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4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eip/Web/Data/Published/President General County/"/>
    </mc:Choice>
  </mc:AlternateContent>
  <xr:revisionPtr revIDLastSave="0" documentId="13_ncr:1_{B7CE2A4E-D0E3-8D46-8780-2E14A653D51F}" xr6:coauthVersionLast="45" xr6:coauthVersionMax="45" xr10:uidLastSave="{00000000-0000-0000-0000-000000000000}"/>
  <bookViews>
    <workbookView xWindow="740" yWindow="460" windowWidth="31080" windowHeight="23540" tabRatio="781" xr2:uid="{00000000-000D-0000-FFFF-FFFF00000000}"/>
  </bookViews>
  <sheets>
    <sheet name="Copyright" sheetId="28" r:id="rId1"/>
    <sheet name="State" sheetId="2" r:id="rId2"/>
    <sheet name="County" sheetId="1" r:id="rId3"/>
    <sheet name="Town" sheetId="23" r:id="rId4"/>
    <sheet name="Graphs" sheetId="4" r:id="rId5"/>
    <sheet name="Party" sheetId="25" r:id="rId6"/>
    <sheet name="Statistics" sheetId="3" r:id="rId7"/>
    <sheet name="Turnout" sheetId="19" r:id="rId8"/>
    <sheet name="Ballots" sheetId="24" r:id="rId9"/>
    <sheet name="Candidates" sheetId="29" r:id="rId10"/>
    <sheet name="Data Sources" sheetId="21" r:id="rId11"/>
    <sheet name="Update Log" sheetId="27" r:id="rId12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4" i="29" l="1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G5" i="29"/>
  <c r="G4" i="29"/>
  <c r="G3" i="29"/>
  <c r="G2" i="29"/>
  <c r="X1" i="24"/>
  <c r="W1" i="24"/>
  <c r="V1" i="24"/>
  <c r="U1" i="24"/>
  <c r="T1" i="24"/>
  <c r="S1" i="24"/>
  <c r="R1" i="24"/>
  <c r="Q1" i="24"/>
  <c r="P1" i="24"/>
  <c r="O1" i="24"/>
  <c r="N1" i="24"/>
  <c r="M1" i="24"/>
  <c r="L1" i="24"/>
  <c r="K1" i="24"/>
  <c r="J1" i="24"/>
  <c r="I1" i="24"/>
  <c r="H1" i="24"/>
  <c r="G1" i="24"/>
  <c r="F1" i="24"/>
  <c r="E1" i="24"/>
  <c r="D1" i="24"/>
  <c r="C1" i="24"/>
  <c r="B1" i="24"/>
  <c r="X169" i="24"/>
  <c r="W169" i="24"/>
  <c r="V169" i="24"/>
  <c r="U169" i="24"/>
  <c r="T169" i="24"/>
  <c r="S169" i="24"/>
  <c r="R169" i="24"/>
  <c r="Q169" i="24"/>
  <c r="P169" i="24"/>
  <c r="O169" i="24"/>
  <c r="N169" i="24"/>
  <c r="M169" i="24"/>
  <c r="L169" i="24"/>
  <c r="K169" i="24"/>
  <c r="J169" i="24"/>
  <c r="I169" i="24"/>
  <c r="H169" i="24"/>
  <c r="G169" i="24"/>
  <c r="F169" i="24"/>
  <c r="E169" i="24"/>
  <c r="D169" i="24"/>
  <c r="C169" i="24"/>
  <c r="B169" i="24"/>
  <c r="X168" i="24"/>
  <c r="W168" i="24"/>
  <c r="V168" i="24"/>
  <c r="U168" i="24"/>
  <c r="T168" i="24"/>
  <c r="S168" i="24"/>
  <c r="R168" i="24"/>
  <c r="Q168" i="24"/>
  <c r="P168" i="24"/>
  <c r="O168" i="24"/>
  <c r="N168" i="24"/>
  <c r="M168" i="24"/>
  <c r="L168" i="24"/>
  <c r="K168" i="24"/>
  <c r="J168" i="24"/>
  <c r="I168" i="24"/>
  <c r="H168" i="24"/>
  <c r="G168" i="24"/>
  <c r="F168" i="24"/>
  <c r="E168" i="24"/>
  <c r="D168" i="24"/>
  <c r="C168" i="24"/>
  <c r="B168" i="24"/>
  <c r="X167" i="24"/>
  <c r="W167" i="24"/>
  <c r="V167" i="24"/>
  <c r="U167" i="24"/>
  <c r="T167" i="24"/>
  <c r="S167" i="24"/>
  <c r="R167" i="24"/>
  <c r="Q167" i="24"/>
  <c r="P167" i="24"/>
  <c r="O167" i="24"/>
  <c r="N167" i="24"/>
  <c r="M167" i="24"/>
  <c r="L167" i="24"/>
  <c r="K167" i="24"/>
  <c r="J167" i="24"/>
  <c r="I167" i="24"/>
  <c r="H167" i="24"/>
  <c r="G167" i="24"/>
  <c r="F167" i="24"/>
  <c r="E167" i="24"/>
  <c r="D167" i="24"/>
  <c r="C167" i="24"/>
  <c r="B167" i="24"/>
  <c r="X166" i="24"/>
  <c r="W166" i="24"/>
  <c r="V166" i="24"/>
  <c r="U166" i="24"/>
  <c r="T166" i="24"/>
  <c r="S166" i="24"/>
  <c r="R166" i="24"/>
  <c r="Q166" i="24"/>
  <c r="P166" i="24"/>
  <c r="O166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X165" i="24"/>
  <c r="W165" i="24"/>
  <c r="V165" i="24"/>
  <c r="U165" i="24"/>
  <c r="T165" i="24"/>
  <c r="S165" i="24"/>
  <c r="R165" i="24"/>
  <c r="Q165" i="24"/>
  <c r="P165" i="24"/>
  <c r="O165" i="24"/>
  <c r="N165" i="24"/>
  <c r="M165" i="24"/>
  <c r="L165" i="24"/>
  <c r="K165" i="24"/>
  <c r="J165" i="24"/>
  <c r="I165" i="24"/>
  <c r="H165" i="24"/>
  <c r="G165" i="24"/>
  <c r="F165" i="24"/>
  <c r="E165" i="24"/>
  <c r="D165" i="24"/>
  <c r="C165" i="24"/>
  <c r="B165" i="24"/>
  <c r="X164" i="24"/>
  <c r="W164" i="24"/>
  <c r="V164" i="24"/>
  <c r="U164" i="24"/>
  <c r="T164" i="24"/>
  <c r="S164" i="24"/>
  <c r="R164" i="24"/>
  <c r="Q164" i="24"/>
  <c r="P164" i="24"/>
  <c r="O164" i="24"/>
  <c r="N164" i="24"/>
  <c r="M164" i="24"/>
  <c r="L164" i="24"/>
  <c r="K164" i="24"/>
  <c r="J164" i="24"/>
  <c r="I164" i="24"/>
  <c r="H164" i="24"/>
  <c r="G164" i="24"/>
  <c r="F164" i="24"/>
  <c r="E164" i="24"/>
  <c r="D164" i="24"/>
  <c r="C164" i="24"/>
  <c r="B164" i="24"/>
  <c r="X163" i="24"/>
  <c r="W163" i="24"/>
  <c r="V163" i="24"/>
  <c r="U163" i="24"/>
  <c r="T163" i="24"/>
  <c r="S163" i="24"/>
  <c r="R163" i="24"/>
  <c r="Q163" i="24"/>
  <c r="P163" i="24"/>
  <c r="O163" i="24"/>
  <c r="N163" i="24"/>
  <c r="M163" i="24"/>
  <c r="L163" i="24"/>
  <c r="K163" i="24"/>
  <c r="J163" i="24"/>
  <c r="I163" i="24"/>
  <c r="H163" i="24"/>
  <c r="G163" i="24"/>
  <c r="F163" i="24"/>
  <c r="E163" i="24"/>
  <c r="D163" i="24"/>
  <c r="C163" i="24"/>
  <c r="B163" i="24"/>
  <c r="X162" i="24"/>
  <c r="W162" i="24"/>
  <c r="V162" i="24"/>
  <c r="U162" i="24"/>
  <c r="T162" i="24"/>
  <c r="S162" i="24"/>
  <c r="R162" i="24"/>
  <c r="Q162" i="24"/>
  <c r="P162" i="24"/>
  <c r="O162" i="24"/>
  <c r="N162" i="24"/>
  <c r="M162" i="24"/>
  <c r="L162" i="24"/>
  <c r="K162" i="24"/>
  <c r="J162" i="24"/>
  <c r="I162" i="24"/>
  <c r="H162" i="24"/>
  <c r="G162" i="24"/>
  <c r="F162" i="24"/>
  <c r="E162" i="24"/>
  <c r="D162" i="24"/>
  <c r="C162" i="24"/>
  <c r="B162" i="24"/>
  <c r="X161" i="24"/>
  <c r="W161" i="24"/>
  <c r="V161" i="24"/>
  <c r="U161" i="24"/>
  <c r="T161" i="24"/>
  <c r="S161" i="24"/>
  <c r="R161" i="24"/>
  <c r="Q161" i="24"/>
  <c r="P161" i="24"/>
  <c r="O161" i="24"/>
  <c r="N161" i="24"/>
  <c r="M161" i="24"/>
  <c r="L161" i="24"/>
  <c r="K161" i="24"/>
  <c r="J161" i="24"/>
  <c r="I161" i="24"/>
  <c r="H161" i="24"/>
  <c r="G161" i="24"/>
  <c r="F161" i="24"/>
  <c r="E161" i="24"/>
  <c r="D161" i="24"/>
  <c r="C161" i="24"/>
  <c r="B161" i="24"/>
  <c r="X160" i="24"/>
  <c r="W160" i="24"/>
  <c r="V160" i="24"/>
  <c r="U160" i="24"/>
  <c r="T160" i="24"/>
  <c r="S160" i="24"/>
  <c r="R160" i="24"/>
  <c r="Q160" i="24"/>
  <c r="P160" i="24"/>
  <c r="O160" i="24"/>
  <c r="N160" i="24"/>
  <c r="M160" i="24"/>
  <c r="L160" i="24"/>
  <c r="K160" i="24"/>
  <c r="J160" i="24"/>
  <c r="I160" i="24"/>
  <c r="H160" i="24"/>
  <c r="G160" i="24"/>
  <c r="F160" i="24"/>
  <c r="E160" i="24"/>
  <c r="D160" i="24"/>
  <c r="C160" i="24"/>
  <c r="B160" i="24"/>
  <c r="X159" i="24"/>
  <c r="W159" i="24"/>
  <c r="V159" i="24"/>
  <c r="U159" i="24"/>
  <c r="T159" i="24"/>
  <c r="S159" i="24"/>
  <c r="R159" i="24"/>
  <c r="Q159" i="24"/>
  <c r="P159" i="24"/>
  <c r="O159" i="24"/>
  <c r="N159" i="24"/>
  <c r="M159" i="24"/>
  <c r="L159" i="24"/>
  <c r="K159" i="24"/>
  <c r="J159" i="24"/>
  <c r="I159" i="24"/>
  <c r="H159" i="24"/>
  <c r="G159" i="24"/>
  <c r="F159" i="24"/>
  <c r="E159" i="24"/>
  <c r="D159" i="24"/>
  <c r="C159" i="24"/>
  <c r="B159" i="24"/>
  <c r="X158" i="24"/>
  <c r="W158" i="24"/>
  <c r="V158" i="24"/>
  <c r="U158" i="24"/>
  <c r="T158" i="24"/>
  <c r="S158" i="24"/>
  <c r="R158" i="24"/>
  <c r="Q158" i="24"/>
  <c r="P158" i="24"/>
  <c r="O158" i="24"/>
  <c r="N158" i="24"/>
  <c r="M158" i="24"/>
  <c r="L158" i="24"/>
  <c r="K158" i="24"/>
  <c r="J158" i="24"/>
  <c r="I158" i="24"/>
  <c r="H158" i="24"/>
  <c r="G158" i="24"/>
  <c r="F158" i="24"/>
  <c r="E158" i="24"/>
  <c r="D158" i="24"/>
  <c r="C158" i="24"/>
  <c r="B158" i="24"/>
  <c r="X157" i="24"/>
  <c r="W157" i="24"/>
  <c r="V157" i="24"/>
  <c r="U157" i="24"/>
  <c r="T157" i="24"/>
  <c r="S157" i="24"/>
  <c r="R157" i="24"/>
  <c r="Q157" i="24"/>
  <c r="P157" i="24"/>
  <c r="O157" i="24"/>
  <c r="N157" i="24"/>
  <c r="M157" i="24"/>
  <c r="L157" i="24"/>
  <c r="K157" i="24"/>
  <c r="J157" i="24"/>
  <c r="I157" i="24"/>
  <c r="H157" i="24"/>
  <c r="G157" i="24"/>
  <c r="F157" i="24"/>
  <c r="E157" i="24"/>
  <c r="D157" i="24"/>
  <c r="C157" i="24"/>
  <c r="B157" i="24"/>
  <c r="X156" i="24"/>
  <c r="W156" i="24"/>
  <c r="V156" i="24"/>
  <c r="U156" i="24"/>
  <c r="T156" i="24"/>
  <c r="S156" i="24"/>
  <c r="R156" i="24"/>
  <c r="Q156" i="24"/>
  <c r="P156" i="24"/>
  <c r="O156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X155" i="24"/>
  <c r="W155" i="24"/>
  <c r="V155" i="24"/>
  <c r="U155" i="24"/>
  <c r="T155" i="24"/>
  <c r="S155" i="24"/>
  <c r="R155" i="24"/>
  <c r="Q155" i="24"/>
  <c r="P155" i="24"/>
  <c r="O155" i="24"/>
  <c r="N155" i="24"/>
  <c r="M155" i="24"/>
  <c r="L155" i="24"/>
  <c r="K155" i="24"/>
  <c r="J155" i="24"/>
  <c r="I155" i="24"/>
  <c r="H155" i="24"/>
  <c r="G155" i="24"/>
  <c r="F155" i="24"/>
  <c r="E155" i="24"/>
  <c r="D155" i="24"/>
  <c r="C155" i="24"/>
  <c r="B155" i="24"/>
  <c r="X154" i="24"/>
  <c r="W154" i="24"/>
  <c r="V154" i="24"/>
  <c r="U154" i="24"/>
  <c r="T154" i="24"/>
  <c r="S154" i="24"/>
  <c r="R154" i="24"/>
  <c r="Q154" i="24"/>
  <c r="P154" i="24"/>
  <c r="O154" i="24"/>
  <c r="N154" i="24"/>
  <c r="M154" i="24"/>
  <c r="L154" i="24"/>
  <c r="K154" i="24"/>
  <c r="J154" i="24"/>
  <c r="I154" i="24"/>
  <c r="H154" i="24"/>
  <c r="G154" i="24"/>
  <c r="F154" i="24"/>
  <c r="E154" i="24"/>
  <c r="D154" i="24"/>
  <c r="C154" i="24"/>
  <c r="B154" i="24"/>
  <c r="X153" i="24"/>
  <c r="W153" i="24"/>
  <c r="V153" i="24"/>
  <c r="U153" i="24"/>
  <c r="T153" i="24"/>
  <c r="S153" i="24"/>
  <c r="R153" i="24"/>
  <c r="Q153" i="24"/>
  <c r="P153" i="24"/>
  <c r="O153" i="24"/>
  <c r="N153" i="24"/>
  <c r="M153" i="24"/>
  <c r="L153" i="24"/>
  <c r="K153" i="24"/>
  <c r="J153" i="24"/>
  <c r="I153" i="24"/>
  <c r="H153" i="24"/>
  <c r="G153" i="24"/>
  <c r="F153" i="24"/>
  <c r="E153" i="24"/>
  <c r="D153" i="24"/>
  <c r="C153" i="24"/>
  <c r="B153" i="24"/>
  <c r="X152" i="24"/>
  <c r="W152" i="24"/>
  <c r="V152" i="24"/>
  <c r="U152" i="24"/>
  <c r="T152" i="24"/>
  <c r="S152" i="24"/>
  <c r="R152" i="24"/>
  <c r="Q152" i="24"/>
  <c r="P152" i="24"/>
  <c r="O152" i="24"/>
  <c r="N152" i="24"/>
  <c r="M152" i="24"/>
  <c r="L152" i="24"/>
  <c r="K152" i="24"/>
  <c r="J152" i="24"/>
  <c r="I152" i="24"/>
  <c r="H152" i="24"/>
  <c r="G152" i="24"/>
  <c r="F152" i="24"/>
  <c r="E152" i="24"/>
  <c r="D152" i="24"/>
  <c r="C152" i="24"/>
  <c r="B152" i="24"/>
  <c r="X151" i="24"/>
  <c r="W151" i="24"/>
  <c r="V151" i="24"/>
  <c r="U151" i="24"/>
  <c r="T151" i="24"/>
  <c r="S151" i="24"/>
  <c r="R151" i="24"/>
  <c r="Q151" i="24"/>
  <c r="P151" i="24"/>
  <c r="O151" i="24"/>
  <c r="N151" i="24"/>
  <c r="M151" i="24"/>
  <c r="L151" i="24"/>
  <c r="K151" i="24"/>
  <c r="J151" i="24"/>
  <c r="I151" i="24"/>
  <c r="H151" i="24"/>
  <c r="G151" i="24"/>
  <c r="F151" i="24"/>
  <c r="E151" i="24"/>
  <c r="D151" i="24"/>
  <c r="C151" i="24"/>
  <c r="B151" i="24"/>
  <c r="X150" i="24"/>
  <c r="W150" i="24"/>
  <c r="V150" i="24"/>
  <c r="U150" i="24"/>
  <c r="T150" i="24"/>
  <c r="S150" i="24"/>
  <c r="R150" i="24"/>
  <c r="Q150" i="24"/>
  <c r="P150" i="24"/>
  <c r="O150" i="24"/>
  <c r="N150" i="24"/>
  <c r="M150" i="24"/>
  <c r="L150" i="24"/>
  <c r="K150" i="24"/>
  <c r="J150" i="24"/>
  <c r="I150" i="24"/>
  <c r="H150" i="24"/>
  <c r="G150" i="24"/>
  <c r="F150" i="24"/>
  <c r="E150" i="24"/>
  <c r="D150" i="24"/>
  <c r="C150" i="24"/>
  <c r="B150" i="24"/>
  <c r="X149" i="24"/>
  <c r="W149" i="24"/>
  <c r="V149" i="24"/>
  <c r="U149" i="24"/>
  <c r="T149" i="24"/>
  <c r="S149" i="24"/>
  <c r="R149" i="24"/>
  <c r="Q149" i="24"/>
  <c r="P149" i="24"/>
  <c r="O149" i="24"/>
  <c r="N149" i="24"/>
  <c r="M149" i="24"/>
  <c r="L149" i="24"/>
  <c r="K149" i="24"/>
  <c r="J149" i="24"/>
  <c r="I149" i="24"/>
  <c r="H149" i="24"/>
  <c r="G149" i="24"/>
  <c r="F149" i="24"/>
  <c r="E149" i="24"/>
  <c r="D149" i="24"/>
  <c r="C149" i="24"/>
  <c r="B149" i="24"/>
  <c r="X148" i="24"/>
  <c r="W148" i="24"/>
  <c r="V148" i="24"/>
  <c r="U148" i="24"/>
  <c r="T148" i="24"/>
  <c r="S148" i="24"/>
  <c r="R148" i="24"/>
  <c r="Q148" i="24"/>
  <c r="P148" i="24"/>
  <c r="O148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X147" i="24"/>
  <c r="W147" i="24"/>
  <c r="V147" i="24"/>
  <c r="U147" i="24"/>
  <c r="T147" i="24"/>
  <c r="S147" i="24"/>
  <c r="R147" i="24"/>
  <c r="Q147" i="24"/>
  <c r="P147" i="24"/>
  <c r="O147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X146" i="24"/>
  <c r="W146" i="24"/>
  <c r="V146" i="24"/>
  <c r="U146" i="24"/>
  <c r="T146" i="24"/>
  <c r="S146" i="24"/>
  <c r="R146" i="24"/>
  <c r="Q146" i="24"/>
  <c r="P146" i="24"/>
  <c r="O146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X145" i="24"/>
  <c r="W145" i="24"/>
  <c r="V145" i="24"/>
  <c r="U145" i="24"/>
  <c r="T145" i="24"/>
  <c r="S145" i="24"/>
  <c r="R145" i="24"/>
  <c r="Q145" i="24"/>
  <c r="P145" i="24"/>
  <c r="O145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X144" i="24"/>
  <c r="W144" i="24"/>
  <c r="V144" i="24"/>
  <c r="U144" i="24"/>
  <c r="T144" i="24"/>
  <c r="S144" i="24"/>
  <c r="R144" i="24"/>
  <c r="Q144" i="24"/>
  <c r="P144" i="24"/>
  <c r="O144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X143" i="24"/>
  <c r="W143" i="24"/>
  <c r="V143" i="24"/>
  <c r="U143" i="24"/>
  <c r="T143" i="24"/>
  <c r="S143" i="24"/>
  <c r="R143" i="24"/>
  <c r="Q143" i="24"/>
  <c r="P143" i="24"/>
  <c r="O143" i="24"/>
  <c r="N143" i="24"/>
  <c r="M143" i="24"/>
  <c r="L143" i="24"/>
  <c r="K143" i="24"/>
  <c r="J143" i="24"/>
  <c r="I143" i="24"/>
  <c r="H143" i="24"/>
  <c r="G143" i="24"/>
  <c r="F143" i="24"/>
  <c r="E143" i="24"/>
  <c r="D143" i="24"/>
  <c r="C143" i="24"/>
  <c r="B143" i="24"/>
  <c r="X142" i="24"/>
  <c r="W142" i="24"/>
  <c r="V142" i="24"/>
  <c r="U142" i="24"/>
  <c r="T142" i="24"/>
  <c r="S142" i="24"/>
  <c r="R142" i="24"/>
  <c r="Q142" i="24"/>
  <c r="P142" i="24"/>
  <c r="O142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X141" i="24"/>
  <c r="W141" i="24"/>
  <c r="V141" i="24"/>
  <c r="U141" i="24"/>
  <c r="T141" i="24"/>
  <c r="S141" i="24"/>
  <c r="R141" i="24"/>
  <c r="Q141" i="24"/>
  <c r="P141" i="24"/>
  <c r="O141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X140" i="24"/>
  <c r="W140" i="24"/>
  <c r="V140" i="24"/>
  <c r="U140" i="24"/>
  <c r="T140" i="24"/>
  <c r="S140" i="24"/>
  <c r="R140" i="24"/>
  <c r="Q140" i="24"/>
  <c r="P140" i="24"/>
  <c r="O140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X139" i="24"/>
  <c r="W139" i="24"/>
  <c r="V139" i="24"/>
  <c r="U139" i="24"/>
  <c r="T139" i="24"/>
  <c r="S139" i="24"/>
  <c r="R139" i="24"/>
  <c r="Q139" i="24"/>
  <c r="P139" i="24"/>
  <c r="O139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X138" i="24"/>
  <c r="W138" i="24"/>
  <c r="V138" i="24"/>
  <c r="U138" i="24"/>
  <c r="T138" i="24"/>
  <c r="S138" i="24"/>
  <c r="R138" i="24"/>
  <c r="Q138" i="24"/>
  <c r="P138" i="24"/>
  <c r="O138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X137" i="24"/>
  <c r="W137" i="24"/>
  <c r="V137" i="24"/>
  <c r="U137" i="24"/>
  <c r="T137" i="24"/>
  <c r="S137" i="24"/>
  <c r="R137" i="24"/>
  <c r="Q137" i="24"/>
  <c r="P137" i="24"/>
  <c r="O137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X136" i="24"/>
  <c r="W136" i="24"/>
  <c r="V136" i="24"/>
  <c r="U136" i="24"/>
  <c r="T136" i="24"/>
  <c r="S136" i="24"/>
  <c r="R136" i="24"/>
  <c r="Q136" i="24"/>
  <c r="P136" i="24"/>
  <c r="O136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X135" i="24"/>
  <c r="W135" i="24"/>
  <c r="V135" i="24"/>
  <c r="U135" i="24"/>
  <c r="T135" i="24"/>
  <c r="S135" i="24"/>
  <c r="R135" i="24"/>
  <c r="Q135" i="24"/>
  <c r="P135" i="24"/>
  <c r="O135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X134" i="24"/>
  <c r="W134" i="24"/>
  <c r="V134" i="24"/>
  <c r="U134" i="24"/>
  <c r="T134" i="24"/>
  <c r="S134" i="24"/>
  <c r="R134" i="24"/>
  <c r="Q134" i="24"/>
  <c r="P134" i="24"/>
  <c r="O134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X133" i="24"/>
  <c r="W133" i="24"/>
  <c r="V133" i="24"/>
  <c r="U133" i="24"/>
  <c r="T133" i="24"/>
  <c r="S133" i="24"/>
  <c r="R133" i="24"/>
  <c r="Q133" i="24"/>
  <c r="P133" i="24"/>
  <c r="O133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X132" i="24"/>
  <c r="W132" i="24"/>
  <c r="V132" i="24"/>
  <c r="U132" i="24"/>
  <c r="T132" i="24"/>
  <c r="S132" i="24"/>
  <c r="R132" i="24"/>
  <c r="Q132" i="24"/>
  <c r="P132" i="24"/>
  <c r="O132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X131" i="24"/>
  <c r="W131" i="24"/>
  <c r="V131" i="24"/>
  <c r="U131" i="24"/>
  <c r="T131" i="24"/>
  <c r="S131" i="24"/>
  <c r="R131" i="24"/>
  <c r="Q131" i="24"/>
  <c r="P131" i="24"/>
  <c r="O131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X130" i="24"/>
  <c r="W130" i="24"/>
  <c r="V130" i="24"/>
  <c r="U130" i="24"/>
  <c r="T130" i="24"/>
  <c r="S130" i="24"/>
  <c r="R130" i="24"/>
  <c r="Q130" i="24"/>
  <c r="P130" i="24"/>
  <c r="O130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X129" i="24"/>
  <c r="W129" i="24"/>
  <c r="V129" i="24"/>
  <c r="U129" i="24"/>
  <c r="T129" i="24"/>
  <c r="S129" i="24"/>
  <c r="R129" i="24"/>
  <c r="Q129" i="24"/>
  <c r="P129" i="24"/>
  <c r="O129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X128" i="24"/>
  <c r="W128" i="24"/>
  <c r="V128" i="24"/>
  <c r="U128" i="24"/>
  <c r="T128" i="24"/>
  <c r="S128" i="24"/>
  <c r="R128" i="24"/>
  <c r="Q128" i="24"/>
  <c r="P128" i="24"/>
  <c r="O128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X127" i="24"/>
  <c r="W127" i="24"/>
  <c r="V127" i="24"/>
  <c r="U127" i="24"/>
  <c r="T127" i="24"/>
  <c r="S127" i="24"/>
  <c r="R127" i="24"/>
  <c r="Q127" i="24"/>
  <c r="P127" i="24"/>
  <c r="O127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X126" i="24"/>
  <c r="W126" i="24"/>
  <c r="V126" i="24"/>
  <c r="U126" i="24"/>
  <c r="T126" i="24"/>
  <c r="S126" i="24"/>
  <c r="R126" i="24"/>
  <c r="Q126" i="24"/>
  <c r="P126" i="24"/>
  <c r="O126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X125" i="24"/>
  <c r="W125" i="24"/>
  <c r="V125" i="24"/>
  <c r="U125" i="24"/>
  <c r="T125" i="24"/>
  <c r="S125" i="24"/>
  <c r="R125" i="24"/>
  <c r="Q125" i="24"/>
  <c r="P125" i="24"/>
  <c r="O125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X124" i="24"/>
  <c r="W124" i="24"/>
  <c r="V124" i="24"/>
  <c r="U124" i="24"/>
  <c r="T124" i="24"/>
  <c r="S124" i="24"/>
  <c r="R124" i="24"/>
  <c r="Q124" i="24"/>
  <c r="P124" i="24"/>
  <c r="O124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X123" i="24"/>
  <c r="W123" i="24"/>
  <c r="V123" i="24"/>
  <c r="U123" i="24"/>
  <c r="T123" i="24"/>
  <c r="S123" i="24"/>
  <c r="R123" i="24"/>
  <c r="Q123" i="24"/>
  <c r="P123" i="24"/>
  <c r="O123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X122" i="24"/>
  <c r="W122" i="24"/>
  <c r="V122" i="24"/>
  <c r="U122" i="24"/>
  <c r="T122" i="24"/>
  <c r="S122" i="24"/>
  <c r="R122" i="24"/>
  <c r="Q122" i="24"/>
  <c r="P122" i="24"/>
  <c r="O122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X121" i="24"/>
  <c r="W121" i="24"/>
  <c r="V121" i="24"/>
  <c r="U121" i="24"/>
  <c r="T121" i="24"/>
  <c r="S121" i="24"/>
  <c r="R121" i="24"/>
  <c r="Q121" i="24"/>
  <c r="P121" i="24"/>
  <c r="O121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X120" i="24"/>
  <c r="W120" i="24"/>
  <c r="V120" i="24"/>
  <c r="U120" i="24"/>
  <c r="T120" i="24"/>
  <c r="S120" i="24"/>
  <c r="R120" i="24"/>
  <c r="Q120" i="24"/>
  <c r="P120" i="24"/>
  <c r="O120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X119" i="24"/>
  <c r="W119" i="24"/>
  <c r="V119" i="24"/>
  <c r="U119" i="24"/>
  <c r="T119" i="24"/>
  <c r="S119" i="24"/>
  <c r="R119" i="24"/>
  <c r="Q119" i="24"/>
  <c r="P119" i="24"/>
  <c r="O119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D118" i="24"/>
  <c r="D117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J10" i="24"/>
  <c r="I10" i="24"/>
  <c r="H10" i="24"/>
  <c r="G10" i="24"/>
  <c r="F10" i="24"/>
  <c r="E10" i="24"/>
  <c r="D10" i="24"/>
  <c r="C10" i="24"/>
  <c r="B10" i="24"/>
  <c r="BJ1967" i="1"/>
  <c r="BI1967" i="1"/>
  <c r="BH1967" i="1"/>
  <c r="BG1967" i="1"/>
  <c r="BF1967" i="1"/>
  <c r="O1966" i="1"/>
  <c r="N1966" i="1"/>
  <c r="O1965" i="1"/>
  <c r="N1965" i="1"/>
  <c r="O1964" i="1"/>
  <c r="N1964" i="1"/>
  <c r="O1963" i="1"/>
  <c r="N1963" i="1"/>
  <c r="O1962" i="1"/>
  <c r="N1962" i="1"/>
  <c r="O1961" i="1"/>
  <c r="N1961" i="1"/>
  <c r="O1960" i="1"/>
  <c r="N1960" i="1"/>
  <c r="O1959" i="1"/>
  <c r="N1959" i="1"/>
  <c r="O1958" i="1"/>
  <c r="N1958" i="1"/>
  <c r="O1957" i="1"/>
  <c r="N1957" i="1"/>
  <c r="O1956" i="1"/>
  <c r="N1956" i="1"/>
  <c r="O1955" i="1"/>
  <c r="N1955" i="1"/>
  <c r="O1954" i="1"/>
  <c r="N1954" i="1"/>
  <c r="O1953" i="1"/>
  <c r="N1953" i="1"/>
  <c r="O1952" i="1"/>
  <c r="N1952" i="1"/>
  <c r="O1951" i="1"/>
  <c r="N1951" i="1"/>
  <c r="O1950" i="1"/>
  <c r="N1950" i="1"/>
  <c r="O1949" i="1"/>
  <c r="N1949" i="1"/>
  <c r="O1948" i="1"/>
  <c r="N1948" i="1"/>
  <c r="O1947" i="1"/>
  <c r="N1947" i="1"/>
  <c r="O1946" i="1"/>
  <c r="N1946" i="1"/>
  <c r="O1945" i="1"/>
  <c r="N1945" i="1"/>
  <c r="O1944" i="1"/>
  <c r="N1944" i="1"/>
  <c r="O1943" i="1"/>
  <c r="N1943" i="1"/>
  <c r="O1942" i="1"/>
  <c r="N1942" i="1"/>
  <c r="O1941" i="1"/>
  <c r="N1941" i="1"/>
  <c r="O1940" i="1"/>
  <c r="N1940" i="1"/>
  <c r="O1939" i="1"/>
  <c r="N1939" i="1"/>
  <c r="O1938" i="1"/>
  <c r="N1938" i="1"/>
  <c r="O1937" i="1"/>
  <c r="N1937" i="1"/>
  <c r="O1936" i="1"/>
  <c r="N1936" i="1"/>
  <c r="O1935" i="1"/>
  <c r="N1935" i="1"/>
  <c r="O1934" i="1"/>
  <c r="N1934" i="1"/>
  <c r="O1933" i="1"/>
  <c r="N1933" i="1"/>
  <c r="O1932" i="1"/>
  <c r="N1932" i="1"/>
  <c r="O1931" i="1"/>
  <c r="N1931" i="1"/>
  <c r="O1930" i="1"/>
  <c r="N1930" i="1"/>
  <c r="O1929" i="1"/>
  <c r="N1929" i="1"/>
  <c r="O1928" i="1"/>
  <c r="N1928" i="1"/>
  <c r="O1927" i="1"/>
  <c r="N1927" i="1"/>
  <c r="O1926" i="1"/>
  <c r="N1926" i="1"/>
  <c r="O1925" i="1"/>
  <c r="N1925" i="1"/>
  <c r="O1924" i="1"/>
  <c r="N1924" i="1"/>
  <c r="O1923" i="1"/>
  <c r="N1923" i="1"/>
  <c r="O1922" i="1"/>
  <c r="N1922" i="1"/>
  <c r="O1921" i="1"/>
  <c r="N1921" i="1"/>
  <c r="O1920" i="1"/>
  <c r="N1920" i="1"/>
  <c r="O1919" i="1"/>
  <c r="N1919" i="1"/>
  <c r="O1918" i="1"/>
  <c r="N1918" i="1"/>
  <c r="O1917" i="1"/>
  <c r="N1917" i="1"/>
  <c r="O1916" i="1"/>
  <c r="N1916" i="1"/>
  <c r="O1915" i="1"/>
  <c r="N1915" i="1"/>
  <c r="O1914" i="1"/>
  <c r="N1914" i="1"/>
  <c r="O1913" i="1"/>
  <c r="N1913" i="1"/>
  <c r="O1912" i="1"/>
  <c r="N1912" i="1"/>
  <c r="O1911" i="1"/>
  <c r="N1911" i="1"/>
  <c r="O1910" i="1"/>
  <c r="N1910" i="1"/>
  <c r="O1909" i="1"/>
  <c r="N1909" i="1"/>
  <c r="O1908" i="1"/>
  <c r="N1908" i="1"/>
  <c r="O1907" i="1"/>
  <c r="N1907" i="1"/>
  <c r="O1906" i="1"/>
  <c r="N1906" i="1"/>
  <c r="O1905" i="1"/>
  <c r="N1905" i="1"/>
  <c r="AG1651" i="23" l="1"/>
  <c r="AG1650" i="23"/>
  <c r="AG1649" i="23"/>
  <c r="AG1648" i="23"/>
  <c r="AG1647" i="23"/>
  <c r="AG1646" i="23"/>
  <c r="AG1645" i="23"/>
  <c r="AG1644" i="23"/>
  <c r="AG1643" i="23"/>
  <c r="AG1642" i="23"/>
  <c r="AG1641" i="23"/>
  <c r="AG1640" i="23"/>
  <c r="AG1639" i="23"/>
  <c r="AG1638" i="23"/>
  <c r="AG1637" i="23"/>
  <c r="AG1636" i="23"/>
  <c r="AG1635" i="23"/>
  <c r="AG1634" i="23"/>
  <c r="AG1633" i="23"/>
  <c r="AG1632" i="23"/>
  <c r="AG1631" i="23"/>
  <c r="AG1630" i="23"/>
  <c r="AG1629" i="23"/>
  <c r="AG1628" i="23"/>
  <c r="AG1627" i="23"/>
  <c r="AG1626" i="23"/>
  <c r="AG1625" i="23"/>
  <c r="AG1624" i="23"/>
  <c r="AG1623" i="23"/>
  <c r="AG1622" i="23"/>
  <c r="AG1621" i="23"/>
  <c r="AG1620" i="23"/>
  <c r="AG1619" i="23"/>
  <c r="AG1618" i="23"/>
  <c r="AG1617" i="23"/>
  <c r="AG1616" i="23"/>
  <c r="AG1615" i="23"/>
  <c r="AG1612" i="23"/>
  <c r="AG1611" i="23"/>
  <c r="AG1610" i="23"/>
  <c r="AG1609" i="23"/>
  <c r="AG1608" i="23"/>
  <c r="AG1607" i="23"/>
  <c r="AG1606" i="23"/>
  <c r="AG1605" i="23"/>
  <c r="AG1604" i="23"/>
  <c r="AG1601" i="23"/>
  <c r="AG1600" i="23"/>
  <c r="AG1599" i="23"/>
  <c r="AG1598" i="23"/>
  <c r="AG1597" i="23"/>
  <c r="AG1596" i="23"/>
  <c r="AG1595" i="23"/>
  <c r="AG1594" i="23"/>
  <c r="AG1593" i="23"/>
  <c r="AG1592" i="23"/>
  <c r="AG1591" i="23"/>
  <c r="AG1590" i="23"/>
  <c r="AG1589" i="23"/>
  <c r="AG1588" i="23"/>
  <c r="AG1587" i="23"/>
  <c r="AG1586" i="23"/>
  <c r="AG1585" i="23"/>
  <c r="AG1584" i="23"/>
  <c r="AO1574" i="23"/>
  <c r="AO1573" i="23"/>
  <c r="AO1572" i="23"/>
  <c r="AO1571" i="23"/>
  <c r="AO1570" i="23"/>
  <c r="AO1569" i="23"/>
  <c r="AO1568" i="23"/>
  <c r="AO1567" i="23"/>
  <c r="AO1566" i="23"/>
  <c r="AO1565" i="23"/>
  <c r="AO1564" i="23"/>
  <c r="AO1563" i="23"/>
  <c r="AO1562" i="23"/>
  <c r="AO1561" i="23"/>
  <c r="AO1560" i="23"/>
  <c r="AO1559" i="23"/>
  <c r="AO1558" i="23"/>
  <c r="AO1557" i="23"/>
  <c r="AO1556" i="23"/>
  <c r="AO1555" i="23"/>
  <c r="AO1554" i="23"/>
  <c r="AO1553" i="23"/>
  <c r="AO1552" i="23"/>
  <c r="AO1551" i="23"/>
  <c r="AO1550" i="23"/>
  <c r="AO1549" i="23"/>
  <c r="AO1548" i="23"/>
  <c r="AO1547" i="23"/>
  <c r="AO1546" i="23"/>
  <c r="AO1545" i="23"/>
  <c r="AO1544" i="23"/>
  <c r="AO1543" i="23"/>
  <c r="AO1542" i="23"/>
  <c r="AO1541" i="23"/>
  <c r="AO1540" i="23"/>
  <c r="AO1539" i="23"/>
  <c r="AO1538" i="23"/>
  <c r="AO1537" i="23"/>
  <c r="AO1536" i="23"/>
  <c r="AO1535" i="23"/>
  <c r="AO1534" i="23"/>
  <c r="AO1533" i="23"/>
  <c r="AO1532" i="23"/>
  <c r="AO1531" i="23"/>
  <c r="AO1530" i="23"/>
  <c r="AO1529" i="23"/>
  <c r="AO1528" i="23"/>
  <c r="AO1527" i="23"/>
  <c r="AO1526" i="23"/>
  <c r="AO1525" i="23"/>
  <c r="AO1524" i="23"/>
  <c r="AO1523" i="23"/>
  <c r="AO1522" i="23"/>
  <c r="AO1521" i="23"/>
  <c r="AO1520" i="23"/>
  <c r="AO1519" i="23"/>
  <c r="AO1518" i="23"/>
  <c r="AO1517" i="23"/>
  <c r="AO1516" i="23"/>
  <c r="AO1515" i="23"/>
  <c r="AO1514" i="23"/>
  <c r="AO1513" i="23"/>
  <c r="AO1512" i="23"/>
  <c r="AO1511" i="23"/>
  <c r="AO1510" i="23"/>
  <c r="AO1509" i="23"/>
  <c r="AO1508" i="23"/>
  <c r="AO1507" i="23"/>
  <c r="AO1506" i="23"/>
  <c r="AO1505" i="23"/>
  <c r="AO1504" i="23"/>
  <c r="AO1503" i="23"/>
  <c r="AO1502" i="23"/>
  <c r="AO1501" i="23"/>
  <c r="AO1500" i="23"/>
  <c r="AO1499" i="23"/>
  <c r="AO1498" i="23"/>
  <c r="AO1497" i="23"/>
  <c r="AO1496" i="23"/>
  <c r="AO1495" i="23"/>
  <c r="AO1494" i="23"/>
  <c r="AO1493" i="23"/>
  <c r="AO1492" i="23"/>
  <c r="AO1491" i="23"/>
  <c r="AO1490" i="23"/>
  <c r="AO1489" i="23"/>
  <c r="AO1488" i="23"/>
  <c r="AO1487" i="23"/>
  <c r="AO1486" i="23"/>
  <c r="AO1485" i="23"/>
  <c r="AO1484" i="23"/>
  <c r="AO1483" i="23"/>
  <c r="AO1482" i="23"/>
  <c r="AO1481" i="23"/>
  <c r="AO1480" i="23"/>
  <c r="AO1479" i="23"/>
  <c r="AO1478" i="23"/>
  <c r="AO1477" i="23"/>
  <c r="AO1476" i="23"/>
  <c r="AO1475" i="23"/>
  <c r="AO1474" i="23"/>
  <c r="AO1473" i="23"/>
  <c r="AO1472" i="23"/>
  <c r="AO1471" i="23"/>
  <c r="AO1470" i="23"/>
  <c r="AO1469" i="23"/>
  <c r="AO1468" i="23"/>
  <c r="AO1467" i="23"/>
  <c r="AO1466" i="23"/>
  <c r="AO1465" i="23"/>
  <c r="AO1464" i="23"/>
  <c r="AO1463" i="23"/>
  <c r="AO1462" i="23"/>
  <c r="AO1461" i="23"/>
  <c r="AO1460" i="23"/>
  <c r="AO1459" i="23"/>
  <c r="AO1458" i="23"/>
  <c r="AO1457" i="23"/>
  <c r="AO1456" i="23"/>
  <c r="AO1455" i="23"/>
  <c r="AO1454" i="23"/>
  <c r="AO1453" i="23"/>
  <c r="AO1452" i="23"/>
  <c r="AO1451" i="23"/>
  <c r="AO1450" i="23"/>
  <c r="AO1449" i="23"/>
  <c r="AO1448" i="23"/>
  <c r="AO1447" i="23"/>
  <c r="AO1446" i="23"/>
  <c r="AO1445" i="23"/>
  <c r="AO1444" i="23"/>
  <c r="AO1443" i="23"/>
  <c r="AO1442" i="23"/>
  <c r="AO1441" i="23"/>
  <c r="AO1440" i="23"/>
  <c r="AO1439" i="23"/>
  <c r="AO1438" i="23"/>
  <c r="AO1437" i="23"/>
  <c r="AO1436" i="23"/>
  <c r="AO1435" i="23"/>
  <c r="AO1434" i="23"/>
  <c r="AO1433" i="23"/>
  <c r="AO1432" i="23"/>
  <c r="AO1431" i="23"/>
  <c r="AO1430" i="23"/>
  <c r="AO1429" i="23"/>
  <c r="AO1428" i="23"/>
  <c r="AO1427" i="23"/>
  <c r="AO1426" i="23"/>
  <c r="AO1425" i="23"/>
  <c r="AO1424" i="23"/>
  <c r="AO1423" i="23"/>
  <c r="AO1422" i="23"/>
  <c r="AO1421" i="23"/>
  <c r="AO1420" i="23"/>
  <c r="AO1419" i="23"/>
  <c r="AO1418" i="23"/>
  <c r="AO1417" i="23"/>
  <c r="AO1416" i="23"/>
  <c r="AO1415" i="23"/>
  <c r="AO1414" i="23"/>
  <c r="AO1413" i="23"/>
  <c r="AO1412" i="23"/>
  <c r="AO1411" i="23"/>
  <c r="AO1410" i="23"/>
  <c r="AO1409" i="23"/>
  <c r="AO1408" i="23"/>
  <c r="AO1407" i="23"/>
  <c r="AO1406" i="23"/>
  <c r="AO1405" i="23"/>
  <c r="AO1404" i="23"/>
  <c r="AO1403" i="23"/>
  <c r="AO1402" i="23"/>
  <c r="AO1401" i="23"/>
  <c r="AO1400" i="23"/>
  <c r="AO1399" i="23"/>
  <c r="AO1398" i="23"/>
  <c r="AO1397" i="23"/>
  <c r="AO1396" i="23"/>
  <c r="AO1395" i="23"/>
  <c r="AO1394" i="23"/>
  <c r="AO1393" i="23"/>
  <c r="AO1392" i="23"/>
  <c r="AO1391" i="23"/>
  <c r="AO1390" i="23"/>
  <c r="AO1389" i="23"/>
  <c r="AO1388" i="23"/>
  <c r="AO1387" i="23"/>
  <c r="AO1386" i="23"/>
  <c r="AO1385" i="23"/>
  <c r="AO1384" i="23"/>
  <c r="AO1383" i="23"/>
  <c r="AO1382" i="23"/>
  <c r="AO1381" i="23"/>
  <c r="AO1380" i="23"/>
  <c r="AO1379" i="23"/>
  <c r="AO1378" i="23"/>
  <c r="AO1377" i="23"/>
  <c r="AO1376" i="23"/>
  <c r="AO1375" i="23"/>
  <c r="AO1374" i="23"/>
  <c r="AO1373" i="23"/>
  <c r="AO1372" i="23"/>
  <c r="AO1371" i="23"/>
  <c r="AO1370" i="23"/>
  <c r="AO1369" i="23"/>
  <c r="AO1368" i="23"/>
  <c r="AO1367" i="23"/>
  <c r="AO1366" i="23"/>
  <c r="AO1365" i="23"/>
  <c r="AO1364" i="23"/>
  <c r="AO1363" i="23"/>
  <c r="AO1362" i="23"/>
  <c r="AO1361" i="23"/>
  <c r="AO1360" i="23"/>
  <c r="AO1359" i="23"/>
  <c r="AO1358" i="23"/>
  <c r="AO1357" i="23"/>
  <c r="AO1356" i="23"/>
  <c r="AO1355" i="23"/>
  <c r="AO1354" i="23"/>
  <c r="AO1353" i="23"/>
  <c r="AO1352" i="23"/>
  <c r="AO1351" i="23"/>
  <c r="AO1350" i="23"/>
  <c r="AO1349" i="23"/>
  <c r="AO1348" i="23"/>
  <c r="AO1347" i="23"/>
  <c r="AO1346" i="23"/>
  <c r="AO1345" i="23"/>
  <c r="AO1344" i="23"/>
  <c r="AO1343" i="23"/>
  <c r="AO1342" i="23"/>
  <c r="AO1341" i="23"/>
  <c r="AO1340" i="23"/>
  <c r="AO1339" i="23"/>
  <c r="AO1338" i="23"/>
  <c r="AO1337" i="23"/>
  <c r="AO1336" i="23"/>
  <c r="AO1335" i="23"/>
  <c r="AO1334" i="23"/>
  <c r="AO1333" i="23"/>
  <c r="AO1332" i="23"/>
  <c r="AO1331" i="23"/>
  <c r="AO1330" i="23"/>
  <c r="AO1329" i="23"/>
  <c r="AO1326" i="23"/>
  <c r="AO1325" i="23"/>
  <c r="AO1324" i="23"/>
  <c r="AO1323" i="23"/>
  <c r="AO1322" i="23"/>
  <c r="AO1321" i="23"/>
  <c r="AO1320" i="23"/>
  <c r="AO1319" i="23"/>
  <c r="AO1318" i="23"/>
  <c r="AO1317" i="23"/>
  <c r="AO1316" i="23"/>
  <c r="AO1315" i="23"/>
  <c r="AO1314" i="23"/>
  <c r="AO1313" i="23"/>
  <c r="AO1312" i="23"/>
  <c r="AO1311" i="23"/>
  <c r="AO1310" i="23"/>
  <c r="AO1309" i="23"/>
  <c r="AO1308" i="23"/>
  <c r="AO1307" i="23"/>
  <c r="AO1306" i="23"/>
  <c r="AO1305" i="23"/>
  <c r="AO1304" i="23"/>
  <c r="AO1303" i="23"/>
  <c r="AO1302" i="23"/>
  <c r="AO1301" i="23"/>
  <c r="AO1300" i="23"/>
  <c r="AO1299" i="23"/>
  <c r="AO1298" i="23"/>
  <c r="AO1297" i="23"/>
  <c r="AO1296" i="23"/>
  <c r="AO1295" i="23"/>
  <c r="AO1294" i="23"/>
  <c r="AO1293" i="23"/>
  <c r="AO1292" i="23"/>
  <c r="AO1291" i="23"/>
  <c r="AO1290" i="23"/>
  <c r="AO1289" i="23"/>
  <c r="AO1288" i="23"/>
  <c r="AO1285" i="23"/>
  <c r="AO1284" i="23"/>
  <c r="AO1283" i="23"/>
  <c r="AO1282" i="23"/>
  <c r="AO1281" i="23"/>
  <c r="AO1280" i="23"/>
  <c r="AO1279" i="23"/>
  <c r="AO1278" i="23"/>
  <c r="AO1277" i="23"/>
  <c r="AO1276" i="23"/>
  <c r="AO1275" i="23"/>
  <c r="AO1274" i="23"/>
  <c r="AO1273" i="23"/>
  <c r="AO1272" i="23"/>
  <c r="AO1271" i="23"/>
  <c r="AO1270" i="23"/>
  <c r="AO1269" i="23"/>
  <c r="AO1268" i="23"/>
  <c r="AO1267" i="23"/>
  <c r="AO1266" i="23"/>
  <c r="AO1265" i="23"/>
  <c r="AO1264" i="23"/>
  <c r="AO1263" i="23"/>
  <c r="AO1262" i="23"/>
  <c r="AO1261" i="23"/>
  <c r="AO1260" i="23"/>
  <c r="AO1259" i="23"/>
  <c r="AO1258" i="23"/>
  <c r="AO1257" i="23"/>
  <c r="AO1256" i="23"/>
  <c r="AO1255" i="23"/>
  <c r="AO1254" i="23"/>
  <c r="AO1253" i="23"/>
  <c r="AO1252" i="23"/>
  <c r="AO1251" i="23"/>
  <c r="AO1250" i="23"/>
  <c r="AO1249" i="23"/>
  <c r="AO1248" i="23"/>
  <c r="AO1247" i="23"/>
  <c r="AO1246" i="23"/>
  <c r="AO1245" i="23"/>
  <c r="AO1244" i="23"/>
  <c r="AO1243" i="23"/>
  <c r="AO1242" i="23"/>
  <c r="AO1241" i="23"/>
  <c r="AO1240" i="23"/>
  <c r="AO1239" i="23"/>
  <c r="AO1238" i="23"/>
  <c r="AO1237" i="23"/>
  <c r="AO1236" i="23"/>
  <c r="AO1235" i="23"/>
  <c r="AO1234" i="23"/>
  <c r="AO1233" i="23"/>
  <c r="AO1232" i="23"/>
  <c r="AO1231" i="23"/>
  <c r="AO1230" i="23"/>
  <c r="AO1229" i="23"/>
  <c r="AO1228" i="23"/>
  <c r="AO1227" i="23"/>
  <c r="AO1226" i="23"/>
  <c r="AO1225" i="23"/>
  <c r="AO1224" i="23"/>
  <c r="AO1223" i="23"/>
  <c r="AO1222" i="23"/>
  <c r="AO1221" i="23"/>
  <c r="AO1220" i="23"/>
  <c r="AO1219" i="23"/>
  <c r="AO1218" i="23"/>
  <c r="AO1217" i="23"/>
  <c r="AO1216" i="23"/>
  <c r="AO1215" i="23"/>
  <c r="AO1214" i="23"/>
  <c r="AO1213" i="23"/>
  <c r="AO1212" i="23"/>
  <c r="AO1211" i="23"/>
  <c r="AO1210" i="23"/>
  <c r="AO1209" i="23"/>
  <c r="AO1208" i="23"/>
  <c r="AO1207" i="23"/>
  <c r="AO1206" i="23"/>
  <c r="AO1205" i="23"/>
  <c r="AO1204" i="23"/>
  <c r="AO1203" i="23"/>
  <c r="AO1202" i="23"/>
  <c r="AO1201" i="23"/>
  <c r="AO1200" i="23"/>
  <c r="AO1199" i="23"/>
  <c r="AO1198" i="23"/>
  <c r="AO1197" i="23"/>
  <c r="AO1196" i="23"/>
  <c r="AO1195" i="23"/>
  <c r="AO1194" i="23"/>
  <c r="AO1193" i="23"/>
  <c r="AO1192" i="23"/>
  <c r="AO1191" i="23"/>
  <c r="AO1190" i="23"/>
  <c r="AO1189" i="23"/>
  <c r="AO1188" i="23"/>
  <c r="AO1187" i="23"/>
  <c r="AO1186" i="23"/>
  <c r="AO1185" i="23"/>
  <c r="AO1184" i="23"/>
  <c r="AO1183" i="23"/>
  <c r="AO1182" i="23"/>
  <c r="AO1181" i="23"/>
  <c r="AO1180" i="23"/>
  <c r="AO1179" i="23"/>
  <c r="AO1178" i="23"/>
  <c r="AO1177" i="23"/>
  <c r="AO1176" i="23"/>
  <c r="AO1175" i="23"/>
  <c r="AO1174" i="23"/>
  <c r="AO1173" i="23"/>
  <c r="AO1172" i="23"/>
  <c r="AO1171" i="23"/>
  <c r="AO1170" i="23"/>
  <c r="AO1169" i="23"/>
  <c r="AO1168" i="23"/>
  <c r="AO1167" i="23"/>
  <c r="AO1166" i="23"/>
  <c r="AO1165" i="23"/>
  <c r="AO1164" i="23"/>
  <c r="AO1163" i="23"/>
  <c r="AO1162" i="23"/>
  <c r="AO1161" i="23"/>
  <c r="AO1160" i="23"/>
  <c r="AO1159" i="23"/>
  <c r="AO1158" i="23"/>
  <c r="AO1157" i="23"/>
  <c r="AO1156" i="23"/>
  <c r="AO1155" i="23"/>
  <c r="AO1154" i="23"/>
  <c r="AO1153" i="23"/>
  <c r="AO1152" i="23"/>
  <c r="AO1151" i="23"/>
  <c r="AO1150" i="23"/>
  <c r="AO1149" i="23"/>
  <c r="AO1148" i="23"/>
  <c r="AO1147" i="23"/>
  <c r="AO1146" i="23"/>
  <c r="AO1145" i="23"/>
  <c r="AO1144" i="23"/>
  <c r="AO1143" i="23"/>
  <c r="AO1142" i="23"/>
  <c r="AO1141" i="23"/>
  <c r="AO1140" i="23"/>
  <c r="AO1139" i="23"/>
  <c r="AO1138" i="23"/>
  <c r="AO1137" i="23"/>
  <c r="AO1136" i="23"/>
  <c r="AO1133" i="23"/>
  <c r="AO1135" i="23"/>
  <c r="AO1134" i="23"/>
  <c r="AO1132" i="23"/>
  <c r="AO1131" i="23"/>
  <c r="AO1130" i="23"/>
  <c r="AO1129" i="23"/>
  <c r="AO1128" i="23"/>
  <c r="AO1127" i="23"/>
  <c r="AO1126" i="23"/>
  <c r="AO1125" i="23"/>
  <c r="AO1124" i="23"/>
  <c r="AO1123" i="23"/>
  <c r="AO1122" i="23"/>
  <c r="AO1121" i="23"/>
  <c r="AO1120" i="23"/>
  <c r="AO1119" i="23"/>
  <c r="AO1118" i="23"/>
  <c r="AO1117" i="23"/>
  <c r="AO1116" i="23"/>
  <c r="AO1115" i="23"/>
  <c r="AO1114" i="23"/>
  <c r="AO1113" i="23"/>
  <c r="AO1112" i="23"/>
  <c r="AO1111" i="23"/>
  <c r="AO1110" i="23"/>
  <c r="AO1109" i="23"/>
  <c r="AO1108" i="23"/>
  <c r="AO1107" i="23"/>
  <c r="AO1106" i="23"/>
  <c r="AO1105" i="23"/>
  <c r="AO1104" i="23"/>
  <c r="AO1103" i="23"/>
  <c r="AO1102" i="23"/>
  <c r="AO1101" i="23"/>
  <c r="AO1100" i="23"/>
  <c r="AO1099" i="23"/>
  <c r="AO1098" i="23"/>
  <c r="AO1097" i="23"/>
  <c r="AO1096" i="23"/>
  <c r="AO1095" i="23"/>
  <c r="AO1094" i="23"/>
  <c r="AO1093" i="23"/>
  <c r="AO1092" i="23"/>
  <c r="AO1091" i="23"/>
  <c r="AO1090" i="23"/>
  <c r="AO1089" i="23"/>
  <c r="AO1088" i="23"/>
  <c r="AO1087" i="23"/>
  <c r="AO1086" i="23"/>
  <c r="AO1085" i="23"/>
  <c r="AO1084" i="23"/>
  <c r="AO1083" i="23"/>
  <c r="AO1082" i="23"/>
  <c r="AO1081" i="23"/>
  <c r="AO1080" i="23"/>
  <c r="AO1079" i="23"/>
  <c r="AO1078" i="23"/>
  <c r="AO1077" i="23"/>
  <c r="AO1076" i="23"/>
  <c r="AO1075" i="23"/>
  <c r="AO1074" i="23"/>
  <c r="AO1073" i="23"/>
  <c r="AO1072" i="23"/>
  <c r="AO1071" i="23"/>
  <c r="AO1070" i="23"/>
  <c r="AO1069" i="23"/>
  <c r="AO1068" i="23"/>
  <c r="AO1067" i="23"/>
  <c r="AO1066" i="23"/>
  <c r="AO1065" i="23"/>
  <c r="AO1064" i="23"/>
  <c r="AO1063" i="23"/>
  <c r="AO1062" i="23"/>
  <c r="AO1061" i="23"/>
  <c r="AO1060" i="23"/>
  <c r="AO1059" i="23"/>
  <c r="AO1058" i="23"/>
  <c r="AO1057" i="23"/>
  <c r="AO1056" i="23"/>
  <c r="AO1055" i="23"/>
  <c r="AO1054" i="23"/>
  <c r="AO1053" i="23"/>
  <c r="AO1052" i="23"/>
  <c r="AO1051" i="23"/>
  <c r="AO1050" i="23"/>
  <c r="AO1049" i="23"/>
  <c r="AO1048" i="23"/>
  <c r="AO1047" i="23"/>
  <c r="AO1046" i="23"/>
  <c r="AO1045" i="23"/>
  <c r="AO1042" i="23"/>
  <c r="AO1041" i="23"/>
  <c r="AO1040" i="23"/>
  <c r="AO1039" i="23"/>
  <c r="AO1038" i="23"/>
  <c r="AO1037" i="23"/>
  <c r="AO1036" i="23"/>
  <c r="AO1035" i="23"/>
  <c r="AO1034" i="23"/>
  <c r="AO1033" i="23"/>
  <c r="AO1032" i="23"/>
  <c r="AO1031" i="23"/>
  <c r="AO1030" i="23"/>
  <c r="AO1029" i="23"/>
  <c r="AO1028" i="23"/>
  <c r="AO1027" i="23"/>
  <c r="AO1026" i="23"/>
  <c r="AO1025" i="23"/>
  <c r="AO1024" i="23"/>
  <c r="AO1023" i="23"/>
  <c r="AO1022" i="23"/>
  <c r="AO1021" i="23"/>
  <c r="AO1020" i="23"/>
  <c r="AO1019" i="23"/>
  <c r="AO1018" i="23"/>
  <c r="AO1017" i="23"/>
  <c r="AO1016" i="23"/>
  <c r="AO1015" i="23"/>
  <c r="AO1014" i="23"/>
  <c r="AO1013" i="23"/>
  <c r="AO1012" i="23"/>
  <c r="AO1011" i="23"/>
  <c r="AO1010" i="23"/>
  <c r="AO1009" i="23"/>
  <c r="AO1008" i="23"/>
  <c r="AO1007" i="23"/>
  <c r="AO1006" i="23"/>
  <c r="AO1005" i="23"/>
  <c r="AO1004" i="23"/>
  <c r="AO1003" i="23"/>
  <c r="AO1002" i="23"/>
  <c r="AO1001" i="23"/>
  <c r="AO1000" i="23"/>
  <c r="AO999" i="23"/>
  <c r="AO998" i="23"/>
  <c r="AO997" i="23"/>
  <c r="AO996" i="23"/>
  <c r="AO995" i="23"/>
  <c r="AO994" i="23"/>
  <c r="AO993" i="23"/>
  <c r="AO992" i="23"/>
  <c r="AO991" i="23"/>
  <c r="AO990" i="23"/>
  <c r="AO989" i="23"/>
  <c r="AO988" i="23"/>
  <c r="AO987" i="23"/>
  <c r="AO986" i="23"/>
  <c r="AO985" i="23"/>
  <c r="AO984" i="23"/>
  <c r="AO983" i="23"/>
  <c r="AO982" i="23"/>
  <c r="AO981" i="23"/>
  <c r="AO980" i="23"/>
  <c r="AO979" i="23"/>
  <c r="AO978" i="23"/>
  <c r="AO977" i="23"/>
  <c r="AO976" i="23"/>
  <c r="AO975" i="23"/>
  <c r="AO974" i="23"/>
  <c r="AO973" i="23"/>
  <c r="AO972" i="23"/>
  <c r="AO971" i="23"/>
  <c r="AO970" i="23"/>
  <c r="AO969" i="23"/>
  <c r="AO968" i="23"/>
  <c r="AO967" i="23"/>
  <c r="AO966" i="23"/>
  <c r="AO965" i="23"/>
  <c r="AO964" i="23"/>
  <c r="AO963" i="23"/>
  <c r="AO962" i="23"/>
  <c r="AO961" i="23"/>
  <c r="AO960" i="23"/>
  <c r="AO959" i="23"/>
  <c r="AO958" i="23"/>
  <c r="AO957" i="23"/>
  <c r="AO956" i="23"/>
  <c r="AO955" i="23"/>
  <c r="AO954" i="23"/>
  <c r="AO953" i="23"/>
  <c r="AO952" i="23"/>
  <c r="AO951" i="23"/>
  <c r="AO950" i="23"/>
  <c r="AO949" i="23"/>
  <c r="AO948" i="23"/>
  <c r="AO947" i="23"/>
  <c r="AO946" i="23"/>
  <c r="AO945" i="23"/>
  <c r="AO944" i="23"/>
  <c r="AO943" i="23"/>
  <c r="AO942" i="23"/>
  <c r="AO941" i="23"/>
  <c r="AO940" i="23"/>
  <c r="AO939" i="23"/>
  <c r="AO938" i="23"/>
  <c r="AO937" i="23"/>
  <c r="AO936" i="23"/>
  <c r="AO935" i="23"/>
  <c r="AO934" i="23"/>
  <c r="AO933" i="23"/>
  <c r="AO932" i="23"/>
  <c r="AO931" i="23"/>
  <c r="AO930" i="23"/>
  <c r="AO929" i="23"/>
  <c r="AO928" i="23"/>
  <c r="AO927" i="23"/>
  <c r="AO926" i="23"/>
  <c r="AO925" i="23"/>
  <c r="AO924" i="23"/>
  <c r="AO923" i="23"/>
  <c r="AO922" i="23"/>
  <c r="AO921" i="23"/>
  <c r="AO920" i="23"/>
  <c r="AO919" i="23"/>
  <c r="AO918" i="23"/>
  <c r="AO917" i="23"/>
  <c r="AO916" i="23"/>
  <c r="AO915" i="23"/>
  <c r="AO914" i="23"/>
  <c r="AO913" i="23"/>
  <c r="AO912" i="23"/>
  <c r="AO911" i="23"/>
  <c r="AO910" i="23"/>
  <c r="AO909" i="23"/>
  <c r="AO908" i="23"/>
  <c r="AO907" i="23"/>
  <c r="AO906" i="23"/>
  <c r="AO905" i="23"/>
  <c r="AO904" i="23"/>
  <c r="AO903" i="23"/>
  <c r="AO902" i="23"/>
  <c r="AO901" i="23"/>
  <c r="AO900" i="23"/>
  <c r="AO899" i="23"/>
  <c r="AO898" i="23"/>
  <c r="AO897" i="23"/>
  <c r="AO896" i="23"/>
  <c r="AO895" i="23"/>
  <c r="AO894" i="23"/>
  <c r="AO893" i="23"/>
  <c r="AO892" i="23"/>
  <c r="AO891" i="23"/>
  <c r="AO890" i="23"/>
  <c r="AO889" i="23"/>
  <c r="AO888" i="23"/>
  <c r="AO887" i="23"/>
  <c r="AO886" i="23"/>
  <c r="AO885" i="23"/>
  <c r="AO884" i="23"/>
  <c r="AO883" i="23"/>
  <c r="AO882" i="23"/>
  <c r="AO881" i="23"/>
  <c r="AO880" i="23"/>
  <c r="AO879" i="23"/>
  <c r="AO878" i="23"/>
  <c r="AO877" i="23"/>
  <c r="AO876" i="23"/>
  <c r="AO875" i="23"/>
  <c r="AO874" i="23"/>
  <c r="AO873" i="23"/>
  <c r="AO872" i="23"/>
  <c r="AO871" i="23"/>
  <c r="AO870" i="23"/>
  <c r="AO869" i="23"/>
  <c r="AO868" i="23"/>
  <c r="AO867" i="23"/>
  <c r="AO866" i="23"/>
  <c r="AO865" i="23"/>
  <c r="AO864" i="23"/>
  <c r="AO863" i="23"/>
  <c r="AO862" i="23"/>
  <c r="AO861" i="23"/>
  <c r="AO860" i="23"/>
  <c r="AO859" i="23"/>
  <c r="AO858" i="23"/>
  <c r="AO857" i="23"/>
  <c r="AO856" i="23"/>
  <c r="AO855" i="23"/>
  <c r="AO854" i="23"/>
  <c r="AO853" i="23"/>
  <c r="AO852" i="23"/>
  <c r="AO851" i="23"/>
  <c r="AO850" i="23"/>
  <c r="AO849" i="23"/>
  <c r="AO848" i="23"/>
  <c r="AO847" i="23"/>
  <c r="AO846" i="23"/>
  <c r="AO845" i="23"/>
  <c r="AO844" i="23"/>
  <c r="AO843" i="23"/>
  <c r="AO842" i="23"/>
  <c r="AO841" i="23"/>
  <c r="AO840" i="23"/>
  <c r="AO839" i="23"/>
  <c r="AO838" i="23"/>
  <c r="AO837" i="23"/>
  <c r="AO836" i="23"/>
  <c r="AO835" i="23"/>
  <c r="AO834" i="23"/>
  <c r="AO833" i="23"/>
  <c r="AO832" i="23"/>
  <c r="AO831" i="23"/>
  <c r="AO830" i="23"/>
  <c r="AO829" i="23"/>
  <c r="AO828" i="23"/>
  <c r="AO827" i="23"/>
  <c r="AO826" i="23"/>
  <c r="AO825" i="23"/>
  <c r="AO824" i="23"/>
  <c r="AO823" i="23"/>
  <c r="AO822" i="23"/>
  <c r="AO821" i="23"/>
  <c r="AO820" i="23"/>
  <c r="AO819" i="23"/>
  <c r="AO818" i="23"/>
  <c r="AO817" i="23"/>
  <c r="AO816" i="23"/>
  <c r="AO815" i="23"/>
  <c r="AO814" i="23"/>
  <c r="AO813" i="23"/>
  <c r="AO812" i="23"/>
  <c r="AO811" i="23"/>
  <c r="AO810" i="23"/>
  <c r="AO809" i="23"/>
  <c r="AO808" i="23"/>
  <c r="AO807" i="23"/>
  <c r="AO806" i="23"/>
  <c r="AO805" i="23"/>
  <c r="AO804" i="23"/>
  <c r="AO803" i="23"/>
  <c r="AO802" i="23"/>
  <c r="AO801" i="23"/>
  <c r="AO800" i="23"/>
  <c r="AO799" i="23"/>
  <c r="AO798" i="23"/>
  <c r="AO797" i="23"/>
  <c r="AO796" i="23"/>
  <c r="AO795" i="23"/>
  <c r="AO794" i="23"/>
  <c r="AO793" i="23"/>
  <c r="AO792" i="23"/>
  <c r="AO791" i="23"/>
  <c r="AO790" i="23"/>
  <c r="AO789" i="23"/>
  <c r="AO788" i="23"/>
  <c r="AO787" i="23"/>
  <c r="AO786" i="23"/>
  <c r="AO785" i="23"/>
  <c r="AO784" i="23"/>
  <c r="AO783" i="23"/>
  <c r="AO782" i="23"/>
  <c r="AO781" i="23"/>
  <c r="AO780" i="23"/>
  <c r="AO779" i="23"/>
  <c r="AO778" i="23"/>
  <c r="AO777" i="23"/>
  <c r="AO776" i="23"/>
  <c r="AO775" i="23"/>
  <c r="AO774" i="23"/>
  <c r="AO773" i="23"/>
  <c r="AO772" i="23"/>
  <c r="AO771" i="23"/>
  <c r="AO770" i="23"/>
  <c r="AO769" i="23"/>
  <c r="AO768" i="23"/>
  <c r="AO767" i="23"/>
  <c r="AO766" i="23"/>
  <c r="AO765" i="23"/>
  <c r="AO764" i="23"/>
  <c r="AO763" i="23"/>
  <c r="AO762" i="23"/>
  <c r="AO761" i="23"/>
  <c r="AO760" i="23"/>
  <c r="AO759" i="23"/>
  <c r="AO758" i="23"/>
  <c r="AO757" i="23"/>
  <c r="AO756" i="23"/>
  <c r="AO755" i="23"/>
  <c r="AO754" i="23"/>
  <c r="AO753" i="23"/>
  <c r="AO752" i="23"/>
  <c r="AO751" i="23"/>
  <c r="AO750" i="23"/>
  <c r="AO749" i="23"/>
  <c r="AO748" i="23"/>
  <c r="AO747" i="23"/>
  <c r="AO746" i="23"/>
  <c r="AO745" i="23"/>
  <c r="AO744" i="23"/>
  <c r="AO743" i="23"/>
  <c r="AO742" i="23"/>
  <c r="AO741" i="23"/>
  <c r="AO740" i="23"/>
  <c r="AO739" i="23"/>
  <c r="AO738" i="23"/>
  <c r="AO737" i="23"/>
  <c r="AO736" i="23"/>
  <c r="AO735" i="23"/>
  <c r="AO734" i="23"/>
  <c r="AO733" i="23"/>
  <c r="AO732" i="23"/>
  <c r="AO731" i="23"/>
  <c r="AO730" i="23"/>
  <c r="AO729" i="23"/>
  <c r="AO728" i="23"/>
  <c r="AO727" i="23"/>
  <c r="AO726" i="23"/>
  <c r="AO725" i="23"/>
  <c r="AO724" i="23"/>
  <c r="AO723" i="23"/>
  <c r="AO722" i="23"/>
  <c r="AO721" i="23"/>
  <c r="AO720" i="23"/>
  <c r="AO719" i="23"/>
  <c r="AO718" i="23"/>
  <c r="AO717" i="23"/>
  <c r="AO716" i="23"/>
  <c r="AO715" i="23"/>
  <c r="AO714" i="23"/>
  <c r="AO713" i="23"/>
  <c r="AO712" i="23"/>
  <c r="AO711" i="23"/>
  <c r="AO710" i="23"/>
  <c r="AO709" i="23"/>
  <c r="AO708" i="23"/>
  <c r="AO707" i="23"/>
  <c r="AO706" i="23"/>
  <c r="AO705" i="23"/>
  <c r="AO704" i="23"/>
  <c r="AO703" i="23"/>
  <c r="AO702" i="23"/>
  <c r="AO701" i="23"/>
  <c r="AO700" i="23"/>
  <c r="AO699" i="23"/>
  <c r="AO698" i="23"/>
  <c r="AO697" i="23"/>
  <c r="AO696" i="23"/>
  <c r="AO695" i="23"/>
  <c r="AO694" i="23"/>
  <c r="AO693" i="23"/>
  <c r="AO692" i="23"/>
  <c r="AO689" i="23"/>
  <c r="AO688" i="23"/>
  <c r="AO687" i="23"/>
  <c r="AO686" i="23"/>
  <c r="AO685" i="23"/>
  <c r="AO684" i="23"/>
  <c r="AO683" i="23"/>
  <c r="AO682" i="23"/>
  <c r="AO681" i="23"/>
  <c r="AO680" i="23"/>
  <c r="AO679" i="23"/>
  <c r="AO678" i="23"/>
  <c r="AO677" i="23"/>
  <c r="AO676" i="23"/>
  <c r="AO675" i="23"/>
  <c r="AO674" i="23"/>
  <c r="AO673" i="23"/>
  <c r="AO672" i="23"/>
  <c r="AO671" i="23"/>
  <c r="AO670" i="23"/>
  <c r="AO669" i="23"/>
  <c r="AO668" i="23"/>
  <c r="AO667" i="23"/>
  <c r="AO666" i="23"/>
  <c r="AO665" i="23"/>
  <c r="AO664" i="23"/>
  <c r="AO663" i="23"/>
  <c r="AO662" i="23"/>
  <c r="AO661" i="23"/>
  <c r="AO660" i="23"/>
  <c r="AO659" i="23"/>
  <c r="AO658" i="23"/>
  <c r="AO657" i="23"/>
  <c r="AO656" i="23"/>
  <c r="AO655" i="23"/>
  <c r="AO654" i="23"/>
  <c r="AO653" i="23"/>
  <c r="AO652" i="23"/>
  <c r="AO651" i="23"/>
  <c r="AO650" i="23"/>
  <c r="AO649" i="23"/>
  <c r="AO648" i="23"/>
  <c r="AO647" i="23"/>
  <c r="AO646" i="23"/>
  <c r="AO645" i="23"/>
  <c r="AO644" i="23"/>
  <c r="AO643" i="23"/>
  <c r="AO642" i="23"/>
  <c r="AO641" i="23"/>
  <c r="AO640" i="23"/>
  <c r="AO639" i="23"/>
  <c r="AO638" i="23"/>
  <c r="AO637" i="23"/>
  <c r="AO636" i="23"/>
  <c r="AO635" i="23"/>
  <c r="AO634" i="23"/>
  <c r="AO633" i="23"/>
  <c r="AO632" i="23"/>
  <c r="AO631" i="23"/>
  <c r="AO630" i="23"/>
  <c r="AO629" i="23"/>
  <c r="AO628" i="23"/>
  <c r="AO627" i="23"/>
  <c r="AO626" i="23"/>
  <c r="AO625" i="23"/>
  <c r="AO624" i="23"/>
  <c r="AO623" i="23"/>
  <c r="AO622" i="23"/>
  <c r="AO621" i="23"/>
  <c r="AO620" i="23"/>
  <c r="AO619" i="23"/>
  <c r="AO618" i="23"/>
  <c r="AO617" i="23"/>
  <c r="AO616" i="23"/>
  <c r="AO615" i="23"/>
  <c r="AO614" i="23"/>
  <c r="AO613" i="23"/>
  <c r="AO612" i="23"/>
  <c r="AO611" i="23"/>
  <c r="AO610" i="23"/>
  <c r="AO609" i="23"/>
  <c r="AO608" i="23"/>
  <c r="AO607" i="23"/>
  <c r="AO606" i="23"/>
  <c r="AO605" i="23"/>
  <c r="AO604" i="23"/>
  <c r="AO603" i="23"/>
  <c r="AO602" i="23"/>
  <c r="AO601" i="23"/>
  <c r="AO600" i="23"/>
  <c r="AO599" i="23"/>
  <c r="AO598" i="23"/>
  <c r="AO597" i="23"/>
  <c r="AO596" i="23"/>
  <c r="AO595" i="23"/>
  <c r="AO594" i="23"/>
  <c r="AO593" i="23"/>
  <c r="AO592" i="23"/>
  <c r="AO591" i="23"/>
  <c r="AO590" i="23"/>
  <c r="AO589" i="23"/>
  <c r="AO588" i="23"/>
  <c r="AO587" i="23"/>
  <c r="AO586" i="23"/>
  <c r="AO585" i="23"/>
  <c r="AO584" i="23"/>
  <c r="AO583" i="23"/>
  <c r="AO582" i="23"/>
  <c r="AO581" i="23"/>
  <c r="AO580" i="23"/>
  <c r="AO579" i="23"/>
  <c r="AO578" i="23"/>
  <c r="AO577" i="23"/>
  <c r="AO576" i="23"/>
  <c r="AO575" i="23"/>
  <c r="AO574" i="23"/>
  <c r="AO573" i="23"/>
  <c r="AO572" i="23"/>
  <c r="AO571" i="23"/>
  <c r="AO570" i="23"/>
  <c r="AO569" i="23"/>
  <c r="AO568" i="23"/>
  <c r="AO567" i="23"/>
  <c r="AO566" i="23"/>
  <c r="AO565" i="23"/>
  <c r="AO564" i="23"/>
  <c r="AO563" i="23"/>
  <c r="AO562" i="23"/>
  <c r="AO561" i="23"/>
  <c r="AO560" i="23"/>
  <c r="AO559" i="23"/>
  <c r="AO558" i="23"/>
  <c r="AO557" i="23"/>
  <c r="AO556" i="23"/>
  <c r="AO555" i="23"/>
  <c r="AO554" i="23"/>
  <c r="AO553" i="23"/>
  <c r="AO552" i="23"/>
  <c r="AO551" i="23"/>
  <c r="AO550" i="23"/>
  <c r="AO549" i="23"/>
  <c r="AO548" i="23"/>
  <c r="AO547" i="23"/>
  <c r="AO546" i="23"/>
  <c r="AO545" i="23"/>
  <c r="AO544" i="23"/>
  <c r="AO543" i="23"/>
  <c r="AO542" i="23"/>
  <c r="AO541" i="23"/>
  <c r="AO540" i="23"/>
  <c r="AO539" i="23"/>
  <c r="AO538" i="23"/>
  <c r="AO537" i="23"/>
  <c r="AO536" i="23"/>
  <c r="AO535" i="23"/>
  <c r="AO534" i="23"/>
  <c r="AO533" i="23"/>
  <c r="AO532" i="23"/>
  <c r="AO531" i="23"/>
  <c r="AO530" i="23"/>
  <c r="AO529" i="23"/>
  <c r="AO528" i="23"/>
  <c r="AO527" i="23"/>
  <c r="AO526" i="23"/>
  <c r="AO525" i="23"/>
  <c r="AO524" i="23"/>
  <c r="AO523" i="23"/>
  <c r="AO522" i="23"/>
  <c r="AO521" i="23"/>
  <c r="AO520" i="23"/>
  <c r="AO519" i="23"/>
  <c r="AO518" i="23"/>
  <c r="AO517" i="23"/>
  <c r="AO516" i="23"/>
  <c r="AO515" i="23"/>
  <c r="AO514" i="23"/>
  <c r="AO513" i="23"/>
  <c r="AO512" i="23"/>
  <c r="AO511" i="23"/>
  <c r="AO510" i="23"/>
  <c r="AO509" i="23"/>
  <c r="AO508" i="23"/>
  <c r="AO507" i="23"/>
  <c r="AO506" i="23"/>
  <c r="AO505" i="23"/>
  <c r="AO504" i="23"/>
  <c r="AO503" i="23"/>
  <c r="AO502" i="23"/>
  <c r="AO501" i="23"/>
  <c r="AO500" i="23"/>
  <c r="AO499" i="23"/>
  <c r="AO498" i="23"/>
  <c r="AO497" i="23"/>
  <c r="AO496" i="23"/>
  <c r="AO495" i="23"/>
  <c r="AO494" i="23"/>
  <c r="AO493" i="23"/>
  <c r="AO492" i="23"/>
  <c r="AO491" i="23"/>
  <c r="AO490" i="23"/>
  <c r="AO489" i="23"/>
  <c r="AO488" i="23"/>
  <c r="AO487" i="23"/>
  <c r="AO486" i="23"/>
  <c r="AO485" i="23"/>
  <c r="AO484" i="23"/>
  <c r="AO483" i="23"/>
  <c r="AO482" i="23"/>
  <c r="AO481" i="23"/>
  <c r="AO480" i="23"/>
  <c r="AO479" i="23"/>
  <c r="AO478" i="23"/>
  <c r="AO477" i="23"/>
  <c r="AO476" i="23"/>
  <c r="AO475" i="23"/>
  <c r="AO474" i="23"/>
  <c r="AO473" i="23"/>
  <c r="AO472" i="23"/>
  <c r="AO471" i="23"/>
  <c r="AO470" i="23"/>
  <c r="AO469" i="23"/>
  <c r="AO468" i="23"/>
  <c r="AO467" i="23"/>
  <c r="AO466" i="23"/>
  <c r="AO465" i="23"/>
  <c r="AO464" i="23"/>
  <c r="AO463" i="23"/>
  <c r="AO462" i="23"/>
  <c r="AO461" i="23"/>
  <c r="AO460" i="23"/>
  <c r="AO459" i="23"/>
  <c r="AO458" i="23"/>
  <c r="AO457" i="23"/>
  <c r="AO456" i="23"/>
  <c r="AO455" i="23"/>
  <c r="AO454" i="23"/>
  <c r="AO453" i="23"/>
  <c r="AO452" i="23"/>
  <c r="AO451" i="23"/>
  <c r="AO450" i="23"/>
  <c r="AO449" i="23"/>
  <c r="AO448" i="23"/>
  <c r="AO447" i="23"/>
  <c r="AO446" i="23"/>
  <c r="AO445" i="23"/>
  <c r="AO444" i="23"/>
  <c r="AO443" i="23"/>
  <c r="AO442" i="23"/>
  <c r="AO441" i="23"/>
  <c r="AO440" i="23"/>
  <c r="AO439" i="23"/>
  <c r="AO438" i="23"/>
  <c r="AO437" i="23"/>
  <c r="AO436" i="23"/>
  <c r="AO435" i="23"/>
  <c r="AO434" i="23"/>
  <c r="AO433" i="23"/>
  <c r="AO432" i="23"/>
  <c r="AO431" i="23"/>
  <c r="AO430" i="23"/>
  <c r="AO429" i="23"/>
  <c r="AO428" i="23"/>
  <c r="AO427" i="23"/>
  <c r="AO426" i="23"/>
  <c r="AO425" i="23"/>
  <c r="AO424" i="23"/>
  <c r="AO423" i="23"/>
  <c r="AO422" i="23"/>
  <c r="AO421" i="23"/>
  <c r="AO420" i="23"/>
  <c r="AO419" i="23"/>
  <c r="AO418" i="23"/>
  <c r="AO417" i="23"/>
  <c r="AO416" i="23"/>
  <c r="AO415" i="23"/>
  <c r="AO414" i="23"/>
  <c r="AO413" i="23"/>
  <c r="AO412" i="23"/>
  <c r="AO411" i="23"/>
  <c r="AO410" i="23"/>
  <c r="AO409" i="23"/>
  <c r="AO408" i="23"/>
  <c r="AO407" i="23"/>
  <c r="AO406" i="23"/>
  <c r="AO405" i="23"/>
  <c r="AO404" i="23"/>
  <c r="AO403" i="23"/>
  <c r="AO402" i="23"/>
  <c r="AO401" i="23"/>
  <c r="AO400" i="23"/>
  <c r="AO399" i="23"/>
  <c r="AO398" i="23"/>
  <c r="AO397" i="23"/>
  <c r="AO396" i="23"/>
  <c r="AO395" i="23"/>
  <c r="AO394" i="23"/>
  <c r="AO393" i="23"/>
  <c r="AO392" i="23"/>
  <c r="AO391" i="23"/>
  <c r="AO390" i="23"/>
  <c r="AO389" i="23"/>
  <c r="AO388" i="23"/>
  <c r="AO387" i="23"/>
  <c r="AO386" i="23"/>
  <c r="AO385" i="23"/>
  <c r="AO384" i="23"/>
  <c r="AO383" i="23"/>
  <c r="AO382" i="23"/>
  <c r="AO381" i="23"/>
  <c r="AO380" i="23"/>
  <c r="AO379" i="23"/>
  <c r="AO378" i="23"/>
  <c r="AO377" i="23"/>
  <c r="AO376" i="23"/>
  <c r="AO375" i="23"/>
  <c r="AO374" i="23"/>
  <c r="AO373" i="23"/>
  <c r="AO372" i="23"/>
  <c r="AO371" i="23"/>
  <c r="AO370" i="23"/>
  <c r="AO369" i="23"/>
  <c r="AO368" i="23"/>
  <c r="AO367" i="23"/>
  <c r="AO366" i="23"/>
  <c r="AO365" i="23"/>
  <c r="AO364" i="23"/>
  <c r="AO363" i="23"/>
  <c r="AO362" i="23"/>
  <c r="AO361" i="23"/>
  <c r="AO360" i="23"/>
  <c r="AO359" i="23"/>
  <c r="AO358" i="23"/>
  <c r="AO357" i="23"/>
  <c r="AO356" i="23"/>
  <c r="AO355" i="23"/>
  <c r="AO354" i="23"/>
  <c r="AO353" i="23"/>
  <c r="AO352" i="23"/>
  <c r="AO351" i="23"/>
  <c r="AO350" i="23"/>
  <c r="AO349" i="23"/>
  <c r="AO348" i="23"/>
  <c r="AO347" i="23"/>
  <c r="AO346" i="23"/>
  <c r="AO345" i="23"/>
  <c r="AO344" i="23"/>
  <c r="AO343" i="23"/>
  <c r="AO342" i="23"/>
  <c r="AO341" i="23"/>
  <c r="AO340" i="23"/>
  <c r="AO339" i="23"/>
  <c r="AO338" i="23"/>
  <c r="AO337" i="23"/>
  <c r="AO336" i="23"/>
  <c r="AO335" i="23"/>
  <c r="AO334" i="23"/>
  <c r="AO333" i="23"/>
  <c r="AO332" i="23"/>
  <c r="AO331" i="23"/>
  <c r="AO330" i="23"/>
  <c r="AO329" i="23"/>
  <c r="AO328" i="23"/>
  <c r="AO327" i="23"/>
  <c r="AO326" i="23"/>
  <c r="AO325" i="23"/>
  <c r="AO324" i="23"/>
  <c r="AO323" i="23"/>
  <c r="AO322" i="23"/>
  <c r="AO321" i="23"/>
  <c r="AO320" i="23"/>
  <c r="AO319" i="23"/>
  <c r="AO318" i="23"/>
  <c r="AO317" i="23"/>
  <c r="AO316" i="23"/>
  <c r="AO315" i="23"/>
  <c r="AO314" i="23"/>
  <c r="AO313" i="23"/>
  <c r="AO312" i="23"/>
  <c r="AO311" i="23"/>
  <c r="AO310" i="23"/>
  <c r="AO309" i="23"/>
  <c r="AO308" i="23"/>
  <c r="AO307" i="23"/>
  <c r="AO306" i="23"/>
  <c r="AO305" i="23"/>
  <c r="AO304" i="23"/>
  <c r="AO303" i="23"/>
  <c r="AO302" i="23"/>
  <c r="AO301" i="23"/>
  <c r="AO300" i="23"/>
  <c r="AO299" i="23"/>
  <c r="AO298" i="23"/>
  <c r="AO297" i="23"/>
  <c r="AO296" i="23"/>
  <c r="AO295" i="23"/>
  <c r="AO294" i="23"/>
  <c r="AO293" i="23"/>
  <c r="AO292" i="23"/>
  <c r="AO291" i="23"/>
  <c r="AO290" i="23"/>
  <c r="AO289" i="23"/>
  <c r="AO288" i="23"/>
  <c r="AO287" i="23"/>
  <c r="AO286" i="23"/>
  <c r="AO285" i="23"/>
  <c r="AO284" i="23"/>
  <c r="AO283" i="23"/>
  <c r="AO282" i="23"/>
  <c r="AO281" i="23"/>
  <c r="AO280" i="23"/>
  <c r="AO279" i="23"/>
  <c r="AO278" i="23"/>
  <c r="AO277" i="23"/>
  <c r="AO276" i="23"/>
  <c r="AO275" i="23"/>
  <c r="AO274" i="23"/>
  <c r="AO273" i="23"/>
  <c r="AO272" i="23"/>
  <c r="AO271" i="23"/>
  <c r="AO270" i="23"/>
  <c r="AO269" i="23"/>
  <c r="AO268" i="23"/>
  <c r="AO267" i="23"/>
  <c r="AO266" i="23"/>
  <c r="AO265" i="23"/>
  <c r="AO264" i="23"/>
  <c r="AO263" i="23"/>
  <c r="AO262" i="23"/>
  <c r="AO261" i="23"/>
  <c r="AO260" i="23"/>
  <c r="AO259" i="23"/>
  <c r="AO258" i="23"/>
  <c r="AO257" i="23"/>
  <c r="AO256" i="23"/>
  <c r="AO255" i="23"/>
  <c r="AO254" i="23"/>
  <c r="AO253" i="23"/>
  <c r="AO252" i="23"/>
  <c r="AO251" i="23"/>
  <c r="AO250" i="23"/>
  <c r="AO249" i="23"/>
  <c r="AO248" i="23"/>
  <c r="AO247" i="23"/>
  <c r="AO246" i="23"/>
  <c r="AO245" i="23"/>
  <c r="AO244" i="23"/>
  <c r="AO243" i="23"/>
  <c r="AO242" i="23"/>
  <c r="AO241" i="23"/>
  <c r="AO240" i="23"/>
  <c r="AO239" i="23"/>
  <c r="AO238" i="23"/>
  <c r="AO237" i="23"/>
  <c r="AO236" i="23"/>
  <c r="AO235" i="23"/>
  <c r="AO234" i="23"/>
  <c r="AO233" i="23"/>
  <c r="AO232" i="23"/>
  <c r="AO231" i="23"/>
  <c r="AO230" i="23"/>
  <c r="AO229" i="23"/>
  <c r="AO228" i="23"/>
  <c r="AO227" i="23"/>
  <c r="AO226" i="23"/>
  <c r="AO225" i="23"/>
  <c r="AO224" i="23"/>
  <c r="AO223" i="23"/>
  <c r="AO222" i="23"/>
  <c r="AO221" i="23"/>
  <c r="AO220" i="23"/>
  <c r="AO219" i="23"/>
  <c r="AO218" i="23"/>
  <c r="AO217" i="23"/>
  <c r="AO216" i="23"/>
  <c r="AO215" i="23"/>
  <c r="AO214" i="23"/>
  <c r="AO213" i="23"/>
  <c r="AO212" i="23"/>
  <c r="AO211" i="23"/>
  <c r="AO210" i="23"/>
  <c r="AO209" i="23"/>
  <c r="AO208" i="23"/>
  <c r="AO207" i="23"/>
  <c r="AO206" i="23"/>
  <c r="AO205" i="23"/>
  <c r="AO204" i="23"/>
  <c r="AO203" i="23"/>
  <c r="AO202" i="23"/>
  <c r="AO201" i="23"/>
  <c r="AO200" i="23"/>
  <c r="AO199" i="23"/>
  <c r="AO198" i="23"/>
  <c r="AO197" i="23"/>
  <c r="AO196" i="23"/>
  <c r="AO195" i="23"/>
  <c r="AO194" i="23"/>
  <c r="AO193" i="23"/>
  <c r="AO192" i="23"/>
  <c r="AO191" i="23"/>
  <c r="AO190" i="23"/>
  <c r="AO189" i="23"/>
  <c r="AO188" i="23"/>
  <c r="AO187" i="23"/>
  <c r="AO186" i="23"/>
  <c r="AO185" i="23"/>
  <c r="AO184" i="23"/>
  <c r="AO183" i="23"/>
  <c r="AO182" i="23"/>
  <c r="AO181" i="23"/>
  <c r="AO180" i="23"/>
  <c r="AO179" i="23"/>
  <c r="AO178" i="23"/>
  <c r="AO177" i="23"/>
  <c r="AO176" i="23"/>
  <c r="AO175" i="23"/>
  <c r="AO174" i="23"/>
  <c r="AO171" i="23"/>
  <c r="AO170" i="23"/>
  <c r="AO169" i="23"/>
  <c r="AO168" i="23"/>
  <c r="AO167" i="23"/>
  <c r="AO166" i="23"/>
  <c r="AO165" i="23"/>
  <c r="AO164" i="23"/>
  <c r="AO163" i="23"/>
  <c r="AO162" i="23"/>
  <c r="AO161" i="23"/>
  <c r="AO160" i="23"/>
  <c r="AO159" i="23"/>
  <c r="AO158" i="23"/>
  <c r="AO157" i="23"/>
  <c r="AO156" i="23"/>
  <c r="AO155" i="23"/>
  <c r="AO154" i="23"/>
  <c r="AO153" i="23"/>
  <c r="AO152" i="23"/>
  <c r="AO151" i="23"/>
  <c r="AO150" i="23"/>
  <c r="AO149" i="23"/>
  <c r="AO148" i="23"/>
  <c r="AO147" i="23"/>
  <c r="AO146" i="23"/>
  <c r="AO145" i="23"/>
  <c r="AO144" i="23"/>
  <c r="AO143" i="23"/>
  <c r="AO142" i="23"/>
  <c r="AO141" i="23"/>
  <c r="AO140" i="23"/>
  <c r="AO139" i="23"/>
  <c r="AO138" i="23"/>
  <c r="AO137" i="23"/>
  <c r="AO136" i="23"/>
  <c r="AO135" i="23"/>
  <c r="AO134" i="23"/>
  <c r="AO133" i="23"/>
  <c r="AO132" i="23"/>
  <c r="AO131" i="23"/>
  <c r="AO130" i="23"/>
  <c r="AO129" i="23"/>
  <c r="AO128" i="23"/>
  <c r="AO127" i="23"/>
  <c r="AO126" i="23"/>
  <c r="AO125" i="23"/>
  <c r="AO124" i="23"/>
  <c r="AO123" i="23"/>
  <c r="AO122" i="23"/>
  <c r="AO121" i="23"/>
  <c r="AO120" i="23"/>
  <c r="AO119" i="23"/>
  <c r="AO118" i="23"/>
  <c r="AO117" i="23"/>
  <c r="AO116" i="23"/>
  <c r="AO115" i="23"/>
  <c r="AO114" i="23"/>
  <c r="AO113" i="23"/>
  <c r="AO112" i="23"/>
  <c r="AO111" i="23"/>
  <c r="AO110" i="23"/>
  <c r="AO109" i="23"/>
  <c r="AO108" i="23"/>
  <c r="AO107" i="23"/>
  <c r="AO106" i="23"/>
  <c r="AO105" i="23"/>
  <c r="AO104" i="23"/>
  <c r="AO103" i="23"/>
  <c r="AO102" i="23"/>
  <c r="AO101" i="23"/>
  <c r="AO100" i="23"/>
  <c r="AO99" i="23"/>
  <c r="AO98" i="23"/>
  <c r="AO97" i="23"/>
  <c r="AO96" i="23"/>
  <c r="AO95" i="23"/>
  <c r="AO94" i="23"/>
  <c r="AO93" i="23"/>
  <c r="AO92" i="23"/>
  <c r="AO91" i="23"/>
  <c r="AO90" i="23"/>
  <c r="AO89" i="23"/>
  <c r="AO88" i="23"/>
  <c r="AO87" i="23"/>
  <c r="AO86" i="23"/>
  <c r="AO85" i="23"/>
  <c r="AO84" i="23"/>
  <c r="AO83" i="23"/>
  <c r="AO82" i="23"/>
  <c r="AO81" i="23"/>
  <c r="AO80" i="23"/>
  <c r="AO79" i="23"/>
  <c r="AO78" i="23"/>
  <c r="AO77" i="23"/>
  <c r="AO76" i="23"/>
  <c r="AO75" i="23"/>
  <c r="AO74" i="23"/>
  <c r="AO73" i="23"/>
  <c r="AO72" i="23"/>
  <c r="AO71" i="23"/>
  <c r="AO70" i="23"/>
  <c r="AO69" i="23"/>
  <c r="AO68" i="23"/>
  <c r="AO67" i="23"/>
  <c r="AO66" i="23"/>
  <c r="AO65" i="23"/>
  <c r="AO64" i="23"/>
  <c r="AO63" i="23"/>
  <c r="AO62" i="23"/>
  <c r="AO61" i="23"/>
  <c r="AO60" i="23"/>
  <c r="AO59" i="23"/>
  <c r="AO58" i="23"/>
  <c r="AO57" i="23"/>
  <c r="AO56" i="23"/>
  <c r="AO55" i="23"/>
  <c r="AO54" i="23"/>
  <c r="AO53" i="23"/>
  <c r="AO52" i="23"/>
  <c r="AO51" i="23"/>
  <c r="AO50" i="23"/>
  <c r="AO49" i="23"/>
  <c r="AO48" i="23"/>
  <c r="AO47" i="23"/>
  <c r="AO46" i="23"/>
  <c r="AO45" i="23"/>
  <c r="AO44" i="23"/>
  <c r="AO43" i="23"/>
  <c r="AO42" i="23"/>
  <c r="AO41" i="23"/>
  <c r="AO40" i="23"/>
  <c r="AO39" i="23"/>
  <c r="AO38" i="23"/>
  <c r="AO37" i="23"/>
  <c r="AO36" i="23"/>
  <c r="AO35" i="23"/>
  <c r="AO34" i="23"/>
  <c r="AO33" i="23"/>
  <c r="AO32" i="23"/>
  <c r="AO31" i="23"/>
  <c r="AO30" i="23"/>
  <c r="AO29" i="23"/>
  <c r="AO28" i="23"/>
  <c r="AO27" i="23"/>
  <c r="AO26" i="23"/>
  <c r="AO25" i="23"/>
  <c r="AO24" i="23"/>
  <c r="AO23" i="23"/>
  <c r="AO22" i="23"/>
  <c r="AO21" i="23"/>
  <c r="AO20" i="23"/>
  <c r="AO19" i="23"/>
  <c r="AO18" i="23"/>
  <c r="AO17" i="23"/>
  <c r="AO16" i="23"/>
  <c r="AO15" i="23"/>
  <c r="AO14" i="23"/>
  <c r="AO13" i="23"/>
  <c r="AO12" i="23"/>
  <c r="AO11" i="23"/>
  <c r="AO10" i="23"/>
  <c r="AO9" i="23"/>
  <c r="AO8" i="23"/>
  <c r="AO7" i="23"/>
  <c r="AO6" i="23"/>
  <c r="AO5" i="23"/>
  <c r="AO4" i="23"/>
  <c r="AO3" i="23"/>
  <c r="BA3256" i="1" l="1"/>
  <c r="BA3255" i="1"/>
  <c r="BA3254" i="1"/>
  <c r="BA3253" i="1"/>
  <c r="BA3252" i="1"/>
  <c r="BA3251" i="1"/>
  <c r="BA3250" i="1"/>
  <c r="BA3249" i="1"/>
  <c r="BA3248" i="1"/>
  <c r="BA3247" i="1"/>
  <c r="BA3246" i="1"/>
  <c r="BA3245" i="1"/>
  <c r="BA3244" i="1"/>
  <c r="BA3243" i="1"/>
  <c r="BA3242" i="1"/>
  <c r="BA3241" i="1"/>
  <c r="BA3240" i="1"/>
  <c r="BA3239" i="1"/>
  <c r="BA3238" i="1"/>
  <c r="BA3237" i="1"/>
  <c r="BA3236" i="1"/>
  <c r="BA3235" i="1"/>
  <c r="BA3234" i="1"/>
  <c r="BA3231" i="1"/>
  <c r="BA3230" i="1"/>
  <c r="BA3229" i="1"/>
  <c r="BA3228" i="1"/>
  <c r="BA3227" i="1"/>
  <c r="BA3226" i="1"/>
  <c r="BA3225" i="1"/>
  <c r="BA3224" i="1"/>
  <c r="BA3223" i="1"/>
  <c r="BA3222" i="1"/>
  <c r="BA3221" i="1"/>
  <c r="BA3220" i="1"/>
  <c r="BA3219" i="1"/>
  <c r="BA3218" i="1"/>
  <c r="BA3217" i="1"/>
  <c r="BA3216" i="1"/>
  <c r="BA3215" i="1"/>
  <c r="BA3214" i="1"/>
  <c r="BA3213" i="1"/>
  <c r="BA3212" i="1"/>
  <c r="BA3211" i="1"/>
  <c r="BA3210" i="1"/>
  <c r="BA3209" i="1"/>
  <c r="BA3208" i="1"/>
  <c r="BA3207" i="1"/>
  <c r="BA3206" i="1"/>
  <c r="BA3205" i="1"/>
  <c r="BA3204" i="1"/>
  <c r="BA3203" i="1"/>
  <c r="BA3202" i="1"/>
  <c r="BA3201" i="1"/>
  <c r="BA3200" i="1"/>
  <c r="BA3199" i="1"/>
  <c r="BA3198" i="1"/>
  <c r="BA3197" i="1"/>
  <c r="BA3196" i="1"/>
  <c r="BA3195" i="1"/>
  <c r="BA3194" i="1"/>
  <c r="BA3193" i="1"/>
  <c r="BA3192" i="1"/>
  <c r="BA3191" i="1"/>
  <c r="BA3190" i="1"/>
  <c r="BA3189" i="1"/>
  <c r="BA3188" i="1"/>
  <c r="BA3187" i="1"/>
  <c r="BA3186" i="1"/>
  <c r="BA3185" i="1"/>
  <c r="BA3184" i="1"/>
  <c r="BA3183" i="1"/>
  <c r="BA3182" i="1"/>
  <c r="BA3181" i="1"/>
  <c r="BA3180" i="1"/>
  <c r="BA3179" i="1"/>
  <c r="BA3178" i="1"/>
  <c r="BA3177" i="1"/>
  <c r="BA3176" i="1"/>
  <c r="BA3175" i="1"/>
  <c r="BA3174" i="1"/>
  <c r="BA3173" i="1"/>
  <c r="BA3172" i="1"/>
  <c r="BA3171" i="1"/>
  <c r="BA3170" i="1"/>
  <c r="BA3169" i="1"/>
  <c r="BA3168" i="1"/>
  <c r="BA3167" i="1"/>
  <c r="BA3166" i="1"/>
  <c r="BA3165" i="1"/>
  <c r="BA3164" i="1"/>
  <c r="BA3163" i="1"/>
  <c r="BA3162" i="1"/>
  <c r="BA3161" i="1"/>
  <c r="BA3160" i="1"/>
  <c r="BA3157" i="1"/>
  <c r="BA3156" i="1"/>
  <c r="BA3155" i="1"/>
  <c r="BA3154" i="1"/>
  <c r="BA3153" i="1"/>
  <c r="BA3152" i="1"/>
  <c r="BA3151" i="1"/>
  <c r="BA3150" i="1"/>
  <c r="BA3149" i="1"/>
  <c r="BA3148" i="1"/>
  <c r="BA3147" i="1"/>
  <c r="BA3146" i="1"/>
  <c r="BA3145" i="1"/>
  <c r="BA3144" i="1"/>
  <c r="BA3143" i="1"/>
  <c r="BA3142" i="1"/>
  <c r="BA3141" i="1"/>
  <c r="BA3140" i="1"/>
  <c r="BA3139" i="1"/>
  <c r="BA3138" i="1"/>
  <c r="BA3137" i="1"/>
  <c r="BA3136" i="1"/>
  <c r="BA3135" i="1"/>
  <c r="BA3134" i="1"/>
  <c r="BA3133" i="1"/>
  <c r="BA3132" i="1"/>
  <c r="BA3131" i="1"/>
  <c r="BA3130" i="1"/>
  <c r="BA3129" i="1"/>
  <c r="BA3128" i="1"/>
  <c r="BA3127" i="1"/>
  <c r="BA3126" i="1"/>
  <c r="BA3125" i="1"/>
  <c r="BA3124" i="1"/>
  <c r="BA3123" i="1"/>
  <c r="BA3122" i="1"/>
  <c r="BA3121" i="1"/>
  <c r="BA3120" i="1"/>
  <c r="BA3119" i="1"/>
  <c r="BA3118" i="1"/>
  <c r="BA3117" i="1"/>
  <c r="BA3116" i="1"/>
  <c r="BA3115" i="1"/>
  <c r="BA3114" i="1"/>
  <c r="BA3113" i="1"/>
  <c r="BA3112" i="1"/>
  <c r="BA3111" i="1"/>
  <c r="BA3110" i="1"/>
  <c r="BA3109" i="1"/>
  <c r="BA3108" i="1"/>
  <c r="BA3107" i="1"/>
  <c r="BA3106" i="1"/>
  <c r="BA3105" i="1"/>
  <c r="BA3104" i="1"/>
  <c r="BA3103" i="1"/>
  <c r="BA3100" i="1"/>
  <c r="BA3099" i="1"/>
  <c r="BA3098" i="1"/>
  <c r="BA3097" i="1"/>
  <c r="BA3096" i="1"/>
  <c r="BA3095" i="1"/>
  <c r="BA3094" i="1"/>
  <c r="BA3093" i="1"/>
  <c r="BA3092" i="1"/>
  <c r="BA3091" i="1"/>
  <c r="BA3090" i="1"/>
  <c r="BA3089" i="1"/>
  <c r="BA3088" i="1"/>
  <c r="BA3087" i="1"/>
  <c r="BA3086" i="1"/>
  <c r="BA3085" i="1"/>
  <c r="BA3084" i="1"/>
  <c r="BA3083" i="1"/>
  <c r="BA3082" i="1"/>
  <c r="BA3081" i="1"/>
  <c r="BA3080" i="1"/>
  <c r="BA3079" i="1"/>
  <c r="BA3078" i="1"/>
  <c r="BA3077" i="1"/>
  <c r="BA3076" i="1"/>
  <c r="BA3075" i="1"/>
  <c r="BA3074" i="1"/>
  <c r="BA3073" i="1"/>
  <c r="BA3072" i="1"/>
  <c r="BA3071" i="1"/>
  <c r="BA3070" i="1"/>
  <c r="BA3069" i="1"/>
  <c r="BA3068" i="1"/>
  <c r="BA3067" i="1"/>
  <c r="BA3066" i="1"/>
  <c r="BA3065" i="1"/>
  <c r="BA3064" i="1"/>
  <c r="BA3063" i="1"/>
  <c r="BA3062" i="1"/>
  <c r="BA3059" i="1"/>
  <c r="BA3058" i="1"/>
  <c r="BA3057" i="1"/>
  <c r="BA3056" i="1"/>
  <c r="BA3055" i="1"/>
  <c r="BA3054" i="1"/>
  <c r="BA3053" i="1"/>
  <c r="BA3052" i="1"/>
  <c r="BA3051" i="1"/>
  <c r="BA3050" i="1"/>
  <c r="BA3049" i="1"/>
  <c r="BA3048" i="1"/>
  <c r="BA3047" i="1"/>
  <c r="BA3046" i="1"/>
  <c r="BA3045" i="1"/>
  <c r="BA3044" i="1"/>
  <c r="BA3043" i="1"/>
  <c r="BA3042" i="1"/>
  <c r="BA3041" i="1"/>
  <c r="BA3040" i="1"/>
  <c r="BA3039" i="1"/>
  <c r="BA3038" i="1"/>
  <c r="BA3037" i="1"/>
  <c r="BA3036" i="1"/>
  <c r="BA3035" i="1"/>
  <c r="BA3034" i="1"/>
  <c r="BA3033" i="1"/>
  <c r="BA3032" i="1"/>
  <c r="BA3031" i="1"/>
  <c r="BA3030" i="1"/>
  <c r="BA3029" i="1"/>
  <c r="BA3028" i="1"/>
  <c r="BA3027" i="1"/>
  <c r="BA3026" i="1"/>
  <c r="BA3025" i="1"/>
  <c r="BA3024" i="1"/>
  <c r="BA3023" i="1"/>
  <c r="BA3022" i="1"/>
  <c r="BA3021" i="1"/>
  <c r="BA3020" i="1"/>
  <c r="BA3019" i="1"/>
  <c r="BA3018" i="1"/>
  <c r="BA3017" i="1"/>
  <c r="BA3016" i="1"/>
  <c r="BA3015" i="1"/>
  <c r="BA3014" i="1"/>
  <c r="BA3013" i="1"/>
  <c r="BA3012" i="1"/>
  <c r="BA3011" i="1"/>
  <c r="BA3010" i="1"/>
  <c r="BA3009" i="1"/>
  <c r="BA3008" i="1"/>
  <c r="BA3007" i="1"/>
  <c r="BA3006" i="1"/>
  <c r="BA3005" i="1"/>
  <c r="BA3004" i="1"/>
  <c r="BA3003" i="1"/>
  <c r="BA3002" i="1"/>
  <c r="BA3001" i="1"/>
  <c r="BA3000" i="1"/>
  <c r="BA2999" i="1"/>
  <c r="BA2998" i="1"/>
  <c r="BA2997" i="1"/>
  <c r="BA2996" i="1"/>
  <c r="BA2995" i="1"/>
  <c r="BA2994" i="1"/>
  <c r="BA2993" i="1"/>
  <c r="BA2992" i="1"/>
  <c r="BA2991" i="1"/>
  <c r="BA2990" i="1"/>
  <c r="BA2989" i="1"/>
  <c r="BA2988" i="1"/>
  <c r="BA2987" i="1"/>
  <c r="BA2986" i="1"/>
  <c r="BA2985" i="1"/>
  <c r="BA2984" i="1"/>
  <c r="BA2983" i="1"/>
  <c r="BA2982" i="1"/>
  <c r="BA2981" i="1"/>
  <c r="BA2980" i="1"/>
  <c r="BA2979" i="1"/>
  <c r="BA2978" i="1"/>
  <c r="BA2977" i="1"/>
  <c r="BA2976" i="1"/>
  <c r="BA2975" i="1"/>
  <c r="BA2974" i="1"/>
  <c r="BA2973" i="1"/>
  <c r="BA2972" i="1"/>
  <c r="BA2971" i="1"/>
  <c r="BA2970" i="1"/>
  <c r="BA2969" i="1"/>
  <c r="BA2968" i="1"/>
  <c r="BA2967" i="1"/>
  <c r="BA2966" i="1"/>
  <c r="BA2965" i="1"/>
  <c r="BA2964" i="1"/>
  <c r="BA2963" i="1"/>
  <c r="BA2962" i="1"/>
  <c r="BA2961" i="1"/>
  <c r="BA2960" i="1"/>
  <c r="BA2959" i="1"/>
  <c r="BA2958" i="1"/>
  <c r="BA2957" i="1"/>
  <c r="BA2956" i="1"/>
  <c r="BA2955" i="1"/>
  <c r="BA2954" i="1"/>
  <c r="BA2953" i="1"/>
  <c r="BA2952" i="1"/>
  <c r="BA2951" i="1"/>
  <c r="BA2950" i="1"/>
  <c r="BA2949" i="1"/>
  <c r="BA2948" i="1"/>
  <c r="BA2947" i="1"/>
  <c r="BA2946" i="1"/>
  <c r="BA2945" i="1"/>
  <c r="BA2944" i="1"/>
  <c r="BA2943" i="1"/>
  <c r="BA2942" i="1"/>
  <c r="BA2941" i="1"/>
  <c r="BA2940" i="1"/>
  <c r="BA2939" i="1"/>
  <c r="BA2938" i="1"/>
  <c r="BA2937" i="1"/>
  <c r="BA2936" i="1"/>
  <c r="BA2935" i="1"/>
  <c r="BA2934" i="1"/>
  <c r="BA2933" i="1"/>
  <c r="BA2932" i="1"/>
  <c r="BA2931" i="1"/>
  <c r="BA2930" i="1"/>
  <c r="BA2929" i="1"/>
  <c r="BA2928" i="1"/>
  <c r="BA2927" i="1"/>
  <c r="BA2926" i="1"/>
  <c r="BA2925" i="1"/>
  <c r="BA2922" i="1"/>
  <c r="BA2921" i="1"/>
  <c r="BA2920" i="1"/>
  <c r="BA2919" i="1"/>
  <c r="BA2918" i="1"/>
  <c r="BA2917" i="1"/>
  <c r="BA2916" i="1"/>
  <c r="BA2915" i="1"/>
  <c r="BA2914" i="1"/>
  <c r="BA2913" i="1"/>
  <c r="BA2912" i="1"/>
  <c r="BA2911" i="1"/>
  <c r="BA2910" i="1"/>
  <c r="BA2909" i="1"/>
  <c r="BA2906" i="1"/>
  <c r="BA2905" i="1"/>
  <c r="BA2904" i="1"/>
  <c r="BA2903" i="1"/>
  <c r="BA2902" i="1"/>
  <c r="BA2901" i="1"/>
  <c r="BA2900" i="1"/>
  <c r="BA2899" i="1"/>
  <c r="BA2898" i="1"/>
  <c r="BA2897" i="1"/>
  <c r="BA2896" i="1"/>
  <c r="BA2895" i="1"/>
  <c r="BA2894" i="1"/>
  <c r="BA2893" i="1"/>
  <c r="BA2892" i="1"/>
  <c r="BA2891" i="1"/>
  <c r="BA2890" i="1"/>
  <c r="BA2889" i="1"/>
  <c r="BA2888" i="1"/>
  <c r="BA2887" i="1"/>
  <c r="BA2886" i="1"/>
  <c r="BA2885" i="1"/>
  <c r="BA2884" i="1"/>
  <c r="BA2883" i="1"/>
  <c r="BA2882" i="1"/>
  <c r="BA2881" i="1"/>
  <c r="BA2880" i="1"/>
  <c r="BA2879" i="1"/>
  <c r="BA2878" i="1"/>
  <c r="BA2875" i="1"/>
  <c r="BA2874" i="1"/>
  <c r="BA2873" i="1"/>
  <c r="BA2872" i="1"/>
  <c r="BA2871" i="1"/>
  <c r="BA2870" i="1"/>
  <c r="BA2869" i="1"/>
  <c r="BA2868" i="1"/>
  <c r="BA2867" i="1"/>
  <c r="BA2866" i="1"/>
  <c r="BA2865" i="1"/>
  <c r="BA2864" i="1"/>
  <c r="BA2863" i="1"/>
  <c r="BA2862" i="1"/>
  <c r="BA2861" i="1"/>
  <c r="BA2860" i="1"/>
  <c r="BA2859" i="1"/>
  <c r="BA2858" i="1"/>
  <c r="BA2857" i="1"/>
  <c r="BA2856" i="1"/>
  <c r="BA2855" i="1"/>
  <c r="BA2854" i="1"/>
  <c r="BA2853" i="1"/>
  <c r="BA2852" i="1"/>
  <c r="BA2851" i="1"/>
  <c r="BA2850" i="1"/>
  <c r="BA2849" i="1"/>
  <c r="BA2848" i="1"/>
  <c r="BA2847" i="1"/>
  <c r="BA2846" i="1"/>
  <c r="BA2845" i="1"/>
  <c r="BA2844" i="1"/>
  <c r="BA2843" i="1"/>
  <c r="BA2842" i="1"/>
  <c r="BA2841" i="1"/>
  <c r="BA2840" i="1"/>
  <c r="BA2839" i="1"/>
  <c r="BA2838" i="1"/>
  <c r="BA2837" i="1"/>
  <c r="BA2836" i="1"/>
  <c r="BA2835" i="1"/>
  <c r="BA2834" i="1"/>
  <c r="BA2833" i="1"/>
  <c r="BA2832" i="1"/>
  <c r="BA2831" i="1"/>
  <c r="BA2830" i="1"/>
  <c r="BA2829" i="1"/>
  <c r="BA2828" i="1"/>
  <c r="BA2827" i="1"/>
  <c r="BA2826" i="1"/>
  <c r="BA2825" i="1"/>
  <c r="BA2824" i="1"/>
  <c r="BA2823" i="1"/>
  <c r="BA2822" i="1"/>
  <c r="BA2821" i="1"/>
  <c r="BA2820" i="1"/>
  <c r="BA2819" i="1"/>
  <c r="BA2818" i="1"/>
  <c r="BA2817" i="1"/>
  <c r="BA2816" i="1"/>
  <c r="BA2815" i="1"/>
  <c r="BA2814" i="1"/>
  <c r="BA2813" i="1"/>
  <c r="BA2812" i="1"/>
  <c r="BA2811" i="1"/>
  <c r="BA2810" i="1"/>
  <c r="BA2809" i="1"/>
  <c r="BA2808" i="1"/>
  <c r="BA2807" i="1"/>
  <c r="BA2806" i="1"/>
  <c r="BA2805" i="1"/>
  <c r="BA2804" i="1"/>
  <c r="BA2803" i="1"/>
  <c r="BA2802" i="1"/>
  <c r="BA2801" i="1"/>
  <c r="BA2800" i="1"/>
  <c r="BA2799" i="1"/>
  <c r="BA2798" i="1"/>
  <c r="BA2797" i="1"/>
  <c r="BA2796" i="1"/>
  <c r="BA2795" i="1"/>
  <c r="BA2794" i="1"/>
  <c r="BA2793" i="1"/>
  <c r="BA2792" i="1"/>
  <c r="BA2791" i="1"/>
  <c r="BA2790" i="1"/>
  <c r="BA2789" i="1"/>
  <c r="BA2788" i="1"/>
  <c r="BA2787" i="1"/>
  <c r="BA2786" i="1"/>
  <c r="BA2785" i="1"/>
  <c r="BA2784" i="1"/>
  <c r="BA2783" i="1"/>
  <c r="BA2782" i="1"/>
  <c r="BA2781" i="1"/>
  <c r="BA2780" i="1"/>
  <c r="BA2779" i="1"/>
  <c r="BA2778" i="1"/>
  <c r="BA2777" i="1"/>
  <c r="BA2776" i="1"/>
  <c r="BA2775" i="1"/>
  <c r="BA2774" i="1"/>
  <c r="BA2773" i="1"/>
  <c r="BA2772" i="1"/>
  <c r="BA2771" i="1"/>
  <c r="BA2770" i="1"/>
  <c r="BA2769" i="1"/>
  <c r="BA2768" i="1"/>
  <c r="BA2767" i="1"/>
  <c r="BA2766" i="1"/>
  <c r="BA2765" i="1"/>
  <c r="BA2764" i="1"/>
  <c r="BA2763" i="1"/>
  <c r="BA2762" i="1"/>
  <c r="BA2761" i="1"/>
  <c r="BA2760" i="1"/>
  <c r="BA2759" i="1"/>
  <c r="BA2758" i="1"/>
  <c r="BA2757" i="1"/>
  <c r="BA2756" i="1"/>
  <c r="BA2755" i="1"/>
  <c r="BA2754" i="1"/>
  <c r="BA2753" i="1"/>
  <c r="BA2752" i="1"/>
  <c r="BA2751" i="1"/>
  <c r="BA2750" i="1"/>
  <c r="BA2749" i="1"/>
  <c r="BA2748" i="1"/>
  <c r="BA2747" i="1"/>
  <c r="BA2746" i="1"/>
  <c r="BA2745" i="1"/>
  <c r="BA2744" i="1"/>
  <c r="BA2743" i="1"/>
  <c r="BA2742" i="1"/>
  <c r="BA2741" i="1"/>
  <c r="BA2740" i="1"/>
  <c r="BA2739" i="1"/>
  <c r="BA2738" i="1"/>
  <c r="BA2737" i="1"/>
  <c r="BA2736" i="1"/>
  <c r="BA2735" i="1"/>
  <c r="BA2734" i="1"/>
  <c r="BA2733" i="1"/>
  <c r="BA2732" i="1"/>
  <c r="BA2731" i="1"/>
  <c r="BA2730" i="1"/>
  <c r="BA2729" i="1"/>
  <c r="BA2728" i="1"/>
  <c r="BA2727" i="1"/>
  <c r="BA2726" i="1"/>
  <c r="BA2725" i="1"/>
  <c r="BA2724" i="1"/>
  <c r="BA2723" i="1"/>
  <c r="BA2722" i="1"/>
  <c r="BA2721" i="1"/>
  <c r="BA2720" i="1"/>
  <c r="BA2719" i="1"/>
  <c r="BA2718" i="1"/>
  <c r="BA2717" i="1"/>
  <c r="BA2716" i="1"/>
  <c r="BA2715" i="1"/>
  <c r="BA2714" i="1"/>
  <c r="BA2713" i="1"/>
  <c r="BA2712" i="1"/>
  <c r="BA2711" i="1"/>
  <c r="BA2710" i="1"/>
  <c r="BA2709" i="1"/>
  <c r="BA2708" i="1"/>
  <c r="BA2707" i="1"/>
  <c r="BA2706" i="1"/>
  <c r="BA2705" i="1"/>
  <c r="BA2704" i="1"/>
  <c r="BA2703" i="1"/>
  <c r="BA2702" i="1"/>
  <c r="BA2701" i="1"/>
  <c r="BA2700" i="1"/>
  <c r="BA2699" i="1"/>
  <c r="BA2698" i="1"/>
  <c r="BA2697" i="1"/>
  <c r="BA2696" i="1"/>
  <c r="BA2695" i="1"/>
  <c r="BA2694" i="1"/>
  <c r="BA2693" i="1"/>
  <c r="BA2692" i="1"/>
  <c r="BA2691" i="1"/>
  <c r="BA2690" i="1"/>
  <c r="BA2689" i="1"/>
  <c r="BA2688" i="1"/>
  <c r="BA2687" i="1"/>
  <c r="BA2686" i="1"/>
  <c r="BA2685" i="1"/>
  <c r="BA2684" i="1"/>
  <c r="BA2683" i="1"/>
  <c r="BA2682" i="1"/>
  <c r="BA2681" i="1"/>
  <c r="BA2680" i="1"/>
  <c r="BA2679" i="1"/>
  <c r="BA2678" i="1"/>
  <c r="BA2677" i="1"/>
  <c r="BA2676" i="1"/>
  <c r="BA2675" i="1"/>
  <c r="BA2674" i="1"/>
  <c r="BA2673" i="1"/>
  <c r="BA2672" i="1"/>
  <c r="BA2671" i="1"/>
  <c r="BA2670" i="1"/>
  <c r="BA2669" i="1"/>
  <c r="BA2668" i="1"/>
  <c r="BA2667" i="1"/>
  <c r="BA2666" i="1"/>
  <c r="BA2665" i="1"/>
  <c r="BA2664" i="1"/>
  <c r="BA2663" i="1"/>
  <c r="BA2662" i="1"/>
  <c r="BA2661" i="1"/>
  <c r="BA2660" i="1"/>
  <c r="BA2659" i="1"/>
  <c r="BA2658" i="1"/>
  <c r="BA2657" i="1"/>
  <c r="BA2656" i="1"/>
  <c r="BA2655" i="1"/>
  <c r="BA2654" i="1"/>
  <c r="BA2653" i="1"/>
  <c r="BA2652" i="1"/>
  <c r="BA2651" i="1"/>
  <c r="BA2650" i="1"/>
  <c r="BA2649" i="1"/>
  <c r="BA2648" i="1"/>
  <c r="BA2647" i="1"/>
  <c r="BA2646" i="1"/>
  <c r="BA2645" i="1"/>
  <c r="BA2644" i="1"/>
  <c r="BA2643" i="1"/>
  <c r="BA2642" i="1"/>
  <c r="BA2641" i="1"/>
  <c r="BA2640" i="1"/>
  <c r="BA2639" i="1"/>
  <c r="BA2638" i="1"/>
  <c r="BA2637" i="1"/>
  <c r="BA2636" i="1"/>
  <c r="BA2635" i="1"/>
  <c r="BA2634" i="1"/>
  <c r="BA2633" i="1"/>
  <c r="BA2632" i="1"/>
  <c r="BA2631" i="1"/>
  <c r="BA2630" i="1"/>
  <c r="BA2629" i="1"/>
  <c r="BA2628" i="1"/>
  <c r="BA2627" i="1"/>
  <c r="BA2626" i="1"/>
  <c r="BA2625" i="1"/>
  <c r="BA2624" i="1"/>
  <c r="BA2623" i="1"/>
  <c r="BA2622" i="1"/>
  <c r="BA2619" i="1"/>
  <c r="BA2618" i="1"/>
  <c r="BA2617" i="1"/>
  <c r="BA2616" i="1"/>
  <c r="BA2615" i="1"/>
  <c r="BA2614" i="1"/>
  <c r="BA2613" i="1"/>
  <c r="BA2612" i="1"/>
  <c r="BA2611" i="1"/>
  <c r="BA2610" i="1"/>
  <c r="BA2609" i="1"/>
  <c r="BA2608" i="1"/>
  <c r="BA2607" i="1"/>
  <c r="BA2606" i="1"/>
  <c r="BA2605" i="1"/>
  <c r="BA2604" i="1"/>
  <c r="BA2603" i="1"/>
  <c r="BA2602" i="1"/>
  <c r="BA2601" i="1"/>
  <c r="BA2600" i="1"/>
  <c r="BA2599" i="1"/>
  <c r="BA2598" i="1"/>
  <c r="BA2597" i="1"/>
  <c r="BA2596" i="1"/>
  <c r="BA2595" i="1"/>
  <c r="BA2594" i="1"/>
  <c r="BA2593" i="1"/>
  <c r="BA2592" i="1"/>
  <c r="BA2591" i="1"/>
  <c r="BA2590" i="1"/>
  <c r="BA2589" i="1"/>
  <c r="BA2588" i="1"/>
  <c r="BA2587" i="1"/>
  <c r="BA2586" i="1"/>
  <c r="BA2585" i="1"/>
  <c r="BA2584" i="1"/>
  <c r="BA2583" i="1"/>
  <c r="BA2582" i="1"/>
  <c r="BA2581" i="1"/>
  <c r="BA2580" i="1"/>
  <c r="BA2579" i="1"/>
  <c r="BA2578" i="1"/>
  <c r="BA2577" i="1"/>
  <c r="BA2576" i="1"/>
  <c r="BA2575" i="1"/>
  <c r="BA2574" i="1"/>
  <c r="BA2573" i="1"/>
  <c r="BA2572" i="1"/>
  <c r="BA2571" i="1"/>
  <c r="BA2570" i="1"/>
  <c r="BA2569" i="1"/>
  <c r="BA2568" i="1"/>
  <c r="BA2567" i="1"/>
  <c r="BA2566" i="1"/>
  <c r="BA2565" i="1"/>
  <c r="BA2564" i="1"/>
  <c r="BA2563" i="1"/>
  <c r="BA2562" i="1"/>
  <c r="BA2561" i="1"/>
  <c r="BA2560" i="1"/>
  <c r="BA2559" i="1"/>
  <c r="BA2558" i="1"/>
  <c r="BA2557" i="1"/>
  <c r="BA2556" i="1"/>
  <c r="BA2555" i="1"/>
  <c r="BA2554" i="1"/>
  <c r="BA2553" i="1"/>
  <c r="BA2552" i="1"/>
  <c r="BA2551" i="1"/>
  <c r="BA2550" i="1"/>
  <c r="BA2549" i="1"/>
  <c r="BA2548" i="1"/>
  <c r="BA2547" i="1"/>
  <c r="BA2546" i="1"/>
  <c r="BA2545" i="1"/>
  <c r="BA2544" i="1"/>
  <c r="BA2543" i="1"/>
  <c r="BA2542" i="1"/>
  <c r="BA2541" i="1"/>
  <c r="BA2540" i="1"/>
  <c r="BA2539" i="1"/>
  <c r="BA2538" i="1"/>
  <c r="BA2537" i="1"/>
  <c r="BA2536" i="1"/>
  <c r="BA2535" i="1"/>
  <c r="BA2534" i="1"/>
  <c r="BA2533" i="1"/>
  <c r="BA2532" i="1"/>
  <c r="BA2531" i="1"/>
  <c r="BA2530" i="1"/>
  <c r="BA2529" i="1"/>
  <c r="BA2528" i="1"/>
  <c r="BA2527" i="1"/>
  <c r="BA2526" i="1"/>
  <c r="BA2525" i="1"/>
  <c r="BA2522" i="1"/>
  <c r="BA2521" i="1"/>
  <c r="BA2520" i="1"/>
  <c r="BA2519" i="1"/>
  <c r="BA2518" i="1"/>
  <c r="BA2517" i="1"/>
  <c r="BA2516" i="1"/>
  <c r="BA2515" i="1"/>
  <c r="BA2514" i="1"/>
  <c r="BA2513" i="1"/>
  <c r="BA2512" i="1"/>
  <c r="BA2511" i="1"/>
  <c r="BA2510" i="1"/>
  <c r="BA2509" i="1"/>
  <c r="BA2508" i="1"/>
  <c r="BA2507" i="1"/>
  <c r="BA2506" i="1"/>
  <c r="BA2505" i="1"/>
  <c r="BA2504" i="1"/>
  <c r="BA2503" i="1"/>
  <c r="BA2502" i="1"/>
  <c r="BA2501" i="1"/>
  <c r="BA2500" i="1"/>
  <c r="BA2499" i="1"/>
  <c r="BA2498" i="1"/>
  <c r="BA2497" i="1"/>
  <c r="BA2496" i="1"/>
  <c r="BA2495" i="1"/>
  <c r="BA2494" i="1"/>
  <c r="BA2493" i="1"/>
  <c r="BA2492" i="1"/>
  <c r="BA2491" i="1"/>
  <c r="BA2490" i="1"/>
  <c r="BA2489" i="1"/>
  <c r="BA2488" i="1"/>
  <c r="BA2487" i="1"/>
  <c r="BA2486" i="1"/>
  <c r="BA2485" i="1"/>
  <c r="BA2484" i="1"/>
  <c r="BA2483" i="1"/>
  <c r="BA2482" i="1"/>
  <c r="BA2481" i="1"/>
  <c r="BA2480" i="1"/>
  <c r="BA2479" i="1"/>
  <c r="BA2478" i="1"/>
  <c r="BA2477" i="1"/>
  <c r="BA2476" i="1"/>
  <c r="BA2475" i="1"/>
  <c r="BA2474" i="1"/>
  <c r="BA2473" i="1"/>
  <c r="BA2472" i="1"/>
  <c r="BA2471" i="1"/>
  <c r="BA2470" i="1"/>
  <c r="BA2469" i="1"/>
  <c r="BA2468" i="1"/>
  <c r="BA2467" i="1"/>
  <c r="BA2466" i="1"/>
  <c r="BA2465" i="1"/>
  <c r="BA2464" i="1"/>
  <c r="BA2463" i="1"/>
  <c r="BA2462" i="1"/>
  <c r="BA2461" i="1"/>
  <c r="BA2460" i="1"/>
  <c r="BA2459" i="1"/>
  <c r="BA2458" i="1"/>
  <c r="BA2457" i="1"/>
  <c r="BA2454" i="1"/>
  <c r="BA2453" i="1"/>
  <c r="BA2452" i="1"/>
  <c r="BA2451" i="1"/>
  <c r="BA2450" i="1"/>
  <c r="BA2449" i="1"/>
  <c r="BA2448" i="1"/>
  <c r="BA2447" i="1"/>
  <c r="BA2446" i="1"/>
  <c r="BA2445" i="1"/>
  <c r="BA2444" i="1"/>
  <c r="BA2443" i="1"/>
  <c r="BA2442" i="1"/>
  <c r="BA2441" i="1"/>
  <c r="BA2440" i="1"/>
  <c r="BA2439" i="1"/>
  <c r="BA2438" i="1"/>
  <c r="BA2437" i="1"/>
  <c r="BA2436" i="1"/>
  <c r="BA2435" i="1"/>
  <c r="BA2434" i="1"/>
  <c r="BA2433" i="1"/>
  <c r="BA2432" i="1"/>
  <c r="BA2431" i="1"/>
  <c r="BA2430" i="1"/>
  <c r="BA2429" i="1"/>
  <c r="BA2428" i="1"/>
  <c r="BA2427" i="1"/>
  <c r="BA2426" i="1"/>
  <c r="BA2425" i="1"/>
  <c r="BA2424" i="1"/>
  <c r="BA2423" i="1"/>
  <c r="BA2422" i="1"/>
  <c r="BA2421" i="1"/>
  <c r="BA2420" i="1"/>
  <c r="BA2419" i="1"/>
  <c r="BA2418" i="1"/>
  <c r="BA2417" i="1"/>
  <c r="BA2416" i="1"/>
  <c r="BA2415" i="1"/>
  <c r="BA2414" i="1"/>
  <c r="BA2413" i="1"/>
  <c r="BA2412" i="1"/>
  <c r="BA2411" i="1"/>
  <c r="BA2410" i="1"/>
  <c r="BA2409" i="1"/>
  <c r="BA2406" i="1"/>
  <c r="BA2405" i="1"/>
  <c r="BA2404" i="1"/>
  <c r="BA2403" i="1"/>
  <c r="BA2402" i="1"/>
  <c r="BA2399" i="1"/>
  <c r="BA2398" i="1"/>
  <c r="BA2397" i="1"/>
  <c r="BA2396" i="1"/>
  <c r="BA2395" i="1"/>
  <c r="BA2394" i="1"/>
  <c r="BA2393" i="1"/>
  <c r="BA2392" i="1"/>
  <c r="BA2391" i="1"/>
  <c r="BA2390" i="1"/>
  <c r="BA2389" i="1"/>
  <c r="BA2388" i="1"/>
  <c r="BA2387" i="1"/>
  <c r="BA2386" i="1"/>
  <c r="BA2385" i="1"/>
  <c r="BA2384" i="1"/>
  <c r="BA2383" i="1"/>
  <c r="BA2382" i="1"/>
  <c r="BA2381" i="1"/>
  <c r="BA2380" i="1"/>
  <c r="BA2379" i="1"/>
  <c r="BA2378" i="1"/>
  <c r="BA2377" i="1"/>
  <c r="BA2376" i="1"/>
  <c r="BA2375" i="1"/>
  <c r="BA2374" i="1"/>
  <c r="BA2373" i="1"/>
  <c r="BA2372" i="1"/>
  <c r="BA2371" i="1"/>
  <c r="BA2370" i="1"/>
  <c r="BA2369" i="1"/>
  <c r="BA2368" i="1"/>
  <c r="BA2367" i="1"/>
  <c r="BA2366" i="1"/>
  <c r="BA2365" i="1"/>
  <c r="BA2364" i="1"/>
  <c r="BA2363" i="1"/>
  <c r="BA2362" i="1"/>
  <c r="BA2361" i="1"/>
  <c r="BA2360" i="1"/>
  <c r="BA2359" i="1"/>
  <c r="BA2358" i="1"/>
  <c r="BA2357" i="1"/>
  <c r="BA2356" i="1"/>
  <c r="BA2355" i="1"/>
  <c r="BA2354" i="1"/>
  <c r="BA2353" i="1"/>
  <c r="BA2352" i="1"/>
  <c r="BA2351" i="1"/>
  <c r="BA2350" i="1"/>
  <c r="BA2349" i="1"/>
  <c r="BA2348" i="1"/>
  <c r="BA2347" i="1"/>
  <c r="BA2346" i="1"/>
  <c r="BA2345" i="1"/>
  <c r="BA2344" i="1"/>
  <c r="BA2343" i="1"/>
  <c r="BA2342" i="1"/>
  <c r="BA2341" i="1"/>
  <c r="BA2340" i="1"/>
  <c r="BA2339" i="1"/>
  <c r="BA2338" i="1"/>
  <c r="BA2337" i="1"/>
  <c r="BA2336" i="1"/>
  <c r="BA2335" i="1"/>
  <c r="BA2334" i="1"/>
  <c r="BA2333" i="1"/>
  <c r="BA2330" i="1"/>
  <c r="BA2329" i="1"/>
  <c r="BA2328" i="1"/>
  <c r="BA2327" i="1"/>
  <c r="BA2326" i="1"/>
  <c r="BA2325" i="1"/>
  <c r="BA2324" i="1"/>
  <c r="BA2323" i="1"/>
  <c r="BA2322" i="1"/>
  <c r="BA2321" i="1"/>
  <c r="BA2320" i="1"/>
  <c r="BA2319" i="1"/>
  <c r="BA2318" i="1"/>
  <c r="BA2317" i="1"/>
  <c r="BA2316" i="1"/>
  <c r="BA2315" i="1"/>
  <c r="BA2314" i="1"/>
  <c r="BA2313" i="1"/>
  <c r="BA2312" i="1"/>
  <c r="BA2311" i="1"/>
  <c r="BA2310" i="1"/>
  <c r="BA2309" i="1"/>
  <c r="BA2308" i="1"/>
  <c r="BA2307" i="1"/>
  <c r="BA2306" i="1"/>
  <c r="BA2305" i="1"/>
  <c r="BA2304" i="1"/>
  <c r="BA2303" i="1"/>
  <c r="BA2302" i="1"/>
  <c r="BA2301" i="1"/>
  <c r="BA2300" i="1"/>
  <c r="BA2299" i="1"/>
  <c r="BA2298" i="1"/>
  <c r="BA2297" i="1"/>
  <c r="BA2296" i="1"/>
  <c r="BA2295" i="1"/>
  <c r="BA2292" i="1"/>
  <c r="BA2291" i="1"/>
  <c r="BA2290" i="1"/>
  <c r="BA2289" i="1"/>
  <c r="BA2288" i="1"/>
  <c r="BA2287" i="1"/>
  <c r="BA2286" i="1"/>
  <c r="BA2285" i="1"/>
  <c r="BA2284" i="1"/>
  <c r="BA2283" i="1"/>
  <c r="BA2282" i="1"/>
  <c r="BA2281" i="1"/>
  <c r="BA2280" i="1"/>
  <c r="BA2279" i="1"/>
  <c r="BA2278" i="1"/>
  <c r="BA2277" i="1"/>
  <c r="BA2276" i="1"/>
  <c r="BA2275" i="1"/>
  <c r="BA2274" i="1"/>
  <c r="BA2273" i="1"/>
  <c r="BA2272" i="1"/>
  <c r="BA2271" i="1"/>
  <c r="BA2270" i="1"/>
  <c r="BA2269" i="1"/>
  <c r="BA2268" i="1"/>
  <c r="BA2267" i="1"/>
  <c r="BA2266" i="1"/>
  <c r="BA2265" i="1"/>
  <c r="BA2264" i="1"/>
  <c r="BA2263" i="1"/>
  <c r="BA2262" i="1"/>
  <c r="BA2261" i="1"/>
  <c r="BA2260" i="1"/>
  <c r="BA2259" i="1"/>
  <c r="BA2258" i="1"/>
  <c r="BA2257" i="1"/>
  <c r="BA2256" i="1"/>
  <c r="BA2255" i="1"/>
  <c r="BA2254" i="1"/>
  <c r="BA2253" i="1"/>
  <c r="BA2252" i="1"/>
  <c r="BA2251" i="1"/>
  <c r="BA2250" i="1"/>
  <c r="BA2249" i="1"/>
  <c r="BA2248" i="1"/>
  <c r="BA2247" i="1"/>
  <c r="BA2246" i="1"/>
  <c r="BA2245" i="1"/>
  <c r="BA2244" i="1"/>
  <c r="BA2243" i="1"/>
  <c r="BA2242" i="1"/>
  <c r="BA2241" i="1"/>
  <c r="BA2240" i="1"/>
  <c r="BA2239" i="1"/>
  <c r="BA2238" i="1"/>
  <c r="BA2237" i="1"/>
  <c r="BA2236" i="1"/>
  <c r="BA2235" i="1"/>
  <c r="BA2234" i="1"/>
  <c r="BA2233" i="1"/>
  <c r="BA2232" i="1"/>
  <c r="BA2231" i="1"/>
  <c r="BA2230" i="1"/>
  <c r="BA2229" i="1"/>
  <c r="BA2228" i="1"/>
  <c r="BA2227" i="1"/>
  <c r="BA2226" i="1"/>
  <c r="BA2225" i="1"/>
  <c r="BA2224" i="1"/>
  <c r="BA2223" i="1"/>
  <c r="BA2222" i="1"/>
  <c r="BA2221" i="1"/>
  <c r="BA2220" i="1"/>
  <c r="BA2219" i="1"/>
  <c r="BA2218" i="1"/>
  <c r="BA2217" i="1"/>
  <c r="BA2216" i="1"/>
  <c r="BA2213" i="1"/>
  <c r="BA2212" i="1"/>
  <c r="BA2211" i="1"/>
  <c r="BA2210" i="1"/>
  <c r="BA2209" i="1"/>
  <c r="BA2208" i="1"/>
  <c r="BA2207" i="1"/>
  <c r="BA2206" i="1"/>
  <c r="BA2205" i="1"/>
  <c r="BA2204" i="1"/>
  <c r="BA2203" i="1"/>
  <c r="BA2202" i="1"/>
  <c r="BA2201" i="1"/>
  <c r="BA2200" i="1"/>
  <c r="BA2199" i="1"/>
  <c r="BA2198" i="1"/>
  <c r="BA2197" i="1"/>
  <c r="BA2196" i="1"/>
  <c r="BA2195" i="1"/>
  <c r="BA2194" i="1"/>
  <c r="BA2193" i="1"/>
  <c r="BA2192" i="1"/>
  <c r="BA2191" i="1"/>
  <c r="BA2190" i="1"/>
  <c r="BA2189" i="1"/>
  <c r="BA2188" i="1"/>
  <c r="BA2187" i="1"/>
  <c r="BA2186" i="1"/>
  <c r="BA2185" i="1"/>
  <c r="BA2184" i="1"/>
  <c r="BA2183" i="1"/>
  <c r="BA2182" i="1"/>
  <c r="BA2181" i="1"/>
  <c r="BA2180" i="1"/>
  <c r="BA2179" i="1"/>
  <c r="BA2178" i="1"/>
  <c r="BA2177" i="1"/>
  <c r="BA2176" i="1"/>
  <c r="BA2175" i="1"/>
  <c r="BA2174" i="1"/>
  <c r="BA2173" i="1"/>
  <c r="BA2172" i="1"/>
  <c r="BA2171" i="1"/>
  <c r="BA2170" i="1"/>
  <c r="BA2169" i="1"/>
  <c r="BA2168" i="1"/>
  <c r="BA2167" i="1"/>
  <c r="BA2166" i="1"/>
  <c r="BA2165" i="1"/>
  <c r="BA2164" i="1"/>
  <c r="BA2163" i="1"/>
  <c r="BA2162" i="1"/>
  <c r="BA2161" i="1"/>
  <c r="BA2160" i="1"/>
  <c r="BA2159" i="1"/>
  <c r="BA2158" i="1"/>
  <c r="BA2157" i="1"/>
  <c r="BA2156" i="1"/>
  <c r="BA2155" i="1"/>
  <c r="BA2154" i="1"/>
  <c r="BA2153" i="1"/>
  <c r="BA2152" i="1"/>
  <c r="BA2151" i="1"/>
  <c r="BA2150" i="1"/>
  <c r="BA2149" i="1"/>
  <c r="BA2148" i="1"/>
  <c r="BA2147" i="1"/>
  <c r="BA2146" i="1"/>
  <c r="BA2145" i="1"/>
  <c r="BA2144" i="1"/>
  <c r="BA2143" i="1"/>
  <c r="BA2142" i="1"/>
  <c r="BA2141" i="1"/>
  <c r="BA2140" i="1"/>
  <c r="BA2139" i="1"/>
  <c r="BA2138" i="1"/>
  <c r="BA2137" i="1"/>
  <c r="BA2136" i="1"/>
  <c r="BA2135" i="1"/>
  <c r="BA2134" i="1"/>
  <c r="BA2133" i="1"/>
  <c r="BA2132" i="1"/>
  <c r="BA2131" i="1"/>
  <c r="BA2130" i="1"/>
  <c r="BA2129" i="1"/>
  <c r="BA2128" i="1"/>
  <c r="BA2127" i="1"/>
  <c r="BA2126" i="1"/>
  <c r="BA2123" i="1"/>
  <c r="BA2122" i="1"/>
  <c r="BA2121" i="1"/>
  <c r="BA2120" i="1"/>
  <c r="BA2119" i="1"/>
  <c r="BA2118" i="1"/>
  <c r="BA2117" i="1"/>
  <c r="BA2116" i="1"/>
  <c r="BA2115" i="1"/>
  <c r="BA2114" i="1"/>
  <c r="BA2113" i="1"/>
  <c r="BA2112" i="1"/>
  <c r="BA2111" i="1"/>
  <c r="BA2110" i="1"/>
  <c r="BA2109" i="1"/>
  <c r="BA2108" i="1"/>
  <c r="BA2107" i="1"/>
  <c r="BA2106" i="1"/>
  <c r="BA2105" i="1"/>
  <c r="BA2104" i="1"/>
  <c r="BA2103" i="1"/>
  <c r="BA2102" i="1"/>
  <c r="BA2101" i="1"/>
  <c r="BA2100" i="1"/>
  <c r="BA2099" i="1"/>
  <c r="BA2098" i="1"/>
  <c r="BA2097" i="1"/>
  <c r="BA2096" i="1"/>
  <c r="BA2095" i="1"/>
  <c r="BA2094" i="1"/>
  <c r="BA2093" i="1"/>
  <c r="BA2092" i="1"/>
  <c r="BA2091" i="1"/>
  <c r="BA2090" i="1"/>
  <c r="BA2089" i="1"/>
  <c r="BA2088" i="1"/>
  <c r="BA2087" i="1"/>
  <c r="BA2086" i="1"/>
  <c r="BA2085" i="1"/>
  <c r="BA2084" i="1"/>
  <c r="BA2083" i="1"/>
  <c r="BA2082" i="1"/>
  <c r="BA2081" i="1"/>
  <c r="BA2080" i="1"/>
  <c r="BA2079" i="1"/>
  <c r="BA2078" i="1"/>
  <c r="BA2077" i="1"/>
  <c r="BA2076" i="1"/>
  <c r="BA2075" i="1"/>
  <c r="BA2074" i="1"/>
  <c r="BA2073" i="1"/>
  <c r="BA2072" i="1"/>
  <c r="BA2071" i="1"/>
  <c r="BA2068" i="1"/>
  <c r="BA2067" i="1"/>
  <c r="BA2066" i="1"/>
  <c r="BA2065" i="1"/>
  <c r="BA2064" i="1"/>
  <c r="BA2063" i="1"/>
  <c r="BA2062" i="1"/>
  <c r="BA2061" i="1"/>
  <c r="BA2060" i="1"/>
  <c r="BA2059" i="1"/>
  <c r="BA2058" i="1"/>
  <c r="BA2057" i="1"/>
  <c r="BA2056" i="1"/>
  <c r="BA2055" i="1"/>
  <c r="BA2054" i="1"/>
  <c r="BA2053" i="1"/>
  <c r="BA2052" i="1"/>
  <c r="BA2051" i="1"/>
  <c r="BA2050" i="1"/>
  <c r="BA2049" i="1"/>
  <c r="BA2048" i="1"/>
  <c r="BA2047" i="1"/>
  <c r="BA2046" i="1"/>
  <c r="BA2045" i="1"/>
  <c r="BA2044" i="1"/>
  <c r="BA2043" i="1"/>
  <c r="BA2042" i="1"/>
  <c r="BA2041" i="1"/>
  <c r="BA2040" i="1"/>
  <c r="BA2039" i="1"/>
  <c r="BA2038" i="1"/>
  <c r="BA2037" i="1"/>
  <c r="BA2036" i="1"/>
  <c r="BA2035" i="1"/>
  <c r="BA2034" i="1"/>
  <c r="BA2033" i="1"/>
  <c r="BA2032" i="1"/>
  <c r="BA2031" i="1"/>
  <c r="BA2030" i="1"/>
  <c r="BA2029" i="1"/>
  <c r="BA2028" i="1"/>
  <c r="BA2027" i="1"/>
  <c r="BA2026" i="1"/>
  <c r="BA2025" i="1"/>
  <c r="BA2024" i="1"/>
  <c r="BA2023" i="1"/>
  <c r="BA2022" i="1"/>
  <c r="BA2021" i="1"/>
  <c r="BA2020" i="1"/>
  <c r="BA2019" i="1"/>
  <c r="BA2018" i="1"/>
  <c r="BA2017" i="1"/>
  <c r="BA2016" i="1"/>
  <c r="BA2015" i="1"/>
  <c r="BA2014" i="1"/>
  <c r="BA2013" i="1"/>
  <c r="BA2012" i="1"/>
  <c r="BA2011" i="1"/>
  <c r="BA2010" i="1"/>
  <c r="BA2009" i="1"/>
  <c r="BA2008" i="1"/>
  <c r="BA2007" i="1"/>
  <c r="BA2006" i="1"/>
  <c r="BA2005" i="1"/>
  <c r="BA2004" i="1"/>
  <c r="BA2003" i="1"/>
  <c r="BA2002" i="1"/>
  <c r="BA2001" i="1"/>
  <c r="BA2000" i="1"/>
  <c r="BA1999" i="1"/>
  <c r="BA1998" i="1"/>
  <c r="BA1997" i="1"/>
  <c r="BA1996" i="1"/>
  <c r="BA1995" i="1"/>
  <c r="BA1994" i="1"/>
  <c r="BA1993" i="1"/>
  <c r="BA1992" i="1"/>
  <c r="BA1991" i="1"/>
  <c r="BA1990" i="1"/>
  <c r="BA1989" i="1"/>
  <c r="BA1988" i="1"/>
  <c r="BA1987" i="1"/>
  <c r="BA1986" i="1"/>
  <c r="BA1985" i="1"/>
  <c r="BA1984" i="1"/>
  <c r="BA1983" i="1"/>
  <c r="BA1982" i="1"/>
  <c r="BA1981" i="1"/>
  <c r="BA1980" i="1"/>
  <c r="BA1979" i="1"/>
  <c r="BA1978" i="1"/>
  <c r="BA1977" i="1"/>
  <c r="BA1976" i="1"/>
  <c r="BA1975" i="1"/>
  <c r="BA1974" i="1"/>
  <c r="BA1973" i="1"/>
  <c r="BA1972" i="1"/>
  <c r="BA1971" i="1"/>
  <c r="BA1970" i="1"/>
  <c r="BA1969" i="1"/>
  <c r="BA1966" i="1"/>
  <c r="BA1965" i="1"/>
  <c r="BA1964" i="1"/>
  <c r="BA1963" i="1"/>
  <c r="BA1962" i="1"/>
  <c r="BA1961" i="1"/>
  <c r="BA1960" i="1"/>
  <c r="BA1959" i="1"/>
  <c r="BA1958" i="1"/>
  <c r="BA1957" i="1"/>
  <c r="BA1956" i="1"/>
  <c r="BA1955" i="1"/>
  <c r="BA1954" i="1"/>
  <c r="BA1953" i="1"/>
  <c r="BA1952" i="1"/>
  <c r="BA1951" i="1"/>
  <c r="BA1950" i="1"/>
  <c r="BA1949" i="1"/>
  <c r="BA1948" i="1"/>
  <c r="BA1947" i="1"/>
  <c r="BA1946" i="1"/>
  <c r="BA1945" i="1"/>
  <c r="BA1944" i="1"/>
  <c r="BA1943" i="1"/>
  <c r="BA1942" i="1"/>
  <c r="BA1941" i="1"/>
  <c r="BA1940" i="1"/>
  <c r="BA1939" i="1"/>
  <c r="BA1938" i="1"/>
  <c r="BA1937" i="1"/>
  <c r="BA1936" i="1"/>
  <c r="BA1935" i="1"/>
  <c r="BA1934" i="1"/>
  <c r="BA1933" i="1"/>
  <c r="BA1932" i="1"/>
  <c r="BA1931" i="1"/>
  <c r="BA1930" i="1"/>
  <c r="BA1929" i="1"/>
  <c r="BA1928" i="1"/>
  <c r="BA1927" i="1"/>
  <c r="BA1926" i="1"/>
  <c r="BA1925" i="1"/>
  <c r="BA1924" i="1"/>
  <c r="BA1923" i="1"/>
  <c r="BA1922" i="1"/>
  <c r="BA1921" i="1"/>
  <c r="BA1920" i="1"/>
  <c r="BA1919" i="1"/>
  <c r="BA1918" i="1"/>
  <c r="BA1917" i="1"/>
  <c r="BA1916" i="1"/>
  <c r="BA1915" i="1"/>
  <c r="BA1914" i="1"/>
  <c r="BA1913" i="1"/>
  <c r="BA1912" i="1"/>
  <c r="BA1911" i="1"/>
  <c r="BA1910" i="1"/>
  <c r="BA1909" i="1"/>
  <c r="BA1908" i="1"/>
  <c r="BA1907" i="1"/>
  <c r="BA1906" i="1"/>
  <c r="BA1905" i="1"/>
  <c r="BA1902" i="1"/>
  <c r="BA1901" i="1"/>
  <c r="BA1900" i="1"/>
  <c r="BA1899" i="1"/>
  <c r="BA1898" i="1"/>
  <c r="BA1897" i="1"/>
  <c r="BA1896" i="1"/>
  <c r="BA1895" i="1"/>
  <c r="BA1894" i="1"/>
  <c r="BA1893" i="1"/>
  <c r="BA1892" i="1"/>
  <c r="BA1891" i="1"/>
  <c r="BA1890" i="1"/>
  <c r="BA1889" i="1"/>
  <c r="BA1888" i="1"/>
  <c r="BA1887" i="1"/>
  <c r="BA1886" i="1"/>
  <c r="BA1885" i="1"/>
  <c r="BA1884" i="1"/>
  <c r="BA1883" i="1"/>
  <c r="BA1882" i="1"/>
  <c r="BA1881" i="1"/>
  <c r="BA1880" i="1"/>
  <c r="BA1879" i="1"/>
  <c r="BA1878" i="1"/>
  <c r="BA1877" i="1"/>
  <c r="BA1876" i="1"/>
  <c r="BA1875" i="1"/>
  <c r="BA1874" i="1"/>
  <c r="BA1873" i="1"/>
  <c r="BA1872" i="1"/>
  <c r="BA1871" i="1"/>
  <c r="BA1870" i="1"/>
  <c r="BA1867" i="1"/>
  <c r="BA1866" i="1"/>
  <c r="BA1865" i="1"/>
  <c r="BA1864" i="1"/>
  <c r="BA1863" i="1"/>
  <c r="BA1862" i="1"/>
  <c r="BA1861" i="1"/>
  <c r="BA1860" i="1"/>
  <c r="BA1859" i="1"/>
  <c r="BA1858" i="1"/>
  <c r="BA1857" i="1"/>
  <c r="BA1856" i="1"/>
  <c r="BA1855" i="1"/>
  <c r="BA1854" i="1"/>
  <c r="BA1853" i="1"/>
  <c r="BA1852" i="1"/>
  <c r="BA1851" i="1"/>
  <c r="BA1850" i="1"/>
  <c r="BA1849" i="1"/>
  <c r="BA1848" i="1"/>
  <c r="BA1847" i="1"/>
  <c r="BA1844" i="1"/>
  <c r="BA1843" i="1"/>
  <c r="BA1842" i="1"/>
  <c r="BA1841" i="1"/>
  <c r="BA1840" i="1"/>
  <c r="BA1839" i="1"/>
  <c r="BA1838" i="1"/>
  <c r="BA1837" i="1"/>
  <c r="BA1836" i="1"/>
  <c r="BA1835" i="1"/>
  <c r="BA1832" i="1"/>
  <c r="BA1831" i="1"/>
  <c r="BA1830" i="1"/>
  <c r="BA1829" i="1"/>
  <c r="BA1828" i="1"/>
  <c r="BA1827" i="1"/>
  <c r="BA1826" i="1"/>
  <c r="BA1825" i="1"/>
  <c r="BA1824" i="1"/>
  <c r="BA1823" i="1"/>
  <c r="BA1822" i="1"/>
  <c r="BA1821" i="1"/>
  <c r="BA1820" i="1"/>
  <c r="BA1819" i="1"/>
  <c r="BA1818" i="1"/>
  <c r="BA1817" i="1"/>
  <c r="BA1816" i="1"/>
  <c r="BA1813" i="1"/>
  <c r="BA1812" i="1"/>
  <c r="BA1811" i="1"/>
  <c r="BA1810" i="1"/>
  <c r="BA1809" i="1"/>
  <c r="BA1808" i="1"/>
  <c r="BA1807" i="1"/>
  <c r="BA1806" i="1"/>
  <c r="BA1805" i="1"/>
  <c r="BA1804" i="1"/>
  <c r="BA1803" i="1"/>
  <c r="BA1802" i="1"/>
  <c r="BA1801" i="1"/>
  <c r="BA1800" i="1"/>
  <c r="BA1799" i="1"/>
  <c r="BA1798" i="1"/>
  <c r="BA1797" i="1"/>
  <c r="BA1796" i="1"/>
  <c r="BA1795" i="1"/>
  <c r="BA1794" i="1"/>
  <c r="BA1793" i="1"/>
  <c r="BA1792" i="1"/>
  <c r="BA1791" i="1"/>
  <c r="BA1790" i="1"/>
  <c r="BA1789" i="1"/>
  <c r="BA1788" i="1"/>
  <c r="BA1787" i="1"/>
  <c r="BA1786" i="1"/>
  <c r="BA1785" i="1"/>
  <c r="BA1784" i="1"/>
  <c r="BA1783" i="1"/>
  <c r="BA1782" i="1"/>
  <c r="BA1781" i="1"/>
  <c r="BA1780" i="1"/>
  <c r="BA1779" i="1"/>
  <c r="BA1778" i="1"/>
  <c r="BA1777" i="1"/>
  <c r="BA1776" i="1"/>
  <c r="BA1775" i="1"/>
  <c r="BA1774" i="1"/>
  <c r="BA1773" i="1"/>
  <c r="BA1772" i="1"/>
  <c r="BA1771" i="1"/>
  <c r="BA1770" i="1"/>
  <c r="BA1769" i="1"/>
  <c r="BA1768" i="1"/>
  <c r="BA1767" i="1"/>
  <c r="BA1766" i="1"/>
  <c r="BA1765" i="1"/>
  <c r="BA1764" i="1"/>
  <c r="BA1763" i="1"/>
  <c r="BA1762" i="1"/>
  <c r="BA1761" i="1"/>
  <c r="BA1760" i="1"/>
  <c r="BA1759" i="1"/>
  <c r="BA1758" i="1"/>
  <c r="BA1757" i="1"/>
  <c r="BA1756" i="1"/>
  <c r="BA1755" i="1"/>
  <c r="BA1754" i="1"/>
  <c r="BA1753" i="1"/>
  <c r="BA1752" i="1"/>
  <c r="BA1751" i="1"/>
  <c r="BA1750" i="1"/>
  <c r="BA1749" i="1"/>
  <c r="BA1748" i="1"/>
  <c r="BA1747" i="1"/>
  <c r="BA1746" i="1"/>
  <c r="BA1745" i="1"/>
  <c r="BA1744" i="1"/>
  <c r="BA1743" i="1"/>
  <c r="BA1742" i="1"/>
  <c r="BA1741" i="1"/>
  <c r="BA1740" i="1"/>
  <c r="BA1739" i="1"/>
  <c r="BA1738" i="1"/>
  <c r="BA1737" i="1"/>
  <c r="BA1736" i="1"/>
  <c r="BA1735" i="1"/>
  <c r="BA1734" i="1"/>
  <c r="BA1733" i="1"/>
  <c r="BA1732" i="1"/>
  <c r="BA1731" i="1"/>
  <c r="BA1730" i="1"/>
  <c r="BA1729" i="1"/>
  <c r="BA1728" i="1"/>
  <c r="BA1727" i="1"/>
  <c r="BA1726" i="1"/>
  <c r="BA1725" i="1"/>
  <c r="BA1724" i="1"/>
  <c r="BA1723" i="1"/>
  <c r="BA1722" i="1"/>
  <c r="BA1721" i="1"/>
  <c r="BA1718" i="1"/>
  <c r="BA1717" i="1"/>
  <c r="BA1716" i="1"/>
  <c r="BA1715" i="1"/>
  <c r="BA1714" i="1"/>
  <c r="BA1713" i="1"/>
  <c r="BA1712" i="1"/>
  <c r="BA1711" i="1"/>
  <c r="BA1710" i="1"/>
  <c r="BA1709" i="1"/>
  <c r="BA1708" i="1"/>
  <c r="BA1707" i="1"/>
  <c r="BA1706" i="1"/>
  <c r="BA1705" i="1"/>
  <c r="BA1704" i="1"/>
  <c r="BA1703" i="1"/>
  <c r="BA1702" i="1"/>
  <c r="BA1701" i="1"/>
  <c r="BA1700" i="1"/>
  <c r="BA1699" i="1"/>
  <c r="BA1698" i="1"/>
  <c r="BA1697" i="1"/>
  <c r="BA1696" i="1"/>
  <c r="BA1695" i="1"/>
  <c r="BA1694" i="1"/>
  <c r="BA1693" i="1"/>
  <c r="BA1692" i="1"/>
  <c r="BA1691" i="1"/>
  <c r="BA1690" i="1"/>
  <c r="BA1689" i="1"/>
  <c r="BA1688" i="1"/>
  <c r="BA1687" i="1"/>
  <c r="BA1686" i="1"/>
  <c r="BA1685" i="1"/>
  <c r="BA1684" i="1"/>
  <c r="BA1683" i="1"/>
  <c r="BA1682" i="1"/>
  <c r="BA1681" i="1"/>
  <c r="BA1680" i="1"/>
  <c r="BA1679" i="1"/>
  <c r="BA1678" i="1"/>
  <c r="BA1677" i="1"/>
  <c r="BA1676" i="1"/>
  <c r="BA1675" i="1"/>
  <c r="BA1674" i="1"/>
  <c r="BA1673" i="1"/>
  <c r="BA1672" i="1"/>
  <c r="BA1671" i="1"/>
  <c r="BA1670" i="1"/>
  <c r="BA1669" i="1"/>
  <c r="BA1668" i="1"/>
  <c r="BA1667" i="1"/>
  <c r="BA1666" i="1"/>
  <c r="BA1665" i="1"/>
  <c r="BA1664" i="1"/>
  <c r="BA1663" i="1"/>
  <c r="BA1660" i="1"/>
  <c r="BA1659" i="1"/>
  <c r="BA1658" i="1"/>
  <c r="BA1657" i="1"/>
  <c r="BA1656" i="1"/>
  <c r="BA1655" i="1"/>
  <c r="BA1654" i="1"/>
  <c r="BA1653" i="1"/>
  <c r="BA1652" i="1"/>
  <c r="BA1651" i="1"/>
  <c r="BA1650" i="1"/>
  <c r="BA1649" i="1"/>
  <c r="BA1648" i="1"/>
  <c r="BA1647" i="1"/>
  <c r="BA1646" i="1"/>
  <c r="BA1645" i="1"/>
  <c r="BA1644" i="1"/>
  <c r="BA1643" i="1"/>
  <c r="BA1642" i="1"/>
  <c r="BA1641" i="1"/>
  <c r="BA1640" i="1"/>
  <c r="BA1639" i="1"/>
  <c r="BA1638" i="1"/>
  <c r="BA1637" i="1"/>
  <c r="BA1636" i="1"/>
  <c r="BA1635" i="1"/>
  <c r="BA1634" i="1"/>
  <c r="BA1633" i="1"/>
  <c r="BA1632" i="1"/>
  <c r="BA1631" i="1"/>
  <c r="BA1630" i="1"/>
  <c r="BA1629" i="1"/>
  <c r="BA1628" i="1"/>
  <c r="BA1627" i="1"/>
  <c r="BA1626" i="1"/>
  <c r="BA1625" i="1"/>
  <c r="BA1624" i="1"/>
  <c r="BA1623" i="1"/>
  <c r="BA1622" i="1"/>
  <c r="BA1621" i="1"/>
  <c r="BA1620" i="1"/>
  <c r="BA1619" i="1"/>
  <c r="BA1618" i="1"/>
  <c r="BA1617" i="1"/>
  <c r="BA1616" i="1"/>
  <c r="BA1615" i="1"/>
  <c r="BA1614" i="1"/>
  <c r="BA1613" i="1"/>
  <c r="BA1612" i="1"/>
  <c r="BA1611" i="1"/>
  <c r="BA1610" i="1"/>
  <c r="BA1609" i="1"/>
  <c r="BA1608" i="1"/>
  <c r="BA1607" i="1"/>
  <c r="BA1606" i="1"/>
  <c r="BA1605" i="1"/>
  <c r="BA1604" i="1"/>
  <c r="BA1603" i="1"/>
  <c r="BA1602" i="1"/>
  <c r="BA1601" i="1"/>
  <c r="BA1600" i="1"/>
  <c r="BA1599" i="1"/>
  <c r="BA1598" i="1"/>
  <c r="BA1597" i="1"/>
  <c r="BA1596" i="1"/>
  <c r="BA1595" i="1"/>
  <c r="BA1594" i="1"/>
  <c r="BA1593" i="1"/>
  <c r="BA1592" i="1"/>
  <c r="BA1591" i="1"/>
  <c r="BA1590" i="1"/>
  <c r="BA1589" i="1"/>
  <c r="BA1588" i="1"/>
  <c r="BA1587" i="1"/>
  <c r="BA1586" i="1"/>
  <c r="BA1585" i="1"/>
  <c r="BA1584" i="1"/>
  <c r="BA1583" i="1"/>
  <c r="BA1582" i="1"/>
  <c r="BA1581" i="1"/>
  <c r="BA1580" i="1"/>
  <c r="BA1579" i="1"/>
  <c r="BA1578" i="1"/>
  <c r="BA1577" i="1"/>
  <c r="BA1576" i="1"/>
  <c r="BA1575" i="1"/>
  <c r="BA1574" i="1"/>
  <c r="BA1573" i="1"/>
  <c r="BA1572" i="1"/>
  <c r="BA1571" i="1"/>
  <c r="BA1570" i="1"/>
  <c r="BA1569" i="1"/>
  <c r="BA1568" i="1"/>
  <c r="BA1567" i="1"/>
  <c r="BA1566" i="1"/>
  <c r="BA1565" i="1"/>
  <c r="BA1564" i="1"/>
  <c r="BA1563" i="1"/>
  <c r="BA1562" i="1"/>
  <c r="BA1561" i="1"/>
  <c r="BA1560" i="1"/>
  <c r="BA1559" i="1"/>
  <c r="BA1558" i="1"/>
  <c r="BA1557" i="1"/>
  <c r="BA1556" i="1"/>
  <c r="BA1555" i="1"/>
  <c r="BA1554" i="1"/>
  <c r="BA1553" i="1"/>
  <c r="BA1552" i="1"/>
  <c r="BA1551" i="1"/>
  <c r="BA1550" i="1"/>
  <c r="BA1549" i="1"/>
  <c r="BA1548" i="1"/>
  <c r="BA1547" i="1"/>
  <c r="BA1546" i="1"/>
  <c r="BA1543" i="1"/>
  <c r="BA1542" i="1"/>
  <c r="BA1541" i="1"/>
  <c r="BA1540" i="1"/>
  <c r="BA1539" i="1"/>
  <c r="BA1538" i="1"/>
  <c r="BA1537" i="1"/>
  <c r="BA1536" i="1"/>
  <c r="BA1535" i="1"/>
  <c r="BA1534" i="1"/>
  <c r="BA1533" i="1"/>
  <c r="BA1532" i="1"/>
  <c r="BA1531" i="1"/>
  <c r="BA1530" i="1"/>
  <c r="BA1529" i="1"/>
  <c r="BA1528" i="1"/>
  <c r="BA1527" i="1"/>
  <c r="BA1526" i="1"/>
  <c r="BA1525" i="1"/>
  <c r="BA1524" i="1"/>
  <c r="BA1523" i="1"/>
  <c r="BA1522" i="1"/>
  <c r="BA1521" i="1"/>
  <c r="BA1520" i="1"/>
  <c r="BA1519" i="1"/>
  <c r="BA1518" i="1"/>
  <c r="BA1517" i="1"/>
  <c r="BA1516" i="1"/>
  <c r="BA1515" i="1"/>
  <c r="BA1514" i="1"/>
  <c r="BA1513" i="1"/>
  <c r="BA1512" i="1"/>
  <c r="BA1511" i="1"/>
  <c r="BA1510" i="1"/>
  <c r="BA1509" i="1"/>
  <c r="BA1508" i="1"/>
  <c r="BA1507" i="1"/>
  <c r="BA1506" i="1"/>
  <c r="BA1505" i="1"/>
  <c r="BA1504" i="1"/>
  <c r="BA1503" i="1"/>
  <c r="BA1502" i="1"/>
  <c r="BA1501" i="1"/>
  <c r="BA1500" i="1"/>
  <c r="BA1499" i="1"/>
  <c r="BA1498" i="1"/>
  <c r="BA1497" i="1"/>
  <c r="BA1496" i="1"/>
  <c r="BA1495" i="1"/>
  <c r="BA1494" i="1"/>
  <c r="BA1493" i="1"/>
  <c r="BA1492" i="1"/>
  <c r="BA1491" i="1"/>
  <c r="BA1490" i="1"/>
  <c r="BA1489" i="1"/>
  <c r="BA1488" i="1"/>
  <c r="BA1487" i="1"/>
  <c r="BA1486" i="1"/>
  <c r="BA1485" i="1"/>
  <c r="BA1484" i="1"/>
  <c r="BA1483" i="1"/>
  <c r="BA1482" i="1"/>
  <c r="BA1481" i="1"/>
  <c r="BA1480" i="1"/>
  <c r="BA1479" i="1"/>
  <c r="BA1478" i="1"/>
  <c r="BA1477" i="1"/>
  <c r="BA1476" i="1"/>
  <c r="BA1475" i="1"/>
  <c r="BA1474" i="1"/>
  <c r="BA1473" i="1"/>
  <c r="BA1472" i="1"/>
  <c r="BA1471" i="1"/>
  <c r="BA1470" i="1"/>
  <c r="BA1469" i="1"/>
  <c r="BA1468" i="1"/>
  <c r="BA1467" i="1"/>
  <c r="BA1466" i="1"/>
  <c r="BA1465" i="1"/>
  <c r="BA1464" i="1"/>
  <c r="BA1463" i="1"/>
  <c r="BA1462" i="1"/>
  <c r="BA1459" i="1"/>
  <c r="BA1458" i="1"/>
  <c r="BA1457" i="1"/>
  <c r="BA1456" i="1"/>
  <c r="BA1455" i="1"/>
  <c r="BA1454" i="1"/>
  <c r="BA1453" i="1"/>
  <c r="BA1452" i="1"/>
  <c r="BA1451" i="1"/>
  <c r="BA1450" i="1"/>
  <c r="BA1449" i="1"/>
  <c r="BA1448" i="1"/>
  <c r="BA1447" i="1"/>
  <c r="BA1446" i="1"/>
  <c r="BA1445" i="1"/>
  <c r="BA1444" i="1"/>
  <c r="BA1443" i="1"/>
  <c r="BA1442" i="1"/>
  <c r="BA1441" i="1"/>
  <c r="BA1440" i="1"/>
  <c r="BA1439" i="1"/>
  <c r="BA1438" i="1"/>
  <c r="BA1437" i="1"/>
  <c r="BA1436" i="1"/>
  <c r="BA1435" i="1"/>
  <c r="BA1434" i="1"/>
  <c r="BA1433" i="1"/>
  <c r="BA1432" i="1"/>
  <c r="BA1431" i="1"/>
  <c r="BA1430" i="1"/>
  <c r="BA1429" i="1"/>
  <c r="BA1428" i="1"/>
  <c r="BA1427" i="1"/>
  <c r="BA1426" i="1"/>
  <c r="BA1425" i="1"/>
  <c r="BA1424" i="1"/>
  <c r="BA1423" i="1"/>
  <c r="BA1422" i="1"/>
  <c r="BA1421" i="1"/>
  <c r="BA1420" i="1"/>
  <c r="BA1419" i="1"/>
  <c r="BA1418" i="1"/>
  <c r="BA1417" i="1"/>
  <c r="BA1416" i="1"/>
  <c r="BA1415" i="1"/>
  <c r="BA1414" i="1"/>
  <c r="BA1413" i="1"/>
  <c r="BA1412" i="1"/>
  <c r="BA1411" i="1"/>
  <c r="BA1410" i="1"/>
  <c r="BA1409" i="1"/>
  <c r="BA1408" i="1"/>
  <c r="BA1407" i="1"/>
  <c r="BA1406" i="1"/>
  <c r="BA1405" i="1"/>
  <c r="BA1404" i="1"/>
  <c r="BA1403" i="1"/>
  <c r="BA1402" i="1"/>
  <c r="BA1401" i="1"/>
  <c r="BA1400" i="1"/>
  <c r="BA1399" i="1"/>
  <c r="BA1398" i="1"/>
  <c r="BA1397" i="1"/>
  <c r="BA1396" i="1"/>
  <c r="BA1395" i="1"/>
  <c r="BA1394" i="1"/>
  <c r="BA1393" i="1"/>
  <c r="BA1392" i="1"/>
  <c r="BA1391" i="1"/>
  <c r="BA1390" i="1"/>
  <c r="BA1389" i="1"/>
  <c r="BA1388" i="1"/>
  <c r="BA1387" i="1"/>
  <c r="BA1386" i="1"/>
  <c r="BA1385" i="1"/>
  <c r="BA1384" i="1"/>
  <c r="BA1383" i="1"/>
  <c r="BA1382" i="1"/>
  <c r="BA1381" i="1"/>
  <c r="BA1380" i="1"/>
  <c r="BA1379" i="1"/>
  <c r="BA1378" i="1"/>
  <c r="BA1377" i="1"/>
  <c r="BA1376" i="1"/>
  <c r="BA1375" i="1"/>
  <c r="BA1374" i="1"/>
  <c r="BA1373" i="1"/>
  <c r="BA1370" i="1"/>
  <c r="BA1369" i="1"/>
  <c r="BA1368" i="1"/>
  <c r="BA1367" i="1"/>
  <c r="BA1366" i="1"/>
  <c r="BA1365" i="1"/>
  <c r="BA1364" i="1"/>
  <c r="BA1363" i="1"/>
  <c r="BA1362" i="1"/>
  <c r="BA1361" i="1"/>
  <c r="BA1360" i="1"/>
  <c r="BA1359" i="1"/>
  <c r="BA1358" i="1"/>
  <c r="BA1357" i="1"/>
  <c r="BA1356" i="1"/>
  <c r="BA1355" i="1"/>
  <c r="BA1354" i="1"/>
  <c r="BA1353" i="1"/>
  <c r="BA1352" i="1"/>
  <c r="BA1351" i="1"/>
  <c r="BA1350" i="1"/>
  <c r="BA1349" i="1"/>
  <c r="BA1348" i="1"/>
  <c r="BA1347" i="1"/>
  <c r="BA1346" i="1"/>
  <c r="BA1345" i="1"/>
  <c r="BA1344" i="1"/>
  <c r="BA1343" i="1"/>
  <c r="BA1342" i="1"/>
  <c r="BA1341" i="1"/>
  <c r="BA1340" i="1"/>
  <c r="BA1339" i="1"/>
  <c r="BA1338" i="1"/>
  <c r="BA1337" i="1"/>
  <c r="BA1336" i="1"/>
  <c r="BA1335" i="1"/>
  <c r="BA1334" i="1"/>
  <c r="BA1333" i="1"/>
  <c r="BA1332" i="1"/>
  <c r="BA1331" i="1"/>
  <c r="BA1330" i="1"/>
  <c r="BA1329" i="1"/>
  <c r="BA1328" i="1"/>
  <c r="BA1327" i="1"/>
  <c r="BA1326" i="1"/>
  <c r="BA1325" i="1"/>
  <c r="BA1324" i="1"/>
  <c r="BA1323" i="1"/>
  <c r="BA1322" i="1"/>
  <c r="BA1321" i="1"/>
  <c r="BA1320" i="1"/>
  <c r="BA1319" i="1"/>
  <c r="BA1318" i="1"/>
  <c r="BA1317" i="1"/>
  <c r="BA1316" i="1"/>
  <c r="BA1315" i="1"/>
  <c r="BA1314" i="1"/>
  <c r="BA1313" i="1"/>
  <c r="BA1312" i="1"/>
  <c r="BA1311" i="1"/>
  <c r="BA1310" i="1"/>
  <c r="BA1309" i="1"/>
  <c r="BA1308" i="1"/>
  <c r="BA1307" i="1"/>
  <c r="BA1306" i="1"/>
  <c r="BA1305" i="1"/>
  <c r="BA1304" i="1"/>
  <c r="BA1303" i="1"/>
  <c r="BA1302" i="1"/>
  <c r="BA1301" i="1"/>
  <c r="BA1300" i="1"/>
  <c r="BA1299" i="1"/>
  <c r="BA1298" i="1"/>
  <c r="BA1297" i="1"/>
  <c r="BA1296" i="1"/>
  <c r="BA1295" i="1"/>
  <c r="BA1294" i="1"/>
  <c r="BA1293" i="1"/>
  <c r="BA1292" i="1"/>
  <c r="BA1291" i="1"/>
  <c r="BA1290" i="1"/>
  <c r="BA1289" i="1"/>
  <c r="BA1288" i="1"/>
  <c r="BA1285" i="1"/>
  <c r="BA1284" i="1"/>
  <c r="BA1283" i="1"/>
  <c r="BA1282" i="1"/>
  <c r="BA1281" i="1"/>
  <c r="BA1280" i="1"/>
  <c r="BA1279" i="1"/>
  <c r="BA1278" i="1"/>
  <c r="BA1277" i="1"/>
  <c r="BA1276" i="1"/>
  <c r="BA1275" i="1"/>
  <c r="BA1274" i="1"/>
  <c r="BA1273" i="1"/>
  <c r="BA1272" i="1"/>
  <c r="BA1269" i="1"/>
  <c r="BA1268" i="1"/>
  <c r="BA1267" i="1"/>
  <c r="BA1266" i="1"/>
  <c r="BA1265" i="1"/>
  <c r="BA1264" i="1"/>
  <c r="BA1263" i="1"/>
  <c r="BA1262" i="1"/>
  <c r="BA1261" i="1"/>
  <c r="BA1260" i="1"/>
  <c r="BA1259" i="1"/>
  <c r="BA1258" i="1"/>
  <c r="BA1257" i="1"/>
  <c r="BA1256" i="1"/>
  <c r="BA1255" i="1"/>
  <c r="BA1254" i="1"/>
  <c r="BA1253" i="1"/>
  <c r="BA1252" i="1"/>
  <c r="BA1251" i="1"/>
  <c r="BA1250" i="1"/>
  <c r="BA1249" i="1"/>
  <c r="BA1248" i="1"/>
  <c r="BA1247" i="1"/>
  <c r="BA1246" i="1"/>
  <c r="BA1243" i="1"/>
  <c r="BA1242" i="1"/>
  <c r="BA1241" i="1"/>
  <c r="BA1240" i="1"/>
  <c r="BA1239" i="1"/>
  <c r="BA1238" i="1"/>
  <c r="BA1237" i="1"/>
  <c r="BA1236" i="1"/>
  <c r="BA1235" i="1"/>
  <c r="BA1234" i="1"/>
  <c r="BA1233" i="1"/>
  <c r="BA1232" i="1"/>
  <c r="BA1231" i="1"/>
  <c r="BA1230" i="1"/>
  <c r="BA1229" i="1"/>
  <c r="BA1228" i="1"/>
  <c r="BA1225" i="1"/>
  <c r="BA1224" i="1"/>
  <c r="BA1223" i="1"/>
  <c r="BA1222" i="1"/>
  <c r="BA1221" i="1"/>
  <c r="BA1220" i="1"/>
  <c r="BA1219" i="1"/>
  <c r="BA1218" i="1"/>
  <c r="BA1217" i="1"/>
  <c r="BA1216" i="1"/>
  <c r="BA1215" i="1"/>
  <c r="BA1214" i="1"/>
  <c r="BA1213" i="1"/>
  <c r="BA1212" i="1"/>
  <c r="BA1211" i="1"/>
  <c r="BA1210" i="1"/>
  <c r="BA1209" i="1"/>
  <c r="BA1208" i="1"/>
  <c r="BA1207" i="1"/>
  <c r="BA1206" i="1"/>
  <c r="BA1205" i="1"/>
  <c r="BA1204" i="1"/>
  <c r="BA1203" i="1"/>
  <c r="BA1202" i="1"/>
  <c r="BA1201" i="1"/>
  <c r="BA1200" i="1"/>
  <c r="BA1199" i="1"/>
  <c r="BA1198" i="1"/>
  <c r="BA1197" i="1"/>
  <c r="BA1196" i="1"/>
  <c r="BA1195" i="1"/>
  <c r="BA1194" i="1"/>
  <c r="BA1193" i="1"/>
  <c r="BA1192" i="1"/>
  <c r="BA1191" i="1"/>
  <c r="BA1190" i="1"/>
  <c r="BA1189" i="1"/>
  <c r="BA1188" i="1"/>
  <c r="BA1187" i="1"/>
  <c r="BA1186" i="1"/>
  <c r="BA1185" i="1"/>
  <c r="BA1184" i="1"/>
  <c r="BA1183" i="1"/>
  <c r="BA1182" i="1"/>
  <c r="BA1181" i="1"/>
  <c r="BA1180" i="1"/>
  <c r="BA1179" i="1"/>
  <c r="BA1178" i="1"/>
  <c r="BA1177" i="1"/>
  <c r="BA1176" i="1"/>
  <c r="BA1175" i="1"/>
  <c r="BA1174" i="1"/>
  <c r="BA1173" i="1"/>
  <c r="BA1172" i="1"/>
  <c r="BA1171" i="1"/>
  <c r="BA1170" i="1"/>
  <c r="BA1169" i="1"/>
  <c r="BA1168" i="1"/>
  <c r="BA1167" i="1"/>
  <c r="BA1166" i="1"/>
  <c r="BA1165" i="1"/>
  <c r="BA1164" i="1"/>
  <c r="BA1163" i="1"/>
  <c r="BA1162" i="1"/>
  <c r="BA1159" i="1"/>
  <c r="BA1158" i="1"/>
  <c r="BA1157" i="1"/>
  <c r="BA1156" i="1"/>
  <c r="BA1155" i="1"/>
  <c r="BA1154" i="1"/>
  <c r="BA1153" i="1"/>
  <c r="BA1152" i="1"/>
  <c r="BA1151" i="1"/>
  <c r="BA1150" i="1"/>
  <c r="BA1149" i="1"/>
  <c r="BA1148" i="1"/>
  <c r="BA1147" i="1"/>
  <c r="BA1146" i="1"/>
  <c r="BA1145" i="1"/>
  <c r="BA1144" i="1"/>
  <c r="BA1143" i="1"/>
  <c r="BA1142" i="1"/>
  <c r="BA1141" i="1"/>
  <c r="BA1140" i="1"/>
  <c r="BA1139" i="1"/>
  <c r="BA1138" i="1"/>
  <c r="BA1137" i="1"/>
  <c r="BA1136" i="1"/>
  <c r="BA1135" i="1"/>
  <c r="BA1134" i="1"/>
  <c r="BA1133" i="1"/>
  <c r="BA1132" i="1"/>
  <c r="BA1131" i="1"/>
  <c r="BA1130" i="1"/>
  <c r="BA1129" i="1"/>
  <c r="BA1128" i="1"/>
  <c r="BA1127" i="1"/>
  <c r="BA1126" i="1"/>
  <c r="BA1125" i="1"/>
  <c r="BA1124" i="1"/>
  <c r="BA1123" i="1"/>
  <c r="BA1122" i="1"/>
  <c r="BA1121" i="1"/>
  <c r="BA1120" i="1"/>
  <c r="BA1119" i="1"/>
  <c r="BA1118" i="1"/>
  <c r="BA1117" i="1"/>
  <c r="BA1116" i="1"/>
  <c r="BA1115" i="1"/>
  <c r="BA1114" i="1"/>
  <c r="BA1113" i="1"/>
  <c r="BA1112" i="1"/>
  <c r="BA1111" i="1"/>
  <c r="BA1110" i="1"/>
  <c r="BA1109" i="1"/>
  <c r="BA1108" i="1"/>
  <c r="BA1107" i="1"/>
  <c r="BA1106" i="1"/>
  <c r="BA1105" i="1"/>
  <c r="BA1104" i="1"/>
  <c r="BA1103" i="1"/>
  <c r="BA1102" i="1"/>
  <c r="BA1101" i="1"/>
  <c r="BA1100" i="1"/>
  <c r="BA1099" i="1"/>
  <c r="BA1098" i="1"/>
  <c r="BA1097" i="1"/>
  <c r="BA1096" i="1"/>
  <c r="BA1095" i="1"/>
  <c r="BA1094" i="1"/>
  <c r="BA1093" i="1"/>
  <c r="BA1092" i="1"/>
  <c r="BA1091" i="1"/>
  <c r="BA1090" i="1"/>
  <c r="BA1089" i="1"/>
  <c r="BA1088" i="1"/>
  <c r="BA1087" i="1"/>
  <c r="BA1086" i="1"/>
  <c r="BA1085" i="1"/>
  <c r="BA1084" i="1"/>
  <c r="BA1083" i="1"/>
  <c r="BA1082" i="1"/>
  <c r="BA1081" i="1"/>
  <c r="BA1080" i="1"/>
  <c r="BA1079" i="1"/>
  <c r="BA1078" i="1"/>
  <c r="BA1077" i="1"/>
  <c r="BA1076" i="1"/>
  <c r="BA1075" i="1"/>
  <c r="BA1074" i="1"/>
  <c r="BA1073" i="1"/>
  <c r="BA1072" i="1"/>
  <c r="BA1071" i="1"/>
  <c r="BA1070" i="1"/>
  <c r="BA1069" i="1"/>
  <c r="BA1068" i="1"/>
  <c r="BA1067" i="1"/>
  <c r="BA1066" i="1"/>
  <c r="BA1065" i="1"/>
  <c r="BA1064" i="1"/>
  <c r="BA1063" i="1"/>
  <c r="BA1062" i="1"/>
  <c r="BA1061" i="1"/>
  <c r="BA1060" i="1"/>
  <c r="BA1059" i="1"/>
  <c r="BA1058" i="1"/>
  <c r="BA1057" i="1"/>
  <c r="BA1056" i="1"/>
  <c r="BA1055" i="1"/>
  <c r="BA1054" i="1"/>
  <c r="BA1053" i="1"/>
  <c r="BA1052" i="1"/>
  <c r="BA1051" i="1"/>
  <c r="BA1050" i="1"/>
  <c r="BA1049" i="1"/>
  <c r="BA1048" i="1"/>
  <c r="BA1047" i="1"/>
  <c r="BA1046" i="1"/>
  <c r="BA1045" i="1"/>
  <c r="BA1044" i="1"/>
  <c r="BA1043" i="1"/>
  <c r="BA1042" i="1"/>
  <c r="BA1041" i="1"/>
  <c r="BA1040" i="1"/>
  <c r="BA1037" i="1"/>
  <c r="BA1036" i="1"/>
  <c r="BA1035" i="1"/>
  <c r="BA1034" i="1"/>
  <c r="BA1033" i="1"/>
  <c r="BA1032" i="1"/>
  <c r="BA1031" i="1"/>
  <c r="BA1030" i="1"/>
  <c r="BA1029" i="1"/>
  <c r="BA1028" i="1"/>
  <c r="BA1027" i="1"/>
  <c r="BA1026" i="1"/>
  <c r="BA1025" i="1"/>
  <c r="BA1024" i="1"/>
  <c r="BA1023" i="1"/>
  <c r="BA1022" i="1"/>
  <c r="BA1021" i="1"/>
  <c r="BA1020" i="1"/>
  <c r="BA1019" i="1"/>
  <c r="BA1018" i="1"/>
  <c r="BA1017" i="1"/>
  <c r="BA1016" i="1"/>
  <c r="BA1015" i="1"/>
  <c r="BA1014" i="1"/>
  <c r="BA1013" i="1"/>
  <c r="BA1012" i="1"/>
  <c r="BA1011" i="1"/>
  <c r="BA1010" i="1"/>
  <c r="BA1009" i="1"/>
  <c r="BA1008" i="1"/>
  <c r="BA1007" i="1"/>
  <c r="BA1006" i="1"/>
  <c r="BA1005" i="1"/>
  <c r="BA1004" i="1"/>
  <c r="BA1003" i="1"/>
  <c r="BA1002" i="1"/>
  <c r="BA1001" i="1"/>
  <c r="BA1000" i="1"/>
  <c r="BA999" i="1"/>
  <c r="BA998" i="1"/>
  <c r="BA997" i="1"/>
  <c r="BA996" i="1"/>
  <c r="BA995" i="1"/>
  <c r="BA994" i="1"/>
  <c r="BA993" i="1"/>
  <c r="BA992" i="1"/>
  <c r="BA991" i="1"/>
  <c r="BA990" i="1"/>
  <c r="BA989" i="1"/>
  <c r="BA988" i="1"/>
  <c r="BA987" i="1"/>
  <c r="BA986" i="1"/>
  <c r="BA985" i="1"/>
  <c r="BA984" i="1"/>
  <c r="BA983" i="1"/>
  <c r="BA982" i="1"/>
  <c r="BA981" i="1"/>
  <c r="BA980" i="1"/>
  <c r="BA979" i="1"/>
  <c r="BA978" i="1"/>
  <c r="BA977" i="1"/>
  <c r="BA976" i="1"/>
  <c r="BA975" i="1"/>
  <c r="BA974" i="1"/>
  <c r="BA973" i="1"/>
  <c r="BA972" i="1"/>
  <c r="BA971" i="1"/>
  <c r="BA970" i="1"/>
  <c r="BA969" i="1"/>
  <c r="BA968" i="1"/>
  <c r="BA967" i="1"/>
  <c r="BA966" i="1"/>
  <c r="BA965" i="1"/>
  <c r="BA964" i="1"/>
  <c r="BA963" i="1"/>
  <c r="BA962" i="1"/>
  <c r="BA961" i="1"/>
  <c r="BA960" i="1"/>
  <c r="BA959" i="1"/>
  <c r="BA958" i="1"/>
  <c r="BA957" i="1"/>
  <c r="BA956" i="1"/>
  <c r="BA955" i="1"/>
  <c r="BA954" i="1"/>
  <c r="BA953" i="1"/>
  <c r="BA952" i="1"/>
  <c r="BA951" i="1"/>
  <c r="BA950" i="1"/>
  <c r="BA949" i="1"/>
  <c r="BA948" i="1"/>
  <c r="BA947" i="1"/>
  <c r="BA946" i="1"/>
  <c r="BA945" i="1"/>
  <c r="BA944" i="1"/>
  <c r="BA943" i="1"/>
  <c r="BA942" i="1"/>
  <c r="BA941" i="1"/>
  <c r="BA940" i="1"/>
  <c r="BA939" i="1"/>
  <c r="BA938" i="1"/>
  <c r="BA937" i="1"/>
  <c r="BA936" i="1"/>
  <c r="BA935" i="1"/>
  <c r="BA934" i="1"/>
  <c r="BA933" i="1"/>
  <c r="BA930" i="1"/>
  <c r="BA929" i="1"/>
  <c r="BA928" i="1"/>
  <c r="BA927" i="1"/>
  <c r="BA926" i="1"/>
  <c r="BA925" i="1"/>
  <c r="BA924" i="1"/>
  <c r="BA923" i="1"/>
  <c r="BA922" i="1"/>
  <c r="BA921" i="1"/>
  <c r="BA920" i="1"/>
  <c r="BA919" i="1"/>
  <c r="BA918" i="1"/>
  <c r="BA917" i="1"/>
  <c r="BA916" i="1"/>
  <c r="BA915" i="1"/>
  <c r="BA914" i="1"/>
  <c r="BA913" i="1"/>
  <c r="BA912" i="1"/>
  <c r="BA911" i="1"/>
  <c r="BA910" i="1"/>
  <c r="BA909" i="1"/>
  <c r="BA908" i="1"/>
  <c r="BA907" i="1"/>
  <c r="BA906" i="1"/>
  <c r="BA905" i="1"/>
  <c r="BA904" i="1"/>
  <c r="BA903" i="1"/>
  <c r="BA902" i="1"/>
  <c r="BA901" i="1"/>
  <c r="BA900" i="1"/>
  <c r="BA899" i="1"/>
  <c r="BA898" i="1"/>
  <c r="BA897" i="1"/>
  <c r="BA896" i="1"/>
  <c r="BA895" i="1"/>
  <c r="BA894" i="1"/>
  <c r="BA893" i="1"/>
  <c r="BA892" i="1"/>
  <c r="BA891" i="1"/>
  <c r="BA890" i="1"/>
  <c r="BA889" i="1"/>
  <c r="BA888" i="1"/>
  <c r="BA887" i="1"/>
  <c r="BA886" i="1"/>
  <c r="BA885" i="1"/>
  <c r="BA884" i="1"/>
  <c r="BA883" i="1"/>
  <c r="BA882" i="1"/>
  <c r="BA881" i="1"/>
  <c r="BA880" i="1"/>
  <c r="BA879" i="1"/>
  <c r="BA878" i="1"/>
  <c r="BA877" i="1"/>
  <c r="BA876" i="1"/>
  <c r="BA875" i="1"/>
  <c r="BA874" i="1"/>
  <c r="BA873" i="1"/>
  <c r="BA872" i="1"/>
  <c r="BA871" i="1"/>
  <c r="BA870" i="1"/>
  <c r="BA869" i="1"/>
  <c r="BA868" i="1"/>
  <c r="BA867" i="1"/>
  <c r="BA866" i="1"/>
  <c r="BA865" i="1"/>
  <c r="BA864" i="1"/>
  <c r="BA863" i="1"/>
  <c r="BA862" i="1"/>
  <c r="BA861" i="1"/>
  <c r="BA860" i="1"/>
  <c r="BA859" i="1"/>
  <c r="BA858" i="1"/>
  <c r="BA857" i="1"/>
  <c r="BA856" i="1"/>
  <c r="BA855" i="1"/>
  <c r="BA854" i="1"/>
  <c r="BA853" i="1"/>
  <c r="BA852" i="1"/>
  <c r="BA851" i="1"/>
  <c r="BA850" i="1"/>
  <c r="BA849" i="1"/>
  <c r="BA848" i="1"/>
  <c r="BA847" i="1"/>
  <c r="BA846" i="1"/>
  <c r="BA845" i="1"/>
  <c r="BA844" i="1"/>
  <c r="BA843" i="1"/>
  <c r="BA842" i="1"/>
  <c r="BA841" i="1"/>
  <c r="BA840" i="1"/>
  <c r="BA839" i="1"/>
  <c r="BA838" i="1"/>
  <c r="BA837" i="1"/>
  <c r="BA836" i="1"/>
  <c r="BA835" i="1"/>
  <c r="BA834" i="1"/>
  <c r="BA833" i="1"/>
  <c r="BA832" i="1"/>
  <c r="BA829" i="1"/>
  <c r="BA828" i="1"/>
  <c r="BA827" i="1"/>
  <c r="BA826" i="1"/>
  <c r="BA825" i="1"/>
  <c r="BA824" i="1"/>
  <c r="BA823" i="1"/>
  <c r="BA822" i="1"/>
  <c r="BA821" i="1"/>
  <c r="BA820" i="1"/>
  <c r="BA819" i="1"/>
  <c r="BA818" i="1"/>
  <c r="BA817" i="1"/>
  <c r="BA816" i="1"/>
  <c r="BA815" i="1"/>
  <c r="BA814" i="1"/>
  <c r="BA813" i="1"/>
  <c r="BA812" i="1"/>
  <c r="BA811" i="1"/>
  <c r="BA810" i="1"/>
  <c r="BA809" i="1"/>
  <c r="BA808" i="1"/>
  <c r="BA807" i="1"/>
  <c r="BA806" i="1"/>
  <c r="BA805" i="1"/>
  <c r="BA804" i="1"/>
  <c r="BA803" i="1"/>
  <c r="BA802" i="1"/>
  <c r="BA801" i="1"/>
  <c r="BA800" i="1"/>
  <c r="BA799" i="1"/>
  <c r="BA798" i="1"/>
  <c r="BA797" i="1"/>
  <c r="BA796" i="1"/>
  <c r="BA795" i="1"/>
  <c r="BA794" i="1"/>
  <c r="BA793" i="1"/>
  <c r="BA792" i="1"/>
  <c r="BA791" i="1"/>
  <c r="BA790" i="1"/>
  <c r="BA789" i="1"/>
  <c r="BA788" i="1"/>
  <c r="BA787" i="1"/>
  <c r="BA786" i="1"/>
  <c r="BA785" i="1"/>
  <c r="BA784" i="1"/>
  <c r="BA783" i="1"/>
  <c r="BA782" i="1"/>
  <c r="BA781" i="1"/>
  <c r="BA780" i="1"/>
  <c r="BA779" i="1"/>
  <c r="BA778" i="1"/>
  <c r="BA777" i="1"/>
  <c r="BA776" i="1"/>
  <c r="BA775" i="1"/>
  <c r="BA774" i="1"/>
  <c r="BA773" i="1"/>
  <c r="BA772" i="1"/>
  <c r="BA771" i="1"/>
  <c r="BA770" i="1"/>
  <c r="BA769" i="1"/>
  <c r="BA768" i="1"/>
  <c r="BA767" i="1"/>
  <c r="BA766" i="1"/>
  <c r="BA765" i="1"/>
  <c r="BA764" i="1"/>
  <c r="BA763" i="1"/>
  <c r="BA762" i="1"/>
  <c r="BA761" i="1"/>
  <c r="BA760" i="1"/>
  <c r="BA759" i="1"/>
  <c r="BA758" i="1"/>
  <c r="BA757" i="1"/>
  <c r="BA756" i="1"/>
  <c r="BA755" i="1"/>
  <c r="BA754" i="1"/>
  <c r="BA753" i="1"/>
  <c r="BA752" i="1"/>
  <c r="BA751" i="1"/>
  <c r="BA750" i="1"/>
  <c r="BA749" i="1"/>
  <c r="BA748" i="1"/>
  <c r="BA747" i="1"/>
  <c r="BA746" i="1"/>
  <c r="BA745" i="1"/>
  <c r="BA744" i="1"/>
  <c r="BA743" i="1"/>
  <c r="BA742" i="1"/>
  <c r="BA741" i="1"/>
  <c r="BA740" i="1"/>
  <c r="BA739" i="1"/>
  <c r="BA738" i="1"/>
  <c r="BA735" i="1"/>
  <c r="BA734" i="1"/>
  <c r="BA733" i="1"/>
  <c r="BA732" i="1"/>
  <c r="BA731" i="1"/>
  <c r="BA730" i="1"/>
  <c r="BA729" i="1"/>
  <c r="BA728" i="1"/>
  <c r="BA727" i="1"/>
  <c r="BA726" i="1"/>
  <c r="BA725" i="1"/>
  <c r="BA724" i="1"/>
  <c r="BA723" i="1"/>
  <c r="BA722" i="1"/>
  <c r="BA721" i="1"/>
  <c r="BA720" i="1"/>
  <c r="BA719" i="1"/>
  <c r="BA718" i="1"/>
  <c r="BA717" i="1"/>
  <c r="BA716" i="1"/>
  <c r="BA715" i="1"/>
  <c r="BA714" i="1"/>
  <c r="BA713" i="1"/>
  <c r="BA712" i="1"/>
  <c r="BA711" i="1"/>
  <c r="BA710" i="1"/>
  <c r="BA709" i="1"/>
  <c r="BA708" i="1"/>
  <c r="BA707" i="1"/>
  <c r="BA706" i="1"/>
  <c r="BA705" i="1"/>
  <c r="BA704" i="1"/>
  <c r="BA703" i="1"/>
  <c r="BA702" i="1"/>
  <c r="BA701" i="1"/>
  <c r="BA700" i="1"/>
  <c r="BA699" i="1"/>
  <c r="BA698" i="1"/>
  <c r="BA697" i="1"/>
  <c r="BA696" i="1"/>
  <c r="BA695" i="1"/>
  <c r="BA694" i="1"/>
  <c r="BA693" i="1"/>
  <c r="BA692" i="1"/>
  <c r="BA691" i="1"/>
  <c r="BA690" i="1"/>
  <c r="BA689" i="1"/>
  <c r="BA688" i="1"/>
  <c r="BA687" i="1"/>
  <c r="BA686" i="1"/>
  <c r="BA685" i="1"/>
  <c r="BA684" i="1"/>
  <c r="BA683" i="1"/>
  <c r="BA682" i="1"/>
  <c r="BA681" i="1"/>
  <c r="BA680" i="1"/>
  <c r="BA679" i="1"/>
  <c r="BA678" i="1"/>
  <c r="BA677" i="1"/>
  <c r="BA676" i="1"/>
  <c r="BA675" i="1"/>
  <c r="BA674" i="1"/>
  <c r="BA673" i="1"/>
  <c r="BA672" i="1"/>
  <c r="BA671" i="1"/>
  <c r="BA670" i="1"/>
  <c r="BA669" i="1"/>
  <c r="BA668" i="1"/>
  <c r="BA667" i="1"/>
  <c r="BA666" i="1"/>
  <c r="BA665" i="1"/>
  <c r="BA664" i="1"/>
  <c r="BA663" i="1"/>
  <c r="BA662" i="1"/>
  <c r="BA661" i="1"/>
  <c r="BA660" i="1"/>
  <c r="BA659" i="1"/>
  <c r="BA658" i="1"/>
  <c r="BA657" i="1"/>
  <c r="BA656" i="1"/>
  <c r="BA655" i="1"/>
  <c r="BA654" i="1"/>
  <c r="BA653" i="1"/>
  <c r="BA652" i="1"/>
  <c r="BA651" i="1"/>
  <c r="BA650" i="1"/>
  <c r="BA649" i="1"/>
  <c r="BA648" i="1"/>
  <c r="BA647" i="1"/>
  <c r="BA646" i="1"/>
  <c r="BA645" i="1"/>
  <c r="BA644" i="1"/>
  <c r="BA643" i="1"/>
  <c r="BA642" i="1"/>
  <c r="BA641" i="1"/>
  <c r="BA640" i="1"/>
  <c r="BA639" i="1"/>
  <c r="BA638" i="1"/>
  <c r="BA637" i="1"/>
  <c r="BA636" i="1"/>
  <c r="BA635" i="1"/>
  <c r="BA634" i="1"/>
  <c r="BA631" i="1"/>
  <c r="BA630" i="1"/>
  <c r="BA629" i="1"/>
  <c r="BA628" i="1"/>
  <c r="BA627" i="1"/>
  <c r="BA626" i="1"/>
  <c r="BA625" i="1"/>
  <c r="BA624" i="1"/>
  <c r="BA623" i="1"/>
  <c r="BA622" i="1"/>
  <c r="BA621" i="1"/>
  <c r="BA620" i="1"/>
  <c r="BA619" i="1"/>
  <c r="BA618" i="1"/>
  <c r="BA617" i="1"/>
  <c r="BA616" i="1"/>
  <c r="BA615" i="1"/>
  <c r="BA614" i="1"/>
  <c r="BA613" i="1"/>
  <c r="BA612" i="1"/>
  <c r="BA611" i="1"/>
  <c r="BA610" i="1"/>
  <c r="BA609" i="1"/>
  <c r="BA608" i="1"/>
  <c r="BA607" i="1"/>
  <c r="BA606" i="1"/>
  <c r="BA605" i="1"/>
  <c r="BA604" i="1"/>
  <c r="BA603" i="1"/>
  <c r="BA602" i="1"/>
  <c r="BA601" i="1"/>
  <c r="BA600" i="1"/>
  <c r="BA599" i="1"/>
  <c r="BA598" i="1"/>
  <c r="BA597" i="1"/>
  <c r="BA596" i="1"/>
  <c r="BA595" i="1"/>
  <c r="BA594" i="1"/>
  <c r="BA593" i="1"/>
  <c r="BA592" i="1"/>
  <c r="BA591" i="1"/>
  <c r="BA590" i="1"/>
  <c r="BA589" i="1"/>
  <c r="BA588" i="1"/>
  <c r="BA585" i="1"/>
  <c r="BA584" i="1"/>
  <c r="BA583" i="1"/>
  <c r="BA582" i="1"/>
  <c r="BA579" i="1"/>
  <c r="BA578" i="1"/>
  <c r="BA577" i="1"/>
  <c r="BA576" i="1"/>
  <c r="BA575" i="1"/>
  <c r="BA574" i="1"/>
  <c r="BA573" i="1"/>
  <c r="BA572" i="1"/>
  <c r="BA571" i="1"/>
  <c r="BA570" i="1"/>
  <c r="BA569" i="1"/>
  <c r="BA568" i="1"/>
  <c r="BA567" i="1"/>
  <c r="BA566" i="1"/>
  <c r="BA565" i="1"/>
  <c r="BA564" i="1"/>
  <c r="BA563" i="1"/>
  <c r="BA562" i="1"/>
  <c r="BA561" i="1"/>
  <c r="BA560" i="1"/>
  <c r="BA559" i="1"/>
  <c r="BA558" i="1"/>
  <c r="BA557" i="1"/>
  <c r="BA556" i="1"/>
  <c r="BA555" i="1"/>
  <c r="BA554" i="1"/>
  <c r="BA553" i="1"/>
  <c r="BA552" i="1"/>
  <c r="BA551" i="1"/>
  <c r="BA550" i="1"/>
  <c r="BA549" i="1"/>
  <c r="BA548" i="1"/>
  <c r="BA547" i="1"/>
  <c r="BA546" i="1"/>
  <c r="BA545" i="1"/>
  <c r="BA544" i="1"/>
  <c r="BA543" i="1"/>
  <c r="BA542" i="1"/>
  <c r="BA541" i="1"/>
  <c r="BA540" i="1"/>
  <c r="BA539" i="1"/>
  <c r="BA538" i="1"/>
  <c r="BA537" i="1"/>
  <c r="BA536" i="1"/>
  <c r="BA535" i="1"/>
  <c r="BA534" i="1"/>
  <c r="BA533" i="1"/>
  <c r="BA532" i="1"/>
  <c r="BA531" i="1"/>
  <c r="BA530" i="1"/>
  <c r="BA529" i="1"/>
  <c r="BA528" i="1"/>
  <c r="BA527" i="1"/>
  <c r="BA526" i="1"/>
  <c r="BA525" i="1"/>
  <c r="BA524" i="1"/>
  <c r="BA523" i="1"/>
  <c r="BA522" i="1"/>
  <c r="BA521" i="1"/>
  <c r="BA520" i="1"/>
  <c r="BA519" i="1"/>
  <c r="BA518" i="1"/>
  <c r="BA517" i="1"/>
  <c r="BA516" i="1"/>
  <c r="BA515" i="1"/>
  <c r="BA514" i="1"/>
  <c r="BA513" i="1"/>
  <c r="BA512" i="1"/>
  <c r="BA511" i="1"/>
  <c r="BA510" i="1"/>
  <c r="BA509" i="1"/>
  <c r="BA508" i="1"/>
  <c r="BA507" i="1"/>
  <c r="BA506" i="1"/>
  <c r="BA505" i="1"/>
  <c r="BA504" i="1"/>
  <c r="BA503" i="1"/>
  <c r="BA502" i="1"/>
  <c r="BA501" i="1"/>
  <c r="BA500" i="1"/>
  <c r="BA499" i="1"/>
  <c r="BA498" i="1"/>
  <c r="BA497" i="1"/>
  <c r="BA496" i="1"/>
  <c r="BA495" i="1"/>
  <c r="BA494" i="1"/>
  <c r="BA493" i="1"/>
  <c r="BA492" i="1"/>
  <c r="BA491" i="1"/>
  <c r="BA490" i="1"/>
  <c r="BA489" i="1"/>
  <c r="BA488" i="1"/>
  <c r="BA487" i="1"/>
  <c r="BA486" i="1"/>
  <c r="BA485" i="1"/>
  <c r="BA484" i="1"/>
  <c r="BA483" i="1"/>
  <c r="BA482" i="1"/>
  <c r="BA481" i="1"/>
  <c r="BA480" i="1"/>
  <c r="BA479" i="1"/>
  <c r="BA478" i="1"/>
  <c r="BA477" i="1"/>
  <c r="BA476" i="1"/>
  <c r="BA475" i="1"/>
  <c r="BA474" i="1"/>
  <c r="BA473" i="1"/>
  <c r="BA472" i="1"/>
  <c r="BA471" i="1"/>
  <c r="BA470" i="1"/>
  <c r="BA469" i="1"/>
  <c r="BA468" i="1"/>
  <c r="BA467" i="1"/>
  <c r="BA466" i="1"/>
  <c r="BA465" i="1"/>
  <c r="BA464" i="1"/>
  <c r="BA463" i="1"/>
  <c r="BA462" i="1"/>
  <c r="BA461" i="1"/>
  <c r="BA460" i="1"/>
  <c r="BA459" i="1"/>
  <c r="BA458" i="1"/>
  <c r="BA457" i="1"/>
  <c r="BA456" i="1"/>
  <c r="BA455" i="1"/>
  <c r="BA454" i="1"/>
  <c r="BA453" i="1"/>
  <c r="BA452" i="1"/>
  <c r="BA451" i="1"/>
  <c r="BA450" i="1"/>
  <c r="BA449" i="1"/>
  <c r="BA448" i="1"/>
  <c r="BA447" i="1"/>
  <c r="BA446" i="1"/>
  <c r="BA445" i="1"/>
  <c r="BA444" i="1"/>
  <c r="BA443" i="1"/>
  <c r="BA442" i="1"/>
  <c r="BA441" i="1"/>
  <c r="BA440" i="1"/>
  <c r="BA439" i="1"/>
  <c r="BA438" i="1"/>
  <c r="BA437" i="1"/>
  <c r="BA436" i="1"/>
  <c r="BA435" i="1"/>
  <c r="BA434" i="1"/>
  <c r="BA433" i="1"/>
  <c r="BA432" i="1"/>
  <c r="BA431" i="1"/>
  <c r="BA430" i="1"/>
  <c r="BA429" i="1"/>
  <c r="BA428" i="1"/>
  <c r="BA427" i="1"/>
  <c r="BA426" i="1"/>
  <c r="BA425" i="1"/>
  <c r="BA424" i="1"/>
  <c r="BA423" i="1"/>
  <c r="BA422" i="1"/>
  <c r="BA421" i="1"/>
  <c r="BA418" i="1"/>
  <c r="BA417" i="1"/>
  <c r="BA416" i="1"/>
  <c r="BA415" i="1"/>
  <c r="BA414" i="1"/>
  <c r="BA413" i="1"/>
  <c r="BA412" i="1"/>
  <c r="BA411" i="1"/>
  <c r="BA410" i="1"/>
  <c r="BA409" i="1"/>
  <c r="BA408" i="1"/>
  <c r="BA407" i="1"/>
  <c r="BA406" i="1"/>
  <c r="BA405" i="1"/>
  <c r="BA404" i="1"/>
  <c r="BA403" i="1"/>
  <c r="BA402" i="1"/>
  <c r="BA401" i="1"/>
  <c r="BA400" i="1"/>
  <c r="BA399" i="1"/>
  <c r="BA398" i="1"/>
  <c r="BA397" i="1"/>
  <c r="BA396" i="1"/>
  <c r="BA395" i="1"/>
  <c r="BA394" i="1"/>
  <c r="BA393" i="1"/>
  <c r="BA392" i="1"/>
  <c r="BA391" i="1"/>
  <c r="BA390" i="1"/>
  <c r="BA389" i="1"/>
  <c r="BA388" i="1"/>
  <c r="BA387" i="1"/>
  <c r="BA386" i="1"/>
  <c r="BA385" i="1"/>
  <c r="BA384" i="1"/>
  <c r="BA383" i="1"/>
  <c r="BA382" i="1"/>
  <c r="BA381" i="1"/>
  <c r="BA380" i="1"/>
  <c r="BA379" i="1"/>
  <c r="BA378" i="1"/>
  <c r="BA377" i="1"/>
  <c r="BA376" i="1"/>
  <c r="BA375" i="1"/>
  <c r="BA374" i="1"/>
  <c r="BA373" i="1"/>
  <c r="BA372" i="1"/>
  <c r="BA371" i="1"/>
  <c r="BA370" i="1"/>
  <c r="BA369" i="1"/>
  <c r="BA368" i="1"/>
  <c r="BA367" i="1"/>
  <c r="BA366" i="1"/>
  <c r="BA365" i="1"/>
  <c r="BA364" i="1"/>
  <c r="BA363" i="1"/>
  <c r="BA362" i="1"/>
  <c r="BA361" i="1"/>
  <c r="BA360" i="1"/>
  <c r="BA359" i="1"/>
  <c r="BA358" i="1"/>
  <c r="BA357" i="1"/>
  <c r="BA356" i="1"/>
  <c r="BA355" i="1"/>
  <c r="BA354" i="1"/>
  <c r="BA353" i="1"/>
  <c r="BA352" i="1"/>
  <c r="BA349" i="1"/>
  <c r="BA346" i="1"/>
  <c r="BA345" i="1"/>
  <c r="BA344" i="1"/>
  <c r="BA341" i="1"/>
  <c r="BA340" i="1"/>
  <c r="BA339" i="1"/>
  <c r="BA338" i="1"/>
  <c r="BA337" i="1"/>
  <c r="BA336" i="1"/>
  <c r="BA335" i="1"/>
  <c r="BA334" i="1"/>
  <c r="BA331" i="1"/>
  <c r="BA330" i="1"/>
  <c r="BA329" i="1"/>
  <c r="BA328" i="1"/>
  <c r="BA327" i="1"/>
  <c r="BA326" i="1"/>
  <c r="BA325" i="1"/>
  <c r="BA324" i="1"/>
  <c r="BA323" i="1"/>
  <c r="BA322" i="1"/>
  <c r="BA321" i="1"/>
  <c r="BA320" i="1"/>
  <c r="BA319" i="1"/>
  <c r="BA318" i="1"/>
  <c r="BA317" i="1"/>
  <c r="BA316" i="1"/>
  <c r="BA315" i="1"/>
  <c r="BA314" i="1"/>
  <c r="BA313" i="1"/>
  <c r="BA312" i="1"/>
  <c r="BA311" i="1"/>
  <c r="BA310" i="1"/>
  <c r="BA309" i="1"/>
  <c r="BA308" i="1"/>
  <c r="BA307" i="1"/>
  <c r="BA306" i="1"/>
  <c r="BA305" i="1"/>
  <c r="BA304" i="1"/>
  <c r="BA303" i="1"/>
  <c r="BA301" i="1"/>
  <c r="BA302" i="1"/>
  <c r="BA300" i="1"/>
  <c r="BA299" i="1"/>
  <c r="BA298" i="1"/>
  <c r="BA297" i="1"/>
  <c r="BA296" i="1"/>
  <c r="BA295" i="1"/>
  <c r="BA294" i="1"/>
  <c r="BA293" i="1"/>
  <c r="BA292" i="1"/>
  <c r="BA291" i="1"/>
  <c r="BA290" i="1"/>
  <c r="BA288" i="1"/>
  <c r="BA289" i="1"/>
  <c r="BA287" i="1"/>
  <c r="BA286" i="1"/>
  <c r="BA285" i="1"/>
  <c r="BA284" i="1"/>
  <c r="BA283" i="1"/>
  <c r="BA282" i="1"/>
  <c r="BA281" i="1"/>
  <c r="BA280" i="1"/>
  <c r="BA279" i="1"/>
  <c r="BA278" i="1"/>
  <c r="BA277" i="1"/>
  <c r="BA276" i="1"/>
  <c r="BA275" i="1"/>
  <c r="BA274" i="1"/>
  <c r="BA273" i="1"/>
  <c r="BA272" i="1"/>
  <c r="BA271" i="1"/>
  <c r="BA270" i="1"/>
  <c r="BA269" i="1"/>
  <c r="BA266" i="1"/>
  <c r="BA265" i="1"/>
  <c r="BA264" i="1"/>
  <c r="BA263" i="1"/>
  <c r="BA262" i="1"/>
  <c r="BA261" i="1"/>
  <c r="BA260" i="1"/>
  <c r="BA259" i="1"/>
  <c r="BA258" i="1"/>
  <c r="BA257" i="1"/>
  <c r="BA256" i="1"/>
  <c r="BA255" i="1"/>
  <c r="BA254" i="1"/>
  <c r="BA253" i="1"/>
  <c r="BA252" i="1"/>
  <c r="BA251" i="1"/>
  <c r="BA250" i="1"/>
  <c r="BA249" i="1"/>
  <c r="BA248" i="1"/>
  <c r="BA247" i="1"/>
  <c r="BA246" i="1"/>
  <c r="BA245" i="1"/>
  <c r="BA244" i="1"/>
  <c r="BA243" i="1"/>
  <c r="BA242" i="1"/>
  <c r="BA241" i="1"/>
  <c r="BA240" i="1"/>
  <c r="BA239" i="1"/>
  <c r="BA238" i="1"/>
  <c r="BA237" i="1"/>
  <c r="BA236" i="1"/>
  <c r="BA235" i="1"/>
  <c r="BA234" i="1"/>
  <c r="BA233" i="1"/>
  <c r="BA232" i="1"/>
  <c r="BA231" i="1"/>
  <c r="BA230" i="1"/>
  <c r="BA229" i="1"/>
  <c r="BA228" i="1"/>
  <c r="BA227" i="1"/>
  <c r="BA226" i="1"/>
  <c r="BA225" i="1"/>
  <c r="BA224" i="1"/>
  <c r="BA223" i="1"/>
  <c r="BA222" i="1"/>
  <c r="BA221" i="1"/>
  <c r="BA220" i="1"/>
  <c r="BA219" i="1"/>
  <c r="BA218" i="1"/>
  <c r="BA217" i="1"/>
  <c r="BA216" i="1"/>
  <c r="BA215" i="1"/>
  <c r="BA214" i="1"/>
  <c r="BA213" i="1"/>
  <c r="BA212" i="1"/>
  <c r="BA211" i="1"/>
  <c r="BA210" i="1"/>
  <c r="BA209" i="1"/>
  <c r="BA206" i="1"/>
  <c r="BA205" i="1"/>
  <c r="BA204" i="1"/>
  <c r="BA203" i="1"/>
  <c r="BA202" i="1"/>
  <c r="BA201" i="1"/>
  <c r="BA200" i="1"/>
  <c r="BA199" i="1"/>
  <c r="BA198" i="1"/>
  <c r="BA197" i="1"/>
  <c r="BA196" i="1"/>
  <c r="BA195" i="1"/>
  <c r="BA194" i="1"/>
  <c r="BA193" i="1"/>
  <c r="BA192" i="1"/>
  <c r="BA191" i="1"/>
  <c r="BA190" i="1"/>
  <c r="BA189" i="1"/>
  <c r="BA188" i="1"/>
  <c r="BA187" i="1"/>
  <c r="BA186" i="1"/>
  <c r="BA185" i="1"/>
  <c r="BA184" i="1"/>
  <c r="BA183" i="1"/>
  <c r="BA182" i="1"/>
  <c r="BA181" i="1"/>
  <c r="BA180" i="1"/>
  <c r="BA179" i="1"/>
  <c r="BA178" i="1"/>
  <c r="BA177" i="1"/>
  <c r="BA176" i="1"/>
  <c r="BA175" i="1"/>
  <c r="BA174" i="1"/>
  <c r="BA173" i="1"/>
  <c r="BA172" i="1"/>
  <c r="BA171" i="1"/>
  <c r="BA170" i="1"/>
  <c r="BA169" i="1"/>
  <c r="BA168" i="1"/>
  <c r="BA167" i="1"/>
  <c r="BA166" i="1"/>
  <c r="BA165" i="1"/>
  <c r="BA164" i="1"/>
  <c r="BA163" i="1"/>
  <c r="BA162" i="1"/>
  <c r="BA161" i="1"/>
  <c r="BA160" i="1"/>
  <c r="BA159" i="1"/>
  <c r="BA158" i="1"/>
  <c r="BA157" i="1"/>
  <c r="BA156" i="1"/>
  <c r="BA155" i="1"/>
  <c r="BA154" i="1"/>
  <c r="BA153" i="1"/>
  <c r="BA152" i="1"/>
  <c r="BA151" i="1"/>
  <c r="BA150" i="1"/>
  <c r="BA149" i="1"/>
  <c r="BA148" i="1"/>
  <c r="BA147" i="1"/>
  <c r="BA146" i="1"/>
  <c r="BA145" i="1"/>
  <c r="BA144" i="1"/>
  <c r="BA143" i="1"/>
  <c r="BA142" i="1"/>
  <c r="BA141" i="1"/>
  <c r="BA140" i="1"/>
  <c r="BA139" i="1"/>
  <c r="BA138" i="1"/>
  <c r="BA137" i="1"/>
  <c r="BA136" i="1"/>
  <c r="BA135" i="1"/>
  <c r="BA134" i="1"/>
  <c r="BA133" i="1"/>
  <c r="BA132" i="1"/>
  <c r="BA129" i="1"/>
  <c r="BA128" i="1"/>
  <c r="BA127" i="1"/>
  <c r="BA126" i="1"/>
  <c r="BA125" i="1"/>
  <c r="BA124" i="1"/>
  <c r="BA123" i="1"/>
  <c r="BA122" i="1"/>
  <c r="BA121" i="1"/>
  <c r="BA120" i="1"/>
  <c r="BA119" i="1"/>
  <c r="BA118" i="1"/>
  <c r="BA117" i="1"/>
  <c r="BA116" i="1"/>
  <c r="BA115" i="1"/>
  <c r="BA112" i="1"/>
  <c r="BA111" i="1"/>
  <c r="BA110" i="1"/>
  <c r="BA109" i="1"/>
  <c r="BA108" i="1"/>
  <c r="BA107" i="1"/>
  <c r="BA106" i="1"/>
  <c r="BA105" i="1"/>
  <c r="BA104" i="1"/>
  <c r="BA103" i="1"/>
  <c r="BA102" i="1"/>
  <c r="BA101" i="1"/>
  <c r="BA100" i="1"/>
  <c r="BA99" i="1"/>
  <c r="BA98" i="1"/>
  <c r="BA97" i="1"/>
  <c r="BA96" i="1"/>
  <c r="BA95" i="1"/>
  <c r="BA94" i="1"/>
  <c r="BA93" i="1"/>
  <c r="BA92" i="1"/>
  <c r="BA91" i="1"/>
  <c r="BA90" i="1"/>
  <c r="BA89" i="1"/>
  <c r="BA88" i="1"/>
  <c r="BA87" i="1"/>
  <c r="BA86" i="1"/>
  <c r="BA85" i="1"/>
  <c r="BA84" i="1"/>
  <c r="BA83" i="1"/>
  <c r="BA82" i="1"/>
  <c r="BA81" i="1"/>
  <c r="BA80" i="1"/>
  <c r="BA79" i="1"/>
  <c r="BA78" i="1"/>
  <c r="BA77" i="1"/>
  <c r="BA76" i="1"/>
  <c r="BA75" i="1"/>
  <c r="BA74" i="1"/>
  <c r="BA73" i="1"/>
  <c r="BA72" i="1"/>
  <c r="BA69" i="1"/>
  <c r="BA68" i="1"/>
  <c r="BA67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12" i="1"/>
  <c r="BA11" i="1"/>
  <c r="BA10" i="1"/>
  <c r="BA9" i="1"/>
  <c r="BA8" i="1"/>
  <c r="BA7" i="1"/>
  <c r="BA6" i="1"/>
  <c r="BA5" i="1"/>
  <c r="BA4" i="1"/>
  <c r="BA3" i="1"/>
  <c r="W347" i="1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K1" i="2"/>
  <c r="M1" i="2"/>
  <c r="O1" i="2"/>
  <c r="Q1" i="2"/>
  <c r="BI1" i="2" s="1"/>
  <c r="S1" i="2"/>
  <c r="BJ1" i="2" s="1"/>
  <c r="U1" i="2"/>
  <c r="BL1" i="2" s="1"/>
  <c r="W1" i="2"/>
  <c r="BK1" i="2" s="1"/>
  <c r="Y1" i="2"/>
  <c r="AA1" i="2"/>
  <c r="AC1" i="2"/>
  <c r="AE1" i="2"/>
  <c r="AG1" i="2"/>
  <c r="AK1" i="2"/>
  <c r="AM1" i="2"/>
  <c r="AO1" i="2"/>
  <c r="AQ1" i="2"/>
  <c r="AS1" i="2"/>
  <c r="AU1" i="2"/>
  <c r="AW1" i="2"/>
  <c r="AY1" i="2"/>
  <c r="BA1" i="2"/>
  <c r="BC1" i="2"/>
  <c r="K2" i="2"/>
  <c r="F2" i="2" s="1"/>
  <c r="M2" i="2"/>
  <c r="G2" i="2" s="1"/>
  <c r="O2" i="2"/>
  <c r="H2" i="2" s="1"/>
  <c r="Q2" i="2"/>
  <c r="S2" i="2"/>
  <c r="U2" i="2"/>
  <c r="W2" i="2"/>
  <c r="Y2" i="2"/>
  <c r="AA2" i="2"/>
  <c r="AE2" i="2"/>
  <c r="AG2" i="2"/>
  <c r="AK2" i="2"/>
  <c r="AM2" i="2"/>
  <c r="AO2" i="2"/>
  <c r="AQ2" i="2"/>
  <c r="AS2" i="2"/>
  <c r="AU2" i="2"/>
  <c r="AW2" i="2"/>
  <c r="AY2" i="2"/>
  <c r="BA2" i="2"/>
  <c r="BC2" i="2"/>
  <c r="N70" i="1"/>
  <c r="O70" i="1"/>
  <c r="M3" i="2" s="1"/>
  <c r="P70" i="1"/>
  <c r="O3" i="2" s="1"/>
  <c r="Q3" i="2"/>
  <c r="R70" i="1"/>
  <c r="S3" i="2" s="1"/>
  <c r="T70" i="1"/>
  <c r="W3" i="2" s="1"/>
  <c r="S70" i="1"/>
  <c r="W70" i="1"/>
  <c r="AC3" i="2" s="1"/>
  <c r="AI3" i="2"/>
  <c r="AA3" i="2"/>
  <c r="AE3" i="2"/>
  <c r="Y3" i="2"/>
  <c r="Y70" i="1"/>
  <c r="AG3" i="2" s="1"/>
  <c r="AQ3" i="2"/>
  <c r="AS3" i="2"/>
  <c r="AK3" i="2"/>
  <c r="AO3" i="2"/>
  <c r="AM3" i="2"/>
  <c r="AU3" i="2"/>
  <c r="AW3" i="2"/>
  <c r="AY3" i="2"/>
  <c r="BA3" i="2"/>
  <c r="BC3" i="2"/>
  <c r="BF3" i="2"/>
  <c r="N113" i="1"/>
  <c r="K4" i="2" s="1"/>
  <c r="O113" i="1"/>
  <c r="M4" i="2" s="1"/>
  <c r="P113" i="1"/>
  <c r="Q113" i="1"/>
  <c r="Q4" i="2" s="1"/>
  <c r="R113" i="1"/>
  <c r="S4" i="2" s="1"/>
  <c r="T113" i="1"/>
  <c r="W4" i="2" s="1"/>
  <c r="S113" i="1"/>
  <c r="U4" i="2" s="1"/>
  <c r="W113" i="1"/>
  <c r="AC4" i="2" s="1"/>
  <c r="AI4" i="2"/>
  <c r="AA4" i="2"/>
  <c r="AE4" i="2"/>
  <c r="Y4" i="2"/>
  <c r="AG4" i="2"/>
  <c r="AQ4" i="2"/>
  <c r="AS4" i="2"/>
  <c r="AK4" i="2"/>
  <c r="AO4" i="2"/>
  <c r="AM4" i="2"/>
  <c r="AU4" i="2"/>
  <c r="AW4" i="2"/>
  <c r="AY4" i="2"/>
  <c r="BA4" i="2"/>
  <c r="BC4" i="2"/>
  <c r="BF4" i="2"/>
  <c r="N130" i="1"/>
  <c r="K5" i="2" s="1"/>
  <c r="O130" i="1"/>
  <c r="M5" i="2" s="1"/>
  <c r="P130" i="1"/>
  <c r="Q130" i="1"/>
  <c r="R130" i="1"/>
  <c r="T130" i="1"/>
  <c r="W5" i="2" s="1"/>
  <c r="S130" i="1"/>
  <c r="U5" i="2" s="1"/>
  <c r="W130" i="1"/>
  <c r="AC5" i="2" s="1"/>
  <c r="AI5" i="2"/>
  <c r="AA5" i="2"/>
  <c r="X130" i="1"/>
  <c r="AE5" i="2" s="1"/>
  <c r="Y5" i="2"/>
  <c r="AG5" i="2"/>
  <c r="AQ5" i="2"/>
  <c r="AS5" i="2"/>
  <c r="AK5" i="2"/>
  <c r="AO5" i="2"/>
  <c r="AM5" i="2"/>
  <c r="AU5" i="2"/>
  <c r="AW5" i="2"/>
  <c r="AY5" i="2"/>
  <c r="BA5" i="2"/>
  <c r="BC5" i="2"/>
  <c r="BF5" i="2"/>
  <c r="N207" i="1"/>
  <c r="O207" i="1"/>
  <c r="M6" i="2" s="1"/>
  <c r="P207" i="1"/>
  <c r="Q207" i="1"/>
  <c r="R207" i="1"/>
  <c r="S6" i="2" s="1"/>
  <c r="T207" i="1"/>
  <c r="W6" i="2" s="1"/>
  <c r="S207" i="1"/>
  <c r="U6" i="2" s="1"/>
  <c r="AC6" i="2"/>
  <c r="AI6" i="2"/>
  <c r="AA6" i="2"/>
  <c r="X207" i="1"/>
  <c r="AE6" i="2" s="1"/>
  <c r="U207" i="1"/>
  <c r="Y6" i="2" s="1"/>
  <c r="AG6" i="2"/>
  <c r="AQ6" i="2"/>
  <c r="AE207" i="1"/>
  <c r="AS6" i="2" s="1"/>
  <c r="AK6" i="2"/>
  <c r="AO6" i="2"/>
  <c r="AB207" i="1"/>
  <c r="AM6" i="2" s="1"/>
  <c r="AU6" i="2"/>
  <c r="AG207" i="1"/>
  <c r="AW6" i="2" s="1"/>
  <c r="AY6" i="2"/>
  <c r="AI207" i="1"/>
  <c r="BA6" i="2" s="1"/>
  <c r="BC6" i="2"/>
  <c r="BF6" i="2"/>
  <c r="N267" i="1"/>
  <c r="K7" i="2" s="1"/>
  <c r="O267" i="1"/>
  <c r="P267" i="1"/>
  <c r="Q267" i="1"/>
  <c r="Q7" i="2" s="1"/>
  <c r="R267" i="1"/>
  <c r="T267" i="1"/>
  <c r="W7" i="2" s="1"/>
  <c r="S267" i="1"/>
  <c r="U7" i="2" s="1"/>
  <c r="W267" i="1"/>
  <c r="AC7" i="2" s="1"/>
  <c r="AI7" i="2"/>
  <c r="V267" i="1"/>
  <c r="AA7" i="2" s="1"/>
  <c r="X267" i="1"/>
  <c r="AE7" i="2" s="1"/>
  <c r="Y7" i="2"/>
  <c r="Y267" i="1"/>
  <c r="AG7" i="2" s="1"/>
  <c r="AQ7" i="2"/>
  <c r="AS7" i="2"/>
  <c r="AK7" i="2"/>
  <c r="AO7" i="2"/>
  <c r="AM7" i="2"/>
  <c r="AU7" i="2"/>
  <c r="AW7" i="2"/>
  <c r="AY7" i="2"/>
  <c r="AI267" i="1"/>
  <c r="BA7" i="2" s="1"/>
  <c r="BC7" i="2"/>
  <c r="BF7" i="2"/>
  <c r="N332" i="1"/>
  <c r="K8" i="2" s="1"/>
  <c r="O332" i="1"/>
  <c r="M8" i="2" s="1"/>
  <c r="P332" i="1"/>
  <c r="Q332" i="1"/>
  <c r="Q8" i="2" s="1"/>
  <c r="R332" i="1"/>
  <c r="S8" i="2" s="1"/>
  <c r="T332" i="1"/>
  <c r="W8" i="2" s="1"/>
  <c r="S332" i="1"/>
  <c r="U8" i="2" s="1"/>
  <c r="AC8" i="2"/>
  <c r="AI8" i="2"/>
  <c r="AA8" i="2"/>
  <c r="X332" i="1"/>
  <c r="AE8" i="2" s="1"/>
  <c r="U332" i="1"/>
  <c r="Y8" i="2" s="1"/>
  <c r="Y332" i="1"/>
  <c r="AG8" i="2" s="1"/>
  <c r="AD332" i="1"/>
  <c r="AQ8" i="2" s="1"/>
  <c r="AE332" i="1"/>
  <c r="AS8" i="2" s="1"/>
  <c r="AK8" i="2"/>
  <c r="AO8" i="2"/>
  <c r="AB332" i="1"/>
  <c r="AM8" i="2" s="1"/>
  <c r="AU8" i="2"/>
  <c r="AW8" i="2"/>
  <c r="AY8" i="2"/>
  <c r="BA8" i="2"/>
  <c r="BC8" i="2"/>
  <c r="BF8" i="2"/>
  <c r="N334" i="1"/>
  <c r="N335" i="1"/>
  <c r="N336" i="1"/>
  <c r="N337" i="1"/>
  <c r="N338" i="1"/>
  <c r="N339" i="1"/>
  <c r="N340" i="1"/>
  <c r="N341" i="1"/>
  <c r="O334" i="1"/>
  <c r="O335" i="1"/>
  <c r="O336" i="1"/>
  <c r="O337" i="1"/>
  <c r="O338" i="1"/>
  <c r="O339" i="1"/>
  <c r="O340" i="1"/>
  <c r="O341" i="1"/>
  <c r="P334" i="1"/>
  <c r="P335" i="1"/>
  <c r="P336" i="1"/>
  <c r="P337" i="1"/>
  <c r="P338" i="1"/>
  <c r="P339" i="1"/>
  <c r="P340" i="1"/>
  <c r="P341" i="1"/>
  <c r="Q334" i="1"/>
  <c r="Q335" i="1"/>
  <c r="Q336" i="1"/>
  <c r="Q337" i="1"/>
  <c r="Q338" i="1"/>
  <c r="Q339" i="1"/>
  <c r="Q340" i="1"/>
  <c r="Q341" i="1"/>
  <c r="R334" i="1"/>
  <c r="R335" i="1"/>
  <c r="R336" i="1"/>
  <c r="R337" i="1"/>
  <c r="AM337" i="1" s="1"/>
  <c r="R338" i="1"/>
  <c r="R339" i="1"/>
  <c r="R340" i="1"/>
  <c r="R341" i="1"/>
  <c r="T334" i="1"/>
  <c r="T335" i="1"/>
  <c r="T336" i="1"/>
  <c r="T337" i="1"/>
  <c r="T338" i="1"/>
  <c r="T339" i="1"/>
  <c r="T340" i="1"/>
  <c r="T341" i="1"/>
  <c r="AO341" i="1" s="1"/>
  <c r="S334" i="1"/>
  <c r="S335" i="1"/>
  <c r="S336" i="1"/>
  <c r="S337" i="1"/>
  <c r="S338" i="1"/>
  <c r="S339" i="1"/>
  <c r="S340" i="1"/>
  <c r="S341" i="1"/>
  <c r="AC9" i="2"/>
  <c r="AI9" i="2"/>
  <c r="AA9" i="2"/>
  <c r="AE9" i="2"/>
  <c r="Y9" i="2"/>
  <c r="AG9" i="2"/>
  <c r="AQ9" i="2"/>
  <c r="AS9" i="2"/>
  <c r="AK9" i="2"/>
  <c r="AO9" i="2"/>
  <c r="AM9" i="2"/>
  <c r="AU9" i="2"/>
  <c r="AW9" i="2"/>
  <c r="AY9" i="2"/>
  <c r="BA9" i="2"/>
  <c r="BC9" i="2"/>
  <c r="BF9" i="2"/>
  <c r="N347" i="1"/>
  <c r="O347" i="1"/>
  <c r="P347" i="1"/>
  <c r="O10" i="2" s="1"/>
  <c r="Q10" i="2"/>
  <c r="R347" i="1"/>
  <c r="S10" i="2" s="1"/>
  <c r="T347" i="1"/>
  <c r="S347" i="1"/>
  <c r="U10" i="2" s="1"/>
  <c r="AC10" i="2"/>
  <c r="AI10" i="2"/>
  <c r="AA10" i="2"/>
  <c r="AE10" i="2"/>
  <c r="Y10" i="2"/>
  <c r="AG10" i="2"/>
  <c r="AQ10" i="2"/>
  <c r="AS10" i="2"/>
  <c r="AK10" i="2"/>
  <c r="AO10" i="2"/>
  <c r="AM10" i="2"/>
  <c r="AU10" i="2"/>
  <c r="AW10" i="2"/>
  <c r="AY10" i="2"/>
  <c r="BA10" i="2"/>
  <c r="BC10" i="2"/>
  <c r="BF10" i="2"/>
  <c r="K11" i="2"/>
  <c r="M11" i="2"/>
  <c r="O11" i="2"/>
  <c r="Q11" i="2"/>
  <c r="S11" i="2"/>
  <c r="W11" i="2"/>
  <c r="U11" i="2"/>
  <c r="AC11" i="2"/>
  <c r="AI11" i="2"/>
  <c r="AA11" i="2"/>
  <c r="AE11" i="2"/>
  <c r="Y11" i="2"/>
  <c r="AG11" i="2"/>
  <c r="AQ11" i="2"/>
  <c r="AS11" i="2"/>
  <c r="AK11" i="2"/>
  <c r="AO11" i="2"/>
  <c r="AM11" i="2"/>
  <c r="AU11" i="2"/>
  <c r="AW11" i="2"/>
  <c r="AY11" i="2"/>
  <c r="BA11" i="2"/>
  <c r="BC11" i="2"/>
  <c r="BF11" i="2"/>
  <c r="N419" i="1"/>
  <c r="O419" i="1"/>
  <c r="M12" i="2" s="1"/>
  <c r="P419" i="1"/>
  <c r="O12" i="2" s="1"/>
  <c r="Q419" i="1"/>
  <c r="Q12" i="2" s="1"/>
  <c r="R419" i="1"/>
  <c r="S12" i="2" s="1"/>
  <c r="T419" i="1"/>
  <c r="U12" i="2"/>
  <c r="AC12" i="2"/>
  <c r="AI12" i="2"/>
  <c r="AA12" i="2"/>
  <c r="AE12" i="2"/>
  <c r="Y12" i="2"/>
  <c r="Y419" i="1"/>
  <c r="AG12" i="2" s="1"/>
  <c r="AQ12" i="2"/>
  <c r="AS12" i="2"/>
  <c r="AK12" i="2"/>
  <c r="AO12" i="2"/>
  <c r="AB419" i="1"/>
  <c r="AM12" i="2" s="1"/>
  <c r="AU12" i="2"/>
  <c r="AW12" i="2"/>
  <c r="AY12" i="2"/>
  <c r="BA12" i="2"/>
  <c r="BC12" i="2"/>
  <c r="BF12" i="2"/>
  <c r="N580" i="1"/>
  <c r="O580" i="1"/>
  <c r="M13" i="2" s="1"/>
  <c r="P580" i="1"/>
  <c r="O13" i="2" s="1"/>
  <c r="Q13" i="2"/>
  <c r="R580" i="1"/>
  <c r="S13" i="2" s="1"/>
  <c r="W13" i="2"/>
  <c r="U13" i="2"/>
  <c r="AC13" i="2"/>
  <c r="AI13" i="2"/>
  <c r="AA13" i="2"/>
  <c r="AE13" i="2"/>
  <c r="Y13" i="2"/>
  <c r="AG13" i="2"/>
  <c r="AQ13" i="2"/>
  <c r="AS13" i="2"/>
  <c r="AK13" i="2"/>
  <c r="AO13" i="2"/>
  <c r="AM13" i="2"/>
  <c r="AU13" i="2"/>
  <c r="AW13" i="2"/>
  <c r="AY13" i="2"/>
  <c r="BA13" i="2"/>
  <c r="BC13" i="2"/>
  <c r="BF13" i="2"/>
  <c r="N586" i="1"/>
  <c r="O586" i="1"/>
  <c r="M14" i="2" s="1"/>
  <c r="P586" i="1"/>
  <c r="O14" i="2" s="1"/>
  <c r="Q586" i="1"/>
  <c r="Q14" i="2" s="1"/>
  <c r="R586" i="1"/>
  <c r="S14" i="2" s="1"/>
  <c r="T586" i="1"/>
  <c r="W14" i="2" s="1"/>
  <c r="S586" i="1"/>
  <c r="U14" i="2" s="1"/>
  <c r="AC14" i="2"/>
  <c r="AI14" i="2"/>
  <c r="AA14" i="2"/>
  <c r="AE14" i="2"/>
  <c r="Y14" i="2"/>
  <c r="AG14" i="2"/>
  <c r="AQ14" i="2"/>
  <c r="AS14" i="2"/>
  <c r="AK14" i="2"/>
  <c r="AO14" i="2"/>
  <c r="AM14" i="2"/>
  <c r="AU14" i="2"/>
  <c r="AW14" i="2"/>
  <c r="AY14" i="2"/>
  <c r="BA14" i="2"/>
  <c r="BC14" i="2"/>
  <c r="BF14" i="2"/>
  <c r="N632" i="1"/>
  <c r="O632" i="1"/>
  <c r="M15" i="2" s="1"/>
  <c r="P632" i="1"/>
  <c r="O15" i="2" s="1"/>
  <c r="Q15" i="2"/>
  <c r="R632" i="1"/>
  <c r="S15" i="2" s="1"/>
  <c r="T632" i="1"/>
  <c r="W15" i="2" s="1"/>
  <c r="S632" i="1"/>
  <c r="U15" i="2" s="1"/>
  <c r="AC15" i="2"/>
  <c r="AI15" i="2"/>
  <c r="AA15" i="2"/>
  <c r="AE15" i="2"/>
  <c r="Y15" i="2"/>
  <c r="AG15" i="2"/>
  <c r="AQ15" i="2"/>
  <c r="AS15" i="2"/>
  <c r="AK15" i="2"/>
  <c r="AO15" i="2"/>
  <c r="AM15" i="2"/>
  <c r="AU15" i="2"/>
  <c r="AW15" i="2"/>
  <c r="AY15" i="2"/>
  <c r="BA15" i="2"/>
  <c r="BC15" i="2"/>
  <c r="BF15" i="2"/>
  <c r="N736" i="1"/>
  <c r="O736" i="1"/>
  <c r="M16" i="2" s="1"/>
  <c r="P736" i="1"/>
  <c r="Q736" i="1"/>
  <c r="Q16" i="2" s="1"/>
  <c r="R736" i="1"/>
  <c r="S16" i="2" s="1"/>
  <c r="T736" i="1"/>
  <c r="W16" i="2" s="1"/>
  <c r="S736" i="1"/>
  <c r="U16" i="2" s="1"/>
  <c r="W736" i="1"/>
  <c r="AC16" i="2" s="1"/>
  <c r="AI16" i="2"/>
  <c r="AA16" i="2"/>
  <c r="AE16" i="2"/>
  <c r="Y16" i="2"/>
  <c r="AG16" i="2"/>
  <c r="AQ16" i="2"/>
  <c r="AE736" i="1"/>
  <c r="AS16" i="2" s="1"/>
  <c r="AK16" i="2"/>
  <c r="AO16" i="2"/>
  <c r="AM16" i="2"/>
  <c r="AU16" i="2"/>
  <c r="AW16" i="2"/>
  <c r="AY16" i="2"/>
  <c r="BA16" i="2"/>
  <c r="BC16" i="2"/>
  <c r="BF16" i="2"/>
  <c r="N830" i="1"/>
  <c r="O830" i="1"/>
  <c r="M17" i="2" s="1"/>
  <c r="P830" i="1"/>
  <c r="Q830" i="1"/>
  <c r="Q17" i="2" s="1"/>
  <c r="R830" i="1"/>
  <c r="S17" i="2" s="1"/>
  <c r="T830" i="1"/>
  <c r="W17" i="2" s="1"/>
  <c r="S830" i="1"/>
  <c r="U17" i="2" s="1"/>
  <c r="W830" i="1"/>
  <c r="AC17" i="2" s="1"/>
  <c r="AI17" i="2"/>
  <c r="AA17" i="2"/>
  <c r="X830" i="1"/>
  <c r="AE17" i="2" s="1"/>
  <c r="Y17" i="2"/>
  <c r="AG17" i="2"/>
  <c r="AQ17" i="2"/>
  <c r="AS17" i="2"/>
  <c r="AK17" i="2"/>
  <c r="AO17" i="2"/>
  <c r="AB830" i="1"/>
  <c r="AM17" i="2" s="1"/>
  <c r="AU17" i="2"/>
  <c r="AW17" i="2"/>
  <c r="AY17" i="2"/>
  <c r="BA17" i="2"/>
  <c r="BC17" i="2"/>
  <c r="BF17" i="2"/>
  <c r="N931" i="1"/>
  <c r="O931" i="1"/>
  <c r="M18" i="2" s="1"/>
  <c r="P931" i="1"/>
  <c r="Q931" i="1"/>
  <c r="R931" i="1"/>
  <c r="S18" i="2" s="1"/>
  <c r="T931" i="1"/>
  <c r="W18" i="2" s="1"/>
  <c r="S931" i="1"/>
  <c r="U18" i="2" s="1"/>
  <c r="W931" i="1"/>
  <c r="AC18" i="2" s="1"/>
  <c r="AI18" i="2"/>
  <c r="AA18" i="2"/>
  <c r="AE18" i="2"/>
  <c r="Y18" i="2"/>
  <c r="Y931" i="1"/>
  <c r="AG18" i="2" s="1"/>
  <c r="AQ18" i="2"/>
  <c r="AS18" i="2"/>
  <c r="AK18" i="2"/>
  <c r="AO18" i="2"/>
  <c r="AM18" i="2"/>
  <c r="AU18" i="2"/>
  <c r="AW18" i="2"/>
  <c r="AY18" i="2"/>
  <c r="BA18" i="2"/>
  <c r="BC18" i="2"/>
  <c r="BF18" i="2"/>
  <c r="N1038" i="1"/>
  <c r="O1038" i="1"/>
  <c r="P1038" i="1"/>
  <c r="O19" i="2" s="1"/>
  <c r="Q1038" i="1"/>
  <c r="Q19" i="2" s="1"/>
  <c r="R1038" i="1"/>
  <c r="S19" i="2" s="1"/>
  <c r="T1038" i="1"/>
  <c r="W19" i="2" s="1"/>
  <c r="S1038" i="1"/>
  <c r="U19" i="2" s="1"/>
  <c r="AC19" i="2"/>
  <c r="AI19" i="2"/>
  <c r="AA19" i="2"/>
  <c r="X1038" i="1"/>
  <c r="AE19" i="2" s="1"/>
  <c r="Y19" i="2"/>
  <c r="AG19" i="2"/>
  <c r="AQ19" i="2"/>
  <c r="AS19" i="2"/>
  <c r="AK19" i="2"/>
  <c r="AO19" i="2"/>
  <c r="AM19" i="2"/>
  <c r="AU19" i="2"/>
  <c r="AW19" i="2"/>
  <c r="AY19" i="2"/>
  <c r="BA19" i="2"/>
  <c r="BC19" i="2"/>
  <c r="BF19" i="2"/>
  <c r="N1160" i="1"/>
  <c r="O1160" i="1"/>
  <c r="M20" i="2" s="1"/>
  <c r="P1160" i="1"/>
  <c r="O20" i="2" s="1"/>
  <c r="Q1160" i="1"/>
  <c r="Q20" i="2" s="1"/>
  <c r="R1160" i="1"/>
  <c r="S20" i="2" s="1"/>
  <c r="T1160" i="1"/>
  <c r="W20" i="2" s="1"/>
  <c r="S1160" i="1"/>
  <c r="U20" i="2" s="1"/>
  <c r="W1160" i="1"/>
  <c r="AC20" i="2" s="1"/>
  <c r="AI20" i="2"/>
  <c r="AA20" i="2"/>
  <c r="AE20" i="2"/>
  <c r="Y20" i="2"/>
  <c r="AG20" i="2"/>
  <c r="AQ20" i="2"/>
  <c r="AS20" i="2"/>
  <c r="AK20" i="2"/>
  <c r="AO20" i="2"/>
  <c r="AM20" i="2"/>
  <c r="AU20" i="2"/>
  <c r="AW20" i="2"/>
  <c r="AY20" i="2"/>
  <c r="BA20" i="2"/>
  <c r="BC20" i="2"/>
  <c r="BF20" i="2"/>
  <c r="N1226" i="1"/>
  <c r="K21" i="2" s="1"/>
  <c r="O1226" i="1"/>
  <c r="M21" i="2" s="1"/>
  <c r="P1226" i="1"/>
  <c r="O21" i="2" s="1"/>
  <c r="Q1226" i="1"/>
  <c r="R1226" i="1"/>
  <c r="S21" i="2" s="1"/>
  <c r="T1226" i="1"/>
  <c r="W21" i="2" s="1"/>
  <c r="S1226" i="1"/>
  <c r="U21" i="2" s="1"/>
  <c r="AC21" i="2"/>
  <c r="AI21" i="2"/>
  <c r="AA21" i="2"/>
  <c r="AE21" i="2"/>
  <c r="U1226" i="1"/>
  <c r="Y21" i="2" s="1"/>
  <c r="AG21" i="2"/>
  <c r="AQ21" i="2"/>
  <c r="AS21" i="2"/>
  <c r="AK21" i="2"/>
  <c r="AO21" i="2"/>
  <c r="AM21" i="2"/>
  <c r="AU21" i="2"/>
  <c r="AW21" i="2"/>
  <c r="AY21" i="2"/>
  <c r="BA21" i="2"/>
  <c r="BC21" i="2"/>
  <c r="BF21" i="2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P1228" i="1"/>
  <c r="P1229" i="1"/>
  <c r="G1229" i="1" s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G1241" i="1" s="1"/>
  <c r="P1242" i="1"/>
  <c r="P1243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AI22" i="2"/>
  <c r="AA22" i="2"/>
  <c r="AE22" i="2"/>
  <c r="Y22" i="2"/>
  <c r="AG22" i="2"/>
  <c r="AQ22" i="2"/>
  <c r="AS22" i="2"/>
  <c r="AK22" i="2"/>
  <c r="AO22" i="2"/>
  <c r="AM22" i="2"/>
  <c r="AU22" i="2"/>
  <c r="AW22" i="2"/>
  <c r="AY22" i="2"/>
  <c r="BA22" i="2"/>
  <c r="BC22" i="2"/>
  <c r="BF22" i="2"/>
  <c r="N1270" i="1"/>
  <c r="K23" i="2" s="1"/>
  <c r="O1270" i="1"/>
  <c r="P1270" i="1"/>
  <c r="O23" i="2" s="1"/>
  <c r="Q1270" i="1"/>
  <c r="Q23" i="2" s="1"/>
  <c r="R1270" i="1"/>
  <c r="S23" i="2" s="1"/>
  <c r="T1270" i="1"/>
  <c r="W23" i="2" s="1"/>
  <c r="S1270" i="1"/>
  <c r="U23" i="2" s="1"/>
  <c r="W1270" i="1"/>
  <c r="AC23" i="2" s="1"/>
  <c r="AI23" i="2"/>
  <c r="AA23" i="2"/>
  <c r="X1270" i="1"/>
  <c r="AE23" i="2" s="1"/>
  <c r="Y23" i="2"/>
  <c r="AG23" i="2"/>
  <c r="AQ23" i="2"/>
  <c r="AS23" i="2"/>
  <c r="AK23" i="2"/>
  <c r="AO23" i="2"/>
  <c r="AB1270" i="1"/>
  <c r="AM23" i="2" s="1"/>
  <c r="AU23" i="2"/>
  <c r="AW23" i="2"/>
  <c r="AY23" i="2"/>
  <c r="AI1270" i="1"/>
  <c r="BA23" i="2" s="1"/>
  <c r="BC23" i="2"/>
  <c r="BF23" i="2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U24" i="2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AI24" i="2"/>
  <c r="AA24" i="2"/>
  <c r="AE24" i="2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AG24" i="2"/>
  <c r="AQ24" i="2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K24" i="2"/>
  <c r="AO24" i="2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U24" i="2"/>
  <c r="AW24" i="2"/>
  <c r="AY24" i="2"/>
  <c r="BA24" i="2"/>
  <c r="BC24" i="2"/>
  <c r="BF24" i="2"/>
  <c r="N1371" i="1"/>
  <c r="K25" i="2" s="1"/>
  <c r="O1371" i="1"/>
  <c r="M25" i="2" s="1"/>
  <c r="P1371" i="1"/>
  <c r="Q1371" i="1"/>
  <c r="Q25" i="2" s="1"/>
  <c r="R1371" i="1"/>
  <c r="S25" i="2" s="1"/>
  <c r="T1371" i="1"/>
  <c r="W25" i="2" s="1"/>
  <c r="S1371" i="1"/>
  <c r="U25" i="2" s="1"/>
  <c r="W1371" i="1"/>
  <c r="AC25" i="2" s="1"/>
  <c r="AI25" i="2"/>
  <c r="AA25" i="2"/>
  <c r="AE25" i="2"/>
  <c r="U1371" i="1"/>
  <c r="Y25" i="2" s="1"/>
  <c r="AG25" i="2"/>
  <c r="AQ25" i="2"/>
  <c r="AS25" i="2"/>
  <c r="AK25" i="2"/>
  <c r="AC1371" i="1"/>
  <c r="AO25" i="2" s="1"/>
  <c r="AM25" i="2"/>
  <c r="AU25" i="2"/>
  <c r="AW25" i="2"/>
  <c r="AY25" i="2"/>
  <c r="BA25" i="2"/>
  <c r="BC25" i="2"/>
  <c r="BF25" i="2"/>
  <c r="N1460" i="1"/>
  <c r="K26" i="2" s="1"/>
  <c r="O1460" i="1"/>
  <c r="M26" i="2" s="1"/>
  <c r="P1460" i="1"/>
  <c r="Q1460" i="1"/>
  <c r="Q26" i="2" s="1"/>
  <c r="R1460" i="1"/>
  <c r="S26" i="2" s="1"/>
  <c r="T1460" i="1"/>
  <c r="S1460" i="1"/>
  <c r="U26" i="2" s="1"/>
  <c r="W1460" i="1"/>
  <c r="AC26" i="2" s="1"/>
  <c r="AI26" i="2"/>
  <c r="AA26" i="2"/>
  <c r="AE26" i="2"/>
  <c r="Y26" i="2"/>
  <c r="Y1460" i="1"/>
  <c r="AG26" i="2" s="1"/>
  <c r="AQ26" i="2"/>
  <c r="AS26" i="2"/>
  <c r="AA1460" i="1"/>
  <c r="AK26" i="2" s="1"/>
  <c r="AC1460" i="1"/>
  <c r="AO26" i="2" s="1"/>
  <c r="AM26" i="2"/>
  <c r="AU26" i="2"/>
  <c r="AW26" i="2"/>
  <c r="AH1460" i="1"/>
  <c r="AY26" i="2" s="1"/>
  <c r="BA26" i="2"/>
  <c r="BC26" i="2"/>
  <c r="BF26" i="2"/>
  <c r="N1544" i="1"/>
  <c r="K27" i="2" s="1"/>
  <c r="O1544" i="1"/>
  <c r="M27" i="2" s="1"/>
  <c r="P1544" i="1"/>
  <c r="Q27" i="2"/>
  <c r="R1544" i="1"/>
  <c r="S27" i="2" s="1"/>
  <c r="T1544" i="1"/>
  <c r="W27" i="2" s="1"/>
  <c r="S1544" i="1"/>
  <c r="U27" i="2" s="1"/>
  <c r="AC27" i="2"/>
  <c r="AI27" i="2"/>
  <c r="AA27" i="2"/>
  <c r="X1544" i="1"/>
  <c r="AE27" i="2" s="1"/>
  <c r="Y27" i="2"/>
  <c r="AG27" i="2"/>
  <c r="AQ27" i="2"/>
  <c r="AS27" i="2"/>
  <c r="AK27" i="2"/>
  <c r="AO27" i="2"/>
  <c r="AM27" i="2"/>
  <c r="AU27" i="2"/>
  <c r="AW27" i="2"/>
  <c r="AY27" i="2"/>
  <c r="BA27" i="2"/>
  <c r="BC27" i="2"/>
  <c r="BF27" i="2"/>
  <c r="N1661" i="1"/>
  <c r="K28" i="2" s="1"/>
  <c r="O1661" i="1"/>
  <c r="M28" i="2" s="1"/>
  <c r="P1661" i="1"/>
  <c r="O28" i="2" s="1"/>
  <c r="Q1661" i="1"/>
  <c r="Q28" i="2" s="1"/>
  <c r="R1661" i="1"/>
  <c r="S28" i="2" s="1"/>
  <c r="T1661" i="1"/>
  <c r="W28" i="2" s="1"/>
  <c r="S1661" i="1"/>
  <c r="U28" i="2" s="1"/>
  <c r="AC28" i="2"/>
  <c r="AI28" i="2"/>
  <c r="AA28" i="2"/>
  <c r="X1661" i="1"/>
  <c r="AE28" i="2" s="1"/>
  <c r="Y28" i="2"/>
  <c r="AG28" i="2"/>
  <c r="AQ28" i="2"/>
  <c r="AS28" i="2"/>
  <c r="AK28" i="2"/>
  <c r="AO28" i="2"/>
  <c r="AM28" i="2"/>
  <c r="AU28" i="2"/>
  <c r="AW28" i="2"/>
  <c r="AY28" i="2"/>
  <c r="BA28" i="2"/>
  <c r="BC28" i="2"/>
  <c r="BF28" i="2"/>
  <c r="N1719" i="1"/>
  <c r="K29" i="2" s="1"/>
  <c r="O1719" i="1"/>
  <c r="M29" i="2" s="1"/>
  <c r="P1719" i="1"/>
  <c r="AO1719" i="1" s="1"/>
  <c r="Q29" i="2"/>
  <c r="R1719" i="1"/>
  <c r="S29" i="2" s="1"/>
  <c r="T1719" i="1"/>
  <c r="W29" i="2" s="1"/>
  <c r="U29" i="2"/>
  <c r="AC29" i="2"/>
  <c r="AI29" i="2"/>
  <c r="AA29" i="2"/>
  <c r="AE29" i="2"/>
  <c r="Y29" i="2"/>
  <c r="AG29" i="2"/>
  <c r="AQ29" i="2"/>
  <c r="AS29" i="2"/>
  <c r="AK29" i="2"/>
  <c r="AO29" i="2"/>
  <c r="AM29" i="2"/>
  <c r="AU29" i="2"/>
  <c r="AW29" i="2"/>
  <c r="AY29" i="2"/>
  <c r="BA29" i="2"/>
  <c r="BC29" i="2"/>
  <c r="BF29" i="2"/>
  <c r="N1814" i="1"/>
  <c r="K30" i="2" s="1"/>
  <c r="O1814" i="1"/>
  <c r="M30" i="2" s="1"/>
  <c r="P1814" i="1"/>
  <c r="AN1814" i="1" s="1"/>
  <c r="Q30" i="2"/>
  <c r="R1814" i="1"/>
  <c r="S30" i="2" s="1"/>
  <c r="T1814" i="1"/>
  <c r="W30" i="2" s="1"/>
  <c r="S1814" i="1"/>
  <c r="U30" i="2" s="1"/>
  <c r="AC30" i="2"/>
  <c r="AI30" i="2"/>
  <c r="AA30" i="2"/>
  <c r="AE30" i="2"/>
  <c r="Y30" i="2"/>
  <c r="AG30" i="2"/>
  <c r="AQ30" i="2"/>
  <c r="AS30" i="2"/>
  <c r="AK30" i="2"/>
  <c r="AO30" i="2"/>
  <c r="AM30" i="2"/>
  <c r="AU30" i="2"/>
  <c r="AW30" i="2"/>
  <c r="AY30" i="2"/>
  <c r="BA30" i="2"/>
  <c r="BC30" i="2"/>
  <c r="BF30" i="2"/>
  <c r="N1833" i="1"/>
  <c r="K31" i="2" s="1"/>
  <c r="O1833" i="1"/>
  <c r="P1833" i="1"/>
  <c r="O31" i="2" s="1"/>
  <c r="Q1833" i="1"/>
  <c r="Q31" i="2" s="1"/>
  <c r="R1833" i="1"/>
  <c r="S31" i="2" s="1"/>
  <c r="T1833" i="1"/>
  <c r="W31" i="2" s="1"/>
  <c r="S1833" i="1"/>
  <c r="U31" i="2" s="1"/>
  <c r="AC31" i="2"/>
  <c r="Z1833" i="1"/>
  <c r="AI31" i="2" s="1"/>
  <c r="AA31" i="2"/>
  <c r="AE31" i="2"/>
  <c r="Y31" i="2"/>
  <c r="AG31" i="2"/>
  <c r="AQ31" i="2"/>
  <c r="AS31" i="2"/>
  <c r="AK31" i="2"/>
  <c r="AO31" i="2"/>
  <c r="AM31" i="2"/>
  <c r="AU31" i="2"/>
  <c r="AW31" i="2"/>
  <c r="AY31" i="2"/>
  <c r="BA31" i="2"/>
  <c r="BC31" i="2"/>
  <c r="BF31" i="2"/>
  <c r="N1835" i="1"/>
  <c r="N1836" i="1"/>
  <c r="N1837" i="1"/>
  <c r="N1838" i="1"/>
  <c r="N1839" i="1"/>
  <c r="N1840" i="1"/>
  <c r="N1841" i="1"/>
  <c r="N1842" i="1"/>
  <c r="N1843" i="1"/>
  <c r="N1844" i="1"/>
  <c r="O1835" i="1"/>
  <c r="O1836" i="1"/>
  <c r="O1837" i="1"/>
  <c r="O1838" i="1"/>
  <c r="O1839" i="1"/>
  <c r="O1840" i="1"/>
  <c r="O1841" i="1"/>
  <c r="O1842" i="1"/>
  <c r="O1843" i="1"/>
  <c r="O1844" i="1"/>
  <c r="P1835" i="1"/>
  <c r="P1836" i="1"/>
  <c r="P1837" i="1"/>
  <c r="P1838" i="1"/>
  <c r="P1839" i="1"/>
  <c r="P1840" i="1"/>
  <c r="P1841" i="1"/>
  <c r="P1842" i="1"/>
  <c r="P1843" i="1"/>
  <c r="P1844" i="1"/>
  <c r="Q32" i="2"/>
  <c r="R1835" i="1"/>
  <c r="R1836" i="1"/>
  <c r="R1837" i="1"/>
  <c r="R1838" i="1"/>
  <c r="R1839" i="1"/>
  <c r="R1840" i="1"/>
  <c r="R1841" i="1"/>
  <c r="R1842" i="1"/>
  <c r="R1843" i="1"/>
  <c r="R1844" i="1"/>
  <c r="W32" i="2"/>
  <c r="S1835" i="1"/>
  <c r="S1836" i="1"/>
  <c r="S1837" i="1"/>
  <c r="S1838" i="1"/>
  <c r="S1839" i="1"/>
  <c r="S1840" i="1"/>
  <c r="S1841" i="1"/>
  <c r="S1842" i="1"/>
  <c r="S1843" i="1"/>
  <c r="S1844" i="1"/>
  <c r="W1845" i="1"/>
  <c r="AC32" i="2" s="1"/>
  <c r="AI32" i="2"/>
  <c r="AA32" i="2"/>
  <c r="AE32" i="2"/>
  <c r="Y32" i="2"/>
  <c r="AG32" i="2"/>
  <c r="AQ32" i="2"/>
  <c r="AS32" i="2"/>
  <c r="AK32" i="2"/>
  <c r="AO32" i="2"/>
  <c r="AM32" i="2"/>
  <c r="AU32" i="2"/>
  <c r="AW32" i="2"/>
  <c r="AY32" i="2"/>
  <c r="BA32" i="2"/>
  <c r="BC32" i="2"/>
  <c r="BF32" i="2"/>
  <c r="N1868" i="1"/>
  <c r="K33" i="2" s="1"/>
  <c r="O1868" i="1"/>
  <c r="M33" i="2" s="1"/>
  <c r="P1868" i="1"/>
  <c r="O33" i="2" s="1"/>
  <c r="Q1868" i="1"/>
  <c r="Q33" i="2" s="1"/>
  <c r="R1868" i="1"/>
  <c r="S33" i="2" s="1"/>
  <c r="T1868" i="1"/>
  <c r="W33" i="2" s="1"/>
  <c r="S1868" i="1"/>
  <c r="U33" i="2" s="1"/>
  <c r="AC33" i="2"/>
  <c r="AI33" i="2"/>
  <c r="AA33" i="2"/>
  <c r="AE33" i="2"/>
  <c r="U1868" i="1"/>
  <c r="Y33" i="2" s="1"/>
  <c r="Y1868" i="1"/>
  <c r="AG33" i="2" s="1"/>
  <c r="AQ33" i="2"/>
  <c r="AS33" i="2"/>
  <c r="AK33" i="2"/>
  <c r="AC1868" i="1"/>
  <c r="AO33" i="2" s="1"/>
  <c r="AM33" i="2"/>
  <c r="AU33" i="2"/>
  <c r="AW33" i="2"/>
  <c r="AY33" i="2"/>
  <c r="BA33" i="2"/>
  <c r="BC33" i="2"/>
  <c r="BF33" i="2"/>
  <c r="N1903" i="1"/>
  <c r="K34" i="2" s="1"/>
  <c r="O1903" i="1"/>
  <c r="M34" i="2" s="1"/>
  <c r="P1903" i="1"/>
  <c r="O34" i="2" s="1"/>
  <c r="Q1903" i="1"/>
  <c r="Q34" i="2" s="1"/>
  <c r="R1903" i="1"/>
  <c r="T1903" i="1"/>
  <c r="W34" i="2" s="1"/>
  <c r="S1903" i="1"/>
  <c r="U34" i="2" s="1"/>
  <c r="AC34" i="2"/>
  <c r="AI34" i="2"/>
  <c r="AA34" i="2"/>
  <c r="AE34" i="2"/>
  <c r="Y34" i="2"/>
  <c r="AG34" i="2"/>
  <c r="AQ34" i="2"/>
  <c r="AS34" i="2"/>
  <c r="AK34" i="2"/>
  <c r="AO34" i="2"/>
  <c r="AM34" i="2"/>
  <c r="AU34" i="2"/>
  <c r="AW34" i="2"/>
  <c r="AY34" i="2"/>
  <c r="BA34" i="2"/>
  <c r="BC34" i="2"/>
  <c r="BF34" i="2"/>
  <c r="N1967" i="1"/>
  <c r="K35" i="2" s="1"/>
  <c r="O1967" i="1"/>
  <c r="M35" i="2" s="1"/>
  <c r="P1967" i="1"/>
  <c r="O35" i="2" s="1"/>
  <c r="Q1967" i="1"/>
  <c r="R1967" i="1"/>
  <c r="S35" i="2" s="1"/>
  <c r="T1967" i="1"/>
  <c r="W35" i="2" s="1"/>
  <c r="S1967" i="1"/>
  <c r="U35" i="2" s="1"/>
  <c r="AC35" i="2"/>
  <c r="AI35" i="2"/>
  <c r="AA35" i="2"/>
  <c r="AE35" i="2"/>
  <c r="U1967" i="1"/>
  <c r="Y35" i="2" s="1"/>
  <c r="Y1967" i="1"/>
  <c r="AG35" i="2" s="1"/>
  <c r="AQ35" i="2"/>
  <c r="AS35" i="2"/>
  <c r="AK35" i="2"/>
  <c r="AO35" i="2"/>
  <c r="AM35" i="2"/>
  <c r="AU35" i="2"/>
  <c r="AW35" i="2"/>
  <c r="AY35" i="2"/>
  <c r="BA35" i="2"/>
  <c r="BC35" i="2"/>
  <c r="BF35" i="2"/>
  <c r="N2069" i="1"/>
  <c r="K36" i="2" s="1"/>
  <c r="O2069" i="1"/>
  <c r="M36" i="2" s="1"/>
  <c r="P2069" i="1"/>
  <c r="O36" i="2"/>
  <c r="Q2069" i="1"/>
  <c r="Q36" i="2" s="1"/>
  <c r="R2069" i="1"/>
  <c r="S36" i="2" s="1"/>
  <c r="T2069" i="1"/>
  <c r="W36" i="2" s="1"/>
  <c r="S2069" i="1"/>
  <c r="U36" i="2" s="1"/>
  <c r="AC36" i="2"/>
  <c r="AI36" i="2"/>
  <c r="AA36" i="2"/>
  <c r="AE36" i="2"/>
  <c r="Y36" i="2"/>
  <c r="Y2069" i="1"/>
  <c r="AG36" i="2" s="1"/>
  <c r="AQ36" i="2"/>
  <c r="AS36" i="2"/>
  <c r="AK36" i="2"/>
  <c r="AO36" i="2"/>
  <c r="AM36" i="2"/>
  <c r="AU36" i="2"/>
  <c r="AW36" i="2"/>
  <c r="AY36" i="2"/>
  <c r="BA36" i="2"/>
  <c r="BC36" i="2"/>
  <c r="BF36" i="2"/>
  <c r="N2124" i="1"/>
  <c r="K37" i="2" s="1"/>
  <c r="O2124" i="1"/>
  <c r="P2124" i="1"/>
  <c r="O37" i="2" s="1"/>
  <c r="Q2124" i="1"/>
  <c r="Q37" i="2" s="1"/>
  <c r="R2124" i="1"/>
  <c r="S37" i="2" s="1"/>
  <c r="T2124" i="1"/>
  <c r="W37" i="2" s="1"/>
  <c r="S2124" i="1"/>
  <c r="U37" i="2" s="1"/>
  <c r="AC37" i="2"/>
  <c r="AI37" i="2"/>
  <c r="AA37" i="2"/>
  <c r="AE37" i="2"/>
  <c r="Y37" i="2"/>
  <c r="AG37" i="2"/>
  <c r="AQ37" i="2"/>
  <c r="AS37" i="2"/>
  <c r="AK37" i="2"/>
  <c r="AO37" i="2"/>
  <c r="AM37" i="2"/>
  <c r="AU37" i="2"/>
  <c r="AW37" i="2"/>
  <c r="AY37" i="2"/>
  <c r="BA37" i="2"/>
  <c r="BC37" i="2"/>
  <c r="BF37" i="2"/>
  <c r="N2214" i="1"/>
  <c r="K38" i="2" s="1"/>
  <c r="O2214" i="1"/>
  <c r="P2214" i="1"/>
  <c r="O38" i="2" s="1"/>
  <c r="Q2214" i="1"/>
  <c r="Q38" i="2" s="1"/>
  <c r="R2214" i="1"/>
  <c r="S38" i="2" s="1"/>
  <c r="T2214" i="1"/>
  <c r="W38" i="2" s="1"/>
  <c r="S2214" i="1"/>
  <c r="U38" i="2" s="1"/>
  <c r="W2214" i="1"/>
  <c r="AC38" i="2" s="1"/>
  <c r="AI38" i="2"/>
  <c r="AA38" i="2"/>
  <c r="AE38" i="2"/>
  <c r="U2214" i="1"/>
  <c r="Y38" i="2" s="1"/>
  <c r="AG38" i="2"/>
  <c r="AQ38" i="2"/>
  <c r="AS38" i="2"/>
  <c r="AK38" i="2"/>
  <c r="AO38" i="2"/>
  <c r="AM38" i="2"/>
  <c r="AU38" i="2"/>
  <c r="AW38" i="2"/>
  <c r="AY38" i="2"/>
  <c r="BA38" i="2"/>
  <c r="BC38" i="2"/>
  <c r="BF38" i="2"/>
  <c r="N2293" i="1"/>
  <c r="K39" i="2" s="1"/>
  <c r="O2293" i="1"/>
  <c r="M39" i="2" s="1"/>
  <c r="P2293" i="1"/>
  <c r="O39" i="2" s="1"/>
  <c r="Q39" i="2"/>
  <c r="R2293" i="1"/>
  <c r="S39" i="2" s="1"/>
  <c r="W39" i="2"/>
  <c r="U39" i="2"/>
  <c r="AC39" i="2"/>
  <c r="AI39" i="2"/>
  <c r="AA39" i="2"/>
  <c r="AE39" i="2"/>
  <c r="Y39" i="2"/>
  <c r="AG39" i="2"/>
  <c r="AQ39" i="2"/>
  <c r="AS39" i="2"/>
  <c r="AK39" i="2"/>
  <c r="AO39" i="2"/>
  <c r="AM39" i="2"/>
  <c r="AU39" i="2"/>
  <c r="AW39" i="2"/>
  <c r="AY39" i="2"/>
  <c r="BA39" i="2"/>
  <c r="BC39" i="2"/>
  <c r="BF39" i="2"/>
  <c r="N2331" i="1"/>
  <c r="K40" i="2" s="1"/>
  <c r="O2331" i="1"/>
  <c r="M40" i="2" s="1"/>
  <c r="P2331" i="1"/>
  <c r="O40" i="2" s="1"/>
  <c r="Q2331" i="1"/>
  <c r="Q40" i="2" s="1"/>
  <c r="R2331" i="1"/>
  <c r="S40" i="2" s="1"/>
  <c r="T2331" i="1"/>
  <c r="W40" i="2" s="1"/>
  <c r="S2331" i="1"/>
  <c r="U40" i="2" s="1"/>
  <c r="W2331" i="1"/>
  <c r="AC40" i="2" s="1"/>
  <c r="AI40" i="2"/>
  <c r="AA40" i="2"/>
  <c r="AE40" i="2"/>
  <c r="Y40" i="2"/>
  <c r="AG40" i="2"/>
  <c r="AQ40" i="2"/>
  <c r="AS40" i="2"/>
  <c r="AK40" i="2"/>
  <c r="AO40" i="2"/>
  <c r="AB2331" i="1"/>
  <c r="AM40" i="2" s="1"/>
  <c r="AU40" i="2"/>
  <c r="AW40" i="2"/>
  <c r="AY40" i="2"/>
  <c r="BA40" i="2"/>
  <c r="BC40" i="2"/>
  <c r="BF40" i="2"/>
  <c r="N2400" i="1"/>
  <c r="K41" i="2" s="1"/>
  <c r="O2400" i="1"/>
  <c r="M41" i="2" s="1"/>
  <c r="P2400" i="1"/>
  <c r="O41" i="2" s="1"/>
  <c r="Q41" i="2"/>
  <c r="R2400" i="1"/>
  <c r="S41" i="2" s="1"/>
  <c r="T2400" i="1"/>
  <c r="W41" i="2" s="1"/>
  <c r="S2400" i="1"/>
  <c r="U41" i="2" s="1"/>
  <c r="AC41" i="2"/>
  <c r="AI41" i="2"/>
  <c r="AA41" i="2"/>
  <c r="AE41" i="2"/>
  <c r="Y41" i="2"/>
  <c r="AG41" i="2"/>
  <c r="AQ41" i="2"/>
  <c r="AS41" i="2"/>
  <c r="AK41" i="2"/>
  <c r="AO41" i="2"/>
  <c r="AM41" i="2"/>
  <c r="AU41" i="2"/>
  <c r="AW41" i="2"/>
  <c r="AY41" i="2"/>
  <c r="BA41" i="2"/>
  <c r="BC41" i="2"/>
  <c r="BF41" i="2"/>
  <c r="N2402" i="1"/>
  <c r="N2403" i="1"/>
  <c r="N2404" i="1"/>
  <c r="N2405" i="1"/>
  <c r="N2406" i="1"/>
  <c r="O2402" i="1"/>
  <c r="O2403" i="1"/>
  <c r="O2404" i="1"/>
  <c r="O2405" i="1"/>
  <c r="O2406" i="1"/>
  <c r="P2402" i="1"/>
  <c r="P2403" i="1"/>
  <c r="P2404" i="1"/>
  <c r="P2405" i="1"/>
  <c r="P2406" i="1"/>
  <c r="Q2402" i="1"/>
  <c r="Q2403" i="1"/>
  <c r="Q2404" i="1"/>
  <c r="Q2405" i="1"/>
  <c r="Q2406" i="1"/>
  <c r="R2402" i="1"/>
  <c r="R2403" i="1"/>
  <c r="R2404" i="1"/>
  <c r="R2405" i="1"/>
  <c r="R2406" i="1"/>
  <c r="T2402" i="1"/>
  <c r="T2403" i="1"/>
  <c r="T2404" i="1"/>
  <c r="T2405" i="1"/>
  <c r="T2406" i="1"/>
  <c r="S2402" i="1"/>
  <c r="S2403" i="1"/>
  <c r="S2404" i="1"/>
  <c r="S2405" i="1"/>
  <c r="S2406" i="1"/>
  <c r="AC42" i="2"/>
  <c r="AI42" i="2"/>
  <c r="AA42" i="2"/>
  <c r="AE42" i="2"/>
  <c r="U2402" i="1"/>
  <c r="U2403" i="1"/>
  <c r="U2404" i="1"/>
  <c r="U2405" i="1"/>
  <c r="U2406" i="1"/>
  <c r="AG42" i="2"/>
  <c r="AQ42" i="2"/>
  <c r="AS42" i="2"/>
  <c r="AK42" i="2"/>
  <c r="AO42" i="2"/>
  <c r="AM42" i="2"/>
  <c r="AU42" i="2"/>
  <c r="AW42" i="2"/>
  <c r="AY42" i="2"/>
  <c r="BA42" i="2"/>
  <c r="BC42" i="2"/>
  <c r="BF42" i="2"/>
  <c r="N2455" i="1"/>
  <c r="K43" i="2" s="1"/>
  <c r="O2455" i="1"/>
  <c r="M43" i="2" s="1"/>
  <c r="P2455" i="1"/>
  <c r="O43" i="2" s="1"/>
  <c r="Q43" i="2"/>
  <c r="R2455" i="1"/>
  <c r="S43" i="2" s="1"/>
  <c r="T2455" i="1"/>
  <c r="W43" i="2" s="1"/>
  <c r="S2455" i="1"/>
  <c r="U43" i="2" s="1"/>
  <c r="AC43" i="2"/>
  <c r="AI43" i="2"/>
  <c r="AA43" i="2"/>
  <c r="AE43" i="2"/>
  <c r="Y43" i="2"/>
  <c r="AG43" i="2"/>
  <c r="AQ43" i="2"/>
  <c r="AS43" i="2"/>
  <c r="AK43" i="2"/>
  <c r="AO43" i="2"/>
  <c r="AM43" i="2"/>
  <c r="AU43" i="2"/>
  <c r="AW43" i="2"/>
  <c r="AY43" i="2"/>
  <c r="BA43" i="2"/>
  <c r="BC43" i="2"/>
  <c r="BF43" i="2"/>
  <c r="N2523" i="1"/>
  <c r="K44" i="2" s="1"/>
  <c r="O2523" i="1"/>
  <c r="M44" i="2" s="1"/>
  <c r="P2523" i="1"/>
  <c r="O44" i="2" s="1"/>
  <c r="Q44" i="2"/>
  <c r="R2523" i="1"/>
  <c r="S44" i="2" s="1"/>
  <c r="T2523" i="1"/>
  <c r="W44" i="2" s="1"/>
  <c r="S2523" i="1"/>
  <c r="U44" i="2" s="1"/>
  <c r="AC44" i="2"/>
  <c r="AI44" i="2"/>
  <c r="AA44" i="2"/>
  <c r="AE44" i="2"/>
  <c r="Y44" i="2"/>
  <c r="AG44" i="2"/>
  <c r="AQ44" i="2"/>
  <c r="AS44" i="2"/>
  <c r="AK44" i="2"/>
  <c r="AO44" i="2"/>
  <c r="AM44" i="2"/>
  <c r="AU44" i="2"/>
  <c r="AW44" i="2"/>
  <c r="AY44" i="2"/>
  <c r="BA44" i="2"/>
  <c r="BC44" i="2"/>
  <c r="BF44" i="2"/>
  <c r="N2620" i="1"/>
  <c r="K45" i="2" s="1"/>
  <c r="O2620" i="1"/>
  <c r="M45" i="2" s="1"/>
  <c r="P2620" i="1"/>
  <c r="O45" i="2" s="1"/>
  <c r="Q2620" i="1"/>
  <c r="Q45" i="2" s="1"/>
  <c r="R2620" i="1"/>
  <c r="S45" i="2" s="1"/>
  <c r="T2620" i="1"/>
  <c r="W45" i="2" s="1"/>
  <c r="S2620" i="1"/>
  <c r="U45" i="2" s="1"/>
  <c r="W2620" i="1"/>
  <c r="AC45" i="2" s="1"/>
  <c r="AI45" i="2"/>
  <c r="AA45" i="2"/>
  <c r="X2620" i="1"/>
  <c r="AE45" i="2" s="1"/>
  <c r="Y45" i="2"/>
  <c r="AG45" i="2"/>
  <c r="AQ45" i="2"/>
  <c r="AE2620" i="1"/>
  <c r="AS45" i="2" s="1"/>
  <c r="AK45" i="2"/>
  <c r="AO45" i="2"/>
  <c r="AM45" i="2"/>
  <c r="AU45" i="2"/>
  <c r="AW45" i="2"/>
  <c r="AY45" i="2"/>
  <c r="BA45" i="2"/>
  <c r="AJ2620" i="1"/>
  <c r="BC45" i="2" s="1"/>
  <c r="BF45" i="2"/>
  <c r="N2876" i="1"/>
  <c r="K46" i="2" s="1"/>
  <c r="O2876" i="1"/>
  <c r="M46" i="2" s="1"/>
  <c r="P2876" i="1"/>
  <c r="O46" i="2" s="1"/>
  <c r="Q2876" i="1"/>
  <c r="Q46" i="2" s="1"/>
  <c r="R2876" i="1"/>
  <c r="S46" i="2" s="1"/>
  <c r="T2876" i="1"/>
  <c r="W46" i="2" s="1"/>
  <c r="S2876" i="1"/>
  <c r="U46" i="2" s="1"/>
  <c r="AC46" i="2"/>
  <c r="AI46" i="2"/>
  <c r="AA46" i="2"/>
  <c r="AE46" i="2"/>
  <c r="Y46" i="2"/>
  <c r="AG46" i="2"/>
  <c r="AQ46" i="2"/>
  <c r="AS46" i="2"/>
  <c r="AK46" i="2"/>
  <c r="AO46" i="2"/>
  <c r="AB2876" i="1"/>
  <c r="AM46" i="2" s="1"/>
  <c r="AU46" i="2"/>
  <c r="AW46" i="2"/>
  <c r="AY46" i="2"/>
  <c r="BA46" i="2"/>
  <c r="BC46" i="2"/>
  <c r="BF46" i="2"/>
  <c r="N2907" i="1"/>
  <c r="K47" i="2" s="1"/>
  <c r="O2907" i="1"/>
  <c r="M47" i="2" s="1"/>
  <c r="P2907" i="1"/>
  <c r="O47" i="2" s="1"/>
  <c r="Q2907" i="1"/>
  <c r="Q47" i="2" s="1"/>
  <c r="R2907" i="1"/>
  <c r="S47" i="2" s="1"/>
  <c r="T2907" i="1"/>
  <c r="W47" i="2" s="1"/>
  <c r="S2907" i="1"/>
  <c r="U47" i="2" s="1"/>
  <c r="W2907" i="1"/>
  <c r="AC47" i="2" s="1"/>
  <c r="AI47" i="2"/>
  <c r="AA47" i="2"/>
  <c r="X2907" i="1"/>
  <c r="AE47" i="2" s="1"/>
  <c r="U2907" i="1"/>
  <c r="Y47" i="2" s="1"/>
  <c r="Y2907" i="1"/>
  <c r="AG47" i="2" s="1"/>
  <c r="AD2907" i="1"/>
  <c r="AQ47" i="2" s="1"/>
  <c r="AE2907" i="1"/>
  <c r="AS47" i="2" s="1"/>
  <c r="AK47" i="2"/>
  <c r="AO47" i="2"/>
  <c r="AB2907" i="1"/>
  <c r="AM47" i="2" s="1"/>
  <c r="AF2907" i="1"/>
  <c r="AU47" i="2" s="1"/>
  <c r="AW47" i="2"/>
  <c r="AY47" i="2"/>
  <c r="BA47" i="2"/>
  <c r="BC47" i="2"/>
  <c r="BF47" i="2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AI48" i="2"/>
  <c r="AA48" i="2"/>
  <c r="AE48" i="2"/>
  <c r="Y48" i="2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AQ48" i="2"/>
  <c r="AS48" i="2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O48" i="2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U48" i="2"/>
  <c r="AW48" i="2"/>
  <c r="AY48" i="2"/>
  <c r="BA48" i="2"/>
  <c r="BC48" i="2"/>
  <c r="BF48" i="2"/>
  <c r="N3060" i="1"/>
  <c r="K49" i="2" s="1"/>
  <c r="O3060" i="1"/>
  <c r="M49" i="2" s="1"/>
  <c r="P3060" i="1"/>
  <c r="O49" i="2" s="1"/>
  <c r="Q49" i="2"/>
  <c r="R3060" i="1"/>
  <c r="S49" i="2" s="1"/>
  <c r="T3060" i="1"/>
  <c r="W49" i="2" s="1"/>
  <c r="S3060" i="1"/>
  <c r="U49" i="2" s="1"/>
  <c r="AC49" i="2"/>
  <c r="AI49" i="2"/>
  <c r="AA49" i="2"/>
  <c r="AE49" i="2"/>
  <c r="Y49" i="2"/>
  <c r="AG49" i="2"/>
  <c r="AQ49" i="2"/>
  <c r="AS49" i="2"/>
  <c r="AK49" i="2"/>
  <c r="AO49" i="2"/>
  <c r="AM49" i="2"/>
  <c r="AU49" i="2"/>
  <c r="AW49" i="2"/>
  <c r="AY49" i="2"/>
  <c r="BA49" i="2"/>
  <c r="BC49" i="2"/>
  <c r="BF49" i="2"/>
  <c r="N3101" i="1"/>
  <c r="K50" i="2" s="1"/>
  <c r="O3101" i="1"/>
  <c r="M50" i="2" s="1"/>
  <c r="P3101" i="1"/>
  <c r="O50" i="2" s="1"/>
  <c r="Q3101" i="1"/>
  <c r="Q50" i="2" s="1"/>
  <c r="R3101" i="1"/>
  <c r="S50" i="2" s="1"/>
  <c r="T3101" i="1"/>
  <c r="W50" i="2" s="1"/>
  <c r="S3101" i="1"/>
  <c r="U50" i="2" s="1"/>
  <c r="AC50" i="2"/>
  <c r="AI50" i="2"/>
  <c r="AA50" i="2"/>
  <c r="X3101" i="1"/>
  <c r="AE50" i="2" s="1"/>
  <c r="U3101" i="1"/>
  <c r="Y50" i="2" s="1"/>
  <c r="Y3101" i="1"/>
  <c r="AG50" i="2" s="1"/>
  <c r="AQ50" i="2"/>
  <c r="AS50" i="2"/>
  <c r="AK50" i="2"/>
  <c r="AO50" i="2"/>
  <c r="AM50" i="2"/>
  <c r="AU50" i="2"/>
  <c r="AW50" i="2"/>
  <c r="AY50" i="2"/>
  <c r="BA50" i="2"/>
  <c r="BC50" i="2"/>
  <c r="BF50" i="2"/>
  <c r="N3158" i="1"/>
  <c r="K51" i="2" s="1"/>
  <c r="O3158" i="1"/>
  <c r="M51" i="2" s="1"/>
  <c r="P3158" i="1"/>
  <c r="O51" i="2" s="1"/>
  <c r="Q51" i="2"/>
  <c r="R3158" i="1"/>
  <c r="S51" i="2" s="1"/>
  <c r="W51" i="2"/>
  <c r="U51" i="2"/>
  <c r="AC51" i="2"/>
  <c r="AI51" i="2"/>
  <c r="AA51" i="2"/>
  <c r="AE51" i="2"/>
  <c r="Y51" i="2"/>
  <c r="AG51" i="2"/>
  <c r="AQ51" i="2"/>
  <c r="AS51" i="2"/>
  <c r="AK51" i="2"/>
  <c r="AO51" i="2"/>
  <c r="AM51" i="2"/>
  <c r="AU51" i="2"/>
  <c r="AW51" i="2"/>
  <c r="AY51" i="2"/>
  <c r="BA51" i="2"/>
  <c r="BC51" i="2"/>
  <c r="BF51" i="2"/>
  <c r="N3232" i="1"/>
  <c r="K52" i="2" s="1"/>
  <c r="O3232" i="1"/>
  <c r="M52" i="2" s="1"/>
  <c r="P3232" i="1"/>
  <c r="O52" i="2" s="1"/>
  <c r="Q3232" i="1"/>
  <c r="Q52" i="2" s="1"/>
  <c r="R3232" i="1"/>
  <c r="S52" i="2" s="1"/>
  <c r="T3232" i="1"/>
  <c r="W52" i="2" s="1"/>
  <c r="S3232" i="1"/>
  <c r="U52" i="2" s="1"/>
  <c r="W3232" i="1"/>
  <c r="AC52" i="2" s="1"/>
  <c r="AI52" i="2"/>
  <c r="AA52" i="2"/>
  <c r="AE52" i="2"/>
  <c r="U3232" i="1"/>
  <c r="Y52" i="2" s="1"/>
  <c r="Y3232" i="1"/>
  <c r="AG52" i="2" s="1"/>
  <c r="AQ52" i="2"/>
  <c r="AS52" i="2"/>
  <c r="AK52" i="2"/>
  <c r="AO52" i="2"/>
  <c r="AB3232" i="1"/>
  <c r="AM52" i="2" s="1"/>
  <c r="AU52" i="2"/>
  <c r="AW52" i="2"/>
  <c r="AY52" i="2"/>
  <c r="BA52" i="2"/>
  <c r="BC52" i="2"/>
  <c r="BF52" i="2"/>
  <c r="N3257" i="1"/>
  <c r="K53" i="2" s="1"/>
  <c r="O3257" i="1"/>
  <c r="M53" i="2" s="1"/>
  <c r="P3257" i="1"/>
  <c r="O53" i="2" s="1"/>
  <c r="Q53" i="2"/>
  <c r="R3257" i="1"/>
  <c r="S53" i="2" s="1"/>
  <c r="T3257" i="1"/>
  <c r="W53" i="2" s="1"/>
  <c r="U53" i="2"/>
  <c r="AC53" i="2"/>
  <c r="AI53" i="2"/>
  <c r="AA53" i="2"/>
  <c r="AE53" i="2"/>
  <c r="Y53" i="2"/>
  <c r="AG53" i="2"/>
  <c r="AQ53" i="2"/>
  <c r="AS53" i="2"/>
  <c r="AK53" i="2"/>
  <c r="AO53" i="2"/>
  <c r="AM53" i="2"/>
  <c r="AU53" i="2"/>
  <c r="AW53" i="2"/>
  <c r="AY53" i="2"/>
  <c r="BA53" i="2"/>
  <c r="BC53" i="2"/>
  <c r="BF53" i="2"/>
  <c r="E54" i="2"/>
  <c r="D54" i="2"/>
  <c r="B54" i="2"/>
  <c r="BF54" i="2"/>
  <c r="D1" i="1"/>
  <c r="E1" i="1"/>
  <c r="F1" i="1"/>
  <c r="J1" i="1"/>
  <c r="K1" i="1"/>
  <c r="K1" i="23" s="1"/>
  <c r="L1" i="1"/>
  <c r="AL1" i="1"/>
  <c r="AM1" i="1"/>
  <c r="AN1" i="1"/>
  <c r="AO1" i="1"/>
  <c r="AP1" i="1"/>
  <c r="AQ1" i="1"/>
  <c r="AR1" i="1"/>
  <c r="AS1" i="1"/>
  <c r="C3" i="1"/>
  <c r="D3" i="1"/>
  <c r="E3" i="1"/>
  <c r="F3" i="1"/>
  <c r="G3" i="1"/>
  <c r="AL3" i="1"/>
  <c r="AM3" i="1"/>
  <c r="AN3" i="1"/>
  <c r="AO3" i="1"/>
  <c r="C4" i="1"/>
  <c r="D4" i="1"/>
  <c r="E4" i="1"/>
  <c r="F4" i="1"/>
  <c r="G4" i="1"/>
  <c r="AL4" i="1"/>
  <c r="AM4" i="1"/>
  <c r="AN4" i="1"/>
  <c r="AO4" i="1"/>
  <c r="C5" i="1"/>
  <c r="D5" i="1"/>
  <c r="E5" i="1"/>
  <c r="F5" i="1"/>
  <c r="G5" i="1"/>
  <c r="AL5" i="1"/>
  <c r="AM5" i="1"/>
  <c r="AN5" i="1"/>
  <c r="AO5" i="1"/>
  <c r="C6" i="1"/>
  <c r="D6" i="1"/>
  <c r="E6" i="1"/>
  <c r="F6" i="1"/>
  <c r="G6" i="1"/>
  <c r="AL6" i="1"/>
  <c r="AM6" i="1"/>
  <c r="AN6" i="1"/>
  <c r="AO6" i="1"/>
  <c r="C7" i="1"/>
  <c r="D7" i="1"/>
  <c r="E7" i="1"/>
  <c r="F7" i="1"/>
  <c r="G7" i="1"/>
  <c r="AL7" i="1"/>
  <c r="AM7" i="1"/>
  <c r="AN7" i="1"/>
  <c r="AO7" i="1"/>
  <c r="C8" i="1"/>
  <c r="J8" i="1" s="1"/>
  <c r="D8" i="1"/>
  <c r="E8" i="1"/>
  <c r="F8" i="1"/>
  <c r="G8" i="1"/>
  <c r="AL8" i="1"/>
  <c r="AM8" i="1"/>
  <c r="AN8" i="1"/>
  <c r="AO8" i="1"/>
  <c r="C9" i="1"/>
  <c r="AP9" i="1" s="1"/>
  <c r="D9" i="1"/>
  <c r="E9" i="1"/>
  <c r="F9" i="1"/>
  <c r="G9" i="1"/>
  <c r="AL9" i="1"/>
  <c r="AM9" i="1"/>
  <c r="AN9" i="1"/>
  <c r="AO9" i="1"/>
  <c r="C10" i="1"/>
  <c r="K10" i="1" s="1"/>
  <c r="D10" i="1"/>
  <c r="E10" i="1"/>
  <c r="F10" i="1"/>
  <c r="G10" i="1"/>
  <c r="AL10" i="1"/>
  <c r="AM10" i="1"/>
  <c r="AN10" i="1"/>
  <c r="AO10" i="1"/>
  <c r="C11" i="1"/>
  <c r="K11" i="1" s="1"/>
  <c r="D11" i="1"/>
  <c r="E11" i="1"/>
  <c r="F11" i="1"/>
  <c r="G11" i="1"/>
  <c r="AL11" i="1"/>
  <c r="AM11" i="1"/>
  <c r="AN11" i="1"/>
  <c r="AO11" i="1"/>
  <c r="C12" i="1"/>
  <c r="J12" i="1" s="1"/>
  <c r="D12" i="1"/>
  <c r="E12" i="1"/>
  <c r="F12" i="1"/>
  <c r="G12" i="1"/>
  <c r="AL12" i="1"/>
  <c r="AM12" i="1"/>
  <c r="AN12" i="1"/>
  <c r="AO12" i="1"/>
  <c r="C13" i="1"/>
  <c r="D13" i="1"/>
  <c r="E13" i="1"/>
  <c r="F13" i="1"/>
  <c r="G13" i="1"/>
  <c r="AL13" i="1"/>
  <c r="AM13" i="1"/>
  <c r="AN13" i="1"/>
  <c r="AO13" i="1"/>
  <c r="C14" i="1"/>
  <c r="L14" i="1" s="1"/>
  <c r="D14" i="1"/>
  <c r="E14" i="1"/>
  <c r="F14" i="1"/>
  <c r="G14" i="1"/>
  <c r="AL14" i="1"/>
  <c r="AM14" i="1"/>
  <c r="AN14" i="1"/>
  <c r="AO14" i="1"/>
  <c r="C15" i="1"/>
  <c r="AR15" i="1" s="1"/>
  <c r="D15" i="1"/>
  <c r="E15" i="1"/>
  <c r="F15" i="1"/>
  <c r="G15" i="1"/>
  <c r="AL15" i="1"/>
  <c r="AM15" i="1"/>
  <c r="AN15" i="1"/>
  <c r="AO15" i="1"/>
  <c r="C16" i="1"/>
  <c r="J16" i="1" s="1"/>
  <c r="D16" i="1"/>
  <c r="E16" i="1"/>
  <c r="F16" i="1"/>
  <c r="G16" i="1"/>
  <c r="H16" i="1" s="1"/>
  <c r="AL16" i="1"/>
  <c r="AM16" i="1"/>
  <c r="AN16" i="1"/>
  <c r="AO16" i="1"/>
  <c r="C17" i="1"/>
  <c r="AP17" i="1" s="1"/>
  <c r="D17" i="1"/>
  <c r="E17" i="1"/>
  <c r="F17" i="1"/>
  <c r="G17" i="1"/>
  <c r="AL17" i="1"/>
  <c r="AM17" i="1"/>
  <c r="AN17" i="1"/>
  <c r="AO17" i="1"/>
  <c r="C18" i="1"/>
  <c r="K18" i="1" s="1"/>
  <c r="D18" i="1"/>
  <c r="E18" i="1"/>
  <c r="F18" i="1"/>
  <c r="G18" i="1"/>
  <c r="AL18" i="1"/>
  <c r="AM18" i="1"/>
  <c r="AN18" i="1"/>
  <c r="AO18" i="1"/>
  <c r="C19" i="1"/>
  <c r="K19" i="1" s="1"/>
  <c r="D19" i="1"/>
  <c r="E19" i="1"/>
  <c r="F19" i="1"/>
  <c r="G19" i="1"/>
  <c r="AL19" i="1"/>
  <c r="AM19" i="1"/>
  <c r="AN19" i="1"/>
  <c r="AO19" i="1"/>
  <c r="C20" i="1"/>
  <c r="K20" i="1" s="1"/>
  <c r="D20" i="1"/>
  <c r="E20" i="1"/>
  <c r="F20" i="1"/>
  <c r="G20" i="1"/>
  <c r="AL20" i="1"/>
  <c r="AM20" i="1"/>
  <c r="AN20" i="1"/>
  <c r="AO20" i="1"/>
  <c r="C21" i="1"/>
  <c r="L21" i="1" s="1"/>
  <c r="D21" i="1"/>
  <c r="E21" i="1"/>
  <c r="F21" i="1"/>
  <c r="G21" i="1"/>
  <c r="AL21" i="1"/>
  <c r="AM21" i="1"/>
  <c r="AN21" i="1"/>
  <c r="AO21" i="1"/>
  <c r="C22" i="1"/>
  <c r="AR22" i="1" s="1"/>
  <c r="D22" i="1"/>
  <c r="E22" i="1"/>
  <c r="F22" i="1"/>
  <c r="G22" i="1"/>
  <c r="AL22" i="1"/>
  <c r="AM22" i="1"/>
  <c r="AN22" i="1"/>
  <c r="AO22" i="1"/>
  <c r="C23" i="1"/>
  <c r="D23" i="1"/>
  <c r="E23" i="1"/>
  <c r="F23" i="1"/>
  <c r="G23" i="1"/>
  <c r="AL23" i="1"/>
  <c r="AM23" i="1"/>
  <c r="AN23" i="1"/>
  <c r="AO23" i="1"/>
  <c r="C24" i="1"/>
  <c r="AP24" i="1" s="1"/>
  <c r="D24" i="1"/>
  <c r="E24" i="1"/>
  <c r="F24" i="1"/>
  <c r="G24" i="1"/>
  <c r="AL24" i="1"/>
  <c r="AM24" i="1"/>
  <c r="AN24" i="1"/>
  <c r="AO24" i="1"/>
  <c r="C25" i="1"/>
  <c r="AP25" i="1" s="1"/>
  <c r="D25" i="1"/>
  <c r="E25" i="1"/>
  <c r="F25" i="1"/>
  <c r="G25" i="1"/>
  <c r="AL25" i="1"/>
  <c r="AM25" i="1"/>
  <c r="AN25" i="1"/>
  <c r="AO25" i="1"/>
  <c r="C26" i="1"/>
  <c r="D26" i="1"/>
  <c r="E26" i="1"/>
  <c r="F26" i="1"/>
  <c r="G26" i="1"/>
  <c r="AL26" i="1"/>
  <c r="AM26" i="1"/>
  <c r="AN26" i="1"/>
  <c r="AO26" i="1"/>
  <c r="C27" i="1"/>
  <c r="L27" i="1" s="1"/>
  <c r="D27" i="1"/>
  <c r="E27" i="1"/>
  <c r="F27" i="1"/>
  <c r="G27" i="1"/>
  <c r="AL27" i="1"/>
  <c r="AM27" i="1"/>
  <c r="AN27" i="1"/>
  <c r="AO27" i="1"/>
  <c r="C28" i="1"/>
  <c r="AR28" i="1" s="1"/>
  <c r="D28" i="1"/>
  <c r="E28" i="1"/>
  <c r="F28" i="1"/>
  <c r="G28" i="1"/>
  <c r="AL28" i="1"/>
  <c r="AM28" i="1"/>
  <c r="AN28" i="1"/>
  <c r="AO28" i="1"/>
  <c r="C29" i="1"/>
  <c r="D29" i="1"/>
  <c r="E29" i="1"/>
  <c r="F29" i="1"/>
  <c r="G29" i="1"/>
  <c r="AL29" i="1"/>
  <c r="AM29" i="1"/>
  <c r="AN29" i="1"/>
  <c r="AO29" i="1"/>
  <c r="C30" i="1"/>
  <c r="D30" i="1"/>
  <c r="E30" i="1"/>
  <c r="F30" i="1"/>
  <c r="G30" i="1"/>
  <c r="AL30" i="1"/>
  <c r="AM30" i="1"/>
  <c r="AN30" i="1"/>
  <c r="AO30" i="1"/>
  <c r="C31" i="1"/>
  <c r="D31" i="1"/>
  <c r="E31" i="1"/>
  <c r="F31" i="1"/>
  <c r="G31" i="1"/>
  <c r="AL31" i="1"/>
  <c r="AM31" i="1"/>
  <c r="AN31" i="1"/>
  <c r="AO31" i="1"/>
  <c r="C32" i="1"/>
  <c r="D32" i="1"/>
  <c r="E32" i="1"/>
  <c r="F32" i="1"/>
  <c r="G32" i="1"/>
  <c r="AL32" i="1"/>
  <c r="AM32" i="1"/>
  <c r="AN32" i="1"/>
  <c r="AO32" i="1"/>
  <c r="C33" i="1"/>
  <c r="D33" i="1"/>
  <c r="E33" i="1"/>
  <c r="F33" i="1"/>
  <c r="G33" i="1"/>
  <c r="AL33" i="1"/>
  <c r="AM33" i="1"/>
  <c r="AN33" i="1"/>
  <c r="AO33" i="1"/>
  <c r="C34" i="1"/>
  <c r="AQ34" i="1" s="1"/>
  <c r="D34" i="1"/>
  <c r="E34" i="1"/>
  <c r="F34" i="1"/>
  <c r="G34" i="1"/>
  <c r="AL34" i="1"/>
  <c r="AM34" i="1"/>
  <c r="AN34" i="1"/>
  <c r="AO34" i="1"/>
  <c r="C35" i="1"/>
  <c r="D35" i="1"/>
  <c r="E35" i="1"/>
  <c r="F35" i="1"/>
  <c r="G35" i="1"/>
  <c r="AL35" i="1"/>
  <c r="AM35" i="1"/>
  <c r="AN35" i="1"/>
  <c r="AO35" i="1"/>
  <c r="C36" i="1"/>
  <c r="AS36" i="1" s="1"/>
  <c r="D36" i="1"/>
  <c r="E36" i="1"/>
  <c r="F36" i="1"/>
  <c r="G36" i="1"/>
  <c r="AL36" i="1"/>
  <c r="AM36" i="1"/>
  <c r="AN36" i="1"/>
  <c r="AO36" i="1"/>
  <c r="C37" i="1"/>
  <c r="AR37" i="1" s="1"/>
  <c r="D37" i="1"/>
  <c r="E37" i="1"/>
  <c r="F37" i="1"/>
  <c r="G37" i="1"/>
  <c r="AL37" i="1"/>
  <c r="AM37" i="1"/>
  <c r="AN37" i="1"/>
  <c r="AO37" i="1"/>
  <c r="C38" i="1"/>
  <c r="L38" i="1" s="1"/>
  <c r="D38" i="1"/>
  <c r="E38" i="1"/>
  <c r="F38" i="1"/>
  <c r="G38" i="1"/>
  <c r="AL38" i="1"/>
  <c r="AM38" i="1"/>
  <c r="AN38" i="1"/>
  <c r="AO38" i="1"/>
  <c r="C39" i="1"/>
  <c r="D39" i="1"/>
  <c r="E39" i="1"/>
  <c r="F39" i="1"/>
  <c r="G39" i="1"/>
  <c r="AL39" i="1"/>
  <c r="AM39" i="1"/>
  <c r="AN39" i="1"/>
  <c r="AO39" i="1"/>
  <c r="C40" i="1"/>
  <c r="D40" i="1"/>
  <c r="E40" i="1"/>
  <c r="F40" i="1"/>
  <c r="G40" i="1"/>
  <c r="AL40" i="1"/>
  <c r="AM40" i="1"/>
  <c r="AN40" i="1"/>
  <c r="AO40" i="1"/>
  <c r="C41" i="1"/>
  <c r="L41" i="1" s="1"/>
  <c r="D41" i="1"/>
  <c r="E41" i="1"/>
  <c r="F41" i="1"/>
  <c r="G41" i="1"/>
  <c r="AL41" i="1"/>
  <c r="AM41" i="1"/>
  <c r="AN41" i="1"/>
  <c r="AO41" i="1"/>
  <c r="C42" i="1"/>
  <c r="D42" i="1"/>
  <c r="E42" i="1"/>
  <c r="F42" i="1"/>
  <c r="G42" i="1"/>
  <c r="AL42" i="1"/>
  <c r="AM42" i="1"/>
  <c r="AN42" i="1"/>
  <c r="AO42" i="1"/>
  <c r="C43" i="1"/>
  <c r="AR43" i="1" s="1"/>
  <c r="D43" i="1"/>
  <c r="E43" i="1"/>
  <c r="F43" i="1"/>
  <c r="G43" i="1"/>
  <c r="AL43" i="1"/>
  <c r="AM43" i="1"/>
  <c r="AN43" i="1"/>
  <c r="AO43" i="1"/>
  <c r="C44" i="1"/>
  <c r="AP44" i="1" s="1"/>
  <c r="D44" i="1"/>
  <c r="E44" i="1"/>
  <c r="F44" i="1"/>
  <c r="G44" i="1"/>
  <c r="AL44" i="1"/>
  <c r="AM44" i="1"/>
  <c r="AN44" i="1"/>
  <c r="AO44" i="1"/>
  <c r="C45" i="1"/>
  <c r="D45" i="1"/>
  <c r="E45" i="1"/>
  <c r="F45" i="1"/>
  <c r="G45" i="1"/>
  <c r="AL45" i="1"/>
  <c r="AM45" i="1"/>
  <c r="AN45" i="1"/>
  <c r="AO45" i="1"/>
  <c r="C46" i="1"/>
  <c r="D46" i="1"/>
  <c r="E46" i="1"/>
  <c r="F46" i="1"/>
  <c r="G46" i="1"/>
  <c r="AL46" i="1"/>
  <c r="AM46" i="1"/>
  <c r="AN46" i="1"/>
  <c r="AO46" i="1"/>
  <c r="C47" i="1"/>
  <c r="D47" i="1"/>
  <c r="E47" i="1"/>
  <c r="F47" i="1"/>
  <c r="G47" i="1"/>
  <c r="AL47" i="1"/>
  <c r="AM47" i="1"/>
  <c r="AN47" i="1"/>
  <c r="AO47" i="1"/>
  <c r="C48" i="1"/>
  <c r="D48" i="1"/>
  <c r="E48" i="1"/>
  <c r="F48" i="1"/>
  <c r="G48" i="1"/>
  <c r="AL48" i="1"/>
  <c r="AM48" i="1"/>
  <c r="AN48" i="1"/>
  <c r="AO48" i="1"/>
  <c r="C49" i="1"/>
  <c r="L49" i="1" s="1"/>
  <c r="D49" i="1"/>
  <c r="E49" i="1"/>
  <c r="F49" i="1"/>
  <c r="G49" i="1"/>
  <c r="AL49" i="1"/>
  <c r="AM49" i="1"/>
  <c r="AN49" i="1"/>
  <c r="AO49" i="1"/>
  <c r="C50" i="1"/>
  <c r="AQ50" i="1" s="1"/>
  <c r="D50" i="1"/>
  <c r="E50" i="1"/>
  <c r="F50" i="1"/>
  <c r="G50" i="1"/>
  <c r="AL50" i="1"/>
  <c r="AM50" i="1"/>
  <c r="AN50" i="1"/>
  <c r="AO50" i="1"/>
  <c r="C51" i="1"/>
  <c r="AP51" i="1" s="1"/>
  <c r="D51" i="1"/>
  <c r="E51" i="1"/>
  <c r="F51" i="1"/>
  <c r="G51" i="1"/>
  <c r="AL51" i="1"/>
  <c r="AM51" i="1"/>
  <c r="AN51" i="1"/>
  <c r="AO51" i="1"/>
  <c r="C52" i="1"/>
  <c r="D52" i="1"/>
  <c r="E52" i="1"/>
  <c r="F52" i="1"/>
  <c r="G52" i="1"/>
  <c r="AL52" i="1"/>
  <c r="AM52" i="1"/>
  <c r="AN52" i="1"/>
  <c r="AO52" i="1"/>
  <c r="C53" i="1"/>
  <c r="L53" i="1" s="1"/>
  <c r="D53" i="1"/>
  <c r="E53" i="1"/>
  <c r="F53" i="1"/>
  <c r="G53" i="1"/>
  <c r="AL53" i="1"/>
  <c r="AM53" i="1"/>
  <c r="AN53" i="1"/>
  <c r="AO53" i="1"/>
  <c r="C54" i="1"/>
  <c r="D54" i="1"/>
  <c r="E54" i="1"/>
  <c r="F54" i="1"/>
  <c r="G54" i="1"/>
  <c r="AL54" i="1"/>
  <c r="AM54" i="1"/>
  <c r="AN54" i="1"/>
  <c r="AO54" i="1"/>
  <c r="C55" i="1"/>
  <c r="AP55" i="1" s="1"/>
  <c r="D55" i="1"/>
  <c r="E55" i="1"/>
  <c r="F55" i="1"/>
  <c r="G55" i="1"/>
  <c r="AL55" i="1"/>
  <c r="AM55" i="1"/>
  <c r="AN55" i="1"/>
  <c r="AO55" i="1"/>
  <c r="C56" i="1"/>
  <c r="AR56" i="1" s="1"/>
  <c r="D56" i="1"/>
  <c r="E56" i="1"/>
  <c r="F56" i="1"/>
  <c r="G56" i="1"/>
  <c r="AL56" i="1"/>
  <c r="AM56" i="1"/>
  <c r="AN56" i="1"/>
  <c r="AO56" i="1"/>
  <c r="C57" i="1"/>
  <c r="AP57" i="1" s="1"/>
  <c r="D57" i="1"/>
  <c r="E57" i="1"/>
  <c r="F57" i="1"/>
  <c r="G57" i="1"/>
  <c r="AL57" i="1"/>
  <c r="AM57" i="1"/>
  <c r="AN57" i="1"/>
  <c r="AO57" i="1"/>
  <c r="C58" i="1"/>
  <c r="AR58" i="1" s="1"/>
  <c r="D58" i="1"/>
  <c r="E58" i="1"/>
  <c r="F58" i="1"/>
  <c r="G58" i="1"/>
  <c r="AL58" i="1"/>
  <c r="AM58" i="1"/>
  <c r="AN58" i="1"/>
  <c r="AO58" i="1"/>
  <c r="C59" i="1"/>
  <c r="J59" i="1" s="1"/>
  <c r="D59" i="1"/>
  <c r="E59" i="1"/>
  <c r="F59" i="1"/>
  <c r="G59" i="1"/>
  <c r="AL59" i="1"/>
  <c r="AM59" i="1"/>
  <c r="AN59" i="1"/>
  <c r="AO59" i="1"/>
  <c r="C60" i="1"/>
  <c r="L60" i="1" s="1"/>
  <c r="D60" i="1"/>
  <c r="E60" i="1"/>
  <c r="F60" i="1"/>
  <c r="G60" i="1"/>
  <c r="AL60" i="1"/>
  <c r="AM60" i="1"/>
  <c r="AN60" i="1"/>
  <c r="AO60" i="1"/>
  <c r="C61" i="1"/>
  <c r="D61" i="1"/>
  <c r="E61" i="1"/>
  <c r="F61" i="1"/>
  <c r="G61" i="1"/>
  <c r="AL61" i="1"/>
  <c r="AM61" i="1"/>
  <c r="AN61" i="1"/>
  <c r="AO61" i="1"/>
  <c r="C62" i="1"/>
  <c r="D62" i="1"/>
  <c r="E62" i="1"/>
  <c r="F62" i="1"/>
  <c r="G62" i="1"/>
  <c r="AL62" i="1"/>
  <c r="AM62" i="1"/>
  <c r="AN62" i="1"/>
  <c r="AO62" i="1"/>
  <c r="C63" i="1"/>
  <c r="D63" i="1"/>
  <c r="E63" i="1"/>
  <c r="F63" i="1"/>
  <c r="G63" i="1"/>
  <c r="AL63" i="1"/>
  <c r="AM63" i="1"/>
  <c r="AN63" i="1"/>
  <c r="AO63" i="1"/>
  <c r="C64" i="1"/>
  <c r="K64" i="1" s="1"/>
  <c r="D64" i="1"/>
  <c r="E64" i="1"/>
  <c r="F64" i="1"/>
  <c r="G64" i="1"/>
  <c r="AL64" i="1"/>
  <c r="AM64" i="1"/>
  <c r="AN64" i="1"/>
  <c r="AO64" i="1"/>
  <c r="AR64" i="1"/>
  <c r="C65" i="1"/>
  <c r="J65" i="1" s="1"/>
  <c r="D65" i="1"/>
  <c r="E65" i="1"/>
  <c r="F65" i="1"/>
  <c r="G65" i="1"/>
  <c r="AL65" i="1"/>
  <c r="AM65" i="1"/>
  <c r="AN65" i="1"/>
  <c r="AO65" i="1"/>
  <c r="C66" i="1"/>
  <c r="AQ66" i="1" s="1"/>
  <c r="D66" i="1"/>
  <c r="E66" i="1"/>
  <c r="F66" i="1"/>
  <c r="G66" i="1"/>
  <c r="AL66" i="1"/>
  <c r="AM66" i="1"/>
  <c r="AN66" i="1"/>
  <c r="AO66" i="1"/>
  <c r="C67" i="1"/>
  <c r="AQ67" i="1" s="1"/>
  <c r="D67" i="1"/>
  <c r="E67" i="1"/>
  <c r="F67" i="1"/>
  <c r="G67" i="1"/>
  <c r="AL67" i="1"/>
  <c r="AM67" i="1"/>
  <c r="AN67" i="1"/>
  <c r="AO67" i="1"/>
  <c r="C68" i="1"/>
  <c r="D68" i="1"/>
  <c r="E68" i="1"/>
  <c r="F68" i="1"/>
  <c r="G68" i="1"/>
  <c r="AL68" i="1"/>
  <c r="AM68" i="1"/>
  <c r="AN68" i="1"/>
  <c r="AO68" i="1"/>
  <c r="C69" i="1"/>
  <c r="D69" i="1"/>
  <c r="E69" i="1"/>
  <c r="F69" i="1"/>
  <c r="G69" i="1"/>
  <c r="AL69" i="1"/>
  <c r="AM69" i="1"/>
  <c r="AN69" i="1"/>
  <c r="AO69" i="1"/>
  <c r="AL70" i="1"/>
  <c r="C72" i="1"/>
  <c r="D72" i="1"/>
  <c r="E72" i="1"/>
  <c r="F72" i="1"/>
  <c r="G72" i="1"/>
  <c r="AL72" i="1"/>
  <c r="AM72" i="1"/>
  <c r="AN72" i="1"/>
  <c r="AO72" i="1"/>
  <c r="C73" i="1"/>
  <c r="AP73" i="1" s="1"/>
  <c r="D73" i="1"/>
  <c r="E73" i="1"/>
  <c r="F73" i="1"/>
  <c r="G73" i="1"/>
  <c r="AL73" i="1"/>
  <c r="AM73" i="1"/>
  <c r="AN73" i="1"/>
  <c r="AO73" i="1"/>
  <c r="C74" i="1"/>
  <c r="L74" i="1" s="1"/>
  <c r="D74" i="1"/>
  <c r="E74" i="1"/>
  <c r="F74" i="1"/>
  <c r="G74" i="1"/>
  <c r="AL74" i="1"/>
  <c r="AM74" i="1"/>
  <c r="AN74" i="1"/>
  <c r="AO74" i="1"/>
  <c r="C75" i="1"/>
  <c r="D75" i="1"/>
  <c r="E75" i="1"/>
  <c r="F75" i="1"/>
  <c r="G75" i="1"/>
  <c r="AL75" i="1"/>
  <c r="AM75" i="1"/>
  <c r="AN75" i="1"/>
  <c r="AO75" i="1"/>
  <c r="C76" i="1"/>
  <c r="K76" i="1" s="1"/>
  <c r="D76" i="1"/>
  <c r="E76" i="1"/>
  <c r="F76" i="1"/>
  <c r="G76" i="1"/>
  <c r="AL76" i="1"/>
  <c r="AM76" i="1"/>
  <c r="AN76" i="1"/>
  <c r="AO76" i="1"/>
  <c r="C77" i="1"/>
  <c r="D77" i="1"/>
  <c r="E77" i="1"/>
  <c r="F77" i="1"/>
  <c r="G77" i="1"/>
  <c r="AL77" i="1"/>
  <c r="AM77" i="1"/>
  <c r="AN77" i="1"/>
  <c r="AO77" i="1"/>
  <c r="C78" i="1"/>
  <c r="K78" i="1" s="1"/>
  <c r="D78" i="1"/>
  <c r="E78" i="1"/>
  <c r="F78" i="1"/>
  <c r="G78" i="1"/>
  <c r="AL78" i="1"/>
  <c r="AM78" i="1"/>
  <c r="AN78" i="1"/>
  <c r="AO78" i="1"/>
  <c r="C79" i="1"/>
  <c r="AS79" i="1" s="1"/>
  <c r="D79" i="1"/>
  <c r="E79" i="1"/>
  <c r="F79" i="1"/>
  <c r="G79" i="1"/>
  <c r="AL79" i="1"/>
  <c r="AM79" i="1"/>
  <c r="AN79" i="1"/>
  <c r="AO79" i="1"/>
  <c r="C80" i="1"/>
  <c r="D80" i="1"/>
  <c r="E80" i="1"/>
  <c r="F80" i="1"/>
  <c r="G80" i="1"/>
  <c r="AL80" i="1"/>
  <c r="AM80" i="1"/>
  <c r="AN80" i="1"/>
  <c r="AO80" i="1"/>
  <c r="C81" i="1"/>
  <c r="D81" i="1"/>
  <c r="E81" i="1"/>
  <c r="F81" i="1"/>
  <c r="G81" i="1"/>
  <c r="AL81" i="1"/>
  <c r="AM81" i="1"/>
  <c r="AN81" i="1"/>
  <c r="AO81" i="1"/>
  <c r="C82" i="1"/>
  <c r="AS82" i="1" s="1"/>
  <c r="D82" i="1"/>
  <c r="E82" i="1"/>
  <c r="F82" i="1"/>
  <c r="G82" i="1"/>
  <c r="AL82" i="1"/>
  <c r="AM82" i="1"/>
  <c r="AN82" i="1"/>
  <c r="AO82" i="1"/>
  <c r="C83" i="1"/>
  <c r="L83" i="1" s="1"/>
  <c r="D83" i="1"/>
  <c r="E83" i="1"/>
  <c r="F83" i="1"/>
  <c r="G83" i="1"/>
  <c r="AL83" i="1"/>
  <c r="AM83" i="1"/>
  <c r="AN83" i="1"/>
  <c r="AO83" i="1"/>
  <c r="C84" i="1"/>
  <c r="D84" i="1"/>
  <c r="E84" i="1"/>
  <c r="F84" i="1"/>
  <c r="G84" i="1"/>
  <c r="AL84" i="1"/>
  <c r="AM84" i="1"/>
  <c r="AN84" i="1"/>
  <c r="AO84" i="1"/>
  <c r="C85" i="1"/>
  <c r="D85" i="1"/>
  <c r="E85" i="1"/>
  <c r="F85" i="1"/>
  <c r="G85" i="1"/>
  <c r="AL85" i="1"/>
  <c r="AM85" i="1"/>
  <c r="AN85" i="1"/>
  <c r="AO85" i="1"/>
  <c r="C86" i="1"/>
  <c r="L86" i="1" s="1"/>
  <c r="D86" i="1"/>
  <c r="E86" i="1"/>
  <c r="F86" i="1"/>
  <c r="G86" i="1"/>
  <c r="AL86" i="1"/>
  <c r="AM86" i="1"/>
  <c r="AN86" i="1"/>
  <c r="AO86" i="1"/>
  <c r="C87" i="1"/>
  <c r="D87" i="1"/>
  <c r="E87" i="1"/>
  <c r="F87" i="1"/>
  <c r="G87" i="1"/>
  <c r="AL87" i="1"/>
  <c r="AM87" i="1"/>
  <c r="AN87" i="1"/>
  <c r="AO87" i="1"/>
  <c r="C88" i="1"/>
  <c r="AS88" i="1" s="1"/>
  <c r="D88" i="1"/>
  <c r="E88" i="1"/>
  <c r="F88" i="1"/>
  <c r="G88" i="1"/>
  <c r="AL88" i="1"/>
  <c r="AM88" i="1"/>
  <c r="AN88" i="1"/>
  <c r="AO88" i="1"/>
  <c r="C89" i="1"/>
  <c r="D89" i="1"/>
  <c r="E89" i="1"/>
  <c r="F89" i="1"/>
  <c r="G89" i="1"/>
  <c r="AL89" i="1"/>
  <c r="AM89" i="1"/>
  <c r="AN89" i="1"/>
  <c r="AO89" i="1"/>
  <c r="C90" i="1"/>
  <c r="D90" i="1"/>
  <c r="E90" i="1"/>
  <c r="F90" i="1"/>
  <c r="G90" i="1"/>
  <c r="AL90" i="1"/>
  <c r="AM90" i="1"/>
  <c r="AN90" i="1"/>
  <c r="AO90" i="1"/>
  <c r="C91" i="1"/>
  <c r="D91" i="1"/>
  <c r="E91" i="1"/>
  <c r="F91" i="1"/>
  <c r="G91" i="1"/>
  <c r="AL91" i="1"/>
  <c r="AM91" i="1"/>
  <c r="AN91" i="1"/>
  <c r="AO91" i="1"/>
  <c r="C92" i="1"/>
  <c r="AQ92" i="1" s="1"/>
  <c r="D92" i="1"/>
  <c r="E92" i="1"/>
  <c r="F92" i="1"/>
  <c r="G92" i="1"/>
  <c r="AL92" i="1"/>
  <c r="AM92" i="1"/>
  <c r="AN92" i="1"/>
  <c r="AO92" i="1"/>
  <c r="C93" i="1"/>
  <c r="D93" i="1"/>
  <c r="E93" i="1"/>
  <c r="F93" i="1"/>
  <c r="G93" i="1"/>
  <c r="AL93" i="1"/>
  <c r="AM93" i="1"/>
  <c r="AN93" i="1"/>
  <c r="AO93" i="1"/>
  <c r="C94" i="1"/>
  <c r="D94" i="1"/>
  <c r="E94" i="1"/>
  <c r="F94" i="1"/>
  <c r="G94" i="1"/>
  <c r="AL94" i="1"/>
  <c r="AM94" i="1"/>
  <c r="AN94" i="1"/>
  <c r="AO94" i="1"/>
  <c r="C95" i="1"/>
  <c r="AP95" i="1" s="1"/>
  <c r="D95" i="1"/>
  <c r="E95" i="1"/>
  <c r="F95" i="1"/>
  <c r="G95" i="1"/>
  <c r="AL95" i="1"/>
  <c r="AM95" i="1"/>
  <c r="AN95" i="1"/>
  <c r="AO95" i="1"/>
  <c r="C96" i="1"/>
  <c r="D96" i="1"/>
  <c r="E96" i="1"/>
  <c r="F96" i="1"/>
  <c r="G96" i="1"/>
  <c r="AL96" i="1"/>
  <c r="AM96" i="1"/>
  <c r="AN96" i="1"/>
  <c r="AO96" i="1"/>
  <c r="C97" i="1"/>
  <c r="J97" i="1" s="1"/>
  <c r="D97" i="1"/>
  <c r="E97" i="1"/>
  <c r="F97" i="1"/>
  <c r="G97" i="1"/>
  <c r="AL97" i="1"/>
  <c r="AM97" i="1"/>
  <c r="AN97" i="1"/>
  <c r="AO97" i="1"/>
  <c r="C98" i="1"/>
  <c r="D98" i="1"/>
  <c r="E98" i="1"/>
  <c r="F98" i="1"/>
  <c r="G98" i="1"/>
  <c r="AL98" i="1"/>
  <c r="AM98" i="1"/>
  <c r="AN98" i="1"/>
  <c r="AO98" i="1"/>
  <c r="C99" i="1"/>
  <c r="D99" i="1"/>
  <c r="E99" i="1"/>
  <c r="F99" i="1"/>
  <c r="G99" i="1"/>
  <c r="AL99" i="1"/>
  <c r="AM99" i="1"/>
  <c r="AN99" i="1"/>
  <c r="AO99" i="1"/>
  <c r="C100" i="1"/>
  <c r="D100" i="1"/>
  <c r="E100" i="1"/>
  <c r="F100" i="1"/>
  <c r="G100" i="1"/>
  <c r="AL100" i="1"/>
  <c r="AM100" i="1"/>
  <c r="AN100" i="1"/>
  <c r="AO100" i="1"/>
  <c r="C101" i="1"/>
  <c r="D101" i="1"/>
  <c r="E101" i="1"/>
  <c r="F101" i="1"/>
  <c r="G101" i="1"/>
  <c r="AL101" i="1"/>
  <c r="AM101" i="1"/>
  <c r="AN101" i="1"/>
  <c r="AO101" i="1"/>
  <c r="C102" i="1"/>
  <c r="D102" i="1"/>
  <c r="E102" i="1"/>
  <c r="F102" i="1"/>
  <c r="G102" i="1"/>
  <c r="AL102" i="1"/>
  <c r="AM102" i="1"/>
  <c r="AN102" i="1"/>
  <c r="AO102" i="1"/>
  <c r="C103" i="1"/>
  <c r="AP103" i="1" s="1"/>
  <c r="D103" i="1"/>
  <c r="E103" i="1"/>
  <c r="F103" i="1"/>
  <c r="G103" i="1"/>
  <c r="AL103" i="1"/>
  <c r="AM103" i="1"/>
  <c r="AN103" i="1"/>
  <c r="AO103" i="1"/>
  <c r="C104" i="1"/>
  <c r="D104" i="1"/>
  <c r="E104" i="1"/>
  <c r="F104" i="1"/>
  <c r="G104" i="1"/>
  <c r="AL104" i="1"/>
  <c r="AM104" i="1"/>
  <c r="AN104" i="1"/>
  <c r="AO104" i="1"/>
  <c r="C105" i="1"/>
  <c r="K105" i="1" s="1"/>
  <c r="D105" i="1"/>
  <c r="E105" i="1"/>
  <c r="F105" i="1"/>
  <c r="G105" i="1"/>
  <c r="AL105" i="1"/>
  <c r="AM105" i="1"/>
  <c r="AN105" i="1"/>
  <c r="AO105" i="1"/>
  <c r="C106" i="1"/>
  <c r="D106" i="1"/>
  <c r="E106" i="1"/>
  <c r="F106" i="1"/>
  <c r="G106" i="1"/>
  <c r="AL106" i="1"/>
  <c r="AM106" i="1"/>
  <c r="AN106" i="1"/>
  <c r="AO106" i="1"/>
  <c r="C107" i="1"/>
  <c r="D107" i="1"/>
  <c r="E107" i="1"/>
  <c r="F107" i="1"/>
  <c r="G107" i="1"/>
  <c r="AL107" i="1"/>
  <c r="AM107" i="1"/>
  <c r="AN107" i="1"/>
  <c r="AO107" i="1"/>
  <c r="C108" i="1"/>
  <c r="AQ108" i="1" s="1"/>
  <c r="D108" i="1"/>
  <c r="E108" i="1"/>
  <c r="F108" i="1"/>
  <c r="G108" i="1"/>
  <c r="AL108" i="1"/>
  <c r="AM108" i="1"/>
  <c r="AN108" i="1"/>
  <c r="AO108" i="1"/>
  <c r="C109" i="1"/>
  <c r="D109" i="1"/>
  <c r="E109" i="1"/>
  <c r="F109" i="1"/>
  <c r="G109" i="1"/>
  <c r="AL109" i="1"/>
  <c r="AM109" i="1"/>
  <c r="AN109" i="1"/>
  <c r="AO109" i="1"/>
  <c r="C110" i="1"/>
  <c r="AQ110" i="1" s="1"/>
  <c r="D110" i="1"/>
  <c r="E110" i="1"/>
  <c r="F110" i="1"/>
  <c r="G110" i="1"/>
  <c r="AL110" i="1"/>
  <c r="AM110" i="1"/>
  <c r="AN110" i="1"/>
  <c r="AO110" i="1"/>
  <c r="C111" i="1"/>
  <c r="L111" i="1" s="1"/>
  <c r="D111" i="1"/>
  <c r="E111" i="1"/>
  <c r="F111" i="1"/>
  <c r="G111" i="1"/>
  <c r="AL111" i="1"/>
  <c r="AM111" i="1"/>
  <c r="AN111" i="1"/>
  <c r="AO111" i="1"/>
  <c r="C115" i="1"/>
  <c r="D115" i="1"/>
  <c r="E115" i="1"/>
  <c r="F115" i="1"/>
  <c r="G115" i="1"/>
  <c r="AL115" i="1"/>
  <c r="AM115" i="1"/>
  <c r="AN115" i="1"/>
  <c r="AO115" i="1"/>
  <c r="C116" i="1"/>
  <c r="D116" i="1"/>
  <c r="E116" i="1"/>
  <c r="F116" i="1"/>
  <c r="G116" i="1"/>
  <c r="AL116" i="1"/>
  <c r="AM116" i="1"/>
  <c r="AN116" i="1"/>
  <c r="AO116" i="1"/>
  <c r="C117" i="1"/>
  <c r="D117" i="1"/>
  <c r="E117" i="1"/>
  <c r="F117" i="1"/>
  <c r="G117" i="1"/>
  <c r="AL117" i="1"/>
  <c r="AM117" i="1"/>
  <c r="AN117" i="1"/>
  <c r="AO117" i="1"/>
  <c r="C118" i="1"/>
  <c r="AR118" i="1" s="1"/>
  <c r="D118" i="1"/>
  <c r="E118" i="1"/>
  <c r="F118" i="1"/>
  <c r="G118" i="1"/>
  <c r="AL118" i="1"/>
  <c r="AM118" i="1"/>
  <c r="AN118" i="1"/>
  <c r="AO118" i="1"/>
  <c r="C119" i="1"/>
  <c r="D119" i="1"/>
  <c r="E119" i="1"/>
  <c r="F119" i="1"/>
  <c r="G119" i="1"/>
  <c r="AL119" i="1"/>
  <c r="AM119" i="1"/>
  <c r="AN119" i="1"/>
  <c r="AO119" i="1"/>
  <c r="C120" i="1"/>
  <c r="AP120" i="1" s="1"/>
  <c r="D120" i="1"/>
  <c r="E120" i="1"/>
  <c r="F120" i="1"/>
  <c r="G120" i="1"/>
  <c r="AL120" i="1"/>
  <c r="AM120" i="1"/>
  <c r="AN120" i="1"/>
  <c r="AO120" i="1"/>
  <c r="C121" i="1"/>
  <c r="D121" i="1"/>
  <c r="E121" i="1"/>
  <c r="F121" i="1"/>
  <c r="G121" i="1"/>
  <c r="AL121" i="1"/>
  <c r="AM121" i="1"/>
  <c r="AN121" i="1"/>
  <c r="AO121" i="1"/>
  <c r="C122" i="1"/>
  <c r="D122" i="1"/>
  <c r="E122" i="1"/>
  <c r="F122" i="1"/>
  <c r="G122" i="1"/>
  <c r="AL122" i="1"/>
  <c r="AM122" i="1"/>
  <c r="AN122" i="1"/>
  <c r="AO122" i="1"/>
  <c r="C123" i="1"/>
  <c r="K123" i="1" s="1"/>
  <c r="D123" i="1"/>
  <c r="E123" i="1"/>
  <c r="F123" i="1"/>
  <c r="G123" i="1"/>
  <c r="AL123" i="1"/>
  <c r="AM123" i="1"/>
  <c r="AN123" i="1"/>
  <c r="AO123" i="1"/>
  <c r="C124" i="1"/>
  <c r="D124" i="1"/>
  <c r="E124" i="1"/>
  <c r="F124" i="1"/>
  <c r="G124" i="1"/>
  <c r="AL124" i="1"/>
  <c r="AM124" i="1"/>
  <c r="AN124" i="1"/>
  <c r="AO124" i="1"/>
  <c r="C125" i="1"/>
  <c r="AS125" i="1" s="1"/>
  <c r="D125" i="1"/>
  <c r="E125" i="1"/>
  <c r="F125" i="1"/>
  <c r="G125" i="1"/>
  <c r="AL125" i="1"/>
  <c r="AM125" i="1"/>
  <c r="AN125" i="1"/>
  <c r="AO125" i="1"/>
  <c r="C126" i="1"/>
  <c r="AR126" i="1" s="1"/>
  <c r="D126" i="1"/>
  <c r="E126" i="1"/>
  <c r="F126" i="1"/>
  <c r="G126" i="1"/>
  <c r="AL126" i="1"/>
  <c r="AM126" i="1"/>
  <c r="AN126" i="1"/>
  <c r="AO126" i="1"/>
  <c r="C127" i="1"/>
  <c r="D127" i="1"/>
  <c r="E127" i="1"/>
  <c r="F127" i="1"/>
  <c r="G127" i="1"/>
  <c r="AL127" i="1"/>
  <c r="AM127" i="1"/>
  <c r="AN127" i="1"/>
  <c r="AO127" i="1"/>
  <c r="C128" i="1"/>
  <c r="AR128" i="1" s="1"/>
  <c r="D128" i="1"/>
  <c r="E128" i="1"/>
  <c r="F128" i="1"/>
  <c r="G128" i="1"/>
  <c r="AL128" i="1"/>
  <c r="AM128" i="1"/>
  <c r="AN128" i="1"/>
  <c r="AO128" i="1"/>
  <c r="C129" i="1"/>
  <c r="L129" i="1" s="1"/>
  <c r="D129" i="1"/>
  <c r="E129" i="1"/>
  <c r="F129" i="1"/>
  <c r="G129" i="1"/>
  <c r="AL129" i="1"/>
  <c r="AM129" i="1"/>
  <c r="AN129" i="1"/>
  <c r="AO129" i="1"/>
  <c r="AQ129" i="1"/>
  <c r="C132" i="1"/>
  <c r="L132" i="1" s="1"/>
  <c r="D132" i="1"/>
  <c r="E132" i="1"/>
  <c r="F132" i="1"/>
  <c r="G132" i="1"/>
  <c r="AL132" i="1"/>
  <c r="AM132" i="1"/>
  <c r="AN132" i="1"/>
  <c r="AO132" i="1"/>
  <c r="C133" i="1"/>
  <c r="D133" i="1"/>
  <c r="E133" i="1"/>
  <c r="F133" i="1"/>
  <c r="G133" i="1"/>
  <c r="AL133" i="1"/>
  <c r="AM133" i="1"/>
  <c r="AN133" i="1"/>
  <c r="AO133" i="1"/>
  <c r="C134" i="1"/>
  <c r="AP134" i="1" s="1"/>
  <c r="D134" i="1"/>
  <c r="E134" i="1"/>
  <c r="F134" i="1"/>
  <c r="G134" i="1"/>
  <c r="AL134" i="1"/>
  <c r="AM134" i="1"/>
  <c r="AN134" i="1"/>
  <c r="AO134" i="1"/>
  <c r="C135" i="1"/>
  <c r="J135" i="1" s="1"/>
  <c r="D135" i="1"/>
  <c r="E135" i="1"/>
  <c r="F135" i="1"/>
  <c r="G135" i="1"/>
  <c r="AL135" i="1"/>
  <c r="AM135" i="1"/>
  <c r="AN135" i="1"/>
  <c r="AO135" i="1"/>
  <c r="C136" i="1"/>
  <c r="D136" i="1"/>
  <c r="E136" i="1"/>
  <c r="F136" i="1"/>
  <c r="G136" i="1"/>
  <c r="AL136" i="1"/>
  <c r="AM136" i="1"/>
  <c r="AN136" i="1"/>
  <c r="AO136" i="1"/>
  <c r="C137" i="1"/>
  <c r="AR137" i="1" s="1"/>
  <c r="D137" i="1"/>
  <c r="E137" i="1"/>
  <c r="F137" i="1"/>
  <c r="G137" i="1"/>
  <c r="AL137" i="1"/>
  <c r="AM137" i="1"/>
  <c r="AN137" i="1"/>
  <c r="AO137" i="1"/>
  <c r="C138" i="1"/>
  <c r="D138" i="1"/>
  <c r="E138" i="1"/>
  <c r="F138" i="1"/>
  <c r="G138" i="1"/>
  <c r="AL138" i="1"/>
  <c r="AM138" i="1"/>
  <c r="AN138" i="1"/>
  <c r="AO138" i="1"/>
  <c r="C139" i="1"/>
  <c r="AQ139" i="1" s="1"/>
  <c r="D139" i="1"/>
  <c r="E139" i="1"/>
  <c r="F139" i="1"/>
  <c r="G139" i="1"/>
  <c r="H139" i="1" s="1"/>
  <c r="AL139" i="1"/>
  <c r="AM139" i="1"/>
  <c r="AN139" i="1"/>
  <c r="AO139" i="1"/>
  <c r="AR139" i="1"/>
  <c r="AS139" i="1"/>
  <c r="C140" i="1"/>
  <c r="AR140" i="1" s="1"/>
  <c r="D140" i="1"/>
  <c r="E140" i="1"/>
  <c r="F140" i="1"/>
  <c r="G140" i="1"/>
  <c r="AL140" i="1"/>
  <c r="AM140" i="1"/>
  <c r="AN140" i="1"/>
  <c r="AO140" i="1"/>
  <c r="AP140" i="1"/>
  <c r="C141" i="1"/>
  <c r="D141" i="1"/>
  <c r="E141" i="1"/>
  <c r="F141" i="1"/>
  <c r="G141" i="1"/>
  <c r="AL141" i="1"/>
  <c r="AM141" i="1"/>
  <c r="AN141" i="1"/>
  <c r="AO141" i="1"/>
  <c r="C142" i="1"/>
  <c r="L142" i="1" s="1"/>
  <c r="D142" i="1"/>
  <c r="E142" i="1"/>
  <c r="F142" i="1"/>
  <c r="G142" i="1"/>
  <c r="AL142" i="1"/>
  <c r="AM142" i="1"/>
  <c r="AN142" i="1"/>
  <c r="AO142" i="1"/>
  <c r="C143" i="1"/>
  <c r="D143" i="1"/>
  <c r="E143" i="1"/>
  <c r="F143" i="1"/>
  <c r="G143" i="1"/>
  <c r="AL143" i="1"/>
  <c r="AM143" i="1"/>
  <c r="AN143" i="1"/>
  <c r="AO143" i="1"/>
  <c r="C144" i="1"/>
  <c r="D144" i="1"/>
  <c r="E144" i="1"/>
  <c r="F144" i="1"/>
  <c r="G144" i="1"/>
  <c r="AL144" i="1"/>
  <c r="AM144" i="1"/>
  <c r="AN144" i="1"/>
  <c r="AO144" i="1"/>
  <c r="C145" i="1"/>
  <c r="AP145" i="1" s="1"/>
  <c r="D145" i="1"/>
  <c r="E145" i="1"/>
  <c r="F145" i="1"/>
  <c r="G145" i="1"/>
  <c r="AL145" i="1"/>
  <c r="AM145" i="1"/>
  <c r="AN145" i="1"/>
  <c r="AO145" i="1"/>
  <c r="C146" i="1"/>
  <c r="AP146" i="1" s="1"/>
  <c r="D146" i="1"/>
  <c r="E146" i="1"/>
  <c r="F146" i="1"/>
  <c r="G146" i="1"/>
  <c r="AL146" i="1"/>
  <c r="AM146" i="1"/>
  <c r="AN146" i="1"/>
  <c r="AO146" i="1"/>
  <c r="C147" i="1"/>
  <c r="D147" i="1"/>
  <c r="E147" i="1"/>
  <c r="F147" i="1"/>
  <c r="G147" i="1"/>
  <c r="AL147" i="1"/>
  <c r="AM147" i="1"/>
  <c r="AN147" i="1"/>
  <c r="AO147" i="1"/>
  <c r="C148" i="1"/>
  <c r="D148" i="1"/>
  <c r="E148" i="1"/>
  <c r="F148" i="1"/>
  <c r="G148" i="1"/>
  <c r="AL148" i="1"/>
  <c r="AM148" i="1"/>
  <c r="AN148" i="1"/>
  <c r="AO148" i="1"/>
  <c r="C149" i="1"/>
  <c r="J149" i="1" s="1"/>
  <c r="D149" i="1"/>
  <c r="E149" i="1"/>
  <c r="F149" i="1"/>
  <c r="G149" i="1"/>
  <c r="AL149" i="1"/>
  <c r="AM149" i="1"/>
  <c r="AN149" i="1"/>
  <c r="AO149" i="1"/>
  <c r="C150" i="1"/>
  <c r="L150" i="1" s="1"/>
  <c r="D150" i="1"/>
  <c r="E150" i="1"/>
  <c r="F150" i="1"/>
  <c r="G150" i="1"/>
  <c r="AL150" i="1"/>
  <c r="AM150" i="1"/>
  <c r="AN150" i="1"/>
  <c r="AO150" i="1"/>
  <c r="C151" i="1"/>
  <c r="AR151" i="1" s="1"/>
  <c r="D151" i="1"/>
  <c r="E151" i="1"/>
  <c r="F151" i="1"/>
  <c r="G151" i="1"/>
  <c r="AL151" i="1"/>
  <c r="AM151" i="1"/>
  <c r="AN151" i="1"/>
  <c r="AO151" i="1"/>
  <c r="C152" i="1"/>
  <c r="D152" i="1"/>
  <c r="E152" i="1"/>
  <c r="F152" i="1"/>
  <c r="G152" i="1"/>
  <c r="AL152" i="1"/>
  <c r="AM152" i="1"/>
  <c r="AN152" i="1"/>
  <c r="AO152" i="1"/>
  <c r="C153" i="1"/>
  <c r="K153" i="1" s="1"/>
  <c r="D153" i="1"/>
  <c r="E153" i="1"/>
  <c r="F153" i="1"/>
  <c r="G153" i="1"/>
  <c r="AL153" i="1"/>
  <c r="AM153" i="1"/>
  <c r="AN153" i="1"/>
  <c r="AO153" i="1"/>
  <c r="C154" i="1"/>
  <c r="AP154" i="1" s="1"/>
  <c r="D154" i="1"/>
  <c r="E154" i="1"/>
  <c r="F154" i="1"/>
  <c r="G154" i="1"/>
  <c r="AL154" i="1"/>
  <c r="AM154" i="1"/>
  <c r="AN154" i="1"/>
  <c r="AO154" i="1"/>
  <c r="C155" i="1"/>
  <c r="D155" i="1"/>
  <c r="E155" i="1"/>
  <c r="F155" i="1"/>
  <c r="G155" i="1"/>
  <c r="AL155" i="1"/>
  <c r="AM155" i="1"/>
  <c r="AN155" i="1"/>
  <c r="AO155" i="1"/>
  <c r="C156" i="1"/>
  <c r="L156" i="1" s="1"/>
  <c r="D156" i="1"/>
  <c r="E156" i="1"/>
  <c r="F156" i="1"/>
  <c r="G156" i="1"/>
  <c r="AL156" i="1"/>
  <c r="AM156" i="1"/>
  <c r="AN156" i="1"/>
  <c r="AO156" i="1"/>
  <c r="C157" i="1"/>
  <c r="D157" i="1"/>
  <c r="E157" i="1"/>
  <c r="F157" i="1"/>
  <c r="G157" i="1"/>
  <c r="AL157" i="1"/>
  <c r="AM157" i="1"/>
  <c r="AN157" i="1"/>
  <c r="AO157" i="1"/>
  <c r="C158" i="1"/>
  <c r="AS158" i="1" s="1"/>
  <c r="D158" i="1"/>
  <c r="E158" i="1"/>
  <c r="F158" i="1"/>
  <c r="G158" i="1"/>
  <c r="AL158" i="1"/>
  <c r="AM158" i="1"/>
  <c r="AN158" i="1"/>
  <c r="AO158" i="1"/>
  <c r="C159" i="1"/>
  <c r="AR159" i="1" s="1"/>
  <c r="D159" i="1"/>
  <c r="E159" i="1"/>
  <c r="F159" i="1"/>
  <c r="G159" i="1"/>
  <c r="AL159" i="1"/>
  <c r="AM159" i="1"/>
  <c r="AN159" i="1"/>
  <c r="AO159" i="1"/>
  <c r="C160" i="1"/>
  <c r="D160" i="1"/>
  <c r="E160" i="1"/>
  <c r="F160" i="1"/>
  <c r="G160" i="1"/>
  <c r="AL160" i="1"/>
  <c r="AM160" i="1"/>
  <c r="AN160" i="1"/>
  <c r="AO160" i="1"/>
  <c r="C161" i="1"/>
  <c r="D161" i="1"/>
  <c r="E161" i="1"/>
  <c r="F161" i="1"/>
  <c r="G161" i="1"/>
  <c r="AL161" i="1"/>
  <c r="AM161" i="1"/>
  <c r="AN161" i="1"/>
  <c r="AO161" i="1"/>
  <c r="C162" i="1"/>
  <c r="D162" i="1"/>
  <c r="E162" i="1"/>
  <c r="F162" i="1"/>
  <c r="G162" i="1"/>
  <c r="AL162" i="1"/>
  <c r="AM162" i="1"/>
  <c r="AN162" i="1"/>
  <c r="AO162" i="1"/>
  <c r="C163" i="1"/>
  <c r="AR163" i="1" s="1"/>
  <c r="D163" i="1"/>
  <c r="E163" i="1"/>
  <c r="F163" i="1"/>
  <c r="G163" i="1"/>
  <c r="AL163" i="1"/>
  <c r="AM163" i="1"/>
  <c r="AN163" i="1"/>
  <c r="AO163" i="1"/>
  <c r="C164" i="1"/>
  <c r="D164" i="1"/>
  <c r="E164" i="1"/>
  <c r="F164" i="1"/>
  <c r="G164" i="1"/>
  <c r="AL164" i="1"/>
  <c r="AM164" i="1"/>
  <c r="AN164" i="1"/>
  <c r="AO164" i="1"/>
  <c r="C165" i="1"/>
  <c r="D165" i="1"/>
  <c r="E165" i="1"/>
  <c r="F165" i="1"/>
  <c r="G165" i="1"/>
  <c r="AL165" i="1"/>
  <c r="AM165" i="1"/>
  <c r="AN165" i="1"/>
  <c r="AO165" i="1"/>
  <c r="C166" i="1"/>
  <c r="AP166" i="1" s="1"/>
  <c r="D166" i="1"/>
  <c r="E166" i="1"/>
  <c r="F166" i="1"/>
  <c r="G166" i="1"/>
  <c r="AL166" i="1"/>
  <c r="AM166" i="1"/>
  <c r="AN166" i="1"/>
  <c r="AO166" i="1"/>
  <c r="C167" i="1"/>
  <c r="D167" i="1"/>
  <c r="E167" i="1"/>
  <c r="F167" i="1"/>
  <c r="G167" i="1"/>
  <c r="AL167" i="1"/>
  <c r="AM167" i="1"/>
  <c r="AN167" i="1"/>
  <c r="AO167" i="1"/>
  <c r="C168" i="1"/>
  <c r="D168" i="1"/>
  <c r="E168" i="1"/>
  <c r="F168" i="1"/>
  <c r="G168" i="1"/>
  <c r="AL168" i="1"/>
  <c r="AM168" i="1"/>
  <c r="AN168" i="1"/>
  <c r="AO168" i="1"/>
  <c r="C169" i="1"/>
  <c r="J169" i="1" s="1"/>
  <c r="D169" i="1"/>
  <c r="E169" i="1"/>
  <c r="F169" i="1"/>
  <c r="G169" i="1"/>
  <c r="AL169" i="1"/>
  <c r="AM169" i="1"/>
  <c r="AN169" i="1"/>
  <c r="AO169" i="1"/>
  <c r="C170" i="1"/>
  <c r="AS170" i="1" s="1"/>
  <c r="D170" i="1"/>
  <c r="E170" i="1"/>
  <c r="F170" i="1"/>
  <c r="G170" i="1"/>
  <c r="AL170" i="1"/>
  <c r="AM170" i="1"/>
  <c r="AN170" i="1"/>
  <c r="AO170" i="1"/>
  <c r="C171" i="1"/>
  <c r="D171" i="1"/>
  <c r="E171" i="1"/>
  <c r="F171" i="1"/>
  <c r="G171" i="1"/>
  <c r="AL171" i="1"/>
  <c r="AM171" i="1"/>
  <c r="AN171" i="1"/>
  <c r="AO171" i="1"/>
  <c r="C172" i="1"/>
  <c r="D172" i="1"/>
  <c r="E172" i="1"/>
  <c r="F172" i="1"/>
  <c r="G172" i="1"/>
  <c r="AL172" i="1"/>
  <c r="AM172" i="1"/>
  <c r="AN172" i="1"/>
  <c r="AO172" i="1"/>
  <c r="C173" i="1"/>
  <c r="J173" i="1" s="1"/>
  <c r="D173" i="1"/>
  <c r="E173" i="1"/>
  <c r="F173" i="1"/>
  <c r="G173" i="1"/>
  <c r="AL173" i="1"/>
  <c r="AM173" i="1"/>
  <c r="AN173" i="1"/>
  <c r="AO173" i="1"/>
  <c r="C174" i="1"/>
  <c r="D174" i="1"/>
  <c r="E174" i="1"/>
  <c r="F174" i="1"/>
  <c r="G174" i="1"/>
  <c r="AL174" i="1"/>
  <c r="AM174" i="1"/>
  <c r="AN174" i="1"/>
  <c r="AO174" i="1"/>
  <c r="C175" i="1"/>
  <c r="D175" i="1"/>
  <c r="E175" i="1"/>
  <c r="F175" i="1"/>
  <c r="G175" i="1"/>
  <c r="AL175" i="1"/>
  <c r="AM175" i="1"/>
  <c r="AN175" i="1"/>
  <c r="AO175" i="1"/>
  <c r="C176" i="1"/>
  <c r="D176" i="1"/>
  <c r="E176" i="1"/>
  <c r="F176" i="1"/>
  <c r="G176" i="1"/>
  <c r="AL176" i="1"/>
  <c r="AM176" i="1"/>
  <c r="AN176" i="1"/>
  <c r="AO176" i="1"/>
  <c r="C177" i="1"/>
  <c r="D177" i="1"/>
  <c r="E177" i="1"/>
  <c r="F177" i="1"/>
  <c r="G177" i="1"/>
  <c r="AL177" i="1"/>
  <c r="AM177" i="1"/>
  <c r="AN177" i="1"/>
  <c r="AO177" i="1"/>
  <c r="C178" i="1"/>
  <c r="AS178" i="1" s="1"/>
  <c r="D178" i="1"/>
  <c r="E178" i="1"/>
  <c r="F178" i="1"/>
  <c r="G178" i="1"/>
  <c r="AL178" i="1"/>
  <c r="AM178" i="1"/>
  <c r="AN178" i="1"/>
  <c r="AO178" i="1"/>
  <c r="C179" i="1"/>
  <c r="D179" i="1"/>
  <c r="E179" i="1"/>
  <c r="F179" i="1"/>
  <c r="G179" i="1"/>
  <c r="AL179" i="1"/>
  <c r="AM179" i="1"/>
  <c r="AN179" i="1"/>
  <c r="AO179" i="1"/>
  <c r="C180" i="1"/>
  <c r="D180" i="1"/>
  <c r="E180" i="1"/>
  <c r="F180" i="1"/>
  <c r="G180" i="1"/>
  <c r="AL180" i="1"/>
  <c r="AM180" i="1"/>
  <c r="AN180" i="1"/>
  <c r="AO180" i="1"/>
  <c r="C181" i="1"/>
  <c r="AS181" i="1" s="1"/>
  <c r="D181" i="1"/>
  <c r="E181" i="1"/>
  <c r="F181" i="1"/>
  <c r="G181" i="1"/>
  <c r="AL181" i="1"/>
  <c r="AM181" i="1"/>
  <c r="AN181" i="1"/>
  <c r="AO181" i="1"/>
  <c r="C182" i="1"/>
  <c r="L182" i="1" s="1"/>
  <c r="D182" i="1"/>
  <c r="E182" i="1"/>
  <c r="F182" i="1"/>
  <c r="G182" i="1"/>
  <c r="AL182" i="1"/>
  <c r="AM182" i="1"/>
  <c r="AN182" i="1"/>
  <c r="AO182" i="1"/>
  <c r="C183" i="1"/>
  <c r="L183" i="1" s="1"/>
  <c r="D183" i="1"/>
  <c r="E183" i="1"/>
  <c r="F183" i="1"/>
  <c r="G183" i="1"/>
  <c r="AL183" i="1"/>
  <c r="AM183" i="1"/>
  <c r="AN183" i="1"/>
  <c r="AO183" i="1"/>
  <c r="C184" i="1"/>
  <c r="L184" i="1" s="1"/>
  <c r="D184" i="1"/>
  <c r="E184" i="1"/>
  <c r="F184" i="1"/>
  <c r="G184" i="1"/>
  <c r="AL184" i="1"/>
  <c r="AM184" i="1"/>
  <c r="AN184" i="1"/>
  <c r="AO184" i="1"/>
  <c r="C185" i="1"/>
  <c r="D185" i="1"/>
  <c r="E185" i="1"/>
  <c r="F185" i="1"/>
  <c r="G185" i="1"/>
  <c r="AL185" i="1"/>
  <c r="AM185" i="1"/>
  <c r="AN185" i="1"/>
  <c r="AO185" i="1"/>
  <c r="C186" i="1"/>
  <c r="D186" i="1"/>
  <c r="E186" i="1"/>
  <c r="F186" i="1"/>
  <c r="G186" i="1"/>
  <c r="AL186" i="1"/>
  <c r="AM186" i="1"/>
  <c r="AN186" i="1"/>
  <c r="AO186" i="1"/>
  <c r="C187" i="1"/>
  <c r="D187" i="1"/>
  <c r="E187" i="1"/>
  <c r="F187" i="1"/>
  <c r="G187" i="1"/>
  <c r="AL187" i="1"/>
  <c r="AM187" i="1"/>
  <c r="AN187" i="1"/>
  <c r="AO187" i="1"/>
  <c r="C188" i="1"/>
  <c r="L188" i="1" s="1"/>
  <c r="D188" i="1"/>
  <c r="E188" i="1"/>
  <c r="F188" i="1"/>
  <c r="G188" i="1"/>
  <c r="AL188" i="1"/>
  <c r="AM188" i="1"/>
  <c r="AN188" i="1"/>
  <c r="AO188" i="1"/>
  <c r="C189" i="1"/>
  <c r="D189" i="1"/>
  <c r="E189" i="1"/>
  <c r="F189" i="1"/>
  <c r="G189" i="1"/>
  <c r="AL189" i="1"/>
  <c r="AM189" i="1"/>
  <c r="AN189" i="1"/>
  <c r="AO189" i="1"/>
  <c r="C190" i="1"/>
  <c r="AS190" i="1" s="1"/>
  <c r="D190" i="1"/>
  <c r="E190" i="1"/>
  <c r="F190" i="1"/>
  <c r="G190" i="1"/>
  <c r="AL190" i="1"/>
  <c r="AM190" i="1"/>
  <c r="AN190" i="1"/>
  <c r="AO190" i="1"/>
  <c r="C191" i="1"/>
  <c r="L191" i="1" s="1"/>
  <c r="D191" i="1"/>
  <c r="E191" i="1"/>
  <c r="F191" i="1"/>
  <c r="G191" i="1"/>
  <c r="AL191" i="1"/>
  <c r="AM191" i="1"/>
  <c r="AN191" i="1"/>
  <c r="AO191" i="1"/>
  <c r="C192" i="1"/>
  <c r="D192" i="1"/>
  <c r="E192" i="1"/>
  <c r="F192" i="1"/>
  <c r="G192" i="1"/>
  <c r="AL192" i="1"/>
  <c r="AM192" i="1"/>
  <c r="AN192" i="1"/>
  <c r="AO192" i="1"/>
  <c r="C193" i="1"/>
  <c r="D193" i="1"/>
  <c r="E193" i="1"/>
  <c r="F193" i="1"/>
  <c r="G193" i="1"/>
  <c r="AL193" i="1"/>
  <c r="AM193" i="1"/>
  <c r="AN193" i="1"/>
  <c r="AO193" i="1"/>
  <c r="C194" i="1"/>
  <c r="K194" i="1" s="1"/>
  <c r="D194" i="1"/>
  <c r="E194" i="1"/>
  <c r="F194" i="1"/>
  <c r="G194" i="1"/>
  <c r="AL194" i="1"/>
  <c r="AM194" i="1"/>
  <c r="AN194" i="1"/>
  <c r="AO194" i="1"/>
  <c r="C195" i="1"/>
  <c r="AQ195" i="1" s="1"/>
  <c r="D195" i="1"/>
  <c r="E195" i="1"/>
  <c r="F195" i="1"/>
  <c r="G195" i="1"/>
  <c r="AL195" i="1"/>
  <c r="AM195" i="1"/>
  <c r="AN195" i="1"/>
  <c r="AO195" i="1"/>
  <c r="C196" i="1"/>
  <c r="D196" i="1"/>
  <c r="E196" i="1"/>
  <c r="F196" i="1"/>
  <c r="G196" i="1"/>
  <c r="AL196" i="1"/>
  <c r="AM196" i="1"/>
  <c r="AN196" i="1"/>
  <c r="AO196" i="1"/>
  <c r="C197" i="1"/>
  <c r="AS197" i="1" s="1"/>
  <c r="D197" i="1"/>
  <c r="E197" i="1"/>
  <c r="F197" i="1"/>
  <c r="G197" i="1"/>
  <c r="AL197" i="1"/>
  <c r="AM197" i="1"/>
  <c r="AN197" i="1"/>
  <c r="AO197" i="1"/>
  <c r="C198" i="1"/>
  <c r="D198" i="1"/>
  <c r="E198" i="1"/>
  <c r="F198" i="1"/>
  <c r="G198" i="1"/>
  <c r="AL198" i="1"/>
  <c r="AM198" i="1"/>
  <c r="AN198" i="1"/>
  <c r="AO198" i="1"/>
  <c r="C199" i="1"/>
  <c r="D199" i="1"/>
  <c r="E199" i="1"/>
  <c r="F199" i="1"/>
  <c r="G199" i="1"/>
  <c r="AL199" i="1"/>
  <c r="AM199" i="1"/>
  <c r="AN199" i="1"/>
  <c r="AO199" i="1"/>
  <c r="C200" i="1"/>
  <c r="D200" i="1"/>
  <c r="E200" i="1"/>
  <c r="F200" i="1"/>
  <c r="G200" i="1"/>
  <c r="AL200" i="1"/>
  <c r="AM200" i="1"/>
  <c r="AN200" i="1"/>
  <c r="AO200" i="1"/>
  <c r="C201" i="1"/>
  <c r="J201" i="1" s="1"/>
  <c r="D201" i="1"/>
  <c r="E201" i="1"/>
  <c r="F201" i="1"/>
  <c r="G201" i="1"/>
  <c r="AL201" i="1"/>
  <c r="AM201" i="1"/>
  <c r="AN201" i="1"/>
  <c r="AO201" i="1"/>
  <c r="C202" i="1"/>
  <c r="AP202" i="1" s="1"/>
  <c r="D202" i="1"/>
  <c r="E202" i="1"/>
  <c r="F202" i="1"/>
  <c r="G202" i="1"/>
  <c r="AL202" i="1"/>
  <c r="AM202" i="1"/>
  <c r="AN202" i="1"/>
  <c r="AO202" i="1"/>
  <c r="C203" i="1"/>
  <c r="AP203" i="1" s="1"/>
  <c r="D203" i="1"/>
  <c r="E203" i="1"/>
  <c r="F203" i="1"/>
  <c r="G203" i="1"/>
  <c r="AL203" i="1"/>
  <c r="AM203" i="1"/>
  <c r="AN203" i="1"/>
  <c r="AO203" i="1"/>
  <c r="C204" i="1"/>
  <c r="AP204" i="1" s="1"/>
  <c r="D204" i="1"/>
  <c r="E204" i="1"/>
  <c r="F204" i="1"/>
  <c r="G204" i="1"/>
  <c r="AL204" i="1"/>
  <c r="AM204" i="1"/>
  <c r="AN204" i="1"/>
  <c r="AO204" i="1"/>
  <c r="AR204" i="1"/>
  <c r="C205" i="1"/>
  <c r="D205" i="1"/>
  <c r="E205" i="1"/>
  <c r="F205" i="1"/>
  <c r="G205" i="1"/>
  <c r="AL205" i="1"/>
  <c r="AM205" i="1"/>
  <c r="AN205" i="1"/>
  <c r="AO205" i="1"/>
  <c r="C206" i="1"/>
  <c r="D206" i="1"/>
  <c r="E206" i="1"/>
  <c r="F206" i="1"/>
  <c r="G206" i="1"/>
  <c r="AL206" i="1"/>
  <c r="AM206" i="1"/>
  <c r="AN206" i="1"/>
  <c r="AO206" i="1"/>
  <c r="C209" i="1"/>
  <c r="AR209" i="1" s="1"/>
  <c r="D209" i="1"/>
  <c r="E209" i="1"/>
  <c r="F209" i="1"/>
  <c r="G209" i="1"/>
  <c r="AL209" i="1"/>
  <c r="AM209" i="1"/>
  <c r="AN209" i="1"/>
  <c r="AO209" i="1"/>
  <c r="C210" i="1"/>
  <c r="AP210" i="1" s="1"/>
  <c r="D210" i="1"/>
  <c r="E210" i="1"/>
  <c r="F210" i="1"/>
  <c r="G210" i="1"/>
  <c r="AL210" i="1"/>
  <c r="AM210" i="1"/>
  <c r="AN210" i="1"/>
  <c r="AO210" i="1"/>
  <c r="C211" i="1"/>
  <c r="L211" i="1" s="1"/>
  <c r="D211" i="1"/>
  <c r="E211" i="1"/>
  <c r="F211" i="1"/>
  <c r="G211" i="1"/>
  <c r="K211" i="1"/>
  <c r="AL211" i="1"/>
  <c r="AM211" i="1"/>
  <c r="AN211" i="1"/>
  <c r="AO211" i="1"/>
  <c r="C212" i="1"/>
  <c r="D212" i="1"/>
  <c r="E212" i="1"/>
  <c r="F212" i="1"/>
  <c r="G212" i="1"/>
  <c r="AL212" i="1"/>
  <c r="AM212" i="1"/>
  <c r="AN212" i="1"/>
  <c r="AO212" i="1"/>
  <c r="C213" i="1"/>
  <c r="K213" i="1" s="1"/>
  <c r="D213" i="1"/>
  <c r="E213" i="1"/>
  <c r="F213" i="1"/>
  <c r="G213" i="1"/>
  <c r="AL213" i="1"/>
  <c r="AM213" i="1"/>
  <c r="AN213" i="1"/>
  <c r="AO213" i="1"/>
  <c r="C214" i="1"/>
  <c r="D214" i="1"/>
  <c r="E214" i="1"/>
  <c r="F214" i="1"/>
  <c r="G214" i="1"/>
  <c r="AL214" i="1"/>
  <c r="AM214" i="1"/>
  <c r="AN214" i="1"/>
  <c r="AO214" i="1"/>
  <c r="C215" i="1"/>
  <c r="D215" i="1"/>
  <c r="E215" i="1"/>
  <c r="F215" i="1"/>
  <c r="G215" i="1"/>
  <c r="AL215" i="1"/>
  <c r="AM215" i="1"/>
  <c r="AN215" i="1"/>
  <c r="AO215" i="1"/>
  <c r="C216" i="1"/>
  <c r="D216" i="1"/>
  <c r="E216" i="1"/>
  <c r="F216" i="1"/>
  <c r="G216" i="1"/>
  <c r="AL216" i="1"/>
  <c r="AM216" i="1"/>
  <c r="AN216" i="1"/>
  <c r="AO216" i="1"/>
  <c r="C217" i="1"/>
  <c r="D217" i="1"/>
  <c r="E217" i="1"/>
  <c r="F217" i="1"/>
  <c r="G217" i="1"/>
  <c r="AL217" i="1"/>
  <c r="AM217" i="1"/>
  <c r="AN217" i="1"/>
  <c r="AO217" i="1"/>
  <c r="C218" i="1"/>
  <c r="L218" i="1" s="1"/>
  <c r="D218" i="1"/>
  <c r="E218" i="1"/>
  <c r="F218" i="1"/>
  <c r="G218" i="1"/>
  <c r="AL218" i="1"/>
  <c r="AM218" i="1"/>
  <c r="AN218" i="1"/>
  <c r="AO218" i="1"/>
  <c r="C219" i="1"/>
  <c r="D219" i="1"/>
  <c r="E219" i="1"/>
  <c r="F219" i="1"/>
  <c r="G219" i="1"/>
  <c r="AL219" i="1"/>
  <c r="AM219" i="1"/>
  <c r="AN219" i="1"/>
  <c r="AO219" i="1"/>
  <c r="C220" i="1"/>
  <c r="D220" i="1"/>
  <c r="E220" i="1"/>
  <c r="F220" i="1"/>
  <c r="G220" i="1"/>
  <c r="AL220" i="1"/>
  <c r="AM220" i="1"/>
  <c r="AN220" i="1"/>
  <c r="AO220" i="1"/>
  <c r="C221" i="1"/>
  <c r="AR221" i="1" s="1"/>
  <c r="D221" i="1"/>
  <c r="E221" i="1"/>
  <c r="F221" i="1"/>
  <c r="G221" i="1"/>
  <c r="AL221" i="1"/>
  <c r="AM221" i="1"/>
  <c r="AN221" i="1"/>
  <c r="AO221" i="1"/>
  <c r="C222" i="1"/>
  <c r="AQ222" i="1" s="1"/>
  <c r="D222" i="1"/>
  <c r="E222" i="1"/>
  <c r="F222" i="1"/>
  <c r="G222" i="1"/>
  <c r="AL222" i="1"/>
  <c r="AM222" i="1"/>
  <c r="AN222" i="1"/>
  <c r="AO222" i="1"/>
  <c r="C223" i="1"/>
  <c r="D223" i="1"/>
  <c r="E223" i="1"/>
  <c r="F223" i="1"/>
  <c r="G223" i="1"/>
  <c r="AL223" i="1"/>
  <c r="AM223" i="1"/>
  <c r="AN223" i="1"/>
  <c r="AO223" i="1"/>
  <c r="C224" i="1"/>
  <c r="AP224" i="1" s="1"/>
  <c r="D224" i="1"/>
  <c r="E224" i="1"/>
  <c r="F224" i="1"/>
  <c r="G224" i="1"/>
  <c r="AL224" i="1"/>
  <c r="AM224" i="1"/>
  <c r="AN224" i="1"/>
  <c r="AO224" i="1"/>
  <c r="C225" i="1"/>
  <c r="J225" i="1" s="1"/>
  <c r="D225" i="1"/>
  <c r="E225" i="1"/>
  <c r="F225" i="1"/>
  <c r="G225" i="1"/>
  <c r="AL225" i="1"/>
  <c r="AM225" i="1"/>
  <c r="AN225" i="1"/>
  <c r="AO225" i="1"/>
  <c r="C226" i="1"/>
  <c r="L226" i="1" s="1"/>
  <c r="D226" i="1"/>
  <c r="E226" i="1"/>
  <c r="F226" i="1"/>
  <c r="G226" i="1"/>
  <c r="AL226" i="1"/>
  <c r="AM226" i="1"/>
  <c r="AN226" i="1"/>
  <c r="AO226" i="1"/>
  <c r="C227" i="1"/>
  <c r="D227" i="1"/>
  <c r="E227" i="1"/>
  <c r="F227" i="1"/>
  <c r="G227" i="1"/>
  <c r="AL227" i="1"/>
  <c r="AM227" i="1"/>
  <c r="AN227" i="1"/>
  <c r="AO227" i="1"/>
  <c r="C228" i="1"/>
  <c r="AS228" i="1" s="1"/>
  <c r="D228" i="1"/>
  <c r="E228" i="1"/>
  <c r="F228" i="1"/>
  <c r="G228" i="1"/>
  <c r="AL228" i="1"/>
  <c r="AM228" i="1"/>
  <c r="AN228" i="1"/>
  <c r="AO228" i="1"/>
  <c r="C229" i="1"/>
  <c r="D229" i="1"/>
  <c r="E229" i="1"/>
  <c r="F229" i="1"/>
  <c r="G229" i="1"/>
  <c r="AL229" i="1"/>
  <c r="AM229" i="1"/>
  <c r="AN229" i="1"/>
  <c r="AO229" i="1"/>
  <c r="C230" i="1"/>
  <c r="D230" i="1"/>
  <c r="E230" i="1"/>
  <c r="F230" i="1"/>
  <c r="G230" i="1"/>
  <c r="AL230" i="1"/>
  <c r="AM230" i="1"/>
  <c r="AN230" i="1"/>
  <c r="AO230" i="1"/>
  <c r="C231" i="1"/>
  <c r="D231" i="1"/>
  <c r="E231" i="1"/>
  <c r="F231" i="1"/>
  <c r="G231" i="1"/>
  <c r="AL231" i="1"/>
  <c r="AM231" i="1"/>
  <c r="AN231" i="1"/>
  <c r="AO231" i="1"/>
  <c r="C232" i="1"/>
  <c r="D232" i="1"/>
  <c r="E232" i="1"/>
  <c r="F232" i="1"/>
  <c r="G232" i="1"/>
  <c r="AL232" i="1"/>
  <c r="AM232" i="1"/>
  <c r="AN232" i="1"/>
  <c r="AO232" i="1"/>
  <c r="C233" i="1"/>
  <c r="AS233" i="1" s="1"/>
  <c r="D233" i="1"/>
  <c r="E233" i="1"/>
  <c r="F233" i="1"/>
  <c r="G233" i="1"/>
  <c r="AL233" i="1"/>
  <c r="AM233" i="1"/>
  <c r="AN233" i="1"/>
  <c r="AO233" i="1"/>
  <c r="C234" i="1"/>
  <c r="D234" i="1"/>
  <c r="E234" i="1"/>
  <c r="F234" i="1"/>
  <c r="G234" i="1"/>
  <c r="AL234" i="1"/>
  <c r="AM234" i="1"/>
  <c r="AN234" i="1"/>
  <c r="AO234" i="1"/>
  <c r="C235" i="1"/>
  <c r="D235" i="1"/>
  <c r="E235" i="1"/>
  <c r="F235" i="1"/>
  <c r="G235" i="1"/>
  <c r="AL235" i="1"/>
  <c r="AM235" i="1"/>
  <c r="AN235" i="1"/>
  <c r="AO235" i="1"/>
  <c r="C236" i="1"/>
  <c r="L236" i="1" s="1"/>
  <c r="D236" i="1"/>
  <c r="E236" i="1"/>
  <c r="F236" i="1"/>
  <c r="G236" i="1"/>
  <c r="AL236" i="1"/>
  <c r="AM236" i="1"/>
  <c r="AN236" i="1"/>
  <c r="AO236" i="1"/>
  <c r="C237" i="1"/>
  <c r="L237" i="1" s="1"/>
  <c r="D237" i="1"/>
  <c r="E237" i="1"/>
  <c r="F237" i="1"/>
  <c r="G237" i="1"/>
  <c r="AL237" i="1"/>
  <c r="AM237" i="1"/>
  <c r="AN237" i="1"/>
  <c r="AO237" i="1"/>
  <c r="C238" i="1"/>
  <c r="D238" i="1"/>
  <c r="E238" i="1"/>
  <c r="F238" i="1"/>
  <c r="G238" i="1"/>
  <c r="AL238" i="1"/>
  <c r="AM238" i="1"/>
  <c r="AN238" i="1"/>
  <c r="AO238" i="1"/>
  <c r="C239" i="1"/>
  <c r="AR239" i="1" s="1"/>
  <c r="D239" i="1"/>
  <c r="E239" i="1"/>
  <c r="F239" i="1"/>
  <c r="G239" i="1"/>
  <c r="AL239" i="1"/>
  <c r="AM239" i="1"/>
  <c r="AN239" i="1"/>
  <c r="AO239" i="1"/>
  <c r="C240" i="1"/>
  <c r="D240" i="1"/>
  <c r="E240" i="1"/>
  <c r="F240" i="1"/>
  <c r="G240" i="1"/>
  <c r="AL240" i="1"/>
  <c r="AM240" i="1"/>
  <c r="AN240" i="1"/>
  <c r="AO240" i="1"/>
  <c r="C241" i="1"/>
  <c r="AS241" i="1" s="1"/>
  <c r="D241" i="1"/>
  <c r="E241" i="1"/>
  <c r="F241" i="1"/>
  <c r="G241" i="1"/>
  <c r="AL241" i="1"/>
  <c r="AM241" i="1"/>
  <c r="AN241" i="1"/>
  <c r="AO241" i="1"/>
  <c r="C242" i="1"/>
  <c r="AP242" i="1" s="1"/>
  <c r="D242" i="1"/>
  <c r="E242" i="1"/>
  <c r="F242" i="1"/>
  <c r="G242" i="1"/>
  <c r="AL242" i="1"/>
  <c r="AM242" i="1"/>
  <c r="AN242" i="1"/>
  <c r="AO242" i="1"/>
  <c r="C243" i="1"/>
  <c r="D243" i="1"/>
  <c r="E243" i="1"/>
  <c r="F243" i="1"/>
  <c r="G243" i="1"/>
  <c r="AL243" i="1"/>
  <c r="AM243" i="1"/>
  <c r="AN243" i="1"/>
  <c r="AO243" i="1"/>
  <c r="C244" i="1"/>
  <c r="L244" i="1" s="1"/>
  <c r="D244" i="1"/>
  <c r="E244" i="1"/>
  <c r="F244" i="1"/>
  <c r="G244" i="1"/>
  <c r="AL244" i="1"/>
  <c r="AM244" i="1"/>
  <c r="AN244" i="1"/>
  <c r="AO244" i="1"/>
  <c r="C245" i="1"/>
  <c r="D245" i="1"/>
  <c r="E245" i="1"/>
  <c r="F245" i="1"/>
  <c r="G245" i="1"/>
  <c r="AL245" i="1"/>
  <c r="AM245" i="1"/>
  <c r="AN245" i="1"/>
  <c r="AO245" i="1"/>
  <c r="C246" i="1"/>
  <c r="AR246" i="1" s="1"/>
  <c r="D246" i="1"/>
  <c r="E246" i="1"/>
  <c r="F246" i="1"/>
  <c r="G246" i="1"/>
  <c r="L246" i="1"/>
  <c r="AL246" i="1"/>
  <c r="AM246" i="1"/>
  <c r="AN246" i="1"/>
  <c r="AO246" i="1"/>
  <c r="C247" i="1"/>
  <c r="D247" i="1"/>
  <c r="E247" i="1"/>
  <c r="F247" i="1"/>
  <c r="G247" i="1"/>
  <c r="AL247" i="1"/>
  <c r="AM247" i="1"/>
  <c r="AN247" i="1"/>
  <c r="AO247" i="1"/>
  <c r="C248" i="1"/>
  <c r="L248" i="1" s="1"/>
  <c r="D248" i="1"/>
  <c r="E248" i="1"/>
  <c r="F248" i="1"/>
  <c r="G248" i="1"/>
  <c r="AL248" i="1"/>
  <c r="AM248" i="1"/>
  <c r="AN248" i="1"/>
  <c r="AO248" i="1"/>
  <c r="C249" i="1"/>
  <c r="AS249" i="1" s="1"/>
  <c r="D249" i="1"/>
  <c r="E249" i="1"/>
  <c r="F249" i="1"/>
  <c r="G249" i="1"/>
  <c r="AL249" i="1"/>
  <c r="AM249" i="1"/>
  <c r="AN249" i="1"/>
  <c r="AO249" i="1"/>
  <c r="C250" i="1"/>
  <c r="AP250" i="1" s="1"/>
  <c r="D250" i="1"/>
  <c r="E250" i="1"/>
  <c r="F250" i="1"/>
  <c r="G250" i="1"/>
  <c r="AL250" i="1"/>
  <c r="AM250" i="1"/>
  <c r="AN250" i="1"/>
  <c r="AO250" i="1"/>
  <c r="C251" i="1"/>
  <c r="AP251" i="1" s="1"/>
  <c r="D251" i="1"/>
  <c r="E251" i="1"/>
  <c r="F251" i="1"/>
  <c r="G251" i="1"/>
  <c r="AL251" i="1"/>
  <c r="AM251" i="1"/>
  <c r="AN251" i="1"/>
  <c r="AO251" i="1"/>
  <c r="C252" i="1"/>
  <c r="D252" i="1"/>
  <c r="E252" i="1"/>
  <c r="F252" i="1"/>
  <c r="G252" i="1"/>
  <c r="AL252" i="1"/>
  <c r="AM252" i="1"/>
  <c r="AN252" i="1"/>
  <c r="AO252" i="1"/>
  <c r="C253" i="1"/>
  <c r="AR253" i="1" s="1"/>
  <c r="D253" i="1"/>
  <c r="E253" i="1"/>
  <c r="F253" i="1"/>
  <c r="G253" i="1"/>
  <c r="AL253" i="1"/>
  <c r="AM253" i="1"/>
  <c r="AN253" i="1"/>
  <c r="AO253" i="1"/>
  <c r="C254" i="1"/>
  <c r="D254" i="1"/>
  <c r="E254" i="1"/>
  <c r="F254" i="1"/>
  <c r="G254" i="1"/>
  <c r="AL254" i="1"/>
  <c r="AM254" i="1"/>
  <c r="AN254" i="1"/>
  <c r="AO254" i="1"/>
  <c r="C255" i="1"/>
  <c r="D255" i="1"/>
  <c r="E255" i="1"/>
  <c r="F255" i="1"/>
  <c r="G255" i="1"/>
  <c r="AL255" i="1"/>
  <c r="AM255" i="1"/>
  <c r="AN255" i="1"/>
  <c r="AO255" i="1"/>
  <c r="C256" i="1"/>
  <c r="D256" i="1"/>
  <c r="E256" i="1"/>
  <c r="F256" i="1"/>
  <c r="G256" i="1"/>
  <c r="AL256" i="1"/>
  <c r="AM256" i="1"/>
  <c r="AN256" i="1"/>
  <c r="AO256" i="1"/>
  <c r="C257" i="1"/>
  <c r="AS257" i="1" s="1"/>
  <c r="D257" i="1"/>
  <c r="E257" i="1"/>
  <c r="F257" i="1"/>
  <c r="G257" i="1"/>
  <c r="AL257" i="1"/>
  <c r="AM257" i="1"/>
  <c r="AN257" i="1"/>
  <c r="AO257" i="1"/>
  <c r="C258" i="1"/>
  <c r="D258" i="1"/>
  <c r="E258" i="1"/>
  <c r="F258" i="1"/>
  <c r="G258" i="1"/>
  <c r="AL258" i="1"/>
  <c r="AM258" i="1"/>
  <c r="AN258" i="1"/>
  <c r="AO258" i="1"/>
  <c r="C259" i="1"/>
  <c r="D259" i="1"/>
  <c r="E259" i="1"/>
  <c r="F259" i="1"/>
  <c r="G259" i="1"/>
  <c r="AL259" i="1"/>
  <c r="AM259" i="1"/>
  <c r="AN259" i="1"/>
  <c r="AO259" i="1"/>
  <c r="C260" i="1"/>
  <c r="D260" i="1"/>
  <c r="E260" i="1"/>
  <c r="F260" i="1"/>
  <c r="G260" i="1"/>
  <c r="AL260" i="1"/>
  <c r="AM260" i="1"/>
  <c r="AN260" i="1"/>
  <c r="AO260" i="1"/>
  <c r="C261" i="1"/>
  <c r="K261" i="1" s="1"/>
  <c r="D261" i="1"/>
  <c r="E261" i="1"/>
  <c r="F261" i="1"/>
  <c r="G261" i="1"/>
  <c r="AL261" i="1"/>
  <c r="AM261" i="1"/>
  <c r="AN261" i="1"/>
  <c r="AO261" i="1"/>
  <c r="C262" i="1"/>
  <c r="AP262" i="1" s="1"/>
  <c r="D262" i="1"/>
  <c r="E262" i="1"/>
  <c r="F262" i="1"/>
  <c r="G262" i="1"/>
  <c r="AL262" i="1"/>
  <c r="AM262" i="1"/>
  <c r="AN262" i="1"/>
  <c r="AO262" i="1"/>
  <c r="C263" i="1"/>
  <c r="D263" i="1"/>
  <c r="E263" i="1"/>
  <c r="F263" i="1"/>
  <c r="G263" i="1"/>
  <c r="AL263" i="1"/>
  <c r="AM263" i="1"/>
  <c r="AN263" i="1"/>
  <c r="AO263" i="1"/>
  <c r="C264" i="1"/>
  <c r="AQ264" i="1" s="1"/>
  <c r="D264" i="1"/>
  <c r="E264" i="1"/>
  <c r="F264" i="1"/>
  <c r="G264" i="1"/>
  <c r="L264" i="1"/>
  <c r="AL264" i="1"/>
  <c r="AM264" i="1"/>
  <c r="AN264" i="1"/>
  <c r="AO264" i="1"/>
  <c r="C265" i="1"/>
  <c r="D265" i="1"/>
  <c r="E265" i="1"/>
  <c r="F265" i="1"/>
  <c r="G265" i="1"/>
  <c r="AL265" i="1"/>
  <c r="AM265" i="1"/>
  <c r="AN265" i="1"/>
  <c r="AO265" i="1"/>
  <c r="C266" i="1"/>
  <c r="D266" i="1"/>
  <c r="E266" i="1"/>
  <c r="F266" i="1"/>
  <c r="G266" i="1"/>
  <c r="AL266" i="1"/>
  <c r="AM266" i="1"/>
  <c r="AN266" i="1"/>
  <c r="AO266" i="1"/>
  <c r="C269" i="1"/>
  <c r="D269" i="1"/>
  <c r="E269" i="1"/>
  <c r="F269" i="1"/>
  <c r="G269" i="1"/>
  <c r="AL269" i="1"/>
  <c r="AM269" i="1"/>
  <c r="AN269" i="1"/>
  <c r="AO269" i="1"/>
  <c r="C270" i="1"/>
  <c r="J270" i="1" s="1"/>
  <c r="D270" i="1"/>
  <c r="E270" i="1"/>
  <c r="F270" i="1"/>
  <c r="G270" i="1"/>
  <c r="AL270" i="1"/>
  <c r="AM270" i="1"/>
  <c r="AN270" i="1"/>
  <c r="AO270" i="1"/>
  <c r="C271" i="1"/>
  <c r="AP271" i="1" s="1"/>
  <c r="D271" i="1"/>
  <c r="E271" i="1"/>
  <c r="F271" i="1"/>
  <c r="G271" i="1"/>
  <c r="AL271" i="1"/>
  <c r="AM271" i="1"/>
  <c r="AN271" i="1"/>
  <c r="AO271" i="1"/>
  <c r="C272" i="1"/>
  <c r="D272" i="1"/>
  <c r="E272" i="1"/>
  <c r="F272" i="1"/>
  <c r="G272" i="1"/>
  <c r="AL272" i="1"/>
  <c r="AM272" i="1"/>
  <c r="AN272" i="1"/>
  <c r="AO272" i="1"/>
  <c r="C273" i="1"/>
  <c r="AP273" i="1" s="1"/>
  <c r="D273" i="1"/>
  <c r="E273" i="1"/>
  <c r="F273" i="1"/>
  <c r="G273" i="1"/>
  <c r="AL273" i="1"/>
  <c r="AM273" i="1"/>
  <c r="AN273" i="1"/>
  <c r="AO273" i="1"/>
  <c r="C274" i="1"/>
  <c r="AS274" i="1" s="1"/>
  <c r="D274" i="1"/>
  <c r="E274" i="1"/>
  <c r="F274" i="1"/>
  <c r="G274" i="1"/>
  <c r="AL274" i="1"/>
  <c r="AM274" i="1"/>
  <c r="AN274" i="1"/>
  <c r="AO274" i="1"/>
  <c r="C275" i="1"/>
  <c r="D275" i="1"/>
  <c r="E275" i="1"/>
  <c r="F275" i="1"/>
  <c r="G275" i="1"/>
  <c r="AL275" i="1"/>
  <c r="AM275" i="1"/>
  <c r="AN275" i="1"/>
  <c r="AO275" i="1"/>
  <c r="C276" i="1"/>
  <c r="D276" i="1"/>
  <c r="E276" i="1"/>
  <c r="F276" i="1"/>
  <c r="G276" i="1"/>
  <c r="AL276" i="1"/>
  <c r="AM276" i="1"/>
  <c r="AN276" i="1"/>
  <c r="AO276" i="1"/>
  <c r="C277" i="1"/>
  <c r="D277" i="1"/>
  <c r="E277" i="1"/>
  <c r="F277" i="1"/>
  <c r="G277" i="1"/>
  <c r="AL277" i="1"/>
  <c r="AM277" i="1"/>
  <c r="AN277" i="1"/>
  <c r="AO277" i="1"/>
  <c r="C278" i="1"/>
  <c r="AR278" i="1" s="1"/>
  <c r="D278" i="1"/>
  <c r="E278" i="1"/>
  <c r="F278" i="1"/>
  <c r="G278" i="1"/>
  <c r="AL278" i="1"/>
  <c r="AM278" i="1"/>
  <c r="AN278" i="1"/>
  <c r="AO278" i="1"/>
  <c r="C279" i="1"/>
  <c r="AQ279" i="1" s="1"/>
  <c r="D279" i="1"/>
  <c r="E279" i="1"/>
  <c r="F279" i="1"/>
  <c r="G279" i="1"/>
  <c r="AL279" i="1"/>
  <c r="AM279" i="1"/>
  <c r="AN279" i="1"/>
  <c r="AO279" i="1"/>
  <c r="C280" i="1"/>
  <c r="D280" i="1"/>
  <c r="E280" i="1"/>
  <c r="F280" i="1"/>
  <c r="G280" i="1"/>
  <c r="AL280" i="1"/>
  <c r="AM280" i="1"/>
  <c r="AN280" i="1"/>
  <c r="AO280" i="1"/>
  <c r="C281" i="1"/>
  <c r="J281" i="1" s="1"/>
  <c r="D281" i="1"/>
  <c r="E281" i="1"/>
  <c r="F281" i="1"/>
  <c r="G281" i="1"/>
  <c r="AL281" i="1"/>
  <c r="AM281" i="1"/>
  <c r="AN281" i="1"/>
  <c r="AO281" i="1"/>
  <c r="C282" i="1"/>
  <c r="AS282" i="1" s="1"/>
  <c r="D282" i="1"/>
  <c r="E282" i="1"/>
  <c r="F282" i="1"/>
  <c r="G282" i="1"/>
  <c r="AL282" i="1"/>
  <c r="AM282" i="1"/>
  <c r="AN282" i="1"/>
  <c r="AO282" i="1"/>
  <c r="C283" i="1"/>
  <c r="D283" i="1"/>
  <c r="E283" i="1"/>
  <c r="F283" i="1"/>
  <c r="G283" i="1"/>
  <c r="AL283" i="1"/>
  <c r="AM283" i="1"/>
  <c r="AN283" i="1"/>
  <c r="AO283" i="1"/>
  <c r="C284" i="1"/>
  <c r="D284" i="1"/>
  <c r="E284" i="1"/>
  <c r="F284" i="1"/>
  <c r="G284" i="1"/>
  <c r="AL284" i="1"/>
  <c r="AM284" i="1"/>
  <c r="AN284" i="1"/>
  <c r="AO284" i="1"/>
  <c r="C285" i="1"/>
  <c r="D285" i="1"/>
  <c r="E285" i="1"/>
  <c r="F285" i="1"/>
  <c r="G285" i="1"/>
  <c r="AL285" i="1"/>
  <c r="AM285" i="1"/>
  <c r="AN285" i="1"/>
  <c r="AO285" i="1"/>
  <c r="C286" i="1"/>
  <c r="D286" i="1"/>
  <c r="E286" i="1"/>
  <c r="F286" i="1"/>
  <c r="G286" i="1"/>
  <c r="AL286" i="1"/>
  <c r="AM286" i="1"/>
  <c r="AN286" i="1"/>
  <c r="AO286" i="1"/>
  <c r="C287" i="1"/>
  <c r="D287" i="1"/>
  <c r="E287" i="1"/>
  <c r="F287" i="1"/>
  <c r="G287" i="1"/>
  <c r="AL287" i="1"/>
  <c r="AM287" i="1"/>
  <c r="AN287" i="1"/>
  <c r="AO287" i="1"/>
  <c r="C289" i="1"/>
  <c r="D289" i="1"/>
  <c r="E289" i="1"/>
  <c r="F289" i="1"/>
  <c r="G289" i="1"/>
  <c r="AL289" i="1"/>
  <c r="AM289" i="1"/>
  <c r="AN289" i="1"/>
  <c r="AO289" i="1"/>
  <c r="C288" i="1"/>
  <c r="AP288" i="1" s="1"/>
  <c r="D288" i="1"/>
  <c r="E288" i="1"/>
  <c r="F288" i="1"/>
  <c r="G288" i="1"/>
  <c r="AL288" i="1"/>
  <c r="AM288" i="1"/>
  <c r="AN288" i="1"/>
  <c r="AO288" i="1"/>
  <c r="C290" i="1"/>
  <c r="D290" i="1"/>
  <c r="E290" i="1"/>
  <c r="F290" i="1"/>
  <c r="G290" i="1"/>
  <c r="AL290" i="1"/>
  <c r="AM290" i="1"/>
  <c r="AN290" i="1"/>
  <c r="AO290" i="1"/>
  <c r="C291" i="1"/>
  <c r="AP291" i="1" s="1"/>
  <c r="D291" i="1"/>
  <c r="E291" i="1"/>
  <c r="F291" i="1"/>
  <c r="G291" i="1"/>
  <c r="AL291" i="1"/>
  <c r="AM291" i="1"/>
  <c r="AN291" i="1"/>
  <c r="AO291" i="1"/>
  <c r="C292" i="1"/>
  <c r="D292" i="1"/>
  <c r="E292" i="1"/>
  <c r="F292" i="1"/>
  <c r="G292" i="1"/>
  <c r="AL292" i="1"/>
  <c r="AM292" i="1"/>
  <c r="AN292" i="1"/>
  <c r="AO292" i="1"/>
  <c r="C293" i="1"/>
  <c r="D293" i="1"/>
  <c r="E293" i="1"/>
  <c r="F293" i="1"/>
  <c r="G293" i="1"/>
  <c r="AL293" i="1"/>
  <c r="AM293" i="1"/>
  <c r="AN293" i="1"/>
  <c r="AO293" i="1"/>
  <c r="C294" i="1"/>
  <c r="D294" i="1"/>
  <c r="E294" i="1"/>
  <c r="F294" i="1"/>
  <c r="G294" i="1"/>
  <c r="AL294" i="1"/>
  <c r="AM294" i="1"/>
  <c r="AN294" i="1"/>
  <c r="AO294" i="1"/>
  <c r="C295" i="1"/>
  <c r="AR295" i="1" s="1"/>
  <c r="D295" i="1"/>
  <c r="E295" i="1"/>
  <c r="F295" i="1"/>
  <c r="G295" i="1"/>
  <c r="AL295" i="1"/>
  <c r="AM295" i="1"/>
  <c r="AN295" i="1"/>
  <c r="AO295" i="1"/>
  <c r="C296" i="1"/>
  <c r="AS296" i="1" s="1"/>
  <c r="D296" i="1"/>
  <c r="E296" i="1"/>
  <c r="F296" i="1"/>
  <c r="G296" i="1"/>
  <c r="AL296" i="1"/>
  <c r="AM296" i="1"/>
  <c r="AN296" i="1"/>
  <c r="AO296" i="1"/>
  <c r="C297" i="1"/>
  <c r="AP297" i="1" s="1"/>
  <c r="D297" i="1"/>
  <c r="E297" i="1"/>
  <c r="F297" i="1"/>
  <c r="G297" i="1"/>
  <c r="AL297" i="1"/>
  <c r="AM297" i="1"/>
  <c r="AN297" i="1"/>
  <c r="AO297" i="1"/>
  <c r="C298" i="1"/>
  <c r="D298" i="1"/>
  <c r="E298" i="1"/>
  <c r="F298" i="1"/>
  <c r="G298" i="1"/>
  <c r="AL298" i="1"/>
  <c r="AM298" i="1"/>
  <c r="AN298" i="1"/>
  <c r="AO298" i="1"/>
  <c r="C299" i="1"/>
  <c r="D299" i="1"/>
  <c r="E299" i="1"/>
  <c r="F299" i="1"/>
  <c r="G299" i="1"/>
  <c r="AL299" i="1"/>
  <c r="AM299" i="1"/>
  <c r="AN299" i="1"/>
  <c r="AO299" i="1"/>
  <c r="C300" i="1"/>
  <c r="D300" i="1"/>
  <c r="E300" i="1"/>
  <c r="F300" i="1"/>
  <c r="G300" i="1"/>
  <c r="AL300" i="1"/>
  <c r="AM300" i="1"/>
  <c r="AN300" i="1"/>
  <c r="AO300" i="1"/>
  <c r="C302" i="1"/>
  <c r="D302" i="1"/>
  <c r="E302" i="1"/>
  <c r="F302" i="1"/>
  <c r="G302" i="1"/>
  <c r="AL302" i="1"/>
  <c r="AM302" i="1"/>
  <c r="AN302" i="1"/>
  <c r="AO302" i="1"/>
  <c r="C301" i="1"/>
  <c r="D301" i="1"/>
  <c r="E301" i="1"/>
  <c r="F301" i="1"/>
  <c r="G301" i="1"/>
  <c r="AL301" i="1"/>
  <c r="AM301" i="1"/>
  <c r="AN301" i="1"/>
  <c r="AO301" i="1"/>
  <c r="C303" i="1"/>
  <c r="AP303" i="1" s="1"/>
  <c r="D303" i="1"/>
  <c r="E303" i="1"/>
  <c r="F303" i="1"/>
  <c r="G303" i="1"/>
  <c r="AL303" i="1"/>
  <c r="AM303" i="1"/>
  <c r="AN303" i="1"/>
  <c r="AO303" i="1"/>
  <c r="C304" i="1"/>
  <c r="D304" i="1"/>
  <c r="E304" i="1"/>
  <c r="F304" i="1"/>
  <c r="G304" i="1"/>
  <c r="AL304" i="1"/>
  <c r="AM304" i="1"/>
  <c r="AN304" i="1"/>
  <c r="AO304" i="1"/>
  <c r="C305" i="1"/>
  <c r="L305" i="1" s="1"/>
  <c r="D305" i="1"/>
  <c r="E305" i="1"/>
  <c r="F305" i="1"/>
  <c r="G305" i="1"/>
  <c r="AL305" i="1"/>
  <c r="AM305" i="1"/>
  <c r="AN305" i="1"/>
  <c r="AO305" i="1"/>
  <c r="C306" i="1"/>
  <c r="D306" i="1"/>
  <c r="E306" i="1"/>
  <c r="F306" i="1"/>
  <c r="G306" i="1"/>
  <c r="AL306" i="1"/>
  <c r="AM306" i="1"/>
  <c r="AN306" i="1"/>
  <c r="AO306" i="1"/>
  <c r="C307" i="1"/>
  <c r="D307" i="1"/>
  <c r="E307" i="1"/>
  <c r="F307" i="1"/>
  <c r="G307" i="1"/>
  <c r="AL307" i="1"/>
  <c r="AM307" i="1"/>
  <c r="AN307" i="1"/>
  <c r="AO307" i="1"/>
  <c r="C308" i="1"/>
  <c r="D308" i="1"/>
  <c r="E308" i="1"/>
  <c r="F308" i="1"/>
  <c r="G308" i="1"/>
  <c r="AL308" i="1"/>
  <c r="AM308" i="1"/>
  <c r="AN308" i="1"/>
  <c r="AO308" i="1"/>
  <c r="C309" i="1"/>
  <c r="D309" i="1"/>
  <c r="E309" i="1"/>
  <c r="F309" i="1"/>
  <c r="G309" i="1"/>
  <c r="AL309" i="1"/>
  <c r="AM309" i="1"/>
  <c r="AN309" i="1"/>
  <c r="AO309" i="1"/>
  <c r="C310" i="1"/>
  <c r="D310" i="1"/>
  <c r="E310" i="1"/>
  <c r="F310" i="1"/>
  <c r="G310" i="1"/>
  <c r="AL310" i="1"/>
  <c r="AM310" i="1"/>
  <c r="AN310" i="1"/>
  <c r="AO310" i="1"/>
  <c r="C311" i="1"/>
  <c r="J311" i="1" s="1"/>
  <c r="D311" i="1"/>
  <c r="E311" i="1"/>
  <c r="F311" i="1"/>
  <c r="G311" i="1"/>
  <c r="AL311" i="1"/>
  <c r="AM311" i="1"/>
  <c r="AN311" i="1"/>
  <c r="AO311" i="1"/>
  <c r="C312" i="1"/>
  <c r="AS312" i="1" s="1"/>
  <c r="D312" i="1"/>
  <c r="E312" i="1"/>
  <c r="F312" i="1"/>
  <c r="G312" i="1"/>
  <c r="AL312" i="1"/>
  <c r="AM312" i="1"/>
  <c r="AN312" i="1"/>
  <c r="AO312" i="1"/>
  <c r="C313" i="1"/>
  <c r="K313" i="1" s="1"/>
  <c r="D313" i="1"/>
  <c r="E313" i="1"/>
  <c r="F313" i="1"/>
  <c r="G313" i="1"/>
  <c r="AL313" i="1"/>
  <c r="AM313" i="1"/>
  <c r="AN313" i="1"/>
  <c r="AO313" i="1"/>
  <c r="C314" i="1"/>
  <c r="L314" i="1" s="1"/>
  <c r="D314" i="1"/>
  <c r="E314" i="1"/>
  <c r="F314" i="1"/>
  <c r="G314" i="1"/>
  <c r="AL314" i="1"/>
  <c r="AM314" i="1"/>
  <c r="AN314" i="1"/>
  <c r="AO314" i="1"/>
  <c r="C315" i="1"/>
  <c r="AP315" i="1" s="1"/>
  <c r="D315" i="1"/>
  <c r="E315" i="1"/>
  <c r="F315" i="1"/>
  <c r="G315" i="1"/>
  <c r="AL315" i="1"/>
  <c r="AM315" i="1"/>
  <c r="AN315" i="1"/>
  <c r="AO315" i="1"/>
  <c r="C316" i="1"/>
  <c r="AP316" i="1" s="1"/>
  <c r="D316" i="1"/>
  <c r="E316" i="1"/>
  <c r="F316" i="1"/>
  <c r="G316" i="1"/>
  <c r="AL316" i="1"/>
  <c r="AM316" i="1"/>
  <c r="AN316" i="1"/>
  <c r="AO316" i="1"/>
  <c r="C317" i="1"/>
  <c r="D317" i="1"/>
  <c r="E317" i="1"/>
  <c r="F317" i="1"/>
  <c r="G317" i="1"/>
  <c r="AL317" i="1"/>
  <c r="AM317" i="1"/>
  <c r="AN317" i="1"/>
  <c r="AO317" i="1"/>
  <c r="C318" i="1"/>
  <c r="D318" i="1"/>
  <c r="E318" i="1"/>
  <c r="F318" i="1"/>
  <c r="G318" i="1"/>
  <c r="AL318" i="1"/>
  <c r="AM318" i="1"/>
  <c r="AN318" i="1"/>
  <c r="AO318" i="1"/>
  <c r="C319" i="1"/>
  <c r="D319" i="1"/>
  <c r="E319" i="1"/>
  <c r="F319" i="1"/>
  <c r="G319" i="1"/>
  <c r="AL319" i="1"/>
  <c r="AM319" i="1"/>
  <c r="AN319" i="1"/>
  <c r="AO319" i="1"/>
  <c r="C320" i="1"/>
  <c r="D320" i="1"/>
  <c r="E320" i="1"/>
  <c r="F320" i="1"/>
  <c r="G320" i="1"/>
  <c r="AL320" i="1"/>
  <c r="AM320" i="1"/>
  <c r="AN320" i="1"/>
  <c r="AO320" i="1"/>
  <c r="C321" i="1"/>
  <c r="AR321" i="1" s="1"/>
  <c r="D321" i="1"/>
  <c r="E321" i="1"/>
  <c r="F321" i="1"/>
  <c r="G321" i="1"/>
  <c r="AL321" i="1"/>
  <c r="AM321" i="1"/>
  <c r="AN321" i="1"/>
  <c r="AO321" i="1"/>
  <c r="C322" i="1"/>
  <c r="D322" i="1"/>
  <c r="E322" i="1"/>
  <c r="F322" i="1"/>
  <c r="G322" i="1"/>
  <c r="AL322" i="1"/>
  <c r="AM322" i="1"/>
  <c r="AN322" i="1"/>
  <c r="AO322" i="1"/>
  <c r="C323" i="1"/>
  <c r="AQ323" i="1" s="1"/>
  <c r="D323" i="1"/>
  <c r="E323" i="1"/>
  <c r="F323" i="1"/>
  <c r="G323" i="1"/>
  <c r="AL323" i="1"/>
  <c r="AM323" i="1"/>
  <c r="AN323" i="1"/>
  <c r="AO323" i="1"/>
  <c r="C324" i="1"/>
  <c r="D324" i="1"/>
  <c r="E324" i="1"/>
  <c r="F324" i="1"/>
  <c r="G324" i="1"/>
  <c r="AL324" i="1"/>
  <c r="AM324" i="1"/>
  <c r="AN324" i="1"/>
  <c r="AO324" i="1"/>
  <c r="C325" i="1"/>
  <c r="D325" i="1"/>
  <c r="E325" i="1"/>
  <c r="F325" i="1"/>
  <c r="G325" i="1"/>
  <c r="AL325" i="1"/>
  <c r="AM325" i="1"/>
  <c r="AN325" i="1"/>
  <c r="AO325" i="1"/>
  <c r="C326" i="1"/>
  <c r="D326" i="1"/>
  <c r="E326" i="1"/>
  <c r="F326" i="1"/>
  <c r="G326" i="1"/>
  <c r="AL326" i="1"/>
  <c r="AM326" i="1"/>
  <c r="AN326" i="1"/>
  <c r="AO326" i="1"/>
  <c r="C327" i="1"/>
  <c r="D327" i="1"/>
  <c r="E327" i="1"/>
  <c r="F327" i="1"/>
  <c r="G327" i="1"/>
  <c r="AL327" i="1"/>
  <c r="AM327" i="1"/>
  <c r="AN327" i="1"/>
  <c r="AO327" i="1"/>
  <c r="C328" i="1"/>
  <c r="D328" i="1"/>
  <c r="E328" i="1"/>
  <c r="F328" i="1"/>
  <c r="G328" i="1"/>
  <c r="AL328" i="1"/>
  <c r="AM328" i="1"/>
  <c r="AN328" i="1"/>
  <c r="AO328" i="1"/>
  <c r="C329" i="1"/>
  <c r="D329" i="1"/>
  <c r="E329" i="1"/>
  <c r="F329" i="1"/>
  <c r="G329" i="1"/>
  <c r="AL329" i="1"/>
  <c r="AM329" i="1"/>
  <c r="AN329" i="1"/>
  <c r="AO329" i="1"/>
  <c r="C330" i="1"/>
  <c r="AR330" i="1" s="1"/>
  <c r="D330" i="1"/>
  <c r="E330" i="1"/>
  <c r="F330" i="1"/>
  <c r="G330" i="1"/>
  <c r="AL330" i="1"/>
  <c r="AM330" i="1"/>
  <c r="AN330" i="1"/>
  <c r="AO330" i="1"/>
  <c r="C331" i="1"/>
  <c r="D331" i="1"/>
  <c r="E331" i="1"/>
  <c r="F331" i="1"/>
  <c r="G331" i="1"/>
  <c r="AL331" i="1"/>
  <c r="AM331" i="1"/>
  <c r="AN331" i="1"/>
  <c r="AO331" i="1"/>
  <c r="G339" i="1"/>
  <c r="C344" i="1"/>
  <c r="AQ344" i="1" s="1"/>
  <c r="D344" i="1"/>
  <c r="E344" i="1"/>
  <c r="F344" i="1"/>
  <c r="G344" i="1"/>
  <c r="AL344" i="1"/>
  <c r="AM344" i="1"/>
  <c r="AN344" i="1"/>
  <c r="AO344" i="1"/>
  <c r="C345" i="1"/>
  <c r="AP345" i="1" s="1"/>
  <c r="D345" i="1"/>
  <c r="E345" i="1"/>
  <c r="F345" i="1"/>
  <c r="G345" i="1"/>
  <c r="H345" i="1" s="1"/>
  <c r="L345" i="1"/>
  <c r="AL345" i="1"/>
  <c r="AM345" i="1"/>
  <c r="AN345" i="1"/>
  <c r="AO345" i="1"/>
  <c r="C346" i="1"/>
  <c r="D346" i="1"/>
  <c r="E346" i="1"/>
  <c r="F346" i="1"/>
  <c r="G346" i="1"/>
  <c r="AL346" i="1"/>
  <c r="AM346" i="1"/>
  <c r="AN346" i="1"/>
  <c r="AO346" i="1"/>
  <c r="C349" i="1"/>
  <c r="J349" i="1" s="1"/>
  <c r="D349" i="1"/>
  <c r="E349" i="1"/>
  <c r="F349" i="1"/>
  <c r="G349" i="1"/>
  <c r="AL349" i="1"/>
  <c r="AM349" i="1"/>
  <c r="AN349" i="1"/>
  <c r="AO349" i="1"/>
  <c r="N350" i="1"/>
  <c r="O350" i="1"/>
  <c r="P350" i="1"/>
  <c r="Q350" i="1"/>
  <c r="R350" i="1"/>
  <c r="T350" i="1"/>
  <c r="W350" i="1"/>
  <c r="Y350" i="1"/>
  <c r="AN350" i="1"/>
  <c r="C352" i="1"/>
  <c r="AP352" i="1" s="1"/>
  <c r="D352" i="1"/>
  <c r="E352" i="1"/>
  <c r="F352" i="1"/>
  <c r="G352" i="1"/>
  <c r="AL352" i="1"/>
  <c r="AM352" i="1"/>
  <c r="AN352" i="1"/>
  <c r="AO352" i="1"/>
  <c r="C353" i="1"/>
  <c r="D353" i="1"/>
  <c r="E353" i="1"/>
  <c r="F353" i="1"/>
  <c r="G353" i="1"/>
  <c r="AL353" i="1"/>
  <c r="AM353" i="1"/>
  <c r="AN353" i="1"/>
  <c r="AO353" i="1"/>
  <c r="C354" i="1"/>
  <c r="AS354" i="1" s="1"/>
  <c r="D354" i="1"/>
  <c r="E354" i="1"/>
  <c r="F354" i="1"/>
  <c r="G354" i="1"/>
  <c r="AL354" i="1"/>
  <c r="AM354" i="1"/>
  <c r="AN354" i="1"/>
  <c r="AO354" i="1"/>
  <c r="C355" i="1"/>
  <c r="AQ355" i="1" s="1"/>
  <c r="D355" i="1"/>
  <c r="E355" i="1"/>
  <c r="F355" i="1"/>
  <c r="G355" i="1"/>
  <c r="AL355" i="1"/>
  <c r="AM355" i="1"/>
  <c r="AN355" i="1"/>
  <c r="AO355" i="1"/>
  <c r="C356" i="1"/>
  <c r="AR356" i="1" s="1"/>
  <c r="D356" i="1"/>
  <c r="E356" i="1"/>
  <c r="F356" i="1"/>
  <c r="G356" i="1"/>
  <c r="AL356" i="1"/>
  <c r="AM356" i="1"/>
  <c r="AN356" i="1"/>
  <c r="AO356" i="1"/>
  <c r="C357" i="1"/>
  <c r="D357" i="1"/>
  <c r="E357" i="1"/>
  <c r="F357" i="1"/>
  <c r="G357" i="1"/>
  <c r="AL357" i="1"/>
  <c r="AM357" i="1"/>
  <c r="AN357" i="1"/>
  <c r="AO357" i="1"/>
  <c r="C358" i="1"/>
  <c r="AP358" i="1" s="1"/>
  <c r="D358" i="1"/>
  <c r="E358" i="1"/>
  <c r="F358" i="1"/>
  <c r="G358" i="1"/>
  <c r="AL358" i="1"/>
  <c r="AM358" i="1"/>
  <c r="AN358" i="1"/>
  <c r="AO358" i="1"/>
  <c r="C359" i="1"/>
  <c r="D359" i="1"/>
  <c r="E359" i="1"/>
  <c r="F359" i="1"/>
  <c r="G359" i="1"/>
  <c r="AL359" i="1"/>
  <c r="AM359" i="1"/>
  <c r="AN359" i="1"/>
  <c r="AO359" i="1"/>
  <c r="C360" i="1"/>
  <c r="AR360" i="1" s="1"/>
  <c r="D360" i="1"/>
  <c r="E360" i="1"/>
  <c r="F360" i="1"/>
  <c r="G360" i="1"/>
  <c r="AL360" i="1"/>
  <c r="AM360" i="1"/>
  <c r="AN360" i="1"/>
  <c r="AO360" i="1"/>
  <c r="C361" i="1"/>
  <c r="D361" i="1"/>
  <c r="E361" i="1"/>
  <c r="F361" i="1"/>
  <c r="G361" i="1"/>
  <c r="AL361" i="1"/>
  <c r="AM361" i="1"/>
  <c r="AN361" i="1"/>
  <c r="AO361" i="1"/>
  <c r="C362" i="1"/>
  <c r="L362" i="1" s="1"/>
  <c r="D362" i="1"/>
  <c r="E362" i="1"/>
  <c r="F362" i="1"/>
  <c r="G362" i="1"/>
  <c r="AL362" i="1"/>
  <c r="AM362" i="1"/>
  <c r="AN362" i="1"/>
  <c r="AO362" i="1"/>
  <c r="C363" i="1"/>
  <c r="L363" i="1" s="1"/>
  <c r="D363" i="1"/>
  <c r="E363" i="1"/>
  <c r="F363" i="1"/>
  <c r="G363" i="1"/>
  <c r="AL363" i="1"/>
  <c r="AM363" i="1"/>
  <c r="AN363" i="1"/>
  <c r="AO363" i="1"/>
  <c r="C364" i="1"/>
  <c r="D364" i="1"/>
  <c r="E364" i="1"/>
  <c r="F364" i="1"/>
  <c r="G364" i="1"/>
  <c r="AL364" i="1"/>
  <c r="AM364" i="1"/>
  <c r="AN364" i="1"/>
  <c r="AO364" i="1"/>
  <c r="C365" i="1"/>
  <c r="D365" i="1"/>
  <c r="E365" i="1"/>
  <c r="F365" i="1"/>
  <c r="G365" i="1"/>
  <c r="AL365" i="1"/>
  <c r="AM365" i="1"/>
  <c r="AN365" i="1"/>
  <c r="AO365" i="1"/>
  <c r="C366" i="1"/>
  <c r="AR366" i="1" s="1"/>
  <c r="D366" i="1"/>
  <c r="E366" i="1"/>
  <c r="F366" i="1"/>
  <c r="G366" i="1"/>
  <c r="AL366" i="1"/>
  <c r="AM366" i="1"/>
  <c r="AN366" i="1"/>
  <c r="AO366" i="1"/>
  <c r="C367" i="1"/>
  <c r="D367" i="1"/>
  <c r="E367" i="1"/>
  <c r="F367" i="1"/>
  <c r="G367" i="1"/>
  <c r="AL367" i="1"/>
  <c r="AM367" i="1"/>
  <c r="AN367" i="1"/>
  <c r="AO367" i="1"/>
  <c r="C368" i="1"/>
  <c r="AP368" i="1" s="1"/>
  <c r="D368" i="1"/>
  <c r="E368" i="1"/>
  <c r="F368" i="1"/>
  <c r="G368" i="1"/>
  <c r="AL368" i="1"/>
  <c r="AM368" i="1"/>
  <c r="AN368" i="1"/>
  <c r="AO368" i="1"/>
  <c r="C369" i="1"/>
  <c r="AS369" i="1" s="1"/>
  <c r="D369" i="1"/>
  <c r="E369" i="1"/>
  <c r="F369" i="1"/>
  <c r="G369" i="1"/>
  <c r="AL369" i="1"/>
  <c r="AM369" i="1"/>
  <c r="AN369" i="1"/>
  <c r="AO369" i="1"/>
  <c r="C370" i="1"/>
  <c r="D370" i="1"/>
  <c r="E370" i="1"/>
  <c r="F370" i="1"/>
  <c r="G370" i="1"/>
  <c r="AL370" i="1"/>
  <c r="AM370" i="1"/>
  <c r="AN370" i="1"/>
  <c r="AO370" i="1"/>
  <c r="C371" i="1"/>
  <c r="D371" i="1"/>
  <c r="E371" i="1"/>
  <c r="F371" i="1"/>
  <c r="G371" i="1"/>
  <c r="AL371" i="1"/>
  <c r="AM371" i="1"/>
  <c r="AN371" i="1"/>
  <c r="AO371" i="1"/>
  <c r="C372" i="1"/>
  <c r="D372" i="1"/>
  <c r="E372" i="1"/>
  <c r="F372" i="1"/>
  <c r="G372" i="1"/>
  <c r="AL372" i="1"/>
  <c r="AM372" i="1"/>
  <c r="AN372" i="1"/>
  <c r="AO372" i="1"/>
  <c r="C373" i="1"/>
  <c r="D373" i="1"/>
  <c r="E373" i="1"/>
  <c r="F373" i="1"/>
  <c r="G373" i="1"/>
  <c r="AL373" i="1"/>
  <c r="AM373" i="1"/>
  <c r="AN373" i="1"/>
  <c r="AO373" i="1"/>
  <c r="C374" i="1"/>
  <c r="AP374" i="1" s="1"/>
  <c r="D374" i="1"/>
  <c r="E374" i="1"/>
  <c r="F374" i="1"/>
  <c r="G374" i="1"/>
  <c r="AL374" i="1"/>
  <c r="AM374" i="1"/>
  <c r="AN374" i="1"/>
  <c r="AO374" i="1"/>
  <c r="C375" i="1"/>
  <c r="AR375" i="1" s="1"/>
  <c r="D375" i="1"/>
  <c r="E375" i="1"/>
  <c r="F375" i="1"/>
  <c r="G375" i="1"/>
  <c r="AL375" i="1"/>
  <c r="AM375" i="1"/>
  <c r="AN375" i="1"/>
  <c r="AO375" i="1"/>
  <c r="C376" i="1"/>
  <c r="K376" i="1" s="1"/>
  <c r="D376" i="1"/>
  <c r="E376" i="1"/>
  <c r="F376" i="1"/>
  <c r="G376" i="1"/>
  <c r="AL376" i="1"/>
  <c r="AM376" i="1"/>
  <c r="AN376" i="1"/>
  <c r="AO376" i="1"/>
  <c r="C377" i="1"/>
  <c r="AP377" i="1" s="1"/>
  <c r="D377" i="1"/>
  <c r="E377" i="1"/>
  <c r="F377" i="1"/>
  <c r="G377" i="1"/>
  <c r="H377" i="1" s="1"/>
  <c r="AL377" i="1"/>
  <c r="AM377" i="1"/>
  <c r="AN377" i="1"/>
  <c r="AO377" i="1"/>
  <c r="C378" i="1"/>
  <c r="D378" i="1"/>
  <c r="E378" i="1"/>
  <c r="F378" i="1"/>
  <c r="G378" i="1"/>
  <c r="AL378" i="1"/>
  <c r="AM378" i="1"/>
  <c r="AN378" i="1"/>
  <c r="AO378" i="1"/>
  <c r="C379" i="1"/>
  <c r="D379" i="1"/>
  <c r="E379" i="1"/>
  <c r="F379" i="1"/>
  <c r="G379" i="1"/>
  <c r="AL379" i="1"/>
  <c r="AM379" i="1"/>
  <c r="AN379" i="1"/>
  <c r="AO379" i="1"/>
  <c r="C380" i="1"/>
  <c r="D380" i="1"/>
  <c r="E380" i="1"/>
  <c r="F380" i="1"/>
  <c r="G380" i="1"/>
  <c r="AL380" i="1"/>
  <c r="AM380" i="1"/>
  <c r="AN380" i="1"/>
  <c r="AO380" i="1"/>
  <c r="C381" i="1"/>
  <c r="D381" i="1"/>
  <c r="E381" i="1"/>
  <c r="F381" i="1"/>
  <c r="G381" i="1"/>
  <c r="AL381" i="1"/>
  <c r="AM381" i="1"/>
  <c r="AN381" i="1"/>
  <c r="AO381" i="1"/>
  <c r="C382" i="1"/>
  <c r="J382" i="1" s="1"/>
  <c r="D382" i="1"/>
  <c r="E382" i="1"/>
  <c r="F382" i="1"/>
  <c r="G382" i="1"/>
  <c r="AL382" i="1"/>
  <c r="AM382" i="1"/>
  <c r="AN382" i="1"/>
  <c r="AO382" i="1"/>
  <c r="C383" i="1"/>
  <c r="D383" i="1"/>
  <c r="E383" i="1"/>
  <c r="F383" i="1"/>
  <c r="G383" i="1"/>
  <c r="AL383" i="1"/>
  <c r="AM383" i="1"/>
  <c r="AN383" i="1"/>
  <c r="AO383" i="1"/>
  <c r="C384" i="1"/>
  <c r="D384" i="1"/>
  <c r="E384" i="1"/>
  <c r="F384" i="1"/>
  <c r="G384" i="1"/>
  <c r="AL384" i="1"/>
  <c r="AM384" i="1"/>
  <c r="AN384" i="1"/>
  <c r="AO384" i="1"/>
  <c r="C385" i="1"/>
  <c r="D385" i="1"/>
  <c r="E385" i="1"/>
  <c r="F385" i="1"/>
  <c r="G385" i="1"/>
  <c r="AL385" i="1"/>
  <c r="AM385" i="1"/>
  <c r="AN385" i="1"/>
  <c r="AO385" i="1"/>
  <c r="C386" i="1"/>
  <c r="AR386" i="1" s="1"/>
  <c r="D386" i="1"/>
  <c r="E386" i="1"/>
  <c r="F386" i="1"/>
  <c r="G386" i="1"/>
  <c r="AL386" i="1"/>
  <c r="AM386" i="1"/>
  <c r="AN386" i="1"/>
  <c r="AO386" i="1"/>
  <c r="C387" i="1"/>
  <c r="AP387" i="1" s="1"/>
  <c r="D387" i="1"/>
  <c r="E387" i="1"/>
  <c r="F387" i="1"/>
  <c r="G387" i="1"/>
  <c r="AL387" i="1"/>
  <c r="AM387" i="1"/>
  <c r="AN387" i="1"/>
  <c r="AO387" i="1"/>
  <c r="C388" i="1"/>
  <c r="AS388" i="1" s="1"/>
  <c r="D388" i="1"/>
  <c r="E388" i="1"/>
  <c r="F388" i="1"/>
  <c r="G388" i="1"/>
  <c r="AL388" i="1"/>
  <c r="AM388" i="1"/>
  <c r="AN388" i="1"/>
  <c r="AO388" i="1"/>
  <c r="C389" i="1"/>
  <c r="D389" i="1"/>
  <c r="E389" i="1"/>
  <c r="F389" i="1"/>
  <c r="G389" i="1"/>
  <c r="AL389" i="1"/>
  <c r="AM389" i="1"/>
  <c r="AN389" i="1"/>
  <c r="AO389" i="1"/>
  <c r="C390" i="1"/>
  <c r="D390" i="1"/>
  <c r="E390" i="1"/>
  <c r="F390" i="1"/>
  <c r="G390" i="1"/>
  <c r="AL390" i="1"/>
  <c r="AM390" i="1"/>
  <c r="AN390" i="1"/>
  <c r="AO390" i="1"/>
  <c r="C391" i="1"/>
  <c r="AR391" i="1" s="1"/>
  <c r="D391" i="1"/>
  <c r="E391" i="1"/>
  <c r="F391" i="1"/>
  <c r="G391" i="1"/>
  <c r="AL391" i="1"/>
  <c r="AM391" i="1"/>
  <c r="AN391" i="1"/>
  <c r="AO391" i="1"/>
  <c r="C392" i="1"/>
  <c r="AP392" i="1" s="1"/>
  <c r="D392" i="1"/>
  <c r="E392" i="1"/>
  <c r="F392" i="1"/>
  <c r="G392" i="1"/>
  <c r="AL392" i="1"/>
  <c r="AM392" i="1"/>
  <c r="AN392" i="1"/>
  <c r="AO392" i="1"/>
  <c r="C393" i="1"/>
  <c r="L393" i="1" s="1"/>
  <c r="D393" i="1"/>
  <c r="E393" i="1"/>
  <c r="F393" i="1"/>
  <c r="G393" i="1"/>
  <c r="AL393" i="1"/>
  <c r="AM393" i="1"/>
  <c r="AN393" i="1"/>
  <c r="AO393" i="1"/>
  <c r="C394" i="1"/>
  <c r="AR394" i="1" s="1"/>
  <c r="D394" i="1"/>
  <c r="E394" i="1"/>
  <c r="F394" i="1"/>
  <c r="G394" i="1"/>
  <c r="AL394" i="1"/>
  <c r="AM394" i="1"/>
  <c r="AN394" i="1"/>
  <c r="AO394" i="1"/>
  <c r="C395" i="1"/>
  <c r="AP395" i="1" s="1"/>
  <c r="D395" i="1"/>
  <c r="E395" i="1"/>
  <c r="F395" i="1"/>
  <c r="G395" i="1"/>
  <c r="AL395" i="1"/>
  <c r="AM395" i="1"/>
  <c r="AN395" i="1"/>
  <c r="AO395" i="1"/>
  <c r="C396" i="1"/>
  <c r="AS396" i="1" s="1"/>
  <c r="D396" i="1"/>
  <c r="E396" i="1"/>
  <c r="F396" i="1"/>
  <c r="G396" i="1"/>
  <c r="AL396" i="1"/>
  <c r="AM396" i="1"/>
  <c r="AN396" i="1"/>
  <c r="AO396" i="1"/>
  <c r="C397" i="1"/>
  <c r="D397" i="1"/>
  <c r="E397" i="1"/>
  <c r="F397" i="1"/>
  <c r="G397" i="1"/>
  <c r="AL397" i="1"/>
  <c r="AM397" i="1"/>
  <c r="AN397" i="1"/>
  <c r="AO397" i="1"/>
  <c r="C398" i="1"/>
  <c r="D398" i="1"/>
  <c r="E398" i="1"/>
  <c r="F398" i="1"/>
  <c r="G398" i="1"/>
  <c r="AL398" i="1"/>
  <c r="AM398" i="1"/>
  <c r="AN398" i="1"/>
  <c r="AO398" i="1"/>
  <c r="C399" i="1"/>
  <c r="L399" i="1" s="1"/>
  <c r="D399" i="1"/>
  <c r="E399" i="1"/>
  <c r="F399" i="1"/>
  <c r="G399" i="1"/>
  <c r="AL399" i="1"/>
  <c r="AM399" i="1"/>
  <c r="AN399" i="1"/>
  <c r="AO399" i="1"/>
  <c r="C400" i="1"/>
  <c r="AP400" i="1" s="1"/>
  <c r="D400" i="1"/>
  <c r="E400" i="1"/>
  <c r="F400" i="1"/>
  <c r="G400" i="1"/>
  <c r="AL400" i="1"/>
  <c r="AM400" i="1"/>
  <c r="AN400" i="1"/>
  <c r="AO400" i="1"/>
  <c r="C401" i="1"/>
  <c r="L401" i="1" s="1"/>
  <c r="D401" i="1"/>
  <c r="E401" i="1"/>
  <c r="F401" i="1"/>
  <c r="G401" i="1"/>
  <c r="AL401" i="1"/>
  <c r="AM401" i="1"/>
  <c r="AN401" i="1"/>
  <c r="AO401" i="1"/>
  <c r="C402" i="1"/>
  <c r="AR402" i="1" s="1"/>
  <c r="D402" i="1"/>
  <c r="E402" i="1"/>
  <c r="F402" i="1"/>
  <c r="G402" i="1"/>
  <c r="AL402" i="1"/>
  <c r="AM402" i="1"/>
  <c r="AN402" i="1"/>
  <c r="AO402" i="1"/>
  <c r="C403" i="1"/>
  <c r="AQ403" i="1" s="1"/>
  <c r="D403" i="1"/>
  <c r="E403" i="1"/>
  <c r="F403" i="1"/>
  <c r="G403" i="1"/>
  <c r="AL403" i="1"/>
  <c r="AM403" i="1"/>
  <c r="AN403" i="1"/>
  <c r="AO403" i="1"/>
  <c r="C404" i="1"/>
  <c r="D404" i="1"/>
  <c r="E404" i="1"/>
  <c r="F404" i="1"/>
  <c r="G404" i="1"/>
  <c r="AL404" i="1"/>
  <c r="AM404" i="1"/>
  <c r="AN404" i="1"/>
  <c r="AO404" i="1"/>
  <c r="C405" i="1"/>
  <c r="D405" i="1"/>
  <c r="E405" i="1"/>
  <c r="F405" i="1"/>
  <c r="G405" i="1"/>
  <c r="AL405" i="1"/>
  <c r="AM405" i="1"/>
  <c r="AN405" i="1"/>
  <c r="AO405" i="1"/>
  <c r="C406" i="1"/>
  <c r="D406" i="1"/>
  <c r="E406" i="1"/>
  <c r="F406" i="1"/>
  <c r="G406" i="1"/>
  <c r="AL406" i="1"/>
  <c r="AM406" i="1"/>
  <c r="AN406" i="1"/>
  <c r="AO406" i="1"/>
  <c r="C407" i="1"/>
  <c r="L407" i="1" s="1"/>
  <c r="D407" i="1"/>
  <c r="E407" i="1"/>
  <c r="F407" i="1"/>
  <c r="G407" i="1"/>
  <c r="AL407" i="1"/>
  <c r="AM407" i="1"/>
  <c r="AN407" i="1"/>
  <c r="AO407" i="1"/>
  <c r="C408" i="1"/>
  <c r="AP408" i="1" s="1"/>
  <c r="D408" i="1"/>
  <c r="E408" i="1"/>
  <c r="F408" i="1"/>
  <c r="G408" i="1"/>
  <c r="AL408" i="1"/>
  <c r="AM408" i="1"/>
  <c r="AN408" i="1"/>
  <c r="AO408" i="1"/>
  <c r="C409" i="1"/>
  <c r="D409" i="1"/>
  <c r="E409" i="1"/>
  <c r="F409" i="1"/>
  <c r="G409" i="1"/>
  <c r="J409" i="1"/>
  <c r="AL409" i="1"/>
  <c r="AM409" i="1"/>
  <c r="AN409" i="1"/>
  <c r="AO409" i="1"/>
  <c r="C410" i="1"/>
  <c r="AR410" i="1" s="1"/>
  <c r="D410" i="1"/>
  <c r="E410" i="1"/>
  <c r="F410" i="1"/>
  <c r="G410" i="1"/>
  <c r="AL410" i="1"/>
  <c r="AM410" i="1"/>
  <c r="AN410" i="1"/>
  <c r="AO410" i="1"/>
  <c r="C411" i="1"/>
  <c r="D411" i="1"/>
  <c r="E411" i="1"/>
  <c r="F411" i="1"/>
  <c r="G411" i="1"/>
  <c r="AL411" i="1"/>
  <c r="AM411" i="1"/>
  <c r="AN411" i="1"/>
  <c r="AO411" i="1"/>
  <c r="C412" i="1"/>
  <c r="AP412" i="1" s="1"/>
  <c r="D412" i="1"/>
  <c r="E412" i="1"/>
  <c r="F412" i="1"/>
  <c r="G412" i="1"/>
  <c r="AL412" i="1"/>
  <c r="AM412" i="1"/>
  <c r="AN412" i="1"/>
  <c r="AO412" i="1"/>
  <c r="C413" i="1"/>
  <c r="D413" i="1"/>
  <c r="E413" i="1"/>
  <c r="F413" i="1"/>
  <c r="G413" i="1"/>
  <c r="AL413" i="1"/>
  <c r="AM413" i="1"/>
  <c r="AN413" i="1"/>
  <c r="AO413" i="1"/>
  <c r="C414" i="1"/>
  <c r="AR414" i="1" s="1"/>
  <c r="D414" i="1"/>
  <c r="E414" i="1"/>
  <c r="F414" i="1"/>
  <c r="G414" i="1"/>
  <c r="AL414" i="1"/>
  <c r="AM414" i="1"/>
  <c r="AN414" i="1"/>
  <c r="AO414" i="1"/>
  <c r="C415" i="1"/>
  <c r="L415" i="1" s="1"/>
  <c r="D415" i="1"/>
  <c r="E415" i="1"/>
  <c r="F415" i="1"/>
  <c r="G415" i="1"/>
  <c r="AL415" i="1"/>
  <c r="AM415" i="1"/>
  <c r="AN415" i="1"/>
  <c r="AO415" i="1"/>
  <c r="C416" i="1"/>
  <c r="AP416" i="1" s="1"/>
  <c r="D416" i="1"/>
  <c r="E416" i="1"/>
  <c r="F416" i="1"/>
  <c r="G416" i="1"/>
  <c r="AL416" i="1"/>
  <c r="AM416" i="1"/>
  <c r="AN416" i="1"/>
  <c r="AO416" i="1"/>
  <c r="C417" i="1"/>
  <c r="J417" i="1" s="1"/>
  <c r="D417" i="1"/>
  <c r="E417" i="1"/>
  <c r="F417" i="1"/>
  <c r="G417" i="1"/>
  <c r="AL417" i="1"/>
  <c r="AM417" i="1"/>
  <c r="AN417" i="1"/>
  <c r="AO417" i="1"/>
  <c r="C418" i="1"/>
  <c r="AR418" i="1" s="1"/>
  <c r="D418" i="1"/>
  <c r="E418" i="1"/>
  <c r="F418" i="1"/>
  <c r="G418" i="1"/>
  <c r="AL418" i="1"/>
  <c r="AM418" i="1"/>
  <c r="AN418" i="1"/>
  <c r="AO418" i="1"/>
  <c r="AN419" i="1"/>
  <c r="C421" i="1"/>
  <c r="D421" i="1"/>
  <c r="E421" i="1"/>
  <c r="F421" i="1"/>
  <c r="G421" i="1"/>
  <c r="AL421" i="1"/>
  <c r="AM421" i="1"/>
  <c r="AN421" i="1"/>
  <c r="AO421" i="1"/>
  <c r="AP421" i="1"/>
  <c r="C422" i="1"/>
  <c r="D422" i="1"/>
  <c r="E422" i="1"/>
  <c r="F422" i="1"/>
  <c r="G422" i="1"/>
  <c r="AL422" i="1"/>
  <c r="AM422" i="1"/>
  <c r="AN422" i="1"/>
  <c r="AO422" i="1"/>
  <c r="C423" i="1"/>
  <c r="AP423" i="1" s="1"/>
  <c r="D423" i="1"/>
  <c r="E423" i="1"/>
  <c r="F423" i="1"/>
  <c r="G423" i="1"/>
  <c r="AL423" i="1"/>
  <c r="AM423" i="1"/>
  <c r="AN423" i="1"/>
  <c r="AO423" i="1"/>
  <c r="C424" i="1"/>
  <c r="AR424" i="1" s="1"/>
  <c r="D424" i="1"/>
  <c r="E424" i="1"/>
  <c r="F424" i="1"/>
  <c r="G424" i="1"/>
  <c r="AL424" i="1"/>
  <c r="AM424" i="1"/>
  <c r="AN424" i="1"/>
  <c r="AO424" i="1"/>
  <c r="C425" i="1"/>
  <c r="AP425" i="1" s="1"/>
  <c r="D425" i="1"/>
  <c r="E425" i="1"/>
  <c r="F425" i="1"/>
  <c r="G425" i="1"/>
  <c r="AL425" i="1"/>
  <c r="AM425" i="1"/>
  <c r="AN425" i="1"/>
  <c r="AO425" i="1"/>
  <c r="C426" i="1"/>
  <c r="AQ426" i="1" s="1"/>
  <c r="D426" i="1"/>
  <c r="E426" i="1"/>
  <c r="F426" i="1"/>
  <c r="G426" i="1"/>
  <c r="AL426" i="1"/>
  <c r="AM426" i="1"/>
  <c r="AN426" i="1"/>
  <c r="AO426" i="1"/>
  <c r="C427" i="1"/>
  <c r="AR427" i="1" s="1"/>
  <c r="D427" i="1"/>
  <c r="E427" i="1"/>
  <c r="F427" i="1"/>
  <c r="G427" i="1"/>
  <c r="AL427" i="1"/>
  <c r="AM427" i="1"/>
  <c r="AN427" i="1"/>
  <c r="AO427" i="1"/>
  <c r="C428" i="1"/>
  <c r="D428" i="1"/>
  <c r="E428" i="1"/>
  <c r="F428" i="1"/>
  <c r="G428" i="1"/>
  <c r="AL428" i="1"/>
  <c r="AM428" i="1"/>
  <c r="AN428" i="1"/>
  <c r="AO428" i="1"/>
  <c r="C429" i="1"/>
  <c r="D429" i="1"/>
  <c r="E429" i="1"/>
  <c r="F429" i="1"/>
  <c r="G429" i="1"/>
  <c r="AL429" i="1"/>
  <c r="AM429" i="1"/>
  <c r="AN429" i="1"/>
  <c r="AO429" i="1"/>
  <c r="C430" i="1"/>
  <c r="D430" i="1"/>
  <c r="E430" i="1"/>
  <c r="F430" i="1"/>
  <c r="G430" i="1"/>
  <c r="AL430" i="1"/>
  <c r="AM430" i="1"/>
  <c r="AN430" i="1"/>
  <c r="AO430" i="1"/>
  <c r="C431" i="1"/>
  <c r="AR431" i="1" s="1"/>
  <c r="D431" i="1"/>
  <c r="E431" i="1"/>
  <c r="F431" i="1"/>
  <c r="G431" i="1"/>
  <c r="AL431" i="1"/>
  <c r="AM431" i="1"/>
  <c r="AN431" i="1"/>
  <c r="AO431" i="1"/>
  <c r="C432" i="1"/>
  <c r="D432" i="1"/>
  <c r="E432" i="1"/>
  <c r="F432" i="1"/>
  <c r="G432" i="1"/>
  <c r="AL432" i="1"/>
  <c r="AM432" i="1"/>
  <c r="AN432" i="1"/>
  <c r="AO432" i="1"/>
  <c r="C433" i="1"/>
  <c r="AP433" i="1" s="1"/>
  <c r="D433" i="1"/>
  <c r="E433" i="1"/>
  <c r="F433" i="1"/>
  <c r="G433" i="1"/>
  <c r="AL433" i="1"/>
  <c r="AM433" i="1"/>
  <c r="AN433" i="1"/>
  <c r="AO433" i="1"/>
  <c r="C434" i="1"/>
  <c r="AQ434" i="1" s="1"/>
  <c r="D434" i="1"/>
  <c r="E434" i="1"/>
  <c r="F434" i="1"/>
  <c r="G434" i="1"/>
  <c r="AL434" i="1"/>
  <c r="AM434" i="1"/>
  <c r="AN434" i="1"/>
  <c r="AO434" i="1"/>
  <c r="C435" i="1"/>
  <c r="AR435" i="1" s="1"/>
  <c r="D435" i="1"/>
  <c r="E435" i="1"/>
  <c r="F435" i="1"/>
  <c r="G435" i="1"/>
  <c r="AL435" i="1"/>
  <c r="AM435" i="1"/>
  <c r="AN435" i="1"/>
  <c r="AO435" i="1"/>
  <c r="C436" i="1"/>
  <c r="AP436" i="1" s="1"/>
  <c r="D436" i="1"/>
  <c r="E436" i="1"/>
  <c r="F436" i="1"/>
  <c r="G436" i="1"/>
  <c r="AL436" i="1"/>
  <c r="AM436" i="1"/>
  <c r="AN436" i="1"/>
  <c r="AO436" i="1"/>
  <c r="C437" i="1"/>
  <c r="AP437" i="1" s="1"/>
  <c r="D437" i="1"/>
  <c r="E437" i="1"/>
  <c r="F437" i="1"/>
  <c r="G437" i="1"/>
  <c r="H437" i="1" s="1"/>
  <c r="J437" i="1"/>
  <c r="AL437" i="1"/>
  <c r="AM437" i="1"/>
  <c r="AN437" i="1"/>
  <c r="AO437" i="1"/>
  <c r="C438" i="1"/>
  <c r="D438" i="1"/>
  <c r="E438" i="1"/>
  <c r="F438" i="1"/>
  <c r="G438" i="1"/>
  <c r="AL438" i="1"/>
  <c r="AM438" i="1"/>
  <c r="AN438" i="1"/>
  <c r="AO438" i="1"/>
  <c r="C439" i="1"/>
  <c r="D439" i="1"/>
  <c r="E439" i="1"/>
  <c r="F439" i="1"/>
  <c r="G439" i="1"/>
  <c r="AL439" i="1"/>
  <c r="AM439" i="1"/>
  <c r="AN439" i="1"/>
  <c r="AO439" i="1"/>
  <c r="C440" i="1"/>
  <c r="L440" i="1" s="1"/>
  <c r="D440" i="1"/>
  <c r="E440" i="1"/>
  <c r="F440" i="1"/>
  <c r="G440" i="1"/>
  <c r="AL440" i="1"/>
  <c r="AM440" i="1"/>
  <c r="AN440" i="1"/>
  <c r="AO440" i="1"/>
  <c r="C441" i="1"/>
  <c r="AP441" i="1" s="1"/>
  <c r="D441" i="1"/>
  <c r="E441" i="1"/>
  <c r="F441" i="1"/>
  <c r="G441" i="1"/>
  <c r="AL441" i="1"/>
  <c r="AM441" i="1"/>
  <c r="AN441" i="1"/>
  <c r="AO441" i="1"/>
  <c r="C442" i="1"/>
  <c r="D442" i="1"/>
  <c r="E442" i="1"/>
  <c r="F442" i="1"/>
  <c r="G442" i="1"/>
  <c r="AL442" i="1"/>
  <c r="AM442" i="1"/>
  <c r="AN442" i="1"/>
  <c r="AO442" i="1"/>
  <c r="C443" i="1"/>
  <c r="AS443" i="1" s="1"/>
  <c r="D443" i="1"/>
  <c r="E443" i="1"/>
  <c r="F443" i="1"/>
  <c r="G443" i="1"/>
  <c r="AL443" i="1"/>
  <c r="AM443" i="1"/>
  <c r="AN443" i="1"/>
  <c r="AO443" i="1"/>
  <c r="C444" i="1"/>
  <c r="D444" i="1"/>
  <c r="E444" i="1"/>
  <c r="F444" i="1"/>
  <c r="G444" i="1"/>
  <c r="AL444" i="1"/>
  <c r="AM444" i="1"/>
  <c r="AN444" i="1"/>
  <c r="AO444" i="1"/>
  <c r="C445" i="1"/>
  <c r="AR445" i="1" s="1"/>
  <c r="D445" i="1"/>
  <c r="E445" i="1"/>
  <c r="F445" i="1"/>
  <c r="G445" i="1"/>
  <c r="AL445" i="1"/>
  <c r="AM445" i="1"/>
  <c r="AN445" i="1"/>
  <c r="AO445" i="1"/>
  <c r="C446" i="1"/>
  <c r="D446" i="1"/>
  <c r="E446" i="1"/>
  <c r="F446" i="1"/>
  <c r="G446" i="1"/>
  <c r="AL446" i="1"/>
  <c r="AM446" i="1"/>
  <c r="AN446" i="1"/>
  <c r="AO446" i="1"/>
  <c r="C447" i="1"/>
  <c r="AP447" i="1" s="1"/>
  <c r="D447" i="1"/>
  <c r="E447" i="1"/>
  <c r="F447" i="1"/>
  <c r="G447" i="1"/>
  <c r="AL447" i="1"/>
  <c r="AM447" i="1"/>
  <c r="AN447" i="1"/>
  <c r="AO447" i="1"/>
  <c r="C448" i="1"/>
  <c r="L448" i="1" s="1"/>
  <c r="D448" i="1"/>
  <c r="E448" i="1"/>
  <c r="F448" i="1"/>
  <c r="G448" i="1"/>
  <c r="AL448" i="1"/>
  <c r="AM448" i="1"/>
  <c r="AN448" i="1"/>
  <c r="AO448" i="1"/>
  <c r="C449" i="1"/>
  <c r="AP449" i="1" s="1"/>
  <c r="D449" i="1"/>
  <c r="E449" i="1"/>
  <c r="F449" i="1"/>
  <c r="G449" i="1"/>
  <c r="AL449" i="1"/>
  <c r="AM449" i="1"/>
  <c r="AN449" i="1"/>
  <c r="AO449" i="1"/>
  <c r="C450" i="1"/>
  <c r="K450" i="1" s="1"/>
  <c r="D450" i="1"/>
  <c r="E450" i="1"/>
  <c r="F450" i="1"/>
  <c r="G450" i="1"/>
  <c r="H450" i="1" s="1"/>
  <c r="J450" i="1"/>
  <c r="AL450" i="1"/>
  <c r="AM450" i="1"/>
  <c r="AN450" i="1"/>
  <c r="AO450" i="1"/>
  <c r="AQ450" i="1"/>
  <c r="C451" i="1"/>
  <c r="D451" i="1"/>
  <c r="E451" i="1"/>
  <c r="F451" i="1"/>
  <c r="G451" i="1"/>
  <c r="AL451" i="1"/>
  <c r="AM451" i="1"/>
  <c r="AN451" i="1"/>
  <c r="AO451" i="1"/>
  <c r="C452" i="1"/>
  <c r="AS452" i="1" s="1"/>
  <c r="D452" i="1"/>
  <c r="E452" i="1"/>
  <c r="F452" i="1"/>
  <c r="G452" i="1"/>
  <c r="AL452" i="1"/>
  <c r="AM452" i="1"/>
  <c r="AN452" i="1"/>
  <c r="AO452" i="1"/>
  <c r="C453" i="1"/>
  <c r="D453" i="1"/>
  <c r="E453" i="1"/>
  <c r="F453" i="1"/>
  <c r="G453" i="1"/>
  <c r="AL453" i="1"/>
  <c r="AM453" i="1"/>
  <c r="AN453" i="1"/>
  <c r="AO453" i="1"/>
  <c r="C454" i="1"/>
  <c r="D454" i="1"/>
  <c r="E454" i="1"/>
  <c r="F454" i="1"/>
  <c r="G454" i="1"/>
  <c r="AL454" i="1"/>
  <c r="AM454" i="1"/>
  <c r="AN454" i="1"/>
  <c r="AO454" i="1"/>
  <c r="C455" i="1"/>
  <c r="D455" i="1"/>
  <c r="E455" i="1"/>
  <c r="F455" i="1"/>
  <c r="G455" i="1"/>
  <c r="AL455" i="1"/>
  <c r="AM455" i="1"/>
  <c r="AN455" i="1"/>
  <c r="AO455" i="1"/>
  <c r="C456" i="1"/>
  <c r="D456" i="1"/>
  <c r="E456" i="1"/>
  <c r="F456" i="1"/>
  <c r="G456" i="1"/>
  <c r="AL456" i="1"/>
  <c r="AM456" i="1"/>
  <c r="AN456" i="1"/>
  <c r="AO456" i="1"/>
  <c r="C457" i="1"/>
  <c r="AP457" i="1" s="1"/>
  <c r="D457" i="1"/>
  <c r="E457" i="1"/>
  <c r="F457" i="1"/>
  <c r="G457" i="1"/>
  <c r="AL457" i="1"/>
  <c r="AM457" i="1"/>
  <c r="AN457" i="1"/>
  <c r="AO457" i="1"/>
  <c r="C458" i="1"/>
  <c r="AP458" i="1" s="1"/>
  <c r="D458" i="1"/>
  <c r="E458" i="1"/>
  <c r="F458" i="1"/>
  <c r="G458" i="1"/>
  <c r="AL458" i="1"/>
  <c r="AM458" i="1"/>
  <c r="AN458" i="1"/>
  <c r="AO458" i="1"/>
  <c r="C459" i="1"/>
  <c r="AS459" i="1" s="1"/>
  <c r="D459" i="1"/>
  <c r="E459" i="1"/>
  <c r="F459" i="1"/>
  <c r="G459" i="1"/>
  <c r="AL459" i="1"/>
  <c r="AM459" i="1"/>
  <c r="AN459" i="1"/>
  <c r="AO459" i="1"/>
  <c r="AR459" i="1"/>
  <c r="C460" i="1"/>
  <c r="K460" i="1" s="1"/>
  <c r="D460" i="1"/>
  <c r="E460" i="1"/>
  <c r="F460" i="1"/>
  <c r="G460" i="1"/>
  <c r="AL460" i="1"/>
  <c r="AM460" i="1"/>
  <c r="AN460" i="1"/>
  <c r="AO460" i="1"/>
  <c r="C461" i="1"/>
  <c r="D461" i="1"/>
  <c r="E461" i="1"/>
  <c r="F461" i="1"/>
  <c r="G461" i="1"/>
  <c r="AL461" i="1"/>
  <c r="AM461" i="1"/>
  <c r="AN461" i="1"/>
  <c r="AO461" i="1"/>
  <c r="C462" i="1"/>
  <c r="D462" i="1"/>
  <c r="E462" i="1"/>
  <c r="F462" i="1"/>
  <c r="G462" i="1"/>
  <c r="AL462" i="1"/>
  <c r="AM462" i="1"/>
  <c r="AN462" i="1"/>
  <c r="AO462" i="1"/>
  <c r="C463" i="1"/>
  <c r="D463" i="1"/>
  <c r="E463" i="1"/>
  <c r="F463" i="1"/>
  <c r="G463" i="1"/>
  <c r="AL463" i="1"/>
  <c r="AM463" i="1"/>
  <c r="AN463" i="1"/>
  <c r="AO463" i="1"/>
  <c r="C464" i="1"/>
  <c r="AR464" i="1" s="1"/>
  <c r="D464" i="1"/>
  <c r="E464" i="1"/>
  <c r="F464" i="1"/>
  <c r="G464" i="1"/>
  <c r="AL464" i="1"/>
  <c r="AM464" i="1"/>
  <c r="AN464" i="1"/>
  <c r="AO464" i="1"/>
  <c r="C465" i="1"/>
  <c r="D465" i="1"/>
  <c r="E465" i="1"/>
  <c r="F465" i="1"/>
  <c r="G465" i="1"/>
  <c r="AL465" i="1"/>
  <c r="AM465" i="1"/>
  <c r="AN465" i="1"/>
  <c r="AO465" i="1"/>
  <c r="C466" i="1"/>
  <c r="D466" i="1"/>
  <c r="E466" i="1"/>
  <c r="F466" i="1"/>
  <c r="G466" i="1"/>
  <c r="AL466" i="1"/>
  <c r="AM466" i="1"/>
  <c r="AN466" i="1"/>
  <c r="AO466" i="1"/>
  <c r="C467" i="1"/>
  <c r="AR467" i="1" s="1"/>
  <c r="D467" i="1"/>
  <c r="E467" i="1"/>
  <c r="F467" i="1"/>
  <c r="G467" i="1"/>
  <c r="AL467" i="1"/>
  <c r="AM467" i="1"/>
  <c r="AN467" i="1"/>
  <c r="AO467" i="1"/>
  <c r="C468" i="1"/>
  <c r="AS468" i="1" s="1"/>
  <c r="D468" i="1"/>
  <c r="E468" i="1"/>
  <c r="F468" i="1"/>
  <c r="G468" i="1"/>
  <c r="AL468" i="1"/>
  <c r="AM468" i="1"/>
  <c r="AN468" i="1"/>
  <c r="AO468" i="1"/>
  <c r="C469" i="1"/>
  <c r="D469" i="1"/>
  <c r="E469" i="1"/>
  <c r="F469" i="1"/>
  <c r="G469" i="1"/>
  <c r="AL469" i="1"/>
  <c r="AM469" i="1"/>
  <c r="AN469" i="1"/>
  <c r="AO469" i="1"/>
  <c r="C470" i="1"/>
  <c r="D470" i="1"/>
  <c r="E470" i="1"/>
  <c r="F470" i="1"/>
  <c r="G470" i="1"/>
  <c r="AL470" i="1"/>
  <c r="AM470" i="1"/>
  <c r="AN470" i="1"/>
  <c r="AO470" i="1"/>
  <c r="C471" i="1"/>
  <c r="D471" i="1"/>
  <c r="E471" i="1"/>
  <c r="F471" i="1"/>
  <c r="G471" i="1"/>
  <c r="AL471" i="1"/>
  <c r="AM471" i="1"/>
  <c r="AN471" i="1"/>
  <c r="AO471" i="1"/>
  <c r="C472" i="1"/>
  <c r="AS472" i="1" s="1"/>
  <c r="D472" i="1"/>
  <c r="E472" i="1"/>
  <c r="F472" i="1"/>
  <c r="G472" i="1"/>
  <c r="AL472" i="1"/>
  <c r="AM472" i="1"/>
  <c r="AN472" i="1"/>
  <c r="AO472" i="1"/>
  <c r="C473" i="1"/>
  <c r="D473" i="1"/>
  <c r="E473" i="1"/>
  <c r="F473" i="1"/>
  <c r="G473" i="1"/>
  <c r="AL473" i="1"/>
  <c r="AM473" i="1"/>
  <c r="AN473" i="1"/>
  <c r="AO473" i="1"/>
  <c r="C474" i="1"/>
  <c r="D474" i="1"/>
  <c r="E474" i="1"/>
  <c r="F474" i="1"/>
  <c r="G474" i="1"/>
  <c r="AL474" i="1"/>
  <c r="AM474" i="1"/>
  <c r="AN474" i="1"/>
  <c r="AO474" i="1"/>
  <c r="C475" i="1"/>
  <c r="AS475" i="1" s="1"/>
  <c r="D475" i="1"/>
  <c r="E475" i="1"/>
  <c r="F475" i="1"/>
  <c r="G475" i="1"/>
  <c r="H475" i="1" s="1"/>
  <c r="AL475" i="1"/>
  <c r="AM475" i="1"/>
  <c r="AN475" i="1"/>
  <c r="AO475" i="1"/>
  <c r="C476" i="1"/>
  <c r="D476" i="1"/>
  <c r="E476" i="1"/>
  <c r="F476" i="1"/>
  <c r="G476" i="1"/>
  <c r="AL476" i="1"/>
  <c r="AM476" i="1"/>
  <c r="AN476" i="1"/>
  <c r="AO476" i="1"/>
  <c r="C477" i="1"/>
  <c r="D477" i="1"/>
  <c r="E477" i="1"/>
  <c r="F477" i="1"/>
  <c r="G477" i="1"/>
  <c r="AL477" i="1"/>
  <c r="AM477" i="1"/>
  <c r="AN477" i="1"/>
  <c r="AO477" i="1"/>
  <c r="C478" i="1"/>
  <c r="D478" i="1"/>
  <c r="E478" i="1"/>
  <c r="F478" i="1"/>
  <c r="G478" i="1"/>
  <c r="AL478" i="1"/>
  <c r="AM478" i="1"/>
  <c r="AN478" i="1"/>
  <c r="AO478" i="1"/>
  <c r="C479" i="1"/>
  <c r="K479" i="1" s="1"/>
  <c r="D479" i="1"/>
  <c r="E479" i="1"/>
  <c r="F479" i="1"/>
  <c r="G479" i="1"/>
  <c r="AL479" i="1"/>
  <c r="AM479" i="1"/>
  <c r="AN479" i="1"/>
  <c r="AO479" i="1"/>
  <c r="C480" i="1"/>
  <c r="D480" i="1"/>
  <c r="E480" i="1"/>
  <c r="F480" i="1"/>
  <c r="G480" i="1"/>
  <c r="AL480" i="1"/>
  <c r="AM480" i="1"/>
  <c r="AN480" i="1"/>
  <c r="AO480" i="1"/>
  <c r="C481" i="1"/>
  <c r="AP481" i="1" s="1"/>
  <c r="D481" i="1"/>
  <c r="E481" i="1"/>
  <c r="F481" i="1"/>
  <c r="G481" i="1"/>
  <c r="AL481" i="1"/>
  <c r="AM481" i="1"/>
  <c r="AN481" i="1"/>
  <c r="AO481" i="1"/>
  <c r="C482" i="1"/>
  <c r="D482" i="1"/>
  <c r="E482" i="1"/>
  <c r="F482" i="1"/>
  <c r="G482" i="1"/>
  <c r="AL482" i="1"/>
  <c r="AM482" i="1"/>
  <c r="AN482" i="1"/>
  <c r="AO482" i="1"/>
  <c r="C483" i="1"/>
  <c r="D483" i="1"/>
  <c r="E483" i="1"/>
  <c r="F483" i="1"/>
  <c r="G483" i="1"/>
  <c r="AL483" i="1"/>
  <c r="AM483" i="1"/>
  <c r="AN483" i="1"/>
  <c r="AO483" i="1"/>
  <c r="C484" i="1"/>
  <c r="D484" i="1"/>
  <c r="E484" i="1"/>
  <c r="F484" i="1"/>
  <c r="G484" i="1"/>
  <c r="AL484" i="1"/>
  <c r="AM484" i="1"/>
  <c r="AN484" i="1"/>
  <c r="AO484" i="1"/>
  <c r="C485" i="1"/>
  <c r="AP485" i="1" s="1"/>
  <c r="D485" i="1"/>
  <c r="E485" i="1"/>
  <c r="F485" i="1"/>
  <c r="G485" i="1"/>
  <c r="AL485" i="1"/>
  <c r="AM485" i="1"/>
  <c r="AN485" i="1"/>
  <c r="AO485" i="1"/>
  <c r="C486" i="1"/>
  <c r="AS486" i="1" s="1"/>
  <c r="D486" i="1"/>
  <c r="E486" i="1"/>
  <c r="F486" i="1"/>
  <c r="G486" i="1"/>
  <c r="AL486" i="1"/>
  <c r="AM486" i="1"/>
  <c r="AN486" i="1"/>
  <c r="AO486" i="1"/>
  <c r="C487" i="1"/>
  <c r="D487" i="1"/>
  <c r="E487" i="1"/>
  <c r="F487" i="1"/>
  <c r="G487" i="1"/>
  <c r="AL487" i="1"/>
  <c r="AM487" i="1"/>
  <c r="AN487" i="1"/>
  <c r="AO487" i="1"/>
  <c r="C488" i="1"/>
  <c r="AR488" i="1" s="1"/>
  <c r="D488" i="1"/>
  <c r="E488" i="1"/>
  <c r="F488" i="1"/>
  <c r="G488" i="1"/>
  <c r="AL488" i="1"/>
  <c r="AM488" i="1"/>
  <c r="AN488" i="1"/>
  <c r="AO488" i="1"/>
  <c r="C489" i="1"/>
  <c r="D489" i="1"/>
  <c r="E489" i="1"/>
  <c r="F489" i="1"/>
  <c r="G489" i="1"/>
  <c r="AL489" i="1"/>
  <c r="AM489" i="1"/>
  <c r="AN489" i="1"/>
  <c r="AO489" i="1"/>
  <c r="C490" i="1"/>
  <c r="D490" i="1"/>
  <c r="E490" i="1"/>
  <c r="F490" i="1"/>
  <c r="G490" i="1"/>
  <c r="AL490" i="1"/>
  <c r="AM490" i="1"/>
  <c r="AN490" i="1"/>
  <c r="AO490" i="1"/>
  <c r="C491" i="1"/>
  <c r="AQ491" i="1" s="1"/>
  <c r="D491" i="1"/>
  <c r="E491" i="1"/>
  <c r="F491" i="1"/>
  <c r="G491" i="1"/>
  <c r="AL491" i="1"/>
  <c r="AM491" i="1"/>
  <c r="AN491" i="1"/>
  <c r="AO491" i="1"/>
  <c r="C492" i="1"/>
  <c r="D492" i="1"/>
  <c r="E492" i="1"/>
  <c r="F492" i="1"/>
  <c r="G492" i="1"/>
  <c r="AL492" i="1"/>
  <c r="AM492" i="1"/>
  <c r="AN492" i="1"/>
  <c r="AO492" i="1"/>
  <c r="AS492" i="1"/>
  <c r="C493" i="1"/>
  <c r="L493" i="1" s="1"/>
  <c r="D493" i="1"/>
  <c r="E493" i="1"/>
  <c r="F493" i="1"/>
  <c r="G493" i="1"/>
  <c r="AL493" i="1"/>
  <c r="AM493" i="1"/>
  <c r="AN493" i="1"/>
  <c r="AO493" i="1"/>
  <c r="AR493" i="1"/>
  <c r="C494" i="1"/>
  <c r="AQ494" i="1" s="1"/>
  <c r="D494" i="1"/>
  <c r="E494" i="1"/>
  <c r="F494" i="1"/>
  <c r="G494" i="1"/>
  <c r="AL494" i="1"/>
  <c r="AM494" i="1"/>
  <c r="AN494" i="1"/>
  <c r="AO494" i="1"/>
  <c r="C495" i="1"/>
  <c r="D495" i="1"/>
  <c r="E495" i="1"/>
  <c r="F495" i="1"/>
  <c r="G495" i="1"/>
  <c r="AL495" i="1"/>
  <c r="AM495" i="1"/>
  <c r="AN495" i="1"/>
  <c r="AO495" i="1"/>
  <c r="C496" i="1"/>
  <c r="D496" i="1"/>
  <c r="E496" i="1"/>
  <c r="F496" i="1"/>
  <c r="G496" i="1"/>
  <c r="AL496" i="1"/>
  <c r="AM496" i="1"/>
  <c r="AN496" i="1"/>
  <c r="AO496" i="1"/>
  <c r="C497" i="1"/>
  <c r="D497" i="1"/>
  <c r="E497" i="1"/>
  <c r="F497" i="1"/>
  <c r="G497" i="1"/>
  <c r="AL497" i="1"/>
  <c r="AM497" i="1"/>
  <c r="AN497" i="1"/>
  <c r="AO497" i="1"/>
  <c r="C498" i="1"/>
  <c r="D498" i="1"/>
  <c r="E498" i="1"/>
  <c r="F498" i="1"/>
  <c r="G498" i="1"/>
  <c r="AL498" i="1"/>
  <c r="AM498" i="1"/>
  <c r="AN498" i="1"/>
  <c r="AO498" i="1"/>
  <c r="C499" i="1"/>
  <c r="AQ499" i="1" s="1"/>
  <c r="D499" i="1"/>
  <c r="E499" i="1"/>
  <c r="F499" i="1"/>
  <c r="G499" i="1"/>
  <c r="AL499" i="1"/>
  <c r="AM499" i="1"/>
  <c r="AN499" i="1"/>
  <c r="AO499" i="1"/>
  <c r="C500" i="1"/>
  <c r="D500" i="1"/>
  <c r="E500" i="1"/>
  <c r="F500" i="1"/>
  <c r="G500" i="1"/>
  <c r="AL500" i="1"/>
  <c r="AM500" i="1"/>
  <c r="AN500" i="1"/>
  <c r="AO500" i="1"/>
  <c r="C501" i="1"/>
  <c r="D501" i="1"/>
  <c r="E501" i="1"/>
  <c r="F501" i="1"/>
  <c r="G501" i="1"/>
  <c r="AL501" i="1"/>
  <c r="AM501" i="1"/>
  <c r="AN501" i="1"/>
  <c r="AO501" i="1"/>
  <c r="C502" i="1"/>
  <c r="AP502" i="1" s="1"/>
  <c r="D502" i="1"/>
  <c r="E502" i="1"/>
  <c r="F502" i="1"/>
  <c r="G502" i="1"/>
  <c r="AL502" i="1"/>
  <c r="AM502" i="1"/>
  <c r="AN502" i="1"/>
  <c r="AO502" i="1"/>
  <c r="C503" i="1"/>
  <c r="K503" i="1" s="1"/>
  <c r="D503" i="1"/>
  <c r="E503" i="1"/>
  <c r="F503" i="1"/>
  <c r="G503" i="1"/>
  <c r="AL503" i="1"/>
  <c r="AM503" i="1"/>
  <c r="AN503" i="1"/>
  <c r="AO503" i="1"/>
  <c r="C504" i="1"/>
  <c r="D504" i="1"/>
  <c r="E504" i="1"/>
  <c r="F504" i="1"/>
  <c r="G504" i="1"/>
  <c r="AL504" i="1"/>
  <c r="AM504" i="1"/>
  <c r="AN504" i="1"/>
  <c r="AO504" i="1"/>
  <c r="C505" i="1"/>
  <c r="AR505" i="1" s="1"/>
  <c r="D505" i="1"/>
  <c r="E505" i="1"/>
  <c r="F505" i="1"/>
  <c r="G505" i="1"/>
  <c r="K505" i="1"/>
  <c r="L505" i="1"/>
  <c r="AL505" i="1"/>
  <c r="AM505" i="1"/>
  <c r="AN505" i="1"/>
  <c r="AO505" i="1"/>
  <c r="C506" i="1"/>
  <c r="AP506" i="1" s="1"/>
  <c r="D506" i="1"/>
  <c r="E506" i="1"/>
  <c r="F506" i="1"/>
  <c r="G506" i="1"/>
  <c r="AL506" i="1"/>
  <c r="AM506" i="1"/>
  <c r="AN506" i="1"/>
  <c r="AO506" i="1"/>
  <c r="C507" i="1"/>
  <c r="D507" i="1"/>
  <c r="E507" i="1"/>
  <c r="F507" i="1"/>
  <c r="G507" i="1"/>
  <c r="AL507" i="1"/>
  <c r="AM507" i="1"/>
  <c r="AN507" i="1"/>
  <c r="AO507" i="1"/>
  <c r="C508" i="1"/>
  <c r="D508" i="1"/>
  <c r="E508" i="1"/>
  <c r="F508" i="1"/>
  <c r="G508" i="1"/>
  <c r="AL508" i="1"/>
  <c r="AM508" i="1"/>
  <c r="AN508" i="1"/>
  <c r="AO508" i="1"/>
  <c r="C509" i="1"/>
  <c r="AP509" i="1" s="1"/>
  <c r="D509" i="1"/>
  <c r="E509" i="1"/>
  <c r="F509" i="1"/>
  <c r="G509" i="1"/>
  <c r="AL509" i="1"/>
  <c r="AM509" i="1"/>
  <c r="AN509" i="1"/>
  <c r="AO509" i="1"/>
  <c r="C510" i="1"/>
  <c r="D510" i="1"/>
  <c r="E510" i="1"/>
  <c r="F510" i="1"/>
  <c r="G510" i="1"/>
  <c r="AL510" i="1"/>
  <c r="AM510" i="1"/>
  <c r="AN510" i="1"/>
  <c r="AO510" i="1"/>
  <c r="AR510" i="1"/>
  <c r="C511" i="1"/>
  <c r="AR511" i="1" s="1"/>
  <c r="D511" i="1"/>
  <c r="E511" i="1"/>
  <c r="F511" i="1"/>
  <c r="G511" i="1"/>
  <c r="AL511" i="1"/>
  <c r="AM511" i="1"/>
  <c r="AN511" i="1"/>
  <c r="AO511" i="1"/>
  <c r="C512" i="1"/>
  <c r="D512" i="1"/>
  <c r="E512" i="1"/>
  <c r="F512" i="1"/>
  <c r="G512" i="1"/>
  <c r="AL512" i="1"/>
  <c r="AM512" i="1"/>
  <c r="AN512" i="1"/>
  <c r="AO512" i="1"/>
  <c r="C513" i="1"/>
  <c r="D513" i="1"/>
  <c r="E513" i="1"/>
  <c r="F513" i="1"/>
  <c r="G513" i="1"/>
  <c r="AL513" i="1"/>
  <c r="AM513" i="1"/>
  <c r="AN513" i="1"/>
  <c r="AO513" i="1"/>
  <c r="C514" i="1"/>
  <c r="D514" i="1"/>
  <c r="E514" i="1"/>
  <c r="F514" i="1"/>
  <c r="G514" i="1"/>
  <c r="AL514" i="1"/>
  <c r="AM514" i="1"/>
  <c r="AN514" i="1"/>
  <c r="AO514" i="1"/>
  <c r="C515" i="1"/>
  <c r="AQ515" i="1" s="1"/>
  <c r="D515" i="1"/>
  <c r="E515" i="1"/>
  <c r="F515" i="1"/>
  <c r="G515" i="1"/>
  <c r="AL515" i="1"/>
  <c r="AM515" i="1"/>
  <c r="AN515" i="1"/>
  <c r="AO515" i="1"/>
  <c r="C516" i="1"/>
  <c r="J516" i="1" s="1"/>
  <c r="D516" i="1"/>
  <c r="E516" i="1"/>
  <c r="F516" i="1"/>
  <c r="G516" i="1"/>
  <c r="AL516" i="1"/>
  <c r="AM516" i="1"/>
  <c r="AN516" i="1"/>
  <c r="AO516" i="1"/>
  <c r="C517" i="1"/>
  <c r="AQ517" i="1" s="1"/>
  <c r="D517" i="1"/>
  <c r="E517" i="1"/>
  <c r="F517" i="1"/>
  <c r="G517" i="1"/>
  <c r="AL517" i="1"/>
  <c r="AM517" i="1"/>
  <c r="AN517" i="1"/>
  <c r="AO517" i="1"/>
  <c r="C518" i="1"/>
  <c r="D518" i="1"/>
  <c r="E518" i="1"/>
  <c r="F518" i="1"/>
  <c r="G518" i="1"/>
  <c r="AL518" i="1"/>
  <c r="AM518" i="1"/>
  <c r="AN518" i="1"/>
  <c r="AO518" i="1"/>
  <c r="C519" i="1"/>
  <c r="K519" i="1" s="1"/>
  <c r="D519" i="1"/>
  <c r="E519" i="1"/>
  <c r="F519" i="1"/>
  <c r="G519" i="1"/>
  <c r="AL519" i="1"/>
  <c r="AM519" i="1"/>
  <c r="AN519" i="1"/>
  <c r="AO519" i="1"/>
  <c r="C520" i="1"/>
  <c r="D520" i="1"/>
  <c r="E520" i="1"/>
  <c r="F520" i="1"/>
  <c r="G520" i="1"/>
  <c r="AL520" i="1"/>
  <c r="AM520" i="1"/>
  <c r="AN520" i="1"/>
  <c r="AO520" i="1"/>
  <c r="C521" i="1"/>
  <c r="AQ521" i="1" s="1"/>
  <c r="D521" i="1"/>
  <c r="E521" i="1"/>
  <c r="F521" i="1"/>
  <c r="G521" i="1"/>
  <c r="AL521" i="1"/>
  <c r="AM521" i="1"/>
  <c r="AN521" i="1"/>
  <c r="AO521" i="1"/>
  <c r="C522" i="1"/>
  <c r="J522" i="1" s="1"/>
  <c r="D522" i="1"/>
  <c r="E522" i="1"/>
  <c r="F522" i="1"/>
  <c r="G522" i="1"/>
  <c r="AL522" i="1"/>
  <c r="AM522" i="1"/>
  <c r="AN522" i="1"/>
  <c r="AO522" i="1"/>
  <c r="C523" i="1"/>
  <c r="D523" i="1"/>
  <c r="E523" i="1"/>
  <c r="F523" i="1"/>
  <c r="G523" i="1"/>
  <c r="AL523" i="1"/>
  <c r="AM523" i="1"/>
  <c r="AN523" i="1"/>
  <c r="AO523" i="1"/>
  <c r="C524" i="1"/>
  <c r="D524" i="1"/>
  <c r="E524" i="1"/>
  <c r="F524" i="1"/>
  <c r="G524" i="1"/>
  <c r="AL524" i="1"/>
  <c r="AM524" i="1"/>
  <c r="AN524" i="1"/>
  <c r="AO524" i="1"/>
  <c r="C525" i="1"/>
  <c r="D525" i="1"/>
  <c r="E525" i="1"/>
  <c r="F525" i="1"/>
  <c r="G525" i="1"/>
  <c r="AL525" i="1"/>
  <c r="AM525" i="1"/>
  <c r="AN525" i="1"/>
  <c r="AO525" i="1"/>
  <c r="C526" i="1"/>
  <c r="D526" i="1"/>
  <c r="E526" i="1"/>
  <c r="F526" i="1"/>
  <c r="G526" i="1"/>
  <c r="AL526" i="1"/>
  <c r="AM526" i="1"/>
  <c r="AN526" i="1"/>
  <c r="AO526" i="1"/>
  <c r="C527" i="1"/>
  <c r="AP527" i="1" s="1"/>
  <c r="D527" i="1"/>
  <c r="E527" i="1"/>
  <c r="F527" i="1"/>
  <c r="G527" i="1"/>
  <c r="AL527" i="1"/>
  <c r="AM527" i="1"/>
  <c r="AN527" i="1"/>
  <c r="AO527" i="1"/>
  <c r="C528" i="1"/>
  <c r="AR528" i="1" s="1"/>
  <c r="D528" i="1"/>
  <c r="E528" i="1"/>
  <c r="F528" i="1"/>
  <c r="G528" i="1"/>
  <c r="AL528" i="1"/>
  <c r="AM528" i="1"/>
  <c r="AN528" i="1"/>
  <c r="AO528" i="1"/>
  <c r="C529" i="1"/>
  <c r="L529" i="1" s="1"/>
  <c r="D529" i="1"/>
  <c r="E529" i="1"/>
  <c r="F529" i="1"/>
  <c r="G529" i="1"/>
  <c r="AL529" i="1"/>
  <c r="AM529" i="1"/>
  <c r="AN529" i="1"/>
  <c r="AO529" i="1"/>
  <c r="C530" i="1"/>
  <c r="D530" i="1"/>
  <c r="E530" i="1"/>
  <c r="F530" i="1"/>
  <c r="G530" i="1"/>
  <c r="AL530" i="1"/>
  <c r="AM530" i="1"/>
  <c r="AN530" i="1"/>
  <c r="AO530" i="1"/>
  <c r="C531" i="1"/>
  <c r="K531" i="1" s="1"/>
  <c r="D531" i="1"/>
  <c r="E531" i="1"/>
  <c r="F531" i="1"/>
  <c r="G531" i="1"/>
  <c r="AL531" i="1"/>
  <c r="AM531" i="1"/>
  <c r="AN531" i="1"/>
  <c r="AO531" i="1"/>
  <c r="C532" i="1"/>
  <c r="AQ532" i="1" s="1"/>
  <c r="D532" i="1"/>
  <c r="E532" i="1"/>
  <c r="F532" i="1"/>
  <c r="G532" i="1"/>
  <c r="AL532" i="1"/>
  <c r="AM532" i="1"/>
  <c r="AN532" i="1"/>
  <c r="AO532" i="1"/>
  <c r="C533" i="1"/>
  <c r="AR533" i="1" s="1"/>
  <c r="D533" i="1"/>
  <c r="E533" i="1"/>
  <c r="F533" i="1"/>
  <c r="G533" i="1"/>
  <c r="AL533" i="1"/>
  <c r="AM533" i="1"/>
  <c r="AN533" i="1"/>
  <c r="AO533" i="1"/>
  <c r="AP533" i="1"/>
  <c r="C534" i="1"/>
  <c r="AR534" i="1" s="1"/>
  <c r="D534" i="1"/>
  <c r="E534" i="1"/>
  <c r="F534" i="1"/>
  <c r="G534" i="1"/>
  <c r="J534" i="1"/>
  <c r="K534" i="1"/>
  <c r="AL534" i="1"/>
  <c r="AM534" i="1"/>
  <c r="AN534" i="1"/>
  <c r="AO534" i="1"/>
  <c r="AQ534" i="1"/>
  <c r="AS534" i="1"/>
  <c r="C535" i="1"/>
  <c r="AP535" i="1" s="1"/>
  <c r="D535" i="1"/>
  <c r="E535" i="1"/>
  <c r="F535" i="1"/>
  <c r="G535" i="1"/>
  <c r="H535" i="1" s="1"/>
  <c r="K535" i="1"/>
  <c r="AL535" i="1"/>
  <c r="AM535" i="1"/>
  <c r="AN535" i="1"/>
  <c r="AO535" i="1"/>
  <c r="AR535" i="1"/>
  <c r="C536" i="1"/>
  <c r="D536" i="1"/>
  <c r="E536" i="1"/>
  <c r="F536" i="1"/>
  <c r="G536" i="1"/>
  <c r="AL536" i="1"/>
  <c r="AM536" i="1"/>
  <c r="AN536" i="1"/>
  <c r="AO536" i="1"/>
  <c r="C537" i="1"/>
  <c r="D537" i="1"/>
  <c r="E537" i="1"/>
  <c r="F537" i="1"/>
  <c r="G537" i="1"/>
  <c r="AL537" i="1"/>
  <c r="AM537" i="1"/>
  <c r="AN537" i="1"/>
  <c r="AO537" i="1"/>
  <c r="C538" i="1"/>
  <c r="AP538" i="1" s="1"/>
  <c r="D538" i="1"/>
  <c r="E538" i="1"/>
  <c r="F538" i="1"/>
  <c r="G538" i="1"/>
  <c r="AL538" i="1"/>
  <c r="AM538" i="1"/>
  <c r="AN538" i="1"/>
  <c r="AO538" i="1"/>
  <c r="C539" i="1"/>
  <c r="AQ539" i="1" s="1"/>
  <c r="D539" i="1"/>
  <c r="E539" i="1"/>
  <c r="F539" i="1"/>
  <c r="G539" i="1"/>
  <c r="AL539" i="1"/>
  <c r="AM539" i="1"/>
  <c r="AN539" i="1"/>
  <c r="AO539" i="1"/>
  <c r="C540" i="1"/>
  <c r="D540" i="1"/>
  <c r="E540" i="1"/>
  <c r="F540" i="1"/>
  <c r="G540" i="1"/>
  <c r="AL540" i="1"/>
  <c r="AM540" i="1"/>
  <c r="AN540" i="1"/>
  <c r="AO540" i="1"/>
  <c r="C541" i="1"/>
  <c r="D541" i="1"/>
  <c r="E541" i="1"/>
  <c r="F541" i="1"/>
  <c r="G541" i="1"/>
  <c r="AL541" i="1"/>
  <c r="AM541" i="1"/>
  <c r="AN541" i="1"/>
  <c r="AO541" i="1"/>
  <c r="C542" i="1"/>
  <c r="D542" i="1"/>
  <c r="E542" i="1"/>
  <c r="F542" i="1"/>
  <c r="G542" i="1"/>
  <c r="AL542" i="1"/>
  <c r="AM542" i="1"/>
  <c r="AN542" i="1"/>
  <c r="AO542" i="1"/>
  <c r="C543" i="1"/>
  <c r="AP543" i="1" s="1"/>
  <c r="D543" i="1"/>
  <c r="E543" i="1"/>
  <c r="F543" i="1"/>
  <c r="G543" i="1"/>
  <c r="AL543" i="1"/>
  <c r="AM543" i="1"/>
  <c r="AN543" i="1"/>
  <c r="AO543" i="1"/>
  <c r="C544" i="1"/>
  <c r="D544" i="1"/>
  <c r="E544" i="1"/>
  <c r="F544" i="1"/>
  <c r="G544" i="1"/>
  <c r="AL544" i="1"/>
  <c r="AM544" i="1"/>
  <c r="AN544" i="1"/>
  <c r="AO544" i="1"/>
  <c r="C545" i="1"/>
  <c r="AS545" i="1" s="1"/>
  <c r="D545" i="1"/>
  <c r="E545" i="1"/>
  <c r="F545" i="1"/>
  <c r="G545" i="1"/>
  <c r="AL545" i="1"/>
  <c r="AM545" i="1"/>
  <c r="AN545" i="1"/>
  <c r="AO545" i="1"/>
  <c r="C546" i="1"/>
  <c r="D546" i="1"/>
  <c r="E546" i="1"/>
  <c r="F546" i="1"/>
  <c r="G546" i="1"/>
  <c r="AL546" i="1"/>
  <c r="AM546" i="1"/>
  <c r="AN546" i="1"/>
  <c r="AO546" i="1"/>
  <c r="C547" i="1"/>
  <c r="AS547" i="1" s="1"/>
  <c r="D547" i="1"/>
  <c r="E547" i="1"/>
  <c r="F547" i="1"/>
  <c r="G547" i="1"/>
  <c r="AL547" i="1"/>
  <c r="AM547" i="1"/>
  <c r="AN547" i="1"/>
  <c r="AO547" i="1"/>
  <c r="C548" i="1"/>
  <c r="L548" i="1" s="1"/>
  <c r="D548" i="1"/>
  <c r="E548" i="1"/>
  <c r="F548" i="1"/>
  <c r="G548" i="1"/>
  <c r="AL548" i="1"/>
  <c r="AM548" i="1"/>
  <c r="AN548" i="1"/>
  <c r="AO548" i="1"/>
  <c r="C549" i="1"/>
  <c r="D549" i="1"/>
  <c r="E549" i="1"/>
  <c r="F549" i="1"/>
  <c r="G549" i="1"/>
  <c r="AL549" i="1"/>
  <c r="AM549" i="1"/>
  <c r="AN549" i="1"/>
  <c r="AO549" i="1"/>
  <c r="C550" i="1"/>
  <c r="AS550" i="1" s="1"/>
  <c r="D550" i="1"/>
  <c r="E550" i="1"/>
  <c r="F550" i="1"/>
  <c r="G550" i="1"/>
  <c r="AL550" i="1"/>
  <c r="AM550" i="1"/>
  <c r="AN550" i="1"/>
  <c r="AO550" i="1"/>
  <c r="C551" i="1"/>
  <c r="D551" i="1"/>
  <c r="E551" i="1"/>
  <c r="F551" i="1"/>
  <c r="G551" i="1"/>
  <c r="AL551" i="1"/>
  <c r="AM551" i="1"/>
  <c r="AN551" i="1"/>
  <c r="AO551" i="1"/>
  <c r="C552" i="1"/>
  <c r="D552" i="1"/>
  <c r="E552" i="1"/>
  <c r="F552" i="1"/>
  <c r="G552" i="1"/>
  <c r="AL552" i="1"/>
  <c r="AM552" i="1"/>
  <c r="AN552" i="1"/>
  <c r="AO552" i="1"/>
  <c r="C553" i="1"/>
  <c r="D553" i="1"/>
  <c r="E553" i="1"/>
  <c r="F553" i="1"/>
  <c r="G553" i="1"/>
  <c r="AL553" i="1"/>
  <c r="AM553" i="1"/>
  <c r="AN553" i="1"/>
  <c r="AO553" i="1"/>
  <c r="C554" i="1"/>
  <c r="AR554" i="1" s="1"/>
  <c r="D554" i="1"/>
  <c r="E554" i="1"/>
  <c r="F554" i="1"/>
  <c r="G554" i="1"/>
  <c r="AL554" i="1"/>
  <c r="AM554" i="1"/>
  <c r="AN554" i="1"/>
  <c r="AO554" i="1"/>
  <c r="C555" i="1"/>
  <c r="D555" i="1"/>
  <c r="E555" i="1"/>
  <c r="F555" i="1"/>
  <c r="G555" i="1"/>
  <c r="AL555" i="1"/>
  <c r="AM555" i="1"/>
  <c r="AN555" i="1"/>
  <c r="AO555" i="1"/>
  <c r="C556" i="1"/>
  <c r="D556" i="1"/>
  <c r="E556" i="1"/>
  <c r="F556" i="1"/>
  <c r="G556" i="1"/>
  <c r="AL556" i="1"/>
  <c r="AM556" i="1"/>
  <c r="AN556" i="1"/>
  <c r="AO556" i="1"/>
  <c r="C557" i="1"/>
  <c r="L557" i="1" s="1"/>
  <c r="D557" i="1"/>
  <c r="E557" i="1"/>
  <c r="F557" i="1"/>
  <c r="G557" i="1"/>
  <c r="AL557" i="1"/>
  <c r="AM557" i="1"/>
  <c r="AN557" i="1"/>
  <c r="AO557" i="1"/>
  <c r="AQ557" i="1"/>
  <c r="AR557" i="1"/>
  <c r="C558" i="1"/>
  <c r="L558" i="1" s="1"/>
  <c r="D558" i="1"/>
  <c r="E558" i="1"/>
  <c r="F558" i="1"/>
  <c r="G558" i="1"/>
  <c r="AL558" i="1"/>
  <c r="AM558" i="1"/>
  <c r="AN558" i="1"/>
  <c r="AO558" i="1"/>
  <c r="C559" i="1"/>
  <c r="L559" i="1" s="1"/>
  <c r="D559" i="1"/>
  <c r="E559" i="1"/>
  <c r="F559" i="1"/>
  <c r="G559" i="1"/>
  <c r="AL559" i="1"/>
  <c r="AM559" i="1"/>
  <c r="AN559" i="1"/>
  <c r="AO559" i="1"/>
  <c r="C560" i="1"/>
  <c r="D560" i="1"/>
  <c r="E560" i="1"/>
  <c r="F560" i="1"/>
  <c r="G560" i="1"/>
  <c r="AL560" i="1"/>
  <c r="AM560" i="1"/>
  <c r="AN560" i="1"/>
  <c r="AO560" i="1"/>
  <c r="C561" i="1"/>
  <c r="J561" i="1" s="1"/>
  <c r="D561" i="1"/>
  <c r="E561" i="1"/>
  <c r="F561" i="1"/>
  <c r="G561" i="1"/>
  <c r="AL561" i="1"/>
  <c r="AM561" i="1"/>
  <c r="AN561" i="1"/>
  <c r="AO561" i="1"/>
  <c r="C562" i="1"/>
  <c r="L562" i="1" s="1"/>
  <c r="D562" i="1"/>
  <c r="E562" i="1"/>
  <c r="F562" i="1"/>
  <c r="G562" i="1"/>
  <c r="AL562" i="1"/>
  <c r="AM562" i="1"/>
  <c r="AN562" i="1"/>
  <c r="AO562" i="1"/>
  <c r="C563" i="1"/>
  <c r="D563" i="1"/>
  <c r="E563" i="1"/>
  <c r="F563" i="1"/>
  <c r="G563" i="1"/>
  <c r="AL563" i="1"/>
  <c r="AM563" i="1"/>
  <c r="AN563" i="1"/>
  <c r="AO563" i="1"/>
  <c r="C564" i="1"/>
  <c r="K564" i="1" s="1"/>
  <c r="D564" i="1"/>
  <c r="E564" i="1"/>
  <c r="F564" i="1"/>
  <c r="G564" i="1"/>
  <c r="AL564" i="1"/>
  <c r="AM564" i="1"/>
  <c r="AN564" i="1"/>
  <c r="AO564" i="1"/>
  <c r="C565" i="1"/>
  <c r="AP565" i="1" s="1"/>
  <c r="D565" i="1"/>
  <c r="E565" i="1"/>
  <c r="F565" i="1"/>
  <c r="G565" i="1"/>
  <c r="AL565" i="1"/>
  <c r="AM565" i="1"/>
  <c r="AN565" i="1"/>
  <c r="AO565" i="1"/>
  <c r="C566" i="1"/>
  <c r="AQ566" i="1" s="1"/>
  <c r="D566" i="1"/>
  <c r="E566" i="1"/>
  <c r="F566" i="1"/>
  <c r="G566" i="1"/>
  <c r="AL566" i="1"/>
  <c r="AM566" i="1"/>
  <c r="AN566" i="1"/>
  <c r="AO566" i="1"/>
  <c r="C567" i="1"/>
  <c r="D567" i="1"/>
  <c r="E567" i="1"/>
  <c r="F567" i="1"/>
  <c r="G567" i="1"/>
  <c r="AL567" i="1"/>
  <c r="AM567" i="1"/>
  <c r="AN567" i="1"/>
  <c r="AO567" i="1"/>
  <c r="C568" i="1"/>
  <c r="D568" i="1"/>
  <c r="E568" i="1"/>
  <c r="F568" i="1"/>
  <c r="G568" i="1"/>
  <c r="AL568" i="1"/>
  <c r="AM568" i="1"/>
  <c r="AN568" i="1"/>
  <c r="AO568" i="1"/>
  <c r="C569" i="1"/>
  <c r="D569" i="1"/>
  <c r="E569" i="1"/>
  <c r="F569" i="1"/>
  <c r="G569" i="1"/>
  <c r="AL569" i="1"/>
  <c r="AM569" i="1"/>
  <c r="AN569" i="1"/>
  <c r="AO569" i="1"/>
  <c r="C570" i="1"/>
  <c r="D570" i="1"/>
  <c r="E570" i="1"/>
  <c r="F570" i="1"/>
  <c r="G570" i="1"/>
  <c r="AL570" i="1"/>
  <c r="AM570" i="1"/>
  <c r="AN570" i="1"/>
  <c r="AO570" i="1"/>
  <c r="C571" i="1"/>
  <c r="AR571" i="1" s="1"/>
  <c r="D571" i="1"/>
  <c r="E571" i="1"/>
  <c r="F571" i="1"/>
  <c r="G571" i="1"/>
  <c r="AL571" i="1"/>
  <c r="AM571" i="1"/>
  <c r="AN571" i="1"/>
  <c r="AO571" i="1"/>
  <c r="C572" i="1"/>
  <c r="D572" i="1"/>
  <c r="E572" i="1"/>
  <c r="F572" i="1"/>
  <c r="G572" i="1"/>
  <c r="AL572" i="1"/>
  <c r="AM572" i="1"/>
  <c r="AN572" i="1"/>
  <c r="AO572" i="1"/>
  <c r="C573" i="1"/>
  <c r="AS573" i="1" s="1"/>
  <c r="D573" i="1"/>
  <c r="E573" i="1"/>
  <c r="F573" i="1"/>
  <c r="G573" i="1"/>
  <c r="AL573" i="1"/>
  <c r="AM573" i="1"/>
  <c r="AN573" i="1"/>
  <c r="AO573" i="1"/>
  <c r="C574" i="1"/>
  <c r="D574" i="1"/>
  <c r="E574" i="1"/>
  <c r="F574" i="1"/>
  <c r="G574" i="1"/>
  <c r="AL574" i="1"/>
  <c r="AM574" i="1"/>
  <c r="AN574" i="1"/>
  <c r="AO574" i="1"/>
  <c r="C575" i="1"/>
  <c r="D575" i="1"/>
  <c r="E575" i="1"/>
  <c r="F575" i="1"/>
  <c r="G575" i="1"/>
  <c r="AL575" i="1"/>
  <c r="AM575" i="1"/>
  <c r="AN575" i="1"/>
  <c r="AO575" i="1"/>
  <c r="C576" i="1"/>
  <c r="AR576" i="1" s="1"/>
  <c r="D576" i="1"/>
  <c r="E576" i="1"/>
  <c r="F576" i="1"/>
  <c r="G576" i="1"/>
  <c r="AL576" i="1"/>
  <c r="AM576" i="1"/>
  <c r="AN576" i="1"/>
  <c r="AO576" i="1"/>
  <c r="C577" i="1"/>
  <c r="L577" i="1" s="1"/>
  <c r="D577" i="1"/>
  <c r="E577" i="1"/>
  <c r="F577" i="1"/>
  <c r="G577" i="1"/>
  <c r="AL577" i="1"/>
  <c r="AM577" i="1"/>
  <c r="AN577" i="1"/>
  <c r="AO577" i="1"/>
  <c r="C578" i="1"/>
  <c r="D578" i="1"/>
  <c r="E578" i="1"/>
  <c r="F578" i="1"/>
  <c r="G578" i="1"/>
  <c r="AL578" i="1"/>
  <c r="AM578" i="1"/>
  <c r="AN578" i="1"/>
  <c r="AO578" i="1"/>
  <c r="C579" i="1"/>
  <c r="D579" i="1"/>
  <c r="E579" i="1"/>
  <c r="F579" i="1"/>
  <c r="G579" i="1"/>
  <c r="AL579" i="1"/>
  <c r="AM579" i="1"/>
  <c r="AN579" i="1"/>
  <c r="AO579" i="1"/>
  <c r="AL580" i="1"/>
  <c r="AO580" i="1"/>
  <c r="C582" i="1"/>
  <c r="J582" i="1" s="1"/>
  <c r="D582" i="1"/>
  <c r="E582" i="1"/>
  <c r="F582" i="1"/>
  <c r="G582" i="1"/>
  <c r="AL582" i="1"/>
  <c r="AM582" i="1"/>
  <c r="AN582" i="1"/>
  <c r="AO582" i="1"/>
  <c r="C583" i="1"/>
  <c r="AP583" i="1" s="1"/>
  <c r="D583" i="1"/>
  <c r="E583" i="1"/>
  <c r="F583" i="1"/>
  <c r="G583" i="1"/>
  <c r="AL583" i="1"/>
  <c r="AM583" i="1"/>
  <c r="AN583" i="1"/>
  <c r="AO583" i="1"/>
  <c r="C584" i="1"/>
  <c r="AR584" i="1" s="1"/>
  <c r="D584" i="1"/>
  <c r="E584" i="1"/>
  <c r="F584" i="1"/>
  <c r="G584" i="1"/>
  <c r="AL584" i="1"/>
  <c r="AM584" i="1"/>
  <c r="AN584" i="1"/>
  <c r="AO584" i="1"/>
  <c r="C585" i="1"/>
  <c r="AR585" i="1" s="1"/>
  <c r="D585" i="1"/>
  <c r="E585" i="1"/>
  <c r="F585" i="1"/>
  <c r="G585" i="1"/>
  <c r="AL585" i="1"/>
  <c r="AM585" i="1"/>
  <c r="AN585" i="1"/>
  <c r="AO585" i="1"/>
  <c r="C588" i="1"/>
  <c r="AP588" i="1" s="1"/>
  <c r="D588" i="1"/>
  <c r="E588" i="1"/>
  <c r="F588" i="1"/>
  <c r="G588" i="1"/>
  <c r="AL588" i="1"/>
  <c r="AM588" i="1"/>
  <c r="AN588" i="1"/>
  <c r="AO588" i="1"/>
  <c r="C589" i="1"/>
  <c r="D589" i="1"/>
  <c r="E589" i="1"/>
  <c r="F589" i="1"/>
  <c r="G589" i="1"/>
  <c r="AL589" i="1"/>
  <c r="AM589" i="1"/>
  <c r="AN589" i="1"/>
  <c r="AO589" i="1"/>
  <c r="C590" i="1"/>
  <c r="K590" i="1" s="1"/>
  <c r="D590" i="1"/>
  <c r="E590" i="1"/>
  <c r="F590" i="1"/>
  <c r="G590" i="1"/>
  <c r="AL590" i="1"/>
  <c r="AM590" i="1"/>
  <c r="AN590" i="1"/>
  <c r="AO590" i="1"/>
  <c r="C591" i="1"/>
  <c r="D591" i="1"/>
  <c r="E591" i="1"/>
  <c r="F591" i="1"/>
  <c r="G591" i="1"/>
  <c r="AL591" i="1"/>
  <c r="AM591" i="1"/>
  <c r="AN591" i="1"/>
  <c r="AO591" i="1"/>
  <c r="C592" i="1"/>
  <c r="J592" i="1" s="1"/>
  <c r="D592" i="1"/>
  <c r="E592" i="1"/>
  <c r="F592" i="1"/>
  <c r="G592" i="1"/>
  <c r="AL592" i="1"/>
  <c r="AM592" i="1"/>
  <c r="AN592" i="1"/>
  <c r="AO592" i="1"/>
  <c r="C593" i="1"/>
  <c r="AS593" i="1" s="1"/>
  <c r="D593" i="1"/>
  <c r="E593" i="1"/>
  <c r="F593" i="1"/>
  <c r="G593" i="1"/>
  <c r="AL593" i="1"/>
  <c r="AM593" i="1"/>
  <c r="AN593" i="1"/>
  <c r="AO593" i="1"/>
  <c r="C594" i="1"/>
  <c r="AR594" i="1" s="1"/>
  <c r="D594" i="1"/>
  <c r="E594" i="1"/>
  <c r="F594" i="1"/>
  <c r="G594" i="1"/>
  <c r="AL594" i="1"/>
  <c r="AM594" i="1"/>
  <c r="AN594" i="1"/>
  <c r="AO594" i="1"/>
  <c r="C595" i="1"/>
  <c r="D595" i="1"/>
  <c r="E595" i="1"/>
  <c r="F595" i="1"/>
  <c r="G595" i="1"/>
  <c r="AL595" i="1"/>
  <c r="AM595" i="1"/>
  <c r="AN595" i="1"/>
  <c r="AO595" i="1"/>
  <c r="C596" i="1"/>
  <c r="AP596" i="1" s="1"/>
  <c r="D596" i="1"/>
  <c r="E596" i="1"/>
  <c r="F596" i="1"/>
  <c r="G596" i="1"/>
  <c r="AL596" i="1"/>
  <c r="AM596" i="1"/>
  <c r="AN596" i="1"/>
  <c r="AO596" i="1"/>
  <c r="C597" i="1"/>
  <c r="AR597" i="1" s="1"/>
  <c r="D597" i="1"/>
  <c r="E597" i="1"/>
  <c r="F597" i="1"/>
  <c r="G597" i="1"/>
  <c r="AL597" i="1"/>
  <c r="AM597" i="1"/>
  <c r="AN597" i="1"/>
  <c r="AO597" i="1"/>
  <c r="C598" i="1"/>
  <c r="AP598" i="1" s="1"/>
  <c r="D598" i="1"/>
  <c r="E598" i="1"/>
  <c r="F598" i="1"/>
  <c r="G598" i="1"/>
  <c r="AL598" i="1"/>
  <c r="AM598" i="1"/>
  <c r="AN598" i="1"/>
  <c r="AO598" i="1"/>
  <c r="C599" i="1"/>
  <c r="L599" i="1" s="1"/>
  <c r="D599" i="1"/>
  <c r="E599" i="1"/>
  <c r="F599" i="1"/>
  <c r="G599" i="1"/>
  <c r="AL599" i="1"/>
  <c r="AM599" i="1"/>
  <c r="AN599" i="1"/>
  <c r="AO599" i="1"/>
  <c r="C600" i="1"/>
  <c r="D600" i="1"/>
  <c r="E600" i="1"/>
  <c r="F600" i="1"/>
  <c r="G600" i="1"/>
  <c r="AL600" i="1"/>
  <c r="AM600" i="1"/>
  <c r="AN600" i="1"/>
  <c r="AO600" i="1"/>
  <c r="C601" i="1"/>
  <c r="D601" i="1"/>
  <c r="E601" i="1"/>
  <c r="F601" i="1"/>
  <c r="G601" i="1"/>
  <c r="AL601" i="1"/>
  <c r="AM601" i="1"/>
  <c r="AN601" i="1"/>
  <c r="AO601" i="1"/>
  <c r="C602" i="1"/>
  <c r="D602" i="1"/>
  <c r="E602" i="1"/>
  <c r="F602" i="1"/>
  <c r="G602" i="1"/>
  <c r="AL602" i="1"/>
  <c r="AM602" i="1"/>
  <c r="AN602" i="1"/>
  <c r="AO602" i="1"/>
  <c r="C603" i="1"/>
  <c r="L603" i="1" s="1"/>
  <c r="D603" i="1"/>
  <c r="E603" i="1"/>
  <c r="F603" i="1"/>
  <c r="G603" i="1"/>
  <c r="AL603" i="1"/>
  <c r="AM603" i="1"/>
  <c r="AN603" i="1"/>
  <c r="AO603" i="1"/>
  <c r="C604" i="1"/>
  <c r="AP604" i="1" s="1"/>
  <c r="D604" i="1"/>
  <c r="E604" i="1"/>
  <c r="F604" i="1"/>
  <c r="G604" i="1"/>
  <c r="AL604" i="1"/>
  <c r="AM604" i="1"/>
  <c r="AN604" i="1"/>
  <c r="AO604" i="1"/>
  <c r="C605" i="1"/>
  <c r="D605" i="1"/>
  <c r="E605" i="1"/>
  <c r="F605" i="1"/>
  <c r="G605" i="1"/>
  <c r="AL605" i="1"/>
  <c r="AM605" i="1"/>
  <c r="AN605" i="1"/>
  <c r="AO605" i="1"/>
  <c r="C606" i="1"/>
  <c r="D606" i="1"/>
  <c r="E606" i="1"/>
  <c r="F606" i="1"/>
  <c r="G606" i="1"/>
  <c r="AL606" i="1"/>
  <c r="AM606" i="1"/>
  <c r="AN606" i="1"/>
  <c r="AO606" i="1"/>
  <c r="C607" i="1"/>
  <c r="AQ607" i="1" s="1"/>
  <c r="D607" i="1"/>
  <c r="E607" i="1"/>
  <c r="F607" i="1"/>
  <c r="G607" i="1"/>
  <c r="AL607" i="1"/>
  <c r="AM607" i="1"/>
  <c r="AN607" i="1"/>
  <c r="AO607" i="1"/>
  <c r="C608" i="1"/>
  <c r="AS608" i="1" s="1"/>
  <c r="D608" i="1"/>
  <c r="E608" i="1"/>
  <c r="F608" i="1"/>
  <c r="G608" i="1"/>
  <c r="AL608" i="1"/>
  <c r="AM608" i="1"/>
  <c r="AN608" i="1"/>
  <c r="AO608" i="1"/>
  <c r="C609" i="1"/>
  <c r="L609" i="1" s="1"/>
  <c r="D609" i="1"/>
  <c r="E609" i="1"/>
  <c r="F609" i="1"/>
  <c r="G609" i="1"/>
  <c r="AL609" i="1"/>
  <c r="AM609" i="1"/>
  <c r="AN609" i="1"/>
  <c r="AO609" i="1"/>
  <c r="C610" i="1"/>
  <c r="D610" i="1"/>
  <c r="E610" i="1"/>
  <c r="F610" i="1"/>
  <c r="G610" i="1"/>
  <c r="AL610" i="1"/>
  <c r="AM610" i="1"/>
  <c r="AN610" i="1"/>
  <c r="AO610" i="1"/>
  <c r="C611" i="1"/>
  <c r="D611" i="1"/>
  <c r="E611" i="1"/>
  <c r="F611" i="1"/>
  <c r="G611" i="1"/>
  <c r="AL611" i="1"/>
  <c r="AM611" i="1"/>
  <c r="AN611" i="1"/>
  <c r="AO611" i="1"/>
  <c r="C612" i="1"/>
  <c r="L612" i="1" s="1"/>
  <c r="D612" i="1"/>
  <c r="E612" i="1"/>
  <c r="F612" i="1"/>
  <c r="G612" i="1"/>
  <c r="AL612" i="1"/>
  <c r="AM612" i="1"/>
  <c r="AN612" i="1"/>
  <c r="AO612" i="1"/>
  <c r="C613" i="1"/>
  <c r="D613" i="1"/>
  <c r="E613" i="1"/>
  <c r="F613" i="1"/>
  <c r="G613" i="1"/>
  <c r="AL613" i="1"/>
  <c r="AM613" i="1"/>
  <c r="AN613" i="1"/>
  <c r="AO613" i="1"/>
  <c r="C614" i="1"/>
  <c r="D614" i="1"/>
  <c r="E614" i="1"/>
  <c r="F614" i="1"/>
  <c r="G614" i="1"/>
  <c r="AL614" i="1"/>
  <c r="AM614" i="1"/>
  <c r="AN614" i="1"/>
  <c r="AO614" i="1"/>
  <c r="C615" i="1"/>
  <c r="D615" i="1"/>
  <c r="E615" i="1"/>
  <c r="F615" i="1"/>
  <c r="G615" i="1"/>
  <c r="AL615" i="1"/>
  <c r="AM615" i="1"/>
  <c r="AN615" i="1"/>
  <c r="AO615" i="1"/>
  <c r="C616" i="1"/>
  <c r="D616" i="1"/>
  <c r="E616" i="1"/>
  <c r="F616" i="1"/>
  <c r="G616" i="1"/>
  <c r="AL616" i="1"/>
  <c r="AM616" i="1"/>
  <c r="AN616" i="1"/>
  <c r="AO616" i="1"/>
  <c r="C617" i="1"/>
  <c r="D617" i="1"/>
  <c r="E617" i="1"/>
  <c r="F617" i="1"/>
  <c r="G617" i="1"/>
  <c r="AL617" i="1"/>
  <c r="AM617" i="1"/>
  <c r="AN617" i="1"/>
  <c r="AO617" i="1"/>
  <c r="C618" i="1"/>
  <c r="AR618" i="1" s="1"/>
  <c r="D618" i="1"/>
  <c r="E618" i="1"/>
  <c r="F618" i="1"/>
  <c r="G618" i="1"/>
  <c r="AL618" i="1"/>
  <c r="AM618" i="1"/>
  <c r="AN618" i="1"/>
  <c r="AO618" i="1"/>
  <c r="C619" i="1"/>
  <c r="D619" i="1"/>
  <c r="E619" i="1"/>
  <c r="F619" i="1"/>
  <c r="G619" i="1"/>
  <c r="AL619" i="1"/>
  <c r="AM619" i="1"/>
  <c r="AN619" i="1"/>
  <c r="AO619" i="1"/>
  <c r="C620" i="1"/>
  <c r="D620" i="1"/>
  <c r="E620" i="1"/>
  <c r="F620" i="1"/>
  <c r="G620" i="1"/>
  <c r="AL620" i="1"/>
  <c r="AM620" i="1"/>
  <c r="AN620" i="1"/>
  <c r="AO620" i="1"/>
  <c r="C621" i="1"/>
  <c r="AQ621" i="1" s="1"/>
  <c r="D621" i="1"/>
  <c r="E621" i="1"/>
  <c r="F621" i="1"/>
  <c r="G621" i="1"/>
  <c r="AL621" i="1"/>
  <c r="AM621" i="1"/>
  <c r="AN621" i="1"/>
  <c r="AO621" i="1"/>
  <c r="C622" i="1"/>
  <c r="AP622" i="1" s="1"/>
  <c r="D622" i="1"/>
  <c r="E622" i="1"/>
  <c r="F622" i="1"/>
  <c r="G622" i="1"/>
  <c r="AL622" i="1"/>
  <c r="AM622" i="1"/>
  <c r="AN622" i="1"/>
  <c r="AO622" i="1"/>
  <c r="C623" i="1"/>
  <c r="J623" i="1" s="1"/>
  <c r="D623" i="1"/>
  <c r="E623" i="1"/>
  <c r="F623" i="1"/>
  <c r="G623" i="1"/>
  <c r="AL623" i="1"/>
  <c r="AM623" i="1"/>
  <c r="AN623" i="1"/>
  <c r="AO623" i="1"/>
  <c r="C624" i="1"/>
  <c r="D624" i="1"/>
  <c r="E624" i="1"/>
  <c r="F624" i="1"/>
  <c r="G624" i="1"/>
  <c r="AL624" i="1"/>
  <c r="AM624" i="1"/>
  <c r="AN624" i="1"/>
  <c r="AO624" i="1"/>
  <c r="C625" i="1"/>
  <c r="D625" i="1"/>
  <c r="E625" i="1"/>
  <c r="F625" i="1"/>
  <c r="G625" i="1"/>
  <c r="AL625" i="1"/>
  <c r="AM625" i="1"/>
  <c r="AN625" i="1"/>
  <c r="AO625" i="1"/>
  <c r="C626" i="1"/>
  <c r="D626" i="1"/>
  <c r="E626" i="1"/>
  <c r="F626" i="1"/>
  <c r="G626" i="1"/>
  <c r="AL626" i="1"/>
  <c r="AM626" i="1"/>
  <c r="AN626" i="1"/>
  <c r="AO626" i="1"/>
  <c r="C627" i="1"/>
  <c r="D627" i="1"/>
  <c r="E627" i="1"/>
  <c r="F627" i="1"/>
  <c r="G627" i="1"/>
  <c r="AL627" i="1"/>
  <c r="AM627" i="1"/>
  <c r="AN627" i="1"/>
  <c r="AO627" i="1"/>
  <c r="C628" i="1"/>
  <c r="K628" i="1" s="1"/>
  <c r="D628" i="1"/>
  <c r="E628" i="1"/>
  <c r="F628" i="1"/>
  <c r="G628" i="1"/>
  <c r="AL628" i="1"/>
  <c r="AM628" i="1"/>
  <c r="AN628" i="1"/>
  <c r="AO628" i="1"/>
  <c r="C629" i="1"/>
  <c r="D629" i="1"/>
  <c r="E629" i="1"/>
  <c r="F629" i="1"/>
  <c r="G629" i="1"/>
  <c r="AL629" i="1"/>
  <c r="AM629" i="1"/>
  <c r="AN629" i="1"/>
  <c r="AO629" i="1"/>
  <c r="C630" i="1"/>
  <c r="AP630" i="1" s="1"/>
  <c r="D630" i="1"/>
  <c r="E630" i="1"/>
  <c r="F630" i="1"/>
  <c r="G630" i="1"/>
  <c r="AL630" i="1"/>
  <c r="AM630" i="1"/>
  <c r="AN630" i="1"/>
  <c r="AO630" i="1"/>
  <c r="C631" i="1"/>
  <c r="J631" i="1" s="1"/>
  <c r="D631" i="1"/>
  <c r="E631" i="1"/>
  <c r="F631" i="1"/>
  <c r="G631" i="1"/>
  <c r="H631" i="1" s="1"/>
  <c r="AL631" i="1"/>
  <c r="AM631" i="1"/>
  <c r="AN631" i="1"/>
  <c r="AO631" i="1"/>
  <c r="AR631" i="1"/>
  <c r="AL632" i="1"/>
  <c r="C634" i="1"/>
  <c r="D634" i="1"/>
  <c r="E634" i="1"/>
  <c r="F634" i="1"/>
  <c r="G634" i="1"/>
  <c r="AL634" i="1"/>
  <c r="AM634" i="1"/>
  <c r="AN634" i="1"/>
  <c r="AO634" i="1"/>
  <c r="C635" i="1"/>
  <c r="D635" i="1"/>
  <c r="E635" i="1"/>
  <c r="F635" i="1"/>
  <c r="G635" i="1"/>
  <c r="AL635" i="1"/>
  <c r="AM635" i="1"/>
  <c r="AN635" i="1"/>
  <c r="AO635" i="1"/>
  <c r="C636" i="1"/>
  <c r="AS636" i="1" s="1"/>
  <c r="D636" i="1"/>
  <c r="E636" i="1"/>
  <c r="F636" i="1"/>
  <c r="G636" i="1"/>
  <c r="AL636" i="1"/>
  <c r="AM636" i="1"/>
  <c r="AN636" i="1"/>
  <c r="AO636" i="1"/>
  <c r="C637" i="1"/>
  <c r="D637" i="1"/>
  <c r="E637" i="1"/>
  <c r="F637" i="1"/>
  <c r="G637" i="1"/>
  <c r="AL637" i="1"/>
  <c r="AM637" i="1"/>
  <c r="AN637" i="1"/>
  <c r="AO637" i="1"/>
  <c r="C638" i="1"/>
  <c r="D638" i="1"/>
  <c r="E638" i="1"/>
  <c r="F638" i="1"/>
  <c r="G638" i="1"/>
  <c r="AL638" i="1"/>
  <c r="AM638" i="1"/>
  <c r="AN638" i="1"/>
  <c r="AO638" i="1"/>
  <c r="C639" i="1"/>
  <c r="AR639" i="1" s="1"/>
  <c r="D639" i="1"/>
  <c r="E639" i="1"/>
  <c r="F639" i="1"/>
  <c r="G639" i="1"/>
  <c r="AL639" i="1"/>
  <c r="AM639" i="1"/>
  <c r="AN639" i="1"/>
  <c r="AO639" i="1"/>
  <c r="C640" i="1"/>
  <c r="D640" i="1"/>
  <c r="E640" i="1"/>
  <c r="F640" i="1"/>
  <c r="G640" i="1"/>
  <c r="AL640" i="1"/>
  <c r="AM640" i="1"/>
  <c r="AN640" i="1"/>
  <c r="AO640" i="1"/>
  <c r="C641" i="1"/>
  <c r="D641" i="1"/>
  <c r="E641" i="1"/>
  <c r="F641" i="1"/>
  <c r="G641" i="1"/>
  <c r="AL641" i="1"/>
  <c r="AM641" i="1"/>
  <c r="AN641" i="1"/>
  <c r="AO641" i="1"/>
  <c r="C642" i="1"/>
  <c r="L642" i="1" s="1"/>
  <c r="D642" i="1"/>
  <c r="E642" i="1"/>
  <c r="F642" i="1"/>
  <c r="G642" i="1"/>
  <c r="AL642" i="1"/>
  <c r="AM642" i="1"/>
  <c r="AN642" i="1"/>
  <c r="AO642" i="1"/>
  <c r="C643" i="1"/>
  <c r="AR643" i="1" s="1"/>
  <c r="D643" i="1"/>
  <c r="E643" i="1"/>
  <c r="F643" i="1"/>
  <c r="G643" i="1"/>
  <c r="AL643" i="1"/>
  <c r="AM643" i="1"/>
  <c r="AN643" i="1"/>
  <c r="AO643" i="1"/>
  <c r="C644" i="1"/>
  <c r="D644" i="1"/>
  <c r="E644" i="1"/>
  <c r="F644" i="1"/>
  <c r="G644" i="1"/>
  <c r="AL644" i="1"/>
  <c r="AM644" i="1"/>
  <c r="AN644" i="1"/>
  <c r="AO644" i="1"/>
  <c r="C645" i="1"/>
  <c r="D645" i="1"/>
  <c r="E645" i="1"/>
  <c r="F645" i="1"/>
  <c r="G645" i="1"/>
  <c r="J645" i="1"/>
  <c r="AL645" i="1"/>
  <c r="AM645" i="1"/>
  <c r="AN645" i="1"/>
  <c r="AO645" i="1"/>
  <c r="AP645" i="1"/>
  <c r="C646" i="1"/>
  <c r="D646" i="1"/>
  <c r="E646" i="1"/>
  <c r="F646" i="1"/>
  <c r="G646" i="1"/>
  <c r="AL646" i="1"/>
  <c r="AM646" i="1"/>
  <c r="AN646" i="1"/>
  <c r="AO646" i="1"/>
  <c r="C647" i="1"/>
  <c r="L647" i="1" s="1"/>
  <c r="D647" i="1"/>
  <c r="E647" i="1"/>
  <c r="F647" i="1"/>
  <c r="G647" i="1"/>
  <c r="AL647" i="1"/>
  <c r="AM647" i="1"/>
  <c r="AN647" i="1"/>
  <c r="AO647" i="1"/>
  <c r="C648" i="1"/>
  <c r="D648" i="1"/>
  <c r="E648" i="1"/>
  <c r="F648" i="1"/>
  <c r="G648" i="1"/>
  <c r="AL648" i="1"/>
  <c r="AM648" i="1"/>
  <c r="AN648" i="1"/>
  <c r="AO648" i="1"/>
  <c r="C649" i="1"/>
  <c r="D649" i="1"/>
  <c r="E649" i="1"/>
  <c r="F649" i="1"/>
  <c r="G649" i="1"/>
  <c r="AL649" i="1"/>
  <c r="AM649" i="1"/>
  <c r="AN649" i="1"/>
  <c r="AO649" i="1"/>
  <c r="C650" i="1"/>
  <c r="D650" i="1"/>
  <c r="E650" i="1"/>
  <c r="F650" i="1"/>
  <c r="G650" i="1"/>
  <c r="AL650" i="1"/>
  <c r="AM650" i="1"/>
  <c r="AN650" i="1"/>
  <c r="AO650" i="1"/>
  <c r="C651" i="1"/>
  <c r="AS651" i="1" s="1"/>
  <c r="D651" i="1"/>
  <c r="E651" i="1"/>
  <c r="F651" i="1"/>
  <c r="G651" i="1"/>
  <c r="AL651" i="1"/>
  <c r="AM651" i="1"/>
  <c r="AN651" i="1"/>
  <c r="AO651" i="1"/>
  <c r="C652" i="1"/>
  <c r="AS652" i="1" s="1"/>
  <c r="D652" i="1"/>
  <c r="E652" i="1"/>
  <c r="F652" i="1"/>
  <c r="G652" i="1"/>
  <c r="AL652" i="1"/>
  <c r="AM652" i="1"/>
  <c r="AN652" i="1"/>
  <c r="AO652" i="1"/>
  <c r="C653" i="1"/>
  <c r="D653" i="1"/>
  <c r="E653" i="1"/>
  <c r="F653" i="1"/>
  <c r="G653" i="1"/>
  <c r="AL653" i="1"/>
  <c r="AM653" i="1"/>
  <c r="AN653" i="1"/>
  <c r="AO653" i="1"/>
  <c r="C654" i="1"/>
  <c r="D654" i="1"/>
  <c r="E654" i="1"/>
  <c r="F654" i="1"/>
  <c r="G654" i="1"/>
  <c r="AL654" i="1"/>
  <c r="AM654" i="1"/>
  <c r="AN654" i="1"/>
  <c r="AO654" i="1"/>
  <c r="C655" i="1"/>
  <c r="D655" i="1"/>
  <c r="E655" i="1"/>
  <c r="F655" i="1"/>
  <c r="G655" i="1"/>
  <c r="AL655" i="1"/>
  <c r="AM655" i="1"/>
  <c r="AN655" i="1"/>
  <c r="AO655" i="1"/>
  <c r="C656" i="1"/>
  <c r="J656" i="1" s="1"/>
  <c r="D656" i="1"/>
  <c r="E656" i="1"/>
  <c r="F656" i="1"/>
  <c r="G656" i="1"/>
  <c r="AL656" i="1"/>
  <c r="AM656" i="1"/>
  <c r="AN656" i="1"/>
  <c r="AO656" i="1"/>
  <c r="C657" i="1"/>
  <c r="J657" i="1" s="1"/>
  <c r="D657" i="1"/>
  <c r="E657" i="1"/>
  <c r="F657" i="1"/>
  <c r="G657" i="1"/>
  <c r="AL657" i="1"/>
  <c r="AM657" i="1"/>
  <c r="AN657" i="1"/>
  <c r="AO657" i="1"/>
  <c r="C658" i="1"/>
  <c r="D658" i="1"/>
  <c r="E658" i="1"/>
  <c r="F658" i="1"/>
  <c r="G658" i="1"/>
  <c r="AL658" i="1"/>
  <c r="AM658" i="1"/>
  <c r="AN658" i="1"/>
  <c r="AO658" i="1"/>
  <c r="C659" i="1"/>
  <c r="AP659" i="1" s="1"/>
  <c r="D659" i="1"/>
  <c r="E659" i="1"/>
  <c r="F659" i="1"/>
  <c r="G659" i="1"/>
  <c r="AL659" i="1"/>
  <c r="AM659" i="1"/>
  <c r="AN659" i="1"/>
  <c r="AO659" i="1"/>
  <c r="C660" i="1"/>
  <c r="D660" i="1"/>
  <c r="E660" i="1"/>
  <c r="F660" i="1"/>
  <c r="G660" i="1"/>
  <c r="AL660" i="1"/>
  <c r="AM660" i="1"/>
  <c r="AN660" i="1"/>
  <c r="AO660" i="1"/>
  <c r="C661" i="1"/>
  <c r="D661" i="1"/>
  <c r="E661" i="1"/>
  <c r="F661" i="1"/>
  <c r="G661" i="1"/>
  <c r="AL661" i="1"/>
  <c r="AM661" i="1"/>
  <c r="AN661" i="1"/>
  <c r="AO661" i="1"/>
  <c r="C662" i="1"/>
  <c r="AR662" i="1" s="1"/>
  <c r="D662" i="1"/>
  <c r="E662" i="1"/>
  <c r="F662" i="1"/>
  <c r="G662" i="1"/>
  <c r="AL662" i="1"/>
  <c r="AM662" i="1"/>
  <c r="AN662" i="1"/>
  <c r="AO662" i="1"/>
  <c r="C663" i="1"/>
  <c r="D663" i="1"/>
  <c r="E663" i="1"/>
  <c r="F663" i="1"/>
  <c r="G663" i="1"/>
  <c r="AL663" i="1"/>
  <c r="AM663" i="1"/>
  <c r="AN663" i="1"/>
  <c r="AO663" i="1"/>
  <c r="C664" i="1"/>
  <c r="L664" i="1" s="1"/>
  <c r="D664" i="1"/>
  <c r="E664" i="1"/>
  <c r="F664" i="1"/>
  <c r="G664" i="1"/>
  <c r="AL664" i="1"/>
  <c r="AM664" i="1"/>
  <c r="AN664" i="1"/>
  <c r="AO664" i="1"/>
  <c r="C665" i="1"/>
  <c r="D665" i="1"/>
  <c r="E665" i="1"/>
  <c r="F665" i="1"/>
  <c r="G665" i="1"/>
  <c r="AL665" i="1"/>
  <c r="AM665" i="1"/>
  <c r="AN665" i="1"/>
  <c r="AO665" i="1"/>
  <c r="C666" i="1"/>
  <c r="D666" i="1"/>
  <c r="E666" i="1"/>
  <c r="F666" i="1"/>
  <c r="G666" i="1"/>
  <c r="AL666" i="1"/>
  <c r="AM666" i="1"/>
  <c r="AN666" i="1"/>
  <c r="AO666" i="1"/>
  <c r="C667" i="1"/>
  <c r="AR667" i="1" s="1"/>
  <c r="D667" i="1"/>
  <c r="E667" i="1"/>
  <c r="F667" i="1"/>
  <c r="G667" i="1"/>
  <c r="AL667" i="1"/>
  <c r="AM667" i="1"/>
  <c r="AN667" i="1"/>
  <c r="AO667" i="1"/>
  <c r="C668" i="1"/>
  <c r="K668" i="1" s="1"/>
  <c r="D668" i="1"/>
  <c r="E668" i="1"/>
  <c r="F668" i="1"/>
  <c r="G668" i="1"/>
  <c r="AL668" i="1"/>
  <c r="AM668" i="1"/>
  <c r="AN668" i="1"/>
  <c r="AO668" i="1"/>
  <c r="C669" i="1"/>
  <c r="D669" i="1"/>
  <c r="E669" i="1"/>
  <c r="F669" i="1"/>
  <c r="G669" i="1"/>
  <c r="AL669" i="1"/>
  <c r="AM669" i="1"/>
  <c r="AN669" i="1"/>
  <c r="AO669" i="1"/>
  <c r="C670" i="1"/>
  <c r="D670" i="1"/>
  <c r="E670" i="1"/>
  <c r="F670" i="1"/>
  <c r="G670" i="1"/>
  <c r="AL670" i="1"/>
  <c r="AM670" i="1"/>
  <c r="AN670" i="1"/>
  <c r="AO670" i="1"/>
  <c r="C671" i="1"/>
  <c r="AP671" i="1" s="1"/>
  <c r="D671" i="1"/>
  <c r="E671" i="1"/>
  <c r="F671" i="1"/>
  <c r="G671" i="1"/>
  <c r="K671" i="1"/>
  <c r="AL671" i="1"/>
  <c r="AM671" i="1"/>
  <c r="AN671" i="1"/>
  <c r="AO671" i="1"/>
  <c r="AR671" i="1"/>
  <c r="C672" i="1"/>
  <c r="D672" i="1"/>
  <c r="E672" i="1"/>
  <c r="F672" i="1"/>
  <c r="G672" i="1"/>
  <c r="AL672" i="1"/>
  <c r="AM672" i="1"/>
  <c r="AN672" i="1"/>
  <c r="AO672" i="1"/>
  <c r="C673" i="1"/>
  <c r="D673" i="1"/>
  <c r="E673" i="1"/>
  <c r="F673" i="1"/>
  <c r="G673" i="1"/>
  <c r="AL673" i="1"/>
  <c r="AM673" i="1"/>
  <c r="AN673" i="1"/>
  <c r="AO673" i="1"/>
  <c r="C674" i="1"/>
  <c r="K674" i="1" s="1"/>
  <c r="D674" i="1"/>
  <c r="E674" i="1"/>
  <c r="F674" i="1"/>
  <c r="G674" i="1"/>
  <c r="AL674" i="1"/>
  <c r="AM674" i="1"/>
  <c r="AN674" i="1"/>
  <c r="AO674" i="1"/>
  <c r="C675" i="1"/>
  <c r="D675" i="1"/>
  <c r="E675" i="1"/>
  <c r="F675" i="1"/>
  <c r="G675" i="1"/>
  <c r="AL675" i="1"/>
  <c r="AM675" i="1"/>
  <c r="AN675" i="1"/>
  <c r="AO675" i="1"/>
  <c r="C676" i="1"/>
  <c r="K676" i="1" s="1"/>
  <c r="D676" i="1"/>
  <c r="E676" i="1"/>
  <c r="F676" i="1"/>
  <c r="G676" i="1"/>
  <c r="AL676" i="1"/>
  <c r="AM676" i="1"/>
  <c r="AN676" i="1"/>
  <c r="AO676" i="1"/>
  <c r="C677" i="1"/>
  <c r="D677" i="1"/>
  <c r="E677" i="1"/>
  <c r="F677" i="1"/>
  <c r="G677" i="1"/>
  <c r="AL677" i="1"/>
  <c r="AM677" i="1"/>
  <c r="AN677" i="1"/>
  <c r="AO677" i="1"/>
  <c r="C678" i="1"/>
  <c r="D678" i="1"/>
  <c r="E678" i="1"/>
  <c r="F678" i="1"/>
  <c r="G678" i="1"/>
  <c r="AL678" i="1"/>
  <c r="AM678" i="1"/>
  <c r="AN678" i="1"/>
  <c r="AO678" i="1"/>
  <c r="C679" i="1"/>
  <c r="J679" i="1" s="1"/>
  <c r="D679" i="1"/>
  <c r="E679" i="1"/>
  <c r="F679" i="1"/>
  <c r="G679" i="1"/>
  <c r="AL679" i="1"/>
  <c r="AM679" i="1"/>
  <c r="AN679" i="1"/>
  <c r="AO679" i="1"/>
  <c r="C680" i="1"/>
  <c r="J680" i="1" s="1"/>
  <c r="D680" i="1"/>
  <c r="E680" i="1"/>
  <c r="F680" i="1"/>
  <c r="G680" i="1"/>
  <c r="H680" i="1" s="1"/>
  <c r="AL680" i="1"/>
  <c r="AM680" i="1"/>
  <c r="AN680" i="1"/>
  <c r="AO680" i="1"/>
  <c r="AS680" i="1"/>
  <c r="C681" i="1"/>
  <c r="AQ681" i="1" s="1"/>
  <c r="D681" i="1"/>
  <c r="E681" i="1"/>
  <c r="F681" i="1"/>
  <c r="G681" i="1"/>
  <c r="AL681" i="1"/>
  <c r="AM681" i="1"/>
  <c r="AN681" i="1"/>
  <c r="AO681" i="1"/>
  <c r="C682" i="1"/>
  <c r="D682" i="1"/>
  <c r="E682" i="1"/>
  <c r="F682" i="1"/>
  <c r="G682" i="1"/>
  <c r="AL682" i="1"/>
  <c r="AM682" i="1"/>
  <c r="AN682" i="1"/>
  <c r="AO682" i="1"/>
  <c r="C683" i="1"/>
  <c r="D683" i="1"/>
  <c r="E683" i="1"/>
  <c r="F683" i="1"/>
  <c r="G683" i="1"/>
  <c r="AL683" i="1"/>
  <c r="AM683" i="1"/>
  <c r="AN683" i="1"/>
  <c r="AO683" i="1"/>
  <c r="C684" i="1"/>
  <c r="L684" i="1" s="1"/>
  <c r="D684" i="1"/>
  <c r="E684" i="1"/>
  <c r="F684" i="1"/>
  <c r="G684" i="1"/>
  <c r="AL684" i="1"/>
  <c r="AM684" i="1"/>
  <c r="AN684" i="1"/>
  <c r="AO684" i="1"/>
  <c r="C685" i="1"/>
  <c r="D685" i="1"/>
  <c r="E685" i="1"/>
  <c r="F685" i="1"/>
  <c r="G685" i="1"/>
  <c r="AL685" i="1"/>
  <c r="AM685" i="1"/>
  <c r="AN685" i="1"/>
  <c r="AO685" i="1"/>
  <c r="C686" i="1"/>
  <c r="D686" i="1"/>
  <c r="E686" i="1"/>
  <c r="F686" i="1"/>
  <c r="G686" i="1"/>
  <c r="AL686" i="1"/>
  <c r="AM686" i="1"/>
  <c r="AN686" i="1"/>
  <c r="AO686" i="1"/>
  <c r="C687" i="1"/>
  <c r="AP687" i="1" s="1"/>
  <c r="D687" i="1"/>
  <c r="E687" i="1"/>
  <c r="F687" i="1"/>
  <c r="G687" i="1"/>
  <c r="AL687" i="1"/>
  <c r="AM687" i="1"/>
  <c r="AN687" i="1"/>
  <c r="AO687" i="1"/>
  <c r="C688" i="1"/>
  <c r="AR688" i="1" s="1"/>
  <c r="D688" i="1"/>
  <c r="E688" i="1"/>
  <c r="F688" i="1"/>
  <c r="G688" i="1"/>
  <c r="AL688" i="1"/>
  <c r="AM688" i="1"/>
  <c r="AN688" i="1"/>
  <c r="AO688" i="1"/>
  <c r="C689" i="1"/>
  <c r="D689" i="1"/>
  <c r="E689" i="1"/>
  <c r="F689" i="1"/>
  <c r="G689" i="1"/>
  <c r="AL689" i="1"/>
  <c r="AM689" i="1"/>
  <c r="AN689" i="1"/>
  <c r="AO689" i="1"/>
  <c r="C690" i="1"/>
  <c r="K690" i="1" s="1"/>
  <c r="D690" i="1"/>
  <c r="E690" i="1"/>
  <c r="F690" i="1"/>
  <c r="G690" i="1"/>
  <c r="AL690" i="1"/>
  <c r="AM690" i="1"/>
  <c r="AN690" i="1"/>
  <c r="AO690" i="1"/>
  <c r="C691" i="1"/>
  <c r="D691" i="1"/>
  <c r="E691" i="1"/>
  <c r="F691" i="1"/>
  <c r="G691" i="1"/>
  <c r="AL691" i="1"/>
  <c r="AM691" i="1"/>
  <c r="AN691" i="1"/>
  <c r="AO691" i="1"/>
  <c r="C692" i="1"/>
  <c r="D692" i="1"/>
  <c r="E692" i="1"/>
  <c r="F692" i="1"/>
  <c r="G692" i="1"/>
  <c r="AL692" i="1"/>
  <c r="AM692" i="1"/>
  <c r="AN692" i="1"/>
  <c r="AO692" i="1"/>
  <c r="C693" i="1"/>
  <c r="AS693" i="1" s="1"/>
  <c r="D693" i="1"/>
  <c r="E693" i="1"/>
  <c r="F693" i="1"/>
  <c r="G693" i="1"/>
  <c r="AL693" i="1"/>
  <c r="AM693" i="1"/>
  <c r="AN693" i="1"/>
  <c r="AO693" i="1"/>
  <c r="C694" i="1"/>
  <c r="D694" i="1"/>
  <c r="E694" i="1"/>
  <c r="F694" i="1"/>
  <c r="G694" i="1"/>
  <c r="AL694" i="1"/>
  <c r="AM694" i="1"/>
  <c r="AN694" i="1"/>
  <c r="AO694" i="1"/>
  <c r="C695" i="1"/>
  <c r="K695" i="1" s="1"/>
  <c r="D695" i="1"/>
  <c r="E695" i="1"/>
  <c r="F695" i="1"/>
  <c r="G695" i="1"/>
  <c r="AL695" i="1"/>
  <c r="AM695" i="1"/>
  <c r="AN695" i="1"/>
  <c r="AO695" i="1"/>
  <c r="C696" i="1"/>
  <c r="J696" i="1" s="1"/>
  <c r="D696" i="1"/>
  <c r="E696" i="1"/>
  <c r="F696" i="1"/>
  <c r="G696" i="1"/>
  <c r="AL696" i="1"/>
  <c r="AM696" i="1"/>
  <c r="AN696" i="1"/>
  <c r="AO696" i="1"/>
  <c r="C697" i="1"/>
  <c r="AQ697" i="1" s="1"/>
  <c r="D697" i="1"/>
  <c r="E697" i="1"/>
  <c r="F697" i="1"/>
  <c r="G697" i="1"/>
  <c r="AL697" i="1"/>
  <c r="AM697" i="1"/>
  <c r="AN697" i="1"/>
  <c r="AO697" i="1"/>
  <c r="C698" i="1"/>
  <c r="K698" i="1" s="1"/>
  <c r="D698" i="1"/>
  <c r="E698" i="1"/>
  <c r="F698" i="1"/>
  <c r="G698" i="1"/>
  <c r="AL698" i="1"/>
  <c r="AM698" i="1"/>
  <c r="AN698" i="1"/>
  <c r="AO698" i="1"/>
  <c r="C699" i="1"/>
  <c r="D699" i="1"/>
  <c r="E699" i="1"/>
  <c r="F699" i="1"/>
  <c r="G699" i="1"/>
  <c r="AL699" i="1"/>
  <c r="AM699" i="1"/>
  <c r="AN699" i="1"/>
  <c r="AO699" i="1"/>
  <c r="C700" i="1"/>
  <c r="AP700" i="1" s="1"/>
  <c r="D700" i="1"/>
  <c r="E700" i="1"/>
  <c r="F700" i="1"/>
  <c r="G700" i="1"/>
  <c r="AL700" i="1"/>
  <c r="AM700" i="1"/>
  <c r="AN700" i="1"/>
  <c r="AO700" i="1"/>
  <c r="C701" i="1"/>
  <c r="AS701" i="1" s="1"/>
  <c r="D701" i="1"/>
  <c r="E701" i="1"/>
  <c r="F701" i="1"/>
  <c r="G701" i="1"/>
  <c r="AL701" i="1"/>
  <c r="AM701" i="1"/>
  <c r="AN701" i="1"/>
  <c r="AO701" i="1"/>
  <c r="C702" i="1"/>
  <c r="D702" i="1"/>
  <c r="E702" i="1"/>
  <c r="F702" i="1"/>
  <c r="G702" i="1"/>
  <c r="AL702" i="1"/>
  <c r="AM702" i="1"/>
  <c r="AN702" i="1"/>
  <c r="AO702" i="1"/>
  <c r="C703" i="1"/>
  <c r="L703" i="1" s="1"/>
  <c r="D703" i="1"/>
  <c r="E703" i="1"/>
  <c r="F703" i="1"/>
  <c r="G703" i="1"/>
  <c r="AL703" i="1"/>
  <c r="AM703" i="1"/>
  <c r="AN703" i="1"/>
  <c r="AO703" i="1"/>
  <c r="C704" i="1"/>
  <c r="D704" i="1"/>
  <c r="E704" i="1"/>
  <c r="F704" i="1"/>
  <c r="G704" i="1"/>
  <c r="AL704" i="1"/>
  <c r="AM704" i="1"/>
  <c r="AN704" i="1"/>
  <c r="AO704" i="1"/>
  <c r="C705" i="1"/>
  <c r="L705" i="1" s="1"/>
  <c r="D705" i="1"/>
  <c r="E705" i="1"/>
  <c r="F705" i="1"/>
  <c r="G705" i="1"/>
  <c r="AL705" i="1"/>
  <c r="AM705" i="1"/>
  <c r="AN705" i="1"/>
  <c r="AO705" i="1"/>
  <c r="C706" i="1"/>
  <c r="L706" i="1" s="1"/>
  <c r="D706" i="1"/>
  <c r="E706" i="1"/>
  <c r="F706" i="1"/>
  <c r="G706" i="1"/>
  <c r="AL706" i="1"/>
  <c r="AM706" i="1"/>
  <c r="AN706" i="1"/>
  <c r="AO706" i="1"/>
  <c r="C707" i="1"/>
  <c r="D707" i="1"/>
  <c r="E707" i="1"/>
  <c r="F707" i="1"/>
  <c r="G707" i="1"/>
  <c r="AL707" i="1"/>
  <c r="AM707" i="1"/>
  <c r="AN707" i="1"/>
  <c r="AO707" i="1"/>
  <c r="C708" i="1"/>
  <c r="D708" i="1"/>
  <c r="E708" i="1"/>
  <c r="F708" i="1"/>
  <c r="G708" i="1"/>
  <c r="AL708" i="1"/>
  <c r="AM708" i="1"/>
  <c r="AN708" i="1"/>
  <c r="AO708" i="1"/>
  <c r="C709" i="1"/>
  <c r="D709" i="1"/>
  <c r="E709" i="1"/>
  <c r="F709" i="1"/>
  <c r="G709" i="1"/>
  <c r="AL709" i="1"/>
  <c r="AM709" i="1"/>
  <c r="AN709" i="1"/>
  <c r="AO709" i="1"/>
  <c r="C710" i="1"/>
  <c r="D710" i="1"/>
  <c r="E710" i="1"/>
  <c r="F710" i="1"/>
  <c r="G710" i="1"/>
  <c r="AL710" i="1"/>
  <c r="AM710" i="1"/>
  <c r="AN710" i="1"/>
  <c r="AO710" i="1"/>
  <c r="C711" i="1"/>
  <c r="D711" i="1"/>
  <c r="E711" i="1"/>
  <c r="F711" i="1"/>
  <c r="G711" i="1"/>
  <c r="AL711" i="1"/>
  <c r="AM711" i="1"/>
  <c r="AN711" i="1"/>
  <c r="AO711" i="1"/>
  <c r="C712" i="1"/>
  <c r="D712" i="1"/>
  <c r="E712" i="1"/>
  <c r="F712" i="1"/>
  <c r="G712" i="1"/>
  <c r="AL712" i="1"/>
  <c r="AM712" i="1"/>
  <c r="AN712" i="1"/>
  <c r="AO712" i="1"/>
  <c r="C713" i="1"/>
  <c r="D713" i="1"/>
  <c r="E713" i="1"/>
  <c r="F713" i="1"/>
  <c r="G713" i="1"/>
  <c r="AL713" i="1"/>
  <c r="AM713" i="1"/>
  <c r="AN713" i="1"/>
  <c r="AO713" i="1"/>
  <c r="C714" i="1"/>
  <c r="AP714" i="1" s="1"/>
  <c r="D714" i="1"/>
  <c r="E714" i="1"/>
  <c r="F714" i="1"/>
  <c r="G714" i="1"/>
  <c r="AL714" i="1"/>
  <c r="AM714" i="1"/>
  <c r="AN714" i="1"/>
  <c r="AO714" i="1"/>
  <c r="C715" i="1"/>
  <c r="J715" i="1" s="1"/>
  <c r="D715" i="1"/>
  <c r="E715" i="1"/>
  <c r="F715" i="1"/>
  <c r="G715" i="1"/>
  <c r="H715" i="1" s="1"/>
  <c r="AL715" i="1"/>
  <c r="AM715" i="1"/>
  <c r="AN715" i="1"/>
  <c r="AO715" i="1"/>
  <c r="AQ715" i="1"/>
  <c r="AS715" i="1"/>
  <c r="C716" i="1"/>
  <c r="D716" i="1"/>
  <c r="E716" i="1"/>
  <c r="F716" i="1"/>
  <c r="G716" i="1"/>
  <c r="AL716" i="1"/>
  <c r="AM716" i="1"/>
  <c r="AN716" i="1"/>
  <c r="AO716" i="1"/>
  <c r="C717" i="1"/>
  <c r="AS717" i="1" s="1"/>
  <c r="D717" i="1"/>
  <c r="E717" i="1"/>
  <c r="F717" i="1"/>
  <c r="G717" i="1"/>
  <c r="AL717" i="1"/>
  <c r="AM717" i="1"/>
  <c r="AN717" i="1"/>
  <c r="AO717" i="1"/>
  <c r="C718" i="1"/>
  <c r="D718" i="1"/>
  <c r="E718" i="1"/>
  <c r="F718" i="1"/>
  <c r="G718" i="1"/>
  <c r="AL718" i="1"/>
  <c r="AM718" i="1"/>
  <c r="AN718" i="1"/>
  <c r="AO718" i="1"/>
  <c r="C719" i="1"/>
  <c r="AP719" i="1" s="1"/>
  <c r="D719" i="1"/>
  <c r="E719" i="1"/>
  <c r="F719" i="1"/>
  <c r="G719" i="1"/>
  <c r="AL719" i="1"/>
  <c r="AM719" i="1"/>
  <c r="AN719" i="1"/>
  <c r="AO719" i="1"/>
  <c r="C720" i="1"/>
  <c r="D720" i="1"/>
  <c r="E720" i="1"/>
  <c r="F720" i="1"/>
  <c r="G720" i="1"/>
  <c r="AL720" i="1"/>
  <c r="AM720" i="1"/>
  <c r="AN720" i="1"/>
  <c r="AO720" i="1"/>
  <c r="C721" i="1"/>
  <c r="AS721" i="1" s="1"/>
  <c r="D721" i="1"/>
  <c r="E721" i="1"/>
  <c r="F721" i="1"/>
  <c r="G721" i="1"/>
  <c r="AL721" i="1"/>
  <c r="AM721" i="1"/>
  <c r="AN721" i="1"/>
  <c r="AO721" i="1"/>
  <c r="C722" i="1"/>
  <c r="D722" i="1"/>
  <c r="E722" i="1"/>
  <c r="F722" i="1"/>
  <c r="G722" i="1"/>
  <c r="AL722" i="1"/>
  <c r="AM722" i="1"/>
  <c r="AN722" i="1"/>
  <c r="AO722" i="1"/>
  <c r="C723" i="1"/>
  <c r="D723" i="1"/>
  <c r="E723" i="1"/>
  <c r="F723" i="1"/>
  <c r="G723" i="1"/>
  <c r="AL723" i="1"/>
  <c r="AM723" i="1"/>
  <c r="AN723" i="1"/>
  <c r="AO723" i="1"/>
  <c r="C724" i="1"/>
  <c r="D724" i="1"/>
  <c r="E724" i="1"/>
  <c r="F724" i="1"/>
  <c r="G724" i="1"/>
  <c r="AL724" i="1"/>
  <c r="AM724" i="1"/>
  <c r="AN724" i="1"/>
  <c r="AO724" i="1"/>
  <c r="C725" i="1"/>
  <c r="AS725" i="1" s="1"/>
  <c r="D725" i="1"/>
  <c r="E725" i="1"/>
  <c r="F725" i="1"/>
  <c r="G725" i="1"/>
  <c r="AL725" i="1"/>
  <c r="AM725" i="1"/>
  <c r="AN725" i="1"/>
  <c r="AO725" i="1"/>
  <c r="C726" i="1"/>
  <c r="D726" i="1"/>
  <c r="E726" i="1"/>
  <c r="F726" i="1"/>
  <c r="G726" i="1"/>
  <c r="AL726" i="1"/>
  <c r="AM726" i="1"/>
  <c r="AN726" i="1"/>
  <c r="AO726" i="1"/>
  <c r="C727" i="1"/>
  <c r="L727" i="1" s="1"/>
  <c r="D727" i="1"/>
  <c r="E727" i="1"/>
  <c r="F727" i="1"/>
  <c r="G727" i="1"/>
  <c r="AL727" i="1"/>
  <c r="AM727" i="1"/>
  <c r="AN727" i="1"/>
  <c r="AO727" i="1"/>
  <c r="C728" i="1"/>
  <c r="D728" i="1"/>
  <c r="E728" i="1"/>
  <c r="F728" i="1"/>
  <c r="G728" i="1"/>
  <c r="AL728" i="1"/>
  <c r="AM728" i="1"/>
  <c r="AN728" i="1"/>
  <c r="AO728" i="1"/>
  <c r="C729" i="1"/>
  <c r="AS729" i="1" s="1"/>
  <c r="D729" i="1"/>
  <c r="E729" i="1"/>
  <c r="F729" i="1"/>
  <c r="G729" i="1"/>
  <c r="AL729" i="1"/>
  <c r="AM729" i="1"/>
  <c r="AN729" i="1"/>
  <c r="AO729" i="1"/>
  <c r="C730" i="1"/>
  <c r="D730" i="1"/>
  <c r="E730" i="1"/>
  <c r="F730" i="1"/>
  <c r="G730" i="1"/>
  <c r="AL730" i="1"/>
  <c r="AM730" i="1"/>
  <c r="AN730" i="1"/>
  <c r="AO730" i="1"/>
  <c r="C731" i="1"/>
  <c r="D731" i="1"/>
  <c r="E731" i="1"/>
  <c r="F731" i="1"/>
  <c r="G731" i="1"/>
  <c r="AL731" i="1"/>
  <c r="AM731" i="1"/>
  <c r="AN731" i="1"/>
  <c r="AO731" i="1"/>
  <c r="C732" i="1"/>
  <c r="K732" i="1" s="1"/>
  <c r="D732" i="1"/>
  <c r="E732" i="1"/>
  <c r="F732" i="1"/>
  <c r="G732" i="1"/>
  <c r="AL732" i="1"/>
  <c r="AM732" i="1"/>
  <c r="AN732" i="1"/>
  <c r="AO732" i="1"/>
  <c r="C733" i="1"/>
  <c r="D733" i="1"/>
  <c r="E733" i="1"/>
  <c r="F733" i="1"/>
  <c r="G733" i="1"/>
  <c r="AL733" i="1"/>
  <c r="AM733" i="1"/>
  <c r="AN733" i="1"/>
  <c r="AO733" i="1"/>
  <c r="C734" i="1"/>
  <c r="D734" i="1"/>
  <c r="E734" i="1"/>
  <c r="F734" i="1"/>
  <c r="G734" i="1"/>
  <c r="AL734" i="1"/>
  <c r="AM734" i="1"/>
  <c r="AN734" i="1"/>
  <c r="AO734" i="1"/>
  <c r="C735" i="1"/>
  <c r="AP735" i="1" s="1"/>
  <c r="D735" i="1"/>
  <c r="E735" i="1"/>
  <c r="F735" i="1"/>
  <c r="G735" i="1"/>
  <c r="AL735" i="1"/>
  <c r="AM735" i="1"/>
  <c r="AN735" i="1"/>
  <c r="AO735" i="1"/>
  <c r="C738" i="1"/>
  <c r="D738" i="1"/>
  <c r="E738" i="1"/>
  <c r="F738" i="1"/>
  <c r="G738" i="1"/>
  <c r="AL738" i="1"/>
  <c r="AM738" i="1"/>
  <c r="AN738" i="1"/>
  <c r="AO738" i="1"/>
  <c r="C739" i="1"/>
  <c r="D739" i="1"/>
  <c r="E739" i="1"/>
  <c r="F739" i="1"/>
  <c r="G739" i="1"/>
  <c r="AL739" i="1"/>
  <c r="AM739" i="1"/>
  <c r="AN739" i="1"/>
  <c r="AO739" i="1"/>
  <c r="C740" i="1"/>
  <c r="J740" i="1" s="1"/>
  <c r="D740" i="1"/>
  <c r="E740" i="1"/>
  <c r="F740" i="1"/>
  <c r="G740" i="1"/>
  <c r="AL740" i="1"/>
  <c r="AM740" i="1"/>
  <c r="AN740" i="1"/>
  <c r="AO740" i="1"/>
  <c r="C741" i="1"/>
  <c r="AR741" i="1" s="1"/>
  <c r="D741" i="1"/>
  <c r="E741" i="1"/>
  <c r="F741" i="1"/>
  <c r="G741" i="1"/>
  <c r="AL741" i="1"/>
  <c r="AM741" i="1"/>
  <c r="AN741" i="1"/>
  <c r="AO741" i="1"/>
  <c r="C742" i="1"/>
  <c r="AP742" i="1" s="1"/>
  <c r="D742" i="1"/>
  <c r="E742" i="1"/>
  <c r="F742" i="1"/>
  <c r="G742" i="1"/>
  <c r="AL742" i="1"/>
  <c r="AM742" i="1"/>
  <c r="AN742" i="1"/>
  <c r="AO742" i="1"/>
  <c r="C743" i="1"/>
  <c r="D743" i="1"/>
  <c r="E743" i="1"/>
  <c r="F743" i="1"/>
  <c r="G743" i="1"/>
  <c r="AL743" i="1"/>
  <c r="AM743" i="1"/>
  <c r="AN743" i="1"/>
  <c r="AO743" i="1"/>
  <c r="C744" i="1"/>
  <c r="AS744" i="1" s="1"/>
  <c r="D744" i="1"/>
  <c r="E744" i="1"/>
  <c r="F744" i="1"/>
  <c r="G744" i="1"/>
  <c r="AL744" i="1"/>
  <c r="AM744" i="1"/>
  <c r="AN744" i="1"/>
  <c r="AO744" i="1"/>
  <c r="C745" i="1"/>
  <c r="D745" i="1"/>
  <c r="E745" i="1"/>
  <c r="F745" i="1"/>
  <c r="G745" i="1"/>
  <c r="AL745" i="1"/>
  <c r="AM745" i="1"/>
  <c r="AN745" i="1"/>
  <c r="AO745" i="1"/>
  <c r="C746" i="1"/>
  <c r="AS746" i="1" s="1"/>
  <c r="D746" i="1"/>
  <c r="E746" i="1"/>
  <c r="F746" i="1"/>
  <c r="G746" i="1"/>
  <c r="AL746" i="1"/>
  <c r="AM746" i="1"/>
  <c r="AN746" i="1"/>
  <c r="AO746" i="1"/>
  <c r="C747" i="1"/>
  <c r="D747" i="1"/>
  <c r="E747" i="1"/>
  <c r="F747" i="1"/>
  <c r="G747" i="1"/>
  <c r="AL747" i="1"/>
  <c r="AM747" i="1"/>
  <c r="AN747" i="1"/>
  <c r="AO747" i="1"/>
  <c r="C748" i="1"/>
  <c r="D748" i="1"/>
  <c r="E748" i="1"/>
  <c r="F748" i="1"/>
  <c r="G748" i="1"/>
  <c r="AL748" i="1"/>
  <c r="AM748" i="1"/>
  <c r="AN748" i="1"/>
  <c r="AO748" i="1"/>
  <c r="C749" i="1"/>
  <c r="D749" i="1"/>
  <c r="E749" i="1"/>
  <c r="F749" i="1"/>
  <c r="G749" i="1"/>
  <c r="AL749" i="1"/>
  <c r="AM749" i="1"/>
  <c r="AN749" i="1"/>
  <c r="AO749" i="1"/>
  <c r="C750" i="1"/>
  <c r="D750" i="1"/>
  <c r="E750" i="1"/>
  <c r="F750" i="1"/>
  <c r="G750" i="1"/>
  <c r="AL750" i="1"/>
  <c r="AM750" i="1"/>
  <c r="AN750" i="1"/>
  <c r="AO750" i="1"/>
  <c r="C751" i="1"/>
  <c r="D751" i="1"/>
  <c r="E751" i="1"/>
  <c r="F751" i="1"/>
  <c r="G751" i="1"/>
  <c r="AL751" i="1"/>
  <c r="AM751" i="1"/>
  <c r="AN751" i="1"/>
  <c r="AO751" i="1"/>
  <c r="C752" i="1"/>
  <c r="D752" i="1"/>
  <c r="E752" i="1"/>
  <c r="F752" i="1"/>
  <c r="G752" i="1"/>
  <c r="AL752" i="1"/>
  <c r="AM752" i="1"/>
  <c r="AN752" i="1"/>
  <c r="AO752" i="1"/>
  <c r="C753" i="1"/>
  <c r="K753" i="1" s="1"/>
  <c r="D753" i="1"/>
  <c r="E753" i="1"/>
  <c r="F753" i="1"/>
  <c r="G753" i="1"/>
  <c r="AL753" i="1"/>
  <c r="AM753" i="1"/>
  <c r="AN753" i="1"/>
  <c r="AO753" i="1"/>
  <c r="C754" i="1"/>
  <c r="D754" i="1"/>
  <c r="E754" i="1"/>
  <c r="F754" i="1"/>
  <c r="G754" i="1"/>
  <c r="AL754" i="1"/>
  <c r="AM754" i="1"/>
  <c r="AN754" i="1"/>
  <c r="AO754" i="1"/>
  <c r="C755" i="1"/>
  <c r="D755" i="1"/>
  <c r="E755" i="1"/>
  <c r="F755" i="1"/>
  <c r="G755" i="1"/>
  <c r="AL755" i="1"/>
  <c r="AM755" i="1"/>
  <c r="AN755" i="1"/>
  <c r="AO755" i="1"/>
  <c r="C756" i="1"/>
  <c r="J756" i="1" s="1"/>
  <c r="D756" i="1"/>
  <c r="E756" i="1"/>
  <c r="F756" i="1"/>
  <c r="G756" i="1"/>
  <c r="AL756" i="1"/>
  <c r="AM756" i="1"/>
  <c r="AN756" i="1"/>
  <c r="AO756" i="1"/>
  <c r="C757" i="1"/>
  <c r="D757" i="1"/>
  <c r="E757" i="1"/>
  <c r="F757" i="1"/>
  <c r="G757" i="1"/>
  <c r="AL757" i="1"/>
  <c r="AM757" i="1"/>
  <c r="AN757" i="1"/>
  <c r="AO757" i="1"/>
  <c r="C758" i="1"/>
  <c r="D758" i="1"/>
  <c r="E758" i="1"/>
  <c r="F758" i="1"/>
  <c r="G758" i="1"/>
  <c r="AL758" i="1"/>
  <c r="AM758" i="1"/>
  <c r="AN758" i="1"/>
  <c r="AO758" i="1"/>
  <c r="C759" i="1"/>
  <c r="D759" i="1"/>
  <c r="E759" i="1"/>
  <c r="F759" i="1"/>
  <c r="G759" i="1"/>
  <c r="AL759" i="1"/>
  <c r="AM759" i="1"/>
  <c r="AN759" i="1"/>
  <c r="AO759" i="1"/>
  <c r="C760" i="1"/>
  <c r="D760" i="1"/>
  <c r="E760" i="1"/>
  <c r="F760" i="1"/>
  <c r="G760" i="1"/>
  <c r="AL760" i="1"/>
  <c r="AM760" i="1"/>
  <c r="AN760" i="1"/>
  <c r="AO760" i="1"/>
  <c r="C761" i="1"/>
  <c r="D761" i="1"/>
  <c r="E761" i="1"/>
  <c r="F761" i="1"/>
  <c r="G761" i="1"/>
  <c r="AL761" i="1"/>
  <c r="AM761" i="1"/>
  <c r="AN761" i="1"/>
  <c r="AO761" i="1"/>
  <c r="C762" i="1"/>
  <c r="D762" i="1"/>
  <c r="E762" i="1"/>
  <c r="F762" i="1"/>
  <c r="G762" i="1"/>
  <c r="AL762" i="1"/>
  <c r="AM762" i="1"/>
  <c r="AN762" i="1"/>
  <c r="AO762" i="1"/>
  <c r="C763" i="1"/>
  <c r="K763" i="1" s="1"/>
  <c r="D763" i="1"/>
  <c r="E763" i="1"/>
  <c r="F763" i="1"/>
  <c r="G763" i="1"/>
  <c r="AL763" i="1"/>
  <c r="AM763" i="1"/>
  <c r="AN763" i="1"/>
  <c r="AO763" i="1"/>
  <c r="C764" i="1"/>
  <c r="D764" i="1"/>
  <c r="E764" i="1"/>
  <c r="F764" i="1"/>
  <c r="G764" i="1"/>
  <c r="AL764" i="1"/>
  <c r="AM764" i="1"/>
  <c r="AN764" i="1"/>
  <c r="AO764" i="1"/>
  <c r="C765" i="1"/>
  <c r="K765" i="1" s="1"/>
  <c r="D765" i="1"/>
  <c r="E765" i="1"/>
  <c r="F765" i="1"/>
  <c r="G765" i="1"/>
  <c r="AL765" i="1"/>
  <c r="AM765" i="1"/>
  <c r="AN765" i="1"/>
  <c r="AO765" i="1"/>
  <c r="C766" i="1"/>
  <c r="AP766" i="1" s="1"/>
  <c r="D766" i="1"/>
  <c r="E766" i="1"/>
  <c r="F766" i="1"/>
  <c r="G766" i="1"/>
  <c r="AL766" i="1"/>
  <c r="AM766" i="1"/>
  <c r="AN766" i="1"/>
  <c r="AO766" i="1"/>
  <c r="C767" i="1"/>
  <c r="D767" i="1"/>
  <c r="E767" i="1"/>
  <c r="F767" i="1"/>
  <c r="G767" i="1"/>
  <c r="AL767" i="1"/>
  <c r="AM767" i="1"/>
  <c r="AN767" i="1"/>
  <c r="AO767" i="1"/>
  <c r="C768" i="1"/>
  <c r="D768" i="1"/>
  <c r="E768" i="1"/>
  <c r="F768" i="1"/>
  <c r="G768" i="1"/>
  <c r="AL768" i="1"/>
  <c r="AM768" i="1"/>
  <c r="AN768" i="1"/>
  <c r="AO768" i="1"/>
  <c r="C769" i="1"/>
  <c r="J769" i="1" s="1"/>
  <c r="D769" i="1"/>
  <c r="E769" i="1"/>
  <c r="F769" i="1"/>
  <c r="G769" i="1"/>
  <c r="AL769" i="1"/>
  <c r="AM769" i="1"/>
  <c r="AN769" i="1"/>
  <c r="AO769" i="1"/>
  <c r="C770" i="1"/>
  <c r="D770" i="1"/>
  <c r="E770" i="1"/>
  <c r="F770" i="1"/>
  <c r="G770" i="1"/>
  <c r="AL770" i="1"/>
  <c r="AM770" i="1"/>
  <c r="AN770" i="1"/>
  <c r="AO770" i="1"/>
  <c r="C771" i="1"/>
  <c r="K771" i="1" s="1"/>
  <c r="D771" i="1"/>
  <c r="E771" i="1"/>
  <c r="F771" i="1"/>
  <c r="G771" i="1"/>
  <c r="AL771" i="1"/>
  <c r="AM771" i="1"/>
  <c r="AN771" i="1"/>
  <c r="AO771" i="1"/>
  <c r="C772" i="1"/>
  <c r="D772" i="1"/>
  <c r="E772" i="1"/>
  <c r="F772" i="1"/>
  <c r="G772" i="1"/>
  <c r="AL772" i="1"/>
  <c r="AM772" i="1"/>
  <c r="AN772" i="1"/>
  <c r="AO772" i="1"/>
  <c r="C773" i="1"/>
  <c r="D773" i="1"/>
  <c r="E773" i="1"/>
  <c r="F773" i="1"/>
  <c r="G773" i="1"/>
  <c r="AL773" i="1"/>
  <c r="AM773" i="1"/>
  <c r="AN773" i="1"/>
  <c r="AO773" i="1"/>
  <c r="C774" i="1"/>
  <c r="D774" i="1"/>
  <c r="E774" i="1"/>
  <c r="F774" i="1"/>
  <c r="G774" i="1"/>
  <c r="AL774" i="1"/>
  <c r="AM774" i="1"/>
  <c r="AN774" i="1"/>
  <c r="AO774" i="1"/>
  <c r="C775" i="1"/>
  <c r="D775" i="1"/>
  <c r="E775" i="1"/>
  <c r="F775" i="1"/>
  <c r="G775" i="1"/>
  <c r="AL775" i="1"/>
  <c r="AM775" i="1"/>
  <c r="AN775" i="1"/>
  <c r="AO775" i="1"/>
  <c r="C776" i="1"/>
  <c r="AP776" i="1" s="1"/>
  <c r="D776" i="1"/>
  <c r="E776" i="1"/>
  <c r="F776" i="1"/>
  <c r="G776" i="1"/>
  <c r="H776" i="1" s="1"/>
  <c r="J776" i="1"/>
  <c r="AL776" i="1"/>
  <c r="AM776" i="1"/>
  <c r="AN776" i="1"/>
  <c r="AO776" i="1"/>
  <c r="C777" i="1"/>
  <c r="AP777" i="1" s="1"/>
  <c r="D777" i="1"/>
  <c r="E777" i="1"/>
  <c r="F777" i="1"/>
  <c r="G777" i="1"/>
  <c r="AL777" i="1"/>
  <c r="AM777" i="1"/>
  <c r="AN777" i="1"/>
  <c r="AO777" i="1"/>
  <c r="C778" i="1"/>
  <c r="L778" i="1" s="1"/>
  <c r="D778" i="1"/>
  <c r="E778" i="1"/>
  <c r="F778" i="1"/>
  <c r="G778" i="1"/>
  <c r="AL778" i="1"/>
  <c r="AM778" i="1"/>
  <c r="AN778" i="1"/>
  <c r="AO778" i="1"/>
  <c r="C779" i="1"/>
  <c r="J779" i="1" s="1"/>
  <c r="D779" i="1"/>
  <c r="E779" i="1"/>
  <c r="F779" i="1"/>
  <c r="G779" i="1"/>
  <c r="AL779" i="1"/>
  <c r="AM779" i="1"/>
  <c r="AN779" i="1"/>
  <c r="AO779" i="1"/>
  <c r="C780" i="1"/>
  <c r="J780" i="1" s="1"/>
  <c r="D780" i="1"/>
  <c r="E780" i="1"/>
  <c r="F780" i="1"/>
  <c r="G780" i="1"/>
  <c r="AL780" i="1"/>
  <c r="AM780" i="1"/>
  <c r="AN780" i="1"/>
  <c r="AO780" i="1"/>
  <c r="C781" i="1"/>
  <c r="D781" i="1"/>
  <c r="E781" i="1"/>
  <c r="F781" i="1"/>
  <c r="G781" i="1"/>
  <c r="AL781" i="1"/>
  <c r="AM781" i="1"/>
  <c r="AN781" i="1"/>
  <c r="AO781" i="1"/>
  <c r="C782" i="1"/>
  <c r="D782" i="1"/>
  <c r="E782" i="1"/>
  <c r="F782" i="1"/>
  <c r="G782" i="1"/>
  <c r="AL782" i="1"/>
  <c r="AM782" i="1"/>
  <c r="AN782" i="1"/>
  <c r="AO782" i="1"/>
  <c r="C783" i="1"/>
  <c r="D783" i="1"/>
  <c r="E783" i="1"/>
  <c r="F783" i="1"/>
  <c r="G783" i="1"/>
  <c r="AL783" i="1"/>
  <c r="AM783" i="1"/>
  <c r="AN783" i="1"/>
  <c r="AO783" i="1"/>
  <c r="C784" i="1"/>
  <c r="AP784" i="1" s="1"/>
  <c r="D784" i="1"/>
  <c r="E784" i="1"/>
  <c r="F784" i="1"/>
  <c r="G784" i="1"/>
  <c r="AL784" i="1"/>
  <c r="AM784" i="1"/>
  <c r="AN784" i="1"/>
  <c r="AO784" i="1"/>
  <c r="C785" i="1"/>
  <c r="K785" i="1" s="1"/>
  <c r="D785" i="1"/>
  <c r="E785" i="1"/>
  <c r="F785" i="1"/>
  <c r="G785" i="1"/>
  <c r="AL785" i="1"/>
  <c r="AM785" i="1"/>
  <c r="AN785" i="1"/>
  <c r="AO785" i="1"/>
  <c r="C786" i="1"/>
  <c r="D786" i="1"/>
  <c r="E786" i="1"/>
  <c r="F786" i="1"/>
  <c r="G786" i="1"/>
  <c r="AL786" i="1"/>
  <c r="AM786" i="1"/>
  <c r="AN786" i="1"/>
  <c r="AO786" i="1"/>
  <c r="C787" i="1"/>
  <c r="D787" i="1"/>
  <c r="E787" i="1"/>
  <c r="F787" i="1"/>
  <c r="G787" i="1"/>
  <c r="AL787" i="1"/>
  <c r="AM787" i="1"/>
  <c r="AN787" i="1"/>
  <c r="AO787" i="1"/>
  <c r="C788" i="1"/>
  <c r="J788" i="1" s="1"/>
  <c r="D788" i="1"/>
  <c r="E788" i="1"/>
  <c r="F788" i="1"/>
  <c r="G788" i="1"/>
  <c r="AL788" i="1"/>
  <c r="AM788" i="1"/>
  <c r="AN788" i="1"/>
  <c r="AO788" i="1"/>
  <c r="C789" i="1"/>
  <c r="AP789" i="1" s="1"/>
  <c r="D789" i="1"/>
  <c r="E789" i="1"/>
  <c r="F789" i="1"/>
  <c r="G789" i="1"/>
  <c r="AL789" i="1"/>
  <c r="AM789" i="1"/>
  <c r="AN789" i="1"/>
  <c r="AO789" i="1"/>
  <c r="C790" i="1"/>
  <c r="D790" i="1"/>
  <c r="E790" i="1"/>
  <c r="F790" i="1"/>
  <c r="G790" i="1"/>
  <c r="AL790" i="1"/>
  <c r="AM790" i="1"/>
  <c r="AN790" i="1"/>
  <c r="AO790" i="1"/>
  <c r="C791" i="1"/>
  <c r="D791" i="1"/>
  <c r="E791" i="1"/>
  <c r="F791" i="1"/>
  <c r="G791" i="1"/>
  <c r="AL791" i="1"/>
  <c r="AM791" i="1"/>
  <c r="AN791" i="1"/>
  <c r="AO791" i="1"/>
  <c r="C792" i="1"/>
  <c r="AS792" i="1" s="1"/>
  <c r="D792" i="1"/>
  <c r="E792" i="1"/>
  <c r="F792" i="1"/>
  <c r="G792" i="1"/>
  <c r="AL792" i="1"/>
  <c r="AM792" i="1"/>
  <c r="AN792" i="1"/>
  <c r="AO792" i="1"/>
  <c r="C793" i="1"/>
  <c r="D793" i="1"/>
  <c r="E793" i="1"/>
  <c r="F793" i="1"/>
  <c r="G793" i="1"/>
  <c r="AL793" i="1"/>
  <c r="AM793" i="1"/>
  <c r="AN793" i="1"/>
  <c r="AO793" i="1"/>
  <c r="C794" i="1"/>
  <c r="AS794" i="1" s="1"/>
  <c r="D794" i="1"/>
  <c r="E794" i="1"/>
  <c r="F794" i="1"/>
  <c r="G794" i="1"/>
  <c r="AL794" i="1"/>
  <c r="AM794" i="1"/>
  <c r="AN794" i="1"/>
  <c r="AO794" i="1"/>
  <c r="C795" i="1"/>
  <c r="D795" i="1"/>
  <c r="E795" i="1"/>
  <c r="F795" i="1"/>
  <c r="G795" i="1"/>
  <c r="AL795" i="1"/>
  <c r="AM795" i="1"/>
  <c r="AN795" i="1"/>
  <c r="AO795" i="1"/>
  <c r="C796" i="1"/>
  <c r="D796" i="1"/>
  <c r="E796" i="1"/>
  <c r="F796" i="1"/>
  <c r="G796" i="1"/>
  <c r="AL796" i="1"/>
  <c r="AM796" i="1"/>
  <c r="AN796" i="1"/>
  <c r="AO796" i="1"/>
  <c r="C797" i="1"/>
  <c r="AR797" i="1" s="1"/>
  <c r="D797" i="1"/>
  <c r="E797" i="1"/>
  <c r="F797" i="1"/>
  <c r="G797" i="1"/>
  <c r="AL797" i="1"/>
  <c r="AM797" i="1"/>
  <c r="AN797" i="1"/>
  <c r="AO797" i="1"/>
  <c r="C798" i="1"/>
  <c r="L798" i="1" s="1"/>
  <c r="D798" i="1"/>
  <c r="E798" i="1"/>
  <c r="F798" i="1"/>
  <c r="G798" i="1"/>
  <c r="AL798" i="1"/>
  <c r="AM798" i="1"/>
  <c r="AN798" i="1"/>
  <c r="AO798" i="1"/>
  <c r="C799" i="1"/>
  <c r="D799" i="1"/>
  <c r="E799" i="1"/>
  <c r="F799" i="1"/>
  <c r="G799" i="1"/>
  <c r="AL799" i="1"/>
  <c r="AM799" i="1"/>
  <c r="AN799" i="1"/>
  <c r="AO799" i="1"/>
  <c r="C800" i="1"/>
  <c r="D800" i="1"/>
  <c r="E800" i="1"/>
  <c r="F800" i="1"/>
  <c r="G800" i="1"/>
  <c r="AL800" i="1"/>
  <c r="AM800" i="1"/>
  <c r="AN800" i="1"/>
  <c r="AO800" i="1"/>
  <c r="C801" i="1"/>
  <c r="K801" i="1" s="1"/>
  <c r="D801" i="1"/>
  <c r="E801" i="1"/>
  <c r="F801" i="1"/>
  <c r="G801" i="1"/>
  <c r="AL801" i="1"/>
  <c r="AM801" i="1"/>
  <c r="AN801" i="1"/>
  <c r="AO801" i="1"/>
  <c r="C802" i="1"/>
  <c r="D802" i="1"/>
  <c r="E802" i="1"/>
  <c r="F802" i="1"/>
  <c r="G802" i="1"/>
  <c r="AL802" i="1"/>
  <c r="AM802" i="1"/>
  <c r="AN802" i="1"/>
  <c r="AO802" i="1"/>
  <c r="C803" i="1"/>
  <c r="K803" i="1" s="1"/>
  <c r="D803" i="1"/>
  <c r="E803" i="1"/>
  <c r="F803" i="1"/>
  <c r="G803" i="1"/>
  <c r="AL803" i="1"/>
  <c r="AM803" i="1"/>
  <c r="AN803" i="1"/>
  <c r="AO803" i="1"/>
  <c r="C804" i="1"/>
  <c r="D804" i="1"/>
  <c r="E804" i="1"/>
  <c r="F804" i="1"/>
  <c r="G804" i="1"/>
  <c r="AL804" i="1"/>
  <c r="AM804" i="1"/>
  <c r="AN804" i="1"/>
  <c r="AO804" i="1"/>
  <c r="C805" i="1"/>
  <c r="AR805" i="1" s="1"/>
  <c r="D805" i="1"/>
  <c r="E805" i="1"/>
  <c r="F805" i="1"/>
  <c r="G805" i="1"/>
  <c r="AL805" i="1"/>
  <c r="AM805" i="1"/>
  <c r="AN805" i="1"/>
  <c r="AO805" i="1"/>
  <c r="C806" i="1"/>
  <c r="D806" i="1"/>
  <c r="E806" i="1"/>
  <c r="F806" i="1"/>
  <c r="G806" i="1"/>
  <c r="AL806" i="1"/>
  <c r="AM806" i="1"/>
  <c r="AN806" i="1"/>
  <c r="AO806" i="1"/>
  <c r="C807" i="1"/>
  <c r="D807" i="1"/>
  <c r="E807" i="1"/>
  <c r="F807" i="1"/>
  <c r="G807" i="1"/>
  <c r="AL807" i="1"/>
  <c r="AM807" i="1"/>
  <c r="AN807" i="1"/>
  <c r="AO807" i="1"/>
  <c r="C808" i="1"/>
  <c r="AP808" i="1" s="1"/>
  <c r="D808" i="1"/>
  <c r="E808" i="1"/>
  <c r="F808" i="1"/>
  <c r="G808" i="1"/>
  <c r="AL808" i="1"/>
  <c r="AM808" i="1"/>
  <c r="AN808" i="1"/>
  <c r="AO808" i="1"/>
  <c r="C809" i="1"/>
  <c r="AR809" i="1" s="1"/>
  <c r="D809" i="1"/>
  <c r="E809" i="1"/>
  <c r="F809" i="1"/>
  <c r="G809" i="1"/>
  <c r="AL809" i="1"/>
  <c r="AM809" i="1"/>
  <c r="AN809" i="1"/>
  <c r="AO809" i="1"/>
  <c r="C810" i="1"/>
  <c r="AQ810" i="1" s="1"/>
  <c r="D810" i="1"/>
  <c r="E810" i="1"/>
  <c r="F810" i="1"/>
  <c r="G810" i="1"/>
  <c r="AL810" i="1"/>
  <c r="AM810" i="1"/>
  <c r="AN810" i="1"/>
  <c r="AO810" i="1"/>
  <c r="C811" i="1"/>
  <c r="L811" i="1" s="1"/>
  <c r="D811" i="1"/>
  <c r="E811" i="1"/>
  <c r="F811" i="1"/>
  <c r="G811" i="1"/>
  <c r="AL811" i="1"/>
  <c r="AM811" i="1"/>
  <c r="AN811" i="1"/>
  <c r="AO811" i="1"/>
  <c r="C812" i="1"/>
  <c r="D812" i="1"/>
  <c r="E812" i="1"/>
  <c r="F812" i="1"/>
  <c r="G812" i="1"/>
  <c r="AL812" i="1"/>
  <c r="AM812" i="1"/>
  <c r="AN812" i="1"/>
  <c r="AO812" i="1"/>
  <c r="C813" i="1"/>
  <c r="D813" i="1"/>
  <c r="E813" i="1"/>
  <c r="F813" i="1"/>
  <c r="G813" i="1"/>
  <c r="AL813" i="1"/>
  <c r="AM813" i="1"/>
  <c r="AN813" i="1"/>
  <c r="AO813" i="1"/>
  <c r="C814" i="1"/>
  <c r="AP814" i="1" s="1"/>
  <c r="D814" i="1"/>
  <c r="E814" i="1"/>
  <c r="F814" i="1"/>
  <c r="G814" i="1"/>
  <c r="AL814" i="1"/>
  <c r="AM814" i="1"/>
  <c r="AN814" i="1"/>
  <c r="AO814" i="1"/>
  <c r="C815" i="1"/>
  <c r="D815" i="1"/>
  <c r="E815" i="1"/>
  <c r="F815" i="1"/>
  <c r="G815" i="1"/>
  <c r="AL815" i="1"/>
  <c r="AM815" i="1"/>
  <c r="AN815" i="1"/>
  <c r="AO815" i="1"/>
  <c r="C816" i="1"/>
  <c r="AP816" i="1" s="1"/>
  <c r="D816" i="1"/>
  <c r="E816" i="1"/>
  <c r="F816" i="1"/>
  <c r="G816" i="1"/>
  <c r="AL816" i="1"/>
  <c r="AM816" i="1"/>
  <c r="AN816" i="1"/>
  <c r="AO816" i="1"/>
  <c r="C817" i="1"/>
  <c r="K817" i="1" s="1"/>
  <c r="D817" i="1"/>
  <c r="E817" i="1"/>
  <c r="F817" i="1"/>
  <c r="G817" i="1"/>
  <c r="AL817" i="1"/>
  <c r="AM817" i="1"/>
  <c r="AN817" i="1"/>
  <c r="AO817" i="1"/>
  <c r="C818" i="1"/>
  <c r="D818" i="1"/>
  <c r="E818" i="1"/>
  <c r="F818" i="1"/>
  <c r="G818" i="1"/>
  <c r="AL818" i="1"/>
  <c r="AM818" i="1"/>
  <c r="AN818" i="1"/>
  <c r="AO818" i="1"/>
  <c r="C819" i="1"/>
  <c r="D819" i="1"/>
  <c r="E819" i="1"/>
  <c r="F819" i="1"/>
  <c r="G819" i="1"/>
  <c r="AL819" i="1"/>
  <c r="AM819" i="1"/>
  <c r="AN819" i="1"/>
  <c r="AO819" i="1"/>
  <c r="C820" i="1"/>
  <c r="D820" i="1"/>
  <c r="E820" i="1"/>
  <c r="F820" i="1"/>
  <c r="G820" i="1"/>
  <c r="AL820" i="1"/>
  <c r="AM820" i="1"/>
  <c r="AN820" i="1"/>
  <c r="AO820" i="1"/>
  <c r="C821" i="1"/>
  <c r="AS821" i="1" s="1"/>
  <c r="D821" i="1"/>
  <c r="E821" i="1"/>
  <c r="F821" i="1"/>
  <c r="G821" i="1"/>
  <c r="AL821" i="1"/>
  <c r="AM821" i="1"/>
  <c r="AN821" i="1"/>
  <c r="AO821" i="1"/>
  <c r="C822" i="1"/>
  <c r="D822" i="1"/>
  <c r="E822" i="1"/>
  <c r="F822" i="1"/>
  <c r="G822" i="1"/>
  <c r="AL822" i="1"/>
  <c r="AM822" i="1"/>
  <c r="AN822" i="1"/>
  <c r="AO822" i="1"/>
  <c r="C823" i="1"/>
  <c r="D823" i="1"/>
  <c r="E823" i="1"/>
  <c r="F823" i="1"/>
  <c r="G823" i="1"/>
  <c r="AL823" i="1"/>
  <c r="AM823" i="1"/>
  <c r="AN823" i="1"/>
  <c r="AO823" i="1"/>
  <c r="C824" i="1"/>
  <c r="D824" i="1"/>
  <c r="E824" i="1"/>
  <c r="F824" i="1"/>
  <c r="G824" i="1"/>
  <c r="AL824" i="1"/>
  <c r="AM824" i="1"/>
  <c r="AN824" i="1"/>
  <c r="AO824" i="1"/>
  <c r="C825" i="1"/>
  <c r="D825" i="1"/>
  <c r="E825" i="1"/>
  <c r="F825" i="1"/>
  <c r="G825" i="1"/>
  <c r="AL825" i="1"/>
  <c r="AM825" i="1"/>
  <c r="AN825" i="1"/>
  <c r="AO825" i="1"/>
  <c r="C826" i="1"/>
  <c r="D826" i="1"/>
  <c r="E826" i="1"/>
  <c r="F826" i="1"/>
  <c r="G826" i="1"/>
  <c r="AL826" i="1"/>
  <c r="AM826" i="1"/>
  <c r="AN826" i="1"/>
  <c r="AO826" i="1"/>
  <c r="C827" i="1"/>
  <c r="AP827" i="1" s="1"/>
  <c r="D827" i="1"/>
  <c r="E827" i="1"/>
  <c r="F827" i="1"/>
  <c r="G827" i="1"/>
  <c r="AL827" i="1"/>
  <c r="AM827" i="1"/>
  <c r="AN827" i="1"/>
  <c r="AO827" i="1"/>
  <c r="C828" i="1"/>
  <c r="D828" i="1"/>
  <c r="E828" i="1"/>
  <c r="F828" i="1"/>
  <c r="G828" i="1"/>
  <c r="AL828" i="1"/>
  <c r="AM828" i="1"/>
  <c r="AN828" i="1"/>
  <c r="AO828" i="1"/>
  <c r="C829" i="1"/>
  <c r="AR829" i="1" s="1"/>
  <c r="D829" i="1"/>
  <c r="E829" i="1"/>
  <c r="F829" i="1"/>
  <c r="G829" i="1"/>
  <c r="AL829" i="1"/>
  <c r="AM829" i="1"/>
  <c r="AN829" i="1"/>
  <c r="AO829" i="1"/>
  <c r="C832" i="1"/>
  <c r="AS832" i="1" s="1"/>
  <c r="D832" i="1"/>
  <c r="E832" i="1"/>
  <c r="F832" i="1"/>
  <c r="G832" i="1"/>
  <c r="AL832" i="1"/>
  <c r="AM832" i="1"/>
  <c r="AN832" i="1"/>
  <c r="AO832" i="1"/>
  <c r="C833" i="1"/>
  <c r="D833" i="1"/>
  <c r="E833" i="1"/>
  <c r="F833" i="1"/>
  <c r="G833" i="1"/>
  <c r="AL833" i="1"/>
  <c r="AM833" i="1"/>
  <c r="AN833" i="1"/>
  <c r="AO833" i="1"/>
  <c r="C834" i="1"/>
  <c r="D834" i="1"/>
  <c r="E834" i="1"/>
  <c r="F834" i="1"/>
  <c r="G834" i="1"/>
  <c r="AL834" i="1"/>
  <c r="AM834" i="1"/>
  <c r="AN834" i="1"/>
  <c r="AO834" i="1"/>
  <c r="C835" i="1"/>
  <c r="AQ835" i="1" s="1"/>
  <c r="D835" i="1"/>
  <c r="E835" i="1"/>
  <c r="F835" i="1"/>
  <c r="G835" i="1"/>
  <c r="AL835" i="1"/>
  <c r="AM835" i="1"/>
  <c r="AN835" i="1"/>
  <c r="AO835" i="1"/>
  <c r="C836" i="1"/>
  <c r="D836" i="1"/>
  <c r="E836" i="1"/>
  <c r="F836" i="1"/>
  <c r="G836" i="1"/>
  <c r="AL836" i="1"/>
  <c r="AM836" i="1"/>
  <c r="AN836" i="1"/>
  <c r="AO836" i="1"/>
  <c r="C837" i="1"/>
  <c r="D837" i="1"/>
  <c r="E837" i="1"/>
  <c r="F837" i="1"/>
  <c r="G837" i="1"/>
  <c r="AL837" i="1"/>
  <c r="AM837" i="1"/>
  <c r="AN837" i="1"/>
  <c r="AO837" i="1"/>
  <c r="C838" i="1"/>
  <c r="D838" i="1"/>
  <c r="E838" i="1"/>
  <c r="F838" i="1"/>
  <c r="G838" i="1"/>
  <c r="AL838" i="1"/>
  <c r="AM838" i="1"/>
  <c r="AN838" i="1"/>
  <c r="AO838" i="1"/>
  <c r="C839" i="1"/>
  <c r="D839" i="1"/>
  <c r="E839" i="1"/>
  <c r="F839" i="1"/>
  <c r="G839" i="1"/>
  <c r="AL839" i="1"/>
  <c r="AM839" i="1"/>
  <c r="AN839" i="1"/>
  <c r="AO839" i="1"/>
  <c r="C840" i="1"/>
  <c r="AR840" i="1" s="1"/>
  <c r="D840" i="1"/>
  <c r="E840" i="1"/>
  <c r="F840" i="1"/>
  <c r="G840" i="1"/>
  <c r="AL840" i="1"/>
  <c r="AM840" i="1"/>
  <c r="AN840" i="1"/>
  <c r="AO840" i="1"/>
  <c r="C841" i="1"/>
  <c r="AR841" i="1" s="1"/>
  <c r="D841" i="1"/>
  <c r="E841" i="1"/>
  <c r="F841" i="1"/>
  <c r="G841" i="1"/>
  <c r="AL841" i="1"/>
  <c r="AM841" i="1"/>
  <c r="AN841" i="1"/>
  <c r="AO841" i="1"/>
  <c r="C842" i="1"/>
  <c r="K842" i="1" s="1"/>
  <c r="D842" i="1"/>
  <c r="E842" i="1"/>
  <c r="F842" i="1"/>
  <c r="G842" i="1"/>
  <c r="AL842" i="1"/>
  <c r="AM842" i="1"/>
  <c r="AN842" i="1"/>
  <c r="AO842" i="1"/>
  <c r="C843" i="1"/>
  <c r="K843" i="1" s="1"/>
  <c r="D843" i="1"/>
  <c r="E843" i="1"/>
  <c r="F843" i="1"/>
  <c r="G843" i="1"/>
  <c r="AL843" i="1"/>
  <c r="AM843" i="1"/>
  <c r="AN843" i="1"/>
  <c r="AO843" i="1"/>
  <c r="C844" i="1"/>
  <c r="D844" i="1"/>
  <c r="E844" i="1"/>
  <c r="F844" i="1"/>
  <c r="G844" i="1"/>
  <c r="AL844" i="1"/>
  <c r="AM844" i="1"/>
  <c r="AN844" i="1"/>
  <c r="AO844" i="1"/>
  <c r="C845" i="1"/>
  <c r="D845" i="1"/>
  <c r="E845" i="1"/>
  <c r="F845" i="1"/>
  <c r="G845" i="1"/>
  <c r="AL845" i="1"/>
  <c r="AM845" i="1"/>
  <c r="AN845" i="1"/>
  <c r="AO845" i="1"/>
  <c r="C846" i="1"/>
  <c r="J846" i="1" s="1"/>
  <c r="D846" i="1"/>
  <c r="E846" i="1"/>
  <c r="F846" i="1"/>
  <c r="G846" i="1"/>
  <c r="AL846" i="1"/>
  <c r="AM846" i="1"/>
  <c r="AN846" i="1"/>
  <c r="AO846" i="1"/>
  <c r="C847" i="1"/>
  <c r="D847" i="1"/>
  <c r="E847" i="1"/>
  <c r="F847" i="1"/>
  <c r="G847" i="1"/>
  <c r="AL847" i="1"/>
  <c r="AM847" i="1"/>
  <c r="AN847" i="1"/>
  <c r="AO847" i="1"/>
  <c r="C848" i="1"/>
  <c r="D848" i="1"/>
  <c r="E848" i="1"/>
  <c r="F848" i="1"/>
  <c r="G848" i="1"/>
  <c r="AL848" i="1"/>
  <c r="AM848" i="1"/>
  <c r="AN848" i="1"/>
  <c r="AO848" i="1"/>
  <c r="C849" i="1"/>
  <c r="AR849" i="1" s="1"/>
  <c r="D849" i="1"/>
  <c r="E849" i="1"/>
  <c r="F849" i="1"/>
  <c r="G849" i="1"/>
  <c r="AL849" i="1"/>
  <c r="AM849" i="1"/>
  <c r="AN849" i="1"/>
  <c r="AO849" i="1"/>
  <c r="C850" i="1"/>
  <c r="AR850" i="1" s="1"/>
  <c r="D850" i="1"/>
  <c r="E850" i="1"/>
  <c r="F850" i="1"/>
  <c r="G850" i="1"/>
  <c r="H850" i="1" s="1"/>
  <c r="L850" i="1"/>
  <c r="AL850" i="1"/>
  <c r="AM850" i="1"/>
  <c r="AN850" i="1"/>
  <c r="AO850" i="1"/>
  <c r="C851" i="1"/>
  <c r="D851" i="1"/>
  <c r="E851" i="1"/>
  <c r="F851" i="1"/>
  <c r="G851" i="1"/>
  <c r="AL851" i="1"/>
  <c r="AM851" i="1"/>
  <c r="AN851" i="1"/>
  <c r="AO851" i="1"/>
  <c r="C852" i="1"/>
  <c r="D852" i="1"/>
  <c r="E852" i="1"/>
  <c r="F852" i="1"/>
  <c r="G852" i="1"/>
  <c r="AL852" i="1"/>
  <c r="AM852" i="1"/>
  <c r="AN852" i="1"/>
  <c r="AO852" i="1"/>
  <c r="C853" i="1"/>
  <c r="D853" i="1"/>
  <c r="E853" i="1"/>
  <c r="F853" i="1"/>
  <c r="G853" i="1"/>
  <c r="AL853" i="1"/>
  <c r="AM853" i="1"/>
  <c r="AN853" i="1"/>
  <c r="AO853" i="1"/>
  <c r="C854" i="1"/>
  <c r="AP854" i="1" s="1"/>
  <c r="D854" i="1"/>
  <c r="E854" i="1"/>
  <c r="F854" i="1"/>
  <c r="G854" i="1"/>
  <c r="AL854" i="1"/>
  <c r="AM854" i="1"/>
  <c r="AN854" i="1"/>
  <c r="AO854" i="1"/>
  <c r="C855" i="1"/>
  <c r="AP855" i="1" s="1"/>
  <c r="D855" i="1"/>
  <c r="E855" i="1"/>
  <c r="F855" i="1"/>
  <c r="G855" i="1"/>
  <c r="AL855" i="1"/>
  <c r="AM855" i="1"/>
  <c r="AN855" i="1"/>
  <c r="AO855" i="1"/>
  <c r="C856" i="1"/>
  <c r="D856" i="1"/>
  <c r="E856" i="1"/>
  <c r="F856" i="1"/>
  <c r="G856" i="1"/>
  <c r="AL856" i="1"/>
  <c r="AM856" i="1"/>
  <c r="AN856" i="1"/>
  <c r="AO856" i="1"/>
  <c r="C857" i="1"/>
  <c r="K857" i="1" s="1"/>
  <c r="D857" i="1"/>
  <c r="E857" i="1"/>
  <c r="F857" i="1"/>
  <c r="G857" i="1"/>
  <c r="AL857" i="1"/>
  <c r="AM857" i="1"/>
  <c r="AN857" i="1"/>
  <c r="AO857" i="1"/>
  <c r="C858" i="1"/>
  <c r="L858" i="1" s="1"/>
  <c r="D858" i="1"/>
  <c r="E858" i="1"/>
  <c r="F858" i="1"/>
  <c r="G858" i="1"/>
  <c r="AL858" i="1"/>
  <c r="AM858" i="1"/>
  <c r="AN858" i="1"/>
  <c r="AO858" i="1"/>
  <c r="C859" i="1"/>
  <c r="AQ859" i="1" s="1"/>
  <c r="D859" i="1"/>
  <c r="E859" i="1"/>
  <c r="F859" i="1"/>
  <c r="G859" i="1"/>
  <c r="AL859" i="1"/>
  <c r="AM859" i="1"/>
  <c r="AN859" i="1"/>
  <c r="AO859" i="1"/>
  <c r="C860" i="1"/>
  <c r="AS860" i="1" s="1"/>
  <c r="D860" i="1"/>
  <c r="E860" i="1"/>
  <c r="F860" i="1"/>
  <c r="G860" i="1"/>
  <c r="AL860" i="1"/>
  <c r="AM860" i="1"/>
  <c r="AN860" i="1"/>
  <c r="AO860" i="1"/>
  <c r="C861" i="1"/>
  <c r="D861" i="1"/>
  <c r="E861" i="1"/>
  <c r="F861" i="1"/>
  <c r="G861" i="1"/>
  <c r="AL861" i="1"/>
  <c r="AM861" i="1"/>
  <c r="AN861" i="1"/>
  <c r="AO861" i="1"/>
  <c r="C862" i="1"/>
  <c r="D862" i="1"/>
  <c r="E862" i="1"/>
  <c r="F862" i="1"/>
  <c r="G862" i="1"/>
  <c r="AL862" i="1"/>
  <c r="AM862" i="1"/>
  <c r="AN862" i="1"/>
  <c r="AO862" i="1"/>
  <c r="C863" i="1"/>
  <c r="AP863" i="1" s="1"/>
  <c r="D863" i="1"/>
  <c r="E863" i="1"/>
  <c r="F863" i="1"/>
  <c r="G863" i="1"/>
  <c r="AL863" i="1"/>
  <c r="AM863" i="1"/>
  <c r="AN863" i="1"/>
  <c r="AO863" i="1"/>
  <c r="C864" i="1"/>
  <c r="D864" i="1"/>
  <c r="E864" i="1"/>
  <c r="F864" i="1"/>
  <c r="G864" i="1"/>
  <c r="AL864" i="1"/>
  <c r="AM864" i="1"/>
  <c r="AN864" i="1"/>
  <c r="AO864" i="1"/>
  <c r="C865" i="1"/>
  <c r="D865" i="1"/>
  <c r="E865" i="1"/>
  <c r="F865" i="1"/>
  <c r="G865" i="1"/>
  <c r="AL865" i="1"/>
  <c r="AM865" i="1"/>
  <c r="AN865" i="1"/>
  <c r="AO865" i="1"/>
  <c r="C866" i="1"/>
  <c r="J866" i="1" s="1"/>
  <c r="D866" i="1"/>
  <c r="E866" i="1"/>
  <c r="F866" i="1"/>
  <c r="G866" i="1"/>
  <c r="AL866" i="1"/>
  <c r="AM866" i="1"/>
  <c r="AN866" i="1"/>
  <c r="AO866" i="1"/>
  <c r="C867" i="1"/>
  <c r="D867" i="1"/>
  <c r="E867" i="1"/>
  <c r="F867" i="1"/>
  <c r="G867" i="1"/>
  <c r="AL867" i="1"/>
  <c r="AM867" i="1"/>
  <c r="AN867" i="1"/>
  <c r="AO867" i="1"/>
  <c r="C868" i="1"/>
  <c r="D868" i="1"/>
  <c r="E868" i="1"/>
  <c r="F868" i="1"/>
  <c r="G868" i="1"/>
  <c r="AL868" i="1"/>
  <c r="AM868" i="1"/>
  <c r="AN868" i="1"/>
  <c r="AO868" i="1"/>
  <c r="C869" i="1"/>
  <c r="L869" i="1" s="1"/>
  <c r="D869" i="1"/>
  <c r="E869" i="1"/>
  <c r="F869" i="1"/>
  <c r="G869" i="1"/>
  <c r="AL869" i="1"/>
  <c r="AM869" i="1"/>
  <c r="AN869" i="1"/>
  <c r="AO869" i="1"/>
  <c r="C870" i="1"/>
  <c r="AP870" i="1" s="1"/>
  <c r="D870" i="1"/>
  <c r="E870" i="1"/>
  <c r="F870" i="1"/>
  <c r="G870" i="1"/>
  <c r="AL870" i="1"/>
  <c r="AM870" i="1"/>
  <c r="AN870" i="1"/>
  <c r="AO870" i="1"/>
  <c r="C871" i="1"/>
  <c r="AP871" i="1" s="1"/>
  <c r="D871" i="1"/>
  <c r="E871" i="1"/>
  <c r="F871" i="1"/>
  <c r="G871" i="1"/>
  <c r="J871" i="1"/>
  <c r="AL871" i="1"/>
  <c r="AM871" i="1"/>
  <c r="AN871" i="1"/>
  <c r="AO871" i="1"/>
  <c r="C872" i="1"/>
  <c r="AS872" i="1" s="1"/>
  <c r="D872" i="1"/>
  <c r="E872" i="1"/>
  <c r="F872" i="1"/>
  <c r="G872" i="1"/>
  <c r="AL872" i="1"/>
  <c r="AM872" i="1"/>
  <c r="AN872" i="1"/>
  <c r="AO872" i="1"/>
  <c r="C873" i="1"/>
  <c r="AQ873" i="1" s="1"/>
  <c r="D873" i="1"/>
  <c r="E873" i="1"/>
  <c r="F873" i="1"/>
  <c r="G873" i="1"/>
  <c r="AL873" i="1"/>
  <c r="AM873" i="1"/>
  <c r="AN873" i="1"/>
  <c r="AO873" i="1"/>
  <c r="C874" i="1"/>
  <c r="L874" i="1" s="1"/>
  <c r="D874" i="1"/>
  <c r="E874" i="1"/>
  <c r="F874" i="1"/>
  <c r="G874" i="1"/>
  <c r="AL874" i="1"/>
  <c r="AM874" i="1"/>
  <c r="AN874" i="1"/>
  <c r="AO874" i="1"/>
  <c r="C875" i="1"/>
  <c r="D875" i="1"/>
  <c r="E875" i="1"/>
  <c r="F875" i="1"/>
  <c r="G875" i="1"/>
  <c r="AL875" i="1"/>
  <c r="AM875" i="1"/>
  <c r="AN875" i="1"/>
  <c r="AO875" i="1"/>
  <c r="C876" i="1"/>
  <c r="L876" i="1" s="1"/>
  <c r="D876" i="1"/>
  <c r="E876" i="1"/>
  <c r="F876" i="1"/>
  <c r="G876" i="1"/>
  <c r="K876" i="1"/>
  <c r="AL876" i="1"/>
  <c r="AM876" i="1"/>
  <c r="AN876" i="1"/>
  <c r="AO876" i="1"/>
  <c r="C877" i="1"/>
  <c r="D877" i="1"/>
  <c r="E877" i="1"/>
  <c r="F877" i="1"/>
  <c r="G877" i="1"/>
  <c r="AL877" i="1"/>
  <c r="AM877" i="1"/>
  <c r="AN877" i="1"/>
  <c r="AO877" i="1"/>
  <c r="C878" i="1"/>
  <c r="AP878" i="1" s="1"/>
  <c r="D878" i="1"/>
  <c r="E878" i="1"/>
  <c r="F878" i="1"/>
  <c r="G878" i="1"/>
  <c r="AL878" i="1"/>
  <c r="AM878" i="1"/>
  <c r="AN878" i="1"/>
  <c r="AO878" i="1"/>
  <c r="C879" i="1"/>
  <c r="D879" i="1"/>
  <c r="E879" i="1"/>
  <c r="F879" i="1"/>
  <c r="G879" i="1"/>
  <c r="AL879" i="1"/>
  <c r="AM879" i="1"/>
  <c r="AN879" i="1"/>
  <c r="AO879" i="1"/>
  <c r="C880" i="1"/>
  <c r="AR880" i="1" s="1"/>
  <c r="D880" i="1"/>
  <c r="E880" i="1"/>
  <c r="F880" i="1"/>
  <c r="G880" i="1"/>
  <c r="AL880" i="1"/>
  <c r="AM880" i="1"/>
  <c r="AN880" i="1"/>
  <c r="AO880" i="1"/>
  <c r="C881" i="1"/>
  <c r="D881" i="1"/>
  <c r="E881" i="1"/>
  <c r="F881" i="1"/>
  <c r="G881" i="1"/>
  <c r="AL881" i="1"/>
  <c r="AM881" i="1"/>
  <c r="AN881" i="1"/>
  <c r="AO881" i="1"/>
  <c r="C882" i="1"/>
  <c r="AR882" i="1" s="1"/>
  <c r="D882" i="1"/>
  <c r="E882" i="1"/>
  <c r="F882" i="1"/>
  <c r="G882" i="1"/>
  <c r="AL882" i="1"/>
  <c r="AM882" i="1"/>
  <c r="AN882" i="1"/>
  <c r="AO882" i="1"/>
  <c r="C883" i="1"/>
  <c r="AQ883" i="1" s="1"/>
  <c r="D883" i="1"/>
  <c r="E883" i="1"/>
  <c r="F883" i="1"/>
  <c r="G883" i="1"/>
  <c r="AL883" i="1"/>
  <c r="AM883" i="1"/>
  <c r="AN883" i="1"/>
  <c r="AO883" i="1"/>
  <c r="C884" i="1"/>
  <c r="AP884" i="1" s="1"/>
  <c r="D884" i="1"/>
  <c r="E884" i="1"/>
  <c r="F884" i="1"/>
  <c r="G884" i="1"/>
  <c r="AL884" i="1"/>
  <c r="AM884" i="1"/>
  <c r="AN884" i="1"/>
  <c r="AO884" i="1"/>
  <c r="C885" i="1"/>
  <c r="AP885" i="1" s="1"/>
  <c r="D885" i="1"/>
  <c r="E885" i="1"/>
  <c r="F885" i="1"/>
  <c r="G885" i="1"/>
  <c r="AL885" i="1"/>
  <c r="AM885" i="1"/>
  <c r="AN885" i="1"/>
  <c r="AO885" i="1"/>
  <c r="C886" i="1"/>
  <c r="D886" i="1"/>
  <c r="E886" i="1"/>
  <c r="F886" i="1"/>
  <c r="G886" i="1"/>
  <c r="AL886" i="1"/>
  <c r="AM886" i="1"/>
  <c r="AN886" i="1"/>
  <c r="AO886" i="1"/>
  <c r="C887" i="1"/>
  <c r="L887" i="1" s="1"/>
  <c r="D887" i="1"/>
  <c r="E887" i="1"/>
  <c r="F887" i="1"/>
  <c r="G887" i="1"/>
  <c r="AL887" i="1"/>
  <c r="AM887" i="1"/>
  <c r="AN887" i="1"/>
  <c r="AO887" i="1"/>
  <c r="C888" i="1"/>
  <c r="D888" i="1"/>
  <c r="E888" i="1"/>
  <c r="F888" i="1"/>
  <c r="G888" i="1"/>
  <c r="AL888" i="1"/>
  <c r="AM888" i="1"/>
  <c r="AN888" i="1"/>
  <c r="AO888" i="1"/>
  <c r="C889" i="1"/>
  <c r="AP889" i="1" s="1"/>
  <c r="D889" i="1"/>
  <c r="E889" i="1"/>
  <c r="F889" i="1"/>
  <c r="G889" i="1"/>
  <c r="AL889" i="1"/>
  <c r="AM889" i="1"/>
  <c r="AN889" i="1"/>
  <c r="AO889" i="1"/>
  <c r="C890" i="1"/>
  <c r="K890" i="1" s="1"/>
  <c r="D890" i="1"/>
  <c r="E890" i="1"/>
  <c r="F890" i="1"/>
  <c r="G890" i="1"/>
  <c r="AL890" i="1"/>
  <c r="AM890" i="1"/>
  <c r="AN890" i="1"/>
  <c r="AO890" i="1"/>
  <c r="C891" i="1"/>
  <c r="D891" i="1"/>
  <c r="E891" i="1"/>
  <c r="F891" i="1"/>
  <c r="G891" i="1"/>
  <c r="AL891" i="1"/>
  <c r="AM891" i="1"/>
  <c r="AN891" i="1"/>
  <c r="AO891" i="1"/>
  <c r="C892" i="1"/>
  <c r="D892" i="1"/>
  <c r="E892" i="1"/>
  <c r="F892" i="1"/>
  <c r="G892" i="1"/>
  <c r="AL892" i="1"/>
  <c r="AM892" i="1"/>
  <c r="AN892" i="1"/>
  <c r="AO892" i="1"/>
  <c r="C893" i="1"/>
  <c r="AQ893" i="1" s="1"/>
  <c r="D893" i="1"/>
  <c r="E893" i="1"/>
  <c r="F893" i="1"/>
  <c r="G893" i="1"/>
  <c r="AL893" i="1"/>
  <c r="AM893" i="1"/>
  <c r="AN893" i="1"/>
  <c r="AO893" i="1"/>
  <c r="C894" i="1"/>
  <c r="D894" i="1"/>
  <c r="E894" i="1"/>
  <c r="F894" i="1"/>
  <c r="G894" i="1"/>
  <c r="AL894" i="1"/>
  <c r="AM894" i="1"/>
  <c r="AN894" i="1"/>
  <c r="AO894" i="1"/>
  <c r="C895" i="1"/>
  <c r="J895" i="1" s="1"/>
  <c r="D895" i="1"/>
  <c r="E895" i="1"/>
  <c r="F895" i="1"/>
  <c r="G895" i="1"/>
  <c r="AL895" i="1"/>
  <c r="AM895" i="1"/>
  <c r="AN895" i="1"/>
  <c r="AO895" i="1"/>
  <c r="C896" i="1"/>
  <c r="AR896" i="1" s="1"/>
  <c r="D896" i="1"/>
  <c r="E896" i="1"/>
  <c r="F896" i="1"/>
  <c r="G896" i="1"/>
  <c r="AL896" i="1"/>
  <c r="AM896" i="1"/>
  <c r="AN896" i="1"/>
  <c r="AO896" i="1"/>
  <c r="C897" i="1"/>
  <c r="D897" i="1"/>
  <c r="E897" i="1"/>
  <c r="F897" i="1"/>
  <c r="G897" i="1"/>
  <c r="AL897" i="1"/>
  <c r="AM897" i="1"/>
  <c r="AN897" i="1"/>
  <c r="AO897" i="1"/>
  <c r="C898" i="1"/>
  <c r="D898" i="1"/>
  <c r="E898" i="1"/>
  <c r="F898" i="1"/>
  <c r="G898" i="1"/>
  <c r="AL898" i="1"/>
  <c r="AM898" i="1"/>
  <c r="AN898" i="1"/>
  <c r="AO898" i="1"/>
  <c r="C899" i="1"/>
  <c r="AQ899" i="1" s="1"/>
  <c r="D899" i="1"/>
  <c r="E899" i="1"/>
  <c r="F899" i="1"/>
  <c r="G899" i="1"/>
  <c r="AL899" i="1"/>
  <c r="AM899" i="1"/>
  <c r="AN899" i="1"/>
  <c r="AO899" i="1"/>
  <c r="C900" i="1"/>
  <c r="AR900" i="1" s="1"/>
  <c r="D900" i="1"/>
  <c r="E900" i="1"/>
  <c r="F900" i="1"/>
  <c r="G900" i="1"/>
  <c r="AL900" i="1"/>
  <c r="AM900" i="1"/>
  <c r="AN900" i="1"/>
  <c r="AO900" i="1"/>
  <c r="C901" i="1"/>
  <c r="AS901" i="1" s="1"/>
  <c r="D901" i="1"/>
  <c r="E901" i="1"/>
  <c r="F901" i="1"/>
  <c r="G901" i="1"/>
  <c r="AL901" i="1"/>
  <c r="AM901" i="1"/>
  <c r="AN901" i="1"/>
  <c r="AO901" i="1"/>
  <c r="C902" i="1"/>
  <c r="D902" i="1"/>
  <c r="E902" i="1"/>
  <c r="F902" i="1"/>
  <c r="G902" i="1"/>
  <c r="AL902" i="1"/>
  <c r="AM902" i="1"/>
  <c r="AN902" i="1"/>
  <c r="AO902" i="1"/>
  <c r="C903" i="1"/>
  <c r="L903" i="1" s="1"/>
  <c r="D903" i="1"/>
  <c r="E903" i="1"/>
  <c r="F903" i="1"/>
  <c r="G903" i="1"/>
  <c r="AL903" i="1"/>
  <c r="AM903" i="1"/>
  <c r="AN903" i="1"/>
  <c r="AO903" i="1"/>
  <c r="C904" i="1"/>
  <c r="D904" i="1"/>
  <c r="E904" i="1"/>
  <c r="F904" i="1"/>
  <c r="G904" i="1"/>
  <c r="AL904" i="1"/>
  <c r="AM904" i="1"/>
  <c r="AN904" i="1"/>
  <c r="AO904" i="1"/>
  <c r="C905" i="1"/>
  <c r="D905" i="1"/>
  <c r="E905" i="1"/>
  <c r="F905" i="1"/>
  <c r="G905" i="1"/>
  <c r="AL905" i="1"/>
  <c r="AM905" i="1"/>
  <c r="AN905" i="1"/>
  <c r="AO905" i="1"/>
  <c r="C906" i="1"/>
  <c r="D906" i="1"/>
  <c r="E906" i="1"/>
  <c r="F906" i="1"/>
  <c r="G906" i="1"/>
  <c r="AL906" i="1"/>
  <c r="AM906" i="1"/>
  <c r="AN906" i="1"/>
  <c r="AO906" i="1"/>
  <c r="C907" i="1"/>
  <c r="D907" i="1"/>
  <c r="E907" i="1"/>
  <c r="F907" i="1"/>
  <c r="G907" i="1"/>
  <c r="AL907" i="1"/>
  <c r="AM907" i="1"/>
  <c r="AN907" i="1"/>
  <c r="AO907" i="1"/>
  <c r="C908" i="1"/>
  <c r="L908" i="1" s="1"/>
  <c r="D908" i="1"/>
  <c r="E908" i="1"/>
  <c r="F908" i="1"/>
  <c r="G908" i="1"/>
  <c r="AL908" i="1"/>
  <c r="AM908" i="1"/>
  <c r="AN908" i="1"/>
  <c r="AO908" i="1"/>
  <c r="C909" i="1"/>
  <c r="D909" i="1"/>
  <c r="E909" i="1"/>
  <c r="F909" i="1"/>
  <c r="G909" i="1"/>
  <c r="AL909" i="1"/>
  <c r="AM909" i="1"/>
  <c r="AN909" i="1"/>
  <c r="AO909" i="1"/>
  <c r="C910" i="1"/>
  <c r="D910" i="1"/>
  <c r="E910" i="1"/>
  <c r="F910" i="1"/>
  <c r="G910" i="1"/>
  <c r="AL910" i="1"/>
  <c r="AM910" i="1"/>
  <c r="AN910" i="1"/>
  <c r="AO910" i="1"/>
  <c r="C911" i="1"/>
  <c r="L911" i="1" s="1"/>
  <c r="D911" i="1"/>
  <c r="E911" i="1"/>
  <c r="F911" i="1"/>
  <c r="G911" i="1"/>
  <c r="AL911" i="1"/>
  <c r="AM911" i="1"/>
  <c r="AN911" i="1"/>
  <c r="AO911" i="1"/>
  <c r="C912" i="1"/>
  <c r="D912" i="1"/>
  <c r="E912" i="1"/>
  <c r="F912" i="1"/>
  <c r="G912" i="1"/>
  <c r="AL912" i="1"/>
  <c r="AM912" i="1"/>
  <c r="AN912" i="1"/>
  <c r="AO912" i="1"/>
  <c r="C913" i="1"/>
  <c r="L913" i="1" s="1"/>
  <c r="D913" i="1"/>
  <c r="E913" i="1"/>
  <c r="F913" i="1"/>
  <c r="G913" i="1"/>
  <c r="AL913" i="1"/>
  <c r="AM913" i="1"/>
  <c r="AN913" i="1"/>
  <c r="AO913" i="1"/>
  <c r="C914" i="1"/>
  <c r="D914" i="1"/>
  <c r="E914" i="1"/>
  <c r="F914" i="1"/>
  <c r="G914" i="1"/>
  <c r="AL914" i="1"/>
  <c r="AM914" i="1"/>
  <c r="AN914" i="1"/>
  <c r="AO914" i="1"/>
  <c r="C915" i="1"/>
  <c r="L915" i="1" s="1"/>
  <c r="D915" i="1"/>
  <c r="E915" i="1"/>
  <c r="F915" i="1"/>
  <c r="G915" i="1"/>
  <c r="AL915" i="1"/>
  <c r="AM915" i="1"/>
  <c r="AN915" i="1"/>
  <c r="AO915" i="1"/>
  <c r="C916" i="1"/>
  <c r="AP916" i="1" s="1"/>
  <c r="D916" i="1"/>
  <c r="E916" i="1"/>
  <c r="F916" i="1"/>
  <c r="G916" i="1"/>
  <c r="AL916" i="1"/>
  <c r="AM916" i="1"/>
  <c r="AN916" i="1"/>
  <c r="AO916" i="1"/>
  <c r="C917" i="1"/>
  <c r="AQ917" i="1" s="1"/>
  <c r="D917" i="1"/>
  <c r="E917" i="1"/>
  <c r="F917" i="1"/>
  <c r="G917" i="1"/>
  <c r="AL917" i="1"/>
  <c r="AM917" i="1"/>
  <c r="AN917" i="1"/>
  <c r="AO917" i="1"/>
  <c r="C918" i="1"/>
  <c r="D918" i="1"/>
  <c r="E918" i="1"/>
  <c r="F918" i="1"/>
  <c r="G918" i="1"/>
  <c r="H918" i="1" s="1"/>
  <c r="AL918" i="1"/>
  <c r="AM918" i="1"/>
  <c r="AN918" i="1"/>
  <c r="AO918" i="1"/>
  <c r="AQ918" i="1"/>
  <c r="C919" i="1"/>
  <c r="D919" i="1"/>
  <c r="E919" i="1"/>
  <c r="F919" i="1"/>
  <c r="G919" i="1"/>
  <c r="AL919" i="1"/>
  <c r="AM919" i="1"/>
  <c r="AN919" i="1"/>
  <c r="AO919" i="1"/>
  <c r="C920" i="1"/>
  <c r="D920" i="1"/>
  <c r="E920" i="1"/>
  <c r="F920" i="1"/>
  <c r="G920" i="1"/>
  <c r="AL920" i="1"/>
  <c r="AM920" i="1"/>
  <c r="AN920" i="1"/>
  <c r="AO920" i="1"/>
  <c r="C921" i="1"/>
  <c r="D921" i="1"/>
  <c r="E921" i="1"/>
  <c r="F921" i="1"/>
  <c r="G921" i="1"/>
  <c r="AL921" i="1"/>
  <c r="AM921" i="1"/>
  <c r="AN921" i="1"/>
  <c r="AO921" i="1"/>
  <c r="C922" i="1"/>
  <c r="D922" i="1"/>
  <c r="E922" i="1"/>
  <c r="F922" i="1"/>
  <c r="G922" i="1"/>
  <c r="AL922" i="1"/>
  <c r="AM922" i="1"/>
  <c r="AN922" i="1"/>
  <c r="AO922" i="1"/>
  <c r="C923" i="1"/>
  <c r="D923" i="1"/>
  <c r="E923" i="1"/>
  <c r="F923" i="1"/>
  <c r="G923" i="1"/>
  <c r="AL923" i="1"/>
  <c r="AM923" i="1"/>
  <c r="AN923" i="1"/>
  <c r="AO923" i="1"/>
  <c r="C924" i="1"/>
  <c r="D924" i="1"/>
  <c r="E924" i="1"/>
  <c r="F924" i="1"/>
  <c r="G924" i="1"/>
  <c r="AL924" i="1"/>
  <c r="AM924" i="1"/>
  <c r="AN924" i="1"/>
  <c r="AO924" i="1"/>
  <c r="C925" i="1"/>
  <c r="J925" i="1" s="1"/>
  <c r="D925" i="1"/>
  <c r="E925" i="1"/>
  <c r="F925" i="1"/>
  <c r="G925" i="1"/>
  <c r="AL925" i="1"/>
  <c r="AM925" i="1"/>
  <c r="AN925" i="1"/>
  <c r="AO925" i="1"/>
  <c r="C926" i="1"/>
  <c r="D926" i="1"/>
  <c r="E926" i="1"/>
  <c r="F926" i="1"/>
  <c r="G926" i="1"/>
  <c r="AL926" i="1"/>
  <c r="AM926" i="1"/>
  <c r="AN926" i="1"/>
  <c r="AO926" i="1"/>
  <c r="C927" i="1"/>
  <c r="L927" i="1" s="1"/>
  <c r="D927" i="1"/>
  <c r="E927" i="1"/>
  <c r="F927" i="1"/>
  <c r="G927" i="1"/>
  <c r="AL927" i="1"/>
  <c r="AM927" i="1"/>
  <c r="AN927" i="1"/>
  <c r="AO927" i="1"/>
  <c r="C928" i="1"/>
  <c r="D928" i="1"/>
  <c r="E928" i="1"/>
  <c r="F928" i="1"/>
  <c r="G928" i="1"/>
  <c r="AL928" i="1"/>
  <c r="AM928" i="1"/>
  <c r="AN928" i="1"/>
  <c r="AO928" i="1"/>
  <c r="C929" i="1"/>
  <c r="D929" i="1"/>
  <c r="E929" i="1"/>
  <c r="F929" i="1"/>
  <c r="G929" i="1"/>
  <c r="AL929" i="1"/>
  <c r="AM929" i="1"/>
  <c r="AN929" i="1"/>
  <c r="AO929" i="1"/>
  <c r="C930" i="1"/>
  <c r="AP930" i="1" s="1"/>
  <c r="D930" i="1"/>
  <c r="E930" i="1"/>
  <c r="F930" i="1"/>
  <c r="G930" i="1"/>
  <c r="AL930" i="1"/>
  <c r="AM930" i="1"/>
  <c r="AN930" i="1"/>
  <c r="AO930" i="1"/>
  <c r="C933" i="1"/>
  <c r="D933" i="1"/>
  <c r="E933" i="1"/>
  <c r="F933" i="1"/>
  <c r="G933" i="1"/>
  <c r="AL933" i="1"/>
  <c r="AM933" i="1"/>
  <c r="AN933" i="1"/>
  <c r="AO933" i="1"/>
  <c r="C934" i="1"/>
  <c r="AS934" i="1" s="1"/>
  <c r="D934" i="1"/>
  <c r="E934" i="1"/>
  <c r="F934" i="1"/>
  <c r="G934" i="1"/>
  <c r="AL934" i="1"/>
  <c r="AM934" i="1"/>
  <c r="AN934" i="1"/>
  <c r="AO934" i="1"/>
  <c r="C935" i="1"/>
  <c r="K935" i="1" s="1"/>
  <c r="D935" i="1"/>
  <c r="E935" i="1"/>
  <c r="F935" i="1"/>
  <c r="G935" i="1"/>
  <c r="AL935" i="1"/>
  <c r="AM935" i="1"/>
  <c r="AN935" i="1"/>
  <c r="AO935" i="1"/>
  <c r="C936" i="1"/>
  <c r="D936" i="1"/>
  <c r="E936" i="1"/>
  <c r="F936" i="1"/>
  <c r="G936" i="1"/>
  <c r="AL936" i="1"/>
  <c r="AM936" i="1"/>
  <c r="AN936" i="1"/>
  <c r="AO936" i="1"/>
  <c r="C937" i="1"/>
  <c r="D937" i="1"/>
  <c r="E937" i="1"/>
  <c r="F937" i="1"/>
  <c r="G937" i="1"/>
  <c r="AL937" i="1"/>
  <c r="AM937" i="1"/>
  <c r="AN937" i="1"/>
  <c r="AO937" i="1"/>
  <c r="C938" i="1"/>
  <c r="D938" i="1"/>
  <c r="E938" i="1"/>
  <c r="F938" i="1"/>
  <c r="G938" i="1"/>
  <c r="AL938" i="1"/>
  <c r="AM938" i="1"/>
  <c r="AN938" i="1"/>
  <c r="AO938" i="1"/>
  <c r="C939" i="1"/>
  <c r="D939" i="1"/>
  <c r="E939" i="1"/>
  <c r="F939" i="1"/>
  <c r="G939" i="1"/>
  <c r="AL939" i="1"/>
  <c r="AM939" i="1"/>
  <c r="AN939" i="1"/>
  <c r="AO939" i="1"/>
  <c r="C940" i="1"/>
  <c r="D940" i="1"/>
  <c r="E940" i="1"/>
  <c r="F940" i="1"/>
  <c r="G940" i="1"/>
  <c r="AL940" i="1"/>
  <c r="AM940" i="1"/>
  <c r="AN940" i="1"/>
  <c r="AO940" i="1"/>
  <c r="C941" i="1"/>
  <c r="D941" i="1"/>
  <c r="E941" i="1"/>
  <c r="F941" i="1"/>
  <c r="G941" i="1"/>
  <c r="AL941" i="1"/>
  <c r="AM941" i="1"/>
  <c r="AN941" i="1"/>
  <c r="AO941" i="1"/>
  <c r="C942" i="1"/>
  <c r="D942" i="1"/>
  <c r="E942" i="1"/>
  <c r="F942" i="1"/>
  <c r="G942" i="1"/>
  <c r="AL942" i="1"/>
  <c r="AM942" i="1"/>
  <c r="AN942" i="1"/>
  <c r="AO942" i="1"/>
  <c r="C943" i="1"/>
  <c r="AP943" i="1" s="1"/>
  <c r="D943" i="1"/>
  <c r="E943" i="1"/>
  <c r="F943" i="1"/>
  <c r="G943" i="1"/>
  <c r="AL943" i="1"/>
  <c r="AM943" i="1"/>
  <c r="AN943" i="1"/>
  <c r="AO943" i="1"/>
  <c r="C944" i="1"/>
  <c r="D944" i="1"/>
  <c r="E944" i="1"/>
  <c r="F944" i="1"/>
  <c r="G944" i="1"/>
  <c r="AL944" i="1"/>
  <c r="AM944" i="1"/>
  <c r="AN944" i="1"/>
  <c r="AO944" i="1"/>
  <c r="C945" i="1"/>
  <c r="AR945" i="1" s="1"/>
  <c r="D945" i="1"/>
  <c r="E945" i="1"/>
  <c r="F945" i="1"/>
  <c r="G945" i="1"/>
  <c r="AL945" i="1"/>
  <c r="AM945" i="1"/>
  <c r="AN945" i="1"/>
  <c r="AO945" i="1"/>
  <c r="C946" i="1"/>
  <c r="D946" i="1"/>
  <c r="E946" i="1"/>
  <c r="F946" i="1"/>
  <c r="G946" i="1"/>
  <c r="AL946" i="1"/>
  <c r="AM946" i="1"/>
  <c r="AN946" i="1"/>
  <c r="AO946" i="1"/>
  <c r="C947" i="1"/>
  <c r="AP947" i="1" s="1"/>
  <c r="D947" i="1"/>
  <c r="E947" i="1"/>
  <c r="F947" i="1"/>
  <c r="G947" i="1"/>
  <c r="AL947" i="1"/>
  <c r="AM947" i="1"/>
  <c r="AN947" i="1"/>
  <c r="AO947" i="1"/>
  <c r="C948" i="1"/>
  <c r="AQ948" i="1" s="1"/>
  <c r="D948" i="1"/>
  <c r="E948" i="1"/>
  <c r="F948" i="1"/>
  <c r="G948" i="1"/>
  <c r="AL948" i="1"/>
  <c r="AM948" i="1"/>
  <c r="AN948" i="1"/>
  <c r="AO948" i="1"/>
  <c r="C949" i="1"/>
  <c r="D949" i="1"/>
  <c r="E949" i="1"/>
  <c r="F949" i="1"/>
  <c r="G949" i="1"/>
  <c r="AL949" i="1"/>
  <c r="AM949" i="1"/>
  <c r="AN949" i="1"/>
  <c r="AO949" i="1"/>
  <c r="C950" i="1"/>
  <c r="D950" i="1"/>
  <c r="E950" i="1"/>
  <c r="F950" i="1"/>
  <c r="G950" i="1"/>
  <c r="AL950" i="1"/>
  <c r="AM950" i="1"/>
  <c r="AN950" i="1"/>
  <c r="AO950" i="1"/>
  <c r="C951" i="1"/>
  <c r="D951" i="1"/>
  <c r="E951" i="1"/>
  <c r="F951" i="1"/>
  <c r="G951" i="1"/>
  <c r="AL951" i="1"/>
  <c r="AM951" i="1"/>
  <c r="AN951" i="1"/>
  <c r="AO951" i="1"/>
  <c r="C952" i="1"/>
  <c r="D952" i="1"/>
  <c r="E952" i="1"/>
  <c r="F952" i="1"/>
  <c r="G952" i="1"/>
  <c r="AL952" i="1"/>
  <c r="AM952" i="1"/>
  <c r="AN952" i="1"/>
  <c r="AO952" i="1"/>
  <c r="C953" i="1"/>
  <c r="D953" i="1"/>
  <c r="E953" i="1"/>
  <c r="F953" i="1"/>
  <c r="G953" i="1"/>
  <c r="AL953" i="1"/>
  <c r="AM953" i="1"/>
  <c r="AN953" i="1"/>
  <c r="AO953" i="1"/>
  <c r="C954" i="1"/>
  <c r="D954" i="1"/>
  <c r="E954" i="1"/>
  <c r="F954" i="1"/>
  <c r="G954" i="1"/>
  <c r="AL954" i="1"/>
  <c r="AM954" i="1"/>
  <c r="AN954" i="1"/>
  <c r="AO954" i="1"/>
  <c r="C955" i="1"/>
  <c r="D955" i="1"/>
  <c r="E955" i="1"/>
  <c r="F955" i="1"/>
  <c r="G955" i="1"/>
  <c r="AL955" i="1"/>
  <c r="AM955" i="1"/>
  <c r="AN955" i="1"/>
  <c r="AO955" i="1"/>
  <c r="C956" i="1"/>
  <c r="D956" i="1"/>
  <c r="E956" i="1"/>
  <c r="F956" i="1"/>
  <c r="G956" i="1"/>
  <c r="AL956" i="1"/>
  <c r="AM956" i="1"/>
  <c r="AN956" i="1"/>
  <c r="AO956" i="1"/>
  <c r="C957" i="1"/>
  <c r="D957" i="1"/>
  <c r="E957" i="1"/>
  <c r="F957" i="1"/>
  <c r="G957" i="1"/>
  <c r="AL957" i="1"/>
  <c r="AM957" i="1"/>
  <c r="AN957" i="1"/>
  <c r="AO957" i="1"/>
  <c r="C958" i="1"/>
  <c r="D958" i="1"/>
  <c r="E958" i="1"/>
  <c r="F958" i="1"/>
  <c r="G958" i="1"/>
  <c r="AL958" i="1"/>
  <c r="AM958" i="1"/>
  <c r="AN958" i="1"/>
  <c r="AO958" i="1"/>
  <c r="C959" i="1"/>
  <c r="AP959" i="1" s="1"/>
  <c r="D959" i="1"/>
  <c r="E959" i="1"/>
  <c r="F959" i="1"/>
  <c r="G959" i="1"/>
  <c r="H959" i="1" s="1"/>
  <c r="AL959" i="1"/>
  <c r="AM959" i="1"/>
  <c r="AN959" i="1"/>
  <c r="AO959" i="1"/>
  <c r="C960" i="1"/>
  <c r="D960" i="1"/>
  <c r="E960" i="1"/>
  <c r="F960" i="1"/>
  <c r="G960" i="1"/>
  <c r="AL960" i="1"/>
  <c r="AM960" i="1"/>
  <c r="AN960" i="1"/>
  <c r="AO960" i="1"/>
  <c r="C961" i="1"/>
  <c r="D961" i="1"/>
  <c r="E961" i="1"/>
  <c r="F961" i="1"/>
  <c r="G961" i="1"/>
  <c r="AL961" i="1"/>
  <c r="AM961" i="1"/>
  <c r="AN961" i="1"/>
  <c r="AO961" i="1"/>
  <c r="C962" i="1"/>
  <c r="D962" i="1"/>
  <c r="E962" i="1"/>
  <c r="F962" i="1"/>
  <c r="G962" i="1"/>
  <c r="AL962" i="1"/>
  <c r="AM962" i="1"/>
  <c r="AN962" i="1"/>
  <c r="AO962" i="1"/>
  <c r="C963" i="1"/>
  <c r="D963" i="1"/>
  <c r="E963" i="1"/>
  <c r="F963" i="1"/>
  <c r="G963" i="1"/>
  <c r="AL963" i="1"/>
  <c r="AM963" i="1"/>
  <c r="AN963" i="1"/>
  <c r="AO963" i="1"/>
  <c r="C964" i="1"/>
  <c r="L964" i="1" s="1"/>
  <c r="D964" i="1"/>
  <c r="E964" i="1"/>
  <c r="F964" i="1"/>
  <c r="G964" i="1"/>
  <c r="AL964" i="1"/>
  <c r="AM964" i="1"/>
  <c r="AN964" i="1"/>
  <c r="AO964" i="1"/>
  <c r="C965" i="1"/>
  <c r="D965" i="1"/>
  <c r="E965" i="1"/>
  <c r="F965" i="1"/>
  <c r="G965" i="1"/>
  <c r="AL965" i="1"/>
  <c r="AM965" i="1"/>
  <c r="AN965" i="1"/>
  <c r="AO965" i="1"/>
  <c r="C966" i="1"/>
  <c r="D966" i="1"/>
  <c r="E966" i="1"/>
  <c r="F966" i="1"/>
  <c r="G966" i="1"/>
  <c r="AL966" i="1"/>
  <c r="AM966" i="1"/>
  <c r="AN966" i="1"/>
  <c r="AO966" i="1"/>
  <c r="C967" i="1"/>
  <c r="D967" i="1"/>
  <c r="E967" i="1"/>
  <c r="F967" i="1"/>
  <c r="G967" i="1"/>
  <c r="AL967" i="1"/>
  <c r="AM967" i="1"/>
  <c r="AN967" i="1"/>
  <c r="AO967" i="1"/>
  <c r="C968" i="1"/>
  <c r="K968" i="1" s="1"/>
  <c r="D968" i="1"/>
  <c r="E968" i="1"/>
  <c r="F968" i="1"/>
  <c r="G968" i="1"/>
  <c r="AL968" i="1"/>
  <c r="AM968" i="1"/>
  <c r="AN968" i="1"/>
  <c r="AO968" i="1"/>
  <c r="C969" i="1"/>
  <c r="D969" i="1"/>
  <c r="E969" i="1"/>
  <c r="F969" i="1"/>
  <c r="G969" i="1"/>
  <c r="AL969" i="1"/>
  <c r="AM969" i="1"/>
  <c r="AN969" i="1"/>
  <c r="AO969" i="1"/>
  <c r="C970" i="1"/>
  <c r="AQ970" i="1" s="1"/>
  <c r="D970" i="1"/>
  <c r="E970" i="1"/>
  <c r="F970" i="1"/>
  <c r="G970" i="1"/>
  <c r="H970" i="1" s="1"/>
  <c r="AL970" i="1"/>
  <c r="AM970" i="1"/>
  <c r="AN970" i="1"/>
  <c r="AO970" i="1"/>
  <c r="C971" i="1"/>
  <c r="D971" i="1"/>
  <c r="E971" i="1"/>
  <c r="F971" i="1"/>
  <c r="G971" i="1"/>
  <c r="AL971" i="1"/>
  <c r="AM971" i="1"/>
  <c r="AN971" i="1"/>
  <c r="AO971" i="1"/>
  <c r="C972" i="1"/>
  <c r="D972" i="1"/>
  <c r="E972" i="1"/>
  <c r="F972" i="1"/>
  <c r="G972" i="1"/>
  <c r="AL972" i="1"/>
  <c r="AM972" i="1"/>
  <c r="AN972" i="1"/>
  <c r="AO972" i="1"/>
  <c r="C973" i="1"/>
  <c r="J973" i="1" s="1"/>
  <c r="D973" i="1"/>
  <c r="E973" i="1"/>
  <c r="F973" i="1"/>
  <c r="G973" i="1"/>
  <c r="AL973" i="1"/>
  <c r="AM973" i="1"/>
  <c r="AN973" i="1"/>
  <c r="AO973" i="1"/>
  <c r="C974" i="1"/>
  <c r="AS974" i="1" s="1"/>
  <c r="D974" i="1"/>
  <c r="E974" i="1"/>
  <c r="F974" i="1"/>
  <c r="G974" i="1"/>
  <c r="AL974" i="1"/>
  <c r="AM974" i="1"/>
  <c r="AN974" i="1"/>
  <c r="AO974" i="1"/>
  <c r="C975" i="1"/>
  <c r="D975" i="1"/>
  <c r="E975" i="1"/>
  <c r="F975" i="1"/>
  <c r="G975" i="1"/>
  <c r="AL975" i="1"/>
  <c r="AM975" i="1"/>
  <c r="AN975" i="1"/>
  <c r="AO975" i="1"/>
  <c r="C976" i="1"/>
  <c r="J976" i="1" s="1"/>
  <c r="D976" i="1"/>
  <c r="E976" i="1"/>
  <c r="F976" i="1"/>
  <c r="G976" i="1"/>
  <c r="H976" i="1" s="1"/>
  <c r="AL976" i="1"/>
  <c r="AM976" i="1"/>
  <c r="AN976" i="1"/>
  <c r="AO976" i="1"/>
  <c r="C977" i="1"/>
  <c r="D977" i="1"/>
  <c r="E977" i="1"/>
  <c r="F977" i="1"/>
  <c r="G977" i="1"/>
  <c r="AL977" i="1"/>
  <c r="AM977" i="1"/>
  <c r="AN977" i="1"/>
  <c r="AO977" i="1"/>
  <c r="C978" i="1"/>
  <c r="AR978" i="1" s="1"/>
  <c r="D978" i="1"/>
  <c r="E978" i="1"/>
  <c r="F978" i="1"/>
  <c r="G978" i="1"/>
  <c r="AL978" i="1"/>
  <c r="AM978" i="1"/>
  <c r="AN978" i="1"/>
  <c r="AO978" i="1"/>
  <c r="C979" i="1"/>
  <c r="D979" i="1"/>
  <c r="E979" i="1"/>
  <c r="F979" i="1"/>
  <c r="G979" i="1"/>
  <c r="AL979" i="1"/>
  <c r="AM979" i="1"/>
  <c r="AN979" i="1"/>
  <c r="AO979" i="1"/>
  <c r="C980" i="1"/>
  <c r="D980" i="1"/>
  <c r="E980" i="1"/>
  <c r="F980" i="1"/>
  <c r="G980" i="1"/>
  <c r="AL980" i="1"/>
  <c r="AM980" i="1"/>
  <c r="AN980" i="1"/>
  <c r="AO980" i="1"/>
  <c r="C981" i="1"/>
  <c r="D981" i="1"/>
  <c r="E981" i="1"/>
  <c r="F981" i="1"/>
  <c r="G981" i="1"/>
  <c r="AL981" i="1"/>
  <c r="AM981" i="1"/>
  <c r="AN981" i="1"/>
  <c r="AO981" i="1"/>
  <c r="C982" i="1"/>
  <c r="D982" i="1"/>
  <c r="E982" i="1"/>
  <c r="F982" i="1"/>
  <c r="G982" i="1"/>
  <c r="AL982" i="1"/>
  <c r="AM982" i="1"/>
  <c r="AN982" i="1"/>
  <c r="AO982" i="1"/>
  <c r="C983" i="1"/>
  <c r="AQ983" i="1" s="1"/>
  <c r="D983" i="1"/>
  <c r="E983" i="1"/>
  <c r="F983" i="1"/>
  <c r="G983" i="1"/>
  <c r="AL983" i="1"/>
  <c r="AM983" i="1"/>
  <c r="AN983" i="1"/>
  <c r="AO983" i="1"/>
  <c r="C984" i="1"/>
  <c r="D984" i="1"/>
  <c r="E984" i="1"/>
  <c r="F984" i="1"/>
  <c r="G984" i="1"/>
  <c r="AL984" i="1"/>
  <c r="AM984" i="1"/>
  <c r="AN984" i="1"/>
  <c r="AO984" i="1"/>
  <c r="C985" i="1"/>
  <c r="AR985" i="1" s="1"/>
  <c r="D985" i="1"/>
  <c r="E985" i="1"/>
  <c r="F985" i="1"/>
  <c r="G985" i="1"/>
  <c r="AL985" i="1"/>
  <c r="AM985" i="1"/>
  <c r="AN985" i="1"/>
  <c r="AO985" i="1"/>
  <c r="C986" i="1"/>
  <c r="D986" i="1"/>
  <c r="E986" i="1"/>
  <c r="F986" i="1"/>
  <c r="G986" i="1"/>
  <c r="AL986" i="1"/>
  <c r="AM986" i="1"/>
  <c r="AN986" i="1"/>
  <c r="AO986" i="1"/>
  <c r="C987" i="1"/>
  <c r="L987" i="1" s="1"/>
  <c r="D987" i="1"/>
  <c r="E987" i="1"/>
  <c r="F987" i="1"/>
  <c r="G987" i="1"/>
  <c r="AL987" i="1"/>
  <c r="AM987" i="1"/>
  <c r="AN987" i="1"/>
  <c r="AO987" i="1"/>
  <c r="C988" i="1"/>
  <c r="D988" i="1"/>
  <c r="E988" i="1"/>
  <c r="F988" i="1"/>
  <c r="G988" i="1"/>
  <c r="AL988" i="1"/>
  <c r="AM988" i="1"/>
  <c r="AN988" i="1"/>
  <c r="AO988" i="1"/>
  <c r="C989" i="1"/>
  <c r="L989" i="1" s="1"/>
  <c r="D989" i="1"/>
  <c r="E989" i="1"/>
  <c r="F989" i="1"/>
  <c r="G989" i="1"/>
  <c r="AL989" i="1"/>
  <c r="AM989" i="1"/>
  <c r="AN989" i="1"/>
  <c r="AO989" i="1"/>
  <c r="C990" i="1"/>
  <c r="J990" i="1" s="1"/>
  <c r="D990" i="1"/>
  <c r="E990" i="1"/>
  <c r="F990" i="1"/>
  <c r="G990" i="1"/>
  <c r="AL990" i="1"/>
  <c r="AM990" i="1"/>
  <c r="AN990" i="1"/>
  <c r="AO990" i="1"/>
  <c r="C991" i="1"/>
  <c r="D991" i="1"/>
  <c r="E991" i="1"/>
  <c r="F991" i="1"/>
  <c r="G991" i="1"/>
  <c r="AL991" i="1"/>
  <c r="AM991" i="1"/>
  <c r="AN991" i="1"/>
  <c r="AO991" i="1"/>
  <c r="C992" i="1"/>
  <c r="D992" i="1"/>
  <c r="E992" i="1"/>
  <c r="F992" i="1"/>
  <c r="G992" i="1"/>
  <c r="AL992" i="1"/>
  <c r="AM992" i="1"/>
  <c r="AN992" i="1"/>
  <c r="AO992" i="1"/>
  <c r="C993" i="1"/>
  <c r="D993" i="1"/>
  <c r="E993" i="1"/>
  <c r="F993" i="1"/>
  <c r="G993" i="1"/>
  <c r="AL993" i="1"/>
  <c r="AM993" i="1"/>
  <c r="AN993" i="1"/>
  <c r="AO993" i="1"/>
  <c r="C994" i="1"/>
  <c r="L994" i="1" s="1"/>
  <c r="D994" i="1"/>
  <c r="E994" i="1"/>
  <c r="F994" i="1"/>
  <c r="G994" i="1"/>
  <c r="AL994" i="1"/>
  <c r="AM994" i="1"/>
  <c r="AN994" i="1"/>
  <c r="AO994" i="1"/>
  <c r="C995" i="1"/>
  <c r="D995" i="1"/>
  <c r="E995" i="1"/>
  <c r="F995" i="1"/>
  <c r="G995" i="1"/>
  <c r="AL995" i="1"/>
  <c r="AM995" i="1"/>
  <c r="AN995" i="1"/>
  <c r="AO995" i="1"/>
  <c r="C996" i="1"/>
  <c r="D996" i="1"/>
  <c r="E996" i="1"/>
  <c r="F996" i="1"/>
  <c r="G996" i="1"/>
  <c r="AL996" i="1"/>
  <c r="AM996" i="1"/>
  <c r="AN996" i="1"/>
  <c r="AO996" i="1"/>
  <c r="C997" i="1"/>
  <c r="AR997" i="1" s="1"/>
  <c r="D997" i="1"/>
  <c r="E997" i="1"/>
  <c r="F997" i="1"/>
  <c r="G997" i="1"/>
  <c r="AL997" i="1"/>
  <c r="AM997" i="1"/>
  <c r="AN997" i="1"/>
  <c r="AO997" i="1"/>
  <c r="C998" i="1"/>
  <c r="AP998" i="1" s="1"/>
  <c r="D998" i="1"/>
  <c r="E998" i="1"/>
  <c r="F998" i="1"/>
  <c r="G998" i="1"/>
  <c r="AL998" i="1"/>
  <c r="AM998" i="1"/>
  <c r="AN998" i="1"/>
  <c r="AO998" i="1"/>
  <c r="C999" i="1"/>
  <c r="D999" i="1"/>
  <c r="E999" i="1"/>
  <c r="F999" i="1"/>
  <c r="G999" i="1"/>
  <c r="AL999" i="1"/>
  <c r="AM999" i="1"/>
  <c r="AN999" i="1"/>
  <c r="AO999" i="1"/>
  <c r="C1000" i="1"/>
  <c r="L1000" i="1" s="1"/>
  <c r="D1000" i="1"/>
  <c r="E1000" i="1"/>
  <c r="F1000" i="1"/>
  <c r="G1000" i="1"/>
  <c r="AL1000" i="1"/>
  <c r="AM1000" i="1"/>
  <c r="AN1000" i="1"/>
  <c r="AO1000" i="1"/>
  <c r="C1001" i="1"/>
  <c r="AS1001" i="1" s="1"/>
  <c r="D1001" i="1"/>
  <c r="E1001" i="1"/>
  <c r="F1001" i="1"/>
  <c r="G1001" i="1"/>
  <c r="AL1001" i="1"/>
  <c r="AM1001" i="1"/>
  <c r="AN1001" i="1"/>
  <c r="AO1001" i="1"/>
  <c r="C1002" i="1"/>
  <c r="AP1002" i="1" s="1"/>
  <c r="D1002" i="1"/>
  <c r="E1002" i="1"/>
  <c r="F1002" i="1"/>
  <c r="G1002" i="1"/>
  <c r="AL1002" i="1"/>
  <c r="AM1002" i="1"/>
  <c r="AN1002" i="1"/>
  <c r="AO1002" i="1"/>
  <c r="C1003" i="1"/>
  <c r="D1003" i="1"/>
  <c r="E1003" i="1"/>
  <c r="F1003" i="1"/>
  <c r="G1003" i="1"/>
  <c r="AL1003" i="1"/>
  <c r="AM1003" i="1"/>
  <c r="AN1003" i="1"/>
  <c r="AO1003" i="1"/>
  <c r="C1004" i="1"/>
  <c r="D1004" i="1"/>
  <c r="E1004" i="1"/>
  <c r="F1004" i="1"/>
  <c r="G1004" i="1"/>
  <c r="AL1004" i="1"/>
  <c r="AM1004" i="1"/>
  <c r="AN1004" i="1"/>
  <c r="AO1004" i="1"/>
  <c r="C1005" i="1"/>
  <c r="D1005" i="1"/>
  <c r="E1005" i="1"/>
  <c r="F1005" i="1"/>
  <c r="G1005" i="1"/>
  <c r="AL1005" i="1"/>
  <c r="AM1005" i="1"/>
  <c r="AN1005" i="1"/>
  <c r="AO1005" i="1"/>
  <c r="C1006" i="1"/>
  <c r="AP1006" i="1" s="1"/>
  <c r="D1006" i="1"/>
  <c r="E1006" i="1"/>
  <c r="F1006" i="1"/>
  <c r="G1006" i="1"/>
  <c r="AL1006" i="1"/>
  <c r="AM1006" i="1"/>
  <c r="AN1006" i="1"/>
  <c r="AO1006" i="1"/>
  <c r="C1007" i="1"/>
  <c r="AP1007" i="1" s="1"/>
  <c r="D1007" i="1"/>
  <c r="E1007" i="1"/>
  <c r="F1007" i="1"/>
  <c r="G1007" i="1"/>
  <c r="AL1007" i="1"/>
  <c r="AM1007" i="1"/>
  <c r="AN1007" i="1"/>
  <c r="AO1007" i="1"/>
  <c r="C1008" i="1"/>
  <c r="D1008" i="1"/>
  <c r="E1008" i="1"/>
  <c r="F1008" i="1"/>
  <c r="G1008" i="1"/>
  <c r="AL1008" i="1"/>
  <c r="AM1008" i="1"/>
  <c r="AN1008" i="1"/>
  <c r="AO1008" i="1"/>
  <c r="C1009" i="1"/>
  <c r="AR1009" i="1" s="1"/>
  <c r="D1009" i="1"/>
  <c r="E1009" i="1"/>
  <c r="F1009" i="1"/>
  <c r="G1009" i="1"/>
  <c r="AL1009" i="1"/>
  <c r="AM1009" i="1"/>
  <c r="AN1009" i="1"/>
  <c r="AO1009" i="1"/>
  <c r="C1010" i="1"/>
  <c r="L1010" i="1" s="1"/>
  <c r="D1010" i="1"/>
  <c r="E1010" i="1"/>
  <c r="F1010" i="1"/>
  <c r="G1010" i="1"/>
  <c r="AL1010" i="1"/>
  <c r="AM1010" i="1"/>
  <c r="AN1010" i="1"/>
  <c r="AO1010" i="1"/>
  <c r="C1011" i="1"/>
  <c r="AP1011" i="1" s="1"/>
  <c r="D1011" i="1"/>
  <c r="E1011" i="1"/>
  <c r="F1011" i="1"/>
  <c r="G1011" i="1"/>
  <c r="AL1011" i="1"/>
  <c r="AM1011" i="1"/>
  <c r="AN1011" i="1"/>
  <c r="AO1011" i="1"/>
  <c r="C1012" i="1"/>
  <c r="D1012" i="1"/>
  <c r="E1012" i="1"/>
  <c r="F1012" i="1"/>
  <c r="G1012" i="1"/>
  <c r="AL1012" i="1"/>
  <c r="AM1012" i="1"/>
  <c r="AN1012" i="1"/>
  <c r="AO1012" i="1"/>
  <c r="C1013" i="1"/>
  <c r="L1013" i="1" s="1"/>
  <c r="D1013" i="1"/>
  <c r="E1013" i="1"/>
  <c r="F1013" i="1"/>
  <c r="G1013" i="1"/>
  <c r="AL1013" i="1"/>
  <c r="AM1013" i="1"/>
  <c r="AN1013" i="1"/>
  <c r="AO1013" i="1"/>
  <c r="C1014" i="1"/>
  <c r="AS1014" i="1" s="1"/>
  <c r="D1014" i="1"/>
  <c r="E1014" i="1"/>
  <c r="F1014" i="1"/>
  <c r="G1014" i="1"/>
  <c r="AL1014" i="1"/>
  <c r="AM1014" i="1"/>
  <c r="AN1014" i="1"/>
  <c r="AO1014" i="1"/>
  <c r="C1015" i="1"/>
  <c r="AR1015" i="1" s="1"/>
  <c r="D1015" i="1"/>
  <c r="E1015" i="1"/>
  <c r="F1015" i="1"/>
  <c r="G1015" i="1"/>
  <c r="AL1015" i="1"/>
  <c r="AM1015" i="1"/>
  <c r="AN1015" i="1"/>
  <c r="AO1015" i="1"/>
  <c r="C1016" i="1"/>
  <c r="D1016" i="1"/>
  <c r="E1016" i="1"/>
  <c r="F1016" i="1"/>
  <c r="G1016" i="1"/>
  <c r="AL1016" i="1"/>
  <c r="AM1016" i="1"/>
  <c r="AN1016" i="1"/>
  <c r="AO1016" i="1"/>
  <c r="C1017" i="1"/>
  <c r="L1017" i="1" s="1"/>
  <c r="D1017" i="1"/>
  <c r="E1017" i="1"/>
  <c r="F1017" i="1"/>
  <c r="G1017" i="1"/>
  <c r="AL1017" i="1"/>
  <c r="AM1017" i="1"/>
  <c r="AN1017" i="1"/>
  <c r="AO1017" i="1"/>
  <c r="C1018" i="1"/>
  <c r="AP1018" i="1" s="1"/>
  <c r="D1018" i="1"/>
  <c r="E1018" i="1"/>
  <c r="F1018" i="1"/>
  <c r="G1018" i="1"/>
  <c r="AL1018" i="1"/>
  <c r="AM1018" i="1"/>
  <c r="AN1018" i="1"/>
  <c r="AO1018" i="1"/>
  <c r="C1019" i="1"/>
  <c r="K1019" i="1" s="1"/>
  <c r="D1019" i="1"/>
  <c r="E1019" i="1"/>
  <c r="F1019" i="1"/>
  <c r="G1019" i="1"/>
  <c r="AL1019" i="1"/>
  <c r="AM1019" i="1"/>
  <c r="AN1019" i="1"/>
  <c r="AO1019" i="1"/>
  <c r="C1020" i="1"/>
  <c r="D1020" i="1"/>
  <c r="E1020" i="1"/>
  <c r="F1020" i="1"/>
  <c r="G1020" i="1"/>
  <c r="AL1020" i="1"/>
  <c r="AM1020" i="1"/>
  <c r="AN1020" i="1"/>
  <c r="AO1020" i="1"/>
  <c r="C1021" i="1"/>
  <c r="J1021" i="1" s="1"/>
  <c r="D1021" i="1"/>
  <c r="E1021" i="1"/>
  <c r="F1021" i="1"/>
  <c r="G1021" i="1"/>
  <c r="AL1021" i="1"/>
  <c r="AM1021" i="1"/>
  <c r="AN1021" i="1"/>
  <c r="AO1021" i="1"/>
  <c r="C1022" i="1"/>
  <c r="D1022" i="1"/>
  <c r="E1022" i="1"/>
  <c r="F1022" i="1"/>
  <c r="G1022" i="1"/>
  <c r="AL1022" i="1"/>
  <c r="AM1022" i="1"/>
  <c r="AN1022" i="1"/>
  <c r="AO1022" i="1"/>
  <c r="C1023" i="1"/>
  <c r="AP1023" i="1" s="1"/>
  <c r="D1023" i="1"/>
  <c r="E1023" i="1"/>
  <c r="F1023" i="1"/>
  <c r="G1023" i="1"/>
  <c r="AL1023" i="1"/>
  <c r="AM1023" i="1"/>
  <c r="AN1023" i="1"/>
  <c r="AO1023" i="1"/>
  <c r="C1024" i="1"/>
  <c r="D1024" i="1"/>
  <c r="E1024" i="1"/>
  <c r="F1024" i="1"/>
  <c r="G1024" i="1"/>
  <c r="AL1024" i="1"/>
  <c r="AM1024" i="1"/>
  <c r="AN1024" i="1"/>
  <c r="AO1024" i="1"/>
  <c r="C1025" i="1"/>
  <c r="AR1025" i="1" s="1"/>
  <c r="D1025" i="1"/>
  <c r="E1025" i="1"/>
  <c r="F1025" i="1"/>
  <c r="G1025" i="1"/>
  <c r="AL1025" i="1"/>
  <c r="AM1025" i="1"/>
  <c r="AN1025" i="1"/>
  <c r="AO1025" i="1"/>
  <c r="C1026" i="1"/>
  <c r="D1026" i="1"/>
  <c r="E1026" i="1"/>
  <c r="F1026" i="1"/>
  <c r="G1026" i="1"/>
  <c r="AL1026" i="1"/>
  <c r="AM1026" i="1"/>
  <c r="AN1026" i="1"/>
  <c r="AO1026" i="1"/>
  <c r="C1027" i="1"/>
  <c r="AP1027" i="1" s="1"/>
  <c r="D1027" i="1"/>
  <c r="E1027" i="1"/>
  <c r="F1027" i="1"/>
  <c r="G1027" i="1"/>
  <c r="AL1027" i="1"/>
  <c r="AM1027" i="1"/>
  <c r="AN1027" i="1"/>
  <c r="AO1027" i="1"/>
  <c r="C1028" i="1"/>
  <c r="D1028" i="1"/>
  <c r="E1028" i="1"/>
  <c r="F1028" i="1"/>
  <c r="G1028" i="1"/>
  <c r="AL1028" i="1"/>
  <c r="AM1028" i="1"/>
  <c r="AN1028" i="1"/>
  <c r="AO1028" i="1"/>
  <c r="C1029" i="1"/>
  <c r="D1029" i="1"/>
  <c r="E1029" i="1"/>
  <c r="F1029" i="1"/>
  <c r="G1029" i="1"/>
  <c r="AL1029" i="1"/>
  <c r="AM1029" i="1"/>
  <c r="AN1029" i="1"/>
  <c r="AO1029" i="1"/>
  <c r="C1030" i="1"/>
  <c r="D1030" i="1"/>
  <c r="E1030" i="1"/>
  <c r="F1030" i="1"/>
  <c r="G1030" i="1"/>
  <c r="AL1030" i="1"/>
  <c r="AM1030" i="1"/>
  <c r="AN1030" i="1"/>
  <c r="AO1030" i="1"/>
  <c r="C1031" i="1"/>
  <c r="L1031" i="1" s="1"/>
  <c r="D1031" i="1"/>
  <c r="E1031" i="1"/>
  <c r="F1031" i="1"/>
  <c r="G1031" i="1"/>
  <c r="AL1031" i="1"/>
  <c r="AM1031" i="1"/>
  <c r="AN1031" i="1"/>
  <c r="AO1031" i="1"/>
  <c r="C1032" i="1"/>
  <c r="L1032" i="1" s="1"/>
  <c r="D1032" i="1"/>
  <c r="E1032" i="1"/>
  <c r="F1032" i="1"/>
  <c r="G1032" i="1"/>
  <c r="AL1032" i="1"/>
  <c r="AM1032" i="1"/>
  <c r="AN1032" i="1"/>
  <c r="AO1032" i="1"/>
  <c r="C1033" i="1"/>
  <c r="D1033" i="1"/>
  <c r="E1033" i="1"/>
  <c r="F1033" i="1"/>
  <c r="G1033" i="1"/>
  <c r="AL1033" i="1"/>
  <c r="AM1033" i="1"/>
  <c r="AN1033" i="1"/>
  <c r="AO1033" i="1"/>
  <c r="C1034" i="1"/>
  <c r="L1034" i="1" s="1"/>
  <c r="D1034" i="1"/>
  <c r="E1034" i="1"/>
  <c r="F1034" i="1"/>
  <c r="G1034" i="1"/>
  <c r="AL1034" i="1"/>
  <c r="AM1034" i="1"/>
  <c r="AN1034" i="1"/>
  <c r="AO1034" i="1"/>
  <c r="C1035" i="1"/>
  <c r="D1035" i="1"/>
  <c r="E1035" i="1"/>
  <c r="F1035" i="1"/>
  <c r="G1035" i="1"/>
  <c r="AL1035" i="1"/>
  <c r="AM1035" i="1"/>
  <c r="AN1035" i="1"/>
  <c r="AO1035" i="1"/>
  <c r="C1036" i="1"/>
  <c r="D1036" i="1"/>
  <c r="E1036" i="1"/>
  <c r="F1036" i="1"/>
  <c r="G1036" i="1"/>
  <c r="AL1036" i="1"/>
  <c r="AM1036" i="1"/>
  <c r="AN1036" i="1"/>
  <c r="AO1036" i="1"/>
  <c r="C1037" i="1"/>
  <c r="L1037" i="1" s="1"/>
  <c r="D1037" i="1"/>
  <c r="E1037" i="1"/>
  <c r="F1037" i="1"/>
  <c r="G1037" i="1"/>
  <c r="AL1037" i="1"/>
  <c r="AM1037" i="1"/>
  <c r="AN1037" i="1"/>
  <c r="AO1037" i="1"/>
  <c r="C1040" i="1"/>
  <c r="AP1040" i="1" s="1"/>
  <c r="D1040" i="1"/>
  <c r="E1040" i="1"/>
  <c r="F1040" i="1"/>
  <c r="G1040" i="1"/>
  <c r="AL1040" i="1"/>
  <c r="AM1040" i="1"/>
  <c r="AN1040" i="1"/>
  <c r="AO1040" i="1"/>
  <c r="C1041" i="1"/>
  <c r="L1041" i="1" s="1"/>
  <c r="D1041" i="1"/>
  <c r="E1041" i="1"/>
  <c r="F1041" i="1"/>
  <c r="G1041" i="1"/>
  <c r="AL1041" i="1"/>
  <c r="AM1041" i="1"/>
  <c r="AN1041" i="1"/>
  <c r="AO1041" i="1"/>
  <c r="C1042" i="1"/>
  <c r="D1042" i="1"/>
  <c r="E1042" i="1"/>
  <c r="F1042" i="1"/>
  <c r="G1042" i="1"/>
  <c r="AL1042" i="1"/>
  <c r="AM1042" i="1"/>
  <c r="AN1042" i="1"/>
  <c r="AO1042" i="1"/>
  <c r="C1043" i="1"/>
  <c r="AP1043" i="1" s="1"/>
  <c r="D1043" i="1"/>
  <c r="E1043" i="1"/>
  <c r="F1043" i="1"/>
  <c r="G1043" i="1"/>
  <c r="AL1043" i="1"/>
  <c r="AM1043" i="1"/>
  <c r="AN1043" i="1"/>
  <c r="AO1043" i="1"/>
  <c r="C1044" i="1"/>
  <c r="AP1044" i="1" s="1"/>
  <c r="D1044" i="1"/>
  <c r="E1044" i="1"/>
  <c r="F1044" i="1"/>
  <c r="G1044" i="1"/>
  <c r="AL1044" i="1"/>
  <c r="AM1044" i="1"/>
  <c r="AN1044" i="1"/>
  <c r="AO1044" i="1"/>
  <c r="C1045" i="1"/>
  <c r="AQ1045" i="1" s="1"/>
  <c r="D1045" i="1"/>
  <c r="E1045" i="1"/>
  <c r="F1045" i="1"/>
  <c r="G1045" i="1"/>
  <c r="AL1045" i="1"/>
  <c r="AM1045" i="1"/>
  <c r="AN1045" i="1"/>
  <c r="AO1045" i="1"/>
  <c r="C1046" i="1"/>
  <c r="L1046" i="1" s="1"/>
  <c r="D1046" i="1"/>
  <c r="E1046" i="1"/>
  <c r="F1046" i="1"/>
  <c r="G1046" i="1"/>
  <c r="AL1046" i="1"/>
  <c r="AM1046" i="1"/>
  <c r="AN1046" i="1"/>
  <c r="AO1046" i="1"/>
  <c r="C1047" i="1"/>
  <c r="D1047" i="1"/>
  <c r="E1047" i="1"/>
  <c r="F1047" i="1"/>
  <c r="G1047" i="1"/>
  <c r="AL1047" i="1"/>
  <c r="AM1047" i="1"/>
  <c r="AN1047" i="1"/>
  <c r="AO1047" i="1"/>
  <c r="C1048" i="1"/>
  <c r="D1048" i="1"/>
  <c r="E1048" i="1"/>
  <c r="F1048" i="1"/>
  <c r="G1048" i="1"/>
  <c r="AL1048" i="1"/>
  <c r="AM1048" i="1"/>
  <c r="AN1048" i="1"/>
  <c r="AO1048" i="1"/>
  <c r="C1049" i="1"/>
  <c r="AR1049" i="1" s="1"/>
  <c r="D1049" i="1"/>
  <c r="E1049" i="1"/>
  <c r="F1049" i="1"/>
  <c r="G1049" i="1"/>
  <c r="AL1049" i="1"/>
  <c r="AM1049" i="1"/>
  <c r="AN1049" i="1"/>
  <c r="AO1049" i="1"/>
  <c r="C1050" i="1"/>
  <c r="D1050" i="1"/>
  <c r="E1050" i="1"/>
  <c r="F1050" i="1"/>
  <c r="G1050" i="1"/>
  <c r="AL1050" i="1"/>
  <c r="AM1050" i="1"/>
  <c r="AN1050" i="1"/>
  <c r="AO1050" i="1"/>
  <c r="C1051" i="1"/>
  <c r="L1051" i="1" s="1"/>
  <c r="D1051" i="1"/>
  <c r="E1051" i="1"/>
  <c r="F1051" i="1"/>
  <c r="G1051" i="1"/>
  <c r="AL1051" i="1"/>
  <c r="AM1051" i="1"/>
  <c r="AN1051" i="1"/>
  <c r="AO1051" i="1"/>
  <c r="C1052" i="1"/>
  <c r="AS1052" i="1" s="1"/>
  <c r="D1052" i="1"/>
  <c r="E1052" i="1"/>
  <c r="F1052" i="1"/>
  <c r="G1052" i="1"/>
  <c r="AL1052" i="1"/>
  <c r="AM1052" i="1"/>
  <c r="AN1052" i="1"/>
  <c r="AO1052" i="1"/>
  <c r="C1053" i="1"/>
  <c r="D1053" i="1"/>
  <c r="E1053" i="1"/>
  <c r="F1053" i="1"/>
  <c r="G1053" i="1"/>
  <c r="AL1053" i="1"/>
  <c r="AM1053" i="1"/>
  <c r="AN1053" i="1"/>
  <c r="AO1053" i="1"/>
  <c r="C1054" i="1"/>
  <c r="L1054" i="1" s="1"/>
  <c r="D1054" i="1"/>
  <c r="E1054" i="1"/>
  <c r="F1054" i="1"/>
  <c r="G1054" i="1"/>
  <c r="AL1054" i="1"/>
  <c r="AM1054" i="1"/>
  <c r="AN1054" i="1"/>
  <c r="AO1054" i="1"/>
  <c r="AP1054" i="1"/>
  <c r="C1055" i="1"/>
  <c r="D1055" i="1"/>
  <c r="E1055" i="1"/>
  <c r="F1055" i="1"/>
  <c r="G1055" i="1"/>
  <c r="AL1055" i="1"/>
  <c r="AM1055" i="1"/>
  <c r="AN1055" i="1"/>
  <c r="AO1055" i="1"/>
  <c r="C1056" i="1"/>
  <c r="L1056" i="1" s="1"/>
  <c r="D1056" i="1"/>
  <c r="E1056" i="1"/>
  <c r="F1056" i="1"/>
  <c r="G1056" i="1"/>
  <c r="AL1056" i="1"/>
  <c r="AM1056" i="1"/>
  <c r="AN1056" i="1"/>
  <c r="AO1056" i="1"/>
  <c r="C1057" i="1"/>
  <c r="D1057" i="1"/>
  <c r="E1057" i="1"/>
  <c r="F1057" i="1"/>
  <c r="G1057" i="1"/>
  <c r="AL1057" i="1"/>
  <c r="AM1057" i="1"/>
  <c r="AN1057" i="1"/>
  <c r="AO1057" i="1"/>
  <c r="C1058" i="1"/>
  <c r="D1058" i="1"/>
  <c r="E1058" i="1"/>
  <c r="F1058" i="1"/>
  <c r="G1058" i="1"/>
  <c r="AL1058" i="1"/>
  <c r="AM1058" i="1"/>
  <c r="AN1058" i="1"/>
  <c r="AO1058" i="1"/>
  <c r="C1059" i="1"/>
  <c r="L1059" i="1" s="1"/>
  <c r="D1059" i="1"/>
  <c r="E1059" i="1"/>
  <c r="F1059" i="1"/>
  <c r="G1059" i="1"/>
  <c r="AL1059" i="1"/>
  <c r="AM1059" i="1"/>
  <c r="AN1059" i="1"/>
  <c r="AO1059" i="1"/>
  <c r="C1060" i="1"/>
  <c r="D1060" i="1"/>
  <c r="E1060" i="1"/>
  <c r="F1060" i="1"/>
  <c r="G1060" i="1"/>
  <c r="AL1060" i="1"/>
  <c r="AM1060" i="1"/>
  <c r="AN1060" i="1"/>
  <c r="AO1060" i="1"/>
  <c r="C1061" i="1"/>
  <c r="D1061" i="1"/>
  <c r="E1061" i="1"/>
  <c r="F1061" i="1"/>
  <c r="G1061" i="1"/>
  <c r="AL1061" i="1"/>
  <c r="AM1061" i="1"/>
  <c r="AN1061" i="1"/>
  <c r="AO1061" i="1"/>
  <c r="C1062" i="1"/>
  <c r="AP1062" i="1" s="1"/>
  <c r="D1062" i="1"/>
  <c r="E1062" i="1"/>
  <c r="F1062" i="1"/>
  <c r="G1062" i="1"/>
  <c r="AL1062" i="1"/>
  <c r="AM1062" i="1"/>
  <c r="AN1062" i="1"/>
  <c r="AO1062" i="1"/>
  <c r="C1063" i="1"/>
  <c r="J1063" i="1" s="1"/>
  <c r="D1063" i="1"/>
  <c r="E1063" i="1"/>
  <c r="F1063" i="1"/>
  <c r="G1063" i="1"/>
  <c r="AL1063" i="1"/>
  <c r="AM1063" i="1"/>
  <c r="AN1063" i="1"/>
  <c r="AO1063" i="1"/>
  <c r="C1064" i="1"/>
  <c r="AR1064" i="1" s="1"/>
  <c r="D1064" i="1"/>
  <c r="E1064" i="1"/>
  <c r="F1064" i="1"/>
  <c r="G1064" i="1"/>
  <c r="AL1064" i="1"/>
  <c r="AM1064" i="1"/>
  <c r="AN1064" i="1"/>
  <c r="AO1064" i="1"/>
  <c r="C1065" i="1"/>
  <c r="D1065" i="1"/>
  <c r="E1065" i="1"/>
  <c r="F1065" i="1"/>
  <c r="G1065" i="1"/>
  <c r="AL1065" i="1"/>
  <c r="AM1065" i="1"/>
  <c r="AN1065" i="1"/>
  <c r="AO1065" i="1"/>
  <c r="C1066" i="1"/>
  <c r="D1066" i="1"/>
  <c r="E1066" i="1"/>
  <c r="F1066" i="1"/>
  <c r="G1066" i="1"/>
  <c r="AL1066" i="1"/>
  <c r="AM1066" i="1"/>
  <c r="AN1066" i="1"/>
  <c r="AO1066" i="1"/>
  <c r="C1067" i="1"/>
  <c r="D1067" i="1"/>
  <c r="E1067" i="1"/>
  <c r="F1067" i="1"/>
  <c r="G1067" i="1"/>
  <c r="AL1067" i="1"/>
  <c r="AM1067" i="1"/>
  <c r="AN1067" i="1"/>
  <c r="AO1067" i="1"/>
  <c r="C1068" i="1"/>
  <c r="K1068" i="1" s="1"/>
  <c r="D1068" i="1"/>
  <c r="E1068" i="1"/>
  <c r="F1068" i="1"/>
  <c r="G1068" i="1"/>
  <c r="AL1068" i="1"/>
  <c r="AM1068" i="1"/>
  <c r="AN1068" i="1"/>
  <c r="AO1068" i="1"/>
  <c r="C1069" i="1"/>
  <c r="AQ1069" i="1" s="1"/>
  <c r="D1069" i="1"/>
  <c r="E1069" i="1"/>
  <c r="F1069" i="1"/>
  <c r="G1069" i="1"/>
  <c r="AL1069" i="1"/>
  <c r="AM1069" i="1"/>
  <c r="AN1069" i="1"/>
  <c r="AO1069" i="1"/>
  <c r="C1070" i="1"/>
  <c r="J1070" i="1" s="1"/>
  <c r="D1070" i="1"/>
  <c r="E1070" i="1"/>
  <c r="F1070" i="1"/>
  <c r="G1070" i="1"/>
  <c r="AL1070" i="1"/>
  <c r="AM1070" i="1"/>
  <c r="AN1070" i="1"/>
  <c r="AO1070" i="1"/>
  <c r="C1071" i="1"/>
  <c r="J1071" i="1" s="1"/>
  <c r="D1071" i="1"/>
  <c r="E1071" i="1"/>
  <c r="F1071" i="1"/>
  <c r="G1071" i="1"/>
  <c r="AL1071" i="1"/>
  <c r="AM1071" i="1"/>
  <c r="AN1071" i="1"/>
  <c r="AO1071" i="1"/>
  <c r="C1072" i="1"/>
  <c r="D1072" i="1"/>
  <c r="E1072" i="1"/>
  <c r="F1072" i="1"/>
  <c r="G1072" i="1"/>
  <c r="AL1072" i="1"/>
  <c r="AM1072" i="1"/>
  <c r="AN1072" i="1"/>
  <c r="AO1072" i="1"/>
  <c r="C1073" i="1"/>
  <c r="L1073" i="1" s="1"/>
  <c r="D1073" i="1"/>
  <c r="E1073" i="1"/>
  <c r="F1073" i="1"/>
  <c r="G1073" i="1"/>
  <c r="AL1073" i="1"/>
  <c r="AM1073" i="1"/>
  <c r="AN1073" i="1"/>
  <c r="AO1073" i="1"/>
  <c r="C1074" i="1"/>
  <c r="AR1074" i="1" s="1"/>
  <c r="D1074" i="1"/>
  <c r="E1074" i="1"/>
  <c r="F1074" i="1"/>
  <c r="G1074" i="1"/>
  <c r="AL1074" i="1"/>
  <c r="AM1074" i="1"/>
  <c r="AN1074" i="1"/>
  <c r="AO1074" i="1"/>
  <c r="C1075" i="1"/>
  <c r="AR1075" i="1" s="1"/>
  <c r="D1075" i="1"/>
  <c r="E1075" i="1"/>
  <c r="F1075" i="1"/>
  <c r="G1075" i="1"/>
  <c r="AL1075" i="1"/>
  <c r="AM1075" i="1"/>
  <c r="AN1075" i="1"/>
  <c r="AO1075" i="1"/>
  <c r="C1076" i="1"/>
  <c r="D1076" i="1"/>
  <c r="E1076" i="1"/>
  <c r="F1076" i="1"/>
  <c r="G1076" i="1"/>
  <c r="AL1076" i="1"/>
  <c r="AM1076" i="1"/>
  <c r="AN1076" i="1"/>
  <c r="AO1076" i="1"/>
  <c r="C1077" i="1"/>
  <c r="AS1077" i="1" s="1"/>
  <c r="D1077" i="1"/>
  <c r="E1077" i="1"/>
  <c r="F1077" i="1"/>
  <c r="G1077" i="1"/>
  <c r="AL1077" i="1"/>
  <c r="AM1077" i="1"/>
  <c r="AN1077" i="1"/>
  <c r="AO1077" i="1"/>
  <c r="C1078" i="1"/>
  <c r="L1078" i="1" s="1"/>
  <c r="D1078" i="1"/>
  <c r="E1078" i="1"/>
  <c r="F1078" i="1"/>
  <c r="G1078" i="1"/>
  <c r="H1078" i="1"/>
  <c r="AL1078" i="1"/>
  <c r="AM1078" i="1"/>
  <c r="AN1078" i="1"/>
  <c r="AO1078" i="1"/>
  <c r="C1079" i="1"/>
  <c r="K1079" i="1" s="1"/>
  <c r="D1079" i="1"/>
  <c r="E1079" i="1"/>
  <c r="F1079" i="1"/>
  <c r="G1079" i="1"/>
  <c r="AL1079" i="1"/>
  <c r="AM1079" i="1"/>
  <c r="AN1079" i="1"/>
  <c r="AO1079" i="1"/>
  <c r="C1080" i="1"/>
  <c r="D1080" i="1"/>
  <c r="E1080" i="1"/>
  <c r="F1080" i="1"/>
  <c r="G1080" i="1"/>
  <c r="AL1080" i="1"/>
  <c r="AM1080" i="1"/>
  <c r="AN1080" i="1"/>
  <c r="AO1080" i="1"/>
  <c r="C1081" i="1"/>
  <c r="D1081" i="1"/>
  <c r="E1081" i="1"/>
  <c r="F1081" i="1"/>
  <c r="G1081" i="1"/>
  <c r="AL1081" i="1"/>
  <c r="AM1081" i="1"/>
  <c r="AN1081" i="1"/>
  <c r="AO1081" i="1"/>
  <c r="C1082" i="1"/>
  <c r="AS1082" i="1" s="1"/>
  <c r="D1082" i="1"/>
  <c r="E1082" i="1"/>
  <c r="F1082" i="1"/>
  <c r="G1082" i="1"/>
  <c r="AL1082" i="1"/>
  <c r="AM1082" i="1"/>
  <c r="AN1082" i="1"/>
  <c r="AO1082" i="1"/>
  <c r="C1083" i="1"/>
  <c r="D1083" i="1"/>
  <c r="E1083" i="1"/>
  <c r="F1083" i="1"/>
  <c r="G1083" i="1"/>
  <c r="AL1083" i="1"/>
  <c r="AM1083" i="1"/>
  <c r="AN1083" i="1"/>
  <c r="AO1083" i="1"/>
  <c r="C1084" i="1"/>
  <c r="AP1084" i="1" s="1"/>
  <c r="D1084" i="1"/>
  <c r="E1084" i="1"/>
  <c r="F1084" i="1"/>
  <c r="G1084" i="1"/>
  <c r="AL1084" i="1"/>
  <c r="AM1084" i="1"/>
  <c r="AN1084" i="1"/>
  <c r="AO1084" i="1"/>
  <c r="C1085" i="1"/>
  <c r="AQ1085" i="1" s="1"/>
  <c r="D1085" i="1"/>
  <c r="E1085" i="1"/>
  <c r="F1085" i="1"/>
  <c r="G1085" i="1"/>
  <c r="AL1085" i="1"/>
  <c r="AM1085" i="1"/>
  <c r="AN1085" i="1"/>
  <c r="AO1085" i="1"/>
  <c r="C1086" i="1"/>
  <c r="AQ1086" i="1" s="1"/>
  <c r="D1086" i="1"/>
  <c r="E1086" i="1"/>
  <c r="F1086" i="1"/>
  <c r="G1086" i="1"/>
  <c r="AL1086" i="1"/>
  <c r="AM1086" i="1"/>
  <c r="AN1086" i="1"/>
  <c r="AO1086" i="1"/>
  <c r="C1087" i="1"/>
  <c r="AR1087" i="1" s="1"/>
  <c r="D1087" i="1"/>
  <c r="E1087" i="1"/>
  <c r="F1087" i="1"/>
  <c r="G1087" i="1"/>
  <c r="AL1087" i="1"/>
  <c r="AM1087" i="1"/>
  <c r="AN1087" i="1"/>
  <c r="AO1087" i="1"/>
  <c r="C1088" i="1"/>
  <c r="D1088" i="1"/>
  <c r="E1088" i="1"/>
  <c r="F1088" i="1"/>
  <c r="G1088" i="1"/>
  <c r="AL1088" i="1"/>
  <c r="AM1088" i="1"/>
  <c r="AN1088" i="1"/>
  <c r="AO1088" i="1"/>
  <c r="C1089" i="1"/>
  <c r="L1089" i="1" s="1"/>
  <c r="D1089" i="1"/>
  <c r="E1089" i="1"/>
  <c r="F1089" i="1"/>
  <c r="G1089" i="1"/>
  <c r="AL1089" i="1"/>
  <c r="AM1089" i="1"/>
  <c r="AN1089" i="1"/>
  <c r="AO1089" i="1"/>
  <c r="C1090" i="1"/>
  <c r="D1090" i="1"/>
  <c r="E1090" i="1"/>
  <c r="F1090" i="1"/>
  <c r="G1090" i="1"/>
  <c r="AL1090" i="1"/>
  <c r="AM1090" i="1"/>
  <c r="AN1090" i="1"/>
  <c r="AO1090" i="1"/>
  <c r="C1091" i="1"/>
  <c r="L1091" i="1" s="1"/>
  <c r="D1091" i="1"/>
  <c r="E1091" i="1"/>
  <c r="F1091" i="1"/>
  <c r="G1091" i="1"/>
  <c r="AL1091" i="1"/>
  <c r="AM1091" i="1"/>
  <c r="AN1091" i="1"/>
  <c r="AO1091" i="1"/>
  <c r="C1092" i="1"/>
  <c r="D1092" i="1"/>
  <c r="E1092" i="1"/>
  <c r="F1092" i="1"/>
  <c r="G1092" i="1"/>
  <c r="AL1092" i="1"/>
  <c r="AM1092" i="1"/>
  <c r="AN1092" i="1"/>
  <c r="AO1092" i="1"/>
  <c r="C1093" i="1"/>
  <c r="D1093" i="1"/>
  <c r="E1093" i="1"/>
  <c r="F1093" i="1"/>
  <c r="G1093" i="1"/>
  <c r="AL1093" i="1"/>
  <c r="AM1093" i="1"/>
  <c r="AN1093" i="1"/>
  <c r="AO1093" i="1"/>
  <c r="C1094" i="1"/>
  <c r="AR1094" i="1" s="1"/>
  <c r="D1094" i="1"/>
  <c r="E1094" i="1"/>
  <c r="F1094" i="1"/>
  <c r="G1094" i="1"/>
  <c r="K1094" i="1"/>
  <c r="AL1094" i="1"/>
  <c r="AM1094" i="1"/>
  <c r="AN1094" i="1"/>
  <c r="AO1094" i="1"/>
  <c r="C1095" i="1"/>
  <c r="D1095" i="1"/>
  <c r="E1095" i="1"/>
  <c r="F1095" i="1"/>
  <c r="G1095" i="1"/>
  <c r="AL1095" i="1"/>
  <c r="AM1095" i="1"/>
  <c r="AN1095" i="1"/>
  <c r="AO1095" i="1"/>
  <c r="C1096" i="1"/>
  <c r="D1096" i="1"/>
  <c r="E1096" i="1"/>
  <c r="F1096" i="1"/>
  <c r="G1096" i="1"/>
  <c r="AL1096" i="1"/>
  <c r="AM1096" i="1"/>
  <c r="AN1096" i="1"/>
  <c r="AO1096" i="1"/>
  <c r="C1097" i="1"/>
  <c r="AP1097" i="1" s="1"/>
  <c r="D1097" i="1"/>
  <c r="E1097" i="1"/>
  <c r="F1097" i="1"/>
  <c r="G1097" i="1"/>
  <c r="AL1097" i="1"/>
  <c r="AM1097" i="1"/>
  <c r="AN1097" i="1"/>
  <c r="AO1097" i="1"/>
  <c r="C1098" i="1"/>
  <c r="L1098" i="1" s="1"/>
  <c r="D1098" i="1"/>
  <c r="E1098" i="1"/>
  <c r="F1098" i="1"/>
  <c r="G1098" i="1"/>
  <c r="AL1098" i="1"/>
  <c r="AM1098" i="1"/>
  <c r="AN1098" i="1"/>
  <c r="AO1098" i="1"/>
  <c r="C1099" i="1"/>
  <c r="D1099" i="1"/>
  <c r="E1099" i="1"/>
  <c r="F1099" i="1"/>
  <c r="G1099" i="1"/>
  <c r="AL1099" i="1"/>
  <c r="AM1099" i="1"/>
  <c r="AN1099" i="1"/>
  <c r="AO1099" i="1"/>
  <c r="C1100" i="1"/>
  <c r="D1100" i="1"/>
  <c r="E1100" i="1"/>
  <c r="F1100" i="1"/>
  <c r="G1100" i="1"/>
  <c r="AL1100" i="1"/>
  <c r="AM1100" i="1"/>
  <c r="AN1100" i="1"/>
  <c r="AO1100" i="1"/>
  <c r="C1101" i="1"/>
  <c r="AQ1101" i="1" s="1"/>
  <c r="D1101" i="1"/>
  <c r="E1101" i="1"/>
  <c r="F1101" i="1"/>
  <c r="G1101" i="1"/>
  <c r="AL1101" i="1"/>
  <c r="AM1101" i="1"/>
  <c r="AN1101" i="1"/>
  <c r="AO1101" i="1"/>
  <c r="C1102" i="1"/>
  <c r="AP1102" i="1" s="1"/>
  <c r="D1102" i="1"/>
  <c r="E1102" i="1"/>
  <c r="F1102" i="1"/>
  <c r="G1102" i="1"/>
  <c r="AL1102" i="1"/>
  <c r="AM1102" i="1"/>
  <c r="AN1102" i="1"/>
  <c r="AO1102" i="1"/>
  <c r="C1103" i="1"/>
  <c r="J1103" i="1" s="1"/>
  <c r="D1103" i="1"/>
  <c r="E1103" i="1"/>
  <c r="F1103" i="1"/>
  <c r="G1103" i="1"/>
  <c r="AL1103" i="1"/>
  <c r="AM1103" i="1"/>
  <c r="AN1103" i="1"/>
  <c r="AO1103" i="1"/>
  <c r="C1104" i="1"/>
  <c r="D1104" i="1"/>
  <c r="E1104" i="1"/>
  <c r="F1104" i="1"/>
  <c r="G1104" i="1"/>
  <c r="AL1104" i="1"/>
  <c r="AM1104" i="1"/>
  <c r="AN1104" i="1"/>
  <c r="AO1104" i="1"/>
  <c r="C1105" i="1"/>
  <c r="D1105" i="1"/>
  <c r="E1105" i="1"/>
  <c r="F1105" i="1"/>
  <c r="G1105" i="1"/>
  <c r="AL1105" i="1"/>
  <c r="AM1105" i="1"/>
  <c r="AN1105" i="1"/>
  <c r="AO1105" i="1"/>
  <c r="C1106" i="1"/>
  <c r="D1106" i="1"/>
  <c r="E1106" i="1"/>
  <c r="F1106" i="1"/>
  <c r="G1106" i="1"/>
  <c r="AL1106" i="1"/>
  <c r="AM1106" i="1"/>
  <c r="AN1106" i="1"/>
  <c r="AO1106" i="1"/>
  <c r="C1107" i="1"/>
  <c r="D1107" i="1"/>
  <c r="E1107" i="1"/>
  <c r="F1107" i="1"/>
  <c r="G1107" i="1"/>
  <c r="AL1107" i="1"/>
  <c r="AM1107" i="1"/>
  <c r="AN1107" i="1"/>
  <c r="AO1107" i="1"/>
  <c r="C1108" i="1"/>
  <c r="D1108" i="1"/>
  <c r="E1108" i="1"/>
  <c r="F1108" i="1"/>
  <c r="G1108" i="1"/>
  <c r="AL1108" i="1"/>
  <c r="AM1108" i="1"/>
  <c r="AN1108" i="1"/>
  <c r="AO1108" i="1"/>
  <c r="C1109" i="1"/>
  <c r="AR1109" i="1" s="1"/>
  <c r="D1109" i="1"/>
  <c r="E1109" i="1"/>
  <c r="F1109" i="1"/>
  <c r="G1109" i="1"/>
  <c r="AL1109" i="1"/>
  <c r="AM1109" i="1"/>
  <c r="AN1109" i="1"/>
  <c r="AO1109" i="1"/>
  <c r="C1110" i="1"/>
  <c r="AP1110" i="1" s="1"/>
  <c r="D1110" i="1"/>
  <c r="E1110" i="1"/>
  <c r="F1110" i="1"/>
  <c r="G1110" i="1"/>
  <c r="AL1110" i="1"/>
  <c r="AM1110" i="1"/>
  <c r="AN1110" i="1"/>
  <c r="AO1110" i="1"/>
  <c r="C1111" i="1"/>
  <c r="K1111" i="1" s="1"/>
  <c r="D1111" i="1"/>
  <c r="E1111" i="1"/>
  <c r="F1111" i="1"/>
  <c r="G1111" i="1"/>
  <c r="H1111" i="1" s="1"/>
  <c r="AL1111" i="1"/>
  <c r="AM1111" i="1"/>
  <c r="AN1111" i="1"/>
  <c r="AO1111" i="1"/>
  <c r="C1112" i="1"/>
  <c r="D1112" i="1"/>
  <c r="E1112" i="1"/>
  <c r="F1112" i="1"/>
  <c r="G1112" i="1"/>
  <c r="AL1112" i="1"/>
  <c r="AM1112" i="1"/>
  <c r="AN1112" i="1"/>
  <c r="AO1112" i="1"/>
  <c r="C1113" i="1"/>
  <c r="L1113" i="1" s="1"/>
  <c r="D1113" i="1"/>
  <c r="E1113" i="1"/>
  <c r="F1113" i="1"/>
  <c r="G1113" i="1"/>
  <c r="AL1113" i="1"/>
  <c r="AM1113" i="1"/>
  <c r="AN1113" i="1"/>
  <c r="AO1113" i="1"/>
  <c r="C1114" i="1"/>
  <c r="D1114" i="1"/>
  <c r="E1114" i="1"/>
  <c r="F1114" i="1"/>
  <c r="G1114" i="1"/>
  <c r="AL1114" i="1"/>
  <c r="AM1114" i="1"/>
  <c r="AN1114" i="1"/>
  <c r="AO1114" i="1"/>
  <c r="C1115" i="1"/>
  <c r="D1115" i="1"/>
  <c r="E1115" i="1"/>
  <c r="F1115" i="1"/>
  <c r="G1115" i="1"/>
  <c r="AL1115" i="1"/>
  <c r="AM1115" i="1"/>
  <c r="AN1115" i="1"/>
  <c r="AO1115" i="1"/>
  <c r="C1116" i="1"/>
  <c r="AP1116" i="1" s="1"/>
  <c r="D1116" i="1"/>
  <c r="E1116" i="1"/>
  <c r="F1116" i="1"/>
  <c r="G1116" i="1"/>
  <c r="AL1116" i="1"/>
  <c r="AM1116" i="1"/>
  <c r="AN1116" i="1"/>
  <c r="AO1116" i="1"/>
  <c r="C1117" i="1"/>
  <c r="D1117" i="1"/>
  <c r="E1117" i="1"/>
  <c r="F1117" i="1"/>
  <c r="G1117" i="1"/>
  <c r="AL1117" i="1"/>
  <c r="AM1117" i="1"/>
  <c r="AN1117" i="1"/>
  <c r="AO1117" i="1"/>
  <c r="C1118" i="1"/>
  <c r="L1118" i="1" s="1"/>
  <c r="D1118" i="1"/>
  <c r="E1118" i="1"/>
  <c r="F1118" i="1"/>
  <c r="G1118" i="1"/>
  <c r="AL1118" i="1"/>
  <c r="AM1118" i="1"/>
  <c r="AN1118" i="1"/>
  <c r="AO1118" i="1"/>
  <c r="C1119" i="1"/>
  <c r="D1119" i="1"/>
  <c r="E1119" i="1"/>
  <c r="F1119" i="1"/>
  <c r="G1119" i="1"/>
  <c r="AL1119" i="1"/>
  <c r="AM1119" i="1"/>
  <c r="AN1119" i="1"/>
  <c r="AO1119" i="1"/>
  <c r="C1120" i="1"/>
  <c r="D1120" i="1"/>
  <c r="E1120" i="1"/>
  <c r="F1120" i="1"/>
  <c r="G1120" i="1"/>
  <c r="AL1120" i="1"/>
  <c r="AM1120" i="1"/>
  <c r="AN1120" i="1"/>
  <c r="AO1120" i="1"/>
  <c r="C1121" i="1"/>
  <c r="L1121" i="1" s="1"/>
  <c r="D1121" i="1"/>
  <c r="E1121" i="1"/>
  <c r="F1121" i="1"/>
  <c r="G1121" i="1"/>
  <c r="H1121" i="1" s="1"/>
  <c r="AL1121" i="1"/>
  <c r="AM1121" i="1"/>
  <c r="AN1121" i="1"/>
  <c r="AO1121" i="1"/>
  <c r="AP1121" i="1"/>
  <c r="AQ1121" i="1"/>
  <c r="AR1121" i="1"/>
  <c r="C1122" i="1"/>
  <c r="D1122" i="1"/>
  <c r="E1122" i="1"/>
  <c r="F1122" i="1"/>
  <c r="G1122" i="1"/>
  <c r="AL1122" i="1"/>
  <c r="AM1122" i="1"/>
  <c r="AN1122" i="1"/>
  <c r="AO1122" i="1"/>
  <c r="C1123" i="1"/>
  <c r="D1123" i="1"/>
  <c r="E1123" i="1"/>
  <c r="F1123" i="1"/>
  <c r="G1123" i="1"/>
  <c r="AL1123" i="1"/>
  <c r="AM1123" i="1"/>
  <c r="AN1123" i="1"/>
  <c r="AO1123" i="1"/>
  <c r="C1124" i="1"/>
  <c r="AS1124" i="1" s="1"/>
  <c r="D1124" i="1"/>
  <c r="E1124" i="1"/>
  <c r="F1124" i="1"/>
  <c r="G1124" i="1"/>
  <c r="AL1124" i="1"/>
  <c r="AM1124" i="1"/>
  <c r="AN1124" i="1"/>
  <c r="AO1124" i="1"/>
  <c r="C1125" i="1"/>
  <c r="AS1125" i="1" s="1"/>
  <c r="D1125" i="1"/>
  <c r="E1125" i="1"/>
  <c r="F1125" i="1"/>
  <c r="G1125" i="1"/>
  <c r="AL1125" i="1"/>
  <c r="AM1125" i="1"/>
  <c r="AN1125" i="1"/>
  <c r="AO1125" i="1"/>
  <c r="C1126" i="1"/>
  <c r="D1126" i="1"/>
  <c r="E1126" i="1"/>
  <c r="F1126" i="1"/>
  <c r="G1126" i="1"/>
  <c r="AL1126" i="1"/>
  <c r="AM1126" i="1"/>
  <c r="AN1126" i="1"/>
  <c r="AO1126" i="1"/>
  <c r="C1127" i="1"/>
  <c r="D1127" i="1"/>
  <c r="E1127" i="1"/>
  <c r="F1127" i="1"/>
  <c r="G1127" i="1"/>
  <c r="AL1127" i="1"/>
  <c r="AM1127" i="1"/>
  <c r="AN1127" i="1"/>
  <c r="AO1127" i="1"/>
  <c r="C1128" i="1"/>
  <c r="K1128" i="1" s="1"/>
  <c r="D1128" i="1"/>
  <c r="E1128" i="1"/>
  <c r="F1128" i="1"/>
  <c r="G1128" i="1"/>
  <c r="AL1128" i="1"/>
  <c r="AM1128" i="1"/>
  <c r="AN1128" i="1"/>
  <c r="AO1128" i="1"/>
  <c r="C1129" i="1"/>
  <c r="AP1129" i="1" s="1"/>
  <c r="D1129" i="1"/>
  <c r="E1129" i="1"/>
  <c r="F1129" i="1"/>
  <c r="G1129" i="1"/>
  <c r="AL1129" i="1"/>
  <c r="AM1129" i="1"/>
  <c r="AN1129" i="1"/>
  <c r="AO1129" i="1"/>
  <c r="C1130" i="1"/>
  <c r="D1130" i="1"/>
  <c r="E1130" i="1"/>
  <c r="F1130" i="1"/>
  <c r="G1130" i="1"/>
  <c r="AL1130" i="1"/>
  <c r="AM1130" i="1"/>
  <c r="AN1130" i="1"/>
  <c r="AO1130" i="1"/>
  <c r="C1131" i="1"/>
  <c r="D1131" i="1"/>
  <c r="E1131" i="1"/>
  <c r="F1131" i="1"/>
  <c r="G1131" i="1"/>
  <c r="AL1131" i="1"/>
  <c r="AM1131" i="1"/>
  <c r="AN1131" i="1"/>
  <c r="AO1131" i="1"/>
  <c r="C1132" i="1"/>
  <c r="J1132" i="1" s="1"/>
  <c r="D1132" i="1"/>
  <c r="E1132" i="1"/>
  <c r="F1132" i="1"/>
  <c r="G1132" i="1"/>
  <c r="AL1132" i="1"/>
  <c r="AM1132" i="1"/>
  <c r="AN1132" i="1"/>
  <c r="AO1132" i="1"/>
  <c r="C1133" i="1"/>
  <c r="D1133" i="1"/>
  <c r="E1133" i="1"/>
  <c r="F1133" i="1"/>
  <c r="G1133" i="1"/>
  <c r="AL1133" i="1"/>
  <c r="AM1133" i="1"/>
  <c r="AN1133" i="1"/>
  <c r="AO1133" i="1"/>
  <c r="C1134" i="1"/>
  <c r="AP1134" i="1" s="1"/>
  <c r="D1134" i="1"/>
  <c r="E1134" i="1"/>
  <c r="F1134" i="1"/>
  <c r="G1134" i="1"/>
  <c r="H1134" i="1" s="1"/>
  <c r="J1134" i="1"/>
  <c r="AL1134" i="1"/>
  <c r="AM1134" i="1"/>
  <c r="AN1134" i="1"/>
  <c r="AO1134" i="1"/>
  <c r="C1135" i="1"/>
  <c r="J1135" i="1" s="1"/>
  <c r="D1135" i="1"/>
  <c r="E1135" i="1"/>
  <c r="F1135" i="1"/>
  <c r="G1135" i="1"/>
  <c r="AL1135" i="1"/>
  <c r="AM1135" i="1"/>
  <c r="AN1135" i="1"/>
  <c r="AO1135" i="1"/>
  <c r="C1136" i="1"/>
  <c r="L1136" i="1" s="1"/>
  <c r="D1136" i="1"/>
  <c r="E1136" i="1"/>
  <c r="F1136" i="1"/>
  <c r="G1136" i="1"/>
  <c r="AL1136" i="1"/>
  <c r="AM1136" i="1"/>
  <c r="AN1136" i="1"/>
  <c r="AO1136" i="1"/>
  <c r="C1137" i="1"/>
  <c r="J1137" i="1" s="1"/>
  <c r="D1137" i="1"/>
  <c r="E1137" i="1"/>
  <c r="F1137" i="1"/>
  <c r="G1137" i="1"/>
  <c r="AL1137" i="1"/>
  <c r="AM1137" i="1"/>
  <c r="AN1137" i="1"/>
  <c r="AO1137" i="1"/>
  <c r="C1138" i="1"/>
  <c r="AS1138" i="1" s="1"/>
  <c r="D1138" i="1"/>
  <c r="E1138" i="1"/>
  <c r="F1138" i="1"/>
  <c r="G1138" i="1"/>
  <c r="AL1138" i="1"/>
  <c r="AM1138" i="1"/>
  <c r="AN1138" i="1"/>
  <c r="AO1138" i="1"/>
  <c r="C1139" i="1"/>
  <c r="D1139" i="1"/>
  <c r="E1139" i="1"/>
  <c r="F1139" i="1"/>
  <c r="G1139" i="1"/>
  <c r="AL1139" i="1"/>
  <c r="AM1139" i="1"/>
  <c r="AN1139" i="1"/>
  <c r="AO1139" i="1"/>
  <c r="C1140" i="1"/>
  <c r="D1140" i="1"/>
  <c r="E1140" i="1"/>
  <c r="F1140" i="1"/>
  <c r="G1140" i="1"/>
  <c r="AL1140" i="1"/>
  <c r="AM1140" i="1"/>
  <c r="AN1140" i="1"/>
  <c r="AO1140" i="1"/>
  <c r="C1141" i="1"/>
  <c r="D1141" i="1"/>
  <c r="E1141" i="1"/>
  <c r="F1141" i="1"/>
  <c r="G1141" i="1"/>
  <c r="AL1141" i="1"/>
  <c r="AM1141" i="1"/>
  <c r="AN1141" i="1"/>
  <c r="AO1141" i="1"/>
  <c r="C1142" i="1"/>
  <c r="D1142" i="1"/>
  <c r="E1142" i="1"/>
  <c r="F1142" i="1"/>
  <c r="G1142" i="1"/>
  <c r="AL1142" i="1"/>
  <c r="AM1142" i="1"/>
  <c r="AN1142" i="1"/>
  <c r="AO1142" i="1"/>
  <c r="C1143" i="1"/>
  <c r="D1143" i="1"/>
  <c r="E1143" i="1"/>
  <c r="F1143" i="1"/>
  <c r="G1143" i="1"/>
  <c r="AL1143" i="1"/>
  <c r="AM1143" i="1"/>
  <c r="AN1143" i="1"/>
  <c r="AO1143" i="1"/>
  <c r="C1144" i="1"/>
  <c r="AR1144" i="1" s="1"/>
  <c r="D1144" i="1"/>
  <c r="E1144" i="1"/>
  <c r="F1144" i="1"/>
  <c r="G1144" i="1"/>
  <c r="AL1144" i="1"/>
  <c r="AM1144" i="1"/>
  <c r="AN1144" i="1"/>
  <c r="AO1144" i="1"/>
  <c r="C1145" i="1"/>
  <c r="D1145" i="1"/>
  <c r="E1145" i="1"/>
  <c r="F1145" i="1"/>
  <c r="G1145" i="1"/>
  <c r="AL1145" i="1"/>
  <c r="AM1145" i="1"/>
  <c r="AN1145" i="1"/>
  <c r="AO1145" i="1"/>
  <c r="C1146" i="1"/>
  <c r="AR1146" i="1" s="1"/>
  <c r="D1146" i="1"/>
  <c r="E1146" i="1"/>
  <c r="F1146" i="1"/>
  <c r="G1146" i="1"/>
  <c r="AL1146" i="1"/>
  <c r="AM1146" i="1"/>
  <c r="AN1146" i="1"/>
  <c r="AO1146" i="1"/>
  <c r="C1147" i="1"/>
  <c r="AP1147" i="1" s="1"/>
  <c r="D1147" i="1"/>
  <c r="E1147" i="1"/>
  <c r="F1147" i="1"/>
  <c r="G1147" i="1"/>
  <c r="AL1147" i="1"/>
  <c r="AM1147" i="1"/>
  <c r="AN1147" i="1"/>
  <c r="AO1147" i="1"/>
  <c r="C1148" i="1"/>
  <c r="AP1148" i="1" s="1"/>
  <c r="D1148" i="1"/>
  <c r="E1148" i="1"/>
  <c r="F1148" i="1"/>
  <c r="G1148" i="1"/>
  <c r="AL1148" i="1"/>
  <c r="AM1148" i="1"/>
  <c r="AN1148" i="1"/>
  <c r="AO1148" i="1"/>
  <c r="C1149" i="1"/>
  <c r="D1149" i="1"/>
  <c r="E1149" i="1"/>
  <c r="F1149" i="1"/>
  <c r="G1149" i="1"/>
  <c r="AL1149" i="1"/>
  <c r="AM1149" i="1"/>
  <c r="AN1149" i="1"/>
  <c r="AO1149" i="1"/>
  <c r="C1150" i="1"/>
  <c r="L1150" i="1" s="1"/>
  <c r="D1150" i="1"/>
  <c r="E1150" i="1"/>
  <c r="F1150" i="1"/>
  <c r="G1150" i="1"/>
  <c r="AL1150" i="1"/>
  <c r="AM1150" i="1"/>
  <c r="AN1150" i="1"/>
  <c r="AO1150" i="1"/>
  <c r="C1151" i="1"/>
  <c r="J1151" i="1" s="1"/>
  <c r="D1151" i="1"/>
  <c r="E1151" i="1"/>
  <c r="F1151" i="1"/>
  <c r="G1151" i="1"/>
  <c r="AL1151" i="1"/>
  <c r="AM1151" i="1"/>
  <c r="AN1151" i="1"/>
  <c r="AO1151" i="1"/>
  <c r="C1152" i="1"/>
  <c r="AS1152" i="1" s="1"/>
  <c r="D1152" i="1"/>
  <c r="E1152" i="1"/>
  <c r="F1152" i="1"/>
  <c r="G1152" i="1"/>
  <c r="AL1152" i="1"/>
  <c r="AM1152" i="1"/>
  <c r="AN1152" i="1"/>
  <c r="AO1152" i="1"/>
  <c r="C1153" i="1"/>
  <c r="AP1153" i="1" s="1"/>
  <c r="D1153" i="1"/>
  <c r="E1153" i="1"/>
  <c r="F1153" i="1"/>
  <c r="G1153" i="1"/>
  <c r="AL1153" i="1"/>
  <c r="AM1153" i="1"/>
  <c r="AN1153" i="1"/>
  <c r="AO1153" i="1"/>
  <c r="C1154" i="1"/>
  <c r="D1154" i="1"/>
  <c r="E1154" i="1"/>
  <c r="F1154" i="1"/>
  <c r="G1154" i="1"/>
  <c r="AL1154" i="1"/>
  <c r="AM1154" i="1"/>
  <c r="AN1154" i="1"/>
  <c r="AO1154" i="1"/>
  <c r="C1155" i="1"/>
  <c r="AR1155" i="1" s="1"/>
  <c r="D1155" i="1"/>
  <c r="E1155" i="1"/>
  <c r="F1155" i="1"/>
  <c r="G1155" i="1"/>
  <c r="AL1155" i="1"/>
  <c r="AM1155" i="1"/>
  <c r="AN1155" i="1"/>
  <c r="AO1155" i="1"/>
  <c r="C1156" i="1"/>
  <c r="J1156" i="1" s="1"/>
  <c r="D1156" i="1"/>
  <c r="E1156" i="1"/>
  <c r="F1156" i="1"/>
  <c r="G1156" i="1"/>
  <c r="H1156" i="1" s="1"/>
  <c r="AL1156" i="1"/>
  <c r="AM1156" i="1"/>
  <c r="AN1156" i="1"/>
  <c r="AO1156" i="1"/>
  <c r="C1157" i="1"/>
  <c r="D1157" i="1"/>
  <c r="E1157" i="1"/>
  <c r="F1157" i="1"/>
  <c r="G1157" i="1"/>
  <c r="AL1157" i="1"/>
  <c r="AM1157" i="1"/>
  <c r="AN1157" i="1"/>
  <c r="AO1157" i="1"/>
  <c r="C1158" i="1"/>
  <c r="D1158" i="1"/>
  <c r="E1158" i="1"/>
  <c r="F1158" i="1"/>
  <c r="G1158" i="1"/>
  <c r="AL1158" i="1"/>
  <c r="AM1158" i="1"/>
  <c r="AN1158" i="1"/>
  <c r="AO1158" i="1"/>
  <c r="C1159" i="1"/>
  <c r="D1159" i="1"/>
  <c r="E1159" i="1"/>
  <c r="F1159" i="1"/>
  <c r="G1159" i="1"/>
  <c r="AL1159" i="1"/>
  <c r="AM1159" i="1"/>
  <c r="AN1159" i="1"/>
  <c r="AO1159" i="1"/>
  <c r="C1162" i="1"/>
  <c r="AP1162" i="1" s="1"/>
  <c r="D1162" i="1"/>
  <c r="E1162" i="1"/>
  <c r="F1162" i="1"/>
  <c r="G1162" i="1"/>
  <c r="AL1162" i="1"/>
  <c r="AM1162" i="1"/>
  <c r="AN1162" i="1"/>
  <c r="AO1162" i="1"/>
  <c r="C1163" i="1"/>
  <c r="D1163" i="1"/>
  <c r="E1163" i="1"/>
  <c r="F1163" i="1"/>
  <c r="G1163" i="1"/>
  <c r="AL1163" i="1"/>
  <c r="AM1163" i="1"/>
  <c r="AN1163" i="1"/>
  <c r="AO1163" i="1"/>
  <c r="C1164" i="1"/>
  <c r="AR1164" i="1" s="1"/>
  <c r="D1164" i="1"/>
  <c r="E1164" i="1"/>
  <c r="F1164" i="1"/>
  <c r="G1164" i="1"/>
  <c r="AL1164" i="1"/>
  <c r="AM1164" i="1"/>
  <c r="AN1164" i="1"/>
  <c r="AO1164" i="1"/>
  <c r="C1165" i="1"/>
  <c r="D1165" i="1"/>
  <c r="E1165" i="1"/>
  <c r="F1165" i="1"/>
  <c r="G1165" i="1"/>
  <c r="AL1165" i="1"/>
  <c r="AM1165" i="1"/>
  <c r="AN1165" i="1"/>
  <c r="AO1165" i="1"/>
  <c r="C1166" i="1"/>
  <c r="D1166" i="1"/>
  <c r="E1166" i="1"/>
  <c r="F1166" i="1"/>
  <c r="G1166" i="1"/>
  <c r="AL1166" i="1"/>
  <c r="AM1166" i="1"/>
  <c r="AN1166" i="1"/>
  <c r="AO1166" i="1"/>
  <c r="C1167" i="1"/>
  <c r="K1167" i="1" s="1"/>
  <c r="D1167" i="1"/>
  <c r="E1167" i="1"/>
  <c r="F1167" i="1"/>
  <c r="G1167" i="1"/>
  <c r="AL1167" i="1"/>
  <c r="AM1167" i="1"/>
  <c r="AN1167" i="1"/>
  <c r="AO1167" i="1"/>
  <c r="C1168" i="1"/>
  <c r="D1168" i="1"/>
  <c r="E1168" i="1"/>
  <c r="F1168" i="1"/>
  <c r="G1168" i="1"/>
  <c r="AL1168" i="1"/>
  <c r="AM1168" i="1"/>
  <c r="AN1168" i="1"/>
  <c r="AO1168" i="1"/>
  <c r="C1169" i="1"/>
  <c r="AR1169" i="1" s="1"/>
  <c r="D1169" i="1"/>
  <c r="E1169" i="1"/>
  <c r="F1169" i="1"/>
  <c r="G1169" i="1"/>
  <c r="AL1169" i="1"/>
  <c r="AM1169" i="1"/>
  <c r="AN1169" i="1"/>
  <c r="AO1169" i="1"/>
  <c r="C1170" i="1"/>
  <c r="L1170" i="1" s="1"/>
  <c r="D1170" i="1"/>
  <c r="E1170" i="1"/>
  <c r="F1170" i="1"/>
  <c r="G1170" i="1"/>
  <c r="AL1170" i="1"/>
  <c r="AM1170" i="1"/>
  <c r="AN1170" i="1"/>
  <c r="AO1170" i="1"/>
  <c r="C1171" i="1"/>
  <c r="D1171" i="1"/>
  <c r="E1171" i="1"/>
  <c r="F1171" i="1"/>
  <c r="G1171" i="1"/>
  <c r="AL1171" i="1"/>
  <c r="AM1171" i="1"/>
  <c r="AN1171" i="1"/>
  <c r="AO1171" i="1"/>
  <c r="C1172" i="1"/>
  <c r="D1172" i="1"/>
  <c r="E1172" i="1"/>
  <c r="F1172" i="1"/>
  <c r="G1172" i="1"/>
  <c r="AL1172" i="1"/>
  <c r="AM1172" i="1"/>
  <c r="AN1172" i="1"/>
  <c r="AO1172" i="1"/>
  <c r="C1173" i="1"/>
  <c r="AP1173" i="1" s="1"/>
  <c r="D1173" i="1"/>
  <c r="E1173" i="1"/>
  <c r="F1173" i="1"/>
  <c r="G1173" i="1"/>
  <c r="AL1173" i="1"/>
  <c r="AM1173" i="1"/>
  <c r="AN1173" i="1"/>
  <c r="AO1173" i="1"/>
  <c r="C1174" i="1"/>
  <c r="D1174" i="1"/>
  <c r="E1174" i="1"/>
  <c r="F1174" i="1"/>
  <c r="G1174" i="1"/>
  <c r="AL1174" i="1"/>
  <c r="AM1174" i="1"/>
  <c r="AN1174" i="1"/>
  <c r="AO1174" i="1"/>
  <c r="C1175" i="1"/>
  <c r="D1175" i="1"/>
  <c r="E1175" i="1"/>
  <c r="F1175" i="1"/>
  <c r="G1175" i="1"/>
  <c r="AL1175" i="1"/>
  <c r="AM1175" i="1"/>
  <c r="AN1175" i="1"/>
  <c r="AO1175" i="1"/>
  <c r="C1176" i="1"/>
  <c r="J1176" i="1" s="1"/>
  <c r="D1176" i="1"/>
  <c r="E1176" i="1"/>
  <c r="F1176" i="1"/>
  <c r="G1176" i="1"/>
  <c r="AL1176" i="1"/>
  <c r="AM1176" i="1"/>
  <c r="AN1176" i="1"/>
  <c r="AO1176" i="1"/>
  <c r="C1177" i="1"/>
  <c r="AR1177" i="1" s="1"/>
  <c r="D1177" i="1"/>
  <c r="E1177" i="1"/>
  <c r="F1177" i="1"/>
  <c r="G1177" i="1"/>
  <c r="AL1177" i="1"/>
  <c r="AM1177" i="1"/>
  <c r="AN1177" i="1"/>
  <c r="AO1177" i="1"/>
  <c r="C1178" i="1"/>
  <c r="AP1178" i="1" s="1"/>
  <c r="D1178" i="1"/>
  <c r="E1178" i="1"/>
  <c r="F1178" i="1"/>
  <c r="G1178" i="1"/>
  <c r="AL1178" i="1"/>
  <c r="AM1178" i="1"/>
  <c r="AN1178" i="1"/>
  <c r="AO1178" i="1"/>
  <c r="C1179" i="1"/>
  <c r="D1179" i="1"/>
  <c r="E1179" i="1"/>
  <c r="F1179" i="1"/>
  <c r="G1179" i="1"/>
  <c r="AL1179" i="1"/>
  <c r="AM1179" i="1"/>
  <c r="AN1179" i="1"/>
  <c r="AO1179" i="1"/>
  <c r="C1180" i="1"/>
  <c r="L1180" i="1" s="1"/>
  <c r="D1180" i="1"/>
  <c r="E1180" i="1"/>
  <c r="F1180" i="1"/>
  <c r="G1180" i="1"/>
  <c r="AL1180" i="1"/>
  <c r="AM1180" i="1"/>
  <c r="AN1180" i="1"/>
  <c r="AO1180" i="1"/>
  <c r="C1181" i="1"/>
  <c r="D1181" i="1"/>
  <c r="E1181" i="1"/>
  <c r="F1181" i="1"/>
  <c r="G1181" i="1"/>
  <c r="AL1181" i="1"/>
  <c r="AM1181" i="1"/>
  <c r="AN1181" i="1"/>
  <c r="AO1181" i="1"/>
  <c r="C1182" i="1"/>
  <c r="AQ1182" i="1" s="1"/>
  <c r="D1182" i="1"/>
  <c r="E1182" i="1"/>
  <c r="F1182" i="1"/>
  <c r="G1182" i="1"/>
  <c r="AL1182" i="1"/>
  <c r="AM1182" i="1"/>
  <c r="AN1182" i="1"/>
  <c r="AO1182" i="1"/>
  <c r="C1183" i="1"/>
  <c r="L1183" i="1" s="1"/>
  <c r="D1183" i="1"/>
  <c r="E1183" i="1"/>
  <c r="F1183" i="1"/>
  <c r="G1183" i="1"/>
  <c r="AL1183" i="1"/>
  <c r="AM1183" i="1"/>
  <c r="AN1183" i="1"/>
  <c r="AO1183" i="1"/>
  <c r="C1184" i="1"/>
  <c r="J1184" i="1" s="1"/>
  <c r="D1184" i="1"/>
  <c r="E1184" i="1"/>
  <c r="F1184" i="1"/>
  <c r="G1184" i="1"/>
  <c r="AL1184" i="1"/>
  <c r="AM1184" i="1"/>
  <c r="AN1184" i="1"/>
  <c r="AO1184" i="1"/>
  <c r="C1185" i="1"/>
  <c r="AS1185" i="1" s="1"/>
  <c r="D1185" i="1"/>
  <c r="E1185" i="1"/>
  <c r="F1185" i="1"/>
  <c r="G1185" i="1"/>
  <c r="AL1185" i="1"/>
  <c r="AM1185" i="1"/>
  <c r="AN1185" i="1"/>
  <c r="AO1185" i="1"/>
  <c r="C1186" i="1"/>
  <c r="D1186" i="1"/>
  <c r="E1186" i="1"/>
  <c r="F1186" i="1"/>
  <c r="G1186" i="1"/>
  <c r="AL1186" i="1"/>
  <c r="AM1186" i="1"/>
  <c r="AN1186" i="1"/>
  <c r="AO1186" i="1"/>
  <c r="C1187" i="1"/>
  <c r="D1187" i="1"/>
  <c r="E1187" i="1"/>
  <c r="F1187" i="1"/>
  <c r="G1187" i="1"/>
  <c r="AL1187" i="1"/>
  <c r="AM1187" i="1"/>
  <c r="AN1187" i="1"/>
  <c r="AO1187" i="1"/>
  <c r="C1188" i="1"/>
  <c r="AR1188" i="1" s="1"/>
  <c r="D1188" i="1"/>
  <c r="E1188" i="1"/>
  <c r="F1188" i="1"/>
  <c r="G1188" i="1"/>
  <c r="AL1188" i="1"/>
  <c r="AM1188" i="1"/>
  <c r="AN1188" i="1"/>
  <c r="AO1188" i="1"/>
  <c r="C1189" i="1"/>
  <c r="AP1189" i="1" s="1"/>
  <c r="D1189" i="1"/>
  <c r="E1189" i="1"/>
  <c r="F1189" i="1"/>
  <c r="G1189" i="1"/>
  <c r="AL1189" i="1"/>
  <c r="AM1189" i="1"/>
  <c r="AN1189" i="1"/>
  <c r="AO1189" i="1"/>
  <c r="C1190" i="1"/>
  <c r="D1190" i="1"/>
  <c r="E1190" i="1"/>
  <c r="F1190" i="1"/>
  <c r="G1190" i="1"/>
  <c r="AL1190" i="1"/>
  <c r="AM1190" i="1"/>
  <c r="AN1190" i="1"/>
  <c r="AO1190" i="1"/>
  <c r="C1191" i="1"/>
  <c r="D1191" i="1"/>
  <c r="E1191" i="1"/>
  <c r="F1191" i="1"/>
  <c r="G1191" i="1"/>
  <c r="AL1191" i="1"/>
  <c r="AM1191" i="1"/>
  <c r="AN1191" i="1"/>
  <c r="AO1191" i="1"/>
  <c r="C1192" i="1"/>
  <c r="D1192" i="1"/>
  <c r="E1192" i="1"/>
  <c r="F1192" i="1"/>
  <c r="G1192" i="1"/>
  <c r="AL1192" i="1"/>
  <c r="AM1192" i="1"/>
  <c r="AN1192" i="1"/>
  <c r="AO1192" i="1"/>
  <c r="C1193" i="1"/>
  <c r="D1193" i="1"/>
  <c r="E1193" i="1"/>
  <c r="F1193" i="1"/>
  <c r="G1193" i="1"/>
  <c r="AL1193" i="1"/>
  <c r="AM1193" i="1"/>
  <c r="AN1193" i="1"/>
  <c r="AO1193" i="1"/>
  <c r="C1194" i="1"/>
  <c r="K1194" i="1" s="1"/>
  <c r="D1194" i="1"/>
  <c r="E1194" i="1"/>
  <c r="F1194" i="1"/>
  <c r="G1194" i="1"/>
  <c r="AL1194" i="1"/>
  <c r="AM1194" i="1"/>
  <c r="AN1194" i="1"/>
  <c r="AO1194" i="1"/>
  <c r="C1195" i="1"/>
  <c r="D1195" i="1"/>
  <c r="E1195" i="1"/>
  <c r="F1195" i="1"/>
  <c r="G1195" i="1"/>
  <c r="AL1195" i="1"/>
  <c r="AM1195" i="1"/>
  <c r="AN1195" i="1"/>
  <c r="AO1195" i="1"/>
  <c r="C1196" i="1"/>
  <c r="L1196" i="1" s="1"/>
  <c r="D1196" i="1"/>
  <c r="E1196" i="1"/>
  <c r="F1196" i="1"/>
  <c r="G1196" i="1"/>
  <c r="AL1196" i="1"/>
  <c r="AM1196" i="1"/>
  <c r="AN1196" i="1"/>
  <c r="AO1196" i="1"/>
  <c r="C1197" i="1"/>
  <c r="D1197" i="1"/>
  <c r="E1197" i="1"/>
  <c r="F1197" i="1"/>
  <c r="G1197" i="1"/>
  <c r="AL1197" i="1"/>
  <c r="AM1197" i="1"/>
  <c r="AN1197" i="1"/>
  <c r="AO1197" i="1"/>
  <c r="C1198" i="1"/>
  <c r="D1198" i="1"/>
  <c r="E1198" i="1"/>
  <c r="F1198" i="1"/>
  <c r="G1198" i="1"/>
  <c r="AL1198" i="1"/>
  <c r="AM1198" i="1"/>
  <c r="AN1198" i="1"/>
  <c r="AO1198" i="1"/>
  <c r="C1199" i="1"/>
  <c r="D1199" i="1"/>
  <c r="E1199" i="1"/>
  <c r="F1199" i="1"/>
  <c r="G1199" i="1"/>
  <c r="AL1199" i="1"/>
  <c r="AM1199" i="1"/>
  <c r="AN1199" i="1"/>
  <c r="AO1199" i="1"/>
  <c r="C1200" i="1"/>
  <c r="J1200" i="1" s="1"/>
  <c r="D1200" i="1"/>
  <c r="E1200" i="1"/>
  <c r="F1200" i="1"/>
  <c r="G1200" i="1"/>
  <c r="AL1200" i="1"/>
  <c r="AM1200" i="1"/>
  <c r="AN1200" i="1"/>
  <c r="AO1200" i="1"/>
  <c r="C1201" i="1"/>
  <c r="D1201" i="1"/>
  <c r="E1201" i="1"/>
  <c r="F1201" i="1"/>
  <c r="G1201" i="1"/>
  <c r="AL1201" i="1"/>
  <c r="AM1201" i="1"/>
  <c r="AN1201" i="1"/>
  <c r="AO1201" i="1"/>
  <c r="C1202" i="1"/>
  <c r="D1202" i="1"/>
  <c r="E1202" i="1"/>
  <c r="F1202" i="1"/>
  <c r="G1202" i="1"/>
  <c r="AL1202" i="1"/>
  <c r="AM1202" i="1"/>
  <c r="AN1202" i="1"/>
  <c r="AO1202" i="1"/>
  <c r="C1203" i="1"/>
  <c r="D1203" i="1"/>
  <c r="E1203" i="1"/>
  <c r="F1203" i="1"/>
  <c r="G1203" i="1"/>
  <c r="AL1203" i="1"/>
  <c r="AM1203" i="1"/>
  <c r="AN1203" i="1"/>
  <c r="AO1203" i="1"/>
  <c r="C1204" i="1"/>
  <c r="K1204" i="1" s="1"/>
  <c r="D1204" i="1"/>
  <c r="E1204" i="1"/>
  <c r="F1204" i="1"/>
  <c r="G1204" i="1"/>
  <c r="L1204" i="1"/>
  <c r="AL1204" i="1"/>
  <c r="AM1204" i="1"/>
  <c r="AN1204" i="1"/>
  <c r="AO1204" i="1"/>
  <c r="C1205" i="1"/>
  <c r="K1205" i="1" s="1"/>
  <c r="D1205" i="1"/>
  <c r="E1205" i="1"/>
  <c r="F1205" i="1"/>
  <c r="G1205" i="1"/>
  <c r="AL1205" i="1"/>
  <c r="AM1205" i="1"/>
  <c r="AN1205" i="1"/>
  <c r="AO1205" i="1"/>
  <c r="C1206" i="1"/>
  <c r="D1206" i="1"/>
  <c r="E1206" i="1"/>
  <c r="F1206" i="1"/>
  <c r="G1206" i="1"/>
  <c r="AL1206" i="1"/>
  <c r="AM1206" i="1"/>
  <c r="AN1206" i="1"/>
  <c r="AO1206" i="1"/>
  <c r="C1207" i="1"/>
  <c r="D1207" i="1"/>
  <c r="E1207" i="1"/>
  <c r="F1207" i="1"/>
  <c r="G1207" i="1"/>
  <c r="AL1207" i="1"/>
  <c r="AM1207" i="1"/>
  <c r="AN1207" i="1"/>
  <c r="AO1207" i="1"/>
  <c r="C1208" i="1"/>
  <c r="D1208" i="1"/>
  <c r="E1208" i="1"/>
  <c r="F1208" i="1"/>
  <c r="G1208" i="1"/>
  <c r="AL1208" i="1"/>
  <c r="AM1208" i="1"/>
  <c r="AN1208" i="1"/>
  <c r="AO1208" i="1"/>
  <c r="C1209" i="1"/>
  <c r="D1209" i="1"/>
  <c r="E1209" i="1"/>
  <c r="F1209" i="1"/>
  <c r="G1209" i="1"/>
  <c r="AL1209" i="1"/>
  <c r="AM1209" i="1"/>
  <c r="AN1209" i="1"/>
  <c r="AO1209" i="1"/>
  <c r="C1210" i="1"/>
  <c r="D1210" i="1"/>
  <c r="E1210" i="1"/>
  <c r="F1210" i="1"/>
  <c r="G1210" i="1"/>
  <c r="AL1210" i="1"/>
  <c r="AM1210" i="1"/>
  <c r="AN1210" i="1"/>
  <c r="AO1210" i="1"/>
  <c r="C1211" i="1"/>
  <c r="D1211" i="1"/>
  <c r="E1211" i="1"/>
  <c r="F1211" i="1"/>
  <c r="G1211" i="1"/>
  <c r="AL1211" i="1"/>
  <c r="AM1211" i="1"/>
  <c r="AN1211" i="1"/>
  <c r="AO1211" i="1"/>
  <c r="C1212" i="1"/>
  <c r="K1212" i="1" s="1"/>
  <c r="D1212" i="1"/>
  <c r="E1212" i="1"/>
  <c r="F1212" i="1"/>
  <c r="G1212" i="1"/>
  <c r="H1212" i="1" s="1"/>
  <c r="L1212" i="1"/>
  <c r="AL1212" i="1"/>
  <c r="AM1212" i="1"/>
  <c r="AN1212" i="1"/>
  <c r="AO1212" i="1"/>
  <c r="C1213" i="1"/>
  <c r="D1213" i="1"/>
  <c r="E1213" i="1"/>
  <c r="F1213" i="1"/>
  <c r="G1213" i="1"/>
  <c r="AL1213" i="1"/>
  <c r="AM1213" i="1"/>
  <c r="AN1213" i="1"/>
  <c r="AO1213" i="1"/>
  <c r="C1214" i="1"/>
  <c r="D1214" i="1"/>
  <c r="E1214" i="1"/>
  <c r="F1214" i="1"/>
  <c r="G1214" i="1"/>
  <c r="AL1214" i="1"/>
  <c r="AM1214" i="1"/>
  <c r="AN1214" i="1"/>
  <c r="AO1214" i="1"/>
  <c r="C1215" i="1"/>
  <c r="D1215" i="1"/>
  <c r="E1215" i="1"/>
  <c r="F1215" i="1"/>
  <c r="G1215" i="1"/>
  <c r="AL1215" i="1"/>
  <c r="AM1215" i="1"/>
  <c r="AN1215" i="1"/>
  <c r="AO1215" i="1"/>
  <c r="C1216" i="1"/>
  <c r="AQ1216" i="1" s="1"/>
  <c r="D1216" i="1"/>
  <c r="E1216" i="1"/>
  <c r="F1216" i="1"/>
  <c r="G1216" i="1"/>
  <c r="AL1216" i="1"/>
  <c r="AM1216" i="1"/>
  <c r="AN1216" i="1"/>
  <c r="AO1216" i="1"/>
  <c r="C1217" i="1"/>
  <c r="AP1217" i="1" s="1"/>
  <c r="D1217" i="1"/>
  <c r="E1217" i="1"/>
  <c r="F1217" i="1"/>
  <c r="G1217" i="1"/>
  <c r="AL1217" i="1"/>
  <c r="AM1217" i="1"/>
  <c r="AN1217" i="1"/>
  <c r="AO1217" i="1"/>
  <c r="C1218" i="1"/>
  <c r="D1218" i="1"/>
  <c r="E1218" i="1"/>
  <c r="F1218" i="1"/>
  <c r="G1218" i="1"/>
  <c r="AL1218" i="1"/>
  <c r="AM1218" i="1"/>
  <c r="AN1218" i="1"/>
  <c r="AO1218" i="1"/>
  <c r="C1219" i="1"/>
  <c r="D1219" i="1"/>
  <c r="E1219" i="1"/>
  <c r="F1219" i="1"/>
  <c r="G1219" i="1"/>
  <c r="AL1219" i="1"/>
  <c r="AM1219" i="1"/>
  <c r="AN1219" i="1"/>
  <c r="AO1219" i="1"/>
  <c r="C1220" i="1"/>
  <c r="AQ1220" i="1" s="1"/>
  <c r="D1220" i="1"/>
  <c r="E1220" i="1"/>
  <c r="F1220" i="1"/>
  <c r="G1220" i="1"/>
  <c r="AL1220" i="1"/>
  <c r="AM1220" i="1"/>
  <c r="AN1220" i="1"/>
  <c r="AO1220" i="1"/>
  <c r="C1221" i="1"/>
  <c r="AR1221" i="1" s="1"/>
  <c r="D1221" i="1"/>
  <c r="E1221" i="1"/>
  <c r="F1221" i="1"/>
  <c r="G1221" i="1"/>
  <c r="AL1221" i="1"/>
  <c r="AM1221" i="1"/>
  <c r="AN1221" i="1"/>
  <c r="AO1221" i="1"/>
  <c r="C1222" i="1"/>
  <c r="D1222" i="1"/>
  <c r="E1222" i="1"/>
  <c r="F1222" i="1"/>
  <c r="G1222" i="1"/>
  <c r="AL1222" i="1"/>
  <c r="AM1222" i="1"/>
  <c r="AN1222" i="1"/>
  <c r="AO1222" i="1"/>
  <c r="C1223" i="1"/>
  <c r="K1223" i="1" s="1"/>
  <c r="D1223" i="1"/>
  <c r="E1223" i="1"/>
  <c r="F1223" i="1"/>
  <c r="G1223" i="1"/>
  <c r="AL1223" i="1"/>
  <c r="AM1223" i="1"/>
  <c r="AN1223" i="1"/>
  <c r="AO1223" i="1"/>
  <c r="C1224" i="1"/>
  <c r="AQ1224" i="1" s="1"/>
  <c r="D1224" i="1"/>
  <c r="E1224" i="1"/>
  <c r="F1224" i="1"/>
  <c r="G1224" i="1"/>
  <c r="AL1224" i="1"/>
  <c r="AM1224" i="1"/>
  <c r="AN1224" i="1"/>
  <c r="AO1224" i="1"/>
  <c r="C1225" i="1"/>
  <c r="D1225" i="1"/>
  <c r="E1225" i="1"/>
  <c r="F1225" i="1"/>
  <c r="G1225" i="1"/>
  <c r="AL1225" i="1"/>
  <c r="AM1225" i="1"/>
  <c r="AN1225" i="1"/>
  <c r="AO1225" i="1"/>
  <c r="C1246" i="1"/>
  <c r="AP1246" i="1" s="1"/>
  <c r="D1246" i="1"/>
  <c r="E1246" i="1"/>
  <c r="F1246" i="1"/>
  <c r="G1246" i="1"/>
  <c r="AL1246" i="1"/>
  <c r="AM1246" i="1"/>
  <c r="AN1246" i="1"/>
  <c r="AO1246" i="1"/>
  <c r="C1247" i="1"/>
  <c r="AR1247" i="1" s="1"/>
  <c r="D1247" i="1"/>
  <c r="E1247" i="1"/>
  <c r="F1247" i="1"/>
  <c r="G1247" i="1"/>
  <c r="AL1247" i="1"/>
  <c r="AM1247" i="1"/>
  <c r="AN1247" i="1"/>
  <c r="AO1247" i="1"/>
  <c r="C1248" i="1"/>
  <c r="D1248" i="1"/>
  <c r="E1248" i="1"/>
  <c r="F1248" i="1"/>
  <c r="G1248" i="1"/>
  <c r="AL1248" i="1"/>
  <c r="AM1248" i="1"/>
  <c r="AN1248" i="1"/>
  <c r="AO1248" i="1"/>
  <c r="C1249" i="1"/>
  <c r="AR1249" i="1" s="1"/>
  <c r="D1249" i="1"/>
  <c r="E1249" i="1"/>
  <c r="F1249" i="1"/>
  <c r="G1249" i="1"/>
  <c r="AL1249" i="1"/>
  <c r="AM1249" i="1"/>
  <c r="AN1249" i="1"/>
  <c r="AO1249" i="1"/>
  <c r="C1250" i="1"/>
  <c r="D1250" i="1"/>
  <c r="E1250" i="1"/>
  <c r="F1250" i="1"/>
  <c r="G1250" i="1"/>
  <c r="AL1250" i="1"/>
  <c r="AM1250" i="1"/>
  <c r="AN1250" i="1"/>
  <c r="AO1250" i="1"/>
  <c r="C1251" i="1"/>
  <c r="D1251" i="1"/>
  <c r="E1251" i="1"/>
  <c r="F1251" i="1"/>
  <c r="G1251" i="1"/>
  <c r="AL1251" i="1"/>
  <c r="AM1251" i="1"/>
  <c r="AN1251" i="1"/>
  <c r="AO1251" i="1"/>
  <c r="C1252" i="1"/>
  <c r="J1252" i="1" s="1"/>
  <c r="D1252" i="1"/>
  <c r="E1252" i="1"/>
  <c r="F1252" i="1"/>
  <c r="G1252" i="1"/>
  <c r="AL1252" i="1"/>
  <c r="AM1252" i="1"/>
  <c r="AN1252" i="1"/>
  <c r="AO1252" i="1"/>
  <c r="C1253" i="1"/>
  <c r="L1253" i="1" s="1"/>
  <c r="D1253" i="1"/>
  <c r="E1253" i="1"/>
  <c r="F1253" i="1"/>
  <c r="G1253" i="1"/>
  <c r="AL1253" i="1"/>
  <c r="AM1253" i="1"/>
  <c r="AN1253" i="1"/>
  <c r="AO1253" i="1"/>
  <c r="C1254" i="1"/>
  <c r="J1254" i="1" s="1"/>
  <c r="D1254" i="1"/>
  <c r="E1254" i="1"/>
  <c r="F1254" i="1"/>
  <c r="G1254" i="1"/>
  <c r="AL1254" i="1"/>
  <c r="AM1254" i="1"/>
  <c r="AN1254" i="1"/>
  <c r="AO1254" i="1"/>
  <c r="C1255" i="1"/>
  <c r="L1255" i="1" s="1"/>
  <c r="D1255" i="1"/>
  <c r="E1255" i="1"/>
  <c r="F1255" i="1"/>
  <c r="G1255" i="1"/>
  <c r="AL1255" i="1"/>
  <c r="AM1255" i="1"/>
  <c r="AN1255" i="1"/>
  <c r="AO1255" i="1"/>
  <c r="C1256" i="1"/>
  <c r="K1256" i="1" s="1"/>
  <c r="D1256" i="1"/>
  <c r="E1256" i="1"/>
  <c r="F1256" i="1"/>
  <c r="G1256" i="1"/>
  <c r="AL1256" i="1"/>
  <c r="AM1256" i="1"/>
  <c r="AN1256" i="1"/>
  <c r="AO1256" i="1"/>
  <c r="C1257" i="1"/>
  <c r="K1257" i="1" s="1"/>
  <c r="D1257" i="1"/>
  <c r="E1257" i="1"/>
  <c r="F1257" i="1"/>
  <c r="G1257" i="1"/>
  <c r="AL1257" i="1"/>
  <c r="AM1257" i="1"/>
  <c r="AN1257" i="1"/>
  <c r="AO1257" i="1"/>
  <c r="C1258" i="1"/>
  <c r="D1258" i="1"/>
  <c r="E1258" i="1"/>
  <c r="F1258" i="1"/>
  <c r="G1258" i="1"/>
  <c r="AL1258" i="1"/>
  <c r="AM1258" i="1"/>
  <c r="AN1258" i="1"/>
  <c r="AO1258" i="1"/>
  <c r="C1259" i="1"/>
  <c r="AP1259" i="1" s="1"/>
  <c r="D1259" i="1"/>
  <c r="E1259" i="1"/>
  <c r="F1259" i="1"/>
  <c r="G1259" i="1"/>
  <c r="AL1259" i="1"/>
  <c r="AM1259" i="1"/>
  <c r="AN1259" i="1"/>
  <c r="AO1259" i="1"/>
  <c r="C1260" i="1"/>
  <c r="J1260" i="1" s="1"/>
  <c r="D1260" i="1"/>
  <c r="E1260" i="1"/>
  <c r="F1260" i="1"/>
  <c r="G1260" i="1"/>
  <c r="AL1260" i="1"/>
  <c r="AM1260" i="1"/>
  <c r="AN1260" i="1"/>
  <c r="AO1260" i="1"/>
  <c r="C1261" i="1"/>
  <c r="D1261" i="1"/>
  <c r="E1261" i="1"/>
  <c r="F1261" i="1"/>
  <c r="G1261" i="1"/>
  <c r="AL1261" i="1"/>
  <c r="AM1261" i="1"/>
  <c r="AN1261" i="1"/>
  <c r="AO1261" i="1"/>
  <c r="C1262" i="1"/>
  <c r="J1262" i="1" s="1"/>
  <c r="D1262" i="1"/>
  <c r="E1262" i="1"/>
  <c r="F1262" i="1"/>
  <c r="G1262" i="1"/>
  <c r="AL1262" i="1"/>
  <c r="AM1262" i="1"/>
  <c r="AN1262" i="1"/>
  <c r="AO1262" i="1"/>
  <c r="C1263" i="1"/>
  <c r="D1263" i="1"/>
  <c r="E1263" i="1"/>
  <c r="F1263" i="1"/>
  <c r="G1263" i="1"/>
  <c r="AL1263" i="1"/>
  <c r="AM1263" i="1"/>
  <c r="AN1263" i="1"/>
  <c r="AO1263" i="1"/>
  <c r="C1264" i="1"/>
  <c r="D1264" i="1"/>
  <c r="E1264" i="1"/>
  <c r="F1264" i="1"/>
  <c r="G1264" i="1"/>
  <c r="AL1264" i="1"/>
  <c r="AM1264" i="1"/>
  <c r="AN1264" i="1"/>
  <c r="AO1264" i="1"/>
  <c r="C1265" i="1"/>
  <c r="D1265" i="1"/>
  <c r="E1265" i="1"/>
  <c r="F1265" i="1"/>
  <c r="G1265" i="1"/>
  <c r="AL1265" i="1"/>
  <c r="AM1265" i="1"/>
  <c r="AN1265" i="1"/>
  <c r="AO1265" i="1"/>
  <c r="C1266" i="1"/>
  <c r="D1266" i="1"/>
  <c r="E1266" i="1"/>
  <c r="F1266" i="1"/>
  <c r="G1266" i="1"/>
  <c r="AL1266" i="1"/>
  <c r="AM1266" i="1"/>
  <c r="AN1266" i="1"/>
  <c r="AO1266" i="1"/>
  <c r="C1267" i="1"/>
  <c r="J1267" i="1" s="1"/>
  <c r="D1267" i="1"/>
  <c r="E1267" i="1"/>
  <c r="F1267" i="1"/>
  <c r="G1267" i="1"/>
  <c r="AL1267" i="1"/>
  <c r="AM1267" i="1"/>
  <c r="AN1267" i="1"/>
  <c r="AO1267" i="1"/>
  <c r="C1268" i="1"/>
  <c r="J1268" i="1" s="1"/>
  <c r="D1268" i="1"/>
  <c r="E1268" i="1"/>
  <c r="F1268" i="1"/>
  <c r="G1268" i="1"/>
  <c r="AL1268" i="1"/>
  <c r="AM1268" i="1"/>
  <c r="AN1268" i="1"/>
  <c r="AO1268" i="1"/>
  <c r="C1269" i="1"/>
  <c r="D1269" i="1"/>
  <c r="E1269" i="1"/>
  <c r="F1269" i="1"/>
  <c r="G1269" i="1"/>
  <c r="AL1269" i="1"/>
  <c r="AM1269" i="1"/>
  <c r="AN1269" i="1"/>
  <c r="AO1269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C1288" i="1"/>
  <c r="AP1288" i="1" s="1"/>
  <c r="D1288" i="1"/>
  <c r="E1288" i="1"/>
  <c r="F1288" i="1"/>
  <c r="G1288" i="1"/>
  <c r="AL1288" i="1"/>
  <c r="AM1288" i="1"/>
  <c r="AN1288" i="1"/>
  <c r="AO1288" i="1"/>
  <c r="C1289" i="1"/>
  <c r="D1289" i="1"/>
  <c r="E1289" i="1"/>
  <c r="F1289" i="1"/>
  <c r="G1289" i="1"/>
  <c r="AL1289" i="1"/>
  <c r="AM1289" i="1"/>
  <c r="AN1289" i="1"/>
  <c r="AO1289" i="1"/>
  <c r="C1290" i="1"/>
  <c r="AP1290" i="1" s="1"/>
  <c r="D1290" i="1"/>
  <c r="E1290" i="1"/>
  <c r="F1290" i="1"/>
  <c r="G1290" i="1"/>
  <c r="AL1290" i="1"/>
  <c r="AM1290" i="1"/>
  <c r="AN1290" i="1"/>
  <c r="AO1290" i="1"/>
  <c r="C1291" i="1"/>
  <c r="D1291" i="1"/>
  <c r="E1291" i="1"/>
  <c r="F1291" i="1"/>
  <c r="G1291" i="1"/>
  <c r="AL1291" i="1"/>
  <c r="AM1291" i="1"/>
  <c r="AN1291" i="1"/>
  <c r="AO1291" i="1"/>
  <c r="C1292" i="1"/>
  <c r="AQ1292" i="1" s="1"/>
  <c r="D1292" i="1"/>
  <c r="E1292" i="1"/>
  <c r="F1292" i="1"/>
  <c r="G1292" i="1"/>
  <c r="AL1292" i="1"/>
  <c r="AM1292" i="1"/>
  <c r="AN1292" i="1"/>
  <c r="AO1292" i="1"/>
  <c r="C1293" i="1"/>
  <c r="AP1293" i="1" s="1"/>
  <c r="D1293" i="1"/>
  <c r="E1293" i="1"/>
  <c r="F1293" i="1"/>
  <c r="G1293" i="1"/>
  <c r="AL1293" i="1"/>
  <c r="AM1293" i="1"/>
  <c r="AN1293" i="1"/>
  <c r="AO1293" i="1"/>
  <c r="C1294" i="1"/>
  <c r="J1294" i="1" s="1"/>
  <c r="D1294" i="1"/>
  <c r="E1294" i="1"/>
  <c r="F1294" i="1"/>
  <c r="G1294" i="1"/>
  <c r="AL1294" i="1"/>
  <c r="AM1294" i="1"/>
  <c r="AN1294" i="1"/>
  <c r="AO1294" i="1"/>
  <c r="C1295" i="1"/>
  <c r="J1295" i="1" s="1"/>
  <c r="D1295" i="1"/>
  <c r="E1295" i="1"/>
  <c r="F1295" i="1"/>
  <c r="G1295" i="1"/>
  <c r="AL1295" i="1"/>
  <c r="AM1295" i="1"/>
  <c r="AN1295" i="1"/>
  <c r="AO1295" i="1"/>
  <c r="C1296" i="1"/>
  <c r="D1296" i="1"/>
  <c r="E1296" i="1"/>
  <c r="F1296" i="1"/>
  <c r="G1296" i="1"/>
  <c r="AL1296" i="1"/>
  <c r="AM1296" i="1"/>
  <c r="AN1296" i="1"/>
  <c r="AO1296" i="1"/>
  <c r="C1297" i="1"/>
  <c r="AR1297" i="1" s="1"/>
  <c r="D1297" i="1"/>
  <c r="E1297" i="1"/>
  <c r="F1297" i="1"/>
  <c r="G1297" i="1"/>
  <c r="AL1297" i="1"/>
  <c r="AM1297" i="1"/>
  <c r="AN1297" i="1"/>
  <c r="AO1297" i="1"/>
  <c r="C1298" i="1"/>
  <c r="L1298" i="1" s="1"/>
  <c r="D1298" i="1"/>
  <c r="E1298" i="1"/>
  <c r="F1298" i="1"/>
  <c r="G1298" i="1"/>
  <c r="AL1298" i="1"/>
  <c r="AM1298" i="1"/>
  <c r="AN1298" i="1"/>
  <c r="AO1298" i="1"/>
  <c r="C1299" i="1"/>
  <c r="D1299" i="1"/>
  <c r="E1299" i="1"/>
  <c r="F1299" i="1"/>
  <c r="G1299" i="1"/>
  <c r="AL1299" i="1"/>
  <c r="AM1299" i="1"/>
  <c r="AN1299" i="1"/>
  <c r="AO1299" i="1"/>
  <c r="C1300" i="1"/>
  <c r="AR1300" i="1" s="1"/>
  <c r="D1300" i="1"/>
  <c r="E1300" i="1"/>
  <c r="F1300" i="1"/>
  <c r="G1300" i="1"/>
  <c r="AL1300" i="1"/>
  <c r="AM1300" i="1"/>
  <c r="AN1300" i="1"/>
  <c r="AO1300" i="1"/>
  <c r="C1301" i="1"/>
  <c r="D1301" i="1"/>
  <c r="E1301" i="1"/>
  <c r="F1301" i="1"/>
  <c r="G1301" i="1"/>
  <c r="AL1301" i="1"/>
  <c r="AM1301" i="1"/>
  <c r="AN1301" i="1"/>
  <c r="AO1301" i="1"/>
  <c r="C1302" i="1"/>
  <c r="L1302" i="1" s="1"/>
  <c r="D1302" i="1"/>
  <c r="E1302" i="1"/>
  <c r="F1302" i="1"/>
  <c r="G1302" i="1"/>
  <c r="AL1302" i="1"/>
  <c r="AM1302" i="1"/>
  <c r="AN1302" i="1"/>
  <c r="AO1302" i="1"/>
  <c r="C1303" i="1"/>
  <c r="D1303" i="1"/>
  <c r="E1303" i="1"/>
  <c r="F1303" i="1"/>
  <c r="G1303" i="1"/>
  <c r="AL1303" i="1"/>
  <c r="AM1303" i="1"/>
  <c r="AN1303" i="1"/>
  <c r="AO1303" i="1"/>
  <c r="C1304" i="1"/>
  <c r="K1304" i="1" s="1"/>
  <c r="D1304" i="1"/>
  <c r="E1304" i="1"/>
  <c r="F1304" i="1"/>
  <c r="G1304" i="1"/>
  <c r="AL1304" i="1"/>
  <c r="AM1304" i="1"/>
  <c r="AN1304" i="1"/>
  <c r="AO1304" i="1"/>
  <c r="C1305" i="1"/>
  <c r="AS1305" i="1" s="1"/>
  <c r="D1305" i="1"/>
  <c r="E1305" i="1"/>
  <c r="F1305" i="1"/>
  <c r="G1305" i="1"/>
  <c r="AL1305" i="1"/>
  <c r="AM1305" i="1"/>
  <c r="AN1305" i="1"/>
  <c r="AO1305" i="1"/>
  <c r="AR1305" i="1"/>
  <c r="C1306" i="1"/>
  <c r="L1306" i="1" s="1"/>
  <c r="D1306" i="1"/>
  <c r="E1306" i="1"/>
  <c r="F1306" i="1"/>
  <c r="G1306" i="1"/>
  <c r="AL1306" i="1"/>
  <c r="AM1306" i="1"/>
  <c r="AN1306" i="1"/>
  <c r="AO1306" i="1"/>
  <c r="C1307" i="1"/>
  <c r="D1307" i="1"/>
  <c r="E1307" i="1"/>
  <c r="F1307" i="1"/>
  <c r="G1307" i="1"/>
  <c r="AL1307" i="1"/>
  <c r="AM1307" i="1"/>
  <c r="AN1307" i="1"/>
  <c r="AO1307" i="1"/>
  <c r="C1308" i="1"/>
  <c r="D1308" i="1"/>
  <c r="E1308" i="1"/>
  <c r="F1308" i="1"/>
  <c r="G1308" i="1"/>
  <c r="AL1308" i="1"/>
  <c r="AM1308" i="1"/>
  <c r="AN1308" i="1"/>
  <c r="AO1308" i="1"/>
  <c r="C1309" i="1"/>
  <c r="D1309" i="1"/>
  <c r="E1309" i="1"/>
  <c r="F1309" i="1"/>
  <c r="G1309" i="1"/>
  <c r="AL1309" i="1"/>
  <c r="AM1309" i="1"/>
  <c r="AN1309" i="1"/>
  <c r="AO1309" i="1"/>
  <c r="C1310" i="1"/>
  <c r="D1310" i="1"/>
  <c r="E1310" i="1"/>
  <c r="F1310" i="1"/>
  <c r="G1310" i="1"/>
  <c r="AL1310" i="1"/>
  <c r="AM1310" i="1"/>
  <c r="AN1310" i="1"/>
  <c r="AO1310" i="1"/>
  <c r="C1311" i="1"/>
  <c r="AP1311" i="1" s="1"/>
  <c r="D1311" i="1"/>
  <c r="E1311" i="1"/>
  <c r="F1311" i="1"/>
  <c r="G1311" i="1"/>
  <c r="AL1311" i="1"/>
  <c r="AM1311" i="1"/>
  <c r="AN1311" i="1"/>
  <c r="AO1311" i="1"/>
  <c r="C1312" i="1"/>
  <c r="AS1312" i="1" s="1"/>
  <c r="D1312" i="1"/>
  <c r="E1312" i="1"/>
  <c r="F1312" i="1"/>
  <c r="G1312" i="1"/>
  <c r="AL1312" i="1"/>
  <c r="AM1312" i="1"/>
  <c r="AN1312" i="1"/>
  <c r="AO1312" i="1"/>
  <c r="C1313" i="1"/>
  <c r="D1313" i="1"/>
  <c r="E1313" i="1"/>
  <c r="F1313" i="1"/>
  <c r="G1313" i="1"/>
  <c r="AL1313" i="1"/>
  <c r="AM1313" i="1"/>
  <c r="AN1313" i="1"/>
  <c r="AO1313" i="1"/>
  <c r="C1314" i="1"/>
  <c r="D1314" i="1"/>
  <c r="E1314" i="1"/>
  <c r="F1314" i="1"/>
  <c r="G1314" i="1"/>
  <c r="AL1314" i="1"/>
  <c r="AM1314" i="1"/>
  <c r="AN1314" i="1"/>
  <c r="AO1314" i="1"/>
  <c r="C1315" i="1"/>
  <c r="K1315" i="1" s="1"/>
  <c r="D1315" i="1"/>
  <c r="E1315" i="1"/>
  <c r="F1315" i="1"/>
  <c r="G1315" i="1"/>
  <c r="AL1315" i="1"/>
  <c r="AM1315" i="1"/>
  <c r="AN1315" i="1"/>
  <c r="AO1315" i="1"/>
  <c r="C1316" i="1"/>
  <c r="AQ1316" i="1" s="1"/>
  <c r="D1316" i="1"/>
  <c r="E1316" i="1"/>
  <c r="F1316" i="1"/>
  <c r="G1316" i="1"/>
  <c r="AL1316" i="1"/>
  <c r="AM1316" i="1"/>
  <c r="AN1316" i="1"/>
  <c r="AO1316" i="1"/>
  <c r="C1317" i="1"/>
  <c r="K1317" i="1" s="1"/>
  <c r="D1317" i="1"/>
  <c r="E1317" i="1"/>
  <c r="F1317" i="1"/>
  <c r="G1317" i="1"/>
  <c r="AL1317" i="1"/>
  <c r="AM1317" i="1"/>
  <c r="AN1317" i="1"/>
  <c r="AO1317" i="1"/>
  <c r="C1318" i="1"/>
  <c r="D1318" i="1"/>
  <c r="E1318" i="1"/>
  <c r="F1318" i="1"/>
  <c r="G1318" i="1"/>
  <c r="AL1318" i="1"/>
  <c r="AM1318" i="1"/>
  <c r="AN1318" i="1"/>
  <c r="AO1318" i="1"/>
  <c r="C1319" i="1"/>
  <c r="AP1319" i="1" s="1"/>
  <c r="D1319" i="1"/>
  <c r="E1319" i="1"/>
  <c r="F1319" i="1"/>
  <c r="G1319" i="1"/>
  <c r="AL1319" i="1"/>
  <c r="AM1319" i="1"/>
  <c r="AN1319" i="1"/>
  <c r="AO1319" i="1"/>
  <c r="C1320" i="1"/>
  <c r="AP1320" i="1" s="1"/>
  <c r="D1320" i="1"/>
  <c r="E1320" i="1"/>
  <c r="F1320" i="1"/>
  <c r="G1320" i="1"/>
  <c r="AL1320" i="1"/>
  <c r="AM1320" i="1"/>
  <c r="AN1320" i="1"/>
  <c r="AO1320" i="1"/>
  <c r="C1321" i="1"/>
  <c r="D1321" i="1"/>
  <c r="E1321" i="1"/>
  <c r="F1321" i="1"/>
  <c r="G1321" i="1"/>
  <c r="AL1321" i="1"/>
  <c r="AM1321" i="1"/>
  <c r="AN1321" i="1"/>
  <c r="AO1321" i="1"/>
  <c r="C1322" i="1"/>
  <c r="D1322" i="1"/>
  <c r="E1322" i="1"/>
  <c r="F1322" i="1"/>
  <c r="G1322" i="1"/>
  <c r="AL1322" i="1"/>
  <c r="AM1322" i="1"/>
  <c r="AN1322" i="1"/>
  <c r="AO1322" i="1"/>
  <c r="C1323" i="1"/>
  <c r="D1323" i="1"/>
  <c r="E1323" i="1"/>
  <c r="F1323" i="1"/>
  <c r="G1323" i="1"/>
  <c r="AL1323" i="1"/>
  <c r="AM1323" i="1"/>
  <c r="AN1323" i="1"/>
  <c r="AO1323" i="1"/>
  <c r="C1324" i="1"/>
  <c r="AQ1324" i="1" s="1"/>
  <c r="D1324" i="1"/>
  <c r="E1324" i="1"/>
  <c r="F1324" i="1"/>
  <c r="G1324" i="1"/>
  <c r="L1324" i="1"/>
  <c r="AL1324" i="1"/>
  <c r="AM1324" i="1"/>
  <c r="AN1324" i="1"/>
  <c r="AO1324" i="1"/>
  <c r="C1325" i="1"/>
  <c r="D1325" i="1"/>
  <c r="E1325" i="1"/>
  <c r="F1325" i="1"/>
  <c r="G1325" i="1"/>
  <c r="AL1325" i="1"/>
  <c r="AM1325" i="1"/>
  <c r="AN1325" i="1"/>
  <c r="AO1325" i="1"/>
  <c r="C1326" i="1"/>
  <c r="J1326" i="1" s="1"/>
  <c r="D1326" i="1"/>
  <c r="E1326" i="1"/>
  <c r="F1326" i="1"/>
  <c r="G1326" i="1"/>
  <c r="AL1326" i="1"/>
  <c r="AM1326" i="1"/>
  <c r="AN1326" i="1"/>
  <c r="AO1326" i="1"/>
  <c r="C1327" i="1"/>
  <c r="D1327" i="1"/>
  <c r="E1327" i="1"/>
  <c r="F1327" i="1"/>
  <c r="G1327" i="1"/>
  <c r="AL1327" i="1"/>
  <c r="AM1327" i="1"/>
  <c r="AN1327" i="1"/>
  <c r="AO1327" i="1"/>
  <c r="C1328" i="1"/>
  <c r="D1328" i="1"/>
  <c r="E1328" i="1"/>
  <c r="F1328" i="1"/>
  <c r="G1328" i="1"/>
  <c r="AL1328" i="1"/>
  <c r="AM1328" i="1"/>
  <c r="AN1328" i="1"/>
  <c r="AO1328" i="1"/>
  <c r="C1329" i="1"/>
  <c r="AR1329" i="1" s="1"/>
  <c r="D1329" i="1"/>
  <c r="E1329" i="1"/>
  <c r="F1329" i="1"/>
  <c r="G1329" i="1"/>
  <c r="AL1329" i="1"/>
  <c r="AM1329" i="1"/>
  <c r="AN1329" i="1"/>
  <c r="AO1329" i="1"/>
  <c r="C1330" i="1"/>
  <c r="J1330" i="1" s="1"/>
  <c r="D1330" i="1"/>
  <c r="E1330" i="1"/>
  <c r="F1330" i="1"/>
  <c r="G1330" i="1"/>
  <c r="AL1330" i="1"/>
  <c r="AM1330" i="1"/>
  <c r="AN1330" i="1"/>
  <c r="AO1330" i="1"/>
  <c r="C1331" i="1"/>
  <c r="K1331" i="1" s="1"/>
  <c r="D1331" i="1"/>
  <c r="E1331" i="1"/>
  <c r="F1331" i="1"/>
  <c r="G1331" i="1"/>
  <c r="AL1331" i="1"/>
  <c r="AM1331" i="1"/>
  <c r="AN1331" i="1"/>
  <c r="AO1331" i="1"/>
  <c r="C1332" i="1"/>
  <c r="D1332" i="1"/>
  <c r="E1332" i="1"/>
  <c r="F1332" i="1"/>
  <c r="G1332" i="1"/>
  <c r="AL1332" i="1"/>
  <c r="AM1332" i="1"/>
  <c r="AN1332" i="1"/>
  <c r="AO1332" i="1"/>
  <c r="C1333" i="1"/>
  <c r="D1333" i="1"/>
  <c r="E1333" i="1"/>
  <c r="F1333" i="1"/>
  <c r="G1333" i="1"/>
  <c r="AL1333" i="1"/>
  <c r="AM1333" i="1"/>
  <c r="AN1333" i="1"/>
  <c r="AO1333" i="1"/>
  <c r="C1334" i="1"/>
  <c r="D1334" i="1"/>
  <c r="E1334" i="1"/>
  <c r="F1334" i="1"/>
  <c r="G1334" i="1"/>
  <c r="AL1334" i="1"/>
  <c r="AM1334" i="1"/>
  <c r="AN1334" i="1"/>
  <c r="AO1334" i="1"/>
  <c r="C1335" i="1"/>
  <c r="D1335" i="1"/>
  <c r="E1335" i="1"/>
  <c r="F1335" i="1"/>
  <c r="G1335" i="1"/>
  <c r="AL1335" i="1"/>
  <c r="AM1335" i="1"/>
  <c r="AN1335" i="1"/>
  <c r="AO1335" i="1"/>
  <c r="C1336" i="1"/>
  <c r="AQ1336" i="1" s="1"/>
  <c r="D1336" i="1"/>
  <c r="E1336" i="1"/>
  <c r="F1336" i="1"/>
  <c r="G1336" i="1"/>
  <c r="AL1336" i="1"/>
  <c r="AM1336" i="1"/>
  <c r="AN1336" i="1"/>
  <c r="AO1336" i="1"/>
  <c r="C1337" i="1"/>
  <c r="D1337" i="1"/>
  <c r="E1337" i="1"/>
  <c r="F1337" i="1"/>
  <c r="G1337" i="1"/>
  <c r="AL1337" i="1"/>
  <c r="AM1337" i="1"/>
  <c r="AN1337" i="1"/>
  <c r="AO1337" i="1"/>
  <c r="C1338" i="1"/>
  <c r="D1338" i="1"/>
  <c r="E1338" i="1"/>
  <c r="F1338" i="1"/>
  <c r="G1338" i="1"/>
  <c r="AL1338" i="1"/>
  <c r="AM1338" i="1"/>
  <c r="AN1338" i="1"/>
  <c r="AO1338" i="1"/>
  <c r="AP1338" i="1"/>
  <c r="C1339" i="1"/>
  <c r="D1339" i="1"/>
  <c r="E1339" i="1"/>
  <c r="F1339" i="1"/>
  <c r="G1339" i="1"/>
  <c r="AL1339" i="1"/>
  <c r="AM1339" i="1"/>
  <c r="AN1339" i="1"/>
  <c r="AO1339" i="1"/>
  <c r="C1340" i="1"/>
  <c r="AQ1340" i="1" s="1"/>
  <c r="D1340" i="1"/>
  <c r="E1340" i="1"/>
  <c r="F1340" i="1"/>
  <c r="G1340" i="1"/>
  <c r="AL1340" i="1"/>
  <c r="AM1340" i="1"/>
  <c r="AN1340" i="1"/>
  <c r="AO1340" i="1"/>
  <c r="C1341" i="1"/>
  <c r="D1341" i="1"/>
  <c r="E1341" i="1"/>
  <c r="F1341" i="1"/>
  <c r="G1341" i="1"/>
  <c r="AL1341" i="1"/>
  <c r="AM1341" i="1"/>
  <c r="AN1341" i="1"/>
  <c r="AO1341" i="1"/>
  <c r="C1342" i="1"/>
  <c r="L1342" i="1" s="1"/>
  <c r="D1342" i="1"/>
  <c r="E1342" i="1"/>
  <c r="F1342" i="1"/>
  <c r="G1342" i="1"/>
  <c r="AL1342" i="1"/>
  <c r="AM1342" i="1"/>
  <c r="AN1342" i="1"/>
  <c r="AO1342" i="1"/>
  <c r="C1343" i="1"/>
  <c r="D1343" i="1"/>
  <c r="E1343" i="1"/>
  <c r="F1343" i="1"/>
  <c r="G1343" i="1"/>
  <c r="AL1343" i="1"/>
  <c r="AM1343" i="1"/>
  <c r="AN1343" i="1"/>
  <c r="AO1343" i="1"/>
  <c r="C1344" i="1"/>
  <c r="L1344" i="1" s="1"/>
  <c r="D1344" i="1"/>
  <c r="E1344" i="1"/>
  <c r="F1344" i="1"/>
  <c r="G1344" i="1"/>
  <c r="AL1344" i="1"/>
  <c r="AM1344" i="1"/>
  <c r="AN1344" i="1"/>
  <c r="AO1344" i="1"/>
  <c r="C1345" i="1"/>
  <c r="D1345" i="1"/>
  <c r="E1345" i="1"/>
  <c r="F1345" i="1"/>
  <c r="G1345" i="1"/>
  <c r="AL1345" i="1"/>
  <c r="AM1345" i="1"/>
  <c r="AN1345" i="1"/>
  <c r="AO1345" i="1"/>
  <c r="C1346" i="1"/>
  <c r="L1346" i="1" s="1"/>
  <c r="D1346" i="1"/>
  <c r="E1346" i="1"/>
  <c r="F1346" i="1"/>
  <c r="G1346" i="1"/>
  <c r="AL1346" i="1"/>
  <c r="AM1346" i="1"/>
  <c r="AN1346" i="1"/>
  <c r="AO1346" i="1"/>
  <c r="C1347" i="1"/>
  <c r="D1347" i="1"/>
  <c r="E1347" i="1"/>
  <c r="F1347" i="1"/>
  <c r="G1347" i="1"/>
  <c r="AL1347" i="1"/>
  <c r="AM1347" i="1"/>
  <c r="AN1347" i="1"/>
  <c r="AO1347" i="1"/>
  <c r="C1348" i="1"/>
  <c r="AQ1348" i="1" s="1"/>
  <c r="D1348" i="1"/>
  <c r="E1348" i="1"/>
  <c r="F1348" i="1"/>
  <c r="G1348" i="1"/>
  <c r="AL1348" i="1"/>
  <c r="AM1348" i="1"/>
  <c r="AN1348" i="1"/>
  <c r="AO1348" i="1"/>
  <c r="C1349" i="1"/>
  <c r="D1349" i="1"/>
  <c r="E1349" i="1"/>
  <c r="F1349" i="1"/>
  <c r="G1349" i="1"/>
  <c r="AL1349" i="1"/>
  <c r="AM1349" i="1"/>
  <c r="AN1349" i="1"/>
  <c r="AO1349" i="1"/>
  <c r="C1350" i="1"/>
  <c r="D1350" i="1"/>
  <c r="E1350" i="1"/>
  <c r="F1350" i="1"/>
  <c r="G1350" i="1"/>
  <c r="AL1350" i="1"/>
  <c r="AM1350" i="1"/>
  <c r="AN1350" i="1"/>
  <c r="AO1350" i="1"/>
  <c r="C1351" i="1"/>
  <c r="D1351" i="1"/>
  <c r="E1351" i="1"/>
  <c r="F1351" i="1"/>
  <c r="G1351" i="1"/>
  <c r="AL1351" i="1"/>
  <c r="AM1351" i="1"/>
  <c r="AN1351" i="1"/>
  <c r="AO1351" i="1"/>
  <c r="C1352" i="1"/>
  <c r="D1352" i="1"/>
  <c r="E1352" i="1"/>
  <c r="F1352" i="1"/>
  <c r="G1352" i="1"/>
  <c r="AL1352" i="1"/>
  <c r="AM1352" i="1"/>
  <c r="AN1352" i="1"/>
  <c r="AO1352" i="1"/>
  <c r="C1353" i="1"/>
  <c r="D1353" i="1"/>
  <c r="E1353" i="1"/>
  <c r="F1353" i="1"/>
  <c r="G1353" i="1"/>
  <c r="AL1353" i="1"/>
  <c r="AM1353" i="1"/>
  <c r="AN1353" i="1"/>
  <c r="AO1353" i="1"/>
  <c r="C1354" i="1"/>
  <c r="D1354" i="1"/>
  <c r="E1354" i="1"/>
  <c r="F1354" i="1"/>
  <c r="G1354" i="1"/>
  <c r="L1354" i="1"/>
  <c r="AL1354" i="1"/>
  <c r="AM1354" i="1"/>
  <c r="AN1354" i="1"/>
  <c r="AO1354" i="1"/>
  <c r="C1355" i="1"/>
  <c r="K1355" i="1" s="1"/>
  <c r="D1355" i="1"/>
  <c r="E1355" i="1"/>
  <c r="F1355" i="1"/>
  <c r="G1355" i="1"/>
  <c r="AL1355" i="1"/>
  <c r="AM1355" i="1"/>
  <c r="AN1355" i="1"/>
  <c r="AO1355" i="1"/>
  <c r="C1356" i="1"/>
  <c r="D1356" i="1"/>
  <c r="E1356" i="1"/>
  <c r="F1356" i="1"/>
  <c r="G1356" i="1"/>
  <c r="AL1356" i="1"/>
  <c r="AM1356" i="1"/>
  <c r="AN1356" i="1"/>
  <c r="AO1356" i="1"/>
  <c r="C1357" i="1"/>
  <c r="L1357" i="1" s="1"/>
  <c r="D1357" i="1"/>
  <c r="E1357" i="1"/>
  <c r="F1357" i="1"/>
  <c r="G1357" i="1"/>
  <c r="AL1357" i="1"/>
  <c r="AM1357" i="1"/>
  <c r="AN1357" i="1"/>
  <c r="AO1357" i="1"/>
  <c r="C1358" i="1"/>
  <c r="D1358" i="1"/>
  <c r="E1358" i="1"/>
  <c r="F1358" i="1"/>
  <c r="G1358" i="1"/>
  <c r="AL1358" i="1"/>
  <c r="AM1358" i="1"/>
  <c r="AN1358" i="1"/>
  <c r="AO1358" i="1"/>
  <c r="C1359" i="1"/>
  <c r="D1359" i="1"/>
  <c r="E1359" i="1"/>
  <c r="F1359" i="1"/>
  <c r="G1359" i="1"/>
  <c r="AL1359" i="1"/>
  <c r="AM1359" i="1"/>
  <c r="AN1359" i="1"/>
  <c r="AO1359" i="1"/>
  <c r="C1360" i="1"/>
  <c r="D1360" i="1"/>
  <c r="E1360" i="1"/>
  <c r="F1360" i="1"/>
  <c r="G1360" i="1"/>
  <c r="AL1360" i="1"/>
  <c r="AM1360" i="1"/>
  <c r="AN1360" i="1"/>
  <c r="AO1360" i="1"/>
  <c r="C1361" i="1"/>
  <c r="AR1361" i="1" s="1"/>
  <c r="D1361" i="1"/>
  <c r="E1361" i="1"/>
  <c r="F1361" i="1"/>
  <c r="G1361" i="1"/>
  <c r="AL1361" i="1"/>
  <c r="AM1361" i="1"/>
  <c r="AN1361" i="1"/>
  <c r="AO1361" i="1"/>
  <c r="C1362" i="1"/>
  <c r="D1362" i="1"/>
  <c r="E1362" i="1"/>
  <c r="F1362" i="1"/>
  <c r="G1362" i="1"/>
  <c r="AL1362" i="1"/>
  <c r="AM1362" i="1"/>
  <c r="AN1362" i="1"/>
  <c r="AO1362" i="1"/>
  <c r="C1363" i="1"/>
  <c r="D1363" i="1"/>
  <c r="E1363" i="1"/>
  <c r="F1363" i="1"/>
  <c r="G1363" i="1"/>
  <c r="AL1363" i="1"/>
  <c r="AM1363" i="1"/>
  <c r="AN1363" i="1"/>
  <c r="AO1363" i="1"/>
  <c r="C1364" i="1"/>
  <c r="D1364" i="1"/>
  <c r="E1364" i="1"/>
  <c r="F1364" i="1"/>
  <c r="G1364" i="1"/>
  <c r="AL1364" i="1"/>
  <c r="AM1364" i="1"/>
  <c r="AN1364" i="1"/>
  <c r="AO1364" i="1"/>
  <c r="C1365" i="1"/>
  <c r="D1365" i="1"/>
  <c r="E1365" i="1"/>
  <c r="F1365" i="1"/>
  <c r="G1365" i="1"/>
  <c r="AL1365" i="1"/>
  <c r="AM1365" i="1"/>
  <c r="AN1365" i="1"/>
  <c r="AO1365" i="1"/>
  <c r="C1366" i="1"/>
  <c r="D1366" i="1"/>
  <c r="E1366" i="1"/>
  <c r="F1366" i="1"/>
  <c r="G1366" i="1"/>
  <c r="AL1366" i="1"/>
  <c r="AM1366" i="1"/>
  <c r="AN1366" i="1"/>
  <c r="AO1366" i="1"/>
  <c r="C1367" i="1"/>
  <c r="D1367" i="1"/>
  <c r="E1367" i="1"/>
  <c r="F1367" i="1"/>
  <c r="G1367" i="1"/>
  <c r="AL1367" i="1"/>
  <c r="AM1367" i="1"/>
  <c r="AN1367" i="1"/>
  <c r="AO1367" i="1"/>
  <c r="C1368" i="1"/>
  <c r="AP1368" i="1" s="1"/>
  <c r="D1368" i="1"/>
  <c r="E1368" i="1"/>
  <c r="F1368" i="1"/>
  <c r="G1368" i="1"/>
  <c r="AL1368" i="1"/>
  <c r="AM1368" i="1"/>
  <c r="AN1368" i="1"/>
  <c r="AO1368" i="1"/>
  <c r="C1369" i="1"/>
  <c r="D1369" i="1"/>
  <c r="E1369" i="1"/>
  <c r="F1369" i="1"/>
  <c r="G1369" i="1"/>
  <c r="AL1369" i="1"/>
  <c r="AM1369" i="1"/>
  <c r="AN1369" i="1"/>
  <c r="AO1369" i="1"/>
  <c r="C1370" i="1"/>
  <c r="AQ1370" i="1" s="1"/>
  <c r="D1370" i="1"/>
  <c r="E1370" i="1"/>
  <c r="F1370" i="1"/>
  <c r="G1370" i="1"/>
  <c r="AL1370" i="1"/>
  <c r="AM1370" i="1"/>
  <c r="AN1370" i="1"/>
  <c r="AO1370" i="1"/>
  <c r="C1373" i="1"/>
  <c r="D1373" i="1"/>
  <c r="E1373" i="1"/>
  <c r="F1373" i="1"/>
  <c r="G1373" i="1"/>
  <c r="AL1373" i="1"/>
  <c r="AM1373" i="1"/>
  <c r="AN1373" i="1"/>
  <c r="AO1373" i="1"/>
  <c r="C1374" i="1"/>
  <c r="AQ1374" i="1" s="1"/>
  <c r="D1374" i="1"/>
  <c r="E1374" i="1"/>
  <c r="F1374" i="1"/>
  <c r="G1374" i="1"/>
  <c r="AL1374" i="1"/>
  <c r="AM1374" i="1"/>
  <c r="AN1374" i="1"/>
  <c r="AO1374" i="1"/>
  <c r="C1375" i="1"/>
  <c r="D1375" i="1"/>
  <c r="E1375" i="1"/>
  <c r="F1375" i="1"/>
  <c r="G1375" i="1"/>
  <c r="AL1375" i="1"/>
  <c r="AM1375" i="1"/>
  <c r="AN1375" i="1"/>
  <c r="AO1375" i="1"/>
  <c r="C1376" i="1"/>
  <c r="D1376" i="1"/>
  <c r="E1376" i="1"/>
  <c r="F1376" i="1"/>
  <c r="G1376" i="1"/>
  <c r="AL1376" i="1"/>
  <c r="AM1376" i="1"/>
  <c r="AN1376" i="1"/>
  <c r="AO1376" i="1"/>
  <c r="C1377" i="1"/>
  <c r="D1377" i="1"/>
  <c r="E1377" i="1"/>
  <c r="F1377" i="1"/>
  <c r="G1377" i="1"/>
  <c r="AL1377" i="1"/>
  <c r="AM1377" i="1"/>
  <c r="AN1377" i="1"/>
  <c r="AO1377" i="1"/>
  <c r="C1378" i="1"/>
  <c r="D1378" i="1"/>
  <c r="E1378" i="1"/>
  <c r="F1378" i="1"/>
  <c r="G1378" i="1"/>
  <c r="AL1378" i="1"/>
  <c r="AM1378" i="1"/>
  <c r="AN1378" i="1"/>
  <c r="AO1378" i="1"/>
  <c r="C1379" i="1"/>
  <c r="D1379" i="1"/>
  <c r="E1379" i="1"/>
  <c r="F1379" i="1"/>
  <c r="G1379" i="1"/>
  <c r="AL1379" i="1"/>
  <c r="AM1379" i="1"/>
  <c r="AN1379" i="1"/>
  <c r="AO1379" i="1"/>
  <c r="C1380" i="1"/>
  <c r="K1380" i="1" s="1"/>
  <c r="D1380" i="1"/>
  <c r="E1380" i="1"/>
  <c r="F1380" i="1"/>
  <c r="G1380" i="1"/>
  <c r="AL1380" i="1"/>
  <c r="AM1380" i="1"/>
  <c r="AN1380" i="1"/>
  <c r="AO1380" i="1"/>
  <c r="C1381" i="1"/>
  <c r="D1381" i="1"/>
  <c r="E1381" i="1"/>
  <c r="F1381" i="1"/>
  <c r="G1381" i="1"/>
  <c r="AL1381" i="1"/>
  <c r="AM1381" i="1"/>
  <c r="AN1381" i="1"/>
  <c r="AO1381" i="1"/>
  <c r="C1382" i="1"/>
  <c r="AR1382" i="1" s="1"/>
  <c r="D1382" i="1"/>
  <c r="E1382" i="1"/>
  <c r="F1382" i="1"/>
  <c r="G1382" i="1"/>
  <c r="AL1382" i="1"/>
  <c r="AM1382" i="1"/>
  <c r="AN1382" i="1"/>
  <c r="AO1382" i="1"/>
  <c r="C1383" i="1"/>
  <c r="J1383" i="1" s="1"/>
  <c r="D1383" i="1"/>
  <c r="E1383" i="1"/>
  <c r="F1383" i="1"/>
  <c r="G1383" i="1"/>
  <c r="AL1383" i="1"/>
  <c r="AM1383" i="1"/>
  <c r="AN1383" i="1"/>
  <c r="AO1383" i="1"/>
  <c r="C1384" i="1"/>
  <c r="AR1384" i="1" s="1"/>
  <c r="D1384" i="1"/>
  <c r="E1384" i="1"/>
  <c r="F1384" i="1"/>
  <c r="G1384" i="1"/>
  <c r="H1384" i="1" s="1"/>
  <c r="AL1384" i="1"/>
  <c r="AM1384" i="1"/>
  <c r="AN1384" i="1"/>
  <c r="AO1384" i="1"/>
  <c r="C1385" i="1"/>
  <c r="J1385" i="1" s="1"/>
  <c r="D1385" i="1"/>
  <c r="E1385" i="1"/>
  <c r="F1385" i="1"/>
  <c r="G1385" i="1"/>
  <c r="AL1385" i="1"/>
  <c r="AM1385" i="1"/>
  <c r="AN1385" i="1"/>
  <c r="AO1385" i="1"/>
  <c r="C1386" i="1"/>
  <c r="AR1386" i="1" s="1"/>
  <c r="D1386" i="1"/>
  <c r="E1386" i="1"/>
  <c r="F1386" i="1"/>
  <c r="G1386" i="1"/>
  <c r="AL1386" i="1"/>
  <c r="AM1386" i="1"/>
  <c r="AN1386" i="1"/>
  <c r="AO1386" i="1"/>
  <c r="C1387" i="1"/>
  <c r="J1387" i="1" s="1"/>
  <c r="D1387" i="1"/>
  <c r="E1387" i="1"/>
  <c r="F1387" i="1"/>
  <c r="G1387" i="1"/>
  <c r="AL1387" i="1"/>
  <c r="AM1387" i="1"/>
  <c r="AN1387" i="1"/>
  <c r="AO1387" i="1"/>
  <c r="C1388" i="1"/>
  <c r="D1388" i="1"/>
  <c r="E1388" i="1"/>
  <c r="F1388" i="1"/>
  <c r="G1388" i="1"/>
  <c r="AL1388" i="1"/>
  <c r="AM1388" i="1"/>
  <c r="AN1388" i="1"/>
  <c r="AO1388" i="1"/>
  <c r="C1389" i="1"/>
  <c r="D1389" i="1"/>
  <c r="E1389" i="1"/>
  <c r="F1389" i="1"/>
  <c r="G1389" i="1"/>
  <c r="AL1389" i="1"/>
  <c r="AM1389" i="1"/>
  <c r="AN1389" i="1"/>
  <c r="AO1389" i="1"/>
  <c r="C1390" i="1"/>
  <c r="L1390" i="1" s="1"/>
  <c r="D1390" i="1"/>
  <c r="E1390" i="1"/>
  <c r="F1390" i="1"/>
  <c r="G1390" i="1"/>
  <c r="AL1390" i="1"/>
  <c r="AM1390" i="1"/>
  <c r="AN1390" i="1"/>
  <c r="AO1390" i="1"/>
  <c r="C1391" i="1"/>
  <c r="J1391" i="1" s="1"/>
  <c r="D1391" i="1"/>
  <c r="E1391" i="1"/>
  <c r="F1391" i="1"/>
  <c r="G1391" i="1"/>
  <c r="AL1391" i="1"/>
  <c r="AM1391" i="1"/>
  <c r="AN1391" i="1"/>
  <c r="AO1391" i="1"/>
  <c r="C1392" i="1"/>
  <c r="D1392" i="1"/>
  <c r="E1392" i="1"/>
  <c r="F1392" i="1"/>
  <c r="G1392" i="1"/>
  <c r="AL1392" i="1"/>
  <c r="AM1392" i="1"/>
  <c r="AN1392" i="1"/>
  <c r="AO1392" i="1"/>
  <c r="C1393" i="1"/>
  <c r="D1393" i="1"/>
  <c r="E1393" i="1"/>
  <c r="F1393" i="1"/>
  <c r="G1393" i="1"/>
  <c r="AL1393" i="1"/>
  <c r="AM1393" i="1"/>
  <c r="AN1393" i="1"/>
  <c r="AO1393" i="1"/>
  <c r="C1394" i="1"/>
  <c r="D1394" i="1"/>
  <c r="E1394" i="1"/>
  <c r="F1394" i="1"/>
  <c r="G1394" i="1"/>
  <c r="AL1394" i="1"/>
  <c r="AM1394" i="1"/>
  <c r="AN1394" i="1"/>
  <c r="AO1394" i="1"/>
  <c r="C1395" i="1"/>
  <c r="K1395" i="1" s="1"/>
  <c r="D1395" i="1"/>
  <c r="E1395" i="1"/>
  <c r="F1395" i="1"/>
  <c r="G1395" i="1"/>
  <c r="AL1395" i="1"/>
  <c r="AM1395" i="1"/>
  <c r="AN1395" i="1"/>
  <c r="AO1395" i="1"/>
  <c r="C1396" i="1"/>
  <c r="D1396" i="1"/>
  <c r="E1396" i="1"/>
  <c r="F1396" i="1"/>
  <c r="G1396" i="1"/>
  <c r="AL1396" i="1"/>
  <c r="AM1396" i="1"/>
  <c r="AN1396" i="1"/>
  <c r="AO1396" i="1"/>
  <c r="C1397" i="1"/>
  <c r="D1397" i="1"/>
  <c r="E1397" i="1"/>
  <c r="F1397" i="1"/>
  <c r="G1397" i="1"/>
  <c r="AL1397" i="1"/>
  <c r="AM1397" i="1"/>
  <c r="AN1397" i="1"/>
  <c r="AO1397" i="1"/>
  <c r="C1398" i="1"/>
  <c r="AP1398" i="1" s="1"/>
  <c r="D1398" i="1"/>
  <c r="E1398" i="1"/>
  <c r="F1398" i="1"/>
  <c r="G1398" i="1"/>
  <c r="AL1398" i="1"/>
  <c r="AM1398" i="1"/>
  <c r="AN1398" i="1"/>
  <c r="AO1398" i="1"/>
  <c r="C1399" i="1"/>
  <c r="AR1399" i="1" s="1"/>
  <c r="D1399" i="1"/>
  <c r="E1399" i="1"/>
  <c r="F1399" i="1"/>
  <c r="G1399" i="1"/>
  <c r="AL1399" i="1"/>
  <c r="AM1399" i="1"/>
  <c r="AN1399" i="1"/>
  <c r="AO1399" i="1"/>
  <c r="C1400" i="1"/>
  <c r="J1400" i="1" s="1"/>
  <c r="D1400" i="1"/>
  <c r="E1400" i="1"/>
  <c r="F1400" i="1"/>
  <c r="G1400" i="1"/>
  <c r="AL1400" i="1"/>
  <c r="AM1400" i="1"/>
  <c r="AN1400" i="1"/>
  <c r="AO1400" i="1"/>
  <c r="C1401" i="1"/>
  <c r="D1401" i="1"/>
  <c r="E1401" i="1"/>
  <c r="F1401" i="1"/>
  <c r="G1401" i="1"/>
  <c r="AL1401" i="1"/>
  <c r="AM1401" i="1"/>
  <c r="AN1401" i="1"/>
  <c r="AO1401" i="1"/>
  <c r="C1402" i="1"/>
  <c r="D1402" i="1"/>
  <c r="E1402" i="1"/>
  <c r="F1402" i="1"/>
  <c r="G1402" i="1"/>
  <c r="AL1402" i="1"/>
  <c r="AM1402" i="1"/>
  <c r="AN1402" i="1"/>
  <c r="AO1402" i="1"/>
  <c r="C1403" i="1"/>
  <c r="D1403" i="1"/>
  <c r="E1403" i="1"/>
  <c r="F1403" i="1"/>
  <c r="G1403" i="1"/>
  <c r="AL1403" i="1"/>
  <c r="AM1403" i="1"/>
  <c r="AN1403" i="1"/>
  <c r="AO1403" i="1"/>
  <c r="C1404" i="1"/>
  <c r="D1404" i="1"/>
  <c r="E1404" i="1"/>
  <c r="F1404" i="1"/>
  <c r="G1404" i="1"/>
  <c r="AL1404" i="1"/>
  <c r="AM1404" i="1"/>
  <c r="AN1404" i="1"/>
  <c r="AO1404" i="1"/>
  <c r="C1405" i="1"/>
  <c r="D1405" i="1"/>
  <c r="E1405" i="1"/>
  <c r="F1405" i="1"/>
  <c r="G1405" i="1"/>
  <c r="AL1405" i="1"/>
  <c r="AM1405" i="1"/>
  <c r="AN1405" i="1"/>
  <c r="AO1405" i="1"/>
  <c r="C1406" i="1"/>
  <c r="D1406" i="1"/>
  <c r="E1406" i="1"/>
  <c r="F1406" i="1"/>
  <c r="G1406" i="1"/>
  <c r="AL1406" i="1"/>
  <c r="AM1406" i="1"/>
  <c r="AN1406" i="1"/>
  <c r="AO1406" i="1"/>
  <c r="C1407" i="1"/>
  <c r="D1407" i="1"/>
  <c r="E1407" i="1"/>
  <c r="F1407" i="1"/>
  <c r="G1407" i="1"/>
  <c r="AL1407" i="1"/>
  <c r="AM1407" i="1"/>
  <c r="AN1407" i="1"/>
  <c r="AO1407" i="1"/>
  <c r="C1408" i="1"/>
  <c r="K1408" i="1" s="1"/>
  <c r="D1408" i="1"/>
  <c r="E1408" i="1"/>
  <c r="F1408" i="1"/>
  <c r="G1408" i="1"/>
  <c r="AL1408" i="1"/>
  <c r="AM1408" i="1"/>
  <c r="AN1408" i="1"/>
  <c r="AO1408" i="1"/>
  <c r="C1409" i="1"/>
  <c r="K1409" i="1" s="1"/>
  <c r="D1409" i="1"/>
  <c r="E1409" i="1"/>
  <c r="F1409" i="1"/>
  <c r="G1409" i="1"/>
  <c r="L1409" i="1"/>
  <c r="AL1409" i="1"/>
  <c r="AM1409" i="1"/>
  <c r="AN1409" i="1"/>
  <c r="AO1409" i="1"/>
  <c r="AS1409" i="1"/>
  <c r="C1410" i="1"/>
  <c r="D1410" i="1"/>
  <c r="E1410" i="1"/>
  <c r="F1410" i="1"/>
  <c r="G1410" i="1"/>
  <c r="AL1410" i="1"/>
  <c r="AM1410" i="1"/>
  <c r="AN1410" i="1"/>
  <c r="AO1410" i="1"/>
  <c r="C1411" i="1"/>
  <c r="L1411" i="1" s="1"/>
  <c r="D1411" i="1"/>
  <c r="E1411" i="1"/>
  <c r="F1411" i="1"/>
  <c r="G1411" i="1"/>
  <c r="AL1411" i="1"/>
  <c r="AM1411" i="1"/>
  <c r="AN1411" i="1"/>
  <c r="AO1411" i="1"/>
  <c r="C1412" i="1"/>
  <c r="D1412" i="1"/>
  <c r="E1412" i="1"/>
  <c r="F1412" i="1"/>
  <c r="G1412" i="1"/>
  <c r="AL1412" i="1"/>
  <c r="AM1412" i="1"/>
  <c r="AN1412" i="1"/>
  <c r="AO1412" i="1"/>
  <c r="C1413" i="1"/>
  <c r="D1413" i="1"/>
  <c r="E1413" i="1"/>
  <c r="F1413" i="1"/>
  <c r="G1413" i="1"/>
  <c r="AL1413" i="1"/>
  <c r="AM1413" i="1"/>
  <c r="AN1413" i="1"/>
  <c r="AO1413" i="1"/>
  <c r="C1414" i="1"/>
  <c r="D1414" i="1"/>
  <c r="E1414" i="1"/>
  <c r="F1414" i="1"/>
  <c r="G1414" i="1"/>
  <c r="AL1414" i="1"/>
  <c r="AM1414" i="1"/>
  <c r="AN1414" i="1"/>
  <c r="AO1414" i="1"/>
  <c r="C1415" i="1"/>
  <c r="D1415" i="1"/>
  <c r="E1415" i="1"/>
  <c r="F1415" i="1"/>
  <c r="G1415" i="1"/>
  <c r="AL1415" i="1"/>
  <c r="AM1415" i="1"/>
  <c r="AN1415" i="1"/>
  <c r="AO1415" i="1"/>
  <c r="C1416" i="1"/>
  <c r="AS1416" i="1" s="1"/>
  <c r="D1416" i="1"/>
  <c r="E1416" i="1"/>
  <c r="F1416" i="1"/>
  <c r="G1416" i="1"/>
  <c r="AL1416" i="1"/>
  <c r="AM1416" i="1"/>
  <c r="AN1416" i="1"/>
  <c r="AO1416" i="1"/>
  <c r="C1417" i="1"/>
  <c r="AS1417" i="1" s="1"/>
  <c r="D1417" i="1"/>
  <c r="E1417" i="1"/>
  <c r="F1417" i="1"/>
  <c r="G1417" i="1"/>
  <c r="AL1417" i="1"/>
  <c r="AM1417" i="1"/>
  <c r="AN1417" i="1"/>
  <c r="AO1417" i="1"/>
  <c r="C1418" i="1"/>
  <c r="AR1418" i="1" s="1"/>
  <c r="D1418" i="1"/>
  <c r="E1418" i="1"/>
  <c r="F1418" i="1"/>
  <c r="G1418" i="1"/>
  <c r="AL1418" i="1"/>
  <c r="AM1418" i="1"/>
  <c r="AN1418" i="1"/>
  <c r="AO1418" i="1"/>
  <c r="C1419" i="1"/>
  <c r="D1419" i="1"/>
  <c r="E1419" i="1"/>
  <c r="F1419" i="1"/>
  <c r="G1419" i="1"/>
  <c r="AL1419" i="1"/>
  <c r="AM1419" i="1"/>
  <c r="AN1419" i="1"/>
  <c r="AO1419" i="1"/>
  <c r="C1420" i="1"/>
  <c r="D1420" i="1"/>
  <c r="E1420" i="1"/>
  <c r="F1420" i="1"/>
  <c r="G1420" i="1"/>
  <c r="AL1420" i="1"/>
  <c r="AM1420" i="1"/>
  <c r="AN1420" i="1"/>
  <c r="AO1420" i="1"/>
  <c r="C1421" i="1"/>
  <c r="D1421" i="1"/>
  <c r="E1421" i="1"/>
  <c r="F1421" i="1"/>
  <c r="G1421" i="1"/>
  <c r="AL1421" i="1"/>
  <c r="AM1421" i="1"/>
  <c r="AN1421" i="1"/>
  <c r="AO1421" i="1"/>
  <c r="C1422" i="1"/>
  <c r="L1422" i="1" s="1"/>
  <c r="D1422" i="1"/>
  <c r="E1422" i="1"/>
  <c r="F1422" i="1"/>
  <c r="G1422" i="1"/>
  <c r="AL1422" i="1"/>
  <c r="AM1422" i="1"/>
  <c r="AN1422" i="1"/>
  <c r="AO1422" i="1"/>
  <c r="C1423" i="1"/>
  <c r="AS1423" i="1" s="1"/>
  <c r="D1423" i="1"/>
  <c r="E1423" i="1"/>
  <c r="F1423" i="1"/>
  <c r="G1423" i="1"/>
  <c r="AL1423" i="1"/>
  <c r="AM1423" i="1"/>
  <c r="AN1423" i="1"/>
  <c r="AO1423" i="1"/>
  <c r="C1424" i="1"/>
  <c r="D1424" i="1"/>
  <c r="E1424" i="1"/>
  <c r="F1424" i="1"/>
  <c r="G1424" i="1"/>
  <c r="AL1424" i="1"/>
  <c r="AM1424" i="1"/>
  <c r="AN1424" i="1"/>
  <c r="AO1424" i="1"/>
  <c r="C1425" i="1"/>
  <c r="K1425" i="1" s="1"/>
  <c r="D1425" i="1"/>
  <c r="E1425" i="1"/>
  <c r="F1425" i="1"/>
  <c r="G1425" i="1"/>
  <c r="AL1425" i="1"/>
  <c r="AM1425" i="1"/>
  <c r="AN1425" i="1"/>
  <c r="AO1425" i="1"/>
  <c r="C1426" i="1"/>
  <c r="AS1426" i="1" s="1"/>
  <c r="D1426" i="1"/>
  <c r="E1426" i="1"/>
  <c r="F1426" i="1"/>
  <c r="G1426" i="1"/>
  <c r="AL1426" i="1"/>
  <c r="AM1426" i="1"/>
  <c r="AN1426" i="1"/>
  <c r="AO1426" i="1"/>
  <c r="C1427" i="1"/>
  <c r="D1427" i="1"/>
  <c r="E1427" i="1"/>
  <c r="F1427" i="1"/>
  <c r="G1427" i="1"/>
  <c r="AL1427" i="1"/>
  <c r="AM1427" i="1"/>
  <c r="AN1427" i="1"/>
  <c r="AO1427" i="1"/>
  <c r="C1428" i="1"/>
  <c r="D1428" i="1"/>
  <c r="E1428" i="1"/>
  <c r="F1428" i="1"/>
  <c r="G1428" i="1"/>
  <c r="AL1428" i="1"/>
  <c r="AM1428" i="1"/>
  <c r="AN1428" i="1"/>
  <c r="AO1428" i="1"/>
  <c r="C1429" i="1"/>
  <c r="AR1429" i="1" s="1"/>
  <c r="D1429" i="1"/>
  <c r="E1429" i="1"/>
  <c r="F1429" i="1"/>
  <c r="G1429" i="1"/>
  <c r="AL1429" i="1"/>
  <c r="AM1429" i="1"/>
  <c r="AN1429" i="1"/>
  <c r="AO1429" i="1"/>
  <c r="C1430" i="1"/>
  <c r="D1430" i="1"/>
  <c r="E1430" i="1"/>
  <c r="F1430" i="1"/>
  <c r="G1430" i="1"/>
  <c r="AL1430" i="1"/>
  <c r="AM1430" i="1"/>
  <c r="AN1430" i="1"/>
  <c r="AO1430" i="1"/>
  <c r="C1431" i="1"/>
  <c r="AR1431" i="1" s="1"/>
  <c r="D1431" i="1"/>
  <c r="E1431" i="1"/>
  <c r="F1431" i="1"/>
  <c r="G1431" i="1"/>
  <c r="AL1431" i="1"/>
  <c r="AM1431" i="1"/>
  <c r="AN1431" i="1"/>
  <c r="AO1431" i="1"/>
  <c r="C1432" i="1"/>
  <c r="D1432" i="1"/>
  <c r="E1432" i="1"/>
  <c r="F1432" i="1"/>
  <c r="G1432" i="1"/>
  <c r="AL1432" i="1"/>
  <c r="AM1432" i="1"/>
  <c r="AN1432" i="1"/>
  <c r="AO1432" i="1"/>
  <c r="C1433" i="1"/>
  <c r="AQ1433" i="1" s="1"/>
  <c r="D1433" i="1"/>
  <c r="E1433" i="1"/>
  <c r="F1433" i="1"/>
  <c r="G1433" i="1"/>
  <c r="AL1433" i="1"/>
  <c r="AM1433" i="1"/>
  <c r="AN1433" i="1"/>
  <c r="AO1433" i="1"/>
  <c r="C1434" i="1"/>
  <c r="D1434" i="1"/>
  <c r="E1434" i="1"/>
  <c r="F1434" i="1"/>
  <c r="G1434" i="1"/>
  <c r="AL1434" i="1"/>
  <c r="AM1434" i="1"/>
  <c r="AN1434" i="1"/>
  <c r="AO1434" i="1"/>
  <c r="C1435" i="1"/>
  <c r="D1435" i="1"/>
  <c r="E1435" i="1"/>
  <c r="F1435" i="1"/>
  <c r="G1435" i="1"/>
  <c r="AL1435" i="1"/>
  <c r="AM1435" i="1"/>
  <c r="AN1435" i="1"/>
  <c r="AO1435" i="1"/>
  <c r="C1436" i="1"/>
  <c r="D1436" i="1"/>
  <c r="E1436" i="1"/>
  <c r="F1436" i="1"/>
  <c r="G1436" i="1"/>
  <c r="AL1436" i="1"/>
  <c r="AM1436" i="1"/>
  <c r="AN1436" i="1"/>
  <c r="AO1436" i="1"/>
  <c r="C1437" i="1"/>
  <c r="D1437" i="1"/>
  <c r="E1437" i="1"/>
  <c r="F1437" i="1"/>
  <c r="G1437" i="1"/>
  <c r="AL1437" i="1"/>
  <c r="AM1437" i="1"/>
  <c r="AN1437" i="1"/>
  <c r="AO1437" i="1"/>
  <c r="C1438" i="1"/>
  <c r="D1438" i="1"/>
  <c r="E1438" i="1"/>
  <c r="F1438" i="1"/>
  <c r="G1438" i="1"/>
  <c r="AL1438" i="1"/>
  <c r="AM1438" i="1"/>
  <c r="AN1438" i="1"/>
  <c r="AO1438" i="1"/>
  <c r="C1439" i="1"/>
  <c r="K1439" i="1" s="1"/>
  <c r="D1439" i="1"/>
  <c r="E1439" i="1"/>
  <c r="F1439" i="1"/>
  <c r="G1439" i="1"/>
  <c r="AL1439" i="1"/>
  <c r="AM1439" i="1"/>
  <c r="AN1439" i="1"/>
  <c r="AO1439" i="1"/>
  <c r="C1440" i="1"/>
  <c r="D1440" i="1"/>
  <c r="E1440" i="1"/>
  <c r="F1440" i="1"/>
  <c r="G1440" i="1"/>
  <c r="AL1440" i="1"/>
  <c r="AM1440" i="1"/>
  <c r="AN1440" i="1"/>
  <c r="AO1440" i="1"/>
  <c r="C1441" i="1"/>
  <c r="AP1441" i="1" s="1"/>
  <c r="D1441" i="1"/>
  <c r="E1441" i="1"/>
  <c r="F1441" i="1"/>
  <c r="G1441" i="1"/>
  <c r="AL1441" i="1"/>
  <c r="AM1441" i="1"/>
  <c r="AN1441" i="1"/>
  <c r="AO1441" i="1"/>
  <c r="C1442" i="1"/>
  <c r="D1442" i="1"/>
  <c r="E1442" i="1"/>
  <c r="F1442" i="1"/>
  <c r="G1442" i="1"/>
  <c r="AL1442" i="1"/>
  <c r="AM1442" i="1"/>
  <c r="AN1442" i="1"/>
  <c r="AO1442" i="1"/>
  <c r="C1443" i="1"/>
  <c r="D1443" i="1"/>
  <c r="E1443" i="1"/>
  <c r="F1443" i="1"/>
  <c r="G1443" i="1"/>
  <c r="AL1443" i="1"/>
  <c r="AM1443" i="1"/>
  <c r="AN1443" i="1"/>
  <c r="AO1443" i="1"/>
  <c r="C1444" i="1"/>
  <c r="AS1444" i="1" s="1"/>
  <c r="D1444" i="1"/>
  <c r="E1444" i="1"/>
  <c r="F1444" i="1"/>
  <c r="G1444" i="1"/>
  <c r="AL1444" i="1"/>
  <c r="AM1444" i="1"/>
  <c r="AN1444" i="1"/>
  <c r="AO1444" i="1"/>
  <c r="C1445" i="1"/>
  <c r="AS1445" i="1" s="1"/>
  <c r="D1445" i="1"/>
  <c r="E1445" i="1"/>
  <c r="F1445" i="1"/>
  <c r="G1445" i="1"/>
  <c r="AL1445" i="1"/>
  <c r="AM1445" i="1"/>
  <c r="AN1445" i="1"/>
  <c r="AO1445" i="1"/>
  <c r="C1446" i="1"/>
  <c r="D1446" i="1"/>
  <c r="E1446" i="1"/>
  <c r="F1446" i="1"/>
  <c r="G1446" i="1"/>
  <c r="AL1446" i="1"/>
  <c r="AM1446" i="1"/>
  <c r="AN1446" i="1"/>
  <c r="AO1446" i="1"/>
  <c r="C1447" i="1"/>
  <c r="D1447" i="1"/>
  <c r="E1447" i="1"/>
  <c r="F1447" i="1"/>
  <c r="G1447" i="1"/>
  <c r="AL1447" i="1"/>
  <c r="AM1447" i="1"/>
  <c r="AN1447" i="1"/>
  <c r="AO1447" i="1"/>
  <c r="C1448" i="1"/>
  <c r="L1448" i="1" s="1"/>
  <c r="D1448" i="1"/>
  <c r="E1448" i="1"/>
  <c r="F1448" i="1"/>
  <c r="G1448" i="1"/>
  <c r="AL1448" i="1"/>
  <c r="AM1448" i="1"/>
  <c r="AN1448" i="1"/>
  <c r="AO1448" i="1"/>
  <c r="C1449" i="1"/>
  <c r="D1449" i="1"/>
  <c r="E1449" i="1"/>
  <c r="F1449" i="1"/>
  <c r="G1449" i="1"/>
  <c r="AL1449" i="1"/>
  <c r="AM1449" i="1"/>
  <c r="AN1449" i="1"/>
  <c r="AO1449" i="1"/>
  <c r="C1450" i="1"/>
  <c r="L1450" i="1" s="1"/>
  <c r="D1450" i="1"/>
  <c r="E1450" i="1"/>
  <c r="F1450" i="1"/>
  <c r="G1450" i="1"/>
  <c r="AL1450" i="1"/>
  <c r="AM1450" i="1"/>
  <c r="AN1450" i="1"/>
  <c r="AO1450" i="1"/>
  <c r="C1451" i="1"/>
  <c r="D1451" i="1"/>
  <c r="E1451" i="1"/>
  <c r="F1451" i="1"/>
  <c r="G1451" i="1"/>
  <c r="AL1451" i="1"/>
  <c r="AM1451" i="1"/>
  <c r="AN1451" i="1"/>
  <c r="AO1451" i="1"/>
  <c r="C1452" i="1"/>
  <c r="D1452" i="1"/>
  <c r="E1452" i="1"/>
  <c r="F1452" i="1"/>
  <c r="G1452" i="1"/>
  <c r="AL1452" i="1"/>
  <c r="AM1452" i="1"/>
  <c r="AN1452" i="1"/>
  <c r="AO1452" i="1"/>
  <c r="C1453" i="1"/>
  <c r="K1453" i="1" s="1"/>
  <c r="D1453" i="1"/>
  <c r="E1453" i="1"/>
  <c r="F1453" i="1"/>
  <c r="G1453" i="1"/>
  <c r="AL1453" i="1"/>
  <c r="AM1453" i="1"/>
  <c r="AN1453" i="1"/>
  <c r="AO1453" i="1"/>
  <c r="C1454" i="1"/>
  <c r="D1454" i="1"/>
  <c r="E1454" i="1"/>
  <c r="F1454" i="1"/>
  <c r="G1454" i="1"/>
  <c r="AL1454" i="1"/>
  <c r="AM1454" i="1"/>
  <c r="AN1454" i="1"/>
  <c r="AO1454" i="1"/>
  <c r="C1455" i="1"/>
  <c r="D1455" i="1"/>
  <c r="E1455" i="1"/>
  <c r="F1455" i="1"/>
  <c r="G1455" i="1"/>
  <c r="AL1455" i="1"/>
  <c r="AM1455" i="1"/>
  <c r="AN1455" i="1"/>
  <c r="AO1455" i="1"/>
  <c r="C1456" i="1"/>
  <c r="D1456" i="1"/>
  <c r="E1456" i="1"/>
  <c r="F1456" i="1"/>
  <c r="G1456" i="1"/>
  <c r="AL1456" i="1"/>
  <c r="AM1456" i="1"/>
  <c r="AN1456" i="1"/>
  <c r="AO1456" i="1"/>
  <c r="C1457" i="1"/>
  <c r="D1457" i="1"/>
  <c r="E1457" i="1"/>
  <c r="F1457" i="1"/>
  <c r="G1457" i="1"/>
  <c r="AL1457" i="1"/>
  <c r="AM1457" i="1"/>
  <c r="AN1457" i="1"/>
  <c r="AO1457" i="1"/>
  <c r="C1458" i="1"/>
  <c r="K1458" i="1" s="1"/>
  <c r="D1458" i="1"/>
  <c r="E1458" i="1"/>
  <c r="F1458" i="1"/>
  <c r="G1458" i="1"/>
  <c r="AL1458" i="1"/>
  <c r="AM1458" i="1"/>
  <c r="AN1458" i="1"/>
  <c r="AO1458" i="1"/>
  <c r="C1459" i="1"/>
  <c r="D1459" i="1"/>
  <c r="E1459" i="1"/>
  <c r="F1459" i="1"/>
  <c r="G1459" i="1"/>
  <c r="AL1459" i="1"/>
  <c r="AM1459" i="1"/>
  <c r="AN1459" i="1"/>
  <c r="AO1459" i="1"/>
  <c r="C1462" i="1"/>
  <c r="D1462" i="1"/>
  <c r="E1462" i="1"/>
  <c r="F1462" i="1"/>
  <c r="G1462" i="1"/>
  <c r="AL1462" i="1"/>
  <c r="AM1462" i="1"/>
  <c r="AN1462" i="1"/>
  <c r="AO1462" i="1"/>
  <c r="C1463" i="1"/>
  <c r="D1463" i="1"/>
  <c r="E1463" i="1"/>
  <c r="F1463" i="1"/>
  <c r="G1463" i="1"/>
  <c r="AL1463" i="1"/>
  <c r="AM1463" i="1"/>
  <c r="AN1463" i="1"/>
  <c r="AO1463" i="1"/>
  <c r="C1464" i="1"/>
  <c r="AP1464" i="1" s="1"/>
  <c r="D1464" i="1"/>
  <c r="E1464" i="1"/>
  <c r="F1464" i="1"/>
  <c r="G1464" i="1"/>
  <c r="AL1464" i="1"/>
  <c r="AM1464" i="1"/>
  <c r="AN1464" i="1"/>
  <c r="AO1464" i="1"/>
  <c r="C1465" i="1"/>
  <c r="D1465" i="1"/>
  <c r="E1465" i="1"/>
  <c r="F1465" i="1"/>
  <c r="G1465" i="1"/>
  <c r="AL1465" i="1"/>
  <c r="AM1465" i="1"/>
  <c r="AN1465" i="1"/>
  <c r="AO1465" i="1"/>
  <c r="C1466" i="1"/>
  <c r="D1466" i="1"/>
  <c r="E1466" i="1"/>
  <c r="F1466" i="1"/>
  <c r="G1466" i="1"/>
  <c r="AL1466" i="1"/>
  <c r="AM1466" i="1"/>
  <c r="AN1466" i="1"/>
  <c r="AO1466" i="1"/>
  <c r="C1467" i="1"/>
  <c r="K1467" i="1" s="1"/>
  <c r="D1467" i="1"/>
  <c r="E1467" i="1"/>
  <c r="F1467" i="1"/>
  <c r="G1467" i="1"/>
  <c r="J1467" i="1"/>
  <c r="AL1467" i="1"/>
  <c r="AM1467" i="1"/>
  <c r="AN1467" i="1"/>
  <c r="AO1467" i="1"/>
  <c r="C1468" i="1"/>
  <c r="D1468" i="1"/>
  <c r="E1468" i="1"/>
  <c r="F1468" i="1"/>
  <c r="G1468" i="1"/>
  <c r="AL1468" i="1"/>
  <c r="AM1468" i="1"/>
  <c r="AN1468" i="1"/>
  <c r="AO1468" i="1"/>
  <c r="C1469" i="1"/>
  <c r="D1469" i="1"/>
  <c r="E1469" i="1"/>
  <c r="F1469" i="1"/>
  <c r="G1469" i="1"/>
  <c r="AL1469" i="1"/>
  <c r="AM1469" i="1"/>
  <c r="AN1469" i="1"/>
  <c r="AO1469" i="1"/>
  <c r="C1470" i="1"/>
  <c r="D1470" i="1"/>
  <c r="E1470" i="1"/>
  <c r="F1470" i="1"/>
  <c r="G1470" i="1"/>
  <c r="AL1470" i="1"/>
  <c r="AM1470" i="1"/>
  <c r="AN1470" i="1"/>
  <c r="AO1470" i="1"/>
  <c r="C1471" i="1"/>
  <c r="D1471" i="1"/>
  <c r="E1471" i="1"/>
  <c r="F1471" i="1"/>
  <c r="G1471" i="1"/>
  <c r="AL1471" i="1"/>
  <c r="AM1471" i="1"/>
  <c r="AN1471" i="1"/>
  <c r="AO1471" i="1"/>
  <c r="C1472" i="1"/>
  <c r="D1472" i="1"/>
  <c r="E1472" i="1"/>
  <c r="F1472" i="1"/>
  <c r="G1472" i="1"/>
  <c r="AL1472" i="1"/>
  <c r="AM1472" i="1"/>
  <c r="AN1472" i="1"/>
  <c r="AO1472" i="1"/>
  <c r="C1473" i="1"/>
  <c r="AR1473" i="1" s="1"/>
  <c r="D1473" i="1"/>
  <c r="E1473" i="1"/>
  <c r="F1473" i="1"/>
  <c r="G1473" i="1"/>
  <c r="AL1473" i="1"/>
  <c r="AM1473" i="1"/>
  <c r="AN1473" i="1"/>
  <c r="AO1473" i="1"/>
  <c r="C1474" i="1"/>
  <c r="D1474" i="1"/>
  <c r="E1474" i="1"/>
  <c r="F1474" i="1"/>
  <c r="G1474" i="1"/>
  <c r="AL1474" i="1"/>
  <c r="AM1474" i="1"/>
  <c r="AN1474" i="1"/>
  <c r="AO1474" i="1"/>
  <c r="C1475" i="1"/>
  <c r="AP1475" i="1" s="1"/>
  <c r="D1475" i="1"/>
  <c r="E1475" i="1"/>
  <c r="F1475" i="1"/>
  <c r="G1475" i="1"/>
  <c r="AL1475" i="1"/>
  <c r="AM1475" i="1"/>
  <c r="AN1475" i="1"/>
  <c r="AO1475" i="1"/>
  <c r="C1476" i="1"/>
  <c r="D1476" i="1"/>
  <c r="E1476" i="1"/>
  <c r="F1476" i="1"/>
  <c r="G1476" i="1"/>
  <c r="AL1476" i="1"/>
  <c r="AM1476" i="1"/>
  <c r="AN1476" i="1"/>
  <c r="AO1476" i="1"/>
  <c r="C1477" i="1"/>
  <c r="D1477" i="1"/>
  <c r="E1477" i="1"/>
  <c r="F1477" i="1"/>
  <c r="G1477" i="1"/>
  <c r="AL1477" i="1"/>
  <c r="AM1477" i="1"/>
  <c r="AN1477" i="1"/>
  <c r="AO1477" i="1"/>
  <c r="C1478" i="1"/>
  <c r="D1478" i="1"/>
  <c r="E1478" i="1"/>
  <c r="F1478" i="1"/>
  <c r="G1478" i="1"/>
  <c r="AL1478" i="1"/>
  <c r="AM1478" i="1"/>
  <c r="AN1478" i="1"/>
  <c r="AO1478" i="1"/>
  <c r="C1479" i="1"/>
  <c r="AQ1479" i="1" s="1"/>
  <c r="D1479" i="1"/>
  <c r="E1479" i="1"/>
  <c r="F1479" i="1"/>
  <c r="G1479" i="1"/>
  <c r="AL1479" i="1"/>
  <c r="AM1479" i="1"/>
  <c r="AN1479" i="1"/>
  <c r="AO1479" i="1"/>
  <c r="C1480" i="1"/>
  <c r="K1480" i="1" s="1"/>
  <c r="D1480" i="1"/>
  <c r="E1480" i="1"/>
  <c r="F1480" i="1"/>
  <c r="G1480" i="1"/>
  <c r="AL1480" i="1"/>
  <c r="AM1480" i="1"/>
  <c r="AN1480" i="1"/>
  <c r="AO1480" i="1"/>
  <c r="AR1480" i="1"/>
  <c r="C1481" i="1"/>
  <c r="D1481" i="1"/>
  <c r="E1481" i="1"/>
  <c r="F1481" i="1"/>
  <c r="G1481" i="1"/>
  <c r="AL1481" i="1"/>
  <c r="AM1481" i="1"/>
  <c r="AN1481" i="1"/>
  <c r="AO1481" i="1"/>
  <c r="C1482" i="1"/>
  <c r="D1482" i="1"/>
  <c r="E1482" i="1"/>
  <c r="F1482" i="1"/>
  <c r="G1482" i="1"/>
  <c r="AL1482" i="1"/>
  <c r="AM1482" i="1"/>
  <c r="AN1482" i="1"/>
  <c r="AO1482" i="1"/>
  <c r="C1483" i="1"/>
  <c r="D1483" i="1"/>
  <c r="E1483" i="1"/>
  <c r="F1483" i="1"/>
  <c r="G1483" i="1"/>
  <c r="AL1483" i="1"/>
  <c r="AM1483" i="1"/>
  <c r="AN1483" i="1"/>
  <c r="AO1483" i="1"/>
  <c r="C1484" i="1"/>
  <c r="D1484" i="1"/>
  <c r="E1484" i="1"/>
  <c r="F1484" i="1"/>
  <c r="G1484" i="1"/>
  <c r="AL1484" i="1"/>
  <c r="AM1484" i="1"/>
  <c r="AN1484" i="1"/>
  <c r="AO1484" i="1"/>
  <c r="C1485" i="1"/>
  <c r="AP1485" i="1" s="1"/>
  <c r="D1485" i="1"/>
  <c r="E1485" i="1"/>
  <c r="F1485" i="1"/>
  <c r="G1485" i="1"/>
  <c r="AL1485" i="1"/>
  <c r="AM1485" i="1"/>
  <c r="AN1485" i="1"/>
  <c r="AO1485" i="1"/>
  <c r="C1486" i="1"/>
  <c r="D1486" i="1"/>
  <c r="E1486" i="1"/>
  <c r="F1486" i="1"/>
  <c r="G1486" i="1"/>
  <c r="AL1486" i="1"/>
  <c r="AM1486" i="1"/>
  <c r="AN1486" i="1"/>
  <c r="AO1486" i="1"/>
  <c r="C1487" i="1"/>
  <c r="D1487" i="1"/>
  <c r="E1487" i="1"/>
  <c r="F1487" i="1"/>
  <c r="G1487" i="1"/>
  <c r="AL1487" i="1"/>
  <c r="AM1487" i="1"/>
  <c r="AN1487" i="1"/>
  <c r="AO1487" i="1"/>
  <c r="C1488" i="1"/>
  <c r="K1488" i="1" s="1"/>
  <c r="D1488" i="1"/>
  <c r="E1488" i="1"/>
  <c r="F1488" i="1"/>
  <c r="G1488" i="1"/>
  <c r="J1488" i="1"/>
  <c r="AL1488" i="1"/>
  <c r="AM1488" i="1"/>
  <c r="AN1488" i="1"/>
  <c r="AO1488" i="1"/>
  <c r="C1489" i="1"/>
  <c r="AR1489" i="1" s="1"/>
  <c r="D1489" i="1"/>
  <c r="E1489" i="1"/>
  <c r="F1489" i="1"/>
  <c r="G1489" i="1"/>
  <c r="AL1489" i="1"/>
  <c r="AM1489" i="1"/>
  <c r="AN1489" i="1"/>
  <c r="AO1489" i="1"/>
  <c r="C1490" i="1"/>
  <c r="L1490" i="1" s="1"/>
  <c r="D1490" i="1"/>
  <c r="E1490" i="1"/>
  <c r="F1490" i="1"/>
  <c r="G1490" i="1"/>
  <c r="AL1490" i="1"/>
  <c r="AM1490" i="1"/>
  <c r="AN1490" i="1"/>
  <c r="AO1490" i="1"/>
  <c r="C1491" i="1"/>
  <c r="D1491" i="1"/>
  <c r="E1491" i="1"/>
  <c r="F1491" i="1"/>
  <c r="G1491" i="1"/>
  <c r="AL1491" i="1"/>
  <c r="AM1491" i="1"/>
  <c r="AN1491" i="1"/>
  <c r="AO1491" i="1"/>
  <c r="C1492" i="1"/>
  <c r="D1492" i="1"/>
  <c r="E1492" i="1"/>
  <c r="F1492" i="1"/>
  <c r="G1492" i="1"/>
  <c r="AL1492" i="1"/>
  <c r="AM1492" i="1"/>
  <c r="AN1492" i="1"/>
  <c r="AO1492" i="1"/>
  <c r="C1493" i="1"/>
  <c r="J1493" i="1" s="1"/>
  <c r="D1493" i="1"/>
  <c r="E1493" i="1"/>
  <c r="F1493" i="1"/>
  <c r="G1493" i="1"/>
  <c r="AL1493" i="1"/>
  <c r="AM1493" i="1"/>
  <c r="AN1493" i="1"/>
  <c r="AO1493" i="1"/>
  <c r="AS1493" i="1"/>
  <c r="C1494" i="1"/>
  <c r="D1494" i="1"/>
  <c r="E1494" i="1"/>
  <c r="F1494" i="1"/>
  <c r="G1494" i="1"/>
  <c r="AL1494" i="1"/>
  <c r="AM1494" i="1"/>
  <c r="AN1494" i="1"/>
  <c r="AO1494" i="1"/>
  <c r="C1495" i="1"/>
  <c r="D1495" i="1"/>
  <c r="E1495" i="1"/>
  <c r="F1495" i="1"/>
  <c r="G1495" i="1"/>
  <c r="AL1495" i="1"/>
  <c r="AM1495" i="1"/>
  <c r="AN1495" i="1"/>
  <c r="AO1495" i="1"/>
  <c r="C1496" i="1"/>
  <c r="D1496" i="1"/>
  <c r="E1496" i="1"/>
  <c r="F1496" i="1"/>
  <c r="G1496" i="1"/>
  <c r="AL1496" i="1"/>
  <c r="AM1496" i="1"/>
  <c r="AN1496" i="1"/>
  <c r="AO1496" i="1"/>
  <c r="C1497" i="1"/>
  <c r="D1497" i="1"/>
  <c r="E1497" i="1"/>
  <c r="F1497" i="1"/>
  <c r="G1497" i="1"/>
  <c r="AL1497" i="1"/>
  <c r="AM1497" i="1"/>
  <c r="AN1497" i="1"/>
  <c r="AO1497" i="1"/>
  <c r="C1498" i="1"/>
  <c r="D1498" i="1"/>
  <c r="E1498" i="1"/>
  <c r="F1498" i="1"/>
  <c r="G1498" i="1"/>
  <c r="AL1498" i="1"/>
  <c r="AM1498" i="1"/>
  <c r="AN1498" i="1"/>
  <c r="AO1498" i="1"/>
  <c r="C1499" i="1"/>
  <c r="D1499" i="1"/>
  <c r="E1499" i="1"/>
  <c r="F1499" i="1"/>
  <c r="G1499" i="1"/>
  <c r="AL1499" i="1"/>
  <c r="AM1499" i="1"/>
  <c r="AN1499" i="1"/>
  <c r="AO1499" i="1"/>
  <c r="C1500" i="1"/>
  <c r="D1500" i="1"/>
  <c r="E1500" i="1"/>
  <c r="F1500" i="1"/>
  <c r="G1500" i="1"/>
  <c r="AL1500" i="1"/>
  <c r="AM1500" i="1"/>
  <c r="AN1500" i="1"/>
  <c r="AO1500" i="1"/>
  <c r="C1501" i="1"/>
  <c r="AQ1501" i="1" s="1"/>
  <c r="D1501" i="1"/>
  <c r="E1501" i="1"/>
  <c r="F1501" i="1"/>
  <c r="G1501" i="1"/>
  <c r="AL1501" i="1"/>
  <c r="AM1501" i="1"/>
  <c r="AN1501" i="1"/>
  <c r="AO1501" i="1"/>
  <c r="C1502" i="1"/>
  <c r="D1502" i="1"/>
  <c r="E1502" i="1"/>
  <c r="F1502" i="1"/>
  <c r="G1502" i="1"/>
  <c r="AL1502" i="1"/>
  <c r="AM1502" i="1"/>
  <c r="AN1502" i="1"/>
  <c r="AO1502" i="1"/>
  <c r="C1503" i="1"/>
  <c r="AQ1503" i="1" s="1"/>
  <c r="D1503" i="1"/>
  <c r="E1503" i="1"/>
  <c r="F1503" i="1"/>
  <c r="G1503" i="1"/>
  <c r="AL1503" i="1"/>
  <c r="AM1503" i="1"/>
  <c r="AN1503" i="1"/>
  <c r="AO1503" i="1"/>
  <c r="C1504" i="1"/>
  <c r="D1504" i="1"/>
  <c r="E1504" i="1"/>
  <c r="F1504" i="1"/>
  <c r="G1504" i="1"/>
  <c r="AL1504" i="1"/>
  <c r="AM1504" i="1"/>
  <c r="AN1504" i="1"/>
  <c r="AO1504" i="1"/>
  <c r="C1505" i="1"/>
  <c r="D1505" i="1"/>
  <c r="E1505" i="1"/>
  <c r="F1505" i="1"/>
  <c r="G1505" i="1"/>
  <c r="AL1505" i="1"/>
  <c r="AM1505" i="1"/>
  <c r="AN1505" i="1"/>
  <c r="AO1505" i="1"/>
  <c r="C1506" i="1"/>
  <c r="D1506" i="1"/>
  <c r="E1506" i="1"/>
  <c r="F1506" i="1"/>
  <c r="G1506" i="1"/>
  <c r="AL1506" i="1"/>
  <c r="AM1506" i="1"/>
  <c r="AN1506" i="1"/>
  <c r="AO1506" i="1"/>
  <c r="C1507" i="1"/>
  <c r="AP1507" i="1" s="1"/>
  <c r="D1507" i="1"/>
  <c r="E1507" i="1"/>
  <c r="F1507" i="1"/>
  <c r="G1507" i="1"/>
  <c r="AL1507" i="1"/>
  <c r="AM1507" i="1"/>
  <c r="AN1507" i="1"/>
  <c r="AO1507" i="1"/>
  <c r="C1508" i="1"/>
  <c r="D1508" i="1"/>
  <c r="E1508" i="1"/>
  <c r="F1508" i="1"/>
  <c r="G1508" i="1"/>
  <c r="AL1508" i="1"/>
  <c r="AM1508" i="1"/>
  <c r="AN1508" i="1"/>
  <c r="AO1508" i="1"/>
  <c r="C1509" i="1"/>
  <c r="D1509" i="1"/>
  <c r="E1509" i="1"/>
  <c r="F1509" i="1"/>
  <c r="G1509" i="1"/>
  <c r="AL1509" i="1"/>
  <c r="AM1509" i="1"/>
  <c r="AN1509" i="1"/>
  <c r="AO1509" i="1"/>
  <c r="C1510" i="1"/>
  <c r="J1510" i="1" s="1"/>
  <c r="D1510" i="1"/>
  <c r="E1510" i="1"/>
  <c r="F1510" i="1"/>
  <c r="G1510" i="1"/>
  <c r="AL1510" i="1"/>
  <c r="AM1510" i="1"/>
  <c r="AN1510" i="1"/>
  <c r="AO1510" i="1"/>
  <c r="C1511" i="1"/>
  <c r="D1511" i="1"/>
  <c r="E1511" i="1"/>
  <c r="F1511" i="1"/>
  <c r="G1511" i="1"/>
  <c r="AL1511" i="1"/>
  <c r="AM1511" i="1"/>
  <c r="AN1511" i="1"/>
  <c r="AO1511" i="1"/>
  <c r="C1512" i="1"/>
  <c r="K1512" i="1" s="1"/>
  <c r="D1512" i="1"/>
  <c r="E1512" i="1"/>
  <c r="F1512" i="1"/>
  <c r="G1512" i="1"/>
  <c r="AL1512" i="1"/>
  <c r="AM1512" i="1"/>
  <c r="AN1512" i="1"/>
  <c r="AO1512" i="1"/>
  <c r="C1513" i="1"/>
  <c r="J1513" i="1" s="1"/>
  <c r="D1513" i="1"/>
  <c r="E1513" i="1"/>
  <c r="F1513" i="1"/>
  <c r="G1513" i="1"/>
  <c r="AL1513" i="1"/>
  <c r="AM1513" i="1"/>
  <c r="AN1513" i="1"/>
  <c r="AO1513" i="1"/>
  <c r="C1514" i="1"/>
  <c r="D1514" i="1"/>
  <c r="E1514" i="1"/>
  <c r="F1514" i="1"/>
  <c r="G1514" i="1"/>
  <c r="AL1514" i="1"/>
  <c r="AM1514" i="1"/>
  <c r="AN1514" i="1"/>
  <c r="AO1514" i="1"/>
  <c r="C1515" i="1"/>
  <c r="AP1515" i="1" s="1"/>
  <c r="D1515" i="1"/>
  <c r="E1515" i="1"/>
  <c r="F1515" i="1"/>
  <c r="G1515" i="1"/>
  <c r="AL1515" i="1"/>
  <c r="AM1515" i="1"/>
  <c r="AN1515" i="1"/>
  <c r="AO1515" i="1"/>
  <c r="C1516" i="1"/>
  <c r="D1516" i="1"/>
  <c r="E1516" i="1"/>
  <c r="F1516" i="1"/>
  <c r="G1516" i="1"/>
  <c r="AL1516" i="1"/>
  <c r="AM1516" i="1"/>
  <c r="AN1516" i="1"/>
  <c r="AO1516" i="1"/>
  <c r="C1517" i="1"/>
  <c r="D1517" i="1"/>
  <c r="E1517" i="1"/>
  <c r="F1517" i="1"/>
  <c r="G1517" i="1"/>
  <c r="AL1517" i="1"/>
  <c r="AM1517" i="1"/>
  <c r="AN1517" i="1"/>
  <c r="AO1517" i="1"/>
  <c r="C1518" i="1"/>
  <c r="D1518" i="1"/>
  <c r="E1518" i="1"/>
  <c r="F1518" i="1"/>
  <c r="G1518" i="1"/>
  <c r="AL1518" i="1"/>
  <c r="AM1518" i="1"/>
  <c r="AN1518" i="1"/>
  <c r="AO1518" i="1"/>
  <c r="C1519" i="1"/>
  <c r="D1519" i="1"/>
  <c r="E1519" i="1"/>
  <c r="F1519" i="1"/>
  <c r="G1519" i="1"/>
  <c r="AL1519" i="1"/>
  <c r="AM1519" i="1"/>
  <c r="AN1519" i="1"/>
  <c r="AO1519" i="1"/>
  <c r="C1520" i="1"/>
  <c r="D1520" i="1"/>
  <c r="E1520" i="1"/>
  <c r="F1520" i="1"/>
  <c r="G1520" i="1"/>
  <c r="AL1520" i="1"/>
  <c r="AM1520" i="1"/>
  <c r="AN1520" i="1"/>
  <c r="AO1520" i="1"/>
  <c r="C1521" i="1"/>
  <c r="D1521" i="1"/>
  <c r="E1521" i="1"/>
  <c r="F1521" i="1"/>
  <c r="G1521" i="1"/>
  <c r="AL1521" i="1"/>
  <c r="AM1521" i="1"/>
  <c r="AN1521" i="1"/>
  <c r="AO1521" i="1"/>
  <c r="C1522" i="1"/>
  <c r="L1522" i="1" s="1"/>
  <c r="D1522" i="1"/>
  <c r="E1522" i="1"/>
  <c r="F1522" i="1"/>
  <c r="G1522" i="1"/>
  <c r="AL1522" i="1"/>
  <c r="AM1522" i="1"/>
  <c r="AN1522" i="1"/>
  <c r="AO1522" i="1"/>
  <c r="C1523" i="1"/>
  <c r="J1523" i="1" s="1"/>
  <c r="D1523" i="1"/>
  <c r="E1523" i="1"/>
  <c r="F1523" i="1"/>
  <c r="G1523" i="1"/>
  <c r="AL1523" i="1"/>
  <c r="AM1523" i="1"/>
  <c r="AN1523" i="1"/>
  <c r="AO1523" i="1"/>
  <c r="C1524" i="1"/>
  <c r="D1524" i="1"/>
  <c r="E1524" i="1"/>
  <c r="F1524" i="1"/>
  <c r="G1524" i="1"/>
  <c r="AL1524" i="1"/>
  <c r="AM1524" i="1"/>
  <c r="AN1524" i="1"/>
  <c r="AO1524" i="1"/>
  <c r="C1525" i="1"/>
  <c r="AR1525" i="1" s="1"/>
  <c r="D1525" i="1"/>
  <c r="E1525" i="1"/>
  <c r="F1525" i="1"/>
  <c r="G1525" i="1"/>
  <c r="AL1525" i="1"/>
  <c r="AM1525" i="1"/>
  <c r="AN1525" i="1"/>
  <c r="AO1525" i="1"/>
  <c r="C1526" i="1"/>
  <c r="D1526" i="1"/>
  <c r="E1526" i="1"/>
  <c r="F1526" i="1"/>
  <c r="G1526" i="1"/>
  <c r="AL1526" i="1"/>
  <c r="AM1526" i="1"/>
  <c r="AN1526" i="1"/>
  <c r="AO1526" i="1"/>
  <c r="C1527" i="1"/>
  <c r="AS1527" i="1" s="1"/>
  <c r="D1527" i="1"/>
  <c r="E1527" i="1"/>
  <c r="F1527" i="1"/>
  <c r="G1527" i="1"/>
  <c r="AL1527" i="1"/>
  <c r="AM1527" i="1"/>
  <c r="AN1527" i="1"/>
  <c r="AO1527" i="1"/>
  <c r="C1528" i="1"/>
  <c r="K1528" i="1" s="1"/>
  <c r="D1528" i="1"/>
  <c r="E1528" i="1"/>
  <c r="F1528" i="1"/>
  <c r="G1528" i="1"/>
  <c r="AL1528" i="1"/>
  <c r="AM1528" i="1"/>
  <c r="AN1528" i="1"/>
  <c r="AO1528" i="1"/>
  <c r="C1529" i="1"/>
  <c r="D1529" i="1"/>
  <c r="E1529" i="1"/>
  <c r="F1529" i="1"/>
  <c r="G1529" i="1"/>
  <c r="AL1529" i="1"/>
  <c r="AM1529" i="1"/>
  <c r="AN1529" i="1"/>
  <c r="AO1529" i="1"/>
  <c r="C1530" i="1"/>
  <c r="D1530" i="1"/>
  <c r="E1530" i="1"/>
  <c r="F1530" i="1"/>
  <c r="G1530" i="1"/>
  <c r="AL1530" i="1"/>
  <c r="AM1530" i="1"/>
  <c r="AN1530" i="1"/>
  <c r="AO1530" i="1"/>
  <c r="C1531" i="1"/>
  <c r="D1531" i="1"/>
  <c r="E1531" i="1"/>
  <c r="F1531" i="1"/>
  <c r="G1531" i="1"/>
  <c r="AL1531" i="1"/>
  <c r="AM1531" i="1"/>
  <c r="AN1531" i="1"/>
  <c r="AO1531" i="1"/>
  <c r="C1532" i="1"/>
  <c r="D1532" i="1"/>
  <c r="E1532" i="1"/>
  <c r="F1532" i="1"/>
  <c r="G1532" i="1"/>
  <c r="AL1532" i="1"/>
  <c r="AM1532" i="1"/>
  <c r="AN1532" i="1"/>
  <c r="AO1532" i="1"/>
  <c r="C1533" i="1"/>
  <c r="K1533" i="1" s="1"/>
  <c r="D1533" i="1"/>
  <c r="E1533" i="1"/>
  <c r="F1533" i="1"/>
  <c r="G1533" i="1"/>
  <c r="L1533" i="1"/>
  <c r="AL1533" i="1"/>
  <c r="AM1533" i="1"/>
  <c r="AN1533" i="1"/>
  <c r="AO1533" i="1"/>
  <c r="C1534" i="1"/>
  <c r="L1534" i="1" s="1"/>
  <c r="D1534" i="1"/>
  <c r="E1534" i="1"/>
  <c r="F1534" i="1"/>
  <c r="G1534" i="1"/>
  <c r="AL1534" i="1"/>
  <c r="AM1534" i="1"/>
  <c r="AN1534" i="1"/>
  <c r="AO1534" i="1"/>
  <c r="C1535" i="1"/>
  <c r="AR1535" i="1" s="1"/>
  <c r="D1535" i="1"/>
  <c r="E1535" i="1"/>
  <c r="F1535" i="1"/>
  <c r="G1535" i="1"/>
  <c r="AL1535" i="1"/>
  <c r="AM1535" i="1"/>
  <c r="AN1535" i="1"/>
  <c r="AO1535" i="1"/>
  <c r="C1536" i="1"/>
  <c r="K1536" i="1" s="1"/>
  <c r="D1536" i="1"/>
  <c r="E1536" i="1"/>
  <c r="F1536" i="1"/>
  <c r="G1536" i="1"/>
  <c r="AL1536" i="1"/>
  <c r="AM1536" i="1"/>
  <c r="AN1536" i="1"/>
  <c r="AO1536" i="1"/>
  <c r="C1537" i="1"/>
  <c r="D1537" i="1"/>
  <c r="E1537" i="1"/>
  <c r="F1537" i="1"/>
  <c r="G1537" i="1"/>
  <c r="AL1537" i="1"/>
  <c r="AM1537" i="1"/>
  <c r="AN1537" i="1"/>
  <c r="AO1537" i="1"/>
  <c r="C1538" i="1"/>
  <c r="D1538" i="1"/>
  <c r="E1538" i="1"/>
  <c r="F1538" i="1"/>
  <c r="G1538" i="1"/>
  <c r="AL1538" i="1"/>
  <c r="AM1538" i="1"/>
  <c r="AN1538" i="1"/>
  <c r="AO1538" i="1"/>
  <c r="C1539" i="1"/>
  <c r="AR1539" i="1" s="1"/>
  <c r="D1539" i="1"/>
  <c r="E1539" i="1"/>
  <c r="F1539" i="1"/>
  <c r="G1539" i="1"/>
  <c r="AL1539" i="1"/>
  <c r="AM1539" i="1"/>
  <c r="AN1539" i="1"/>
  <c r="AO1539" i="1"/>
  <c r="C1540" i="1"/>
  <c r="D1540" i="1"/>
  <c r="E1540" i="1"/>
  <c r="F1540" i="1"/>
  <c r="G1540" i="1"/>
  <c r="AL1540" i="1"/>
  <c r="AM1540" i="1"/>
  <c r="AN1540" i="1"/>
  <c r="AO1540" i="1"/>
  <c r="C1541" i="1"/>
  <c r="D1541" i="1"/>
  <c r="E1541" i="1"/>
  <c r="F1541" i="1"/>
  <c r="G1541" i="1"/>
  <c r="AL1541" i="1"/>
  <c r="AM1541" i="1"/>
  <c r="AN1541" i="1"/>
  <c r="AO1541" i="1"/>
  <c r="C1542" i="1"/>
  <c r="K1542" i="1" s="1"/>
  <c r="D1542" i="1"/>
  <c r="E1542" i="1"/>
  <c r="F1542" i="1"/>
  <c r="G1542" i="1"/>
  <c r="AL1542" i="1"/>
  <c r="AM1542" i="1"/>
  <c r="AN1542" i="1"/>
  <c r="AO1542" i="1"/>
  <c r="C1543" i="1"/>
  <c r="D1543" i="1"/>
  <c r="E1543" i="1"/>
  <c r="F1543" i="1"/>
  <c r="G1543" i="1"/>
  <c r="AL1543" i="1"/>
  <c r="AM1543" i="1"/>
  <c r="AN1543" i="1"/>
  <c r="AO1543" i="1"/>
  <c r="AL1544" i="1"/>
  <c r="C1546" i="1"/>
  <c r="J1546" i="1" s="1"/>
  <c r="D1546" i="1"/>
  <c r="E1546" i="1"/>
  <c r="F1546" i="1"/>
  <c r="G1546" i="1"/>
  <c r="AL1546" i="1"/>
  <c r="AM1546" i="1"/>
  <c r="AN1546" i="1"/>
  <c r="AO1546" i="1"/>
  <c r="C1547" i="1"/>
  <c r="D1547" i="1"/>
  <c r="E1547" i="1"/>
  <c r="F1547" i="1"/>
  <c r="G1547" i="1"/>
  <c r="AL1547" i="1"/>
  <c r="AM1547" i="1"/>
  <c r="AN1547" i="1"/>
  <c r="AO1547" i="1"/>
  <c r="C1548" i="1"/>
  <c r="J1548" i="1" s="1"/>
  <c r="D1548" i="1"/>
  <c r="E1548" i="1"/>
  <c r="F1548" i="1"/>
  <c r="G1548" i="1"/>
  <c r="AL1548" i="1"/>
  <c r="AM1548" i="1"/>
  <c r="AN1548" i="1"/>
  <c r="AO1548" i="1"/>
  <c r="C1549" i="1"/>
  <c r="D1549" i="1"/>
  <c r="E1549" i="1"/>
  <c r="F1549" i="1"/>
  <c r="G1549" i="1"/>
  <c r="AL1549" i="1"/>
  <c r="AM1549" i="1"/>
  <c r="AN1549" i="1"/>
  <c r="AO1549" i="1"/>
  <c r="C1550" i="1"/>
  <c r="J1550" i="1" s="1"/>
  <c r="D1550" i="1"/>
  <c r="E1550" i="1"/>
  <c r="F1550" i="1"/>
  <c r="G1550" i="1"/>
  <c r="AL1550" i="1"/>
  <c r="AM1550" i="1"/>
  <c r="AN1550" i="1"/>
  <c r="AO1550" i="1"/>
  <c r="C1551" i="1"/>
  <c r="AS1551" i="1" s="1"/>
  <c r="D1551" i="1"/>
  <c r="E1551" i="1"/>
  <c r="F1551" i="1"/>
  <c r="G1551" i="1"/>
  <c r="AL1551" i="1"/>
  <c r="AM1551" i="1"/>
  <c r="AN1551" i="1"/>
  <c r="AO1551" i="1"/>
  <c r="C1552" i="1"/>
  <c r="D1552" i="1"/>
  <c r="E1552" i="1"/>
  <c r="F1552" i="1"/>
  <c r="G1552" i="1"/>
  <c r="AL1552" i="1"/>
  <c r="AM1552" i="1"/>
  <c r="AN1552" i="1"/>
  <c r="AO1552" i="1"/>
  <c r="C1553" i="1"/>
  <c r="D1553" i="1"/>
  <c r="E1553" i="1"/>
  <c r="F1553" i="1"/>
  <c r="G1553" i="1"/>
  <c r="AL1553" i="1"/>
  <c r="AM1553" i="1"/>
  <c r="AN1553" i="1"/>
  <c r="AO1553" i="1"/>
  <c r="C1554" i="1"/>
  <c r="D1554" i="1"/>
  <c r="E1554" i="1"/>
  <c r="F1554" i="1"/>
  <c r="G1554" i="1"/>
  <c r="AL1554" i="1"/>
  <c r="AM1554" i="1"/>
  <c r="AN1554" i="1"/>
  <c r="AO1554" i="1"/>
  <c r="C1555" i="1"/>
  <c r="L1555" i="1" s="1"/>
  <c r="D1555" i="1"/>
  <c r="E1555" i="1"/>
  <c r="F1555" i="1"/>
  <c r="G1555" i="1"/>
  <c r="AL1555" i="1"/>
  <c r="AM1555" i="1"/>
  <c r="AN1555" i="1"/>
  <c r="AO1555" i="1"/>
  <c r="C1556" i="1"/>
  <c r="D1556" i="1"/>
  <c r="E1556" i="1"/>
  <c r="F1556" i="1"/>
  <c r="G1556" i="1"/>
  <c r="AL1556" i="1"/>
  <c r="AM1556" i="1"/>
  <c r="AN1556" i="1"/>
  <c r="AO1556" i="1"/>
  <c r="C1557" i="1"/>
  <c r="D1557" i="1"/>
  <c r="E1557" i="1"/>
  <c r="F1557" i="1"/>
  <c r="G1557" i="1"/>
  <c r="AL1557" i="1"/>
  <c r="AM1557" i="1"/>
  <c r="AN1557" i="1"/>
  <c r="AO1557" i="1"/>
  <c r="C1558" i="1"/>
  <c r="AP1558" i="1" s="1"/>
  <c r="D1558" i="1"/>
  <c r="E1558" i="1"/>
  <c r="F1558" i="1"/>
  <c r="G1558" i="1"/>
  <c r="AL1558" i="1"/>
  <c r="AM1558" i="1"/>
  <c r="AN1558" i="1"/>
  <c r="AO1558" i="1"/>
  <c r="C1559" i="1"/>
  <c r="AP1559" i="1" s="1"/>
  <c r="D1559" i="1"/>
  <c r="E1559" i="1"/>
  <c r="F1559" i="1"/>
  <c r="G1559" i="1"/>
  <c r="AL1559" i="1"/>
  <c r="AM1559" i="1"/>
  <c r="AN1559" i="1"/>
  <c r="AO1559" i="1"/>
  <c r="C1560" i="1"/>
  <c r="D1560" i="1"/>
  <c r="E1560" i="1"/>
  <c r="F1560" i="1"/>
  <c r="G1560" i="1"/>
  <c r="AL1560" i="1"/>
  <c r="AM1560" i="1"/>
  <c r="AN1560" i="1"/>
  <c r="AO1560" i="1"/>
  <c r="C1561" i="1"/>
  <c r="AR1561" i="1" s="1"/>
  <c r="D1561" i="1"/>
  <c r="E1561" i="1"/>
  <c r="F1561" i="1"/>
  <c r="G1561" i="1"/>
  <c r="AL1561" i="1"/>
  <c r="AM1561" i="1"/>
  <c r="AN1561" i="1"/>
  <c r="AO1561" i="1"/>
  <c r="C1562" i="1"/>
  <c r="J1562" i="1" s="1"/>
  <c r="D1562" i="1"/>
  <c r="E1562" i="1"/>
  <c r="F1562" i="1"/>
  <c r="G1562" i="1"/>
  <c r="AL1562" i="1"/>
  <c r="AM1562" i="1"/>
  <c r="AN1562" i="1"/>
  <c r="AO1562" i="1"/>
  <c r="C1563" i="1"/>
  <c r="D1563" i="1"/>
  <c r="E1563" i="1"/>
  <c r="F1563" i="1"/>
  <c r="G1563" i="1"/>
  <c r="AL1563" i="1"/>
  <c r="AM1563" i="1"/>
  <c r="AN1563" i="1"/>
  <c r="AO1563" i="1"/>
  <c r="C1564" i="1"/>
  <c r="K1564" i="1" s="1"/>
  <c r="D1564" i="1"/>
  <c r="E1564" i="1"/>
  <c r="F1564" i="1"/>
  <c r="G1564" i="1"/>
  <c r="AL1564" i="1"/>
  <c r="AM1564" i="1"/>
  <c r="AN1564" i="1"/>
  <c r="AO1564" i="1"/>
  <c r="C1565" i="1"/>
  <c r="D1565" i="1"/>
  <c r="E1565" i="1"/>
  <c r="F1565" i="1"/>
  <c r="G1565" i="1"/>
  <c r="AL1565" i="1"/>
  <c r="AM1565" i="1"/>
  <c r="AN1565" i="1"/>
  <c r="AO1565" i="1"/>
  <c r="C1566" i="1"/>
  <c r="D1566" i="1"/>
  <c r="E1566" i="1"/>
  <c r="F1566" i="1"/>
  <c r="G1566" i="1"/>
  <c r="AL1566" i="1"/>
  <c r="AM1566" i="1"/>
  <c r="AN1566" i="1"/>
  <c r="AO1566" i="1"/>
  <c r="C1567" i="1"/>
  <c r="AP1567" i="1" s="1"/>
  <c r="D1567" i="1"/>
  <c r="E1567" i="1"/>
  <c r="F1567" i="1"/>
  <c r="G1567" i="1"/>
  <c r="AL1567" i="1"/>
  <c r="AM1567" i="1"/>
  <c r="AN1567" i="1"/>
  <c r="AO1567" i="1"/>
  <c r="C1568" i="1"/>
  <c r="AQ1568" i="1" s="1"/>
  <c r="D1568" i="1"/>
  <c r="E1568" i="1"/>
  <c r="F1568" i="1"/>
  <c r="G1568" i="1"/>
  <c r="AL1568" i="1"/>
  <c r="AM1568" i="1"/>
  <c r="AN1568" i="1"/>
  <c r="AO1568" i="1"/>
  <c r="C1569" i="1"/>
  <c r="J1569" i="1" s="1"/>
  <c r="D1569" i="1"/>
  <c r="E1569" i="1"/>
  <c r="F1569" i="1"/>
  <c r="G1569" i="1"/>
  <c r="AL1569" i="1"/>
  <c r="AM1569" i="1"/>
  <c r="AN1569" i="1"/>
  <c r="AO1569" i="1"/>
  <c r="C1570" i="1"/>
  <c r="D1570" i="1"/>
  <c r="E1570" i="1"/>
  <c r="F1570" i="1"/>
  <c r="G1570" i="1"/>
  <c r="AL1570" i="1"/>
  <c r="AM1570" i="1"/>
  <c r="AN1570" i="1"/>
  <c r="AO1570" i="1"/>
  <c r="C1571" i="1"/>
  <c r="D1571" i="1"/>
  <c r="E1571" i="1"/>
  <c r="F1571" i="1"/>
  <c r="G1571" i="1"/>
  <c r="AL1571" i="1"/>
  <c r="AM1571" i="1"/>
  <c r="AN1571" i="1"/>
  <c r="AO1571" i="1"/>
  <c r="C1572" i="1"/>
  <c r="L1572" i="1" s="1"/>
  <c r="D1572" i="1"/>
  <c r="E1572" i="1"/>
  <c r="F1572" i="1"/>
  <c r="G1572" i="1"/>
  <c r="AL1572" i="1"/>
  <c r="AM1572" i="1"/>
  <c r="AN1572" i="1"/>
  <c r="AO1572" i="1"/>
  <c r="C1573" i="1"/>
  <c r="D1573" i="1"/>
  <c r="E1573" i="1"/>
  <c r="F1573" i="1"/>
  <c r="G1573" i="1"/>
  <c r="AL1573" i="1"/>
  <c r="AM1573" i="1"/>
  <c r="AN1573" i="1"/>
  <c r="AO1573" i="1"/>
  <c r="C1574" i="1"/>
  <c r="D1574" i="1"/>
  <c r="E1574" i="1"/>
  <c r="F1574" i="1"/>
  <c r="G1574" i="1"/>
  <c r="AL1574" i="1"/>
  <c r="AM1574" i="1"/>
  <c r="AN1574" i="1"/>
  <c r="AO1574" i="1"/>
  <c r="C1575" i="1"/>
  <c r="D1575" i="1"/>
  <c r="E1575" i="1"/>
  <c r="F1575" i="1"/>
  <c r="G1575" i="1"/>
  <c r="AL1575" i="1"/>
  <c r="AM1575" i="1"/>
  <c r="AN1575" i="1"/>
  <c r="AO1575" i="1"/>
  <c r="C1576" i="1"/>
  <c r="D1576" i="1"/>
  <c r="E1576" i="1"/>
  <c r="F1576" i="1"/>
  <c r="G1576" i="1"/>
  <c r="AL1576" i="1"/>
  <c r="AM1576" i="1"/>
  <c r="AN1576" i="1"/>
  <c r="AO1576" i="1"/>
  <c r="C1577" i="1"/>
  <c r="K1577" i="1" s="1"/>
  <c r="D1577" i="1"/>
  <c r="E1577" i="1"/>
  <c r="F1577" i="1"/>
  <c r="G1577" i="1"/>
  <c r="AL1577" i="1"/>
  <c r="AM1577" i="1"/>
  <c r="AN1577" i="1"/>
  <c r="AO1577" i="1"/>
  <c r="C1578" i="1"/>
  <c r="J1578" i="1" s="1"/>
  <c r="D1578" i="1"/>
  <c r="E1578" i="1"/>
  <c r="F1578" i="1"/>
  <c r="G1578" i="1"/>
  <c r="AL1578" i="1"/>
  <c r="AM1578" i="1"/>
  <c r="AN1578" i="1"/>
  <c r="AO1578" i="1"/>
  <c r="C1579" i="1"/>
  <c r="D1579" i="1"/>
  <c r="E1579" i="1"/>
  <c r="F1579" i="1"/>
  <c r="G1579" i="1"/>
  <c r="AL1579" i="1"/>
  <c r="AM1579" i="1"/>
  <c r="AN1579" i="1"/>
  <c r="AO1579" i="1"/>
  <c r="C1580" i="1"/>
  <c r="J1580" i="1" s="1"/>
  <c r="D1580" i="1"/>
  <c r="E1580" i="1"/>
  <c r="F1580" i="1"/>
  <c r="G1580" i="1"/>
  <c r="AL1580" i="1"/>
  <c r="AM1580" i="1"/>
  <c r="AN1580" i="1"/>
  <c r="AO1580" i="1"/>
  <c r="C1581" i="1"/>
  <c r="D1581" i="1"/>
  <c r="E1581" i="1"/>
  <c r="F1581" i="1"/>
  <c r="G1581" i="1"/>
  <c r="AL1581" i="1"/>
  <c r="AM1581" i="1"/>
  <c r="AN1581" i="1"/>
  <c r="AO1581" i="1"/>
  <c r="C1582" i="1"/>
  <c r="D1582" i="1"/>
  <c r="E1582" i="1"/>
  <c r="F1582" i="1"/>
  <c r="G1582" i="1"/>
  <c r="AL1582" i="1"/>
  <c r="AM1582" i="1"/>
  <c r="AN1582" i="1"/>
  <c r="AO1582" i="1"/>
  <c r="C1583" i="1"/>
  <c r="D1583" i="1"/>
  <c r="E1583" i="1"/>
  <c r="F1583" i="1"/>
  <c r="G1583" i="1"/>
  <c r="AL1583" i="1"/>
  <c r="AM1583" i="1"/>
  <c r="AN1583" i="1"/>
  <c r="AO1583" i="1"/>
  <c r="C1584" i="1"/>
  <c r="D1584" i="1"/>
  <c r="E1584" i="1"/>
  <c r="F1584" i="1"/>
  <c r="G1584" i="1"/>
  <c r="AL1584" i="1"/>
  <c r="AM1584" i="1"/>
  <c r="AN1584" i="1"/>
  <c r="AO1584" i="1"/>
  <c r="C1585" i="1"/>
  <c r="D1585" i="1"/>
  <c r="E1585" i="1"/>
  <c r="F1585" i="1"/>
  <c r="G1585" i="1"/>
  <c r="AL1585" i="1"/>
  <c r="AM1585" i="1"/>
  <c r="AN1585" i="1"/>
  <c r="AO1585" i="1"/>
  <c r="C1586" i="1"/>
  <c r="D1586" i="1"/>
  <c r="E1586" i="1"/>
  <c r="F1586" i="1"/>
  <c r="G1586" i="1"/>
  <c r="AL1586" i="1"/>
  <c r="AM1586" i="1"/>
  <c r="AN1586" i="1"/>
  <c r="AO1586" i="1"/>
  <c r="C1587" i="1"/>
  <c r="L1587" i="1" s="1"/>
  <c r="D1587" i="1"/>
  <c r="E1587" i="1"/>
  <c r="F1587" i="1"/>
  <c r="G1587" i="1"/>
  <c r="AL1587" i="1"/>
  <c r="AM1587" i="1"/>
  <c r="AN1587" i="1"/>
  <c r="AO1587" i="1"/>
  <c r="C1588" i="1"/>
  <c r="D1588" i="1"/>
  <c r="E1588" i="1"/>
  <c r="F1588" i="1"/>
  <c r="G1588" i="1"/>
  <c r="AL1588" i="1"/>
  <c r="AM1588" i="1"/>
  <c r="AN1588" i="1"/>
  <c r="AO1588" i="1"/>
  <c r="C1589" i="1"/>
  <c r="D1589" i="1"/>
  <c r="E1589" i="1"/>
  <c r="F1589" i="1"/>
  <c r="G1589" i="1"/>
  <c r="AL1589" i="1"/>
  <c r="AM1589" i="1"/>
  <c r="AN1589" i="1"/>
  <c r="AO1589" i="1"/>
  <c r="C1590" i="1"/>
  <c r="D1590" i="1"/>
  <c r="E1590" i="1"/>
  <c r="F1590" i="1"/>
  <c r="G1590" i="1"/>
  <c r="AL1590" i="1"/>
  <c r="AM1590" i="1"/>
  <c r="AN1590" i="1"/>
  <c r="AO1590" i="1"/>
  <c r="C1591" i="1"/>
  <c r="L1591" i="1" s="1"/>
  <c r="D1591" i="1"/>
  <c r="E1591" i="1"/>
  <c r="F1591" i="1"/>
  <c r="G1591" i="1"/>
  <c r="AL1591" i="1"/>
  <c r="AM1591" i="1"/>
  <c r="AN1591" i="1"/>
  <c r="AO1591" i="1"/>
  <c r="C1592" i="1"/>
  <c r="AQ1592" i="1" s="1"/>
  <c r="D1592" i="1"/>
  <c r="E1592" i="1"/>
  <c r="F1592" i="1"/>
  <c r="G1592" i="1"/>
  <c r="AL1592" i="1"/>
  <c r="AM1592" i="1"/>
  <c r="AN1592" i="1"/>
  <c r="AO1592" i="1"/>
  <c r="C1593" i="1"/>
  <c r="L1593" i="1" s="1"/>
  <c r="D1593" i="1"/>
  <c r="E1593" i="1"/>
  <c r="F1593" i="1"/>
  <c r="G1593" i="1"/>
  <c r="AL1593" i="1"/>
  <c r="AM1593" i="1"/>
  <c r="AN1593" i="1"/>
  <c r="AO1593" i="1"/>
  <c r="C1594" i="1"/>
  <c r="J1594" i="1" s="1"/>
  <c r="D1594" i="1"/>
  <c r="E1594" i="1"/>
  <c r="F1594" i="1"/>
  <c r="G1594" i="1"/>
  <c r="AL1594" i="1"/>
  <c r="AM1594" i="1"/>
  <c r="AN1594" i="1"/>
  <c r="AO1594" i="1"/>
  <c r="C1595" i="1"/>
  <c r="D1595" i="1"/>
  <c r="E1595" i="1"/>
  <c r="F1595" i="1"/>
  <c r="G1595" i="1"/>
  <c r="AL1595" i="1"/>
  <c r="AM1595" i="1"/>
  <c r="AN1595" i="1"/>
  <c r="AO1595" i="1"/>
  <c r="C1596" i="1"/>
  <c r="D1596" i="1"/>
  <c r="E1596" i="1"/>
  <c r="F1596" i="1"/>
  <c r="G1596" i="1"/>
  <c r="AL1596" i="1"/>
  <c r="AM1596" i="1"/>
  <c r="AN1596" i="1"/>
  <c r="AO1596" i="1"/>
  <c r="C1597" i="1"/>
  <c r="D1597" i="1"/>
  <c r="E1597" i="1"/>
  <c r="F1597" i="1"/>
  <c r="G1597" i="1"/>
  <c r="AL1597" i="1"/>
  <c r="AM1597" i="1"/>
  <c r="AN1597" i="1"/>
  <c r="AO1597" i="1"/>
  <c r="C1598" i="1"/>
  <c r="D1598" i="1"/>
  <c r="E1598" i="1"/>
  <c r="F1598" i="1"/>
  <c r="G1598" i="1"/>
  <c r="AL1598" i="1"/>
  <c r="AM1598" i="1"/>
  <c r="AN1598" i="1"/>
  <c r="AO1598" i="1"/>
  <c r="C1599" i="1"/>
  <c r="AS1599" i="1" s="1"/>
  <c r="D1599" i="1"/>
  <c r="E1599" i="1"/>
  <c r="F1599" i="1"/>
  <c r="G1599" i="1"/>
  <c r="AL1599" i="1"/>
  <c r="AM1599" i="1"/>
  <c r="AN1599" i="1"/>
  <c r="AO1599" i="1"/>
  <c r="C1600" i="1"/>
  <c r="D1600" i="1"/>
  <c r="E1600" i="1"/>
  <c r="F1600" i="1"/>
  <c r="G1600" i="1"/>
  <c r="AL1600" i="1"/>
  <c r="AM1600" i="1"/>
  <c r="AN1600" i="1"/>
  <c r="AO1600" i="1"/>
  <c r="C1601" i="1"/>
  <c r="K1601" i="1" s="1"/>
  <c r="D1601" i="1"/>
  <c r="E1601" i="1"/>
  <c r="F1601" i="1"/>
  <c r="G1601" i="1"/>
  <c r="AL1601" i="1"/>
  <c r="AM1601" i="1"/>
  <c r="AN1601" i="1"/>
  <c r="AO1601" i="1"/>
  <c r="C1602" i="1"/>
  <c r="D1602" i="1"/>
  <c r="E1602" i="1"/>
  <c r="F1602" i="1"/>
  <c r="G1602" i="1"/>
  <c r="AL1602" i="1"/>
  <c r="AM1602" i="1"/>
  <c r="AN1602" i="1"/>
  <c r="AO1602" i="1"/>
  <c r="C1603" i="1"/>
  <c r="D1603" i="1"/>
  <c r="E1603" i="1"/>
  <c r="F1603" i="1"/>
  <c r="G1603" i="1"/>
  <c r="AL1603" i="1"/>
  <c r="AM1603" i="1"/>
  <c r="AN1603" i="1"/>
  <c r="AO1603" i="1"/>
  <c r="C1604" i="1"/>
  <c r="D1604" i="1"/>
  <c r="E1604" i="1"/>
  <c r="F1604" i="1"/>
  <c r="G1604" i="1"/>
  <c r="AL1604" i="1"/>
  <c r="AM1604" i="1"/>
  <c r="AN1604" i="1"/>
  <c r="AO1604" i="1"/>
  <c r="C1605" i="1"/>
  <c r="D1605" i="1"/>
  <c r="E1605" i="1"/>
  <c r="F1605" i="1"/>
  <c r="G1605" i="1"/>
  <c r="AL1605" i="1"/>
  <c r="AM1605" i="1"/>
  <c r="AN1605" i="1"/>
  <c r="AO1605" i="1"/>
  <c r="C1606" i="1"/>
  <c r="AP1606" i="1" s="1"/>
  <c r="D1606" i="1"/>
  <c r="E1606" i="1"/>
  <c r="F1606" i="1"/>
  <c r="G1606" i="1"/>
  <c r="AL1606" i="1"/>
  <c r="AM1606" i="1"/>
  <c r="AN1606" i="1"/>
  <c r="AO1606" i="1"/>
  <c r="C1607" i="1"/>
  <c r="D1607" i="1"/>
  <c r="E1607" i="1"/>
  <c r="F1607" i="1"/>
  <c r="G1607" i="1"/>
  <c r="AL1607" i="1"/>
  <c r="AM1607" i="1"/>
  <c r="AN1607" i="1"/>
  <c r="AO1607" i="1"/>
  <c r="C1608" i="1"/>
  <c r="D1608" i="1"/>
  <c r="E1608" i="1"/>
  <c r="F1608" i="1"/>
  <c r="G1608" i="1"/>
  <c r="AL1608" i="1"/>
  <c r="AM1608" i="1"/>
  <c r="AN1608" i="1"/>
  <c r="AO1608" i="1"/>
  <c r="C1609" i="1"/>
  <c r="D1609" i="1"/>
  <c r="E1609" i="1"/>
  <c r="F1609" i="1"/>
  <c r="G1609" i="1"/>
  <c r="AL1609" i="1"/>
  <c r="AM1609" i="1"/>
  <c r="AN1609" i="1"/>
  <c r="AO1609" i="1"/>
  <c r="C1610" i="1"/>
  <c r="D1610" i="1"/>
  <c r="E1610" i="1"/>
  <c r="F1610" i="1"/>
  <c r="G1610" i="1"/>
  <c r="AL1610" i="1"/>
  <c r="AM1610" i="1"/>
  <c r="AN1610" i="1"/>
  <c r="AO1610" i="1"/>
  <c r="C1611" i="1"/>
  <c r="AR1611" i="1" s="1"/>
  <c r="D1611" i="1"/>
  <c r="E1611" i="1"/>
  <c r="F1611" i="1"/>
  <c r="G1611" i="1"/>
  <c r="AL1611" i="1"/>
  <c r="AM1611" i="1"/>
  <c r="AN1611" i="1"/>
  <c r="AO1611" i="1"/>
  <c r="C1612" i="1"/>
  <c r="L1612" i="1" s="1"/>
  <c r="D1612" i="1"/>
  <c r="E1612" i="1"/>
  <c r="F1612" i="1"/>
  <c r="G1612" i="1"/>
  <c r="AL1612" i="1"/>
  <c r="AM1612" i="1"/>
  <c r="AN1612" i="1"/>
  <c r="AO1612" i="1"/>
  <c r="C1613" i="1"/>
  <c r="AR1613" i="1" s="1"/>
  <c r="D1613" i="1"/>
  <c r="E1613" i="1"/>
  <c r="F1613" i="1"/>
  <c r="G1613" i="1"/>
  <c r="AL1613" i="1"/>
  <c r="AM1613" i="1"/>
  <c r="AN1613" i="1"/>
  <c r="AO1613" i="1"/>
  <c r="C1614" i="1"/>
  <c r="D1614" i="1"/>
  <c r="E1614" i="1"/>
  <c r="F1614" i="1"/>
  <c r="G1614" i="1"/>
  <c r="AL1614" i="1"/>
  <c r="AM1614" i="1"/>
  <c r="AN1614" i="1"/>
  <c r="AO1614" i="1"/>
  <c r="C1615" i="1"/>
  <c r="D1615" i="1"/>
  <c r="E1615" i="1"/>
  <c r="F1615" i="1"/>
  <c r="G1615" i="1"/>
  <c r="AL1615" i="1"/>
  <c r="AM1615" i="1"/>
  <c r="AN1615" i="1"/>
  <c r="AO1615" i="1"/>
  <c r="C1616" i="1"/>
  <c r="AQ1616" i="1" s="1"/>
  <c r="D1616" i="1"/>
  <c r="E1616" i="1"/>
  <c r="F1616" i="1"/>
  <c r="G1616" i="1"/>
  <c r="AL1616" i="1"/>
  <c r="AM1616" i="1"/>
  <c r="AN1616" i="1"/>
  <c r="AO1616" i="1"/>
  <c r="C1617" i="1"/>
  <c r="AQ1617" i="1" s="1"/>
  <c r="D1617" i="1"/>
  <c r="E1617" i="1"/>
  <c r="F1617" i="1"/>
  <c r="G1617" i="1"/>
  <c r="AL1617" i="1"/>
  <c r="AM1617" i="1"/>
  <c r="AN1617" i="1"/>
  <c r="AO1617" i="1"/>
  <c r="C1618" i="1"/>
  <c r="D1618" i="1"/>
  <c r="E1618" i="1"/>
  <c r="F1618" i="1"/>
  <c r="G1618" i="1"/>
  <c r="AL1618" i="1"/>
  <c r="AM1618" i="1"/>
  <c r="AN1618" i="1"/>
  <c r="AO1618" i="1"/>
  <c r="C1619" i="1"/>
  <c r="K1619" i="1" s="1"/>
  <c r="D1619" i="1"/>
  <c r="E1619" i="1"/>
  <c r="F1619" i="1"/>
  <c r="G1619" i="1"/>
  <c r="AL1619" i="1"/>
  <c r="AM1619" i="1"/>
  <c r="AN1619" i="1"/>
  <c r="AO1619" i="1"/>
  <c r="C1620" i="1"/>
  <c r="D1620" i="1"/>
  <c r="E1620" i="1"/>
  <c r="F1620" i="1"/>
  <c r="G1620" i="1"/>
  <c r="AL1620" i="1"/>
  <c r="AM1620" i="1"/>
  <c r="AN1620" i="1"/>
  <c r="AO1620" i="1"/>
  <c r="C1621" i="1"/>
  <c r="D1621" i="1"/>
  <c r="E1621" i="1"/>
  <c r="F1621" i="1"/>
  <c r="G1621" i="1"/>
  <c r="AL1621" i="1"/>
  <c r="AM1621" i="1"/>
  <c r="AN1621" i="1"/>
  <c r="AO1621" i="1"/>
  <c r="C1622" i="1"/>
  <c r="AP1622" i="1" s="1"/>
  <c r="D1622" i="1"/>
  <c r="E1622" i="1"/>
  <c r="F1622" i="1"/>
  <c r="G1622" i="1"/>
  <c r="AL1622" i="1"/>
  <c r="AM1622" i="1"/>
  <c r="AN1622" i="1"/>
  <c r="AO1622" i="1"/>
  <c r="C1623" i="1"/>
  <c r="J1623" i="1" s="1"/>
  <c r="D1623" i="1"/>
  <c r="E1623" i="1"/>
  <c r="F1623" i="1"/>
  <c r="G1623" i="1"/>
  <c r="AL1623" i="1"/>
  <c r="AM1623" i="1"/>
  <c r="AN1623" i="1"/>
  <c r="AO1623" i="1"/>
  <c r="C1624" i="1"/>
  <c r="AQ1624" i="1" s="1"/>
  <c r="D1624" i="1"/>
  <c r="E1624" i="1"/>
  <c r="F1624" i="1"/>
  <c r="G1624" i="1"/>
  <c r="AL1624" i="1"/>
  <c r="AM1624" i="1"/>
  <c r="AN1624" i="1"/>
  <c r="AO1624" i="1"/>
  <c r="C1625" i="1"/>
  <c r="D1625" i="1"/>
  <c r="E1625" i="1"/>
  <c r="F1625" i="1"/>
  <c r="G1625" i="1"/>
  <c r="AL1625" i="1"/>
  <c r="AM1625" i="1"/>
  <c r="AN1625" i="1"/>
  <c r="AO1625" i="1"/>
  <c r="C1626" i="1"/>
  <c r="J1626" i="1" s="1"/>
  <c r="D1626" i="1"/>
  <c r="E1626" i="1"/>
  <c r="F1626" i="1"/>
  <c r="G1626" i="1"/>
  <c r="AL1626" i="1"/>
  <c r="AM1626" i="1"/>
  <c r="AN1626" i="1"/>
  <c r="AO1626" i="1"/>
  <c r="C1627" i="1"/>
  <c r="AP1627" i="1" s="1"/>
  <c r="D1627" i="1"/>
  <c r="E1627" i="1"/>
  <c r="F1627" i="1"/>
  <c r="G1627" i="1"/>
  <c r="AL1627" i="1"/>
  <c r="AM1627" i="1"/>
  <c r="AN1627" i="1"/>
  <c r="AO1627" i="1"/>
  <c r="C1628" i="1"/>
  <c r="AP1628" i="1" s="1"/>
  <c r="D1628" i="1"/>
  <c r="E1628" i="1"/>
  <c r="F1628" i="1"/>
  <c r="G1628" i="1"/>
  <c r="AL1628" i="1"/>
  <c r="AM1628" i="1"/>
  <c r="AN1628" i="1"/>
  <c r="AO1628" i="1"/>
  <c r="C1629" i="1"/>
  <c r="AS1629" i="1" s="1"/>
  <c r="D1629" i="1"/>
  <c r="E1629" i="1"/>
  <c r="F1629" i="1"/>
  <c r="G1629" i="1"/>
  <c r="AL1629" i="1"/>
  <c r="AM1629" i="1"/>
  <c r="AN1629" i="1"/>
  <c r="AO1629" i="1"/>
  <c r="C1630" i="1"/>
  <c r="AR1630" i="1" s="1"/>
  <c r="D1630" i="1"/>
  <c r="E1630" i="1"/>
  <c r="F1630" i="1"/>
  <c r="G1630" i="1"/>
  <c r="AL1630" i="1"/>
  <c r="AM1630" i="1"/>
  <c r="AN1630" i="1"/>
  <c r="AO1630" i="1"/>
  <c r="C1631" i="1"/>
  <c r="AS1631" i="1" s="1"/>
  <c r="D1631" i="1"/>
  <c r="E1631" i="1"/>
  <c r="F1631" i="1"/>
  <c r="G1631" i="1"/>
  <c r="AL1631" i="1"/>
  <c r="AM1631" i="1"/>
  <c r="AN1631" i="1"/>
  <c r="AO1631" i="1"/>
  <c r="C1632" i="1"/>
  <c r="D1632" i="1"/>
  <c r="E1632" i="1"/>
  <c r="F1632" i="1"/>
  <c r="G1632" i="1"/>
  <c r="AL1632" i="1"/>
  <c r="AM1632" i="1"/>
  <c r="AN1632" i="1"/>
  <c r="AO1632" i="1"/>
  <c r="C1633" i="1"/>
  <c r="AQ1633" i="1" s="1"/>
  <c r="D1633" i="1"/>
  <c r="E1633" i="1"/>
  <c r="F1633" i="1"/>
  <c r="G1633" i="1"/>
  <c r="AL1633" i="1"/>
  <c r="AM1633" i="1"/>
  <c r="AN1633" i="1"/>
  <c r="AO1633" i="1"/>
  <c r="C1634" i="1"/>
  <c r="J1634" i="1" s="1"/>
  <c r="D1634" i="1"/>
  <c r="E1634" i="1"/>
  <c r="F1634" i="1"/>
  <c r="G1634" i="1"/>
  <c r="AL1634" i="1"/>
  <c r="AM1634" i="1"/>
  <c r="AN1634" i="1"/>
  <c r="AO1634" i="1"/>
  <c r="C1635" i="1"/>
  <c r="AS1635" i="1" s="1"/>
  <c r="D1635" i="1"/>
  <c r="E1635" i="1"/>
  <c r="F1635" i="1"/>
  <c r="G1635" i="1"/>
  <c r="AL1635" i="1"/>
  <c r="AM1635" i="1"/>
  <c r="AN1635" i="1"/>
  <c r="AO1635" i="1"/>
  <c r="C1636" i="1"/>
  <c r="AP1636" i="1" s="1"/>
  <c r="D1636" i="1"/>
  <c r="E1636" i="1"/>
  <c r="F1636" i="1"/>
  <c r="G1636" i="1"/>
  <c r="AL1636" i="1"/>
  <c r="AM1636" i="1"/>
  <c r="AN1636" i="1"/>
  <c r="AO1636" i="1"/>
  <c r="C1637" i="1"/>
  <c r="AS1637" i="1" s="1"/>
  <c r="D1637" i="1"/>
  <c r="E1637" i="1"/>
  <c r="F1637" i="1"/>
  <c r="G1637" i="1"/>
  <c r="AL1637" i="1"/>
  <c r="AM1637" i="1"/>
  <c r="AN1637" i="1"/>
  <c r="AO1637" i="1"/>
  <c r="C1638" i="1"/>
  <c r="D1638" i="1"/>
  <c r="E1638" i="1"/>
  <c r="F1638" i="1"/>
  <c r="G1638" i="1"/>
  <c r="AL1638" i="1"/>
  <c r="AM1638" i="1"/>
  <c r="AN1638" i="1"/>
  <c r="AO1638" i="1"/>
  <c r="C1639" i="1"/>
  <c r="L1639" i="1" s="1"/>
  <c r="D1639" i="1"/>
  <c r="E1639" i="1"/>
  <c r="F1639" i="1"/>
  <c r="G1639" i="1"/>
  <c r="AL1639" i="1"/>
  <c r="AM1639" i="1"/>
  <c r="AN1639" i="1"/>
  <c r="AO1639" i="1"/>
  <c r="C1641" i="1"/>
  <c r="D1641" i="1"/>
  <c r="E1641" i="1"/>
  <c r="F1641" i="1"/>
  <c r="G1641" i="1"/>
  <c r="AL1641" i="1"/>
  <c r="AM1641" i="1"/>
  <c r="AN1641" i="1"/>
  <c r="AO1641" i="1"/>
  <c r="C1640" i="1"/>
  <c r="D1640" i="1"/>
  <c r="E1640" i="1"/>
  <c r="F1640" i="1"/>
  <c r="G1640" i="1"/>
  <c r="AL1640" i="1"/>
  <c r="AM1640" i="1"/>
  <c r="AN1640" i="1"/>
  <c r="AO1640" i="1"/>
  <c r="C1642" i="1"/>
  <c r="D1642" i="1"/>
  <c r="E1642" i="1"/>
  <c r="F1642" i="1"/>
  <c r="G1642" i="1"/>
  <c r="AL1642" i="1"/>
  <c r="AM1642" i="1"/>
  <c r="AN1642" i="1"/>
  <c r="AO1642" i="1"/>
  <c r="C1643" i="1"/>
  <c r="AS1643" i="1" s="1"/>
  <c r="D1643" i="1"/>
  <c r="E1643" i="1"/>
  <c r="F1643" i="1"/>
  <c r="G1643" i="1"/>
  <c r="AL1643" i="1"/>
  <c r="AM1643" i="1"/>
  <c r="AN1643" i="1"/>
  <c r="AO1643" i="1"/>
  <c r="C1644" i="1"/>
  <c r="D1644" i="1"/>
  <c r="E1644" i="1"/>
  <c r="F1644" i="1"/>
  <c r="G1644" i="1"/>
  <c r="AL1644" i="1"/>
  <c r="AM1644" i="1"/>
  <c r="AN1644" i="1"/>
  <c r="AO1644" i="1"/>
  <c r="C1645" i="1"/>
  <c r="D1645" i="1"/>
  <c r="E1645" i="1"/>
  <c r="F1645" i="1"/>
  <c r="G1645" i="1"/>
  <c r="AL1645" i="1"/>
  <c r="AM1645" i="1"/>
  <c r="AN1645" i="1"/>
  <c r="AO1645" i="1"/>
  <c r="C1646" i="1"/>
  <c r="D1646" i="1"/>
  <c r="E1646" i="1"/>
  <c r="F1646" i="1"/>
  <c r="G1646" i="1"/>
  <c r="AL1646" i="1"/>
  <c r="AM1646" i="1"/>
  <c r="AN1646" i="1"/>
  <c r="AO1646" i="1"/>
  <c r="C1647" i="1"/>
  <c r="J1647" i="1" s="1"/>
  <c r="D1647" i="1"/>
  <c r="E1647" i="1"/>
  <c r="F1647" i="1"/>
  <c r="G1647" i="1"/>
  <c r="AL1647" i="1"/>
  <c r="AM1647" i="1"/>
  <c r="AN1647" i="1"/>
  <c r="AO1647" i="1"/>
  <c r="C1648" i="1"/>
  <c r="AQ1648" i="1" s="1"/>
  <c r="D1648" i="1"/>
  <c r="E1648" i="1"/>
  <c r="F1648" i="1"/>
  <c r="G1648" i="1"/>
  <c r="AL1648" i="1"/>
  <c r="AM1648" i="1"/>
  <c r="AN1648" i="1"/>
  <c r="AO1648" i="1"/>
  <c r="C1649" i="1"/>
  <c r="K1649" i="1" s="1"/>
  <c r="D1649" i="1"/>
  <c r="E1649" i="1"/>
  <c r="F1649" i="1"/>
  <c r="G1649" i="1"/>
  <c r="AL1649" i="1"/>
  <c r="AM1649" i="1"/>
  <c r="AN1649" i="1"/>
  <c r="AO1649" i="1"/>
  <c r="C1650" i="1"/>
  <c r="AR1650" i="1" s="1"/>
  <c r="D1650" i="1"/>
  <c r="E1650" i="1"/>
  <c r="F1650" i="1"/>
  <c r="G1650" i="1"/>
  <c r="AL1650" i="1"/>
  <c r="AM1650" i="1"/>
  <c r="AN1650" i="1"/>
  <c r="AO1650" i="1"/>
  <c r="C1651" i="1"/>
  <c r="D1651" i="1"/>
  <c r="E1651" i="1"/>
  <c r="F1651" i="1"/>
  <c r="G1651" i="1"/>
  <c r="AL1651" i="1"/>
  <c r="AM1651" i="1"/>
  <c r="AN1651" i="1"/>
  <c r="AO1651" i="1"/>
  <c r="C1652" i="1"/>
  <c r="D1652" i="1"/>
  <c r="E1652" i="1"/>
  <c r="F1652" i="1"/>
  <c r="G1652" i="1"/>
  <c r="AL1652" i="1"/>
  <c r="AM1652" i="1"/>
  <c r="AN1652" i="1"/>
  <c r="AO1652" i="1"/>
  <c r="C1653" i="1"/>
  <c r="D1653" i="1"/>
  <c r="E1653" i="1"/>
  <c r="F1653" i="1"/>
  <c r="G1653" i="1"/>
  <c r="AL1653" i="1"/>
  <c r="AM1653" i="1"/>
  <c r="AN1653" i="1"/>
  <c r="AO1653" i="1"/>
  <c r="C1654" i="1"/>
  <c r="D1654" i="1"/>
  <c r="E1654" i="1"/>
  <c r="F1654" i="1"/>
  <c r="G1654" i="1"/>
  <c r="AL1654" i="1"/>
  <c r="AM1654" i="1"/>
  <c r="AN1654" i="1"/>
  <c r="AO1654" i="1"/>
  <c r="C1655" i="1"/>
  <c r="AP1655" i="1" s="1"/>
  <c r="D1655" i="1"/>
  <c r="E1655" i="1"/>
  <c r="F1655" i="1"/>
  <c r="G1655" i="1"/>
  <c r="AL1655" i="1"/>
  <c r="AM1655" i="1"/>
  <c r="AN1655" i="1"/>
  <c r="AO1655" i="1"/>
  <c r="C1656" i="1"/>
  <c r="D1656" i="1"/>
  <c r="E1656" i="1"/>
  <c r="F1656" i="1"/>
  <c r="G1656" i="1"/>
  <c r="AL1656" i="1"/>
  <c r="AM1656" i="1"/>
  <c r="AN1656" i="1"/>
  <c r="AO1656" i="1"/>
  <c r="C1657" i="1"/>
  <c r="AP1657" i="1" s="1"/>
  <c r="D1657" i="1"/>
  <c r="E1657" i="1"/>
  <c r="F1657" i="1"/>
  <c r="G1657" i="1"/>
  <c r="AL1657" i="1"/>
  <c r="AM1657" i="1"/>
  <c r="AN1657" i="1"/>
  <c r="AO1657" i="1"/>
  <c r="C1658" i="1"/>
  <c r="D1658" i="1"/>
  <c r="E1658" i="1"/>
  <c r="F1658" i="1"/>
  <c r="G1658" i="1"/>
  <c r="AL1658" i="1"/>
  <c r="AM1658" i="1"/>
  <c r="AN1658" i="1"/>
  <c r="AO1658" i="1"/>
  <c r="C1659" i="1"/>
  <c r="D1659" i="1"/>
  <c r="E1659" i="1"/>
  <c r="F1659" i="1"/>
  <c r="G1659" i="1"/>
  <c r="AL1659" i="1"/>
  <c r="AM1659" i="1"/>
  <c r="AN1659" i="1"/>
  <c r="AO1659" i="1"/>
  <c r="C1660" i="1"/>
  <c r="E1660" i="1" s="1"/>
  <c r="G1660" i="1"/>
  <c r="AL1660" i="1"/>
  <c r="AM1660" i="1"/>
  <c r="AN1660" i="1"/>
  <c r="AO1660" i="1"/>
  <c r="C1663" i="1"/>
  <c r="D1663" i="1"/>
  <c r="E1663" i="1"/>
  <c r="F1663" i="1"/>
  <c r="G1663" i="1"/>
  <c r="AL1663" i="1"/>
  <c r="AM1663" i="1"/>
  <c r="AN1663" i="1"/>
  <c r="AO1663" i="1"/>
  <c r="C1664" i="1"/>
  <c r="D1664" i="1"/>
  <c r="E1664" i="1"/>
  <c r="F1664" i="1"/>
  <c r="G1664" i="1"/>
  <c r="AL1664" i="1"/>
  <c r="AM1664" i="1"/>
  <c r="AN1664" i="1"/>
  <c r="AO1664" i="1"/>
  <c r="C1665" i="1"/>
  <c r="AS1665" i="1" s="1"/>
  <c r="D1665" i="1"/>
  <c r="E1665" i="1"/>
  <c r="F1665" i="1"/>
  <c r="G1665" i="1"/>
  <c r="AL1665" i="1"/>
  <c r="AM1665" i="1"/>
  <c r="AN1665" i="1"/>
  <c r="AO1665" i="1"/>
  <c r="C1666" i="1"/>
  <c r="D1666" i="1"/>
  <c r="E1666" i="1"/>
  <c r="F1666" i="1"/>
  <c r="G1666" i="1"/>
  <c r="AL1666" i="1"/>
  <c r="AM1666" i="1"/>
  <c r="AN1666" i="1"/>
  <c r="AO1666" i="1"/>
  <c r="C1667" i="1"/>
  <c r="AR1667" i="1" s="1"/>
  <c r="D1667" i="1"/>
  <c r="E1667" i="1"/>
  <c r="F1667" i="1"/>
  <c r="G1667" i="1"/>
  <c r="AL1667" i="1"/>
  <c r="AM1667" i="1"/>
  <c r="AN1667" i="1"/>
  <c r="AO1667" i="1"/>
  <c r="C1668" i="1"/>
  <c r="D1668" i="1"/>
  <c r="E1668" i="1"/>
  <c r="F1668" i="1"/>
  <c r="G1668" i="1"/>
  <c r="AL1668" i="1"/>
  <c r="AM1668" i="1"/>
  <c r="AN1668" i="1"/>
  <c r="AO1668" i="1"/>
  <c r="C1669" i="1"/>
  <c r="L1669" i="1" s="1"/>
  <c r="D1669" i="1"/>
  <c r="E1669" i="1"/>
  <c r="F1669" i="1"/>
  <c r="G1669" i="1"/>
  <c r="AL1669" i="1"/>
  <c r="AM1669" i="1"/>
  <c r="AN1669" i="1"/>
  <c r="AO1669" i="1"/>
  <c r="C1670" i="1"/>
  <c r="D1670" i="1"/>
  <c r="E1670" i="1"/>
  <c r="F1670" i="1"/>
  <c r="G1670" i="1"/>
  <c r="AL1670" i="1"/>
  <c r="AM1670" i="1"/>
  <c r="AN1670" i="1"/>
  <c r="AO1670" i="1"/>
  <c r="C1671" i="1"/>
  <c r="D1671" i="1"/>
  <c r="E1671" i="1"/>
  <c r="F1671" i="1"/>
  <c r="G1671" i="1"/>
  <c r="AL1671" i="1"/>
  <c r="AM1671" i="1"/>
  <c r="AN1671" i="1"/>
  <c r="AO1671" i="1"/>
  <c r="C1672" i="1"/>
  <c r="AR1672" i="1" s="1"/>
  <c r="D1672" i="1"/>
  <c r="E1672" i="1"/>
  <c r="F1672" i="1"/>
  <c r="G1672" i="1"/>
  <c r="AL1672" i="1"/>
  <c r="AM1672" i="1"/>
  <c r="AN1672" i="1"/>
  <c r="AO1672" i="1"/>
  <c r="C1673" i="1"/>
  <c r="D1673" i="1"/>
  <c r="E1673" i="1"/>
  <c r="F1673" i="1"/>
  <c r="G1673" i="1"/>
  <c r="AL1673" i="1"/>
  <c r="AM1673" i="1"/>
  <c r="AN1673" i="1"/>
  <c r="AO1673" i="1"/>
  <c r="C1674" i="1"/>
  <c r="D1674" i="1"/>
  <c r="E1674" i="1"/>
  <c r="F1674" i="1"/>
  <c r="G1674" i="1"/>
  <c r="AL1674" i="1"/>
  <c r="AM1674" i="1"/>
  <c r="AN1674" i="1"/>
  <c r="AO1674" i="1"/>
  <c r="C1675" i="1"/>
  <c r="D1675" i="1"/>
  <c r="E1675" i="1"/>
  <c r="F1675" i="1"/>
  <c r="G1675" i="1"/>
  <c r="AL1675" i="1"/>
  <c r="AM1675" i="1"/>
  <c r="AN1675" i="1"/>
  <c r="AO1675" i="1"/>
  <c r="C1676" i="1"/>
  <c r="D1676" i="1"/>
  <c r="E1676" i="1"/>
  <c r="F1676" i="1"/>
  <c r="G1676" i="1"/>
  <c r="AL1676" i="1"/>
  <c r="AM1676" i="1"/>
  <c r="AN1676" i="1"/>
  <c r="AO1676" i="1"/>
  <c r="C1677" i="1"/>
  <c r="L1677" i="1" s="1"/>
  <c r="D1677" i="1"/>
  <c r="E1677" i="1"/>
  <c r="F1677" i="1"/>
  <c r="G1677" i="1"/>
  <c r="AL1677" i="1"/>
  <c r="AM1677" i="1"/>
  <c r="AN1677" i="1"/>
  <c r="AO1677" i="1"/>
  <c r="C1678" i="1"/>
  <c r="AS1678" i="1" s="1"/>
  <c r="D1678" i="1"/>
  <c r="E1678" i="1"/>
  <c r="F1678" i="1"/>
  <c r="G1678" i="1"/>
  <c r="AL1678" i="1"/>
  <c r="AM1678" i="1"/>
  <c r="AN1678" i="1"/>
  <c r="AO1678" i="1"/>
  <c r="C1679" i="1"/>
  <c r="D1679" i="1"/>
  <c r="E1679" i="1"/>
  <c r="F1679" i="1"/>
  <c r="G1679" i="1"/>
  <c r="AL1679" i="1"/>
  <c r="AM1679" i="1"/>
  <c r="AN1679" i="1"/>
  <c r="AO1679" i="1"/>
  <c r="C1680" i="1"/>
  <c r="D1680" i="1"/>
  <c r="E1680" i="1"/>
  <c r="F1680" i="1"/>
  <c r="G1680" i="1"/>
  <c r="AL1680" i="1"/>
  <c r="AM1680" i="1"/>
  <c r="AN1680" i="1"/>
  <c r="AO1680" i="1"/>
  <c r="C1681" i="1"/>
  <c r="AS1681" i="1" s="1"/>
  <c r="D1681" i="1"/>
  <c r="E1681" i="1"/>
  <c r="F1681" i="1"/>
  <c r="G1681" i="1"/>
  <c r="AL1681" i="1"/>
  <c r="AM1681" i="1"/>
  <c r="AN1681" i="1"/>
  <c r="AO1681" i="1"/>
  <c r="C1682" i="1"/>
  <c r="D1682" i="1"/>
  <c r="E1682" i="1"/>
  <c r="F1682" i="1"/>
  <c r="G1682" i="1"/>
  <c r="AL1682" i="1"/>
  <c r="AM1682" i="1"/>
  <c r="AN1682" i="1"/>
  <c r="AO1682" i="1"/>
  <c r="C1683" i="1"/>
  <c r="AR1683" i="1" s="1"/>
  <c r="D1683" i="1"/>
  <c r="E1683" i="1"/>
  <c r="F1683" i="1"/>
  <c r="G1683" i="1"/>
  <c r="AL1683" i="1"/>
  <c r="AM1683" i="1"/>
  <c r="AN1683" i="1"/>
  <c r="AO1683" i="1"/>
  <c r="C1684" i="1"/>
  <c r="D1684" i="1"/>
  <c r="E1684" i="1"/>
  <c r="F1684" i="1"/>
  <c r="G1684" i="1"/>
  <c r="AL1684" i="1"/>
  <c r="AM1684" i="1"/>
  <c r="AN1684" i="1"/>
  <c r="AO1684" i="1"/>
  <c r="C1685" i="1"/>
  <c r="D1685" i="1"/>
  <c r="E1685" i="1"/>
  <c r="F1685" i="1"/>
  <c r="G1685" i="1"/>
  <c r="AL1685" i="1"/>
  <c r="AM1685" i="1"/>
  <c r="AN1685" i="1"/>
  <c r="AO1685" i="1"/>
  <c r="C1686" i="1"/>
  <c r="AQ1686" i="1" s="1"/>
  <c r="D1686" i="1"/>
  <c r="E1686" i="1"/>
  <c r="F1686" i="1"/>
  <c r="G1686" i="1"/>
  <c r="AL1686" i="1"/>
  <c r="AM1686" i="1"/>
  <c r="AN1686" i="1"/>
  <c r="AO1686" i="1"/>
  <c r="C1687" i="1"/>
  <c r="D1687" i="1"/>
  <c r="E1687" i="1"/>
  <c r="F1687" i="1"/>
  <c r="G1687" i="1"/>
  <c r="AL1687" i="1"/>
  <c r="AM1687" i="1"/>
  <c r="AN1687" i="1"/>
  <c r="AO1687" i="1"/>
  <c r="C1688" i="1"/>
  <c r="D1688" i="1"/>
  <c r="E1688" i="1"/>
  <c r="F1688" i="1"/>
  <c r="G1688" i="1"/>
  <c r="AL1688" i="1"/>
  <c r="AM1688" i="1"/>
  <c r="AN1688" i="1"/>
  <c r="AO1688" i="1"/>
  <c r="C1689" i="1"/>
  <c r="L1689" i="1" s="1"/>
  <c r="D1689" i="1"/>
  <c r="E1689" i="1"/>
  <c r="F1689" i="1"/>
  <c r="G1689" i="1"/>
  <c r="AL1689" i="1"/>
  <c r="AM1689" i="1"/>
  <c r="AN1689" i="1"/>
  <c r="AO1689" i="1"/>
  <c r="C1690" i="1"/>
  <c r="D1690" i="1"/>
  <c r="E1690" i="1"/>
  <c r="F1690" i="1"/>
  <c r="G1690" i="1"/>
  <c r="AL1690" i="1"/>
  <c r="AM1690" i="1"/>
  <c r="AN1690" i="1"/>
  <c r="AO1690" i="1"/>
  <c r="C1691" i="1"/>
  <c r="D1691" i="1"/>
  <c r="E1691" i="1"/>
  <c r="F1691" i="1"/>
  <c r="G1691" i="1"/>
  <c r="AL1691" i="1"/>
  <c r="AM1691" i="1"/>
  <c r="AN1691" i="1"/>
  <c r="AO1691" i="1"/>
  <c r="C1692" i="1"/>
  <c r="AR1692" i="1" s="1"/>
  <c r="D1692" i="1"/>
  <c r="E1692" i="1"/>
  <c r="F1692" i="1"/>
  <c r="G1692" i="1"/>
  <c r="AL1692" i="1"/>
  <c r="AM1692" i="1"/>
  <c r="AN1692" i="1"/>
  <c r="AO1692" i="1"/>
  <c r="C1693" i="1"/>
  <c r="AR1693" i="1" s="1"/>
  <c r="D1693" i="1"/>
  <c r="E1693" i="1"/>
  <c r="F1693" i="1"/>
  <c r="G1693" i="1"/>
  <c r="L1693" i="1"/>
  <c r="AL1693" i="1"/>
  <c r="AM1693" i="1"/>
  <c r="AN1693" i="1"/>
  <c r="AO1693" i="1"/>
  <c r="C1694" i="1"/>
  <c r="AS1694" i="1" s="1"/>
  <c r="D1694" i="1"/>
  <c r="E1694" i="1"/>
  <c r="F1694" i="1"/>
  <c r="G1694" i="1"/>
  <c r="AL1694" i="1"/>
  <c r="AM1694" i="1"/>
  <c r="AN1694" i="1"/>
  <c r="AO1694" i="1"/>
  <c r="C1695" i="1"/>
  <c r="D1695" i="1"/>
  <c r="E1695" i="1"/>
  <c r="F1695" i="1"/>
  <c r="G1695" i="1"/>
  <c r="AL1695" i="1"/>
  <c r="AM1695" i="1"/>
  <c r="AN1695" i="1"/>
  <c r="AO1695" i="1"/>
  <c r="C1696" i="1"/>
  <c r="L1696" i="1" s="1"/>
  <c r="D1696" i="1"/>
  <c r="E1696" i="1"/>
  <c r="F1696" i="1"/>
  <c r="G1696" i="1"/>
  <c r="AL1696" i="1"/>
  <c r="AM1696" i="1"/>
  <c r="AN1696" i="1"/>
  <c r="AO1696" i="1"/>
  <c r="C1697" i="1"/>
  <c r="AS1697" i="1" s="1"/>
  <c r="D1697" i="1"/>
  <c r="E1697" i="1"/>
  <c r="F1697" i="1"/>
  <c r="G1697" i="1"/>
  <c r="AL1697" i="1"/>
  <c r="AM1697" i="1"/>
  <c r="AN1697" i="1"/>
  <c r="AO1697" i="1"/>
  <c r="C1698" i="1"/>
  <c r="L1698" i="1" s="1"/>
  <c r="D1698" i="1"/>
  <c r="E1698" i="1"/>
  <c r="F1698" i="1"/>
  <c r="G1698" i="1"/>
  <c r="AL1698" i="1"/>
  <c r="AM1698" i="1"/>
  <c r="AN1698" i="1"/>
  <c r="AO1698" i="1"/>
  <c r="C1699" i="1"/>
  <c r="AP1699" i="1" s="1"/>
  <c r="D1699" i="1"/>
  <c r="E1699" i="1"/>
  <c r="F1699" i="1"/>
  <c r="G1699" i="1"/>
  <c r="AL1699" i="1"/>
  <c r="AM1699" i="1"/>
  <c r="AN1699" i="1"/>
  <c r="AO1699" i="1"/>
  <c r="C1700" i="1"/>
  <c r="K1700" i="1" s="1"/>
  <c r="D1700" i="1"/>
  <c r="E1700" i="1"/>
  <c r="F1700" i="1"/>
  <c r="G1700" i="1"/>
  <c r="AL1700" i="1"/>
  <c r="AM1700" i="1"/>
  <c r="AN1700" i="1"/>
  <c r="AO1700" i="1"/>
  <c r="C1701" i="1"/>
  <c r="L1701" i="1" s="1"/>
  <c r="D1701" i="1"/>
  <c r="E1701" i="1"/>
  <c r="F1701" i="1"/>
  <c r="G1701" i="1"/>
  <c r="AL1701" i="1"/>
  <c r="AM1701" i="1"/>
  <c r="AN1701" i="1"/>
  <c r="AO1701" i="1"/>
  <c r="C1702" i="1"/>
  <c r="D1702" i="1"/>
  <c r="E1702" i="1"/>
  <c r="F1702" i="1"/>
  <c r="G1702" i="1"/>
  <c r="AL1702" i="1"/>
  <c r="AM1702" i="1"/>
  <c r="AN1702" i="1"/>
  <c r="AO1702" i="1"/>
  <c r="C1703" i="1"/>
  <c r="D1703" i="1"/>
  <c r="E1703" i="1"/>
  <c r="F1703" i="1"/>
  <c r="G1703" i="1"/>
  <c r="AL1703" i="1"/>
  <c r="AM1703" i="1"/>
  <c r="AN1703" i="1"/>
  <c r="AO1703" i="1"/>
  <c r="C1704" i="1"/>
  <c r="D1704" i="1"/>
  <c r="E1704" i="1"/>
  <c r="F1704" i="1"/>
  <c r="G1704" i="1"/>
  <c r="AL1704" i="1"/>
  <c r="AM1704" i="1"/>
  <c r="AN1704" i="1"/>
  <c r="AO1704" i="1"/>
  <c r="C1705" i="1"/>
  <c r="D1705" i="1"/>
  <c r="E1705" i="1"/>
  <c r="F1705" i="1"/>
  <c r="G1705" i="1"/>
  <c r="AL1705" i="1"/>
  <c r="AM1705" i="1"/>
  <c r="AN1705" i="1"/>
  <c r="AO1705" i="1"/>
  <c r="C1706" i="1"/>
  <c r="D1706" i="1"/>
  <c r="E1706" i="1"/>
  <c r="F1706" i="1"/>
  <c r="G1706" i="1"/>
  <c r="AL1706" i="1"/>
  <c r="AM1706" i="1"/>
  <c r="AN1706" i="1"/>
  <c r="AO1706" i="1"/>
  <c r="C1707" i="1"/>
  <c r="D1707" i="1"/>
  <c r="E1707" i="1"/>
  <c r="F1707" i="1"/>
  <c r="G1707" i="1"/>
  <c r="AL1707" i="1"/>
  <c r="AM1707" i="1"/>
  <c r="AN1707" i="1"/>
  <c r="AO1707" i="1"/>
  <c r="C1708" i="1"/>
  <c r="K1708" i="1" s="1"/>
  <c r="D1708" i="1"/>
  <c r="E1708" i="1"/>
  <c r="F1708" i="1"/>
  <c r="G1708" i="1"/>
  <c r="AL1708" i="1"/>
  <c r="AM1708" i="1"/>
  <c r="AN1708" i="1"/>
  <c r="AO1708" i="1"/>
  <c r="C1709" i="1"/>
  <c r="K1709" i="1" s="1"/>
  <c r="D1709" i="1"/>
  <c r="E1709" i="1"/>
  <c r="F1709" i="1"/>
  <c r="G1709" i="1"/>
  <c r="AL1709" i="1"/>
  <c r="AM1709" i="1"/>
  <c r="AN1709" i="1"/>
  <c r="AO1709" i="1"/>
  <c r="C1710" i="1"/>
  <c r="L1710" i="1" s="1"/>
  <c r="D1710" i="1"/>
  <c r="E1710" i="1"/>
  <c r="F1710" i="1"/>
  <c r="G1710" i="1"/>
  <c r="K1710" i="1"/>
  <c r="AL1710" i="1"/>
  <c r="AM1710" i="1"/>
  <c r="AN1710" i="1"/>
  <c r="AO1710" i="1"/>
  <c r="AP1710" i="1"/>
  <c r="C1711" i="1"/>
  <c r="D1711" i="1"/>
  <c r="E1711" i="1"/>
  <c r="F1711" i="1"/>
  <c r="G1711" i="1"/>
  <c r="AL1711" i="1"/>
  <c r="AM1711" i="1"/>
  <c r="AN1711" i="1"/>
  <c r="AO1711" i="1"/>
  <c r="C1712" i="1"/>
  <c r="AR1712" i="1" s="1"/>
  <c r="D1712" i="1"/>
  <c r="E1712" i="1"/>
  <c r="F1712" i="1"/>
  <c r="G1712" i="1"/>
  <c r="AL1712" i="1"/>
  <c r="AM1712" i="1"/>
  <c r="AN1712" i="1"/>
  <c r="AO1712" i="1"/>
  <c r="C1713" i="1"/>
  <c r="D1713" i="1"/>
  <c r="E1713" i="1"/>
  <c r="F1713" i="1"/>
  <c r="G1713" i="1"/>
  <c r="AL1713" i="1"/>
  <c r="AM1713" i="1"/>
  <c r="AN1713" i="1"/>
  <c r="AO1713" i="1"/>
  <c r="C1714" i="1"/>
  <c r="J1714" i="1" s="1"/>
  <c r="D1714" i="1"/>
  <c r="E1714" i="1"/>
  <c r="F1714" i="1"/>
  <c r="G1714" i="1"/>
  <c r="AL1714" i="1"/>
  <c r="AM1714" i="1"/>
  <c r="AN1714" i="1"/>
  <c r="AO1714" i="1"/>
  <c r="C1715" i="1"/>
  <c r="L1715" i="1" s="1"/>
  <c r="D1715" i="1"/>
  <c r="E1715" i="1"/>
  <c r="F1715" i="1"/>
  <c r="G1715" i="1"/>
  <c r="H1715" i="1" s="1"/>
  <c r="K1715" i="1"/>
  <c r="AL1715" i="1"/>
  <c r="AM1715" i="1"/>
  <c r="AN1715" i="1"/>
  <c r="AO1715" i="1"/>
  <c r="AS1715" i="1"/>
  <c r="C1716" i="1"/>
  <c r="D1716" i="1"/>
  <c r="E1716" i="1"/>
  <c r="F1716" i="1"/>
  <c r="G1716" i="1"/>
  <c r="AL1716" i="1"/>
  <c r="AM1716" i="1"/>
  <c r="AN1716" i="1"/>
  <c r="AO1716" i="1"/>
  <c r="C1717" i="1"/>
  <c r="K1717" i="1" s="1"/>
  <c r="D1717" i="1"/>
  <c r="E1717" i="1"/>
  <c r="F1717" i="1"/>
  <c r="G1717" i="1"/>
  <c r="H1717" i="1" s="1"/>
  <c r="AL1717" i="1"/>
  <c r="AM1717" i="1"/>
  <c r="AN1717" i="1"/>
  <c r="AO1717" i="1"/>
  <c r="C1718" i="1"/>
  <c r="D1718" i="1"/>
  <c r="E1718" i="1"/>
  <c r="F1718" i="1"/>
  <c r="G1718" i="1"/>
  <c r="AL1718" i="1"/>
  <c r="AM1718" i="1"/>
  <c r="AN1718" i="1"/>
  <c r="AO1718" i="1"/>
  <c r="AP1718" i="1"/>
  <c r="AL1719" i="1"/>
  <c r="C1721" i="1"/>
  <c r="AR1721" i="1" s="1"/>
  <c r="D1721" i="1"/>
  <c r="E1721" i="1"/>
  <c r="F1721" i="1"/>
  <c r="G1721" i="1"/>
  <c r="AL1721" i="1"/>
  <c r="AM1721" i="1"/>
  <c r="AN1721" i="1"/>
  <c r="AO1721" i="1"/>
  <c r="C1722" i="1"/>
  <c r="AS1722" i="1" s="1"/>
  <c r="D1722" i="1"/>
  <c r="E1722" i="1"/>
  <c r="F1722" i="1"/>
  <c r="G1722" i="1"/>
  <c r="AL1722" i="1"/>
  <c r="AM1722" i="1"/>
  <c r="AN1722" i="1"/>
  <c r="AO1722" i="1"/>
  <c r="C1723" i="1"/>
  <c r="AP1723" i="1" s="1"/>
  <c r="D1723" i="1"/>
  <c r="E1723" i="1"/>
  <c r="F1723" i="1"/>
  <c r="G1723" i="1"/>
  <c r="AL1723" i="1"/>
  <c r="AM1723" i="1"/>
  <c r="AN1723" i="1"/>
  <c r="AO1723" i="1"/>
  <c r="C1724" i="1"/>
  <c r="D1724" i="1"/>
  <c r="E1724" i="1"/>
  <c r="F1724" i="1"/>
  <c r="G1724" i="1"/>
  <c r="AL1724" i="1"/>
  <c r="AM1724" i="1"/>
  <c r="AN1724" i="1"/>
  <c r="AO1724" i="1"/>
  <c r="C1725" i="1"/>
  <c r="D1725" i="1"/>
  <c r="E1725" i="1"/>
  <c r="F1725" i="1"/>
  <c r="G1725" i="1"/>
  <c r="AL1725" i="1"/>
  <c r="AM1725" i="1"/>
  <c r="AN1725" i="1"/>
  <c r="AO1725" i="1"/>
  <c r="C1726" i="1"/>
  <c r="J1726" i="1" s="1"/>
  <c r="D1726" i="1"/>
  <c r="E1726" i="1"/>
  <c r="F1726" i="1"/>
  <c r="G1726" i="1"/>
  <c r="AL1726" i="1"/>
  <c r="AM1726" i="1"/>
  <c r="AN1726" i="1"/>
  <c r="AO1726" i="1"/>
  <c r="C1727" i="1"/>
  <c r="D1727" i="1"/>
  <c r="E1727" i="1"/>
  <c r="F1727" i="1"/>
  <c r="G1727" i="1"/>
  <c r="AL1727" i="1"/>
  <c r="AM1727" i="1"/>
  <c r="AN1727" i="1"/>
  <c r="AO1727" i="1"/>
  <c r="C1728" i="1"/>
  <c r="L1728" i="1" s="1"/>
  <c r="D1728" i="1"/>
  <c r="E1728" i="1"/>
  <c r="F1728" i="1"/>
  <c r="G1728" i="1"/>
  <c r="AL1728" i="1"/>
  <c r="AM1728" i="1"/>
  <c r="AN1728" i="1"/>
  <c r="AO1728" i="1"/>
  <c r="C1729" i="1"/>
  <c r="D1729" i="1"/>
  <c r="E1729" i="1"/>
  <c r="F1729" i="1"/>
  <c r="G1729" i="1"/>
  <c r="AL1729" i="1"/>
  <c r="AM1729" i="1"/>
  <c r="AN1729" i="1"/>
  <c r="AO1729" i="1"/>
  <c r="C1730" i="1"/>
  <c r="D1730" i="1"/>
  <c r="E1730" i="1"/>
  <c r="F1730" i="1"/>
  <c r="G1730" i="1"/>
  <c r="AL1730" i="1"/>
  <c r="AM1730" i="1"/>
  <c r="AN1730" i="1"/>
  <c r="AO1730" i="1"/>
  <c r="C1731" i="1"/>
  <c r="D1731" i="1"/>
  <c r="E1731" i="1"/>
  <c r="F1731" i="1"/>
  <c r="G1731" i="1"/>
  <c r="AL1731" i="1"/>
  <c r="AM1731" i="1"/>
  <c r="AN1731" i="1"/>
  <c r="AO1731" i="1"/>
  <c r="C1732" i="1"/>
  <c r="D1732" i="1"/>
  <c r="E1732" i="1"/>
  <c r="F1732" i="1"/>
  <c r="G1732" i="1"/>
  <c r="AL1732" i="1"/>
  <c r="AM1732" i="1"/>
  <c r="AN1732" i="1"/>
  <c r="AO1732" i="1"/>
  <c r="C1733" i="1"/>
  <c r="D1733" i="1"/>
  <c r="E1733" i="1"/>
  <c r="F1733" i="1"/>
  <c r="G1733" i="1"/>
  <c r="AL1733" i="1"/>
  <c r="AM1733" i="1"/>
  <c r="AN1733" i="1"/>
  <c r="AO1733" i="1"/>
  <c r="C1734" i="1"/>
  <c r="D1734" i="1"/>
  <c r="E1734" i="1"/>
  <c r="F1734" i="1"/>
  <c r="G1734" i="1"/>
  <c r="AL1734" i="1"/>
  <c r="AM1734" i="1"/>
  <c r="AN1734" i="1"/>
  <c r="AO1734" i="1"/>
  <c r="C1735" i="1"/>
  <c r="D1735" i="1"/>
  <c r="E1735" i="1"/>
  <c r="F1735" i="1"/>
  <c r="G1735" i="1"/>
  <c r="AL1735" i="1"/>
  <c r="AM1735" i="1"/>
  <c r="AN1735" i="1"/>
  <c r="AO1735" i="1"/>
  <c r="C1736" i="1"/>
  <c r="D1736" i="1"/>
  <c r="E1736" i="1"/>
  <c r="F1736" i="1"/>
  <c r="G1736" i="1"/>
  <c r="AL1736" i="1"/>
  <c r="AM1736" i="1"/>
  <c r="AN1736" i="1"/>
  <c r="AO1736" i="1"/>
  <c r="C1737" i="1"/>
  <c r="D1737" i="1"/>
  <c r="E1737" i="1"/>
  <c r="F1737" i="1"/>
  <c r="G1737" i="1"/>
  <c r="AL1737" i="1"/>
  <c r="AM1737" i="1"/>
  <c r="AN1737" i="1"/>
  <c r="AO1737" i="1"/>
  <c r="C1738" i="1"/>
  <c r="J1738" i="1" s="1"/>
  <c r="D1738" i="1"/>
  <c r="E1738" i="1"/>
  <c r="F1738" i="1"/>
  <c r="G1738" i="1"/>
  <c r="AL1738" i="1"/>
  <c r="AM1738" i="1"/>
  <c r="AN1738" i="1"/>
  <c r="AO1738" i="1"/>
  <c r="C1739" i="1"/>
  <c r="L1739" i="1" s="1"/>
  <c r="D1739" i="1"/>
  <c r="E1739" i="1"/>
  <c r="F1739" i="1"/>
  <c r="G1739" i="1"/>
  <c r="AL1739" i="1"/>
  <c r="AM1739" i="1"/>
  <c r="AN1739" i="1"/>
  <c r="AO1739" i="1"/>
  <c r="C1740" i="1"/>
  <c r="D1740" i="1"/>
  <c r="E1740" i="1"/>
  <c r="F1740" i="1"/>
  <c r="G1740" i="1"/>
  <c r="AL1740" i="1"/>
  <c r="AM1740" i="1"/>
  <c r="AN1740" i="1"/>
  <c r="AO1740" i="1"/>
  <c r="C1741" i="1"/>
  <c r="D1741" i="1"/>
  <c r="E1741" i="1"/>
  <c r="F1741" i="1"/>
  <c r="G1741" i="1"/>
  <c r="AL1741" i="1"/>
  <c r="AM1741" i="1"/>
  <c r="AN1741" i="1"/>
  <c r="AO1741" i="1"/>
  <c r="C1742" i="1"/>
  <c r="D1742" i="1"/>
  <c r="E1742" i="1"/>
  <c r="F1742" i="1"/>
  <c r="G1742" i="1"/>
  <c r="AL1742" i="1"/>
  <c r="AM1742" i="1"/>
  <c r="AN1742" i="1"/>
  <c r="AO1742" i="1"/>
  <c r="C1743" i="1"/>
  <c r="D1743" i="1"/>
  <c r="E1743" i="1"/>
  <c r="F1743" i="1"/>
  <c r="G1743" i="1"/>
  <c r="AL1743" i="1"/>
  <c r="AM1743" i="1"/>
  <c r="AN1743" i="1"/>
  <c r="AO1743" i="1"/>
  <c r="C1744" i="1"/>
  <c r="AP1744" i="1" s="1"/>
  <c r="D1744" i="1"/>
  <c r="E1744" i="1"/>
  <c r="F1744" i="1"/>
  <c r="G1744" i="1"/>
  <c r="AL1744" i="1"/>
  <c r="AM1744" i="1"/>
  <c r="AN1744" i="1"/>
  <c r="AO1744" i="1"/>
  <c r="C1745" i="1"/>
  <c r="D1745" i="1"/>
  <c r="E1745" i="1"/>
  <c r="F1745" i="1"/>
  <c r="G1745" i="1"/>
  <c r="AL1745" i="1"/>
  <c r="AM1745" i="1"/>
  <c r="AN1745" i="1"/>
  <c r="AO1745" i="1"/>
  <c r="C1746" i="1"/>
  <c r="D1746" i="1"/>
  <c r="E1746" i="1"/>
  <c r="F1746" i="1"/>
  <c r="G1746" i="1"/>
  <c r="AL1746" i="1"/>
  <c r="AM1746" i="1"/>
  <c r="AN1746" i="1"/>
  <c r="AO1746" i="1"/>
  <c r="C1747" i="1"/>
  <c r="D1747" i="1"/>
  <c r="E1747" i="1"/>
  <c r="F1747" i="1"/>
  <c r="G1747" i="1"/>
  <c r="AL1747" i="1"/>
  <c r="AM1747" i="1"/>
  <c r="AN1747" i="1"/>
  <c r="AO1747" i="1"/>
  <c r="C1748" i="1"/>
  <c r="D1748" i="1"/>
  <c r="E1748" i="1"/>
  <c r="F1748" i="1"/>
  <c r="G1748" i="1"/>
  <c r="AL1748" i="1"/>
  <c r="AM1748" i="1"/>
  <c r="AN1748" i="1"/>
  <c r="AO1748" i="1"/>
  <c r="C1749" i="1"/>
  <c r="D1749" i="1"/>
  <c r="E1749" i="1"/>
  <c r="F1749" i="1"/>
  <c r="G1749" i="1"/>
  <c r="AL1749" i="1"/>
  <c r="AM1749" i="1"/>
  <c r="AN1749" i="1"/>
  <c r="AO1749" i="1"/>
  <c r="C1750" i="1"/>
  <c r="D1750" i="1"/>
  <c r="E1750" i="1"/>
  <c r="F1750" i="1"/>
  <c r="G1750" i="1"/>
  <c r="AL1750" i="1"/>
  <c r="AM1750" i="1"/>
  <c r="AN1750" i="1"/>
  <c r="AO1750" i="1"/>
  <c r="C1751" i="1"/>
  <c r="D1751" i="1"/>
  <c r="E1751" i="1"/>
  <c r="F1751" i="1"/>
  <c r="G1751" i="1"/>
  <c r="AL1751" i="1"/>
  <c r="AM1751" i="1"/>
  <c r="AN1751" i="1"/>
  <c r="AO1751" i="1"/>
  <c r="C1752" i="1"/>
  <c r="L1752" i="1" s="1"/>
  <c r="D1752" i="1"/>
  <c r="E1752" i="1"/>
  <c r="F1752" i="1"/>
  <c r="G1752" i="1"/>
  <c r="AL1752" i="1"/>
  <c r="AM1752" i="1"/>
  <c r="AN1752" i="1"/>
  <c r="AO1752" i="1"/>
  <c r="C1753" i="1"/>
  <c r="AR1753" i="1" s="1"/>
  <c r="D1753" i="1"/>
  <c r="E1753" i="1"/>
  <c r="F1753" i="1"/>
  <c r="G1753" i="1"/>
  <c r="AL1753" i="1"/>
  <c r="AM1753" i="1"/>
  <c r="AN1753" i="1"/>
  <c r="AO1753" i="1"/>
  <c r="C1754" i="1"/>
  <c r="D1754" i="1"/>
  <c r="E1754" i="1"/>
  <c r="F1754" i="1"/>
  <c r="G1754" i="1"/>
  <c r="AL1754" i="1"/>
  <c r="AM1754" i="1"/>
  <c r="AN1754" i="1"/>
  <c r="AO1754" i="1"/>
  <c r="C1755" i="1"/>
  <c r="D1755" i="1"/>
  <c r="E1755" i="1"/>
  <c r="F1755" i="1"/>
  <c r="G1755" i="1"/>
  <c r="AL1755" i="1"/>
  <c r="AM1755" i="1"/>
  <c r="AN1755" i="1"/>
  <c r="AO1755" i="1"/>
  <c r="C1756" i="1"/>
  <c r="AR1756" i="1" s="1"/>
  <c r="D1756" i="1"/>
  <c r="E1756" i="1"/>
  <c r="F1756" i="1"/>
  <c r="G1756" i="1"/>
  <c r="AL1756" i="1"/>
  <c r="AM1756" i="1"/>
  <c r="AN1756" i="1"/>
  <c r="AO1756" i="1"/>
  <c r="C1757" i="1"/>
  <c r="D1757" i="1"/>
  <c r="E1757" i="1"/>
  <c r="F1757" i="1"/>
  <c r="G1757" i="1"/>
  <c r="AL1757" i="1"/>
  <c r="AM1757" i="1"/>
  <c r="AN1757" i="1"/>
  <c r="AO1757" i="1"/>
  <c r="C1758" i="1"/>
  <c r="K1758" i="1" s="1"/>
  <c r="D1758" i="1"/>
  <c r="E1758" i="1"/>
  <c r="F1758" i="1"/>
  <c r="G1758" i="1"/>
  <c r="AL1758" i="1"/>
  <c r="AM1758" i="1"/>
  <c r="AN1758" i="1"/>
  <c r="AO1758" i="1"/>
  <c r="C1759" i="1"/>
  <c r="D1759" i="1"/>
  <c r="E1759" i="1"/>
  <c r="F1759" i="1"/>
  <c r="G1759" i="1"/>
  <c r="AL1759" i="1"/>
  <c r="AM1759" i="1"/>
  <c r="AN1759" i="1"/>
  <c r="AO1759" i="1"/>
  <c r="C1760" i="1"/>
  <c r="D1760" i="1"/>
  <c r="E1760" i="1"/>
  <c r="F1760" i="1"/>
  <c r="G1760" i="1"/>
  <c r="AL1760" i="1"/>
  <c r="AM1760" i="1"/>
  <c r="AN1760" i="1"/>
  <c r="AO1760" i="1"/>
  <c r="C1761" i="1"/>
  <c r="AR1761" i="1" s="1"/>
  <c r="D1761" i="1"/>
  <c r="E1761" i="1"/>
  <c r="F1761" i="1"/>
  <c r="G1761" i="1"/>
  <c r="AL1761" i="1"/>
  <c r="AM1761" i="1"/>
  <c r="AN1761" i="1"/>
  <c r="AO1761" i="1"/>
  <c r="C1762" i="1"/>
  <c r="D1762" i="1"/>
  <c r="E1762" i="1"/>
  <c r="F1762" i="1"/>
  <c r="G1762" i="1"/>
  <c r="AL1762" i="1"/>
  <c r="AM1762" i="1"/>
  <c r="AN1762" i="1"/>
  <c r="AO1762" i="1"/>
  <c r="C1763" i="1"/>
  <c r="AP1763" i="1" s="1"/>
  <c r="D1763" i="1"/>
  <c r="E1763" i="1"/>
  <c r="F1763" i="1"/>
  <c r="G1763" i="1"/>
  <c r="AL1763" i="1"/>
  <c r="AM1763" i="1"/>
  <c r="AN1763" i="1"/>
  <c r="AO1763" i="1"/>
  <c r="C1764" i="1"/>
  <c r="AQ1764" i="1" s="1"/>
  <c r="D1764" i="1"/>
  <c r="E1764" i="1"/>
  <c r="F1764" i="1"/>
  <c r="G1764" i="1"/>
  <c r="AL1764" i="1"/>
  <c r="AM1764" i="1"/>
  <c r="AN1764" i="1"/>
  <c r="AO1764" i="1"/>
  <c r="C1765" i="1"/>
  <c r="D1765" i="1"/>
  <c r="E1765" i="1"/>
  <c r="F1765" i="1"/>
  <c r="G1765" i="1"/>
  <c r="AL1765" i="1"/>
  <c r="AM1765" i="1"/>
  <c r="AN1765" i="1"/>
  <c r="AO1765" i="1"/>
  <c r="C1766" i="1"/>
  <c r="D1766" i="1"/>
  <c r="E1766" i="1"/>
  <c r="F1766" i="1"/>
  <c r="G1766" i="1"/>
  <c r="AL1766" i="1"/>
  <c r="AM1766" i="1"/>
  <c r="AN1766" i="1"/>
  <c r="AO1766" i="1"/>
  <c r="C1767" i="1"/>
  <c r="D1767" i="1"/>
  <c r="E1767" i="1"/>
  <c r="F1767" i="1"/>
  <c r="G1767" i="1"/>
  <c r="AL1767" i="1"/>
  <c r="AM1767" i="1"/>
  <c r="AN1767" i="1"/>
  <c r="AO1767" i="1"/>
  <c r="C1768" i="1"/>
  <c r="D1768" i="1"/>
  <c r="E1768" i="1"/>
  <c r="F1768" i="1"/>
  <c r="G1768" i="1"/>
  <c r="AL1768" i="1"/>
  <c r="AM1768" i="1"/>
  <c r="AN1768" i="1"/>
  <c r="AO1768" i="1"/>
  <c r="C1769" i="1"/>
  <c r="D1769" i="1"/>
  <c r="E1769" i="1"/>
  <c r="F1769" i="1"/>
  <c r="G1769" i="1"/>
  <c r="AL1769" i="1"/>
  <c r="AM1769" i="1"/>
  <c r="AN1769" i="1"/>
  <c r="AO1769" i="1"/>
  <c r="C1770" i="1"/>
  <c r="D1770" i="1"/>
  <c r="E1770" i="1"/>
  <c r="F1770" i="1"/>
  <c r="G1770" i="1"/>
  <c r="AL1770" i="1"/>
  <c r="AM1770" i="1"/>
  <c r="AN1770" i="1"/>
  <c r="AO1770" i="1"/>
  <c r="C1771" i="1"/>
  <c r="D1771" i="1"/>
  <c r="E1771" i="1"/>
  <c r="F1771" i="1"/>
  <c r="G1771" i="1"/>
  <c r="AL1771" i="1"/>
  <c r="AM1771" i="1"/>
  <c r="AN1771" i="1"/>
  <c r="AO1771" i="1"/>
  <c r="C1772" i="1"/>
  <c r="D1772" i="1"/>
  <c r="E1772" i="1"/>
  <c r="F1772" i="1"/>
  <c r="G1772" i="1"/>
  <c r="AL1772" i="1"/>
  <c r="AM1772" i="1"/>
  <c r="AN1772" i="1"/>
  <c r="AO1772" i="1"/>
  <c r="C1773" i="1"/>
  <c r="J1773" i="1" s="1"/>
  <c r="D1773" i="1"/>
  <c r="E1773" i="1"/>
  <c r="F1773" i="1"/>
  <c r="G1773" i="1"/>
  <c r="AL1773" i="1"/>
  <c r="AM1773" i="1"/>
  <c r="AN1773" i="1"/>
  <c r="AO1773" i="1"/>
  <c r="C1774" i="1"/>
  <c r="D1774" i="1"/>
  <c r="E1774" i="1"/>
  <c r="F1774" i="1"/>
  <c r="G1774" i="1"/>
  <c r="AL1774" i="1"/>
  <c r="AM1774" i="1"/>
  <c r="AN1774" i="1"/>
  <c r="AO1774" i="1"/>
  <c r="C1775" i="1"/>
  <c r="D1775" i="1"/>
  <c r="E1775" i="1"/>
  <c r="F1775" i="1"/>
  <c r="G1775" i="1"/>
  <c r="AL1775" i="1"/>
  <c r="AM1775" i="1"/>
  <c r="AN1775" i="1"/>
  <c r="AO1775" i="1"/>
  <c r="C1776" i="1"/>
  <c r="D1776" i="1"/>
  <c r="E1776" i="1"/>
  <c r="F1776" i="1"/>
  <c r="G1776" i="1"/>
  <c r="AL1776" i="1"/>
  <c r="AM1776" i="1"/>
  <c r="AN1776" i="1"/>
  <c r="AO1776" i="1"/>
  <c r="C1777" i="1"/>
  <c r="D1777" i="1"/>
  <c r="E1777" i="1"/>
  <c r="F1777" i="1"/>
  <c r="G1777" i="1"/>
  <c r="AL1777" i="1"/>
  <c r="AM1777" i="1"/>
  <c r="AN1777" i="1"/>
  <c r="AO1777" i="1"/>
  <c r="C1778" i="1"/>
  <c r="L1778" i="1" s="1"/>
  <c r="D1778" i="1"/>
  <c r="E1778" i="1"/>
  <c r="F1778" i="1"/>
  <c r="G1778" i="1"/>
  <c r="AL1778" i="1"/>
  <c r="AM1778" i="1"/>
  <c r="AN1778" i="1"/>
  <c r="AO1778" i="1"/>
  <c r="C1779" i="1"/>
  <c r="D1779" i="1"/>
  <c r="E1779" i="1"/>
  <c r="F1779" i="1"/>
  <c r="G1779" i="1"/>
  <c r="AL1779" i="1"/>
  <c r="AM1779" i="1"/>
  <c r="AN1779" i="1"/>
  <c r="AO1779" i="1"/>
  <c r="C1780" i="1"/>
  <c r="D1780" i="1"/>
  <c r="E1780" i="1"/>
  <c r="F1780" i="1"/>
  <c r="G1780" i="1"/>
  <c r="AL1780" i="1"/>
  <c r="AM1780" i="1"/>
  <c r="AN1780" i="1"/>
  <c r="AO1780" i="1"/>
  <c r="C1781" i="1"/>
  <c r="L1781" i="1" s="1"/>
  <c r="D1781" i="1"/>
  <c r="E1781" i="1"/>
  <c r="F1781" i="1"/>
  <c r="G1781" i="1"/>
  <c r="AL1781" i="1"/>
  <c r="AM1781" i="1"/>
  <c r="AN1781" i="1"/>
  <c r="AO1781" i="1"/>
  <c r="C1782" i="1"/>
  <c r="D1782" i="1"/>
  <c r="E1782" i="1"/>
  <c r="F1782" i="1"/>
  <c r="G1782" i="1"/>
  <c r="AL1782" i="1"/>
  <c r="AM1782" i="1"/>
  <c r="AN1782" i="1"/>
  <c r="AO1782" i="1"/>
  <c r="C1783" i="1"/>
  <c r="AP1783" i="1" s="1"/>
  <c r="D1783" i="1"/>
  <c r="E1783" i="1"/>
  <c r="F1783" i="1"/>
  <c r="G1783" i="1"/>
  <c r="AL1783" i="1"/>
  <c r="AM1783" i="1"/>
  <c r="AN1783" i="1"/>
  <c r="AO1783" i="1"/>
  <c r="C1784" i="1"/>
  <c r="D1784" i="1"/>
  <c r="E1784" i="1"/>
  <c r="F1784" i="1"/>
  <c r="G1784" i="1"/>
  <c r="AL1784" i="1"/>
  <c r="AM1784" i="1"/>
  <c r="AN1784" i="1"/>
  <c r="AO1784" i="1"/>
  <c r="C1785" i="1"/>
  <c r="AR1785" i="1" s="1"/>
  <c r="D1785" i="1"/>
  <c r="E1785" i="1"/>
  <c r="F1785" i="1"/>
  <c r="G1785" i="1"/>
  <c r="AL1785" i="1"/>
  <c r="AM1785" i="1"/>
  <c r="AN1785" i="1"/>
  <c r="AO1785" i="1"/>
  <c r="C1786" i="1"/>
  <c r="L1786" i="1" s="1"/>
  <c r="D1786" i="1"/>
  <c r="E1786" i="1"/>
  <c r="F1786" i="1"/>
  <c r="G1786" i="1"/>
  <c r="AL1786" i="1"/>
  <c r="AM1786" i="1"/>
  <c r="AN1786" i="1"/>
  <c r="AO1786" i="1"/>
  <c r="C1787" i="1"/>
  <c r="L1787" i="1" s="1"/>
  <c r="D1787" i="1"/>
  <c r="E1787" i="1"/>
  <c r="F1787" i="1"/>
  <c r="G1787" i="1"/>
  <c r="AL1787" i="1"/>
  <c r="AM1787" i="1"/>
  <c r="AN1787" i="1"/>
  <c r="AO1787" i="1"/>
  <c r="C1788" i="1"/>
  <c r="D1788" i="1"/>
  <c r="E1788" i="1"/>
  <c r="F1788" i="1"/>
  <c r="G1788" i="1"/>
  <c r="AL1788" i="1"/>
  <c r="AM1788" i="1"/>
  <c r="AN1788" i="1"/>
  <c r="AO1788" i="1"/>
  <c r="C1789" i="1"/>
  <c r="K1789" i="1" s="1"/>
  <c r="D1789" i="1"/>
  <c r="E1789" i="1"/>
  <c r="F1789" i="1"/>
  <c r="G1789" i="1"/>
  <c r="AL1789" i="1"/>
  <c r="AM1789" i="1"/>
  <c r="AN1789" i="1"/>
  <c r="AO1789" i="1"/>
  <c r="C1790" i="1"/>
  <c r="D1790" i="1"/>
  <c r="E1790" i="1"/>
  <c r="F1790" i="1"/>
  <c r="G1790" i="1"/>
  <c r="AL1790" i="1"/>
  <c r="AM1790" i="1"/>
  <c r="AN1790" i="1"/>
  <c r="AO1790" i="1"/>
  <c r="C1791" i="1"/>
  <c r="D1791" i="1"/>
  <c r="E1791" i="1"/>
  <c r="F1791" i="1"/>
  <c r="G1791" i="1"/>
  <c r="AL1791" i="1"/>
  <c r="AM1791" i="1"/>
  <c r="AN1791" i="1"/>
  <c r="AO1791" i="1"/>
  <c r="C1792" i="1"/>
  <c r="AR1792" i="1" s="1"/>
  <c r="D1792" i="1"/>
  <c r="E1792" i="1"/>
  <c r="F1792" i="1"/>
  <c r="G1792" i="1"/>
  <c r="AL1792" i="1"/>
  <c r="AM1792" i="1"/>
  <c r="AN1792" i="1"/>
  <c r="AO1792" i="1"/>
  <c r="C1793" i="1"/>
  <c r="D1793" i="1"/>
  <c r="E1793" i="1"/>
  <c r="F1793" i="1"/>
  <c r="G1793" i="1"/>
  <c r="AL1793" i="1"/>
  <c r="AM1793" i="1"/>
  <c r="AN1793" i="1"/>
  <c r="AO1793" i="1"/>
  <c r="C1794" i="1"/>
  <c r="D1794" i="1"/>
  <c r="E1794" i="1"/>
  <c r="F1794" i="1"/>
  <c r="G1794" i="1"/>
  <c r="AL1794" i="1"/>
  <c r="AM1794" i="1"/>
  <c r="AN1794" i="1"/>
  <c r="AO1794" i="1"/>
  <c r="C1795" i="1"/>
  <c r="D1795" i="1"/>
  <c r="E1795" i="1"/>
  <c r="F1795" i="1"/>
  <c r="G1795" i="1"/>
  <c r="AL1795" i="1"/>
  <c r="AM1795" i="1"/>
  <c r="AN1795" i="1"/>
  <c r="AO1795" i="1"/>
  <c r="C1796" i="1"/>
  <c r="D1796" i="1"/>
  <c r="E1796" i="1"/>
  <c r="F1796" i="1"/>
  <c r="G1796" i="1"/>
  <c r="AL1796" i="1"/>
  <c r="AM1796" i="1"/>
  <c r="AN1796" i="1"/>
  <c r="AO1796" i="1"/>
  <c r="C1797" i="1"/>
  <c r="D1797" i="1"/>
  <c r="E1797" i="1"/>
  <c r="F1797" i="1"/>
  <c r="G1797" i="1"/>
  <c r="AL1797" i="1"/>
  <c r="AM1797" i="1"/>
  <c r="AN1797" i="1"/>
  <c r="AO1797" i="1"/>
  <c r="C1798" i="1"/>
  <c r="D1798" i="1"/>
  <c r="E1798" i="1"/>
  <c r="F1798" i="1"/>
  <c r="G1798" i="1"/>
  <c r="AL1798" i="1"/>
  <c r="AM1798" i="1"/>
  <c r="AN1798" i="1"/>
  <c r="AO1798" i="1"/>
  <c r="C1799" i="1"/>
  <c r="K1799" i="1" s="1"/>
  <c r="D1799" i="1"/>
  <c r="E1799" i="1"/>
  <c r="F1799" i="1"/>
  <c r="G1799" i="1"/>
  <c r="L1799" i="1"/>
  <c r="AL1799" i="1"/>
  <c r="AM1799" i="1"/>
  <c r="AN1799" i="1"/>
  <c r="AO1799" i="1"/>
  <c r="C1800" i="1"/>
  <c r="D1800" i="1"/>
  <c r="E1800" i="1"/>
  <c r="F1800" i="1"/>
  <c r="G1800" i="1"/>
  <c r="AL1800" i="1"/>
  <c r="AM1800" i="1"/>
  <c r="AN1800" i="1"/>
  <c r="AO1800" i="1"/>
  <c r="C1801" i="1"/>
  <c r="AR1801" i="1" s="1"/>
  <c r="D1801" i="1"/>
  <c r="E1801" i="1"/>
  <c r="F1801" i="1"/>
  <c r="G1801" i="1"/>
  <c r="AL1801" i="1"/>
  <c r="AM1801" i="1"/>
  <c r="AN1801" i="1"/>
  <c r="AO1801" i="1"/>
  <c r="C1802" i="1"/>
  <c r="D1802" i="1"/>
  <c r="E1802" i="1"/>
  <c r="F1802" i="1"/>
  <c r="G1802" i="1"/>
  <c r="AL1802" i="1"/>
  <c r="AM1802" i="1"/>
  <c r="AN1802" i="1"/>
  <c r="AO1802" i="1"/>
  <c r="C1803" i="1"/>
  <c r="D1803" i="1"/>
  <c r="E1803" i="1"/>
  <c r="F1803" i="1"/>
  <c r="G1803" i="1"/>
  <c r="AL1803" i="1"/>
  <c r="AM1803" i="1"/>
  <c r="AN1803" i="1"/>
  <c r="AO1803" i="1"/>
  <c r="C1804" i="1"/>
  <c r="D1804" i="1"/>
  <c r="E1804" i="1"/>
  <c r="F1804" i="1"/>
  <c r="G1804" i="1"/>
  <c r="AL1804" i="1"/>
  <c r="AM1804" i="1"/>
  <c r="AN1804" i="1"/>
  <c r="AO1804" i="1"/>
  <c r="C1805" i="1"/>
  <c r="L1805" i="1" s="1"/>
  <c r="D1805" i="1"/>
  <c r="E1805" i="1"/>
  <c r="F1805" i="1"/>
  <c r="G1805" i="1"/>
  <c r="AL1805" i="1"/>
  <c r="AM1805" i="1"/>
  <c r="AN1805" i="1"/>
  <c r="AO1805" i="1"/>
  <c r="C1806" i="1"/>
  <c r="D1806" i="1"/>
  <c r="E1806" i="1"/>
  <c r="F1806" i="1"/>
  <c r="G1806" i="1"/>
  <c r="AL1806" i="1"/>
  <c r="AM1806" i="1"/>
  <c r="AN1806" i="1"/>
  <c r="AO1806" i="1"/>
  <c r="C1807" i="1"/>
  <c r="D1807" i="1"/>
  <c r="E1807" i="1"/>
  <c r="F1807" i="1"/>
  <c r="G1807" i="1"/>
  <c r="AL1807" i="1"/>
  <c r="AM1807" i="1"/>
  <c r="AN1807" i="1"/>
  <c r="AO1807" i="1"/>
  <c r="C1808" i="1"/>
  <c r="AP1808" i="1" s="1"/>
  <c r="D1808" i="1"/>
  <c r="E1808" i="1"/>
  <c r="F1808" i="1"/>
  <c r="G1808" i="1"/>
  <c r="AL1808" i="1"/>
  <c r="AM1808" i="1"/>
  <c r="AN1808" i="1"/>
  <c r="AO1808" i="1"/>
  <c r="C1809" i="1"/>
  <c r="D1809" i="1"/>
  <c r="E1809" i="1"/>
  <c r="F1809" i="1"/>
  <c r="G1809" i="1"/>
  <c r="AL1809" i="1"/>
  <c r="AM1809" i="1"/>
  <c r="AN1809" i="1"/>
  <c r="AO1809" i="1"/>
  <c r="C1810" i="1"/>
  <c r="L1810" i="1" s="1"/>
  <c r="D1810" i="1"/>
  <c r="E1810" i="1"/>
  <c r="F1810" i="1"/>
  <c r="G1810" i="1"/>
  <c r="AL1810" i="1"/>
  <c r="AM1810" i="1"/>
  <c r="AN1810" i="1"/>
  <c r="AO1810" i="1"/>
  <c r="C1811" i="1"/>
  <c r="D1811" i="1"/>
  <c r="E1811" i="1"/>
  <c r="F1811" i="1"/>
  <c r="G1811" i="1"/>
  <c r="AL1811" i="1"/>
  <c r="AM1811" i="1"/>
  <c r="AN1811" i="1"/>
  <c r="AO1811" i="1"/>
  <c r="C1812" i="1"/>
  <c r="D1812" i="1"/>
  <c r="E1812" i="1"/>
  <c r="F1812" i="1"/>
  <c r="G1812" i="1"/>
  <c r="AL1812" i="1"/>
  <c r="AM1812" i="1"/>
  <c r="AN1812" i="1"/>
  <c r="AO1812" i="1"/>
  <c r="C1813" i="1"/>
  <c r="D1813" i="1"/>
  <c r="E1813" i="1"/>
  <c r="F1813" i="1"/>
  <c r="G1813" i="1"/>
  <c r="AL1813" i="1"/>
  <c r="AM1813" i="1"/>
  <c r="AN1813" i="1"/>
  <c r="AO1813" i="1"/>
  <c r="AL1814" i="1"/>
  <c r="C1816" i="1"/>
  <c r="L1816" i="1" s="1"/>
  <c r="D1816" i="1"/>
  <c r="E1816" i="1"/>
  <c r="F1816" i="1"/>
  <c r="G1816" i="1"/>
  <c r="AL1816" i="1"/>
  <c r="AM1816" i="1"/>
  <c r="AN1816" i="1"/>
  <c r="AO1816" i="1"/>
  <c r="C1817" i="1"/>
  <c r="D1817" i="1"/>
  <c r="E1817" i="1"/>
  <c r="F1817" i="1"/>
  <c r="G1817" i="1"/>
  <c r="AL1817" i="1"/>
  <c r="AM1817" i="1"/>
  <c r="AN1817" i="1"/>
  <c r="AO1817" i="1"/>
  <c r="C1818" i="1"/>
  <c r="D1818" i="1"/>
  <c r="E1818" i="1"/>
  <c r="F1818" i="1"/>
  <c r="G1818" i="1"/>
  <c r="AL1818" i="1"/>
  <c r="AM1818" i="1"/>
  <c r="AN1818" i="1"/>
  <c r="AO1818" i="1"/>
  <c r="C1819" i="1"/>
  <c r="K1819" i="1" s="1"/>
  <c r="D1819" i="1"/>
  <c r="E1819" i="1"/>
  <c r="F1819" i="1"/>
  <c r="G1819" i="1"/>
  <c r="H1819" i="1" s="1"/>
  <c r="J1819" i="1"/>
  <c r="AL1819" i="1"/>
  <c r="AM1819" i="1"/>
  <c r="AN1819" i="1"/>
  <c r="AO1819" i="1"/>
  <c r="AP1819" i="1"/>
  <c r="AQ1819" i="1"/>
  <c r="AR1819" i="1"/>
  <c r="AS1819" i="1"/>
  <c r="C1820" i="1"/>
  <c r="D1820" i="1"/>
  <c r="E1820" i="1"/>
  <c r="F1820" i="1"/>
  <c r="G1820" i="1"/>
  <c r="AL1820" i="1"/>
  <c r="AM1820" i="1"/>
  <c r="AN1820" i="1"/>
  <c r="AO1820" i="1"/>
  <c r="C1821" i="1"/>
  <c r="AQ1821" i="1" s="1"/>
  <c r="D1821" i="1"/>
  <c r="E1821" i="1"/>
  <c r="F1821" i="1"/>
  <c r="G1821" i="1"/>
  <c r="AL1821" i="1"/>
  <c r="AM1821" i="1"/>
  <c r="AN1821" i="1"/>
  <c r="AO1821" i="1"/>
  <c r="C1822" i="1"/>
  <c r="K1822" i="1" s="1"/>
  <c r="D1822" i="1"/>
  <c r="E1822" i="1"/>
  <c r="F1822" i="1"/>
  <c r="G1822" i="1"/>
  <c r="AL1822" i="1"/>
  <c r="AM1822" i="1"/>
  <c r="AN1822" i="1"/>
  <c r="AO1822" i="1"/>
  <c r="C1823" i="1"/>
  <c r="D1823" i="1"/>
  <c r="E1823" i="1"/>
  <c r="F1823" i="1"/>
  <c r="G1823" i="1"/>
  <c r="AL1823" i="1"/>
  <c r="AM1823" i="1"/>
  <c r="AN1823" i="1"/>
  <c r="AO1823" i="1"/>
  <c r="C1824" i="1"/>
  <c r="L1824" i="1" s="1"/>
  <c r="D1824" i="1"/>
  <c r="E1824" i="1"/>
  <c r="F1824" i="1"/>
  <c r="G1824" i="1"/>
  <c r="AL1824" i="1"/>
  <c r="AM1824" i="1"/>
  <c r="AN1824" i="1"/>
  <c r="AO1824" i="1"/>
  <c r="C1825" i="1"/>
  <c r="L1825" i="1" s="1"/>
  <c r="D1825" i="1"/>
  <c r="E1825" i="1"/>
  <c r="F1825" i="1"/>
  <c r="G1825" i="1"/>
  <c r="AL1825" i="1"/>
  <c r="AM1825" i="1"/>
  <c r="AN1825" i="1"/>
  <c r="AO1825" i="1"/>
  <c r="C1826" i="1"/>
  <c r="D1826" i="1"/>
  <c r="E1826" i="1"/>
  <c r="F1826" i="1"/>
  <c r="G1826" i="1"/>
  <c r="AL1826" i="1"/>
  <c r="AM1826" i="1"/>
  <c r="AN1826" i="1"/>
  <c r="AO1826" i="1"/>
  <c r="C1827" i="1"/>
  <c r="D1827" i="1"/>
  <c r="E1827" i="1"/>
  <c r="F1827" i="1"/>
  <c r="G1827" i="1"/>
  <c r="AL1827" i="1"/>
  <c r="AM1827" i="1"/>
  <c r="AN1827" i="1"/>
  <c r="AO1827" i="1"/>
  <c r="C1828" i="1"/>
  <c r="D1828" i="1"/>
  <c r="E1828" i="1"/>
  <c r="F1828" i="1"/>
  <c r="G1828" i="1"/>
  <c r="L1828" i="1"/>
  <c r="AL1828" i="1"/>
  <c r="AM1828" i="1"/>
  <c r="AN1828" i="1"/>
  <c r="AO1828" i="1"/>
  <c r="C1829" i="1"/>
  <c r="D1829" i="1"/>
  <c r="E1829" i="1"/>
  <c r="F1829" i="1"/>
  <c r="G1829" i="1"/>
  <c r="AL1829" i="1"/>
  <c r="AM1829" i="1"/>
  <c r="AN1829" i="1"/>
  <c r="AO1829" i="1"/>
  <c r="C1830" i="1"/>
  <c r="D1830" i="1"/>
  <c r="E1830" i="1"/>
  <c r="F1830" i="1"/>
  <c r="G1830" i="1"/>
  <c r="AL1830" i="1"/>
  <c r="AM1830" i="1"/>
  <c r="AN1830" i="1"/>
  <c r="AO1830" i="1"/>
  <c r="C1831" i="1"/>
  <c r="J1831" i="1" s="1"/>
  <c r="D1831" i="1"/>
  <c r="E1831" i="1"/>
  <c r="F1831" i="1"/>
  <c r="G1831" i="1"/>
  <c r="AL1831" i="1"/>
  <c r="AM1831" i="1"/>
  <c r="AN1831" i="1"/>
  <c r="AO1831" i="1"/>
  <c r="C1832" i="1"/>
  <c r="D1832" i="1"/>
  <c r="E1832" i="1"/>
  <c r="F1832" i="1"/>
  <c r="G1832" i="1"/>
  <c r="AL1832" i="1"/>
  <c r="AM1832" i="1"/>
  <c r="AN1832" i="1"/>
  <c r="AO1832" i="1"/>
  <c r="AL1835" i="1"/>
  <c r="AO1835" i="1"/>
  <c r="AL1836" i="1"/>
  <c r="AO1836" i="1"/>
  <c r="AL1837" i="1"/>
  <c r="AO1837" i="1"/>
  <c r="AL1838" i="1"/>
  <c r="AO1838" i="1"/>
  <c r="AL1839" i="1"/>
  <c r="AO1839" i="1"/>
  <c r="AL1840" i="1"/>
  <c r="AO1840" i="1"/>
  <c r="AL1841" i="1"/>
  <c r="AO1841" i="1"/>
  <c r="AL1842" i="1"/>
  <c r="AO1842" i="1"/>
  <c r="AL1843" i="1"/>
  <c r="AO1843" i="1"/>
  <c r="AL1844" i="1"/>
  <c r="AO1844" i="1"/>
  <c r="AL1845" i="1"/>
  <c r="AO1845" i="1"/>
  <c r="C1847" i="1"/>
  <c r="D1847" i="1"/>
  <c r="E1847" i="1"/>
  <c r="F1847" i="1"/>
  <c r="G1847" i="1"/>
  <c r="AL1847" i="1"/>
  <c r="AM1847" i="1"/>
  <c r="AN1847" i="1"/>
  <c r="AO1847" i="1"/>
  <c r="C1848" i="1"/>
  <c r="L1848" i="1" s="1"/>
  <c r="D1848" i="1"/>
  <c r="E1848" i="1"/>
  <c r="F1848" i="1"/>
  <c r="G1848" i="1"/>
  <c r="AL1848" i="1"/>
  <c r="AM1848" i="1"/>
  <c r="AN1848" i="1"/>
  <c r="AO1848" i="1"/>
  <c r="C1849" i="1"/>
  <c r="L1849" i="1" s="1"/>
  <c r="D1849" i="1"/>
  <c r="E1849" i="1"/>
  <c r="F1849" i="1"/>
  <c r="G1849" i="1"/>
  <c r="AL1849" i="1"/>
  <c r="AM1849" i="1"/>
  <c r="AN1849" i="1"/>
  <c r="AO1849" i="1"/>
  <c r="C1850" i="1"/>
  <c r="L1850" i="1" s="1"/>
  <c r="D1850" i="1"/>
  <c r="E1850" i="1"/>
  <c r="F1850" i="1"/>
  <c r="G1850" i="1"/>
  <c r="AL1850" i="1"/>
  <c r="AM1850" i="1"/>
  <c r="AN1850" i="1"/>
  <c r="AO1850" i="1"/>
  <c r="C1851" i="1"/>
  <c r="D1851" i="1"/>
  <c r="E1851" i="1"/>
  <c r="F1851" i="1"/>
  <c r="G1851" i="1"/>
  <c r="AL1851" i="1"/>
  <c r="AM1851" i="1"/>
  <c r="AN1851" i="1"/>
  <c r="AO1851" i="1"/>
  <c r="AP1851" i="1"/>
  <c r="C1852" i="1"/>
  <c r="K1852" i="1" s="1"/>
  <c r="D1852" i="1"/>
  <c r="E1852" i="1"/>
  <c r="F1852" i="1"/>
  <c r="G1852" i="1"/>
  <c r="AL1852" i="1"/>
  <c r="AM1852" i="1"/>
  <c r="AN1852" i="1"/>
  <c r="AO1852" i="1"/>
  <c r="C1853" i="1"/>
  <c r="D1853" i="1"/>
  <c r="E1853" i="1"/>
  <c r="F1853" i="1"/>
  <c r="G1853" i="1"/>
  <c r="AL1853" i="1"/>
  <c r="AM1853" i="1"/>
  <c r="AN1853" i="1"/>
  <c r="AO1853" i="1"/>
  <c r="C1854" i="1"/>
  <c r="AR1854" i="1" s="1"/>
  <c r="D1854" i="1"/>
  <c r="E1854" i="1"/>
  <c r="F1854" i="1"/>
  <c r="G1854" i="1"/>
  <c r="AL1854" i="1"/>
  <c r="AM1854" i="1"/>
  <c r="AN1854" i="1"/>
  <c r="AO1854" i="1"/>
  <c r="C1855" i="1"/>
  <c r="D1855" i="1"/>
  <c r="E1855" i="1"/>
  <c r="F1855" i="1"/>
  <c r="G1855" i="1"/>
  <c r="AL1855" i="1"/>
  <c r="AM1855" i="1"/>
  <c r="AN1855" i="1"/>
  <c r="AO1855" i="1"/>
  <c r="C1856" i="1"/>
  <c r="L1856" i="1" s="1"/>
  <c r="D1856" i="1"/>
  <c r="E1856" i="1"/>
  <c r="F1856" i="1"/>
  <c r="G1856" i="1"/>
  <c r="AL1856" i="1"/>
  <c r="AM1856" i="1"/>
  <c r="AN1856" i="1"/>
  <c r="AO1856" i="1"/>
  <c r="C1857" i="1"/>
  <c r="D1857" i="1"/>
  <c r="E1857" i="1"/>
  <c r="F1857" i="1"/>
  <c r="G1857" i="1"/>
  <c r="AL1857" i="1"/>
  <c r="AM1857" i="1"/>
  <c r="AN1857" i="1"/>
  <c r="AO1857" i="1"/>
  <c r="C1858" i="1"/>
  <c r="D1858" i="1"/>
  <c r="E1858" i="1"/>
  <c r="F1858" i="1"/>
  <c r="G1858" i="1"/>
  <c r="AL1858" i="1"/>
  <c r="AM1858" i="1"/>
  <c r="AN1858" i="1"/>
  <c r="AO1858" i="1"/>
  <c r="C1859" i="1"/>
  <c r="D1859" i="1"/>
  <c r="E1859" i="1"/>
  <c r="F1859" i="1"/>
  <c r="G1859" i="1"/>
  <c r="AL1859" i="1"/>
  <c r="AM1859" i="1"/>
  <c r="AN1859" i="1"/>
  <c r="AO1859" i="1"/>
  <c r="C1860" i="1"/>
  <c r="D1860" i="1"/>
  <c r="E1860" i="1"/>
  <c r="F1860" i="1"/>
  <c r="G1860" i="1"/>
  <c r="AL1860" i="1"/>
  <c r="AM1860" i="1"/>
  <c r="AN1860" i="1"/>
  <c r="AO1860" i="1"/>
  <c r="C1861" i="1"/>
  <c r="K1861" i="1" s="1"/>
  <c r="D1861" i="1"/>
  <c r="E1861" i="1"/>
  <c r="F1861" i="1"/>
  <c r="G1861" i="1"/>
  <c r="AL1861" i="1"/>
  <c r="AM1861" i="1"/>
  <c r="AN1861" i="1"/>
  <c r="AO1861" i="1"/>
  <c r="C1862" i="1"/>
  <c r="AR1862" i="1" s="1"/>
  <c r="D1862" i="1"/>
  <c r="E1862" i="1"/>
  <c r="F1862" i="1"/>
  <c r="G1862" i="1"/>
  <c r="AL1862" i="1"/>
  <c r="AM1862" i="1"/>
  <c r="AN1862" i="1"/>
  <c r="AO1862" i="1"/>
  <c r="C1863" i="1"/>
  <c r="L1863" i="1" s="1"/>
  <c r="D1863" i="1"/>
  <c r="E1863" i="1"/>
  <c r="F1863" i="1"/>
  <c r="G1863" i="1"/>
  <c r="AL1863" i="1"/>
  <c r="AM1863" i="1"/>
  <c r="AN1863" i="1"/>
  <c r="AO1863" i="1"/>
  <c r="C1864" i="1"/>
  <c r="D1864" i="1"/>
  <c r="E1864" i="1"/>
  <c r="F1864" i="1"/>
  <c r="G1864" i="1"/>
  <c r="AL1864" i="1"/>
  <c r="AM1864" i="1"/>
  <c r="AN1864" i="1"/>
  <c r="AO1864" i="1"/>
  <c r="C1865" i="1"/>
  <c r="D1865" i="1"/>
  <c r="E1865" i="1"/>
  <c r="F1865" i="1"/>
  <c r="G1865" i="1"/>
  <c r="AL1865" i="1"/>
  <c r="AM1865" i="1"/>
  <c r="AN1865" i="1"/>
  <c r="AO1865" i="1"/>
  <c r="C1866" i="1"/>
  <c r="AP1866" i="1" s="1"/>
  <c r="D1866" i="1"/>
  <c r="E1866" i="1"/>
  <c r="F1866" i="1"/>
  <c r="G1866" i="1"/>
  <c r="H1866" i="1" s="1"/>
  <c r="L1866" i="1"/>
  <c r="AL1866" i="1"/>
  <c r="AM1866" i="1"/>
  <c r="AN1866" i="1"/>
  <c r="AO1866" i="1"/>
  <c r="C1867" i="1"/>
  <c r="L1867" i="1" s="1"/>
  <c r="D1867" i="1"/>
  <c r="E1867" i="1"/>
  <c r="F1867" i="1"/>
  <c r="G1867" i="1"/>
  <c r="AL1867" i="1"/>
  <c r="AM1867" i="1"/>
  <c r="AN1867" i="1"/>
  <c r="AO1867" i="1"/>
  <c r="G1868" i="1"/>
  <c r="C1870" i="1"/>
  <c r="D1870" i="1"/>
  <c r="E1870" i="1"/>
  <c r="F1870" i="1"/>
  <c r="G1870" i="1"/>
  <c r="AL1870" i="1"/>
  <c r="AM1870" i="1"/>
  <c r="AN1870" i="1"/>
  <c r="AO1870" i="1"/>
  <c r="C1871" i="1"/>
  <c r="D1871" i="1"/>
  <c r="E1871" i="1"/>
  <c r="F1871" i="1"/>
  <c r="G1871" i="1"/>
  <c r="AL1871" i="1"/>
  <c r="AM1871" i="1"/>
  <c r="AN1871" i="1"/>
  <c r="AO1871" i="1"/>
  <c r="C1872" i="1"/>
  <c r="D1872" i="1"/>
  <c r="E1872" i="1"/>
  <c r="F1872" i="1"/>
  <c r="G1872" i="1"/>
  <c r="AL1872" i="1"/>
  <c r="AM1872" i="1"/>
  <c r="AN1872" i="1"/>
  <c r="AO1872" i="1"/>
  <c r="C1873" i="1"/>
  <c r="D1873" i="1"/>
  <c r="E1873" i="1"/>
  <c r="F1873" i="1"/>
  <c r="G1873" i="1"/>
  <c r="L1873" i="1"/>
  <c r="AL1873" i="1"/>
  <c r="AM1873" i="1"/>
  <c r="AN1873" i="1"/>
  <c r="AO1873" i="1"/>
  <c r="C1874" i="1"/>
  <c r="AR1874" i="1" s="1"/>
  <c r="D1874" i="1"/>
  <c r="E1874" i="1"/>
  <c r="F1874" i="1"/>
  <c r="G1874" i="1"/>
  <c r="AL1874" i="1"/>
  <c r="AM1874" i="1"/>
  <c r="AN1874" i="1"/>
  <c r="AO1874" i="1"/>
  <c r="C1875" i="1"/>
  <c r="D1875" i="1"/>
  <c r="E1875" i="1"/>
  <c r="F1875" i="1"/>
  <c r="G1875" i="1"/>
  <c r="AL1875" i="1"/>
  <c r="AM1875" i="1"/>
  <c r="AN1875" i="1"/>
  <c r="AO1875" i="1"/>
  <c r="C1876" i="1"/>
  <c r="AP1876" i="1" s="1"/>
  <c r="D1876" i="1"/>
  <c r="E1876" i="1"/>
  <c r="F1876" i="1"/>
  <c r="G1876" i="1"/>
  <c r="AL1876" i="1"/>
  <c r="AM1876" i="1"/>
  <c r="AN1876" i="1"/>
  <c r="AO1876" i="1"/>
  <c r="C1877" i="1"/>
  <c r="D1877" i="1"/>
  <c r="E1877" i="1"/>
  <c r="F1877" i="1"/>
  <c r="G1877" i="1"/>
  <c r="AL1877" i="1"/>
  <c r="AM1877" i="1"/>
  <c r="AN1877" i="1"/>
  <c r="AO1877" i="1"/>
  <c r="C1878" i="1"/>
  <c r="AP1878" i="1" s="1"/>
  <c r="D1878" i="1"/>
  <c r="E1878" i="1"/>
  <c r="F1878" i="1"/>
  <c r="G1878" i="1"/>
  <c r="AL1878" i="1"/>
  <c r="AM1878" i="1"/>
  <c r="AN1878" i="1"/>
  <c r="AO1878" i="1"/>
  <c r="C1879" i="1"/>
  <c r="D1879" i="1"/>
  <c r="E1879" i="1"/>
  <c r="F1879" i="1"/>
  <c r="G1879" i="1"/>
  <c r="AL1879" i="1"/>
  <c r="AM1879" i="1"/>
  <c r="AN1879" i="1"/>
  <c r="AO1879" i="1"/>
  <c r="C1880" i="1"/>
  <c r="D1880" i="1"/>
  <c r="E1880" i="1"/>
  <c r="F1880" i="1"/>
  <c r="G1880" i="1"/>
  <c r="AL1880" i="1"/>
  <c r="AM1880" i="1"/>
  <c r="AN1880" i="1"/>
  <c r="AO1880" i="1"/>
  <c r="C1881" i="1"/>
  <c r="D1881" i="1"/>
  <c r="E1881" i="1"/>
  <c r="F1881" i="1"/>
  <c r="G1881" i="1"/>
  <c r="AL1881" i="1"/>
  <c r="AM1881" i="1"/>
  <c r="AN1881" i="1"/>
  <c r="AO1881" i="1"/>
  <c r="C1882" i="1"/>
  <c r="D1882" i="1"/>
  <c r="E1882" i="1"/>
  <c r="F1882" i="1"/>
  <c r="G1882" i="1"/>
  <c r="AL1882" i="1"/>
  <c r="AM1882" i="1"/>
  <c r="AN1882" i="1"/>
  <c r="AO1882" i="1"/>
  <c r="C1883" i="1"/>
  <c r="L1883" i="1" s="1"/>
  <c r="D1883" i="1"/>
  <c r="E1883" i="1"/>
  <c r="F1883" i="1"/>
  <c r="G1883" i="1"/>
  <c r="AL1883" i="1"/>
  <c r="AM1883" i="1"/>
  <c r="AN1883" i="1"/>
  <c r="AO1883" i="1"/>
  <c r="C1884" i="1"/>
  <c r="D1884" i="1"/>
  <c r="E1884" i="1"/>
  <c r="F1884" i="1"/>
  <c r="G1884" i="1"/>
  <c r="AL1884" i="1"/>
  <c r="AM1884" i="1"/>
  <c r="AN1884" i="1"/>
  <c r="AO1884" i="1"/>
  <c r="C1885" i="1"/>
  <c r="D1885" i="1"/>
  <c r="E1885" i="1"/>
  <c r="F1885" i="1"/>
  <c r="G1885" i="1"/>
  <c r="AL1885" i="1"/>
  <c r="AM1885" i="1"/>
  <c r="AN1885" i="1"/>
  <c r="AO1885" i="1"/>
  <c r="C1886" i="1"/>
  <c r="D1886" i="1"/>
  <c r="E1886" i="1"/>
  <c r="F1886" i="1"/>
  <c r="G1886" i="1"/>
  <c r="AL1886" i="1"/>
  <c r="AM1886" i="1"/>
  <c r="AN1886" i="1"/>
  <c r="AO1886" i="1"/>
  <c r="C1887" i="1"/>
  <c r="K1887" i="1" s="1"/>
  <c r="D1887" i="1"/>
  <c r="E1887" i="1"/>
  <c r="F1887" i="1"/>
  <c r="G1887" i="1"/>
  <c r="AL1887" i="1"/>
  <c r="AM1887" i="1"/>
  <c r="AN1887" i="1"/>
  <c r="AO1887" i="1"/>
  <c r="C1888" i="1"/>
  <c r="AP1888" i="1" s="1"/>
  <c r="D1888" i="1"/>
  <c r="E1888" i="1"/>
  <c r="F1888" i="1"/>
  <c r="G1888" i="1"/>
  <c r="AL1888" i="1"/>
  <c r="AM1888" i="1"/>
  <c r="AN1888" i="1"/>
  <c r="AO1888" i="1"/>
  <c r="C1889" i="1"/>
  <c r="D1889" i="1"/>
  <c r="E1889" i="1"/>
  <c r="F1889" i="1"/>
  <c r="G1889" i="1"/>
  <c r="AL1889" i="1"/>
  <c r="AM1889" i="1"/>
  <c r="AN1889" i="1"/>
  <c r="AO1889" i="1"/>
  <c r="C1890" i="1"/>
  <c r="AR1890" i="1" s="1"/>
  <c r="D1890" i="1"/>
  <c r="E1890" i="1"/>
  <c r="F1890" i="1"/>
  <c r="G1890" i="1"/>
  <c r="AL1890" i="1"/>
  <c r="AM1890" i="1"/>
  <c r="AN1890" i="1"/>
  <c r="AO1890" i="1"/>
  <c r="C1891" i="1"/>
  <c r="AR1891" i="1" s="1"/>
  <c r="D1891" i="1"/>
  <c r="E1891" i="1"/>
  <c r="F1891" i="1"/>
  <c r="G1891" i="1"/>
  <c r="AL1891" i="1"/>
  <c r="AM1891" i="1"/>
  <c r="AN1891" i="1"/>
  <c r="AO1891" i="1"/>
  <c r="C1892" i="1"/>
  <c r="L1892" i="1" s="1"/>
  <c r="D1892" i="1"/>
  <c r="E1892" i="1"/>
  <c r="F1892" i="1"/>
  <c r="G1892" i="1"/>
  <c r="AL1892" i="1"/>
  <c r="AM1892" i="1"/>
  <c r="AN1892" i="1"/>
  <c r="AO1892" i="1"/>
  <c r="C1893" i="1"/>
  <c r="D1893" i="1"/>
  <c r="E1893" i="1"/>
  <c r="F1893" i="1"/>
  <c r="G1893" i="1"/>
  <c r="AL1893" i="1"/>
  <c r="AM1893" i="1"/>
  <c r="AN1893" i="1"/>
  <c r="AO1893" i="1"/>
  <c r="C1894" i="1"/>
  <c r="D1894" i="1"/>
  <c r="E1894" i="1"/>
  <c r="F1894" i="1"/>
  <c r="G1894" i="1"/>
  <c r="AL1894" i="1"/>
  <c r="AM1894" i="1"/>
  <c r="AN1894" i="1"/>
  <c r="AO1894" i="1"/>
  <c r="C1895" i="1"/>
  <c r="AS1895" i="1" s="1"/>
  <c r="D1895" i="1"/>
  <c r="E1895" i="1"/>
  <c r="F1895" i="1"/>
  <c r="G1895" i="1"/>
  <c r="AL1895" i="1"/>
  <c r="AM1895" i="1"/>
  <c r="AN1895" i="1"/>
  <c r="AO1895" i="1"/>
  <c r="C1896" i="1"/>
  <c r="D1896" i="1"/>
  <c r="E1896" i="1"/>
  <c r="F1896" i="1"/>
  <c r="G1896" i="1"/>
  <c r="AL1896" i="1"/>
  <c r="AM1896" i="1"/>
  <c r="AN1896" i="1"/>
  <c r="AO1896" i="1"/>
  <c r="C1897" i="1"/>
  <c r="AQ1897" i="1" s="1"/>
  <c r="D1897" i="1"/>
  <c r="E1897" i="1"/>
  <c r="F1897" i="1"/>
  <c r="G1897" i="1"/>
  <c r="AL1897" i="1"/>
  <c r="AM1897" i="1"/>
  <c r="AN1897" i="1"/>
  <c r="AO1897" i="1"/>
  <c r="C1898" i="1"/>
  <c r="D1898" i="1"/>
  <c r="E1898" i="1"/>
  <c r="F1898" i="1"/>
  <c r="G1898" i="1"/>
  <c r="AL1898" i="1"/>
  <c r="AM1898" i="1"/>
  <c r="AN1898" i="1"/>
  <c r="AO1898" i="1"/>
  <c r="C1899" i="1"/>
  <c r="K1899" i="1" s="1"/>
  <c r="D1899" i="1"/>
  <c r="E1899" i="1"/>
  <c r="F1899" i="1"/>
  <c r="G1899" i="1"/>
  <c r="AL1899" i="1"/>
  <c r="AM1899" i="1"/>
  <c r="AN1899" i="1"/>
  <c r="AO1899" i="1"/>
  <c r="C1900" i="1"/>
  <c r="L1900" i="1" s="1"/>
  <c r="D1900" i="1"/>
  <c r="E1900" i="1"/>
  <c r="F1900" i="1"/>
  <c r="G1900" i="1"/>
  <c r="AL1900" i="1"/>
  <c r="AM1900" i="1"/>
  <c r="AN1900" i="1"/>
  <c r="AO1900" i="1"/>
  <c r="C1901" i="1"/>
  <c r="D1901" i="1"/>
  <c r="E1901" i="1"/>
  <c r="F1901" i="1"/>
  <c r="G1901" i="1"/>
  <c r="AL1901" i="1"/>
  <c r="AM1901" i="1"/>
  <c r="AN1901" i="1"/>
  <c r="AO1901" i="1"/>
  <c r="C1902" i="1"/>
  <c r="D1902" i="1"/>
  <c r="E1902" i="1"/>
  <c r="F1902" i="1"/>
  <c r="G1902" i="1"/>
  <c r="AL1902" i="1"/>
  <c r="AM1902" i="1"/>
  <c r="AN1902" i="1"/>
  <c r="AO1902" i="1"/>
  <c r="G1903" i="1"/>
  <c r="C1905" i="1"/>
  <c r="L1905" i="1" s="1"/>
  <c r="D1905" i="1"/>
  <c r="E1905" i="1"/>
  <c r="F1905" i="1"/>
  <c r="G1905" i="1"/>
  <c r="AL1905" i="1"/>
  <c r="AM1905" i="1"/>
  <c r="AN1905" i="1"/>
  <c r="AO1905" i="1"/>
  <c r="C1906" i="1"/>
  <c r="D1906" i="1"/>
  <c r="E1906" i="1"/>
  <c r="F1906" i="1"/>
  <c r="G1906" i="1"/>
  <c r="AL1906" i="1"/>
  <c r="AM1906" i="1"/>
  <c r="AN1906" i="1"/>
  <c r="AO1906" i="1"/>
  <c r="C1907" i="1"/>
  <c r="D1907" i="1"/>
  <c r="E1907" i="1"/>
  <c r="F1907" i="1"/>
  <c r="G1907" i="1"/>
  <c r="AL1907" i="1"/>
  <c r="AM1907" i="1"/>
  <c r="AN1907" i="1"/>
  <c r="AO1907" i="1"/>
  <c r="C1908" i="1"/>
  <c r="J1908" i="1" s="1"/>
  <c r="D1908" i="1"/>
  <c r="E1908" i="1"/>
  <c r="F1908" i="1"/>
  <c r="G1908" i="1"/>
  <c r="AL1908" i="1"/>
  <c r="AM1908" i="1"/>
  <c r="AN1908" i="1"/>
  <c r="AO1908" i="1"/>
  <c r="C1909" i="1"/>
  <c r="D1909" i="1"/>
  <c r="E1909" i="1"/>
  <c r="F1909" i="1"/>
  <c r="G1909" i="1"/>
  <c r="AL1909" i="1"/>
  <c r="AM1909" i="1"/>
  <c r="AN1909" i="1"/>
  <c r="AO1909" i="1"/>
  <c r="C1910" i="1"/>
  <c r="AQ1910" i="1" s="1"/>
  <c r="D1910" i="1"/>
  <c r="E1910" i="1"/>
  <c r="F1910" i="1"/>
  <c r="G1910" i="1"/>
  <c r="AL1910" i="1"/>
  <c r="AM1910" i="1"/>
  <c r="AN1910" i="1"/>
  <c r="AO1910" i="1"/>
  <c r="C1911" i="1"/>
  <c r="D1911" i="1"/>
  <c r="E1911" i="1"/>
  <c r="F1911" i="1"/>
  <c r="G1911" i="1"/>
  <c r="AL1911" i="1"/>
  <c r="AM1911" i="1"/>
  <c r="AN1911" i="1"/>
  <c r="AO1911" i="1"/>
  <c r="C1912" i="1"/>
  <c r="AR1912" i="1" s="1"/>
  <c r="D1912" i="1"/>
  <c r="E1912" i="1"/>
  <c r="F1912" i="1"/>
  <c r="G1912" i="1"/>
  <c r="AL1912" i="1"/>
  <c r="AM1912" i="1"/>
  <c r="AN1912" i="1"/>
  <c r="AO1912" i="1"/>
  <c r="C1913" i="1"/>
  <c r="D1913" i="1"/>
  <c r="E1913" i="1"/>
  <c r="F1913" i="1"/>
  <c r="G1913" i="1"/>
  <c r="L1913" i="1"/>
  <c r="AL1913" i="1"/>
  <c r="AM1913" i="1"/>
  <c r="AN1913" i="1"/>
  <c r="AO1913" i="1"/>
  <c r="C1914" i="1"/>
  <c r="AR1914" i="1" s="1"/>
  <c r="D1914" i="1"/>
  <c r="E1914" i="1"/>
  <c r="F1914" i="1"/>
  <c r="G1914" i="1"/>
  <c r="AL1914" i="1"/>
  <c r="AM1914" i="1"/>
  <c r="AN1914" i="1"/>
  <c r="AO1914" i="1"/>
  <c r="C1915" i="1"/>
  <c r="D1915" i="1"/>
  <c r="E1915" i="1"/>
  <c r="F1915" i="1"/>
  <c r="G1915" i="1"/>
  <c r="AL1915" i="1"/>
  <c r="AM1915" i="1"/>
  <c r="AN1915" i="1"/>
  <c r="AO1915" i="1"/>
  <c r="C1916" i="1"/>
  <c r="D1916" i="1"/>
  <c r="E1916" i="1"/>
  <c r="F1916" i="1"/>
  <c r="G1916" i="1"/>
  <c r="AL1916" i="1"/>
  <c r="AM1916" i="1"/>
  <c r="AN1916" i="1"/>
  <c r="AO1916" i="1"/>
  <c r="C1917" i="1"/>
  <c r="L1917" i="1" s="1"/>
  <c r="D1917" i="1"/>
  <c r="E1917" i="1"/>
  <c r="F1917" i="1"/>
  <c r="G1917" i="1"/>
  <c r="AL1917" i="1"/>
  <c r="AM1917" i="1"/>
  <c r="AN1917" i="1"/>
  <c r="AO1917" i="1"/>
  <c r="C1918" i="1"/>
  <c r="D1918" i="1"/>
  <c r="E1918" i="1"/>
  <c r="F1918" i="1"/>
  <c r="G1918" i="1"/>
  <c r="AL1918" i="1"/>
  <c r="AM1918" i="1"/>
  <c r="AN1918" i="1"/>
  <c r="AO1918" i="1"/>
  <c r="C1919" i="1"/>
  <c r="D1919" i="1"/>
  <c r="E1919" i="1"/>
  <c r="F1919" i="1"/>
  <c r="G1919" i="1"/>
  <c r="AL1919" i="1"/>
  <c r="AM1919" i="1"/>
  <c r="AN1919" i="1"/>
  <c r="AO1919" i="1"/>
  <c r="C1920" i="1"/>
  <c r="D1920" i="1"/>
  <c r="E1920" i="1"/>
  <c r="F1920" i="1"/>
  <c r="G1920" i="1"/>
  <c r="AL1920" i="1"/>
  <c r="AM1920" i="1"/>
  <c r="AN1920" i="1"/>
  <c r="AO1920" i="1"/>
  <c r="C1921" i="1"/>
  <c r="D1921" i="1"/>
  <c r="E1921" i="1"/>
  <c r="F1921" i="1"/>
  <c r="G1921" i="1"/>
  <c r="AL1921" i="1"/>
  <c r="AM1921" i="1"/>
  <c r="AN1921" i="1"/>
  <c r="AO1921" i="1"/>
  <c r="C1922" i="1"/>
  <c r="D1922" i="1"/>
  <c r="E1922" i="1"/>
  <c r="F1922" i="1"/>
  <c r="G1922" i="1"/>
  <c r="AL1922" i="1"/>
  <c r="AM1922" i="1"/>
  <c r="AN1922" i="1"/>
  <c r="AO1922" i="1"/>
  <c r="C1923" i="1"/>
  <c r="D1923" i="1"/>
  <c r="E1923" i="1"/>
  <c r="F1923" i="1"/>
  <c r="G1923" i="1"/>
  <c r="AL1923" i="1"/>
  <c r="AM1923" i="1"/>
  <c r="AN1923" i="1"/>
  <c r="AO1923" i="1"/>
  <c r="C1924" i="1"/>
  <c r="AS1924" i="1" s="1"/>
  <c r="D1924" i="1"/>
  <c r="E1924" i="1"/>
  <c r="F1924" i="1"/>
  <c r="G1924" i="1"/>
  <c r="AL1924" i="1"/>
  <c r="AM1924" i="1"/>
  <c r="AN1924" i="1"/>
  <c r="AO1924" i="1"/>
  <c r="C1925" i="1"/>
  <c r="D1925" i="1"/>
  <c r="E1925" i="1"/>
  <c r="F1925" i="1"/>
  <c r="G1925" i="1"/>
  <c r="AL1925" i="1"/>
  <c r="AM1925" i="1"/>
  <c r="AN1925" i="1"/>
  <c r="AO1925" i="1"/>
  <c r="C1926" i="1"/>
  <c r="D1926" i="1"/>
  <c r="E1926" i="1"/>
  <c r="F1926" i="1"/>
  <c r="G1926" i="1"/>
  <c r="AL1926" i="1"/>
  <c r="AM1926" i="1"/>
  <c r="AN1926" i="1"/>
  <c r="AO1926" i="1"/>
  <c r="C1927" i="1"/>
  <c r="D1927" i="1"/>
  <c r="E1927" i="1"/>
  <c r="F1927" i="1"/>
  <c r="G1927" i="1"/>
  <c r="AL1927" i="1"/>
  <c r="AM1927" i="1"/>
  <c r="AN1927" i="1"/>
  <c r="AO1927" i="1"/>
  <c r="C1928" i="1"/>
  <c r="AS1928" i="1" s="1"/>
  <c r="D1928" i="1"/>
  <c r="E1928" i="1"/>
  <c r="F1928" i="1"/>
  <c r="G1928" i="1"/>
  <c r="AL1928" i="1"/>
  <c r="AM1928" i="1"/>
  <c r="AN1928" i="1"/>
  <c r="AO1928" i="1"/>
  <c r="C1929" i="1"/>
  <c r="D1929" i="1"/>
  <c r="E1929" i="1"/>
  <c r="F1929" i="1"/>
  <c r="G1929" i="1"/>
  <c r="AL1929" i="1"/>
  <c r="AM1929" i="1"/>
  <c r="AN1929" i="1"/>
  <c r="AO1929" i="1"/>
  <c r="C1930" i="1"/>
  <c r="D1930" i="1"/>
  <c r="E1930" i="1"/>
  <c r="F1930" i="1"/>
  <c r="G1930" i="1"/>
  <c r="AL1930" i="1"/>
  <c r="AM1930" i="1"/>
  <c r="AN1930" i="1"/>
  <c r="AO1930" i="1"/>
  <c r="C1931" i="1"/>
  <c r="L1931" i="1" s="1"/>
  <c r="D1931" i="1"/>
  <c r="E1931" i="1"/>
  <c r="F1931" i="1"/>
  <c r="G1931" i="1"/>
  <c r="AL1931" i="1"/>
  <c r="AM1931" i="1"/>
  <c r="AN1931" i="1"/>
  <c r="AO1931" i="1"/>
  <c r="C1932" i="1"/>
  <c r="D1932" i="1"/>
  <c r="E1932" i="1"/>
  <c r="F1932" i="1"/>
  <c r="G1932" i="1"/>
  <c r="AL1932" i="1"/>
  <c r="AM1932" i="1"/>
  <c r="AN1932" i="1"/>
  <c r="AO1932" i="1"/>
  <c r="C1933" i="1"/>
  <c r="L1933" i="1" s="1"/>
  <c r="D1933" i="1"/>
  <c r="E1933" i="1"/>
  <c r="F1933" i="1"/>
  <c r="G1933" i="1"/>
  <c r="AL1933" i="1"/>
  <c r="AM1933" i="1"/>
  <c r="AN1933" i="1"/>
  <c r="AO1933" i="1"/>
  <c r="C1934" i="1"/>
  <c r="D1934" i="1"/>
  <c r="E1934" i="1"/>
  <c r="F1934" i="1"/>
  <c r="G1934" i="1"/>
  <c r="AL1934" i="1"/>
  <c r="AM1934" i="1"/>
  <c r="AN1934" i="1"/>
  <c r="AO1934" i="1"/>
  <c r="C1935" i="1"/>
  <c r="D1935" i="1"/>
  <c r="E1935" i="1"/>
  <c r="F1935" i="1"/>
  <c r="G1935" i="1"/>
  <c r="AL1935" i="1"/>
  <c r="AM1935" i="1"/>
  <c r="AN1935" i="1"/>
  <c r="AO1935" i="1"/>
  <c r="C1936" i="1"/>
  <c r="L1936" i="1" s="1"/>
  <c r="D1936" i="1"/>
  <c r="E1936" i="1"/>
  <c r="F1936" i="1"/>
  <c r="G1936" i="1"/>
  <c r="AL1936" i="1"/>
  <c r="AM1936" i="1"/>
  <c r="AN1936" i="1"/>
  <c r="AO1936" i="1"/>
  <c r="C1937" i="1"/>
  <c r="D1937" i="1"/>
  <c r="E1937" i="1"/>
  <c r="F1937" i="1"/>
  <c r="G1937" i="1"/>
  <c r="AL1937" i="1"/>
  <c r="AM1937" i="1"/>
  <c r="AN1937" i="1"/>
  <c r="AO1937" i="1"/>
  <c r="C1938" i="1"/>
  <c r="AP1938" i="1" s="1"/>
  <c r="D1938" i="1"/>
  <c r="E1938" i="1"/>
  <c r="F1938" i="1"/>
  <c r="G1938" i="1"/>
  <c r="AL1938" i="1"/>
  <c r="AM1938" i="1"/>
  <c r="AN1938" i="1"/>
  <c r="AO1938" i="1"/>
  <c r="C1939" i="1"/>
  <c r="AR1939" i="1" s="1"/>
  <c r="D1939" i="1"/>
  <c r="E1939" i="1"/>
  <c r="F1939" i="1"/>
  <c r="G1939" i="1"/>
  <c r="AL1939" i="1"/>
  <c r="AM1939" i="1"/>
  <c r="AN1939" i="1"/>
  <c r="AO1939" i="1"/>
  <c r="C1940" i="1"/>
  <c r="L1940" i="1" s="1"/>
  <c r="D1940" i="1"/>
  <c r="E1940" i="1"/>
  <c r="F1940" i="1"/>
  <c r="G1940" i="1"/>
  <c r="AL1940" i="1"/>
  <c r="AM1940" i="1"/>
  <c r="AN1940" i="1"/>
  <c r="AO1940" i="1"/>
  <c r="C1941" i="1"/>
  <c r="D1941" i="1"/>
  <c r="E1941" i="1"/>
  <c r="F1941" i="1"/>
  <c r="G1941" i="1"/>
  <c r="AL1941" i="1"/>
  <c r="AM1941" i="1"/>
  <c r="AN1941" i="1"/>
  <c r="AO1941" i="1"/>
  <c r="C1942" i="1"/>
  <c r="D1942" i="1"/>
  <c r="E1942" i="1"/>
  <c r="F1942" i="1"/>
  <c r="G1942" i="1"/>
  <c r="AL1942" i="1"/>
  <c r="AM1942" i="1"/>
  <c r="AN1942" i="1"/>
  <c r="AO1942" i="1"/>
  <c r="C1943" i="1"/>
  <c r="D1943" i="1"/>
  <c r="E1943" i="1"/>
  <c r="F1943" i="1"/>
  <c r="G1943" i="1"/>
  <c r="AL1943" i="1"/>
  <c r="AM1943" i="1"/>
  <c r="AN1943" i="1"/>
  <c r="AO1943" i="1"/>
  <c r="C1944" i="1"/>
  <c r="D1944" i="1"/>
  <c r="E1944" i="1"/>
  <c r="F1944" i="1"/>
  <c r="G1944" i="1"/>
  <c r="AL1944" i="1"/>
  <c r="AM1944" i="1"/>
  <c r="AN1944" i="1"/>
  <c r="AO1944" i="1"/>
  <c r="C1945" i="1"/>
  <c r="D1945" i="1"/>
  <c r="E1945" i="1"/>
  <c r="F1945" i="1"/>
  <c r="G1945" i="1"/>
  <c r="AL1945" i="1"/>
  <c r="AM1945" i="1"/>
  <c r="AN1945" i="1"/>
  <c r="AO1945" i="1"/>
  <c r="C1946" i="1"/>
  <c r="L1946" i="1" s="1"/>
  <c r="D1946" i="1"/>
  <c r="E1946" i="1"/>
  <c r="F1946" i="1"/>
  <c r="G1946" i="1"/>
  <c r="AL1946" i="1"/>
  <c r="AM1946" i="1"/>
  <c r="AN1946" i="1"/>
  <c r="AO1946" i="1"/>
  <c r="C1947" i="1"/>
  <c r="D1947" i="1"/>
  <c r="E1947" i="1"/>
  <c r="F1947" i="1"/>
  <c r="G1947" i="1"/>
  <c r="AL1947" i="1"/>
  <c r="AM1947" i="1"/>
  <c r="AN1947" i="1"/>
  <c r="AO1947" i="1"/>
  <c r="C1948" i="1"/>
  <c r="D1948" i="1"/>
  <c r="E1948" i="1"/>
  <c r="F1948" i="1"/>
  <c r="G1948" i="1"/>
  <c r="AL1948" i="1"/>
  <c r="AM1948" i="1"/>
  <c r="AN1948" i="1"/>
  <c r="AO1948" i="1"/>
  <c r="C1949" i="1"/>
  <c r="K1949" i="1" s="1"/>
  <c r="D1949" i="1"/>
  <c r="E1949" i="1"/>
  <c r="F1949" i="1"/>
  <c r="G1949" i="1"/>
  <c r="AL1949" i="1"/>
  <c r="AM1949" i="1"/>
  <c r="AN1949" i="1"/>
  <c r="AO1949" i="1"/>
  <c r="C1950" i="1"/>
  <c r="D1950" i="1"/>
  <c r="E1950" i="1"/>
  <c r="F1950" i="1"/>
  <c r="G1950" i="1"/>
  <c r="AL1950" i="1"/>
  <c r="AM1950" i="1"/>
  <c r="AN1950" i="1"/>
  <c r="AO1950" i="1"/>
  <c r="C1951" i="1"/>
  <c r="K1951" i="1" s="1"/>
  <c r="D1951" i="1"/>
  <c r="E1951" i="1"/>
  <c r="F1951" i="1"/>
  <c r="G1951" i="1"/>
  <c r="AL1951" i="1"/>
  <c r="AM1951" i="1"/>
  <c r="AN1951" i="1"/>
  <c r="AO1951" i="1"/>
  <c r="C1952" i="1"/>
  <c r="J1952" i="1" s="1"/>
  <c r="D1952" i="1"/>
  <c r="E1952" i="1"/>
  <c r="F1952" i="1"/>
  <c r="G1952" i="1"/>
  <c r="AL1952" i="1"/>
  <c r="AM1952" i="1"/>
  <c r="AN1952" i="1"/>
  <c r="AO1952" i="1"/>
  <c r="C1953" i="1"/>
  <c r="D1953" i="1"/>
  <c r="E1953" i="1"/>
  <c r="F1953" i="1"/>
  <c r="G1953" i="1"/>
  <c r="AL1953" i="1"/>
  <c r="AM1953" i="1"/>
  <c r="AN1953" i="1"/>
  <c r="AO1953" i="1"/>
  <c r="C1954" i="1"/>
  <c r="D1954" i="1"/>
  <c r="E1954" i="1"/>
  <c r="F1954" i="1"/>
  <c r="G1954" i="1"/>
  <c r="AL1954" i="1"/>
  <c r="AM1954" i="1"/>
  <c r="AN1954" i="1"/>
  <c r="AO1954" i="1"/>
  <c r="C1955" i="1"/>
  <c r="D1955" i="1"/>
  <c r="E1955" i="1"/>
  <c r="F1955" i="1"/>
  <c r="G1955" i="1"/>
  <c r="AL1955" i="1"/>
  <c r="AM1955" i="1"/>
  <c r="AN1955" i="1"/>
  <c r="AO1955" i="1"/>
  <c r="C1956" i="1"/>
  <c r="D1956" i="1"/>
  <c r="E1956" i="1"/>
  <c r="F1956" i="1"/>
  <c r="G1956" i="1"/>
  <c r="AL1956" i="1"/>
  <c r="AM1956" i="1"/>
  <c r="AN1956" i="1"/>
  <c r="AO1956" i="1"/>
  <c r="C1957" i="1"/>
  <c r="L1957" i="1" s="1"/>
  <c r="D1957" i="1"/>
  <c r="E1957" i="1"/>
  <c r="F1957" i="1"/>
  <c r="G1957" i="1"/>
  <c r="AL1957" i="1"/>
  <c r="AM1957" i="1"/>
  <c r="AN1957" i="1"/>
  <c r="AO1957" i="1"/>
  <c r="C1958" i="1"/>
  <c r="D1958" i="1"/>
  <c r="E1958" i="1"/>
  <c r="F1958" i="1"/>
  <c r="G1958" i="1"/>
  <c r="AL1958" i="1"/>
  <c r="AM1958" i="1"/>
  <c r="AN1958" i="1"/>
  <c r="AO1958" i="1"/>
  <c r="C1959" i="1"/>
  <c r="D1959" i="1"/>
  <c r="E1959" i="1"/>
  <c r="F1959" i="1"/>
  <c r="G1959" i="1"/>
  <c r="AL1959" i="1"/>
  <c r="AM1959" i="1"/>
  <c r="AN1959" i="1"/>
  <c r="AO1959" i="1"/>
  <c r="C1960" i="1"/>
  <c r="AQ1960" i="1" s="1"/>
  <c r="D1960" i="1"/>
  <c r="E1960" i="1"/>
  <c r="F1960" i="1"/>
  <c r="G1960" i="1"/>
  <c r="AL1960" i="1"/>
  <c r="AM1960" i="1"/>
  <c r="AN1960" i="1"/>
  <c r="AO1960" i="1"/>
  <c r="C1961" i="1"/>
  <c r="D1961" i="1"/>
  <c r="E1961" i="1"/>
  <c r="F1961" i="1"/>
  <c r="G1961" i="1"/>
  <c r="AL1961" i="1"/>
  <c r="AM1961" i="1"/>
  <c r="AN1961" i="1"/>
  <c r="AO1961" i="1"/>
  <c r="C1962" i="1"/>
  <c r="K1962" i="1" s="1"/>
  <c r="D1962" i="1"/>
  <c r="E1962" i="1"/>
  <c r="F1962" i="1"/>
  <c r="G1962" i="1"/>
  <c r="AL1962" i="1"/>
  <c r="AM1962" i="1"/>
  <c r="AN1962" i="1"/>
  <c r="AO1962" i="1"/>
  <c r="C1963" i="1"/>
  <c r="D1963" i="1"/>
  <c r="E1963" i="1"/>
  <c r="F1963" i="1"/>
  <c r="G1963" i="1"/>
  <c r="AL1963" i="1"/>
  <c r="AM1963" i="1"/>
  <c r="AN1963" i="1"/>
  <c r="AO1963" i="1"/>
  <c r="C1964" i="1"/>
  <c r="D1964" i="1"/>
  <c r="E1964" i="1"/>
  <c r="F1964" i="1"/>
  <c r="G1964" i="1"/>
  <c r="AL1964" i="1"/>
  <c r="AM1964" i="1"/>
  <c r="AN1964" i="1"/>
  <c r="AO1964" i="1"/>
  <c r="C1965" i="1"/>
  <c r="D1965" i="1"/>
  <c r="E1965" i="1"/>
  <c r="F1965" i="1"/>
  <c r="G1965" i="1"/>
  <c r="AL1965" i="1"/>
  <c r="AM1965" i="1"/>
  <c r="AN1965" i="1"/>
  <c r="AO1965" i="1"/>
  <c r="C1966" i="1"/>
  <c r="D1966" i="1"/>
  <c r="E1966" i="1"/>
  <c r="F1966" i="1"/>
  <c r="G1966" i="1"/>
  <c r="AL1966" i="1"/>
  <c r="AM1966" i="1"/>
  <c r="AN1966" i="1"/>
  <c r="AO1966" i="1"/>
  <c r="C1969" i="1"/>
  <c r="AR1969" i="1" s="1"/>
  <c r="D1969" i="1"/>
  <c r="E1969" i="1"/>
  <c r="F1969" i="1"/>
  <c r="G1969" i="1"/>
  <c r="AL1969" i="1"/>
  <c r="AM1969" i="1"/>
  <c r="AN1969" i="1"/>
  <c r="AO1969" i="1"/>
  <c r="C1970" i="1"/>
  <c r="L1970" i="1" s="1"/>
  <c r="D1970" i="1"/>
  <c r="E1970" i="1"/>
  <c r="F1970" i="1"/>
  <c r="G1970" i="1"/>
  <c r="AL1970" i="1"/>
  <c r="AM1970" i="1"/>
  <c r="AN1970" i="1"/>
  <c r="AO1970" i="1"/>
  <c r="C1971" i="1"/>
  <c r="D1971" i="1"/>
  <c r="E1971" i="1"/>
  <c r="F1971" i="1"/>
  <c r="G1971" i="1"/>
  <c r="AL1971" i="1"/>
  <c r="AM1971" i="1"/>
  <c r="AN1971" i="1"/>
  <c r="AO1971" i="1"/>
  <c r="C1972" i="1"/>
  <c r="D1972" i="1"/>
  <c r="E1972" i="1"/>
  <c r="F1972" i="1"/>
  <c r="G1972" i="1"/>
  <c r="AL1972" i="1"/>
  <c r="AM1972" i="1"/>
  <c r="AN1972" i="1"/>
  <c r="AO1972" i="1"/>
  <c r="C1973" i="1"/>
  <c r="D1973" i="1"/>
  <c r="E1973" i="1"/>
  <c r="F1973" i="1"/>
  <c r="G1973" i="1"/>
  <c r="AL1973" i="1"/>
  <c r="AM1973" i="1"/>
  <c r="AN1973" i="1"/>
  <c r="AO1973" i="1"/>
  <c r="C1974" i="1"/>
  <c r="D1974" i="1"/>
  <c r="E1974" i="1"/>
  <c r="F1974" i="1"/>
  <c r="G1974" i="1"/>
  <c r="K1974" i="1"/>
  <c r="L1974" i="1"/>
  <c r="AL1974" i="1"/>
  <c r="AM1974" i="1"/>
  <c r="AN1974" i="1"/>
  <c r="AO1974" i="1"/>
  <c r="C1975" i="1"/>
  <c r="D1975" i="1"/>
  <c r="E1975" i="1"/>
  <c r="F1975" i="1"/>
  <c r="G1975" i="1"/>
  <c r="AL1975" i="1"/>
  <c r="AM1975" i="1"/>
  <c r="AN1975" i="1"/>
  <c r="AO1975" i="1"/>
  <c r="C1976" i="1"/>
  <c r="L1976" i="1" s="1"/>
  <c r="D1976" i="1"/>
  <c r="E1976" i="1"/>
  <c r="F1976" i="1"/>
  <c r="G1976" i="1"/>
  <c r="AL1976" i="1"/>
  <c r="AM1976" i="1"/>
  <c r="AN1976" i="1"/>
  <c r="AO1976" i="1"/>
  <c r="C1977" i="1"/>
  <c r="AR1977" i="1" s="1"/>
  <c r="D1977" i="1"/>
  <c r="E1977" i="1"/>
  <c r="F1977" i="1"/>
  <c r="G1977" i="1"/>
  <c r="AL1977" i="1"/>
  <c r="AM1977" i="1"/>
  <c r="AN1977" i="1"/>
  <c r="AO1977" i="1"/>
  <c r="C1978" i="1"/>
  <c r="AP1978" i="1" s="1"/>
  <c r="D1978" i="1"/>
  <c r="E1978" i="1"/>
  <c r="F1978" i="1"/>
  <c r="G1978" i="1"/>
  <c r="AL1978" i="1"/>
  <c r="AM1978" i="1"/>
  <c r="AN1978" i="1"/>
  <c r="AO1978" i="1"/>
  <c r="C1979" i="1"/>
  <c r="AQ1979" i="1" s="1"/>
  <c r="D1979" i="1"/>
  <c r="E1979" i="1"/>
  <c r="F1979" i="1"/>
  <c r="G1979" i="1"/>
  <c r="AL1979" i="1"/>
  <c r="AM1979" i="1"/>
  <c r="AN1979" i="1"/>
  <c r="AO1979" i="1"/>
  <c r="C1980" i="1"/>
  <c r="L1980" i="1" s="1"/>
  <c r="D1980" i="1"/>
  <c r="E1980" i="1"/>
  <c r="F1980" i="1"/>
  <c r="G1980" i="1"/>
  <c r="AL1980" i="1"/>
  <c r="AM1980" i="1"/>
  <c r="AN1980" i="1"/>
  <c r="AO1980" i="1"/>
  <c r="C1981" i="1"/>
  <c r="D1981" i="1"/>
  <c r="E1981" i="1"/>
  <c r="F1981" i="1"/>
  <c r="G1981" i="1"/>
  <c r="AL1981" i="1"/>
  <c r="AM1981" i="1"/>
  <c r="AN1981" i="1"/>
  <c r="AO1981" i="1"/>
  <c r="C1982" i="1"/>
  <c r="D1982" i="1"/>
  <c r="E1982" i="1"/>
  <c r="F1982" i="1"/>
  <c r="G1982" i="1"/>
  <c r="AL1982" i="1"/>
  <c r="AM1982" i="1"/>
  <c r="AN1982" i="1"/>
  <c r="AO1982" i="1"/>
  <c r="C1983" i="1"/>
  <c r="L1983" i="1" s="1"/>
  <c r="D1983" i="1"/>
  <c r="E1983" i="1"/>
  <c r="F1983" i="1"/>
  <c r="G1983" i="1"/>
  <c r="AL1983" i="1"/>
  <c r="AM1983" i="1"/>
  <c r="AN1983" i="1"/>
  <c r="AO1983" i="1"/>
  <c r="C1984" i="1"/>
  <c r="D1984" i="1"/>
  <c r="E1984" i="1"/>
  <c r="F1984" i="1"/>
  <c r="G1984" i="1"/>
  <c r="AL1984" i="1"/>
  <c r="AM1984" i="1"/>
  <c r="AN1984" i="1"/>
  <c r="AO1984" i="1"/>
  <c r="C1985" i="1"/>
  <c r="D1985" i="1"/>
  <c r="E1985" i="1"/>
  <c r="F1985" i="1"/>
  <c r="G1985" i="1"/>
  <c r="AL1985" i="1"/>
  <c r="AM1985" i="1"/>
  <c r="AN1985" i="1"/>
  <c r="AO1985" i="1"/>
  <c r="C1986" i="1"/>
  <c r="D1986" i="1"/>
  <c r="E1986" i="1"/>
  <c r="F1986" i="1"/>
  <c r="G1986" i="1"/>
  <c r="AL1986" i="1"/>
  <c r="AM1986" i="1"/>
  <c r="AN1986" i="1"/>
  <c r="AO1986" i="1"/>
  <c r="C1987" i="1"/>
  <c r="D1987" i="1"/>
  <c r="E1987" i="1"/>
  <c r="F1987" i="1"/>
  <c r="G1987" i="1"/>
  <c r="AL1987" i="1"/>
  <c r="AM1987" i="1"/>
  <c r="AN1987" i="1"/>
  <c r="AO1987" i="1"/>
  <c r="C1988" i="1"/>
  <c r="D1988" i="1"/>
  <c r="E1988" i="1"/>
  <c r="F1988" i="1"/>
  <c r="G1988" i="1"/>
  <c r="AL1988" i="1"/>
  <c r="AM1988" i="1"/>
  <c r="AN1988" i="1"/>
  <c r="AO1988" i="1"/>
  <c r="C1989" i="1"/>
  <c r="D1989" i="1"/>
  <c r="E1989" i="1"/>
  <c r="F1989" i="1"/>
  <c r="G1989" i="1"/>
  <c r="AL1989" i="1"/>
  <c r="AM1989" i="1"/>
  <c r="AN1989" i="1"/>
  <c r="AO1989" i="1"/>
  <c r="C1990" i="1"/>
  <c r="D1990" i="1"/>
  <c r="E1990" i="1"/>
  <c r="F1990" i="1"/>
  <c r="G1990" i="1"/>
  <c r="AL1990" i="1"/>
  <c r="AM1990" i="1"/>
  <c r="AN1990" i="1"/>
  <c r="AO1990" i="1"/>
  <c r="C1991" i="1"/>
  <c r="D1991" i="1"/>
  <c r="E1991" i="1"/>
  <c r="F1991" i="1"/>
  <c r="G1991" i="1"/>
  <c r="AL1991" i="1"/>
  <c r="AM1991" i="1"/>
  <c r="AN1991" i="1"/>
  <c r="AO1991" i="1"/>
  <c r="C1992" i="1"/>
  <c r="J1992" i="1" s="1"/>
  <c r="D1992" i="1"/>
  <c r="E1992" i="1"/>
  <c r="F1992" i="1"/>
  <c r="G1992" i="1"/>
  <c r="AL1992" i="1"/>
  <c r="AM1992" i="1"/>
  <c r="AN1992" i="1"/>
  <c r="AO1992" i="1"/>
  <c r="C1993" i="1"/>
  <c r="AQ1993" i="1" s="1"/>
  <c r="D1993" i="1"/>
  <c r="E1993" i="1"/>
  <c r="F1993" i="1"/>
  <c r="G1993" i="1"/>
  <c r="AL1993" i="1"/>
  <c r="AM1993" i="1"/>
  <c r="AN1993" i="1"/>
  <c r="AO1993" i="1"/>
  <c r="C1994" i="1"/>
  <c r="D1994" i="1"/>
  <c r="E1994" i="1"/>
  <c r="F1994" i="1"/>
  <c r="G1994" i="1"/>
  <c r="AL1994" i="1"/>
  <c r="AM1994" i="1"/>
  <c r="AN1994" i="1"/>
  <c r="AO1994" i="1"/>
  <c r="C1995" i="1"/>
  <c r="L1995" i="1" s="1"/>
  <c r="D1995" i="1"/>
  <c r="E1995" i="1"/>
  <c r="F1995" i="1"/>
  <c r="G1995" i="1"/>
  <c r="AL1995" i="1"/>
  <c r="AM1995" i="1"/>
  <c r="AN1995" i="1"/>
  <c r="AO1995" i="1"/>
  <c r="C1996" i="1"/>
  <c r="D1996" i="1"/>
  <c r="E1996" i="1"/>
  <c r="F1996" i="1"/>
  <c r="G1996" i="1"/>
  <c r="AL1996" i="1"/>
  <c r="AM1996" i="1"/>
  <c r="AN1996" i="1"/>
  <c r="AO1996" i="1"/>
  <c r="C1997" i="1"/>
  <c r="AS1997" i="1" s="1"/>
  <c r="D1997" i="1"/>
  <c r="E1997" i="1"/>
  <c r="F1997" i="1"/>
  <c r="G1997" i="1"/>
  <c r="AL1997" i="1"/>
  <c r="AM1997" i="1"/>
  <c r="AN1997" i="1"/>
  <c r="AO1997" i="1"/>
  <c r="C1998" i="1"/>
  <c r="D1998" i="1"/>
  <c r="E1998" i="1"/>
  <c r="F1998" i="1"/>
  <c r="G1998" i="1"/>
  <c r="AL1998" i="1"/>
  <c r="AM1998" i="1"/>
  <c r="AN1998" i="1"/>
  <c r="AO1998" i="1"/>
  <c r="C1999" i="1"/>
  <c r="L1999" i="1" s="1"/>
  <c r="D1999" i="1"/>
  <c r="E1999" i="1"/>
  <c r="F1999" i="1"/>
  <c r="G1999" i="1"/>
  <c r="AL1999" i="1"/>
  <c r="AM1999" i="1"/>
  <c r="AN1999" i="1"/>
  <c r="AO1999" i="1"/>
  <c r="C2000" i="1"/>
  <c r="D2000" i="1"/>
  <c r="E2000" i="1"/>
  <c r="F2000" i="1"/>
  <c r="G2000" i="1"/>
  <c r="AL2000" i="1"/>
  <c r="AM2000" i="1"/>
  <c r="AN2000" i="1"/>
  <c r="AO2000" i="1"/>
  <c r="C2001" i="1"/>
  <c r="D2001" i="1"/>
  <c r="E2001" i="1"/>
  <c r="F2001" i="1"/>
  <c r="G2001" i="1"/>
  <c r="AL2001" i="1"/>
  <c r="AM2001" i="1"/>
  <c r="AN2001" i="1"/>
  <c r="AO2001" i="1"/>
  <c r="C2002" i="1"/>
  <c r="D2002" i="1"/>
  <c r="E2002" i="1"/>
  <c r="F2002" i="1"/>
  <c r="G2002" i="1"/>
  <c r="AL2002" i="1"/>
  <c r="AM2002" i="1"/>
  <c r="AN2002" i="1"/>
  <c r="AO2002" i="1"/>
  <c r="C2003" i="1"/>
  <c r="L2003" i="1" s="1"/>
  <c r="D2003" i="1"/>
  <c r="E2003" i="1"/>
  <c r="F2003" i="1"/>
  <c r="G2003" i="1"/>
  <c r="K2003" i="1"/>
  <c r="AL2003" i="1"/>
  <c r="AM2003" i="1"/>
  <c r="AN2003" i="1"/>
  <c r="AO2003" i="1"/>
  <c r="C2004" i="1"/>
  <c r="D2004" i="1"/>
  <c r="E2004" i="1"/>
  <c r="F2004" i="1"/>
  <c r="G2004" i="1"/>
  <c r="AL2004" i="1"/>
  <c r="AM2004" i="1"/>
  <c r="AN2004" i="1"/>
  <c r="AO2004" i="1"/>
  <c r="C2005" i="1"/>
  <c r="D2005" i="1"/>
  <c r="E2005" i="1"/>
  <c r="F2005" i="1"/>
  <c r="G2005" i="1"/>
  <c r="AL2005" i="1"/>
  <c r="AM2005" i="1"/>
  <c r="AN2005" i="1"/>
  <c r="AO2005" i="1"/>
  <c r="C2006" i="1"/>
  <c r="L2006" i="1" s="1"/>
  <c r="D2006" i="1"/>
  <c r="E2006" i="1"/>
  <c r="F2006" i="1"/>
  <c r="G2006" i="1"/>
  <c r="AL2006" i="1"/>
  <c r="AM2006" i="1"/>
  <c r="AN2006" i="1"/>
  <c r="AO2006" i="1"/>
  <c r="C2007" i="1"/>
  <c r="AQ2007" i="1" s="1"/>
  <c r="D2007" i="1"/>
  <c r="E2007" i="1"/>
  <c r="F2007" i="1"/>
  <c r="G2007" i="1"/>
  <c r="AL2007" i="1"/>
  <c r="AM2007" i="1"/>
  <c r="AN2007" i="1"/>
  <c r="AO2007" i="1"/>
  <c r="C2008" i="1"/>
  <c r="AP2008" i="1" s="1"/>
  <c r="D2008" i="1"/>
  <c r="E2008" i="1"/>
  <c r="F2008" i="1"/>
  <c r="G2008" i="1"/>
  <c r="AL2008" i="1"/>
  <c r="AM2008" i="1"/>
  <c r="AN2008" i="1"/>
  <c r="AO2008" i="1"/>
  <c r="C2009" i="1"/>
  <c r="J2009" i="1" s="1"/>
  <c r="D2009" i="1"/>
  <c r="E2009" i="1"/>
  <c r="F2009" i="1"/>
  <c r="G2009" i="1"/>
  <c r="AL2009" i="1"/>
  <c r="AM2009" i="1"/>
  <c r="AN2009" i="1"/>
  <c r="AO2009" i="1"/>
  <c r="C2010" i="1"/>
  <c r="D2010" i="1"/>
  <c r="E2010" i="1"/>
  <c r="F2010" i="1"/>
  <c r="G2010" i="1"/>
  <c r="AL2010" i="1"/>
  <c r="AM2010" i="1"/>
  <c r="AN2010" i="1"/>
  <c r="AO2010" i="1"/>
  <c r="C2011" i="1"/>
  <c r="K2011" i="1" s="1"/>
  <c r="D2011" i="1"/>
  <c r="E2011" i="1"/>
  <c r="F2011" i="1"/>
  <c r="G2011" i="1"/>
  <c r="AL2011" i="1"/>
  <c r="AM2011" i="1"/>
  <c r="AN2011" i="1"/>
  <c r="AO2011" i="1"/>
  <c r="C2012" i="1"/>
  <c r="D2012" i="1"/>
  <c r="E2012" i="1"/>
  <c r="F2012" i="1"/>
  <c r="G2012" i="1"/>
  <c r="AL2012" i="1"/>
  <c r="AM2012" i="1"/>
  <c r="AN2012" i="1"/>
  <c r="AO2012" i="1"/>
  <c r="C2013" i="1"/>
  <c r="J2013" i="1" s="1"/>
  <c r="D2013" i="1"/>
  <c r="E2013" i="1"/>
  <c r="F2013" i="1"/>
  <c r="G2013" i="1"/>
  <c r="AL2013" i="1"/>
  <c r="AM2013" i="1"/>
  <c r="AN2013" i="1"/>
  <c r="AO2013" i="1"/>
  <c r="C2014" i="1"/>
  <c r="D2014" i="1"/>
  <c r="E2014" i="1"/>
  <c r="F2014" i="1"/>
  <c r="G2014" i="1"/>
  <c r="AL2014" i="1"/>
  <c r="AM2014" i="1"/>
  <c r="AN2014" i="1"/>
  <c r="AO2014" i="1"/>
  <c r="C2015" i="1"/>
  <c r="D2015" i="1"/>
  <c r="E2015" i="1"/>
  <c r="F2015" i="1"/>
  <c r="G2015" i="1"/>
  <c r="AL2015" i="1"/>
  <c r="AM2015" i="1"/>
  <c r="AN2015" i="1"/>
  <c r="AO2015" i="1"/>
  <c r="C2016" i="1"/>
  <c r="L2016" i="1" s="1"/>
  <c r="D2016" i="1"/>
  <c r="E2016" i="1"/>
  <c r="F2016" i="1"/>
  <c r="G2016" i="1"/>
  <c r="AL2016" i="1"/>
  <c r="AM2016" i="1"/>
  <c r="AN2016" i="1"/>
  <c r="AO2016" i="1"/>
  <c r="C2017" i="1"/>
  <c r="D2017" i="1"/>
  <c r="E2017" i="1"/>
  <c r="F2017" i="1"/>
  <c r="G2017" i="1"/>
  <c r="AL2017" i="1"/>
  <c r="AM2017" i="1"/>
  <c r="AN2017" i="1"/>
  <c r="AO2017" i="1"/>
  <c r="C2018" i="1"/>
  <c r="D2018" i="1"/>
  <c r="E2018" i="1"/>
  <c r="F2018" i="1"/>
  <c r="G2018" i="1"/>
  <c r="AL2018" i="1"/>
  <c r="AM2018" i="1"/>
  <c r="AN2018" i="1"/>
  <c r="AO2018" i="1"/>
  <c r="C2019" i="1"/>
  <c r="L2019" i="1" s="1"/>
  <c r="D2019" i="1"/>
  <c r="E2019" i="1"/>
  <c r="F2019" i="1"/>
  <c r="G2019" i="1"/>
  <c r="K2019" i="1"/>
  <c r="AL2019" i="1"/>
  <c r="AM2019" i="1"/>
  <c r="AN2019" i="1"/>
  <c r="AO2019" i="1"/>
  <c r="C2020" i="1"/>
  <c r="D2020" i="1"/>
  <c r="E2020" i="1"/>
  <c r="F2020" i="1"/>
  <c r="G2020" i="1"/>
  <c r="AL2020" i="1"/>
  <c r="AM2020" i="1"/>
  <c r="AN2020" i="1"/>
  <c r="AO2020" i="1"/>
  <c r="C2021" i="1"/>
  <c r="AP2021" i="1" s="1"/>
  <c r="D2021" i="1"/>
  <c r="E2021" i="1"/>
  <c r="F2021" i="1"/>
  <c r="G2021" i="1"/>
  <c r="AL2021" i="1"/>
  <c r="AM2021" i="1"/>
  <c r="AN2021" i="1"/>
  <c r="AO2021" i="1"/>
  <c r="C2022" i="1"/>
  <c r="D2022" i="1"/>
  <c r="E2022" i="1"/>
  <c r="F2022" i="1"/>
  <c r="G2022" i="1"/>
  <c r="AL2022" i="1"/>
  <c r="AM2022" i="1"/>
  <c r="AN2022" i="1"/>
  <c r="AO2022" i="1"/>
  <c r="C2023" i="1"/>
  <c r="D2023" i="1"/>
  <c r="E2023" i="1"/>
  <c r="F2023" i="1"/>
  <c r="G2023" i="1"/>
  <c r="AL2023" i="1"/>
  <c r="AM2023" i="1"/>
  <c r="AN2023" i="1"/>
  <c r="AO2023" i="1"/>
  <c r="C2024" i="1"/>
  <c r="AP2024" i="1" s="1"/>
  <c r="D2024" i="1"/>
  <c r="E2024" i="1"/>
  <c r="F2024" i="1"/>
  <c r="G2024" i="1"/>
  <c r="AL2024" i="1"/>
  <c r="AM2024" i="1"/>
  <c r="AN2024" i="1"/>
  <c r="AO2024" i="1"/>
  <c r="C2025" i="1"/>
  <c r="K2025" i="1" s="1"/>
  <c r="D2025" i="1"/>
  <c r="E2025" i="1"/>
  <c r="F2025" i="1"/>
  <c r="G2025" i="1"/>
  <c r="AL2025" i="1"/>
  <c r="AM2025" i="1"/>
  <c r="AN2025" i="1"/>
  <c r="AO2025" i="1"/>
  <c r="C2026" i="1"/>
  <c r="D2026" i="1"/>
  <c r="E2026" i="1"/>
  <c r="F2026" i="1"/>
  <c r="G2026" i="1"/>
  <c r="AL2026" i="1"/>
  <c r="AM2026" i="1"/>
  <c r="AN2026" i="1"/>
  <c r="AO2026" i="1"/>
  <c r="C2027" i="1"/>
  <c r="D2027" i="1"/>
  <c r="E2027" i="1"/>
  <c r="F2027" i="1"/>
  <c r="G2027" i="1"/>
  <c r="AL2027" i="1"/>
  <c r="AM2027" i="1"/>
  <c r="AN2027" i="1"/>
  <c r="AO2027" i="1"/>
  <c r="C2028" i="1"/>
  <c r="D2028" i="1"/>
  <c r="E2028" i="1"/>
  <c r="F2028" i="1"/>
  <c r="G2028" i="1"/>
  <c r="AL2028" i="1"/>
  <c r="AM2028" i="1"/>
  <c r="AN2028" i="1"/>
  <c r="AO2028" i="1"/>
  <c r="C2029" i="1"/>
  <c r="D2029" i="1"/>
  <c r="E2029" i="1"/>
  <c r="F2029" i="1"/>
  <c r="G2029" i="1"/>
  <c r="AL2029" i="1"/>
  <c r="AM2029" i="1"/>
  <c r="AN2029" i="1"/>
  <c r="AO2029" i="1"/>
  <c r="C2030" i="1"/>
  <c r="D2030" i="1"/>
  <c r="E2030" i="1"/>
  <c r="F2030" i="1"/>
  <c r="G2030" i="1"/>
  <c r="AL2030" i="1"/>
  <c r="AM2030" i="1"/>
  <c r="AN2030" i="1"/>
  <c r="AO2030" i="1"/>
  <c r="C2031" i="1"/>
  <c r="AR2031" i="1" s="1"/>
  <c r="D2031" i="1"/>
  <c r="E2031" i="1"/>
  <c r="F2031" i="1"/>
  <c r="G2031" i="1"/>
  <c r="AL2031" i="1"/>
  <c r="AM2031" i="1"/>
  <c r="AN2031" i="1"/>
  <c r="AO2031" i="1"/>
  <c r="C2032" i="1"/>
  <c r="AP2032" i="1" s="1"/>
  <c r="D2032" i="1"/>
  <c r="E2032" i="1"/>
  <c r="F2032" i="1"/>
  <c r="G2032" i="1"/>
  <c r="H2032" i="1" s="1"/>
  <c r="AL2032" i="1"/>
  <c r="AM2032" i="1"/>
  <c r="AN2032" i="1"/>
  <c r="AO2032" i="1"/>
  <c r="C2033" i="1"/>
  <c r="AP2033" i="1" s="1"/>
  <c r="D2033" i="1"/>
  <c r="E2033" i="1"/>
  <c r="F2033" i="1"/>
  <c r="G2033" i="1"/>
  <c r="AL2033" i="1"/>
  <c r="AM2033" i="1"/>
  <c r="AN2033" i="1"/>
  <c r="AO2033" i="1"/>
  <c r="C2034" i="1"/>
  <c r="AQ2034" i="1" s="1"/>
  <c r="D2034" i="1"/>
  <c r="E2034" i="1"/>
  <c r="F2034" i="1"/>
  <c r="G2034" i="1"/>
  <c r="AL2034" i="1"/>
  <c r="AM2034" i="1"/>
  <c r="AN2034" i="1"/>
  <c r="AO2034" i="1"/>
  <c r="C2035" i="1"/>
  <c r="AP2035" i="1" s="1"/>
  <c r="D2035" i="1"/>
  <c r="E2035" i="1"/>
  <c r="F2035" i="1"/>
  <c r="G2035" i="1"/>
  <c r="AL2035" i="1"/>
  <c r="AM2035" i="1"/>
  <c r="AN2035" i="1"/>
  <c r="AO2035" i="1"/>
  <c r="C2036" i="1"/>
  <c r="D2036" i="1"/>
  <c r="E2036" i="1"/>
  <c r="F2036" i="1"/>
  <c r="G2036" i="1"/>
  <c r="AL2036" i="1"/>
  <c r="AM2036" i="1"/>
  <c r="AN2036" i="1"/>
  <c r="AO2036" i="1"/>
  <c r="C2037" i="1"/>
  <c r="D2037" i="1"/>
  <c r="E2037" i="1"/>
  <c r="F2037" i="1"/>
  <c r="G2037" i="1"/>
  <c r="AL2037" i="1"/>
  <c r="AM2037" i="1"/>
  <c r="AN2037" i="1"/>
  <c r="AO2037" i="1"/>
  <c r="C2038" i="1"/>
  <c r="L2038" i="1" s="1"/>
  <c r="D2038" i="1"/>
  <c r="E2038" i="1"/>
  <c r="F2038" i="1"/>
  <c r="G2038" i="1"/>
  <c r="AL2038" i="1"/>
  <c r="AM2038" i="1"/>
  <c r="AN2038" i="1"/>
  <c r="AO2038" i="1"/>
  <c r="C2039" i="1"/>
  <c r="D2039" i="1"/>
  <c r="E2039" i="1"/>
  <c r="F2039" i="1"/>
  <c r="G2039" i="1"/>
  <c r="AL2039" i="1"/>
  <c r="AM2039" i="1"/>
  <c r="AN2039" i="1"/>
  <c r="AO2039" i="1"/>
  <c r="C2040" i="1"/>
  <c r="AP2040" i="1" s="1"/>
  <c r="D2040" i="1"/>
  <c r="E2040" i="1"/>
  <c r="F2040" i="1"/>
  <c r="G2040" i="1"/>
  <c r="AL2040" i="1"/>
  <c r="AM2040" i="1"/>
  <c r="AN2040" i="1"/>
  <c r="AO2040" i="1"/>
  <c r="C2041" i="1"/>
  <c r="J2041" i="1" s="1"/>
  <c r="D2041" i="1"/>
  <c r="E2041" i="1"/>
  <c r="F2041" i="1"/>
  <c r="G2041" i="1"/>
  <c r="AL2041" i="1"/>
  <c r="AM2041" i="1"/>
  <c r="AN2041" i="1"/>
  <c r="AO2041" i="1"/>
  <c r="C2042" i="1"/>
  <c r="D2042" i="1"/>
  <c r="E2042" i="1"/>
  <c r="F2042" i="1"/>
  <c r="G2042" i="1"/>
  <c r="AL2042" i="1"/>
  <c r="AM2042" i="1"/>
  <c r="AN2042" i="1"/>
  <c r="AO2042" i="1"/>
  <c r="C2043" i="1"/>
  <c r="AP2043" i="1" s="1"/>
  <c r="D2043" i="1"/>
  <c r="E2043" i="1"/>
  <c r="F2043" i="1"/>
  <c r="G2043" i="1"/>
  <c r="AL2043" i="1"/>
  <c r="AM2043" i="1"/>
  <c r="AN2043" i="1"/>
  <c r="AO2043" i="1"/>
  <c r="C2044" i="1"/>
  <c r="D2044" i="1"/>
  <c r="E2044" i="1"/>
  <c r="F2044" i="1"/>
  <c r="G2044" i="1"/>
  <c r="AL2044" i="1"/>
  <c r="AM2044" i="1"/>
  <c r="AN2044" i="1"/>
  <c r="AO2044" i="1"/>
  <c r="C2045" i="1"/>
  <c r="L2045" i="1" s="1"/>
  <c r="D2045" i="1"/>
  <c r="E2045" i="1"/>
  <c r="F2045" i="1"/>
  <c r="G2045" i="1"/>
  <c r="AL2045" i="1"/>
  <c r="AM2045" i="1"/>
  <c r="AN2045" i="1"/>
  <c r="AO2045" i="1"/>
  <c r="C2046" i="1"/>
  <c r="L2046" i="1" s="1"/>
  <c r="D2046" i="1"/>
  <c r="E2046" i="1"/>
  <c r="F2046" i="1"/>
  <c r="G2046" i="1"/>
  <c r="AL2046" i="1"/>
  <c r="AM2046" i="1"/>
  <c r="AN2046" i="1"/>
  <c r="AO2046" i="1"/>
  <c r="C2047" i="1"/>
  <c r="D2047" i="1"/>
  <c r="E2047" i="1"/>
  <c r="F2047" i="1"/>
  <c r="G2047" i="1"/>
  <c r="AL2047" i="1"/>
  <c r="AM2047" i="1"/>
  <c r="AN2047" i="1"/>
  <c r="AO2047" i="1"/>
  <c r="C2048" i="1"/>
  <c r="L2048" i="1" s="1"/>
  <c r="D2048" i="1"/>
  <c r="E2048" i="1"/>
  <c r="F2048" i="1"/>
  <c r="G2048" i="1"/>
  <c r="AL2048" i="1"/>
  <c r="AM2048" i="1"/>
  <c r="AN2048" i="1"/>
  <c r="AO2048" i="1"/>
  <c r="C2049" i="1"/>
  <c r="AP2049" i="1" s="1"/>
  <c r="D2049" i="1"/>
  <c r="E2049" i="1"/>
  <c r="F2049" i="1"/>
  <c r="G2049" i="1"/>
  <c r="AL2049" i="1"/>
  <c r="AM2049" i="1"/>
  <c r="AN2049" i="1"/>
  <c r="AO2049" i="1"/>
  <c r="C2050" i="1"/>
  <c r="D2050" i="1"/>
  <c r="E2050" i="1"/>
  <c r="F2050" i="1"/>
  <c r="G2050" i="1"/>
  <c r="AL2050" i="1"/>
  <c r="AM2050" i="1"/>
  <c r="AN2050" i="1"/>
  <c r="AO2050" i="1"/>
  <c r="C2051" i="1"/>
  <c r="D2051" i="1"/>
  <c r="E2051" i="1"/>
  <c r="F2051" i="1"/>
  <c r="G2051" i="1"/>
  <c r="AL2051" i="1"/>
  <c r="AM2051" i="1"/>
  <c r="AN2051" i="1"/>
  <c r="AO2051" i="1"/>
  <c r="C2052" i="1"/>
  <c r="AR2052" i="1" s="1"/>
  <c r="D2052" i="1"/>
  <c r="E2052" i="1"/>
  <c r="F2052" i="1"/>
  <c r="G2052" i="1"/>
  <c r="AL2052" i="1"/>
  <c r="AM2052" i="1"/>
  <c r="AN2052" i="1"/>
  <c r="AO2052" i="1"/>
  <c r="C2053" i="1"/>
  <c r="L2053" i="1" s="1"/>
  <c r="D2053" i="1"/>
  <c r="E2053" i="1"/>
  <c r="F2053" i="1"/>
  <c r="G2053" i="1"/>
  <c r="AL2053" i="1"/>
  <c r="AM2053" i="1"/>
  <c r="AN2053" i="1"/>
  <c r="AO2053" i="1"/>
  <c r="C2054" i="1"/>
  <c r="D2054" i="1"/>
  <c r="E2054" i="1"/>
  <c r="F2054" i="1"/>
  <c r="G2054" i="1"/>
  <c r="AL2054" i="1"/>
  <c r="AM2054" i="1"/>
  <c r="AN2054" i="1"/>
  <c r="AO2054" i="1"/>
  <c r="C2055" i="1"/>
  <c r="D2055" i="1"/>
  <c r="E2055" i="1"/>
  <c r="F2055" i="1"/>
  <c r="G2055" i="1"/>
  <c r="AL2055" i="1"/>
  <c r="AM2055" i="1"/>
  <c r="AN2055" i="1"/>
  <c r="AO2055" i="1"/>
  <c r="C2056" i="1"/>
  <c r="D2056" i="1"/>
  <c r="E2056" i="1"/>
  <c r="F2056" i="1"/>
  <c r="G2056" i="1"/>
  <c r="AL2056" i="1"/>
  <c r="AM2056" i="1"/>
  <c r="AN2056" i="1"/>
  <c r="AO2056" i="1"/>
  <c r="C2057" i="1"/>
  <c r="AP2057" i="1" s="1"/>
  <c r="D2057" i="1"/>
  <c r="E2057" i="1"/>
  <c r="F2057" i="1"/>
  <c r="G2057" i="1"/>
  <c r="AL2057" i="1"/>
  <c r="AM2057" i="1"/>
  <c r="AN2057" i="1"/>
  <c r="AO2057" i="1"/>
  <c r="C2058" i="1"/>
  <c r="D2058" i="1"/>
  <c r="E2058" i="1"/>
  <c r="F2058" i="1"/>
  <c r="G2058" i="1"/>
  <c r="AL2058" i="1"/>
  <c r="AM2058" i="1"/>
  <c r="AN2058" i="1"/>
  <c r="AO2058" i="1"/>
  <c r="C2059" i="1"/>
  <c r="D2059" i="1"/>
  <c r="E2059" i="1"/>
  <c r="F2059" i="1"/>
  <c r="G2059" i="1"/>
  <c r="AL2059" i="1"/>
  <c r="AM2059" i="1"/>
  <c r="AN2059" i="1"/>
  <c r="AO2059" i="1"/>
  <c r="C2060" i="1"/>
  <c r="D2060" i="1"/>
  <c r="E2060" i="1"/>
  <c r="F2060" i="1"/>
  <c r="G2060" i="1"/>
  <c r="AL2060" i="1"/>
  <c r="AM2060" i="1"/>
  <c r="AN2060" i="1"/>
  <c r="AO2060" i="1"/>
  <c r="C2061" i="1"/>
  <c r="K2061" i="1" s="1"/>
  <c r="D2061" i="1"/>
  <c r="E2061" i="1"/>
  <c r="F2061" i="1"/>
  <c r="G2061" i="1"/>
  <c r="AL2061" i="1"/>
  <c r="AM2061" i="1"/>
  <c r="AN2061" i="1"/>
  <c r="AO2061" i="1"/>
  <c r="AS2061" i="1"/>
  <c r="C2062" i="1"/>
  <c r="D2062" i="1"/>
  <c r="E2062" i="1"/>
  <c r="F2062" i="1"/>
  <c r="G2062" i="1"/>
  <c r="AL2062" i="1"/>
  <c r="AM2062" i="1"/>
  <c r="AN2062" i="1"/>
  <c r="AO2062" i="1"/>
  <c r="C2063" i="1"/>
  <c r="D2063" i="1"/>
  <c r="E2063" i="1"/>
  <c r="F2063" i="1"/>
  <c r="G2063" i="1"/>
  <c r="AL2063" i="1"/>
  <c r="AM2063" i="1"/>
  <c r="AN2063" i="1"/>
  <c r="AO2063" i="1"/>
  <c r="C2064" i="1"/>
  <c r="D2064" i="1"/>
  <c r="E2064" i="1"/>
  <c r="F2064" i="1"/>
  <c r="G2064" i="1"/>
  <c r="AL2064" i="1"/>
  <c r="AM2064" i="1"/>
  <c r="AN2064" i="1"/>
  <c r="AO2064" i="1"/>
  <c r="C2065" i="1"/>
  <c r="AQ2065" i="1" s="1"/>
  <c r="D2065" i="1"/>
  <c r="E2065" i="1"/>
  <c r="F2065" i="1"/>
  <c r="G2065" i="1"/>
  <c r="AL2065" i="1"/>
  <c r="AM2065" i="1"/>
  <c r="AN2065" i="1"/>
  <c r="AO2065" i="1"/>
  <c r="C2066" i="1"/>
  <c r="AQ2066" i="1" s="1"/>
  <c r="D2066" i="1"/>
  <c r="E2066" i="1"/>
  <c r="F2066" i="1"/>
  <c r="G2066" i="1"/>
  <c r="H2066" i="1" s="1"/>
  <c r="J2066" i="1"/>
  <c r="AL2066" i="1"/>
  <c r="AM2066" i="1"/>
  <c r="AN2066" i="1"/>
  <c r="AO2066" i="1"/>
  <c r="C2067" i="1"/>
  <c r="AP2067" i="1" s="1"/>
  <c r="D2067" i="1"/>
  <c r="E2067" i="1"/>
  <c r="F2067" i="1"/>
  <c r="G2067" i="1"/>
  <c r="AL2067" i="1"/>
  <c r="AM2067" i="1"/>
  <c r="AN2067" i="1"/>
  <c r="AO2067" i="1"/>
  <c r="C2068" i="1"/>
  <c r="D2068" i="1"/>
  <c r="E2068" i="1"/>
  <c r="F2068" i="1"/>
  <c r="G2068" i="1"/>
  <c r="AL2068" i="1"/>
  <c r="AM2068" i="1"/>
  <c r="AN2068" i="1"/>
  <c r="AO2068" i="1"/>
  <c r="G2069" i="1"/>
  <c r="C2071" i="1"/>
  <c r="D2071" i="1"/>
  <c r="E2071" i="1"/>
  <c r="F2071" i="1"/>
  <c r="G2071" i="1"/>
  <c r="AL2071" i="1"/>
  <c r="AM2071" i="1"/>
  <c r="AN2071" i="1"/>
  <c r="AO2071" i="1"/>
  <c r="C2072" i="1"/>
  <c r="AR2072" i="1" s="1"/>
  <c r="D2072" i="1"/>
  <c r="E2072" i="1"/>
  <c r="F2072" i="1"/>
  <c r="G2072" i="1"/>
  <c r="AL2072" i="1"/>
  <c r="AM2072" i="1"/>
  <c r="AN2072" i="1"/>
  <c r="AO2072" i="1"/>
  <c r="C2073" i="1"/>
  <c r="AP2073" i="1" s="1"/>
  <c r="D2073" i="1"/>
  <c r="E2073" i="1"/>
  <c r="F2073" i="1"/>
  <c r="G2073" i="1"/>
  <c r="H2073" i="1" s="1"/>
  <c r="AL2073" i="1"/>
  <c r="AM2073" i="1"/>
  <c r="AN2073" i="1"/>
  <c r="AO2073" i="1"/>
  <c r="C2074" i="1"/>
  <c r="D2074" i="1"/>
  <c r="E2074" i="1"/>
  <c r="F2074" i="1"/>
  <c r="G2074" i="1"/>
  <c r="AL2074" i="1"/>
  <c r="AM2074" i="1"/>
  <c r="AN2074" i="1"/>
  <c r="AO2074" i="1"/>
  <c r="C2075" i="1"/>
  <c r="AP2075" i="1" s="1"/>
  <c r="D2075" i="1"/>
  <c r="E2075" i="1"/>
  <c r="F2075" i="1"/>
  <c r="G2075" i="1"/>
  <c r="AL2075" i="1"/>
  <c r="AM2075" i="1"/>
  <c r="AN2075" i="1"/>
  <c r="AO2075" i="1"/>
  <c r="C2076" i="1"/>
  <c r="K2076" i="1" s="1"/>
  <c r="D2076" i="1"/>
  <c r="E2076" i="1"/>
  <c r="F2076" i="1"/>
  <c r="G2076" i="1"/>
  <c r="AL2076" i="1"/>
  <c r="AM2076" i="1"/>
  <c r="AN2076" i="1"/>
  <c r="AO2076" i="1"/>
  <c r="C2077" i="1"/>
  <c r="D2077" i="1"/>
  <c r="E2077" i="1"/>
  <c r="F2077" i="1"/>
  <c r="G2077" i="1"/>
  <c r="AL2077" i="1"/>
  <c r="AM2077" i="1"/>
  <c r="AN2077" i="1"/>
  <c r="AO2077" i="1"/>
  <c r="C2078" i="1"/>
  <c r="AR2078" i="1" s="1"/>
  <c r="D2078" i="1"/>
  <c r="E2078" i="1"/>
  <c r="F2078" i="1"/>
  <c r="G2078" i="1"/>
  <c r="AL2078" i="1"/>
  <c r="AM2078" i="1"/>
  <c r="AN2078" i="1"/>
  <c r="AO2078" i="1"/>
  <c r="C2079" i="1"/>
  <c r="L2079" i="1" s="1"/>
  <c r="D2079" i="1"/>
  <c r="E2079" i="1"/>
  <c r="F2079" i="1"/>
  <c r="G2079" i="1"/>
  <c r="AL2079" i="1"/>
  <c r="AM2079" i="1"/>
  <c r="AN2079" i="1"/>
  <c r="AO2079" i="1"/>
  <c r="C2080" i="1"/>
  <c r="D2080" i="1"/>
  <c r="E2080" i="1"/>
  <c r="F2080" i="1"/>
  <c r="G2080" i="1"/>
  <c r="AL2080" i="1"/>
  <c r="AM2080" i="1"/>
  <c r="AN2080" i="1"/>
  <c r="AO2080" i="1"/>
  <c r="C2081" i="1"/>
  <c r="AR2081" i="1" s="1"/>
  <c r="D2081" i="1"/>
  <c r="E2081" i="1"/>
  <c r="F2081" i="1"/>
  <c r="G2081" i="1"/>
  <c r="AL2081" i="1"/>
  <c r="AM2081" i="1"/>
  <c r="AN2081" i="1"/>
  <c r="AO2081" i="1"/>
  <c r="C2082" i="1"/>
  <c r="AR2082" i="1" s="1"/>
  <c r="D2082" i="1"/>
  <c r="E2082" i="1"/>
  <c r="F2082" i="1"/>
  <c r="G2082" i="1"/>
  <c r="AL2082" i="1"/>
  <c r="AM2082" i="1"/>
  <c r="AN2082" i="1"/>
  <c r="AO2082" i="1"/>
  <c r="C2083" i="1"/>
  <c r="J2083" i="1" s="1"/>
  <c r="D2083" i="1"/>
  <c r="E2083" i="1"/>
  <c r="F2083" i="1"/>
  <c r="G2083" i="1"/>
  <c r="AL2083" i="1"/>
  <c r="AM2083" i="1"/>
  <c r="AN2083" i="1"/>
  <c r="AO2083" i="1"/>
  <c r="C2084" i="1"/>
  <c r="L2084" i="1" s="1"/>
  <c r="D2084" i="1"/>
  <c r="E2084" i="1"/>
  <c r="F2084" i="1"/>
  <c r="G2084" i="1"/>
  <c r="AL2084" i="1"/>
  <c r="AM2084" i="1"/>
  <c r="AN2084" i="1"/>
  <c r="AO2084" i="1"/>
  <c r="C2085" i="1"/>
  <c r="AR2085" i="1" s="1"/>
  <c r="D2085" i="1"/>
  <c r="E2085" i="1"/>
  <c r="F2085" i="1"/>
  <c r="G2085" i="1"/>
  <c r="AL2085" i="1"/>
  <c r="AM2085" i="1"/>
  <c r="AN2085" i="1"/>
  <c r="AO2085" i="1"/>
  <c r="C2086" i="1"/>
  <c r="AS2086" i="1" s="1"/>
  <c r="D2086" i="1"/>
  <c r="E2086" i="1"/>
  <c r="F2086" i="1"/>
  <c r="G2086" i="1"/>
  <c r="AL2086" i="1"/>
  <c r="AM2086" i="1"/>
  <c r="AN2086" i="1"/>
  <c r="AO2086" i="1"/>
  <c r="C2087" i="1"/>
  <c r="L2087" i="1" s="1"/>
  <c r="D2087" i="1"/>
  <c r="E2087" i="1"/>
  <c r="F2087" i="1"/>
  <c r="G2087" i="1"/>
  <c r="AL2087" i="1"/>
  <c r="AM2087" i="1"/>
  <c r="AN2087" i="1"/>
  <c r="AO2087" i="1"/>
  <c r="C2088" i="1"/>
  <c r="AS2088" i="1" s="1"/>
  <c r="D2088" i="1"/>
  <c r="E2088" i="1"/>
  <c r="F2088" i="1"/>
  <c r="G2088" i="1"/>
  <c r="K2088" i="1"/>
  <c r="L2088" i="1"/>
  <c r="AL2088" i="1"/>
  <c r="AM2088" i="1"/>
  <c r="AN2088" i="1"/>
  <c r="AO2088" i="1"/>
  <c r="AR2088" i="1"/>
  <c r="C2089" i="1"/>
  <c r="AP2089" i="1" s="1"/>
  <c r="D2089" i="1"/>
  <c r="E2089" i="1"/>
  <c r="F2089" i="1"/>
  <c r="G2089" i="1"/>
  <c r="AL2089" i="1"/>
  <c r="AM2089" i="1"/>
  <c r="AN2089" i="1"/>
  <c r="AO2089" i="1"/>
  <c r="C2090" i="1"/>
  <c r="AQ2090" i="1" s="1"/>
  <c r="D2090" i="1"/>
  <c r="E2090" i="1"/>
  <c r="F2090" i="1"/>
  <c r="G2090" i="1"/>
  <c r="AL2090" i="1"/>
  <c r="AM2090" i="1"/>
  <c r="AN2090" i="1"/>
  <c r="AO2090" i="1"/>
  <c r="C2091" i="1"/>
  <c r="AS2091" i="1" s="1"/>
  <c r="D2091" i="1"/>
  <c r="E2091" i="1"/>
  <c r="F2091" i="1"/>
  <c r="G2091" i="1"/>
  <c r="AL2091" i="1"/>
  <c r="AM2091" i="1"/>
  <c r="AN2091" i="1"/>
  <c r="AO2091" i="1"/>
  <c r="C2092" i="1"/>
  <c r="D2092" i="1"/>
  <c r="E2092" i="1"/>
  <c r="F2092" i="1"/>
  <c r="G2092" i="1"/>
  <c r="AL2092" i="1"/>
  <c r="AM2092" i="1"/>
  <c r="AN2092" i="1"/>
  <c r="AO2092" i="1"/>
  <c r="C2093" i="1"/>
  <c r="D2093" i="1"/>
  <c r="E2093" i="1"/>
  <c r="F2093" i="1"/>
  <c r="G2093" i="1"/>
  <c r="AL2093" i="1"/>
  <c r="AM2093" i="1"/>
  <c r="AN2093" i="1"/>
  <c r="AO2093" i="1"/>
  <c r="C2094" i="1"/>
  <c r="AR2094" i="1" s="1"/>
  <c r="D2094" i="1"/>
  <c r="E2094" i="1"/>
  <c r="F2094" i="1"/>
  <c r="G2094" i="1"/>
  <c r="AL2094" i="1"/>
  <c r="AM2094" i="1"/>
  <c r="AN2094" i="1"/>
  <c r="AO2094" i="1"/>
  <c r="C2095" i="1"/>
  <c r="L2095" i="1" s="1"/>
  <c r="D2095" i="1"/>
  <c r="E2095" i="1"/>
  <c r="F2095" i="1"/>
  <c r="G2095" i="1"/>
  <c r="AL2095" i="1"/>
  <c r="AM2095" i="1"/>
  <c r="AN2095" i="1"/>
  <c r="AO2095" i="1"/>
  <c r="C2096" i="1"/>
  <c r="D2096" i="1"/>
  <c r="E2096" i="1"/>
  <c r="F2096" i="1"/>
  <c r="G2096" i="1"/>
  <c r="AL2096" i="1"/>
  <c r="AM2096" i="1"/>
  <c r="AN2096" i="1"/>
  <c r="AO2096" i="1"/>
  <c r="C2097" i="1"/>
  <c r="AP2097" i="1" s="1"/>
  <c r="D2097" i="1"/>
  <c r="E2097" i="1"/>
  <c r="F2097" i="1"/>
  <c r="G2097" i="1"/>
  <c r="AL2097" i="1"/>
  <c r="AM2097" i="1"/>
  <c r="AN2097" i="1"/>
  <c r="AO2097" i="1"/>
  <c r="C2098" i="1"/>
  <c r="AP2098" i="1" s="1"/>
  <c r="D2098" i="1"/>
  <c r="E2098" i="1"/>
  <c r="F2098" i="1"/>
  <c r="G2098" i="1"/>
  <c r="AL2098" i="1"/>
  <c r="AM2098" i="1"/>
  <c r="AN2098" i="1"/>
  <c r="AO2098" i="1"/>
  <c r="C2099" i="1"/>
  <c r="L2099" i="1" s="1"/>
  <c r="D2099" i="1"/>
  <c r="E2099" i="1"/>
  <c r="F2099" i="1"/>
  <c r="G2099" i="1"/>
  <c r="AL2099" i="1"/>
  <c r="AM2099" i="1"/>
  <c r="AN2099" i="1"/>
  <c r="AO2099" i="1"/>
  <c r="AS2099" i="1"/>
  <c r="C2100" i="1"/>
  <c r="D2100" i="1"/>
  <c r="E2100" i="1"/>
  <c r="F2100" i="1"/>
  <c r="G2100" i="1"/>
  <c r="AL2100" i="1"/>
  <c r="AM2100" i="1"/>
  <c r="AN2100" i="1"/>
  <c r="AO2100" i="1"/>
  <c r="C2101" i="1"/>
  <c r="AR2101" i="1" s="1"/>
  <c r="D2101" i="1"/>
  <c r="E2101" i="1"/>
  <c r="F2101" i="1"/>
  <c r="G2101" i="1"/>
  <c r="AL2101" i="1"/>
  <c r="AM2101" i="1"/>
  <c r="AN2101" i="1"/>
  <c r="AO2101" i="1"/>
  <c r="C2102" i="1"/>
  <c r="L2102" i="1" s="1"/>
  <c r="D2102" i="1"/>
  <c r="E2102" i="1"/>
  <c r="F2102" i="1"/>
  <c r="G2102" i="1"/>
  <c r="AL2102" i="1"/>
  <c r="AM2102" i="1"/>
  <c r="AN2102" i="1"/>
  <c r="AO2102" i="1"/>
  <c r="C2103" i="1"/>
  <c r="L2103" i="1" s="1"/>
  <c r="D2103" i="1"/>
  <c r="E2103" i="1"/>
  <c r="F2103" i="1"/>
  <c r="G2103" i="1"/>
  <c r="AL2103" i="1"/>
  <c r="AM2103" i="1"/>
  <c r="AN2103" i="1"/>
  <c r="AO2103" i="1"/>
  <c r="C2104" i="1"/>
  <c r="D2104" i="1"/>
  <c r="E2104" i="1"/>
  <c r="F2104" i="1"/>
  <c r="G2104" i="1"/>
  <c r="AL2104" i="1"/>
  <c r="AM2104" i="1"/>
  <c r="AN2104" i="1"/>
  <c r="AO2104" i="1"/>
  <c r="C2105" i="1"/>
  <c r="L2105" i="1" s="1"/>
  <c r="D2105" i="1"/>
  <c r="E2105" i="1"/>
  <c r="F2105" i="1"/>
  <c r="G2105" i="1"/>
  <c r="AL2105" i="1"/>
  <c r="AM2105" i="1"/>
  <c r="AN2105" i="1"/>
  <c r="AO2105" i="1"/>
  <c r="C2106" i="1"/>
  <c r="L2106" i="1" s="1"/>
  <c r="D2106" i="1"/>
  <c r="E2106" i="1"/>
  <c r="F2106" i="1"/>
  <c r="G2106" i="1"/>
  <c r="AL2106" i="1"/>
  <c r="AM2106" i="1"/>
  <c r="AN2106" i="1"/>
  <c r="AO2106" i="1"/>
  <c r="C2107" i="1"/>
  <c r="K2107" i="1" s="1"/>
  <c r="D2107" i="1"/>
  <c r="E2107" i="1"/>
  <c r="F2107" i="1"/>
  <c r="G2107" i="1"/>
  <c r="AL2107" i="1"/>
  <c r="AM2107" i="1"/>
  <c r="AN2107" i="1"/>
  <c r="AO2107" i="1"/>
  <c r="C2108" i="1"/>
  <c r="D2108" i="1"/>
  <c r="E2108" i="1"/>
  <c r="F2108" i="1"/>
  <c r="G2108" i="1"/>
  <c r="AL2108" i="1"/>
  <c r="AM2108" i="1"/>
  <c r="AN2108" i="1"/>
  <c r="AO2108" i="1"/>
  <c r="C2109" i="1"/>
  <c r="L2109" i="1" s="1"/>
  <c r="D2109" i="1"/>
  <c r="E2109" i="1"/>
  <c r="F2109" i="1"/>
  <c r="G2109" i="1"/>
  <c r="AL2109" i="1"/>
  <c r="AM2109" i="1"/>
  <c r="AN2109" i="1"/>
  <c r="AO2109" i="1"/>
  <c r="C2110" i="1"/>
  <c r="K2110" i="1" s="1"/>
  <c r="D2110" i="1"/>
  <c r="E2110" i="1"/>
  <c r="F2110" i="1"/>
  <c r="G2110" i="1"/>
  <c r="AL2110" i="1"/>
  <c r="AM2110" i="1"/>
  <c r="AN2110" i="1"/>
  <c r="AO2110" i="1"/>
  <c r="C2111" i="1"/>
  <c r="AP2111" i="1" s="1"/>
  <c r="D2111" i="1"/>
  <c r="E2111" i="1"/>
  <c r="F2111" i="1"/>
  <c r="G2111" i="1"/>
  <c r="AL2111" i="1"/>
  <c r="AM2111" i="1"/>
  <c r="AN2111" i="1"/>
  <c r="AO2111" i="1"/>
  <c r="C2112" i="1"/>
  <c r="D2112" i="1"/>
  <c r="E2112" i="1"/>
  <c r="F2112" i="1"/>
  <c r="G2112" i="1"/>
  <c r="AL2112" i="1"/>
  <c r="AM2112" i="1"/>
  <c r="AN2112" i="1"/>
  <c r="AO2112" i="1"/>
  <c r="C2113" i="1"/>
  <c r="L2113" i="1" s="1"/>
  <c r="D2113" i="1"/>
  <c r="E2113" i="1"/>
  <c r="F2113" i="1"/>
  <c r="G2113" i="1"/>
  <c r="AL2113" i="1"/>
  <c r="AM2113" i="1"/>
  <c r="AN2113" i="1"/>
  <c r="AO2113" i="1"/>
  <c r="C2114" i="1"/>
  <c r="D2114" i="1"/>
  <c r="E2114" i="1"/>
  <c r="F2114" i="1"/>
  <c r="G2114" i="1"/>
  <c r="AL2114" i="1"/>
  <c r="AM2114" i="1"/>
  <c r="AN2114" i="1"/>
  <c r="AO2114" i="1"/>
  <c r="C2115" i="1"/>
  <c r="D2115" i="1"/>
  <c r="E2115" i="1"/>
  <c r="F2115" i="1"/>
  <c r="G2115" i="1"/>
  <c r="AL2115" i="1"/>
  <c r="AM2115" i="1"/>
  <c r="AN2115" i="1"/>
  <c r="AO2115" i="1"/>
  <c r="C2116" i="1"/>
  <c r="K2116" i="1" s="1"/>
  <c r="D2116" i="1"/>
  <c r="E2116" i="1"/>
  <c r="F2116" i="1"/>
  <c r="G2116" i="1"/>
  <c r="AL2116" i="1"/>
  <c r="AM2116" i="1"/>
  <c r="AN2116" i="1"/>
  <c r="AO2116" i="1"/>
  <c r="C2117" i="1"/>
  <c r="AR2117" i="1" s="1"/>
  <c r="D2117" i="1"/>
  <c r="E2117" i="1"/>
  <c r="F2117" i="1"/>
  <c r="G2117" i="1"/>
  <c r="AL2117" i="1"/>
  <c r="AM2117" i="1"/>
  <c r="AN2117" i="1"/>
  <c r="AO2117" i="1"/>
  <c r="C2118" i="1"/>
  <c r="D2118" i="1"/>
  <c r="E2118" i="1"/>
  <c r="F2118" i="1"/>
  <c r="G2118" i="1"/>
  <c r="AL2118" i="1"/>
  <c r="AM2118" i="1"/>
  <c r="AN2118" i="1"/>
  <c r="AO2118" i="1"/>
  <c r="C2119" i="1"/>
  <c r="D2119" i="1"/>
  <c r="E2119" i="1"/>
  <c r="F2119" i="1"/>
  <c r="G2119" i="1"/>
  <c r="AL2119" i="1"/>
  <c r="AM2119" i="1"/>
  <c r="AN2119" i="1"/>
  <c r="AO2119" i="1"/>
  <c r="C2120" i="1"/>
  <c r="D2120" i="1"/>
  <c r="E2120" i="1"/>
  <c r="F2120" i="1"/>
  <c r="G2120" i="1"/>
  <c r="AL2120" i="1"/>
  <c r="AM2120" i="1"/>
  <c r="AN2120" i="1"/>
  <c r="AO2120" i="1"/>
  <c r="C2121" i="1"/>
  <c r="D2121" i="1"/>
  <c r="E2121" i="1"/>
  <c r="F2121" i="1"/>
  <c r="G2121" i="1"/>
  <c r="AL2121" i="1"/>
  <c r="AM2121" i="1"/>
  <c r="AN2121" i="1"/>
  <c r="AO2121" i="1"/>
  <c r="C2122" i="1"/>
  <c r="D2122" i="1"/>
  <c r="E2122" i="1"/>
  <c r="F2122" i="1"/>
  <c r="G2122" i="1"/>
  <c r="AL2122" i="1"/>
  <c r="AM2122" i="1"/>
  <c r="AN2122" i="1"/>
  <c r="AO2122" i="1"/>
  <c r="C2123" i="1"/>
  <c r="D2123" i="1"/>
  <c r="E2123" i="1"/>
  <c r="F2123" i="1"/>
  <c r="G2123" i="1"/>
  <c r="AL2123" i="1"/>
  <c r="AM2123" i="1"/>
  <c r="AN2123" i="1"/>
  <c r="AO2123" i="1"/>
  <c r="G2124" i="1"/>
  <c r="AL2124" i="1"/>
  <c r="C2126" i="1"/>
  <c r="D2126" i="1"/>
  <c r="E2126" i="1"/>
  <c r="F2126" i="1"/>
  <c r="G2126" i="1"/>
  <c r="AL2126" i="1"/>
  <c r="AM2126" i="1"/>
  <c r="AN2126" i="1"/>
  <c r="AO2126" i="1"/>
  <c r="C2127" i="1"/>
  <c r="D2127" i="1"/>
  <c r="E2127" i="1"/>
  <c r="F2127" i="1"/>
  <c r="G2127" i="1"/>
  <c r="AL2127" i="1"/>
  <c r="AM2127" i="1"/>
  <c r="AN2127" i="1"/>
  <c r="AO2127" i="1"/>
  <c r="C2128" i="1"/>
  <c r="AR2128" i="1" s="1"/>
  <c r="D2128" i="1"/>
  <c r="E2128" i="1"/>
  <c r="F2128" i="1"/>
  <c r="G2128" i="1"/>
  <c r="AL2128" i="1"/>
  <c r="AM2128" i="1"/>
  <c r="AN2128" i="1"/>
  <c r="AO2128" i="1"/>
  <c r="C2129" i="1"/>
  <c r="D2129" i="1"/>
  <c r="E2129" i="1"/>
  <c r="F2129" i="1"/>
  <c r="G2129" i="1"/>
  <c r="AL2129" i="1"/>
  <c r="AM2129" i="1"/>
  <c r="AN2129" i="1"/>
  <c r="AO2129" i="1"/>
  <c r="C2130" i="1"/>
  <c r="D2130" i="1"/>
  <c r="E2130" i="1"/>
  <c r="F2130" i="1"/>
  <c r="G2130" i="1"/>
  <c r="AL2130" i="1"/>
  <c r="AM2130" i="1"/>
  <c r="AN2130" i="1"/>
  <c r="AO2130" i="1"/>
  <c r="C2131" i="1"/>
  <c r="D2131" i="1"/>
  <c r="E2131" i="1"/>
  <c r="F2131" i="1"/>
  <c r="G2131" i="1"/>
  <c r="AL2131" i="1"/>
  <c r="AM2131" i="1"/>
  <c r="AN2131" i="1"/>
  <c r="AO2131" i="1"/>
  <c r="C2132" i="1"/>
  <c r="AP2132" i="1" s="1"/>
  <c r="D2132" i="1"/>
  <c r="E2132" i="1"/>
  <c r="F2132" i="1"/>
  <c r="G2132" i="1"/>
  <c r="AL2132" i="1"/>
  <c r="AM2132" i="1"/>
  <c r="AN2132" i="1"/>
  <c r="AO2132" i="1"/>
  <c r="C2133" i="1"/>
  <c r="D2133" i="1"/>
  <c r="E2133" i="1"/>
  <c r="F2133" i="1"/>
  <c r="G2133" i="1"/>
  <c r="AL2133" i="1"/>
  <c r="AM2133" i="1"/>
  <c r="AN2133" i="1"/>
  <c r="AO2133" i="1"/>
  <c r="C2134" i="1"/>
  <c r="D2134" i="1"/>
  <c r="E2134" i="1"/>
  <c r="F2134" i="1"/>
  <c r="G2134" i="1"/>
  <c r="AL2134" i="1"/>
  <c r="AM2134" i="1"/>
  <c r="AN2134" i="1"/>
  <c r="AO2134" i="1"/>
  <c r="C2135" i="1"/>
  <c r="J2135" i="1" s="1"/>
  <c r="D2135" i="1"/>
  <c r="E2135" i="1"/>
  <c r="F2135" i="1"/>
  <c r="G2135" i="1"/>
  <c r="AL2135" i="1"/>
  <c r="AM2135" i="1"/>
  <c r="AN2135" i="1"/>
  <c r="AO2135" i="1"/>
  <c r="C2136" i="1"/>
  <c r="J2136" i="1" s="1"/>
  <c r="D2136" i="1"/>
  <c r="E2136" i="1"/>
  <c r="F2136" i="1"/>
  <c r="G2136" i="1"/>
  <c r="L2136" i="1"/>
  <c r="AL2136" i="1"/>
  <c r="AM2136" i="1"/>
  <c r="AN2136" i="1"/>
  <c r="AO2136" i="1"/>
  <c r="AP2136" i="1"/>
  <c r="AQ2136" i="1"/>
  <c r="C2137" i="1"/>
  <c r="AQ2137" i="1" s="1"/>
  <c r="D2137" i="1"/>
  <c r="E2137" i="1"/>
  <c r="F2137" i="1"/>
  <c r="G2137" i="1"/>
  <c r="AL2137" i="1"/>
  <c r="AM2137" i="1"/>
  <c r="AN2137" i="1"/>
  <c r="AO2137" i="1"/>
  <c r="AR2137" i="1"/>
  <c r="C2138" i="1"/>
  <c r="K2138" i="1" s="1"/>
  <c r="D2138" i="1"/>
  <c r="E2138" i="1"/>
  <c r="F2138" i="1"/>
  <c r="G2138" i="1"/>
  <c r="H2138" i="1" s="1"/>
  <c r="AL2138" i="1"/>
  <c r="AM2138" i="1"/>
  <c r="AN2138" i="1"/>
  <c r="AO2138" i="1"/>
  <c r="AP2138" i="1"/>
  <c r="AQ2138" i="1"/>
  <c r="C2139" i="1"/>
  <c r="K2139" i="1" s="1"/>
  <c r="D2139" i="1"/>
  <c r="E2139" i="1"/>
  <c r="F2139" i="1"/>
  <c r="G2139" i="1"/>
  <c r="H2139" i="1" s="1"/>
  <c r="L2139" i="1"/>
  <c r="AL2139" i="1"/>
  <c r="AM2139" i="1"/>
  <c r="AN2139" i="1"/>
  <c r="AO2139" i="1"/>
  <c r="AQ2139" i="1"/>
  <c r="AS2139" i="1"/>
  <c r="C2140" i="1"/>
  <c r="AP2140" i="1" s="1"/>
  <c r="D2140" i="1"/>
  <c r="E2140" i="1"/>
  <c r="F2140" i="1"/>
  <c r="G2140" i="1"/>
  <c r="AL2140" i="1"/>
  <c r="AM2140" i="1"/>
  <c r="AN2140" i="1"/>
  <c r="AO2140" i="1"/>
  <c r="C2141" i="1"/>
  <c r="L2141" i="1" s="1"/>
  <c r="D2141" i="1"/>
  <c r="E2141" i="1"/>
  <c r="F2141" i="1"/>
  <c r="G2141" i="1"/>
  <c r="AL2141" i="1"/>
  <c r="AM2141" i="1"/>
  <c r="AN2141" i="1"/>
  <c r="AO2141" i="1"/>
  <c r="C2142" i="1"/>
  <c r="D2142" i="1"/>
  <c r="E2142" i="1"/>
  <c r="F2142" i="1"/>
  <c r="G2142" i="1"/>
  <c r="AL2142" i="1"/>
  <c r="AM2142" i="1"/>
  <c r="AN2142" i="1"/>
  <c r="AO2142" i="1"/>
  <c r="C2143" i="1"/>
  <c r="AS2143" i="1" s="1"/>
  <c r="D2143" i="1"/>
  <c r="E2143" i="1"/>
  <c r="F2143" i="1"/>
  <c r="G2143" i="1"/>
  <c r="AL2143" i="1"/>
  <c r="AM2143" i="1"/>
  <c r="AN2143" i="1"/>
  <c r="AO2143" i="1"/>
  <c r="C2144" i="1"/>
  <c r="D2144" i="1"/>
  <c r="E2144" i="1"/>
  <c r="F2144" i="1"/>
  <c r="G2144" i="1"/>
  <c r="AL2144" i="1"/>
  <c r="AM2144" i="1"/>
  <c r="AN2144" i="1"/>
  <c r="AO2144" i="1"/>
  <c r="C2145" i="1"/>
  <c r="D2145" i="1"/>
  <c r="E2145" i="1"/>
  <c r="F2145" i="1"/>
  <c r="G2145" i="1"/>
  <c r="AL2145" i="1"/>
  <c r="AM2145" i="1"/>
  <c r="AN2145" i="1"/>
  <c r="AO2145" i="1"/>
  <c r="C2146" i="1"/>
  <c r="AP2146" i="1" s="1"/>
  <c r="D2146" i="1"/>
  <c r="E2146" i="1"/>
  <c r="F2146" i="1"/>
  <c r="G2146" i="1"/>
  <c r="AL2146" i="1"/>
  <c r="AM2146" i="1"/>
  <c r="AN2146" i="1"/>
  <c r="AO2146" i="1"/>
  <c r="C2147" i="1"/>
  <c r="AP2147" i="1" s="1"/>
  <c r="D2147" i="1"/>
  <c r="E2147" i="1"/>
  <c r="F2147" i="1"/>
  <c r="G2147" i="1"/>
  <c r="AL2147" i="1"/>
  <c r="AM2147" i="1"/>
  <c r="AN2147" i="1"/>
  <c r="AO2147" i="1"/>
  <c r="C2148" i="1"/>
  <c r="AS2148" i="1" s="1"/>
  <c r="D2148" i="1"/>
  <c r="E2148" i="1"/>
  <c r="F2148" i="1"/>
  <c r="G2148" i="1"/>
  <c r="AL2148" i="1"/>
  <c r="AM2148" i="1"/>
  <c r="AN2148" i="1"/>
  <c r="AO2148" i="1"/>
  <c r="C2149" i="1"/>
  <c r="AR2149" i="1" s="1"/>
  <c r="D2149" i="1"/>
  <c r="E2149" i="1"/>
  <c r="F2149" i="1"/>
  <c r="G2149" i="1"/>
  <c r="AL2149" i="1"/>
  <c r="AM2149" i="1"/>
  <c r="AN2149" i="1"/>
  <c r="AO2149" i="1"/>
  <c r="C2150" i="1"/>
  <c r="D2150" i="1"/>
  <c r="E2150" i="1"/>
  <c r="F2150" i="1"/>
  <c r="G2150" i="1"/>
  <c r="AL2150" i="1"/>
  <c r="AM2150" i="1"/>
  <c r="AN2150" i="1"/>
  <c r="AO2150" i="1"/>
  <c r="C2151" i="1"/>
  <c r="D2151" i="1"/>
  <c r="E2151" i="1"/>
  <c r="F2151" i="1"/>
  <c r="G2151" i="1"/>
  <c r="AL2151" i="1"/>
  <c r="AM2151" i="1"/>
  <c r="AN2151" i="1"/>
  <c r="AO2151" i="1"/>
  <c r="C2152" i="1"/>
  <c r="D2152" i="1"/>
  <c r="E2152" i="1"/>
  <c r="F2152" i="1"/>
  <c r="G2152" i="1"/>
  <c r="AL2152" i="1"/>
  <c r="AM2152" i="1"/>
  <c r="AN2152" i="1"/>
  <c r="AO2152" i="1"/>
  <c r="C2153" i="1"/>
  <c r="L2153" i="1" s="1"/>
  <c r="D2153" i="1"/>
  <c r="E2153" i="1"/>
  <c r="F2153" i="1"/>
  <c r="G2153" i="1"/>
  <c r="AL2153" i="1"/>
  <c r="AM2153" i="1"/>
  <c r="AN2153" i="1"/>
  <c r="AO2153" i="1"/>
  <c r="C2154" i="1"/>
  <c r="D2154" i="1"/>
  <c r="E2154" i="1"/>
  <c r="F2154" i="1"/>
  <c r="G2154" i="1"/>
  <c r="AL2154" i="1"/>
  <c r="AM2154" i="1"/>
  <c r="AN2154" i="1"/>
  <c r="AO2154" i="1"/>
  <c r="C2155" i="1"/>
  <c r="D2155" i="1"/>
  <c r="E2155" i="1"/>
  <c r="F2155" i="1"/>
  <c r="G2155" i="1"/>
  <c r="AL2155" i="1"/>
  <c r="AM2155" i="1"/>
  <c r="AN2155" i="1"/>
  <c r="AO2155" i="1"/>
  <c r="C2156" i="1"/>
  <c r="L2156" i="1" s="1"/>
  <c r="D2156" i="1"/>
  <c r="E2156" i="1"/>
  <c r="F2156" i="1"/>
  <c r="G2156" i="1"/>
  <c r="AL2156" i="1"/>
  <c r="AM2156" i="1"/>
  <c r="AN2156" i="1"/>
  <c r="AO2156" i="1"/>
  <c r="C2157" i="1"/>
  <c r="J2157" i="1" s="1"/>
  <c r="D2157" i="1"/>
  <c r="E2157" i="1"/>
  <c r="F2157" i="1"/>
  <c r="G2157" i="1"/>
  <c r="AL2157" i="1"/>
  <c r="AM2157" i="1"/>
  <c r="AN2157" i="1"/>
  <c r="AO2157" i="1"/>
  <c r="C2158" i="1"/>
  <c r="D2158" i="1"/>
  <c r="E2158" i="1"/>
  <c r="F2158" i="1"/>
  <c r="G2158" i="1"/>
  <c r="AL2158" i="1"/>
  <c r="AM2158" i="1"/>
  <c r="AN2158" i="1"/>
  <c r="AO2158" i="1"/>
  <c r="C2159" i="1"/>
  <c r="AR2159" i="1" s="1"/>
  <c r="D2159" i="1"/>
  <c r="E2159" i="1"/>
  <c r="F2159" i="1"/>
  <c r="G2159" i="1"/>
  <c r="J2159" i="1"/>
  <c r="AL2159" i="1"/>
  <c r="AM2159" i="1"/>
  <c r="AN2159" i="1"/>
  <c r="AO2159" i="1"/>
  <c r="C2160" i="1"/>
  <c r="D2160" i="1"/>
  <c r="E2160" i="1"/>
  <c r="F2160" i="1"/>
  <c r="G2160" i="1"/>
  <c r="AL2160" i="1"/>
  <c r="AM2160" i="1"/>
  <c r="AN2160" i="1"/>
  <c r="AO2160" i="1"/>
  <c r="C2161" i="1"/>
  <c r="AS2161" i="1" s="1"/>
  <c r="D2161" i="1"/>
  <c r="E2161" i="1"/>
  <c r="F2161" i="1"/>
  <c r="G2161" i="1"/>
  <c r="AL2161" i="1"/>
  <c r="AM2161" i="1"/>
  <c r="AN2161" i="1"/>
  <c r="AO2161" i="1"/>
  <c r="C2162" i="1"/>
  <c r="L2162" i="1" s="1"/>
  <c r="D2162" i="1"/>
  <c r="E2162" i="1"/>
  <c r="F2162" i="1"/>
  <c r="G2162" i="1"/>
  <c r="AL2162" i="1"/>
  <c r="AM2162" i="1"/>
  <c r="AN2162" i="1"/>
  <c r="AO2162" i="1"/>
  <c r="C2163" i="1"/>
  <c r="AS2163" i="1" s="1"/>
  <c r="D2163" i="1"/>
  <c r="E2163" i="1"/>
  <c r="F2163" i="1"/>
  <c r="G2163" i="1"/>
  <c r="AL2163" i="1"/>
  <c r="AM2163" i="1"/>
  <c r="AN2163" i="1"/>
  <c r="AO2163" i="1"/>
  <c r="C2164" i="1"/>
  <c r="L2164" i="1" s="1"/>
  <c r="D2164" i="1"/>
  <c r="E2164" i="1"/>
  <c r="F2164" i="1"/>
  <c r="G2164" i="1"/>
  <c r="AL2164" i="1"/>
  <c r="AM2164" i="1"/>
  <c r="AN2164" i="1"/>
  <c r="AO2164" i="1"/>
  <c r="C2165" i="1"/>
  <c r="AR2165" i="1" s="1"/>
  <c r="D2165" i="1"/>
  <c r="E2165" i="1"/>
  <c r="F2165" i="1"/>
  <c r="G2165" i="1"/>
  <c r="AL2165" i="1"/>
  <c r="AM2165" i="1"/>
  <c r="AN2165" i="1"/>
  <c r="AO2165" i="1"/>
  <c r="C2166" i="1"/>
  <c r="D2166" i="1"/>
  <c r="E2166" i="1"/>
  <c r="F2166" i="1"/>
  <c r="G2166" i="1"/>
  <c r="AL2166" i="1"/>
  <c r="AM2166" i="1"/>
  <c r="AN2166" i="1"/>
  <c r="AO2166" i="1"/>
  <c r="C2167" i="1"/>
  <c r="D2167" i="1"/>
  <c r="E2167" i="1"/>
  <c r="F2167" i="1"/>
  <c r="G2167" i="1"/>
  <c r="AL2167" i="1"/>
  <c r="AM2167" i="1"/>
  <c r="AN2167" i="1"/>
  <c r="AO2167" i="1"/>
  <c r="C2168" i="1"/>
  <c r="AR2168" i="1" s="1"/>
  <c r="D2168" i="1"/>
  <c r="E2168" i="1"/>
  <c r="F2168" i="1"/>
  <c r="G2168" i="1"/>
  <c r="AL2168" i="1"/>
  <c r="AM2168" i="1"/>
  <c r="AN2168" i="1"/>
  <c r="AO2168" i="1"/>
  <c r="C2169" i="1"/>
  <c r="K2169" i="1" s="1"/>
  <c r="D2169" i="1"/>
  <c r="E2169" i="1"/>
  <c r="F2169" i="1"/>
  <c r="G2169" i="1"/>
  <c r="AL2169" i="1"/>
  <c r="AM2169" i="1"/>
  <c r="AN2169" i="1"/>
  <c r="AO2169" i="1"/>
  <c r="C2170" i="1"/>
  <c r="D2170" i="1"/>
  <c r="E2170" i="1"/>
  <c r="F2170" i="1"/>
  <c r="G2170" i="1"/>
  <c r="AL2170" i="1"/>
  <c r="AM2170" i="1"/>
  <c r="AN2170" i="1"/>
  <c r="AO2170" i="1"/>
  <c r="C2171" i="1"/>
  <c r="AP2171" i="1" s="1"/>
  <c r="D2171" i="1"/>
  <c r="E2171" i="1"/>
  <c r="F2171" i="1"/>
  <c r="G2171" i="1"/>
  <c r="AL2171" i="1"/>
  <c r="AM2171" i="1"/>
  <c r="AN2171" i="1"/>
  <c r="AO2171" i="1"/>
  <c r="C2172" i="1"/>
  <c r="AP2172" i="1" s="1"/>
  <c r="D2172" i="1"/>
  <c r="E2172" i="1"/>
  <c r="F2172" i="1"/>
  <c r="G2172" i="1"/>
  <c r="AL2172" i="1"/>
  <c r="AM2172" i="1"/>
  <c r="AN2172" i="1"/>
  <c r="AO2172" i="1"/>
  <c r="C2173" i="1"/>
  <c r="L2173" i="1" s="1"/>
  <c r="D2173" i="1"/>
  <c r="E2173" i="1"/>
  <c r="F2173" i="1"/>
  <c r="G2173" i="1"/>
  <c r="AL2173" i="1"/>
  <c r="AM2173" i="1"/>
  <c r="AN2173" i="1"/>
  <c r="AO2173" i="1"/>
  <c r="C2174" i="1"/>
  <c r="D2174" i="1"/>
  <c r="E2174" i="1"/>
  <c r="F2174" i="1"/>
  <c r="G2174" i="1"/>
  <c r="AL2174" i="1"/>
  <c r="AM2174" i="1"/>
  <c r="AN2174" i="1"/>
  <c r="AO2174" i="1"/>
  <c r="C2175" i="1"/>
  <c r="AR2175" i="1" s="1"/>
  <c r="D2175" i="1"/>
  <c r="E2175" i="1"/>
  <c r="F2175" i="1"/>
  <c r="G2175" i="1"/>
  <c r="AL2175" i="1"/>
  <c r="AM2175" i="1"/>
  <c r="AN2175" i="1"/>
  <c r="AO2175" i="1"/>
  <c r="C2176" i="1"/>
  <c r="L2176" i="1" s="1"/>
  <c r="D2176" i="1"/>
  <c r="E2176" i="1"/>
  <c r="F2176" i="1"/>
  <c r="G2176" i="1"/>
  <c r="J2176" i="1"/>
  <c r="AL2176" i="1"/>
  <c r="AM2176" i="1"/>
  <c r="AN2176" i="1"/>
  <c r="AO2176" i="1"/>
  <c r="AQ2176" i="1"/>
  <c r="AR2176" i="1"/>
  <c r="C2177" i="1"/>
  <c r="D2177" i="1"/>
  <c r="E2177" i="1"/>
  <c r="F2177" i="1"/>
  <c r="G2177" i="1"/>
  <c r="AL2177" i="1"/>
  <c r="AM2177" i="1"/>
  <c r="AN2177" i="1"/>
  <c r="AO2177" i="1"/>
  <c r="C2178" i="1"/>
  <c r="D2178" i="1"/>
  <c r="E2178" i="1"/>
  <c r="F2178" i="1"/>
  <c r="G2178" i="1"/>
  <c r="AL2178" i="1"/>
  <c r="AM2178" i="1"/>
  <c r="AN2178" i="1"/>
  <c r="AO2178" i="1"/>
  <c r="C2179" i="1"/>
  <c r="J2179" i="1" s="1"/>
  <c r="D2179" i="1"/>
  <c r="E2179" i="1"/>
  <c r="F2179" i="1"/>
  <c r="G2179" i="1"/>
  <c r="AL2179" i="1"/>
  <c r="AM2179" i="1"/>
  <c r="AN2179" i="1"/>
  <c r="AO2179" i="1"/>
  <c r="C2180" i="1"/>
  <c r="AP2180" i="1" s="1"/>
  <c r="D2180" i="1"/>
  <c r="E2180" i="1"/>
  <c r="F2180" i="1"/>
  <c r="G2180" i="1"/>
  <c r="AL2180" i="1"/>
  <c r="AM2180" i="1"/>
  <c r="AN2180" i="1"/>
  <c r="AO2180" i="1"/>
  <c r="C2181" i="1"/>
  <c r="D2181" i="1"/>
  <c r="E2181" i="1"/>
  <c r="F2181" i="1"/>
  <c r="G2181" i="1"/>
  <c r="AL2181" i="1"/>
  <c r="AM2181" i="1"/>
  <c r="AN2181" i="1"/>
  <c r="AO2181" i="1"/>
  <c r="C2182" i="1"/>
  <c r="AR2182" i="1" s="1"/>
  <c r="D2182" i="1"/>
  <c r="E2182" i="1"/>
  <c r="F2182" i="1"/>
  <c r="G2182" i="1"/>
  <c r="AL2182" i="1"/>
  <c r="AM2182" i="1"/>
  <c r="AN2182" i="1"/>
  <c r="AO2182" i="1"/>
  <c r="AS2182" i="1"/>
  <c r="C2183" i="1"/>
  <c r="AQ2183" i="1" s="1"/>
  <c r="D2183" i="1"/>
  <c r="E2183" i="1"/>
  <c r="F2183" i="1"/>
  <c r="G2183" i="1"/>
  <c r="AL2183" i="1"/>
  <c r="AM2183" i="1"/>
  <c r="AN2183" i="1"/>
  <c r="AO2183" i="1"/>
  <c r="C2184" i="1"/>
  <c r="AP2184" i="1" s="1"/>
  <c r="D2184" i="1"/>
  <c r="E2184" i="1"/>
  <c r="F2184" i="1"/>
  <c r="G2184" i="1"/>
  <c r="AL2184" i="1"/>
  <c r="AM2184" i="1"/>
  <c r="AN2184" i="1"/>
  <c r="AO2184" i="1"/>
  <c r="C2185" i="1"/>
  <c r="D2185" i="1"/>
  <c r="E2185" i="1"/>
  <c r="F2185" i="1"/>
  <c r="G2185" i="1"/>
  <c r="AL2185" i="1"/>
  <c r="AM2185" i="1"/>
  <c r="AN2185" i="1"/>
  <c r="AO2185" i="1"/>
  <c r="C2186" i="1"/>
  <c r="D2186" i="1"/>
  <c r="E2186" i="1"/>
  <c r="F2186" i="1"/>
  <c r="G2186" i="1"/>
  <c r="AL2186" i="1"/>
  <c r="AM2186" i="1"/>
  <c r="AN2186" i="1"/>
  <c r="AO2186" i="1"/>
  <c r="C2187" i="1"/>
  <c r="D2187" i="1"/>
  <c r="E2187" i="1"/>
  <c r="F2187" i="1"/>
  <c r="G2187" i="1"/>
  <c r="AL2187" i="1"/>
  <c r="AM2187" i="1"/>
  <c r="AN2187" i="1"/>
  <c r="AO2187" i="1"/>
  <c r="C2188" i="1"/>
  <c r="D2188" i="1"/>
  <c r="E2188" i="1"/>
  <c r="F2188" i="1"/>
  <c r="G2188" i="1"/>
  <c r="AL2188" i="1"/>
  <c r="AM2188" i="1"/>
  <c r="AN2188" i="1"/>
  <c r="AO2188" i="1"/>
  <c r="C2189" i="1"/>
  <c r="AR2189" i="1" s="1"/>
  <c r="D2189" i="1"/>
  <c r="E2189" i="1"/>
  <c r="F2189" i="1"/>
  <c r="G2189" i="1"/>
  <c r="AL2189" i="1"/>
  <c r="AM2189" i="1"/>
  <c r="AN2189" i="1"/>
  <c r="AO2189" i="1"/>
  <c r="C2190" i="1"/>
  <c r="D2190" i="1"/>
  <c r="E2190" i="1"/>
  <c r="F2190" i="1"/>
  <c r="G2190" i="1"/>
  <c r="AL2190" i="1"/>
  <c r="AM2190" i="1"/>
  <c r="AN2190" i="1"/>
  <c r="AO2190" i="1"/>
  <c r="C2191" i="1"/>
  <c r="AP2191" i="1" s="1"/>
  <c r="D2191" i="1"/>
  <c r="E2191" i="1"/>
  <c r="F2191" i="1"/>
  <c r="G2191" i="1"/>
  <c r="AL2191" i="1"/>
  <c r="AM2191" i="1"/>
  <c r="AN2191" i="1"/>
  <c r="AO2191" i="1"/>
  <c r="C2192" i="1"/>
  <c r="D2192" i="1"/>
  <c r="E2192" i="1"/>
  <c r="F2192" i="1"/>
  <c r="G2192" i="1"/>
  <c r="AL2192" i="1"/>
  <c r="AM2192" i="1"/>
  <c r="AN2192" i="1"/>
  <c r="AO2192" i="1"/>
  <c r="C2193" i="1"/>
  <c r="AS2193" i="1" s="1"/>
  <c r="D2193" i="1"/>
  <c r="E2193" i="1"/>
  <c r="F2193" i="1"/>
  <c r="G2193" i="1"/>
  <c r="AL2193" i="1"/>
  <c r="AM2193" i="1"/>
  <c r="AN2193" i="1"/>
  <c r="AO2193" i="1"/>
  <c r="C2194" i="1"/>
  <c r="AQ2194" i="1" s="1"/>
  <c r="D2194" i="1"/>
  <c r="E2194" i="1"/>
  <c r="F2194" i="1"/>
  <c r="G2194" i="1"/>
  <c r="AL2194" i="1"/>
  <c r="AM2194" i="1"/>
  <c r="AN2194" i="1"/>
  <c r="AO2194" i="1"/>
  <c r="C2195" i="1"/>
  <c r="AP2195" i="1" s="1"/>
  <c r="D2195" i="1"/>
  <c r="E2195" i="1"/>
  <c r="F2195" i="1"/>
  <c r="G2195" i="1"/>
  <c r="AL2195" i="1"/>
  <c r="AM2195" i="1"/>
  <c r="AN2195" i="1"/>
  <c r="AO2195" i="1"/>
  <c r="C2196" i="1"/>
  <c r="AS2196" i="1" s="1"/>
  <c r="D2196" i="1"/>
  <c r="E2196" i="1"/>
  <c r="F2196" i="1"/>
  <c r="G2196" i="1"/>
  <c r="AL2196" i="1"/>
  <c r="AM2196" i="1"/>
  <c r="AN2196" i="1"/>
  <c r="AO2196" i="1"/>
  <c r="C2197" i="1"/>
  <c r="D2197" i="1"/>
  <c r="E2197" i="1"/>
  <c r="F2197" i="1"/>
  <c r="G2197" i="1"/>
  <c r="AL2197" i="1"/>
  <c r="AM2197" i="1"/>
  <c r="AN2197" i="1"/>
  <c r="AO2197" i="1"/>
  <c r="C2198" i="1"/>
  <c r="AR2198" i="1" s="1"/>
  <c r="D2198" i="1"/>
  <c r="E2198" i="1"/>
  <c r="F2198" i="1"/>
  <c r="G2198" i="1"/>
  <c r="AL2198" i="1"/>
  <c r="AM2198" i="1"/>
  <c r="AN2198" i="1"/>
  <c r="AO2198" i="1"/>
  <c r="C2199" i="1"/>
  <c r="L2199" i="1" s="1"/>
  <c r="D2199" i="1"/>
  <c r="E2199" i="1"/>
  <c r="F2199" i="1"/>
  <c r="G2199" i="1"/>
  <c r="AL2199" i="1"/>
  <c r="AM2199" i="1"/>
  <c r="AN2199" i="1"/>
  <c r="AO2199" i="1"/>
  <c r="C2200" i="1"/>
  <c r="K2200" i="1" s="1"/>
  <c r="D2200" i="1"/>
  <c r="E2200" i="1"/>
  <c r="F2200" i="1"/>
  <c r="G2200" i="1"/>
  <c r="AL2200" i="1"/>
  <c r="AM2200" i="1"/>
  <c r="AN2200" i="1"/>
  <c r="AO2200" i="1"/>
  <c r="C2201" i="1"/>
  <c r="L2201" i="1" s="1"/>
  <c r="D2201" i="1"/>
  <c r="E2201" i="1"/>
  <c r="F2201" i="1"/>
  <c r="G2201" i="1"/>
  <c r="AL2201" i="1"/>
  <c r="AM2201" i="1"/>
  <c r="AN2201" i="1"/>
  <c r="AO2201" i="1"/>
  <c r="C2202" i="1"/>
  <c r="D2202" i="1"/>
  <c r="E2202" i="1"/>
  <c r="F2202" i="1"/>
  <c r="G2202" i="1"/>
  <c r="AL2202" i="1"/>
  <c r="AM2202" i="1"/>
  <c r="AN2202" i="1"/>
  <c r="AO2202" i="1"/>
  <c r="C2203" i="1"/>
  <c r="D2203" i="1"/>
  <c r="E2203" i="1"/>
  <c r="F2203" i="1"/>
  <c r="G2203" i="1"/>
  <c r="AL2203" i="1"/>
  <c r="AM2203" i="1"/>
  <c r="AN2203" i="1"/>
  <c r="AO2203" i="1"/>
  <c r="C2204" i="1"/>
  <c r="D2204" i="1"/>
  <c r="E2204" i="1"/>
  <c r="F2204" i="1"/>
  <c r="G2204" i="1"/>
  <c r="AL2204" i="1"/>
  <c r="AM2204" i="1"/>
  <c r="AN2204" i="1"/>
  <c r="AO2204" i="1"/>
  <c r="C2205" i="1"/>
  <c r="D2205" i="1"/>
  <c r="E2205" i="1"/>
  <c r="F2205" i="1"/>
  <c r="G2205" i="1"/>
  <c r="AL2205" i="1"/>
  <c r="AM2205" i="1"/>
  <c r="AN2205" i="1"/>
  <c r="AO2205" i="1"/>
  <c r="C2206" i="1"/>
  <c r="AR2206" i="1" s="1"/>
  <c r="D2206" i="1"/>
  <c r="E2206" i="1"/>
  <c r="F2206" i="1"/>
  <c r="G2206" i="1"/>
  <c r="AL2206" i="1"/>
  <c r="AM2206" i="1"/>
  <c r="AN2206" i="1"/>
  <c r="AO2206" i="1"/>
  <c r="C2207" i="1"/>
  <c r="AP2207" i="1" s="1"/>
  <c r="D2207" i="1"/>
  <c r="E2207" i="1"/>
  <c r="F2207" i="1"/>
  <c r="G2207" i="1"/>
  <c r="AL2207" i="1"/>
  <c r="AM2207" i="1"/>
  <c r="AN2207" i="1"/>
  <c r="AO2207" i="1"/>
  <c r="C2208" i="1"/>
  <c r="D2208" i="1"/>
  <c r="E2208" i="1"/>
  <c r="F2208" i="1"/>
  <c r="G2208" i="1"/>
  <c r="AL2208" i="1"/>
  <c r="AM2208" i="1"/>
  <c r="AN2208" i="1"/>
  <c r="AO2208" i="1"/>
  <c r="C2209" i="1"/>
  <c r="AS2209" i="1" s="1"/>
  <c r="D2209" i="1"/>
  <c r="E2209" i="1"/>
  <c r="F2209" i="1"/>
  <c r="G2209" i="1"/>
  <c r="AL2209" i="1"/>
  <c r="AM2209" i="1"/>
  <c r="AN2209" i="1"/>
  <c r="AO2209" i="1"/>
  <c r="C2210" i="1"/>
  <c r="K2210" i="1" s="1"/>
  <c r="D2210" i="1"/>
  <c r="E2210" i="1"/>
  <c r="F2210" i="1"/>
  <c r="G2210" i="1"/>
  <c r="AL2210" i="1"/>
  <c r="AM2210" i="1"/>
  <c r="AN2210" i="1"/>
  <c r="AO2210" i="1"/>
  <c r="C2211" i="1"/>
  <c r="K2211" i="1" s="1"/>
  <c r="D2211" i="1"/>
  <c r="E2211" i="1"/>
  <c r="F2211" i="1"/>
  <c r="G2211" i="1"/>
  <c r="AL2211" i="1"/>
  <c r="AM2211" i="1"/>
  <c r="AN2211" i="1"/>
  <c r="AO2211" i="1"/>
  <c r="C2212" i="1"/>
  <c r="D2212" i="1"/>
  <c r="E2212" i="1"/>
  <c r="F2212" i="1"/>
  <c r="G2212" i="1"/>
  <c r="AL2212" i="1"/>
  <c r="AM2212" i="1"/>
  <c r="AN2212" i="1"/>
  <c r="AO2212" i="1"/>
  <c r="C2213" i="1"/>
  <c r="D2213" i="1"/>
  <c r="E2213" i="1"/>
  <c r="F2213" i="1"/>
  <c r="G2213" i="1"/>
  <c r="AL2213" i="1"/>
  <c r="AM2213" i="1"/>
  <c r="AN2213" i="1"/>
  <c r="AO2213" i="1"/>
  <c r="G2214" i="1"/>
  <c r="C2216" i="1"/>
  <c r="AP2216" i="1" s="1"/>
  <c r="D2216" i="1"/>
  <c r="E2216" i="1"/>
  <c r="F2216" i="1"/>
  <c r="G2216" i="1"/>
  <c r="AL2216" i="1"/>
  <c r="AM2216" i="1"/>
  <c r="AN2216" i="1"/>
  <c r="AO2216" i="1"/>
  <c r="C2217" i="1"/>
  <c r="D2217" i="1"/>
  <c r="E2217" i="1"/>
  <c r="F2217" i="1"/>
  <c r="G2217" i="1"/>
  <c r="AL2217" i="1"/>
  <c r="AM2217" i="1"/>
  <c r="AN2217" i="1"/>
  <c r="AO2217" i="1"/>
  <c r="C2218" i="1"/>
  <c r="K2218" i="1" s="1"/>
  <c r="D2218" i="1"/>
  <c r="E2218" i="1"/>
  <c r="F2218" i="1"/>
  <c r="G2218" i="1"/>
  <c r="AL2218" i="1"/>
  <c r="AM2218" i="1"/>
  <c r="AN2218" i="1"/>
  <c r="AO2218" i="1"/>
  <c r="C2219" i="1"/>
  <c r="J2219" i="1" s="1"/>
  <c r="D2219" i="1"/>
  <c r="E2219" i="1"/>
  <c r="F2219" i="1"/>
  <c r="G2219" i="1"/>
  <c r="L2219" i="1"/>
  <c r="AL2219" i="1"/>
  <c r="AM2219" i="1"/>
  <c r="AN2219" i="1"/>
  <c r="AO2219" i="1"/>
  <c r="C2220" i="1"/>
  <c r="D2220" i="1"/>
  <c r="E2220" i="1"/>
  <c r="F2220" i="1"/>
  <c r="G2220" i="1"/>
  <c r="AL2220" i="1"/>
  <c r="AM2220" i="1"/>
  <c r="AN2220" i="1"/>
  <c r="AO2220" i="1"/>
  <c r="C2221" i="1"/>
  <c r="L2221" i="1" s="1"/>
  <c r="D2221" i="1"/>
  <c r="E2221" i="1"/>
  <c r="F2221" i="1"/>
  <c r="G2221" i="1"/>
  <c r="AL2221" i="1"/>
  <c r="AM2221" i="1"/>
  <c r="AN2221" i="1"/>
  <c r="AO2221" i="1"/>
  <c r="C2222" i="1"/>
  <c r="D2222" i="1"/>
  <c r="E2222" i="1"/>
  <c r="F2222" i="1"/>
  <c r="G2222" i="1"/>
  <c r="AL2222" i="1"/>
  <c r="AM2222" i="1"/>
  <c r="AN2222" i="1"/>
  <c r="AO2222" i="1"/>
  <c r="C2223" i="1"/>
  <c r="AR2223" i="1" s="1"/>
  <c r="D2223" i="1"/>
  <c r="E2223" i="1"/>
  <c r="F2223" i="1"/>
  <c r="G2223" i="1"/>
  <c r="AL2223" i="1"/>
  <c r="AM2223" i="1"/>
  <c r="AN2223" i="1"/>
  <c r="AO2223" i="1"/>
  <c r="C2224" i="1"/>
  <c r="D2224" i="1"/>
  <c r="E2224" i="1"/>
  <c r="F2224" i="1"/>
  <c r="G2224" i="1"/>
  <c r="AL2224" i="1"/>
  <c r="AM2224" i="1"/>
  <c r="AN2224" i="1"/>
  <c r="AO2224" i="1"/>
  <c r="C2225" i="1"/>
  <c r="D2225" i="1"/>
  <c r="E2225" i="1"/>
  <c r="F2225" i="1"/>
  <c r="G2225" i="1"/>
  <c r="AL2225" i="1"/>
  <c r="AM2225" i="1"/>
  <c r="AN2225" i="1"/>
  <c r="AO2225" i="1"/>
  <c r="C2226" i="1"/>
  <c r="AQ2226" i="1" s="1"/>
  <c r="D2226" i="1"/>
  <c r="E2226" i="1"/>
  <c r="F2226" i="1"/>
  <c r="G2226" i="1"/>
  <c r="AL2226" i="1"/>
  <c r="AM2226" i="1"/>
  <c r="AN2226" i="1"/>
  <c r="AO2226" i="1"/>
  <c r="C2227" i="1"/>
  <c r="AR2227" i="1" s="1"/>
  <c r="D2227" i="1"/>
  <c r="E2227" i="1"/>
  <c r="F2227" i="1"/>
  <c r="G2227" i="1"/>
  <c r="AL2227" i="1"/>
  <c r="AM2227" i="1"/>
  <c r="AN2227" i="1"/>
  <c r="AO2227" i="1"/>
  <c r="C2228" i="1"/>
  <c r="D2228" i="1"/>
  <c r="E2228" i="1"/>
  <c r="F2228" i="1"/>
  <c r="G2228" i="1"/>
  <c r="AL2228" i="1"/>
  <c r="AM2228" i="1"/>
  <c r="AN2228" i="1"/>
  <c r="AO2228" i="1"/>
  <c r="C2229" i="1"/>
  <c r="D2229" i="1"/>
  <c r="E2229" i="1"/>
  <c r="F2229" i="1"/>
  <c r="G2229" i="1"/>
  <c r="AL2229" i="1"/>
  <c r="AM2229" i="1"/>
  <c r="AN2229" i="1"/>
  <c r="AO2229" i="1"/>
  <c r="C2230" i="1"/>
  <c r="AS2230" i="1" s="1"/>
  <c r="D2230" i="1"/>
  <c r="E2230" i="1"/>
  <c r="F2230" i="1"/>
  <c r="G2230" i="1"/>
  <c r="AL2230" i="1"/>
  <c r="AM2230" i="1"/>
  <c r="AN2230" i="1"/>
  <c r="AO2230" i="1"/>
  <c r="C2231" i="1"/>
  <c r="D2231" i="1"/>
  <c r="E2231" i="1"/>
  <c r="F2231" i="1"/>
  <c r="G2231" i="1"/>
  <c r="AL2231" i="1"/>
  <c r="AM2231" i="1"/>
  <c r="AN2231" i="1"/>
  <c r="AO2231" i="1"/>
  <c r="C2232" i="1"/>
  <c r="L2232" i="1" s="1"/>
  <c r="D2232" i="1"/>
  <c r="E2232" i="1"/>
  <c r="F2232" i="1"/>
  <c r="G2232" i="1"/>
  <c r="AL2232" i="1"/>
  <c r="AM2232" i="1"/>
  <c r="AN2232" i="1"/>
  <c r="AO2232" i="1"/>
  <c r="C2233" i="1"/>
  <c r="AP2233" i="1" s="1"/>
  <c r="D2233" i="1"/>
  <c r="E2233" i="1"/>
  <c r="F2233" i="1"/>
  <c r="G2233" i="1"/>
  <c r="AL2233" i="1"/>
  <c r="AM2233" i="1"/>
  <c r="AN2233" i="1"/>
  <c r="AO2233" i="1"/>
  <c r="C2234" i="1"/>
  <c r="D2234" i="1"/>
  <c r="E2234" i="1"/>
  <c r="F2234" i="1"/>
  <c r="G2234" i="1"/>
  <c r="AL2234" i="1"/>
  <c r="AM2234" i="1"/>
  <c r="AN2234" i="1"/>
  <c r="AO2234" i="1"/>
  <c r="C2235" i="1"/>
  <c r="AQ2235" i="1" s="1"/>
  <c r="D2235" i="1"/>
  <c r="E2235" i="1"/>
  <c r="F2235" i="1"/>
  <c r="G2235" i="1"/>
  <c r="AL2235" i="1"/>
  <c r="AM2235" i="1"/>
  <c r="AN2235" i="1"/>
  <c r="AO2235" i="1"/>
  <c r="C2236" i="1"/>
  <c r="D2236" i="1"/>
  <c r="E2236" i="1"/>
  <c r="F2236" i="1"/>
  <c r="G2236" i="1"/>
  <c r="AL2236" i="1"/>
  <c r="AM2236" i="1"/>
  <c r="AN2236" i="1"/>
  <c r="AO2236" i="1"/>
  <c r="C2237" i="1"/>
  <c r="K2237" i="1" s="1"/>
  <c r="D2237" i="1"/>
  <c r="E2237" i="1"/>
  <c r="F2237" i="1"/>
  <c r="G2237" i="1"/>
  <c r="AL2237" i="1"/>
  <c r="AM2237" i="1"/>
  <c r="AN2237" i="1"/>
  <c r="AO2237" i="1"/>
  <c r="C2238" i="1"/>
  <c r="AQ2238" i="1" s="1"/>
  <c r="D2238" i="1"/>
  <c r="E2238" i="1"/>
  <c r="F2238" i="1"/>
  <c r="G2238" i="1"/>
  <c r="AL2238" i="1"/>
  <c r="AM2238" i="1"/>
  <c r="AN2238" i="1"/>
  <c r="AO2238" i="1"/>
  <c r="C2239" i="1"/>
  <c r="D2239" i="1"/>
  <c r="E2239" i="1"/>
  <c r="F2239" i="1"/>
  <c r="G2239" i="1"/>
  <c r="AL2239" i="1"/>
  <c r="AM2239" i="1"/>
  <c r="AN2239" i="1"/>
  <c r="AO2239" i="1"/>
  <c r="C2240" i="1"/>
  <c r="D2240" i="1"/>
  <c r="E2240" i="1"/>
  <c r="F2240" i="1"/>
  <c r="G2240" i="1"/>
  <c r="AL2240" i="1"/>
  <c r="AM2240" i="1"/>
  <c r="AN2240" i="1"/>
  <c r="AO2240" i="1"/>
  <c r="C2241" i="1"/>
  <c r="D2241" i="1"/>
  <c r="E2241" i="1"/>
  <c r="F2241" i="1"/>
  <c r="G2241" i="1"/>
  <c r="AL2241" i="1"/>
  <c r="AM2241" i="1"/>
  <c r="AN2241" i="1"/>
  <c r="AO2241" i="1"/>
  <c r="C2242" i="1"/>
  <c r="AS2242" i="1" s="1"/>
  <c r="D2242" i="1"/>
  <c r="E2242" i="1"/>
  <c r="F2242" i="1"/>
  <c r="G2242" i="1"/>
  <c r="AL2242" i="1"/>
  <c r="AM2242" i="1"/>
  <c r="AN2242" i="1"/>
  <c r="AO2242" i="1"/>
  <c r="C2243" i="1"/>
  <c r="D2243" i="1"/>
  <c r="E2243" i="1"/>
  <c r="F2243" i="1"/>
  <c r="G2243" i="1"/>
  <c r="AL2243" i="1"/>
  <c r="AM2243" i="1"/>
  <c r="AN2243" i="1"/>
  <c r="AO2243" i="1"/>
  <c r="C2244" i="1"/>
  <c r="D2244" i="1"/>
  <c r="E2244" i="1"/>
  <c r="F2244" i="1"/>
  <c r="G2244" i="1"/>
  <c r="AL2244" i="1"/>
  <c r="AM2244" i="1"/>
  <c r="AN2244" i="1"/>
  <c r="AO2244" i="1"/>
  <c r="C2245" i="1"/>
  <c r="D2245" i="1"/>
  <c r="E2245" i="1"/>
  <c r="F2245" i="1"/>
  <c r="G2245" i="1"/>
  <c r="AL2245" i="1"/>
  <c r="AM2245" i="1"/>
  <c r="AN2245" i="1"/>
  <c r="AO2245" i="1"/>
  <c r="C2246" i="1"/>
  <c r="AP2246" i="1" s="1"/>
  <c r="D2246" i="1"/>
  <c r="E2246" i="1"/>
  <c r="F2246" i="1"/>
  <c r="G2246" i="1"/>
  <c r="AL2246" i="1"/>
  <c r="AM2246" i="1"/>
  <c r="AN2246" i="1"/>
  <c r="AO2246" i="1"/>
  <c r="C2247" i="1"/>
  <c r="D2247" i="1"/>
  <c r="E2247" i="1"/>
  <c r="F2247" i="1"/>
  <c r="G2247" i="1"/>
  <c r="AL2247" i="1"/>
  <c r="AM2247" i="1"/>
  <c r="AN2247" i="1"/>
  <c r="AO2247" i="1"/>
  <c r="C2248" i="1"/>
  <c r="K2248" i="1" s="1"/>
  <c r="D2248" i="1"/>
  <c r="E2248" i="1"/>
  <c r="F2248" i="1"/>
  <c r="G2248" i="1"/>
  <c r="H2248" i="1" s="1"/>
  <c r="AL2248" i="1"/>
  <c r="AM2248" i="1"/>
  <c r="AN2248" i="1"/>
  <c r="AO2248" i="1"/>
  <c r="C2249" i="1"/>
  <c r="L2249" i="1" s="1"/>
  <c r="D2249" i="1"/>
  <c r="E2249" i="1"/>
  <c r="F2249" i="1"/>
  <c r="G2249" i="1"/>
  <c r="AL2249" i="1"/>
  <c r="AM2249" i="1"/>
  <c r="AN2249" i="1"/>
  <c r="AO2249" i="1"/>
  <c r="C2250" i="1"/>
  <c r="D2250" i="1"/>
  <c r="E2250" i="1"/>
  <c r="F2250" i="1"/>
  <c r="G2250" i="1"/>
  <c r="AL2250" i="1"/>
  <c r="AM2250" i="1"/>
  <c r="AN2250" i="1"/>
  <c r="AO2250" i="1"/>
  <c r="C2251" i="1"/>
  <c r="L2251" i="1" s="1"/>
  <c r="D2251" i="1"/>
  <c r="E2251" i="1"/>
  <c r="F2251" i="1"/>
  <c r="G2251" i="1"/>
  <c r="AL2251" i="1"/>
  <c r="AM2251" i="1"/>
  <c r="AN2251" i="1"/>
  <c r="AO2251" i="1"/>
  <c r="C2252" i="1"/>
  <c r="D2252" i="1"/>
  <c r="E2252" i="1"/>
  <c r="F2252" i="1"/>
  <c r="G2252" i="1"/>
  <c r="AL2252" i="1"/>
  <c r="AM2252" i="1"/>
  <c r="AN2252" i="1"/>
  <c r="AO2252" i="1"/>
  <c r="C2253" i="1"/>
  <c r="AR2253" i="1" s="1"/>
  <c r="D2253" i="1"/>
  <c r="E2253" i="1"/>
  <c r="F2253" i="1"/>
  <c r="G2253" i="1"/>
  <c r="AL2253" i="1"/>
  <c r="AM2253" i="1"/>
  <c r="AN2253" i="1"/>
  <c r="AO2253" i="1"/>
  <c r="C2254" i="1"/>
  <c r="L2254" i="1" s="1"/>
  <c r="D2254" i="1"/>
  <c r="E2254" i="1"/>
  <c r="F2254" i="1"/>
  <c r="G2254" i="1"/>
  <c r="AL2254" i="1"/>
  <c r="AM2254" i="1"/>
  <c r="AN2254" i="1"/>
  <c r="AO2254" i="1"/>
  <c r="C2255" i="1"/>
  <c r="AP2255" i="1" s="1"/>
  <c r="D2255" i="1"/>
  <c r="E2255" i="1"/>
  <c r="F2255" i="1"/>
  <c r="G2255" i="1"/>
  <c r="AL2255" i="1"/>
  <c r="AM2255" i="1"/>
  <c r="AN2255" i="1"/>
  <c r="AO2255" i="1"/>
  <c r="C2256" i="1"/>
  <c r="J2256" i="1" s="1"/>
  <c r="D2256" i="1"/>
  <c r="E2256" i="1"/>
  <c r="F2256" i="1"/>
  <c r="G2256" i="1"/>
  <c r="AL2256" i="1"/>
  <c r="AM2256" i="1"/>
  <c r="AN2256" i="1"/>
  <c r="AO2256" i="1"/>
  <c r="C2257" i="1"/>
  <c r="K2257" i="1" s="1"/>
  <c r="D2257" i="1"/>
  <c r="E2257" i="1"/>
  <c r="F2257" i="1"/>
  <c r="G2257" i="1"/>
  <c r="AL2257" i="1"/>
  <c r="AM2257" i="1"/>
  <c r="AN2257" i="1"/>
  <c r="AO2257" i="1"/>
  <c r="C2258" i="1"/>
  <c r="D2258" i="1"/>
  <c r="E2258" i="1"/>
  <c r="F2258" i="1"/>
  <c r="G2258" i="1"/>
  <c r="AL2258" i="1"/>
  <c r="AM2258" i="1"/>
  <c r="AN2258" i="1"/>
  <c r="AO2258" i="1"/>
  <c r="C2259" i="1"/>
  <c r="AP2259" i="1" s="1"/>
  <c r="D2259" i="1"/>
  <c r="E2259" i="1"/>
  <c r="F2259" i="1"/>
  <c r="G2259" i="1"/>
  <c r="AL2259" i="1"/>
  <c r="AM2259" i="1"/>
  <c r="AN2259" i="1"/>
  <c r="AO2259" i="1"/>
  <c r="C2260" i="1"/>
  <c r="J2260" i="1" s="1"/>
  <c r="D2260" i="1"/>
  <c r="E2260" i="1"/>
  <c r="F2260" i="1"/>
  <c r="G2260" i="1"/>
  <c r="K2260" i="1"/>
  <c r="AL2260" i="1"/>
  <c r="AM2260" i="1"/>
  <c r="AN2260" i="1"/>
  <c r="AO2260" i="1"/>
  <c r="C2261" i="1"/>
  <c r="D2261" i="1"/>
  <c r="E2261" i="1"/>
  <c r="F2261" i="1"/>
  <c r="G2261" i="1"/>
  <c r="AL2261" i="1"/>
  <c r="AM2261" i="1"/>
  <c r="AN2261" i="1"/>
  <c r="AO2261" i="1"/>
  <c r="C2262" i="1"/>
  <c r="L2262" i="1" s="1"/>
  <c r="D2262" i="1"/>
  <c r="E2262" i="1"/>
  <c r="F2262" i="1"/>
  <c r="G2262" i="1"/>
  <c r="AL2262" i="1"/>
  <c r="AM2262" i="1"/>
  <c r="AN2262" i="1"/>
  <c r="AO2262" i="1"/>
  <c r="C2263" i="1"/>
  <c r="D2263" i="1"/>
  <c r="E2263" i="1"/>
  <c r="F2263" i="1"/>
  <c r="G2263" i="1"/>
  <c r="AL2263" i="1"/>
  <c r="AM2263" i="1"/>
  <c r="AN2263" i="1"/>
  <c r="AO2263" i="1"/>
  <c r="C2264" i="1"/>
  <c r="AR2264" i="1" s="1"/>
  <c r="D2264" i="1"/>
  <c r="E2264" i="1"/>
  <c r="F2264" i="1"/>
  <c r="G2264" i="1"/>
  <c r="AL2264" i="1"/>
  <c r="AM2264" i="1"/>
  <c r="AN2264" i="1"/>
  <c r="AO2264" i="1"/>
  <c r="C2265" i="1"/>
  <c r="AP2265" i="1" s="1"/>
  <c r="D2265" i="1"/>
  <c r="E2265" i="1"/>
  <c r="F2265" i="1"/>
  <c r="G2265" i="1"/>
  <c r="AL2265" i="1"/>
  <c r="AM2265" i="1"/>
  <c r="AN2265" i="1"/>
  <c r="AO2265" i="1"/>
  <c r="C2266" i="1"/>
  <c r="K2266" i="1" s="1"/>
  <c r="D2266" i="1"/>
  <c r="E2266" i="1"/>
  <c r="F2266" i="1"/>
  <c r="G2266" i="1"/>
  <c r="AL2266" i="1"/>
  <c r="AM2266" i="1"/>
  <c r="AN2266" i="1"/>
  <c r="AO2266" i="1"/>
  <c r="AQ2266" i="1"/>
  <c r="C2267" i="1"/>
  <c r="D2267" i="1"/>
  <c r="E2267" i="1"/>
  <c r="F2267" i="1"/>
  <c r="G2267" i="1"/>
  <c r="AL2267" i="1"/>
  <c r="AM2267" i="1"/>
  <c r="AN2267" i="1"/>
  <c r="AO2267" i="1"/>
  <c r="C2268" i="1"/>
  <c r="D2268" i="1"/>
  <c r="E2268" i="1"/>
  <c r="F2268" i="1"/>
  <c r="G2268" i="1"/>
  <c r="AL2268" i="1"/>
  <c r="AM2268" i="1"/>
  <c r="AN2268" i="1"/>
  <c r="AO2268" i="1"/>
  <c r="C2269" i="1"/>
  <c r="AS2269" i="1" s="1"/>
  <c r="D2269" i="1"/>
  <c r="E2269" i="1"/>
  <c r="F2269" i="1"/>
  <c r="G2269" i="1"/>
  <c r="L2269" i="1"/>
  <c r="AL2269" i="1"/>
  <c r="AM2269" i="1"/>
  <c r="AN2269" i="1"/>
  <c r="AO2269" i="1"/>
  <c r="C2270" i="1"/>
  <c r="D2270" i="1"/>
  <c r="E2270" i="1"/>
  <c r="F2270" i="1"/>
  <c r="G2270" i="1"/>
  <c r="AL2270" i="1"/>
  <c r="AM2270" i="1"/>
  <c r="AN2270" i="1"/>
  <c r="AO2270" i="1"/>
  <c r="C2271" i="1"/>
  <c r="D2271" i="1"/>
  <c r="E2271" i="1"/>
  <c r="F2271" i="1"/>
  <c r="G2271" i="1"/>
  <c r="AL2271" i="1"/>
  <c r="AM2271" i="1"/>
  <c r="AN2271" i="1"/>
  <c r="AO2271" i="1"/>
  <c r="C2272" i="1"/>
  <c r="D2272" i="1"/>
  <c r="E2272" i="1"/>
  <c r="F2272" i="1"/>
  <c r="G2272" i="1"/>
  <c r="AL2272" i="1"/>
  <c r="AM2272" i="1"/>
  <c r="AN2272" i="1"/>
  <c r="AO2272" i="1"/>
  <c r="C2273" i="1"/>
  <c r="D2273" i="1"/>
  <c r="E2273" i="1"/>
  <c r="F2273" i="1"/>
  <c r="G2273" i="1"/>
  <c r="AL2273" i="1"/>
  <c r="AM2273" i="1"/>
  <c r="AN2273" i="1"/>
  <c r="AO2273" i="1"/>
  <c r="C2274" i="1"/>
  <c r="AR2274" i="1" s="1"/>
  <c r="D2274" i="1"/>
  <c r="E2274" i="1"/>
  <c r="F2274" i="1"/>
  <c r="G2274" i="1"/>
  <c r="AL2274" i="1"/>
  <c r="AM2274" i="1"/>
  <c r="AN2274" i="1"/>
  <c r="AO2274" i="1"/>
  <c r="C2275" i="1"/>
  <c r="D2275" i="1"/>
  <c r="E2275" i="1"/>
  <c r="F2275" i="1"/>
  <c r="G2275" i="1"/>
  <c r="AL2275" i="1"/>
  <c r="AM2275" i="1"/>
  <c r="AN2275" i="1"/>
  <c r="AO2275" i="1"/>
  <c r="C2276" i="1"/>
  <c r="AS2276" i="1" s="1"/>
  <c r="D2276" i="1"/>
  <c r="E2276" i="1"/>
  <c r="F2276" i="1"/>
  <c r="G2276" i="1"/>
  <c r="AL2276" i="1"/>
  <c r="AM2276" i="1"/>
  <c r="AN2276" i="1"/>
  <c r="AO2276" i="1"/>
  <c r="C2277" i="1"/>
  <c r="L2277" i="1" s="1"/>
  <c r="D2277" i="1"/>
  <c r="E2277" i="1"/>
  <c r="F2277" i="1"/>
  <c r="G2277" i="1"/>
  <c r="AL2277" i="1"/>
  <c r="AM2277" i="1"/>
  <c r="AN2277" i="1"/>
  <c r="AO2277" i="1"/>
  <c r="C2278" i="1"/>
  <c r="L2278" i="1" s="1"/>
  <c r="D2278" i="1"/>
  <c r="E2278" i="1"/>
  <c r="F2278" i="1"/>
  <c r="G2278" i="1"/>
  <c r="AL2278" i="1"/>
  <c r="AM2278" i="1"/>
  <c r="AN2278" i="1"/>
  <c r="AO2278" i="1"/>
  <c r="C2279" i="1"/>
  <c r="D2279" i="1"/>
  <c r="E2279" i="1"/>
  <c r="F2279" i="1"/>
  <c r="G2279" i="1"/>
  <c r="AL2279" i="1"/>
  <c r="AM2279" i="1"/>
  <c r="AN2279" i="1"/>
  <c r="AO2279" i="1"/>
  <c r="C2280" i="1"/>
  <c r="L2280" i="1" s="1"/>
  <c r="D2280" i="1"/>
  <c r="E2280" i="1"/>
  <c r="F2280" i="1"/>
  <c r="G2280" i="1"/>
  <c r="AL2280" i="1"/>
  <c r="AM2280" i="1"/>
  <c r="AN2280" i="1"/>
  <c r="AO2280" i="1"/>
  <c r="C2281" i="1"/>
  <c r="K2281" i="1" s="1"/>
  <c r="D2281" i="1"/>
  <c r="E2281" i="1"/>
  <c r="F2281" i="1"/>
  <c r="G2281" i="1"/>
  <c r="AL2281" i="1"/>
  <c r="AM2281" i="1"/>
  <c r="AN2281" i="1"/>
  <c r="AO2281" i="1"/>
  <c r="C2282" i="1"/>
  <c r="AQ2282" i="1" s="1"/>
  <c r="D2282" i="1"/>
  <c r="E2282" i="1"/>
  <c r="F2282" i="1"/>
  <c r="G2282" i="1"/>
  <c r="H2282" i="1" s="1"/>
  <c r="K2282" i="1"/>
  <c r="AL2282" i="1"/>
  <c r="AM2282" i="1"/>
  <c r="AN2282" i="1"/>
  <c r="AO2282" i="1"/>
  <c r="C2283" i="1"/>
  <c r="D2283" i="1"/>
  <c r="E2283" i="1"/>
  <c r="F2283" i="1"/>
  <c r="G2283" i="1"/>
  <c r="AL2283" i="1"/>
  <c r="AM2283" i="1"/>
  <c r="AN2283" i="1"/>
  <c r="AO2283" i="1"/>
  <c r="C2284" i="1"/>
  <c r="AP2284" i="1" s="1"/>
  <c r="D2284" i="1"/>
  <c r="E2284" i="1"/>
  <c r="F2284" i="1"/>
  <c r="G2284" i="1"/>
  <c r="AL2284" i="1"/>
  <c r="AM2284" i="1"/>
  <c r="AN2284" i="1"/>
  <c r="AO2284" i="1"/>
  <c r="C2285" i="1"/>
  <c r="J2285" i="1" s="1"/>
  <c r="D2285" i="1"/>
  <c r="E2285" i="1"/>
  <c r="F2285" i="1"/>
  <c r="G2285" i="1"/>
  <c r="AL2285" i="1"/>
  <c r="AM2285" i="1"/>
  <c r="AN2285" i="1"/>
  <c r="AO2285" i="1"/>
  <c r="C2286" i="1"/>
  <c r="D2286" i="1"/>
  <c r="E2286" i="1"/>
  <c r="F2286" i="1"/>
  <c r="G2286" i="1"/>
  <c r="AL2286" i="1"/>
  <c r="AM2286" i="1"/>
  <c r="AN2286" i="1"/>
  <c r="AO2286" i="1"/>
  <c r="C2287" i="1"/>
  <c r="AR2287" i="1" s="1"/>
  <c r="D2287" i="1"/>
  <c r="E2287" i="1"/>
  <c r="F2287" i="1"/>
  <c r="G2287" i="1"/>
  <c r="AL2287" i="1"/>
  <c r="AM2287" i="1"/>
  <c r="AN2287" i="1"/>
  <c r="AO2287" i="1"/>
  <c r="C2288" i="1"/>
  <c r="D2288" i="1"/>
  <c r="E2288" i="1"/>
  <c r="F2288" i="1"/>
  <c r="G2288" i="1"/>
  <c r="AL2288" i="1"/>
  <c r="AM2288" i="1"/>
  <c r="AN2288" i="1"/>
  <c r="AO2288" i="1"/>
  <c r="C2289" i="1"/>
  <c r="J2289" i="1" s="1"/>
  <c r="D2289" i="1"/>
  <c r="E2289" i="1"/>
  <c r="F2289" i="1"/>
  <c r="G2289" i="1"/>
  <c r="AL2289" i="1"/>
  <c r="AM2289" i="1"/>
  <c r="AN2289" i="1"/>
  <c r="AO2289" i="1"/>
  <c r="C2290" i="1"/>
  <c r="D2290" i="1"/>
  <c r="E2290" i="1"/>
  <c r="F2290" i="1"/>
  <c r="G2290" i="1"/>
  <c r="AL2290" i="1"/>
  <c r="AM2290" i="1"/>
  <c r="AN2290" i="1"/>
  <c r="AO2290" i="1"/>
  <c r="C2291" i="1"/>
  <c r="L2291" i="1" s="1"/>
  <c r="D2291" i="1"/>
  <c r="E2291" i="1"/>
  <c r="F2291" i="1"/>
  <c r="G2291" i="1"/>
  <c r="AL2291" i="1"/>
  <c r="AM2291" i="1"/>
  <c r="AN2291" i="1"/>
  <c r="AO2291" i="1"/>
  <c r="C2292" i="1"/>
  <c r="AP2292" i="1" s="1"/>
  <c r="D2292" i="1"/>
  <c r="E2292" i="1"/>
  <c r="F2292" i="1"/>
  <c r="G2292" i="1"/>
  <c r="AL2292" i="1"/>
  <c r="AM2292" i="1"/>
  <c r="AN2292" i="1"/>
  <c r="AO2292" i="1"/>
  <c r="C2293" i="1"/>
  <c r="AS2293" i="1" s="1"/>
  <c r="G2293" i="1"/>
  <c r="AL2293" i="1"/>
  <c r="AN2293" i="1"/>
  <c r="AO2293" i="1"/>
  <c r="C2295" i="1"/>
  <c r="D2295" i="1"/>
  <c r="E2295" i="1"/>
  <c r="F2295" i="1"/>
  <c r="G2295" i="1"/>
  <c r="AL2295" i="1"/>
  <c r="AM2295" i="1"/>
  <c r="AN2295" i="1"/>
  <c r="AO2295" i="1"/>
  <c r="C2296" i="1"/>
  <c r="K2296" i="1" s="1"/>
  <c r="D2296" i="1"/>
  <c r="E2296" i="1"/>
  <c r="F2296" i="1"/>
  <c r="G2296" i="1"/>
  <c r="AL2296" i="1"/>
  <c r="AM2296" i="1"/>
  <c r="AN2296" i="1"/>
  <c r="AO2296" i="1"/>
  <c r="C2297" i="1"/>
  <c r="D2297" i="1"/>
  <c r="E2297" i="1"/>
  <c r="F2297" i="1"/>
  <c r="G2297" i="1"/>
  <c r="AL2297" i="1"/>
  <c r="AM2297" i="1"/>
  <c r="AN2297" i="1"/>
  <c r="AO2297" i="1"/>
  <c r="C2298" i="1"/>
  <c r="L2298" i="1" s="1"/>
  <c r="D2298" i="1"/>
  <c r="E2298" i="1"/>
  <c r="F2298" i="1"/>
  <c r="G2298" i="1"/>
  <c r="AL2298" i="1"/>
  <c r="AM2298" i="1"/>
  <c r="AN2298" i="1"/>
  <c r="AO2298" i="1"/>
  <c r="C2299" i="1"/>
  <c r="D2299" i="1"/>
  <c r="E2299" i="1"/>
  <c r="F2299" i="1"/>
  <c r="G2299" i="1"/>
  <c r="AL2299" i="1"/>
  <c r="AM2299" i="1"/>
  <c r="AN2299" i="1"/>
  <c r="AO2299" i="1"/>
  <c r="C2300" i="1"/>
  <c r="D2300" i="1"/>
  <c r="E2300" i="1"/>
  <c r="F2300" i="1"/>
  <c r="G2300" i="1"/>
  <c r="AL2300" i="1"/>
  <c r="AM2300" i="1"/>
  <c r="AN2300" i="1"/>
  <c r="AO2300" i="1"/>
  <c r="C2301" i="1"/>
  <c r="D2301" i="1"/>
  <c r="E2301" i="1"/>
  <c r="F2301" i="1"/>
  <c r="G2301" i="1"/>
  <c r="AL2301" i="1"/>
  <c r="AM2301" i="1"/>
  <c r="AN2301" i="1"/>
  <c r="AO2301" i="1"/>
  <c r="C2302" i="1"/>
  <c r="D2302" i="1"/>
  <c r="E2302" i="1"/>
  <c r="F2302" i="1"/>
  <c r="G2302" i="1"/>
  <c r="AL2302" i="1"/>
  <c r="AM2302" i="1"/>
  <c r="AN2302" i="1"/>
  <c r="AO2302" i="1"/>
  <c r="C2303" i="1"/>
  <c r="L2303" i="1" s="1"/>
  <c r="D2303" i="1"/>
  <c r="E2303" i="1"/>
  <c r="F2303" i="1"/>
  <c r="G2303" i="1"/>
  <c r="AL2303" i="1"/>
  <c r="AM2303" i="1"/>
  <c r="AN2303" i="1"/>
  <c r="AO2303" i="1"/>
  <c r="C2304" i="1"/>
  <c r="D2304" i="1"/>
  <c r="E2304" i="1"/>
  <c r="F2304" i="1"/>
  <c r="G2304" i="1"/>
  <c r="AL2304" i="1"/>
  <c r="AM2304" i="1"/>
  <c r="AN2304" i="1"/>
  <c r="AO2304" i="1"/>
  <c r="C2305" i="1"/>
  <c r="AR2305" i="1" s="1"/>
  <c r="D2305" i="1"/>
  <c r="E2305" i="1"/>
  <c r="F2305" i="1"/>
  <c r="G2305" i="1"/>
  <c r="L2305" i="1"/>
  <c r="AL2305" i="1"/>
  <c r="AM2305" i="1"/>
  <c r="AN2305" i="1"/>
  <c r="AO2305" i="1"/>
  <c r="C2306" i="1"/>
  <c r="D2306" i="1"/>
  <c r="E2306" i="1"/>
  <c r="F2306" i="1"/>
  <c r="G2306" i="1"/>
  <c r="AL2306" i="1"/>
  <c r="AM2306" i="1"/>
  <c r="AN2306" i="1"/>
  <c r="AO2306" i="1"/>
  <c r="C2307" i="1"/>
  <c r="AQ2307" i="1" s="1"/>
  <c r="D2307" i="1"/>
  <c r="E2307" i="1"/>
  <c r="F2307" i="1"/>
  <c r="G2307" i="1"/>
  <c r="AL2307" i="1"/>
  <c r="AM2307" i="1"/>
  <c r="AN2307" i="1"/>
  <c r="AO2307" i="1"/>
  <c r="C2308" i="1"/>
  <c r="D2308" i="1"/>
  <c r="E2308" i="1"/>
  <c r="F2308" i="1"/>
  <c r="G2308" i="1"/>
  <c r="AL2308" i="1"/>
  <c r="AM2308" i="1"/>
  <c r="AN2308" i="1"/>
  <c r="AO2308" i="1"/>
  <c r="C2309" i="1"/>
  <c r="J2309" i="1" s="1"/>
  <c r="D2309" i="1"/>
  <c r="E2309" i="1"/>
  <c r="F2309" i="1"/>
  <c r="G2309" i="1"/>
  <c r="AL2309" i="1"/>
  <c r="AM2309" i="1"/>
  <c r="AN2309" i="1"/>
  <c r="AO2309" i="1"/>
  <c r="C2310" i="1"/>
  <c r="AR2310" i="1" s="1"/>
  <c r="D2310" i="1"/>
  <c r="E2310" i="1"/>
  <c r="F2310" i="1"/>
  <c r="G2310" i="1"/>
  <c r="AL2310" i="1"/>
  <c r="AM2310" i="1"/>
  <c r="AN2310" i="1"/>
  <c r="AO2310" i="1"/>
  <c r="C2311" i="1"/>
  <c r="J2311" i="1" s="1"/>
  <c r="D2311" i="1"/>
  <c r="E2311" i="1"/>
  <c r="F2311" i="1"/>
  <c r="G2311" i="1"/>
  <c r="AL2311" i="1"/>
  <c r="AM2311" i="1"/>
  <c r="AN2311" i="1"/>
  <c r="AO2311" i="1"/>
  <c r="C2312" i="1"/>
  <c r="D2312" i="1"/>
  <c r="E2312" i="1"/>
  <c r="F2312" i="1"/>
  <c r="G2312" i="1"/>
  <c r="AL2312" i="1"/>
  <c r="AM2312" i="1"/>
  <c r="AN2312" i="1"/>
  <c r="AO2312" i="1"/>
  <c r="C2313" i="1"/>
  <c r="D2313" i="1"/>
  <c r="E2313" i="1"/>
  <c r="F2313" i="1"/>
  <c r="G2313" i="1"/>
  <c r="AL2313" i="1"/>
  <c r="AM2313" i="1"/>
  <c r="AN2313" i="1"/>
  <c r="AO2313" i="1"/>
  <c r="C2314" i="1"/>
  <c r="L2314" i="1" s="1"/>
  <c r="D2314" i="1"/>
  <c r="E2314" i="1"/>
  <c r="F2314" i="1"/>
  <c r="G2314" i="1"/>
  <c r="AL2314" i="1"/>
  <c r="AM2314" i="1"/>
  <c r="AN2314" i="1"/>
  <c r="AO2314" i="1"/>
  <c r="C2315" i="1"/>
  <c r="D2315" i="1"/>
  <c r="E2315" i="1"/>
  <c r="F2315" i="1"/>
  <c r="G2315" i="1"/>
  <c r="AL2315" i="1"/>
  <c r="AM2315" i="1"/>
  <c r="AN2315" i="1"/>
  <c r="AO2315" i="1"/>
  <c r="C2316" i="1"/>
  <c r="D2316" i="1"/>
  <c r="E2316" i="1"/>
  <c r="F2316" i="1"/>
  <c r="G2316" i="1"/>
  <c r="AL2316" i="1"/>
  <c r="AM2316" i="1"/>
  <c r="AN2316" i="1"/>
  <c r="AO2316" i="1"/>
  <c r="C2317" i="1"/>
  <c r="L2317" i="1" s="1"/>
  <c r="D2317" i="1"/>
  <c r="E2317" i="1"/>
  <c r="F2317" i="1"/>
  <c r="G2317" i="1"/>
  <c r="AL2317" i="1"/>
  <c r="AM2317" i="1"/>
  <c r="AN2317" i="1"/>
  <c r="AO2317" i="1"/>
  <c r="C2318" i="1"/>
  <c r="AS2318" i="1" s="1"/>
  <c r="D2318" i="1"/>
  <c r="E2318" i="1"/>
  <c r="F2318" i="1"/>
  <c r="G2318" i="1"/>
  <c r="AL2318" i="1"/>
  <c r="AM2318" i="1"/>
  <c r="AN2318" i="1"/>
  <c r="AO2318" i="1"/>
  <c r="C2319" i="1"/>
  <c r="L2319" i="1" s="1"/>
  <c r="D2319" i="1"/>
  <c r="E2319" i="1"/>
  <c r="F2319" i="1"/>
  <c r="G2319" i="1"/>
  <c r="AL2319" i="1"/>
  <c r="AM2319" i="1"/>
  <c r="AN2319" i="1"/>
  <c r="AO2319" i="1"/>
  <c r="C2320" i="1"/>
  <c r="K2320" i="1" s="1"/>
  <c r="D2320" i="1"/>
  <c r="E2320" i="1"/>
  <c r="F2320" i="1"/>
  <c r="G2320" i="1"/>
  <c r="AL2320" i="1"/>
  <c r="AM2320" i="1"/>
  <c r="AN2320" i="1"/>
  <c r="AO2320" i="1"/>
  <c r="C2321" i="1"/>
  <c r="D2321" i="1"/>
  <c r="E2321" i="1"/>
  <c r="F2321" i="1"/>
  <c r="G2321" i="1"/>
  <c r="AL2321" i="1"/>
  <c r="AM2321" i="1"/>
  <c r="AN2321" i="1"/>
  <c r="AO2321" i="1"/>
  <c r="C2322" i="1"/>
  <c r="AP2322" i="1" s="1"/>
  <c r="D2322" i="1"/>
  <c r="E2322" i="1"/>
  <c r="F2322" i="1"/>
  <c r="G2322" i="1"/>
  <c r="J2322" i="1"/>
  <c r="L2322" i="1"/>
  <c r="AL2322" i="1"/>
  <c r="AM2322" i="1"/>
  <c r="AN2322" i="1"/>
  <c r="AO2322" i="1"/>
  <c r="C2323" i="1"/>
  <c r="D2323" i="1"/>
  <c r="E2323" i="1"/>
  <c r="F2323" i="1"/>
  <c r="G2323" i="1"/>
  <c r="AL2323" i="1"/>
  <c r="AM2323" i="1"/>
  <c r="AN2323" i="1"/>
  <c r="AO2323" i="1"/>
  <c r="C2324" i="1"/>
  <c r="J2324" i="1" s="1"/>
  <c r="D2324" i="1"/>
  <c r="E2324" i="1"/>
  <c r="F2324" i="1"/>
  <c r="G2324" i="1"/>
  <c r="AL2324" i="1"/>
  <c r="AM2324" i="1"/>
  <c r="AN2324" i="1"/>
  <c r="AO2324" i="1"/>
  <c r="C2325" i="1"/>
  <c r="D2325" i="1"/>
  <c r="E2325" i="1"/>
  <c r="F2325" i="1"/>
  <c r="G2325" i="1"/>
  <c r="AL2325" i="1"/>
  <c r="AM2325" i="1"/>
  <c r="AN2325" i="1"/>
  <c r="AO2325" i="1"/>
  <c r="C2326" i="1"/>
  <c r="AR2326" i="1" s="1"/>
  <c r="D2326" i="1"/>
  <c r="E2326" i="1"/>
  <c r="F2326" i="1"/>
  <c r="G2326" i="1"/>
  <c r="AL2326" i="1"/>
  <c r="AM2326" i="1"/>
  <c r="AN2326" i="1"/>
  <c r="AO2326" i="1"/>
  <c r="C2327" i="1"/>
  <c r="D2327" i="1"/>
  <c r="E2327" i="1"/>
  <c r="F2327" i="1"/>
  <c r="G2327" i="1"/>
  <c r="AL2327" i="1"/>
  <c r="AM2327" i="1"/>
  <c r="AN2327" i="1"/>
  <c r="AO2327" i="1"/>
  <c r="C2328" i="1"/>
  <c r="D2328" i="1"/>
  <c r="E2328" i="1"/>
  <c r="F2328" i="1"/>
  <c r="G2328" i="1"/>
  <c r="AL2328" i="1"/>
  <c r="AM2328" i="1"/>
  <c r="AN2328" i="1"/>
  <c r="AO2328" i="1"/>
  <c r="C2329" i="1"/>
  <c r="D2329" i="1"/>
  <c r="E2329" i="1"/>
  <c r="F2329" i="1"/>
  <c r="G2329" i="1"/>
  <c r="AL2329" i="1"/>
  <c r="AM2329" i="1"/>
  <c r="AN2329" i="1"/>
  <c r="AO2329" i="1"/>
  <c r="C2330" i="1"/>
  <c r="AP2330" i="1" s="1"/>
  <c r="D2330" i="1"/>
  <c r="E2330" i="1"/>
  <c r="F2330" i="1"/>
  <c r="G2330" i="1"/>
  <c r="AL2330" i="1"/>
  <c r="AM2330" i="1"/>
  <c r="AN2330" i="1"/>
  <c r="AO2330" i="1"/>
  <c r="G2331" i="1"/>
  <c r="C2333" i="1"/>
  <c r="D2333" i="1"/>
  <c r="E2333" i="1"/>
  <c r="F2333" i="1"/>
  <c r="G2333" i="1"/>
  <c r="AL2333" i="1"/>
  <c r="AM2333" i="1"/>
  <c r="AN2333" i="1"/>
  <c r="AO2333" i="1"/>
  <c r="C2334" i="1"/>
  <c r="J2334" i="1" s="1"/>
  <c r="D2334" i="1"/>
  <c r="E2334" i="1"/>
  <c r="F2334" i="1"/>
  <c r="G2334" i="1"/>
  <c r="AL2334" i="1"/>
  <c r="AM2334" i="1"/>
  <c r="AN2334" i="1"/>
  <c r="AO2334" i="1"/>
  <c r="C2335" i="1"/>
  <c r="D2335" i="1"/>
  <c r="E2335" i="1"/>
  <c r="F2335" i="1"/>
  <c r="G2335" i="1"/>
  <c r="AL2335" i="1"/>
  <c r="AM2335" i="1"/>
  <c r="AN2335" i="1"/>
  <c r="AO2335" i="1"/>
  <c r="C2336" i="1"/>
  <c r="L2336" i="1" s="1"/>
  <c r="D2336" i="1"/>
  <c r="E2336" i="1"/>
  <c r="F2336" i="1"/>
  <c r="G2336" i="1"/>
  <c r="AL2336" i="1"/>
  <c r="AM2336" i="1"/>
  <c r="AN2336" i="1"/>
  <c r="AO2336" i="1"/>
  <c r="C2337" i="1"/>
  <c r="D2337" i="1"/>
  <c r="E2337" i="1"/>
  <c r="F2337" i="1"/>
  <c r="G2337" i="1"/>
  <c r="AL2337" i="1"/>
  <c r="AM2337" i="1"/>
  <c r="AN2337" i="1"/>
  <c r="AO2337" i="1"/>
  <c r="C2338" i="1"/>
  <c r="L2338" i="1" s="1"/>
  <c r="D2338" i="1"/>
  <c r="E2338" i="1"/>
  <c r="F2338" i="1"/>
  <c r="G2338" i="1"/>
  <c r="AL2338" i="1"/>
  <c r="AM2338" i="1"/>
  <c r="AN2338" i="1"/>
  <c r="AO2338" i="1"/>
  <c r="C2339" i="1"/>
  <c r="D2339" i="1"/>
  <c r="E2339" i="1"/>
  <c r="F2339" i="1"/>
  <c r="G2339" i="1"/>
  <c r="AL2339" i="1"/>
  <c r="AM2339" i="1"/>
  <c r="AN2339" i="1"/>
  <c r="AO2339" i="1"/>
  <c r="C2340" i="1"/>
  <c r="D2340" i="1"/>
  <c r="E2340" i="1"/>
  <c r="F2340" i="1"/>
  <c r="G2340" i="1"/>
  <c r="AL2340" i="1"/>
  <c r="AM2340" i="1"/>
  <c r="AN2340" i="1"/>
  <c r="AO2340" i="1"/>
  <c r="C2341" i="1"/>
  <c r="AQ2341" i="1" s="1"/>
  <c r="D2341" i="1"/>
  <c r="E2341" i="1"/>
  <c r="F2341" i="1"/>
  <c r="G2341" i="1"/>
  <c r="AL2341" i="1"/>
  <c r="AM2341" i="1"/>
  <c r="AN2341" i="1"/>
  <c r="AO2341" i="1"/>
  <c r="C2342" i="1"/>
  <c r="J2342" i="1" s="1"/>
  <c r="D2342" i="1"/>
  <c r="E2342" i="1"/>
  <c r="F2342" i="1"/>
  <c r="G2342" i="1"/>
  <c r="AL2342" i="1"/>
  <c r="AM2342" i="1"/>
  <c r="AN2342" i="1"/>
  <c r="AO2342" i="1"/>
  <c r="C2343" i="1"/>
  <c r="AR2343" i="1" s="1"/>
  <c r="D2343" i="1"/>
  <c r="E2343" i="1"/>
  <c r="F2343" i="1"/>
  <c r="G2343" i="1"/>
  <c r="AL2343" i="1"/>
  <c r="AM2343" i="1"/>
  <c r="AN2343" i="1"/>
  <c r="AO2343" i="1"/>
  <c r="C2344" i="1"/>
  <c r="AP2344" i="1" s="1"/>
  <c r="D2344" i="1"/>
  <c r="E2344" i="1"/>
  <c r="F2344" i="1"/>
  <c r="G2344" i="1"/>
  <c r="AL2344" i="1"/>
  <c r="AM2344" i="1"/>
  <c r="AN2344" i="1"/>
  <c r="AO2344" i="1"/>
  <c r="C2345" i="1"/>
  <c r="D2345" i="1"/>
  <c r="E2345" i="1"/>
  <c r="F2345" i="1"/>
  <c r="G2345" i="1"/>
  <c r="AL2345" i="1"/>
  <c r="AM2345" i="1"/>
  <c r="AN2345" i="1"/>
  <c r="AO2345" i="1"/>
  <c r="C2346" i="1"/>
  <c r="D2346" i="1"/>
  <c r="E2346" i="1"/>
  <c r="F2346" i="1"/>
  <c r="G2346" i="1"/>
  <c r="AL2346" i="1"/>
  <c r="AM2346" i="1"/>
  <c r="AN2346" i="1"/>
  <c r="AO2346" i="1"/>
  <c r="C2347" i="1"/>
  <c r="D2347" i="1"/>
  <c r="E2347" i="1"/>
  <c r="F2347" i="1"/>
  <c r="G2347" i="1"/>
  <c r="AL2347" i="1"/>
  <c r="AM2347" i="1"/>
  <c r="AN2347" i="1"/>
  <c r="AO2347" i="1"/>
  <c r="C2348" i="1"/>
  <c r="J2348" i="1" s="1"/>
  <c r="D2348" i="1"/>
  <c r="E2348" i="1"/>
  <c r="F2348" i="1"/>
  <c r="G2348" i="1"/>
  <c r="AL2348" i="1"/>
  <c r="AM2348" i="1"/>
  <c r="AN2348" i="1"/>
  <c r="AO2348" i="1"/>
  <c r="C2349" i="1"/>
  <c r="AQ2349" i="1" s="1"/>
  <c r="D2349" i="1"/>
  <c r="E2349" i="1"/>
  <c r="F2349" i="1"/>
  <c r="G2349" i="1"/>
  <c r="AL2349" i="1"/>
  <c r="AM2349" i="1"/>
  <c r="AN2349" i="1"/>
  <c r="AO2349" i="1"/>
  <c r="AR2349" i="1"/>
  <c r="C2350" i="1"/>
  <c r="AP2350" i="1" s="1"/>
  <c r="D2350" i="1"/>
  <c r="E2350" i="1"/>
  <c r="F2350" i="1"/>
  <c r="G2350" i="1"/>
  <c r="AL2350" i="1"/>
  <c r="AM2350" i="1"/>
  <c r="AN2350" i="1"/>
  <c r="AO2350" i="1"/>
  <c r="AR2350" i="1"/>
  <c r="C2351" i="1"/>
  <c r="AR2351" i="1" s="1"/>
  <c r="D2351" i="1"/>
  <c r="E2351" i="1"/>
  <c r="F2351" i="1"/>
  <c r="G2351" i="1"/>
  <c r="AL2351" i="1"/>
  <c r="AM2351" i="1"/>
  <c r="AN2351" i="1"/>
  <c r="AO2351" i="1"/>
  <c r="C2352" i="1"/>
  <c r="K2352" i="1" s="1"/>
  <c r="D2352" i="1"/>
  <c r="E2352" i="1"/>
  <c r="F2352" i="1"/>
  <c r="G2352" i="1"/>
  <c r="AL2352" i="1"/>
  <c r="AM2352" i="1"/>
  <c r="AN2352" i="1"/>
  <c r="AO2352" i="1"/>
  <c r="C2353" i="1"/>
  <c r="K2353" i="1" s="1"/>
  <c r="D2353" i="1"/>
  <c r="E2353" i="1"/>
  <c r="F2353" i="1"/>
  <c r="G2353" i="1"/>
  <c r="AL2353" i="1"/>
  <c r="AM2353" i="1"/>
  <c r="AN2353" i="1"/>
  <c r="AO2353" i="1"/>
  <c r="C2354" i="1"/>
  <c r="L2354" i="1" s="1"/>
  <c r="D2354" i="1"/>
  <c r="E2354" i="1"/>
  <c r="F2354" i="1"/>
  <c r="G2354" i="1"/>
  <c r="AL2354" i="1"/>
  <c r="AM2354" i="1"/>
  <c r="AN2354" i="1"/>
  <c r="AO2354" i="1"/>
  <c r="C2355" i="1"/>
  <c r="L2355" i="1" s="1"/>
  <c r="D2355" i="1"/>
  <c r="E2355" i="1"/>
  <c r="F2355" i="1"/>
  <c r="G2355" i="1"/>
  <c r="AL2355" i="1"/>
  <c r="AM2355" i="1"/>
  <c r="AN2355" i="1"/>
  <c r="AO2355" i="1"/>
  <c r="C2356" i="1"/>
  <c r="D2356" i="1"/>
  <c r="E2356" i="1"/>
  <c r="F2356" i="1"/>
  <c r="G2356" i="1"/>
  <c r="AL2356" i="1"/>
  <c r="AM2356" i="1"/>
  <c r="AN2356" i="1"/>
  <c r="AO2356" i="1"/>
  <c r="C2357" i="1"/>
  <c r="D2357" i="1"/>
  <c r="E2357" i="1"/>
  <c r="F2357" i="1"/>
  <c r="G2357" i="1"/>
  <c r="AL2357" i="1"/>
  <c r="AM2357" i="1"/>
  <c r="AN2357" i="1"/>
  <c r="AO2357" i="1"/>
  <c r="C2358" i="1"/>
  <c r="D2358" i="1"/>
  <c r="E2358" i="1"/>
  <c r="F2358" i="1"/>
  <c r="G2358" i="1"/>
  <c r="AL2358" i="1"/>
  <c r="AM2358" i="1"/>
  <c r="AN2358" i="1"/>
  <c r="AO2358" i="1"/>
  <c r="C2359" i="1"/>
  <c r="D2359" i="1"/>
  <c r="E2359" i="1"/>
  <c r="F2359" i="1"/>
  <c r="G2359" i="1"/>
  <c r="AL2359" i="1"/>
  <c r="AM2359" i="1"/>
  <c r="AN2359" i="1"/>
  <c r="AO2359" i="1"/>
  <c r="C2360" i="1"/>
  <c r="AP2360" i="1" s="1"/>
  <c r="D2360" i="1"/>
  <c r="E2360" i="1"/>
  <c r="F2360" i="1"/>
  <c r="G2360" i="1"/>
  <c r="AL2360" i="1"/>
  <c r="AM2360" i="1"/>
  <c r="AN2360" i="1"/>
  <c r="AO2360" i="1"/>
  <c r="C2361" i="1"/>
  <c r="D2361" i="1"/>
  <c r="E2361" i="1"/>
  <c r="F2361" i="1"/>
  <c r="G2361" i="1"/>
  <c r="AL2361" i="1"/>
  <c r="AM2361" i="1"/>
  <c r="AN2361" i="1"/>
  <c r="AO2361" i="1"/>
  <c r="C2362" i="1"/>
  <c r="K2362" i="1" s="1"/>
  <c r="D2362" i="1"/>
  <c r="E2362" i="1"/>
  <c r="F2362" i="1"/>
  <c r="G2362" i="1"/>
  <c r="AL2362" i="1"/>
  <c r="AM2362" i="1"/>
  <c r="AN2362" i="1"/>
  <c r="AO2362" i="1"/>
  <c r="C2363" i="1"/>
  <c r="D2363" i="1"/>
  <c r="E2363" i="1"/>
  <c r="F2363" i="1"/>
  <c r="G2363" i="1"/>
  <c r="AL2363" i="1"/>
  <c r="AM2363" i="1"/>
  <c r="AN2363" i="1"/>
  <c r="AO2363" i="1"/>
  <c r="C2364" i="1"/>
  <c r="J2364" i="1" s="1"/>
  <c r="D2364" i="1"/>
  <c r="E2364" i="1"/>
  <c r="F2364" i="1"/>
  <c r="G2364" i="1"/>
  <c r="AL2364" i="1"/>
  <c r="AM2364" i="1"/>
  <c r="AN2364" i="1"/>
  <c r="AO2364" i="1"/>
  <c r="C2365" i="1"/>
  <c r="D2365" i="1"/>
  <c r="E2365" i="1"/>
  <c r="F2365" i="1"/>
  <c r="G2365" i="1"/>
  <c r="AL2365" i="1"/>
  <c r="AM2365" i="1"/>
  <c r="AN2365" i="1"/>
  <c r="AO2365" i="1"/>
  <c r="C2366" i="1"/>
  <c r="K2366" i="1" s="1"/>
  <c r="D2366" i="1"/>
  <c r="E2366" i="1"/>
  <c r="F2366" i="1"/>
  <c r="G2366" i="1"/>
  <c r="AL2366" i="1"/>
  <c r="AM2366" i="1"/>
  <c r="AN2366" i="1"/>
  <c r="AO2366" i="1"/>
  <c r="C2367" i="1"/>
  <c r="AS2367" i="1" s="1"/>
  <c r="D2367" i="1"/>
  <c r="E2367" i="1"/>
  <c r="F2367" i="1"/>
  <c r="G2367" i="1"/>
  <c r="AL2367" i="1"/>
  <c r="AM2367" i="1"/>
  <c r="AN2367" i="1"/>
  <c r="AO2367" i="1"/>
  <c r="C2368" i="1"/>
  <c r="D2368" i="1"/>
  <c r="E2368" i="1"/>
  <c r="F2368" i="1"/>
  <c r="G2368" i="1"/>
  <c r="H2368" i="1" s="1"/>
  <c r="AL2368" i="1"/>
  <c r="AM2368" i="1"/>
  <c r="AN2368" i="1"/>
  <c r="AO2368" i="1"/>
  <c r="C2369" i="1"/>
  <c r="D2369" i="1"/>
  <c r="E2369" i="1"/>
  <c r="F2369" i="1"/>
  <c r="G2369" i="1"/>
  <c r="AL2369" i="1"/>
  <c r="AM2369" i="1"/>
  <c r="AN2369" i="1"/>
  <c r="AO2369" i="1"/>
  <c r="C2370" i="1"/>
  <c r="K2370" i="1" s="1"/>
  <c r="D2370" i="1"/>
  <c r="E2370" i="1"/>
  <c r="F2370" i="1"/>
  <c r="G2370" i="1"/>
  <c r="AL2370" i="1"/>
  <c r="AM2370" i="1"/>
  <c r="AN2370" i="1"/>
  <c r="AO2370" i="1"/>
  <c r="C2371" i="1"/>
  <c r="L2371" i="1" s="1"/>
  <c r="D2371" i="1"/>
  <c r="E2371" i="1"/>
  <c r="F2371" i="1"/>
  <c r="G2371" i="1"/>
  <c r="AL2371" i="1"/>
  <c r="AM2371" i="1"/>
  <c r="AN2371" i="1"/>
  <c r="AO2371" i="1"/>
  <c r="C2372" i="1"/>
  <c r="J2372" i="1" s="1"/>
  <c r="D2372" i="1"/>
  <c r="E2372" i="1"/>
  <c r="F2372" i="1"/>
  <c r="G2372" i="1"/>
  <c r="AL2372" i="1"/>
  <c r="AM2372" i="1"/>
  <c r="AN2372" i="1"/>
  <c r="AO2372" i="1"/>
  <c r="C2373" i="1"/>
  <c r="AP2373" i="1" s="1"/>
  <c r="D2373" i="1"/>
  <c r="E2373" i="1"/>
  <c r="F2373" i="1"/>
  <c r="G2373" i="1"/>
  <c r="AL2373" i="1"/>
  <c r="AM2373" i="1"/>
  <c r="AN2373" i="1"/>
  <c r="AO2373" i="1"/>
  <c r="C2374" i="1"/>
  <c r="AS2374" i="1" s="1"/>
  <c r="D2374" i="1"/>
  <c r="E2374" i="1"/>
  <c r="F2374" i="1"/>
  <c r="G2374" i="1"/>
  <c r="AL2374" i="1"/>
  <c r="AM2374" i="1"/>
  <c r="AN2374" i="1"/>
  <c r="AO2374" i="1"/>
  <c r="C2375" i="1"/>
  <c r="AR2375" i="1" s="1"/>
  <c r="D2375" i="1"/>
  <c r="E2375" i="1"/>
  <c r="F2375" i="1"/>
  <c r="G2375" i="1"/>
  <c r="AL2375" i="1"/>
  <c r="AM2375" i="1"/>
  <c r="AN2375" i="1"/>
  <c r="AO2375" i="1"/>
  <c r="C2376" i="1"/>
  <c r="J2376" i="1" s="1"/>
  <c r="D2376" i="1"/>
  <c r="E2376" i="1"/>
  <c r="F2376" i="1"/>
  <c r="G2376" i="1"/>
  <c r="AL2376" i="1"/>
  <c r="AM2376" i="1"/>
  <c r="AN2376" i="1"/>
  <c r="AO2376" i="1"/>
  <c r="C2377" i="1"/>
  <c r="K2377" i="1" s="1"/>
  <c r="D2377" i="1"/>
  <c r="E2377" i="1"/>
  <c r="F2377" i="1"/>
  <c r="G2377" i="1"/>
  <c r="AL2377" i="1"/>
  <c r="AM2377" i="1"/>
  <c r="AN2377" i="1"/>
  <c r="AO2377" i="1"/>
  <c r="C2378" i="1"/>
  <c r="AR2378" i="1" s="1"/>
  <c r="D2378" i="1"/>
  <c r="E2378" i="1"/>
  <c r="F2378" i="1"/>
  <c r="G2378" i="1"/>
  <c r="AL2378" i="1"/>
  <c r="AM2378" i="1"/>
  <c r="AN2378" i="1"/>
  <c r="AO2378" i="1"/>
  <c r="C2379" i="1"/>
  <c r="K2379" i="1" s="1"/>
  <c r="D2379" i="1"/>
  <c r="E2379" i="1"/>
  <c r="F2379" i="1"/>
  <c r="G2379" i="1"/>
  <c r="AL2379" i="1"/>
  <c r="AM2379" i="1"/>
  <c r="AN2379" i="1"/>
  <c r="AO2379" i="1"/>
  <c r="C2380" i="1"/>
  <c r="D2380" i="1"/>
  <c r="E2380" i="1"/>
  <c r="F2380" i="1"/>
  <c r="G2380" i="1"/>
  <c r="AL2380" i="1"/>
  <c r="AM2380" i="1"/>
  <c r="AN2380" i="1"/>
  <c r="AO2380" i="1"/>
  <c r="C2381" i="1"/>
  <c r="D2381" i="1"/>
  <c r="E2381" i="1"/>
  <c r="F2381" i="1"/>
  <c r="G2381" i="1"/>
  <c r="AL2381" i="1"/>
  <c r="AM2381" i="1"/>
  <c r="AN2381" i="1"/>
  <c r="AO2381" i="1"/>
  <c r="C2382" i="1"/>
  <c r="D2382" i="1"/>
  <c r="E2382" i="1"/>
  <c r="F2382" i="1"/>
  <c r="G2382" i="1"/>
  <c r="AL2382" i="1"/>
  <c r="AM2382" i="1"/>
  <c r="AN2382" i="1"/>
  <c r="AO2382" i="1"/>
  <c r="C2383" i="1"/>
  <c r="D2383" i="1"/>
  <c r="E2383" i="1"/>
  <c r="F2383" i="1"/>
  <c r="G2383" i="1"/>
  <c r="AL2383" i="1"/>
  <c r="AM2383" i="1"/>
  <c r="AN2383" i="1"/>
  <c r="AO2383" i="1"/>
  <c r="C2384" i="1"/>
  <c r="AQ2384" i="1" s="1"/>
  <c r="D2384" i="1"/>
  <c r="E2384" i="1"/>
  <c r="F2384" i="1"/>
  <c r="G2384" i="1"/>
  <c r="AL2384" i="1"/>
  <c r="AM2384" i="1"/>
  <c r="AN2384" i="1"/>
  <c r="AO2384" i="1"/>
  <c r="C2385" i="1"/>
  <c r="K2385" i="1" s="1"/>
  <c r="D2385" i="1"/>
  <c r="E2385" i="1"/>
  <c r="F2385" i="1"/>
  <c r="G2385" i="1"/>
  <c r="AL2385" i="1"/>
  <c r="AM2385" i="1"/>
  <c r="AN2385" i="1"/>
  <c r="AO2385" i="1"/>
  <c r="C2386" i="1"/>
  <c r="D2386" i="1"/>
  <c r="E2386" i="1"/>
  <c r="F2386" i="1"/>
  <c r="G2386" i="1"/>
  <c r="AL2386" i="1"/>
  <c r="AM2386" i="1"/>
  <c r="AN2386" i="1"/>
  <c r="AO2386" i="1"/>
  <c r="C2387" i="1"/>
  <c r="J2387" i="1" s="1"/>
  <c r="D2387" i="1"/>
  <c r="E2387" i="1"/>
  <c r="F2387" i="1"/>
  <c r="G2387" i="1"/>
  <c r="H2387" i="1" s="1"/>
  <c r="AL2387" i="1"/>
  <c r="AM2387" i="1"/>
  <c r="AN2387" i="1"/>
  <c r="AO2387" i="1"/>
  <c r="C2388" i="1"/>
  <c r="D2388" i="1"/>
  <c r="E2388" i="1"/>
  <c r="F2388" i="1"/>
  <c r="G2388" i="1"/>
  <c r="AL2388" i="1"/>
  <c r="AM2388" i="1"/>
  <c r="AN2388" i="1"/>
  <c r="AO2388" i="1"/>
  <c r="C2389" i="1"/>
  <c r="J2389" i="1" s="1"/>
  <c r="D2389" i="1"/>
  <c r="E2389" i="1"/>
  <c r="F2389" i="1"/>
  <c r="G2389" i="1"/>
  <c r="AL2389" i="1"/>
  <c r="AM2389" i="1"/>
  <c r="AN2389" i="1"/>
  <c r="AO2389" i="1"/>
  <c r="C2390" i="1"/>
  <c r="D2390" i="1"/>
  <c r="E2390" i="1"/>
  <c r="F2390" i="1"/>
  <c r="G2390" i="1"/>
  <c r="AL2390" i="1"/>
  <c r="AM2390" i="1"/>
  <c r="AN2390" i="1"/>
  <c r="AO2390" i="1"/>
  <c r="C2391" i="1"/>
  <c r="D2391" i="1"/>
  <c r="E2391" i="1"/>
  <c r="F2391" i="1"/>
  <c r="G2391" i="1"/>
  <c r="AL2391" i="1"/>
  <c r="AM2391" i="1"/>
  <c r="AN2391" i="1"/>
  <c r="AO2391" i="1"/>
  <c r="C2392" i="1"/>
  <c r="D2392" i="1"/>
  <c r="E2392" i="1"/>
  <c r="F2392" i="1"/>
  <c r="G2392" i="1"/>
  <c r="AL2392" i="1"/>
  <c r="AM2392" i="1"/>
  <c r="AN2392" i="1"/>
  <c r="AO2392" i="1"/>
  <c r="C2393" i="1"/>
  <c r="K2393" i="1" s="1"/>
  <c r="D2393" i="1"/>
  <c r="E2393" i="1"/>
  <c r="F2393" i="1"/>
  <c r="G2393" i="1"/>
  <c r="AL2393" i="1"/>
  <c r="AM2393" i="1"/>
  <c r="AN2393" i="1"/>
  <c r="AO2393" i="1"/>
  <c r="C2394" i="1"/>
  <c r="L2394" i="1" s="1"/>
  <c r="D2394" i="1"/>
  <c r="E2394" i="1"/>
  <c r="F2394" i="1"/>
  <c r="G2394" i="1"/>
  <c r="AL2394" i="1"/>
  <c r="AM2394" i="1"/>
  <c r="AN2394" i="1"/>
  <c r="AO2394" i="1"/>
  <c r="C2395" i="1"/>
  <c r="D2395" i="1"/>
  <c r="E2395" i="1"/>
  <c r="F2395" i="1"/>
  <c r="G2395" i="1"/>
  <c r="AL2395" i="1"/>
  <c r="AM2395" i="1"/>
  <c r="AN2395" i="1"/>
  <c r="AO2395" i="1"/>
  <c r="C2396" i="1"/>
  <c r="J2396" i="1" s="1"/>
  <c r="D2396" i="1"/>
  <c r="E2396" i="1"/>
  <c r="F2396" i="1"/>
  <c r="G2396" i="1"/>
  <c r="AL2396" i="1"/>
  <c r="AM2396" i="1"/>
  <c r="AN2396" i="1"/>
  <c r="AO2396" i="1"/>
  <c r="C2397" i="1"/>
  <c r="D2397" i="1"/>
  <c r="E2397" i="1"/>
  <c r="F2397" i="1"/>
  <c r="G2397" i="1"/>
  <c r="AL2397" i="1"/>
  <c r="AM2397" i="1"/>
  <c r="AN2397" i="1"/>
  <c r="AO2397" i="1"/>
  <c r="C2398" i="1"/>
  <c r="J2398" i="1" s="1"/>
  <c r="D2398" i="1"/>
  <c r="E2398" i="1"/>
  <c r="F2398" i="1"/>
  <c r="G2398" i="1"/>
  <c r="AL2398" i="1"/>
  <c r="AM2398" i="1"/>
  <c r="AN2398" i="1"/>
  <c r="AO2398" i="1"/>
  <c r="C2399" i="1"/>
  <c r="D2399" i="1"/>
  <c r="E2399" i="1"/>
  <c r="F2399" i="1"/>
  <c r="G2399" i="1"/>
  <c r="AL2399" i="1"/>
  <c r="AM2399" i="1"/>
  <c r="AN2399" i="1"/>
  <c r="AO2399" i="1"/>
  <c r="G2400" i="1"/>
  <c r="C2409" i="1"/>
  <c r="L2409" i="1" s="1"/>
  <c r="D2409" i="1"/>
  <c r="E2409" i="1"/>
  <c r="F2409" i="1"/>
  <c r="G2409" i="1"/>
  <c r="AL2409" i="1"/>
  <c r="AM2409" i="1"/>
  <c r="AN2409" i="1"/>
  <c r="AO2409" i="1"/>
  <c r="C2410" i="1"/>
  <c r="D2410" i="1"/>
  <c r="E2410" i="1"/>
  <c r="F2410" i="1"/>
  <c r="G2410" i="1"/>
  <c r="AL2410" i="1"/>
  <c r="AM2410" i="1"/>
  <c r="AN2410" i="1"/>
  <c r="AO2410" i="1"/>
  <c r="C2411" i="1"/>
  <c r="D2411" i="1"/>
  <c r="E2411" i="1"/>
  <c r="F2411" i="1"/>
  <c r="G2411" i="1"/>
  <c r="AL2411" i="1"/>
  <c r="AM2411" i="1"/>
  <c r="AN2411" i="1"/>
  <c r="AO2411" i="1"/>
  <c r="C2412" i="1"/>
  <c r="D2412" i="1"/>
  <c r="E2412" i="1"/>
  <c r="F2412" i="1"/>
  <c r="G2412" i="1"/>
  <c r="AL2412" i="1"/>
  <c r="AM2412" i="1"/>
  <c r="AN2412" i="1"/>
  <c r="AO2412" i="1"/>
  <c r="C2413" i="1"/>
  <c r="AP2413" i="1" s="1"/>
  <c r="D2413" i="1"/>
  <c r="E2413" i="1"/>
  <c r="F2413" i="1"/>
  <c r="G2413" i="1"/>
  <c r="H2413" i="1" s="1"/>
  <c r="J2413" i="1"/>
  <c r="AL2413" i="1"/>
  <c r="AM2413" i="1"/>
  <c r="AN2413" i="1"/>
  <c r="AO2413" i="1"/>
  <c r="C2414" i="1"/>
  <c r="D2414" i="1"/>
  <c r="E2414" i="1"/>
  <c r="F2414" i="1"/>
  <c r="G2414" i="1"/>
  <c r="AL2414" i="1"/>
  <c r="AM2414" i="1"/>
  <c r="AN2414" i="1"/>
  <c r="AO2414" i="1"/>
  <c r="C2415" i="1"/>
  <c r="D2415" i="1"/>
  <c r="E2415" i="1"/>
  <c r="F2415" i="1"/>
  <c r="G2415" i="1"/>
  <c r="AL2415" i="1"/>
  <c r="AM2415" i="1"/>
  <c r="AN2415" i="1"/>
  <c r="AO2415" i="1"/>
  <c r="C2416" i="1"/>
  <c r="J2416" i="1" s="1"/>
  <c r="D2416" i="1"/>
  <c r="E2416" i="1"/>
  <c r="F2416" i="1"/>
  <c r="G2416" i="1"/>
  <c r="AL2416" i="1"/>
  <c r="AM2416" i="1"/>
  <c r="AN2416" i="1"/>
  <c r="AO2416" i="1"/>
  <c r="C2417" i="1"/>
  <c r="L2417" i="1" s="1"/>
  <c r="D2417" i="1"/>
  <c r="E2417" i="1"/>
  <c r="F2417" i="1"/>
  <c r="G2417" i="1"/>
  <c r="AL2417" i="1"/>
  <c r="AM2417" i="1"/>
  <c r="AN2417" i="1"/>
  <c r="AO2417" i="1"/>
  <c r="C2418" i="1"/>
  <c r="AP2418" i="1" s="1"/>
  <c r="D2418" i="1"/>
  <c r="E2418" i="1"/>
  <c r="F2418" i="1"/>
  <c r="G2418" i="1"/>
  <c r="L2418" i="1"/>
  <c r="AL2418" i="1"/>
  <c r="AM2418" i="1"/>
  <c r="AN2418" i="1"/>
  <c r="AO2418" i="1"/>
  <c r="C2419" i="1"/>
  <c r="D2419" i="1"/>
  <c r="E2419" i="1"/>
  <c r="F2419" i="1"/>
  <c r="G2419" i="1"/>
  <c r="AL2419" i="1"/>
  <c r="AM2419" i="1"/>
  <c r="AN2419" i="1"/>
  <c r="AO2419" i="1"/>
  <c r="C2420" i="1"/>
  <c r="D2420" i="1"/>
  <c r="E2420" i="1"/>
  <c r="F2420" i="1"/>
  <c r="G2420" i="1"/>
  <c r="AL2420" i="1"/>
  <c r="AM2420" i="1"/>
  <c r="AN2420" i="1"/>
  <c r="AO2420" i="1"/>
  <c r="C2421" i="1"/>
  <c r="AP2421" i="1" s="1"/>
  <c r="D2421" i="1"/>
  <c r="E2421" i="1"/>
  <c r="F2421" i="1"/>
  <c r="G2421" i="1"/>
  <c r="AL2421" i="1"/>
  <c r="AM2421" i="1"/>
  <c r="AN2421" i="1"/>
  <c r="AO2421" i="1"/>
  <c r="C2422" i="1"/>
  <c r="D2422" i="1"/>
  <c r="E2422" i="1"/>
  <c r="F2422" i="1"/>
  <c r="G2422" i="1"/>
  <c r="AL2422" i="1"/>
  <c r="AM2422" i="1"/>
  <c r="AN2422" i="1"/>
  <c r="AO2422" i="1"/>
  <c r="C2423" i="1"/>
  <c r="D2423" i="1"/>
  <c r="E2423" i="1"/>
  <c r="F2423" i="1"/>
  <c r="G2423" i="1"/>
  <c r="AL2423" i="1"/>
  <c r="AM2423" i="1"/>
  <c r="AN2423" i="1"/>
  <c r="AO2423" i="1"/>
  <c r="C2424" i="1"/>
  <c r="AP2424" i="1" s="1"/>
  <c r="D2424" i="1"/>
  <c r="E2424" i="1"/>
  <c r="F2424" i="1"/>
  <c r="G2424" i="1"/>
  <c r="AL2424" i="1"/>
  <c r="AM2424" i="1"/>
  <c r="AN2424" i="1"/>
  <c r="AO2424" i="1"/>
  <c r="C2425" i="1"/>
  <c r="D2425" i="1"/>
  <c r="E2425" i="1"/>
  <c r="F2425" i="1"/>
  <c r="G2425" i="1"/>
  <c r="AL2425" i="1"/>
  <c r="AM2425" i="1"/>
  <c r="AN2425" i="1"/>
  <c r="AO2425" i="1"/>
  <c r="C2426" i="1"/>
  <c r="D2426" i="1"/>
  <c r="E2426" i="1"/>
  <c r="F2426" i="1"/>
  <c r="G2426" i="1"/>
  <c r="AL2426" i="1"/>
  <c r="AM2426" i="1"/>
  <c r="AN2426" i="1"/>
  <c r="AO2426" i="1"/>
  <c r="C2427" i="1"/>
  <c r="D2427" i="1"/>
  <c r="E2427" i="1"/>
  <c r="F2427" i="1"/>
  <c r="G2427" i="1"/>
  <c r="AL2427" i="1"/>
  <c r="AM2427" i="1"/>
  <c r="AN2427" i="1"/>
  <c r="AO2427" i="1"/>
  <c r="C2428" i="1"/>
  <c r="D2428" i="1"/>
  <c r="E2428" i="1"/>
  <c r="F2428" i="1"/>
  <c r="G2428" i="1"/>
  <c r="AL2428" i="1"/>
  <c r="AM2428" i="1"/>
  <c r="AN2428" i="1"/>
  <c r="AO2428" i="1"/>
  <c r="C2429" i="1"/>
  <c r="L2429" i="1" s="1"/>
  <c r="D2429" i="1"/>
  <c r="E2429" i="1"/>
  <c r="F2429" i="1"/>
  <c r="G2429" i="1"/>
  <c r="AL2429" i="1"/>
  <c r="AM2429" i="1"/>
  <c r="AN2429" i="1"/>
  <c r="AO2429" i="1"/>
  <c r="C2430" i="1"/>
  <c r="D2430" i="1"/>
  <c r="E2430" i="1"/>
  <c r="F2430" i="1"/>
  <c r="G2430" i="1"/>
  <c r="AL2430" i="1"/>
  <c r="AM2430" i="1"/>
  <c r="AN2430" i="1"/>
  <c r="AO2430" i="1"/>
  <c r="C2431" i="1"/>
  <c r="D2431" i="1"/>
  <c r="E2431" i="1"/>
  <c r="F2431" i="1"/>
  <c r="G2431" i="1"/>
  <c r="AL2431" i="1"/>
  <c r="AM2431" i="1"/>
  <c r="AN2431" i="1"/>
  <c r="AO2431" i="1"/>
  <c r="C2432" i="1"/>
  <c r="D2432" i="1"/>
  <c r="E2432" i="1"/>
  <c r="F2432" i="1"/>
  <c r="G2432" i="1"/>
  <c r="AL2432" i="1"/>
  <c r="AM2432" i="1"/>
  <c r="AN2432" i="1"/>
  <c r="AO2432" i="1"/>
  <c r="C2433" i="1"/>
  <c r="AR2433" i="1" s="1"/>
  <c r="D2433" i="1"/>
  <c r="E2433" i="1"/>
  <c r="F2433" i="1"/>
  <c r="G2433" i="1"/>
  <c r="AL2433" i="1"/>
  <c r="AM2433" i="1"/>
  <c r="AN2433" i="1"/>
  <c r="AO2433" i="1"/>
  <c r="C2434" i="1"/>
  <c r="L2434" i="1" s="1"/>
  <c r="D2434" i="1"/>
  <c r="E2434" i="1"/>
  <c r="F2434" i="1"/>
  <c r="G2434" i="1"/>
  <c r="AL2434" i="1"/>
  <c r="AM2434" i="1"/>
  <c r="AN2434" i="1"/>
  <c r="AO2434" i="1"/>
  <c r="C2435" i="1"/>
  <c r="K2435" i="1" s="1"/>
  <c r="D2435" i="1"/>
  <c r="E2435" i="1"/>
  <c r="F2435" i="1"/>
  <c r="G2435" i="1"/>
  <c r="AL2435" i="1"/>
  <c r="AM2435" i="1"/>
  <c r="AN2435" i="1"/>
  <c r="AO2435" i="1"/>
  <c r="C2436" i="1"/>
  <c r="D2436" i="1"/>
  <c r="E2436" i="1"/>
  <c r="F2436" i="1"/>
  <c r="G2436" i="1"/>
  <c r="AL2436" i="1"/>
  <c r="AM2436" i="1"/>
  <c r="AN2436" i="1"/>
  <c r="AO2436" i="1"/>
  <c r="C2437" i="1"/>
  <c r="L2437" i="1" s="1"/>
  <c r="D2437" i="1"/>
  <c r="E2437" i="1"/>
  <c r="F2437" i="1"/>
  <c r="G2437" i="1"/>
  <c r="AL2437" i="1"/>
  <c r="AM2437" i="1"/>
  <c r="AN2437" i="1"/>
  <c r="AO2437" i="1"/>
  <c r="C2438" i="1"/>
  <c r="J2438" i="1" s="1"/>
  <c r="D2438" i="1"/>
  <c r="E2438" i="1"/>
  <c r="F2438" i="1"/>
  <c r="G2438" i="1"/>
  <c r="AL2438" i="1"/>
  <c r="AM2438" i="1"/>
  <c r="AN2438" i="1"/>
  <c r="AO2438" i="1"/>
  <c r="C2439" i="1"/>
  <c r="D2439" i="1"/>
  <c r="E2439" i="1"/>
  <c r="F2439" i="1"/>
  <c r="G2439" i="1"/>
  <c r="AL2439" i="1"/>
  <c r="AM2439" i="1"/>
  <c r="AN2439" i="1"/>
  <c r="AO2439" i="1"/>
  <c r="C2440" i="1"/>
  <c r="D2440" i="1"/>
  <c r="E2440" i="1"/>
  <c r="F2440" i="1"/>
  <c r="G2440" i="1"/>
  <c r="AL2440" i="1"/>
  <c r="AM2440" i="1"/>
  <c r="AN2440" i="1"/>
  <c r="AO2440" i="1"/>
  <c r="C2441" i="1"/>
  <c r="D2441" i="1"/>
  <c r="E2441" i="1"/>
  <c r="F2441" i="1"/>
  <c r="G2441" i="1"/>
  <c r="AL2441" i="1"/>
  <c r="AM2441" i="1"/>
  <c r="AN2441" i="1"/>
  <c r="AO2441" i="1"/>
  <c r="C2442" i="1"/>
  <c r="L2442" i="1" s="1"/>
  <c r="D2442" i="1"/>
  <c r="E2442" i="1"/>
  <c r="F2442" i="1"/>
  <c r="G2442" i="1"/>
  <c r="AL2442" i="1"/>
  <c r="AM2442" i="1"/>
  <c r="AN2442" i="1"/>
  <c r="AO2442" i="1"/>
  <c r="C2443" i="1"/>
  <c r="K2443" i="1" s="1"/>
  <c r="D2443" i="1"/>
  <c r="E2443" i="1"/>
  <c r="F2443" i="1"/>
  <c r="G2443" i="1"/>
  <c r="AL2443" i="1"/>
  <c r="AM2443" i="1"/>
  <c r="AN2443" i="1"/>
  <c r="AO2443" i="1"/>
  <c r="C2444" i="1"/>
  <c r="D2444" i="1"/>
  <c r="E2444" i="1"/>
  <c r="F2444" i="1"/>
  <c r="G2444" i="1"/>
  <c r="AL2444" i="1"/>
  <c r="AM2444" i="1"/>
  <c r="AN2444" i="1"/>
  <c r="AO2444" i="1"/>
  <c r="C2445" i="1"/>
  <c r="D2445" i="1"/>
  <c r="E2445" i="1"/>
  <c r="F2445" i="1"/>
  <c r="G2445" i="1"/>
  <c r="AL2445" i="1"/>
  <c r="AM2445" i="1"/>
  <c r="AN2445" i="1"/>
  <c r="AO2445" i="1"/>
  <c r="C2446" i="1"/>
  <c r="J2446" i="1" s="1"/>
  <c r="D2446" i="1"/>
  <c r="E2446" i="1"/>
  <c r="F2446" i="1"/>
  <c r="G2446" i="1"/>
  <c r="K2446" i="1"/>
  <c r="L2446" i="1"/>
  <c r="AL2446" i="1"/>
  <c r="AM2446" i="1"/>
  <c r="AN2446" i="1"/>
  <c r="AO2446" i="1"/>
  <c r="AQ2446" i="1"/>
  <c r="AR2446" i="1"/>
  <c r="AS2446" i="1"/>
  <c r="C2447" i="1"/>
  <c r="D2447" i="1"/>
  <c r="E2447" i="1"/>
  <c r="F2447" i="1"/>
  <c r="G2447" i="1"/>
  <c r="AL2447" i="1"/>
  <c r="AM2447" i="1"/>
  <c r="AN2447" i="1"/>
  <c r="AO2447" i="1"/>
  <c r="C2448" i="1"/>
  <c r="D2448" i="1"/>
  <c r="E2448" i="1"/>
  <c r="F2448" i="1"/>
  <c r="G2448" i="1"/>
  <c r="AL2448" i="1"/>
  <c r="AM2448" i="1"/>
  <c r="AN2448" i="1"/>
  <c r="AO2448" i="1"/>
  <c r="C2449" i="1"/>
  <c r="AR2449" i="1" s="1"/>
  <c r="D2449" i="1"/>
  <c r="E2449" i="1"/>
  <c r="F2449" i="1"/>
  <c r="G2449" i="1"/>
  <c r="AL2449" i="1"/>
  <c r="AM2449" i="1"/>
  <c r="AN2449" i="1"/>
  <c r="AO2449" i="1"/>
  <c r="C2450" i="1"/>
  <c r="D2450" i="1"/>
  <c r="E2450" i="1"/>
  <c r="F2450" i="1"/>
  <c r="G2450" i="1"/>
  <c r="AL2450" i="1"/>
  <c r="AM2450" i="1"/>
  <c r="AN2450" i="1"/>
  <c r="AO2450" i="1"/>
  <c r="C2451" i="1"/>
  <c r="D2451" i="1"/>
  <c r="E2451" i="1"/>
  <c r="F2451" i="1"/>
  <c r="G2451" i="1"/>
  <c r="AL2451" i="1"/>
  <c r="AM2451" i="1"/>
  <c r="AN2451" i="1"/>
  <c r="AO2451" i="1"/>
  <c r="C2452" i="1"/>
  <c r="D2452" i="1"/>
  <c r="E2452" i="1"/>
  <c r="F2452" i="1"/>
  <c r="G2452" i="1"/>
  <c r="AL2452" i="1"/>
  <c r="AM2452" i="1"/>
  <c r="AN2452" i="1"/>
  <c r="AO2452" i="1"/>
  <c r="C2453" i="1"/>
  <c r="J2453" i="1" s="1"/>
  <c r="D2453" i="1"/>
  <c r="E2453" i="1"/>
  <c r="F2453" i="1"/>
  <c r="G2453" i="1"/>
  <c r="AL2453" i="1"/>
  <c r="AM2453" i="1"/>
  <c r="AN2453" i="1"/>
  <c r="AO2453" i="1"/>
  <c r="C2454" i="1"/>
  <c r="D2454" i="1"/>
  <c r="E2454" i="1"/>
  <c r="F2454" i="1"/>
  <c r="G2454" i="1"/>
  <c r="AL2454" i="1"/>
  <c r="AM2454" i="1"/>
  <c r="AN2454" i="1"/>
  <c r="AO2454" i="1"/>
  <c r="C2455" i="1"/>
  <c r="D2455" i="1"/>
  <c r="E2455" i="1"/>
  <c r="F2455" i="1"/>
  <c r="G2455" i="1"/>
  <c r="AL2455" i="1"/>
  <c r="AM2455" i="1"/>
  <c r="AN2455" i="1"/>
  <c r="AO2455" i="1"/>
  <c r="C2457" i="1"/>
  <c r="D2457" i="1"/>
  <c r="E2457" i="1"/>
  <c r="F2457" i="1"/>
  <c r="G2457" i="1"/>
  <c r="AL2457" i="1"/>
  <c r="AM2457" i="1"/>
  <c r="AN2457" i="1"/>
  <c r="AO2457" i="1"/>
  <c r="C2458" i="1"/>
  <c r="L2458" i="1" s="1"/>
  <c r="D2458" i="1"/>
  <c r="E2458" i="1"/>
  <c r="F2458" i="1"/>
  <c r="G2458" i="1"/>
  <c r="AL2458" i="1"/>
  <c r="AM2458" i="1"/>
  <c r="AN2458" i="1"/>
  <c r="AO2458" i="1"/>
  <c r="C2459" i="1"/>
  <c r="D2459" i="1"/>
  <c r="E2459" i="1"/>
  <c r="F2459" i="1"/>
  <c r="G2459" i="1"/>
  <c r="AL2459" i="1"/>
  <c r="AM2459" i="1"/>
  <c r="AN2459" i="1"/>
  <c r="AO2459" i="1"/>
  <c r="C2460" i="1"/>
  <c r="D2460" i="1"/>
  <c r="E2460" i="1"/>
  <c r="F2460" i="1"/>
  <c r="G2460" i="1"/>
  <c r="AL2460" i="1"/>
  <c r="AM2460" i="1"/>
  <c r="AN2460" i="1"/>
  <c r="AO2460" i="1"/>
  <c r="C2461" i="1"/>
  <c r="D2461" i="1"/>
  <c r="E2461" i="1"/>
  <c r="F2461" i="1"/>
  <c r="G2461" i="1"/>
  <c r="AL2461" i="1"/>
  <c r="AM2461" i="1"/>
  <c r="AN2461" i="1"/>
  <c r="AO2461" i="1"/>
  <c r="C2462" i="1"/>
  <c r="D2462" i="1"/>
  <c r="E2462" i="1"/>
  <c r="F2462" i="1"/>
  <c r="G2462" i="1"/>
  <c r="AL2462" i="1"/>
  <c r="AM2462" i="1"/>
  <c r="AN2462" i="1"/>
  <c r="AO2462" i="1"/>
  <c r="C2463" i="1"/>
  <c r="D2463" i="1"/>
  <c r="E2463" i="1"/>
  <c r="F2463" i="1"/>
  <c r="G2463" i="1"/>
  <c r="AL2463" i="1"/>
  <c r="AM2463" i="1"/>
  <c r="AN2463" i="1"/>
  <c r="AO2463" i="1"/>
  <c r="C2464" i="1"/>
  <c r="D2464" i="1"/>
  <c r="E2464" i="1"/>
  <c r="F2464" i="1"/>
  <c r="G2464" i="1"/>
  <c r="AL2464" i="1"/>
  <c r="AM2464" i="1"/>
  <c r="AN2464" i="1"/>
  <c r="AO2464" i="1"/>
  <c r="C2465" i="1"/>
  <c r="D2465" i="1"/>
  <c r="E2465" i="1"/>
  <c r="F2465" i="1"/>
  <c r="G2465" i="1"/>
  <c r="AL2465" i="1"/>
  <c r="AM2465" i="1"/>
  <c r="AN2465" i="1"/>
  <c r="AO2465" i="1"/>
  <c r="C2466" i="1"/>
  <c r="AR2466" i="1" s="1"/>
  <c r="D2466" i="1"/>
  <c r="E2466" i="1"/>
  <c r="F2466" i="1"/>
  <c r="G2466" i="1"/>
  <c r="AL2466" i="1"/>
  <c r="AM2466" i="1"/>
  <c r="AN2466" i="1"/>
  <c r="AO2466" i="1"/>
  <c r="C2467" i="1"/>
  <c r="L2467" i="1" s="1"/>
  <c r="D2467" i="1"/>
  <c r="E2467" i="1"/>
  <c r="F2467" i="1"/>
  <c r="G2467" i="1"/>
  <c r="AL2467" i="1"/>
  <c r="AM2467" i="1"/>
  <c r="AN2467" i="1"/>
  <c r="AO2467" i="1"/>
  <c r="C2468" i="1"/>
  <c r="D2468" i="1"/>
  <c r="E2468" i="1"/>
  <c r="F2468" i="1"/>
  <c r="G2468" i="1"/>
  <c r="AL2468" i="1"/>
  <c r="AM2468" i="1"/>
  <c r="AN2468" i="1"/>
  <c r="AO2468" i="1"/>
  <c r="C2469" i="1"/>
  <c r="D2469" i="1"/>
  <c r="E2469" i="1"/>
  <c r="F2469" i="1"/>
  <c r="G2469" i="1"/>
  <c r="AL2469" i="1"/>
  <c r="AM2469" i="1"/>
  <c r="AN2469" i="1"/>
  <c r="AO2469" i="1"/>
  <c r="C2470" i="1"/>
  <c r="D2470" i="1"/>
  <c r="E2470" i="1"/>
  <c r="F2470" i="1"/>
  <c r="G2470" i="1"/>
  <c r="AL2470" i="1"/>
  <c r="AM2470" i="1"/>
  <c r="AN2470" i="1"/>
  <c r="AO2470" i="1"/>
  <c r="C2471" i="1"/>
  <c r="J2471" i="1" s="1"/>
  <c r="D2471" i="1"/>
  <c r="E2471" i="1"/>
  <c r="F2471" i="1"/>
  <c r="G2471" i="1"/>
  <c r="AL2471" i="1"/>
  <c r="AM2471" i="1"/>
  <c r="AN2471" i="1"/>
  <c r="AO2471" i="1"/>
  <c r="C2472" i="1"/>
  <c r="D2472" i="1"/>
  <c r="E2472" i="1"/>
  <c r="F2472" i="1"/>
  <c r="G2472" i="1"/>
  <c r="AL2472" i="1"/>
  <c r="AM2472" i="1"/>
  <c r="AN2472" i="1"/>
  <c r="AO2472" i="1"/>
  <c r="C2473" i="1"/>
  <c r="K2473" i="1" s="1"/>
  <c r="D2473" i="1"/>
  <c r="E2473" i="1"/>
  <c r="F2473" i="1"/>
  <c r="G2473" i="1"/>
  <c r="AL2473" i="1"/>
  <c r="AM2473" i="1"/>
  <c r="AN2473" i="1"/>
  <c r="AO2473" i="1"/>
  <c r="C2474" i="1"/>
  <c r="L2474" i="1" s="1"/>
  <c r="D2474" i="1"/>
  <c r="E2474" i="1"/>
  <c r="F2474" i="1"/>
  <c r="G2474" i="1"/>
  <c r="AL2474" i="1"/>
  <c r="AM2474" i="1"/>
  <c r="AN2474" i="1"/>
  <c r="AO2474" i="1"/>
  <c r="C2475" i="1"/>
  <c r="D2475" i="1"/>
  <c r="E2475" i="1"/>
  <c r="F2475" i="1"/>
  <c r="G2475" i="1"/>
  <c r="AL2475" i="1"/>
  <c r="AM2475" i="1"/>
  <c r="AN2475" i="1"/>
  <c r="AO2475" i="1"/>
  <c r="C2476" i="1"/>
  <c r="D2476" i="1"/>
  <c r="E2476" i="1"/>
  <c r="F2476" i="1"/>
  <c r="G2476" i="1"/>
  <c r="AL2476" i="1"/>
  <c r="AM2476" i="1"/>
  <c r="AN2476" i="1"/>
  <c r="AO2476" i="1"/>
  <c r="C2477" i="1"/>
  <c r="D2477" i="1"/>
  <c r="E2477" i="1"/>
  <c r="F2477" i="1"/>
  <c r="G2477" i="1"/>
  <c r="AL2477" i="1"/>
  <c r="AM2477" i="1"/>
  <c r="AN2477" i="1"/>
  <c r="AO2477" i="1"/>
  <c r="C2478" i="1"/>
  <c r="D2478" i="1"/>
  <c r="E2478" i="1"/>
  <c r="F2478" i="1"/>
  <c r="G2478" i="1"/>
  <c r="AL2478" i="1"/>
  <c r="AM2478" i="1"/>
  <c r="AN2478" i="1"/>
  <c r="AO2478" i="1"/>
  <c r="C2479" i="1"/>
  <c r="J2479" i="1" s="1"/>
  <c r="D2479" i="1"/>
  <c r="E2479" i="1"/>
  <c r="F2479" i="1"/>
  <c r="G2479" i="1"/>
  <c r="AL2479" i="1"/>
  <c r="AM2479" i="1"/>
  <c r="AN2479" i="1"/>
  <c r="AO2479" i="1"/>
  <c r="C2480" i="1"/>
  <c r="D2480" i="1"/>
  <c r="E2480" i="1"/>
  <c r="F2480" i="1"/>
  <c r="G2480" i="1"/>
  <c r="AL2480" i="1"/>
  <c r="AM2480" i="1"/>
  <c r="AN2480" i="1"/>
  <c r="AO2480" i="1"/>
  <c r="C2481" i="1"/>
  <c r="D2481" i="1"/>
  <c r="E2481" i="1"/>
  <c r="F2481" i="1"/>
  <c r="G2481" i="1"/>
  <c r="AL2481" i="1"/>
  <c r="AM2481" i="1"/>
  <c r="AN2481" i="1"/>
  <c r="AO2481" i="1"/>
  <c r="C2482" i="1"/>
  <c r="D2482" i="1"/>
  <c r="E2482" i="1"/>
  <c r="F2482" i="1"/>
  <c r="G2482" i="1"/>
  <c r="AL2482" i="1"/>
  <c r="AM2482" i="1"/>
  <c r="AN2482" i="1"/>
  <c r="AO2482" i="1"/>
  <c r="C2483" i="1"/>
  <c r="D2483" i="1"/>
  <c r="E2483" i="1"/>
  <c r="F2483" i="1"/>
  <c r="G2483" i="1"/>
  <c r="AL2483" i="1"/>
  <c r="AM2483" i="1"/>
  <c r="AN2483" i="1"/>
  <c r="AO2483" i="1"/>
  <c r="C2484" i="1"/>
  <c r="K2484" i="1" s="1"/>
  <c r="D2484" i="1"/>
  <c r="E2484" i="1"/>
  <c r="F2484" i="1"/>
  <c r="G2484" i="1"/>
  <c r="AL2484" i="1"/>
  <c r="AM2484" i="1"/>
  <c r="AN2484" i="1"/>
  <c r="AO2484" i="1"/>
  <c r="C2485" i="1"/>
  <c r="D2485" i="1"/>
  <c r="E2485" i="1"/>
  <c r="F2485" i="1"/>
  <c r="G2485" i="1"/>
  <c r="AL2485" i="1"/>
  <c r="AM2485" i="1"/>
  <c r="AN2485" i="1"/>
  <c r="AO2485" i="1"/>
  <c r="C2486" i="1"/>
  <c r="D2486" i="1"/>
  <c r="E2486" i="1"/>
  <c r="F2486" i="1"/>
  <c r="G2486" i="1"/>
  <c r="AL2486" i="1"/>
  <c r="AM2486" i="1"/>
  <c r="AN2486" i="1"/>
  <c r="AO2486" i="1"/>
  <c r="C2487" i="1"/>
  <c r="AR2487" i="1" s="1"/>
  <c r="D2487" i="1"/>
  <c r="E2487" i="1"/>
  <c r="F2487" i="1"/>
  <c r="G2487" i="1"/>
  <c r="AL2487" i="1"/>
  <c r="AM2487" i="1"/>
  <c r="AN2487" i="1"/>
  <c r="AO2487" i="1"/>
  <c r="C2488" i="1"/>
  <c r="D2488" i="1"/>
  <c r="E2488" i="1"/>
  <c r="F2488" i="1"/>
  <c r="G2488" i="1"/>
  <c r="AL2488" i="1"/>
  <c r="AM2488" i="1"/>
  <c r="AN2488" i="1"/>
  <c r="AO2488" i="1"/>
  <c r="C2489" i="1"/>
  <c r="D2489" i="1"/>
  <c r="E2489" i="1"/>
  <c r="F2489" i="1"/>
  <c r="G2489" i="1"/>
  <c r="AL2489" i="1"/>
  <c r="AM2489" i="1"/>
  <c r="AN2489" i="1"/>
  <c r="AO2489" i="1"/>
  <c r="C2490" i="1"/>
  <c r="AS2490" i="1" s="1"/>
  <c r="D2490" i="1"/>
  <c r="E2490" i="1"/>
  <c r="F2490" i="1"/>
  <c r="G2490" i="1"/>
  <c r="AL2490" i="1"/>
  <c r="AM2490" i="1"/>
  <c r="AN2490" i="1"/>
  <c r="AO2490" i="1"/>
  <c r="C2491" i="1"/>
  <c r="D2491" i="1"/>
  <c r="E2491" i="1"/>
  <c r="F2491" i="1"/>
  <c r="G2491" i="1"/>
  <c r="AL2491" i="1"/>
  <c r="AM2491" i="1"/>
  <c r="AN2491" i="1"/>
  <c r="AO2491" i="1"/>
  <c r="C2492" i="1"/>
  <c r="AR2492" i="1" s="1"/>
  <c r="D2492" i="1"/>
  <c r="E2492" i="1"/>
  <c r="F2492" i="1"/>
  <c r="G2492" i="1"/>
  <c r="AL2492" i="1"/>
  <c r="AM2492" i="1"/>
  <c r="AN2492" i="1"/>
  <c r="AO2492" i="1"/>
  <c r="C2493" i="1"/>
  <c r="D2493" i="1"/>
  <c r="E2493" i="1"/>
  <c r="F2493" i="1"/>
  <c r="G2493" i="1"/>
  <c r="AL2493" i="1"/>
  <c r="AM2493" i="1"/>
  <c r="AN2493" i="1"/>
  <c r="AO2493" i="1"/>
  <c r="C2494" i="1"/>
  <c r="D2494" i="1"/>
  <c r="E2494" i="1"/>
  <c r="F2494" i="1"/>
  <c r="G2494" i="1"/>
  <c r="AL2494" i="1"/>
  <c r="AM2494" i="1"/>
  <c r="AN2494" i="1"/>
  <c r="AO2494" i="1"/>
  <c r="C2495" i="1"/>
  <c r="J2495" i="1" s="1"/>
  <c r="D2495" i="1"/>
  <c r="E2495" i="1"/>
  <c r="F2495" i="1"/>
  <c r="G2495" i="1"/>
  <c r="AL2495" i="1"/>
  <c r="AM2495" i="1"/>
  <c r="AN2495" i="1"/>
  <c r="AO2495" i="1"/>
  <c r="C2496" i="1"/>
  <c r="D2496" i="1"/>
  <c r="E2496" i="1"/>
  <c r="F2496" i="1"/>
  <c r="G2496" i="1"/>
  <c r="AL2496" i="1"/>
  <c r="AM2496" i="1"/>
  <c r="AN2496" i="1"/>
  <c r="AO2496" i="1"/>
  <c r="C2497" i="1"/>
  <c r="D2497" i="1"/>
  <c r="E2497" i="1"/>
  <c r="F2497" i="1"/>
  <c r="G2497" i="1"/>
  <c r="AL2497" i="1"/>
  <c r="AM2497" i="1"/>
  <c r="AN2497" i="1"/>
  <c r="AO2497" i="1"/>
  <c r="C2498" i="1"/>
  <c r="D2498" i="1"/>
  <c r="E2498" i="1"/>
  <c r="F2498" i="1"/>
  <c r="G2498" i="1"/>
  <c r="AL2498" i="1"/>
  <c r="AM2498" i="1"/>
  <c r="AN2498" i="1"/>
  <c r="AO2498" i="1"/>
  <c r="C2499" i="1"/>
  <c r="AP2499" i="1" s="1"/>
  <c r="D2499" i="1"/>
  <c r="E2499" i="1"/>
  <c r="F2499" i="1"/>
  <c r="G2499" i="1"/>
  <c r="AL2499" i="1"/>
  <c r="AM2499" i="1"/>
  <c r="AN2499" i="1"/>
  <c r="AO2499" i="1"/>
  <c r="C2500" i="1"/>
  <c r="K2500" i="1" s="1"/>
  <c r="D2500" i="1"/>
  <c r="E2500" i="1"/>
  <c r="F2500" i="1"/>
  <c r="G2500" i="1"/>
  <c r="AL2500" i="1"/>
  <c r="AM2500" i="1"/>
  <c r="AN2500" i="1"/>
  <c r="AO2500" i="1"/>
  <c r="C2501" i="1"/>
  <c r="D2501" i="1"/>
  <c r="E2501" i="1"/>
  <c r="F2501" i="1"/>
  <c r="G2501" i="1"/>
  <c r="AL2501" i="1"/>
  <c r="AM2501" i="1"/>
  <c r="AN2501" i="1"/>
  <c r="AO2501" i="1"/>
  <c r="C2502" i="1"/>
  <c r="L2502" i="1" s="1"/>
  <c r="D2502" i="1"/>
  <c r="E2502" i="1"/>
  <c r="F2502" i="1"/>
  <c r="G2502" i="1"/>
  <c r="AL2502" i="1"/>
  <c r="AM2502" i="1"/>
  <c r="AN2502" i="1"/>
  <c r="AO2502" i="1"/>
  <c r="C2503" i="1"/>
  <c r="D2503" i="1"/>
  <c r="E2503" i="1"/>
  <c r="F2503" i="1"/>
  <c r="G2503" i="1"/>
  <c r="AL2503" i="1"/>
  <c r="AM2503" i="1"/>
  <c r="AN2503" i="1"/>
  <c r="AO2503" i="1"/>
  <c r="C2504" i="1"/>
  <c r="D2504" i="1"/>
  <c r="E2504" i="1"/>
  <c r="F2504" i="1"/>
  <c r="G2504" i="1"/>
  <c r="AL2504" i="1"/>
  <c r="AM2504" i="1"/>
  <c r="AN2504" i="1"/>
  <c r="AO2504" i="1"/>
  <c r="C2505" i="1"/>
  <c r="D2505" i="1"/>
  <c r="E2505" i="1"/>
  <c r="F2505" i="1"/>
  <c r="G2505" i="1"/>
  <c r="AL2505" i="1"/>
  <c r="AM2505" i="1"/>
  <c r="AN2505" i="1"/>
  <c r="AO2505" i="1"/>
  <c r="C2506" i="1"/>
  <c r="D2506" i="1"/>
  <c r="E2506" i="1"/>
  <c r="F2506" i="1"/>
  <c r="G2506" i="1"/>
  <c r="AL2506" i="1"/>
  <c r="AM2506" i="1"/>
  <c r="AN2506" i="1"/>
  <c r="AO2506" i="1"/>
  <c r="C2507" i="1"/>
  <c r="L2507" i="1" s="1"/>
  <c r="D2507" i="1"/>
  <c r="E2507" i="1"/>
  <c r="F2507" i="1"/>
  <c r="G2507" i="1"/>
  <c r="AL2507" i="1"/>
  <c r="AM2507" i="1"/>
  <c r="AN2507" i="1"/>
  <c r="AO2507" i="1"/>
  <c r="C2508" i="1"/>
  <c r="D2508" i="1"/>
  <c r="E2508" i="1"/>
  <c r="F2508" i="1"/>
  <c r="G2508" i="1"/>
  <c r="AL2508" i="1"/>
  <c r="AM2508" i="1"/>
  <c r="AN2508" i="1"/>
  <c r="AO2508" i="1"/>
  <c r="C2509" i="1"/>
  <c r="D2509" i="1"/>
  <c r="E2509" i="1"/>
  <c r="F2509" i="1"/>
  <c r="G2509" i="1"/>
  <c r="AL2509" i="1"/>
  <c r="AM2509" i="1"/>
  <c r="AN2509" i="1"/>
  <c r="AO2509" i="1"/>
  <c r="C2510" i="1"/>
  <c r="L2510" i="1" s="1"/>
  <c r="D2510" i="1"/>
  <c r="E2510" i="1"/>
  <c r="F2510" i="1"/>
  <c r="G2510" i="1"/>
  <c r="AL2510" i="1"/>
  <c r="AM2510" i="1"/>
  <c r="AN2510" i="1"/>
  <c r="AO2510" i="1"/>
  <c r="C2511" i="1"/>
  <c r="J2511" i="1" s="1"/>
  <c r="D2511" i="1"/>
  <c r="E2511" i="1"/>
  <c r="F2511" i="1"/>
  <c r="G2511" i="1"/>
  <c r="AL2511" i="1"/>
  <c r="AM2511" i="1"/>
  <c r="AN2511" i="1"/>
  <c r="AO2511" i="1"/>
  <c r="C2512" i="1"/>
  <c r="D2512" i="1"/>
  <c r="E2512" i="1"/>
  <c r="F2512" i="1"/>
  <c r="G2512" i="1"/>
  <c r="AL2512" i="1"/>
  <c r="AM2512" i="1"/>
  <c r="AN2512" i="1"/>
  <c r="AO2512" i="1"/>
  <c r="C2513" i="1"/>
  <c r="D2513" i="1"/>
  <c r="E2513" i="1"/>
  <c r="F2513" i="1"/>
  <c r="G2513" i="1"/>
  <c r="AL2513" i="1"/>
  <c r="AM2513" i="1"/>
  <c r="AN2513" i="1"/>
  <c r="AO2513" i="1"/>
  <c r="C2514" i="1"/>
  <c r="D2514" i="1"/>
  <c r="E2514" i="1"/>
  <c r="F2514" i="1"/>
  <c r="G2514" i="1"/>
  <c r="AL2514" i="1"/>
  <c r="AM2514" i="1"/>
  <c r="AN2514" i="1"/>
  <c r="AO2514" i="1"/>
  <c r="C2515" i="1"/>
  <c r="AP2515" i="1" s="1"/>
  <c r="D2515" i="1"/>
  <c r="E2515" i="1"/>
  <c r="F2515" i="1"/>
  <c r="G2515" i="1"/>
  <c r="AL2515" i="1"/>
  <c r="AM2515" i="1"/>
  <c r="AN2515" i="1"/>
  <c r="AO2515" i="1"/>
  <c r="C2516" i="1"/>
  <c r="K2516" i="1" s="1"/>
  <c r="D2516" i="1"/>
  <c r="E2516" i="1"/>
  <c r="F2516" i="1"/>
  <c r="G2516" i="1"/>
  <c r="AL2516" i="1"/>
  <c r="AM2516" i="1"/>
  <c r="AN2516" i="1"/>
  <c r="AO2516" i="1"/>
  <c r="C2517" i="1"/>
  <c r="D2517" i="1"/>
  <c r="E2517" i="1"/>
  <c r="F2517" i="1"/>
  <c r="G2517" i="1"/>
  <c r="AL2517" i="1"/>
  <c r="AM2517" i="1"/>
  <c r="AN2517" i="1"/>
  <c r="AO2517" i="1"/>
  <c r="C2518" i="1"/>
  <c r="AP2518" i="1" s="1"/>
  <c r="D2518" i="1"/>
  <c r="E2518" i="1"/>
  <c r="F2518" i="1"/>
  <c r="G2518" i="1"/>
  <c r="AL2518" i="1"/>
  <c r="AM2518" i="1"/>
  <c r="AN2518" i="1"/>
  <c r="AO2518" i="1"/>
  <c r="AR2518" i="1"/>
  <c r="C2519" i="1"/>
  <c r="D2519" i="1"/>
  <c r="E2519" i="1"/>
  <c r="F2519" i="1"/>
  <c r="G2519" i="1"/>
  <c r="AL2519" i="1"/>
  <c r="AM2519" i="1"/>
  <c r="AN2519" i="1"/>
  <c r="AO2519" i="1"/>
  <c r="C2520" i="1"/>
  <c r="D2520" i="1"/>
  <c r="E2520" i="1"/>
  <c r="F2520" i="1"/>
  <c r="G2520" i="1"/>
  <c r="AL2520" i="1"/>
  <c r="AM2520" i="1"/>
  <c r="AN2520" i="1"/>
  <c r="AO2520" i="1"/>
  <c r="C2521" i="1"/>
  <c r="D2521" i="1"/>
  <c r="E2521" i="1"/>
  <c r="F2521" i="1"/>
  <c r="G2521" i="1"/>
  <c r="AL2521" i="1"/>
  <c r="AM2521" i="1"/>
  <c r="AN2521" i="1"/>
  <c r="AO2521" i="1"/>
  <c r="C2522" i="1"/>
  <c r="AR2522" i="1" s="1"/>
  <c r="D2522" i="1"/>
  <c r="E2522" i="1"/>
  <c r="F2522" i="1"/>
  <c r="G2522" i="1"/>
  <c r="AL2522" i="1"/>
  <c r="AM2522" i="1"/>
  <c r="AN2522" i="1"/>
  <c r="AO2522" i="1"/>
  <c r="C2523" i="1"/>
  <c r="L2523" i="1" s="1"/>
  <c r="D2523" i="1"/>
  <c r="E2523" i="1"/>
  <c r="F2523" i="1"/>
  <c r="G2523" i="1"/>
  <c r="AL2523" i="1"/>
  <c r="AM2523" i="1"/>
  <c r="AN2523" i="1"/>
  <c r="AO2523" i="1"/>
  <c r="C2525" i="1"/>
  <c r="D2525" i="1"/>
  <c r="E2525" i="1"/>
  <c r="F2525" i="1"/>
  <c r="G2525" i="1"/>
  <c r="AL2525" i="1"/>
  <c r="AM2525" i="1"/>
  <c r="AN2525" i="1"/>
  <c r="AO2525" i="1"/>
  <c r="C2526" i="1"/>
  <c r="D2526" i="1"/>
  <c r="E2526" i="1"/>
  <c r="F2526" i="1"/>
  <c r="G2526" i="1"/>
  <c r="AL2526" i="1"/>
  <c r="AM2526" i="1"/>
  <c r="AN2526" i="1"/>
  <c r="AO2526" i="1"/>
  <c r="C2527" i="1"/>
  <c r="AP2527" i="1" s="1"/>
  <c r="D2527" i="1"/>
  <c r="E2527" i="1"/>
  <c r="F2527" i="1"/>
  <c r="G2527" i="1"/>
  <c r="AL2527" i="1"/>
  <c r="AM2527" i="1"/>
  <c r="AN2527" i="1"/>
  <c r="AO2527" i="1"/>
  <c r="C2528" i="1"/>
  <c r="D2528" i="1"/>
  <c r="E2528" i="1"/>
  <c r="F2528" i="1"/>
  <c r="G2528" i="1"/>
  <c r="AL2528" i="1"/>
  <c r="AM2528" i="1"/>
  <c r="AN2528" i="1"/>
  <c r="AO2528" i="1"/>
  <c r="C2529" i="1"/>
  <c r="D2529" i="1"/>
  <c r="E2529" i="1"/>
  <c r="F2529" i="1"/>
  <c r="G2529" i="1"/>
  <c r="AL2529" i="1"/>
  <c r="AM2529" i="1"/>
  <c r="AN2529" i="1"/>
  <c r="AO2529" i="1"/>
  <c r="C2530" i="1"/>
  <c r="D2530" i="1"/>
  <c r="E2530" i="1"/>
  <c r="F2530" i="1"/>
  <c r="G2530" i="1"/>
  <c r="AL2530" i="1"/>
  <c r="AM2530" i="1"/>
  <c r="AN2530" i="1"/>
  <c r="AO2530" i="1"/>
  <c r="C2531" i="1"/>
  <c r="AR2531" i="1" s="1"/>
  <c r="D2531" i="1"/>
  <c r="E2531" i="1"/>
  <c r="F2531" i="1"/>
  <c r="G2531" i="1"/>
  <c r="AL2531" i="1"/>
  <c r="AM2531" i="1"/>
  <c r="AN2531" i="1"/>
  <c r="AO2531" i="1"/>
  <c r="C2532" i="1"/>
  <c r="D2532" i="1"/>
  <c r="E2532" i="1"/>
  <c r="F2532" i="1"/>
  <c r="G2532" i="1"/>
  <c r="AL2532" i="1"/>
  <c r="AM2532" i="1"/>
  <c r="AN2532" i="1"/>
  <c r="AO2532" i="1"/>
  <c r="C2533" i="1"/>
  <c r="AP2533" i="1" s="1"/>
  <c r="D2533" i="1"/>
  <c r="E2533" i="1"/>
  <c r="F2533" i="1"/>
  <c r="G2533" i="1"/>
  <c r="AL2533" i="1"/>
  <c r="AM2533" i="1"/>
  <c r="AN2533" i="1"/>
  <c r="AO2533" i="1"/>
  <c r="C2534" i="1"/>
  <c r="D2534" i="1"/>
  <c r="E2534" i="1"/>
  <c r="F2534" i="1"/>
  <c r="G2534" i="1"/>
  <c r="AL2534" i="1"/>
  <c r="AM2534" i="1"/>
  <c r="AN2534" i="1"/>
  <c r="AO2534" i="1"/>
  <c r="C2535" i="1"/>
  <c r="D2535" i="1"/>
  <c r="E2535" i="1"/>
  <c r="F2535" i="1"/>
  <c r="G2535" i="1"/>
  <c r="AL2535" i="1"/>
  <c r="AM2535" i="1"/>
  <c r="AN2535" i="1"/>
  <c r="AO2535" i="1"/>
  <c r="C2536" i="1"/>
  <c r="AQ2536" i="1" s="1"/>
  <c r="D2536" i="1"/>
  <c r="E2536" i="1"/>
  <c r="F2536" i="1"/>
  <c r="G2536" i="1"/>
  <c r="AL2536" i="1"/>
  <c r="AM2536" i="1"/>
  <c r="AN2536" i="1"/>
  <c r="AO2536" i="1"/>
  <c r="C2537" i="1"/>
  <c r="D2537" i="1"/>
  <c r="E2537" i="1"/>
  <c r="F2537" i="1"/>
  <c r="G2537" i="1"/>
  <c r="AL2537" i="1"/>
  <c r="AM2537" i="1"/>
  <c r="AN2537" i="1"/>
  <c r="AO2537" i="1"/>
  <c r="C2538" i="1"/>
  <c r="D2538" i="1"/>
  <c r="E2538" i="1"/>
  <c r="F2538" i="1"/>
  <c r="G2538" i="1"/>
  <c r="AL2538" i="1"/>
  <c r="AM2538" i="1"/>
  <c r="AN2538" i="1"/>
  <c r="AO2538" i="1"/>
  <c r="C2539" i="1"/>
  <c r="D2539" i="1"/>
  <c r="E2539" i="1"/>
  <c r="F2539" i="1"/>
  <c r="G2539" i="1"/>
  <c r="AL2539" i="1"/>
  <c r="AM2539" i="1"/>
  <c r="AN2539" i="1"/>
  <c r="AO2539" i="1"/>
  <c r="C2540" i="1"/>
  <c r="D2540" i="1"/>
  <c r="E2540" i="1"/>
  <c r="F2540" i="1"/>
  <c r="G2540" i="1"/>
  <c r="AL2540" i="1"/>
  <c r="AM2540" i="1"/>
  <c r="AN2540" i="1"/>
  <c r="AO2540" i="1"/>
  <c r="C2541" i="1"/>
  <c r="AP2541" i="1" s="1"/>
  <c r="D2541" i="1"/>
  <c r="E2541" i="1"/>
  <c r="F2541" i="1"/>
  <c r="G2541" i="1"/>
  <c r="AL2541" i="1"/>
  <c r="AM2541" i="1"/>
  <c r="AN2541" i="1"/>
  <c r="AO2541" i="1"/>
  <c r="C2542" i="1"/>
  <c r="D2542" i="1"/>
  <c r="E2542" i="1"/>
  <c r="F2542" i="1"/>
  <c r="G2542" i="1"/>
  <c r="AL2542" i="1"/>
  <c r="AM2542" i="1"/>
  <c r="AN2542" i="1"/>
  <c r="AO2542" i="1"/>
  <c r="C2543" i="1"/>
  <c r="D2543" i="1"/>
  <c r="E2543" i="1"/>
  <c r="F2543" i="1"/>
  <c r="G2543" i="1"/>
  <c r="AL2543" i="1"/>
  <c r="AM2543" i="1"/>
  <c r="AN2543" i="1"/>
  <c r="AO2543" i="1"/>
  <c r="C2544" i="1"/>
  <c r="AS2544" i="1" s="1"/>
  <c r="D2544" i="1"/>
  <c r="E2544" i="1"/>
  <c r="F2544" i="1"/>
  <c r="G2544" i="1"/>
  <c r="AL2544" i="1"/>
  <c r="AM2544" i="1"/>
  <c r="AN2544" i="1"/>
  <c r="AO2544" i="1"/>
  <c r="C2545" i="1"/>
  <c r="D2545" i="1"/>
  <c r="E2545" i="1"/>
  <c r="F2545" i="1"/>
  <c r="G2545" i="1"/>
  <c r="AL2545" i="1"/>
  <c r="AM2545" i="1"/>
  <c r="AN2545" i="1"/>
  <c r="AO2545" i="1"/>
  <c r="C2546" i="1"/>
  <c r="D2546" i="1"/>
  <c r="E2546" i="1"/>
  <c r="F2546" i="1"/>
  <c r="G2546" i="1"/>
  <c r="AL2546" i="1"/>
  <c r="AM2546" i="1"/>
  <c r="AN2546" i="1"/>
  <c r="AO2546" i="1"/>
  <c r="C2547" i="1"/>
  <c r="L2547" i="1" s="1"/>
  <c r="D2547" i="1"/>
  <c r="E2547" i="1"/>
  <c r="F2547" i="1"/>
  <c r="G2547" i="1"/>
  <c r="AL2547" i="1"/>
  <c r="AM2547" i="1"/>
  <c r="AN2547" i="1"/>
  <c r="AO2547" i="1"/>
  <c r="C2548" i="1"/>
  <c r="L2548" i="1" s="1"/>
  <c r="D2548" i="1"/>
  <c r="E2548" i="1"/>
  <c r="F2548" i="1"/>
  <c r="G2548" i="1"/>
  <c r="AL2548" i="1"/>
  <c r="AM2548" i="1"/>
  <c r="AN2548" i="1"/>
  <c r="AO2548" i="1"/>
  <c r="C2549" i="1"/>
  <c r="D2549" i="1"/>
  <c r="E2549" i="1"/>
  <c r="F2549" i="1"/>
  <c r="G2549" i="1"/>
  <c r="AL2549" i="1"/>
  <c r="AM2549" i="1"/>
  <c r="AN2549" i="1"/>
  <c r="AO2549" i="1"/>
  <c r="C2550" i="1"/>
  <c r="D2550" i="1"/>
  <c r="E2550" i="1"/>
  <c r="F2550" i="1"/>
  <c r="G2550" i="1"/>
  <c r="AL2550" i="1"/>
  <c r="AM2550" i="1"/>
  <c r="AN2550" i="1"/>
  <c r="AO2550" i="1"/>
  <c r="C2551" i="1"/>
  <c r="D2551" i="1"/>
  <c r="E2551" i="1"/>
  <c r="F2551" i="1"/>
  <c r="G2551" i="1"/>
  <c r="AL2551" i="1"/>
  <c r="AM2551" i="1"/>
  <c r="AN2551" i="1"/>
  <c r="AO2551" i="1"/>
  <c r="C2552" i="1"/>
  <c r="D2552" i="1"/>
  <c r="E2552" i="1"/>
  <c r="F2552" i="1"/>
  <c r="G2552" i="1"/>
  <c r="AL2552" i="1"/>
  <c r="AM2552" i="1"/>
  <c r="AN2552" i="1"/>
  <c r="AO2552" i="1"/>
  <c r="C2553" i="1"/>
  <c r="D2553" i="1"/>
  <c r="E2553" i="1"/>
  <c r="F2553" i="1"/>
  <c r="G2553" i="1"/>
  <c r="AL2553" i="1"/>
  <c r="AM2553" i="1"/>
  <c r="AN2553" i="1"/>
  <c r="AO2553" i="1"/>
  <c r="C2554" i="1"/>
  <c r="D2554" i="1"/>
  <c r="E2554" i="1"/>
  <c r="F2554" i="1"/>
  <c r="G2554" i="1"/>
  <c r="AL2554" i="1"/>
  <c r="AM2554" i="1"/>
  <c r="AN2554" i="1"/>
  <c r="AO2554" i="1"/>
  <c r="C2555" i="1"/>
  <c r="AR2555" i="1" s="1"/>
  <c r="D2555" i="1"/>
  <c r="E2555" i="1"/>
  <c r="F2555" i="1"/>
  <c r="G2555" i="1"/>
  <c r="AL2555" i="1"/>
  <c r="AM2555" i="1"/>
  <c r="AN2555" i="1"/>
  <c r="AO2555" i="1"/>
  <c r="C2556" i="1"/>
  <c r="AR2556" i="1" s="1"/>
  <c r="D2556" i="1"/>
  <c r="E2556" i="1"/>
  <c r="F2556" i="1"/>
  <c r="G2556" i="1"/>
  <c r="AL2556" i="1"/>
  <c r="AM2556" i="1"/>
  <c r="AN2556" i="1"/>
  <c r="AO2556" i="1"/>
  <c r="C2557" i="1"/>
  <c r="K2557" i="1" s="1"/>
  <c r="D2557" i="1"/>
  <c r="E2557" i="1"/>
  <c r="F2557" i="1"/>
  <c r="G2557" i="1"/>
  <c r="AL2557" i="1"/>
  <c r="AM2557" i="1"/>
  <c r="AN2557" i="1"/>
  <c r="AO2557" i="1"/>
  <c r="C2558" i="1"/>
  <c r="D2558" i="1"/>
  <c r="E2558" i="1"/>
  <c r="F2558" i="1"/>
  <c r="G2558" i="1"/>
  <c r="AL2558" i="1"/>
  <c r="AM2558" i="1"/>
  <c r="AN2558" i="1"/>
  <c r="AO2558" i="1"/>
  <c r="C2559" i="1"/>
  <c r="L2559" i="1" s="1"/>
  <c r="D2559" i="1"/>
  <c r="E2559" i="1"/>
  <c r="F2559" i="1"/>
  <c r="G2559" i="1"/>
  <c r="AL2559" i="1"/>
  <c r="AM2559" i="1"/>
  <c r="AN2559" i="1"/>
  <c r="AO2559" i="1"/>
  <c r="C2560" i="1"/>
  <c r="J2560" i="1" s="1"/>
  <c r="D2560" i="1"/>
  <c r="E2560" i="1"/>
  <c r="F2560" i="1"/>
  <c r="G2560" i="1"/>
  <c r="AL2560" i="1"/>
  <c r="AM2560" i="1"/>
  <c r="AN2560" i="1"/>
  <c r="AO2560" i="1"/>
  <c r="C2561" i="1"/>
  <c r="D2561" i="1"/>
  <c r="E2561" i="1"/>
  <c r="F2561" i="1"/>
  <c r="G2561" i="1"/>
  <c r="AL2561" i="1"/>
  <c r="AM2561" i="1"/>
  <c r="AN2561" i="1"/>
  <c r="AO2561" i="1"/>
  <c r="C2562" i="1"/>
  <c r="D2562" i="1"/>
  <c r="E2562" i="1"/>
  <c r="F2562" i="1"/>
  <c r="G2562" i="1"/>
  <c r="AL2562" i="1"/>
  <c r="AM2562" i="1"/>
  <c r="AN2562" i="1"/>
  <c r="AO2562" i="1"/>
  <c r="C2563" i="1"/>
  <c r="D2563" i="1"/>
  <c r="E2563" i="1"/>
  <c r="F2563" i="1"/>
  <c r="G2563" i="1"/>
  <c r="AL2563" i="1"/>
  <c r="AM2563" i="1"/>
  <c r="AN2563" i="1"/>
  <c r="AO2563" i="1"/>
  <c r="C2564" i="1"/>
  <c r="D2564" i="1"/>
  <c r="E2564" i="1"/>
  <c r="F2564" i="1"/>
  <c r="G2564" i="1"/>
  <c r="AL2564" i="1"/>
  <c r="AM2564" i="1"/>
  <c r="AN2564" i="1"/>
  <c r="AO2564" i="1"/>
  <c r="C2565" i="1"/>
  <c r="D2565" i="1"/>
  <c r="E2565" i="1"/>
  <c r="F2565" i="1"/>
  <c r="G2565" i="1"/>
  <c r="AL2565" i="1"/>
  <c r="AM2565" i="1"/>
  <c r="AN2565" i="1"/>
  <c r="AO2565" i="1"/>
  <c r="C2566" i="1"/>
  <c r="K2566" i="1" s="1"/>
  <c r="D2566" i="1"/>
  <c r="E2566" i="1"/>
  <c r="F2566" i="1"/>
  <c r="G2566" i="1"/>
  <c r="AL2566" i="1"/>
  <c r="AM2566" i="1"/>
  <c r="AN2566" i="1"/>
  <c r="AO2566" i="1"/>
  <c r="C2567" i="1"/>
  <c r="L2567" i="1" s="1"/>
  <c r="D2567" i="1"/>
  <c r="E2567" i="1"/>
  <c r="F2567" i="1"/>
  <c r="G2567" i="1"/>
  <c r="AL2567" i="1"/>
  <c r="AM2567" i="1"/>
  <c r="AN2567" i="1"/>
  <c r="AO2567" i="1"/>
  <c r="C2568" i="1"/>
  <c r="D2568" i="1"/>
  <c r="E2568" i="1"/>
  <c r="F2568" i="1"/>
  <c r="G2568" i="1"/>
  <c r="AL2568" i="1"/>
  <c r="AM2568" i="1"/>
  <c r="AN2568" i="1"/>
  <c r="AO2568" i="1"/>
  <c r="C2569" i="1"/>
  <c r="D2569" i="1"/>
  <c r="E2569" i="1"/>
  <c r="F2569" i="1"/>
  <c r="G2569" i="1"/>
  <c r="AL2569" i="1"/>
  <c r="AM2569" i="1"/>
  <c r="AN2569" i="1"/>
  <c r="AO2569" i="1"/>
  <c r="C2570" i="1"/>
  <c r="D2570" i="1"/>
  <c r="E2570" i="1"/>
  <c r="F2570" i="1"/>
  <c r="G2570" i="1"/>
  <c r="AL2570" i="1"/>
  <c r="AM2570" i="1"/>
  <c r="AN2570" i="1"/>
  <c r="AO2570" i="1"/>
  <c r="C2571" i="1"/>
  <c r="AR2571" i="1" s="1"/>
  <c r="D2571" i="1"/>
  <c r="E2571" i="1"/>
  <c r="F2571" i="1"/>
  <c r="G2571" i="1"/>
  <c r="AL2571" i="1"/>
  <c r="AM2571" i="1"/>
  <c r="AN2571" i="1"/>
  <c r="AO2571" i="1"/>
  <c r="C2572" i="1"/>
  <c r="L2572" i="1" s="1"/>
  <c r="D2572" i="1"/>
  <c r="E2572" i="1"/>
  <c r="F2572" i="1"/>
  <c r="G2572" i="1"/>
  <c r="AL2572" i="1"/>
  <c r="AM2572" i="1"/>
  <c r="AN2572" i="1"/>
  <c r="AO2572" i="1"/>
  <c r="C2573" i="1"/>
  <c r="D2573" i="1"/>
  <c r="E2573" i="1"/>
  <c r="F2573" i="1"/>
  <c r="G2573" i="1"/>
  <c r="AL2573" i="1"/>
  <c r="AM2573" i="1"/>
  <c r="AN2573" i="1"/>
  <c r="AO2573" i="1"/>
  <c r="C2574" i="1"/>
  <c r="AR2574" i="1" s="1"/>
  <c r="D2574" i="1"/>
  <c r="E2574" i="1"/>
  <c r="F2574" i="1"/>
  <c r="G2574" i="1"/>
  <c r="AL2574" i="1"/>
  <c r="AM2574" i="1"/>
  <c r="AN2574" i="1"/>
  <c r="AO2574" i="1"/>
  <c r="C2575" i="1"/>
  <c r="D2575" i="1"/>
  <c r="E2575" i="1"/>
  <c r="F2575" i="1"/>
  <c r="G2575" i="1"/>
  <c r="AL2575" i="1"/>
  <c r="AM2575" i="1"/>
  <c r="AN2575" i="1"/>
  <c r="AO2575" i="1"/>
  <c r="C2576" i="1"/>
  <c r="D2576" i="1"/>
  <c r="E2576" i="1"/>
  <c r="F2576" i="1"/>
  <c r="G2576" i="1"/>
  <c r="AL2576" i="1"/>
  <c r="AM2576" i="1"/>
  <c r="AN2576" i="1"/>
  <c r="AO2576" i="1"/>
  <c r="C2577" i="1"/>
  <c r="D2577" i="1"/>
  <c r="E2577" i="1"/>
  <c r="F2577" i="1"/>
  <c r="G2577" i="1"/>
  <c r="AL2577" i="1"/>
  <c r="AM2577" i="1"/>
  <c r="AN2577" i="1"/>
  <c r="AO2577" i="1"/>
  <c r="C2578" i="1"/>
  <c r="D2578" i="1"/>
  <c r="E2578" i="1"/>
  <c r="F2578" i="1"/>
  <c r="G2578" i="1"/>
  <c r="AL2578" i="1"/>
  <c r="AM2578" i="1"/>
  <c r="AN2578" i="1"/>
  <c r="AO2578" i="1"/>
  <c r="C2579" i="1"/>
  <c r="D2579" i="1"/>
  <c r="E2579" i="1"/>
  <c r="F2579" i="1"/>
  <c r="G2579" i="1"/>
  <c r="AL2579" i="1"/>
  <c r="AM2579" i="1"/>
  <c r="AN2579" i="1"/>
  <c r="AO2579" i="1"/>
  <c r="C2580" i="1"/>
  <c r="D2580" i="1"/>
  <c r="E2580" i="1"/>
  <c r="F2580" i="1"/>
  <c r="G2580" i="1"/>
  <c r="AL2580" i="1"/>
  <c r="AM2580" i="1"/>
  <c r="AN2580" i="1"/>
  <c r="AO2580" i="1"/>
  <c r="C2581" i="1"/>
  <c r="D2581" i="1"/>
  <c r="E2581" i="1"/>
  <c r="F2581" i="1"/>
  <c r="G2581" i="1"/>
  <c r="AL2581" i="1"/>
  <c r="AM2581" i="1"/>
  <c r="AN2581" i="1"/>
  <c r="AO2581" i="1"/>
  <c r="C2582" i="1"/>
  <c r="D2582" i="1"/>
  <c r="E2582" i="1"/>
  <c r="F2582" i="1"/>
  <c r="G2582" i="1"/>
  <c r="AL2582" i="1"/>
  <c r="AM2582" i="1"/>
  <c r="AN2582" i="1"/>
  <c r="AO2582" i="1"/>
  <c r="C2583" i="1"/>
  <c r="AP2583" i="1" s="1"/>
  <c r="D2583" i="1"/>
  <c r="E2583" i="1"/>
  <c r="F2583" i="1"/>
  <c r="G2583" i="1"/>
  <c r="AL2583" i="1"/>
  <c r="AM2583" i="1"/>
  <c r="AN2583" i="1"/>
  <c r="AO2583" i="1"/>
  <c r="C2584" i="1"/>
  <c r="J2584" i="1" s="1"/>
  <c r="D2584" i="1"/>
  <c r="E2584" i="1"/>
  <c r="F2584" i="1"/>
  <c r="G2584" i="1"/>
  <c r="AL2584" i="1"/>
  <c r="AM2584" i="1"/>
  <c r="AN2584" i="1"/>
  <c r="AO2584" i="1"/>
  <c r="C2585" i="1"/>
  <c r="AP2585" i="1" s="1"/>
  <c r="D2585" i="1"/>
  <c r="E2585" i="1"/>
  <c r="F2585" i="1"/>
  <c r="G2585" i="1"/>
  <c r="AL2585" i="1"/>
  <c r="AM2585" i="1"/>
  <c r="AN2585" i="1"/>
  <c r="AO2585" i="1"/>
  <c r="C2586" i="1"/>
  <c r="D2586" i="1"/>
  <c r="E2586" i="1"/>
  <c r="F2586" i="1"/>
  <c r="G2586" i="1"/>
  <c r="AL2586" i="1"/>
  <c r="AM2586" i="1"/>
  <c r="AN2586" i="1"/>
  <c r="AO2586" i="1"/>
  <c r="C2587" i="1"/>
  <c r="D2587" i="1"/>
  <c r="E2587" i="1"/>
  <c r="F2587" i="1"/>
  <c r="G2587" i="1"/>
  <c r="AL2587" i="1"/>
  <c r="AM2587" i="1"/>
  <c r="AN2587" i="1"/>
  <c r="AO2587" i="1"/>
  <c r="C2588" i="1"/>
  <c r="D2588" i="1"/>
  <c r="E2588" i="1"/>
  <c r="F2588" i="1"/>
  <c r="G2588" i="1"/>
  <c r="AL2588" i="1"/>
  <c r="AM2588" i="1"/>
  <c r="AN2588" i="1"/>
  <c r="AO2588" i="1"/>
  <c r="C2589" i="1"/>
  <c r="D2589" i="1"/>
  <c r="E2589" i="1"/>
  <c r="F2589" i="1"/>
  <c r="G2589" i="1"/>
  <c r="AL2589" i="1"/>
  <c r="AM2589" i="1"/>
  <c r="AN2589" i="1"/>
  <c r="AO2589" i="1"/>
  <c r="C2590" i="1"/>
  <c r="AQ2590" i="1" s="1"/>
  <c r="D2590" i="1"/>
  <c r="E2590" i="1"/>
  <c r="F2590" i="1"/>
  <c r="G2590" i="1"/>
  <c r="AL2590" i="1"/>
  <c r="AM2590" i="1"/>
  <c r="AN2590" i="1"/>
  <c r="AO2590" i="1"/>
  <c r="C2591" i="1"/>
  <c r="L2591" i="1" s="1"/>
  <c r="D2591" i="1"/>
  <c r="E2591" i="1"/>
  <c r="F2591" i="1"/>
  <c r="G2591" i="1"/>
  <c r="AL2591" i="1"/>
  <c r="AM2591" i="1"/>
  <c r="AN2591" i="1"/>
  <c r="AO2591" i="1"/>
  <c r="C2592" i="1"/>
  <c r="D2592" i="1"/>
  <c r="E2592" i="1"/>
  <c r="F2592" i="1"/>
  <c r="G2592" i="1"/>
  <c r="AL2592" i="1"/>
  <c r="AM2592" i="1"/>
  <c r="AN2592" i="1"/>
  <c r="AO2592" i="1"/>
  <c r="C2593" i="1"/>
  <c r="AR2593" i="1" s="1"/>
  <c r="D2593" i="1"/>
  <c r="E2593" i="1"/>
  <c r="F2593" i="1"/>
  <c r="G2593" i="1"/>
  <c r="AL2593" i="1"/>
  <c r="AM2593" i="1"/>
  <c r="AN2593" i="1"/>
  <c r="AO2593" i="1"/>
  <c r="C2594" i="1"/>
  <c r="D2594" i="1"/>
  <c r="E2594" i="1"/>
  <c r="F2594" i="1"/>
  <c r="G2594" i="1"/>
  <c r="AL2594" i="1"/>
  <c r="AM2594" i="1"/>
  <c r="AN2594" i="1"/>
  <c r="AO2594" i="1"/>
  <c r="C2595" i="1"/>
  <c r="D2595" i="1"/>
  <c r="E2595" i="1"/>
  <c r="F2595" i="1"/>
  <c r="G2595" i="1"/>
  <c r="AL2595" i="1"/>
  <c r="AM2595" i="1"/>
  <c r="AN2595" i="1"/>
  <c r="AO2595" i="1"/>
  <c r="C2596" i="1"/>
  <c r="AR2596" i="1" s="1"/>
  <c r="D2596" i="1"/>
  <c r="E2596" i="1"/>
  <c r="F2596" i="1"/>
  <c r="G2596" i="1"/>
  <c r="AL2596" i="1"/>
  <c r="AM2596" i="1"/>
  <c r="AN2596" i="1"/>
  <c r="AO2596" i="1"/>
  <c r="C2597" i="1"/>
  <c r="D2597" i="1"/>
  <c r="E2597" i="1"/>
  <c r="F2597" i="1"/>
  <c r="G2597" i="1"/>
  <c r="AL2597" i="1"/>
  <c r="AM2597" i="1"/>
  <c r="AN2597" i="1"/>
  <c r="AO2597" i="1"/>
  <c r="C2598" i="1"/>
  <c r="D2598" i="1"/>
  <c r="E2598" i="1"/>
  <c r="F2598" i="1"/>
  <c r="G2598" i="1"/>
  <c r="AL2598" i="1"/>
  <c r="AM2598" i="1"/>
  <c r="AN2598" i="1"/>
  <c r="AO2598" i="1"/>
  <c r="C2599" i="1"/>
  <c r="L2599" i="1" s="1"/>
  <c r="D2599" i="1"/>
  <c r="E2599" i="1"/>
  <c r="F2599" i="1"/>
  <c r="G2599" i="1"/>
  <c r="AL2599" i="1"/>
  <c r="AM2599" i="1"/>
  <c r="AN2599" i="1"/>
  <c r="AO2599" i="1"/>
  <c r="C2600" i="1"/>
  <c r="D2600" i="1"/>
  <c r="E2600" i="1"/>
  <c r="F2600" i="1"/>
  <c r="G2600" i="1"/>
  <c r="AL2600" i="1"/>
  <c r="AM2600" i="1"/>
  <c r="AN2600" i="1"/>
  <c r="AO2600" i="1"/>
  <c r="C2601" i="1"/>
  <c r="D2601" i="1"/>
  <c r="E2601" i="1"/>
  <c r="F2601" i="1"/>
  <c r="G2601" i="1"/>
  <c r="AL2601" i="1"/>
  <c r="AM2601" i="1"/>
  <c r="AN2601" i="1"/>
  <c r="AO2601" i="1"/>
  <c r="C2602" i="1"/>
  <c r="D2602" i="1"/>
  <c r="E2602" i="1"/>
  <c r="F2602" i="1"/>
  <c r="G2602" i="1"/>
  <c r="AL2602" i="1"/>
  <c r="AM2602" i="1"/>
  <c r="AN2602" i="1"/>
  <c r="AO2602" i="1"/>
  <c r="C2603" i="1"/>
  <c r="D2603" i="1"/>
  <c r="E2603" i="1"/>
  <c r="F2603" i="1"/>
  <c r="G2603" i="1"/>
  <c r="AL2603" i="1"/>
  <c r="AM2603" i="1"/>
  <c r="AN2603" i="1"/>
  <c r="AO2603" i="1"/>
  <c r="C2604" i="1"/>
  <c r="D2604" i="1"/>
  <c r="E2604" i="1"/>
  <c r="F2604" i="1"/>
  <c r="G2604" i="1"/>
  <c r="AL2604" i="1"/>
  <c r="AM2604" i="1"/>
  <c r="AN2604" i="1"/>
  <c r="AO2604" i="1"/>
  <c r="C2605" i="1"/>
  <c r="D2605" i="1"/>
  <c r="E2605" i="1"/>
  <c r="F2605" i="1"/>
  <c r="G2605" i="1"/>
  <c r="AL2605" i="1"/>
  <c r="AM2605" i="1"/>
  <c r="AN2605" i="1"/>
  <c r="AO2605" i="1"/>
  <c r="C2606" i="1"/>
  <c r="AQ2606" i="1" s="1"/>
  <c r="D2606" i="1"/>
  <c r="E2606" i="1"/>
  <c r="F2606" i="1"/>
  <c r="G2606" i="1"/>
  <c r="AL2606" i="1"/>
  <c r="AM2606" i="1"/>
  <c r="AN2606" i="1"/>
  <c r="AO2606" i="1"/>
  <c r="AS2606" i="1"/>
  <c r="C2607" i="1"/>
  <c r="D2607" i="1"/>
  <c r="E2607" i="1"/>
  <c r="F2607" i="1"/>
  <c r="G2607" i="1"/>
  <c r="AL2607" i="1"/>
  <c r="AM2607" i="1"/>
  <c r="AN2607" i="1"/>
  <c r="AO2607" i="1"/>
  <c r="C2608" i="1"/>
  <c r="D2608" i="1"/>
  <c r="E2608" i="1"/>
  <c r="F2608" i="1"/>
  <c r="G2608" i="1"/>
  <c r="AL2608" i="1"/>
  <c r="AM2608" i="1"/>
  <c r="AN2608" i="1"/>
  <c r="AO2608" i="1"/>
  <c r="C2609" i="1"/>
  <c r="AP2609" i="1" s="1"/>
  <c r="D2609" i="1"/>
  <c r="E2609" i="1"/>
  <c r="F2609" i="1"/>
  <c r="G2609" i="1"/>
  <c r="AL2609" i="1"/>
  <c r="AM2609" i="1"/>
  <c r="AN2609" i="1"/>
  <c r="AO2609" i="1"/>
  <c r="C2610" i="1"/>
  <c r="D2610" i="1"/>
  <c r="E2610" i="1"/>
  <c r="F2610" i="1"/>
  <c r="G2610" i="1"/>
  <c r="AL2610" i="1"/>
  <c r="AM2610" i="1"/>
  <c r="AN2610" i="1"/>
  <c r="AO2610" i="1"/>
  <c r="C2611" i="1"/>
  <c r="D2611" i="1"/>
  <c r="E2611" i="1"/>
  <c r="F2611" i="1"/>
  <c r="G2611" i="1"/>
  <c r="AL2611" i="1"/>
  <c r="AM2611" i="1"/>
  <c r="AN2611" i="1"/>
  <c r="AO2611" i="1"/>
  <c r="C2612" i="1"/>
  <c r="D2612" i="1"/>
  <c r="E2612" i="1"/>
  <c r="F2612" i="1"/>
  <c r="G2612" i="1"/>
  <c r="AL2612" i="1"/>
  <c r="AM2612" i="1"/>
  <c r="AN2612" i="1"/>
  <c r="AO2612" i="1"/>
  <c r="C2613" i="1"/>
  <c r="L2613" i="1" s="1"/>
  <c r="D2613" i="1"/>
  <c r="E2613" i="1"/>
  <c r="F2613" i="1"/>
  <c r="G2613" i="1"/>
  <c r="AL2613" i="1"/>
  <c r="AM2613" i="1"/>
  <c r="AN2613" i="1"/>
  <c r="AO2613" i="1"/>
  <c r="C2614" i="1"/>
  <c r="D2614" i="1"/>
  <c r="E2614" i="1"/>
  <c r="F2614" i="1"/>
  <c r="G2614" i="1"/>
  <c r="AL2614" i="1"/>
  <c r="AM2614" i="1"/>
  <c r="AN2614" i="1"/>
  <c r="AO2614" i="1"/>
  <c r="C2615" i="1"/>
  <c r="L2615" i="1" s="1"/>
  <c r="D2615" i="1"/>
  <c r="E2615" i="1"/>
  <c r="F2615" i="1"/>
  <c r="G2615" i="1"/>
  <c r="AL2615" i="1"/>
  <c r="AM2615" i="1"/>
  <c r="AN2615" i="1"/>
  <c r="AO2615" i="1"/>
  <c r="C2616" i="1"/>
  <c r="D2616" i="1"/>
  <c r="E2616" i="1"/>
  <c r="F2616" i="1"/>
  <c r="G2616" i="1"/>
  <c r="AL2616" i="1"/>
  <c r="AM2616" i="1"/>
  <c r="AN2616" i="1"/>
  <c r="AO2616" i="1"/>
  <c r="C2617" i="1"/>
  <c r="J2617" i="1" s="1"/>
  <c r="D2617" i="1"/>
  <c r="E2617" i="1"/>
  <c r="F2617" i="1"/>
  <c r="G2617" i="1"/>
  <c r="AL2617" i="1"/>
  <c r="AM2617" i="1"/>
  <c r="AN2617" i="1"/>
  <c r="AO2617" i="1"/>
  <c r="C2618" i="1"/>
  <c r="AP2618" i="1" s="1"/>
  <c r="D2618" i="1"/>
  <c r="E2618" i="1"/>
  <c r="F2618" i="1"/>
  <c r="G2618" i="1"/>
  <c r="AL2618" i="1"/>
  <c r="AM2618" i="1"/>
  <c r="AN2618" i="1"/>
  <c r="AO2618" i="1"/>
  <c r="C2619" i="1"/>
  <c r="D2619" i="1"/>
  <c r="E2619" i="1"/>
  <c r="F2619" i="1"/>
  <c r="G2619" i="1"/>
  <c r="AL2619" i="1"/>
  <c r="AM2619" i="1"/>
  <c r="AN2619" i="1"/>
  <c r="AO2619" i="1"/>
  <c r="G2620" i="1"/>
  <c r="C2622" i="1"/>
  <c r="D2622" i="1"/>
  <c r="E2622" i="1"/>
  <c r="F2622" i="1"/>
  <c r="G2622" i="1"/>
  <c r="AL2622" i="1"/>
  <c r="AM2622" i="1"/>
  <c r="AN2622" i="1"/>
  <c r="AO2622" i="1"/>
  <c r="C2623" i="1"/>
  <c r="AQ2623" i="1" s="1"/>
  <c r="D2623" i="1"/>
  <c r="E2623" i="1"/>
  <c r="F2623" i="1"/>
  <c r="G2623" i="1"/>
  <c r="AL2623" i="1"/>
  <c r="AM2623" i="1"/>
  <c r="AN2623" i="1"/>
  <c r="AO2623" i="1"/>
  <c r="C2624" i="1"/>
  <c r="D2624" i="1"/>
  <c r="E2624" i="1"/>
  <c r="F2624" i="1"/>
  <c r="G2624" i="1"/>
  <c r="AL2624" i="1"/>
  <c r="AM2624" i="1"/>
  <c r="AN2624" i="1"/>
  <c r="AO2624" i="1"/>
  <c r="C2625" i="1"/>
  <c r="D2625" i="1"/>
  <c r="E2625" i="1"/>
  <c r="F2625" i="1"/>
  <c r="G2625" i="1"/>
  <c r="AL2625" i="1"/>
  <c r="AM2625" i="1"/>
  <c r="AN2625" i="1"/>
  <c r="AO2625" i="1"/>
  <c r="C2626" i="1"/>
  <c r="AP2626" i="1" s="1"/>
  <c r="D2626" i="1"/>
  <c r="E2626" i="1"/>
  <c r="F2626" i="1"/>
  <c r="G2626" i="1"/>
  <c r="AL2626" i="1"/>
  <c r="AM2626" i="1"/>
  <c r="AN2626" i="1"/>
  <c r="AO2626" i="1"/>
  <c r="C2627" i="1"/>
  <c r="AS2627" i="1" s="1"/>
  <c r="D2627" i="1"/>
  <c r="E2627" i="1"/>
  <c r="F2627" i="1"/>
  <c r="G2627" i="1"/>
  <c r="AL2627" i="1"/>
  <c r="AM2627" i="1"/>
  <c r="AN2627" i="1"/>
  <c r="AO2627" i="1"/>
  <c r="C2628" i="1"/>
  <c r="D2628" i="1"/>
  <c r="E2628" i="1"/>
  <c r="F2628" i="1"/>
  <c r="G2628" i="1"/>
  <c r="AL2628" i="1"/>
  <c r="AM2628" i="1"/>
  <c r="AN2628" i="1"/>
  <c r="AO2628" i="1"/>
  <c r="C2629" i="1"/>
  <c r="D2629" i="1"/>
  <c r="E2629" i="1"/>
  <c r="F2629" i="1"/>
  <c r="G2629" i="1"/>
  <c r="AL2629" i="1"/>
  <c r="AM2629" i="1"/>
  <c r="AN2629" i="1"/>
  <c r="AO2629" i="1"/>
  <c r="C2630" i="1"/>
  <c r="D2630" i="1"/>
  <c r="E2630" i="1"/>
  <c r="F2630" i="1"/>
  <c r="G2630" i="1"/>
  <c r="AL2630" i="1"/>
  <c r="AM2630" i="1"/>
  <c r="AN2630" i="1"/>
  <c r="AO2630" i="1"/>
  <c r="C2631" i="1"/>
  <c r="AR2631" i="1" s="1"/>
  <c r="D2631" i="1"/>
  <c r="E2631" i="1"/>
  <c r="F2631" i="1"/>
  <c r="G2631" i="1"/>
  <c r="AL2631" i="1"/>
  <c r="AM2631" i="1"/>
  <c r="AN2631" i="1"/>
  <c r="AO2631" i="1"/>
  <c r="C2632" i="1"/>
  <c r="D2632" i="1"/>
  <c r="E2632" i="1"/>
  <c r="F2632" i="1"/>
  <c r="G2632" i="1"/>
  <c r="AL2632" i="1"/>
  <c r="AM2632" i="1"/>
  <c r="AN2632" i="1"/>
  <c r="AO2632" i="1"/>
  <c r="C2633" i="1"/>
  <c r="J2633" i="1" s="1"/>
  <c r="D2633" i="1"/>
  <c r="E2633" i="1"/>
  <c r="F2633" i="1"/>
  <c r="G2633" i="1"/>
  <c r="AL2633" i="1"/>
  <c r="AM2633" i="1"/>
  <c r="AN2633" i="1"/>
  <c r="AO2633" i="1"/>
  <c r="C2634" i="1"/>
  <c r="D2634" i="1"/>
  <c r="E2634" i="1"/>
  <c r="F2634" i="1"/>
  <c r="G2634" i="1"/>
  <c r="AL2634" i="1"/>
  <c r="AM2634" i="1"/>
  <c r="AN2634" i="1"/>
  <c r="AO2634" i="1"/>
  <c r="C2635" i="1"/>
  <c r="D2635" i="1"/>
  <c r="E2635" i="1"/>
  <c r="F2635" i="1"/>
  <c r="G2635" i="1"/>
  <c r="AL2635" i="1"/>
  <c r="AM2635" i="1"/>
  <c r="AN2635" i="1"/>
  <c r="AO2635" i="1"/>
  <c r="C2636" i="1"/>
  <c r="AS2636" i="1" s="1"/>
  <c r="D2636" i="1"/>
  <c r="E2636" i="1"/>
  <c r="F2636" i="1"/>
  <c r="G2636" i="1"/>
  <c r="AL2636" i="1"/>
  <c r="AM2636" i="1"/>
  <c r="AN2636" i="1"/>
  <c r="AO2636" i="1"/>
  <c r="C2637" i="1"/>
  <c r="K2637" i="1" s="1"/>
  <c r="D2637" i="1"/>
  <c r="E2637" i="1"/>
  <c r="F2637" i="1"/>
  <c r="G2637" i="1"/>
  <c r="AL2637" i="1"/>
  <c r="AM2637" i="1"/>
  <c r="AN2637" i="1"/>
  <c r="AO2637" i="1"/>
  <c r="C2638" i="1"/>
  <c r="K2638" i="1" s="1"/>
  <c r="D2638" i="1"/>
  <c r="E2638" i="1"/>
  <c r="F2638" i="1"/>
  <c r="G2638" i="1"/>
  <c r="AL2638" i="1"/>
  <c r="AM2638" i="1"/>
  <c r="AN2638" i="1"/>
  <c r="AO2638" i="1"/>
  <c r="C2639" i="1"/>
  <c r="D2639" i="1"/>
  <c r="E2639" i="1"/>
  <c r="F2639" i="1"/>
  <c r="G2639" i="1"/>
  <c r="AL2639" i="1"/>
  <c r="AM2639" i="1"/>
  <c r="AN2639" i="1"/>
  <c r="AO2639" i="1"/>
  <c r="C2640" i="1"/>
  <c r="AP2640" i="1" s="1"/>
  <c r="D2640" i="1"/>
  <c r="E2640" i="1"/>
  <c r="F2640" i="1"/>
  <c r="G2640" i="1"/>
  <c r="AL2640" i="1"/>
  <c r="AM2640" i="1"/>
  <c r="AN2640" i="1"/>
  <c r="AO2640" i="1"/>
  <c r="C2641" i="1"/>
  <c r="D2641" i="1"/>
  <c r="E2641" i="1"/>
  <c r="F2641" i="1"/>
  <c r="G2641" i="1"/>
  <c r="AL2641" i="1"/>
  <c r="AM2641" i="1"/>
  <c r="AN2641" i="1"/>
  <c r="AO2641" i="1"/>
  <c r="C2642" i="1"/>
  <c r="D2642" i="1"/>
  <c r="E2642" i="1"/>
  <c r="F2642" i="1"/>
  <c r="G2642" i="1"/>
  <c r="AL2642" i="1"/>
  <c r="AM2642" i="1"/>
  <c r="AN2642" i="1"/>
  <c r="AO2642" i="1"/>
  <c r="C2643" i="1"/>
  <c r="AS2643" i="1" s="1"/>
  <c r="D2643" i="1"/>
  <c r="E2643" i="1"/>
  <c r="F2643" i="1"/>
  <c r="G2643" i="1"/>
  <c r="AL2643" i="1"/>
  <c r="AM2643" i="1"/>
  <c r="AN2643" i="1"/>
  <c r="AO2643" i="1"/>
  <c r="C2644" i="1"/>
  <c r="AP2644" i="1" s="1"/>
  <c r="D2644" i="1"/>
  <c r="E2644" i="1"/>
  <c r="F2644" i="1"/>
  <c r="G2644" i="1"/>
  <c r="AL2644" i="1"/>
  <c r="AM2644" i="1"/>
  <c r="AN2644" i="1"/>
  <c r="AO2644" i="1"/>
  <c r="C2645" i="1"/>
  <c r="D2645" i="1"/>
  <c r="E2645" i="1"/>
  <c r="F2645" i="1"/>
  <c r="G2645" i="1"/>
  <c r="AL2645" i="1"/>
  <c r="AM2645" i="1"/>
  <c r="AN2645" i="1"/>
  <c r="AO2645" i="1"/>
  <c r="C2646" i="1"/>
  <c r="D2646" i="1"/>
  <c r="E2646" i="1"/>
  <c r="F2646" i="1"/>
  <c r="G2646" i="1"/>
  <c r="AL2646" i="1"/>
  <c r="AM2646" i="1"/>
  <c r="AN2646" i="1"/>
  <c r="AO2646" i="1"/>
  <c r="C2647" i="1"/>
  <c r="AQ2647" i="1" s="1"/>
  <c r="D2647" i="1"/>
  <c r="E2647" i="1"/>
  <c r="F2647" i="1"/>
  <c r="G2647" i="1"/>
  <c r="AL2647" i="1"/>
  <c r="AM2647" i="1"/>
  <c r="AN2647" i="1"/>
  <c r="AO2647" i="1"/>
  <c r="C2648" i="1"/>
  <c r="L2648" i="1" s="1"/>
  <c r="D2648" i="1"/>
  <c r="E2648" i="1"/>
  <c r="F2648" i="1"/>
  <c r="G2648" i="1"/>
  <c r="AL2648" i="1"/>
  <c r="AM2648" i="1"/>
  <c r="AN2648" i="1"/>
  <c r="AO2648" i="1"/>
  <c r="C2649" i="1"/>
  <c r="J2649" i="1" s="1"/>
  <c r="D2649" i="1"/>
  <c r="E2649" i="1"/>
  <c r="F2649" i="1"/>
  <c r="G2649" i="1"/>
  <c r="K2649" i="1"/>
  <c r="AL2649" i="1"/>
  <c r="AM2649" i="1"/>
  <c r="AN2649" i="1"/>
  <c r="AO2649" i="1"/>
  <c r="C2650" i="1"/>
  <c r="D2650" i="1"/>
  <c r="E2650" i="1"/>
  <c r="F2650" i="1"/>
  <c r="G2650" i="1"/>
  <c r="AL2650" i="1"/>
  <c r="AM2650" i="1"/>
  <c r="AN2650" i="1"/>
  <c r="AO2650" i="1"/>
  <c r="C2651" i="1"/>
  <c r="AP2651" i="1" s="1"/>
  <c r="D2651" i="1"/>
  <c r="E2651" i="1"/>
  <c r="F2651" i="1"/>
  <c r="G2651" i="1"/>
  <c r="AL2651" i="1"/>
  <c r="AM2651" i="1"/>
  <c r="AN2651" i="1"/>
  <c r="AO2651" i="1"/>
  <c r="C2652" i="1"/>
  <c r="AP2652" i="1" s="1"/>
  <c r="D2652" i="1"/>
  <c r="E2652" i="1"/>
  <c r="F2652" i="1"/>
  <c r="G2652" i="1"/>
  <c r="AL2652" i="1"/>
  <c r="AM2652" i="1"/>
  <c r="AN2652" i="1"/>
  <c r="AO2652" i="1"/>
  <c r="C2653" i="1"/>
  <c r="D2653" i="1"/>
  <c r="E2653" i="1"/>
  <c r="F2653" i="1"/>
  <c r="G2653" i="1"/>
  <c r="AL2653" i="1"/>
  <c r="AM2653" i="1"/>
  <c r="AN2653" i="1"/>
  <c r="AO2653" i="1"/>
  <c r="C2654" i="1"/>
  <c r="D2654" i="1"/>
  <c r="E2654" i="1"/>
  <c r="F2654" i="1"/>
  <c r="G2654" i="1"/>
  <c r="AL2654" i="1"/>
  <c r="AM2654" i="1"/>
  <c r="AN2654" i="1"/>
  <c r="AO2654" i="1"/>
  <c r="C2655" i="1"/>
  <c r="D2655" i="1"/>
  <c r="E2655" i="1"/>
  <c r="F2655" i="1"/>
  <c r="G2655" i="1"/>
  <c r="AL2655" i="1"/>
  <c r="AM2655" i="1"/>
  <c r="AN2655" i="1"/>
  <c r="AO2655" i="1"/>
  <c r="C2656" i="1"/>
  <c r="L2656" i="1" s="1"/>
  <c r="D2656" i="1"/>
  <c r="E2656" i="1"/>
  <c r="F2656" i="1"/>
  <c r="G2656" i="1"/>
  <c r="AL2656" i="1"/>
  <c r="AM2656" i="1"/>
  <c r="AN2656" i="1"/>
  <c r="AO2656" i="1"/>
  <c r="C2657" i="1"/>
  <c r="D2657" i="1"/>
  <c r="E2657" i="1"/>
  <c r="F2657" i="1"/>
  <c r="G2657" i="1"/>
  <c r="AL2657" i="1"/>
  <c r="AM2657" i="1"/>
  <c r="AN2657" i="1"/>
  <c r="AO2657" i="1"/>
  <c r="C2658" i="1"/>
  <c r="D2658" i="1"/>
  <c r="E2658" i="1"/>
  <c r="F2658" i="1"/>
  <c r="G2658" i="1"/>
  <c r="AL2658" i="1"/>
  <c r="AM2658" i="1"/>
  <c r="AN2658" i="1"/>
  <c r="AO2658" i="1"/>
  <c r="C2659" i="1"/>
  <c r="D2659" i="1"/>
  <c r="E2659" i="1"/>
  <c r="F2659" i="1"/>
  <c r="G2659" i="1"/>
  <c r="AL2659" i="1"/>
  <c r="AM2659" i="1"/>
  <c r="AN2659" i="1"/>
  <c r="AO2659" i="1"/>
  <c r="C2660" i="1"/>
  <c r="D2660" i="1"/>
  <c r="E2660" i="1"/>
  <c r="F2660" i="1"/>
  <c r="G2660" i="1"/>
  <c r="AL2660" i="1"/>
  <c r="AM2660" i="1"/>
  <c r="AN2660" i="1"/>
  <c r="AO2660" i="1"/>
  <c r="C2661" i="1"/>
  <c r="AQ2661" i="1" s="1"/>
  <c r="D2661" i="1"/>
  <c r="E2661" i="1"/>
  <c r="F2661" i="1"/>
  <c r="G2661" i="1"/>
  <c r="AL2661" i="1"/>
  <c r="AM2661" i="1"/>
  <c r="AN2661" i="1"/>
  <c r="AO2661" i="1"/>
  <c r="C2662" i="1"/>
  <c r="D2662" i="1"/>
  <c r="E2662" i="1"/>
  <c r="F2662" i="1"/>
  <c r="G2662" i="1"/>
  <c r="AL2662" i="1"/>
  <c r="AM2662" i="1"/>
  <c r="AN2662" i="1"/>
  <c r="AO2662" i="1"/>
  <c r="C2663" i="1"/>
  <c r="J2663" i="1" s="1"/>
  <c r="D2663" i="1"/>
  <c r="E2663" i="1"/>
  <c r="F2663" i="1"/>
  <c r="G2663" i="1"/>
  <c r="AL2663" i="1"/>
  <c r="AM2663" i="1"/>
  <c r="AN2663" i="1"/>
  <c r="AO2663" i="1"/>
  <c r="C2664" i="1"/>
  <c r="L2664" i="1" s="1"/>
  <c r="D2664" i="1"/>
  <c r="E2664" i="1"/>
  <c r="F2664" i="1"/>
  <c r="G2664" i="1"/>
  <c r="AL2664" i="1"/>
  <c r="AM2664" i="1"/>
  <c r="AN2664" i="1"/>
  <c r="AO2664" i="1"/>
  <c r="C2665" i="1"/>
  <c r="AS2665" i="1" s="1"/>
  <c r="D2665" i="1"/>
  <c r="E2665" i="1"/>
  <c r="F2665" i="1"/>
  <c r="G2665" i="1"/>
  <c r="AL2665" i="1"/>
  <c r="AM2665" i="1"/>
  <c r="AN2665" i="1"/>
  <c r="AO2665" i="1"/>
  <c r="C2666" i="1"/>
  <c r="D2666" i="1"/>
  <c r="E2666" i="1"/>
  <c r="F2666" i="1"/>
  <c r="G2666" i="1"/>
  <c r="AL2666" i="1"/>
  <c r="AM2666" i="1"/>
  <c r="AN2666" i="1"/>
  <c r="AO2666" i="1"/>
  <c r="C2667" i="1"/>
  <c r="D2667" i="1"/>
  <c r="E2667" i="1"/>
  <c r="F2667" i="1"/>
  <c r="G2667" i="1"/>
  <c r="AL2667" i="1"/>
  <c r="AM2667" i="1"/>
  <c r="AN2667" i="1"/>
  <c r="AO2667" i="1"/>
  <c r="C2668" i="1"/>
  <c r="AS2668" i="1" s="1"/>
  <c r="D2668" i="1"/>
  <c r="E2668" i="1"/>
  <c r="F2668" i="1"/>
  <c r="G2668" i="1"/>
  <c r="AL2668" i="1"/>
  <c r="AM2668" i="1"/>
  <c r="AN2668" i="1"/>
  <c r="AO2668" i="1"/>
  <c r="C2669" i="1"/>
  <c r="L2669" i="1" s="1"/>
  <c r="D2669" i="1"/>
  <c r="E2669" i="1"/>
  <c r="F2669" i="1"/>
  <c r="G2669" i="1"/>
  <c r="AL2669" i="1"/>
  <c r="AM2669" i="1"/>
  <c r="AN2669" i="1"/>
  <c r="AO2669" i="1"/>
  <c r="C2670" i="1"/>
  <c r="AP2670" i="1" s="1"/>
  <c r="D2670" i="1"/>
  <c r="E2670" i="1"/>
  <c r="F2670" i="1"/>
  <c r="G2670" i="1"/>
  <c r="AL2670" i="1"/>
  <c r="AM2670" i="1"/>
  <c r="AN2670" i="1"/>
  <c r="AO2670" i="1"/>
  <c r="C2671" i="1"/>
  <c r="L2671" i="1" s="1"/>
  <c r="D2671" i="1"/>
  <c r="E2671" i="1"/>
  <c r="F2671" i="1"/>
  <c r="G2671" i="1"/>
  <c r="AL2671" i="1"/>
  <c r="AM2671" i="1"/>
  <c r="AN2671" i="1"/>
  <c r="AO2671" i="1"/>
  <c r="C2672" i="1"/>
  <c r="D2672" i="1"/>
  <c r="E2672" i="1"/>
  <c r="F2672" i="1"/>
  <c r="G2672" i="1"/>
  <c r="AL2672" i="1"/>
  <c r="AM2672" i="1"/>
  <c r="AN2672" i="1"/>
  <c r="AO2672" i="1"/>
  <c r="C2673" i="1"/>
  <c r="AR2673" i="1" s="1"/>
  <c r="D2673" i="1"/>
  <c r="E2673" i="1"/>
  <c r="F2673" i="1"/>
  <c r="G2673" i="1"/>
  <c r="AL2673" i="1"/>
  <c r="AM2673" i="1"/>
  <c r="AN2673" i="1"/>
  <c r="AO2673" i="1"/>
  <c r="C2674" i="1"/>
  <c r="L2674" i="1" s="1"/>
  <c r="D2674" i="1"/>
  <c r="E2674" i="1"/>
  <c r="F2674" i="1"/>
  <c r="G2674" i="1"/>
  <c r="AL2674" i="1"/>
  <c r="AM2674" i="1"/>
  <c r="AN2674" i="1"/>
  <c r="AO2674" i="1"/>
  <c r="C2675" i="1"/>
  <c r="D2675" i="1"/>
  <c r="E2675" i="1"/>
  <c r="F2675" i="1"/>
  <c r="G2675" i="1"/>
  <c r="AL2675" i="1"/>
  <c r="AM2675" i="1"/>
  <c r="AN2675" i="1"/>
  <c r="AO2675" i="1"/>
  <c r="C2676" i="1"/>
  <c r="AR2676" i="1" s="1"/>
  <c r="D2676" i="1"/>
  <c r="E2676" i="1"/>
  <c r="F2676" i="1"/>
  <c r="G2676" i="1"/>
  <c r="AL2676" i="1"/>
  <c r="AM2676" i="1"/>
  <c r="AN2676" i="1"/>
  <c r="AO2676" i="1"/>
  <c r="C2677" i="1"/>
  <c r="D2677" i="1"/>
  <c r="E2677" i="1"/>
  <c r="F2677" i="1"/>
  <c r="G2677" i="1"/>
  <c r="AL2677" i="1"/>
  <c r="AM2677" i="1"/>
  <c r="AN2677" i="1"/>
  <c r="AO2677" i="1"/>
  <c r="C2678" i="1"/>
  <c r="D2678" i="1"/>
  <c r="E2678" i="1"/>
  <c r="F2678" i="1"/>
  <c r="G2678" i="1"/>
  <c r="AL2678" i="1"/>
  <c r="AM2678" i="1"/>
  <c r="AN2678" i="1"/>
  <c r="AO2678" i="1"/>
  <c r="C2679" i="1"/>
  <c r="L2679" i="1" s="1"/>
  <c r="D2679" i="1"/>
  <c r="E2679" i="1"/>
  <c r="F2679" i="1"/>
  <c r="G2679" i="1"/>
  <c r="AL2679" i="1"/>
  <c r="AM2679" i="1"/>
  <c r="AN2679" i="1"/>
  <c r="AO2679" i="1"/>
  <c r="C2680" i="1"/>
  <c r="AQ2680" i="1" s="1"/>
  <c r="D2680" i="1"/>
  <c r="E2680" i="1"/>
  <c r="F2680" i="1"/>
  <c r="G2680" i="1"/>
  <c r="AL2680" i="1"/>
  <c r="AM2680" i="1"/>
  <c r="AN2680" i="1"/>
  <c r="AO2680" i="1"/>
  <c r="C2681" i="1"/>
  <c r="L2681" i="1" s="1"/>
  <c r="D2681" i="1"/>
  <c r="E2681" i="1"/>
  <c r="F2681" i="1"/>
  <c r="G2681" i="1"/>
  <c r="AL2681" i="1"/>
  <c r="AM2681" i="1"/>
  <c r="AN2681" i="1"/>
  <c r="AO2681" i="1"/>
  <c r="C2682" i="1"/>
  <c r="K2682" i="1" s="1"/>
  <c r="D2682" i="1"/>
  <c r="E2682" i="1"/>
  <c r="F2682" i="1"/>
  <c r="G2682" i="1"/>
  <c r="AL2682" i="1"/>
  <c r="AM2682" i="1"/>
  <c r="AN2682" i="1"/>
  <c r="AO2682" i="1"/>
  <c r="C2683" i="1"/>
  <c r="J2683" i="1" s="1"/>
  <c r="D2683" i="1"/>
  <c r="E2683" i="1"/>
  <c r="F2683" i="1"/>
  <c r="G2683" i="1"/>
  <c r="AL2683" i="1"/>
  <c r="AM2683" i="1"/>
  <c r="AN2683" i="1"/>
  <c r="AO2683" i="1"/>
  <c r="C2684" i="1"/>
  <c r="AQ2684" i="1" s="1"/>
  <c r="D2684" i="1"/>
  <c r="E2684" i="1"/>
  <c r="F2684" i="1"/>
  <c r="G2684" i="1"/>
  <c r="AL2684" i="1"/>
  <c r="AM2684" i="1"/>
  <c r="AN2684" i="1"/>
  <c r="AO2684" i="1"/>
  <c r="C2685" i="1"/>
  <c r="D2685" i="1"/>
  <c r="E2685" i="1"/>
  <c r="F2685" i="1"/>
  <c r="G2685" i="1"/>
  <c r="AL2685" i="1"/>
  <c r="AM2685" i="1"/>
  <c r="AN2685" i="1"/>
  <c r="AO2685" i="1"/>
  <c r="C2686" i="1"/>
  <c r="D2686" i="1"/>
  <c r="E2686" i="1"/>
  <c r="F2686" i="1"/>
  <c r="G2686" i="1"/>
  <c r="AL2686" i="1"/>
  <c r="AM2686" i="1"/>
  <c r="AN2686" i="1"/>
  <c r="AO2686" i="1"/>
  <c r="C2687" i="1"/>
  <c r="D2687" i="1"/>
  <c r="E2687" i="1"/>
  <c r="F2687" i="1"/>
  <c r="G2687" i="1"/>
  <c r="AL2687" i="1"/>
  <c r="AM2687" i="1"/>
  <c r="AN2687" i="1"/>
  <c r="AO2687" i="1"/>
  <c r="C2688" i="1"/>
  <c r="AR2688" i="1" s="1"/>
  <c r="D2688" i="1"/>
  <c r="E2688" i="1"/>
  <c r="F2688" i="1"/>
  <c r="G2688" i="1"/>
  <c r="AL2688" i="1"/>
  <c r="AM2688" i="1"/>
  <c r="AN2688" i="1"/>
  <c r="AO2688" i="1"/>
  <c r="C2689" i="1"/>
  <c r="D2689" i="1"/>
  <c r="E2689" i="1"/>
  <c r="F2689" i="1"/>
  <c r="G2689" i="1"/>
  <c r="AL2689" i="1"/>
  <c r="AM2689" i="1"/>
  <c r="AN2689" i="1"/>
  <c r="AO2689" i="1"/>
  <c r="C2690" i="1"/>
  <c r="J2690" i="1" s="1"/>
  <c r="D2690" i="1"/>
  <c r="E2690" i="1"/>
  <c r="F2690" i="1"/>
  <c r="G2690" i="1"/>
  <c r="AL2690" i="1"/>
  <c r="AM2690" i="1"/>
  <c r="AN2690" i="1"/>
  <c r="AO2690" i="1"/>
  <c r="C2691" i="1"/>
  <c r="L2691" i="1" s="1"/>
  <c r="D2691" i="1"/>
  <c r="E2691" i="1"/>
  <c r="F2691" i="1"/>
  <c r="G2691" i="1"/>
  <c r="AL2691" i="1"/>
  <c r="AM2691" i="1"/>
  <c r="AN2691" i="1"/>
  <c r="AO2691" i="1"/>
  <c r="C2692" i="1"/>
  <c r="D2692" i="1"/>
  <c r="E2692" i="1"/>
  <c r="F2692" i="1"/>
  <c r="G2692" i="1"/>
  <c r="AL2692" i="1"/>
  <c r="AM2692" i="1"/>
  <c r="AN2692" i="1"/>
  <c r="AO2692" i="1"/>
  <c r="C2693" i="1"/>
  <c r="D2693" i="1"/>
  <c r="E2693" i="1"/>
  <c r="F2693" i="1"/>
  <c r="G2693" i="1"/>
  <c r="AL2693" i="1"/>
  <c r="AM2693" i="1"/>
  <c r="AN2693" i="1"/>
  <c r="AO2693" i="1"/>
  <c r="C2694" i="1"/>
  <c r="D2694" i="1"/>
  <c r="E2694" i="1"/>
  <c r="F2694" i="1"/>
  <c r="G2694" i="1"/>
  <c r="AL2694" i="1"/>
  <c r="AM2694" i="1"/>
  <c r="AN2694" i="1"/>
  <c r="AO2694" i="1"/>
  <c r="C2695" i="1"/>
  <c r="D2695" i="1"/>
  <c r="E2695" i="1"/>
  <c r="F2695" i="1"/>
  <c r="G2695" i="1"/>
  <c r="AL2695" i="1"/>
  <c r="AM2695" i="1"/>
  <c r="AN2695" i="1"/>
  <c r="AO2695" i="1"/>
  <c r="C2696" i="1"/>
  <c r="L2696" i="1" s="1"/>
  <c r="D2696" i="1"/>
  <c r="E2696" i="1"/>
  <c r="F2696" i="1"/>
  <c r="G2696" i="1"/>
  <c r="AL2696" i="1"/>
  <c r="AM2696" i="1"/>
  <c r="AN2696" i="1"/>
  <c r="AO2696" i="1"/>
  <c r="C2697" i="1"/>
  <c r="AQ2697" i="1" s="1"/>
  <c r="D2697" i="1"/>
  <c r="E2697" i="1"/>
  <c r="F2697" i="1"/>
  <c r="G2697" i="1"/>
  <c r="AL2697" i="1"/>
  <c r="AM2697" i="1"/>
  <c r="AN2697" i="1"/>
  <c r="AO2697" i="1"/>
  <c r="C2698" i="1"/>
  <c r="J2698" i="1" s="1"/>
  <c r="D2698" i="1"/>
  <c r="E2698" i="1"/>
  <c r="F2698" i="1"/>
  <c r="G2698" i="1"/>
  <c r="AL2698" i="1"/>
  <c r="AM2698" i="1"/>
  <c r="AN2698" i="1"/>
  <c r="AO2698" i="1"/>
  <c r="C2699" i="1"/>
  <c r="D2699" i="1"/>
  <c r="E2699" i="1"/>
  <c r="F2699" i="1"/>
  <c r="G2699" i="1"/>
  <c r="AL2699" i="1"/>
  <c r="AM2699" i="1"/>
  <c r="AN2699" i="1"/>
  <c r="AO2699" i="1"/>
  <c r="C2700" i="1"/>
  <c r="L2700" i="1" s="1"/>
  <c r="D2700" i="1"/>
  <c r="E2700" i="1"/>
  <c r="F2700" i="1"/>
  <c r="G2700" i="1"/>
  <c r="AL2700" i="1"/>
  <c r="AM2700" i="1"/>
  <c r="AN2700" i="1"/>
  <c r="AO2700" i="1"/>
  <c r="C2701" i="1"/>
  <c r="AQ2701" i="1" s="1"/>
  <c r="D2701" i="1"/>
  <c r="E2701" i="1"/>
  <c r="F2701" i="1"/>
  <c r="G2701" i="1"/>
  <c r="AL2701" i="1"/>
  <c r="AM2701" i="1"/>
  <c r="AN2701" i="1"/>
  <c r="AO2701" i="1"/>
  <c r="C2702" i="1"/>
  <c r="AS2702" i="1" s="1"/>
  <c r="D2702" i="1"/>
  <c r="E2702" i="1"/>
  <c r="F2702" i="1"/>
  <c r="G2702" i="1"/>
  <c r="AL2702" i="1"/>
  <c r="AM2702" i="1"/>
  <c r="AN2702" i="1"/>
  <c r="AO2702" i="1"/>
  <c r="C2703" i="1"/>
  <c r="L2703" i="1" s="1"/>
  <c r="D2703" i="1"/>
  <c r="E2703" i="1"/>
  <c r="F2703" i="1"/>
  <c r="G2703" i="1"/>
  <c r="AL2703" i="1"/>
  <c r="AM2703" i="1"/>
  <c r="AN2703" i="1"/>
  <c r="AO2703" i="1"/>
  <c r="C2704" i="1"/>
  <c r="D2704" i="1"/>
  <c r="E2704" i="1"/>
  <c r="F2704" i="1"/>
  <c r="G2704" i="1"/>
  <c r="AL2704" i="1"/>
  <c r="AM2704" i="1"/>
  <c r="AN2704" i="1"/>
  <c r="AO2704" i="1"/>
  <c r="C2705" i="1"/>
  <c r="AR2705" i="1" s="1"/>
  <c r="D2705" i="1"/>
  <c r="E2705" i="1"/>
  <c r="F2705" i="1"/>
  <c r="G2705" i="1"/>
  <c r="AL2705" i="1"/>
  <c r="AM2705" i="1"/>
  <c r="AN2705" i="1"/>
  <c r="AO2705" i="1"/>
  <c r="C2706" i="1"/>
  <c r="L2706" i="1" s="1"/>
  <c r="D2706" i="1"/>
  <c r="E2706" i="1"/>
  <c r="F2706" i="1"/>
  <c r="G2706" i="1"/>
  <c r="AL2706" i="1"/>
  <c r="AM2706" i="1"/>
  <c r="AN2706" i="1"/>
  <c r="AO2706" i="1"/>
  <c r="C2707" i="1"/>
  <c r="AR2707" i="1" s="1"/>
  <c r="D2707" i="1"/>
  <c r="E2707" i="1"/>
  <c r="F2707" i="1"/>
  <c r="G2707" i="1"/>
  <c r="AL2707" i="1"/>
  <c r="AM2707" i="1"/>
  <c r="AN2707" i="1"/>
  <c r="AO2707" i="1"/>
  <c r="C2708" i="1"/>
  <c r="K2708" i="1" s="1"/>
  <c r="D2708" i="1"/>
  <c r="E2708" i="1"/>
  <c r="F2708" i="1"/>
  <c r="G2708" i="1"/>
  <c r="AL2708" i="1"/>
  <c r="AM2708" i="1"/>
  <c r="AN2708" i="1"/>
  <c r="AO2708" i="1"/>
  <c r="C2709" i="1"/>
  <c r="D2709" i="1"/>
  <c r="E2709" i="1"/>
  <c r="F2709" i="1"/>
  <c r="G2709" i="1"/>
  <c r="AL2709" i="1"/>
  <c r="AM2709" i="1"/>
  <c r="AN2709" i="1"/>
  <c r="AO2709" i="1"/>
  <c r="C2710" i="1"/>
  <c r="L2710" i="1" s="1"/>
  <c r="D2710" i="1"/>
  <c r="E2710" i="1"/>
  <c r="F2710" i="1"/>
  <c r="G2710" i="1"/>
  <c r="AL2710" i="1"/>
  <c r="AM2710" i="1"/>
  <c r="AN2710" i="1"/>
  <c r="AO2710" i="1"/>
  <c r="C2711" i="1"/>
  <c r="D2711" i="1"/>
  <c r="E2711" i="1"/>
  <c r="F2711" i="1"/>
  <c r="G2711" i="1"/>
  <c r="AL2711" i="1"/>
  <c r="AM2711" i="1"/>
  <c r="AN2711" i="1"/>
  <c r="AO2711" i="1"/>
  <c r="C2712" i="1"/>
  <c r="L2712" i="1" s="1"/>
  <c r="D2712" i="1"/>
  <c r="E2712" i="1"/>
  <c r="F2712" i="1"/>
  <c r="G2712" i="1"/>
  <c r="AL2712" i="1"/>
  <c r="AM2712" i="1"/>
  <c r="AN2712" i="1"/>
  <c r="AO2712" i="1"/>
  <c r="C2713" i="1"/>
  <c r="J2713" i="1" s="1"/>
  <c r="D2713" i="1"/>
  <c r="E2713" i="1"/>
  <c r="F2713" i="1"/>
  <c r="G2713" i="1"/>
  <c r="AL2713" i="1"/>
  <c r="AM2713" i="1"/>
  <c r="AN2713" i="1"/>
  <c r="AO2713" i="1"/>
  <c r="C2714" i="1"/>
  <c r="D2714" i="1"/>
  <c r="E2714" i="1"/>
  <c r="F2714" i="1"/>
  <c r="G2714" i="1"/>
  <c r="AL2714" i="1"/>
  <c r="AM2714" i="1"/>
  <c r="AN2714" i="1"/>
  <c r="AO2714" i="1"/>
  <c r="C2715" i="1"/>
  <c r="J2715" i="1" s="1"/>
  <c r="D2715" i="1"/>
  <c r="E2715" i="1"/>
  <c r="F2715" i="1"/>
  <c r="G2715" i="1"/>
  <c r="AL2715" i="1"/>
  <c r="AM2715" i="1"/>
  <c r="AN2715" i="1"/>
  <c r="AO2715" i="1"/>
  <c r="C2716" i="1"/>
  <c r="AR2716" i="1" s="1"/>
  <c r="D2716" i="1"/>
  <c r="E2716" i="1"/>
  <c r="F2716" i="1"/>
  <c r="G2716" i="1"/>
  <c r="AL2716" i="1"/>
  <c r="AM2716" i="1"/>
  <c r="AN2716" i="1"/>
  <c r="AO2716" i="1"/>
  <c r="C2717" i="1"/>
  <c r="D2717" i="1"/>
  <c r="E2717" i="1"/>
  <c r="F2717" i="1"/>
  <c r="G2717" i="1"/>
  <c r="AL2717" i="1"/>
  <c r="AM2717" i="1"/>
  <c r="AN2717" i="1"/>
  <c r="AO2717" i="1"/>
  <c r="C2718" i="1"/>
  <c r="AP2718" i="1" s="1"/>
  <c r="D2718" i="1"/>
  <c r="E2718" i="1"/>
  <c r="F2718" i="1"/>
  <c r="G2718" i="1"/>
  <c r="AL2718" i="1"/>
  <c r="AM2718" i="1"/>
  <c r="AN2718" i="1"/>
  <c r="AO2718" i="1"/>
  <c r="C2719" i="1"/>
  <c r="D2719" i="1"/>
  <c r="E2719" i="1"/>
  <c r="F2719" i="1"/>
  <c r="G2719" i="1"/>
  <c r="AL2719" i="1"/>
  <c r="AM2719" i="1"/>
  <c r="AN2719" i="1"/>
  <c r="AO2719" i="1"/>
  <c r="C2720" i="1"/>
  <c r="D2720" i="1"/>
  <c r="E2720" i="1"/>
  <c r="F2720" i="1"/>
  <c r="G2720" i="1"/>
  <c r="AL2720" i="1"/>
  <c r="AM2720" i="1"/>
  <c r="AN2720" i="1"/>
  <c r="AO2720" i="1"/>
  <c r="C2721" i="1"/>
  <c r="D2721" i="1"/>
  <c r="E2721" i="1"/>
  <c r="F2721" i="1"/>
  <c r="G2721" i="1"/>
  <c r="AL2721" i="1"/>
  <c r="AM2721" i="1"/>
  <c r="AN2721" i="1"/>
  <c r="AO2721" i="1"/>
  <c r="C2722" i="1"/>
  <c r="AP2722" i="1" s="1"/>
  <c r="D2722" i="1"/>
  <c r="E2722" i="1"/>
  <c r="F2722" i="1"/>
  <c r="G2722" i="1"/>
  <c r="AL2722" i="1"/>
  <c r="AM2722" i="1"/>
  <c r="AN2722" i="1"/>
  <c r="AO2722" i="1"/>
  <c r="C2723" i="1"/>
  <c r="D2723" i="1"/>
  <c r="E2723" i="1"/>
  <c r="F2723" i="1"/>
  <c r="G2723" i="1"/>
  <c r="AL2723" i="1"/>
  <c r="AM2723" i="1"/>
  <c r="AN2723" i="1"/>
  <c r="AO2723" i="1"/>
  <c r="C2724" i="1"/>
  <c r="L2724" i="1" s="1"/>
  <c r="D2724" i="1"/>
  <c r="E2724" i="1"/>
  <c r="F2724" i="1"/>
  <c r="G2724" i="1"/>
  <c r="AL2724" i="1"/>
  <c r="AM2724" i="1"/>
  <c r="AN2724" i="1"/>
  <c r="AO2724" i="1"/>
  <c r="C2725" i="1"/>
  <c r="AR2725" i="1" s="1"/>
  <c r="D2725" i="1"/>
  <c r="E2725" i="1"/>
  <c r="F2725" i="1"/>
  <c r="G2725" i="1"/>
  <c r="AL2725" i="1"/>
  <c r="AM2725" i="1"/>
  <c r="AN2725" i="1"/>
  <c r="AO2725" i="1"/>
  <c r="C2726" i="1"/>
  <c r="AQ2726" i="1" s="1"/>
  <c r="D2726" i="1"/>
  <c r="E2726" i="1"/>
  <c r="F2726" i="1"/>
  <c r="G2726" i="1"/>
  <c r="AL2726" i="1"/>
  <c r="AM2726" i="1"/>
  <c r="AN2726" i="1"/>
  <c r="AO2726" i="1"/>
  <c r="C2727" i="1"/>
  <c r="AQ2727" i="1" s="1"/>
  <c r="D2727" i="1"/>
  <c r="E2727" i="1"/>
  <c r="F2727" i="1"/>
  <c r="G2727" i="1"/>
  <c r="AL2727" i="1"/>
  <c r="AM2727" i="1"/>
  <c r="AN2727" i="1"/>
  <c r="AO2727" i="1"/>
  <c r="C2728" i="1"/>
  <c r="D2728" i="1"/>
  <c r="E2728" i="1"/>
  <c r="F2728" i="1"/>
  <c r="G2728" i="1"/>
  <c r="AL2728" i="1"/>
  <c r="AM2728" i="1"/>
  <c r="AN2728" i="1"/>
  <c r="AO2728" i="1"/>
  <c r="C2729" i="1"/>
  <c r="D2729" i="1"/>
  <c r="E2729" i="1"/>
  <c r="F2729" i="1"/>
  <c r="G2729" i="1"/>
  <c r="AL2729" i="1"/>
  <c r="AM2729" i="1"/>
  <c r="AN2729" i="1"/>
  <c r="AO2729" i="1"/>
  <c r="C2730" i="1"/>
  <c r="AP2730" i="1" s="1"/>
  <c r="D2730" i="1"/>
  <c r="E2730" i="1"/>
  <c r="F2730" i="1"/>
  <c r="G2730" i="1"/>
  <c r="AL2730" i="1"/>
  <c r="AM2730" i="1"/>
  <c r="AN2730" i="1"/>
  <c r="AO2730" i="1"/>
  <c r="C2731" i="1"/>
  <c r="J2731" i="1" s="1"/>
  <c r="D2731" i="1"/>
  <c r="E2731" i="1"/>
  <c r="F2731" i="1"/>
  <c r="G2731" i="1"/>
  <c r="AL2731" i="1"/>
  <c r="AM2731" i="1"/>
  <c r="AN2731" i="1"/>
  <c r="AO2731" i="1"/>
  <c r="C2732" i="1"/>
  <c r="D2732" i="1"/>
  <c r="E2732" i="1"/>
  <c r="F2732" i="1"/>
  <c r="G2732" i="1"/>
  <c r="AL2732" i="1"/>
  <c r="AM2732" i="1"/>
  <c r="AN2732" i="1"/>
  <c r="AO2732" i="1"/>
  <c r="C2733" i="1"/>
  <c r="L2733" i="1" s="1"/>
  <c r="D2733" i="1"/>
  <c r="E2733" i="1"/>
  <c r="F2733" i="1"/>
  <c r="G2733" i="1"/>
  <c r="AL2733" i="1"/>
  <c r="AM2733" i="1"/>
  <c r="AN2733" i="1"/>
  <c r="AO2733" i="1"/>
  <c r="C2734" i="1"/>
  <c r="D2734" i="1"/>
  <c r="E2734" i="1"/>
  <c r="F2734" i="1"/>
  <c r="G2734" i="1"/>
  <c r="AL2734" i="1"/>
  <c r="AM2734" i="1"/>
  <c r="AN2734" i="1"/>
  <c r="AO2734" i="1"/>
  <c r="C2735" i="1"/>
  <c r="AS2735" i="1" s="1"/>
  <c r="D2735" i="1"/>
  <c r="E2735" i="1"/>
  <c r="F2735" i="1"/>
  <c r="G2735" i="1"/>
  <c r="AL2735" i="1"/>
  <c r="AM2735" i="1"/>
  <c r="AN2735" i="1"/>
  <c r="AO2735" i="1"/>
  <c r="C2736" i="1"/>
  <c r="J2736" i="1" s="1"/>
  <c r="D2736" i="1"/>
  <c r="E2736" i="1"/>
  <c r="F2736" i="1"/>
  <c r="G2736" i="1"/>
  <c r="AL2736" i="1"/>
  <c r="AM2736" i="1"/>
  <c r="AN2736" i="1"/>
  <c r="AO2736" i="1"/>
  <c r="C2737" i="1"/>
  <c r="D2737" i="1"/>
  <c r="E2737" i="1"/>
  <c r="F2737" i="1"/>
  <c r="G2737" i="1"/>
  <c r="AL2737" i="1"/>
  <c r="AM2737" i="1"/>
  <c r="AN2737" i="1"/>
  <c r="AO2737" i="1"/>
  <c r="C2738" i="1"/>
  <c r="D2738" i="1"/>
  <c r="E2738" i="1"/>
  <c r="F2738" i="1"/>
  <c r="G2738" i="1"/>
  <c r="AL2738" i="1"/>
  <c r="AM2738" i="1"/>
  <c r="AN2738" i="1"/>
  <c r="AO2738" i="1"/>
  <c r="C2739" i="1"/>
  <c r="J2739" i="1" s="1"/>
  <c r="D2739" i="1"/>
  <c r="E2739" i="1"/>
  <c r="F2739" i="1"/>
  <c r="G2739" i="1"/>
  <c r="AL2739" i="1"/>
  <c r="AM2739" i="1"/>
  <c r="AN2739" i="1"/>
  <c r="AO2739" i="1"/>
  <c r="C2740" i="1"/>
  <c r="D2740" i="1"/>
  <c r="E2740" i="1"/>
  <c r="F2740" i="1"/>
  <c r="G2740" i="1"/>
  <c r="AL2740" i="1"/>
  <c r="AM2740" i="1"/>
  <c r="AN2740" i="1"/>
  <c r="AO2740" i="1"/>
  <c r="C2741" i="1"/>
  <c r="AP2741" i="1" s="1"/>
  <c r="D2741" i="1"/>
  <c r="E2741" i="1"/>
  <c r="F2741" i="1"/>
  <c r="G2741" i="1"/>
  <c r="AL2741" i="1"/>
  <c r="AM2741" i="1"/>
  <c r="AN2741" i="1"/>
  <c r="AO2741" i="1"/>
  <c r="C2742" i="1"/>
  <c r="J2742" i="1" s="1"/>
  <c r="D2742" i="1"/>
  <c r="E2742" i="1"/>
  <c r="F2742" i="1"/>
  <c r="G2742" i="1"/>
  <c r="AL2742" i="1"/>
  <c r="AM2742" i="1"/>
  <c r="AN2742" i="1"/>
  <c r="AO2742" i="1"/>
  <c r="C2743" i="1"/>
  <c r="D2743" i="1"/>
  <c r="E2743" i="1"/>
  <c r="F2743" i="1"/>
  <c r="G2743" i="1"/>
  <c r="AL2743" i="1"/>
  <c r="AM2743" i="1"/>
  <c r="AN2743" i="1"/>
  <c r="AO2743" i="1"/>
  <c r="C2744" i="1"/>
  <c r="K2744" i="1" s="1"/>
  <c r="D2744" i="1"/>
  <c r="E2744" i="1"/>
  <c r="F2744" i="1"/>
  <c r="G2744" i="1"/>
  <c r="AL2744" i="1"/>
  <c r="AM2744" i="1"/>
  <c r="AN2744" i="1"/>
  <c r="AO2744" i="1"/>
  <c r="C2745" i="1"/>
  <c r="AR2745" i="1" s="1"/>
  <c r="D2745" i="1"/>
  <c r="E2745" i="1"/>
  <c r="F2745" i="1"/>
  <c r="G2745" i="1"/>
  <c r="AL2745" i="1"/>
  <c r="AM2745" i="1"/>
  <c r="AN2745" i="1"/>
  <c r="AO2745" i="1"/>
  <c r="C2746" i="1"/>
  <c r="AQ2746" i="1" s="1"/>
  <c r="D2746" i="1"/>
  <c r="E2746" i="1"/>
  <c r="F2746" i="1"/>
  <c r="G2746" i="1"/>
  <c r="AL2746" i="1"/>
  <c r="AM2746" i="1"/>
  <c r="AN2746" i="1"/>
  <c r="AO2746" i="1"/>
  <c r="C2747" i="1"/>
  <c r="J2747" i="1" s="1"/>
  <c r="D2747" i="1"/>
  <c r="E2747" i="1"/>
  <c r="F2747" i="1"/>
  <c r="G2747" i="1"/>
  <c r="AL2747" i="1"/>
  <c r="AM2747" i="1"/>
  <c r="AN2747" i="1"/>
  <c r="AO2747" i="1"/>
  <c r="C2748" i="1"/>
  <c r="D2748" i="1"/>
  <c r="E2748" i="1"/>
  <c r="F2748" i="1"/>
  <c r="G2748" i="1"/>
  <c r="AL2748" i="1"/>
  <c r="AM2748" i="1"/>
  <c r="AN2748" i="1"/>
  <c r="AO2748" i="1"/>
  <c r="C2749" i="1"/>
  <c r="D2749" i="1"/>
  <c r="E2749" i="1"/>
  <c r="F2749" i="1"/>
  <c r="G2749" i="1"/>
  <c r="AL2749" i="1"/>
  <c r="AM2749" i="1"/>
  <c r="AN2749" i="1"/>
  <c r="AO2749" i="1"/>
  <c r="C2750" i="1"/>
  <c r="AP2750" i="1" s="1"/>
  <c r="D2750" i="1"/>
  <c r="E2750" i="1"/>
  <c r="F2750" i="1"/>
  <c r="G2750" i="1"/>
  <c r="AL2750" i="1"/>
  <c r="AM2750" i="1"/>
  <c r="AN2750" i="1"/>
  <c r="AO2750" i="1"/>
  <c r="C2751" i="1"/>
  <c r="AQ2751" i="1" s="1"/>
  <c r="D2751" i="1"/>
  <c r="E2751" i="1"/>
  <c r="F2751" i="1"/>
  <c r="G2751" i="1"/>
  <c r="AL2751" i="1"/>
  <c r="AM2751" i="1"/>
  <c r="AN2751" i="1"/>
  <c r="AO2751" i="1"/>
  <c r="C2752" i="1"/>
  <c r="D2752" i="1"/>
  <c r="E2752" i="1"/>
  <c r="F2752" i="1"/>
  <c r="G2752" i="1"/>
  <c r="AL2752" i="1"/>
  <c r="AM2752" i="1"/>
  <c r="AN2752" i="1"/>
  <c r="AO2752" i="1"/>
  <c r="C2753" i="1"/>
  <c r="D2753" i="1"/>
  <c r="E2753" i="1"/>
  <c r="F2753" i="1"/>
  <c r="G2753" i="1"/>
  <c r="AL2753" i="1"/>
  <c r="AM2753" i="1"/>
  <c r="AN2753" i="1"/>
  <c r="AO2753" i="1"/>
  <c r="C2754" i="1"/>
  <c r="AR2754" i="1" s="1"/>
  <c r="D2754" i="1"/>
  <c r="E2754" i="1"/>
  <c r="F2754" i="1"/>
  <c r="G2754" i="1"/>
  <c r="AL2754" i="1"/>
  <c r="AM2754" i="1"/>
  <c r="AN2754" i="1"/>
  <c r="AO2754" i="1"/>
  <c r="C2755" i="1"/>
  <c r="J2755" i="1" s="1"/>
  <c r="D2755" i="1"/>
  <c r="E2755" i="1"/>
  <c r="F2755" i="1"/>
  <c r="G2755" i="1"/>
  <c r="AL2755" i="1"/>
  <c r="AM2755" i="1"/>
  <c r="AN2755" i="1"/>
  <c r="AO2755" i="1"/>
  <c r="C2756" i="1"/>
  <c r="D2756" i="1"/>
  <c r="E2756" i="1"/>
  <c r="F2756" i="1"/>
  <c r="G2756" i="1"/>
  <c r="AL2756" i="1"/>
  <c r="AM2756" i="1"/>
  <c r="AN2756" i="1"/>
  <c r="AO2756" i="1"/>
  <c r="C2757" i="1"/>
  <c r="L2757" i="1" s="1"/>
  <c r="D2757" i="1"/>
  <c r="E2757" i="1"/>
  <c r="F2757" i="1"/>
  <c r="G2757" i="1"/>
  <c r="AL2757" i="1"/>
  <c r="AM2757" i="1"/>
  <c r="AN2757" i="1"/>
  <c r="AO2757" i="1"/>
  <c r="C2758" i="1"/>
  <c r="AP2758" i="1" s="1"/>
  <c r="D2758" i="1"/>
  <c r="E2758" i="1"/>
  <c r="F2758" i="1"/>
  <c r="G2758" i="1"/>
  <c r="L2758" i="1"/>
  <c r="AL2758" i="1"/>
  <c r="AM2758" i="1"/>
  <c r="AN2758" i="1"/>
  <c r="AO2758" i="1"/>
  <c r="C2759" i="1"/>
  <c r="D2759" i="1"/>
  <c r="E2759" i="1"/>
  <c r="F2759" i="1"/>
  <c r="G2759" i="1"/>
  <c r="AL2759" i="1"/>
  <c r="AM2759" i="1"/>
  <c r="AN2759" i="1"/>
  <c r="AO2759" i="1"/>
  <c r="C2760" i="1"/>
  <c r="D2760" i="1"/>
  <c r="E2760" i="1"/>
  <c r="F2760" i="1"/>
  <c r="G2760" i="1"/>
  <c r="AL2760" i="1"/>
  <c r="AM2760" i="1"/>
  <c r="AN2760" i="1"/>
  <c r="AO2760" i="1"/>
  <c r="C2761" i="1"/>
  <c r="D2761" i="1"/>
  <c r="E2761" i="1"/>
  <c r="F2761" i="1"/>
  <c r="G2761" i="1"/>
  <c r="AL2761" i="1"/>
  <c r="AM2761" i="1"/>
  <c r="AN2761" i="1"/>
  <c r="AO2761" i="1"/>
  <c r="C2762" i="1"/>
  <c r="D2762" i="1"/>
  <c r="E2762" i="1"/>
  <c r="F2762" i="1"/>
  <c r="G2762" i="1"/>
  <c r="AL2762" i="1"/>
  <c r="AM2762" i="1"/>
  <c r="AN2762" i="1"/>
  <c r="AO2762" i="1"/>
  <c r="C2763" i="1"/>
  <c r="D2763" i="1"/>
  <c r="E2763" i="1"/>
  <c r="F2763" i="1"/>
  <c r="G2763" i="1"/>
  <c r="AL2763" i="1"/>
  <c r="AM2763" i="1"/>
  <c r="AN2763" i="1"/>
  <c r="AO2763" i="1"/>
  <c r="C2764" i="1"/>
  <c r="AR2764" i="1" s="1"/>
  <c r="D2764" i="1"/>
  <c r="E2764" i="1"/>
  <c r="F2764" i="1"/>
  <c r="G2764" i="1"/>
  <c r="AL2764" i="1"/>
  <c r="AM2764" i="1"/>
  <c r="AN2764" i="1"/>
  <c r="AO2764" i="1"/>
  <c r="C2765" i="1"/>
  <c r="AP2765" i="1" s="1"/>
  <c r="D2765" i="1"/>
  <c r="E2765" i="1"/>
  <c r="F2765" i="1"/>
  <c r="G2765" i="1"/>
  <c r="AL2765" i="1"/>
  <c r="AM2765" i="1"/>
  <c r="AN2765" i="1"/>
  <c r="AO2765" i="1"/>
  <c r="C2766" i="1"/>
  <c r="AP2766" i="1" s="1"/>
  <c r="D2766" i="1"/>
  <c r="E2766" i="1"/>
  <c r="F2766" i="1"/>
  <c r="G2766" i="1"/>
  <c r="AL2766" i="1"/>
  <c r="AM2766" i="1"/>
  <c r="AN2766" i="1"/>
  <c r="AO2766" i="1"/>
  <c r="C2767" i="1"/>
  <c r="AQ2767" i="1" s="1"/>
  <c r="D2767" i="1"/>
  <c r="E2767" i="1"/>
  <c r="F2767" i="1"/>
  <c r="G2767" i="1"/>
  <c r="AL2767" i="1"/>
  <c r="AM2767" i="1"/>
  <c r="AN2767" i="1"/>
  <c r="AO2767" i="1"/>
  <c r="C2768" i="1"/>
  <c r="J2768" i="1" s="1"/>
  <c r="D2768" i="1"/>
  <c r="E2768" i="1"/>
  <c r="F2768" i="1"/>
  <c r="G2768" i="1"/>
  <c r="AL2768" i="1"/>
  <c r="AM2768" i="1"/>
  <c r="AN2768" i="1"/>
  <c r="AO2768" i="1"/>
  <c r="C2769" i="1"/>
  <c r="D2769" i="1"/>
  <c r="E2769" i="1"/>
  <c r="F2769" i="1"/>
  <c r="G2769" i="1"/>
  <c r="AL2769" i="1"/>
  <c r="AM2769" i="1"/>
  <c r="AN2769" i="1"/>
  <c r="AO2769" i="1"/>
  <c r="C2770" i="1"/>
  <c r="AP2770" i="1" s="1"/>
  <c r="D2770" i="1"/>
  <c r="E2770" i="1"/>
  <c r="F2770" i="1"/>
  <c r="G2770" i="1"/>
  <c r="AL2770" i="1"/>
  <c r="AM2770" i="1"/>
  <c r="AN2770" i="1"/>
  <c r="AO2770" i="1"/>
  <c r="C2771" i="1"/>
  <c r="J2771" i="1" s="1"/>
  <c r="D2771" i="1"/>
  <c r="E2771" i="1"/>
  <c r="F2771" i="1"/>
  <c r="G2771" i="1"/>
  <c r="AL2771" i="1"/>
  <c r="AM2771" i="1"/>
  <c r="AN2771" i="1"/>
  <c r="AO2771" i="1"/>
  <c r="C2772" i="1"/>
  <c r="AS2772" i="1" s="1"/>
  <c r="D2772" i="1"/>
  <c r="E2772" i="1"/>
  <c r="F2772" i="1"/>
  <c r="G2772" i="1"/>
  <c r="AL2772" i="1"/>
  <c r="AM2772" i="1"/>
  <c r="AN2772" i="1"/>
  <c r="AO2772" i="1"/>
  <c r="C2773" i="1"/>
  <c r="AP2773" i="1" s="1"/>
  <c r="D2773" i="1"/>
  <c r="E2773" i="1"/>
  <c r="F2773" i="1"/>
  <c r="G2773" i="1"/>
  <c r="AL2773" i="1"/>
  <c r="AM2773" i="1"/>
  <c r="AN2773" i="1"/>
  <c r="AO2773" i="1"/>
  <c r="C2774" i="1"/>
  <c r="L2774" i="1" s="1"/>
  <c r="D2774" i="1"/>
  <c r="E2774" i="1"/>
  <c r="F2774" i="1"/>
  <c r="G2774" i="1"/>
  <c r="AL2774" i="1"/>
  <c r="AM2774" i="1"/>
  <c r="AN2774" i="1"/>
  <c r="AO2774" i="1"/>
  <c r="C2775" i="1"/>
  <c r="AQ2775" i="1" s="1"/>
  <c r="D2775" i="1"/>
  <c r="E2775" i="1"/>
  <c r="F2775" i="1"/>
  <c r="G2775" i="1"/>
  <c r="AL2775" i="1"/>
  <c r="AM2775" i="1"/>
  <c r="AN2775" i="1"/>
  <c r="AO2775" i="1"/>
  <c r="C2776" i="1"/>
  <c r="D2776" i="1"/>
  <c r="E2776" i="1"/>
  <c r="F2776" i="1"/>
  <c r="G2776" i="1"/>
  <c r="AL2776" i="1"/>
  <c r="AM2776" i="1"/>
  <c r="AN2776" i="1"/>
  <c r="AO2776" i="1"/>
  <c r="C2777" i="1"/>
  <c r="D2777" i="1"/>
  <c r="E2777" i="1"/>
  <c r="F2777" i="1"/>
  <c r="G2777" i="1"/>
  <c r="AL2777" i="1"/>
  <c r="AM2777" i="1"/>
  <c r="AN2777" i="1"/>
  <c r="AO2777" i="1"/>
  <c r="C2778" i="1"/>
  <c r="AP2778" i="1" s="1"/>
  <c r="D2778" i="1"/>
  <c r="E2778" i="1"/>
  <c r="F2778" i="1"/>
  <c r="G2778" i="1"/>
  <c r="AL2778" i="1"/>
  <c r="AM2778" i="1"/>
  <c r="AN2778" i="1"/>
  <c r="AO2778" i="1"/>
  <c r="C2779" i="1"/>
  <c r="J2779" i="1" s="1"/>
  <c r="D2779" i="1"/>
  <c r="E2779" i="1"/>
  <c r="F2779" i="1"/>
  <c r="G2779" i="1"/>
  <c r="AL2779" i="1"/>
  <c r="AM2779" i="1"/>
  <c r="AN2779" i="1"/>
  <c r="AO2779" i="1"/>
  <c r="C2780" i="1"/>
  <c r="D2780" i="1"/>
  <c r="E2780" i="1"/>
  <c r="F2780" i="1"/>
  <c r="G2780" i="1"/>
  <c r="AL2780" i="1"/>
  <c r="AM2780" i="1"/>
  <c r="AN2780" i="1"/>
  <c r="AO2780" i="1"/>
  <c r="C2781" i="1"/>
  <c r="D2781" i="1"/>
  <c r="E2781" i="1"/>
  <c r="F2781" i="1"/>
  <c r="G2781" i="1"/>
  <c r="AL2781" i="1"/>
  <c r="AM2781" i="1"/>
  <c r="AN2781" i="1"/>
  <c r="AO2781" i="1"/>
  <c r="C2782" i="1"/>
  <c r="AP2782" i="1" s="1"/>
  <c r="D2782" i="1"/>
  <c r="E2782" i="1"/>
  <c r="F2782" i="1"/>
  <c r="G2782" i="1"/>
  <c r="AL2782" i="1"/>
  <c r="AM2782" i="1"/>
  <c r="AN2782" i="1"/>
  <c r="AO2782" i="1"/>
  <c r="C2783" i="1"/>
  <c r="D2783" i="1"/>
  <c r="E2783" i="1"/>
  <c r="F2783" i="1"/>
  <c r="G2783" i="1"/>
  <c r="AL2783" i="1"/>
  <c r="AM2783" i="1"/>
  <c r="AN2783" i="1"/>
  <c r="AO2783" i="1"/>
  <c r="AS2783" i="1"/>
  <c r="C2784" i="1"/>
  <c r="K2784" i="1" s="1"/>
  <c r="D2784" i="1"/>
  <c r="E2784" i="1"/>
  <c r="F2784" i="1"/>
  <c r="G2784" i="1"/>
  <c r="AL2784" i="1"/>
  <c r="AM2784" i="1"/>
  <c r="AN2784" i="1"/>
  <c r="AO2784" i="1"/>
  <c r="C2785" i="1"/>
  <c r="AP2785" i="1" s="1"/>
  <c r="D2785" i="1"/>
  <c r="E2785" i="1"/>
  <c r="F2785" i="1"/>
  <c r="G2785" i="1"/>
  <c r="AL2785" i="1"/>
  <c r="AM2785" i="1"/>
  <c r="AN2785" i="1"/>
  <c r="AO2785" i="1"/>
  <c r="C2786" i="1"/>
  <c r="D2786" i="1"/>
  <c r="E2786" i="1"/>
  <c r="F2786" i="1"/>
  <c r="G2786" i="1"/>
  <c r="AL2786" i="1"/>
  <c r="AM2786" i="1"/>
  <c r="AN2786" i="1"/>
  <c r="AO2786" i="1"/>
  <c r="C2787" i="1"/>
  <c r="J2787" i="1" s="1"/>
  <c r="D2787" i="1"/>
  <c r="E2787" i="1"/>
  <c r="F2787" i="1"/>
  <c r="G2787" i="1"/>
  <c r="AL2787" i="1"/>
  <c r="AM2787" i="1"/>
  <c r="AN2787" i="1"/>
  <c r="AO2787" i="1"/>
  <c r="C2788" i="1"/>
  <c r="AS2788" i="1" s="1"/>
  <c r="D2788" i="1"/>
  <c r="E2788" i="1"/>
  <c r="F2788" i="1"/>
  <c r="G2788" i="1"/>
  <c r="AL2788" i="1"/>
  <c r="AM2788" i="1"/>
  <c r="AN2788" i="1"/>
  <c r="AO2788" i="1"/>
  <c r="C2789" i="1"/>
  <c r="AQ2789" i="1" s="1"/>
  <c r="D2789" i="1"/>
  <c r="E2789" i="1"/>
  <c r="F2789" i="1"/>
  <c r="G2789" i="1"/>
  <c r="AL2789" i="1"/>
  <c r="AM2789" i="1"/>
  <c r="AN2789" i="1"/>
  <c r="AO2789" i="1"/>
  <c r="C2790" i="1"/>
  <c r="AP2790" i="1" s="1"/>
  <c r="D2790" i="1"/>
  <c r="E2790" i="1"/>
  <c r="F2790" i="1"/>
  <c r="G2790" i="1"/>
  <c r="AL2790" i="1"/>
  <c r="AM2790" i="1"/>
  <c r="AN2790" i="1"/>
  <c r="AO2790" i="1"/>
  <c r="C2791" i="1"/>
  <c r="D2791" i="1"/>
  <c r="E2791" i="1"/>
  <c r="F2791" i="1"/>
  <c r="G2791" i="1"/>
  <c r="AL2791" i="1"/>
  <c r="AM2791" i="1"/>
  <c r="AN2791" i="1"/>
  <c r="AO2791" i="1"/>
  <c r="C2792" i="1"/>
  <c r="D2792" i="1"/>
  <c r="E2792" i="1"/>
  <c r="F2792" i="1"/>
  <c r="G2792" i="1"/>
  <c r="AL2792" i="1"/>
  <c r="AM2792" i="1"/>
  <c r="AN2792" i="1"/>
  <c r="AO2792" i="1"/>
  <c r="C2793" i="1"/>
  <c r="D2793" i="1"/>
  <c r="E2793" i="1"/>
  <c r="F2793" i="1"/>
  <c r="G2793" i="1"/>
  <c r="AL2793" i="1"/>
  <c r="AM2793" i="1"/>
  <c r="AN2793" i="1"/>
  <c r="AO2793" i="1"/>
  <c r="C2794" i="1"/>
  <c r="D2794" i="1"/>
  <c r="E2794" i="1"/>
  <c r="F2794" i="1"/>
  <c r="G2794" i="1"/>
  <c r="AL2794" i="1"/>
  <c r="AM2794" i="1"/>
  <c r="AN2794" i="1"/>
  <c r="AO2794" i="1"/>
  <c r="C2795" i="1"/>
  <c r="D2795" i="1"/>
  <c r="E2795" i="1"/>
  <c r="F2795" i="1"/>
  <c r="G2795" i="1"/>
  <c r="AL2795" i="1"/>
  <c r="AM2795" i="1"/>
  <c r="AN2795" i="1"/>
  <c r="AO2795" i="1"/>
  <c r="C2796" i="1"/>
  <c r="AR2796" i="1" s="1"/>
  <c r="D2796" i="1"/>
  <c r="E2796" i="1"/>
  <c r="F2796" i="1"/>
  <c r="G2796" i="1"/>
  <c r="AL2796" i="1"/>
  <c r="AM2796" i="1"/>
  <c r="AN2796" i="1"/>
  <c r="AO2796" i="1"/>
  <c r="C2797" i="1"/>
  <c r="AP2797" i="1" s="1"/>
  <c r="D2797" i="1"/>
  <c r="E2797" i="1"/>
  <c r="F2797" i="1"/>
  <c r="G2797" i="1"/>
  <c r="AL2797" i="1"/>
  <c r="AM2797" i="1"/>
  <c r="AN2797" i="1"/>
  <c r="AO2797" i="1"/>
  <c r="C2798" i="1"/>
  <c r="AP2798" i="1" s="1"/>
  <c r="D2798" i="1"/>
  <c r="E2798" i="1"/>
  <c r="F2798" i="1"/>
  <c r="G2798" i="1"/>
  <c r="AL2798" i="1"/>
  <c r="AM2798" i="1"/>
  <c r="AN2798" i="1"/>
  <c r="AO2798" i="1"/>
  <c r="C2799" i="1"/>
  <c r="AQ2799" i="1" s="1"/>
  <c r="D2799" i="1"/>
  <c r="E2799" i="1"/>
  <c r="F2799" i="1"/>
  <c r="G2799" i="1"/>
  <c r="AL2799" i="1"/>
  <c r="AM2799" i="1"/>
  <c r="AN2799" i="1"/>
  <c r="AO2799" i="1"/>
  <c r="AS2799" i="1"/>
  <c r="C2800" i="1"/>
  <c r="K2800" i="1" s="1"/>
  <c r="D2800" i="1"/>
  <c r="E2800" i="1"/>
  <c r="F2800" i="1"/>
  <c r="G2800" i="1"/>
  <c r="AL2800" i="1"/>
  <c r="AM2800" i="1"/>
  <c r="AN2800" i="1"/>
  <c r="AO2800" i="1"/>
  <c r="C2801" i="1"/>
  <c r="D2801" i="1"/>
  <c r="E2801" i="1"/>
  <c r="F2801" i="1"/>
  <c r="G2801" i="1"/>
  <c r="AL2801" i="1"/>
  <c r="AM2801" i="1"/>
  <c r="AN2801" i="1"/>
  <c r="AO2801" i="1"/>
  <c r="C2802" i="1"/>
  <c r="D2802" i="1"/>
  <c r="E2802" i="1"/>
  <c r="F2802" i="1"/>
  <c r="G2802" i="1"/>
  <c r="AL2802" i="1"/>
  <c r="AM2802" i="1"/>
  <c r="AN2802" i="1"/>
  <c r="AO2802" i="1"/>
  <c r="C2803" i="1"/>
  <c r="J2803" i="1" s="1"/>
  <c r="D2803" i="1"/>
  <c r="E2803" i="1"/>
  <c r="F2803" i="1"/>
  <c r="G2803" i="1"/>
  <c r="AL2803" i="1"/>
  <c r="AM2803" i="1"/>
  <c r="AN2803" i="1"/>
  <c r="AO2803" i="1"/>
  <c r="C2804" i="1"/>
  <c r="AS2804" i="1" s="1"/>
  <c r="D2804" i="1"/>
  <c r="E2804" i="1"/>
  <c r="F2804" i="1"/>
  <c r="G2804" i="1"/>
  <c r="AL2804" i="1"/>
  <c r="AM2804" i="1"/>
  <c r="AN2804" i="1"/>
  <c r="AO2804" i="1"/>
  <c r="C2805" i="1"/>
  <c r="AP2805" i="1" s="1"/>
  <c r="D2805" i="1"/>
  <c r="E2805" i="1"/>
  <c r="F2805" i="1"/>
  <c r="G2805" i="1"/>
  <c r="AL2805" i="1"/>
  <c r="AM2805" i="1"/>
  <c r="AN2805" i="1"/>
  <c r="AO2805" i="1"/>
  <c r="C2806" i="1"/>
  <c r="D2806" i="1"/>
  <c r="E2806" i="1"/>
  <c r="F2806" i="1"/>
  <c r="G2806" i="1"/>
  <c r="AL2806" i="1"/>
  <c r="AM2806" i="1"/>
  <c r="AN2806" i="1"/>
  <c r="AO2806" i="1"/>
  <c r="C2807" i="1"/>
  <c r="D2807" i="1"/>
  <c r="E2807" i="1"/>
  <c r="F2807" i="1"/>
  <c r="G2807" i="1"/>
  <c r="AL2807" i="1"/>
  <c r="AM2807" i="1"/>
  <c r="AN2807" i="1"/>
  <c r="AO2807" i="1"/>
  <c r="C2808" i="1"/>
  <c r="D2808" i="1"/>
  <c r="E2808" i="1"/>
  <c r="F2808" i="1"/>
  <c r="G2808" i="1"/>
  <c r="AL2808" i="1"/>
  <c r="AM2808" i="1"/>
  <c r="AN2808" i="1"/>
  <c r="AO2808" i="1"/>
  <c r="C2809" i="1"/>
  <c r="D2809" i="1"/>
  <c r="E2809" i="1"/>
  <c r="F2809" i="1"/>
  <c r="G2809" i="1"/>
  <c r="AL2809" i="1"/>
  <c r="AM2809" i="1"/>
  <c r="AN2809" i="1"/>
  <c r="AO2809" i="1"/>
  <c r="C2810" i="1"/>
  <c r="J2810" i="1" s="1"/>
  <c r="D2810" i="1"/>
  <c r="E2810" i="1"/>
  <c r="F2810" i="1"/>
  <c r="G2810" i="1"/>
  <c r="AL2810" i="1"/>
  <c r="AM2810" i="1"/>
  <c r="AN2810" i="1"/>
  <c r="AO2810" i="1"/>
  <c r="C2811" i="1"/>
  <c r="J2811" i="1" s="1"/>
  <c r="D2811" i="1"/>
  <c r="E2811" i="1"/>
  <c r="F2811" i="1"/>
  <c r="G2811" i="1"/>
  <c r="AL2811" i="1"/>
  <c r="AM2811" i="1"/>
  <c r="AN2811" i="1"/>
  <c r="AO2811" i="1"/>
  <c r="C2812" i="1"/>
  <c r="D2812" i="1"/>
  <c r="E2812" i="1"/>
  <c r="F2812" i="1"/>
  <c r="G2812" i="1"/>
  <c r="AL2812" i="1"/>
  <c r="AM2812" i="1"/>
  <c r="AN2812" i="1"/>
  <c r="AO2812" i="1"/>
  <c r="C2813" i="1"/>
  <c r="D2813" i="1"/>
  <c r="E2813" i="1"/>
  <c r="F2813" i="1"/>
  <c r="G2813" i="1"/>
  <c r="AL2813" i="1"/>
  <c r="AM2813" i="1"/>
  <c r="AN2813" i="1"/>
  <c r="AO2813" i="1"/>
  <c r="C2814" i="1"/>
  <c r="J2814" i="1" s="1"/>
  <c r="D2814" i="1"/>
  <c r="E2814" i="1"/>
  <c r="F2814" i="1"/>
  <c r="G2814" i="1"/>
  <c r="AL2814" i="1"/>
  <c r="AM2814" i="1"/>
  <c r="AN2814" i="1"/>
  <c r="AO2814" i="1"/>
  <c r="C2815" i="1"/>
  <c r="L2815" i="1" s="1"/>
  <c r="D2815" i="1"/>
  <c r="E2815" i="1"/>
  <c r="F2815" i="1"/>
  <c r="G2815" i="1"/>
  <c r="AL2815" i="1"/>
  <c r="AM2815" i="1"/>
  <c r="AN2815" i="1"/>
  <c r="AO2815" i="1"/>
  <c r="C2816" i="1"/>
  <c r="D2816" i="1"/>
  <c r="E2816" i="1"/>
  <c r="F2816" i="1"/>
  <c r="G2816" i="1"/>
  <c r="AL2816" i="1"/>
  <c r="AM2816" i="1"/>
  <c r="AN2816" i="1"/>
  <c r="AO2816" i="1"/>
  <c r="C2817" i="1"/>
  <c r="AS2817" i="1" s="1"/>
  <c r="D2817" i="1"/>
  <c r="E2817" i="1"/>
  <c r="F2817" i="1"/>
  <c r="G2817" i="1"/>
  <c r="AL2817" i="1"/>
  <c r="AM2817" i="1"/>
  <c r="AN2817" i="1"/>
  <c r="AO2817" i="1"/>
  <c r="C2818" i="1"/>
  <c r="D2818" i="1"/>
  <c r="E2818" i="1"/>
  <c r="F2818" i="1"/>
  <c r="G2818" i="1"/>
  <c r="AL2818" i="1"/>
  <c r="AM2818" i="1"/>
  <c r="AN2818" i="1"/>
  <c r="AO2818" i="1"/>
  <c r="C2819" i="1"/>
  <c r="J2819" i="1" s="1"/>
  <c r="D2819" i="1"/>
  <c r="E2819" i="1"/>
  <c r="F2819" i="1"/>
  <c r="G2819" i="1"/>
  <c r="AL2819" i="1"/>
  <c r="AM2819" i="1"/>
  <c r="AN2819" i="1"/>
  <c r="AO2819" i="1"/>
  <c r="C2820" i="1"/>
  <c r="AS2820" i="1" s="1"/>
  <c r="D2820" i="1"/>
  <c r="E2820" i="1"/>
  <c r="F2820" i="1"/>
  <c r="G2820" i="1"/>
  <c r="AL2820" i="1"/>
  <c r="AM2820" i="1"/>
  <c r="AN2820" i="1"/>
  <c r="AO2820" i="1"/>
  <c r="C2821" i="1"/>
  <c r="AR2821" i="1" s="1"/>
  <c r="D2821" i="1"/>
  <c r="E2821" i="1"/>
  <c r="F2821" i="1"/>
  <c r="G2821" i="1"/>
  <c r="AL2821" i="1"/>
  <c r="AM2821" i="1"/>
  <c r="AN2821" i="1"/>
  <c r="AO2821" i="1"/>
  <c r="C2822" i="1"/>
  <c r="J2822" i="1" s="1"/>
  <c r="D2822" i="1"/>
  <c r="E2822" i="1"/>
  <c r="F2822" i="1"/>
  <c r="G2822" i="1"/>
  <c r="AL2822" i="1"/>
  <c r="AM2822" i="1"/>
  <c r="AN2822" i="1"/>
  <c r="AO2822" i="1"/>
  <c r="C2823" i="1"/>
  <c r="D2823" i="1"/>
  <c r="E2823" i="1"/>
  <c r="F2823" i="1"/>
  <c r="G2823" i="1"/>
  <c r="AL2823" i="1"/>
  <c r="AM2823" i="1"/>
  <c r="AN2823" i="1"/>
  <c r="AO2823" i="1"/>
  <c r="C2824" i="1"/>
  <c r="L2824" i="1" s="1"/>
  <c r="D2824" i="1"/>
  <c r="E2824" i="1"/>
  <c r="F2824" i="1"/>
  <c r="G2824" i="1"/>
  <c r="AL2824" i="1"/>
  <c r="AM2824" i="1"/>
  <c r="AN2824" i="1"/>
  <c r="AO2824" i="1"/>
  <c r="C2825" i="1"/>
  <c r="D2825" i="1"/>
  <c r="E2825" i="1"/>
  <c r="F2825" i="1"/>
  <c r="G2825" i="1"/>
  <c r="AL2825" i="1"/>
  <c r="AM2825" i="1"/>
  <c r="AN2825" i="1"/>
  <c r="AO2825" i="1"/>
  <c r="C2826" i="1"/>
  <c r="D2826" i="1"/>
  <c r="E2826" i="1"/>
  <c r="F2826" i="1"/>
  <c r="G2826" i="1"/>
  <c r="AL2826" i="1"/>
  <c r="AM2826" i="1"/>
  <c r="AN2826" i="1"/>
  <c r="AO2826" i="1"/>
  <c r="C2827" i="1"/>
  <c r="J2827" i="1" s="1"/>
  <c r="D2827" i="1"/>
  <c r="E2827" i="1"/>
  <c r="F2827" i="1"/>
  <c r="G2827" i="1"/>
  <c r="AL2827" i="1"/>
  <c r="AM2827" i="1"/>
  <c r="AN2827" i="1"/>
  <c r="AO2827" i="1"/>
  <c r="C2828" i="1"/>
  <c r="AR2828" i="1" s="1"/>
  <c r="D2828" i="1"/>
  <c r="E2828" i="1"/>
  <c r="F2828" i="1"/>
  <c r="G2828" i="1"/>
  <c r="AL2828" i="1"/>
  <c r="AM2828" i="1"/>
  <c r="AN2828" i="1"/>
  <c r="AO2828" i="1"/>
  <c r="C2829" i="1"/>
  <c r="AP2829" i="1" s="1"/>
  <c r="D2829" i="1"/>
  <c r="E2829" i="1"/>
  <c r="F2829" i="1"/>
  <c r="G2829" i="1"/>
  <c r="AL2829" i="1"/>
  <c r="AM2829" i="1"/>
  <c r="AN2829" i="1"/>
  <c r="AO2829" i="1"/>
  <c r="C2830" i="1"/>
  <c r="L2830" i="1" s="1"/>
  <c r="D2830" i="1"/>
  <c r="E2830" i="1"/>
  <c r="F2830" i="1"/>
  <c r="G2830" i="1"/>
  <c r="AL2830" i="1"/>
  <c r="AM2830" i="1"/>
  <c r="AN2830" i="1"/>
  <c r="AO2830" i="1"/>
  <c r="C2831" i="1"/>
  <c r="D2831" i="1"/>
  <c r="E2831" i="1"/>
  <c r="F2831" i="1"/>
  <c r="G2831" i="1"/>
  <c r="AL2831" i="1"/>
  <c r="AM2831" i="1"/>
  <c r="AN2831" i="1"/>
  <c r="AO2831" i="1"/>
  <c r="C2832" i="1"/>
  <c r="K2832" i="1" s="1"/>
  <c r="D2832" i="1"/>
  <c r="E2832" i="1"/>
  <c r="F2832" i="1"/>
  <c r="G2832" i="1"/>
  <c r="AL2832" i="1"/>
  <c r="AM2832" i="1"/>
  <c r="AN2832" i="1"/>
  <c r="AO2832" i="1"/>
  <c r="C2833" i="1"/>
  <c r="J2833" i="1" s="1"/>
  <c r="D2833" i="1"/>
  <c r="E2833" i="1"/>
  <c r="F2833" i="1"/>
  <c r="G2833" i="1"/>
  <c r="AL2833" i="1"/>
  <c r="AM2833" i="1"/>
  <c r="AN2833" i="1"/>
  <c r="AO2833" i="1"/>
  <c r="C2834" i="1"/>
  <c r="D2834" i="1"/>
  <c r="E2834" i="1"/>
  <c r="F2834" i="1"/>
  <c r="G2834" i="1"/>
  <c r="AL2834" i="1"/>
  <c r="AM2834" i="1"/>
  <c r="AN2834" i="1"/>
  <c r="AO2834" i="1"/>
  <c r="C2835" i="1"/>
  <c r="J2835" i="1" s="1"/>
  <c r="D2835" i="1"/>
  <c r="E2835" i="1"/>
  <c r="F2835" i="1"/>
  <c r="G2835" i="1"/>
  <c r="AL2835" i="1"/>
  <c r="AM2835" i="1"/>
  <c r="AN2835" i="1"/>
  <c r="AO2835" i="1"/>
  <c r="C2836" i="1"/>
  <c r="AS2836" i="1" s="1"/>
  <c r="D2836" i="1"/>
  <c r="E2836" i="1"/>
  <c r="F2836" i="1"/>
  <c r="G2836" i="1"/>
  <c r="AL2836" i="1"/>
  <c r="AM2836" i="1"/>
  <c r="AN2836" i="1"/>
  <c r="AO2836" i="1"/>
  <c r="C2837" i="1"/>
  <c r="AP2837" i="1" s="1"/>
  <c r="D2837" i="1"/>
  <c r="E2837" i="1"/>
  <c r="F2837" i="1"/>
  <c r="G2837" i="1"/>
  <c r="AL2837" i="1"/>
  <c r="AM2837" i="1"/>
  <c r="AN2837" i="1"/>
  <c r="AO2837" i="1"/>
  <c r="C2838" i="1"/>
  <c r="L2838" i="1" s="1"/>
  <c r="D2838" i="1"/>
  <c r="E2838" i="1"/>
  <c r="F2838" i="1"/>
  <c r="G2838" i="1"/>
  <c r="AL2838" i="1"/>
  <c r="AM2838" i="1"/>
  <c r="AN2838" i="1"/>
  <c r="AO2838" i="1"/>
  <c r="C2839" i="1"/>
  <c r="AQ2839" i="1" s="1"/>
  <c r="D2839" i="1"/>
  <c r="E2839" i="1"/>
  <c r="F2839" i="1"/>
  <c r="G2839" i="1"/>
  <c r="AL2839" i="1"/>
  <c r="AM2839" i="1"/>
  <c r="AN2839" i="1"/>
  <c r="AO2839" i="1"/>
  <c r="C2840" i="1"/>
  <c r="L2840" i="1" s="1"/>
  <c r="D2840" i="1"/>
  <c r="E2840" i="1"/>
  <c r="F2840" i="1"/>
  <c r="G2840" i="1"/>
  <c r="AL2840" i="1"/>
  <c r="AM2840" i="1"/>
  <c r="AN2840" i="1"/>
  <c r="AO2840" i="1"/>
  <c r="C2841" i="1"/>
  <c r="D2841" i="1"/>
  <c r="E2841" i="1"/>
  <c r="F2841" i="1"/>
  <c r="G2841" i="1"/>
  <c r="AL2841" i="1"/>
  <c r="AM2841" i="1"/>
  <c r="AN2841" i="1"/>
  <c r="AO2841" i="1"/>
  <c r="C2842" i="1"/>
  <c r="D2842" i="1"/>
  <c r="E2842" i="1"/>
  <c r="F2842" i="1"/>
  <c r="G2842" i="1"/>
  <c r="AL2842" i="1"/>
  <c r="AM2842" i="1"/>
  <c r="AN2842" i="1"/>
  <c r="AO2842" i="1"/>
  <c r="C2843" i="1"/>
  <c r="J2843" i="1" s="1"/>
  <c r="D2843" i="1"/>
  <c r="E2843" i="1"/>
  <c r="F2843" i="1"/>
  <c r="G2843" i="1"/>
  <c r="AL2843" i="1"/>
  <c r="AM2843" i="1"/>
  <c r="AN2843" i="1"/>
  <c r="AO2843" i="1"/>
  <c r="C2844" i="1"/>
  <c r="D2844" i="1"/>
  <c r="E2844" i="1"/>
  <c r="F2844" i="1"/>
  <c r="G2844" i="1"/>
  <c r="AL2844" i="1"/>
  <c r="AM2844" i="1"/>
  <c r="AN2844" i="1"/>
  <c r="AO2844" i="1"/>
  <c r="C2845" i="1"/>
  <c r="J2845" i="1" s="1"/>
  <c r="D2845" i="1"/>
  <c r="E2845" i="1"/>
  <c r="F2845" i="1"/>
  <c r="G2845" i="1"/>
  <c r="AL2845" i="1"/>
  <c r="AM2845" i="1"/>
  <c r="AN2845" i="1"/>
  <c r="AO2845" i="1"/>
  <c r="C2846" i="1"/>
  <c r="D2846" i="1"/>
  <c r="E2846" i="1"/>
  <c r="F2846" i="1"/>
  <c r="G2846" i="1"/>
  <c r="AL2846" i="1"/>
  <c r="AM2846" i="1"/>
  <c r="AN2846" i="1"/>
  <c r="AO2846" i="1"/>
  <c r="C2847" i="1"/>
  <c r="D2847" i="1"/>
  <c r="E2847" i="1"/>
  <c r="F2847" i="1"/>
  <c r="G2847" i="1"/>
  <c r="AL2847" i="1"/>
  <c r="AM2847" i="1"/>
  <c r="AN2847" i="1"/>
  <c r="AO2847" i="1"/>
  <c r="C2848" i="1"/>
  <c r="K2848" i="1" s="1"/>
  <c r="D2848" i="1"/>
  <c r="E2848" i="1"/>
  <c r="F2848" i="1"/>
  <c r="G2848" i="1"/>
  <c r="AL2848" i="1"/>
  <c r="AM2848" i="1"/>
  <c r="AN2848" i="1"/>
  <c r="AO2848" i="1"/>
  <c r="C2849" i="1"/>
  <c r="AP2849" i="1" s="1"/>
  <c r="D2849" i="1"/>
  <c r="E2849" i="1"/>
  <c r="F2849" i="1"/>
  <c r="G2849" i="1"/>
  <c r="AL2849" i="1"/>
  <c r="AM2849" i="1"/>
  <c r="AN2849" i="1"/>
  <c r="AO2849" i="1"/>
  <c r="C2850" i="1"/>
  <c r="D2850" i="1"/>
  <c r="E2850" i="1"/>
  <c r="F2850" i="1"/>
  <c r="G2850" i="1"/>
  <c r="AL2850" i="1"/>
  <c r="AM2850" i="1"/>
  <c r="AN2850" i="1"/>
  <c r="AO2850" i="1"/>
  <c r="C2851" i="1"/>
  <c r="J2851" i="1" s="1"/>
  <c r="D2851" i="1"/>
  <c r="E2851" i="1"/>
  <c r="F2851" i="1"/>
  <c r="G2851" i="1"/>
  <c r="AL2851" i="1"/>
  <c r="AM2851" i="1"/>
  <c r="AN2851" i="1"/>
  <c r="AO2851" i="1"/>
  <c r="C2852" i="1"/>
  <c r="D2852" i="1"/>
  <c r="E2852" i="1"/>
  <c r="F2852" i="1"/>
  <c r="G2852" i="1"/>
  <c r="AL2852" i="1"/>
  <c r="AM2852" i="1"/>
  <c r="AN2852" i="1"/>
  <c r="AO2852" i="1"/>
  <c r="C2853" i="1"/>
  <c r="J2853" i="1" s="1"/>
  <c r="D2853" i="1"/>
  <c r="E2853" i="1"/>
  <c r="F2853" i="1"/>
  <c r="G2853" i="1"/>
  <c r="AL2853" i="1"/>
  <c r="AM2853" i="1"/>
  <c r="AN2853" i="1"/>
  <c r="AO2853" i="1"/>
  <c r="C2854" i="1"/>
  <c r="D2854" i="1"/>
  <c r="E2854" i="1"/>
  <c r="F2854" i="1"/>
  <c r="G2854" i="1"/>
  <c r="AL2854" i="1"/>
  <c r="AM2854" i="1"/>
  <c r="AN2854" i="1"/>
  <c r="AO2854" i="1"/>
  <c r="C2855" i="1"/>
  <c r="D2855" i="1"/>
  <c r="E2855" i="1"/>
  <c r="F2855" i="1"/>
  <c r="G2855" i="1"/>
  <c r="AL2855" i="1"/>
  <c r="AM2855" i="1"/>
  <c r="AN2855" i="1"/>
  <c r="AO2855" i="1"/>
  <c r="C2856" i="1"/>
  <c r="K2856" i="1" s="1"/>
  <c r="D2856" i="1"/>
  <c r="E2856" i="1"/>
  <c r="F2856" i="1"/>
  <c r="G2856" i="1"/>
  <c r="AL2856" i="1"/>
  <c r="AM2856" i="1"/>
  <c r="AN2856" i="1"/>
  <c r="AO2856" i="1"/>
  <c r="C2857" i="1"/>
  <c r="AP2857" i="1" s="1"/>
  <c r="D2857" i="1"/>
  <c r="E2857" i="1"/>
  <c r="F2857" i="1"/>
  <c r="G2857" i="1"/>
  <c r="AL2857" i="1"/>
  <c r="AM2857" i="1"/>
  <c r="AN2857" i="1"/>
  <c r="AO2857" i="1"/>
  <c r="C2858" i="1"/>
  <c r="D2858" i="1"/>
  <c r="E2858" i="1"/>
  <c r="F2858" i="1"/>
  <c r="G2858" i="1"/>
  <c r="AL2858" i="1"/>
  <c r="AM2858" i="1"/>
  <c r="AN2858" i="1"/>
  <c r="AO2858" i="1"/>
  <c r="C2859" i="1"/>
  <c r="J2859" i="1" s="1"/>
  <c r="D2859" i="1"/>
  <c r="E2859" i="1"/>
  <c r="F2859" i="1"/>
  <c r="G2859" i="1"/>
  <c r="AL2859" i="1"/>
  <c r="AM2859" i="1"/>
  <c r="AN2859" i="1"/>
  <c r="AO2859" i="1"/>
  <c r="C2860" i="1"/>
  <c r="D2860" i="1"/>
  <c r="E2860" i="1"/>
  <c r="F2860" i="1"/>
  <c r="G2860" i="1"/>
  <c r="AL2860" i="1"/>
  <c r="AM2860" i="1"/>
  <c r="AN2860" i="1"/>
  <c r="AO2860" i="1"/>
  <c r="C2861" i="1"/>
  <c r="J2861" i="1" s="1"/>
  <c r="D2861" i="1"/>
  <c r="E2861" i="1"/>
  <c r="F2861" i="1"/>
  <c r="G2861" i="1"/>
  <c r="AL2861" i="1"/>
  <c r="AM2861" i="1"/>
  <c r="AN2861" i="1"/>
  <c r="AO2861" i="1"/>
  <c r="C2862" i="1"/>
  <c r="D2862" i="1"/>
  <c r="E2862" i="1"/>
  <c r="F2862" i="1"/>
  <c r="G2862" i="1"/>
  <c r="AL2862" i="1"/>
  <c r="AM2862" i="1"/>
  <c r="AN2862" i="1"/>
  <c r="AO2862" i="1"/>
  <c r="C2863" i="1"/>
  <c r="D2863" i="1"/>
  <c r="E2863" i="1"/>
  <c r="F2863" i="1"/>
  <c r="G2863" i="1"/>
  <c r="AL2863" i="1"/>
  <c r="AM2863" i="1"/>
  <c r="AN2863" i="1"/>
  <c r="AO2863" i="1"/>
  <c r="C2864" i="1"/>
  <c r="K2864" i="1" s="1"/>
  <c r="D2864" i="1"/>
  <c r="E2864" i="1"/>
  <c r="F2864" i="1"/>
  <c r="G2864" i="1"/>
  <c r="AL2864" i="1"/>
  <c r="AM2864" i="1"/>
  <c r="AN2864" i="1"/>
  <c r="AO2864" i="1"/>
  <c r="C2865" i="1"/>
  <c r="L2865" i="1" s="1"/>
  <c r="D2865" i="1"/>
  <c r="E2865" i="1"/>
  <c r="F2865" i="1"/>
  <c r="G2865" i="1"/>
  <c r="AL2865" i="1"/>
  <c r="AM2865" i="1"/>
  <c r="AN2865" i="1"/>
  <c r="AO2865" i="1"/>
  <c r="C2866" i="1"/>
  <c r="AP2866" i="1" s="1"/>
  <c r="D2866" i="1"/>
  <c r="E2866" i="1"/>
  <c r="F2866" i="1"/>
  <c r="G2866" i="1"/>
  <c r="AL2866" i="1"/>
  <c r="AM2866" i="1"/>
  <c r="AN2866" i="1"/>
  <c r="AO2866" i="1"/>
  <c r="C2867" i="1"/>
  <c r="J2867" i="1" s="1"/>
  <c r="D2867" i="1"/>
  <c r="E2867" i="1"/>
  <c r="F2867" i="1"/>
  <c r="G2867" i="1"/>
  <c r="AL2867" i="1"/>
  <c r="AM2867" i="1"/>
  <c r="AN2867" i="1"/>
  <c r="AO2867" i="1"/>
  <c r="C2868" i="1"/>
  <c r="AS2868" i="1" s="1"/>
  <c r="D2868" i="1"/>
  <c r="E2868" i="1"/>
  <c r="F2868" i="1"/>
  <c r="G2868" i="1"/>
  <c r="AL2868" i="1"/>
  <c r="AM2868" i="1"/>
  <c r="AN2868" i="1"/>
  <c r="AO2868" i="1"/>
  <c r="C2869" i="1"/>
  <c r="K2869" i="1" s="1"/>
  <c r="D2869" i="1"/>
  <c r="E2869" i="1"/>
  <c r="F2869" i="1"/>
  <c r="G2869" i="1"/>
  <c r="AL2869" i="1"/>
  <c r="AM2869" i="1"/>
  <c r="AN2869" i="1"/>
  <c r="AO2869" i="1"/>
  <c r="C2870" i="1"/>
  <c r="D2870" i="1"/>
  <c r="E2870" i="1"/>
  <c r="F2870" i="1"/>
  <c r="G2870" i="1"/>
  <c r="AL2870" i="1"/>
  <c r="AM2870" i="1"/>
  <c r="AN2870" i="1"/>
  <c r="AO2870" i="1"/>
  <c r="C2871" i="1"/>
  <c r="L2871" i="1" s="1"/>
  <c r="D2871" i="1"/>
  <c r="E2871" i="1"/>
  <c r="F2871" i="1"/>
  <c r="G2871" i="1"/>
  <c r="H2871" i="1" s="1"/>
  <c r="K2871" i="1"/>
  <c r="AL2871" i="1"/>
  <c r="AM2871" i="1"/>
  <c r="AN2871" i="1"/>
  <c r="AO2871" i="1"/>
  <c r="C2872" i="1"/>
  <c r="K2872" i="1" s="1"/>
  <c r="D2872" i="1"/>
  <c r="E2872" i="1"/>
  <c r="F2872" i="1"/>
  <c r="G2872" i="1"/>
  <c r="AL2872" i="1"/>
  <c r="AM2872" i="1"/>
  <c r="AN2872" i="1"/>
  <c r="AO2872" i="1"/>
  <c r="C2873" i="1"/>
  <c r="AP2873" i="1" s="1"/>
  <c r="D2873" i="1"/>
  <c r="E2873" i="1"/>
  <c r="F2873" i="1"/>
  <c r="G2873" i="1"/>
  <c r="AL2873" i="1"/>
  <c r="AM2873" i="1"/>
  <c r="AN2873" i="1"/>
  <c r="AO2873" i="1"/>
  <c r="C2874" i="1"/>
  <c r="AP2874" i="1" s="1"/>
  <c r="D2874" i="1"/>
  <c r="E2874" i="1"/>
  <c r="F2874" i="1"/>
  <c r="G2874" i="1"/>
  <c r="AL2874" i="1"/>
  <c r="AM2874" i="1"/>
  <c r="AN2874" i="1"/>
  <c r="AO2874" i="1"/>
  <c r="C2875" i="1"/>
  <c r="D2875" i="1"/>
  <c r="E2875" i="1"/>
  <c r="F2875" i="1"/>
  <c r="G2875" i="1"/>
  <c r="AL2875" i="1"/>
  <c r="AM2875" i="1"/>
  <c r="AN2875" i="1"/>
  <c r="AO2875" i="1"/>
  <c r="G2876" i="1"/>
  <c r="C2878" i="1"/>
  <c r="AS2878" i="1" s="1"/>
  <c r="D2878" i="1"/>
  <c r="E2878" i="1"/>
  <c r="F2878" i="1"/>
  <c r="G2878" i="1"/>
  <c r="AL2878" i="1"/>
  <c r="AM2878" i="1"/>
  <c r="AN2878" i="1"/>
  <c r="AO2878" i="1"/>
  <c r="C2879" i="1"/>
  <c r="AP2879" i="1" s="1"/>
  <c r="D2879" i="1"/>
  <c r="E2879" i="1"/>
  <c r="F2879" i="1"/>
  <c r="G2879" i="1"/>
  <c r="AL2879" i="1"/>
  <c r="AM2879" i="1"/>
  <c r="AN2879" i="1"/>
  <c r="AO2879" i="1"/>
  <c r="C2880" i="1"/>
  <c r="AS2880" i="1" s="1"/>
  <c r="D2880" i="1"/>
  <c r="E2880" i="1"/>
  <c r="F2880" i="1"/>
  <c r="G2880" i="1"/>
  <c r="AL2880" i="1"/>
  <c r="AM2880" i="1"/>
  <c r="AN2880" i="1"/>
  <c r="AO2880" i="1"/>
  <c r="C2881" i="1"/>
  <c r="D2881" i="1"/>
  <c r="E2881" i="1"/>
  <c r="F2881" i="1"/>
  <c r="G2881" i="1"/>
  <c r="AL2881" i="1"/>
  <c r="AM2881" i="1"/>
  <c r="AN2881" i="1"/>
  <c r="AO2881" i="1"/>
  <c r="C2882" i="1"/>
  <c r="L2882" i="1" s="1"/>
  <c r="D2882" i="1"/>
  <c r="E2882" i="1"/>
  <c r="F2882" i="1"/>
  <c r="G2882" i="1"/>
  <c r="AL2882" i="1"/>
  <c r="AM2882" i="1"/>
  <c r="AN2882" i="1"/>
  <c r="AO2882" i="1"/>
  <c r="C2883" i="1"/>
  <c r="D2883" i="1"/>
  <c r="E2883" i="1"/>
  <c r="F2883" i="1"/>
  <c r="G2883" i="1"/>
  <c r="AL2883" i="1"/>
  <c r="AM2883" i="1"/>
  <c r="AN2883" i="1"/>
  <c r="AO2883" i="1"/>
  <c r="C2884" i="1"/>
  <c r="J2884" i="1" s="1"/>
  <c r="D2884" i="1"/>
  <c r="E2884" i="1"/>
  <c r="F2884" i="1"/>
  <c r="G2884" i="1"/>
  <c r="AL2884" i="1"/>
  <c r="AM2884" i="1"/>
  <c r="AN2884" i="1"/>
  <c r="AO2884" i="1"/>
  <c r="C2885" i="1"/>
  <c r="AR2885" i="1" s="1"/>
  <c r="D2885" i="1"/>
  <c r="E2885" i="1"/>
  <c r="F2885" i="1"/>
  <c r="G2885" i="1"/>
  <c r="AL2885" i="1"/>
  <c r="AM2885" i="1"/>
  <c r="AN2885" i="1"/>
  <c r="AO2885" i="1"/>
  <c r="C2886" i="1"/>
  <c r="D2886" i="1"/>
  <c r="E2886" i="1"/>
  <c r="F2886" i="1"/>
  <c r="G2886" i="1"/>
  <c r="AL2886" i="1"/>
  <c r="AM2886" i="1"/>
  <c r="AN2886" i="1"/>
  <c r="AO2886" i="1"/>
  <c r="C2887" i="1"/>
  <c r="AS2887" i="1" s="1"/>
  <c r="D2887" i="1"/>
  <c r="E2887" i="1"/>
  <c r="F2887" i="1"/>
  <c r="G2887" i="1"/>
  <c r="AL2887" i="1"/>
  <c r="AM2887" i="1"/>
  <c r="AN2887" i="1"/>
  <c r="AO2887" i="1"/>
  <c r="C2888" i="1"/>
  <c r="D2888" i="1"/>
  <c r="E2888" i="1"/>
  <c r="F2888" i="1"/>
  <c r="G2888" i="1"/>
  <c r="AL2888" i="1"/>
  <c r="AM2888" i="1"/>
  <c r="AN2888" i="1"/>
  <c r="AO2888" i="1"/>
  <c r="C2889" i="1"/>
  <c r="K2889" i="1" s="1"/>
  <c r="D2889" i="1"/>
  <c r="E2889" i="1"/>
  <c r="F2889" i="1"/>
  <c r="G2889" i="1"/>
  <c r="AL2889" i="1"/>
  <c r="AM2889" i="1"/>
  <c r="AN2889" i="1"/>
  <c r="AO2889" i="1"/>
  <c r="C2890" i="1"/>
  <c r="L2890" i="1" s="1"/>
  <c r="D2890" i="1"/>
  <c r="E2890" i="1"/>
  <c r="F2890" i="1"/>
  <c r="G2890" i="1"/>
  <c r="J2890" i="1"/>
  <c r="AL2890" i="1"/>
  <c r="AM2890" i="1"/>
  <c r="AN2890" i="1"/>
  <c r="AO2890" i="1"/>
  <c r="AR2890" i="1"/>
  <c r="AS2890" i="1"/>
  <c r="C2891" i="1"/>
  <c r="D2891" i="1"/>
  <c r="E2891" i="1"/>
  <c r="F2891" i="1"/>
  <c r="G2891" i="1"/>
  <c r="AL2891" i="1"/>
  <c r="AM2891" i="1"/>
  <c r="AN2891" i="1"/>
  <c r="AO2891" i="1"/>
  <c r="C2892" i="1"/>
  <c r="J2892" i="1" s="1"/>
  <c r="D2892" i="1"/>
  <c r="E2892" i="1"/>
  <c r="F2892" i="1"/>
  <c r="G2892" i="1"/>
  <c r="AL2892" i="1"/>
  <c r="AM2892" i="1"/>
  <c r="AN2892" i="1"/>
  <c r="AO2892" i="1"/>
  <c r="C2893" i="1"/>
  <c r="AR2893" i="1" s="1"/>
  <c r="D2893" i="1"/>
  <c r="E2893" i="1"/>
  <c r="F2893" i="1"/>
  <c r="G2893" i="1"/>
  <c r="AL2893" i="1"/>
  <c r="AM2893" i="1"/>
  <c r="AN2893" i="1"/>
  <c r="AO2893" i="1"/>
  <c r="C2894" i="1"/>
  <c r="AS2894" i="1" s="1"/>
  <c r="D2894" i="1"/>
  <c r="E2894" i="1"/>
  <c r="F2894" i="1"/>
  <c r="G2894" i="1"/>
  <c r="AL2894" i="1"/>
  <c r="AM2894" i="1"/>
  <c r="AN2894" i="1"/>
  <c r="AO2894" i="1"/>
  <c r="C2895" i="1"/>
  <c r="D2895" i="1"/>
  <c r="E2895" i="1"/>
  <c r="F2895" i="1"/>
  <c r="G2895" i="1"/>
  <c r="AL2895" i="1"/>
  <c r="AM2895" i="1"/>
  <c r="AN2895" i="1"/>
  <c r="AO2895" i="1"/>
  <c r="C2896" i="1"/>
  <c r="AQ2896" i="1" s="1"/>
  <c r="D2896" i="1"/>
  <c r="E2896" i="1"/>
  <c r="F2896" i="1"/>
  <c r="G2896" i="1"/>
  <c r="AL2896" i="1"/>
  <c r="AM2896" i="1"/>
  <c r="AN2896" i="1"/>
  <c r="AO2896" i="1"/>
  <c r="C2897" i="1"/>
  <c r="K2897" i="1" s="1"/>
  <c r="D2897" i="1"/>
  <c r="E2897" i="1"/>
  <c r="F2897" i="1"/>
  <c r="G2897" i="1"/>
  <c r="AL2897" i="1"/>
  <c r="AM2897" i="1"/>
  <c r="AN2897" i="1"/>
  <c r="AO2897" i="1"/>
  <c r="C2898" i="1"/>
  <c r="AP2898" i="1" s="1"/>
  <c r="D2898" i="1"/>
  <c r="E2898" i="1"/>
  <c r="F2898" i="1"/>
  <c r="G2898" i="1"/>
  <c r="AL2898" i="1"/>
  <c r="AM2898" i="1"/>
  <c r="AN2898" i="1"/>
  <c r="AO2898" i="1"/>
  <c r="C2899" i="1"/>
  <c r="AP2899" i="1" s="1"/>
  <c r="D2899" i="1"/>
  <c r="E2899" i="1"/>
  <c r="F2899" i="1"/>
  <c r="G2899" i="1"/>
  <c r="AL2899" i="1"/>
  <c r="AM2899" i="1"/>
  <c r="AN2899" i="1"/>
  <c r="AO2899" i="1"/>
  <c r="C2900" i="1"/>
  <c r="D2900" i="1"/>
  <c r="E2900" i="1"/>
  <c r="F2900" i="1"/>
  <c r="G2900" i="1"/>
  <c r="AL2900" i="1"/>
  <c r="AM2900" i="1"/>
  <c r="AN2900" i="1"/>
  <c r="AO2900" i="1"/>
  <c r="C2901" i="1"/>
  <c r="AS2901" i="1" s="1"/>
  <c r="D2901" i="1"/>
  <c r="E2901" i="1"/>
  <c r="F2901" i="1"/>
  <c r="G2901" i="1"/>
  <c r="AL2901" i="1"/>
  <c r="AM2901" i="1"/>
  <c r="AN2901" i="1"/>
  <c r="AO2901" i="1"/>
  <c r="C2902" i="1"/>
  <c r="AR2902" i="1" s="1"/>
  <c r="D2902" i="1"/>
  <c r="E2902" i="1"/>
  <c r="F2902" i="1"/>
  <c r="G2902" i="1"/>
  <c r="AL2902" i="1"/>
  <c r="AM2902" i="1"/>
  <c r="AN2902" i="1"/>
  <c r="AO2902" i="1"/>
  <c r="C2903" i="1"/>
  <c r="AP2903" i="1" s="1"/>
  <c r="D2903" i="1"/>
  <c r="E2903" i="1"/>
  <c r="F2903" i="1"/>
  <c r="G2903" i="1"/>
  <c r="AL2903" i="1"/>
  <c r="AM2903" i="1"/>
  <c r="AN2903" i="1"/>
  <c r="AO2903" i="1"/>
  <c r="C2904" i="1"/>
  <c r="AQ2904" i="1" s="1"/>
  <c r="D2904" i="1"/>
  <c r="E2904" i="1"/>
  <c r="F2904" i="1"/>
  <c r="G2904" i="1"/>
  <c r="AL2904" i="1"/>
  <c r="AM2904" i="1"/>
  <c r="AN2904" i="1"/>
  <c r="AO2904" i="1"/>
  <c r="C2905" i="1"/>
  <c r="K2905" i="1" s="1"/>
  <c r="D2905" i="1"/>
  <c r="E2905" i="1"/>
  <c r="F2905" i="1"/>
  <c r="G2905" i="1"/>
  <c r="AL2905" i="1"/>
  <c r="AM2905" i="1"/>
  <c r="AN2905" i="1"/>
  <c r="AO2905" i="1"/>
  <c r="C2906" i="1"/>
  <c r="L2906" i="1" s="1"/>
  <c r="D2906" i="1"/>
  <c r="E2906" i="1"/>
  <c r="F2906" i="1"/>
  <c r="G2906" i="1"/>
  <c r="AL2906" i="1"/>
  <c r="AM2906" i="1"/>
  <c r="AN2906" i="1"/>
  <c r="AO2906" i="1"/>
  <c r="G2907" i="1"/>
  <c r="AO2907" i="1"/>
  <c r="C2925" i="1"/>
  <c r="D2925" i="1"/>
  <c r="E2925" i="1"/>
  <c r="F2925" i="1"/>
  <c r="G2925" i="1"/>
  <c r="AL2925" i="1"/>
  <c r="AM2925" i="1"/>
  <c r="AN2925" i="1"/>
  <c r="AO2925" i="1"/>
  <c r="C2926" i="1"/>
  <c r="J2926" i="1" s="1"/>
  <c r="D2926" i="1"/>
  <c r="E2926" i="1"/>
  <c r="F2926" i="1"/>
  <c r="G2926" i="1"/>
  <c r="AL2926" i="1"/>
  <c r="AM2926" i="1"/>
  <c r="AN2926" i="1"/>
  <c r="AO2926" i="1"/>
  <c r="C2927" i="1"/>
  <c r="AR2927" i="1" s="1"/>
  <c r="D2927" i="1"/>
  <c r="E2927" i="1"/>
  <c r="F2927" i="1"/>
  <c r="G2927" i="1"/>
  <c r="AL2927" i="1"/>
  <c r="AM2927" i="1"/>
  <c r="AN2927" i="1"/>
  <c r="AO2927" i="1"/>
  <c r="C2928" i="1"/>
  <c r="AS2928" i="1" s="1"/>
  <c r="D2928" i="1"/>
  <c r="E2928" i="1"/>
  <c r="F2928" i="1"/>
  <c r="G2928" i="1"/>
  <c r="AL2928" i="1"/>
  <c r="AM2928" i="1"/>
  <c r="AN2928" i="1"/>
  <c r="AO2928" i="1"/>
  <c r="C2929" i="1"/>
  <c r="D2929" i="1"/>
  <c r="E2929" i="1"/>
  <c r="F2929" i="1"/>
  <c r="G2929" i="1"/>
  <c r="AL2929" i="1"/>
  <c r="AM2929" i="1"/>
  <c r="AN2929" i="1"/>
  <c r="AO2929" i="1"/>
  <c r="C2930" i="1"/>
  <c r="AQ2930" i="1" s="1"/>
  <c r="D2930" i="1"/>
  <c r="E2930" i="1"/>
  <c r="F2930" i="1"/>
  <c r="G2930" i="1"/>
  <c r="AL2930" i="1"/>
  <c r="AM2930" i="1"/>
  <c r="AN2930" i="1"/>
  <c r="AO2930" i="1"/>
  <c r="C2931" i="1"/>
  <c r="K2931" i="1" s="1"/>
  <c r="D2931" i="1"/>
  <c r="E2931" i="1"/>
  <c r="F2931" i="1"/>
  <c r="G2931" i="1"/>
  <c r="AL2931" i="1"/>
  <c r="AM2931" i="1"/>
  <c r="AN2931" i="1"/>
  <c r="AO2931" i="1"/>
  <c r="C2932" i="1"/>
  <c r="AP2932" i="1" s="1"/>
  <c r="D2932" i="1"/>
  <c r="E2932" i="1"/>
  <c r="F2932" i="1"/>
  <c r="G2932" i="1"/>
  <c r="AL2932" i="1"/>
  <c r="AM2932" i="1"/>
  <c r="AN2932" i="1"/>
  <c r="AO2932" i="1"/>
  <c r="C2933" i="1"/>
  <c r="AP2933" i="1" s="1"/>
  <c r="D2933" i="1"/>
  <c r="E2933" i="1"/>
  <c r="F2933" i="1"/>
  <c r="G2933" i="1"/>
  <c r="AL2933" i="1"/>
  <c r="AM2933" i="1"/>
  <c r="AN2933" i="1"/>
  <c r="AO2933" i="1"/>
  <c r="C2934" i="1"/>
  <c r="AR2934" i="1" s="1"/>
  <c r="D2934" i="1"/>
  <c r="E2934" i="1"/>
  <c r="F2934" i="1"/>
  <c r="G2934" i="1"/>
  <c r="AL2934" i="1"/>
  <c r="AM2934" i="1"/>
  <c r="AN2934" i="1"/>
  <c r="AO2934" i="1"/>
  <c r="C2935" i="1"/>
  <c r="AS2935" i="1" s="1"/>
  <c r="D2935" i="1"/>
  <c r="E2935" i="1"/>
  <c r="F2935" i="1"/>
  <c r="G2935" i="1"/>
  <c r="AL2935" i="1"/>
  <c r="AM2935" i="1"/>
  <c r="AN2935" i="1"/>
  <c r="AO2935" i="1"/>
  <c r="C2936" i="1"/>
  <c r="L2936" i="1" s="1"/>
  <c r="D2936" i="1"/>
  <c r="E2936" i="1"/>
  <c r="F2936" i="1"/>
  <c r="G2936" i="1"/>
  <c r="AL2936" i="1"/>
  <c r="AM2936" i="1"/>
  <c r="AN2936" i="1"/>
  <c r="AO2936" i="1"/>
  <c r="C2937" i="1"/>
  <c r="D2937" i="1"/>
  <c r="E2937" i="1"/>
  <c r="F2937" i="1"/>
  <c r="G2937" i="1"/>
  <c r="AL2937" i="1"/>
  <c r="AM2937" i="1"/>
  <c r="AN2937" i="1"/>
  <c r="AO2937" i="1"/>
  <c r="C2938" i="1"/>
  <c r="AQ2938" i="1" s="1"/>
  <c r="D2938" i="1"/>
  <c r="E2938" i="1"/>
  <c r="F2938" i="1"/>
  <c r="G2938" i="1"/>
  <c r="AL2938" i="1"/>
  <c r="AM2938" i="1"/>
  <c r="AN2938" i="1"/>
  <c r="AO2938" i="1"/>
  <c r="C2939" i="1"/>
  <c r="D2939" i="1"/>
  <c r="E2939" i="1"/>
  <c r="F2939" i="1"/>
  <c r="G2939" i="1"/>
  <c r="AL2939" i="1"/>
  <c r="AM2939" i="1"/>
  <c r="AN2939" i="1"/>
  <c r="AO2939" i="1"/>
  <c r="C2940" i="1"/>
  <c r="D2940" i="1"/>
  <c r="E2940" i="1"/>
  <c r="F2940" i="1"/>
  <c r="G2940" i="1"/>
  <c r="AL2940" i="1"/>
  <c r="AM2940" i="1"/>
  <c r="AN2940" i="1"/>
  <c r="AO2940" i="1"/>
  <c r="C2941" i="1"/>
  <c r="D2941" i="1"/>
  <c r="E2941" i="1"/>
  <c r="F2941" i="1"/>
  <c r="G2941" i="1"/>
  <c r="AL2941" i="1"/>
  <c r="AM2941" i="1"/>
  <c r="AN2941" i="1"/>
  <c r="AO2941" i="1"/>
  <c r="C2942" i="1"/>
  <c r="J2942" i="1" s="1"/>
  <c r="D2942" i="1"/>
  <c r="E2942" i="1"/>
  <c r="F2942" i="1"/>
  <c r="G2942" i="1"/>
  <c r="AL2942" i="1"/>
  <c r="AM2942" i="1"/>
  <c r="AN2942" i="1"/>
  <c r="AO2942" i="1"/>
  <c r="C2943" i="1"/>
  <c r="D2943" i="1"/>
  <c r="E2943" i="1"/>
  <c r="F2943" i="1"/>
  <c r="G2943" i="1"/>
  <c r="AL2943" i="1"/>
  <c r="AM2943" i="1"/>
  <c r="AN2943" i="1"/>
  <c r="AO2943" i="1"/>
  <c r="C2944" i="1"/>
  <c r="AQ2944" i="1" s="1"/>
  <c r="D2944" i="1"/>
  <c r="E2944" i="1"/>
  <c r="F2944" i="1"/>
  <c r="G2944" i="1"/>
  <c r="AL2944" i="1"/>
  <c r="AM2944" i="1"/>
  <c r="AN2944" i="1"/>
  <c r="AO2944" i="1"/>
  <c r="C2945" i="1"/>
  <c r="K2945" i="1" s="1"/>
  <c r="D2945" i="1"/>
  <c r="E2945" i="1"/>
  <c r="F2945" i="1"/>
  <c r="G2945" i="1"/>
  <c r="AL2945" i="1"/>
  <c r="AM2945" i="1"/>
  <c r="AN2945" i="1"/>
  <c r="AO2945" i="1"/>
  <c r="C2946" i="1"/>
  <c r="AS2946" i="1" s="1"/>
  <c r="D2946" i="1"/>
  <c r="E2946" i="1"/>
  <c r="F2946" i="1"/>
  <c r="G2946" i="1"/>
  <c r="AL2946" i="1"/>
  <c r="AM2946" i="1"/>
  <c r="AN2946" i="1"/>
  <c r="AO2946" i="1"/>
  <c r="C2947" i="1"/>
  <c r="K2947" i="1" s="1"/>
  <c r="D2947" i="1"/>
  <c r="E2947" i="1"/>
  <c r="F2947" i="1"/>
  <c r="G2947" i="1"/>
  <c r="AL2947" i="1"/>
  <c r="AM2947" i="1"/>
  <c r="AN2947" i="1"/>
  <c r="AO2947" i="1"/>
  <c r="C2948" i="1"/>
  <c r="D2948" i="1"/>
  <c r="E2948" i="1"/>
  <c r="F2948" i="1"/>
  <c r="G2948" i="1"/>
  <c r="AL2948" i="1"/>
  <c r="AM2948" i="1"/>
  <c r="AN2948" i="1"/>
  <c r="AO2948" i="1"/>
  <c r="C2949" i="1"/>
  <c r="D2949" i="1"/>
  <c r="E2949" i="1"/>
  <c r="F2949" i="1"/>
  <c r="G2949" i="1"/>
  <c r="AL2949" i="1"/>
  <c r="AM2949" i="1"/>
  <c r="AN2949" i="1"/>
  <c r="AO2949" i="1"/>
  <c r="C2950" i="1"/>
  <c r="J2950" i="1" s="1"/>
  <c r="D2950" i="1"/>
  <c r="E2950" i="1"/>
  <c r="F2950" i="1"/>
  <c r="G2950" i="1"/>
  <c r="AL2950" i="1"/>
  <c r="AM2950" i="1"/>
  <c r="AN2950" i="1"/>
  <c r="AO2950" i="1"/>
  <c r="C2951" i="1"/>
  <c r="AR2951" i="1" s="1"/>
  <c r="D2951" i="1"/>
  <c r="E2951" i="1"/>
  <c r="F2951" i="1"/>
  <c r="G2951" i="1"/>
  <c r="AL2951" i="1"/>
  <c r="AM2951" i="1"/>
  <c r="AN2951" i="1"/>
  <c r="AO2951" i="1"/>
  <c r="C2952" i="1"/>
  <c r="K2952" i="1" s="1"/>
  <c r="D2952" i="1"/>
  <c r="E2952" i="1"/>
  <c r="F2952" i="1"/>
  <c r="G2952" i="1"/>
  <c r="H2952" i="1" s="1"/>
  <c r="AL2952" i="1"/>
  <c r="AM2952" i="1"/>
  <c r="AN2952" i="1"/>
  <c r="AO2952" i="1"/>
  <c r="C2953" i="1"/>
  <c r="L2953" i="1" s="1"/>
  <c r="D2953" i="1"/>
  <c r="E2953" i="1"/>
  <c r="F2953" i="1"/>
  <c r="G2953" i="1"/>
  <c r="AL2953" i="1"/>
  <c r="AM2953" i="1"/>
  <c r="AN2953" i="1"/>
  <c r="AO2953" i="1"/>
  <c r="C2954" i="1"/>
  <c r="D2954" i="1"/>
  <c r="E2954" i="1"/>
  <c r="F2954" i="1"/>
  <c r="G2954" i="1"/>
  <c r="AL2954" i="1"/>
  <c r="AM2954" i="1"/>
  <c r="AN2954" i="1"/>
  <c r="AO2954" i="1"/>
  <c r="C2955" i="1"/>
  <c r="D2955" i="1"/>
  <c r="E2955" i="1"/>
  <c r="F2955" i="1"/>
  <c r="G2955" i="1"/>
  <c r="AL2955" i="1"/>
  <c r="AM2955" i="1"/>
  <c r="AN2955" i="1"/>
  <c r="AO2955" i="1"/>
  <c r="C2956" i="1"/>
  <c r="D2956" i="1"/>
  <c r="E2956" i="1"/>
  <c r="F2956" i="1"/>
  <c r="G2956" i="1"/>
  <c r="AL2956" i="1"/>
  <c r="AM2956" i="1"/>
  <c r="AN2956" i="1"/>
  <c r="AO2956" i="1"/>
  <c r="C2957" i="1"/>
  <c r="D2957" i="1"/>
  <c r="E2957" i="1"/>
  <c r="F2957" i="1"/>
  <c r="G2957" i="1"/>
  <c r="AL2957" i="1"/>
  <c r="AM2957" i="1"/>
  <c r="AN2957" i="1"/>
  <c r="AO2957" i="1"/>
  <c r="C2958" i="1"/>
  <c r="L2958" i="1" s="1"/>
  <c r="D2958" i="1"/>
  <c r="E2958" i="1"/>
  <c r="F2958" i="1"/>
  <c r="G2958" i="1"/>
  <c r="AL2958" i="1"/>
  <c r="AM2958" i="1"/>
  <c r="AN2958" i="1"/>
  <c r="AO2958" i="1"/>
  <c r="C2959" i="1"/>
  <c r="AR2959" i="1" s="1"/>
  <c r="D2959" i="1"/>
  <c r="E2959" i="1"/>
  <c r="F2959" i="1"/>
  <c r="G2959" i="1"/>
  <c r="AL2959" i="1"/>
  <c r="AM2959" i="1"/>
  <c r="AN2959" i="1"/>
  <c r="AO2959" i="1"/>
  <c r="C2960" i="1"/>
  <c r="L2960" i="1" s="1"/>
  <c r="D2960" i="1"/>
  <c r="E2960" i="1"/>
  <c r="F2960" i="1"/>
  <c r="G2960" i="1"/>
  <c r="AL2960" i="1"/>
  <c r="AM2960" i="1"/>
  <c r="AN2960" i="1"/>
  <c r="AO2960" i="1"/>
  <c r="C2961" i="1"/>
  <c r="D2961" i="1"/>
  <c r="E2961" i="1"/>
  <c r="F2961" i="1"/>
  <c r="G2961" i="1"/>
  <c r="AL2961" i="1"/>
  <c r="AM2961" i="1"/>
  <c r="AN2961" i="1"/>
  <c r="AO2961" i="1"/>
  <c r="C2962" i="1"/>
  <c r="AQ2962" i="1" s="1"/>
  <c r="D2962" i="1"/>
  <c r="E2962" i="1"/>
  <c r="F2962" i="1"/>
  <c r="G2962" i="1"/>
  <c r="AL2962" i="1"/>
  <c r="AM2962" i="1"/>
  <c r="AN2962" i="1"/>
  <c r="AO2962" i="1"/>
  <c r="C2963" i="1"/>
  <c r="L2963" i="1" s="1"/>
  <c r="D2963" i="1"/>
  <c r="E2963" i="1"/>
  <c r="F2963" i="1"/>
  <c r="G2963" i="1"/>
  <c r="AL2963" i="1"/>
  <c r="AM2963" i="1"/>
  <c r="AN2963" i="1"/>
  <c r="AO2963" i="1"/>
  <c r="C2964" i="1"/>
  <c r="D2964" i="1"/>
  <c r="E2964" i="1"/>
  <c r="F2964" i="1"/>
  <c r="G2964" i="1"/>
  <c r="AL2964" i="1"/>
  <c r="AM2964" i="1"/>
  <c r="AN2964" i="1"/>
  <c r="AO2964" i="1"/>
  <c r="C2965" i="1"/>
  <c r="L2965" i="1" s="1"/>
  <c r="D2965" i="1"/>
  <c r="E2965" i="1"/>
  <c r="F2965" i="1"/>
  <c r="G2965" i="1"/>
  <c r="AL2965" i="1"/>
  <c r="AM2965" i="1"/>
  <c r="AN2965" i="1"/>
  <c r="AO2965" i="1"/>
  <c r="C2966" i="1"/>
  <c r="J2966" i="1" s="1"/>
  <c r="D2966" i="1"/>
  <c r="E2966" i="1"/>
  <c r="F2966" i="1"/>
  <c r="G2966" i="1"/>
  <c r="AL2966" i="1"/>
  <c r="AM2966" i="1"/>
  <c r="AN2966" i="1"/>
  <c r="AO2966" i="1"/>
  <c r="C2967" i="1"/>
  <c r="AR2967" i="1" s="1"/>
  <c r="D2967" i="1"/>
  <c r="E2967" i="1"/>
  <c r="F2967" i="1"/>
  <c r="G2967" i="1"/>
  <c r="AL2967" i="1"/>
  <c r="AM2967" i="1"/>
  <c r="AN2967" i="1"/>
  <c r="AO2967" i="1"/>
  <c r="C2968" i="1"/>
  <c r="L2968" i="1" s="1"/>
  <c r="D2968" i="1"/>
  <c r="E2968" i="1"/>
  <c r="F2968" i="1"/>
  <c r="G2968" i="1"/>
  <c r="AL2968" i="1"/>
  <c r="AM2968" i="1"/>
  <c r="AN2968" i="1"/>
  <c r="AO2968" i="1"/>
  <c r="C2969" i="1"/>
  <c r="L2969" i="1" s="1"/>
  <c r="D2969" i="1"/>
  <c r="E2969" i="1"/>
  <c r="F2969" i="1"/>
  <c r="G2969" i="1"/>
  <c r="AL2969" i="1"/>
  <c r="AM2969" i="1"/>
  <c r="AN2969" i="1"/>
  <c r="AO2969" i="1"/>
  <c r="C2970" i="1"/>
  <c r="AQ2970" i="1" s="1"/>
  <c r="D2970" i="1"/>
  <c r="E2970" i="1"/>
  <c r="F2970" i="1"/>
  <c r="G2970" i="1"/>
  <c r="AL2970" i="1"/>
  <c r="AM2970" i="1"/>
  <c r="AN2970" i="1"/>
  <c r="AO2970" i="1"/>
  <c r="C2971" i="1"/>
  <c r="K2971" i="1" s="1"/>
  <c r="D2971" i="1"/>
  <c r="E2971" i="1"/>
  <c r="F2971" i="1"/>
  <c r="G2971" i="1"/>
  <c r="AL2971" i="1"/>
  <c r="AM2971" i="1"/>
  <c r="AN2971" i="1"/>
  <c r="AO2971" i="1"/>
  <c r="C2972" i="1"/>
  <c r="J2972" i="1" s="1"/>
  <c r="D2972" i="1"/>
  <c r="E2972" i="1"/>
  <c r="F2972" i="1"/>
  <c r="G2972" i="1"/>
  <c r="AL2972" i="1"/>
  <c r="AM2972" i="1"/>
  <c r="AN2972" i="1"/>
  <c r="AO2972" i="1"/>
  <c r="C2973" i="1"/>
  <c r="D2973" i="1"/>
  <c r="E2973" i="1"/>
  <c r="F2973" i="1"/>
  <c r="G2973" i="1"/>
  <c r="AL2973" i="1"/>
  <c r="AM2973" i="1"/>
  <c r="AN2973" i="1"/>
  <c r="AO2973" i="1"/>
  <c r="C2974" i="1"/>
  <c r="J2974" i="1" s="1"/>
  <c r="D2974" i="1"/>
  <c r="E2974" i="1"/>
  <c r="F2974" i="1"/>
  <c r="G2974" i="1"/>
  <c r="AL2974" i="1"/>
  <c r="AM2974" i="1"/>
  <c r="AN2974" i="1"/>
  <c r="AO2974" i="1"/>
  <c r="C2975" i="1"/>
  <c r="D2975" i="1"/>
  <c r="E2975" i="1"/>
  <c r="F2975" i="1"/>
  <c r="G2975" i="1"/>
  <c r="AL2975" i="1"/>
  <c r="AM2975" i="1"/>
  <c r="AN2975" i="1"/>
  <c r="AO2975" i="1"/>
  <c r="C2976" i="1"/>
  <c r="AP2976" i="1" s="1"/>
  <c r="D2976" i="1"/>
  <c r="E2976" i="1"/>
  <c r="F2976" i="1"/>
  <c r="G2976" i="1"/>
  <c r="AL2976" i="1"/>
  <c r="AM2976" i="1"/>
  <c r="AN2976" i="1"/>
  <c r="AO2976" i="1"/>
  <c r="C2977" i="1"/>
  <c r="AP2977" i="1" s="1"/>
  <c r="D2977" i="1"/>
  <c r="E2977" i="1"/>
  <c r="F2977" i="1"/>
  <c r="G2977" i="1"/>
  <c r="AL2977" i="1"/>
  <c r="AM2977" i="1"/>
  <c r="AN2977" i="1"/>
  <c r="AO2977" i="1"/>
  <c r="C2978" i="1"/>
  <c r="AS2978" i="1" s="1"/>
  <c r="D2978" i="1"/>
  <c r="E2978" i="1"/>
  <c r="F2978" i="1"/>
  <c r="G2978" i="1"/>
  <c r="AL2978" i="1"/>
  <c r="AM2978" i="1"/>
  <c r="AN2978" i="1"/>
  <c r="AO2978" i="1"/>
  <c r="C2979" i="1"/>
  <c r="D2979" i="1"/>
  <c r="E2979" i="1"/>
  <c r="F2979" i="1"/>
  <c r="G2979" i="1"/>
  <c r="AL2979" i="1"/>
  <c r="AM2979" i="1"/>
  <c r="AN2979" i="1"/>
  <c r="AO2979" i="1"/>
  <c r="C2980" i="1"/>
  <c r="D2980" i="1"/>
  <c r="E2980" i="1"/>
  <c r="F2980" i="1"/>
  <c r="G2980" i="1"/>
  <c r="AL2980" i="1"/>
  <c r="AM2980" i="1"/>
  <c r="AN2980" i="1"/>
  <c r="AO2980" i="1"/>
  <c r="C2981" i="1"/>
  <c r="K2981" i="1" s="1"/>
  <c r="D2981" i="1"/>
  <c r="E2981" i="1"/>
  <c r="F2981" i="1"/>
  <c r="G2981" i="1"/>
  <c r="AL2981" i="1"/>
  <c r="AM2981" i="1"/>
  <c r="AN2981" i="1"/>
  <c r="AO2981" i="1"/>
  <c r="C2982" i="1"/>
  <c r="J2982" i="1" s="1"/>
  <c r="D2982" i="1"/>
  <c r="E2982" i="1"/>
  <c r="F2982" i="1"/>
  <c r="G2982" i="1"/>
  <c r="AL2982" i="1"/>
  <c r="AM2982" i="1"/>
  <c r="AN2982" i="1"/>
  <c r="AO2982" i="1"/>
  <c r="C2983" i="1"/>
  <c r="AR2983" i="1" s="1"/>
  <c r="D2983" i="1"/>
  <c r="E2983" i="1"/>
  <c r="F2983" i="1"/>
  <c r="G2983" i="1"/>
  <c r="AL2983" i="1"/>
  <c r="AM2983" i="1"/>
  <c r="AN2983" i="1"/>
  <c r="AO2983" i="1"/>
  <c r="C2984" i="1"/>
  <c r="AR2984" i="1" s="1"/>
  <c r="D2984" i="1"/>
  <c r="E2984" i="1"/>
  <c r="F2984" i="1"/>
  <c r="G2984" i="1"/>
  <c r="AL2984" i="1"/>
  <c r="AM2984" i="1"/>
  <c r="AN2984" i="1"/>
  <c r="AO2984" i="1"/>
  <c r="C2985" i="1"/>
  <c r="AP2985" i="1" s="1"/>
  <c r="D2985" i="1"/>
  <c r="E2985" i="1"/>
  <c r="F2985" i="1"/>
  <c r="G2985" i="1"/>
  <c r="AL2985" i="1"/>
  <c r="AM2985" i="1"/>
  <c r="AN2985" i="1"/>
  <c r="AO2985" i="1"/>
  <c r="AQ2985" i="1"/>
  <c r="C2986" i="1"/>
  <c r="D2986" i="1"/>
  <c r="E2986" i="1"/>
  <c r="F2986" i="1"/>
  <c r="G2986" i="1"/>
  <c r="AL2986" i="1"/>
  <c r="AM2986" i="1"/>
  <c r="AN2986" i="1"/>
  <c r="AO2986" i="1"/>
  <c r="C2987" i="1"/>
  <c r="AS2987" i="1" s="1"/>
  <c r="D2987" i="1"/>
  <c r="E2987" i="1"/>
  <c r="F2987" i="1"/>
  <c r="G2987" i="1"/>
  <c r="AL2987" i="1"/>
  <c r="AM2987" i="1"/>
  <c r="AN2987" i="1"/>
  <c r="AO2987" i="1"/>
  <c r="C2988" i="1"/>
  <c r="L2988" i="1" s="1"/>
  <c r="D2988" i="1"/>
  <c r="E2988" i="1"/>
  <c r="F2988" i="1"/>
  <c r="G2988" i="1"/>
  <c r="AL2988" i="1"/>
  <c r="AM2988" i="1"/>
  <c r="AN2988" i="1"/>
  <c r="AO2988" i="1"/>
  <c r="C2989" i="1"/>
  <c r="D2989" i="1"/>
  <c r="E2989" i="1"/>
  <c r="F2989" i="1"/>
  <c r="G2989" i="1"/>
  <c r="AL2989" i="1"/>
  <c r="AM2989" i="1"/>
  <c r="AN2989" i="1"/>
  <c r="AO2989" i="1"/>
  <c r="C2990" i="1"/>
  <c r="J2990" i="1" s="1"/>
  <c r="D2990" i="1"/>
  <c r="E2990" i="1"/>
  <c r="F2990" i="1"/>
  <c r="G2990" i="1"/>
  <c r="AL2990" i="1"/>
  <c r="AM2990" i="1"/>
  <c r="AN2990" i="1"/>
  <c r="AO2990" i="1"/>
  <c r="C2991" i="1"/>
  <c r="D2991" i="1"/>
  <c r="E2991" i="1"/>
  <c r="F2991" i="1"/>
  <c r="G2991" i="1"/>
  <c r="AL2991" i="1"/>
  <c r="AM2991" i="1"/>
  <c r="AN2991" i="1"/>
  <c r="AO2991" i="1"/>
  <c r="C2992" i="1"/>
  <c r="D2992" i="1"/>
  <c r="E2992" i="1"/>
  <c r="F2992" i="1"/>
  <c r="G2992" i="1"/>
  <c r="AL2992" i="1"/>
  <c r="AM2992" i="1"/>
  <c r="AN2992" i="1"/>
  <c r="AO2992" i="1"/>
  <c r="C2993" i="1"/>
  <c r="J2993" i="1" s="1"/>
  <c r="D2993" i="1"/>
  <c r="E2993" i="1"/>
  <c r="F2993" i="1"/>
  <c r="G2993" i="1"/>
  <c r="AL2993" i="1"/>
  <c r="AM2993" i="1"/>
  <c r="AN2993" i="1"/>
  <c r="AO2993" i="1"/>
  <c r="C2994" i="1"/>
  <c r="AQ2994" i="1" s="1"/>
  <c r="D2994" i="1"/>
  <c r="E2994" i="1"/>
  <c r="F2994" i="1"/>
  <c r="G2994" i="1"/>
  <c r="AL2994" i="1"/>
  <c r="AM2994" i="1"/>
  <c r="AN2994" i="1"/>
  <c r="AO2994" i="1"/>
  <c r="C2995" i="1"/>
  <c r="D2995" i="1"/>
  <c r="E2995" i="1"/>
  <c r="F2995" i="1"/>
  <c r="G2995" i="1"/>
  <c r="AL2995" i="1"/>
  <c r="AM2995" i="1"/>
  <c r="AN2995" i="1"/>
  <c r="AO2995" i="1"/>
  <c r="C2996" i="1"/>
  <c r="L2996" i="1" s="1"/>
  <c r="D2996" i="1"/>
  <c r="E2996" i="1"/>
  <c r="F2996" i="1"/>
  <c r="G2996" i="1"/>
  <c r="AL2996" i="1"/>
  <c r="AM2996" i="1"/>
  <c r="AN2996" i="1"/>
  <c r="AO2996" i="1"/>
  <c r="C2997" i="1"/>
  <c r="D2997" i="1"/>
  <c r="E2997" i="1"/>
  <c r="F2997" i="1"/>
  <c r="G2997" i="1"/>
  <c r="AL2997" i="1"/>
  <c r="AM2997" i="1"/>
  <c r="AN2997" i="1"/>
  <c r="AO2997" i="1"/>
  <c r="C2998" i="1"/>
  <c r="J2998" i="1" s="1"/>
  <c r="D2998" i="1"/>
  <c r="E2998" i="1"/>
  <c r="F2998" i="1"/>
  <c r="G2998" i="1"/>
  <c r="AL2998" i="1"/>
  <c r="AM2998" i="1"/>
  <c r="AN2998" i="1"/>
  <c r="AO2998" i="1"/>
  <c r="C2999" i="1"/>
  <c r="D2999" i="1"/>
  <c r="E2999" i="1"/>
  <c r="F2999" i="1"/>
  <c r="G2999" i="1"/>
  <c r="AL2999" i="1"/>
  <c r="AM2999" i="1"/>
  <c r="AN2999" i="1"/>
  <c r="AO2999" i="1"/>
  <c r="C3000" i="1"/>
  <c r="AS3000" i="1" s="1"/>
  <c r="D3000" i="1"/>
  <c r="E3000" i="1"/>
  <c r="F3000" i="1"/>
  <c r="G3000" i="1"/>
  <c r="AL3000" i="1"/>
  <c r="AM3000" i="1"/>
  <c r="AN3000" i="1"/>
  <c r="AO3000" i="1"/>
  <c r="C3001" i="1"/>
  <c r="D3001" i="1"/>
  <c r="E3001" i="1"/>
  <c r="F3001" i="1"/>
  <c r="G3001" i="1"/>
  <c r="AL3001" i="1"/>
  <c r="AM3001" i="1"/>
  <c r="AN3001" i="1"/>
  <c r="AO3001" i="1"/>
  <c r="C3002" i="1"/>
  <c r="D3002" i="1"/>
  <c r="E3002" i="1"/>
  <c r="F3002" i="1"/>
  <c r="G3002" i="1"/>
  <c r="AL3002" i="1"/>
  <c r="AM3002" i="1"/>
  <c r="AN3002" i="1"/>
  <c r="AO3002" i="1"/>
  <c r="C3003" i="1"/>
  <c r="AS3003" i="1" s="1"/>
  <c r="D3003" i="1"/>
  <c r="E3003" i="1"/>
  <c r="F3003" i="1"/>
  <c r="G3003" i="1"/>
  <c r="AL3003" i="1"/>
  <c r="AM3003" i="1"/>
  <c r="AN3003" i="1"/>
  <c r="AO3003" i="1"/>
  <c r="C3004" i="1"/>
  <c r="AP3004" i="1" s="1"/>
  <c r="D3004" i="1"/>
  <c r="E3004" i="1"/>
  <c r="F3004" i="1"/>
  <c r="G3004" i="1"/>
  <c r="AL3004" i="1"/>
  <c r="AM3004" i="1"/>
  <c r="AN3004" i="1"/>
  <c r="AO3004" i="1"/>
  <c r="C3005" i="1"/>
  <c r="AP3005" i="1" s="1"/>
  <c r="D3005" i="1"/>
  <c r="E3005" i="1"/>
  <c r="F3005" i="1"/>
  <c r="G3005" i="1"/>
  <c r="AL3005" i="1"/>
  <c r="AM3005" i="1"/>
  <c r="AN3005" i="1"/>
  <c r="AO3005" i="1"/>
  <c r="C3006" i="1"/>
  <c r="J3006" i="1" s="1"/>
  <c r="D3006" i="1"/>
  <c r="E3006" i="1"/>
  <c r="F3006" i="1"/>
  <c r="G3006" i="1"/>
  <c r="AL3006" i="1"/>
  <c r="AM3006" i="1"/>
  <c r="AN3006" i="1"/>
  <c r="AO3006" i="1"/>
  <c r="C3007" i="1"/>
  <c r="D3007" i="1"/>
  <c r="E3007" i="1"/>
  <c r="F3007" i="1"/>
  <c r="G3007" i="1"/>
  <c r="AL3007" i="1"/>
  <c r="AM3007" i="1"/>
  <c r="AN3007" i="1"/>
  <c r="AO3007" i="1"/>
  <c r="C3008" i="1"/>
  <c r="AP3008" i="1" s="1"/>
  <c r="D3008" i="1"/>
  <c r="E3008" i="1"/>
  <c r="F3008" i="1"/>
  <c r="G3008" i="1"/>
  <c r="AL3008" i="1"/>
  <c r="AM3008" i="1"/>
  <c r="AN3008" i="1"/>
  <c r="AO3008" i="1"/>
  <c r="C3009" i="1"/>
  <c r="L3009" i="1" s="1"/>
  <c r="D3009" i="1"/>
  <c r="E3009" i="1"/>
  <c r="F3009" i="1"/>
  <c r="G3009" i="1"/>
  <c r="AL3009" i="1"/>
  <c r="AM3009" i="1"/>
  <c r="AN3009" i="1"/>
  <c r="AO3009" i="1"/>
  <c r="C3010" i="1"/>
  <c r="D3010" i="1"/>
  <c r="E3010" i="1"/>
  <c r="F3010" i="1"/>
  <c r="G3010" i="1"/>
  <c r="AL3010" i="1"/>
  <c r="AM3010" i="1"/>
  <c r="AN3010" i="1"/>
  <c r="AO3010" i="1"/>
  <c r="C3011" i="1"/>
  <c r="K3011" i="1" s="1"/>
  <c r="D3011" i="1"/>
  <c r="E3011" i="1"/>
  <c r="F3011" i="1"/>
  <c r="G3011" i="1"/>
  <c r="AL3011" i="1"/>
  <c r="AM3011" i="1"/>
  <c r="AN3011" i="1"/>
  <c r="AO3011" i="1"/>
  <c r="C3012" i="1"/>
  <c r="AP3012" i="1" s="1"/>
  <c r="D3012" i="1"/>
  <c r="E3012" i="1"/>
  <c r="F3012" i="1"/>
  <c r="G3012" i="1"/>
  <c r="AL3012" i="1"/>
  <c r="AM3012" i="1"/>
  <c r="AN3012" i="1"/>
  <c r="AO3012" i="1"/>
  <c r="C3013" i="1"/>
  <c r="AR3013" i="1" s="1"/>
  <c r="D3013" i="1"/>
  <c r="E3013" i="1"/>
  <c r="F3013" i="1"/>
  <c r="G3013" i="1"/>
  <c r="AL3013" i="1"/>
  <c r="AM3013" i="1"/>
  <c r="AN3013" i="1"/>
  <c r="AO3013" i="1"/>
  <c r="C3014" i="1"/>
  <c r="D3014" i="1"/>
  <c r="E3014" i="1"/>
  <c r="F3014" i="1"/>
  <c r="G3014" i="1"/>
  <c r="AL3014" i="1"/>
  <c r="AM3014" i="1"/>
  <c r="AN3014" i="1"/>
  <c r="AO3014" i="1"/>
  <c r="C3015" i="1"/>
  <c r="AR3015" i="1" s="1"/>
  <c r="D3015" i="1"/>
  <c r="E3015" i="1"/>
  <c r="F3015" i="1"/>
  <c r="G3015" i="1"/>
  <c r="AL3015" i="1"/>
  <c r="AM3015" i="1"/>
  <c r="AN3015" i="1"/>
  <c r="AO3015" i="1"/>
  <c r="C3016" i="1"/>
  <c r="AP3016" i="1" s="1"/>
  <c r="D3016" i="1"/>
  <c r="E3016" i="1"/>
  <c r="F3016" i="1"/>
  <c r="G3016" i="1"/>
  <c r="AL3016" i="1"/>
  <c r="AM3016" i="1"/>
  <c r="AN3016" i="1"/>
  <c r="AO3016" i="1"/>
  <c r="C3017" i="1"/>
  <c r="D3017" i="1"/>
  <c r="E3017" i="1"/>
  <c r="F3017" i="1"/>
  <c r="G3017" i="1"/>
  <c r="AL3017" i="1"/>
  <c r="AM3017" i="1"/>
  <c r="AN3017" i="1"/>
  <c r="AO3017" i="1"/>
  <c r="C3018" i="1"/>
  <c r="AS3018" i="1" s="1"/>
  <c r="D3018" i="1"/>
  <c r="E3018" i="1"/>
  <c r="F3018" i="1"/>
  <c r="G3018" i="1"/>
  <c r="AL3018" i="1"/>
  <c r="AM3018" i="1"/>
  <c r="AN3018" i="1"/>
  <c r="AO3018" i="1"/>
  <c r="C3019" i="1"/>
  <c r="K3019" i="1" s="1"/>
  <c r="D3019" i="1"/>
  <c r="E3019" i="1"/>
  <c r="F3019" i="1"/>
  <c r="G3019" i="1"/>
  <c r="AL3019" i="1"/>
  <c r="AM3019" i="1"/>
  <c r="AN3019" i="1"/>
  <c r="AO3019" i="1"/>
  <c r="C3020" i="1"/>
  <c r="AP3020" i="1" s="1"/>
  <c r="D3020" i="1"/>
  <c r="E3020" i="1"/>
  <c r="F3020" i="1"/>
  <c r="G3020" i="1"/>
  <c r="AL3020" i="1"/>
  <c r="AM3020" i="1"/>
  <c r="AN3020" i="1"/>
  <c r="AO3020" i="1"/>
  <c r="C3021" i="1"/>
  <c r="AP3021" i="1" s="1"/>
  <c r="D3021" i="1"/>
  <c r="E3021" i="1"/>
  <c r="F3021" i="1"/>
  <c r="G3021" i="1"/>
  <c r="AL3021" i="1"/>
  <c r="AM3021" i="1"/>
  <c r="AN3021" i="1"/>
  <c r="AO3021" i="1"/>
  <c r="C3022" i="1"/>
  <c r="D3022" i="1"/>
  <c r="E3022" i="1"/>
  <c r="F3022" i="1"/>
  <c r="G3022" i="1"/>
  <c r="AL3022" i="1"/>
  <c r="AM3022" i="1"/>
  <c r="AN3022" i="1"/>
  <c r="AO3022" i="1"/>
  <c r="C3023" i="1"/>
  <c r="D3023" i="1"/>
  <c r="E3023" i="1"/>
  <c r="F3023" i="1"/>
  <c r="G3023" i="1"/>
  <c r="AL3023" i="1"/>
  <c r="AM3023" i="1"/>
  <c r="AN3023" i="1"/>
  <c r="AO3023" i="1"/>
  <c r="C3024" i="1"/>
  <c r="L3024" i="1" s="1"/>
  <c r="D3024" i="1"/>
  <c r="E3024" i="1"/>
  <c r="F3024" i="1"/>
  <c r="G3024" i="1"/>
  <c r="AL3024" i="1"/>
  <c r="AM3024" i="1"/>
  <c r="AN3024" i="1"/>
  <c r="AO3024" i="1"/>
  <c r="C3025" i="1"/>
  <c r="L3025" i="1" s="1"/>
  <c r="D3025" i="1"/>
  <c r="E3025" i="1"/>
  <c r="F3025" i="1"/>
  <c r="G3025" i="1"/>
  <c r="AL3025" i="1"/>
  <c r="AM3025" i="1"/>
  <c r="AN3025" i="1"/>
  <c r="AO3025" i="1"/>
  <c r="C3026" i="1"/>
  <c r="J3026" i="1" s="1"/>
  <c r="D3026" i="1"/>
  <c r="E3026" i="1"/>
  <c r="F3026" i="1"/>
  <c r="G3026" i="1"/>
  <c r="AL3026" i="1"/>
  <c r="AM3026" i="1"/>
  <c r="AN3026" i="1"/>
  <c r="AO3026" i="1"/>
  <c r="C3027" i="1"/>
  <c r="K3027" i="1" s="1"/>
  <c r="D3027" i="1"/>
  <c r="E3027" i="1"/>
  <c r="F3027" i="1"/>
  <c r="G3027" i="1"/>
  <c r="AL3027" i="1"/>
  <c r="AM3027" i="1"/>
  <c r="AN3027" i="1"/>
  <c r="AO3027" i="1"/>
  <c r="C3028" i="1"/>
  <c r="D3028" i="1"/>
  <c r="E3028" i="1"/>
  <c r="F3028" i="1"/>
  <c r="G3028" i="1"/>
  <c r="AL3028" i="1"/>
  <c r="AM3028" i="1"/>
  <c r="AN3028" i="1"/>
  <c r="AO3028" i="1"/>
  <c r="C3029" i="1"/>
  <c r="AR3029" i="1" s="1"/>
  <c r="D3029" i="1"/>
  <c r="E3029" i="1"/>
  <c r="F3029" i="1"/>
  <c r="G3029" i="1"/>
  <c r="AL3029" i="1"/>
  <c r="AM3029" i="1"/>
  <c r="AN3029" i="1"/>
  <c r="AO3029" i="1"/>
  <c r="C3030" i="1"/>
  <c r="D3030" i="1"/>
  <c r="E3030" i="1"/>
  <c r="F3030" i="1"/>
  <c r="G3030" i="1"/>
  <c r="AL3030" i="1"/>
  <c r="AM3030" i="1"/>
  <c r="AN3030" i="1"/>
  <c r="AO3030" i="1"/>
  <c r="C3031" i="1"/>
  <c r="AR3031" i="1" s="1"/>
  <c r="D3031" i="1"/>
  <c r="E3031" i="1"/>
  <c r="F3031" i="1"/>
  <c r="G3031" i="1"/>
  <c r="AL3031" i="1"/>
  <c r="AM3031" i="1"/>
  <c r="AN3031" i="1"/>
  <c r="AO3031" i="1"/>
  <c r="C3032" i="1"/>
  <c r="J3032" i="1" s="1"/>
  <c r="D3032" i="1"/>
  <c r="E3032" i="1"/>
  <c r="F3032" i="1"/>
  <c r="G3032" i="1"/>
  <c r="H3032" i="1" s="1"/>
  <c r="AL3032" i="1"/>
  <c r="AM3032" i="1"/>
  <c r="AN3032" i="1"/>
  <c r="AO3032" i="1"/>
  <c r="C3033" i="1"/>
  <c r="AP3033" i="1" s="1"/>
  <c r="D3033" i="1"/>
  <c r="E3033" i="1"/>
  <c r="F3033" i="1"/>
  <c r="G3033" i="1"/>
  <c r="AL3033" i="1"/>
  <c r="AM3033" i="1"/>
  <c r="AN3033" i="1"/>
  <c r="AO3033" i="1"/>
  <c r="C3034" i="1"/>
  <c r="D3034" i="1"/>
  <c r="E3034" i="1"/>
  <c r="F3034" i="1"/>
  <c r="G3034" i="1"/>
  <c r="AL3034" i="1"/>
  <c r="AM3034" i="1"/>
  <c r="AN3034" i="1"/>
  <c r="AO3034" i="1"/>
  <c r="C3035" i="1"/>
  <c r="D3035" i="1"/>
  <c r="E3035" i="1"/>
  <c r="F3035" i="1"/>
  <c r="G3035" i="1"/>
  <c r="AL3035" i="1"/>
  <c r="AM3035" i="1"/>
  <c r="AN3035" i="1"/>
  <c r="AO3035" i="1"/>
  <c r="C3036" i="1"/>
  <c r="AP3036" i="1" s="1"/>
  <c r="D3036" i="1"/>
  <c r="E3036" i="1"/>
  <c r="F3036" i="1"/>
  <c r="G3036" i="1"/>
  <c r="AL3036" i="1"/>
  <c r="AM3036" i="1"/>
  <c r="AN3036" i="1"/>
  <c r="AO3036" i="1"/>
  <c r="C3037" i="1"/>
  <c r="D3037" i="1"/>
  <c r="E3037" i="1"/>
  <c r="F3037" i="1"/>
  <c r="G3037" i="1"/>
  <c r="AL3037" i="1"/>
  <c r="AM3037" i="1"/>
  <c r="AN3037" i="1"/>
  <c r="AO3037" i="1"/>
  <c r="C3038" i="1"/>
  <c r="L3038" i="1" s="1"/>
  <c r="D3038" i="1"/>
  <c r="E3038" i="1"/>
  <c r="F3038" i="1"/>
  <c r="G3038" i="1"/>
  <c r="AL3038" i="1"/>
  <c r="AM3038" i="1"/>
  <c r="AN3038" i="1"/>
  <c r="AO3038" i="1"/>
  <c r="C3039" i="1"/>
  <c r="D3039" i="1"/>
  <c r="E3039" i="1"/>
  <c r="F3039" i="1"/>
  <c r="G3039" i="1"/>
  <c r="AL3039" i="1"/>
  <c r="AM3039" i="1"/>
  <c r="AN3039" i="1"/>
  <c r="AO3039" i="1"/>
  <c r="C3040" i="1"/>
  <c r="L3040" i="1" s="1"/>
  <c r="D3040" i="1"/>
  <c r="E3040" i="1"/>
  <c r="F3040" i="1"/>
  <c r="G3040" i="1"/>
  <c r="H3040" i="1" s="1"/>
  <c r="AL3040" i="1"/>
  <c r="AM3040" i="1"/>
  <c r="AN3040" i="1"/>
  <c r="AO3040" i="1"/>
  <c r="C3041" i="1"/>
  <c r="D3041" i="1"/>
  <c r="E3041" i="1"/>
  <c r="F3041" i="1"/>
  <c r="G3041" i="1"/>
  <c r="AL3041" i="1"/>
  <c r="AM3041" i="1"/>
  <c r="AN3041" i="1"/>
  <c r="AO3041" i="1"/>
  <c r="C3042" i="1"/>
  <c r="D3042" i="1"/>
  <c r="E3042" i="1"/>
  <c r="F3042" i="1"/>
  <c r="G3042" i="1"/>
  <c r="AL3042" i="1"/>
  <c r="AM3042" i="1"/>
  <c r="AN3042" i="1"/>
  <c r="AO3042" i="1"/>
  <c r="C3043" i="1"/>
  <c r="D3043" i="1"/>
  <c r="E3043" i="1"/>
  <c r="F3043" i="1"/>
  <c r="G3043" i="1"/>
  <c r="AL3043" i="1"/>
  <c r="AM3043" i="1"/>
  <c r="AN3043" i="1"/>
  <c r="AO3043" i="1"/>
  <c r="C3044" i="1"/>
  <c r="D3044" i="1"/>
  <c r="E3044" i="1"/>
  <c r="F3044" i="1"/>
  <c r="G3044" i="1"/>
  <c r="AL3044" i="1"/>
  <c r="AM3044" i="1"/>
  <c r="AN3044" i="1"/>
  <c r="AO3044" i="1"/>
  <c r="C3045" i="1"/>
  <c r="D3045" i="1"/>
  <c r="E3045" i="1"/>
  <c r="F3045" i="1"/>
  <c r="G3045" i="1"/>
  <c r="AL3045" i="1"/>
  <c r="AM3045" i="1"/>
  <c r="AN3045" i="1"/>
  <c r="AO3045" i="1"/>
  <c r="C3046" i="1"/>
  <c r="D3046" i="1"/>
  <c r="E3046" i="1"/>
  <c r="F3046" i="1"/>
  <c r="G3046" i="1"/>
  <c r="AL3046" i="1"/>
  <c r="AM3046" i="1"/>
  <c r="AN3046" i="1"/>
  <c r="AO3046" i="1"/>
  <c r="C3047" i="1"/>
  <c r="D3047" i="1"/>
  <c r="E3047" i="1"/>
  <c r="F3047" i="1"/>
  <c r="G3047" i="1"/>
  <c r="AL3047" i="1"/>
  <c r="AM3047" i="1"/>
  <c r="AN3047" i="1"/>
  <c r="AO3047" i="1"/>
  <c r="C3048" i="1"/>
  <c r="AQ3048" i="1" s="1"/>
  <c r="D3048" i="1"/>
  <c r="E3048" i="1"/>
  <c r="F3048" i="1"/>
  <c r="G3048" i="1"/>
  <c r="AL3048" i="1"/>
  <c r="AM3048" i="1"/>
  <c r="AN3048" i="1"/>
  <c r="AO3048" i="1"/>
  <c r="C3049" i="1"/>
  <c r="AP3049" i="1" s="1"/>
  <c r="D3049" i="1"/>
  <c r="E3049" i="1"/>
  <c r="F3049" i="1"/>
  <c r="G3049" i="1"/>
  <c r="AL3049" i="1"/>
  <c r="AM3049" i="1"/>
  <c r="AN3049" i="1"/>
  <c r="AO3049" i="1"/>
  <c r="C3050" i="1"/>
  <c r="D3050" i="1"/>
  <c r="E3050" i="1"/>
  <c r="F3050" i="1"/>
  <c r="G3050" i="1"/>
  <c r="AL3050" i="1"/>
  <c r="AM3050" i="1"/>
  <c r="AN3050" i="1"/>
  <c r="AO3050" i="1"/>
  <c r="C3051" i="1"/>
  <c r="AQ3051" i="1" s="1"/>
  <c r="D3051" i="1"/>
  <c r="E3051" i="1"/>
  <c r="F3051" i="1"/>
  <c r="G3051" i="1"/>
  <c r="AL3051" i="1"/>
  <c r="AM3051" i="1"/>
  <c r="AN3051" i="1"/>
  <c r="AO3051" i="1"/>
  <c r="C3052" i="1"/>
  <c r="D3052" i="1"/>
  <c r="E3052" i="1"/>
  <c r="F3052" i="1"/>
  <c r="G3052" i="1"/>
  <c r="AL3052" i="1"/>
  <c r="AM3052" i="1"/>
  <c r="AN3052" i="1"/>
  <c r="AO3052" i="1"/>
  <c r="C3053" i="1"/>
  <c r="J3053" i="1" s="1"/>
  <c r="D3053" i="1"/>
  <c r="E3053" i="1"/>
  <c r="F3053" i="1"/>
  <c r="G3053" i="1"/>
  <c r="AL3053" i="1"/>
  <c r="AM3053" i="1"/>
  <c r="AN3053" i="1"/>
  <c r="AO3053" i="1"/>
  <c r="C3054" i="1"/>
  <c r="D3054" i="1"/>
  <c r="E3054" i="1"/>
  <c r="F3054" i="1"/>
  <c r="G3054" i="1"/>
  <c r="AL3054" i="1"/>
  <c r="AM3054" i="1"/>
  <c r="AN3054" i="1"/>
  <c r="AO3054" i="1"/>
  <c r="C3055" i="1"/>
  <c r="AS3055" i="1" s="1"/>
  <c r="D3055" i="1"/>
  <c r="E3055" i="1"/>
  <c r="F3055" i="1"/>
  <c r="G3055" i="1"/>
  <c r="AL3055" i="1"/>
  <c r="AM3055" i="1"/>
  <c r="AN3055" i="1"/>
  <c r="AO3055" i="1"/>
  <c r="C3056" i="1"/>
  <c r="D3056" i="1"/>
  <c r="E3056" i="1"/>
  <c r="F3056" i="1"/>
  <c r="G3056" i="1"/>
  <c r="AL3056" i="1"/>
  <c r="AM3056" i="1"/>
  <c r="AN3056" i="1"/>
  <c r="AO3056" i="1"/>
  <c r="C3057" i="1"/>
  <c r="L3057" i="1" s="1"/>
  <c r="D3057" i="1"/>
  <c r="E3057" i="1"/>
  <c r="F3057" i="1"/>
  <c r="G3057" i="1"/>
  <c r="AL3057" i="1"/>
  <c r="AM3057" i="1"/>
  <c r="AN3057" i="1"/>
  <c r="AO3057" i="1"/>
  <c r="C3058" i="1"/>
  <c r="AS3058" i="1" s="1"/>
  <c r="D3058" i="1"/>
  <c r="E3058" i="1"/>
  <c r="F3058" i="1"/>
  <c r="G3058" i="1"/>
  <c r="AL3058" i="1"/>
  <c r="AM3058" i="1"/>
  <c r="AN3058" i="1"/>
  <c r="AO3058" i="1"/>
  <c r="C3059" i="1"/>
  <c r="D3059" i="1"/>
  <c r="E3059" i="1"/>
  <c r="F3059" i="1"/>
  <c r="G3059" i="1"/>
  <c r="AL3059" i="1"/>
  <c r="AM3059" i="1"/>
  <c r="AN3059" i="1"/>
  <c r="AO3059" i="1"/>
  <c r="C3060" i="1"/>
  <c r="AP3060" i="1" s="1"/>
  <c r="D3060" i="1"/>
  <c r="E3060" i="1"/>
  <c r="F3060" i="1"/>
  <c r="G3060" i="1"/>
  <c r="AL3060" i="1"/>
  <c r="AM3060" i="1"/>
  <c r="AN3060" i="1"/>
  <c r="AO3060" i="1"/>
  <c r="C3062" i="1"/>
  <c r="D3062" i="1"/>
  <c r="E3062" i="1"/>
  <c r="F3062" i="1"/>
  <c r="G3062" i="1"/>
  <c r="AL3062" i="1"/>
  <c r="AM3062" i="1"/>
  <c r="AN3062" i="1"/>
  <c r="AO3062" i="1"/>
  <c r="C3063" i="1"/>
  <c r="D3063" i="1"/>
  <c r="E3063" i="1"/>
  <c r="F3063" i="1"/>
  <c r="G3063" i="1"/>
  <c r="AL3063" i="1"/>
  <c r="AM3063" i="1"/>
  <c r="AN3063" i="1"/>
  <c r="AO3063" i="1"/>
  <c r="C3064" i="1"/>
  <c r="AR3064" i="1" s="1"/>
  <c r="D3064" i="1"/>
  <c r="E3064" i="1"/>
  <c r="F3064" i="1"/>
  <c r="G3064" i="1"/>
  <c r="AL3064" i="1"/>
  <c r="AM3064" i="1"/>
  <c r="AN3064" i="1"/>
  <c r="AO3064" i="1"/>
  <c r="C3065" i="1"/>
  <c r="K3065" i="1" s="1"/>
  <c r="D3065" i="1"/>
  <c r="E3065" i="1"/>
  <c r="F3065" i="1"/>
  <c r="G3065" i="1"/>
  <c r="H3065" i="1" s="1"/>
  <c r="AL3065" i="1"/>
  <c r="AM3065" i="1"/>
  <c r="AN3065" i="1"/>
  <c r="AO3065" i="1"/>
  <c r="C3066" i="1"/>
  <c r="D3066" i="1"/>
  <c r="E3066" i="1"/>
  <c r="F3066" i="1"/>
  <c r="G3066" i="1"/>
  <c r="AL3066" i="1"/>
  <c r="AM3066" i="1"/>
  <c r="AN3066" i="1"/>
  <c r="AO3066" i="1"/>
  <c r="C3067" i="1"/>
  <c r="D3067" i="1"/>
  <c r="E3067" i="1"/>
  <c r="F3067" i="1"/>
  <c r="G3067" i="1"/>
  <c r="AL3067" i="1"/>
  <c r="AM3067" i="1"/>
  <c r="AN3067" i="1"/>
  <c r="AO3067" i="1"/>
  <c r="C3068" i="1"/>
  <c r="L3068" i="1" s="1"/>
  <c r="D3068" i="1"/>
  <c r="E3068" i="1"/>
  <c r="F3068" i="1"/>
  <c r="G3068" i="1"/>
  <c r="AL3068" i="1"/>
  <c r="AM3068" i="1"/>
  <c r="AN3068" i="1"/>
  <c r="AO3068" i="1"/>
  <c r="C3069" i="1"/>
  <c r="AR3069" i="1" s="1"/>
  <c r="D3069" i="1"/>
  <c r="E3069" i="1"/>
  <c r="F3069" i="1"/>
  <c r="G3069" i="1"/>
  <c r="AL3069" i="1"/>
  <c r="AM3069" i="1"/>
  <c r="AN3069" i="1"/>
  <c r="AO3069" i="1"/>
  <c r="C3070" i="1"/>
  <c r="AP3070" i="1" s="1"/>
  <c r="D3070" i="1"/>
  <c r="E3070" i="1"/>
  <c r="F3070" i="1"/>
  <c r="G3070" i="1"/>
  <c r="AL3070" i="1"/>
  <c r="AM3070" i="1"/>
  <c r="AN3070" i="1"/>
  <c r="AO3070" i="1"/>
  <c r="C3071" i="1"/>
  <c r="D3071" i="1"/>
  <c r="E3071" i="1"/>
  <c r="F3071" i="1"/>
  <c r="G3071" i="1"/>
  <c r="AL3071" i="1"/>
  <c r="AM3071" i="1"/>
  <c r="AN3071" i="1"/>
  <c r="AO3071" i="1"/>
  <c r="C3072" i="1"/>
  <c r="L3072" i="1" s="1"/>
  <c r="D3072" i="1"/>
  <c r="E3072" i="1"/>
  <c r="F3072" i="1"/>
  <c r="G3072" i="1"/>
  <c r="AL3072" i="1"/>
  <c r="AM3072" i="1"/>
  <c r="AN3072" i="1"/>
  <c r="AO3072" i="1"/>
  <c r="C3073" i="1"/>
  <c r="D3073" i="1"/>
  <c r="E3073" i="1"/>
  <c r="F3073" i="1"/>
  <c r="G3073" i="1"/>
  <c r="AL3073" i="1"/>
  <c r="AM3073" i="1"/>
  <c r="AN3073" i="1"/>
  <c r="AO3073" i="1"/>
  <c r="C3074" i="1"/>
  <c r="L3074" i="1" s="1"/>
  <c r="D3074" i="1"/>
  <c r="E3074" i="1"/>
  <c r="F3074" i="1"/>
  <c r="G3074" i="1"/>
  <c r="AL3074" i="1"/>
  <c r="AM3074" i="1"/>
  <c r="AN3074" i="1"/>
  <c r="AO3074" i="1"/>
  <c r="C3075" i="1"/>
  <c r="AQ3075" i="1" s="1"/>
  <c r="D3075" i="1"/>
  <c r="E3075" i="1"/>
  <c r="F3075" i="1"/>
  <c r="G3075" i="1"/>
  <c r="L3075" i="1"/>
  <c r="AL3075" i="1"/>
  <c r="AM3075" i="1"/>
  <c r="AN3075" i="1"/>
  <c r="AO3075" i="1"/>
  <c r="C3076" i="1"/>
  <c r="AS3076" i="1" s="1"/>
  <c r="D3076" i="1"/>
  <c r="E3076" i="1"/>
  <c r="F3076" i="1"/>
  <c r="G3076" i="1"/>
  <c r="AL3076" i="1"/>
  <c r="AM3076" i="1"/>
  <c r="AN3076" i="1"/>
  <c r="AO3076" i="1"/>
  <c r="C3077" i="1"/>
  <c r="L3077" i="1" s="1"/>
  <c r="D3077" i="1"/>
  <c r="E3077" i="1"/>
  <c r="F3077" i="1"/>
  <c r="G3077" i="1"/>
  <c r="AL3077" i="1"/>
  <c r="AM3077" i="1"/>
  <c r="AN3077" i="1"/>
  <c r="AO3077" i="1"/>
  <c r="C3078" i="1"/>
  <c r="D3078" i="1"/>
  <c r="E3078" i="1"/>
  <c r="F3078" i="1"/>
  <c r="G3078" i="1"/>
  <c r="AL3078" i="1"/>
  <c r="AM3078" i="1"/>
  <c r="AN3078" i="1"/>
  <c r="AO3078" i="1"/>
  <c r="C3079" i="1"/>
  <c r="AP3079" i="1" s="1"/>
  <c r="D3079" i="1"/>
  <c r="E3079" i="1"/>
  <c r="F3079" i="1"/>
  <c r="G3079" i="1"/>
  <c r="AL3079" i="1"/>
  <c r="AM3079" i="1"/>
  <c r="AN3079" i="1"/>
  <c r="AO3079" i="1"/>
  <c r="C3080" i="1"/>
  <c r="AQ3080" i="1" s="1"/>
  <c r="D3080" i="1"/>
  <c r="E3080" i="1"/>
  <c r="F3080" i="1"/>
  <c r="G3080" i="1"/>
  <c r="AL3080" i="1"/>
  <c r="AM3080" i="1"/>
  <c r="AN3080" i="1"/>
  <c r="AO3080" i="1"/>
  <c r="C3081" i="1"/>
  <c r="J3081" i="1" s="1"/>
  <c r="D3081" i="1"/>
  <c r="E3081" i="1"/>
  <c r="F3081" i="1"/>
  <c r="G3081" i="1"/>
  <c r="AL3081" i="1"/>
  <c r="AM3081" i="1"/>
  <c r="AN3081" i="1"/>
  <c r="AO3081" i="1"/>
  <c r="C3082" i="1"/>
  <c r="AQ3082" i="1" s="1"/>
  <c r="D3082" i="1"/>
  <c r="E3082" i="1"/>
  <c r="F3082" i="1"/>
  <c r="G3082" i="1"/>
  <c r="AL3082" i="1"/>
  <c r="AM3082" i="1"/>
  <c r="AN3082" i="1"/>
  <c r="AO3082" i="1"/>
  <c r="C3083" i="1"/>
  <c r="K3083" i="1" s="1"/>
  <c r="D3083" i="1"/>
  <c r="E3083" i="1"/>
  <c r="F3083" i="1"/>
  <c r="G3083" i="1"/>
  <c r="AL3083" i="1"/>
  <c r="AM3083" i="1"/>
  <c r="AN3083" i="1"/>
  <c r="AO3083" i="1"/>
  <c r="C3084" i="1"/>
  <c r="J3084" i="1" s="1"/>
  <c r="D3084" i="1"/>
  <c r="E3084" i="1"/>
  <c r="F3084" i="1"/>
  <c r="G3084" i="1"/>
  <c r="AL3084" i="1"/>
  <c r="AM3084" i="1"/>
  <c r="AN3084" i="1"/>
  <c r="AO3084" i="1"/>
  <c r="C3085" i="1"/>
  <c r="D3085" i="1"/>
  <c r="E3085" i="1"/>
  <c r="F3085" i="1"/>
  <c r="G3085" i="1"/>
  <c r="AL3085" i="1"/>
  <c r="AM3085" i="1"/>
  <c r="AN3085" i="1"/>
  <c r="AO3085" i="1"/>
  <c r="C3086" i="1"/>
  <c r="D3086" i="1"/>
  <c r="E3086" i="1"/>
  <c r="F3086" i="1"/>
  <c r="G3086" i="1"/>
  <c r="AL3086" i="1"/>
  <c r="AM3086" i="1"/>
  <c r="AN3086" i="1"/>
  <c r="AO3086" i="1"/>
  <c r="C3087" i="1"/>
  <c r="J3087" i="1" s="1"/>
  <c r="D3087" i="1"/>
  <c r="E3087" i="1"/>
  <c r="F3087" i="1"/>
  <c r="G3087" i="1"/>
  <c r="H3087" i="1" s="1"/>
  <c r="AL3087" i="1"/>
  <c r="AM3087" i="1"/>
  <c r="AN3087" i="1"/>
  <c r="AO3087" i="1"/>
  <c r="C3088" i="1"/>
  <c r="AQ3088" i="1" s="1"/>
  <c r="D3088" i="1"/>
  <c r="E3088" i="1"/>
  <c r="F3088" i="1"/>
  <c r="G3088" i="1"/>
  <c r="AL3088" i="1"/>
  <c r="AM3088" i="1"/>
  <c r="AN3088" i="1"/>
  <c r="AO3088" i="1"/>
  <c r="C3089" i="1"/>
  <c r="D3089" i="1"/>
  <c r="E3089" i="1"/>
  <c r="F3089" i="1"/>
  <c r="G3089" i="1"/>
  <c r="AL3089" i="1"/>
  <c r="AM3089" i="1"/>
  <c r="AN3089" i="1"/>
  <c r="AO3089" i="1"/>
  <c r="C3090" i="1"/>
  <c r="AS3090" i="1" s="1"/>
  <c r="D3090" i="1"/>
  <c r="E3090" i="1"/>
  <c r="F3090" i="1"/>
  <c r="G3090" i="1"/>
  <c r="AL3090" i="1"/>
  <c r="AM3090" i="1"/>
  <c r="AN3090" i="1"/>
  <c r="AO3090" i="1"/>
  <c r="C3091" i="1"/>
  <c r="AP3091" i="1" s="1"/>
  <c r="D3091" i="1"/>
  <c r="E3091" i="1"/>
  <c r="F3091" i="1"/>
  <c r="G3091" i="1"/>
  <c r="AL3091" i="1"/>
  <c r="AM3091" i="1"/>
  <c r="AN3091" i="1"/>
  <c r="AO3091" i="1"/>
  <c r="C3092" i="1"/>
  <c r="K3092" i="1" s="1"/>
  <c r="D3092" i="1"/>
  <c r="E3092" i="1"/>
  <c r="F3092" i="1"/>
  <c r="G3092" i="1"/>
  <c r="AL3092" i="1"/>
  <c r="AM3092" i="1"/>
  <c r="AN3092" i="1"/>
  <c r="AO3092" i="1"/>
  <c r="C3093" i="1"/>
  <c r="AS3093" i="1" s="1"/>
  <c r="D3093" i="1"/>
  <c r="E3093" i="1"/>
  <c r="F3093" i="1"/>
  <c r="G3093" i="1"/>
  <c r="AL3093" i="1"/>
  <c r="AM3093" i="1"/>
  <c r="AN3093" i="1"/>
  <c r="AO3093" i="1"/>
  <c r="C3094" i="1"/>
  <c r="D3094" i="1"/>
  <c r="E3094" i="1"/>
  <c r="F3094" i="1"/>
  <c r="G3094" i="1"/>
  <c r="AL3094" i="1"/>
  <c r="AM3094" i="1"/>
  <c r="AN3094" i="1"/>
  <c r="AO3094" i="1"/>
  <c r="C3095" i="1"/>
  <c r="AP3095" i="1" s="1"/>
  <c r="D3095" i="1"/>
  <c r="E3095" i="1"/>
  <c r="F3095" i="1"/>
  <c r="G3095" i="1"/>
  <c r="AL3095" i="1"/>
  <c r="AM3095" i="1"/>
  <c r="AN3095" i="1"/>
  <c r="AO3095" i="1"/>
  <c r="C3096" i="1"/>
  <c r="AR3096" i="1" s="1"/>
  <c r="D3096" i="1"/>
  <c r="E3096" i="1"/>
  <c r="F3096" i="1"/>
  <c r="G3096" i="1"/>
  <c r="AL3096" i="1"/>
  <c r="AM3096" i="1"/>
  <c r="AN3096" i="1"/>
  <c r="AO3096" i="1"/>
  <c r="C3097" i="1"/>
  <c r="D3097" i="1"/>
  <c r="E3097" i="1"/>
  <c r="F3097" i="1"/>
  <c r="G3097" i="1"/>
  <c r="AL3097" i="1"/>
  <c r="AM3097" i="1"/>
  <c r="AN3097" i="1"/>
  <c r="AO3097" i="1"/>
  <c r="C3098" i="1"/>
  <c r="AR3098" i="1" s="1"/>
  <c r="D3098" i="1"/>
  <c r="E3098" i="1"/>
  <c r="F3098" i="1"/>
  <c r="G3098" i="1"/>
  <c r="AL3098" i="1"/>
  <c r="AM3098" i="1"/>
  <c r="AN3098" i="1"/>
  <c r="AO3098" i="1"/>
  <c r="C3099" i="1"/>
  <c r="J3099" i="1" s="1"/>
  <c r="D3099" i="1"/>
  <c r="E3099" i="1"/>
  <c r="F3099" i="1"/>
  <c r="G3099" i="1"/>
  <c r="AL3099" i="1"/>
  <c r="AM3099" i="1"/>
  <c r="AN3099" i="1"/>
  <c r="AO3099" i="1"/>
  <c r="C3100" i="1"/>
  <c r="AR3100" i="1" s="1"/>
  <c r="D3100" i="1"/>
  <c r="E3100" i="1"/>
  <c r="F3100" i="1"/>
  <c r="G3100" i="1"/>
  <c r="AL3100" i="1"/>
  <c r="AM3100" i="1"/>
  <c r="AN3100" i="1"/>
  <c r="AO3100" i="1"/>
  <c r="C3101" i="1"/>
  <c r="D3101" i="1"/>
  <c r="E3101" i="1"/>
  <c r="F3101" i="1"/>
  <c r="G3101" i="1"/>
  <c r="AL3101" i="1"/>
  <c r="AM3101" i="1"/>
  <c r="AN3101" i="1"/>
  <c r="AO3101" i="1"/>
  <c r="C3103" i="1"/>
  <c r="AP3103" i="1" s="1"/>
  <c r="D3103" i="1"/>
  <c r="E3103" i="1"/>
  <c r="F3103" i="1"/>
  <c r="G3103" i="1"/>
  <c r="AL3103" i="1"/>
  <c r="AM3103" i="1"/>
  <c r="AN3103" i="1"/>
  <c r="AO3103" i="1"/>
  <c r="C3104" i="1"/>
  <c r="AQ3104" i="1" s="1"/>
  <c r="D3104" i="1"/>
  <c r="E3104" i="1"/>
  <c r="F3104" i="1"/>
  <c r="G3104" i="1"/>
  <c r="AL3104" i="1"/>
  <c r="AM3104" i="1"/>
  <c r="AN3104" i="1"/>
  <c r="AO3104" i="1"/>
  <c r="C3105" i="1"/>
  <c r="L3105" i="1" s="1"/>
  <c r="D3105" i="1"/>
  <c r="E3105" i="1"/>
  <c r="F3105" i="1"/>
  <c r="G3105" i="1"/>
  <c r="AL3105" i="1"/>
  <c r="AM3105" i="1"/>
  <c r="AN3105" i="1"/>
  <c r="AO3105" i="1"/>
  <c r="C3106" i="1"/>
  <c r="D3106" i="1"/>
  <c r="E3106" i="1"/>
  <c r="F3106" i="1"/>
  <c r="G3106" i="1"/>
  <c r="AL3106" i="1"/>
  <c r="AM3106" i="1"/>
  <c r="AN3106" i="1"/>
  <c r="AO3106" i="1"/>
  <c r="C3107" i="1"/>
  <c r="AS3107" i="1" s="1"/>
  <c r="D3107" i="1"/>
  <c r="E3107" i="1"/>
  <c r="F3107" i="1"/>
  <c r="G3107" i="1"/>
  <c r="AL3107" i="1"/>
  <c r="AM3107" i="1"/>
  <c r="AN3107" i="1"/>
  <c r="AO3107" i="1"/>
  <c r="C3108" i="1"/>
  <c r="D3108" i="1"/>
  <c r="E3108" i="1"/>
  <c r="F3108" i="1"/>
  <c r="G3108" i="1"/>
  <c r="L3108" i="1"/>
  <c r="AL3108" i="1"/>
  <c r="AM3108" i="1"/>
  <c r="AN3108" i="1"/>
  <c r="AO3108" i="1"/>
  <c r="C3109" i="1"/>
  <c r="D3109" i="1"/>
  <c r="E3109" i="1"/>
  <c r="F3109" i="1"/>
  <c r="G3109" i="1"/>
  <c r="AL3109" i="1"/>
  <c r="AM3109" i="1"/>
  <c r="AN3109" i="1"/>
  <c r="AO3109" i="1"/>
  <c r="C3110" i="1"/>
  <c r="AP3110" i="1" s="1"/>
  <c r="D3110" i="1"/>
  <c r="E3110" i="1"/>
  <c r="F3110" i="1"/>
  <c r="G3110" i="1"/>
  <c r="AL3110" i="1"/>
  <c r="AM3110" i="1"/>
  <c r="AN3110" i="1"/>
  <c r="AO3110" i="1"/>
  <c r="C3111" i="1"/>
  <c r="J3111" i="1" s="1"/>
  <c r="D3111" i="1"/>
  <c r="E3111" i="1"/>
  <c r="F3111" i="1"/>
  <c r="G3111" i="1"/>
  <c r="AL3111" i="1"/>
  <c r="AM3111" i="1"/>
  <c r="AN3111" i="1"/>
  <c r="AO3111" i="1"/>
  <c r="C3112" i="1"/>
  <c r="K3112" i="1" s="1"/>
  <c r="D3112" i="1"/>
  <c r="E3112" i="1"/>
  <c r="F3112" i="1"/>
  <c r="G3112" i="1"/>
  <c r="H3112" i="1" s="1"/>
  <c r="AL3112" i="1"/>
  <c r="AM3112" i="1"/>
  <c r="AN3112" i="1"/>
  <c r="AO3112" i="1"/>
  <c r="AP3112" i="1"/>
  <c r="C3113" i="1"/>
  <c r="D3113" i="1"/>
  <c r="E3113" i="1"/>
  <c r="F3113" i="1"/>
  <c r="G3113" i="1"/>
  <c r="AL3113" i="1"/>
  <c r="AM3113" i="1"/>
  <c r="AN3113" i="1"/>
  <c r="AO3113" i="1"/>
  <c r="C3114" i="1"/>
  <c r="L3114" i="1" s="1"/>
  <c r="D3114" i="1"/>
  <c r="E3114" i="1"/>
  <c r="F3114" i="1"/>
  <c r="G3114" i="1"/>
  <c r="AL3114" i="1"/>
  <c r="AM3114" i="1"/>
  <c r="AN3114" i="1"/>
  <c r="AO3114" i="1"/>
  <c r="AS3114" i="1"/>
  <c r="C3115" i="1"/>
  <c r="AP3115" i="1" s="1"/>
  <c r="D3115" i="1"/>
  <c r="E3115" i="1"/>
  <c r="F3115" i="1"/>
  <c r="G3115" i="1"/>
  <c r="AL3115" i="1"/>
  <c r="AM3115" i="1"/>
  <c r="AN3115" i="1"/>
  <c r="AO3115" i="1"/>
  <c r="C3116" i="1"/>
  <c r="AP3116" i="1" s="1"/>
  <c r="D3116" i="1"/>
  <c r="E3116" i="1"/>
  <c r="F3116" i="1"/>
  <c r="G3116" i="1"/>
  <c r="AL3116" i="1"/>
  <c r="AM3116" i="1"/>
  <c r="AN3116" i="1"/>
  <c r="AO3116" i="1"/>
  <c r="C3117" i="1"/>
  <c r="D3117" i="1"/>
  <c r="E3117" i="1"/>
  <c r="F3117" i="1"/>
  <c r="G3117" i="1"/>
  <c r="AL3117" i="1"/>
  <c r="AM3117" i="1"/>
  <c r="AN3117" i="1"/>
  <c r="AO3117" i="1"/>
  <c r="C3118" i="1"/>
  <c r="J3118" i="1" s="1"/>
  <c r="D3118" i="1"/>
  <c r="E3118" i="1"/>
  <c r="F3118" i="1"/>
  <c r="G3118" i="1"/>
  <c r="AL3118" i="1"/>
  <c r="AM3118" i="1"/>
  <c r="AN3118" i="1"/>
  <c r="AO3118" i="1"/>
  <c r="C3119" i="1"/>
  <c r="J3119" i="1" s="1"/>
  <c r="D3119" i="1"/>
  <c r="E3119" i="1"/>
  <c r="F3119" i="1"/>
  <c r="G3119" i="1"/>
  <c r="AL3119" i="1"/>
  <c r="AM3119" i="1"/>
  <c r="AN3119" i="1"/>
  <c r="AO3119" i="1"/>
  <c r="C3120" i="1"/>
  <c r="D3120" i="1"/>
  <c r="E3120" i="1"/>
  <c r="F3120" i="1"/>
  <c r="G3120" i="1"/>
  <c r="AL3120" i="1"/>
  <c r="AM3120" i="1"/>
  <c r="AN3120" i="1"/>
  <c r="AO3120" i="1"/>
  <c r="C3121" i="1"/>
  <c r="AS3121" i="1" s="1"/>
  <c r="D3121" i="1"/>
  <c r="E3121" i="1"/>
  <c r="F3121" i="1"/>
  <c r="G3121" i="1"/>
  <c r="AL3121" i="1"/>
  <c r="AM3121" i="1"/>
  <c r="AN3121" i="1"/>
  <c r="AO3121" i="1"/>
  <c r="C3122" i="1"/>
  <c r="D3122" i="1"/>
  <c r="E3122" i="1"/>
  <c r="F3122" i="1"/>
  <c r="G3122" i="1"/>
  <c r="AL3122" i="1"/>
  <c r="AM3122" i="1"/>
  <c r="AN3122" i="1"/>
  <c r="AO3122" i="1"/>
  <c r="C3123" i="1"/>
  <c r="AP3123" i="1" s="1"/>
  <c r="D3123" i="1"/>
  <c r="E3123" i="1"/>
  <c r="F3123" i="1"/>
  <c r="G3123" i="1"/>
  <c r="AL3123" i="1"/>
  <c r="AM3123" i="1"/>
  <c r="AN3123" i="1"/>
  <c r="AO3123" i="1"/>
  <c r="C3124" i="1"/>
  <c r="D3124" i="1"/>
  <c r="E3124" i="1"/>
  <c r="F3124" i="1"/>
  <c r="G3124" i="1"/>
  <c r="AL3124" i="1"/>
  <c r="AM3124" i="1"/>
  <c r="AN3124" i="1"/>
  <c r="AO3124" i="1"/>
  <c r="C3125" i="1"/>
  <c r="K3125" i="1" s="1"/>
  <c r="D3125" i="1"/>
  <c r="E3125" i="1"/>
  <c r="F3125" i="1"/>
  <c r="G3125" i="1"/>
  <c r="AL3125" i="1"/>
  <c r="AM3125" i="1"/>
  <c r="AN3125" i="1"/>
  <c r="AO3125" i="1"/>
  <c r="C3126" i="1"/>
  <c r="AS3126" i="1" s="1"/>
  <c r="D3126" i="1"/>
  <c r="E3126" i="1"/>
  <c r="F3126" i="1"/>
  <c r="G3126" i="1"/>
  <c r="AL3126" i="1"/>
  <c r="AM3126" i="1"/>
  <c r="AN3126" i="1"/>
  <c r="AO3126" i="1"/>
  <c r="C3127" i="1"/>
  <c r="L3127" i="1" s="1"/>
  <c r="D3127" i="1"/>
  <c r="E3127" i="1"/>
  <c r="F3127" i="1"/>
  <c r="G3127" i="1"/>
  <c r="AL3127" i="1"/>
  <c r="AM3127" i="1"/>
  <c r="AN3127" i="1"/>
  <c r="AO3127" i="1"/>
  <c r="C3128" i="1"/>
  <c r="D3128" i="1"/>
  <c r="E3128" i="1"/>
  <c r="F3128" i="1"/>
  <c r="G3128" i="1"/>
  <c r="AL3128" i="1"/>
  <c r="AM3128" i="1"/>
  <c r="AN3128" i="1"/>
  <c r="AO3128" i="1"/>
  <c r="C3129" i="1"/>
  <c r="AR3129" i="1" s="1"/>
  <c r="D3129" i="1"/>
  <c r="E3129" i="1"/>
  <c r="F3129" i="1"/>
  <c r="G3129" i="1"/>
  <c r="AL3129" i="1"/>
  <c r="AM3129" i="1"/>
  <c r="AN3129" i="1"/>
  <c r="AO3129" i="1"/>
  <c r="C3130" i="1"/>
  <c r="K3130" i="1" s="1"/>
  <c r="D3130" i="1"/>
  <c r="E3130" i="1"/>
  <c r="F3130" i="1"/>
  <c r="G3130" i="1"/>
  <c r="AL3130" i="1"/>
  <c r="AM3130" i="1"/>
  <c r="AN3130" i="1"/>
  <c r="AO3130" i="1"/>
  <c r="C3131" i="1"/>
  <c r="L3131" i="1" s="1"/>
  <c r="D3131" i="1"/>
  <c r="E3131" i="1"/>
  <c r="F3131" i="1"/>
  <c r="G3131" i="1"/>
  <c r="AL3131" i="1"/>
  <c r="AM3131" i="1"/>
  <c r="AN3131" i="1"/>
  <c r="AO3131" i="1"/>
  <c r="C3132" i="1"/>
  <c r="D3132" i="1"/>
  <c r="E3132" i="1"/>
  <c r="F3132" i="1"/>
  <c r="G3132" i="1"/>
  <c r="AL3132" i="1"/>
  <c r="AM3132" i="1"/>
  <c r="AN3132" i="1"/>
  <c r="AO3132" i="1"/>
  <c r="C3133" i="1"/>
  <c r="L3133" i="1" s="1"/>
  <c r="D3133" i="1"/>
  <c r="E3133" i="1"/>
  <c r="F3133" i="1"/>
  <c r="G3133" i="1"/>
  <c r="AL3133" i="1"/>
  <c r="AM3133" i="1"/>
  <c r="AN3133" i="1"/>
  <c r="AO3133" i="1"/>
  <c r="C3134" i="1"/>
  <c r="AS3134" i="1" s="1"/>
  <c r="D3134" i="1"/>
  <c r="E3134" i="1"/>
  <c r="F3134" i="1"/>
  <c r="G3134" i="1"/>
  <c r="AL3134" i="1"/>
  <c r="AM3134" i="1"/>
  <c r="AN3134" i="1"/>
  <c r="AO3134" i="1"/>
  <c r="C3135" i="1"/>
  <c r="AQ3135" i="1" s="1"/>
  <c r="D3135" i="1"/>
  <c r="E3135" i="1"/>
  <c r="F3135" i="1"/>
  <c r="G3135" i="1"/>
  <c r="AL3135" i="1"/>
  <c r="AM3135" i="1"/>
  <c r="AN3135" i="1"/>
  <c r="AO3135" i="1"/>
  <c r="C3136" i="1"/>
  <c r="L3136" i="1" s="1"/>
  <c r="D3136" i="1"/>
  <c r="E3136" i="1"/>
  <c r="F3136" i="1"/>
  <c r="G3136" i="1"/>
  <c r="AL3136" i="1"/>
  <c r="AM3136" i="1"/>
  <c r="AN3136" i="1"/>
  <c r="AO3136" i="1"/>
  <c r="C3137" i="1"/>
  <c r="AQ3137" i="1" s="1"/>
  <c r="D3137" i="1"/>
  <c r="E3137" i="1"/>
  <c r="F3137" i="1"/>
  <c r="G3137" i="1"/>
  <c r="AL3137" i="1"/>
  <c r="AM3137" i="1"/>
  <c r="AN3137" i="1"/>
  <c r="AO3137" i="1"/>
  <c r="C3138" i="1"/>
  <c r="K3138" i="1" s="1"/>
  <c r="D3138" i="1"/>
  <c r="E3138" i="1"/>
  <c r="F3138" i="1"/>
  <c r="G3138" i="1"/>
  <c r="AL3138" i="1"/>
  <c r="AM3138" i="1"/>
  <c r="AN3138" i="1"/>
  <c r="AO3138" i="1"/>
  <c r="C3139" i="1"/>
  <c r="AS3139" i="1" s="1"/>
  <c r="D3139" i="1"/>
  <c r="E3139" i="1"/>
  <c r="F3139" i="1"/>
  <c r="G3139" i="1"/>
  <c r="AL3139" i="1"/>
  <c r="AM3139" i="1"/>
  <c r="AN3139" i="1"/>
  <c r="AO3139" i="1"/>
  <c r="C3140" i="1"/>
  <c r="AQ3140" i="1" s="1"/>
  <c r="D3140" i="1"/>
  <c r="E3140" i="1"/>
  <c r="F3140" i="1"/>
  <c r="G3140" i="1"/>
  <c r="AL3140" i="1"/>
  <c r="AM3140" i="1"/>
  <c r="AN3140" i="1"/>
  <c r="AO3140" i="1"/>
  <c r="C3141" i="1"/>
  <c r="K3141" i="1" s="1"/>
  <c r="D3141" i="1"/>
  <c r="E3141" i="1"/>
  <c r="F3141" i="1"/>
  <c r="G3141" i="1"/>
  <c r="AL3141" i="1"/>
  <c r="AM3141" i="1"/>
  <c r="AN3141" i="1"/>
  <c r="AO3141" i="1"/>
  <c r="C3142" i="1"/>
  <c r="AP3142" i="1" s="1"/>
  <c r="D3142" i="1"/>
  <c r="E3142" i="1"/>
  <c r="F3142" i="1"/>
  <c r="G3142" i="1"/>
  <c r="AL3142" i="1"/>
  <c r="AM3142" i="1"/>
  <c r="AN3142" i="1"/>
  <c r="AO3142" i="1"/>
  <c r="C3143" i="1"/>
  <c r="AR3143" i="1" s="1"/>
  <c r="D3143" i="1"/>
  <c r="E3143" i="1"/>
  <c r="F3143" i="1"/>
  <c r="G3143" i="1"/>
  <c r="AL3143" i="1"/>
  <c r="AM3143" i="1"/>
  <c r="AN3143" i="1"/>
  <c r="AO3143" i="1"/>
  <c r="C3144" i="1"/>
  <c r="AP3144" i="1" s="1"/>
  <c r="D3144" i="1"/>
  <c r="E3144" i="1"/>
  <c r="F3144" i="1"/>
  <c r="G3144" i="1"/>
  <c r="AL3144" i="1"/>
  <c r="AM3144" i="1"/>
  <c r="AN3144" i="1"/>
  <c r="AO3144" i="1"/>
  <c r="C3145" i="1"/>
  <c r="AQ3145" i="1" s="1"/>
  <c r="D3145" i="1"/>
  <c r="E3145" i="1"/>
  <c r="F3145" i="1"/>
  <c r="G3145" i="1"/>
  <c r="AL3145" i="1"/>
  <c r="AM3145" i="1"/>
  <c r="AN3145" i="1"/>
  <c r="AO3145" i="1"/>
  <c r="C3146" i="1"/>
  <c r="J3146" i="1" s="1"/>
  <c r="D3146" i="1"/>
  <c r="E3146" i="1"/>
  <c r="F3146" i="1"/>
  <c r="G3146" i="1"/>
  <c r="AL3146" i="1"/>
  <c r="AM3146" i="1"/>
  <c r="AN3146" i="1"/>
  <c r="AO3146" i="1"/>
  <c r="C3147" i="1"/>
  <c r="K3147" i="1" s="1"/>
  <c r="D3147" i="1"/>
  <c r="E3147" i="1"/>
  <c r="F3147" i="1"/>
  <c r="G3147" i="1"/>
  <c r="AL3147" i="1"/>
  <c r="AM3147" i="1"/>
  <c r="AN3147" i="1"/>
  <c r="AO3147" i="1"/>
  <c r="C3148" i="1"/>
  <c r="AP3148" i="1" s="1"/>
  <c r="D3148" i="1"/>
  <c r="E3148" i="1"/>
  <c r="F3148" i="1"/>
  <c r="G3148" i="1"/>
  <c r="AL3148" i="1"/>
  <c r="AM3148" i="1"/>
  <c r="AN3148" i="1"/>
  <c r="AO3148" i="1"/>
  <c r="C3149" i="1"/>
  <c r="J3149" i="1" s="1"/>
  <c r="D3149" i="1"/>
  <c r="E3149" i="1"/>
  <c r="F3149" i="1"/>
  <c r="G3149" i="1"/>
  <c r="AL3149" i="1"/>
  <c r="AM3149" i="1"/>
  <c r="AN3149" i="1"/>
  <c r="AO3149" i="1"/>
  <c r="C3150" i="1"/>
  <c r="D3150" i="1"/>
  <c r="E3150" i="1"/>
  <c r="F3150" i="1"/>
  <c r="G3150" i="1"/>
  <c r="AL3150" i="1"/>
  <c r="AM3150" i="1"/>
  <c r="AN3150" i="1"/>
  <c r="AO3150" i="1"/>
  <c r="C3151" i="1"/>
  <c r="D3151" i="1"/>
  <c r="E3151" i="1"/>
  <c r="F3151" i="1"/>
  <c r="G3151" i="1"/>
  <c r="AL3151" i="1"/>
  <c r="AM3151" i="1"/>
  <c r="AN3151" i="1"/>
  <c r="AO3151" i="1"/>
  <c r="C3152" i="1"/>
  <c r="L3152" i="1" s="1"/>
  <c r="D3152" i="1"/>
  <c r="E3152" i="1"/>
  <c r="F3152" i="1"/>
  <c r="G3152" i="1"/>
  <c r="AL3152" i="1"/>
  <c r="AM3152" i="1"/>
  <c r="AN3152" i="1"/>
  <c r="AO3152" i="1"/>
  <c r="C3153" i="1"/>
  <c r="AS3153" i="1" s="1"/>
  <c r="D3153" i="1"/>
  <c r="E3153" i="1"/>
  <c r="F3153" i="1"/>
  <c r="G3153" i="1"/>
  <c r="AL3153" i="1"/>
  <c r="AM3153" i="1"/>
  <c r="AN3153" i="1"/>
  <c r="AO3153" i="1"/>
  <c r="C3154" i="1"/>
  <c r="AP3154" i="1" s="1"/>
  <c r="D3154" i="1"/>
  <c r="E3154" i="1"/>
  <c r="F3154" i="1"/>
  <c r="G3154" i="1"/>
  <c r="AL3154" i="1"/>
  <c r="AM3154" i="1"/>
  <c r="AN3154" i="1"/>
  <c r="AO3154" i="1"/>
  <c r="AQ3154" i="1"/>
  <c r="AR3154" i="1"/>
  <c r="C3155" i="1"/>
  <c r="AP3155" i="1" s="1"/>
  <c r="D3155" i="1"/>
  <c r="E3155" i="1"/>
  <c r="F3155" i="1"/>
  <c r="G3155" i="1"/>
  <c r="AL3155" i="1"/>
  <c r="AM3155" i="1"/>
  <c r="AN3155" i="1"/>
  <c r="AO3155" i="1"/>
  <c r="C3156" i="1"/>
  <c r="L3156" i="1" s="1"/>
  <c r="D3156" i="1"/>
  <c r="E3156" i="1"/>
  <c r="F3156" i="1"/>
  <c r="G3156" i="1"/>
  <c r="AL3156" i="1"/>
  <c r="AM3156" i="1"/>
  <c r="AN3156" i="1"/>
  <c r="AO3156" i="1"/>
  <c r="C3157" i="1"/>
  <c r="L3157" i="1" s="1"/>
  <c r="D3157" i="1"/>
  <c r="E3157" i="1"/>
  <c r="F3157" i="1"/>
  <c r="G3157" i="1"/>
  <c r="AL3157" i="1"/>
  <c r="AM3157" i="1"/>
  <c r="AN3157" i="1"/>
  <c r="AO3157" i="1"/>
  <c r="C3158" i="1"/>
  <c r="AS3158" i="1" s="1"/>
  <c r="D3158" i="1"/>
  <c r="E3158" i="1"/>
  <c r="F3158" i="1"/>
  <c r="G3158" i="1"/>
  <c r="AL3158" i="1"/>
  <c r="AM3158" i="1"/>
  <c r="AN3158" i="1"/>
  <c r="AO3158" i="1"/>
  <c r="C3160" i="1"/>
  <c r="AP3160" i="1" s="1"/>
  <c r="D3160" i="1"/>
  <c r="E3160" i="1"/>
  <c r="F3160" i="1"/>
  <c r="G3160" i="1"/>
  <c r="AL3160" i="1"/>
  <c r="AM3160" i="1"/>
  <c r="AN3160" i="1"/>
  <c r="AO3160" i="1"/>
  <c r="C3161" i="1"/>
  <c r="AP3161" i="1" s="1"/>
  <c r="D3161" i="1"/>
  <c r="E3161" i="1"/>
  <c r="F3161" i="1"/>
  <c r="G3161" i="1"/>
  <c r="AL3161" i="1"/>
  <c r="AM3161" i="1"/>
  <c r="AN3161" i="1"/>
  <c r="AO3161" i="1"/>
  <c r="C3162" i="1"/>
  <c r="AR3162" i="1" s="1"/>
  <c r="D3162" i="1"/>
  <c r="E3162" i="1"/>
  <c r="F3162" i="1"/>
  <c r="G3162" i="1"/>
  <c r="AL3162" i="1"/>
  <c r="AM3162" i="1"/>
  <c r="AN3162" i="1"/>
  <c r="AO3162" i="1"/>
  <c r="C3163" i="1"/>
  <c r="AP3163" i="1" s="1"/>
  <c r="D3163" i="1"/>
  <c r="E3163" i="1"/>
  <c r="F3163" i="1"/>
  <c r="G3163" i="1"/>
  <c r="AL3163" i="1"/>
  <c r="AM3163" i="1"/>
  <c r="AN3163" i="1"/>
  <c r="AO3163" i="1"/>
  <c r="C3164" i="1"/>
  <c r="L3164" i="1" s="1"/>
  <c r="D3164" i="1"/>
  <c r="E3164" i="1"/>
  <c r="F3164" i="1"/>
  <c r="G3164" i="1"/>
  <c r="AL3164" i="1"/>
  <c r="AM3164" i="1"/>
  <c r="AN3164" i="1"/>
  <c r="AO3164" i="1"/>
  <c r="C3165" i="1"/>
  <c r="K3165" i="1" s="1"/>
  <c r="D3165" i="1"/>
  <c r="E3165" i="1"/>
  <c r="F3165" i="1"/>
  <c r="G3165" i="1"/>
  <c r="AL3165" i="1"/>
  <c r="AM3165" i="1"/>
  <c r="AN3165" i="1"/>
  <c r="AO3165" i="1"/>
  <c r="C3166" i="1"/>
  <c r="D3166" i="1"/>
  <c r="E3166" i="1"/>
  <c r="F3166" i="1"/>
  <c r="G3166" i="1"/>
  <c r="AL3166" i="1"/>
  <c r="AM3166" i="1"/>
  <c r="AN3166" i="1"/>
  <c r="AO3166" i="1"/>
  <c r="C3167" i="1"/>
  <c r="L3167" i="1" s="1"/>
  <c r="D3167" i="1"/>
  <c r="E3167" i="1"/>
  <c r="F3167" i="1"/>
  <c r="G3167" i="1"/>
  <c r="AL3167" i="1"/>
  <c r="AM3167" i="1"/>
  <c r="AN3167" i="1"/>
  <c r="AO3167" i="1"/>
  <c r="C3168" i="1"/>
  <c r="K3168" i="1" s="1"/>
  <c r="D3168" i="1"/>
  <c r="E3168" i="1"/>
  <c r="F3168" i="1"/>
  <c r="G3168" i="1"/>
  <c r="AL3168" i="1"/>
  <c r="AM3168" i="1"/>
  <c r="AN3168" i="1"/>
  <c r="AO3168" i="1"/>
  <c r="C3169" i="1"/>
  <c r="L3169" i="1" s="1"/>
  <c r="D3169" i="1"/>
  <c r="E3169" i="1"/>
  <c r="F3169" i="1"/>
  <c r="G3169" i="1"/>
  <c r="AL3169" i="1"/>
  <c r="AM3169" i="1"/>
  <c r="AN3169" i="1"/>
  <c r="AO3169" i="1"/>
  <c r="C3170" i="1"/>
  <c r="AQ3170" i="1" s="1"/>
  <c r="D3170" i="1"/>
  <c r="E3170" i="1"/>
  <c r="F3170" i="1"/>
  <c r="G3170" i="1"/>
  <c r="AL3170" i="1"/>
  <c r="AM3170" i="1"/>
  <c r="AN3170" i="1"/>
  <c r="AO3170" i="1"/>
  <c r="C3171" i="1"/>
  <c r="L3171" i="1" s="1"/>
  <c r="D3171" i="1"/>
  <c r="E3171" i="1"/>
  <c r="F3171" i="1"/>
  <c r="G3171" i="1"/>
  <c r="AL3171" i="1"/>
  <c r="AM3171" i="1"/>
  <c r="AN3171" i="1"/>
  <c r="AO3171" i="1"/>
  <c r="C3172" i="1"/>
  <c r="AP3172" i="1" s="1"/>
  <c r="D3172" i="1"/>
  <c r="E3172" i="1"/>
  <c r="F3172" i="1"/>
  <c r="G3172" i="1"/>
  <c r="AL3172" i="1"/>
  <c r="AM3172" i="1"/>
  <c r="AN3172" i="1"/>
  <c r="AO3172" i="1"/>
  <c r="C3173" i="1"/>
  <c r="J3173" i="1" s="1"/>
  <c r="D3173" i="1"/>
  <c r="E3173" i="1"/>
  <c r="F3173" i="1"/>
  <c r="G3173" i="1"/>
  <c r="AL3173" i="1"/>
  <c r="AM3173" i="1"/>
  <c r="AN3173" i="1"/>
  <c r="AO3173" i="1"/>
  <c r="C3174" i="1"/>
  <c r="AR3174" i="1" s="1"/>
  <c r="D3174" i="1"/>
  <c r="E3174" i="1"/>
  <c r="F3174" i="1"/>
  <c r="G3174" i="1"/>
  <c r="AL3174" i="1"/>
  <c r="AM3174" i="1"/>
  <c r="AN3174" i="1"/>
  <c r="AO3174" i="1"/>
  <c r="C3175" i="1"/>
  <c r="L3175" i="1" s="1"/>
  <c r="D3175" i="1"/>
  <c r="E3175" i="1"/>
  <c r="F3175" i="1"/>
  <c r="G3175" i="1"/>
  <c r="AL3175" i="1"/>
  <c r="AM3175" i="1"/>
  <c r="AN3175" i="1"/>
  <c r="AO3175" i="1"/>
  <c r="C3176" i="1"/>
  <c r="K3176" i="1" s="1"/>
  <c r="D3176" i="1"/>
  <c r="E3176" i="1"/>
  <c r="F3176" i="1"/>
  <c r="G3176" i="1"/>
  <c r="AL3176" i="1"/>
  <c r="AM3176" i="1"/>
  <c r="AN3176" i="1"/>
  <c r="AO3176" i="1"/>
  <c r="C3177" i="1"/>
  <c r="AP3177" i="1" s="1"/>
  <c r="D3177" i="1"/>
  <c r="E3177" i="1"/>
  <c r="F3177" i="1"/>
  <c r="G3177" i="1"/>
  <c r="AL3177" i="1"/>
  <c r="AM3177" i="1"/>
  <c r="AN3177" i="1"/>
  <c r="AO3177" i="1"/>
  <c r="C3178" i="1"/>
  <c r="D3178" i="1"/>
  <c r="E3178" i="1"/>
  <c r="F3178" i="1"/>
  <c r="G3178" i="1"/>
  <c r="AL3178" i="1"/>
  <c r="AM3178" i="1"/>
  <c r="AN3178" i="1"/>
  <c r="AO3178" i="1"/>
  <c r="C3179" i="1"/>
  <c r="K3179" i="1" s="1"/>
  <c r="D3179" i="1"/>
  <c r="E3179" i="1"/>
  <c r="F3179" i="1"/>
  <c r="G3179" i="1"/>
  <c r="AL3179" i="1"/>
  <c r="AM3179" i="1"/>
  <c r="AN3179" i="1"/>
  <c r="AO3179" i="1"/>
  <c r="C3180" i="1"/>
  <c r="K3180" i="1" s="1"/>
  <c r="D3180" i="1"/>
  <c r="E3180" i="1"/>
  <c r="F3180" i="1"/>
  <c r="G3180" i="1"/>
  <c r="AL3180" i="1"/>
  <c r="AM3180" i="1"/>
  <c r="AN3180" i="1"/>
  <c r="AO3180" i="1"/>
  <c r="C3181" i="1"/>
  <c r="L3181" i="1" s="1"/>
  <c r="D3181" i="1"/>
  <c r="E3181" i="1"/>
  <c r="F3181" i="1"/>
  <c r="G3181" i="1"/>
  <c r="AL3181" i="1"/>
  <c r="AM3181" i="1"/>
  <c r="AN3181" i="1"/>
  <c r="AO3181" i="1"/>
  <c r="C3182" i="1"/>
  <c r="AS3182" i="1" s="1"/>
  <c r="D3182" i="1"/>
  <c r="E3182" i="1"/>
  <c r="F3182" i="1"/>
  <c r="G3182" i="1"/>
  <c r="AL3182" i="1"/>
  <c r="AM3182" i="1"/>
  <c r="AN3182" i="1"/>
  <c r="AO3182" i="1"/>
  <c r="C3183" i="1"/>
  <c r="AR3183" i="1" s="1"/>
  <c r="D3183" i="1"/>
  <c r="E3183" i="1"/>
  <c r="F3183" i="1"/>
  <c r="G3183" i="1"/>
  <c r="AL3183" i="1"/>
  <c r="AM3183" i="1"/>
  <c r="AN3183" i="1"/>
  <c r="AO3183" i="1"/>
  <c r="C3184" i="1"/>
  <c r="J3184" i="1" s="1"/>
  <c r="D3184" i="1"/>
  <c r="E3184" i="1"/>
  <c r="F3184" i="1"/>
  <c r="G3184" i="1"/>
  <c r="AL3184" i="1"/>
  <c r="AM3184" i="1"/>
  <c r="AN3184" i="1"/>
  <c r="AO3184" i="1"/>
  <c r="C3185" i="1"/>
  <c r="AR3185" i="1" s="1"/>
  <c r="D3185" i="1"/>
  <c r="E3185" i="1"/>
  <c r="F3185" i="1"/>
  <c r="G3185" i="1"/>
  <c r="AL3185" i="1"/>
  <c r="AM3185" i="1"/>
  <c r="AN3185" i="1"/>
  <c r="AO3185" i="1"/>
  <c r="C3186" i="1"/>
  <c r="K3186" i="1" s="1"/>
  <c r="D3186" i="1"/>
  <c r="E3186" i="1"/>
  <c r="F3186" i="1"/>
  <c r="G3186" i="1"/>
  <c r="AL3186" i="1"/>
  <c r="AM3186" i="1"/>
  <c r="AN3186" i="1"/>
  <c r="AO3186" i="1"/>
  <c r="C3187" i="1"/>
  <c r="AP3187" i="1" s="1"/>
  <c r="D3187" i="1"/>
  <c r="E3187" i="1"/>
  <c r="F3187" i="1"/>
  <c r="G3187" i="1"/>
  <c r="AL3187" i="1"/>
  <c r="AM3187" i="1"/>
  <c r="AN3187" i="1"/>
  <c r="AO3187" i="1"/>
  <c r="C3188" i="1"/>
  <c r="AQ3188" i="1" s="1"/>
  <c r="D3188" i="1"/>
  <c r="E3188" i="1"/>
  <c r="F3188" i="1"/>
  <c r="G3188" i="1"/>
  <c r="AL3188" i="1"/>
  <c r="AM3188" i="1"/>
  <c r="AN3188" i="1"/>
  <c r="AO3188" i="1"/>
  <c r="C3189" i="1"/>
  <c r="K3189" i="1" s="1"/>
  <c r="D3189" i="1"/>
  <c r="E3189" i="1"/>
  <c r="F3189" i="1"/>
  <c r="G3189" i="1"/>
  <c r="AL3189" i="1"/>
  <c r="AM3189" i="1"/>
  <c r="AN3189" i="1"/>
  <c r="AO3189" i="1"/>
  <c r="C3190" i="1"/>
  <c r="AR3190" i="1" s="1"/>
  <c r="D3190" i="1"/>
  <c r="E3190" i="1"/>
  <c r="F3190" i="1"/>
  <c r="G3190" i="1"/>
  <c r="AL3190" i="1"/>
  <c r="AM3190" i="1"/>
  <c r="AN3190" i="1"/>
  <c r="AO3190" i="1"/>
  <c r="C3191" i="1"/>
  <c r="D3191" i="1"/>
  <c r="E3191" i="1"/>
  <c r="F3191" i="1"/>
  <c r="G3191" i="1"/>
  <c r="AL3191" i="1"/>
  <c r="AM3191" i="1"/>
  <c r="AN3191" i="1"/>
  <c r="AO3191" i="1"/>
  <c r="C3192" i="1"/>
  <c r="J3192" i="1" s="1"/>
  <c r="D3192" i="1"/>
  <c r="E3192" i="1"/>
  <c r="F3192" i="1"/>
  <c r="G3192" i="1"/>
  <c r="AL3192" i="1"/>
  <c r="AM3192" i="1"/>
  <c r="AN3192" i="1"/>
  <c r="AO3192" i="1"/>
  <c r="C3193" i="1"/>
  <c r="AR3193" i="1" s="1"/>
  <c r="D3193" i="1"/>
  <c r="E3193" i="1"/>
  <c r="F3193" i="1"/>
  <c r="G3193" i="1"/>
  <c r="AL3193" i="1"/>
  <c r="AM3193" i="1"/>
  <c r="AN3193" i="1"/>
  <c r="AO3193" i="1"/>
  <c r="C3194" i="1"/>
  <c r="K3194" i="1" s="1"/>
  <c r="D3194" i="1"/>
  <c r="E3194" i="1"/>
  <c r="F3194" i="1"/>
  <c r="G3194" i="1"/>
  <c r="AL3194" i="1"/>
  <c r="AM3194" i="1"/>
  <c r="AN3194" i="1"/>
  <c r="AO3194" i="1"/>
  <c r="C3195" i="1"/>
  <c r="L3195" i="1" s="1"/>
  <c r="D3195" i="1"/>
  <c r="E3195" i="1"/>
  <c r="F3195" i="1"/>
  <c r="G3195" i="1"/>
  <c r="AL3195" i="1"/>
  <c r="AM3195" i="1"/>
  <c r="AN3195" i="1"/>
  <c r="AO3195" i="1"/>
  <c r="C3196" i="1"/>
  <c r="AQ3196" i="1" s="1"/>
  <c r="D3196" i="1"/>
  <c r="E3196" i="1"/>
  <c r="F3196" i="1"/>
  <c r="G3196" i="1"/>
  <c r="AL3196" i="1"/>
  <c r="AM3196" i="1"/>
  <c r="AN3196" i="1"/>
  <c r="AO3196" i="1"/>
  <c r="C3197" i="1"/>
  <c r="K3197" i="1" s="1"/>
  <c r="D3197" i="1"/>
  <c r="E3197" i="1"/>
  <c r="F3197" i="1"/>
  <c r="G3197" i="1"/>
  <c r="AL3197" i="1"/>
  <c r="AM3197" i="1"/>
  <c r="AN3197" i="1"/>
  <c r="AO3197" i="1"/>
  <c r="C3198" i="1"/>
  <c r="J3198" i="1" s="1"/>
  <c r="D3198" i="1"/>
  <c r="E3198" i="1"/>
  <c r="F3198" i="1"/>
  <c r="G3198" i="1"/>
  <c r="AL3198" i="1"/>
  <c r="AM3198" i="1"/>
  <c r="AN3198" i="1"/>
  <c r="AO3198" i="1"/>
  <c r="C3199" i="1"/>
  <c r="D3199" i="1"/>
  <c r="E3199" i="1"/>
  <c r="F3199" i="1"/>
  <c r="G3199" i="1"/>
  <c r="AL3199" i="1"/>
  <c r="AM3199" i="1"/>
  <c r="AN3199" i="1"/>
  <c r="AO3199" i="1"/>
  <c r="C3200" i="1"/>
  <c r="J3200" i="1" s="1"/>
  <c r="D3200" i="1"/>
  <c r="E3200" i="1"/>
  <c r="F3200" i="1"/>
  <c r="G3200" i="1"/>
  <c r="AL3200" i="1"/>
  <c r="AM3200" i="1"/>
  <c r="AN3200" i="1"/>
  <c r="AO3200" i="1"/>
  <c r="C3201" i="1"/>
  <c r="AR3201" i="1" s="1"/>
  <c r="D3201" i="1"/>
  <c r="E3201" i="1"/>
  <c r="F3201" i="1"/>
  <c r="G3201" i="1"/>
  <c r="AL3201" i="1"/>
  <c r="AM3201" i="1"/>
  <c r="AN3201" i="1"/>
  <c r="AO3201" i="1"/>
  <c r="C3202" i="1"/>
  <c r="AP3202" i="1" s="1"/>
  <c r="D3202" i="1"/>
  <c r="E3202" i="1"/>
  <c r="F3202" i="1"/>
  <c r="G3202" i="1"/>
  <c r="AL3202" i="1"/>
  <c r="AM3202" i="1"/>
  <c r="AN3202" i="1"/>
  <c r="AO3202" i="1"/>
  <c r="C3203" i="1"/>
  <c r="AP3203" i="1" s="1"/>
  <c r="D3203" i="1"/>
  <c r="E3203" i="1"/>
  <c r="F3203" i="1"/>
  <c r="G3203" i="1"/>
  <c r="AL3203" i="1"/>
  <c r="AM3203" i="1"/>
  <c r="AN3203" i="1"/>
  <c r="AO3203" i="1"/>
  <c r="C3204" i="1"/>
  <c r="AQ3204" i="1" s="1"/>
  <c r="D3204" i="1"/>
  <c r="E3204" i="1"/>
  <c r="F3204" i="1"/>
  <c r="G3204" i="1"/>
  <c r="AL3204" i="1"/>
  <c r="AM3204" i="1"/>
  <c r="AN3204" i="1"/>
  <c r="AO3204" i="1"/>
  <c r="C3205" i="1"/>
  <c r="K3205" i="1" s="1"/>
  <c r="D3205" i="1"/>
  <c r="E3205" i="1"/>
  <c r="F3205" i="1"/>
  <c r="G3205" i="1"/>
  <c r="AL3205" i="1"/>
  <c r="AM3205" i="1"/>
  <c r="AN3205" i="1"/>
  <c r="AO3205" i="1"/>
  <c r="C3206" i="1"/>
  <c r="D3206" i="1"/>
  <c r="E3206" i="1"/>
  <c r="F3206" i="1"/>
  <c r="G3206" i="1"/>
  <c r="AL3206" i="1"/>
  <c r="AM3206" i="1"/>
  <c r="AN3206" i="1"/>
  <c r="AO3206" i="1"/>
  <c r="C3207" i="1"/>
  <c r="D3207" i="1"/>
  <c r="E3207" i="1"/>
  <c r="F3207" i="1"/>
  <c r="G3207" i="1"/>
  <c r="AL3207" i="1"/>
  <c r="AM3207" i="1"/>
  <c r="AN3207" i="1"/>
  <c r="AO3207" i="1"/>
  <c r="C3208" i="1"/>
  <c r="J3208" i="1" s="1"/>
  <c r="D3208" i="1"/>
  <c r="E3208" i="1"/>
  <c r="F3208" i="1"/>
  <c r="G3208" i="1"/>
  <c r="AL3208" i="1"/>
  <c r="AM3208" i="1"/>
  <c r="AN3208" i="1"/>
  <c r="AO3208" i="1"/>
  <c r="C3209" i="1"/>
  <c r="AS3209" i="1" s="1"/>
  <c r="D3209" i="1"/>
  <c r="E3209" i="1"/>
  <c r="F3209" i="1"/>
  <c r="G3209" i="1"/>
  <c r="AL3209" i="1"/>
  <c r="AM3209" i="1"/>
  <c r="AN3209" i="1"/>
  <c r="AO3209" i="1"/>
  <c r="C3210" i="1"/>
  <c r="AP3210" i="1" s="1"/>
  <c r="D3210" i="1"/>
  <c r="E3210" i="1"/>
  <c r="F3210" i="1"/>
  <c r="G3210" i="1"/>
  <c r="AL3210" i="1"/>
  <c r="AM3210" i="1"/>
  <c r="AN3210" i="1"/>
  <c r="AO3210" i="1"/>
  <c r="C3211" i="1"/>
  <c r="D3211" i="1"/>
  <c r="E3211" i="1"/>
  <c r="F3211" i="1"/>
  <c r="G3211" i="1"/>
  <c r="AL3211" i="1"/>
  <c r="AM3211" i="1"/>
  <c r="AN3211" i="1"/>
  <c r="AO3211" i="1"/>
  <c r="C3212" i="1"/>
  <c r="AQ3212" i="1" s="1"/>
  <c r="D3212" i="1"/>
  <c r="E3212" i="1"/>
  <c r="F3212" i="1"/>
  <c r="G3212" i="1"/>
  <c r="AL3212" i="1"/>
  <c r="AM3212" i="1"/>
  <c r="AN3212" i="1"/>
  <c r="AO3212" i="1"/>
  <c r="C3213" i="1"/>
  <c r="K3213" i="1" s="1"/>
  <c r="D3213" i="1"/>
  <c r="E3213" i="1"/>
  <c r="F3213" i="1"/>
  <c r="G3213" i="1"/>
  <c r="AL3213" i="1"/>
  <c r="AM3213" i="1"/>
  <c r="AN3213" i="1"/>
  <c r="AO3213" i="1"/>
  <c r="AS3213" i="1"/>
  <c r="C3214" i="1"/>
  <c r="AP3214" i="1" s="1"/>
  <c r="D3214" i="1"/>
  <c r="E3214" i="1"/>
  <c r="F3214" i="1"/>
  <c r="G3214" i="1"/>
  <c r="AL3214" i="1"/>
  <c r="AM3214" i="1"/>
  <c r="AN3214" i="1"/>
  <c r="AO3214" i="1"/>
  <c r="C3215" i="1"/>
  <c r="D3215" i="1"/>
  <c r="E3215" i="1"/>
  <c r="F3215" i="1"/>
  <c r="G3215" i="1"/>
  <c r="AL3215" i="1"/>
  <c r="AM3215" i="1"/>
  <c r="AN3215" i="1"/>
  <c r="AO3215" i="1"/>
  <c r="C3216" i="1"/>
  <c r="J3216" i="1" s="1"/>
  <c r="D3216" i="1"/>
  <c r="E3216" i="1"/>
  <c r="F3216" i="1"/>
  <c r="G3216" i="1"/>
  <c r="AL3216" i="1"/>
  <c r="AM3216" i="1"/>
  <c r="AN3216" i="1"/>
  <c r="AO3216" i="1"/>
  <c r="C3217" i="1"/>
  <c r="AR3217" i="1" s="1"/>
  <c r="D3217" i="1"/>
  <c r="E3217" i="1"/>
  <c r="F3217" i="1"/>
  <c r="G3217" i="1"/>
  <c r="AL3217" i="1"/>
  <c r="AM3217" i="1"/>
  <c r="AN3217" i="1"/>
  <c r="AO3217" i="1"/>
  <c r="C3218" i="1"/>
  <c r="K3218" i="1" s="1"/>
  <c r="D3218" i="1"/>
  <c r="E3218" i="1"/>
  <c r="F3218" i="1"/>
  <c r="G3218" i="1"/>
  <c r="AL3218" i="1"/>
  <c r="AM3218" i="1"/>
  <c r="AN3218" i="1"/>
  <c r="AO3218" i="1"/>
  <c r="C3219" i="1"/>
  <c r="L3219" i="1" s="1"/>
  <c r="D3219" i="1"/>
  <c r="E3219" i="1"/>
  <c r="F3219" i="1"/>
  <c r="G3219" i="1"/>
  <c r="AL3219" i="1"/>
  <c r="AM3219" i="1"/>
  <c r="AN3219" i="1"/>
  <c r="AO3219" i="1"/>
  <c r="C3220" i="1"/>
  <c r="AQ3220" i="1" s="1"/>
  <c r="D3220" i="1"/>
  <c r="E3220" i="1"/>
  <c r="F3220" i="1"/>
  <c r="G3220" i="1"/>
  <c r="AL3220" i="1"/>
  <c r="AM3220" i="1"/>
  <c r="AN3220" i="1"/>
  <c r="AO3220" i="1"/>
  <c r="C3221" i="1"/>
  <c r="K3221" i="1" s="1"/>
  <c r="D3221" i="1"/>
  <c r="E3221" i="1"/>
  <c r="F3221" i="1"/>
  <c r="G3221" i="1"/>
  <c r="AL3221" i="1"/>
  <c r="AM3221" i="1"/>
  <c r="AN3221" i="1"/>
  <c r="AO3221" i="1"/>
  <c r="C3222" i="1"/>
  <c r="AP3222" i="1" s="1"/>
  <c r="D3222" i="1"/>
  <c r="E3222" i="1"/>
  <c r="F3222" i="1"/>
  <c r="G3222" i="1"/>
  <c r="AL3222" i="1"/>
  <c r="AM3222" i="1"/>
  <c r="AN3222" i="1"/>
  <c r="AO3222" i="1"/>
  <c r="C3223" i="1"/>
  <c r="D3223" i="1"/>
  <c r="E3223" i="1"/>
  <c r="F3223" i="1"/>
  <c r="G3223" i="1"/>
  <c r="AL3223" i="1"/>
  <c r="AM3223" i="1"/>
  <c r="AN3223" i="1"/>
  <c r="AO3223" i="1"/>
  <c r="C3224" i="1"/>
  <c r="J3224" i="1" s="1"/>
  <c r="D3224" i="1"/>
  <c r="E3224" i="1"/>
  <c r="F3224" i="1"/>
  <c r="G3224" i="1"/>
  <c r="AL3224" i="1"/>
  <c r="AM3224" i="1"/>
  <c r="AN3224" i="1"/>
  <c r="AO3224" i="1"/>
  <c r="C3225" i="1"/>
  <c r="AR3225" i="1" s="1"/>
  <c r="D3225" i="1"/>
  <c r="E3225" i="1"/>
  <c r="F3225" i="1"/>
  <c r="G3225" i="1"/>
  <c r="AL3225" i="1"/>
  <c r="AM3225" i="1"/>
  <c r="AN3225" i="1"/>
  <c r="AO3225" i="1"/>
  <c r="C3226" i="1"/>
  <c r="AP3226" i="1" s="1"/>
  <c r="D3226" i="1"/>
  <c r="E3226" i="1"/>
  <c r="F3226" i="1"/>
  <c r="G3226" i="1"/>
  <c r="AL3226" i="1"/>
  <c r="AM3226" i="1"/>
  <c r="AN3226" i="1"/>
  <c r="AO3226" i="1"/>
  <c r="C3227" i="1"/>
  <c r="AP3227" i="1" s="1"/>
  <c r="D3227" i="1"/>
  <c r="E3227" i="1"/>
  <c r="F3227" i="1"/>
  <c r="G3227" i="1"/>
  <c r="AL3227" i="1"/>
  <c r="AM3227" i="1"/>
  <c r="AN3227" i="1"/>
  <c r="AO3227" i="1"/>
  <c r="C3228" i="1"/>
  <c r="AR3228" i="1" s="1"/>
  <c r="D3228" i="1"/>
  <c r="E3228" i="1"/>
  <c r="F3228" i="1"/>
  <c r="G3228" i="1"/>
  <c r="AL3228" i="1"/>
  <c r="AM3228" i="1"/>
  <c r="AN3228" i="1"/>
  <c r="AO3228" i="1"/>
  <c r="C3229" i="1"/>
  <c r="K3229" i="1" s="1"/>
  <c r="D3229" i="1"/>
  <c r="E3229" i="1"/>
  <c r="F3229" i="1"/>
  <c r="G3229" i="1"/>
  <c r="AL3229" i="1"/>
  <c r="AM3229" i="1"/>
  <c r="AN3229" i="1"/>
  <c r="AO3229" i="1"/>
  <c r="C3230" i="1"/>
  <c r="K3230" i="1" s="1"/>
  <c r="D3230" i="1"/>
  <c r="E3230" i="1"/>
  <c r="F3230" i="1"/>
  <c r="G3230" i="1"/>
  <c r="AL3230" i="1"/>
  <c r="AM3230" i="1"/>
  <c r="AN3230" i="1"/>
  <c r="AO3230" i="1"/>
  <c r="C3231" i="1"/>
  <c r="D3231" i="1"/>
  <c r="E3231" i="1"/>
  <c r="F3231" i="1"/>
  <c r="G3231" i="1"/>
  <c r="AL3231" i="1"/>
  <c r="AM3231" i="1"/>
  <c r="AN3231" i="1"/>
  <c r="AO3231" i="1"/>
  <c r="C3232" i="1"/>
  <c r="J3232" i="1" s="1"/>
  <c r="D3232" i="1"/>
  <c r="E3232" i="1"/>
  <c r="F3232" i="1"/>
  <c r="G3232" i="1"/>
  <c r="AL3232" i="1"/>
  <c r="AM3232" i="1"/>
  <c r="AN3232" i="1"/>
  <c r="AO3232" i="1"/>
  <c r="C3234" i="1"/>
  <c r="AR3234" i="1" s="1"/>
  <c r="D3234" i="1"/>
  <c r="E3234" i="1"/>
  <c r="F3234" i="1"/>
  <c r="G3234" i="1"/>
  <c r="AL3234" i="1"/>
  <c r="AM3234" i="1"/>
  <c r="AN3234" i="1"/>
  <c r="AO3234" i="1"/>
  <c r="C3235" i="1"/>
  <c r="J3235" i="1" s="1"/>
  <c r="D3235" i="1"/>
  <c r="E3235" i="1"/>
  <c r="F3235" i="1"/>
  <c r="G3235" i="1"/>
  <c r="AL3235" i="1"/>
  <c r="AM3235" i="1"/>
  <c r="AN3235" i="1"/>
  <c r="AO3235" i="1"/>
  <c r="C3236" i="1"/>
  <c r="K3236" i="1" s="1"/>
  <c r="D3236" i="1"/>
  <c r="E3236" i="1"/>
  <c r="F3236" i="1"/>
  <c r="G3236" i="1"/>
  <c r="J3236" i="1"/>
  <c r="L3236" i="1"/>
  <c r="AL3236" i="1"/>
  <c r="AM3236" i="1"/>
  <c r="AN3236" i="1"/>
  <c r="AO3236" i="1"/>
  <c r="AP3236" i="1"/>
  <c r="C3237" i="1"/>
  <c r="AQ3237" i="1" s="1"/>
  <c r="D3237" i="1"/>
  <c r="E3237" i="1"/>
  <c r="F3237" i="1"/>
  <c r="G3237" i="1"/>
  <c r="AL3237" i="1"/>
  <c r="AM3237" i="1"/>
  <c r="AN3237" i="1"/>
  <c r="AO3237" i="1"/>
  <c r="C3238" i="1"/>
  <c r="K3238" i="1" s="1"/>
  <c r="D3238" i="1"/>
  <c r="E3238" i="1"/>
  <c r="F3238" i="1"/>
  <c r="G3238" i="1"/>
  <c r="AL3238" i="1"/>
  <c r="AM3238" i="1"/>
  <c r="AN3238" i="1"/>
  <c r="AO3238" i="1"/>
  <c r="C3239" i="1"/>
  <c r="AP3239" i="1" s="1"/>
  <c r="D3239" i="1"/>
  <c r="E3239" i="1"/>
  <c r="F3239" i="1"/>
  <c r="G3239" i="1"/>
  <c r="AL3239" i="1"/>
  <c r="AM3239" i="1"/>
  <c r="AN3239" i="1"/>
  <c r="AO3239" i="1"/>
  <c r="C3240" i="1"/>
  <c r="D3240" i="1"/>
  <c r="E3240" i="1"/>
  <c r="F3240" i="1"/>
  <c r="G3240" i="1"/>
  <c r="AL3240" i="1"/>
  <c r="AM3240" i="1"/>
  <c r="AN3240" i="1"/>
  <c r="AO3240" i="1"/>
  <c r="C3241" i="1"/>
  <c r="J3241" i="1" s="1"/>
  <c r="D3241" i="1"/>
  <c r="E3241" i="1"/>
  <c r="F3241" i="1"/>
  <c r="G3241" i="1"/>
  <c r="AL3241" i="1"/>
  <c r="AM3241" i="1"/>
  <c r="AN3241" i="1"/>
  <c r="AO3241" i="1"/>
  <c r="C3242" i="1"/>
  <c r="AR3242" i="1" s="1"/>
  <c r="D3242" i="1"/>
  <c r="E3242" i="1"/>
  <c r="F3242" i="1"/>
  <c r="G3242" i="1"/>
  <c r="AL3242" i="1"/>
  <c r="AM3242" i="1"/>
  <c r="AN3242" i="1"/>
  <c r="AO3242" i="1"/>
  <c r="C3243" i="1"/>
  <c r="AP3243" i="1" s="1"/>
  <c r="D3243" i="1"/>
  <c r="E3243" i="1"/>
  <c r="F3243" i="1"/>
  <c r="G3243" i="1"/>
  <c r="AL3243" i="1"/>
  <c r="AM3243" i="1"/>
  <c r="AN3243" i="1"/>
  <c r="AO3243" i="1"/>
  <c r="C3244" i="1"/>
  <c r="AP3244" i="1" s="1"/>
  <c r="D3244" i="1"/>
  <c r="E3244" i="1"/>
  <c r="F3244" i="1"/>
  <c r="G3244" i="1"/>
  <c r="AL3244" i="1"/>
  <c r="AM3244" i="1"/>
  <c r="AN3244" i="1"/>
  <c r="AO3244" i="1"/>
  <c r="C3245" i="1"/>
  <c r="AR3245" i="1" s="1"/>
  <c r="D3245" i="1"/>
  <c r="E3245" i="1"/>
  <c r="F3245" i="1"/>
  <c r="G3245" i="1"/>
  <c r="AL3245" i="1"/>
  <c r="AM3245" i="1"/>
  <c r="AN3245" i="1"/>
  <c r="AO3245" i="1"/>
  <c r="C3246" i="1"/>
  <c r="K3246" i="1" s="1"/>
  <c r="D3246" i="1"/>
  <c r="E3246" i="1"/>
  <c r="F3246" i="1"/>
  <c r="G3246" i="1"/>
  <c r="AL3246" i="1"/>
  <c r="AM3246" i="1"/>
  <c r="AN3246" i="1"/>
  <c r="AO3246" i="1"/>
  <c r="C3247" i="1"/>
  <c r="K3247" i="1" s="1"/>
  <c r="D3247" i="1"/>
  <c r="E3247" i="1"/>
  <c r="F3247" i="1"/>
  <c r="G3247" i="1"/>
  <c r="AL3247" i="1"/>
  <c r="AM3247" i="1"/>
  <c r="AN3247" i="1"/>
  <c r="AO3247" i="1"/>
  <c r="C3248" i="1"/>
  <c r="D3248" i="1"/>
  <c r="E3248" i="1"/>
  <c r="F3248" i="1"/>
  <c r="G3248" i="1"/>
  <c r="AL3248" i="1"/>
  <c r="AM3248" i="1"/>
  <c r="AN3248" i="1"/>
  <c r="AO3248" i="1"/>
  <c r="C3249" i="1"/>
  <c r="J3249" i="1" s="1"/>
  <c r="D3249" i="1"/>
  <c r="E3249" i="1"/>
  <c r="F3249" i="1"/>
  <c r="G3249" i="1"/>
  <c r="AL3249" i="1"/>
  <c r="AM3249" i="1"/>
  <c r="AN3249" i="1"/>
  <c r="AO3249" i="1"/>
  <c r="C3250" i="1"/>
  <c r="AR3250" i="1" s="1"/>
  <c r="D3250" i="1"/>
  <c r="E3250" i="1"/>
  <c r="F3250" i="1"/>
  <c r="G3250" i="1"/>
  <c r="AL3250" i="1"/>
  <c r="AM3250" i="1"/>
  <c r="AN3250" i="1"/>
  <c r="AO3250" i="1"/>
  <c r="C3251" i="1"/>
  <c r="L3251" i="1" s="1"/>
  <c r="D3251" i="1"/>
  <c r="E3251" i="1"/>
  <c r="F3251" i="1"/>
  <c r="G3251" i="1"/>
  <c r="AL3251" i="1"/>
  <c r="AM3251" i="1"/>
  <c r="AN3251" i="1"/>
  <c r="AO3251" i="1"/>
  <c r="C3252" i="1"/>
  <c r="AP3252" i="1" s="1"/>
  <c r="D3252" i="1"/>
  <c r="E3252" i="1"/>
  <c r="F3252" i="1"/>
  <c r="G3252" i="1"/>
  <c r="AL3252" i="1"/>
  <c r="AM3252" i="1"/>
  <c r="AN3252" i="1"/>
  <c r="AO3252" i="1"/>
  <c r="C3253" i="1"/>
  <c r="AQ3253" i="1" s="1"/>
  <c r="D3253" i="1"/>
  <c r="E3253" i="1"/>
  <c r="F3253" i="1"/>
  <c r="G3253" i="1"/>
  <c r="AL3253" i="1"/>
  <c r="AM3253" i="1"/>
  <c r="AN3253" i="1"/>
  <c r="AO3253" i="1"/>
  <c r="C3254" i="1"/>
  <c r="K3254" i="1" s="1"/>
  <c r="D3254" i="1"/>
  <c r="E3254" i="1"/>
  <c r="F3254" i="1"/>
  <c r="G3254" i="1"/>
  <c r="AL3254" i="1"/>
  <c r="AM3254" i="1"/>
  <c r="AN3254" i="1"/>
  <c r="AO3254" i="1"/>
  <c r="C3255" i="1"/>
  <c r="J3255" i="1" s="1"/>
  <c r="D3255" i="1"/>
  <c r="E3255" i="1"/>
  <c r="F3255" i="1"/>
  <c r="G3255" i="1"/>
  <c r="AL3255" i="1"/>
  <c r="AM3255" i="1"/>
  <c r="AN3255" i="1"/>
  <c r="AO3255" i="1"/>
  <c r="C3256" i="1"/>
  <c r="D3256" i="1"/>
  <c r="E3256" i="1"/>
  <c r="F3256" i="1"/>
  <c r="G3256" i="1"/>
  <c r="AL3256" i="1"/>
  <c r="AM3256" i="1"/>
  <c r="AN3256" i="1"/>
  <c r="AO3256" i="1"/>
  <c r="C3257" i="1"/>
  <c r="J3257" i="1" s="1"/>
  <c r="D3257" i="1"/>
  <c r="E3257" i="1"/>
  <c r="F3257" i="1"/>
  <c r="G3257" i="1"/>
  <c r="AL3257" i="1"/>
  <c r="AM3257" i="1"/>
  <c r="AN3257" i="1"/>
  <c r="AO3257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N1" i="23"/>
  <c r="D1" i="23" s="1"/>
  <c r="O1" i="23"/>
  <c r="E1" i="23" s="1"/>
  <c r="P1" i="23"/>
  <c r="F1" i="23" s="1"/>
  <c r="J1" i="23"/>
  <c r="L1" i="23"/>
  <c r="M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C3" i="23"/>
  <c r="J3" i="23" s="1"/>
  <c r="D3" i="23"/>
  <c r="E3" i="23"/>
  <c r="F3" i="23"/>
  <c r="G3" i="23"/>
  <c r="AG3" i="23"/>
  <c r="C4" i="23"/>
  <c r="J4" i="23" s="1"/>
  <c r="D4" i="23"/>
  <c r="E4" i="23"/>
  <c r="F4" i="23"/>
  <c r="G4" i="23"/>
  <c r="AG4" i="23"/>
  <c r="C5" i="23"/>
  <c r="K5" i="23" s="1"/>
  <c r="D5" i="23"/>
  <c r="E5" i="23"/>
  <c r="F5" i="23"/>
  <c r="G5" i="23"/>
  <c r="AG5" i="23"/>
  <c r="C6" i="23"/>
  <c r="J6" i="23" s="1"/>
  <c r="D6" i="23"/>
  <c r="E6" i="23"/>
  <c r="F6" i="23"/>
  <c r="G6" i="23"/>
  <c r="AG6" i="23"/>
  <c r="C7" i="23"/>
  <c r="D7" i="23"/>
  <c r="E7" i="23"/>
  <c r="F7" i="23"/>
  <c r="G7" i="23"/>
  <c r="AG7" i="23"/>
  <c r="C8" i="23"/>
  <c r="J8" i="23" s="1"/>
  <c r="D8" i="23"/>
  <c r="E8" i="23"/>
  <c r="F8" i="23"/>
  <c r="G8" i="23"/>
  <c r="AG8" i="23"/>
  <c r="C9" i="23"/>
  <c r="D9" i="23"/>
  <c r="E9" i="23"/>
  <c r="F9" i="23"/>
  <c r="G9" i="23"/>
  <c r="AG9" i="23"/>
  <c r="C10" i="23"/>
  <c r="K10" i="23" s="1"/>
  <c r="D10" i="23"/>
  <c r="E10" i="23"/>
  <c r="F10" i="23"/>
  <c r="G10" i="23"/>
  <c r="AG10" i="23"/>
  <c r="C11" i="23"/>
  <c r="L11" i="23" s="1"/>
  <c r="D11" i="23"/>
  <c r="E11" i="23"/>
  <c r="F11" i="23"/>
  <c r="G11" i="23"/>
  <c r="AG11" i="23"/>
  <c r="C12" i="23"/>
  <c r="J12" i="23" s="1"/>
  <c r="D12" i="23"/>
  <c r="E12" i="23"/>
  <c r="F12" i="23"/>
  <c r="G12" i="23"/>
  <c r="AG12" i="23"/>
  <c r="C13" i="23"/>
  <c r="K13" i="23" s="1"/>
  <c r="D13" i="23"/>
  <c r="E13" i="23"/>
  <c r="F13" i="23"/>
  <c r="G13" i="23"/>
  <c r="AG13" i="23"/>
  <c r="C14" i="23"/>
  <c r="J14" i="23" s="1"/>
  <c r="D14" i="23"/>
  <c r="E14" i="23"/>
  <c r="F14" i="23"/>
  <c r="G14" i="23"/>
  <c r="AG14" i="23"/>
  <c r="C15" i="23"/>
  <c r="D15" i="23"/>
  <c r="E15" i="23"/>
  <c r="F15" i="23"/>
  <c r="G15" i="23"/>
  <c r="AG15" i="23"/>
  <c r="C16" i="23"/>
  <c r="D16" i="23"/>
  <c r="E16" i="23"/>
  <c r="F16" i="23"/>
  <c r="G16" i="23"/>
  <c r="AG16" i="23"/>
  <c r="C17" i="23"/>
  <c r="D17" i="23"/>
  <c r="E17" i="23"/>
  <c r="F17" i="23"/>
  <c r="G17" i="23"/>
  <c r="AG17" i="23"/>
  <c r="C18" i="23"/>
  <c r="K18" i="23" s="1"/>
  <c r="D18" i="23"/>
  <c r="E18" i="23"/>
  <c r="F18" i="23"/>
  <c r="G18" i="23"/>
  <c r="AG18" i="23"/>
  <c r="C19" i="23"/>
  <c r="D19" i="23"/>
  <c r="E19" i="23"/>
  <c r="F19" i="23"/>
  <c r="G19" i="23"/>
  <c r="AG19" i="23"/>
  <c r="C20" i="23"/>
  <c r="D20" i="23"/>
  <c r="E20" i="23"/>
  <c r="F20" i="23"/>
  <c r="G20" i="23"/>
  <c r="AG20" i="23"/>
  <c r="C21" i="23"/>
  <c r="K21" i="23" s="1"/>
  <c r="D21" i="23"/>
  <c r="E21" i="23"/>
  <c r="F21" i="23"/>
  <c r="G21" i="23"/>
  <c r="AG21" i="23"/>
  <c r="C22" i="23"/>
  <c r="J22" i="23" s="1"/>
  <c r="D22" i="23"/>
  <c r="E22" i="23"/>
  <c r="F22" i="23"/>
  <c r="G22" i="23"/>
  <c r="AG22" i="23"/>
  <c r="C23" i="23"/>
  <c r="D23" i="23"/>
  <c r="E23" i="23"/>
  <c r="F23" i="23"/>
  <c r="G23" i="23"/>
  <c r="AG23" i="23"/>
  <c r="C24" i="23"/>
  <c r="D24" i="23"/>
  <c r="E24" i="23"/>
  <c r="F24" i="23"/>
  <c r="G24" i="23"/>
  <c r="AG24" i="23"/>
  <c r="C25" i="23"/>
  <c r="L25" i="23" s="1"/>
  <c r="D25" i="23"/>
  <c r="E25" i="23"/>
  <c r="F25" i="23"/>
  <c r="G25" i="23"/>
  <c r="AG25" i="23"/>
  <c r="C26" i="23"/>
  <c r="J26" i="23" s="1"/>
  <c r="D26" i="23"/>
  <c r="E26" i="23"/>
  <c r="F26" i="23"/>
  <c r="G26" i="23"/>
  <c r="AG26" i="23"/>
  <c r="C27" i="23"/>
  <c r="D27" i="23"/>
  <c r="E27" i="23"/>
  <c r="F27" i="23"/>
  <c r="G27" i="23"/>
  <c r="AG27" i="23"/>
  <c r="C28" i="23"/>
  <c r="J28" i="23" s="1"/>
  <c r="D28" i="23"/>
  <c r="E28" i="23"/>
  <c r="F28" i="23"/>
  <c r="G28" i="23"/>
  <c r="AG28" i="23"/>
  <c r="C29" i="23"/>
  <c r="D29" i="23"/>
  <c r="E29" i="23"/>
  <c r="F29" i="23"/>
  <c r="G29" i="23"/>
  <c r="AG29" i="23"/>
  <c r="C30" i="23"/>
  <c r="J30" i="23" s="1"/>
  <c r="D30" i="23"/>
  <c r="E30" i="23"/>
  <c r="F30" i="23"/>
  <c r="G30" i="23"/>
  <c r="AG30" i="23"/>
  <c r="C31" i="23"/>
  <c r="J31" i="23" s="1"/>
  <c r="D31" i="23"/>
  <c r="E31" i="23"/>
  <c r="F31" i="23"/>
  <c r="G31" i="23"/>
  <c r="AG31" i="23"/>
  <c r="C32" i="23"/>
  <c r="J32" i="23" s="1"/>
  <c r="D32" i="23"/>
  <c r="E32" i="23"/>
  <c r="F32" i="23"/>
  <c r="G32" i="23"/>
  <c r="AG32" i="23"/>
  <c r="C33" i="23"/>
  <c r="L33" i="23" s="1"/>
  <c r="D33" i="23"/>
  <c r="E33" i="23"/>
  <c r="F33" i="23"/>
  <c r="G33" i="23"/>
  <c r="AG33" i="23"/>
  <c r="C34" i="23"/>
  <c r="J34" i="23" s="1"/>
  <c r="D34" i="23"/>
  <c r="E34" i="23"/>
  <c r="F34" i="23"/>
  <c r="G34" i="23"/>
  <c r="AG34" i="23"/>
  <c r="C35" i="23"/>
  <c r="K35" i="23" s="1"/>
  <c r="D35" i="23"/>
  <c r="E35" i="23"/>
  <c r="F35" i="23"/>
  <c r="G35" i="23"/>
  <c r="AG35" i="23"/>
  <c r="C36" i="23"/>
  <c r="J36" i="23" s="1"/>
  <c r="D36" i="23"/>
  <c r="E36" i="23"/>
  <c r="F36" i="23"/>
  <c r="G36" i="23"/>
  <c r="AG36" i="23"/>
  <c r="C37" i="23"/>
  <c r="K37" i="23" s="1"/>
  <c r="D37" i="23"/>
  <c r="E37" i="23"/>
  <c r="F37" i="23"/>
  <c r="G37" i="23"/>
  <c r="AG37" i="23"/>
  <c r="C38" i="23"/>
  <c r="J38" i="23" s="1"/>
  <c r="D38" i="23"/>
  <c r="E38" i="23"/>
  <c r="F38" i="23"/>
  <c r="G38" i="23"/>
  <c r="AG38" i="23"/>
  <c r="C39" i="23"/>
  <c r="J39" i="23" s="1"/>
  <c r="D39" i="23"/>
  <c r="E39" i="23"/>
  <c r="F39" i="23"/>
  <c r="G39" i="23"/>
  <c r="AG39" i="23"/>
  <c r="C40" i="23"/>
  <c r="J40" i="23" s="1"/>
  <c r="D40" i="23"/>
  <c r="E40" i="23"/>
  <c r="F40" i="23"/>
  <c r="G40" i="23"/>
  <c r="AG40" i="23"/>
  <c r="C41" i="23"/>
  <c r="L41" i="23" s="1"/>
  <c r="D41" i="23"/>
  <c r="E41" i="23"/>
  <c r="F41" i="23"/>
  <c r="G41" i="23"/>
  <c r="AG41" i="23"/>
  <c r="C42" i="23"/>
  <c r="L42" i="23" s="1"/>
  <c r="D42" i="23"/>
  <c r="E42" i="23"/>
  <c r="F42" i="23"/>
  <c r="G42" i="23"/>
  <c r="AG42" i="23"/>
  <c r="C43" i="23"/>
  <c r="J43" i="23" s="1"/>
  <c r="D43" i="23"/>
  <c r="E43" i="23"/>
  <c r="F43" i="23"/>
  <c r="G43" i="23"/>
  <c r="AG43" i="23"/>
  <c r="C44" i="23"/>
  <c r="D44" i="23"/>
  <c r="E44" i="23"/>
  <c r="F44" i="23"/>
  <c r="G44" i="23"/>
  <c r="AG44" i="23"/>
  <c r="C45" i="23"/>
  <c r="L45" i="23" s="1"/>
  <c r="D45" i="23"/>
  <c r="E45" i="23"/>
  <c r="F45" i="23"/>
  <c r="G45" i="23"/>
  <c r="AG45" i="23"/>
  <c r="C46" i="23"/>
  <c r="K46" i="23" s="1"/>
  <c r="D46" i="23"/>
  <c r="E46" i="23"/>
  <c r="F46" i="23"/>
  <c r="G46" i="23"/>
  <c r="AG46" i="23"/>
  <c r="C47" i="23"/>
  <c r="J47" i="23" s="1"/>
  <c r="D47" i="23"/>
  <c r="E47" i="23"/>
  <c r="F47" i="23"/>
  <c r="G47" i="23"/>
  <c r="AG47" i="23"/>
  <c r="C48" i="23"/>
  <c r="J48" i="23" s="1"/>
  <c r="D48" i="23"/>
  <c r="E48" i="23"/>
  <c r="F48" i="23"/>
  <c r="G48" i="23"/>
  <c r="AG48" i="23"/>
  <c r="C49" i="23"/>
  <c r="D49" i="23"/>
  <c r="E49" i="23"/>
  <c r="F49" i="23"/>
  <c r="G49" i="23"/>
  <c r="AG49" i="23"/>
  <c r="C50" i="23"/>
  <c r="J50" i="23" s="1"/>
  <c r="D50" i="23"/>
  <c r="E50" i="23"/>
  <c r="F50" i="23"/>
  <c r="G50" i="23"/>
  <c r="AG50" i="23"/>
  <c r="C51" i="23"/>
  <c r="J51" i="23" s="1"/>
  <c r="D51" i="23"/>
  <c r="E51" i="23"/>
  <c r="F51" i="23"/>
  <c r="G51" i="23"/>
  <c r="AG51" i="23"/>
  <c r="C52" i="23"/>
  <c r="D52" i="23"/>
  <c r="E52" i="23"/>
  <c r="F52" i="23"/>
  <c r="G52" i="23"/>
  <c r="AG52" i="23"/>
  <c r="C53" i="23"/>
  <c r="K53" i="23" s="1"/>
  <c r="D53" i="23"/>
  <c r="E53" i="23"/>
  <c r="F53" i="23"/>
  <c r="G53" i="23"/>
  <c r="AG53" i="23"/>
  <c r="C54" i="23"/>
  <c r="K54" i="23" s="1"/>
  <c r="D54" i="23"/>
  <c r="E54" i="23"/>
  <c r="F54" i="23"/>
  <c r="G54" i="23"/>
  <c r="AG54" i="23"/>
  <c r="C55" i="23"/>
  <c r="K55" i="23" s="1"/>
  <c r="D55" i="23"/>
  <c r="E55" i="23"/>
  <c r="F55" i="23"/>
  <c r="G55" i="23"/>
  <c r="AG55" i="23"/>
  <c r="C56" i="23"/>
  <c r="J56" i="23" s="1"/>
  <c r="D56" i="23"/>
  <c r="E56" i="23"/>
  <c r="F56" i="23"/>
  <c r="G56" i="23"/>
  <c r="AG56" i="23"/>
  <c r="C57" i="23"/>
  <c r="L57" i="23" s="1"/>
  <c r="D57" i="23"/>
  <c r="E57" i="23"/>
  <c r="F57" i="23"/>
  <c r="G57" i="23"/>
  <c r="AG57" i="23"/>
  <c r="C58" i="23"/>
  <c r="J58" i="23" s="1"/>
  <c r="D58" i="23"/>
  <c r="E58" i="23"/>
  <c r="F58" i="23"/>
  <c r="G58" i="23"/>
  <c r="AG58" i="23"/>
  <c r="C59" i="23"/>
  <c r="D59" i="23"/>
  <c r="E59" i="23"/>
  <c r="F59" i="23"/>
  <c r="G59" i="23"/>
  <c r="AG59" i="23"/>
  <c r="C60" i="23"/>
  <c r="L60" i="23" s="1"/>
  <c r="D60" i="23"/>
  <c r="E60" i="23"/>
  <c r="F60" i="23"/>
  <c r="G60" i="23"/>
  <c r="AG60" i="23"/>
  <c r="C61" i="23"/>
  <c r="K61" i="23" s="1"/>
  <c r="D61" i="23"/>
  <c r="E61" i="23"/>
  <c r="F61" i="23"/>
  <c r="G61" i="23"/>
  <c r="AG61" i="23"/>
  <c r="C62" i="23"/>
  <c r="J62" i="23" s="1"/>
  <c r="D62" i="23"/>
  <c r="E62" i="23"/>
  <c r="F62" i="23"/>
  <c r="G62" i="23"/>
  <c r="H62" i="23" s="1"/>
  <c r="AG62" i="23"/>
  <c r="C63" i="23"/>
  <c r="J63" i="23" s="1"/>
  <c r="D63" i="23"/>
  <c r="E63" i="23"/>
  <c r="F63" i="23"/>
  <c r="G63" i="23"/>
  <c r="AG63" i="23"/>
  <c r="C64" i="23"/>
  <c r="J64" i="23" s="1"/>
  <c r="D64" i="23"/>
  <c r="E64" i="23"/>
  <c r="F64" i="23"/>
  <c r="G64" i="23"/>
  <c r="AG64" i="23"/>
  <c r="C65" i="23"/>
  <c r="D65" i="23"/>
  <c r="E65" i="23"/>
  <c r="F65" i="23"/>
  <c r="G65" i="23"/>
  <c r="AG65" i="23"/>
  <c r="C66" i="23"/>
  <c r="K66" i="23" s="1"/>
  <c r="D66" i="23"/>
  <c r="E66" i="23"/>
  <c r="F66" i="23"/>
  <c r="G66" i="23"/>
  <c r="AG66" i="23"/>
  <c r="C67" i="23"/>
  <c r="J67" i="23" s="1"/>
  <c r="D67" i="23"/>
  <c r="E67" i="23"/>
  <c r="F67" i="23"/>
  <c r="G67" i="23"/>
  <c r="AG67" i="23"/>
  <c r="C68" i="23"/>
  <c r="J68" i="23" s="1"/>
  <c r="D68" i="23"/>
  <c r="E68" i="23"/>
  <c r="F68" i="23"/>
  <c r="G68" i="23"/>
  <c r="AG68" i="23"/>
  <c r="C69" i="23"/>
  <c r="K69" i="23" s="1"/>
  <c r="D69" i="23"/>
  <c r="E69" i="23"/>
  <c r="F69" i="23"/>
  <c r="G69" i="23"/>
  <c r="AG69" i="23"/>
  <c r="C70" i="23"/>
  <c r="J70" i="23" s="1"/>
  <c r="D70" i="23"/>
  <c r="E70" i="23"/>
  <c r="F70" i="23"/>
  <c r="G70" i="23"/>
  <c r="AG70" i="23"/>
  <c r="C71" i="23"/>
  <c r="D71" i="23"/>
  <c r="E71" i="23"/>
  <c r="F71" i="23"/>
  <c r="G71" i="23"/>
  <c r="AG71" i="23"/>
  <c r="C72" i="23"/>
  <c r="J72" i="23" s="1"/>
  <c r="D72" i="23"/>
  <c r="E72" i="23"/>
  <c r="F72" i="23"/>
  <c r="G72" i="23"/>
  <c r="AG72" i="23"/>
  <c r="C73" i="23"/>
  <c r="D73" i="23"/>
  <c r="E73" i="23"/>
  <c r="F73" i="23"/>
  <c r="G73" i="23"/>
  <c r="AG73" i="23"/>
  <c r="C74" i="23"/>
  <c r="K74" i="23" s="1"/>
  <c r="D74" i="23"/>
  <c r="E74" i="23"/>
  <c r="F74" i="23"/>
  <c r="G74" i="23"/>
  <c r="H74" i="23" s="1"/>
  <c r="AG74" i="23"/>
  <c r="C75" i="23"/>
  <c r="K75" i="23" s="1"/>
  <c r="D75" i="23"/>
  <c r="E75" i="23"/>
  <c r="F75" i="23"/>
  <c r="G75" i="23"/>
  <c r="AG75" i="23"/>
  <c r="C76" i="23"/>
  <c r="J76" i="23" s="1"/>
  <c r="D76" i="23"/>
  <c r="E76" i="23"/>
  <c r="F76" i="23"/>
  <c r="G76" i="23"/>
  <c r="AG76" i="23"/>
  <c r="C77" i="23"/>
  <c r="K77" i="23" s="1"/>
  <c r="D77" i="23"/>
  <c r="E77" i="23"/>
  <c r="F77" i="23"/>
  <c r="G77" i="23"/>
  <c r="AG77" i="23"/>
  <c r="C78" i="23"/>
  <c r="K78" i="23" s="1"/>
  <c r="D78" i="23"/>
  <c r="E78" i="23"/>
  <c r="F78" i="23"/>
  <c r="G78" i="23"/>
  <c r="AG78" i="23"/>
  <c r="C79" i="23"/>
  <c r="L79" i="23" s="1"/>
  <c r="D79" i="23"/>
  <c r="E79" i="23"/>
  <c r="F79" i="23"/>
  <c r="G79" i="23"/>
  <c r="AG79" i="23"/>
  <c r="C80" i="23"/>
  <c r="D80" i="23"/>
  <c r="E80" i="23"/>
  <c r="F80" i="23"/>
  <c r="G80" i="23"/>
  <c r="AG80" i="23"/>
  <c r="C81" i="23"/>
  <c r="D81" i="23"/>
  <c r="E81" i="23"/>
  <c r="F81" i="23"/>
  <c r="G81" i="23"/>
  <c r="AG81" i="23"/>
  <c r="C82" i="23"/>
  <c r="J82" i="23" s="1"/>
  <c r="D82" i="23"/>
  <c r="E82" i="23"/>
  <c r="F82" i="23"/>
  <c r="G82" i="23"/>
  <c r="AG82" i="23"/>
  <c r="C83" i="23"/>
  <c r="J83" i="23" s="1"/>
  <c r="D83" i="23"/>
  <c r="E83" i="23"/>
  <c r="F83" i="23"/>
  <c r="G83" i="23"/>
  <c r="AG83" i="23"/>
  <c r="C84" i="23"/>
  <c r="D84" i="23"/>
  <c r="E84" i="23"/>
  <c r="F84" i="23"/>
  <c r="G84" i="23"/>
  <c r="AG84" i="23"/>
  <c r="C85" i="23"/>
  <c r="D85" i="23"/>
  <c r="E85" i="23"/>
  <c r="F85" i="23"/>
  <c r="G85" i="23"/>
  <c r="AG85" i="23"/>
  <c r="C86" i="23"/>
  <c r="J86" i="23" s="1"/>
  <c r="D86" i="23"/>
  <c r="E86" i="23"/>
  <c r="F86" i="23"/>
  <c r="G86" i="23"/>
  <c r="AG86" i="23"/>
  <c r="C87" i="23"/>
  <c r="D87" i="23"/>
  <c r="E87" i="23"/>
  <c r="F87" i="23"/>
  <c r="G87" i="23"/>
  <c r="AG87" i="23"/>
  <c r="C88" i="23"/>
  <c r="D88" i="23"/>
  <c r="E88" i="23"/>
  <c r="F88" i="23"/>
  <c r="G88" i="23"/>
  <c r="AG88" i="23"/>
  <c r="C89" i="23"/>
  <c r="L89" i="23" s="1"/>
  <c r="D89" i="23"/>
  <c r="E89" i="23"/>
  <c r="F89" i="23"/>
  <c r="G89" i="23"/>
  <c r="AG89" i="23"/>
  <c r="C90" i="23"/>
  <c r="L90" i="23" s="1"/>
  <c r="D90" i="23"/>
  <c r="E90" i="23"/>
  <c r="F90" i="23"/>
  <c r="G90" i="23"/>
  <c r="AG90" i="23"/>
  <c r="C91" i="23"/>
  <c r="J91" i="23" s="1"/>
  <c r="D91" i="23"/>
  <c r="E91" i="23"/>
  <c r="F91" i="23"/>
  <c r="G91" i="23"/>
  <c r="AG91" i="23"/>
  <c r="C92" i="23"/>
  <c r="J92" i="23" s="1"/>
  <c r="D92" i="23"/>
  <c r="E92" i="23"/>
  <c r="F92" i="23"/>
  <c r="G92" i="23"/>
  <c r="AG92" i="23"/>
  <c r="C93" i="23"/>
  <c r="K93" i="23" s="1"/>
  <c r="D93" i="23"/>
  <c r="E93" i="23"/>
  <c r="F93" i="23"/>
  <c r="G93" i="23"/>
  <c r="AG93" i="23"/>
  <c r="C94" i="23"/>
  <c r="J94" i="23" s="1"/>
  <c r="D94" i="23"/>
  <c r="E94" i="23"/>
  <c r="F94" i="23"/>
  <c r="G94" i="23"/>
  <c r="AG94" i="23"/>
  <c r="C95" i="23"/>
  <c r="D95" i="23"/>
  <c r="E95" i="23"/>
  <c r="F95" i="23"/>
  <c r="G95" i="23"/>
  <c r="AG95" i="23"/>
  <c r="C96" i="23"/>
  <c r="J96" i="23" s="1"/>
  <c r="D96" i="23"/>
  <c r="E96" i="23"/>
  <c r="F96" i="23"/>
  <c r="G96" i="23"/>
  <c r="AG96" i="23"/>
  <c r="C97" i="23"/>
  <c r="L97" i="23" s="1"/>
  <c r="D97" i="23"/>
  <c r="E97" i="23"/>
  <c r="F97" i="23"/>
  <c r="G97" i="23"/>
  <c r="AG97" i="23"/>
  <c r="C98" i="23"/>
  <c r="J98" i="23" s="1"/>
  <c r="D98" i="23"/>
  <c r="E98" i="23"/>
  <c r="F98" i="23"/>
  <c r="G98" i="23"/>
  <c r="AG98" i="23"/>
  <c r="C99" i="23"/>
  <c r="J99" i="23" s="1"/>
  <c r="D99" i="23"/>
  <c r="E99" i="23"/>
  <c r="F99" i="23"/>
  <c r="G99" i="23"/>
  <c r="AG99" i="23"/>
  <c r="C100" i="23"/>
  <c r="J100" i="23" s="1"/>
  <c r="D100" i="23"/>
  <c r="E100" i="23"/>
  <c r="F100" i="23"/>
  <c r="G100" i="23"/>
  <c r="AG100" i="23"/>
  <c r="C101" i="23"/>
  <c r="K101" i="23" s="1"/>
  <c r="D101" i="23"/>
  <c r="E101" i="23"/>
  <c r="F101" i="23"/>
  <c r="G101" i="23"/>
  <c r="AG101" i="23"/>
  <c r="C102" i="23"/>
  <c r="J102" i="23" s="1"/>
  <c r="D102" i="23"/>
  <c r="E102" i="23"/>
  <c r="F102" i="23"/>
  <c r="G102" i="23"/>
  <c r="AG102" i="23"/>
  <c r="C103" i="23"/>
  <c r="J103" i="23" s="1"/>
  <c r="D103" i="23"/>
  <c r="E103" i="23"/>
  <c r="F103" i="23"/>
  <c r="G103" i="23"/>
  <c r="AG103" i="23"/>
  <c r="C104" i="23"/>
  <c r="J104" i="23" s="1"/>
  <c r="D104" i="23"/>
  <c r="E104" i="23"/>
  <c r="F104" i="23"/>
  <c r="G104" i="23"/>
  <c r="AG104" i="23"/>
  <c r="C105" i="23"/>
  <c r="L105" i="23" s="1"/>
  <c r="D105" i="23"/>
  <c r="E105" i="23"/>
  <c r="F105" i="23"/>
  <c r="G105" i="23"/>
  <c r="AG105" i="23"/>
  <c r="C106" i="23"/>
  <c r="D106" i="23"/>
  <c r="E106" i="23"/>
  <c r="F106" i="23"/>
  <c r="G106" i="23"/>
  <c r="AG106" i="23"/>
  <c r="C107" i="23"/>
  <c r="D107" i="23"/>
  <c r="E107" i="23"/>
  <c r="F107" i="23"/>
  <c r="G107" i="23"/>
  <c r="AG107" i="23"/>
  <c r="C108" i="23"/>
  <c r="D108" i="23"/>
  <c r="E108" i="23"/>
  <c r="F108" i="23"/>
  <c r="G108" i="23"/>
  <c r="AG108" i="23"/>
  <c r="C109" i="23"/>
  <c r="K109" i="23" s="1"/>
  <c r="D109" i="23"/>
  <c r="E109" i="23"/>
  <c r="F109" i="23"/>
  <c r="G109" i="23"/>
  <c r="AG109" i="23"/>
  <c r="C110" i="23"/>
  <c r="D110" i="23"/>
  <c r="E110" i="23"/>
  <c r="F110" i="23"/>
  <c r="G110" i="23"/>
  <c r="AG110" i="23"/>
  <c r="C111" i="23"/>
  <c r="J111" i="23" s="1"/>
  <c r="D111" i="23"/>
  <c r="E111" i="23"/>
  <c r="F111" i="23"/>
  <c r="G111" i="23"/>
  <c r="AG111" i="23"/>
  <c r="C112" i="23"/>
  <c r="J112" i="23" s="1"/>
  <c r="D112" i="23"/>
  <c r="E112" i="23"/>
  <c r="F112" i="23"/>
  <c r="G112" i="23"/>
  <c r="AG112" i="23"/>
  <c r="C113" i="23"/>
  <c r="D113" i="23"/>
  <c r="E113" i="23"/>
  <c r="F113" i="23"/>
  <c r="G113" i="23"/>
  <c r="AG113" i="23"/>
  <c r="C114" i="23"/>
  <c r="L114" i="23" s="1"/>
  <c r="D114" i="23"/>
  <c r="E114" i="23"/>
  <c r="F114" i="23"/>
  <c r="G114" i="23"/>
  <c r="AG114" i="23"/>
  <c r="C115" i="23"/>
  <c r="D115" i="23"/>
  <c r="E115" i="23"/>
  <c r="F115" i="23"/>
  <c r="G115" i="23"/>
  <c r="AG115" i="23"/>
  <c r="C116" i="23"/>
  <c r="D116" i="23"/>
  <c r="E116" i="23"/>
  <c r="F116" i="23"/>
  <c r="G116" i="23"/>
  <c r="AG116" i="23"/>
  <c r="C117" i="23"/>
  <c r="D117" i="23"/>
  <c r="E117" i="23"/>
  <c r="F117" i="23"/>
  <c r="G117" i="23"/>
  <c r="AG117" i="23"/>
  <c r="C118" i="23"/>
  <c r="L118" i="23" s="1"/>
  <c r="D118" i="23"/>
  <c r="E118" i="23"/>
  <c r="F118" i="23"/>
  <c r="G118" i="23"/>
  <c r="AG118" i="23"/>
  <c r="C119" i="23"/>
  <c r="K119" i="23" s="1"/>
  <c r="D119" i="23"/>
  <c r="E119" i="23"/>
  <c r="F119" i="23"/>
  <c r="G119" i="23"/>
  <c r="AG119" i="23"/>
  <c r="C120" i="23"/>
  <c r="D120" i="23"/>
  <c r="E120" i="23"/>
  <c r="F120" i="23"/>
  <c r="G120" i="23"/>
  <c r="AG120" i="23"/>
  <c r="C121" i="23"/>
  <c r="L121" i="23" s="1"/>
  <c r="D121" i="23"/>
  <c r="E121" i="23"/>
  <c r="F121" i="23"/>
  <c r="G121" i="23"/>
  <c r="AG121" i="23"/>
  <c r="C122" i="23"/>
  <c r="K122" i="23" s="1"/>
  <c r="D122" i="23"/>
  <c r="E122" i="23"/>
  <c r="F122" i="23"/>
  <c r="G122" i="23"/>
  <c r="AG122" i="23"/>
  <c r="C123" i="23"/>
  <c r="J123" i="23" s="1"/>
  <c r="D123" i="23"/>
  <c r="E123" i="23"/>
  <c r="F123" i="23"/>
  <c r="G123" i="23"/>
  <c r="AG123" i="23"/>
  <c r="C124" i="23"/>
  <c r="D124" i="23"/>
  <c r="E124" i="23"/>
  <c r="F124" i="23"/>
  <c r="G124" i="23"/>
  <c r="AG124" i="23"/>
  <c r="C125" i="23"/>
  <c r="K125" i="23" s="1"/>
  <c r="D125" i="23"/>
  <c r="E125" i="23"/>
  <c r="F125" i="23"/>
  <c r="G125" i="23"/>
  <c r="AG125" i="23"/>
  <c r="C126" i="23"/>
  <c r="K126" i="23" s="1"/>
  <c r="D126" i="23"/>
  <c r="E126" i="23"/>
  <c r="F126" i="23"/>
  <c r="G126" i="23"/>
  <c r="AG126" i="23"/>
  <c r="C127" i="23"/>
  <c r="J127" i="23" s="1"/>
  <c r="D127" i="23"/>
  <c r="E127" i="23"/>
  <c r="F127" i="23"/>
  <c r="G127" i="23"/>
  <c r="AG127" i="23"/>
  <c r="C128" i="23"/>
  <c r="D128" i="23"/>
  <c r="E128" i="23"/>
  <c r="F128" i="23"/>
  <c r="G128" i="23"/>
  <c r="AG128" i="23"/>
  <c r="C129" i="23"/>
  <c r="D129" i="23"/>
  <c r="E129" i="23"/>
  <c r="F129" i="23"/>
  <c r="G129" i="23"/>
  <c r="AG129" i="23"/>
  <c r="C130" i="23"/>
  <c r="J130" i="23" s="1"/>
  <c r="D130" i="23"/>
  <c r="E130" i="23"/>
  <c r="F130" i="23"/>
  <c r="G130" i="23"/>
  <c r="AG130" i="23"/>
  <c r="C131" i="23"/>
  <c r="L131" i="23" s="1"/>
  <c r="D131" i="23"/>
  <c r="E131" i="23"/>
  <c r="F131" i="23"/>
  <c r="G131" i="23"/>
  <c r="AG131" i="23"/>
  <c r="C132" i="23"/>
  <c r="D132" i="23"/>
  <c r="E132" i="23"/>
  <c r="F132" i="23"/>
  <c r="G132" i="23"/>
  <c r="AG132" i="23"/>
  <c r="C133" i="23"/>
  <c r="D133" i="23"/>
  <c r="E133" i="23"/>
  <c r="F133" i="23"/>
  <c r="G133" i="23"/>
  <c r="AG133" i="23"/>
  <c r="C134" i="23"/>
  <c r="L134" i="23" s="1"/>
  <c r="D134" i="23"/>
  <c r="E134" i="23"/>
  <c r="F134" i="23"/>
  <c r="G134" i="23"/>
  <c r="AG134" i="23"/>
  <c r="C135" i="23"/>
  <c r="D135" i="23"/>
  <c r="E135" i="23"/>
  <c r="F135" i="23"/>
  <c r="G135" i="23"/>
  <c r="AG135" i="23"/>
  <c r="C136" i="23"/>
  <c r="D136" i="23"/>
  <c r="E136" i="23"/>
  <c r="F136" i="23"/>
  <c r="G136" i="23"/>
  <c r="AG136" i="23"/>
  <c r="C137" i="23"/>
  <c r="D137" i="23"/>
  <c r="E137" i="23"/>
  <c r="F137" i="23"/>
  <c r="G137" i="23"/>
  <c r="AG137" i="23"/>
  <c r="C138" i="23"/>
  <c r="J138" i="23" s="1"/>
  <c r="D138" i="23"/>
  <c r="E138" i="23"/>
  <c r="F138" i="23"/>
  <c r="G138" i="23"/>
  <c r="AG138" i="23"/>
  <c r="C139" i="23"/>
  <c r="D139" i="23"/>
  <c r="E139" i="23"/>
  <c r="F139" i="23"/>
  <c r="G139" i="23"/>
  <c r="AG139" i="23"/>
  <c r="C140" i="23"/>
  <c r="J140" i="23" s="1"/>
  <c r="D140" i="23"/>
  <c r="E140" i="23"/>
  <c r="F140" i="23"/>
  <c r="G140" i="23"/>
  <c r="AG140" i="23"/>
  <c r="C141" i="23"/>
  <c r="K141" i="23" s="1"/>
  <c r="D141" i="23"/>
  <c r="E141" i="23"/>
  <c r="F141" i="23"/>
  <c r="G141" i="23"/>
  <c r="AG141" i="23"/>
  <c r="C142" i="23"/>
  <c r="K142" i="23" s="1"/>
  <c r="D142" i="23"/>
  <c r="E142" i="23"/>
  <c r="F142" i="23"/>
  <c r="G142" i="23"/>
  <c r="AG142" i="23"/>
  <c r="C143" i="23"/>
  <c r="L143" i="23" s="1"/>
  <c r="D143" i="23"/>
  <c r="E143" i="23"/>
  <c r="F143" i="23"/>
  <c r="G143" i="23"/>
  <c r="AG143" i="23"/>
  <c r="C144" i="23"/>
  <c r="J144" i="23" s="1"/>
  <c r="D144" i="23"/>
  <c r="E144" i="23"/>
  <c r="F144" i="23"/>
  <c r="G144" i="23"/>
  <c r="AG144" i="23"/>
  <c r="C145" i="23"/>
  <c r="D145" i="23"/>
  <c r="E145" i="23"/>
  <c r="F145" i="23"/>
  <c r="G145" i="23"/>
  <c r="AG145" i="23"/>
  <c r="C146" i="23"/>
  <c r="J146" i="23" s="1"/>
  <c r="D146" i="23"/>
  <c r="E146" i="23"/>
  <c r="F146" i="23"/>
  <c r="G146" i="23"/>
  <c r="AG146" i="23"/>
  <c r="C147" i="23"/>
  <c r="L147" i="23" s="1"/>
  <c r="D147" i="23"/>
  <c r="E147" i="23"/>
  <c r="F147" i="23"/>
  <c r="G147" i="23"/>
  <c r="AG147" i="23"/>
  <c r="C148" i="23"/>
  <c r="J148" i="23" s="1"/>
  <c r="D148" i="23"/>
  <c r="E148" i="23"/>
  <c r="F148" i="23"/>
  <c r="G148" i="23"/>
  <c r="AG148" i="23"/>
  <c r="C149" i="23"/>
  <c r="K149" i="23" s="1"/>
  <c r="D149" i="23"/>
  <c r="E149" i="23"/>
  <c r="F149" i="23"/>
  <c r="G149" i="23"/>
  <c r="AG149" i="23"/>
  <c r="C150" i="23"/>
  <c r="J150" i="23" s="1"/>
  <c r="D150" i="23"/>
  <c r="E150" i="23"/>
  <c r="F150" i="23"/>
  <c r="G150" i="23"/>
  <c r="AG150" i="23"/>
  <c r="C151" i="23"/>
  <c r="D151" i="23"/>
  <c r="E151" i="23"/>
  <c r="F151" i="23"/>
  <c r="G151" i="23"/>
  <c r="AG151" i="23"/>
  <c r="C152" i="23"/>
  <c r="J152" i="23" s="1"/>
  <c r="D152" i="23"/>
  <c r="E152" i="23"/>
  <c r="F152" i="23"/>
  <c r="G152" i="23"/>
  <c r="AG152" i="23"/>
  <c r="C153" i="23"/>
  <c r="L153" i="23" s="1"/>
  <c r="D153" i="23"/>
  <c r="E153" i="23"/>
  <c r="F153" i="23"/>
  <c r="G153" i="23"/>
  <c r="AG153" i="23"/>
  <c r="C154" i="23"/>
  <c r="J154" i="23" s="1"/>
  <c r="D154" i="23"/>
  <c r="E154" i="23"/>
  <c r="F154" i="23"/>
  <c r="G154" i="23"/>
  <c r="AG154" i="23"/>
  <c r="C155" i="23"/>
  <c r="J155" i="23" s="1"/>
  <c r="D155" i="23"/>
  <c r="E155" i="23"/>
  <c r="F155" i="23"/>
  <c r="G155" i="23"/>
  <c r="AG155" i="23"/>
  <c r="C156" i="23"/>
  <c r="J156" i="23" s="1"/>
  <c r="D156" i="23"/>
  <c r="E156" i="23"/>
  <c r="F156" i="23"/>
  <c r="G156" i="23"/>
  <c r="AG156" i="23"/>
  <c r="C157" i="23"/>
  <c r="K157" i="23" s="1"/>
  <c r="D157" i="23"/>
  <c r="E157" i="23"/>
  <c r="F157" i="23"/>
  <c r="G157" i="23"/>
  <c r="AG157" i="23"/>
  <c r="C158" i="23"/>
  <c r="J158" i="23" s="1"/>
  <c r="D158" i="23"/>
  <c r="E158" i="23"/>
  <c r="F158" i="23"/>
  <c r="G158" i="23"/>
  <c r="AG158" i="23"/>
  <c r="C159" i="23"/>
  <c r="D159" i="23"/>
  <c r="E159" i="23"/>
  <c r="F159" i="23"/>
  <c r="G159" i="23"/>
  <c r="AG159" i="23"/>
  <c r="C160" i="23"/>
  <c r="J160" i="23" s="1"/>
  <c r="D160" i="23"/>
  <c r="E160" i="23"/>
  <c r="F160" i="23"/>
  <c r="G160" i="23"/>
  <c r="AG160" i="23"/>
  <c r="C161" i="23"/>
  <c r="L161" i="23" s="1"/>
  <c r="D161" i="23"/>
  <c r="E161" i="23"/>
  <c r="F161" i="23"/>
  <c r="G161" i="23"/>
  <c r="AG161" i="23"/>
  <c r="C162" i="23"/>
  <c r="K162" i="23" s="1"/>
  <c r="D162" i="23"/>
  <c r="E162" i="23"/>
  <c r="F162" i="23"/>
  <c r="G162" i="23"/>
  <c r="AG162" i="23"/>
  <c r="C163" i="23"/>
  <c r="J163" i="23" s="1"/>
  <c r="D163" i="23"/>
  <c r="E163" i="23"/>
  <c r="F163" i="23"/>
  <c r="G163" i="23"/>
  <c r="AG163" i="23"/>
  <c r="C164" i="23"/>
  <c r="J164" i="23" s="1"/>
  <c r="D164" i="23"/>
  <c r="E164" i="23"/>
  <c r="F164" i="23"/>
  <c r="G164" i="23"/>
  <c r="AG164" i="23"/>
  <c r="C165" i="23"/>
  <c r="K165" i="23" s="1"/>
  <c r="D165" i="23"/>
  <c r="E165" i="23"/>
  <c r="F165" i="23"/>
  <c r="G165" i="23"/>
  <c r="AG165" i="23"/>
  <c r="C166" i="23"/>
  <c r="J166" i="23" s="1"/>
  <c r="D166" i="23"/>
  <c r="E166" i="23"/>
  <c r="F166" i="23"/>
  <c r="G166" i="23"/>
  <c r="AG166" i="23"/>
  <c r="C167" i="23"/>
  <c r="J167" i="23" s="1"/>
  <c r="D167" i="23"/>
  <c r="E167" i="23"/>
  <c r="F167" i="23"/>
  <c r="G167" i="23"/>
  <c r="AG167" i="23"/>
  <c r="C168" i="23"/>
  <c r="J168" i="23" s="1"/>
  <c r="D168" i="23"/>
  <c r="E168" i="23"/>
  <c r="F168" i="23"/>
  <c r="G168" i="23"/>
  <c r="AG168" i="23"/>
  <c r="C169" i="23"/>
  <c r="L169" i="23" s="1"/>
  <c r="D169" i="23"/>
  <c r="E169" i="23"/>
  <c r="F169" i="23"/>
  <c r="G169" i="23"/>
  <c r="AG169" i="23"/>
  <c r="C170" i="23"/>
  <c r="D170" i="23"/>
  <c r="E170" i="23"/>
  <c r="F170" i="23"/>
  <c r="G170" i="23"/>
  <c r="AG170" i="23"/>
  <c r="C171" i="23"/>
  <c r="L171" i="23" s="1"/>
  <c r="D171" i="23"/>
  <c r="E171" i="23"/>
  <c r="F171" i="23"/>
  <c r="G171" i="23"/>
  <c r="AG171" i="23"/>
  <c r="N172" i="23"/>
  <c r="O172" i="23"/>
  <c r="P172" i="23"/>
  <c r="Q172" i="23"/>
  <c r="R172" i="23"/>
  <c r="S172" i="23"/>
  <c r="T172" i="23"/>
  <c r="AG172" i="23"/>
  <c r="C174" i="23"/>
  <c r="D174" i="23"/>
  <c r="E174" i="23"/>
  <c r="F174" i="23"/>
  <c r="G174" i="23"/>
  <c r="AG174" i="23"/>
  <c r="C175" i="23"/>
  <c r="L175" i="23" s="1"/>
  <c r="D175" i="23"/>
  <c r="E175" i="23"/>
  <c r="F175" i="23"/>
  <c r="G175" i="23"/>
  <c r="AG175" i="23"/>
  <c r="C176" i="23"/>
  <c r="D176" i="23"/>
  <c r="E176" i="23"/>
  <c r="F176" i="23"/>
  <c r="G176" i="23"/>
  <c r="AG176" i="23"/>
  <c r="C177" i="23"/>
  <c r="D177" i="23"/>
  <c r="E177" i="23"/>
  <c r="F177" i="23"/>
  <c r="G177" i="23"/>
  <c r="AG177" i="23"/>
  <c r="C178" i="23"/>
  <c r="J178" i="23" s="1"/>
  <c r="D178" i="23"/>
  <c r="E178" i="23"/>
  <c r="F178" i="23"/>
  <c r="G178" i="23"/>
  <c r="AG178" i="23"/>
  <c r="C179" i="23"/>
  <c r="D179" i="23"/>
  <c r="E179" i="23"/>
  <c r="F179" i="23"/>
  <c r="G179" i="23"/>
  <c r="AG179" i="23"/>
  <c r="C180" i="23"/>
  <c r="D180" i="23"/>
  <c r="E180" i="23"/>
  <c r="F180" i="23"/>
  <c r="G180" i="23"/>
  <c r="AG180" i="23"/>
  <c r="C181" i="23"/>
  <c r="D181" i="23"/>
  <c r="E181" i="23"/>
  <c r="F181" i="23"/>
  <c r="G181" i="23"/>
  <c r="AG181" i="23"/>
  <c r="C182" i="23"/>
  <c r="J182" i="23" s="1"/>
  <c r="D182" i="23"/>
  <c r="E182" i="23"/>
  <c r="F182" i="23"/>
  <c r="G182" i="23"/>
  <c r="AG182" i="23"/>
  <c r="C183" i="23"/>
  <c r="K183" i="23" s="1"/>
  <c r="D183" i="23"/>
  <c r="E183" i="23"/>
  <c r="F183" i="23"/>
  <c r="G183" i="23"/>
  <c r="AG183" i="23"/>
  <c r="C184" i="23"/>
  <c r="D184" i="23"/>
  <c r="E184" i="23"/>
  <c r="F184" i="23"/>
  <c r="G184" i="23"/>
  <c r="AG184" i="23"/>
  <c r="C185" i="23"/>
  <c r="K185" i="23" s="1"/>
  <c r="D185" i="23"/>
  <c r="E185" i="23"/>
  <c r="F185" i="23"/>
  <c r="G185" i="23"/>
  <c r="AG185" i="23"/>
  <c r="C186" i="23"/>
  <c r="K186" i="23" s="1"/>
  <c r="D186" i="23"/>
  <c r="E186" i="23"/>
  <c r="F186" i="23"/>
  <c r="G186" i="23"/>
  <c r="AG186" i="23"/>
  <c r="C187" i="23"/>
  <c r="K187" i="23" s="1"/>
  <c r="D187" i="23"/>
  <c r="E187" i="23"/>
  <c r="F187" i="23"/>
  <c r="G187" i="23"/>
  <c r="AG187" i="23"/>
  <c r="C188" i="23"/>
  <c r="D188" i="23"/>
  <c r="E188" i="23"/>
  <c r="F188" i="23"/>
  <c r="G188" i="23"/>
  <c r="AG188" i="23"/>
  <c r="C189" i="23"/>
  <c r="L189" i="23" s="1"/>
  <c r="D189" i="23"/>
  <c r="E189" i="23"/>
  <c r="F189" i="23"/>
  <c r="G189" i="23"/>
  <c r="AG189" i="23"/>
  <c r="C190" i="23"/>
  <c r="L190" i="23" s="1"/>
  <c r="D190" i="23"/>
  <c r="E190" i="23"/>
  <c r="F190" i="23"/>
  <c r="G190" i="23"/>
  <c r="AG190" i="23"/>
  <c r="C191" i="23"/>
  <c r="J191" i="23" s="1"/>
  <c r="D191" i="23"/>
  <c r="E191" i="23"/>
  <c r="F191" i="23"/>
  <c r="G191" i="23"/>
  <c r="AG191" i="23"/>
  <c r="C192" i="23"/>
  <c r="D192" i="23"/>
  <c r="E192" i="23"/>
  <c r="F192" i="23"/>
  <c r="G192" i="23"/>
  <c r="AG192" i="23"/>
  <c r="C193" i="23"/>
  <c r="D193" i="23"/>
  <c r="E193" i="23"/>
  <c r="F193" i="23"/>
  <c r="G193" i="23"/>
  <c r="AG193" i="23"/>
  <c r="C194" i="23"/>
  <c r="L194" i="23" s="1"/>
  <c r="D194" i="23"/>
  <c r="E194" i="23"/>
  <c r="F194" i="23"/>
  <c r="G194" i="23"/>
  <c r="AG194" i="23"/>
  <c r="C195" i="23"/>
  <c r="D195" i="23"/>
  <c r="E195" i="23"/>
  <c r="F195" i="23"/>
  <c r="G195" i="23"/>
  <c r="AG195" i="23"/>
  <c r="C196" i="23"/>
  <c r="J196" i="23" s="1"/>
  <c r="D196" i="23"/>
  <c r="E196" i="23"/>
  <c r="F196" i="23"/>
  <c r="G196" i="23"/>
  <c r="AG196" i="23"/>
  <c r="C197" i="23"/>
  <c r="D197" i="23"/>
  <c r="E197" i="23"/>
  <c r="F197" i="23"/>
  <c r="G197" i="23"/>
  <c r="AG197" i="23"/>
  <c r="C198" i="23"/>
  <c r="D198" i="23"/>
  <c r="E198" i="23"/>
  <c r="F198" i="23"/>
  <c r="G198" i="23"/>
  <c r="AG198" i="23"/>
  <c r="C199" i="23"/>
  <c r="D199" i="23"/>
  <c r="E199" i="23"/>
  <c r="F199" i="23"/>
  <c r="G199" i="23"/>
  <c r="AG199" i="23"/>
  <c r="C200" i="23"/>
  <c r="J200" i="23" s="1"/>
  <c r="D200" i="23"/>
  <c r="E200" i="23"/>
  <c r="F200" i="23"/>
  <c r="G200" i="23"/>
  <c r="AG200" i="23"/>
  <c r="C201" i="23"/>
  <c r="K201" i="23" s="1"/>
  <c r="D201" i="23"/>
  <c r="E201" i="23"/>
  <c r="F201" i="23"/>
  <c r="G201" i="23"/>
  <c r="AG201" i="23"/>
  <c r="C202" i="23"/>
  <c r="J202" i="23" s="1"/>
  <c r="D202" i="23"/>
  <c r="E202" i="23"/>
  <c r="F202" i="23"/>
  <c r="G202" i="23"/>
  <c r="AG202" i="23"/>
  <c r="C203" i="23"/>
  <c r="D203" i="23"/>
  <c r="E203" i="23"/>
  <c r="F203" i="23"/>
  <c r="G203" i="23"/>
  <c r="AG203" i="23"/>
  <c r="C204" i="23"/>
  <c r="J204" i="23" s="1"/>
  <c r="D204" i="23"/>
  <c r="E204" i="23"/>
  <c r="F204" i="23"/>
  <c r="G204" i="23"/>
  <c r="AG204" i="23"/>
  <c r="C205" i="23"/>
  <c r="D205" i="23"/>
  <c r="E205" i="23"/>
  <c r="F205" i="23"/>
  <c r="G205" i="23"/>
  <c r="AG205" i="23"/>
  <c r="C206" i="23"/>
  <c r="L206" i="23" s="1"/>
  <c r="D206" i="23"/>
  <c r="E206" i="23"/>
  <c r="F206" i="23"/>
  <c r="G206" i="23"/>
  <c r="AG206" i="23"/>
  <c r="C207" i="23"/>
  <c r="L207" i="23" s="1"/>
  <c r="D207" i="23"/>
  <c r="E207" i="23"/>
  <c r="F207" i="23"/>
  <c r="G207" i="23"/>
  <c r="AG207" i="23"/>
  <c r="C208" i="23"/>
  <c r="J208" i="23" s="1"/>
  <c r="D208" i="23"/>
  <c r="E208" i="23"/>
  <c r="F208" i="23"/>
  <c r="G208" i="23"/>
  <c r="AG208" i="23"/>
  <c r="C209" i="23"/>
  <c r="K209" i="23" s="1"/>
  <c r="D209" i="23"/>
  <c r="E209" i="23"/>
  <c r="F209" i="23"/>
  <c r="G209" i="23"/>
  <c r="AG209" i="23"/>
  <c r="C210" i="23"/>
  <c r="L210" i="23" s="1"/>
  <c r="D210" i="23"/>
  <c r="E210" i="23"/>
  <c r="F210" i="23"/>
  <c r="G210" i="23"/>
  <c r="AG210" i="23"/>
  <c r="C211" i="23"/>
  <c r="L211" i="23" s="1"/>
  <c r="D211" i="23"/>
  <c r="E211" i="23"/>
  <c r="F211" i="23"/>
  <c r="G211" i="23"/>
  <c r="AG211" i="23"/>
  <c r="C212" i="23"/>
  <c r="D212" i="23"/>
  <c r="E212" i="23"/>
  <c r="F212" i="23"/>
  <c r="G212" i="23"/>
  <c r="AG212" i="23"/>
  <c r="C213" i="23"/>
  <c r="D213" i="23"/>
  <c r="E213" i="23"/>
  <c r="F213" i="23"/>
  <c r="G213" i="23"/>
  <c r="AG213" i="23"/>
  <c r="C214" i="23"/>
  <c r="K214" i="23" s="1"/>
  <c r="D214" i="23"/>
  <c r="E214" i="23"/>
  <c r="F214" i="23"/>
  <c r="G214" i="23"/>
  <c r="AG214" i="23"/>
  <c r="C215" i="23"/>
  <c r="J215" i="23" s="1"/>
  <c r="D215" i="23"/>
  <c r="E215" i="23"/>
  <c r="F215" i="23"/>
  <c r="G215" i="23"/>
  <c r="AG215" i="23"/>
  <c r="C216" i="23"/>
  <c r="J216" i="23" s="1"/>
  <c r="D216" i="23"/>
  <c r="E216" i="23"/>
  <c r="F216" i="23"/>
  <c r="G216" i="23"/>
  <c r="AG216" i="23"/>
  <c r="C217" i="23"/>
  <c r="K217" i="23" s="1"/>
  <c r="D217" i="23"/>
  <c r="E217" i="23"/>
  <c r="F217" i="23"/>
  <c r="G217" i="23"/>
  <c r="AG217" i="23"/>
  <c r="C218" i="23"/>
  <c r="K218" i="23" s="1"/>
  <c r="D218" i="23"/>
  <c r="E218" i="23"/>
  <c r="F218" i="23"/>
  <c r="G218" i="23"/>
  <c r="AG218" i="23"/>
  <c r="C219" i="23"/>
  <c r="D219" i="23"/>
  <c r="E219" i="23"/>
  <c r="F219" i="23"/>
  <c r="G219" i="23"/>
  <c r="AG219" i="23"/>
  <c r="C220" i="23"/>
  <c r="D220" i="23"/>
  <c r="E220" i="23"/>
  <c r="F220" i="23"/>
  <c r="G220" i="23"/>
  <c r="AG220" i="23"/>
  <c r="C221" i="23"/>
  <c r="L221" i="23" s="1"/>
  <c r="D221" i="23"/>
  <c r="E221" i="23"/>
  <c r="F221" i="23"/>
  <c r="G221" i="23"/>
  <c r="AG221" i="23"/>
  <c r="C222" i="23"/>
  <c r="J222" i="23" s="1"/>
  <c r="D222" i="23"/>
  <c r="E222" i="23"/>
  <c r="F222" i="23"/>
  <c r="G222" i="23"/>
  <c r="AG222" i="23"/>
  <c r="C223" i="23"/>
  <c r="J223" i="23" s="1"/>
  <c r="D223" i="23"/>
  <c r="E223" i="23"/>
  <c r="F223" i="23"/>
  <c r="G223" i="23"/>
  <c r="AG223" i="23"/>
  <c r="C224" i="23"/>
  <c r="D224" i="23"/>
  <c r="E224" i="23"/>
  <c r="F224" i="23"/>
  <c r="G224" i="23"/>
  <c r="AG224" i="23"/>
  <c r="C225" i="23"/>
  <c r="K225" i="23" s="1"/>
  <c r="D225" i="23"/>
  <c r="E225" i="23"/>
  <c r="F225" i="23"/>
  <c r="G225" i="23"/>
  <c r="AG225" i="23"/>
  <c r="C226" i="23"/>
  <c r="L226" i="23" s="1"/>
  <c r="D226" i="23"/>
  <c r="E226" i="23"/>
  <c r="F226" i="23"/>
  <c r="G226" i="23"/>
  <c r="AG226" i="23"/>
  <c r="C227" i="23"/>
  <c r="D227" i="23"/>
  <c r="E227" i="23"/>
  <c r="F227" i="23"/>
  <c r="G227" i="23"/>
  <c r="AG227" i="23"/>
  <c r="C228" i="23"/>
  <c r="D228" i="23"/>
  <c r="E228" i="23"/>
  <c r="F228" i="23"/>
  <c r="G228" i="23"/>
  <c r="AG228" i="23"/>
  <c r="C229" i="23"/>
  <c r="L229" i="23" s="1"/>
  <c r="D229" i="23"/>
  <c r="E229" i="23"/>
  <c r="F229" i="23"/>
  <c r="G229" i="23"/>
  <c r="AG229" i="23"/>
  <c r="C230" i="23"/>
  <c r="L230" i="23" s="1"/>
  <c r="D230" i="23"/>
  <c r="E230" i="23"/>
  <c r="F230" i="23"/>
  <c r="G230" i="23"/>
  <c r="AG230" i="23"/>
  <c r="C231" i="23"/>
  <c r="D231" i="23"/>
  <c r="E231" i="23"/>
  <c r="F231" i="23"/>
  <c r="G231" i="23"/>
  <c r="AG231" i="23"/>
  <c r="C232" i="23"/>
  <c r="J232" i="23" s="1"/>
  <c r="D232" i="23"/>
  <c r="E232" i="23"/>
  <c r="F232" i="23"/>
  <c r="G232" i="23"/>
  <c r="AG232" i="23"/>
  <c r="C233" i="23"/>
  <c r="K233" i="23" s="1"/>
  <c r="D233" i="23"/>
  <c r="E233" i="23"/>
  <c r="F233" i="23"/>
  <c r="G233" i="23"/>
  <c r="AG233" i="23"/>
  <c r="C234" i="23"/>
  <c r="K234" i="23" s="1"/>
  <c r="D234" i="23"/>
  <c r="E234" i="23"/>
  <c r="F234" i="23"/>
  <c r="G234" i="23"/>
  <c r="AG234" i="23"/>
  <c r="C235" i="23"/>
  <c r="D235" i="23"/>
  <c r="E235" i="23"/>
  <c r="F235" i="23"/>
  <c r="G235" i="23"/>
  <c r="AG235" i="23"/>
  <c r="C236" i="23"/>
  <c r="D236" i="23"/>
  <c r="E236" i="23"/>
  <c r="F236" i="23"/>
  <c r="G236" i="23"/>
  <c r="AG236" i="23"/>
  <c r="C237" i="23"/>
  <c r="L237" i="23" s="1"/>
  <c r="D237" i="23"/>
  <c r="E237" i="23"/>
  <c r="F237" i="23"/>
  <c r="G237" i="23"/>
  <c r="AG237" i="23"/>
  <c r="C238" i="23"/>
  <c r="K238" i="23" s="1"/>
  <c r="D238" i="23"/>
  <c r="E238" i="23"/>
  <c r="F238" i="23"/>
  <c r="G238" i="23"/>
  <c r="AG238" i="23"/>
  <c r="C239" i="23"/>
  <c r="D239" i="23"/>
  <c r="E239" i="23"/>
  <c r="F239" i="23"/>
  <c r="G239" i="23"/>
  <c r="AG239" i="23"/>
  <c r="C240" i="23"/>
  <c r="D240" i="23"/>
  <c r="E240" i="23"/>
  <c r="F240" i="23"/>
  <c r="G240" i="23"/>
  <c r="AG240" i="23"/>
  <c r="C241" i="23"/>
  <c r="K241" i="23" s="1"/>
  <c r="D241" i="23"/>
  <c r="E241" i="23"/>
  <c r="F241" i="23"/>
  <c r="G241" i="23"/>
  <c r="AG241" i="23"/>
  <c r="C242" i="23"/>
  <c r="L242" i="23" s="1"/>
  <c r="D242" i="23"/>
  <c r="E242" i="23"/>
  <c r="F242" i="23"/>
  <c r="G242" i="23"/>
  <c r="AG242" i="23"/>
  <c r="C243" i="23"/>
  <c r="D243" i="23"/>
  <c r="E243" i="23"/>
  <c r="F243" i="23"/>
  <c r="G243" i="23"/>
  <c r="AG243" i="23"/>
  <c r="C244" i="23"/>
  <c r="D244" i="23"/>
  <c r="E244" i="23"/>
  <c r="F244" i="23"/>
  <c r="G244" i="23"/>
  <c r="AG244" i="23"/>
  <c r="C245" i="23"/>
  <c r="D245" i="23"/>
  <c r="E245" i="23"/>
  <c r="F245" i="23"/>
  <c r="G245" i="23"/>
  <c r="AG245" i="23"/>
  <c r="C246" i="23"/>
  <c r="D246" i="23"/>
  <c r="E246" i="23"/>
  <c r="F246" i="23"/>
  <c r="G246" i="23"/>
  <c r="AG246" i="23"/>
  <c r="C247" i="23"/>
  <c r="K247" i="23" s="1"/>
  <c r="D247" i="23"/>
  <c r="E247" i="23"/>
  <c r="F247" i="23"/>
  <c r="G247" i="23"/>
  <c r="AG247" i="23"/>
  <c r="C248" i="23"/>
  <c r="D248" i="23"/>
  <c r="E248" i="23"/>
  <c r="F248" i="23"/>
  <c r="G248" i="23"/>
  <c r="AG248" i="23"/>
  <c r="C249" i="23"/>
  <c r="K249" i="23" s="1"/>
  <c r="D249" i="23"/>
  <c r="E249" i="23"/>
  <c r="F249" i="23"/>
  <c r="G249" i="23"/>
  <c r="AG249" i="23"/>
  <c r="C250" i="23"/>
  <c r="J250" i="23" s="1"/>
  <c r="D250" i="23"/>
  <c r="E250" i="23"/>
  <c r="F250" i="23"/>
  <c r="G250" i="23"/>
  <c r="AG250" i="23"/>
  <c r="C251" i="23"/>
  <c r="K251" i="23" s="1"/>
  <c r="D251" i="23"/>
  <c r="E251" i="23"/>
  <c r="F251" i="23"/>
  <c r="G251" i="23"/>
  <c r="AG251" i="23"/>
  <c r="C252" i="23"/>
  <c r="D252" i="23"/>
  <c r="E252" i="23"/>
  <c r="F252" i="23"/>
  <c r="G252" i="23"/>
  <c r="AG252" i="23"/>
  <c r="C253" i="23"/>
  <c r="L253" i="23" s="1"/>
  <c r="D253" i="23"/>
  <c r="E253" i="23"/>
  <c r="F253" i="23"/>
  <c r="G253" i="23"/>
  <c r="AG253" i="23"/>
  <c r="C254" i="23"/>
  <c r="L254" i="23" s="1"/>
  <c r="D254" i="23"/>
  <c r="E254" i="23"/>
  <c r="F254" i="23"/>
  <c r="G254" i="23"/>
  <c r="AG254" i="23"/>
  <c r="C255" i="23"/>
  <c r="D255" i="23"/>
  <c r="E255" i="23"/>
  <c r="F255" i="23"/>
  <c r="G255" i="23"/>
  <c r="AG255" i="23"/>
  <c r="C256" i="23"/>
  <c r="L256" i="23" s="1"/>
  <c r="D256" i="23"/>
  <c r="E256" i="23"/>
  <c r="F256" i="23"/>
  <c r="G256" i="23"/>
  <c r="AG256" i="23"/>
  <c r="C257" i="23"/>
  <c r="D257" i="23"/>
  <c r="E257" i="23"/>
  <c r="F257" i="23"/>
  <c r="G257" i="23"/>
  <c r="AG257" i="23"/>
  <c r="C258" i="23"/>
  <c r="L258" i="23" s="1"/>
  <c r="D258" i="23"/>
  <c r="E258" i="23"/>
  <c r="F258" i="23"/>
  <c r="G258" i="23"/>
  <c r="AG258" i="23"/>
  <c r="C259" i="23"/>
  <c r="D259" i="23"/>
  <c r="E259" i="23"/>
  <c r="F259" i="23"/>
  <c r="G259" i="23"/>
  <c r="AG259" i="23"/>
  <c r="C260" i="23"/>
  <c r="J260" i="23" s="1"/>
  <c r="D260" i="23"/>
  <c r="E260" i="23"/>
  <c r="F260" i="23"/>
  <c r="G260" i="23"/>
  <c r="AG260" i="23"/>
  <c r="C261" i="23"/>
  <c r="D261" i="23"/>
  <c r="E261" i="23"/>
  <c r="F261" i="23"/>
  <c r="G261" i="23"/>
  <c r="AG261" i="23"/>
  <c r="C262" i="23"/>
  <c r="D262" i="23"/>
  <c r="E262" i="23"/>
  <c r="F262" i="23"/>
  <c r="G262" i="23"/>
  <c r="AG262" i="23"/>
  <c r="C263" i="23"/>
  <c r="D263" i="23"/>
  <c r="E263" i="23"/>
  <c r="F263" i="23"/>
  <c r="G263" i="23"/>
  <c r="AG263" i="23"/>
  <c r="C264" i="23"/>
  <c r="J264" i="23" s="1"/>
  <c r="D264" i="23"/>
  <c r="E264" i="23"/>
  <c r="F264" i="23"/>
  <c r="G264" i="23"/>
  <c r="AG264" i="23"/>
  <c r="C265" i="23"/>
  <c r="K265" i="23" s="1"/>
  <c r="D265" i="23"/>
  <c r="E265" i="23"/>
  <c r="F265" i="23"/>
  <c r="G265" i="23"/>
  <c r="AG265" i="23"/>
  <c r="C266" i="23"/>
  <c r="K266" i="23" s="1"/>
  <c r="D266" i="23"/>
  <c r="E266" i="23"/>
  <c r="F266" i="23"/>
  <c r="G266" i="23"/>
  <c r="AG266" i="23"/>
  <c r="C267" i="23"/>
  <c r="D267" i="23"/>
  <c r="E267" i="23"/>
  <c r="F267" i="23"/>
  <c r="G267" i="23"/>
  <c r="AG267" i="23"/>
  <c r="C268" i="23"/>
  <c r="D268" i="23"/>
  <c r="E268" i="23"/>
  <c r="F268" i="23"/>
  <c r="G268" i="23"/>
  <c r="AG268" i="23"/>
  <c r="C269" i="23"/>
  <c r="D269" i="23"/>
  <c r="E269" i="23"/>
  <c r="F269" i="23"/>
  <c r="G269" i="23"/>
  <c r="AG269" i="23"/>
  <c r="C270" i="23"/>
  <c r="K270" i="23" s="1"/>
  <c r="D270" i="23"/>
  <c r="E270" i="23"/>
  <c r="F270" i="23"/>
  <c r="G270" i="23"/>
  <c r="AG270" i="23"/>
  <c r="C271" i="23"/>
  <c r="D271" i="23"/>
  <c r="E271" i="23"/>
  <c r="F271" i="23"/>
  <c r="G271" i="23"/>
  <c r="AG271" i="23"/>
  <c r="C272" i="23"/>
  <c r="J272" i="23" s="1"/>
  <c r="D272" i="23"/>
  <c r="E272" i="23"/>
  <c r="F272" i="23"/>
  <c r="G272" i="23"/>
  <c r="AG272" i="23"/>
  <c r="C273" i="23"/>
  <c r="K273" i="23" s="1"/>
  <c r="D273" i="23"/>
  <c r="E273" i="23"/>
  <c r="F273" i="23"/>
  <c r="G273" i="23"/>
  <c r="AG273" i="23"/>
  <c r="C274" i="23"/>
  <c r="K274" i="23" s="1"/>
  <c r="D274" i="23"/>
  <c r="E274" i="23"/>
  <c r="F274" i="23"/>
  <c r="G274" i="23"/>
  <c r="AG274" i="23"/>
  <c r="C275" i="23"/>
  <c r="D275" i="23"/>
  <c r="E275" i="23"/>
  <c r="F275" i="23"/>
  <c r="G275" i="23"/>
  <c r="AG275" i="23"/>
  <c r="C276" i="23"/>
  <c r="J276" i="23" s="1"/>
  <c r="D276" i="23"/>
  <c r="E276" i="23"/>
  <c r="F276" i="23"/>
  <c r="G276" i="23"/>
  <c r="AG276" i="23"/>
  <c r="C277" i="23"/>
  <c r="D277" i="23"/>
  <c r="E277" i="23"/>
  <c r="F277" i="23"/>
  <c r="G277" i="23"/>
  <c r="AG277" i="23"/>
  <c r="C278" i="23"/>
  <c r="L278" i="23" s="1"/>
  <c r="D278" i="23"/>
  <c r="E278" i="23"/>
  <c r="F278" i="23"/>
  <c r="G278" i="23"/>
  <c r="AG278" i="23"/>
  <c r="C279" i="23"/>
  <c r="J279" i="23" s="1"/>
  <c r="D279" i="23"/>
  <c r="E279" i="23"/>
  <c r="F279" i="23"/>
  <c r="G279" i="23"/>
  <c r="AG279" i="23"/>
  <c r="C280" i="23"/>
  <c r="D280" i="23"/>
  <c r="E280" i="23"/>
  <c r="F280" i="23"/>
  <c r="G280" i="23"/>
  <c r="AG280" i="23"/>
  <c r="C281" i="23"/>
  <c r="K281" i="23" s="1"/>
  <c r="D281" i="23"/>
  <c r="E281" i="23"/>
  <c r="F281" i="23"/>
  <c r="G281" i="23"/>
  <c r="AG281" i="23"/>
  <c r="C282" i="23"/>
  <c r="K282" i="23" s="1"/>
  <c r="D282" i="23"/>
  <c r="E282" i="23"/>
  <c r="F282" i="23"/>
  <c r="G282" i="23"/>
  <c r="AG282" i="23"/>
  <c r="C283" i="23"/>
  <c r="D283" i="23"/>
  <c r="E283" i="23"/>
  <c r="F283" i="23"/>
  <c r="G283" i="23"/>
  <c r="AG283" i="23"/>
  <c r="C284" i="23"/>
  <c r="L284" i="23" s="1"/>
  <c r="D284" i="23"/>
  <c r="E284" i="23"/>
  <c r="F284" i="23"/>
  <c r="G284" i="23"/>
  <c r="AG284" i="23"/>
  <c r="C285" i="23"/>
  <c r="L285" i="23" s="1"/>
  <c r="D285" i="23"/>
  <c r="E285" i="23"/>
  <c r="F285" i="23"/>
  <c r="G285" i="23"/>
  <c r="AG285" i="23"/>
  <c r="C286" i="23"/>
  <c r="D286" i="23"/>
  <c r="E286" i="23"/>
  <c r="F286" i="23"/>
  <c r="G286" i="23"/>
  <c r="AG286" i="23"/>
  <c r="C287" i="23"/>
  <c r="D287" i="23"/>
  <c r="E287" i="23"/>
  <c r="F287" i="23"/>
  <c r="G287" i="23"/>
  <c r="AG287" i="23"/>
  <c r="C288" i="23"/>
  <c r="D288" i="23"/>
  <c r="E288" i="23"/>
  <c r="F288" i="23"/>
  <c r="G288" i="23"/>
  <c r="AG288" i="23"/>
  <c r="C289" i="23"/>
  <c r="K289" i="23" s="1"/>
  <c r="D289" i="23"/>
  <c r="E289" i="23"/>
  <c r="F289" i="23"/>
  <c r="G289" i="23"/>
  <c r="AG289" i="23"/>
  <c r="C290" i="23"/>
  <c r="L290" i="23" s="1"/>
  <c r="D290" i="23"/>
  <c r="E290" i="23"/>
  <c r="F290" i="23"/>
  <c r="G290" i="23"/>
  <c r="AG290" i="23"/>
  <c r="C291" i="23"/>
  <c r="K291" i="23" s="1"/>
  <c r="D291" i="23"/>
  <c r="E291" i="23"/>
  <c r="F291" i="23"/>
  <c r="G291" i="23"/>
  <c r="AG291" i="23"/>
  <c r="C292" i="23"/>
  <c r="L292" i="23" s="1"/>
  <c r="D292" i="23"/>
  <c r="E292" i="23"/>
  <c r="F292" i="23"/>
  <c r="G292" i="23"/>
  <c r="AG292" i="23"/>
  <c r="C293" i="23"/>
  <c r="L293" i="23" s="1"/>
  <c r="D293" i="23"/>
  <c r="E293" i="23"/>
  <c r="F293" i="23"/>
  <c r="G293" i="23"/>
  <c r="AG293" i="23"/>
  <c r="C295" i="23"/>
  <c r="D295" i="23"/>
  <c r="E295" i="23"/>
  <c r="F295" i="23"/>
  <c r="G295" i="23"/>
  <c r="AG295" i="23"/>
  <c r="C296" i="23"/>
  <c r="D296" i="23"/>
  <c r="E296" i="23"/>
  <c r="F296" i="23"/>
  <c r="G296" i="23"/>
  <c r="AG296" i="23"/>
  <c r="C297" i="23"/>
  <c r="D297" i="23"/>
  <c r="E297" i="23"/>
  <c r="F297" i="23"/>
  <c r="G297" i="23"/>
  <c r="AG297" i="23"/>
  <c r="C298" i="23"/>
  <c r="D298" i="23"/>
  <c r="E298" i="23"/>
  <c r="F298" i="23"/>
  <c r="G298" i="23"/>
  <c r="AG298" i="23"/>
  <c r="C299" i="23"/>
  <c r="J299" i="23" s="1"/>
  <c r="D299" i="23"/>
  <c r="E299" i="23"/>
  <c r="F299" i="23"/>
  <c r="G299" i="23"/>
  <c r="AG299" i="23"/>
  <c r="C300" i="23"/>
  <c r="D300" i="23"/>
  <c r="E300" i="23"/>
  <c r="F300" i="23"/>
  <c r="G300" i="23"/>
  <c r="AG300" i="23"/>
  <c r="C301" i="23"/>
  <c r="K301" i="23" s="1"/>
  <c r="D301" i="23"/>
  <c r="E301" i="23"/>
  <c r="F301" i="23"/>
  <c r="G301" i="23"/>
  <c r="AG301" i="23"/>
  <c r="C302" i="23"/>
  <c r="L302" i="23" s="1"/>
  <c r="D302" i="23"/>
  <c r="E302" i="23"/>
  <c r="F302" i="23"/>
  <c r="G302" i="23"/>
  <c r="AG302" i="23"/>
  <c r="C303" i="23"/>
  <c r="J303" i="23" s="1"/>
  <c r="D303" i="23"/>
  <c r="E303" i="23"/>
  <c r="F303" i="23"/>
  <c r="G303" i="23"/>
  <c r="AG303" i="23"/>
  <c r="C304" i="23"/>
  <c r="L304" i="23" s="1"/>
  <c r="D304" i="23"/>
  <c r="E304" i="23"/>
  <c r="F304" i="23"/>
  <c r="G304" i="23"/>
  <c r="AG304" i="23"/>
  <c r="C305" i="23"/>
  <c r="D305" i="23"/>
  <c r="E305" i="23"/>
  <c r="F305" i="23"/>
  <c r="G305" i="23"/>
  <c r="AG305" i="23"/>
  <c r="C306" i="23"/>
  <c r="D306" i="23"/>
  <c r="E306" i="23"/>
  <c r="F306" i="23"/>
  <c r="G306" i="23"/>
  <c r="AG306" i="23"/>
  <c r="C307" i="23"/>
  <c r="L307" i="23" s="1"/>
  <c r="D307" i="23"/>
  <c r="E307" i="23"/>
  <c r="F307" i="23"/>
  <c r="G307" i="23"/>
  <c r="AG307" i="23"/>
  <c r="C308" i="23"/>
  <c r="K308" i="23" s="1"/>
  <c r="D308" i="23"/>
  <c r="E308" i="23"/>
  <c r="F308" i="23"/>
  <c r="G308" i="23"/>
  <c r="AG308" i="23"/>
  <c r="C309" i="23"/>
  <c r="D309" i="23"/>
  <c r="E309" i="23"/>
  <c r="F309" i="23"/>
  <c r="G309" i="23"/>
  <c r="AG309" i="23"/>
  <c r="C310" i="23"/>
  <c r="L310" i="23" s="1"/>
  <c r="D310" i="23"/>
  <c r="E310" i="23"/>
  <c r="F310" i="23"/>
  <c r="G310" i="23"/>
  <c r="AG310" i="23"/>
  <c r="C311" i="23"/>
  <c r="J311" i="23" s="1"/>
  <c r="D311" i="23"/>
  <c r="E311" i="23"/>
  <c r="F311" i="23"/>
  <c r="G311" i="23"/>
  <c r="AG311" i="23"/>
  <c r="C312" i="23"/>
  <c r="K312" i="23" s="1"/>
  <c r="D312" i="23"/>
  <c r="E312" i="23"/>
  <c r="F312" i="23"/>
  <c r="G312" i="23"/>
  <c r="AG312" i="23"/>
  <c r="C313" i="23"/>
  <c r="J313" i="23" s="1"/>
  <c r="D313" i="23"/>
  <c r="E313" i="23"/>
  <c r="F313" i="23"/>
  <c r="G313" i="23"/>
  <c r="AG313" i="23"/>
  <c r="C314" i="23"/>
  <c r="L314" i="23" s="1"/>
  <c r="D314" i="23"/>
  <c r="E314" i="23"/>
  <c r="F314" i="23"/>
  <c r="G314" i="23"/>
  <c r="AG314" i="23"/>
  <c r="C315" i="23"/>
  <c r="J315" i="23" s="1"/>
  <c r="D315" i="23"/>
  <c r="E315" i="23"/>
  <c r="F315" i="23"/>
  <c r="G315" i="23"/>
  <c r="AG315" i="23"/>
  <c r="C316" i="23"/>
  <c r="K316" i="23" s="1"/>
  <c r="D316" i="23"/>
  <c r="E316" i="23"/>
  <c r="F316" i="23"/>
  <c r="G316" i="23"/>
  <c r="AG316" i="23"/>
  <c r="C317" i="23"/>
  <c r="J317" i="23" s="1"/>
  <c r="D317" i="23"/>
  <c r="E317" i="23"/>
  <c r="F317" i="23"/>
  <c r="G317" i="23"/>
  <c r="AG317" i="23"/>
  <c r="C318" i="23"/>
  <c r="L318" i="23" s="1"/>
  <c r="D318" i="23"/>
  <c r="E318" i="23"/>
  <c r="F318" i="23"/>
  <c r="G318" i="23"/>
  <c r="AG318" i="23"/>
  <c r="C319" i="23"/>
  <c r="K319" i="23" s="1"/>
  <c r="D319" i="23"/>
  <c r="E319" i="23"/>
  <c r="F319" i="23"/>
  <c r="G319" i="23"/>
  <c r="AG319" i="23"/>
  <c r="C320" i="23"/>
  <c r="K320" i="23" s="1"/>
  <c r="D320" i="23"/>
  <c r="E320" i="23"/>
  <c r="F320" i="23"/>
  <c r="G320" i="23"/>
  <c r="AG320" i="23"/>
  <c r="C321" i="23"/>
  <c r="D321" i="23"/>
  <c r="E321" i="23"/>
  <c r="F321" i="23"/>
  <c r="G321" i="23"/>
  <c r="AG321" i="23"/>
  <c r="C322" i="23"/>
  <c r="D322" i="23"/>
  <c r="E322" i="23"/>
  <c r="F322" i="23"/>
  <c r="G322" i="23"/>
  <c r="AG322" i="23"/>
  <c r="C323" i="23"/>
  <c r="K323" i="23" s="1"/>
  <c r="D323" i="23"/>
  <c r="E323" i="23"/>
  <c r="F323" i="23"/>
  <c r="G323" i="23"/>
  <c r="AG323" i="23"/>
  <c r="C324" i="23"/>
  <c r="K324" i="23" s="1"/>
  <c r="D324" i="23"/>
  <c r="E324" i="23"/>
  <c r="F324" i="23"/>
  <c r="G324" i="23"/>
  <c r="AG324" i="23"/>
  <c r="C325" i="23"/>
  <c r="D325" i="23"/>
  <c r="E325" i="23"/>
  <c r="F325" i="23"/>
  <c r="G325" i="23"/>
  <c r="AG325" i="23"/>
  <c r="C326" i="23"/>
  <c r="L326" i="23" s="1"/>
  <c r="D326" i="23"/>
  <c r="E326" i="23"/>
  <c r="F326" i="23"/>
  <c r="G326" i="23"/>
  <c r="AG326" i="23"/>
  <c r="C327" i="23"/>
  <c r="L327" i="23" s="1"/>
  <c r="D327" i="23"/>
  <c r="E327" i="23"/>
  <c r="F327" i="23"/>
  <c r="G327" i="23"/>
  <c r="AG327" i="23"/>
  <c r="C328" i="23"/>
  <c r="K328" i="23" s="1"/>
  <c r="D328" i="23"/>
  <c r="E328" i="23"/>
  <c r="F328" i="23"/>
  <c r="G328" i="23"/>
  <c r="AG328" i="23"/>
  <c r="C329" i="23"/>
  <c r="J329" i="23" s="1"/>
  <c r="D329" i="23"/>
  <c r="E329" i="23"/>
  <c r="F329" i="23"/>
  <c r="G329" i="23"/>
  <c r="AG329" i="23"/>
  <c r="C330" i="23"/>
  <c r="L330" i="23" s="1"/>
  <c r="D330" i="23"/>
  <c r="E330" i="23"/>
  <c r="F330" i="23"/>
  <c r="G330" i="23"/>
  <c r="AG330" i="23"/>
  <c r="C331" i="23"/>
  <c r="J331" i="23" s="1"/>
  <c r="D331" i="23"/>
  <c r="E331" i="23"/>
  <c r="F331" i="23"/>
  <c r="G331" i="23"/>
  <c r="AG331" i="23"/>
  <c r="C332" i="23"/>
  <c r="K332" i="23" s="1"/>
  <c r="D332" i="23"/>
  <c r="E332" i="23"/>
  <c r="F332" i="23"/>
  <c r="G332" i="23"/>
  <c r="AG332" i="23"/>
  <c r="C333" i="23"/>
  <c r="J333" i="23" s="1"/>
  <c r="D333" i="23"/>
  <c r="E333" i="23"/>
  <c r="F333" i="23"/>
  <c r="G333" i="23"/>
  <c r="AG333" i="23"/>
  <c r="C334" i="23"/>
  <c r="L334" i="23" s="1"/>
  <c r="D334" i="23"/>
  <c r="E334" i="23"/>
  <c r="F334" i="23"/>
  <c r="G334" i="23"/>
  <c r="AG334" i="23"/>
  <c r="C335" i="23"/>
  <c r="J335" i="23" s="1"/>
  <c r="D335" i="23"/>
  <c r="E335" i="23"/>
  <c r="F335" i="23"/>
  <c r="G335" i="23"/>
  <c r="AG335" i="23"/>
  <c r="C336" i="23"/>
  <c r="K336" i="23" s="1"/>
  <c r="D336" i="23"/>
  <c r="E336" i="23"/>
  <c r="F336" i="23"/>
  <c r="G336" i="23"/>
  <c r="AG336" i="23"/>
  <c r="C337" i="23"/>
  <c r="J337" i="23" s="1"/>
  <c r="D337" i="23"/>
  <c r="E337" i="23"/>
  <c r="F337" i="23"/>
  <c r="G337" i="23"/>
  <c r="AG337" i="23"/>
  <c r="C338" i="23"/>
  <c r="D338" i="23"/>
  <c r="E338" i="23"/>
  <c r="F338" i="23"/>
  <c r="G338" i="23"/>
  <c r="AG338" i="23"/>
  <c r="C339" i="23"/>
  <c r="D339" i="23"/>
  <c r="E339" i="23"/>
  <c r="F339" i="23"/>
  <c r="G339" i="23"/>
  <c r="AG339" i="23"/>
  <c r="C340" i="23"/>
  <c r="K340" i="23" s="1"/>
  <c r="D340" i="23"/>
  <c r="E340" i="23"/>
  <c r="F340" i="23"/>
  <c r="G340" i="23"/>
  <c r="AG340" i="23"/>
  <c r="C341" i="23"/>
  <c r="D341" i="23"/>
  <c r="E341" i="23"/>
  <c r="F341" i="23"/>
  <c r="G341" i="23"/>
  <c r="AG341" i="23"/>
  <c r="C342" i="23"/>
  <c r="L342" i="23" s="1"/>
  <c r="D342" i="23"/>
  <c r="E342" i="23"/>
  <c r="F342" i="23"/>
  <c r="G342" i="23"/>
  <c r="AG342" i="23"/>
  <c r="C343" i="23"/>
  <c r="J343" i="23" s="1"/>
  <c r="D343" i="23"/>
  <c r="E343" i="23"/>
  <c r="F343" i="23"/>
  <c r="G343" i="23"/>
  <c r="AG343" i="23"/>
  <c r="C344" i="23"/>
  <c r="K344" i="23" s="1"/>
  <c r="D344" i="23"/>
  <c r="E344" i="23"/>
  <c r="F344" i="23"/>
  <c r="G344" i="23"/>
  <c r="AG344" i="23"/>
  <c r="C345" i="23"/>
  <c r="J345" i="23" s="1"/>
  <c r="D345" i="23"/>
  <c r="E345" i="23"/>
  <c r="F345" i="23"/>
  <c r="G345" i="23"/>
  <c r="AG345" i="23"/>
  <c r="C346" i="23"/>
  <c r="L346" i="23" s="1"/>
  <c r="D346" i="23"/>
  <c r="E346" i="23"/>
  <c r="F346" i="23"/>
  <c r="G346" i="23"/>
  <c r="AG346" i="23"/>
  <c r="C347" i="23"/>
  <c r="L347" i="23" s="1"/>
  <c r="D347" i="23"/>
  <c r="E347" i="23"/>
  <c r="F347" i="23"/>
  <c r="G347" i="23"/>
  <c r="AG347" i="23"/>
  <c r="C348" i="23"/>
  <c r="K348" i="23" s="1"/>
  <c r="D348" i="23"/>
  <c r="E348" i="23"/>
  <c r="F348" i="23"/>
  <c r="G348" i="23"/>
  <c r="AG348" i="23"/>
  <c r="C349" i="23"/>
  <c r="D349" i="23"/>
  <c r="E349" i="23"/>
  <c r="F349" i="23"/>
  <c r="G349" i="23"/>
  <c r="AG349" i="23"/>
  <c r="C350" i="23"/>
  <c r="D350" i="23"/>
  <c r="E350" i="23"/>
  <c r="F350" i="23"/>
  <c r="G350" i="23"/>
  <c r="AG350" i="23"/>
  <c r="C351" i="23"/>
  <c r="K351" i="23" s="1"/>
  <c r="D351" i="23"/>
  <c r="E351" i="23"/>
  <c r="F351" i="23"/>
  <c r="G351" i="23"/>
  <c r="AG351" i="23"/>
  <c r="C352" i="23"/>
  <c r="D352" i="23"/>
  <c r="E352" i="23"/>
  <c r="F352" i="23"/>
  <c r="G352" i="23"/>
  <c r="AG352" i="23"/>
  <c r="C353" i="23"/>
  <c r="D353" i="23"/>
  <c r="E353" i="23"/>
  <c r="F353" i="23"/>
  <c r="G353" i="23"/>
  <c r="AG353" i="23"/>
  <c r="C354" i="23"/>
  <c r="L354" i="23" s="1"/>
  <c r="D354" i="23"/>
  <c r="E354" i="23"/>
  <c r="F354" i="23"/>
  <c r="G354" i="23"/>
  <c r="AG354" i="23"/>
  <c r="C355" i="23"/>
  <c r="D355" i="23"/>
  <c r="E355" i="23"/>
  <c r="F355" i="23"/>
  <c r="G355" i="23"/>
  <c r="AG355" i="23"/>
  <c r="C356" i="23"/>
  <c r="K356" i="23" s="1"/>
  <c r="D356" i="23"/>
  <c r="E356" i="23"/>
  <c r="F356" i="23"/>
  <c r="G356" i="23"/>
  <c r="AG356" i="23"/>
  <c r="C357" i="23"/>
  <c r="J357" i="23" s="1"/>
  <c r="D357" i="23"/>
  <c r="E357" i="23"/>
  <c r="F357" i="23"/>
  <c r="G357" i="23"/>
  <c r="AG357" i="23"/>
  <c r="C358" i="23"/>
  <c r="L358" i="23" s="1"/>
  <c r="D358" i="23"/>
  <c r="E358" i="23"/>
  <c r="F358" i="23"/>
  <c r="G358" i="23"/>
  <c r="AG358" i="23"/>
  <c r="C360" i="23"/>
  <c r="L360" i="23" s="1"/>
  <c r="D360" i="23"/>
  <c r="E360" i="23"/>
  <c r="F360" i="23"/>
  <c r="G360" i="23"/>
  <c r="AG360" i="23"/>
  <c r="C361" i="23"/>
  <c r="D361" i="23"/>
  <c r="E361" i="23"/>
  <c r="F361" i="23"/>
  <c r="G361" i="23"/>
  <c r="AG361" i="23"/>
  <c r="C362" i="23"/>
  <c r="D362" i="23"/>
  <c r="E362" i="23"/>
  <c r="F362" i="23"/>
  <c r="G362" i="23"/>
  <c r="AG362" i="23"/>
  <c r="C363" i="23"/>
  <c r="D363" i="23"/>
  <c r="E363" i="23"/>
  <c r="F363" i="23"/>
  <c r="G363" i="23"/>
  <c r="AG363" i="23"/>
  <c r="C364" i="23"/>
  <c r="J364" i="23" s="1"/>
  <c r="D364" i="23"/>
  <c r="E364" i="23"/>
  <c r="F364" i="23"/>
  <c r="G364" i="23"/>
  <c r="AG364" i="23"/>
  <c r="C365" i="23"/>
  <c r="K365" i="23" s="1"/>
  <c r="D365" i="23"/>
  <c r="E365" i="23"/>
  <c r="F365" i="23"/>
  <c r="G365" i="23"/>
  <c r="AG365" i="23"/>
  <c r="C366" i="23"/>
  <c r="J366" i="23" s="1"/>
  <c r="D366" i="23"/>
  <c r="E366" i="23"/>
  <c r="F366" i="23"/>
  <c r="G366" i="23"/>
  <c r="AG366" i="23"/>
  <c r="C367" i="23"/>
  <c r="L367" i="23" s="1"/>
  <c r="D367" i="23"/>
  <c r="E367" i="23"/>
  <c r="F367" i="23"/>
  <c r="G367" i="23"/>
  <c r="AG367" i="23"/>
  <c r="C368" i="23"/>
  <c r="L368" i="23" s="1"/>
  <c r="D368" i="23"/>
  <c r="E368" i="23"/>
  <c r="F368" i="23"/>
  <c r="G368" i="23"/>
  <c r="AG368" i="23"/>
  <c r="C369" i="23"/>
  <c r="K369" i="23" s="1"/>
  <c r="D369" i="23"/>
  <c r="E369" i="23"/>
  <c r="F369" i="23"/>
  <c r="G369" i="23"/>
  <c r="AG369" i="23"/>
  <c r="C370" i="23"/>
  <c r="D370" i="23"/>
  <c r="E370" i="23"/>
  <c r="F370" i="23"/>
  <c r="G370" i="23"/>
  <c r="AG370" i="23"/>
  <c r="C371" i="23"/>
  <c r="D371" i="23"/>
  <c r="E371" i="23"/>
  <c r="F371" i="23"/>
  <c r="G371" i="23"/>
  <c r="AG371" i="23"/>
  <c r="C372" i="23"/>
  <c r="J372" i="23" s="1"/>
  <c r="D372" i="23"/>
  <c r="E372" i="23"/>
  <c r="F372" i="23"/>
  <c r="G372" i="23"/>
  <c r="AG372" i="23"/>
  <c r="C373" i="23"/>
  <c r="D373" i="23"/>
  <c r="E373" i="23"/>
  <c r="F373" i="23"/>
  <c r="G373" i="23"/>
  <c r="AG373" i="23"/>
  <c r="C374" i="23"/>
  <c r="D374" i="23"/>
  <c r="E374" i="23"/>
  <c r="F374" i="23"/>
  <c r="G374" i="23"/>
  <c r="AG374" i="23"/>
  <c r="C375" i="23"/>
  <c r="L375" i="23" s="1"/>
  <c r="D375" i="23"/>
  <c r="E375" i="23"/>
  <c r="F375" i="23"/>
  <c r="G375" i="23"/>
  <c r="AG375" i="23"/>
  <c r="C376" i="23"/>
  <c r="D376" i="23"/>
  <c r="E376" i="23"/>
  <c r="F376" i="23"/>
  <c r="G376" i="23"/>
  <c r="AG376" i="23"/>
  <c r="C377" i="23"/>
  <c r="D377" i="23"/>
  <c r="E377" i="23"/>
  <c r="F377" i="23"/>
  <c r="G377" i="23"/>
  <c r="AG377" i="23"/>
  <c r="C378" i="23"/>
  <c r="D378" i="23"/>
  <c r="E378" i="23"/>
  <c r="F378" i="23"/>
  <c r="G378" i="23"/>
  <c r="AG378" i="23"/>
  <c r="C379" i="23"/>
  <c r="L379" i="23" s="1"/>
  <c r="D379" i="23"/>
  <c r="E379" i="23"/>
  <c r="F379" i="23"/>
  <c r="G379" i="23"/>
  <c r="AG379" i="23"/>
  <c r="C380" i="23"/>
  <c r="D380" i="23"/>
  <c r="E380" i="23"/>
  <c r="F380" i="23"/>
  <c r="G380" i="23"/>
  <c r="AG380" i="23"/>
  <c r="C381" i="23"/>
  <c r="D381" i="23"/>
  <c r="E381" i="23"/>
  <c r="F381" i="23"/>
  <c r="G381" i="23"/>
  <c r="AG381" i="23"/>
  <c r="C382" i="23"/>
  <c r="D382" i="23"/>
  <c r="E382" i="23"/>
  <c r="F382" i="23"/>
  <c r="G382" i="23"/>
  <c r="AG382" i="23"/>
  <c r="C383" i="23"/>
  <c r="D383" i="23"/>
  <c r="E383" i="23"/>
  <c r="F383" i="23"/>
  <c r="G383" i="23"/>
  <c r="AG383" i="23"/>
  <c r="C384" i="23"/>
  <c r="K384" i="23" s="1"/>
  <c r="D384" i="23"/>
  <c r="E384" i="23"/>
  <c r="F384" i="23"/>
  <c r="G384" i="23"/>
  <c r="AG384" i="23"/>
  <c r="C385" i="23"/>
  <c r="K385" i="23" s="1"/>
  <c r="D385" i="23"/>
  <c r="E385" i="23"/>
  <c r="F385" i="23"/>
  <c r="G385" i="23"/>
  <c r="AG385" i="23"/>
  <c r="C386" i="23"/>
  <c r="J386" i="23" s="1"/>
  <c r="D386" i="23"/>
  <c r="E386" i="23"/>
  <c r="F386" i="23"/>
  <c r="G386" i="23"/>
  <c r="AG386" i="23"/>
  <c r="C387" i="23"/>
  <c r="L387" i="23" s="1"/>
  <c r="D387" i="23"/>
  <c r="E387" i="23"/>
  <c r="F387" i="23"/>
  <c r="G387" i="23"/>
  <c r="AG387" i="23"/>
  <c r="C388" i="23"/>
  <c r="D388" i="23"/>
  <c r="E388" i="23"/>
  <c r="F388" i="23"/>
  <c r="G388" i="23"/>
  <c r="AG388" i="23"/>
  <c r="C389" i="23"/>
  <c r="D389" i="23"/>
  <c r="E389" i="23"/>
  <c r="F389" i="23"/>
  <c r="G389" i="23"/>
  <c r="AG389" i="23"/>
  <c r="C390" i="23"/>
  <c r="D390" i="23"/>
  <c r="E390" i="23"/>
  <c r="F390" i="23"/>
  <c r="G390" i="23"/>
  <c r="AG390" i="23"/>
  <c r="C391" i="23"/>
  <c r="L391" i="23" s="1"/>
  <c r="D391" i="23"/>
  <c r="E391" i="23"/>
  <c r="F391" i="23"/>
  <c r="G391" i="23"/>
  <c r="AG391" i="23"/>
  <c r="C392" i="23"/>
  <c r="K392" i="23" s="1"/>
  <c r="D392" i="23"/>
  <c r="E392" i="23"/>
  <c r="F392" i="23"/>
  <c r="G392" i="23"/>
  <c r="AG392" i="23"/>
  <c r="C393" i="23"/>
  <c r="D393" i="23"/>
  <c r="E393" i="23"/>
  <c r="F393" i="23"/>
  <c r="G393" i="23"/>
  <c r="AG393" i="23"/>
  <c r="C394" i="23"/>
  <c r="L394" i="23" s="1"/>
  <c r="D394" i="23"/>
  <c r="E394" i="23"/>
  <c r="F394" i="23"/>
  <c r="G394" i="23"/>
  <c r="AG394" i="23"/>
  <c r="C395" i="23"/>
  <c r="D395" i="23"/>
  <c r="E395" i="23"/>
  <c r="F395" i="23"/>
  <c r="G395" i="23"/>
  <c r="AG395" i="23"/>
  <c r="C396" i="23"/>
  <c r="L396" i="23" s="1"/>
  <c r="D396" i="23"/>
  <c r="E396" i="23"/>
  <c r="F396" i="23"/>
  <c r="G396" i="23"/>
  <c r="AG396" i="23"/>
  <c r="C397" i="23"/>
  <c r="K397" i="23" s="1"/>
  <c r="D397" i="23"/>
  <c r="E397" i="23"/>
  <c r="F397" i="23"/>
  <c r="G397" i="23"/>
  <c r="AG397" i="23"/>
  <c r="C398" i="23"/>
  <c r="J398" i="23" s="1"/>
  <c r="D398" i="23"/>
  <c r="E398" i="23"/>
  <c r="F398" i="23"/>
  <c r="G398" i="23"/>
  <c r="AG398" i="23"/>
  <c r="C399" i="23"/>
  <c r="L399" i="23" s="1"/>
  <c r="D399" i="23"/>
  <c r="E399" i="23"/>
  <c r="F399" i="23"/>
  <c r="G399" i="23"/>
  <c r="AG399" i="23"/>
  <c r="C400" i="23"/>
  <c r="L400" i="23" s="1"/>
  <c r="D400" i="23"/>
  <c r="E400" i="23"/>
  <c r="F400" i="23"/>
  <c r="G400" i="23"/>
  <c r="AG400" i="23"/>
  <c r="C401" i="23"/>
  <c r="L401" i="23" s="1"/>
  <c r="D401" i="23"/>
  <c r="E401" i="23"/>
  <c r="F401" i="23"/>
  <c r="G401" i="23"/>
  <c r="AG401" i="23"/>
  <c r="C402" i="23"/>
  <c r="L402" i="23" s="1"/>
  <c r="D402" i="23"/>
  <c r="E402" i="23"/>
  <c r="F402" i="23"/>
  <c r="G402" i="23"/>
  <c r="AG402" i="23"/>
  <c r="C403" i="23"/>
  <c r="D403" i="23"/>
  <c r="E403" i="23"/>
  <c r="F403" i="23"/>
  <c r="G403" i="23"/>
  <c r="AG403" i="23"/>
  <c r="C404" i="23"/>
  <c r="D404" i="23"/>
  <c r="E404" i="23"/>
  <c r="F404" i="23"/>
  <c r="G404" i="23"/>
  <c r="AG404" i="23"/>
  <c r="C405" i="23"/>
  <c r="K405" i="23" s="1"/>
  <c r="D405" i="23"/>
  <c r="E405" i="23"/>
  <c r="F405" i="23"/>
  <c r="G405" i="23"/>
  <c r="AG405" i="23"/>
  <c r="C406" i="23"/>
  <c r="D406" i="23"/>
  <c r="E406" i="23"/>
  <c r="F406" i="23"/>
  <c r="G406" i="23"/>
  <c r="AG406" i="23"/>
  <c r="C407" i="23"/>
  <c r="L407" i="23" s="1"/>
  <c r="D407" i="23"/>
  <c r="E407" i="23"/>
  <c r="F407" i="23"/>
  <c r="G407" i="23"/>
  <c r="AG407" i="23"/>
  <c r="C408" i="23"/>
  <c r="D408" i="23"/>
  <c r="E408" i="23"/>
  <c r="F408" i="23"/>
  <c r="G408" i="23"/>
  <c r="AG408" i="23"/>
  <c r="C409" i="23"/>
  <c r="D409" i="23"/>
  <c r="E409" i="23"/>
  <c r="F409" i="23"/>
  <c r="G409" i="23"/>
  <c r="AG409" i="23"/>
  <c r="C410" i="23"/>
  <c r="D410" i="23"/>
  <c r="E410" i="23"/>
  <c r="F410" i="23"/>
  <c r="G410" i="23"/>
  <c r="AG410" i="23"/>
  <c r="C411" i="23"/>
  <c r="L411" i="23" s="1"/>
  <c r="D411" i="23"/>
  <c r="E411" i="23"/>
  <c r="F411" i="23"/>
  <c r="G411" i="23"/>
  <c r="AG411" i="23"/>
  <c r="C412" i="23"/>
  <c r="K412" i="23" s="1"/>
  <c r="D412" i="23"/>
  <c r="E412" i="23"/>
  <c r="F412" i="23"/>
  <c r="G412" i="23"/>
  <c r="AG412" i="23"/>
  <c r="C413" i="23"/>
  <c r="D413" i="23"/>
  <c r="E413" i="23"/>
  <c r="F413" i="23"/>
  <c r="G413" i="23"/>
  <c r="AG413" i="23"/>
  <c r="C414" i="23"/>
  <c r="D414" i="23"/>
  <c r="E414" i="23"/>
  <c r="F414" i="23"/>
  <c r="G414" i="23"/>
  <c r="AG414" i="23"/>
  <c r="C415" i="23"/>
  <c r="D415" i="23"/>
  <c r="E415" i="23"/>
  <c r="F415" i="23"/>
  <c r="G415" i="23"/>
  <c r="AG415" i="23"/>
  <c r="C416" i="23"/>
  <c r="D416" i="23"/>
  <c r="E416" i="23"/>
  <c r="F416" i="23"/>
  <c r="G416" i="23"/>
  <c r="AG416" i="23"/>
  <c r="C417" i="23"/>
  <c r="D417" i="23"/>
  <c r="E417" i="23"/>
  <c r="F417" i="23"/>
  <c r="G417" i="23"/>
  <c r="AG417" i="23"/>
  <c r="C418" i="23"/>
  <c r="D418" i="23"/>
  <c r="E418" i="23"/>
  <c r="F418" i="23"/>
  <c r="G418" i="23"/>
  <c r="AG418" i="23"/>
  <c r="C419" i="23"/>
  <c r="L419" i="23" s="1"/>
  <c r="D419" i="23"/>
  <c r="E419" i="23"/>
  <c r="F419" i="23"/>
  <c r="G419" i="23"/>
  <c r="AG419" i="23"/>
  <c r="C420" i="23"/>
  <c r="D420" i="23"/>
  <c r="E420" i="23"/>
  <c r="F420" i="23"/>
  <c r="G420" i="23"/>
  <c r="AG420" i="23"/>
  <c r="C421" i="23"/>
  <c r="D421" i="23"/>
  <c r="E421" i="23"/>
  <c r="F421" i="23"/>
  <c r="G421" i="23"/>
  <c r="AG421" i="23"/>
  <c r="C422" i="23"/>
  <c r="D422" i="23"/>
  <c r="E422" i="23"/>
  <c r="F422" i="23"/>
  <c r="G422" i="23"/>
  <c r="AG422" i="23"/>
  <c r="C423" i="23"/>
  <c r="L423" i="23" s="1"/>
  <c r="D423" i="23"/>
  <c r="E423" i="23"/>
  <c r="F423" i="23"/>
  <c r="G423" i="23"/>
  <c r="AG423" i="23"/>
  <c r="C424" i="23"/>
  <c r="J424" i="23" s="1"/>
  <c r="D424" i="23"/>
  <c r="E424" i="23"/>
  <c r="F424" i="23"/>
  <c r="G424" i="23"/>
  <c r="AG424" i="23"/>
  <c r="C425" i="23"/>
  <c r="L425" i="23" s="1"/>
  <c r="D425" i="23"/>
  <c r="E425" i="23"/>
  <c r="F425" i="23"/>
  <c r="G425" i="23"/>
  <c r="AG425" i="23"/>
  <c r="C426" i="23"/>
  <c r="J426" i="23" s="1"/>
  <c r="D426" i="23"/>
  <c r="E426" i="23"/>
  <c r="F426" i="23"/>
  <c r="G426" i="23"/>
  <c r="AG426" i="23"/>
  <c r="C427" i="23"/>
  <c r="D427" i="23"/>
  <c r="E427" i="23"/>
  <c r="F427" i="23"/>
  <c r="G427" i="23"/>
  <c r="AG427" i="23"/>
  <c r="C428" i="23"/>
  <c r="J428" i="23" s="1"/>
  <c r="D428" i="23"/>
  <c r="E428" i="23"/>
  <c r="F428" i="23"/>
  <c r="G428" i="23"/>
  <c r="AG428" i="23"/>
  <c r="C429" i="23"/>
  <c r="K429" i="23" s="1"/>
  <c r="D429" i="23"/>
  <c r="E429" i="23"/>
  <c r="F429" i="23"/>
  <c r="G429" i="23"/>
  <c r="AG429" i="23"/>
  <c r="C430" i="23"/>
  <c r="J430" i="23" s="1"/>
  <c r="D430" i="23"/>
  <c r="E430" i="23"/>
  <c r="F430" i="23"/>
  <c r="G430" i="23"/>
  <c r="AG430" i="23"/>
  <c r="C431" i="23"/>
  <c r="L431" i="23" s="1"/>
  <c r="D431" i="23"/>
  <c r="E431" i="23"/>
  <c r="F431" i="23"/>
  <c r="G431" i="23"/>
  <c r="AG431" i="23"/>
  <c r="C432" i="23"/>
  <c r="K432" i="23" s="1"/>
  <c r="D432" i="23"/>
  <c r="E432" i="23"/>
  <c r="F432" i="23"/>
  <c r="G432" i="23"/>
  <c r="AG432" i="23"/>
  <c r="C433" i="23"/>
  <c r="L433" i="23" s="1"/>
  <c r="D433" i="23"/>
  <c r="E433" i="23"/>
  <c r="F433" i="23"/>
  <c r="G433" i="23"/>
  <c r="AG433" i="23"/>
  <c r="C434" i="23"/>
  <c r="D434" i="23"/>
  <c r="E434" i="23"/>
  <c r="F434" i="23"/>
  <c r="G434" i="23"/>
  <c r="AG434" i="23"/>
  <c r="C435" i="23"/>
  <c r="L435" i="23" s="1"/>
  <c r="D435" i="23"/>
  <c r="E435" i="23"/>
  <c r="F435" i="23"/>
  <c r="G435" i="23"/>
  <c r="AG435" i="23"/>
  <c r="C436" i="23"/>
  <c r="L436" i="23" s="1"/>
  <c r="D436" i="23"/>
  <c r="E436" i="23"/>
  <c r="F436" i="23"/>
  <c r="G436" i="23"/>
  <c r="AG436" i="23"/>
  <c r="C437" i="23"/>
  <c r="L437" i="23" s="1"/>
  <c r="D437" i="23"/>
  <c r="E437" i="23"/>
  <c r="F437" i="23"/>
  <c r="G437" i="23"/>
  <c r="AG437" i="23"/>
  <c r="C438" i="23"/>
  <c r="L438" i="23" s="1"/>
  <c r="D438" i="23"/>
  <c r="E438" i="23"/>
  <c r="F438" i="23"/>
  <c r="G438" i="23"/>
  <c r="AG438" i="23"/>
  <c r="C439" i="23"/>
  <c r="D439" i="23"/>
  <c r="E439" i="23"/>
  <c r="F439" i="23"/>
  <c r="G439" i="23"/>
  <c r="AG439" i="23"/>
  <c r="C440" i="23"/>
  <c r="D440" i="23"/>
  <c r="E440" i="23"/>
  <c r="F440" i="23"/>
  <c r="G440" i="23"/>
  <c r="AG440" i="23"/>
  <c r="C441" i="23"/>
  <c r="L441" i="23" s="1"/>
  <c r="D441" i="23"/>
  <c r="E441" i="23"/>
  <c r="F441" i="23"/>
  <c r="G441" i="23"/>
  <c r="AG441" i="23"/>
  <c r="C442" i="23"/>
  <c r="D442" i="23"/>
  <c r="E442" i="23"/>
  <c r="F442" i="23"/>
  <c r="G442" i="23"/>
  <c r="AG442" i="23"/>
  <c r="C443" i="23"/>
  <c r="L443" i="23" s="1"/>
  <c r="D443" i="23"/>
  <c r="E443" i="23"/>
  <c r="F443" i="23"/>
  <c r="G443" i="23"/>
  <c r="AG443" i="23"/>
  <c r="C444" i="23"/>
  <c r="J444" i="23" s="1"/>
  <c r="D444" i="23"/>
  <c r="E444" i="23"/>
  <c r="F444" i="23"/>
  <c r="G444" i="23"/>
  <c r="AG444" i="23"/>
  <c r="C445" i="23"/>
  <c r="L445" i="23" s="1"/>
  <c r="D445" i="23"/>
  <c r="E445" i="23"/>
  <c r="F445" i="23"/>
  <c r="G445" i="23"/>
  <c r="AG445" i="23"/>
  <c r="C446" i="23"/>
  <c r="J446" i="23" s="1"/>
  <c r="D446" i="23"/>
  <c r="E446" i="23"/>
  <c r="F446" i="23"/>
  <c r="G446" i="23"/>
  <c r="AG446" i="23"/>
  <c r="C447" i="23"/>
  <c r="L447" i="23" s="1"/>
  <c r="D447" i="23"/>
  <c r="E447" i="23"/>
  <c r="F447" i="23"/>
  <c r="G447" i="23"/>
  <c r="AG447" i="23"/>
  <c r="C448" i="23"/>
  <c r="D448" i="23"/>
  <c r="E448" i="23"/>
  <c r="F448" i="23"/>
  <c r="G448" i="23"/>
  <c r="AG448" i="23"/>
  <c r="C449" i="23"/>
  <c r="L449" i="23" s="1"/>
  <c r="D449" i="23"/>
  <c r="E449" i="23"/>
  <c r="F449" i="23"/>
  <c r="G449" i="23"/>
  <c r="AG449" i="23"/>
  <c r="C450" i="23"/>
  <c r="J450" i="23" s="1"/>
  <c r="D450" i="23"/>
  <c r="E450" i="23"/>
  <c r="F450" i="23"/>
  <c r="G450" i="23"/>
  <c r="AG450" i="23"/>
  <c r="C451" i="23"/>
  <c r="L451" i="23" s="1"/>
  <c r="D451" i="23"/>
  <c r="E451" i="23"/>
  <c r="F451" i="23"/>
  <c r="G451" i="23"/>
  <c r="AG451" i="23"/>
  <c r="C452" i="23"/>
  <c r="D452" i="23"/>
  <c r="E452" i="23"/>
  <c r="F452" i="23"/>
  <c r="G452" i="23"/>
  <c r="AG452" i="23"/>
  <c r="C453" i="23"/>
  <c r="L453" i="23" s="1"/>
  <c r="D453" i="23"/>
  <c r="E453" i="23"/>
  <c r="F453" i="23"/>
  <c r="G453" i="23"/>
  <c r="AG453" i="23"/>
  <c r="C454" i="23"/>
  <c r="J454" i="23" s="1"/>
  <c r="D454" i="23"/>
  <c r="E454" i="23"/>
  <c r="F454" i="23"/>
  <c r="G454" i="23"/>
  <c r="AG454" i="23"/>
  <c r="C455" i="23"/>
  <c r="D455" i="23"/>
  <c r="E455" i="23"/>
  <c r="F455" i="23"/>
  <c r="G455" i="23"/>
  <c r="AG455" i="23"/>
  <c r="C456" i="23"/>
  <c r="D456" i="23"/>
  <c r="E456" i="23"/>
  <c r="F456" i="23"/>
  <c r="G456" i="23"/>
  <c r="AG456" i="23"/>
  <c r="C457" i="23"/>
  <c r="L457" i="23" s="1"/>
  <c r="D457" i="23"/>
  <c r="E457" i="23"/>
  <c r="F457" i="23"/>
  <c r="G457" i="23"/>
  <c r="AG457" i="23"/>
  <c r="C458" i="23"/>
  <c r="J458" i="23" s="1"/>
  <c r="D458" i="23"/>
  <c r="E458" i="23"/>
  <c r="F458" i="23"/>
  <c r="G458" i="23"/>
  <c r="AG458" i="23"/>
  <c r="C459" i="23"/>
  <c r="L459" i="23" s="1"/>
  <c r="D459" i="23"/>
  <c r="E459" i="23"/>
  <c r="F459" i="23"/>
  <c r="G459" i="23"/>
  <c r="AG459" i="23"/>
  <c r="C460" i="23"/>
  <c r="J460" i="23" s="1"/>
  <c r="D460" i="23"/>
  <c r="E460" i="23"/>
  <c r="F460" i="23"/>
  <c r="G460" i="23"/>
  <c r="AG460" i="23"/>
  <c r="C461" i="23"/>
  <c r="L461" i="23" s="1"/>
  <c r="D461" i="23"/>
  <c r="E461" i="23"/>
  <c r="F461" i="23"/>
  <c r="G461" i="23"/>
  <c r="AG461" i="23"/>
  <c r="C462" i="23"/>
  <c r="D462" i="23"/>
  <c r="E462" i="23"/>
  <c r="F462" i="23"/>
  <c r="G462" i="23"/>
  <c r="AG462" i="23"/>
  <c r="C463" i="23"/>
  <c r="L463" i="23" s="1"/>
  <c r="D463" i="23"/>
  <c r="E463" i="23"/>
  <c r="F463" i="23"/>
  <c r="G463" i="23"/>
  <c r="AG463" i="23"/>
  <c r="C464" i="23"/>
  <c r="J464" i="23" s="1"/>
  <c r="D464" i="23"/>
  <c r="E464" i="23"/>
  <c r="F464" i="23"/>
  <c r="G464" i="23"/>
  <c r="AG464" i="23"/>
  <c r="C465" i="23"/>
  <c r="L465" i="23" s="1"/>
  <c r="D465" i="23"/>
  <c r="E465" i="23"/>
  <c r="F465" i="23"/>
  <c r="G465" i="23"/>
  <c r="AG465" i="23"/>
  <c r="C466" i="23"/>
  <c r="J466" i="23" s="1"/>
  <c r="D466" i="23"/>
  <c r="E466" i="23"/>
  <c r="F466" i="23"/>
  <c r="G466" i="23"/>
  <c r="AG466" i="23"/>
  <c r="C467" i="23"/>
  <c r="L467" i="23" s="1"/>
  <c r="D467" i="23"/>
  <c r="E467" i="23"/>
  <c r="F467" i="23"/>
  <c r="G467" i="23"/>
  <c r="AG467" i="23"/>
  <c r="C468" i="23"/>
  <c r="K468" i="23" s="1"/>
  <c r="D468" i="23"/>
  <c r="E468" i="23"/>
  <c r="F468" i="23"/>
  <c r="G468" i="23"/>
  <c r="AG468" i="23"/>
  <c r="C469" i="23"/>
  <c r="L469" i="23" s="1"/>
  <c r="D469" i="23"/>
  <c r="E469" i="23"/>
  <c r="F469" i="23"/>
  <c r="G469" i="23"/>
  <c r="AG469" i="23"/>
  <c r="C470" i="23"/>
  <c r="J470" i="23" s="1"/>
  <c r="D470" i="23"/>
  <c r="E470" i="23"/>
  <c r="F470" i="23"/>
  <c r="G470" i="23"/>
  <c r="AG470" i="23"/>
  <c r="C471" i="23"/>
  <c r="D471" i="23"/>
  <c r="E471" i="23"/>
  <c r="F471" i="23"/>
  <c r="G471" i="23"/>
  <c r="AG471" i="23"/>
  <c r="C472" i="23"/>
  <c r="L472" i="23" s="1"/>
  <c r="D472" i="23"/>
  <c r="E472" i="23"/>
  <c r="F472" i="23"/>
  <c r="G472" i="23"/>
  <c r="AG472" i="23"/>
  <c r="C473" i="23"/>
  <c r="L473" i="23" s="1"/>
  <c r="D473" i="23"/>
  <c r="E473" i="23"/>
  <c r="F473" i="23"/>
  <c r="G473" i="23"/>
  <c r="AG473" i="23"/>
  <c r="C474" i="23"/>
  <c r="D474" i="23"/>
  <c r="E474" i="23"/>
  <c r="F474" i="23"/>
  <c r="G474" i="23"/>
  <c r="AG474" i="23"/>
  <c r="C475" i="23"/>
  <c r="L475" i="23" s="1"/>
  <c r="D475" i="23"/>
  <c r="E475" i="23"/>
  <c r="F475" i="23"/>
  <c r="G475" i="23"/>
  <c r="AG475" i="23"/>
  <c r="C476" i="23"/>
  <c r="K476" i="23" s="1"/>
  <c r="D476" i="23"/>
  <c r="E476" i="23"/>
  <c r="F476" i="23"/>
  <c r="G476" i="23"/>
  <c r="AG476" i="23"/>
  <c r="C477" i="23"/>
  <c r="L477" i="23" s="1"/>
  <c r="D477" i="23"/>
  <c r="E477" i="23"/>
  <c r="F477" i="23"/>
  <c r="G477" i="23"/>
  <c r="AG477" i="23"/>
  <c r="C478" i="23"/>
  <c r="D478" i="23"/>
  <c r="E478" i="23"/>
  <c r="F478" i="23"/>
  <c r="G478" i="23"/>
  <c r="AG478" i="23"/>
  <c r="C479" i="23"/>
  <c r="L479" i="23" s="1"/>
  <c r="D479" i="23"/>
  <c r="E479" i="23"/>
  <c r="F479" i="23"/>
  <c r="G479" i="23"/>
  <c r="AG479" i="23"/>
  <c r="C480" i="23"/>
  <c r="D480" i="23"/>
  <c r="E480" i="23"/>
  <c r="F480" i="23"/>
  <c r="G480" i="23"/>
  <c r="AG480" i="23"/>
  <c r="C481" i="23"/>
  <c r="L481" i="23" s="1"/>
  <c r="D481" i="23"/>
  <c r="E481" i="23"/>
  <c r="F481" i="23"/>
  <c r="G481" i="23"/>
  <c r="AG481" i="23"/>
  <c r="C482" i="23"/>
  <c r="D482" i="23"/>
  <c r="E482" i="23"/>
  <c r="F482" i="23"/>
  <c r="G482" i="23"/>
  <c r="AG482" i="23"/>
  <c r="C483" i="23"/>
  <c r="L483" i="23" s="1"/>
  <c r="D483" i="23"/>
  <c r="E483" i="23"/>
  <c r="F483" i="23"/>
  <c r="G483" i="23"/>
  <c r="AG483" i="23"/>
  <c r="C484" i="23"/>
  <c r="D484" i="23"/>
  <c r="E484" i="23"/>
  <c r="F484" i="23"/>
  <c r="G484" i="23"/>
  <c r="AG484" i="23"/>
  <c r="C485" i="23"/>
  <c r="L485" i="23" s="1"/>
  <c r="D485" i="23"/>
  <c r="E485" i="23"/>
  <c r="F485" i="23"/>
  <c r="G485" i="23"/>
  <c r="AG485" i="23"/>
  <c r="C486" i="23"/>
  <c r="J486" i="23" s="1"/>
  <c r="D486" i="23"/>
  <c r="E486" i="23"/>
  <c r="F486" i="23"/>
  <c r="G486" i="23"/>
  <c r="AG486" i="23"/>
  <c r="C487" i="23"/>
  <c r="D487" i="23"/>
  <c r="E487" i="23"/>
  <c r="F487" i="23"/>
  <c r="G487" i="23"/>
  <c r="AG487" i="23"/>
  <c r="C488" i="23"/>
  <c r="J488" i="23" s="1"/>
  <c r="D488" i="23"/>
  <c r="E488" i="23"/>
  <c r="F488" i="23"/>
  <c r="G488" i="23"/>
  <c r="AG488" i="23"/>
  <c r="C489" i="23"/>
  <c r="L489" i="23" s="1"/>
  <c r="D489" i="23"/>
  <c r="E489" i="23"/>
  <c r="F489" i="23"/>
  <c r="G489" i="23"/>
  <c r="AG489" i="23"/>
  <c r="C490" i="23"/>
  <c r="J490" i="23" s="1"/>
  <c r="D490" i="23"/>
  <c r="E490" i="23"/>
  <c r="F490" i="23"/>
  <c r="G490" i="23"/>
  <c r="AG490" i="23"/>
  <c r="C491" i="23"/>
  <c r="L491" i="23" s="1"/>
  <c r="D491" i="23"/>
  <c r="E491" i="23"/>
  <c r="F491" i="23"/>
  <c r="G491" i="23"/>
  <c r="AG491" i="23"/>
  <c r="C492" i="23"/>
  <c r="J492" i="23" s="1"/>
  <c r="D492" i="23"/>
  <c r="E492" i="23"/>
  <c r="F492" i="23"/>
  <c r="G492" i="23"/>
  <c r="AG492" i="23"/>
  <c r="C493" i="23"/>
  <c r="L493" i="23" s="1"/>
  <c r="D493" i="23"/>
  <c r="E493" i="23"/>
  <c r="F493" i="23"/>
  <c r="G493" i="23"/>
  <c r="AG493" i="23"/>
  <c r="C494" i="23"/>
  <c r="J494" i="23" s="1"/>
  <c r="D494" i="23"/>
  <c r="E494" i="23"/>
  <c r="F494" i="23"/>
  <c r="G494" i="23"/>
  <c r="AG494" i="23"/>
  <c r="C495" i="23"/>
  <c r="L495" i="23" s="1"/>
  <c r="D495" i="23"/>
  <c r="E495" i="23"/>
  <c r="F495" i="23"/>
  <c r="G495" i="23"/>
  <c r="AG495" i="23"/>
  <c r="C496" i="23"/>
  <c r="K496" i="23" s="1"/>
  <c r="D496" i="23"/>
  <c r="E496" i="23"/>
  <c r="F496" i="23"/>
  <c r="G496" i="23"/>
  <c r="AG496" i="23"/>
  <c r="C497" i="23"/>
  <c r="L497" i="23" s="1"/>
  <c r="D497" i="23"/>
  <c r="E497" i="23"/>
  <c r="F497" i="23"/>
  <c r="G497" i="23"/>
  <c r="AG497" i="23"/>
  <c r="C498" i="23"/>
  <c r="J498" i="23" s="1"/>
  <c r="D498" i="23"/>
  <c r="E498" i="23"/>
  <c r="F498" i="23"/>
  <c r="G498" i="23"/>
  <c r="AG498" i="23"/>
  <c r="C499" i="23"/>
  <c r="L499" i="23" s="1"/>
  <c r="D499" i="23"/>
  <c r="E499" i="23"/>
  <c r="F499" i="23"/>
  <c r="G499" i="23"/>
  <c r="AG499" i="23"/>
  <c r="C501" i="23"/>
  <c r="J501" i="23" s="1"/>
  <c r="D501" i="23"/>
  <c r="E501" i="23"/>
  <c r="F501" i="23"/>
  <c r="G501" i="23"/>
  <c r="AG501" i="23"/>
  <c r="C502" i="23"/>
  <c r="L502" i="23" s="1"/>
  <c r="D502" i="23"/>
  <c r="E502" i="23"/>
  <c r="F502" i="23"/>
  <c r="G502" i="23"/>
  <c r="AG502" i="23"/>
  <c r="C503" i="23"/>
  <c r="J503" i="23" s="1"/>
  <c r="D503" i="23"/>
  <c r="E503" i="23"/>
  <c r="F503" i="23"/>
  <c r="G503" i="23"/>
  <c r="AG503" i="23"/>
  <c r="C504" i="23"/>
  <c r="D504" i="23"/>
  <c r="E504" i="23"/>
  <c r="F504" i="23"/>
  <c r="G504" i="23"/>
  <c r="AG504" i="23"/>
  <c r="C505" i="23"/>
  <c r="D505" i="23"/>
  <c r="E505" i="23"/>
  <c r="F505" i="23"/>
  <c r="G505" i="23"/>
  <c r="AG505" i="23"/>
  <c r="C506" i="23"/>
  <c r="L506" i="23" s="1"/>
  <c r="D506" i="23"/>
  <c r="E506" i="23"/>
  <c r="F506" i="23"/>
  <c r="G506" i="23"/>
  <c r="AG506" i="23"/>
  <c r="C507" i="23"/>
  <c r="J507" i="23" s="1"/>
  <c r="D507" i="23"/>
  <c r="E507" i="23"/>
  <c r="F507" i="23"/>
  <c r="G507" i="23"/>
  <c r="AG507" i="23"/>
  <c r="C508" i="23"/>
  <c r="L508" i="23" s="1"/>
  <c r="D508" i="23"/>
  <c r="E508" i="23"/>
  <c r="F508" i="23"/>
  <c r="G508" i="23"/>
  <c r="AG508" i="23"/>
  <c r="C509" i="23"/>
  <c r="J509" i="23" s="1"/>
  <c r="D509" i="23"/>
  <c r="E509" i="23"/>
  <c r="F509" i="23"/>
  <c r="G509" i="23"/>
  <c r="AG509" i="23"/>
  <c r="C510" i="23"/>
  <c r="L510" i="23" s="1"/>
  <c r="D510" i="23"/>
  <c r="E510" i="23"/>
  <c r="F510" i="23"/>
  <c r="G510" i="23"/>
  <c r="AG510" i="23"/>
  <c r="C511" i="23"/>
  <c r="J511" i="23" s="1"/>
  <c r="D511" i="23"/>
  <c r="E511" i="23"/>
  <c r="F511" i="23"/>
  <c r="G511" i="23"/>
  <c r="AG511" i="23"/>
  <c r="C512" i="23"/>
  <c r="L512" i="23" s="1"/>
  <c r="D512" i="23"/>
  <c r="E512" i="23"/>
  <c r="F512" i="23"/>
  <c r="G512" i="23"/>
  <c r="AG512" i="23"/>
  <c r="C513" i="23"/>
  <c r="L513" i="23" s="1"/>
  <c r="D513" i="23"/>
  <c r="E513" i="23"/>
  <c r="F513" i="23"/>
  <c r="G513" i="23"/>
  <c r="AG513" i="23"/>
  <c r="C514" i="23"/>
  <c r="L514" i="23" s="1"/>
  <c r="D514" i="23"/>
  <c r="E514" i="23"/>
  <c r="F514" i="23"/>
  <c r="G514" i="23"/>
  <c r="AG514" i="23"/>
  <c r="C515" i="23"/>
  <c r="D515" i="23"/>
  <c r="E515" i="23"/>
  <c r="F515" i="23"/>
  <c r="G515" i="23"/>
  <c r="AG515" i="23"/>
  <c r="C516" i="23"/>
  <c r="L516" i="23" s="1"/>
  <c r="D516" i="23"/>
  <c r="E516" i="23"/>
  <c r="F516" i="23"/>
  <c r="G516" i="23"/>
  <c r="AG516" i="23"/>
  <c r="C517" i="23"/>
  <c r="K517" i="23" s="1"/>
  <c r="D517" i="23"/>
  <c r="E517" i="23"/>
  <c r="F517" i="23"/>
  <c r="G517" i="23"/>
  <c r="AG517" i="23"/>
  <c r="C518" i="23"/>
  <c r="L518" i="23" s="1"/>
  <c r="D518" i="23"/>
  <c r="E518" i="23"/>
  <c r="F518" i="23"/>
  <c r="G518" i="23"/>
  <c r="AG518" i="23"/>
  <c r="C519" i="23"/>
  <c r="D519" i="23"/>
  <c r="E519" i="23"/>
  <c r="F519" i="23"/>
  <c r="G519" i="23"/>
  <c r="AG519" i="23"/>
  <c r="C520" i="23"/>
  <c r="D520" i="23"/>
  <c r="E520" i="23"/>
  <c r="F520" i="23"/>
  <c r="G520" i="23"/>
  <c r="AG520" i="23"/>
  <c r="C521" i="23"/>
  <c r="D521" i="23"/>
  <c r="E521" i="23"/>
  <c r="F521" i="23"/>
  <c r="G521" i="23"/>
  <c r="AG521" i="23"/>
  <c r="C522" i="23"/>
  <c r="L522" i="23" s="1"/>
  <c r="D522" i="23"/>
  <c r="E522" i="23"/>
  <c r="F522" i="23"/>
  <c r="G522" i="23"/>
  <c r="AG522" i="23"/>
  <c r="C523" i="23"/>
  <c r="D523" i="23"/>
  <c r="E523" i="23"/>
  <c r="F523" i="23"/>
  <c r="G523" i="23"/>
  <c r="AG523" i="23"/>
  <c r="C524" i="23"/>
  <c r="L524" i="23" s="1"/>
  <c r="D524" i="23"/>
  <c r="E524" i="23"/>
  <c r="F524" i="23"/>
  <c r="G524" i="23"/>
  <c r="AG524" i="23"/>
  <c r="C525" i="23"/>
  <c r="D525" i="23"/>
  <c r="E525" i="23"/>
  <c r="F525" i="23"/>
  <c r="G525" i="23"/>
  <c r="AG525" i="23"/>
  <c r="C526" i="23"/>
  <c r="L526" i="23" s="1"/>
  <c r="D526" i="23"/>
  <c r="E526" i="23"/>
  <c r="F526" i="23"/>
  <c r="G526" i="23"/>
  <c r="AG526" i="23"/>
  <c r="C527" i="23"/>
  <c r="L527" i="23" s="1"/>
  <c r="D527" i="23"/>
  <c r="E527" i="23"/>
  <c r="F527" i="23"/>
  <c r="G527" i="23"/>
  <c r="AG527" i="23"/>
  <c r="C528" i="23"/>
  <c r="L528" i="23" s="1"/>
  <c r="D528" i="23"/>
  <c r="E528" i="23"/>
  <c r="F528" i="23"/>
  <c r="G528" i="23"/>
  <c r="AG528" i="23"/>
  <c r="C529" i="23"/>
  <c r="J529" i="23" s="1"/>
  <c r="D529" i="23"/>
  <c r="E529" i="23"/>
  <c r="F529" i="23"/>
  <c r="G529" i="23"/>
  <c r="AG529" i="23"/>
  <c r="C530" i="23"/>
  <c r="L530" i="23" s="1"/>
  <c r="D530" i="23"/>
  <c r="E530" i="23"/>
  <c r="F530" i="23"/>
  <c r="G530" i="23"/>
  <c r="AG530" i="23"/>
  <c r="C531" i="23"/>
  <c r="J531" i="23" s="1"/>
  <c r="D531" i="23"/>
  <c r="E531" i="23"/>
  <c r="F531" i="23"/>
  <c r="G531" i="23"/>
  <c r="AG531" i="23"/>
  <c r="C532" i="23"/>
  <c r="L532" i="23" s="1"/>
  <c r="D532" i="23"/>
  <c r="E532" i="23"/>
  <c r="F532" i="23"/>
  <c r="G532" i="23"/>
  <c r="AG532" i="23"/>
  <c r="C533" i="23"/>
  <c r="J533" i="23" s="1"/>
  <c r="D533" i="23"/>
  <c r="E533" i="23"/>
  <c r="F533" i="23"/>
  <c r="G533" i="23"/>
  <c r="AG533" i="23"/>
  <c r="C534" i="23"/>
  <c r="L534" i="23" s="1"/>
  <c r="D534" i="23"/>
  <c r="E534" i="23"/>
  <c r="F534" i="23"/>
  <c r="G534" i="23"/>
  <c r="AG534" i="23"/>
  <c r="C535" i="23"/>
  <c r="J535" i="23" s="1"/>
  <c r="D535" i="23"/>
  <c r="E535" i="23"/>
  <c r="F535" i="23"/>
  <c r="G535" i="23"/>
  <c r="AG535" i="23"/>
  <c r="C536" i="23"/>
  <c r="D536" i="23"/>
  <c r="E536" i="23"/>
  <c r="F536" i="23"/>
  <c r="G536" i="23"/>
  <c r="AG536" i="23"/>
  <c r="C537" i="23"/>
  <c r="L537" i="23" s="1"/>
  <c r="D537" i="23"/>
  <c r="E537" i="23"/>
  <c r="F537" i="23"/>
  <c r="G537" i="23"/>
  <c r="AG537" i="23"/>
  <c r="C538" i="23"/>
  <c r="L538" i="23" s="1"/>
  <c r="D538" i="23"/>
  <c r="E538" i="23"/>
  <c r="F538" i="23"/>
  <c r="G538" i="23"/>
  <c r="AG538" i="23"/>
  <c r="C539" i="23"/>
  <c r="D539" i="23"/>
  <c r="E539" i="23"/>
  <c r="F539" i="23"/>
  <c r="G539" i="23"/>
  <c r="AG539" i="23"/>
  <c r="C540" i="23"/>
  <c r="L540" i="23" s="1"/>
  <c r="D540" i="23"/>
  <c r="E540" i="23"/>
  <c r="F540" i="23"/>
  <c r="G540" i="23"/>
  <c r="AG540" i="23"/>
  <c r="C541" i="23"/>
  <c r="J541" i="23" s="1"/>
  <c r="D541" i="23"/>
  <c r="E541" i="23"/>
  <c r="F541" i="23"/>
  <c r="G541" i="23"/>
  <c r="AG541" i="23"/>
  <c r="C542" i="23"/>
  <c r="L542" i="23" s="1"/>
  <c r="D542" i="23"/>
  <c r="E542" i="23"/>
  <c r="F542" i="23"/>
  <c r="G542" i="23"/>
  <c r="AG542" i="23"/>
  <c r="C543" i="23"/>
  <c r="J543" i="23" s="1"/>
  <c r="D543" i="23"/>
  <c r="E543" i="23"/>
  <c r="F543" i="23"/>
  <c r="G543" i="23"/>
  <c r="AG543" i="23"/>
  <c r="C544" i="23"/>
  <c r="L544" i="23" s="1"/>
  <c r="D544" i="23"/>
  <c r="E544" i="23"/>
  <c r="F544" i="23"/>
  <c r="G544" i="23"/>
  <c r="AG544" i="23"/>
  <c r="C545" i="23"/>
  <c r="J545" i="23" s="1"/>
  <c r="D545" i="23"/>
  <c r="E545" i="23"/>
  <c r="F545" i="23"/>
  <c r="G545" i="23"/>
  <c r="AG545" i="23"/>
  <c r="C546" i="23"/>
  <c r="L546" i="23" s="1"/>
  <c r="D546" i="23"/>
  <c r="E546" i="23"/>
  <c r="F546" i="23"/>
  <c r="G546" i="23"/>
  <c r="AG546" i="23"/>
  <c r="C547" i="23"/>
  <c r="J547" i="23" s="1"/>
  <c r="D547" i="23"/>
  <c r="E547" i="23"/>
  <c r="F547" i="23"/>
  <c r="G547" i="23"/>
  <c r="AG547" i="23"/>
  <c r="C548" i="23"/>
  <c r="L548" i="23" s="1"/>
  <c r="D548" i="23"/>
  <c r="E548" i="23"/>
  <c r="F548" i="23"/>
  <c r="G548" i="23"/>
  <c r="AG548" i="23"/>
  <c r="C549" i="23"/>
  <c r="J549" i="23" s="1"/>
  <c r="D549" i="23"/>
  <c r="E549" i="23"/>
  <c r="F549" i="23"/>
  <c r="G549" i="23"/>
  <c r="AG549" i="23"/>
  <c r="C550" i="23"/>
  <c r="L550" i="23" s="1"/>
  <c r="D550" i="23"/>
  <c r="E550" i="23"/>
  <c r="F550" i="23"/>
  <c r="G550" i="23"/>
  <c r="AG550" i="23"/>
  <c r="C551" i="23"/>
  <c r="J551" i="23" s="1"/>
  <c r="D551" i="23"/>
  <c r="E551" i="23"/>
  <c r="F551" i="23"/>
  <c r="G551" i="23"/>
  <c r="AG551" i="23"/>
  <c r="C552" i="23"/>
  <c r="D552" i="23"/>
  <c r="E552" i="23"/>
  <c r="F552" i="23"/>
  <c r="G552" i="23"/>
  <c r="AG552" i="23"/>
  <c r="C553" i="23"/>
  <c r="J553" i="23" s="1"/>
  <c r="D553" i="23"/>
  <c r="E553" i="23"/>
  <c r="F553" i="23"/>
  <c r="G553" i="23"/>
  <c r="AG553" i="23"/>
  <c r="C554" i="23"/>
  <c r="L554" i="23" s="1"/>
  <c r="D554" i="23"/>
  <c r="E554" i="23"/>
  <c r="F554" i="23"/>
  <c r="G554" i="23"/>
  <c r="AG554" i="23"/>
  <c r="C555" i="23"/>
  <c r="D555" i="23"/>
  <c r="E555" i="23"/>
  <c r="F555" i="23"/>
  <c r="G555" i="23"/>
  <c r="AG555" i="23"/>
  <c r="C556" i="23"/>
  <c r="L556" i="23" s="1"/>
  <c r="D556" i="23"/>
  <c r="E556" i="23"/>
  <c r="F556" i="23"/>
  <c r="G556" i="23"/>
  <c r="AG556" i="23"/>
  <c r="C557" i="23"/>
  <c r="D557" i="23"/>
  <c r="E557" i="23"/>
  <c r="F557" i="23"/>
  <c r="G557" i="23"/>
  <c r="AG557" i="23"/>
  <c r="C558" i="23"/>
  <c r="L558" i="23" s="1"/>
  <c r="D558" i="23"/>
  <c r="E558" i="23"/>
  <c r="F558" i="23"/>
  <c r="G558" i="23"/>
  <c r="AG558" i="23"/>
  <c r="C559" i="23"/>
  <c r="J559" i="23" s="1"/>
  <c r="D559" i="23"/>
  <c r="E559" i="23"/>
  <c r="F559" i="23"/>
  <c r="G559" i="23"/>
  <c r="AG559" i="23"/>
  <c r="C560" i="23"/>
  <c r="L560" i="23" s="1"/>
  <c r="D560" i="23"/>
  <c r="E560" i="23"/>
  <c r="F560" i="23"/>
  <c r="G560" i="23"/>
  <c r="AG560" i="23"/>
  <c r="C561" i="23"/>
  <c r="K561" i="23" s="1"/>
  <c r="D561" i="23"/>
  <c r="E561" i="23"/>
  <c r="F561" i="23"/>
  <c r="G561" i="23"/>
  <c r="AG561" i="23"/>
  <c r="C562" i="23"/>
  <c r="L562" i="23" s="1"/>
  <c r="D562" i="23"/>
  <c r="E562" i="23"/>
  <c r="F562" i="23"/>
  <c r="G562" i="23"/>
  <c r="AG562" i="23"/>
  <c r="C563" i="23"/>
  <c r="D563" i="23"/>
  <c r="E563" i="23"/>
  <c r="F563" i="23"/>
  <c r="G563" i="23"/>
  <c r="AG563" i="23"/>
  <c r="C564" i="23"/>
  <c r="L564" i="23" s="1"/>
  <c r="D564" i="23"/>
  <c r="E564" i="23"/>
  <c r="F564" i="23"/>
  <c r="G564" i="23"/>
  <c r="AG564" i="23"/>
  <c r="C565" i="23"/>
  <c r="L565" i="23" s="1"/>
  <c r="D565" i="23"/>
  <c r="E565" i="23"/>
  <c r="F565" i="23"/>
  <c r="G565" i="23"/>
  <c r="AG565" i="23"/>
  <c r="C566" i="23"/>
  <c r="L566" i="23" s="1"/>
  <c r="D566" i="23"/>
  <c r="E566" i="23"/>
  <c r="F566" i="23"/>
  <c r="G566" i="23"/>
  <c r="AG566" i="23"/>
  <c r="C567" i="23"/>
  <c r="L567" i="23" s="1"/>
  <c r="D567" i="23"/>
  <c r="E567" i="23"/>
  <c r="F567" i="23"/>
  <c r="G567" i="23"/>
  <c r="AG567" i="23"/>
  <c r="C568" i="23"/>
  <c r="D568" i="23"/>
  <c r="E568" i="23"/>
  <c r="F568" i="23"/>
  <c r="G568" i="23"/>
  <c r="AG568" i="23"/>
  <c r="C569" i="23"/>
  <c r="L569" i="23" s="1"/>
  <c r="D569" i="23"/>
  <c r="E569" i="23"/>
  <c r="F569" i="23"/>
  <c r="G569" i="23"/>
  <c r="AG569" i="23"/>
  <c r="C570" i="23"/>
  <c r="L570" i="23" s="1"/>
  <c r="D570" i="23"/>
  <c r="E570" i="23"/>
  <c r="F570" i="23"/>
  <c r="G570" i="23"/>
  <c r="AG570" i="23"/>
  <c r="C571" i="23"/>
  <c r="D571" i="23"/>
  <c r="E571" i="23"/>
  <c r="F571" i="23"/>
  <c r="G571" i="23"/>
  <c r="AG571" i="23"/>
  <c r="C572" i="23"/>
  <c r="L572" i="23" s="1"/>
  <c r="D572" i="23"/>
  <c r="E572" i="23"/>
  <c r="F572" i="23"/>
  <c r="G572" i="23"/>
  <c r="AG572" i="23"/>
  <c r="C573" i="23"/>
  <c r="J573" i="23" s="1"/>
  <c r="D573" i="23"/>
  <c r="E573" i="23"/>
  <c r="F573" i="23"/>
  <c r="G573" i="23"/>
  <c r="AG573" i="23"/>
  <c r="C574" i="23"/>
  <c r="L574" i="23" s="1"/>
  <c r="D574" i="23"/>
  <c r="E574" i="23"/>
  <c r="F574" i="23"/>
  <c r="G574" i="23"/>
  <c r="AG574" i="23"/>
  <c r="C575" i="23"/>
  <c r="J575" i="23" s="1"/>
  <c r="D575" i="23"/>
  <c r="E575" i="23"/>
  <c r="F575" i="23"/>
  <c r="G575" i="23"/>
  <c r="AG575" i="23"/>
  <c r="C576" i="23"/>
  <c r="L576" i="23" s="1"/>
  <c r="D576" i="23"/>
  <c r="E576" i="23"/>
  <c r="F576" i="23"/>
  <c r="G576" i="23"/>
  <c r="AG576" i="23"/>
  <c r="C577" i="23"/>
  <c r="D577" i="23"/>
  <c r="E577" i="23"/>
  <c r="F577" i="23"/>
  <c r="G577" i="23"/>
  <c r="AG577" i="23"/>
  <c r="C578" i="23"/>
  <c r="L578" i="23" s="1"/>
  <c r="D578" i="23"/>
  <c r="E578" i="23"/>
  <c r="F578" i="23"/>
  <c r="G578" i="23"/>
  <c r="AG578" i="23"/>
  <c r="C579" i="23"/>
  <c r="J579" i="23" s="1"/>
  <c r="D579" i="23"/>
  <c r="E579" i="23"/>
  <c r="F579" i="23"/>
  <c r="G579" i="23"/>
  <c r="AG579" i="23"/>
  <c r="C580" i="23"/>
  <c r="L580" i="23" s="1"/>
  <c r="D580" i="23"/>
  <c r="E580" i="23"/>
  <c r="F580" i="23"/>
  <c r="G580" i="23"/>
  <c r="AG580" i="23"/>
  <c r="C581" i="23"/>
  <c r="D581" i="23"/>
  <c r="E581" i="23"/>
  <c r="F581" i="23"/>
  <c r="G581" i="23"/>
  <c r="AG581" i="23"/>
  <c r="C582" i="23"/>
  <c r="L582" i="23" s="1"/>
  <c r="D582" i="23"/>
  <c r="E582" i="23"/>
  <c r="F582" i="23"/>
  <c r="G582" i="23"/>
  <c r="AG582" i="23"/>
  <c r="C583" i="23"/>
  <c r="J583" i="23" s="1"/>
  <c r="D583" i="23"/>
  <c r="E583" i="23"/>
  <c r="F583" i="23"/>
  <c r="G583" i="23"/>
  <c r="AG583" i="23"/>
  <c r="C584" i="23"/>
  <c r="D584" i="23"/>
  <c r="E584" i="23"/>
  <c r="F584" i="23"/>
  <c r="G584" i="23"/>
  <c r="AG584" i="23"/>
  <c r="C585" i="23"/>
  <c r="K585" i="23" s="1"/>
  <c r="D585" i="23"/>
  <c r="E585" i="23"/>
  <c r="F585" i="23"/>
  <c r="G585" i="23"/>
  <c r="AG585" i="23"/>
  <c r="C586" i="23"/>
  <c r="L586" i="23" s="1"/>
  <c r="D586" i="23"/>
  <c r="E586" i="23"/>
  <c r="F586" i="23"/>
  <c r="G586" i="23"/>
  <c r="AG586" i="23"/>
  <c r="C587" i="23"/>
  <c r="J587" i="23" s="1"/>
  <c r="D587" i="23"/>
  <c r="E587" i="23"/>
  <c r="F587" i="23"/>
  <c r="G587" i="23"/>
  <c r="AG587" i="23"/>
  <c r="C588" i="23"/>
  <c r="L588" i="23" s="1"/>
  <c r="D588" i="23"/>
  <c r="E588" i="23"/>
  <c r="F588" i="23"/>
  <c r="G588" i="23"/>
  <c r="AG588" i="23"/>
  <c r="C589" i="23"/>
  <c r="D589" i="23"/>
  <c r="E589" i="23"/>
  <c r="F589" i="23"/>
  <c r="G589" i="23"/>
  <c r="AG589" i="23"/>
  <c r="C590" i="23"/>
  <c r="L590" i="23" s="1"/>
  <c r="D590" i="23"/>
  <c r="E590" i="23"/>
  <c r="F590" i="23"/>
  <c r="G590" i="23"/>
  <c r="AG590" i="23"/>
  <c r="C591" i="23"/>
  <c r="D591" i="23"/>
  <c r="E591" i="23"/>
  <c r="F591" i="23"/>
  <c r="G591" i="23"/>
  <c r="AG591" i="23"/>
  <c r="C592" i="23"/>
  <c r="L592" i="23" s="1"/>
  <c r="D592" i="23"/>
  <c r="E592" i="23"/>
  <c r="F592" i="23"/>
  <c r="G592" i="23"/>
  <c r="AG592" i="23"/>
  <c r="C593" i="23"/>
  <c r="J593" i="23" s="1"/>
  <c r="D593" i="23"/>
  <c r="E593" i="23"/>
  <c r="F593" i="23"/>
  <c r="G593" i="23"/>
  <c r="AG593" i="23"/>
  <c r="C594" i="23"/>
  <c r="L594" i="23" s="1"/>
  <c r="D594" i="23"/>
  <c r="E594" i="23"/>
  <c r="F594" i="23"/>
  <c r="G594" i="23"/>
  <c r="AG594" i="23"/>
  <c r="C595" i="23"/>
  <c r="J595" i="23" s="1"/>
  <c r="D595" i="23"/>
  <c r="E595" i="23"/>
  <c r="F595" i="23"/>
  <c r="G595" i="23"/>
  <c r="AG595" i="23"/>
  <c r="C596" i="23"/>
  <c r="L596" i="23" s="1"/>
  <c r="D596" i="23"/>
  <c r="E596" i="23"/>
  <c r="F596" i="23"/>
  <c r="G596" i="23"/>
  <c r="AG596" i="23"/>
  <c r="C597" i="23"/>
  <c r="L597" i="23" s="1"/>
  <c r="D597" i="23"/>
  <c r="E597" i="23"/>
  <c r="F597" i="23"/>
  <c r="G597" i="23"/>
  <c r="AG597" i="23"/>
  <c r="C598" i="23"/>
  <c r="L598" i="23" s="1"/>
  <c r="D598" i="23"/>
  <c r="E598" i="23"/>
  <c r="F598" i="23"/>
  <c r="G598" i="23"/>
  <c r="AG598" i="23"/>
  <c r="C599" i="23"/>
  <c r="J599" i="23" s="1"/>
  <c r="D599" i="23"/>
  <c r="E599" i="23"/>
  <c r="F599" i="23"/>
  <c r="G599" i="23"/>
  <c r="AG599" i="23"/>
  <c r="C600" i="23"/>
  <c r="D600" i="23"/>
  <c r="E600" i="23"/>
  <c r="F600" i="23"/>
  <c r="G600" i="23"/>
  <c r="AG600" i="23"/>
  <c r="C601" i="23"/>
  <c r="J601" i="23" s="1"/>
  <c r="D601" i="23"/>
  <c r="E601" i="23"/>
  <c r="F601" i="23"/>
  <c r="G601" i="23"/>
  <c r="AG601" i="23"/>
  <c r="C602" i="23"/>
  <c r="L602" i="23" s="1"/>
  <c r="D602" i="23"/>
  <c r="E602" i="23"/>
  <c r="F602" i="23"/>
  <c r="G602" i="23"/>
  <c r="AG602" i="23"/>
  <c r="C603" i="23"/>
  <c r="J603" i="23" s="1"/>
  <c r="D603" i="23"/>
  <c r="E603" i="23"/>
  <c r="F603" i="23"/>
  <c r="G603" i="23"/>
  <c r="AG603" i="23"/>
  <c r="C604" i="23"/>
  <c r="L604" i="23" s="1"/>
  <c r="D604" i="23"/>
  <c r="E604" i="23"/>
  <c r="F604" i="23"/>
  <c r="G604" i="23"/>
  <c r="AG604" i="23"/>
  <c r="C605" i="23"/>
  <c r="J605" i="23" s="1"/>
  <c r="D605" i="23"/>
  <c r="E605" i="23"/>
  <c r="F605" i="23"/>
  <c r="G605" i="23"/>
  <c r="AG605" i="23"/>
  <c r="C606" i="23"/>
  <c r="L606" i="23" s="1"/>
  <c r="D606" i="23"/>
  <c r="E606" i="23"/>
  <c r="F606" i="23"/>
  <c r="G606" i="23"/>
  <c r="AG606" i="23"/>
  <c r="C607" i="23"/>
  <c r="D607" i="23"/>
  <c r="E607" i="23"/>
  <c r="F607" i="23"/>
  <c r="G607" i="23"/>
  <c r="AG607" i="23"/>
  <c r="C608" i="23"/>
  <c r="L608" i="23" s="1"/>
  <c r="D608" i="23"/>
  <c r="E608" i="23"/>
  <c r="F608" i="23"/>
  <c r="G608" i="23"/>
  <c r="AG608" i="23"/>
  <c r="C609" i="23"/>
  <c r="D609" i="23"/>
  <c r="E609" i="23"/>
  <c r="F609" i="23"/>
  <c r="G609" i="23"/>
  <c r="AG609" i="23"/>
  <c r="C610" i="23"/>
  <c r="L610" i="23" s="1"/>
  <c r="D610" i="23"/>
  <c r="E610" i="23"/>
  <c r="F610" i="23"/>
  <c r="G610" i="23"/>
  <c r="AG610" i="23"/>
  <c r="C611" i="23"/>
  <c r="L611" i="23" s="1"/>
  <c r="D611" i="23"/>
  <c r="E611" i="23"/>
  <c r="F611" i="23"/>
  <c r="G611" i="23"/>
  <c r="AG611" i="23"/>
  <c r="C612" i="23"/>
  <c r="L612" i="23" s="1"/>
  <c r="D612" i="23"/>
  <c r="E612" i="23"/>
  <c r="F612" i="23"/>
  <c r="G612" i="23"/>
  <c r="AG612" i="23"/>
  <c r="C613" i="23"/>
  <c r="D613" i="23"/>
  <c r="E613" i="23"/>
  <c r="F613" i="23"/>
  <c r="G613" i="23"/>
  <c r="AG613" i="23"/>
  <c r="C614" i="23"/>
  <c r="L614" i="23" s="1"/>
  <c r="D614" i="23"/>
  <c r="E614" i="23"/>
  <c r="F614" i="23"/>
  <c r="G614" i="23"/>
  <c r="AG614" i="23"/>
  <c r="C615" i="23"/>
  <c r="J615" i="23" s="1"/>
  <c r="D615" i="23"/>
  <c r="E615" i="23"/>
  <c r="F615" i="23"/>
  <c r="G615" i="23"/>
  <c r="AG615" i="23"/>
  <c r="C616" i="23"/>
  <c r="D616" i="23"/>
  <c r="E616" i="23"/>
  <c r="F616" i="23"/>
  <c r="G616" i="23"/>
  <c r="AG616" i="23"/>
  <c r="C618" i="23"/>
  <c r="J618" i="23" s="1"/>
  <c r="D618" i="23"/>
  <c r="E618" i="23"/>
  <c r="F618" i="23"/>
  <c r="G618" i="23"/>
  <c r="AG618" i="23"/>
  <c r="C620" i="23"/>
  <c r="L620" i="23" s="1"/>
  <c r="D620" i="23"/>
  <c r="E620" i="23"/>
  <c r="F620" i="23"/>
  <c r="G620" i="23"/>
  <c r="AG620" i="23"/>
  <c r="C621" i="23"/>
  <c r="J621" i="23" s="1"/>
  <c r="D621" i="23"/>
  <c r="E621" i="23"/>
  <c r="F621" i="23"/>
  <c r="G621" i="23"/>
  <c r="AG621" i="23"/>
  <c r="C622" i="23"/>
  <c r="L622" i="23" s="1"/>
  <c r="D622" i="23"/>
  <c r="E622" i="23"/>
  <c r="F622" i="23"/>
  <c r="G622" i="23"/>
  <c r="AG622" i="23"/>
  <c r="C623" i="23"/>
  <c r="D623" i="23"/>
  <c r="E623" i="23"/>
  <c r="F623" i="23"/>
  <c r="G623" i="23"/>
  <c r="AG623" i="23"/>
  <c r="C624" i="23"/>
  <c r="L624" i="23" s="1"/>
  <c r="D624" i="23"/>
  <c r="E624" i="23"/>
  <c r="F624" i="23"/>
  <c r="G624" i="23"/>
  <c r="AG624" i="23"/>
  <c r="C625" i="23"/>
  <c r="D625" i="23"/>
  <c r="E625" i="23"/>
  <c r="F625" i="23"/>
  <c r="G625" i="23"/>
  <c r="AG625" i="23"/>
  <c r="C626" i="23"/>
  <c r="L626" i="23" s="1"/>
  <c r="D626" i="23"/>
  <c r="E626" i="23"/>
  <c r="F626" i="23"/>
  <c r="G626" i="23"/>
  <c r="AG626" i="23"/>
  <c r="C627" i="23"/>
  <c r="D627" i="23"/>
  <c r="E627" i="23"/>
  <c r="F627" i="23"/>
  <c r="G627" i="23"/>
  <c r="AG627" i="23"/>
  <c r="C628" i="23"/>
  <c r="L628" i="23" s="1"/>
  <c r="D628" i="23"/>
  <c r="E628" i="23"/>
  <c r="F628" i="23"/>
  <c r="G628" i="23"/>
  <c r="AG628" i="23"/>
  <c r="C630" i="23"/>
  <c r="J630" i="23" s="1"/>
  <c r="D630" i="23"/>
  <c r="E630" i="23"/>
  <c r="F630" i="23"/>
  <c r="G630" i="23"/>
  <c r="AG630" i="23"/>
  <c r="C631" i="23"/>
  <c r="L631" i="23" s="1"/>
  <c r="D631" i="23"/>
  <c r="E631" i="23"/>
  <c r="F631" i="23"/>
  <c r="G631" i="23"/>
  <c r="AG631" i="23"/>
  <c r="C294" i="23"/>
  <c r="J294" i="23" s="1"/>
  <c r="D294" i="23"/>
  <c r="E294" i="23"/>
  <c r="F294" i="23"/>
  <c r="G294" i="23"/>
  <c r="AG294" i="23"/>
  <c r="C500" i="23"/>
  <c r="L500" i="23" s="1"/>
  <c r="D500" i="23"/>
  <c r="E500" i="23"/>
  <c r="F500" i="23"/>
  <c r="G500" i="23"/>
  <c r="AG500" i="23"/>
  <c r="C617" i="23"/>
  <c r="D617" i="23"/>
  <c r="E617" i="23"/>
  <c r="F617" i="23"/>
  <c r="G617" i="23"/>
  <c r="AG617" i="23"/>
  <c r="C619" i="23"/>
  <c r="D619" i="23"/>
  <c r="E619" i="23"/>
  <c r="F619" i="23"/>
  <c r="G619" i="23"/>
  <c r="AG619" i="23"/>
  <c r="C629" i="23"/>
  <c r="J629" i="23" s="1"/>
  <c r="D629" i="23"/>
  <c r="E629" i="23"/>
  <c r="F629" i="23"/>
  <c r="G629" i="23"/>
  <c r="AG629" i="23"/>
  <c r="C632" i="23"/>
  <c r="L632" i="23" s="1"/>
  <c r="D632" i="23"/>
  <c r="E632" i="23"/>
  <c r="F632" i="23"/>
  <c r="G632" i="23"/>
  <c r="AG632" i="23"/>
  <c r="C633" i="23"/>
  <c r="J633" i="23" s="1"/>
  <c r="D633" i="23"/>
  <c r="E633" i="23"/>
  <c r="F633" i="23"/>
  <c r="G633" i="23"/>
  <c r="AG633" i="23"/>
  <c r="C634" i="23"/>
  <c r="L634" i="23" s="1"/>
  <c r="D634" i="23"/>
  <c r="E634" i="23"/>
  <c r="F634" i="23"/>
  <c r="G634" i="23"/>
  <c r="AG634" i="23"/>
  <c r="C635" i="23"/>
  <c r="D635" i="23"/>
  <c r="E635" i="23"/>
  <c r="F635" i="23"/>
  <c r="G635" i="23"/>
  <c r="AG635" i="23"/>
  <c r="C636" i="23"/>
  <c r="L636" i="23" s="1"/>
  <c r="D636" i="23"/>
  <c r="E636" i="23"/>
  <c r="F636" i="23"/>
  <c r="G636" i="23"/>
  <c r="AG636" i="23"/>
  <c r="C637" i="23"/>
  <c r="J637" i="23" s="1"/>
  <c r="D637" i="23"/>
  <c r="E637" i="23"/>
  <c r="F637" i="23"/>
  <c r="G637" i="23"/>
  <c r="AG637" i="23"/>
  <c r="C638" i="23"/>
  <c r="L638" i="23" s="1"/>
  <c r="D638" i="23"/>
  <c r="E638" i="23"/>
  <c r="F638" i="23"/>
  <c r="G638" i="23"/>
  <c r="AG638" i="23"/>
  <c r="C639" i="23"/>
  <c r="L639" i="23" s="1"/>
  <c r="D639" i="23"/>
  <c r="E639" i="23"/>
  <c r="F639" i="23"/>
  <c r="G639" i="23"/>
  <c r="AG639" i="23"/>
  <c r="C640" i="23"/>
  <c r="L640" i="23" s="1"/>
  <c r="D640" i="23"/>
  <c r="E640" i="23"/>
  <c r="F640" i="23"/>
  <c r="G640" i="23"/>
  <c r="AG640" i="23"/>
  <c r="C641" i="23"/>
  <c r="J641" i="23" s="1"/>
  <c r="D641" i="23"/>
  <c r="E641" i="23"/>
  <c r="F641" i="23"/>
  <c r="G641" i="23"/>
  <c r="AG641" i="23"/>
  <c r="C642" i="23"/>
  <c r="L642" i="23" s="1"/>
  <c r="D642" i="23"/>
  <c r="E642" i="23"/>
  <c r="F642" i="23"/>
  <c r="G642" i="23"/>
  <c r="AG642" i="23"/>
  <c r="C643" i="23"/>
  <c r="J643" i="23" s="1"/>
  <c r="D643" i="23"/>
  <c r="E643" i="23"/>
  <c r="F643" i="23"/>
  <c r="G643" i="23"/>
  <c r="AG643" i="23"/>
  <c r="C644" i="23"/>
  <c r="L644" i="23" s="1"/>
  <c r="D644" i="23"/>
  <c r="E644" i="23"/>
  <c r="F644" i="23"/>
  <c r="G644" i="23"/>
  <c r="AG644" i="23"/>
  <c r="C645" i="23"/>
  <c r="D645" i="23"/>
  <c r="E645" i="23"/>
  <c r="F645" i="23"/>
  <c r="G645" i="23"/>
  <c r="AG645" i="23"/>
  <c r="C646" i="23"/>
  <c r="D646" i="23"/>
  <c r="E646" i="23"/>
  <c r="F646" i="23"/>
  <c r="G646" i="23"/>
  <c r="AG646" i="23"/>
  <c r="C647" i="23"/>
  <c r="L647" i="23" s="1"/>
  <c r="D647" i="23"/>
  <c r="E647" i="23"/>
  <c r="F647" i="23"/>
  <c r="G647" i="23"/>
  <c r="AG647" i="23"/>
  <c r="C648" i="23"/>
  <c r="L648" i="23" s="1"/>
  <c r="D648" i="23"/>
  <c r="E648" i="23"/>
  <c r="F648" i="23"/>
  <c r="G648" i="23"/>
  <c r="AG648" i="23"/>
  <c r="C649" i="23"/>
  <c r="D649" i="23"/>
  <c r="E649" i="23"/>
  <c r="F649" i="23"/>
  <c r="G649" i="23"/>
  <c r="AG649" i="23"/>
  <c r="C650" i="23"/>
  <c r="L650" i="23" s="1"/>
  <c r="D650" i="23"/>
  <c r="E650" i="23"/>
  <c r="F650" i="23"/>
  <c r="G650" i="23"/>
  <c r="AG650" i="23"/>
  <c r="C651" i="23"/>
  <c r="L651" i="23" s="1"/>
  <c r="D651" i="23"/>
  <c r="E651" i="23"/>
  <c r="F651" i="23"/>
  <c r="G651" i="23"/>
  <c r="AG651" i="23"/>
  <c r="C652" i="23"/>
  <c r="L652" i="23" s="1"/>
  <c r="D652" i="23"/>
  <c r="E652" i="23"/>
  <c r="F652" i="23"/>
  <c r="G652" i="23"/>
  <c r="AG652" i="23"/>
  <c r="C653" i="23"/>
  <c r="L653" i="23" s="1"/>
  <c r="D653" i="23"/>
  <c r="E653" i="23"/>
  <c r="F653" i="23"/>
  <c r="G653" i="23"/>
  <c r="AG653" i="23"/>
  <c r="C654" i="23"/>
  <c r="L654" i="23" s="1"/>
  <c r="D654" i="23"/>
  <c r="E654" i="23"/>
  <c r="F654" i="23"/>
  <c r="G654" i="23"/>
  <c r="AG654" i="23"/>
  <c r="C655" i="23"/>
  <c r="J655" i="23" s="1"/>
  <c r="D655" i="23"/>
  <c r="E655" i="23"/>
  <c r="F655" i="23"/>
  <c r="G655" i="23"/>
  <c r="AG655" i="23"/>
  <c r="C656" i="23"/>
  <c r="L656" i="23" s="1"/>
  <c r="D656" i="23"/>
  <c r="E656" i="23"/>
  <c r="F656" i="23"/>
  <c r="G656" i="23"/>
  <c r="AG656" i="23"/>
  <c r="C657" i="23"/>
  <c r="J657" i="23" s="1"/>
  <c r="D657" i="23"/>
  <c r="E657" i="23"/>
  <c r="F657" i="23"/>
  <c r="G657" i="23"/>
  <c r="AG657" i="23"/>
  <c r="C658" i="23"/>
  <c r="L658" i="23" s="1"/>
  <c r="D658" i="23"/>
  <c r="E658" i="23"/>
  <c r="F658" i="23"/>
  <c r="G658" i="23"/>
  <c r="AG658" i="23"/>
  <c r="C659" i="23"/>
  <c r="J659" i="23" s="1"/>
  <c r="D659" i="23"/>
  <c r="E659" i="23"/>
  <c r="F659" i="23"/>
  <c r="G659" i="23"/>
  <c r="AG659" i="23"/>
  <c r="C660" i="23"/>
  <c r="L660" i="23" s="1"/>
  <c r="D660" i="23"/>
  <c r="E660" i="23"/>
  <c r="F660" i="23"/>
  <c r="G660" i="23"/>
  <c r="AG660" i="23"/>
  <c r="C661" i="23"/>
  <c r="J661" i="23" s="1"/>
  <c r="D661" i="23"/>
  <c r="E661" i="23"/>
  <c r="F661" i="23"/>
  <c r="G661" i="23"/>
  <c r="AG661" i="23"/>
  <c r="C662" i="23"/>
  <c r="D662" i="23"/>
  <c r="E662" i="23"/>
  <c r="F662" i="23"/>
  <c r="G662" i="23"/>
  <c r="AG662" i="23"/>
  <c r="C663" i="23"/>
  <c r="D663" i="23"/>
  <c r="E663" i="23"/>
  <c r="F663" i="23"/>
  <c r="G663" i="23"/>
  <c r="AG663" i="23"/>
  <c r="C664" i="23"/>
  <c r="L664" i="23" s="1"/>
  <c r="D664" i="23"/>
  <c r="E664" i="23"/>
  <c r="F664" i="23"/>
  <c r="G664" i="23"/>
  <c r="AG664" i="23"/>
  <c r="C665" i="23"/>
  <c r="D665" i="23"/>
  <c r="E665" i="23"/>
  <c r="F665" i="23"/>
  <c r="G665" i="23"/>
  <c r="AG665" i="23"/>
  <c r="C666" i="23"/>
  <c r="L666" i="23" s="1"/>
  <c r="D666" i="23"/>
  <c r="E666" i="23"/>
  <c r="F666" i="23"/>
  <c r="G666" i="23"/>
  <c r="AG666" i="23"/>
  <c r="C667" i="23"/>
  <c r="K667" i="23" s="1"/>
  <c r="D667" i="23"/>
  <c r="E667" i="23"/>
  <c r="F667" i="23"/>
  <c r="G667" i="23"/>
  <c r="AG667" i="23"/>
  <c r="C668" i="23"/>
  <c r="L668" i="23" s="1"/>
  <c r="D668" i="23"/>
  <c r="E668" i="23"/>
  <c r="F668" i="23"/>
  <c r="G668" i="23"/>
  <c r="AG668" i="23"/>
  <c r="C669" i="23"/>
  <c r="D669" i="23"/>
  <c r="E669" i="23"/>
  <c r="F669" i="23"/>
  <c r="G669" i="23"/>
  <c r="AG669" i="23"/>
  <c r="C670" i="23"/>
  <c r="L670" i="23" s="1"/>
  <c r="D670" i="23"/>
  <c r="E670" i="23"/>
  <c r="F670" i="23"/>
  <c r="G670" i="23"/>
  <c r="AG670" i="23"/>
  <c r="C671" i="23"/>
  <c r="L671" i="23" s="1"/>
  <c r="D671" i="23"/>
  <c r="E671" i="23"/>
  <c r="F671" i="23"/>
  <c r="G671" i="23"/>
  <c r="AG671" i="23"/>
  <c r="C672" i="23"/>
  <c r="L672" i="23" s="1"/>
  <c r="D672" i="23"/>
  <c r="E672" i="23"/>
  <c r="F672" i="23"/>
  <c r="G672" i="23"/>
  <c r="AG672" i="23"/>
  <c r="C673" i="23"/>
  <c r="L673" i="23" s="1"/>
  <c r="D673" i="23"/>
  <c r="E673" i="23"/>
  <c r="F673" i="23"/>
  <c r="G673" i="23"/>
  <c r="AG673" i="23"/>
  <c r="C674" i="23"/>
  <c r="L674" i="23" s="1"/>
  <c r="D674" i="23"/>
  <c r="E674" i="23"/>
  <c r="F674" i="23"/>
  <c r="G674" i="23"/>
  <c r="AG674" i="23"/>
  <c r="C675" i="23"/>
  <c r="J675" i="23" s="1"/>
  <c r="D675" i="23"/>
  <c r="E675" i="23"/>
  <c r="F675" i="23"/>
  <c r="G675" i="23"/>
  <c r="AG675" i="23"/>
  <c r="C676" i="23"/>
  <c r="L676" i="23" s="1"/>
  <c r="D676" i="23"/>
  <c r="E676" i="23"/>
  <c r="F676" i="23"/>
  <c r="G676" i="23"/>
  <c r="AG676" i="23"/>
  <c r="C677" i="23"/>
  <c r="J677" i="23" s="1"/>
  <c r="D677" i="23"/>
  <c r="E677" i="23"/>
  <c r="F677" i="23"/>
  <c r="G677" i="23"/>
  <c r="AG677" i="23"/>
  <c r="C678" i="23"/>
  <c r="D678" i="23"/>
  <c r="E678" i="23"/>
  <c r="F678" i="23"/>
  <c r="G678" i="23"/>
  <c r="AG678" i="23"/>
  <c r="C679" i="23"/>
  <c r="J679" i="23" s="1"/>
  <c r="D679" i="23"/>
  <c r="E679" i="23"/>
  <c r="F679" i="23"/>
  <c r="G679" i="23"/>
  <c r="AG679" i="23"/>
  <c r="C680" i="23"/>
  <c r="L680" i="23" s="1"/>
  <c r="D680" i="23"/>
  <c r="E680" i="23"/>
  <c r="F680" i="23"/>
  <c r="G680" i="23"/>
  <c r="AG680" i="23"/>
  <c r="C681" i="23"/>
  <c r="J681" i="23" s="1"/>
  <c r="D681" i="23"/>
  <c r="E681" i="23"/>
  <c r="F681" i="23"/>
  <c r="G681" i="23"/>
  <c r="AG681" i="23"/>
  <c r="C682" i="23"/>
  <c r="L682" i="23" s="1"/>
  <c r="D682" i="23"/>
  <c r="E682" i="23"/>
  <c r="F682" i="23"/>
  <c r="G682" i="23"/>
  <c r="AG682" i="23"/>
  <c r="C683" i="23"/>
  <c r="J683" i="23" s="1"/>
  <c r="D683" i="23"/>
  <c r="E683" i="23"/>
  <c r="F683" i="23"/>
  <c r="G683" i="23"/>
  <c r="AG683" i="23"/>
  <c r="C684" i="23"/>
  <c r="L684" i="23" s="1"/>
  <c r="D684" i="23"/>
  <c r="E684" i="23"/>
  <c r="F684" i="23"/>
  <c r="G684" i="23"/>
  <c r="AG684" i="23"/>
  <c r="C685" i="23"/>
  <c r="J685" i="23" s="1"/>
  <c r="D685" i="23"/>
  <c r="E685" i="23"/>
  <c r="F685" i="23"/>
  <c r="G685" i="23"/>
  <c r="AG685" i="23"/>
  <c r="C686" i="23"/>
  <c r="L686" i="23" s="1"/>
  <c r="D686" i="23"/>
  <c r="E686" i="23"/>
  <c r="F686" i="23"/>
  <c r="G686" i="23"/>
  <c r="AG686" i="23"/>
  <c r="C687" i="23"/>
  <c r="J687" i="23" s="1"/>
  <c r="D687" i="23"/>
  <c r="E687" i="23"/>
  <c r="F687" i="23"/>
  <c r="G687" i="23"/>
  <c r="AG687" i="23"/>
  <c r="C688" i="23"/>
  <c r="L688" i="23" s="1"/>
  <c r="D688" i="23"/>
  <c r="E688" i="23"/>
  <c r="F688" i="23"/>
  <c r="G688" i="23"/>
  <c r="AG688" i="23"/>
  <c r="C689" i="23"/>
  <c r="K689" i="23" s="1"/>
  <c r="D689" i="23"/>
  <c r="E689" i="23"/>
  <c r="F689" i="23"/>
  <c r="G689" i="23"/>
  <c r="AG689" i="23"/>
  <c r="N690" i="23"/>
  <c r="O690" i="23"/>
  <c r="P690" i="23"/>
  <c r="Q690" i="23"/>
  <c r="R690" i="23"/>
  <c r="S690" i="23"/>
  <c r="T690" i="23"/>
  <c r="U690" i="23"/>
  <c r="AG690" i="23"/>
  <c r="C692" i="23"/>
  <c r="D692" i="23"/>
  <c r="E692" i="23"/>
  <c r="F692" i="23"/>
  <c r="G692" i="23"/>
  <c r="AG692" i="23"/>
  <c r="C693" i="23"/>
  <c r="D693" i="23"/>
  <c r="E693" i="23"/>
  <c r="F693" i="23"/>
  <c r="G693" i="23"/>
  <c r="AG693" i="23"/>
  <c r="C694" i="23"/>
  <c r="D694" i="23"/>
  <c r="E694" i="23"/>
  <c r="F694" i="23"/>
  <c r="G694" i="23"/>
  <c r="AG694" i="23"/>
  <c r="C695" i="23"/>
  <c r="D695" i="23"/>
  <c r="E695" i="23"/>
  <c r="F695" i="23"/>
  <c r="G695" i="23"/>
  <c r="AG695" i="23"/>
  <c r="C696" i="23"/>
  <c r="D696" i="23"/>
  <c r="E696" i="23"/>
  <c r="F696" i="23"/>
  <c r="G696" i="23"/>
  <c r="AG696" i="23"/>
  <c r="C697" i="23"/>
  <c r="D697" i="23"/>
  <c r="E697" i="23"/>
  <c r="F697" i="23"/>
  <c r="G697" i="23"/>
  <c r="AG697" i="23"/>
  <c r="C698" i="23"/>
  <c r="D698" i="23"/>
  <c r="E698" i="23"/>
  <c r="F698" i="23"/>
  <c r="G698" i="23"/>
  <c r="AG698" i="23"/>
  <c r="C699" i="23"/>
  <c r="D699" i="23"/>
  <c r="E699" i="23"/>
  <c r="F699" i="23"/>
  <c r="G699" i="23"/>
  <c r="AG699" i="23"/>
  <c r="C700" i="23"/>
  <c r="D700" i="23"/>
  <c r="E700" i="23"/>
  <c r="F700" i="23"/>
  <c r="G700" i="23"/>
  <c r="AG700" i="23"/>
  <c r="C701" i="23"/>
  <c r="D701" i="23"/>
  <c r="E701" i="23"/>
  <c r="F701" i="23"/>
  <c r="G701" i="23"/>
  <c r="AG701" i="23"/>
  <c r="C702" i="23"/>
  <c r="D702" i="23"/>
  <c r="E702" i="23"/>
  <c r="F702" i="23"/>
  <c r="G702" i="23"/>
  <c r="AG702" i="23"/>
  <c r="C703" i="23"/>
  <c r="D703" i="23"/>
  <c r="E703" i="23"/>
  <c r="F703" i="23"/>
  <c r="G703" i="23"/>
  <c r="AG703" i="23"/>
  <c r="C704" i="23"/>
  <c r="D704" i="23"/>
  <c r="E704" i="23"/>
  <c r="F704" i="23"/>
  <c r="G704" i="23"/>
  <c r="AG704" i="23"/>
  <c r="C705" i="23"/>
  <c r="D705" i="23"/>
  <c r="E705" i="23"/>
  <c r="F705" i="23"/>
  <c r="G705" i="23"/>
  <c r="AG705" i="23"/>
  <c r="C706" i="23"/>
  <c r="D706" i="23"/>
  <c r="E706" i="23"/>
  <c r="F706" i="23"/>
  <c r="G706" i="23"/>
  <c r="AG706" i="23"/>
  <c r="C707" i="23"/>
  <c r="D707" i="23"/>
  <c r="E707" i="23"/>
  <c r="F707" i="23"/>
  <c r="G707" i="23"/>
  <c r="AG707" i="23"/>
  <c r="C708" i="23"/>
  <c r="D708" i="23"/>
  <c r="E708" i="23"/>
  <c r="F708" i="23"/>
  <c r="G708" i="23"/>
  <c r="AG708" i="23"/>
  <c r="C709" i="23"/>
  <c r="D709" i="23"/>
  <c r="E709" i="23"/>
  <c r="F709" i="23"/>
  <c r="G709" i="23"/>
  <c r="AG709" i="23"/>
  <c r="C710" i="23"/>
  <c r="D710" i="23"/>
  <c r="E710" i="23"/>
  <c r="F710" i="23"/>
  <c r="G710" i="23"/>
  <c r="AG710" i="23"/>
  <c r="C711" i="23"/>
  <c r="D711" i="23"/>
  <c r="E711" i="23"/>
  <c r="F711" i="23"/>
  <c r="G711" i="23"/>
  <c r="AG711" i="23"/>
  <c r="C712" i="23"/>
  <c r="D712" i="23"/>
  <c r="E712" i="23"/>
  <c r="F712" i="23"/>
  <c r="G712" i="23"/>
  <c r="AG712" i="23"/>
  <c r="C713" i="23"/>
  <c r="D713" i="23"/>
  <c r="E713" i="23"/>
  <c r="F713" i="23"/>
  <c r="G713" i="23"/>
  <c r="AG713" i="23"/>
  <c r="C714" i="23"/>
  <c r="D714" i="23"/>
  <c r="E714" i="23"/>
  <c r="F714" i="23"/>
  <c r="G714" i="23"/>
  <c r="AG714" i="23"/>
  <c r="C715" i="23"/>
  <c r="D715" i="23"/>
  <c r="E715" i="23"/>
  <c r="F715" i="23"/>
  <c r="G715" i="23"/>
  <c r="AG715" i="23"/>
  <c r="C716" i="23"/>
  <c r="D716" i="23"/>
  <c r="E716" i="23"/>
  <c r="F716" i="23"/>
  <c r="G716" i="23"/>
  <c r="AG716" i="23"/>
  <c r="C717" i="23"/>
  <c r="D717" i="23"/>
  <c r="E717" i="23"/>
  <c r="F717" i="23"/>
  <c r="G717" i="23"/>
  <c r="AG717" i="23"/>
  <c r="C718" i="23"/>
  <c r="D718" i="23"/>
  <c r="E718" i="23"/>
  <c r="F718" i="23"/>
  <c r="G718" i="23"/>
  <c r="AG718" i="23"/>
  <c r="C719" i="23"/>
  <c r="D719" i="23"/>
  <c r="E719" i="23"/>
  <c r="F719" i="23"/>
  <c r="G719" i="23"/>
  <c r="AG719" i="23"/>
  <c r="C720" i="23"/>
  <c r="D720" i="23"/>
  <c r="E720" i="23"/>
  <c r="F720" i="23"/>
  <c r="G720" i="23"/>
  <c r="AG720" i="23"/>
  <c r="C721" i="23"/>
  <c r="D721" i="23"/>
  <c r="E721" i="23"/>
  <c r="F721" i="23"/>
  <c r="G721" i="23"/>
  <c r="AG721" i="23"/>
  <c r="C722" i="23"/>
  <c r="D722" i="23"/>
  <c r="E722" i="23"/>
  <c r="F722" i="23"/>
  <c r="G722" i="23"/>
  <c r="AG722" i="23"/>
  <c r="C723" i="23"/>
  <c r="D723" i="23"/>
  <c r="E723" i="23"/>
  <c r="F723" i="23"/>
  <c r="G723" i="23"/>
  <c r="AG723" i="23"/>
  <c r="C724" i="23"/>
  <c r="D724" i="23"/>
  <c r="E724" i="23"/>
  <c r="F724" i="23"/>
  <c r="G724" i="23"/>
  <c r="AG724" i="23"/>
  <c r="C725" i="23"/>
  <c r="D725" i="23"/>
  <c r="E725" i="23"/>
  <c r="F725" i="23"/>
  <c r="G725" i="23"/>
  <c r="AG725" i="23"/>
  <c r="C726" i="23"/>
  <c r="D726" i="23"/>
  <c r="E726" i="23"/>
  <c r="F726" i="23"/>
  <c r="G726" i="23"/>
  <c r="AG726" i="23"/>
  <c r="C727" i="23"/>
  <c r="D727" i="23"/>
  <c r="E727" i="23"/>
  <c r="F727" i="23"/>
  <c r="G727" i="23"/>
  <c r="AG727" i="23"/>
  <c r="C728" i="23"/>
  <c r="D728" i="23"/>
  <c r="E728" i="23"/>
  <c r="F728" i="23"/>
  <c r="G728" i="23"/>
  <c r="AG728" i="23"/>
  <c r="C729" i="23"/>
  <c r="D729" i="23"/>
  <c r="E729" i="23"/>
  <c r="F729" i="23"/>
  <c r="G729" i="23"/>
  <c r="AG729" i="23"/>
  <c r="C730" i="23"/>
  <c r="D730" i="23"/>
  <c r="E730" i="23"/>
  <c r="F730" i="23"/>
  <c r="G730" i="23"/>
  <c r="AG730" i="23"/>
  <c r="C731" i="23"/>
  <c r="D731" i="23"/>
  <c r="E731" i="23"/>
  <c r="F731" i="23"/>
  <c r="G731" i="23"/>
  <c r="AG731" i="23"/>
  <c r="C732" i="23"/>
  <c r="D732" i="23"/>
  <c r="E732" i="23"/>
  <c r="F732" i="23"/>
  <c r="G732" i="23"/>
  <c r="AG732" i="23"/>
  <c r="C733" i="23"/>
  <c r="D733" i="23"/>
  <c r="E733" i="23"/>
  <c r="F733" i="23"/>
  <c r="G733" i="23"/>
  <c r="AG733" i="23"/>
  <c r="C734" i="23"/>
  <c r="D734" i="23"/>
  <c r="E734" i="23"/>
  <c r="F734" i="23"/>
  <c r="G734" i="23"/>
  <c r="AG734" i="23"/>
  <c r="C735" i="23"/>
  <c r="D735" i="23"/>
  <c r="E735" i="23"/>
  <c r="F735" i="23"/>
  <c r="G735" i="23"/>
  <c r="AG735" i="23"/>
  <c r="C736" i="23"/>
  <c r="D736" i="23"/>
  <c r="E736" i="23"/>
  <c r="F736" i="23"/>
  <c r="G736" i="23"/>
  <c r="AG736" i="23"/>
  <c r="C737" i="23"/>
  <c r="D737" i="23"/>
  <c r="E737" i="23"/>
  <c r="F737" i="23"/>
  <c r="G737" i="23"/>
  <c r="AG737" i="23"/>
  <c r="C738" i="23"/>
  <c r="D738" i="23"/>
  <c r="E738" i="23"/>
  <c r="F738" i="23"/>
  <c r="G738" i="23"/>
  <c r="AG738" i="23"/>
  <c r="C739" i="23"/>
  <c r="D739" i="23"/>
  <c r="E739" i="23"/>
  <c r="F739" i="23"/>
  <c r="G739" i="23"/>
  <c r="AG739" i="23"/>
  <c r="C740" i="23"/>
  <c r="D740" i="23"/>
  <c r="E740" i="23"/>
  <c r="F740" i="23"/>
  <c r="G740" i="23"/>
  <c r="AG740" i="23"/>
  <c r="C741" i="23"/>
  <c r="D741" i="23"/>
  <c r="E741" i="23"/>
  <c r="F741" i="23"/>
  <c r="G741" i="23"/>
  <c r="AG741" i="23"/>
  <c r="C742" i="23"/>
  <c r="D742" i="23"/>
  <c r="E742" i="23"/>
  <c r="F742" i="23"/>
  <c r="G742" i="23"/>
  <c r="AG742" i="23"/>
  <c r="C743" i="23"/>
  <c r="D743" i="23"/>
  <c r="E743" i="23"/>
  <c r="F743" i="23"/>
  <c r="G743" i="23"/>
  <c r="AG743" i="23"/>
  <c r="C744" i="23"/>
  <c r="D744" i="23"/>
  <c r="E744" i="23"/>
  <c r="F744" i="23"/>
  <c r="G744" i="23"/>
  <c r="AG744" i="23"/>
  <c r="C745" i="23"/>
  <c r="D745" i="23"/>
  <c r="E745" i="23"/>
  <c r="F745" i="23"/>
  <c r="G745" i="23"/>
  <c r="AG745" i="23"/>
  <c r="C746" i="23"/>
  <c r="D746" i="23"/>
  <c r="E746" i="23"/>
  <c r="F746" i="23"/>
  <c r="G746" i="23"/>
  <c r="AG746" i="23"/>
  <c r="C747" i="23"/>
  <c r="D747" i="23"/>
  <c r="E747" i="23"/>
  <c r="F747" i="23"/>
  <c r="G747" i="23"/>
  <c r="AG747" i="23"/>
  <c r="C748" i="23"/>
  <c r="D748" i="23"/>
  <c r="E748" i="23"/>
  <c r="F748" i="23"/>
  <c r="G748" i="23"/>
  <c r="AG748" i="23"/>
  <c r="C749" i="23"/>
  <c r="D749" i="23"/>
  <c r="E749" i="23"/>
  <c r="F749" i="23"/>
  <c r="G749" i="23"/>
  <c r="AG749" i="23"/>
  <c r="C750" i="23"/>
  <c r="D750" i="23"/>
  <c r="E750" i="23"/>
  <c r="F750" i="23"/>
  <c r="G750" i="23"/>
  <c r="AG750" i="23"/>
  <c r="C751" i="23"/>
  <c r="D751" i="23"/>
  <c r="E751" i="23"/>
  <c r="F751" i="23"/>
  <c r="G751" i="23"/>
  <c r="AG751" i="23"/>
  <c r="C752" i="23"/>
  <c r="D752" i="23"/>
  <c r="E752" i="23"/>
  <c r="F752" i="23"/>
  <c r="G752" i="23"/>
  <c r="AG752" i="23"/>
  <c r="C753" i="23"/>
  <c r="D753" i="23"/>
  <c r="E753" i="23"/>
  <c r="F753" i="23"/>
  <c r="G753" i="23"/>
  <c r="AG753" i="23"/>
  <c r="C754" i="23"/>
  <c r="D754" i="23"/>
  <c r="E754" i="23"/>
  <c r="F754" i="23"/>
  <c r="G754" i="23"/>
  <c r="AG754" i="23"/>
  <c r="C755" i="23"/>
  <c r="D755" i="23"/>
  <c r="E755" i="23"/>
  <c r="F755" i="23"/>
  <c r="G755" i="23"/>
  <c r="AG755" i="23"/>
  <c r="C756" i="23"/>
  <c r="D756" i="23"/>
  <c r="E756" i="23"/>
  <c r="F756" i="23"/>
  <c r="G756" i="23"/>
  <c r="AG756" i="23"/>
  <c r="C757" i="23"/>
  <c r="D757" i="23"/>
  <c r="E757" i="23"/>
  <c r="F757" i="23"/>
  <c r="G757" i="23"/>
  <c r="AG757" i="23"/>
  <c r="C758" i="23"/>
  <c r="D758" i="23"/>
  <c r="E758" i="23"/>
  <c r="F758" i="23"/>
  <c r="G758" i="23"/>
  <c r="AG758" i="23"/>
  <c r="C759" i="23"/>
  <c r="D759" i="23"/>
  <c r="E759" i="23"/>
  <c r="F759" i="23"/>
  <c r="G759" i="23"/>
  <c r="AG759" i="23"/>
  <c r="C760" i="23"/>
  <c r="D760" i="23"/>
  <c r="E760" i="23"/>
  <c r="F760" i="23"/>
  <c r="G760" i="23"/>
  <c r="AG760" i="23"/>
  <c r="C761" i="23"/>
  <c r="D761" i="23"/>
  <c r="E761" i="23"/>
  <c r="F761" i="23"/>
  <c r="G761" i="23"/>
  <c r="AG761" i="23"/>
  <c r="C762" i="23"/>
  <c r="D762" i="23"/>
  <c r="E762" i="23"/>
  <c r="F762" i="23"/>
  <c r="G762" i="23"/>
  <c r="AG762" i="23"/>
  <c r="C763" i="23"/>
  <c r="D763" i="23"/>
  <c r="E763" i="23"/>
  <c r="F763" i="23"/>
  <c r="G763" i="23"/>
  <c r="AG763" i="23"/>
  <c r="C764" i="23"/>
  <c r="D764" i="23"/>
  <c r="E764" i="23"/>
  <c r="F764" i="23"/>
  <c r="G764" i="23"/>
  <c r="AG764" i="23"/>
  <c r="C765" i="23"/>
  <c r="D765" i="23"/>
  <c r="E765" i="23"/>
  <c r="F765" i="23"/>
  <c r="G765" i="23"/>
  <c r="AG765" i="23"/>
  <c r="C766" i="23"/>
  <c r="D766" i="23"/>
  <c r="E766" i="23"/>
  <c r="F766" i="23"/>
  <c r="G766" i="23"/>
  <c r="AG766" i="23"/>
  <c r="C767" i="23"/>
  <c r="D767" i="23"/>
  <c r="E767" i="23"/>
  <c r="F767" i="23"/>
  <c r="G767" i="23"/>
  <c r="AG767" i="23"/>
  <c r="C768" i="23"/>
  <c r="D768" i="23"/>
  <c r="E768" i="23"/>
  <c r="F768" i="23"/>
  <c r="G768" i="23"/>
  <c r="AG768" i="23"/>
  <c r="C769" i="23"/>
  <c r="D769" i="23"/>
  <c r="E769" i="23"/>
  <c r="F769" i="23"/>
  <c r="G769" i="23"/>
  <c r="AG769" i="23"/>
  <c r="C770" i="23"/>
  <c r="D770" i="23"/>
  <c r="E770" i="23"/>
  <c r="F770" i="23"/>
  <c r="G770" i="23"/>
  <c r="AG770" i="23"/>
  <c r="C771" i="23"/>
  <c r="D771" i="23"/>
  <c r="E771" i="23"/>
  <c r="F771" i="23"/>
  <c r="G771" i="23"/>
  <c r="AG771" i="23"/>
  <c r="C772" i="23"/>
  <c r="D772" i="23"/>
  <c r="E772" i="23"/>
  <c r="F772" i="23"/>
  <c r="G772" i="23"/>
  <c r="AG772" i="23"/>
  <c r="C773" i="23"/>
  <c r="D773" i="23"/>
  <c r="E773" i="23"/>
  <c r="F773" i="23"/>
  <c r="G773" i="23"/>
  <c r="AG773" i="23"/>
  <c r="C774" i="23"/>
  <c r="D774" i="23"/>
  <c r="E774" i="23"/>
  <c r="F774" i="23"/>
  <c r="G774" i="23"/>
  <c r="AG774" i="23"/>
  <c r="C775" i="23"/>
  <c r="D775" i="23"/>
  <c r="E775" i="23"/>
  <c r="F775" i="23"/>
  <c r="G775" i="23"/>
  <c r="AG775" i="23"/>
  <c r="C776" i="23"/>
  <c r="D776" i="23"/>
  <c r="E776" i="23"/>
  <c r="F776" i="23"/>
  <c r="G776" i="23"/>
  <c r="AG776" i="23"/>
  <c r="C777" i="23"/>
  <c r="D777" i="23"/>
  <c r="E777" i="23"/>
  <c r="F777" i="23"/>
  <c r="G777" i="23"/>
  <c r="AG777" i="23"/>
  <c r="C778" i="23"/>
  <c r="D778" i="23"/>
  <c r="E778" i="23"/>
  <c r="F778" i="23"/>
  <c r="G778" i="23"/>
  <c r="AG778" i="23"/>
  <c r="C779" i="23"/>
  <c r="D779" i="23"/>
  <c r="E779" i="23"/>
  <c r="F779" i="23"/>
  <c r="G779" i="23"/>
  <c r="AG779" i="23"/>
  <c r="C780" i="23"/>
  <c r="D780" i="23"/>
  <c r="E780" i="23"/>
  <c r="F780" i="23"/>
  <c r="G780" i="23"/>
  <c r="AG780" i="23"/>
  <c r="C781" i="23"/>
  <c r="D781" i="23"/>
  <c r="E781" i="23"/>
  <c r="F781" i="23"/>
  <c r="G781" i="23"/>
  <c r="AG781" i="23"/>
  <c r="C782" i="23"/>
  <c r="D782" i="23"/>
  <c r="E782" i="23"/>
  <c r="F782" i="23"/>
  <c r="G782" i="23"/>
  <c r="AG782" i="23"/>
  <c r="C783" i="23"/>
  <c r="D783" i="23"/>
  <c r="E783" i="23"/>
  <c r="F783" i="23"/>
  <c r="G783" i="23"/>
  <c r="AG783" i="23"/>
  <c r="C784" i="23"/>
  <c r="D784" i="23"/>
  <c r="E784" i="23"/>
  <c r="F784" i="23"/>
  <c r="G784" i="23"/>
  <c r="AG784" i="23"/>
  <c r="C785" i="23"/>
  <c r="D785" i="23"/>
  <c r="E785" i="23"/>
  <c r="F785" i="23"/>
  <c r="G785" i="23"/>
  <c r="AG785" i="23"/>
  <c r="C786" i="23"/>
  <c r="D786" i="23"/>
  <c r="E786" i="23"/>
  <c r="F786" i="23"/>
  <c r="G786" i="23"/>
  <c r="AG786" i="23"/>
  <c r="C787" i="23"/>
  <c r="D787" i="23"/>
  <c r="E787" i="23"/>
  <c r="F787" i="23"/>
  <c r="G787" i="23"/>
  <c r="AG787" i="23"/>
  <c r="C788" i="23"/>
  <c r="D788" i="23"/>
  <c r="E788" i="23"/>
  <c r="F788" i="23"/>
  <c r="G788" i="23"/>
  <c r="AG788" i="23"/>
  <c r="C789" i="23"/>
  <c r="D789" i="23"/>
  <c r="E789" i="23"/>
  <c r="F789" i="23"/>
  <c r="G789" i="23"/>
  <c r="AG789" i="23"/>
  <c r="C790" i="23"/>
  <c r="D790" i="23"/>
  <c r="E790" i="23"/>
  <c r="F790" i="23"/>
  <c r="G790" i="23"/>
  <c r="AG790" i="23"/>
  <c r="C791" i="23"/>
  <c r="D791" i="23"/>
  <c r="E791" i="23"/>
  <c r="F791" i="23"/>
  <c r="G791" i="23"/>
  <c r="AG791" i="23"/>
  <c r="C792" i="23"/>
  <c r="D792" i="23"/>
  <c r="E792" i="23"/>
  <c r="F792" i="23"/>
  <c r="G792" i="23"/>
  <c r="AG792" i="23"/>
  <c r="C793" i="23"/>
  <c r="D793" i="23"/>
  <c r="E793" i="23"/>
  <c r="F793" i="23"/>
  <c r="G793" i="23"/>
  <c r="AG793" i="23"/>
  <c r="C794" i="23"/>
  <c r="D794" i="23"/>
  <c r="E794" i="23"/>
  <c r="F794" i="23"/>
  <c r="G794" i="23"/>
  <c r="AG794" i="23"/>
  <c r="C795" i="23"/>
  <c r="D795" i="23"/>
  <c r="E795" i="23"/>
  <c r="F795" i="23"/>
  <c r="G795" i="23"/>
  <c r="AG795" i="23"/>
  <c r="C796" i="23"/>
  <c r="D796" i="23"/>
  <c r="E796" i="23"/>
  <c r="F796" i="23"/>
  <c r="G796" i="23"/>
  <c r="AG796" i="23"/>
  <c r="C797" i="23"/>
  <c r="D797" i="23"/>
  <c r="E797" i="23"/>
  <c r="F797" i="23"/>
  <c r="G797" i="23"/>
  <c r="AG797" i="23"/>
  <c r="C798" i="23"/>
  <c r="D798" i="23"/>
  <c r="E798" i="23"/>
  <c r="F798" i="23"/>
  <c r="G798" i="23"/>
  <c r="AG798" i="23"/>
  <c r="C799" i="23"/>
  <c r="D799" i="23"/>
  <c r="E799" i="23"/>
  <c r="F799" i="23"/>
  <c r="G799" i="23"/>
  <c r="AG799" i="23"/>
  <c r="C800" i="23"/>
  <c r="D800" i="23"/>
  <c r="E800" i="23"/>
  <c r="F800" i="23"/>
  <c r="G800" i="23"/>
  <c r="AG800" i="23"/>
  <c r="C801" i="23"/>
  <c r="D801" i="23"/>
  <c r="E801" i="23"/>
  <c r="F801" i="23"/>
  <c r="G801" i="23"/>
  <c r="AG801" i="23"/>
  <c r="C802" i="23"/>
  <c r="D802" i="23"/>
  <c r="E802" i="23"/>
  <c r="F802" i="23"/>
  <c r="G802" i="23"/>
  <c r="AG802" i="23"/>
  <c r="C803" i="23"/>
  <c r="D803" i="23"/>
  <c r="E803" i="23"/>
  <c r="F803" i="23"/>
  <c r="G803" i="23"/>
  <c r="AG803" i="23"/>
  <c r="C804" i="23"/>
  <c r="D804" i="23"/>
  <c r="E804" i="23"/>
  <c r="F804" i="23"/>
  <c r="G804" i="23"/>
  <c r="AG804" i="23"/>
  <c r="C805" i="23"/>
  <c r="D805" i="23"/>
  <c r="E805" i="23"/>
  <c r="F805" i="23"/>
  <c r="G805" i="23"/>
  <c r="AG805" i="23"/>
  <c r="C806" i="23"/>
  <c r="D806" i="23"/>
  <c r="E806" i="23"/>
  <c r="F806" i="23"/>
  <c r="G806" i="23"/>
  <c r="AG806" i="23"/>
  <c r="C807" i="23"/>
  <c r="D807" i="23"/>
  <c r="E807" i="23"/>
  <c r="F807" i="23"/>
  <c r="G807" i="23"/>
  <c r="AG807" i="23"/>
  <c r="C808" i="23"/>
  <c r="D808" i="23"/>
  <c r="E808" i="23"/>
  <c r="F808" i="23"/>
  <c r="G808" i="23"/>
  <c r="AG808" i="23"/>
  <c r="C809" i="23"/>
  <c r="D809" i="23"/>
  <c r="E809" i="23"/>
  <c r="F809" i="23"/>
  <c r="G809" i="23"/>
  <c r="AG809" i="23"/>
  <c r="C810" i="23"/>
  <c r="D810" i="23"/>
  <c r="E810" i="23"/>
  <c r="F810" i="23"/>
  <c r="G810" i="23"/>
  <c r="AG810" i="23"/>
  <c r="C811" i="23"/>
  <c r="D811" i="23"/>
  <c r="E811" i="23"/>
  <c r="F811" i="23"/>
  <c r="G811" i="23"/>
  <c r="AG811" i="23"/>
  <c r="C812" i="23"/>
  <c r="D812" i="23"/>
  <c r="E812" i="23"/>
  <c r="F812" i="23"/>
  <c r="G812" i="23"/>
  <c r="AG812" i="23"/>
  <c r="C813" i="23"/>
  <c r="D813" i="23"/>
  <c r="E813" i="23"/>
  <c r="F813" i="23"/>
  <c r="G813" i="23"/>
  <c r="AG813" i="23"/>
  <c r="C814" i="23"/>
  <c r="D814" i="23"/>
  <c r="E814" i="23"/>
  <c r="F814" i="23"/>
  <c r="G814" i="23"/>
  <c r="AG814" i="23"/>
  <c r="C815" i="23"/>
  <c r="D815" i="23"/>
  <c r="E815" i="23"/>
  <c r="F815" i="23"/>
  <c r="G815" i="23"/>
  <c r="AG815" i="23"/>
  <c r="C816" i="23"/>
  <c r="D816" i="23"/>
  <c r="E816" i="23"/>
  <c r="F816" i="23"/>
  <c r="G816" i="23"/>
  <c r="AG816" i="23"/>
  <c r="C817" i="23"/>
  <c r="D817" i="23"/>
  <c r="E817" i="23"/>
  <c r="F817" i="23"/>
  <c r="G817" i="23"/>
  <c r="AG817" i="23"/>
  <c r="C818" i="23"/>
  <c r="D818" i="23"/>
  <c r="E818" i="23"/>
  <c r="F818" i="23"/>
  <c r="G818" i="23"/>
  <c r="AG818" i="23"/>
  <c r="C819" i="23"/>
  <c r="D819" i="23"/>
  <c r="E819" i="23"/>
  <c r="F819" i="23"/>
  <c r="G819" i="23"/>
  <c r="AG819" i="23"/>
  <c r="C820" i="23"/>
  <c r="D820" i="23"/>
  <c r="E820" i="23"/>
  <c r="F820" i="23"/>
  <c r="G820" i="23"/>
  <c r="AG820" i="23"/>
  <c r="C821" i="23"/>
  <c r="D821" i="23"/>
  <c r="E821" i="23"/>
  <c r="F821" i="23"/>
  <c r="G821" i="23"/>
  <c r="AG821" i="23"/>
  <c r="C822" i="23"/>
  <c r="D822" i="23"/>
  <c r="E822" i="23"/>
  <c r="F822" i="23"/>
  <c r="G822" i="23"/>
  <c r="AG822" i="23"/>
  <c r="C823" i="23"/>
  <c r="D823" i="23"/>
  <c r="E823" i="23"/>
  <c r="F823" i="23"/>
  <c r="G823" i="23"/>
  <c r="AG823" i="23"/>
  <c r="C824" i="23"/>
  <c r="D824" i="23"/>
  <c r="E824" i="23"/>
  <c r="F824" i="23"/>
  <c r="G824" i="23"/>
  <c r="AG824" i="23"/>
  <c r="C825" i="23"/>
  <c r="D825" i="23"/>
  <c r="E825" i="23"/>
  <c r="F825" i="23"/>
  <c r="G825" i="23"/>
  <c r="AG825" i="23"/>
  <c r="C826" i="23"/>
  <c r="D826" i="23"/>
  <c r="E826" i="23"/>
  <c r="F826" i="23"/>
  <c r="G826" i="23"/>
  <c r="AG826" i="23"/>
  <c r="C827" i="23"/>
  <c r="D827" i="23"/>
  <c r="E827" i="23"/>
  <c r="F827" i="23"/>
  <c r="G827" i="23"/>
  <c r="AG827" i="23"/>
  <c r="C828" i="23"/>
  <c r="D828" i="23"/>
  <c r="E828" i="23"/>
  <c r="F828" i="23"/>
  <c r="G828" i="23"/>
  <c r="AG828" i="23"/>
  <c r="C829" i="23"/>
  <c r="D829" i="23"/>
  <c r="E829" i="23"/>
  <c r="F829" i="23"/>
  <c r="G829" i="23"/>
  <c r="AG829" i="23"/>
  <c r="C830" i="23"/>
  <c r="D830" i="23"/>
  <c r="E830" i="23"/>
  <c r="F830" i="23"/>
  <c r="G830" i="23"/>
  <c r="AG830" i="23"/>
  <c r="C831" i="23"/>
  <c r="D831" i="23"/>
  <c r="E831" i="23"/>
  <c r="F831" i="23"/>
  <c r="G831" i="23"/>
  <c r="AG831" i="23"/>
  <c r="C832" i="23"/>
  <c r="D832" i="23"/>
  <c r="E832" i="23"/>
  <c r="F832" i="23"/>
  <c r="G832" i="23"/>
  <c r="AG832" i="23"/>
  <c r="C833" i="23"/>
  <c r="D833" i="23"/>
  <c r="E833" i="23"/>
  <c r="F833" i="23"/>
  <c r="G833" i="23"/>
  <c r="AG833" i="23"/>
  <c r="C834" i="23"/>
  <c r="D834" i="23"/>
  <c r="E834" i="23"/>
  <c r="F834" i="23"/>
  <c r="G834" i="23"/>
  <c r="AG834" i="23"/>
  <c r="C835" i="23"/>
  <c r="D835" i="23"/>
  <c r="E835" i="23"/>
  <c r="F835" i="23"/>
  <c r="G835" i="23"/>
  <c r="AG835" i="23"/>
  <c r="C836" i="23"/>
  <c r="D836" i="23"/>
  <c r="E836" i="23"/>
  <c r="F836" i="23"/>
  <c r="G836" i="23"/>
  <c r="AG836" i="23"/>
  <c r="C837" i="23"/>
  <c r="D837" i="23"/>
  <c r="E837" i="23"/>
  <c r="F837" i="23"/>
  <c r="G837" i="23"/>
  <c r="AG837" i="23"/>
  <c r="C838" i="23"/>
  <c r="D838" i="23"/>
  <c r="E838" i="23"/>
  <c r="F838" i="23"/>
  <c r="G838" i="23"/>
  <c r="AG838" i="23"/>
  <c r="C839" i="23"/>
  <c r="D839" i="23"/>
  <c r="E839" i="23"/>
  <c r="F839" i="23"/>
  <c r="G839" i="23"/>
  <c r="AG839" i="23"/>
  <c r="C840" i="23"/>
  <c r="D840" i="23"/>
  <c r="E840" i="23"/>
  <c r="F840" i="23"/>
  <c r="G840" i="23"/>
  <c r="AG840" i="23"/>
  <c r="C841" i="23"/>
  <c r="D841" i="23"/>
  <c r="E841" i="23"/>
  <c r="F841" i="23"/>
  <c r="G841" i="23"/>
  <c r="AG841" i="23"/>
  <c r="C842" i="23"/>
  <c r="D842" i="23"/>
  <c r="E842" i="23"/>
  <c r="F842" i="23"/>
  <c r="G842" i="23"/>
  <c r="AG842" i="23"/>
  <c r="C843" i="23"/>
  <c r="D843" i="23"/>
  <c r="E843" i="23"/>
  <c r="F843" i="23"/>
  <c r="G843" i="23"/>
  <c r="AG843" i="23"/>
  <c r="C844" i="23"/>
  <c r="D844" i="23"/>
  <c r="E844" i="23"/>
  <c r="F844" i="23"/>
  <c r="G844" i="23"/>
  <c r="AG844" i="23"/>
  <c r="C845" i="23"/>
  <c r="D845" i="23"/>
  <c r="E845" i="23"/>
  <c r="F845" i="23"/>
  <c r="G845" i="23"/>
  <c r="AG845" i="23"/>
  <c r="C846" i="23"/>
  <c r="D846" i="23"/>
  <c r="E846" i="23"/>
  <c r="F846" i="23"/>
  <c r="G846" i="23"/>
  <c r="AG846" i="23"/>
  <c r="C847" i="23"/>
  <c r="D847" i="23"/>
  <c r="E847" i="23"/>
  <c r="F847" i="23"/>
  <c r="G847" i="23"/>
  <c r="AG847" i="23"/>
  <c r="C848" i="23"/>
  <c r="D848" i="23"/>
  <c r="E848" i="23"/>
  <c r="F848" i="23"/>
  <c r="G848" i="23"/>
  <c r="AG848" i="23"/>
  <c r="C849" i="23"/>
  <c r="D849" i="23"/>
  <c r="E849" i="23"/>
  <c r="F849" i="23"/>
  <c r="G849" i="23"/>
  <c r="AG849" i="23"/>
  <c r="C850" i="23"/>
  <c r="D850" i="23"/>
  <c r="E850" i="23"/>
  <c r="F850" i="23"/>
  <c r="G850" i="23"/>
  <c r="AG850" i="23"/>
  <c r="C851" i="23"/>
  <c r="D851" i="23"/>
  <c r="E851" i="23"/>
  <c r="F851" i="23"/>
  <c r="G851" i="23"/>
  <c r="AG851" i="23"/>
  <c r="C852" i="23"/>
  <c r="D852" i="23"/>
  <c r="E852" i="23"/>
  <c r="F852" i="23"/>
  <c r="G852" i="23"/>
  <c r="AG852" i="23"/>
  <c r="C853" i="23"/>
  <c r="D853" i="23"/>
  <c r="E853" i="23"/>
  <c r="F853" i="23"/>
  <c r="G853" i="23"/>
  <c r="AG853" i="23"/>
  <c r="C854" i="23"/>
  <c r="D854" i="23"/>
  <c r="E854" i="23"/>
  <c r="F854" i="23"/>
  <c r="G854" i="23"/>
  <c r="AG854" i="23"/>
  <c r="C855" i="23"/>
  <c r="D855" i="23"/>
  <c r="E855" i="23"/>
  <c r="F855" i="23"/>
  <c r="G855" i="23"/>
  <c r="AG855" i="23"/>
  <c r="C856" i="23"/>
  <c r="D856" i="23"/>
  <c r="E856" i="23"/>
  <c r="F856" i="23"/>
  <c r="G856" i="23"/>
  <c r="AG856" i="23"/>
  <c r="C857" i="23"/>
  <c r="D857" i="23"/>
  <c r="E857" i="23"/>
  <c r="F857" i="23"/>
  <c r="G857" i="23"/>
  <c r="AG857" i="23"/>
  <c r="C858" i="23"/>
  <c r="D858" i="23"/>
  <c r="E858" i="23"/>
  <c r="F858" i="23"/>
  <c r="G858" i="23"/>
  <c r="AG858" i="23"/>
  <c r="C859" i="23"/>
  <c r="D859" i="23"/>
  <c r="E859" i="23"/>
  <c r="F859" i="23"/>
  <c r="G859" i="23"/>
  <c r="AG859" i="23"/>
  <c r="C860" i="23"/>
  <c r="D860" i="23"/>
  <c r="E860" i="23"/>
  <c r="F860" i="23"/>
  <c r="G860" i="23"/>
  <c r="AG860" i="23"/>
  <c r="C861" i="23"/>
  <c r="D861" i="23"/>
  <c r="E861" i="23"/>
  <c r="F861" i="23"/>
  <c r="G861" i="23"/>
  <c r="AG861" i="23"/>
  <c r="C862" i="23"/>
  <c r="D862" i="23"/>
  <c r="E862" i="23"/>
  <c r="F862" i="23"/>
  <c r="G862" i="23"/>
  <c r="AG862" i="23"/>
  <c r="C863" i="23"/>
  <c r="D863" i="23"/>
  <c r="E863" i="23"/>
  <c r="F863" i="23"/>
  <c r="G863" i="23"/>
  <c r="AG863" i="23"/>
  <c r="C864" i="23"/>
  <c r="D864" i="23"/>
  <c r="E864" i="23"/>
  <c r="F864" i="23"/>
  <c r="G864" i="23"/>
  <c r="AG864" i="23"/>
  <c r="C865" i="23"/>
  <c r="D865" i="23"/>
  <c r="E865" i="23"/>
  <c r="F865" i="23"/>
  <c r="G865" i="23"/>
  <c r="AG865" i="23"/>
  <c r="C866" i="23"/>
  <c r="D866" i="23"/>
  <c r="E866" i="23"/>
  <c r="F866" i="23"/>
  <c r="G866" i="23"/>
  <c r="AG866" i="23"/>
  <c r="C867" i="23"/>
  <c r="D867" i="23"/>
  <c r="E867" i="23"/>
  <c r="F867" i="23"/>
  <c r="G867" i="23"/>
  <c r="AG867" i="23"/>
  <c r="C868" i="23"/>
  <c r="D868" i="23"/>
  <c r="E868" i="23"/>
  <c r="F868" i="23"/>
  <c r="G868" i="23"/>
  <c r="AG868" i="23"/>
  <c r="C869" i="23"/>
  <c r="D869" i="23"/>
  <c r="E869" i="23"/>
  <c r="F869" i="23"/>
  <c r="G869" i="23"/>
  <c r="AG869" i="23"/>
  <c r="C870" i="23"/>
  <c r="D870" i="23"/>
  <c r="E870" i="23"/>
  <c r="F870" i="23"/>
  <c r="G870" i="23"/>
  <c r="AG870" i="23"/>
  <c r="C871" i="23"/>
  <c r="D871" i="23"/>
  <c r="E871" i="23"/>
  <c r="F871" i="23"/>
  <c r="G871" i="23"/>
  <c r="AG871" i="23"/>
  <c r="C872" i="23"/>
  <c r="D872" i="23"/>
  <c r="E872" i="23"/>
  <c r="F872" i="23"/>
  <c r="G872" i="23"/>
  <c r="AG872" i="23"/>
  <c r="C873" i="23"/>
  <c r="D873" i="23"/>
  <c r="E873" i="23"/>
  <c r="F873" i="23"/>
  <c r="G873" i="23"/>
  <c r="AG873" i="23"/>
  <c r="C874" i="23"/>
  <c r="D874" i="23"/>
  <c r="E874" i="23"/>
  <c r="F874" i="23"/>
  <c r="G874" i="23"/>
  <c r="AG874" i="23"/>
  <c r="C875" i="23"/>
  <c r="D875" i="23"/>
  <c r="E875" i="23"/>
  <c r="F875" i="23"/>
  <c r="G875" i="23"/>
  <c r="AG875" i="23"/>
  <c r="C876" i="23"/>
  <c r="D876" i="23"/>
  <c r="E876" i="23"/>
  <c r="F876" i="23"/>
  <c r="G876" i="23"/>
  <c r="AG876" i="23"/>
  <c r="C877" i="23"/>
  <c r="D877" i="23"/>
  <c r="E877" i="23"/>
  <c r="F877" i="23"/>
  <c r="G877" i="23"/>
  <c r="AG877" i="23"/>
  <c r="C878" i="23"/>
  <c r="D878" i="23"/>
  <c r="E878" i="23"/>
  <c r="F878" i="23"/>
  <c r="G878" i="23"/>
  <c r="AG878" i="23"/>
  <c r="C879" i="23"/>
  <c r="D879" i="23"/>
  <c r="E879" i="23"/>
  <c r="F879" i="23"/>
  <c r="G879" i="23"/>
  <c r="AG879" i="23"/>
  <c r="C880" i="23"/>
  <c r="D880" i="23"/>
  <c r="E880" i="23"/>
  <c r="F880" i="23"/>
  <c r="G880" i="23"/>
  <c r="AG880" i="23"/>
  <c r="C881" i="23"/>
  <c r="D881" i="23"/>
  <c r="E881" i="23"/>
  <c r="F881" i="23"/>
  <c r="G881" i="23"/>
  <c r="AG881" i="23"/>
  <c r="C882" i="23"/>
  <c r="D882" i="23"/>
  <c r="E882" i="23"/>
  <c r="F882" i="23"/>
  <c r="G882" i="23"/>
  <c r="AG882" i="23"/>
  <c r="C883" i="23"/>
  <c r="D883" i="23"/>
  <c r="E883" i="23"/>
  <c r="F883" i="23"/>
  <c r="G883" i="23"/>
  <c r="AG883" i="23"/>
  <c r="C884" i="23"/>
  <c r="D884" i="23"/>
  <c r="E884" i="23"/>
  <c r="F884" i="23"/>
  <c r="G884" i="23"/>
  <c r="AG884" i="23"/>
  <c r="C885" i="23"/>
  <c r="D885" i="23"/>
  <c r="E885" i="23"/>
  <c r="F885" i="23"/>
  <c r="G885" i="23"/>
  <c r="AG885" i="23"/>
  <c r="C886" i="23"/>
  <c r="D886" i="23"/>
  <c r="E886" i="23"/>
  <c r="F886" i="23"/>
  <c r="G886" i="23"/>
  <c r="AG886" i="23"/>
  <c r="C887" i="23"/>
  <c r="D887" i="23"/>
  <c r="E887" i="23"/>
  <c r="F887" i="23"/>
  <c r="G887" i="23"/>
  <c r="AG887" i="23"/>
  <c r="C888" i="23"/>
  <c r="D888" i="23"/>
  <c r="E888" i="23"/>
  <c r="F888" i="23"/>
  <c r="G888" i="23"/>
  <c r="AG888" i="23"/>
  <c r="C889" i="23"/>
  <c r="D889" i="23"/>
  <c r="E889" i="23"/>
  <c r="F889" i="23"/>
  <c r="G889" i="23"/>
  <c r="AG889" i="23"/>
  <c r="C890" i="23"/>
  <c r="D890" i="23"/>
  <c r="E890" i="23"/>
  <c r="F890" i="23"/>
  <c r="G890" i="23"/>
  <c r="AG890" i="23"/>
  <c r="C891" i="23"/>
  <c r="D891" i="23"/>
  <c r="E891" i="23"/>
  <c r="F891" i="23"/>
  <c r="G891" i="23"/>
  <c r="AG891" i="23"/>
  <c r="C892" i="23"/>
  <c r="D892" i="23"/>
  <c r="E892" i="23"/>
  <c r="F892" i="23"/>
  <c r="G892" i="23"/>
  <c r="AG892" i="23"/>
  <c r="C893" i="23"/>
  <c r="D893" i="23"/>
  <c r="E893" i="23"/>
  <c r="F893" i="23"/>
  <c r="G893" i="23"/>
  <c r="AG893" i="23"/>
  <c r="C894" i="23"/>
  <c r="D894" i="23"/>
  <c r="E894" i="23"/>
  <c r="F894" i="23"/>
  <c r="G894" i="23"/>
  <c r="AG894" i="23"/>
  <c r="C895" i="23"/>
  <c r="D895" i="23"/>
  <c r="E895" i="23"/>
  <c r="F895" i="23"/>
  <c r="G895" i="23"/>
  <c r="AG895" i="23"/>
  <c r="C896" i="23"/>
  <c r="D896" i="23"/>
  <c r="E896" i="23"/>
  <c r="F896" i="23"/>
  <c r="G896" i="23"/>
  <c r="AG896" i="23"/>
  <c r="C897" i="23"/>
  <c r="D897" i="23"/>
  <c r="E897" i="23"/>
  <c r="F897" i="23"/>
  <c r="G897" i="23"/>
  <c r="AG897" i="23"/>
  <c r="C898" i="23"/>
  <c r="D898" i="23"/>
  <c r="E898" i="23"/>
  <c r="F898" i="23"/>
  <c r="G898" i="23"/>
  <c r="AG898" i="23"/>
  <c r="C899" i="23"/>
  <c r="D899" i="23"/>
  <c r="E899" i="23"/>
  <c r="F899" i="23"/>
  <c r="G899" i="23"/>
  <c r="AG899" i="23"/>
  <c r="C900" i="23"/>
  <c r="D900" i="23"/>
  <c r="E900" i="23"/>
  <c r="F900" i="23"/>
  <c r="G900" i="23"/>
  <c r="AG900" i="23"/>
  <c r="C901" i="23"/>
  <c r="D901" i="23"/>
  <c r="E901" i="23"/>
  <c r="F901" i="23"/>
  <c r="G901" i="23"/>
  <c r="AG901" i="23"/>
  <c r="C902" i="23"/>
  <c r="D902" i="23"/>
  <c r="E902" i="23"/>
  <c r="F902" i="23"/>
  <c r="G902" i="23"/>
  <c r="AG902" i="23"/>
  <c r="C903" i="23"/>
  <c r="D903" i="23"/>
  <c r="E903" i="23"/>
  <c r="F903" i="23"/>
  <c r="G903" i="23"/>
  <c r="AG903" i="23"/>
  <c r="C904" i="23"/>
  <c r="D904" i="23"/>
  <c r="E904" i="23"/>
  <c r="F904" i="23"/>
  <c r="G904" i="23"/>
  <c r="AG904" i="23"/>
  <c r="C905" i="23"/>
  <c r="D905" i="23"/>
  <c r="E905" i="23"/>
  <c r="F905" i="23"/>
  <c r="G905" i="23"/>
  <c r="AG905" i="23"/>
  <c r="C906" i="23"/>
  <c r="D906" i="23"/>
  <c r="E906" i="23"/>
  <c r="F906" i="23"/>
  <c r="G906" i="23"/>
  <c r="AG906" i="23"/>
  <c r="C907" i="23"/>
  <c r="D907" i="23"/>
  <c r="E907" i="23"/>
  <c r="F907" i="23"/>
  <c r="G907" i="23"/>
  <c r="AG907" i="23"/>
  <c r="C908" i="23"/>
  <c r="D908" i="23"/>
  <c r="E908" i="23"/>
  <c r="F908" i="23"/>
  <c r="G908" i="23"/>
  <c r="AG908" i="23"/>
  <c r="C909" i="23"/>
  <c r="D909" i="23"/>
  <c r="E909" i="23"/>
  <c r="F909" i="23"/>
  <c r="G909" i="23"/>
  <c r="AG909" i="23"/>
  <c r="C910" i="23"/>
  <c r="D910" i="23"/>
  <c r="E910" i="23"/>
  <c r="F910" i="23"/>
  <c r="G910" i="23"/>
  <c r="AG910" i="23"/>
  <c r="C911" i="23"/>
  <c r="D911" i="23"/>
  <c r="E911" i="23"/>
  <c r="F911" i="23"/>
  <c r="G911" i="23"/>
  <c r="AG911" i="23"/>
  <c r="C912" i="23"/>
  <c r="D912" i="23"/>
  <c r="E912" i="23"/>
  <c r="F912" i="23"/>
  <c r="G912" i="23"/>
  <c r="AG912" i="23"/>
  <c r="C913" i="23"/>
  <c r="D913" i="23"/>
  <c r="E913" i="23"/>
  <c r="F913" i="23"/>
  <c r="G913" i="23"/>
  <c r="AG913" i="23"/>
  <c r="C914" i="23"/>
  <c r="D914" i="23"/>
  <c r="E914" i="23"/>
  <c r="F914" i="23"/>
  <c r="G914" i="23"/>
  <c r="AG914" i="23"/>
  <c r="C915" i="23"/>
  <c r="D915" i="23"/>
  <c r="E915" i="23"/>
  <c r="F915" i="23"/>
  <c r="G915" i="23"/>
  <c r="AG915" i="23"/>
  <c r="C916" i="23"/>
  <c r="D916" i="23"/>
  <c r="E916" i="23"/>
  <c r="F916" i="23"/>
  <c r="G916" i="23"/>
  <c r="AG916" i="23"/>
  <c r="C917" i="23"/>
  <c r="D917" i="23"/>
  <c r="E917" i="23"/>
  <c r="F917" i="23"/>
  <c r="G917" i="23"/>
  <c r="AG917" i="23"/>
  <c r="C918" i="23"/>
  <c r="D918" i="23"/>
  <c r="E918" i="23"/>
  <c r="F918" i="23"/>
  <c r="G918" i="23"/>
  <c r="AG918" i="23"/>
  <c r="C919" i="23"/>
  <c r="D919" i="23"/>
  <c r="E919" i="23"/>
  <c r="F919" i="23"/>
  <c r="G919" i="23"/>
  <c r="AG919" i="23"/>
  <c r="C920" i="23"/>
  <c r="D920" i="23"/>
  <c r="E920" i="23"/>
  <c r="F920" i="23"/>
  <c r="G920" i="23"/>
  <c r="AG920" i="23"/>
  <c r="C921" i="23"/>
  <c r="D921" i="23"/>
  <c r="E921" i="23"/>
  <c r="F921" i="23"/>
  <c r="G921" i="23"/>
  <c r="AG921" i="23"/>
  <c r="C922" i="23"/>
  <c r="D922" i="23"/>
  <c r="E922" i="23"/>
  <c r="F922" i="23"/>
  <c r="G922" i="23"/>
  <c r="AG922" i="23"/>
  <c r="C923" i="23"/>
  <c r="D923" i="23"/>
  <c r="E923" i="23"/>
  <c r="F923" i="23"/>
  <c r="G923" i="23"/>
  <c r="AG923" i="23"/>
  <c r="C924" i="23"/>
  <c r="D924" i="23"/>
  <c r="E924" i="23"/>
  <c r="F924" i="23"/>
  <c r="G924" i="23"/>
  <c r="AG924" i="23"/>
  <c r="C925" i="23"/>
  <c r="D925" i="23"/>
  <c r="E925" i="23"/>
  <c r="F925" i="23"/>
  <c r="G925" i="23"/>
  <c r="AG925" i="23"/>
  <c r="C926" i="23"/>
  <c r="D926" i="23"/>
  <c r="E926" i="23"/>
  <c r="F926" i="23"/>
  <c r="G926" i="23"/>
  <c r="AG926" i="23"/>
  <c r="C927" i="23"/>
  <c r="D927" i="23"/>
  <c r="E927" i="23"/>
  <c r="F927" i="23"/>
  <c r="G927" i="23"/>
  <c r="AG927" i="23"/>
  <c r="C928" i="23"/>
  <c r="D928" i="23"/>
  <c r="E928" i="23"/>
  <c r="F928" i="23"/>
  <c r="G928" i="23"/>
  <c r="AG928" i="23"/>
  <c r="C929" i="23"/>
  <c r="D929" i="23"/>
  <c r="E929" i="23"/>
  <c r="F929" i="23"/>
  <c r="G929" i="23"/>
  <c r="AG929" i="23"/>
  <c r="C930" i="23"/>
  <c r="D930" i="23"/>
  <c r="E930" i="23"/>
  <c r="F930" i="23"/>
  <c r="G930" i="23"/>
  <c r="AG930" i="23"/>
  <c r="C931" i="23"/>
  <c r="D931" i="23"/>
  <c r="E931" i="23"/>
  <c r="F931" i="23"/>
  <c r="G931" i="23"/>
  <c r="AG931" i="23"/>
  <c r="C932" i="23"/>
  <c r="D932" i="23"/>
  <c r="E932" i="23"/>
  <c r="F932" i="23"/>
  <c r="G932" i="23"/>
  <c r="AG932" i="23"/>
  <c r="C933" i="23"/>
  <c r="D933" i="23"/>
  <c r="E933" i="23"/>
  <c r="F933" i="23"/>
  <c r="G933" i="23"/>
  <c r="AG933" i="23"/>
  <c r="C934" i="23"/>
  <c r="D934" i="23"/>
  <c r="E934" i="23"/>
  <c r="F934" i="23"/>
  <c r="G934" i="23"/>
  <c r="AG934" i="23"/>
  <c r="C935" i="23"/>
  <c r="D935" i="23"/>
  <c r="E935" i="23"/>
  <c r="F935" i="23"/>
  <c r="G935" i="23"/>
  <c r="AG935" i="23"/>
  <c r="C936" i="23"/>
  <c r="D936" i="23"/>
  <c r="E936" i="23"/>
  <c r="F936" i="23"/>
  <c r="G936" i="23"/>
  <c r="AG936" i="23"/>
  <c r="C937" i="23"/>
  <c r="D937" i="23"/>
  <c r="E937" i="23"/>
  <c r="F937" i="23"/>
  <c r="G937" i="23"/>
  <c r="AG937" i="23"/>
  <c r="C938" i="23"/>
  <c r="D938" i="23"/>
  <c r="E938" i="23"/>
  <c r="F938" i="23"/>
  <c r="G938" i="23"/>
  <c r="AG938" i="23"/>
  <c r="C939" i="23"/>
  <c r="D939" i="23"/>
  <c r="E939" i="23"/>
  <c r="F939" i="23"/>
  <c r="G939" i="23"/>
  <c r="AG939" i="23"/>
  <c r="C940" i="23"/>
  <c r="D940" i="23"/>
  <c r="E940" i="23"/>
  <c r="F940" i="23"/>
  <c r="G940" i="23"/>
  <c r="AG940" i="23"/>
  <c r="C941" i="23"/>
  <c r="D941" i="23"/>
  <c r="E941" i="23"/>
  <c r="F941" i="23"/>
  <c r="G941" i="23"/>
  <c r="AG941" i="23"/>
  <c r="C942" i="23"/>
  <c r="D942" i="23"/>
  <c r="E942" i="23"/>
  <c r="F942" i="23"/>
  <c r="G942" i="23"/>
  <c r="AG942" i="23"/>
  <c r="C943" i="23"/>
  <c r="D943" i="23"/>
  <c r="E943" i="23"/>
  <c r="F943" i="23"/>
  <c r="G943" i="23"/>
  <c r="AG943" i="23"/>
  <c r="C944" i="23"/>
  <c r="D944" i="23"/>
  <c r="E944" i="23"/>
  <c r="F944" i="23"/>
  <c r="G944" i="23"/>
  <c r="AG944" i="23"/>
  <c r="C945" i="23"/>
  <c r="D945" i="23"/>
  <c r="E945" i="23"/>
  <c r="F945" i="23"/>
  <c r="G945" i="23"/>
  <c r="AG945" i="23"/>
  <c r="C946" i="23"/>
  <c r="D946" i="23"/>
  <c r="E946" i="23"/>
  <c r="F946" i="23"/>
  <c r="G946" i="23"/>
  <c r="AG946" i="23"/>
  <c r="C947" i="23"/>
  <c r="D947" i="23"/>
  <c r="E947" i="23"/>
  <c r="F947" i="23"/>
  <c r="G947" i="23"/>
  <c r="AG947" i="23"/>
  <c r="C948" i="23"/>
  <c r="D948" i="23"/>
  <c r="E948" i="23"/>
  <c r="F948" i="23"/>
  <c r="G948" i="23"/>
  <c r="AG948" i="23"/>
  <c r="C949" i="23"/>
  <c r="D949" i="23"/>
  <c r="E949" i="23"/>
  <c r="F949" i="23"/>
  <c r="G949" i="23"/>
  <c r="AG949" i="23"/>
  <c r="C950" i="23"/>
  <c r="D950" i="23"/>
  <c r="E950" i="23"/>
  <c r="F950" i="23"/>
  <c r="G950" i="23"/>
  <c r="AG950" i="23"/>
  <c r="C951" i="23"/>
  <c r="D951" i="23"/>
  <c r="E951" i="23"/>
  <c r="F951" i="23"/>
  <c r="G951" i="23"/>
  <c r="AG951" i="23"/>
  <c r="C952" i="23"/>
  <c r="D952" i="23"/>
  <c r="E952" i="23"/>
  <c r="F952" i="23"/>
  <c r="G952" i="23"/>
  <c r="AG952" i="23"/>
  <c r="C953" i="23"/>
  <c r="D953" i="23"/>
  <c r="E953" i="23"/>
  <c r="F953" i="23"/>
  <c r="G953" i="23"/>
  <c r="AG953" i="23"/>
  <c r="C954" i="23"/>
  <c r="D954" i="23"/>
  <c r="E954" i="23"/>
  <c r="F954" i="23"/>
  <c r="G954" i="23"/>
  <c r="AG954" i="23"/>
  <c r="C955" i="23"/>
  <c r="D955" i="23"/>
  <c r="E955" i="23"/>
  <c r="F955" i="23"/>
  <c r="G955" i="23"/>
  <c r="AG955" i="23"/>
  <c r="C956" i="23"/>
  <c r="D956" i="23"/>
  <c r="E956" i="23"/>
  <c r="F956" i="23"/>
  <c r="G956" i="23"/>
  <c r="AG956" i="23"/>
  <c r="C957" i="23"/>
  <c r="D957" i="23"/>
  <c r="E957" i="23"/>
  <c r="F957" i="23"/>
  <c r="G957" i="23"/>
  <c r="AG957" i="23"/>
  <c r="C958" i="23"/>
  <c r="D958" i="23"/>
  <c r="E958" i="23"/>
  <c r="F958" i="23"/>
  <c r="G958" i="23"/>
  <c r="AG958" i="23"/>
  <c r="C959" i="23"/>
  <c r="D959" i="23"/>
  <c r="E959" i="23"/>
  <c r="F959" i="23"/>
  <c r="G959" i="23"/>
  <c r="AG959" i="23"/>
  <c r="C960" i="23"/>
  <c r="D960" i="23"/>
  <c r="E960" i="23"/>
  <c r="F960" i="23"/>
  <c r="G960" i="23"/>
  <c r="AG960" i="23"/>
  <c r="C961" i="23"/>
  <c r="D961" i="23"/>
  <c r="E961" i="23"/>
  <c r="F961" i="23"/>
  <c r="G961" i="23"/>
  <c r="AG961" i="23"/>
  <c r="C962" i="23"/>
  <c r="D962" i="23"/>
  <c r="E962" i="23"/>
  <c r="F962" i="23"/>
  <c r="G962" i="23"/>
  <c r="AG962" i="23"/>
  <c r="C963" i="23"/>
  <c r="D963" i="23"/>
  <c r="E963" i="23"/>
  <c r="F963" i="23"/>
  <c r="G963" i="23"/>
  <c r="AG963" i="23"/>
  <c r="C964" i="23"/>
  <c r="D964" i="23"/>
  <c r="E964" i="23"/>
  <c r="F964" i="23"/>
  <c r="G964" i="23"/>
  <c r="AG964" i="23"/>
  <c r="C965" i="23"/>
  <c r="D965" i="23"/>
  <c r="E965" i="23"/>
  <c r="F965" i="23"/>
  <c r="G965" i="23"/>
  <c r="AG965" i="23"/>
  <c r="C966" i="23"/>
  <c r="D966" i="23"/>
  <c r="E966" i="23"/>
  <c r="F966" i="23"/>
  <c r="G966" i="23"/>
  <c r="AG966" i="23"/>
  <c r="C967" i="23"/>
  <c r="D967" i="23"/>
  <c r="E967" i="23"/>
  <c r="F967" i="23"/>
  <c r="G967" i="23"/>
  <c r="AG967" i="23"/>
  <c r="C968" i="23"/>
  <c r="D968" i="23"/>
  <c r="E968" i="23"/>
  <c r="F968" i="23"/>
  <c r="G968" i="23"/>
  <c r="AG968" i="23"/>
  <c r="C969" i="23"/>
  <c r="D969" i="23"/>
  <c r="E969" i="23"/>
  <c r="F969" i="23"/>
  <c r="G969" i="23"/>
  <c r="AG969" i="23"/>
  <c r="C970" i="23"/>
  <c r="D970" i="23"/>
  <c r="E970" i="23"/>
  <c r="F970" i="23"/>
  <c r="G970" i="23"/>
  <c r="AG970" i="23"/>
  <c r="C971" i="23"/>
  <c r="D971" i="23"/>
  <c r="E971" i="23"/>
  <c r="F971" i="23"/>
  <c r="G971" i="23"/>
  <c r="AG971" i="23"/>
  <c r="C972" i="23"/>
  <c r="D972" i="23"/>
  <c r="E972" i="23"/>
  <c r="F972" i="23"/>
  <c r="G972" i="23"/>
  <c r="AG972" i="23"/>
  <c r="C973" i="23"/>
  <c r="D973" i="23"/>
  <c r="E973" i="23"/>
  <c r="F973" i="23"/>
  <c r="G973" i="23"/>
  <c r="AG973" i="23"/>
  <c r="C974" i="23"/>
  <c r="D974" i="23"/>
  <c r="E974" i="23"/>
  <c r="F974" i="23"/>
  <c r="G974" i="23"/>
  <c r="AG974" i="23"/>
  <c r="C975" i="23"/>
  <c r="D975" i="23"/>
  <c r="E975" i="23"/>
  <c r="F975" i="23"/>
  <c r="G975" i="23"/>
  <c r="AG975" i="23"/>
  <c r="C976" i="23"/>
  <c r="D976" i="23"/>
  <c r="E976" i="23"/>
  <c r="F976" i="23"/>
  <c r="G976" i="23"/>
  <c r="AG976" i="23"/>
  <c r="C977" i="23"/>
  <c r="D977" i="23"/>
  <c r="E977" i="23"/>
  <c r="F977" i="23"/>
  <c r="G977" i="23"/>
  <c r="AG977" i="23"/>
  <c r="C978" i="23"/>
  <c r="D978" i="23"/>
  <c r="E978" i="23"/>
  <c r="F978" i="23"/>
  <c r="G978" i="23"/>
  <c r="AG978" i="23"/>
  <c r="C979" i="23"/>
  <c r="D979" i="23"/>
  <c r="E979" i="23"/>
  <c r="F979" i="23"/>
  <c r="G979" i="23"/>
  <c r="AG979" i="23"/>
  <c r="C980" i="23"/>
  <c r="D980" i="23"/>
  <c r="E980" i="23"/>
  <c r="F980" i="23"/>
  <c r="G980" i="23"/>
  <c r="AG980" i="23"/>
  <c r="C981" i="23"/>
  <c r="D981" i="23"/>
  <c r="E981" i="23"/>
  <c r="F981" i="23"/>
  <c r="G981" i="23"/>
  <c r="AG981" i="23"/>
  <c r="C982" i="23"/>
  <c r="D982" i="23"/>
  <c r="E982" i="23"/>
  <c r="F982" i="23"/>
  <c r="G982" i="23"/>
  <c r="AG982" i="23"/>
  <c r="C983" i="23"/>
  <c r="D983" i="23"/>
  <c r="E983" i="23"/>
  <c r="F983" i="23"/>
  <c r="G983" i="23"/>
  <c r="AG983" i="23"/>
  <c r="C984" i="23"/>
  <c r="D984" i="23"/>
  <c r="E984" i="23"/>
  <c r="F984" i="23"/>
  <c r="G984" i="23"/>
  <c r="AG984" i="23"/>
  <c r="C985" i="23"/>
  <c r="D985" i="23"/>
  <c r="E985" i="23"/>
  <c r="F985" i="23"/>
  <c r="G985" i="23"/>
  <c r="AG985" i="23"/>
  <c r="C986" i="23"/>
  <c r="D986" i="23"/>
  <c r="E986" i="23"/>
  <c r="F986" i="23"/>
  <c r="G986" i="23"/>
  <c r="AG986" i="23"/>
  <c r="C987" i="23"/>
  <c r="D987" i="23"/>
  <c r="E987" i="23"/>
  <c r="F987" i="23"/>
  <c r="G987" i="23"/>
  <c r="AG987" i="23"/>
  <c r="C988" i="23"/>
  <c r="D988" i="23"/>
  <c r="E988" i="23"/>
  <c r="F988" i="23"/>
  <c r="G988" i="23"/>
  <c r="AG988" i="23"/>
  <c r="C989" i="23"/>
  <c r="D989" i="23"/>
  <c r="E989" i="23"/>
  <c r="F989" i="23"/>
  <c r="G989" i="23"/>
  <c r="AG989" i="23"/>
  <c r="C990" i="23"/>
  <c r="D990" i="23"/>
  <c r="E990" i="23"/>
  <c r="F990" i="23"/>
  <c r="G990" i="23"/>
  <c r="AG990" i="23"/>
  <c r="C991" i="23"/>
  <c r="D991" i="23"/>
  <c r="E991" i="23"/>
  <c r="F991" i="23"/>
  <c r="G991" i="23"/>
  <c r="AG991" i="23"/>
  <c r="C992" i="23"/>
  <c r="D992" i="23"/>
  <c r="E992" i="23"/>
  <c r="F992" i="23"/>
  <c r="G992" i="23"/>
  <c r="AG992" i="23"/>
  <c r="C993" i="23"/>
  <c r="D993" i="23"/>
  <c r="E993" i="23"/>
  <c r="F993" i="23"/>
  <c r="G993" i="23"/>
  <c r="AG993" i="23"/>
  <c r="C994" i="23"/>
  <c r="D994" i="23"/>
  <c r="E994" i="23"/>
  <c r="F994" i="23"/>
  <c r="G994" i="23"/>
  <c r="AG994" i="23"/>
  <c r="C995" i="23"/>
  <c r="D995" i="23"/>
  <c r="E995" i="23"/>
  <c r="F995" i="23"/>
  <c r="G995" i="23"/>
  <c r="AG995" i="23"/>
  <c r="C996" i="23"/>
  <c r="D996" i="23"/>
  <c r="E996" i="23"/>
  <c r="F996" i="23"/>
  <c r="G996" i="23"/>
  <c r="AG996" i="23"/>
  <c r="C997" i="23"/>
  <c r="D997" i="23"/>
  <c r="E997" i="23"/>
  <c r="F997" i="23"/>
  <c r="G997" i="23"/>
  <c r="AG997" i="23"/>
  <c r="C998" i="23"/>
  <c r="D998" i="23"/>
  <c r="E998" i="23"/>
  <c r="F998" i="23"/>
  <c r="G998" i="23"/>
  <c r="AG998" i="23"/>
  <c r="C999" i="23"/>
  <c r="D999" i="23"/>
  <c r="E999" i="23"/>
  <c r="F999" i="23"/>
  <c r="G999" i="23"/>
  <c r="AG999" i="23"/>
  <c r="C1000" i="23"/>
  <c r="D1000" i="23"/>
  <c r="E1000" i="23"/>
  <c r="F1000" i="23"/>
  <c r="G1000" i="23"/>
  <c r="AG1000" i="23"/>
  <c r="C1001" i="23"/>
  <c r="D1001" i="23"/>
  <c r="E1001" i="23"/>
  <c r="F1001" i="23"/>
  <c r="G1001" i="23"/>
  <c r="AG1001" i="23"/>
  <c r="C1002" i="23"/>
  <c r="D1002" i="23"/>
  <c r="E1002" i="23"/>
  <c r="F1002" i="23"/>
  <c r="G1002" i="23"/>
  <c r="AG1002" i="23"/>
  <c r="C1003" i="23"/>
  <c r="D1003" i="23"/>
  <c r="E1003" i="23"/>
  <c r="F1003" i="23"/>
  <c r="G1003" i="23"/>
  <c r="AG1003" i="23"/>
  <c r="C1004" i="23"/>
  <c r="D1004" i="23"/>
  <c r="E1004" i="23"/>
  <c r="F1004" i="23"/>
  <c r="G1004" i="23"/>
  <c r="AG1004" i="23"/>
  <c r="C1005" i="23"/>
  <c r="D1005" i="23"/>
  <c r="E1005" i="23"/>
  <c r="F1005" i="23"/>
  <c r="G1005" i="23"/>
  <c r="AG1005" i="23"/>
  <c r="C1006" i="23"/>
  <c r="D1006" i="23"/>
  <c r="E1006" i="23"/>
  <c r="F1006" i="23"/>
  <c r="G1006" i="23"/>
  <c r="AG1006" i="23"/>
  <c r="C1007" i="23"/>
  <c r="D1007" i="23"/>
  <c r="E1007" i="23"/>
  <c r="F1007" i="23"/>
  <c r="G1007" i="23"/>
  <c r="AG1007" i="23"/>
  <c r="C1008" i="23"/>
  <c r="D1008" i="23"/>
  <c r="E1008" i="23"/>
  <c r="F1008" i="23"/>
  <c r="G1008" i="23"/>
  <c r="AG1008" i="23"/>
  <c r="C1009" i="23"/>
  <c r="D1009" i="23"/>
  <c r="E1009" i="23"/>
  <c r="F1009" i="23"/>
  <c r="G1009" i="23"/>
  <c r="AG1009" i="23"/>
  <c r="C1010" i="23"/>
  <c r="D1010" i="23"/>
  <c r="E1010" i="23"/>
  <c r="F1010" i="23"/>
  <c r="G1010" i="23"/>
  <c r="AG1010" i="23"/>
  <c r="C1011" i="23"/>
  <c r="D1011" i="23"/>
  <c r="E1011" i="23"/>
  <c r="F1011" i="23"/>
  <c r="G1011" i="23"/>
  <c r="AG1011" i="23"/>
  <c r="C1012" i="23"/>
  <c r="D1012" i="23"/>
  <c r="E1012" i="23"/>
  <c r="F1012" i="23"/>
  <c r="G1012" i="23"/>
  <c r="AG1012" i="23"/>
  <c r="C1013" i="23"/>
  <c r="D1013" i="23"/>
  <c r="E1013" i="23"/>
  <c r="F1013" i="23"/>
  <c r="G1013" i="23"/>
  <c r="AG1013" i="23"/>
  <c r="C1014" i="23"/>
  <c r="D1014" i="23"/>
  <c r="E1014" i="23"/>
  <c r="F1014" i="23"/>
  <c r="G1014" i="23"/>
  <c r="AG1014" i="23"/>
  <c r="C1015" i="23"/>
  <c r="D1015" i="23"/>
  <c r="E1015" i="23"/>
  <c r="F1015" i="23"/>
  <c r="G1015" i="23"/>
  <c r="AG1015" i="23"/>
  <c r="C1016" i="23"/>
  <c r="D1016" i="23"/>
  <c r="E1016" i="23"/>
  <c r="F1016" i="23"/>
  <c r="G1016" i="23"/>
  <c r="AG1016" i="23"/>
  <c r="C1017" i="23"/>
  <c r="D1017" i="23"/>
  <c r="E1017" i="23"/>
  <c r="F1017" i="23"/>
  <c r="G1017" i="23"/>
  <c r="AG1017" i="23"/>
  <c r="C1018" i="23"/>
  <c r="D1018" i="23"/>
  <c r="E1018" i="23"/>
  <c r="F1018" i="23"/>
  <c r="G1018" i="23"/>
  <c r="AG1018" i="23"/>
  <c r="C1019" i="23"/>
  <c r="D1019" i="23"/>
  <c r="E1019" i="23"/>
  <c r="F1019" i="23"/>
  <c r="G1019" i="23"/>
  <c r="AG1019" i="23"/>
  <c r="C1020" i="23"/>
  <c r="D1020" i="23"/>
  <c r="E1020" i="23"/>
  <c r="F1020" i="23"/>
  <c r="G1020" i="23"/>
  <c r="AG1020" i="23"/>
  <c r="C1021" i="23"/>
  <c r="D1021" i="23"/>
  <c r="E1021" i="23"/>
  <c r="F1021" i="23"/>
  <c r="G1021" i="23"/>
  <c r="AG1021" i="23"/>
  <c r="C1022" i="23"/>
  <c r="D1022" i="23"/>
  <c r="E1022" i="23"/>
  <c r="F1022" i="23"/>
  <c r="G1022" i="23"/>
  <c r="AG1022" i="23"/>
  <c r="C1023" i="23"/>
  <c r="D1023" i="23"/>
  <c r="E1023" i="23"/>
  <c r="F1023" i="23"/>
  <c r="G1023" i="23"/>
  <c r="AG1023" i="23"/>
  <c r="C1024" i="23"/>
  <c r="D1024" i="23"/>
  <c r="E1024" i="23"/>
  <c r="F1024" i="23"/>
  <c r="G1024" i="23"/>
  <c r="AG1024" i="23"/>
  <c r="C1025" i="23"/>
  <c r="D1025" i="23"/>
  <c r="E1025" i="23"/>
  <c r="F1025" i="23"/>
  <c r="G1025" i="23"/>
  <c r="AG1025" i="23"/>
  <c r="C1026" i="23"/>
  <c r="D1026" i="23"/>
  <c r="E1026" i="23"/>
  <c r="F1026" i="23"/>
  <c r="G1026" i="23"/>
  <c r="AG1026" i="23"/>
  <c r="C1027" i="23"/>
  <c r="D1027" i="23"/>
  <c r="E1027" i="23"/>
  <c r="F1027" i="23"/>
  <c r="G1027" i="23"/>
  <c r="AG1027" i="23"/>
  <c r="C1028" i="23"/>
  <c r="D1028" i="23"/>
  <c r="E1028" i="23"/>
  <c r="F1028" i="23"/>
  <c r="G1028" i="23"/>
  <c r="AG1028" i="23"/>
  <c r="C1029" i="23"/>
  <c r="D1029" i="23"/>
  <c r="E1029" i="23"/>
  <c r="F1029" i="23"/>
  <c r="G1029" i="23"/>
  <c r="AG1029" i="23"/>
  <c r="C1030" i="23"/>
  <c r="D1030" i="23"/>
  <c r="E1030" i="23"/>
  <c r="F1030" i="23"/>
  <c r="G1030" i="23"/>
  <c r="AG1030" i="23"/>
  <c r="C1031" i="23"/>
  <c r="D1031" i="23"/>
  <c r="E1031" i="23"/>
  <c r="F1031" i="23"/>
  <c r="G1031" i="23"/>
  <c r="AG1031" i="23"/>
  <c r="C1032" i="23"/>
  <c r="D1032" i="23"/>
  <c r="E1032" i="23"/>
  <c r="F1032" i="23"/>
  <c r="G1032" i="23"/>
  <c r="AG1032" i="23"/>
  <c r="C1033" i="23"/>
  <c r="D1033" i="23"/>
  <c r="E1033" i="23"/>
  <c r="F1033" i="23"/>
  <c r="G1033" i="23"/>
  <c r="AG1033" i="23"/>
  <c r="C1034" i="23"/>
  <c r="D1034" i="23"/>
  <c r="E1034" i="23"/>
  <c r="F1034" i="23"/>
  <c r="G1034" i="23"/>
  <c r="AG1034" i="23"/>
  <c r="C1035" i="23"/>
  <c r="D1035" i="23"/>
  <c r="E1035" i="23"/>
  <c r="F1035" i="23"/>
  <c r="G1035" i="23"/>
  <c r="AG1035" i="23"/>
  <c r="C1036" i="23"/>
  <c r="D1036" i="23"/>
  <c r="E1036" i="23"/>
  <c r="F1036" i="23"/>
  <c r="G1036" i="23"/>
  <c r="AG1036" i="23"/>
  <c r="C1037" i="23"/>
  <c r="D1037" i="23"/>
  <c r="E1037" i="23"/>
  <c r="F1037" i="23"/>
  <c r="G1037" i="23"/>
  <c r="AG1037" i="23"/>
  <c r="C1038" i="23"/>
  <c r="D1038" i="23"/>
  <c r="E1038" i="23"/>
  <c r="F1038" i="23"/>
  <c r="G1038" i="23"/>
  <c r="AG1038" i="23"/>
  <c r="C1039" i="23"/>
  <c r="D1039" i="23"/>
  <c r="E1039" i="23"/>
  <c r="F1039" i="23"/>
  <c r="G1039" i="23"/>
  <c r="AG1039" i="23"/>
  <c r="C1040" i="23"/>
  <c r="D1040" i="23"/>
  <c r="E1040" i="23"/>
  <c r="F1040" i="23"/>
  <c r="G1040" i="23"/>
  <c r="AG1040" i="23"/>
  <c r="C1041" i="23"/>
  <c r="D1041" i="23"/>
  <c r="E1041" i="23"/>
  <c r="F1041" i="23"/>
  <c r="G1041" i="23"/>
  <c r="AG1041" i="23"/>
  <c r="C1042" i="23"/>
  <c r="D1042" i="23"/>
  <c r="E1042" i="23"/>
  <c r="F1042" i="23"/>
  <c r="G1042" i="23"/>
  <c r="AG1042" i="23"/>
  <c r="N1043" i="23"/>
  <c r="O1043" i="23"/>
  <c r="P1043" i="23"/>
  <c r="Q1043" i="23"/>
  <c r="R1043" i="23"/>
  <c r="T1043" i="23"/>
  <c r="U1043" i="23"/>
  <c r="W1043" i="23"/>
  <c r="AB1043" i="23"/>
  <c r="AE1043" i="23"/>
  <c r="AG1043" i="23"/>
  <c r="C1045" i="23"/>
  <c r="K1045" i="23" s="1"/>
  <c r="D1045" i="23"/>
  <c r="E1045" i="23"/>
  <c r="F1045" i="23"/>
  <c r="G1045" i="23"/>
  <c r="AG1045" i="23"/>
  <c r="C1046" i="23"/>
  <c r="J1046" i="23" s="1"/>
  <c r="D1046" i="23"/>
  <c r="E1046" i="23"/>
  <c r="F1046" i="23"/>
  <c r="G1046" i="23"/>
  <c r="AG1046" i="23"/>
  <c r="C1047" i="23"/>
  <c r="L1047" i="23" s="1"/>
  <c r="D1047" i="23"/>
  <c r="E1047" i="23"/>
  <c r="F1047" i="23"/>
  <c r="G1047" i="23"/>
  <c r="AG1047" i="23"/>
  <c r="C1048" i="23"/>
  <c r="D1048" i="23"/>
  <c r="E1048" i="23"/>
  <c r="F1048" i="23"/>
  <c r="G1048" i="23"/>
  <c r="AG1048" i="23"/>
  <c r="C1049" i="23"/>
  <c r="D1049" i="23"/>
  <c r="E1049" i="23"/>
  <c r="F1049" i="23"/>
  <c r="G1049" i="23"/>
  <c r="AG1049" i="23"/>
  <c r="C1050" i="23"/>
  <c r="D1050" i="23"/>
  <c r="E1050" i="23"/>
  <c r="F1050" i="23"/>
  <c r="G1050" i="23"/>
  <c r="AG1050" i="23"/>
  <c r="C1051" i="23"/>
  <c r="D1051" i="23"/>
  <c r="E1051" i="23"/>
  <c r="F1051" i="23"/>
  <c r="G1051" i="23"/>
  <c r="AG1051" i="23"/>
  <c r="C1052" i="23"/>
  <c r="D1052" i="23"/>
  <c r="E1052" i="23"/>
  <c r="F1052" i="23"/>
  <c r="G1052" i="23"/>
  <c r="AG1052" i="23"/>
  <c r="C1053" i="23"/>
  <c r="L1053" i="23" s="1"/>
  <c r="D1053" i="23"/>
  <c r="E1053" i="23"/>
  <c r="F1053" i="23"/>
  <c r="G1053" i="23"/>
  <c r="AG1053" i="23"/>
  <c r="C1054" i="23"/>
  <c r="L1054" i="23" s="1"/>
  <c r="D1054" i="23"/>
  <c r="E1054" i="23"/>
  <c r="F1054" i="23"/>
  <c r="G1054" i="23"/>
  <c r="AG1054" i="23"/>
  <c r="C1055" i="23"/>
  <c r="D1055" i="23"/>
  <c r="E1055" i="23"/>
  <c r="F1055" i="23"/>
  <c r="G1055" i="23"/>
  <c r="AG1055" i="23"/>
  <c r="C1056" i="23"/>
  <c r="D1056" i="23"/>
  <c r="E1056" i="23"/>
  <c r="F1056" i="23"/>
  <c r="G1056" i="23"/>
  <c r="AG1056" i="23"/>
  <c r="C1057" i="23"/>
  <c r="D1057" i="23"/>
  <c r="E1057" i="23"/>
  <c r="F1057" i="23"/>
  <c r="G1057" i="23"/>
  <c r="AG1057" i="23"/>
  <c r="C1058" i="23"/>
  <c r="D1058" i="23"/>
  <c r="E1058" i="23"/>
  <c r="F1058" i="23"/>
  <c r="G1058" i="23"/>
  <c r="AG1058" i="23"/>
  <c r="C1059" i="23"/>
  <c r="D1059" i="23"/>
  <c r="E1059" i="23"/>
  <c r="F1059" i="23"/>
  <c r="G1059" i="23"/>
  <c r="AG1059" i="23"/>
  <c r="C1060" i="23"/>
  <c r="D1060" i="23"/>
  <c r="E1060" i="23"/>
  <c r="F1060" i="23"/>
  <c r="G1060" i="23"/>
  <c r="AG1060" i="23"/>
  <c r="C1061" i="23"/>
  <c r="D1061" i="23"/>
  <c r="E1061" i="23"/>
  <c r="F1061" i="23"/>
  <c r="G1061" i="23"/>
  <c r="AG1061" i="23"/>
  <c r="C1062" i="23"/>
  <c r="D1062" i="23"/>
  <c r="E1062" i="23"/>
  <c r="F1062" i="23"/>
  <c r="G1062" i="23"/>
  <c r="AG1062" i="23"/>
  <c r="C1063" i="23"/>
  <c r="D1063" i="23"/>
  <c r="E1063" i="23"/>
  <c r="F1063" i="23"/>
  <c r="G1063" i="23"/>
  <c r="AG1063" i="23"/>
  <c r="C1064" i="23"/>
  <c r="D1064" i="23"/>
  <c r="E1064" i="23"/>
  <c r="F1064" i="23"/>
  <c r="G1064" i="23"/>
  <c r="AG1064" i="23"/>
  <c r="C1065" i="23"/>
  <c r="D1065" i="23"/>
  <c r="E1065" i="23"/>
  <c r="F1065" i="23"/>
  <c r="G1065" i="23"/>
  <c r="AG1065" i="23"/>
  <c r="C1066" i="23"/>
  <c r="D1066" i="23"/>
  <c r="E1066" i="23"/>
  <c r="F1066" i="23"/>
  <c r="G1066" i="23"/>
  <c r="AG1066" i="23"/>
  <c r="C1067" i="23"/>
  <c r="J1067" i="23" s="1"/>
  <c r="D1067" i="23"/>
  <c r="E1067" i="23"/>
  <c r="F1067" i="23"/>
  <c r="G1067" i="23"/>
  <c r="AG1067" i="23"/>
  <c r="C1068" i="23"/>
  <c r="D1068" i="23"/>
  <c r="E1068" i="23"/>
  <c r="F1068" i="23"/>
  <c r="G1068" i="23"/>
  <c r="AG1068" i="23"/>
  <c r="C1069" i="23"/>
  <c r="D1069" i="23"/>
  <c r="E1069" i="23"/>
  <c r="F1069" i="23"/>
  <c r="G1069" i="23"/>
  <c r="AG1069" i="23"/>
  <c r="C1070" i="23"/>
  <c r="D1070" i="23"/>
  <c r="E1070" i="23"/>
  <c r="F1070" i="23"/>
  <c r="G1070" i="23"/>
  <c r="AG1070" i="23"/>
  <c r="C1071" i="23"/>
  <c r="K1071" i="23" s="1"/>
  <c r="D1071" i="23"/>
  <c r="E1071" i="23"/>
  <c r="F1071" i="23"/>
  <c r="G1071" i="23"/>
  <c r="AG1071" i="23"/>
  <c r="C1072" i="23"/>
  <c r="J1072" i="23" s="1"/>
  <c r="D1072" i="23"/>
  <c r="E1072" i="23"/>
  <c r="F1072" i="23"/>
  <c r="G1072" i="23"/>
  <c r="AG1072" i="23"/>
  <c r="C1073" i="23"/>
  <c r="D1073" i="23"/>
  <c r="E1073" i="23"/>
  <c r="F1073" i="23"/>
  <c r="G1073" i="23"/>
  <c r="AG1073" i="23"/>
  <c r="C1074" i="23"/>
  <c r="J1074" i="23" s="1"/>
  <c r="D1074" i="23"/>
  <c r="E1074" i="23"/>
  <c r="F1074" i="23"/>
  <c r="G1074" i="23"/>
  <c r="AG1074" i="23"/>
  <c r="C1075" i="23"/>
  <c r="D1075" i="23"/>
  <c r="E1075" i="23"/>
  <c r="F1075" i="23"/>
  <c r="G1075" i="23"/>
  <c r="AG1075" i="23"/>
  <c r="C1076" i="23"/>
  <c r="D1076" i="23"/>
  <c r="E1076" i="23"/>
  <c r="F1076" i="23"/>
  <c r="G1076" i="23"/>
  <c r="AG1076" i="23"/>
  <c r="C1077" i="23"/>
  <c r="J1077" i="23" s="1"/>
  <c r="D1077" i="23"/>
  <c r="E1077" i="23"/>
  <c r="F1077" i="23"/>
  <c r="G1077" i="23"/>
  <c r="AG1077" i="23"/>
  <c r="C1078" i="23"/>
  <c r="D1078" i="23"/>
  <c r="E1078" i="23"/>
  <c r="F1078" i="23"/>
  <c r="G1078" i="23"/>
  <c r="AG1078" i="23"/>
  <c r="C1079" i="23"/>
  <c r="L1079" i="23" s="1"/>
  <c r="D1079" i="23"/>
  <c r="E1079" i="23"/>
  <c r="F1079" i="23"/>
  <c r="G1079" i="23"/>
  <c r="AG1079" i="23"/>
  <c r="C1080" i="23"/>
  <c r="K1080" i="23" s="1"/>
  <c r="D1080" i="23"/>
  <c r="E1080" i="23"/>
  <c r="F1080" i="23"/>
  <c r="G1080" i="23"/>
  <c r="AG1080" i="23"/>
  <c r="C1081" i="23"/>
  <c r="J1081" i="23" s="1"/>
  <c r="D1081" i="23"/>
  <c r="E1081" i="23"/>
  <c r="F1081" i="23"/>
  <c r="G1081" i="23"/>
  <c r="AG1081" i="23"/>
  <c r="C1082" i="23"/>
  <c r="K1082" i="23" s="1"/>
  <c r="D1082" i="23"/>
  <c r="E1082" i="23"/>
  <c r="F1082" i="23"/>
  <c r="G1082" i="23"/>
  <c r="AG1082" i="23"/>
  <c r="C1083" i="23"/>
  <c r="L1083" i="23" s="1"/>
  <c r="D1083" i="23"/>
  <c r="E1083" i="23"/>
  <c r="F1083" i="23"/>
  <c r="G1083" i="23"/>
  <c r="AG1083" i="23"/>
  <c r="C1084" i="23"/>
  <c r="D1084" i="23"/>
  <c r="E1084" i="23"/>
  <c r="F1084" i="23"/>
  <c r="G1084" i="23"/>
  <c r="AG1084" i="23"/>
  <c r="C1085" i="23"/>
  <c r="J1085" i="23" s="1"/>
  <c r="D1085" i="23"/>
  <c r="E1085" i="23"/>
  <c r="F1085" i="23"/>
  <c r="G1085" i="23"/>
  <c r="AG1085" i="23"/>
  <c r="C1086" i="23"/>
  <c r="K1086" i="23" s="1"/>
  <c r="D1086" i="23"/>
  <c r="E1086" i="23"/>
  <c r="F1086" i="23"/>
  <c r="G1086" i="23"/>
  <c r="AG1086" i="23"/>
  <c r="C1087" i="23"/>
  <c r="D1087" i="23"/>
  <c r="E1087" i="23"/>
  <c r="F1087" i="23"/>
  <c r="G1087" i="23"/>
  <c r="AG1087" i="23"/>
  <c r="C1088" i="23"/>
  <c r="D1088" i="23"/>
  <c r="E1088" i="23"/>
  <c r="F1088" i="23"/>
  <c r="G1088" i="23"/>
  <c r="AG1088" i="23"/>
  <c r="C1089" i="23"/>
  <c r="D1089" i="23"/>
  <c r="E1089" i="23"/>
  <c r="F1089" i="23"/>
  <c r="G1089" i="23"/>
  <c r="AG1089" i="23"/>
  <c r="C1090" i="23"/>
  <c r="D1090" i="23"/>
  <c r="E1090" i="23"/>
  <c r="F1090" i="23"/>
  <c r="G1090" i="23"/>
  <c r="AG1090" i="23"/>
  <c r="C1091" i="23"/>
  <c r="L1091" i="23" s="1"/>
  <c r="D1091" i="23"/>
  <c r="E1091" i="23"/>
  <c r="F1091" i="23"/>
  <c r="G1091" i="23"/>
  <c r="AG1091" i="23"/>
  <c r="C1092" i="23"/>
  <c r="J1092" i="23" s="1"/>
  <c r="D1092" i="23"/>
  <c r="E1092" i="23"/>
  <c r="F1092" i="23"/>
  <c r="G1092" i="23"/>
  <c r="AG1092" i="23"/>
  <c r="C1093" i="23"/>
  <c r="D1093" i="23"/>
  <c r="E1093" i="23"/>
  <c r="F1093" i="23"/>
  <c r="G1093" i="23"/>
  <c r="AG1093" i="23"/>
  <c r="C1094" i="23"/>
  <c r="L1094" i="23" s="1"/>
  <c r="D1094" i="23"/>
  <c r="E1094" i="23"/>
  <c r="F1094" i="23"/>
  <c r="G1094" i="23"/>
  <c r="AG1094" i="23"/>
  <c r="C1095" i="23"/>
  <c r="J1095" i="23" s="1"/>
  <c r="D1095" i="23"/>
  <c r="E1095" i="23"/>
  <c r="F1095" i="23"/>
  <c r="G1095" i="23"/>
  <c r="AG1095" i="23"/>
  <c r="C1096" i="23"/>
  <c r="J1096" i="23" s="1"/>
  <c r="D1096" i="23"/>
  <c r="E1096" i="23"/>
  <c r="F1096" i="23"/>
  <c r="G1096" i="23"/>
  <c r="AG1096" i="23"/>
  <c r="C1097" i="23"/>
  <c r="J1097" i="23" s="1"/>
  <c r="D1097" i="23"/>
  <c r="E1097" i="23"/>
  <c r="F1097" i="23"/>
  <c r="G1097" i="23"/>
  <c r="AG1097" i="23"/>
  <c r="C1098" i="23"/>
  <c r="K1098" i="23" s="1"/>
  <c r="D1098" i="23"/>
  <c r="E1098" i="23"/>
  <c r="F1098" i="23"/>
  <c r="G1098" i="23"/>
  <c r="AG1098" i="23"/>
  <c r="C1099" i="23"/>
  <c r="L1099" i="23" s="1"/>
  <c r="D1099" i="23"/>
  <c r="E1099" i="23"/>
  <c r="F1099" i="23"/>
  <c r="G1099" i="23"/>
  <c r="AG1099" i="23"/>
  <c r="C1100" i="23"/>
  <c r="J1100" i="23" s="1"/>
  <c r="D1100" i="23"/>
  <c r="E1100" i="23"/>
  <c r="F1100" i="23"/>
  <c r="G1100" i="23"/>
  <c r="AG1100" i="23"/>
  <c r="C1101" i="23"/>
  <c r="K1101" i="23" s="1"/>
  <c r="D1101" i="23"/>
  <c r="E1101" i="23"/>
  <c r="F1101" i="23"/>
  <c r="G1101" i="23"/>
  <c r="AG1101" i="23"/>
  <c r="C1102" i="23"/>
  <c r="D1102" i="23"/>
  <c r="E1102" i="23"/>
  <c r="F1102" i="23"/>
  <c r="G1102" i="23"/>
  <c r="AG1102" i="23"/>
  <c r="C1103" i="23"/>
  <c r="D1103" i="23"/>
  <c r="E1103" i="23"/>
  <c r="F1103" i="23"/>
  <c r="G1103" i="23"/>
  <c r="AG1103" i="23"/>
  <c r="C1104" i="23"/>
  <c r="D1104" i="23"/>
  <c r="E1104" i="23"/>
  <c r="F1104" i="23"/>
  <c r="G1104" i="23"/>
  <c r="AG1104" i="23"/>
  <c r="C1105" i="23"/>
  <c r="D1105" i="23"/>
  <c r="E1105" i="23"/>
  <c r="F1105" i="23"/>
  <c r="G1105" i="23"/>
  <c r="AG1105" i="23"/>
  <c r="C1106" i="23"/>
  <c r="D1106" i="23"/>
  <c r="E1106" i="23"/>
  <c r="F1106" i="23"/>
  <c r="G1106" i="23"/>
  <c r="AG1106" i="23"/>
  <c r="C1107" i="23"/>
  <c r="D1107" i="23"/>
  <c r="E1107" i="23"/>
  <c r="F1107" i="23"/>
  <c r="G1107" i="23"/>
  <c r="AG1107" i="23"/>
  <c r="C1108" i="23"/>
  <c r="D1108" i="23"/>
  <c r="E1108" i="23"/>
  <c r="F1108" i="23"/>
  <c r="G1108" i="23"/>
  <c r="AG1108" i="23"/>
  <c r="C1109" i="23"/>
  <c r="D1109" i="23"/>
  <c r="E1109" i="23"/>
  <c r="F1109" i="23"/>
  <c r="G1109" i="23"/>
  <c r="AG1109" i="23"/>
  <c r="C1110" i="23"/>
  <c r="D1110" i="23"/>
  <c r="E1110" i="23"/>
  <c r="F1110" i="23"/>
  <c r="G1110" i="23"/>
  <c r="AG1110" i="23"/>
  <c r="C1111" i="23"/>
  <c r="L1111" i="23" s="1"/>
  <c r="D1111" i="23"/>
  <c r="E1111" i="23"/>
  <c r="F1111" i="23"/>
  <c r="G1111" i="23"/>
  <c r="AG1111" i="23"/>
  <c r="C1112" i="23"/>
  <c r="D1112" i="23"/>
  <c r="E1112" i="23"/>
  <c r="F1112" i="23"/>
  <c r="G1112" i="23"/>
  <c r="AG1112" i="23"/>
  <c r="C1113" i="23"/>
  <c r="D1113" i="23"/>
  <c r="E1113" i="23"/>
  <c r="F1113" i="23"/>
  <c r="G1113" i="23"/>
  <c r="AG1113" i="23"/>
  <c r="C1114" i="23"/>
  <c r="L1114" i="23" s="1"/>
  <c r="D1114" i="23"/>
  <c r="E1114" i="23"/>
  <c r="F1114" i="23"/>
  <c r="G1114" i="23"/>
  <c r="AG1114" i="23"/>
  <c r="C1115" i="23"/>
  <c r="D1115" i="23"/>
  <c r="E1115" i="23"/>
  <c r="F1115" i="23"/>
  <c r="G1115" i="23"/>
  <c r="AG1115" i="23"/>
  <c r="C1116" i="23"/>
  <c r="J1116" i="23" s="1"/>
  <c r="D1116" i="23"/>
  <c r="E1116" i="23"/>
  <c r="F1116" i="23"/>
  <c r="G1116" i="23"/>
  <c r="AG1116" i="23"/>
  <c r="C1117" i="23"/>
  <c r="J1117" i="23" s="1"/>
  <c r="D1117" i="23"/>
  <c r="E1117" i="23"/>
  <c r="F1117" i="23"/>
  <c r="G1117" i="23"/>
  <c r="AG1117" i="23"/>
  <c r="C1118" i="23"/>
  <c r="K1118" i="23" s="1"/>
  <c r="D1118" i="23"/>
  <c r="E1118" i="23"/>
  <c r="F1118" i="23"/>
  <c r="G1118" i="23"/>
  <c r="AG1118" i="23"/>
  <c r="C1119" i="23"/>
  <c r="K1119" i="23" s="1"/>
  <c r="D1119" i="23"/>
  <c r="E1119" i="23"/>
  <c r="F1119" i="23"/>
  <c r="G1119" i="23"/>
  <c r="AG1119" i="23"/>
  <c r="C1120" i="23"/>
  <c r="D1120" i="23"/>
  <c r="E1120" i="23"/>
  <c r="F1120" i="23"/>
  <c r="G1120" i="23"/>
  <c r="AG1120" i="23"/>
  <c r="C1121" i="23"/>
  <c r="K1121" i="23" s="1"/>
  <c r="D1121" i="23"/>
  <c r="E1121" i="23"/>
  <c r="F1121" i="23"/>
  <c r="G1121" i="23"/>
  <c r="AG1121" i="23"/>
  <c r="C1122" i="23"/>
  <c r="D1122" i="23"/>
  <c r="E1122" i="23"/>
  <c r="F1122" i="23"/>
  <c r="G1122" i="23"/>
  <c r="AG1122" i="23"/>
  <c r="C1123" i="23"/>
  <c r="D1123" i="23"/>
  <c r="E1123" i="23"/>
  <c r="F1123" i="23"/>
  <c r="G1123" i="23"/>
  <c r="AG1123" i="23"/>
  <c r="C1124" i="23"/>
  <c r="D1124" i="23"/>
  <c r="E1124" i="23"/>
  <c r="F1124" i="23"/>
  <c r="G1124" i="23"/>
  <c r="AG1124" i="23"/>
  <c r="C1125" i="23"/>
  <c r="K1125" i="23" s="1"/>
  <c r="D1125" i="23"/>
  <c r="E1125" i="23"/>
  <c r="F1125" i="23"/>
  <c r="G1125" i="23"/>
  <c r="AG1125" i="23"/>
  <c r="C1126" i="23"/>
  <c r="J1126" i="23" s="1"/>
  <c r="D1126" i="23"/>
  <c r="E1126" i="23"/>
  <c r="F1126" i="23"/>
  <c r="G1126" i="23"/>
  <c r="AG1126" i="23"/>
  <c r="C1127" i="23"/>
  <c r="D1127" i="23"/>
  <c r="E1127" i="23"/>
  <c r="F1127" i="23"/>
  <c r="G1127" i="23"/>
  <c r="AG1127" i="23"/>
  <c r="C1128" i="23"/>
  <c r="L1128" i="23" s="1"/>
  <c r="D1128" i="23"/>
  <c r="E1128" i="23"/>
  <c r="F1128" i="23"/>
  <c r="G1128" i="23"/>
  <c r="AG1128" i="23"/>
  <c r="C1129" i="23"/>
  <c r="K1129" i="23" s="1"/>
  <c r="D1129" i="23"/>
  <c r="E1129" i="23"/>
  <c r="F1129" i="23"/>
  <c r="G1129" i="23"/>
  <c r="AG1129" i="23"/>
  <c r="C1130" i="23"/>
  <c r="D1130" i="23"/>
  <c r="E1130" i="23"/>
  <c r="F1130" i="23"/>
  <c r="G1130" i="23"/>
  <c r="AG1130" i="23"/>
  <c r="C1131" i="23"/>
  <c r="D1131" i="23"/>
  <c r="E1131" i="23"/>
  <c r="F1131" i="23"/>
  <c r="G1131" i="23"/>
  <c r="AG1131" i="23"/>
  <c r="C1132" i="23"/>
  <c r="L1132" i="23" s="1"/>
  <c r="D1132" i="23"/>
  <c r="E1132" i="23"/>
  <c r="F1132" i="23"/>
  <c r="G1132" i="23"/>
  <c r="AG1132" i="23"/>
  <c r="C1134" i="23"/>
  <c r="J1134" i="23" s="1"/>
  <c r="D1134" i="23"/>
  <c r="E1134" i="23"/>
  <c r="F1134" i="23"/>
  <c r="G1134" i="23"/>
  <c r="AG1134" i="23"/>
  <c r="C1135" i="23"/>
  <c r="K1135" i="23" s="1"/>
  <c r="D1135" i="23"/>
  <c r="E1135" i="23"/>
  <c r="F1135" i="23"/>
  <c r="G1135" i="23"/>
  <c r="AG1135" i="23"/>
  <c r="C1133" i="23"/>
  <c r="J1133" i="23" s="1"/>
  <c r="D1133" i="23"/>
  <c r="E1133" i="23"/>
  <c r="F1133" i="23"/>
  <c r="G1133" i="23"/>
  <c r="AG1133" i="23"/>
  <c r="C1136" i="23"/>
  <c r="D1136" i="23"/>
  <c r="E1136" i="23"/>
  <c r="F1136" i="23"/>
  <c r="G1136" i="23"/>
  <c r="AG1136" i="23"/>
  <c r="C1137" i="23"/>
  <c r="D1137" i="23"/>
  <c r="E1137" i="23"/>
  <c r="F1137" i="23"/>
  <c r="G1137" i="23"/>
  <c r="AG1137" i="23"/>
  <c r="C1138" i="23"/>
  <c r="D1138" i="23"/>
  <c r="E1138" i="23"/>
  <c r="F1138" i="23"/>
  <c r="G1138" i="23"/>
  <c r="AG1138" i="23"/>
  <c r="C1139" i="23"/>
  <c r="L1139" i="23" s="1"/>
  <c r="D1139" i="23"/>
  <c r="E1139" i="23"/>
  <c r="F1139" i="23"/>
  <c r="G1139" i="23"/>
  <c r="AG1139" i="23"/>
  <c r="C1140" i="23"/>
  <c r="D1140" i="23"/>
  <c r="E1140" i="23"/>
  <c r="F1140" i="23"/>
  <c r="G1140" i="23"/>
  <c r="AG1140" i="23"/>
  <c r="C1141" i="23"/>
  <c r="D1141" i="23"/>
  <c r="E1141" i="23"/>
  <c r="F1141" i="23"/>
  <c r="G1141" i="23"/>
  <c r="AG1141" i="23"/>
  <c r="C1142" i="23"/>
  <c r="D1142" i="23"/>
  <c r="E1142" i="23"/>
  <c r="F1142" i="23"/>
  <c r="G1142" i="23"/>
  <c r="AG1142" i="23"/>
  <c r="C1143" i="23"/>
  <c r="L1143" i="23" s="1"/>
  <c r="D1143" i="23"/>
  <c r="E1143" i="23"/>
  <c r="F1143" i="23"/>
  <c r="G1143" i="23"/>
  <c r="AG1143" i="23"/>
  <c r="C1144" i="23"/>
  <c r="K1144" i="23" s="1"/>
  <c r="D1144" i="23"/>
  <c r="E1144" i="23"/>
  <c r="F1144" i="23"/>
  <c r="G1144" i="23"/>
  <c r="AG1144" i="23"/>
  <c r="C1145" i="23"/>
  <c r="D1145" i="23"/>
  <c r="E1145" i="23"/>
  <c r="F1145" i="23"/>
  <c r="G1145" i="23"/>
  <c r="AG1145" i="23"/>
  <c r="C1146" i="23"/>
  <c r="K1146" i="23" s="1"/>
  <c r="D1146" i="23"/>
  <c r="E1146" i="23"/>
  <c r="F1146" i="23"/>
  <c r="G1146" i="23"/>
  <c r="AG1146" i="23"/>
  <c r="C1147" i="23"/>
  <c r="J1147" i="23" s="1"/>
  <c r="D1147" i="23"/>
  <c r="E1147" i="23"/>
  <c r="F1147" i="23"/>
  <c r="G1147" i="23"/>
  <c r="AG1147" i="23"/>
  <c r="C1148" i="23"/>
  <c r="K1148" i="23" s="1"/>
  <c r="D1148" i="23"/>
  <c r="E1148" i="23"/>
  <c r="F1148" i="23"/>
  <c r="G1148" i="23"/>
  <c r="AG1148" i="23"/>
  <c r="C1149" i="23"/>
  <c r="D1149" i="23"/>
  <c r="E1149" i="23"/>
  <c r="F1149" i="23"/>
  <c r="G1149" i="23"/>
  <c r="AG1149" i="23"/>
  <c r="C1150" i="23"/>
  <c r="D1150" i="23"/>
  <c r="E1150" i="23"/>
  <c r="F1150" i="23"/>
  <c r="G1150" i="23"/>
  <c r="AG1150" i="23"/>
  <c r="C1151" i="23"/>
  <c r="D1151" i="23"/>
  <c r="E1151" i="23"/>
  <c r="F1151" i="23"/>
  <c r="G1151" i="23"/>
  <c r="AG1151" i="23"/>
  <c r="C1152" i="23"/>
  <c r="L1152" i="23" s="1"/>
  <c r="D1152" i="23"/>
  <c r="E1152" i="23"/>
  <c r="F1152" i="23"/>
  <c r="G1152" i="23"/>
  <c r="AG1152" i="23"/>
  <c r="C1153" i="23"/>
  <c r="J1153" i="23" s="1"/>
  <c r="D1153" i="23"/>
  <c r="E1153" i="23"/>
  <c r="F1153" i="23"/>
  <c r="G1153" i="23"/>
  <c r="AG1153" i="23"/>
  <c r="C1154" i="23"/>
  <c r="K1154" i="23" s="1"/>
  <c r="D1154" i="23"/>
  <c r="E1154" i="23"/>
  <c r="F1154" i="23"/>
  <c r="G1154" i="23"/>
  <c r="AG1154" i="23"/>
  <c r="C1155" i="23"/>
  <c r="L1155" i="23" s="1"/>
  <c r="D1155" i="23"/>
  <c r="E1155" i="23"/>
  <c r="F1155" i="23"/>
  <c r="G1155" i="23"/>
  <c r="AG1155" i="23"/>
  <c r="C1156" i="23"/>
  <c r="D1156" i="23"/>
  <c r="E1156" i="23"/>
  <c r="F1156" i="23"/>
  <c r="G1156" i="23"/>
  <c r="AG1156" i="23"/>
  <c r="C1157" i="23"/>
  <c r="D1157" i="23"/>
  <c r="E1157" i="23"/>
  <c r="F1157" i="23"/>
  <c r="G1157" i="23"/>
  <c r="AG1157" i="23"/>
  <c r="C1158" i="23"/>
  <c r="D1158" i="23"/>
  <c r="E1158" i="23"/>
  <c r="F1158" i="23"/>
  <c r="G1158" i="23"/>
  <c r="AG1158" i="23"/>
  <c r="C1159" i="23"/>
  <c r="L1159" i="23" s="1"/>
  <c r="D1159" i="23"/>
  <c r="E1159" i="23"/>
  <c r="F1159" i="23"/>
  <c r="G1159" i="23"/>
  <c r="AG1159" i="23"/>
  <c r="C1160" i="23"/>
  <c r="K1160" i="23" s="1"/>
  <c r="D1160" i="23"/>
  <c r="E1160" i="23"/>
  <c r="F1160" i="23"/>
  <c r="G1160" i="23"/>
  <c r="AG1160" i="23"/>
  <c r="C1161" i="23"/>
  <c r="J1161" i="23" s="1"/>
  <c r="D1161" i="23"/>
  <c r="E1161" i="23"/>
  <c r="F1161" i="23"/>
  <c r="G1161" i="23"/>
  <c r="AG1161" i="23"/>
  <c r="C1162" i="23"/>
  <c r="K1162" i="23" s="1"/>
  <c r="D1162" i="23"/>
  <c r="E1162" i="23"/>
  <c r="F1162" i="23"/>
  <c r="G1162" i="23"/>
  <c r="AG1162" i="23"/>
  <c r="C1163" i="23"/>
  <c r="D1163" i="23"/>
  <c r="E1163" i="23"/>
  <c r="F1163" i="23"/>
  <c r="G1163" i="23"/>
  <c r="AG1163" i="23"/>
  <c r="C1164" i="23"/>
  <c r="D1164" i="23"/>
  <c r="E1164" i="23"/>
  <c r="F1164" i="23"/>
  <c r="G1164" i="23"/>
  <c r="AG1164" i="23"/>
  <c r="C1165" i="23"/>
  <c r="D1165" i="23"/>
  <c r="E1165" i="23"/>
  <c r="F1165" i="23"/>
  <c r="G1165" i="23"/>
  <c r="AG1165" i="23"/>
  <c r="C1166" i="23"/>
  <c r="K1166" i="23" s="1"/>
  <c r="D1166" i="23"/>
  <c r="E1166" i="23"/>
  <c r="F1166" i="23"/>
  <c r="G1166" i="23"/>
  <c r="AG1166" i="23"/>
  <c r="C1167" i="23"/>
  <c r="L1167" i="23" s="1"/>
  <c r="D1167" i="23"/>
  <c r="E1167" i="23"/>
  <c r="F1167" i="23"/>
  <c r="G1167" i="23"/>
  <c r="AG1167" i="23"/>
  <c r="C1168" i="23"/>
  <c r="D1168" i="23"/>
  <c r="E1168" i="23"/>
  <c r="F1168" i="23"/>
  <c r="G1168" i="23"/>
  <c r="AG1168" i="23"/>
  <c r="C1169" i="23"/>
  <c r="K1169" i="23" s="1"/>
  <c r="D1169" i="23"/>
  <c r="E1169" i="23"/>
  <c r="F1169" i="23"/>
  <c r="G1169" i="23"/>
  <c r="AG1169" i="23"/>
  <c r="C1170" i="23"/>
  <c r="D1170" i="23"/>
  <c r="E1170" i="23"/>
  <c r="F1170" i="23"/>
  <c r="G1170" i="23"/>
  <c r="AG1170" i="23"/>
  <c r="C1171" i="23"/>
  <c r="D1171" i="23"/>
  <c r="E1171" i="23"/>
  <c r="F1171" i="23"/>
  <c r="G1171" i="23"/>
  <c r="AG1171" i="23"/>
  <c r="C1172" i="23"/>
  <c r="K1172" i="23" s="1"/>
  <c r="D1172" i="23"/>
  <c r="E1172" i="23"/>
  <c r="F1172" i="23"/>
  <c r="G1172" i="23"/>
  <c r="AG1172" i="23"/>
  <c r="C1173" i="23"/>
  <c r="D1173" i="23"/>
  <c r="E1173" i="23"/>
  <c r="F1173" i="23"/>
  <c r="G1173" i="23"/>
  <c r="AG1173" i="23"/>
  <c r="C1174" i="23"/>
  <c r="K1174" i="23" s="1"/>
  <c r="D1174" i="23"/>
  <c r="E1174" i="23"/>
  <c r="F1174" i="23"/>
  <c r="G1174" i="23"/>
  <c r="AG1174" i="23"/>
  <c r="C1175" i="23"/>
  <c r="J1175" i="23" s="1"/>
  <c r="D1175" i="23"/>
  <c r="E1175" i="23"/>
  <c r="F1175" i="23"/>
  <c r="G1175" i="23"/>
  <c r="AG1175" i="23"/>
  <c r="C1176" i="23"/>
  <c r="K1176" i="23" s="1"/>
  <c r="D1176" i="23"/>
  <c r="E1176" i="23"/>
  <c r="F1176" i="23"/>
  <c r="G1176" i="23"/>
  <c r="AG1176" i="23"/>
  <c r="C1177" i="23"/>
  <c r="D1177" i="23"/>
  <c r="E1177" i="23"/>
  <c r="F1177" i="23"/>
  <c r="G1177" i="23"/>
  <c r="AG1177" i="23"/>
  <c r="C1178" i="23"/>
  <c r="D1178" i="23"/>
  <c r="E1178" i="23"/>
  <c r="F1178" i="23"/>
  <c r="G1178" i="23"/>
  <c r="AG1178" i="23"/>
  <c r="C1179" i="23"/>
  <c r="K1179" i="23" s="1"/>
  <c r="D1179" i="23"/>
  <c r="E1179" i="23"/>
  <c r="F1179" i="23"/>
  <c r="G1179" i="23"/>
  <c r="AG1179" i="23"/>
  <c r="C1180" i="23"/>
  <c r="K1180" i="23" s="1"/>
  <c r="D1180" i="23"/>
  <c r="E1180" i="23"/>
  <c r="F1180" i="23"/>
  <c r="G1180" i="23"/>
  <c r="AG1180" i="23"/>
  <c r="C1181" i="23"/>
  <c r="J1181" i="23" s="1"/>
  <c r="D1181" i="23"/>
  <c r="E1181" i="23"/>
  <c r="F1181" i="23"/>
  <c r="G1181" i="23"/>
  <c r="AG1181" i="23"/>
  <c r="C1182" i="23"/>
  <c r="D1182" i="23"/>
  <c r="E1182" i="23"/>
  <c r="F1182" i="23"/>
  <c r="G1182" i="23"/>
  <c r="AG1182" i="23"/>
  <c r="C1183" i="23"/>
  <c r="K1183" i="23" s="1"/>
  <c r="D1183" i="23"/>
  <c r="E1183" i="23"/>
  <c r="F1183" i="23"/>
  <c r="G1183" i="23"/>
  <c r="AG1183" i="23"/>
  <c r="C1184" i="23"/>
  <c r="K1184" i="23" s="1"/>
  <c r="D1184" i="23"/>
  <c r="E1184" i="23"/>
  <c r="F1184" i="23"/>
  <c r="G1184" i="23"/>
  <c r="AG1184" i="23"/>
  <c r="C1185" i="23"/>
  <c r="D1185" i="23"/>
  <c r="E1185" i="23"/>
  <c r="F1185" i="23"/>
  <c r="G1185" i="23"/>
  <c r="AG1185" i="23"/>
  <c r="C1186" i="23"/>
  <c r="D1186" i="23"/>
  <c r="E1186" i="23"/>
  <c r="F1186" i="23"/>
  <c r="G1186" i="23"/>
  <c r="AG1186" i="23"/>
  <c r="C1187" i="23"/>
  <c r="D1187" i="23"/>
  <c r="E1187" i="23"/>
  <c r="F1187" i="23"/>
  <c r="G1187" i="23"/>
  <c r="AG1187" i="23"/>
  <c r="C1188" i="23"/>
  <c r="D1188" i="23"/>
  <c r="E1188" i="23"/>
  <c r="F1188" i="23"/>
  <c r="G1188" i="23"/>
  <c r="AG1188" i="23"/>
  <c r="C1189" i="23"/>
  <c r="J1189" i="23" s="1"/>
  <c r="D1189" i="23"/>
  <c r="E1189" i="23"/>
  <c r="F1189" i="23"/>
  <c r="G1189" i="23"/>
  <c r="AG1189" i="23"/>
  <c r="C1190" i="23"/>
  <c r="L1190" i="23" s="1"/>
  <c r="D1190" i="23"/>
  <c r="E1190" i="23"/>
  <c r="F1190" i="23"/>
  <c r="G1190" i="23"/>
  <c r="AG1190" i="23"/>
  <c r="C1191" i="23"/>
  <c r="D1191" i="23"/>
  <c r="E1191" i="23"/>
  <c r="F1191" i="23"/>
  <c r="G1191" i="23"/>
  <c r="AG1191" i="23"/>
  <c r="C1192" i="23"/>
  <c r="L1192" i="23" s="1"/>
  <c r="D1192" i="23"/>
  <c r="E1192" i="23"/>
  <c r="F1192" i="23"/>
  <c r="G1192" i="23"/>
  <c r="AG1192" i="23"/>
  <c r="C1193" i="23"/>
  <c r="J1193" i="23" s="1"/>
  <c r="D1193" i="23"/>
  <c r="E1193" i="23"/>
  <c r="F1193" i="23"/>
  <c r="G1193" i="23"/>
  <c r="AG1193" i="23"/>
  <c r="C1194" i="23"/>
  <c r="J1194" i="23" s="1"/>
  <c r="D1194" i="23"/>
  <c r="E1194" i="23"/>
  <c r="F1194" i="23"/>
  <c r="G1194" i="23"/>
  <c r="AG1194" i="23"/>
  <c r="C1195" i="23"/>
  <c r="K1195" i="23" s="1"/>
  <c r="D1195" i="23"/>
  <c r="E1195" i="23"/>
  <c r="F1195" i="23"/>
  <c r="G1195" i="23"/>
  <c r="AG1195" i="23"/>
  <c r="C1196" i="23"/>
  <c r="L1196" i="23" s="1"/>
  <c r="D1196" i="23"/>
  <c r="E1196" i="23"/>
  <c r="F1196" i="23"/>
  <c r="G1196" i="23"/>
  <c r="AG1196" i="23"/>
  <c r="C1197" i="23"/>
  <c r="J1197" i="23" s="1"/>
  <c r="D1197" i="23"/>
  <c r="E1197" i="23"/>
  <c r="F1197" i="23"/>
  <c r="G1197" i="23"/>
  <c r="AG1197" i="23"/>
  <c r="C1198" i="23"/>
  <c r="L1198" i="23" s="1"/>
  <c r="D1198" i="23"/>
  <c r="E1198" i="23"/>
  <c r="F1198" i="23"/>
  <c r="G1198" i="23"/>
  <c r="AG1198" i="23"/>
  <c r="C1199" i="23"/>
  <c r="D1199" i="23"/>
  <c r="E1199" i="23"/>
  <c r="F1199" i="23"/>
  <c r="G1199" i="23"/>
  <c r="AG1199" i="23"/>
  <c r="C1200" i="23"/>
  <c r="L1200" i="23" s="1"/>
  <c r="D1200" i="23"/>
  <c r="E1200" i="23"/>
  <c r="F1200" i="23"/>
  <c r="G1200" i="23"/>
  <c r="AG1200" i="23"/>
  <c r="C1201" i="23"/>
  <c r="J1201" i="23" s="1"/>
  <c r="D1201" i="23"/>
  <c r="E1201" i="23"/>
  <c r="F1201" i="23"/>
  <c r="G1201" i="23"/>
  <c r="AG1201" i="23"/>
  <c r="C1202" i="23"/>
  <c r="J1202" i="23" s="1"/>
  <c r="D1202" i="23"/>
  <c r="E1202" i="23"/>
  <c r="F1202" i="23"/>
  <c r="G1202" i="23"/>
  <c r="AG1202" i="23"/>
  <c r="C1203" i="23"/>
  <c r="L1203" i="23" s="1"/>
  <c r="D1203" i="23"/>
  <c r="E1203" i="23"/>
  <c r="F1203" i="23"/>
  <c r="G1203" i="23"/>
  <c r="AG1203" i="23"/>
  <c r="C1204" i="23"/>
  <c r="K1204" i="23" s="1"/>
  <c r="D1204" i="23"/>
  <c r="E1204" i="23"/>
  <c r="F1204" i="23"/>
  <c r="G1204" i="23"/>
  <c r="AG1204" i="23"/>
  <c r="C1205" i="23"/>
  <c r="K1205" i="23" s="1"/>
  <c r="D1205" i="23"/>
  <c r="E1205" i="23"/>
  <c r="F1205" i="23"/>
  <c r="G1205" i="23"/>
  <c r="AG1205" i="23"/>
  <c r="C1206" i="23"/>
  <c r="L1206" i="23" s="1"/>
  <c r="D1206" i="23"/>
  <c r="E1206" i="23"/>
  <c r="F1206" i="23"/>
  <c r="G1206" i="23"/>
  <c r="AG1206" i="23"/>
  <c r="C1207" i="23"/>
  <c r="D1207" i="23"/>
  <c r="E1207" i="23"/>
  <c r="F1207" i="23"/>
  <c r="G1207" i="23"/>
  <c r="AG1207" i="23"/>
  <c r="C1208" i="23"/>
  <c r="J1208" i="23" s="1"/>
  <c r="D1208" i="23"/>
  <c r="E1208" i="23"/>
  <c r="F1208" i="23"/>
  <c r="G1208" i="23"/>
  <c r="AG1208" i="23"/>
  <c r="C1209" i="23"/>
  <c r="J1209" i="23" s="1"/>
  <c r="D1209" i="23"/>
  <c r="E1209" i="23"/>
  <c r="F1209" i="23"/>
  <c r="G1209" i="23"/>
  <c r="AG1209" i="23"/>
  <c r="C1210" i="23"/>
  <c r="K1210" i="23" s="1"/>
  <c r="D1210" i="23"/>
  <c r="E1210" i="23"/>
  <c r="F1210" i="23"/>
  <c r="G1210" i="23"/>
  <c r="AG1210" i="23"/>
  <c r="C1211" i="23"/>
  <c r="K1211" i="23" s="1"/>
  <c r="D1211" i="23"/>
  <c r="E1211" i="23"/>
  <c r="F1211" i="23"/>
  <c r="G1211" i="23"/>
  <c r="AG1211" i="23"/>
  <c r="C1212" i="23"/>
  <c r="L1212" i="23" s="1"/>
  <c r="D1212" i="23"/>
  <c r="E1212" i="23"/>
  <c r="F1212" i="23"/>
  <c r="G1212" i="23"/>
  <c r="AG1212" i="23"/>
  <c r="C1213" i="23"/>
  <c r="J1213" i="23" s="1"/>
  <c r="D1213" i="23"/>
  <c r="E1213" i="23"/>
  <c r="F1213" i="23"/>
  <c r="G1213" i="23"/>
  <c r="AG1213" i="23"/>
  <c r="C1214" i="23"/>
  <c r="D1214" i="23"/>
  <c r="E1214" i="23"/>
  <c r="F1214" i="23"/>
  <c r="G1214" i="23"/>
  <c r="AG1214" i="23"/>
  <c r="C1215" i="23"/>
  <c r="D1215" i="23"/>
  <c r="E1215" i="23"/>
  <c r="F1215" i="23"/>
  <c r="G1215" i="23"/>
  <c r="AG1215" i="23"/>
  <c r="C1216" i="23"/>
  <c r="D1216" i="23"/>
  <c r="E1216" i="23"/>
  <c r="F1216" i="23"/>
  <c r="G1216" i="23"/>
  <c r="AG1216" i="23"/>
  <c r="C1217" i="23"/>
  <c r="D1217" i="23"/>
  <c r="E1217" i="23"/>
  <c r="F1217" i="23"/>
  <c r="G1217" i="23"/>
  <c r="AG1217" i="23"/>
  <c r="C1218" i="23"/>
  <c r="D1218" i="23"/>
  <c r="E1218" i="23"/>
  <c r="F1218" i="23"/>
  <c r="G1218" i="23"/>
  <c r="AG1218" i="23"/>
  <c r="C1219" i="23"/>
  <c r="D1219" i="23"/>
  <c r="E1219" i="23"/>
  <c r="F1219" i="23"/>
  <c r="G1219" i="23"/>
  <c r="AG1219" i="23"/>
  <c r="C1220" i="23"/>
  <c r="D1220" i="23"/>
  <c r="E1220" i="23"/>
  <c r="F1220" i="23"/>
  <c r="G1220" i="23"/>
  <c r="AG1220" i="23"/>
  <c r="C1221" i="23"/>
  <c r="D1221" i="23"/>
  <c r="E1221" i="23"/>
  <c r="F1221" i="23"/>
  <c r="G1221" i="23"/>
  <c r="AG1221" i="23"/>
  <c r="C1222" i="23"/>
  <c r="L1222" i="23" s="1"/>
  <c r="D1222" i="23"/>
  <c r="E1222" i="23"/>
  <c r="F1222" i="23"/>
  <c r="G1222" i="23"/>
  <c r="AG1222" i="23"/>
  <c r="C1223" i="23"/>
  <c r="D1223" i="23"/>
  <c r="E1223" i="23"/>
  <c r="F1223" i="23"/>
  <c r="G1223" i="23"/>
  <c r="AG1223" i="23"/>
  <c r="C1224" i="23"/>
  <c r="D1224" i="23"/>
  <c r="E1224" i="23"/>
  <c r="F1224" i="23"/>
  <c r="G1224" i="23"/>
  <c r="AG1224" i="23"/>
  <c r="C1225" i="23"/>
  <c r="D1225" i="23"/>
  <c r="E1225" i="23"/>
  <c r="F1225" i="23"/>
  <c r="G1225" i="23"/>
  <c r="AG1225" i="23"/>
  <c r="C1226" i="23"/>
  <c r="J1226" i="23" s="1"/>
  <c r="D1226" i="23"/>
  <c r="E1226" i="23"/>
  <c r="F1226" i="23"/>
  <c r="G1226" i="23"/>
  <c r="AG1226" i="23"/>
  <c r="C1227" i="23"/>
  <c r="K1227" i="23" s="1"/>
  <c r="D1227" i="23"/>
  <c r="E1227" i="23"/>
  <c r="F1227" i="23"/>
  <c r="G1227" i="23"/>
  <c r="AG1227" i="23"/>
  <c r="C1228" i="23"/>
  <c r="D1228" i="23"/>
  <c r="E1228" i="23"/>
  <c r="F1228" i="23"/>
  <c r="G1228" i="23"/>
  <c r="AG1228" i="23"/>
  <c r="C1229" i="23"/>
  <c r="K1229" i="23" s="1"/>
  <c r="D1229" i="23"/>
  <c r="E1229" i="23"/>
  <c r="F1229" i="23"/>
  <c r="G1229" i="23"/>
  <c r="AG1229" i="23"/>
  <c r="C1230" i="23"/>
  <c r="L1230" i="23" s="1"/>
  <c r="D1230" i="23"/>
  <c r="E1230" i="23"/>
  <c r="F1230" i="23"/>
  <c r="G1230" i="23"/>
  <c r="AG1230" i="23"/>
  <c r="C1231" i="23"/>
  <c r="D1231" i="23"/>
  <c r="E1231" i="23"/>
  <c r="F1231" i="23"/>
  <c r="G1231" i="23"/>
  <c r="AG1231" i="23"/>
  <c r="C1232" i="23"/>
  <c r="K1232" i="23" s="1"/>
  <c r="D1232" i="23"/>
  <c r="E1232" i="23"/>
  <c r="F1232" i="23"/>
  <c r="G1232" i="23"/>
  <c r="AG1232" i="23"/>
  <c r="C1233" i="23"/>
  <c r="J1233" i="23" s="1"/>
  <c r="D1233" i="23"/>
  <c r="E1233" i="23"/>
  <c r="F1233" i="23"/>
  <c r="G1233" i="23"/>
  <c r="AG1233" i="23"/>
  <c r="C1234" i="23"/>
  <c r="D1234" i="23"/>
  <c r="E1234" i="23"/>
  <c r="F1234" i="23"/>
  <c r="G1234" i="23"/>
  <c r="AG1234" i="23"/>
  <c r="C1235" i="23"/>
  <c r="D1235" i="23"/>
  <c r="E1235" i="23"/>
  <c r="F1235" i="23"/>
  <c r="G1235" i="23"/>
  <c r="AG1235" i="23"/>
  <c r="C1236" i="23"/>
  <c r="D1236" i="23"/>
  <c r="E1236" i="23"/>
  <c r="F1236" i="23"/>
  <c r="G1236" i="23"/>
  <c r="AG1236" i="23"/>
  <c r="C1237" i="23"/>
  <c r="D1237" i="23"/>
  <c r="E1237" i="23"/>
  <c r="F1237" i="23"/>
  <c r="G1237" i="23"/>
  <c r="AG1237" i="23"/>
  <c r="C1238" i="23"/>
  <c r="L1238" i="23" s="1"/>
  <c r="D1238" i="23"/>
  <c r="E1238" i="23"/>
  <c r="F1238" i="23"/>
  <c r="G1238" i="23"/>
  <c r="AG1238" i="23"/>
  <c r="C1239" i="23"/>
  <c r="L1239" i="23" s="1"/>
  <c r="D1239" i="23"/>
  <c r="E1239" i="23"/>
  <c r="F1239" i="23"/>
  <c r="G1239" i="23"/>
  <c r="AG1239" i="23"/>
  <c r="C1240" i="23"/>
  <c r="D1240" i="23"/>
  <c r="E1240" i="23"/>
  <c r="F1240" i="23"/>
  <c r="G1240" i="23"/>
  <c r="AG1240" i="23"/>
  <c r="C1241" i="23"/>
  <c r="J1241" i="23" s="1"/>
  <c r="D1241" i="23"/>
  <c r="E1241" i="23"/>
  <c r="F1241" i="23"/>
  <c r="G1241" i="23"/>
  <c r="AG1241" i="23"/>
  <c r="C1242" i="23"/>
  <c r="J1242" i="23" s="1"/>
  <c r="D1242" i="23"/>
  <c r="E1242" i="23"/>
  <c r="F1242" i="23"/>
  <c r="G1242" i="23"/>
  <c r="AG1242" i="23"/>
  <c r="C1243" i="23"/>
  <c r="D1243" i="23"/>
  <c r="E1243" i="23"/>
  <c r="F1243" i="23"/>
  <c r="G1243" i="23"/>
  <c r="AG1243" i="23"/>
  <c r="C1244" i="23"/>
  <c r="J1244" i="23" s="1"/>
  <c r="D1244" i="23"/>
  <c r="E1244" i="23"/>
  <c r="F1244" i="23"/>
  <c r="G1244" i="23"/>
  <c r="AG1244" i="23"/>
  <c r="C1245" i="23"/>
  <c r="D1245" i="23"/>
  <c r="E1245" i="23"/>
  <c r="F1245" i="23"/>
  <c r="G1245" i="23"/>
  <c r="AG1245" i="23"/>
  <c r="C1246" i="23"/>
  <c r="L1246" i="23" s="1"/>
  <c r="D1246" i="23"/>
  <c r="E1246" i="23"/>
  <c r="F1246" i="23"/>
  <c r="G1246" i="23"/>
  <c r="AG1246" i="23"/>
  <c r="C1247" i="23"/>
  <c r="D1247" i="23"/>
  <c r="E1247" i="23"/>
  <c r="F1247" i="23"/>
  <c r="G1247" i="23"/>
  <c r="AG1247" i="23"/>
  <c r="C1248" i="23"/>
  <c r="J1248" i="23" s="1"/>
  <c r="D1248" i="23"/>
  <c r="E1248" i="23"/>
  <c r="F1248" i="23"/>
  <c r="G1248" i="23"/>
  <c r="AG1248" i="23"/>
  <c r="C1249" i="23"/>
  <c r="J1249" i="23" s="1"/>
  <c r="D1249" i="23"/>
  <c r="E1249" i="23"/>
  <c r="F1249" i="23"/>
  <c r="G1249" i="23"/>
  <c r="AG1249" i="23"/>
  <c r="C1250" i="23"/>
  <c r="K1250" i="23" s="1"/>
  <c r="D1250" i="23"/>
  <c r="E1250" i="23"/>
  <c r="F1250" i="23"/>
  <c r="G1250" i="23"/>
  <c r="AG1250" i="23"/>
  <c r="C1251" i="23"/>
  <c r="K1251" i="23" s="1"/>
  <c r="D1251" i="23"/>
  <c r="E1251" i="23"/>
  <c r="F1251" i="23"/>
  <c r="G1251" i="23"/>
  <c r="AG1251" i="23"/>
  <c r="C1252" i="23"/>
  <c r="L1252" i="23" s="1"/>
  <c r="D1252" i="23"/>
  <c r="E1252" i="23"/>
  <c r="F1252" i="23"/>
  <c r="G1252" i="23"/>
  <c r="AG1252" i="23"/>
  <c r="C1253" i="23"/>
  <c r="K1253" i="23" s="1"/>
  <c r="D1253" i="23"/>
  <c r="E1253" i="23"/>
  <c r="F1253" i="23"/>
  <c r="G1253" i="23"/>
  <c r="AG1253" i="23"/>
  <c r="C1254" i="23"/>
  <c r="D1254" i="23"/>
  <c r="E1254" i="23"/>
  <c r="F1254" i="23"/>
  <c r="G1254" i="23"/>
  <c r="AG1254" i="23"/>
  <c r="C1255" i="23"/>
  <c r="L1255" i="23" s="1"/>
  <c r="D1255" i="23"/>
  <c r="E1255" i="23"/>
  <c r="F1255" i="23"/>
  <c r="G1255" i="23"/>
  <c r="AG1255" i="23"/>
  <c r="C1256" i="23"/>
  <c r="K1256" i="23" s="1"/>
  <c r="D1256" i="23"/>
  <c r="E1256" i="23"/>
  <c r="F1256" i="23"/>
  <c r="G1256" i="23"/>
  <c r="AG1256" i="23"/>
  <c r="C1257" i="23"/>
  <c r="J1257" i="23" s="1"/>
  <c r="D1257" i="23"/>
  <c r="E1257" i="23"/>
  <c r="F1257" i="23"/>
  <c r="G1257" i="23"/>
  <c r="AG1257" i="23"/>
  <c r="C1258" i="23"/>
  <c r="K1258" i="23" s="1"/>
  <c r="D1258" i="23"/>
  <c r="E1258" i="23"/>
  <c r="F1258" i="23"/>
  <c r="G1258" i="23"/>
  <c r="AG1258" i="23"/>
  <c r="C1259" i="23"/>
  <c r="D1259" i="23"/>
  <c r="E1259" i="23"/>
  <c r="F1259" i="23"/>
  <c r="G1259" i="23"/>
  <c r="AG1259" i="23"/>
  <c r="C1260" i="23"/>
  <c r="D1260" i="23"/>
  <c r="E1260" i="23"/>
  <c r="F1260" i="23"/>
  <c r="G1260" i="23"/>
  <c r="AG1260" i="23"/>
  <c r="C1261" i="23"/>
  <c r="D1261" i="23"/>
  <c r="E1261" i="23"/>
  <c r="F1261" i="23"/>
  <c r="G1261" i="23"/>
  <c r="AG1261" i="23"/>
  <c r="C1262" i="23"/>
  <c r="D1262" i="23"/>
  <c r="E1262" i="23"/>
  <c r="F1262" i="23"/>
  <c r="G1262" i="23"/>
  <c r="AG1262" i="23"/>
  <c r="C1263" i="23"/>
  <c r="L1263" i="23" s="1"/>
  <c r="D1263" i="23"/>
  <c r="E1263" i="23"/>
  <c r="F1263" i="23"/>
  <c r="G1263" i="23"/>
  <c r="AG1263" i="23"/>
  <c r="C1264" i="23"/>
  <c r="J1264" i="23" s="1"/>
  <c r="D1264" i="23"/>
  <c r="E1264" i="23"/>
  <c r="F1264" i="23"/>
  <c r="G1264" i="23"/>
  <c r="AG1264" i="23"/>
  <c r="C1265" i="23"/>
  <c r="J1265" i="23" s="1"/>
  <c r="D1265" i="23"/>
  <c r="E1265" i="23"/>
  <c r="F1265" i="23"/>
  <c r="G1265" i="23"/>
  <c r="AG1265" i="23"/>
  <c r="C1266" i="23"/>
  <c r="K1266" i="23" s="1"/>
  <c r="D1266" i="23"/>
  <c r="E1266" i="23"/>
  <c r="F1266" i="23"/>
  <c r="G1266" i="23"/>
  <c r="AG1266" i="23"/>
  <c r="C1267" i="23"/>
  <c r="K1267" i="23" s="1"/>
  <c r="D1267" i="23"/>
  <c r="E1267" i="23"/>
  <c r="F1267" i="23"/>
  <c r="G1267" i="23"/>
  <c r="AG1267" i="23"/>
  <c r="C1268" i="23"/>
  <c r="D1268" i="23"/>
  <c r="E1268" i="23"/>
  <c r="F1268" i="23"/>
  <c r="G1268" i="23"/>
  <c r="AG1268" i="23"/>
  <c r="C1269" i="23"/>
  <c r="D1269" i="23"/>
  <c r="E1269" i="23"/>
  <c r="F1269" i="23"/>
  <c r="G1269" i="23"/>
  <c r="AG1269" i="23"/>
  <c r="C1270" i="23"/>
  <c r="D1270" i="23"/>
  <c r="E1270" i="23"/>
  <c r="F1270" i="23"/>
  <c r="G1270" i="23"/>
  <c r="AG1270" i="23"/>
  <c r="C1271" i="23"/>
  <c r="D1271" i="23"/>
  <c r="E1271" i="23"/>
  <c r="F1271" i="23"/>
  <c r="G1271" i="23"/>
  <c r="AG1271" i="23"/>
  <c r="C1272" i="23"/>
  <c r="D1272" i="23"/>
  <c r="E1272" i="23"/>
  <c r="F1272" i="23"/>
  <c r="G1272" i="23"/>
  <c r="AG1272" i="23"/>
  <c r="C1273" i="23"/>
  <c r="D1273" i="23"/>
  <c r="E1273" i="23"/>
  <c r="F1273" i="23"/>
  <c r="G1273" i="23"/>
  <c r="AG1273" i="23"/>
  <c r="C1274" i="23"/>
  <c r="K1274" i="23" s="1"/>
  <c r="D1274" i="23"/>
  <c r="E1274" i="23"/>
  <c r="F1274" i="23"/>
  <c r="G1274" i="23"/>
  <c r="AG1274" i="23"/>
  <c r="C1275" i="23"/>
  <c r="D1275" i="23"/>
  <c r="E1275" i="23"/>
  <c r="F1275" i="23"/>
  <c r="G1275" i="23"/>
  <c r="AG1275" i="23"/>
  <c r="C1276" i="23"/>
  <c r="D1276" i="23"/>
  <c r="E1276" i="23"/>
  <c r="F1276" i="23"/>
  <c r="G1276" i="23"/>
  <c r="AG1276" i="23"/>
  <c r="C1277" i="23"/>
  <c r="K1277" i="23" s="1"/>
  <c r="D1277" i="23"/>
  <c r="E1277" i="23"/>
  <c r="F1277" i="23"/>
  <c r="G1277" i="23"/>
  <c r="AG1277" i="23"/>
  <c r="C1278" i="23"/>
  <c r="L1278" i="23" s="1"/>
  <c r="D1278" i="23"/>
  <c r="E1278" i="23"/>
  <c r="F1278" i="23"/>
  <c r="G1278" i="23"/>
  <c r="AG1278" i="23"/>
  <c r="C1279" i="23"/>
  <c r="L1279" i="23" s="1"/>
  <c r="D1279" i="23"/>
  <c r="E1279" i="23"/>
  <c r="F1279" i="23"/>
  <c r="G1279" i="23"/>
  <c r="AG1279" i="23"/>
  <c r="C1280" i="23"/>
  <c r="K1280" i="23" s="1"/>
  <c r="D1280" i="23"/>
  <c r="E1280" i="23"/>
  <c r="F1280" i="23"/>
  <c r="G1280" i="23"/>
  <c r="AG1280" i="23"/>
  <c r="C1281" i="23"/>
  <c r="J1281" i="23" s="1"/>
  <c r="D1281" i="23"/>
  <c r="E1281" i="23"/>
  <c r="F1281" i="23"/>
  <c r="G1281" i="23"/>
  <c r="AG1281" i="23"/>
  <c r="C1282" i="23"/>
  <c r="L1282" i="23" s="1"/>
  <c r="D1282" i="23"/>
  <c r="E1282" i="23"/>
  <c r="F1282" i="23"/>
  <c r="G1282" i="23"/>
  <c r="AG1282" i="23"/>
  <c r="C1283" i="23"/>
  <c r="K1283" i="23" s="1"/>
  <c r="D1283" i="23"/>
  <c r="E1283" i="23"/>
  <c r="F1283" i="23"/>
  <c r="G1283" i="23"/>
  <c r="AG1283" i="23"/>
  <c r="C1284" i="23"/>
  <c r="J1284" i="23" s="1"/>
  <c r="D1284" i="23"/>
  <c r="E1284" i="23"/>
  <c r="F1284" i="23"/>
  <c r="G1284" i="23"/>
  <c r="AG1284" i="23"/>
  <c r="C1285" i="23"/>
  <c r="D1285" i="23"/>
  <c r="E1285" i="23"/>
  <c r="F1285" i="23"/>
  <c r="G1285" i="23"/>
  <c r="AG1285" i="23"/>
  <c r="N1286" i="23"/>
  <c r="O1286" i="23"/>
  <c r="P1286" i="23"/>
  <c r="R1286" i="23"/>
  <c r="S1286" i="23"/>
  <c r="AG1286" i="23"/>
  <c r="C1288" i="23"/>
  <c r="L1288" i="23" s="1"/>
  <c r="D1288" i="23"/>
  <c r="E1288" i="23"/>
  <c r="F1288" i="23"/>
  <c r="G1288" i="23"/>
  <c r="AG1288" i="23"/>
  <c r="C1289" i="23"/>
  <c r="L1289" i="23" s="1"/>
  <c r="D1289" i="23"/>
  <c r="E1289" i="23"/>
  <c r="F1289" i="23"/>
  <c r="G1289" i="23"/>
  <c r="AG1289" i="23"/>
  <c r="C1290" i="23"/>
  <c r="K1290" i="23" s="1"/>
  <c r="D1290" i="23"/>
  <c r="E1290" i="23"/>
  <c r="F1290" i="23"/>
  <c r="G1290" i="23"/>
  <c r="AG1290" i="23"/>
  <c r="C1291" i="23"/>
  <c r="J1291" i="23" s="1"/>
  <c r="D1291" i="23"/>
  <c r="E1291" i="23"/>
  <c r="F1291" i="23"/>
  <c r="G1291" i="23"/>
  <c r="AG1291" i="23"/>
  <c r="C1292" i="23"/>
  <c r="K1292" i="23" s="1"/>
  <c r="D1292" i="23"/>
  <c r="E1292" i="23"/>
  <c r="F1292" i="23"/>
  <c r="G1292" i="23"/>
  <c r="AG1292" i="23"/>
  <c r="C1293" i="23"/>
  <c r="K1293" i="23" s="1"/>
  <c r="D1293" i="23"/>
  <c r="E1293" i="23"/>
  <c r="F1293" i="23"/>
  <c r="G1293" i="23"/>
  <c r="AG1293" i="23"/>
  <c r="C1294" i="23"/>
  <c r="D1294" i="23"/>
  <c r="E1294" i="23"/>
  <c r="F1294" i="23"/>
  <c r="G1294" i="23"/>
  <c r="AG1294" i="23"/>
  <c r="C1295" i="23"/>
  <c r="K1295" i="23" s="1"/>
  <c r="D1295" i="23"/>
  <c r="E1295" i="23"/>
  <c r="F1295" i="23"/>
  <c r="G1295" i="23"/>
  <c r="AG1295" i="23"/>
  <c r="C1296" i="23"/>
  <c r="L1296" i="23" s="1"/>
  <c r="D1296" i="23"/>
  <c r="E1296" i="23"/>
  <c r="F1296" i="23"/>
  <c r="G1296" i="23"/>
  <c r="AG1296" i="23"/>
  <c r="C1297" i="23"/>
  <c r="J1297" i="23" s="1"/>
  <c r="D1297" i="23"/>
  <c r="E1297" i="23"/>
  <c r="F1297" i="23"/>
  <c r="G1297" i="23"/>
  <c r="AG1297" i="23"/>
  <c r="C1298" i="23"/>
  <c r="K1298" i="23" s="1"/>
  <c r="D1298" i="23"/>
  <c r="E1298" i="23"/>
  <c r="F1298" i="23"/>
  <c r="G1298" i="23"/>
  <c r="AG1298" i="23"/>
  <c r="C1299" i="23"/>
  <c r="J1299" i="23" s="1"/>
  <c r="D1299" i="23"/>
  <c r="E1299" i="23"/>
  <c r="F1299" i="23"/>
  <c r="G1299" i="23"/>
  <c r="AG1299" i="23"/>
  <c r="C1300" i="23"/>
  <c r="K1300" i="23" s="1"/>
  <c r="D1300" i="23"/>
  <c r="E1300" i="23"/>
  <c r="F1300" i="23"/>
  <c r="G1300" i="23"/>
  <c r="AG1300" i="23"/>
  <c r="C1301" i="23"/>
  <c r="K1301" i="23" s="1"/>
  <c r="D1301" i="23"/>
  <c r="E1301" i="23"/>
  <c r="F1301" i="23"/>
  <c r="G1301" i="23"/>
  <c r="AG1301" i="23"/>
  <c r="C1302" i="23"/>
  <c r="J1302" i="23" s="1"/>
  <c r="D1302" i="23"/>
  <c r="E1302" i="23"/>
  <c r="F1302" i="23"/>
  <c r="G1302" i="23"/>
  <c r="AG1302" i="23"/>
  <c r="C1303" i="23"/>
  <c r="K1303" i="23" s="1"/>
  <c r="D1303" i="23"/>
  <c r="E1303" i="23"/>
  <c r="F1303" i="23"/>
  <c r="G1303" i="23"/>
  <c r="AG1303" i="23"/>
  <c r="C1304" i="23"/>
  <c r="L1304" i="23" s="1"/>
  <c r="D1304" i="23"/>
  <c r="E1304" i="23"/>
  <c r="F1304" i="23"/>
  <c r="G1304" i="23"/>
  <c r="AG1304" i="23"/>
  <c r="C1305" i="23"/>
  <c r="K1305" i="23" s="1"/>
  <c r="D1305" i="23"/>
  <c r="E1305" i="23"/>
  <c r="F1305" i="23"/>
  <c r="G1305" i="23"/>
  <c r="AG1305" i="23"/>
  <c r="C1306" i="23"/>
  <c r="D1306" i="23"/>
  <c r="E1306" i="23"/>
  <c r="F1306" i="23"/>
  <c r="G1306" i="23"/>
  <c r="AG1306" i="23"/>
  <c r="C1307" i="23"/>
  <c r="D1307" i="23"/>
  <c r="E1307" i="23"/>
  <c r="F1307" i="23"/>
  <c r="G1307" i="23"/>
  <c r="AG1307" i="23"/>
  <c r="C1308" i="23"/>
  <c r="L1308" i="23" s="1"/>
  <c r="D1308" i="23"/>
  <c r="E1308" i="23"/>
  <c r="F1308" i="23"/>
  <c r="G1308" i="23"/>
  <c r="AG1308" i="23"/>
  <c r="C1309" i="23"/>
  <c r="K1309" i="23" s="1"/>
  <c r="D1309" i="23"/>
  <c r="E1309" i="23"/>
  <c r="F1309" i="23"/>
  <c r="G1309" i="23"/>
  <c r="AG1309" i="23"/>
  <c r="C1310" i="23"/>
  <c r="D1310" i="23"/>
  <c r="E1310" i="23"/>
  <c r="F1310" i="23"/>
  <c r="G1310" i="23"/>
  <c r="AG1310" i="23"/>
  <c r="C1311" i="23"/>
  <c r="D1311" i="23"/>
  <c r="E1311" i="23"/>
  <c r="F1311" i="23"/>
  <c r="G1311" i="23"/>
  <c r="AG1311" i="23"/>
  <c r="C1312" i="23"/>
  <c r="L1312" i="23" s="1"/>
  <c r="D1312" i="23"/>
  <c r="E1312" i="23"/>
  <c r="F1312" i="23"/>
  <c r="G1312" i="23"/>
  <c r="AG1312" i="23"/>
  <c r="C1313" i="23"/>
  <c r="L1313" i="23" s="1"/>
  <c r="D1313" i="23"/>
  <c r="E1313" i="23"/>
  <c r="F1313" i="23"/>
  <c r="G1313" i="23"/>
  <c r="AG1313" i="23"/>
  <c r="C1314" i="23"/>
  <c r="J1314" i="23" s="1"/>
  <c r="D1314" i="23"/>
  <c r="E1314" i="23"/>
  <c r="F1314" i="23"/>
  <c r="G1314" i="23"/>
  <c r="AG1314" i="23"/>
  <c r="C1315" i="23"/>
  <c r="J1315" i="23" s="1"/>
  <c r="D1315" i="23"/>
  <c r="E1315" i="23"/>
  <c r="F1315" i="23"/>
  <c r="G1315" i="23"/>
  <c r="AG1315" i="23"/>
  <c r="C1316" i="23"/>
  <c r="K1316" i="23" s="1"/>
  <c r="D1316" i="23"/>
  <c r="E1316" i="23"/>
  <c r="F1316" i="23"/>
  <c r="G1316" i="23"/>
  <c r="AG1316" i="23"/>
  <c r="C1317" i="23"/>
  <c r="D1317" i="23"/>
  <c r="E1317" i="23"/>
  <c r="F1317" i="23"/>
  <c r="G1317" i="23"/>
  <c r="AG1317" i="23"/>
  <c r="C1318" i="23"/>
  <c r="J1318" i="23" s="1"/>
  <c r="D1318" i="23"/>
  <c r="E1318" i="23"/>
  <c r="F1318" i="23"/>
  <c r="G1318" i="23"/>
  <c r="AG1318" i="23"/>
  <c r="C1319" i="23"/>
  <c r="J1319" i="23" s="1"/>
  <c r="D1319" i="23"/>
  <c r="E1319" i="23"/>
  <c r="F1319" i="23"/>
  <c r="G1319" i="23"/>
  <c r="AG1319" i="23"/>
  <c r="C1320" i="23"/>
  <c r="L1320" i="23" s="1"/>
  <c r="D1320" i="23"/>
  <c r="E1320" i="23"/>
  <c r="F1320" i="23"/>
  <c r="G1320" i="23"/>
  <c r="AG1320" i="23"/>
  <c r="C1321" i="23"/>
  <c r="L1321" i="23" s="1"/>
  <c r="D1321" i="23"/>
  <c r="E1321" i="23"/>
  <c r="F1321" i="23"/>
  <c r="G1321" i="23"/>
  <c r="AG1321" i="23"/>
  <c r="C1322" i="23"/>
  <c r="K1322" i="23" s="1"/>
  <c r="D1322" i="23"/>
  <c r="E1322" i="23"/>
  <c r="F1322" i="23"/>
  <c r="G1322" i="23"/>
  <c r="AG1322" i="23"/>
  <c r="C1323" i="23"/>
  <c r="J1323" i="23" s="1"/>
  <c r="D1323" i="23"/>
  <c r="E1323" i="23"/>
  <c r="F1323" i="23"/>
  <c r="G1323" i="23"/>
  <c r="AG1323" i="23"/>
  <c r="C1324" i="23"/>
  <c r="K1324" i="23" s="1"/>
  <c r="D1324" i="23"/>
  <c r="E1324" i="23"/>
  <c r="F1324" i="23"/>
  <c r="G1324" i="23"/>
  <c r="AG1324" i="23"/>
  <c r="C1325" i="23"/>
  <c r="K1325" i="23" s="1"/>
  <c r="D1325" i="23"/>
  <c r="E1325" i="23"/>
  <c r="F1325" i="23"/>
  <c r="G1325" i="23"/>
  <c r="AG1325" i="23"/>
  <c r="C1326" i="23"/>
  <c r="K1326" i="23" s="1"/>
  <c r="D1326" i="23"/>
  <c r="E1326" i="23"/>
  <c r="F1326" i="23"/>
  <c r="G1326" i="23"/>
  <c r="AG1326" i="23"/>
  <c r="N1327" i="23"/>
  <c r="O1327" i="23"/>
  <c r="P1327" i="23"/>
  <c r="Q1327" i="23"/>
  <c r="R1327" i="23"/>
  <c r="S1327" i="23"/>
  <c r="T1327" i="23"/>
  <c r="U1327" i="23"/>
  <c r="AG1327" i="23"/>
  <c r="C1329" i="23"/>
  <c r="L1329" i="23" s="1"/>
  <c r="D1329" i="23"/>
  <c r="E1329" i="23"/>
  <c r="F1329" i="23"/>
  <c r="G1329" i="23"/>
  <c r="AG1329" i="23"/>
  <c r="C1330" i="23"/>
  <c r="D1330" i="23"/>
  <c r="E1330" i="23"/>
  <c r="F1330" i="23"/>
  <c r="G1330" i="23"/>
  <c r="AG1330" i="23"/>
  <c r="C1331" i="23"/>
  <c r="J1331" i="23" s="1"/>
  <c r="D1331" i="23"/>
  <c r="E1331" i="23"/>
  <c r="F1331" i="23"/>
  <c r="G1331" i="23"/>
  <c r="AG1331" i="23"/>
  <c r="C1332" i="23"/>
  <c r="D1332" i="23"/>
  <c r="E1332" i="23"/>
  <c r="F1332" i="23"/>
  <c r="G1332" i="23"/>
  <c r="AG1332" i="23"/>
  <c r="C1333" i="23"/>
  <c r="L1333" i="23" s="1"/>
  <c r="D1333" i="23"/>
  <c r="E1333" i="23"/>
  <c r="F1333" i="23"/>
  <c r="G1333" i="23"/>
  <c r="AG1333" i="23"/>
  <c r="C1334" i="23"/>
  <c r="J1334" i="23" s="1"/>
  <c r="D1334" i="23"/>
  <c r="E1334" i="23"/>
  <c r="F1334" i="23"/>
  <c r="G1334" i="23"/>
  <c r="AG1334" i="23"/>
  <c r="C1335" i="23"/>
  <c r="D1335" i="23"/>
  <c r="E1335" i="23"/>
  <c r="F1335" i="23"/>
  <c r="G1335" i="23"/>
  <c r="AG1335" i="23"/>
  <c r="C1336" i="23"/>
  <c r="D1336" i="23"/>
  <c r="E1336" i="23"/>
  <c r="F1336" i="23"/>
  <c r="G1336" i="23"/>
  <c r="AG1336" i="23"/>
  <c r="C1337" i="23"/>
  <c r="L1337" i="23" s="1"/>
  <c r="D1337" i="23"/>
  <c r="E1337" i="23"/>
  <c r="F1337" i="23"/>
  <c r="G1337" i="23"/>
  <c r="AG1337" i="23"/>
  <c r="C1338" i="23"/>
  <c r="D1338" i="23"/>
  <c r="E1338" i="23"/>
  <c r="F1338" i="23"/>
  <c r="G1338" i="23"/>
  <c r="AG1338" i="23"/>
  <c r="C1339" i="23"/>
  <c r="L1339" i="23" s="1"/>
  <c r="D1339" i="23"/>
  <c r="E1339" i="23"/>
  <c r="F1339" i="23"/>
  <c r="G1339" i="23"/>
  <c r="AG1339" i="23"/>
  <c r="C1340" i="23"/>
  <c r="J1340" i="23" s="1"/>
  <c r="D1340" i="23"/>
  <c r="E1340" i="23"/>
  <c r="F1340" i="23"/>
  <c r="G1340" i="23"/>
  <c r="AG1340" i="23"/>
  <c r="C1341" i="23"/>
  <c r="J1341" i="23" s="1"/>
  <c r="D1341" i="23"/>
  <c r="E1341" i="23"/>
  <c r="F1341" i="23"/>
  <c r="G1341" i="23"/>
  <c r="AG1341" i="23"/>
  <c r="C1342" i="23"/>
  <c r="D1342" i="23"/>
  <c r="E1342" i="23"/>
  <c r="F1342" i="23"/>
  <c r="G1342" i="23"/>
  <c r="AG1342" i="23"/>
  <c r="C1343" i="23"/>
  <c r="J1343" i="23" s="1"/>
  <c r="D1343" i="23"/>
  <c r="E1343" i="23"/>
  <c r="F1343" i="23"/>
  <c r="G1343" i="23"/>
  <c r="AG1343" i="23"/>
  <c r="C1344" i="23"/>
  <c r="K1344" i="23" s="1"/>
  <c r="D1344" i="23"/>
  <c r="E1344" i="23"/>
  <c r="F1344" i="23"/>
  <c r="G1344" i="23"/>
  <c r="AG1344" i="23"/>
  <c r="C1345" i="23"/>
  <c r="L1345" i="23" s="1"/>
  <c r="D1345" i="23"/>
  <c r="E1345" i="23"/>
  <c r="F1345" i="23"/>
  <c r="G1345" i="23"/>
  <c r="AG1345" i="23"/>
  <c r="C1346" i="23"/>
  <c r="L1346" i="23" s="1"/>
  <c r="D1346" i="23"/>
  <c r="E1346" i="23"/>
  <c r="F1346" i="23"/>
  <c r="G1346" i="23"/>
  <c r="AG1346" i="23"/>
  <c r="C1347" i="23"/>
  <c r="D1347" i="23"/>
  <c r="E1347" i="23"/>
  <c r="F1347" i="23"/>
  <c r="G1347" i="23"/>
  <c r="AG1347" i="23"/>
  <c r="C1348" i="23"/>
  <c r="D1348" i="23"/>
  <c r="E1348" i="23"/>
  <c r="F1348" i="23"/>
  <c r="G1348" i="23"/>
  <c r="AG1348" i="23"/>
  <c r="C1349" i="23"/>
  <c r="K1349" i="23" s="1"/>
  <c r="D1349" i="23"/>
  <c r="E1349" i="23"/>
  <c r="F1349" i="23"/>
  <c r="G1349" i="23"/>
  <c r="AG1349" i="23"/>
  <c r="C1350" i="23"/>
  <c r="D1350" i="23"/>
  <c r="E1350" i="23"/>
  <c r="F1350" i="23"/>
  <c r="G1350" i="23"/>
  <c r="AG1350" i="23"/>
  <c r="C1351" i="23"/>
  <c r="D1351" i="23"/>
  <c r="E1351" i="23"/>
  <c r="F1351" i="23"/>
  <c r="G1351" i="23"/>
  <c r="AG1351" i="23"/>
  <c r="C1352" i="23"/>
  <c r="D1352" i="23"/>
  <c r="E1352" i="23"/>
  <c r="F1352" i="23"/>
  <c r="G1352" i="23"/>
  <c r="AG1352" i="23"/>
  <c r="C1353" i="23"/>
  <c r="L1353" i="23" s="1"/>
  <c r="D1353" i="23"/>
  <c r="E1353" i="23"/>
  <c r="F1353" i="23"/>
  <c r="G1353" i="23"/>
  <c r="AG1353" i="23"/>
  <c r="C1354" i="23"/>
  <c r="K1354" i="23" s="1"/>
  <c r="D1354" i="23"/>
  <c r="E1354" i="23"/>
  <c r="F1354" i="23"/>
  <c r="G1354" i="23"/>
  <c r="AG1354" i="23"/>
  <c r="C1355" i="23"/>
  <c r="J1355" i="23" s="1"/>
  <c r="D1355" i="23"/>
  <c r="E1355" i="23"/>
  <c r="F1355" i="23"/>
  <c r="G1355" i="23"/>
  <c r="AG1355" i="23"/>
  <c r="C1356" i="23"/>
  <c r="J1356" i="23" s="1"/>
  <c r="D1356" i="23"/>
  <c r="E1356" i="23"/>
  <c r="F1356" i="23"/>
  <c r="G1356" i="23"/>
  <c r="AG1356" i="23"/>
  <c r="C1357" i="23"/>
  <c r="K1357" i="23" s="1"/>
  <c r="D1357" i="23"/>
  <c r="E1357" i="23"/>
  <c r="F1357" i="23"/>
  <c r="G1357" i="23"/>
  <c r="AG1357" i="23"/>
  <c r="C1358" i="23"/>
  <c r="K1358" i="23" s="1"/>
  <c r="D1358" i="23"/>
  <c r="E1358" i="23"/>
  <c r="F1358" i="23"/>
  <c r="G1358" i="23"/>
  <c r="AG1358" i="23"/>
  <c r="C1359" i="23"/>
  <c r="J1359" i="23" s="1"/>
  <c r="D1359" i="23"/>
  <c r="E1359" i="23"/>
  <c r="F1359" i="23"/>
  <c r="G1359" i="23"/>
  <c r="AG1359" i="23"/>
  <c r="C1360" i="23"/>
  <c r="D1360" i="23"/>
  <c r="E1360" i="23"/>
  <c r="F1360" i="23"/>
  <c r="G1360" i="23"/>
  <c r="AG1360" i="23"/>
  <c r="C1361" i="23"/>
  <c r="L1361" i="23" s="1"/>
  <c r="D1361" i="23"/>
  <c r="E1361" i="23"/>
  <c r="F1361" i="23"/>
  <c r="G1361" i="23"/>
  <c r="AG1361" i="23"/>
  <c r="C1362" i="23"/>
  <c r="L1362" i="23" s="1"/>
  <c r="D1362" i="23"/>
  <c r="E1362" i="23"/>
  <c r="F1362" i="23"/>
  <c r="G1362" i="23"/>
  <c r="AG1362" i="23"/>
  <c r="C1363" i="23"/>
  <c r="K1363" i="23" s="1"/>
  <c r="D1363" i="23"/>
  <c r="E1363" i="23"/>
  <c r="F1363" i="23"/>
  <c r="G1363" i="23"/>
  <c r="AG1363" i="23"/>
  <c r="C1364" i="23"/>
  <c r="J1364" i="23" s="1"/>
  <c r="D1364" i="23"/>
  <c r="E1364" i="23"/>
  <c r="F1364" i="23"/>
  <c r="G1364" i="23"/>
  <c r="AG1364" i="23"/>
  <c r="C1365" i="23"/>
  <c r="D1365" i="23"/>
  <c r="E1365" i="23"/>
  <c r="F1365" i="23"/>
  <c r="G1365" i="23"/>
  <c r="AG1365" i="23"/>
  <c r="C1366" i="23"/>
  <c r="D1366" i="23"/>
  <c r="E1366" i="23"/>
  <c r="F1366" i="23"/>
  <c r="G1366" i="23"/>
  <c r="AG1366" i="23"/>
  <c r="C1367" i="23"/>
  <c r="J1367" i="23" s="1"/>
  <c r="D1367" i="23"/>
  <c r="E1367" i="23"/>
  <c r="F1367" i="23"/>
  <c r="G1367" i="23"/>
  <c r="AG1367" i="23"/>
  <c r="C1368" i="23"/>
  <c r="K1368" i="23" s="1"/>
  <c r="D1368" i="23"/>
  <c r="E1368" i="23"/>
  <c r="F1368" i="23"/>
  <c r="G1368" i="23"/>
  <c r="AG1368" i="23"/>
  <c r="C1369" i="23"/>
  <c r="L1369" i="23" s="1"/>
  <c r="D1369" i="23"/>
  <c r="E1369" i="23"/>
  <c r="F1369" i="23"/>
  <c r="G1369" i="23"/>
  <c r="AG1369" i="23"/>
  <c r="C1370" i="23"/>
  <c r="L1370" i="23" s="1"/>
  <c r="D1370" i="23"/>
  <c r="E1370" i="23"/>
  <c r="F1370" i="23"/>
  <c r="G1370" i="23"/>
  <c r="AG1370" i="23"/>
  <c r="C1371" i="23"/>
  <c r="D1371" i="23"/>
  <c r="E1371" i="23"/>
  <c r="F1371" i="23"/>
  <c r="G1371" i="23"/>
  <c r="AG1371" i="23"/>
  <c r="C1372" i="23"/>
  <c r="J1372" i="23" s="1"/>
  <c r="D1372" i="23"/>
  <c r="E1372" i="23"/>
  <c r="F1372" i="23"/>
  <c r="G1372" i="23"/>
  <c r="AG1372" i="23"/>
  <c r="C1373" i="23"/>
  <c r="K1373" i="23" s="1"/>
  <c r="D1373" i="23"/>
  <c r="E1373" i="23"/>
  <c r="F1373" i="23"/>
  <c r="G1373" i="23"/>
  <c r="AG1373" i="23"/>
  <c r="C1374" i="23"/>
  <c r="K1374" i="23" s="1"/>
  <c r="D1374" i="23"/>
  <c r="E1374" i="23"/>
  <c r="F1374" i="23"/>
  <c r="G1374" i="23"/>
  <c r="AG1374" i="23"/>
  <c r="C1375" i="23"/>
  <c r="J1375" i="23" s="1"/>
  <c r="D1375" i="23"/>
  <c r="E1375" i="23"/>
  <c r="F1375" i="23"/>
  <c r="G1375" i="23"/>
  <c r="AG1375" i="23"/>
  <c r="C1376" i="23"/>
  <c r="K1376" i="23" s="1"/>
  <c r="D1376" i="23"/>
  <c r="E1376" i="23"/>
  <c r="F1376" i="23"/>
  <c r="G1376" i="23"/>
  <c r="AG1376" i="23"/>
  <c r="C1377" i="23"/>
  <c r="D1377" i="23"/>
  <c r="E1377" i="23"/>
  <c r="F1377" i="23"/>
  <c r="G1377" i="23"/>
  <c r="AG1377" i="23"/>
  <c r="C1378" i="23"/>
  <c r="L1378" i="23" s="1"/>
  <c r="D1378" i="23"/>
  <c r="E1378" i="23"/>
  <c r="F1378" i="23"/>
  <c r="G1378" i="23"/>
  <c r="AG1378" i="23"/>
  <c r="C1379" i="23"/>
  <c r="J1379" i="23" s="1"/>
  <c r="D1379" i="23"/>
  <c r="E1379" i="23"/>
  <c r="F1379" i="23"/>
  <c r="G1379" i="23"/>
  <c r="AG1379" i="23"/>
  <c r="C1380" i="23"/>
  <c r="J1380" i="23" s="1"/>
  <c r="D1380" i="23"/>
  <c r="E1380" i="23"/>
  <c r="F1380" i="23"/>
  <c r="G1380" i="23"/>
  <c r="AG1380" i="23"/>
  <c r="C1381" i="23"/>
  <c r="D1381" i="23"/>
  <c r="E1381" i="23"/>
  <c r="F1381" i="23"/>
  <c r="G1381" i="23"/>
  <c r="AG1381" i="23"/>
  <c r="C1382" i="23"/>
  <c r="K1382" i="23" s="1"/>
  <c r="D1382" i="23"/>
  <c r="E1382" i="23"/>
  <c r="F1382" i="23"/>
  <c r="G1382" i="23"/>
  <c r="AG1382" i="23"/>
  <c r="C1383" i="23"/>
  <c r="K1383" i="23" s="1"/>
  <c r="D1383" i="23"/>
  <c r="E1383" i="23"/>
  <c r="F1383" i="23"/>
  <c r="G1383" i="23"/>
  <c r="AG1383" i="23"/>
  <c r="C1384" i="23"/>
  <c r="K1384" i="23" s="1"/>
  <c r="D1384" i="23"/>
  <c r="E1384" i="23"/>
  <c r="F1384" i="23"/>
  <c r="G1384" i="23"/>
  <c r="AG1384" i="23"/>
  <c r="C1385" i="23"/>
  <c r="D1385" i="23"/>
  <c r="E1385" i="23"/>
  <c r="F1385" i="23"/>
  <c r="G1385" i="23"/>
  <c r="AG1385" i="23"/>
  <c r="C1386" i="23"/>
  <c r="J1386" i="23" s="1"/>
  <c r="D1386" i="23"/>
  <c r="E1386" i="23"/>
  <c r="F1386" i="23"/>
  <c r="G1386" i="23"/>
  <c r="AG1386" i="23"/>
  <c r="C1387" i="23"/>
  <c r="K1387" i="23" s="1"/>
  <c r="D1387" i="23"/>
  <c r="E1387" i="23"/>
  <c r="F1387" i="23"/>
  <c r="G1387" i="23"/>
  <c r="AG1387" i="23"/>
  <c r="C1388" i="23"/>
  <c r="J1388" i="23" s="1"/>
  <c r="D1388" i="23"/>
  <c r="E1388" i="23"/>
  <c r="F1388" i="23"/>
  <c r="G1388" i="23"/>
  <c r="AG1388" i="23"/>
  <c r="C1389" i="23"/>
  <c r="K1389" i="23" s="1"/>
  <c r="D1389" i="23"/>
  <c r="E1389" i="23"/>
  <c r="F1389" i="23"/>
  <c r="G1389" i="23"/>
  <c r="AG1389" i="23"/>
  <c r="C1390" i="23"/>
  <c r="K1390" i="23" s="1"/>
  <c r="D1390" i="23"/>
  <c r="E1390" i="23"/>
  <c r="F1390" i="23"/>
  <c r="G1390" i="23"/>
  <c r="AG1390" i="23"/>
  <c r="C1391" i="23"/>
  <c r="D1391" i="23"/>
  <c r="E1391" i="23"/>
  <c r="F1391" i="23"/>
  <c r="G1391" i="23"/>
  <c r="AG1391" i="23"/>
  <c r="C1392" i="23"/>
  <c r="K1392" i="23" s="1"/>
  <c r="D1392" i="23"/>
  <c r="E1392" i="23"/>
  <c r="F1392" i="23"/>
  <c r="G1392" i="23"/>
  <c r="AG1392" i="23"/>
  <c r="C1393" i="23"/>
  <c r="L1393" i="23" s="1"/>
  <c r="D1393" i="23"/>
  <c r="E1393" i="23"/>
  <c r="F1393" i="23"/>
  <c r="G1393" i="23"/>
  <c r="AG1393" i="23"/>
  <c r="C1394" i="23"/>
  <c r="D1394" i="23"/>
  <c r="E1394" i="23"/>
  <c r="F1394" i="23"/>
  <c r="G1394" i="23"/>
  <c r="AG1394" i="23"/>
  <c r="C1395" i="23"/>
  <c r="D1395" i="23"/>
  <c r="E1395" i="23"/>
  <c r="F1395" i="23"/>
  <c r="G1395" i="23"/>
  <c r="AG1395" i="23"/>
  <c r="C1396" i="23"/>
  <c r="J1396" i="23" s="1"/>
  <c r="D1396" i="23"/>
  <c r="E1396" i="23"/>
  <c r="F1396" i="23"/>
  <c r="G1396" i="23"/>
  <c r="AG1396" i="23"/>
  <c r="C1397" i="23"/>
  <c r="D1397" i="23"/>
  <c r="E1397" i="23"/>
  <c r="F1397" i="23"/>
  <c r="G1397" i="23"/>
  <c r="AG1397" i="23"/>
  <c r="C1398" i="23"/>
  <c r="K1398" i="23" s="1"/>
  <c r="D1398" i="23"/>
  <c r="E1398" i="23"/>
  <c r="F1398" i="23"/>
  <c r="G1398" i="23"/>
  <c r="AG1398" i="23"/>
  <c r="C1399" i="23"/>
  <c r="L1399" i="23" s="1"/>
  <c r="D1399" i="23"/>
  <c r="E1399" i="23"/>
  <c r="F1399" i="23"/>
  <c r="G1399" i="23"/>
  <c r="AG1399" i="23"/>
  <c r="C1400" i="23"/>
  <c r="K1400" i="23" s="1"/>
  <c r="D1400" i="23"/>
  <c r="E1400" i="23"/>
  <c r="F1400" i="23"/>
  <c r="G1400" i="23"/>
  <c r="AG1400" i="23"/>
  <c r="C1401" i="23"/>
  <c r="L1401" i="23" s="1"/>
  <c r="D1401" i="23"/>
  <c r="E1401" i="23"/>
  <c r="F1401" i="23"/>
  <c r="G1401" i="23"/>
  <c r="AG1401" i="23"/>
  <c r="C1402" i="23"/>
  <c r="J1402" i="23" s="1"/>
  <c r="D1402" i="23"/>
  <c r="E1402" i="23"/>
  <c r="F1402" i="23"/>
  <c r="G1402" i="23"/>
  <c r="AG1402" i="23"/>
  <c r="C1403" i="23"/>
  <c r="J1403" i="23" s="1"/>
  <c r="D1403" i="23"/>
  <c r="E1403" i="23"/>
  <c r="F1403" i="23"/>
  <c r="G1403" i="23"/>
  <c r="AG1403" i="23"/>
  <c r="C1404" i="23"/>
  <c r="J1404" i="23" s="1"/>
  <c r="D1404" i="23"/>
  <c r="E1404" i="23"/>
  <c r="F1404" i="23"/>
  <c r="G1404" i="23"/>
  <c r="AG1404" i="23"/>
  <c r="C1405" i="23"/>
  <c r="D1405" i="23"/>
  <c r="E1405" i="23"/>
  <c r="F1405" i="23"/>
  <c r="G1405" i="23"/>
  <c r="AG1405" i="23"/>
  <c r="C1406" i="23"/>
  <c r="D1406" i="23"/>
  <c r="E1406" i="23"/>
  <c r="F1406" i="23"/>
  <c r="G1406" i="23"/>
  <c r="AG1406" i="23"/>
  <c r="C1407" i="23"/>
  <c r="K1407" i="23" s="1"/>
  <c r="D1407" i="23"/>
  <c r="E1407" i="23"/>
  <c r="F1407" i="23"/>
  <c r="G1407" i="23"/>
  <c r="AG1407" i="23"/>
  <c r="C1408" i="23"/>
  <c r="K1408" i="23" s="1"/>
  <c r="D1408" i="23"/>
  <c r="E1408" i="23"/>
  <c r="F1408" i="23"/>
  <c r="G1408" i="23"/>
  <c r="AG1408" i="23"/>
  <c r="C1409" i="23"/>
  <c r="L1409" i="23" s="1"/>
  <c r="D1409" i="23"/>
  <c r="E1409" i="23"/>
  <c r="F1409" i="23"/>
  <c r="G1409" i="23"/>
  <c r="AG1409" i="23"/>
  <c r="C1410" i="23"/>
  <c r="J1410" i="23" s="1"/>
  <c r="D1410" i="23"/>
  <c r="E1410" i="23"/>
  <c r="F1410" i="23"/>
  <c r="G1410" i="23"/>
  <c r="AG1410" i="23"/>
  <c r="C1411" i="23"/>
  <c r="D1411" i="23"/>
  <c r="E1411" i="23"/>
  <c r="F1411" i="23"/>
  <c r="G1411" i="23"/>
  <c r="AG1411" i="23"/>
  <c r="C1412" i="23"/>
  <c r="J1412" i="23" s="1"/>
  <c r="D1412" i="23"/>
  <c r="E1412" i="23"/>
  <c r="F1412" i="23"/>
  <c r="G1412" i="23"/>
  <c r="AG1412" i="23"/>
  <c r="C1413" i="23"/>
  <c r="J1413" i="23" s="1"/>
  <c r="D1413" i="23"/>
  <c r="E1413" i="23"/>
  <c r="F1413" i="23"/>
  <c r="G1413" i="23"/>
  <c r="AG1413" i="23"/>
  <c r="C1414" i="23"/>
  <c r="K1414" i="23" s="1"/>
  <c r="D1414" i="23"/>
  <c r="E1414" i="23"/>
  <c r="F1414" i="23"/>
  <c r="G1414" i="23"/>
  <c r="AG1414" i="23"/>
  <c r="C1415" i="23"/>
  <c r="K1415" i="23" s="1"/>
  <c r="D1415" i="23"/>
  <c r="E1415" i="23"/>
  <c r="F1415" i="23"/>
  <c r="G1415" i="23"/>
  <c r="AG1415" i="23"/>
  <c r="C1416" i="23"/>
  <c r="K1416" i="23" s="1"/>
  <c r="D1416" i="23"/>
  <c r="E1416" i="23"/>
  <c r="F1416" i="23"/>
  <c r="G1416" i="23"/>
  <c r="AG1416" i="23"/>
  <c r="C1417" i="23"/>
  <c r="L1417" i="23" s="1"/>
  <c r="D1417" i="23"/>
  <c r="E1417" i="23"/>
  <c r="F1417" i="23"/>
  <c r="G1417" i="23"/>
  <c r="AG1417" i="23"/>
  <c r="C1418" i="23"/>
  <c r="J1418" i="23" s="1"/>
  <c r="D1418" i="23"/>
  <c r="E1418" i="23"/>
  <c r="F1418" i="23"/>
  <c r="G1418" i="23"/>
  <c r="AG1418" i="23"/>
  <c r="C1419" i="23"/>
  <c r="J1419" i="23" s="1"/>
  <c r="D1419" i="23"/>
  <c r="E1419" i="23"/>
  <c r="F1419" i="23"/>
  <c r="G1419" i="23"/>
  <c r="AG1419" i="23"/>
  <c r="C1420" i="23"/>
  <c r="J1420" i="23" s="1"/>
  <c r="D1420" i="23"/>
  <c r="E1420" i="23"/>
  <c r="F1420" i="23"/>
  <c r="G1420" i="23"/>
  <c r="AG1420" i="23"/>
  <c r="C1421" i="23"/>
  <c r="J1421" i="23" s="1"/>
  <c r="D1421" i="23"/>
  <c r="E1421" i="23"/>
  <c r="F1421" i="23"/>
  <c r="G1421" i="23"/>
  <c r="AG1421" i="23"/>
  <c r="C1422" i="23"/>
  <c r="K1422" i="23" s="1"/>
  <c r="D1422" i="23"/>
  <c r="E1422" i="23"/>
  <c r="F1422" i="23"/>
  <c r="G1422" i="23"/>
  <c r="AG1422" i="23"/>
  <c r="C1423" i="23"/>
  <c r="D1423" i="23"/>
  <c r="E1423" i="23"/>
  <c r="F1423" i="23"/>
  <c r="G1423" i="23"/>
  <c r="AG1423" i="23"/>
  <c r="C1424" i="23"/>
  <c r="D1424" i="23"/>
  <c r="E1424" i="23"/>
  <c r="F1424" i="23"/>
  <c r="G1424" i="23"/>
  <c r="AG1424" i="23"/>
  <c r="C1425" i="23"/>
  <c r="L1425" i="23" s="1"/>
  <c r="D1425" i="23"/>
  <c r="E1425" i="23"/>
  <c r="F1425" i="23"/>
  <c r="G1425" i="23"/>
  <c r="AG1425" i="23"/>
  <c r="C1426" i="23"/>
  <c r="K1426" i="23" s="1"/>
  <c r="D1426" i="23"/>
  <c r="E1426" i="23"/>
  <c r="F1426" i="23"/>
  <c r="G1426" i="23"/>
  <c r="AG1426" i="23"/>
  <c r="C1427" i="23"/>
  <c r="L1427" i="23" s="1"/>
  <c r="D1427" i="23"/>
  <c r="E1427" i="23"/>
  <c r="F1427" i="23"/>
  <c r="G1427" i="23"/>
  <c r="AG1427" i="23"/>
  <c r="C1428" i="23"/>
  <c r="J1428" i="23" s="1"/>
  <c r="D1428" i="23"/>
  <c r="E1428" i="23"/>
  <c r="F1428" i="23"/>
  <c r="G1428" i="23"/>
  <c r="AG1428" i="23"/>
  <c r="C1429" i="23"/>
  <c r="L1429" i="23" s="1"/>
  <c r="D1429" i="23"/>
  <c r="E1429" i="23"/>
  <c r="F1429" i="23"/>
  <c r="G1429" i="23"/>
  <c r="AG1429" i="23"/>
  <c r="C1430" i="23"/>
  <c r="K1430" i="23" s="1"/>
  <c r="D1430" i="23"/>
  <c r="E1430" i="23"/>
  <c r="F1430" i="23"/>
  <c r="G1430" i="23"/>
  <c r="AG1430" i="23"/>
  <c r="C1431" i="23"/>
  <c r="J1431" i="23" s="1"/>
  <c r="D1431" i="23"/>
  <c r="E1431" i="23"/>
  <c r="F1431" i="23"/>
  <c r="G1431" i="23"/>
  <c r="AG1431" i="23"/>
  <c r="C1432" i="23"/>
  <c r="K1432" i="23" s="1"/>
  <c r="D1432" i="23"/>
  <c r="E1432" i="23"/>
  <c r="F1432" i="23"/>
  <c r="G1432" i="23"/>
  <c r="AG1432" i="23"/>
  <c r="C1433" i="23"/>
  <c r="L1433" i="23" s="1"/>
  <c r="D1433" i="23"/>
  <c r="E1433" i="23"/>
  <c r="F1433" i="23"/>
  <c r="G1433" i="23"/>
  <c r="AG1433" i="23"/>
  <c r="C1434" i="23"/>
  <c r="L1434" i="23" s="1"/>
  <c r="D1434" i="23"/>
  <c r="E1434" i="23"/>
  <c r="F1434" i="23"/>
  <c r="G1434" i="23"/>
  <c r="AG1434" i="23"/>
  <c r="C1435" i="23"/>
  <c r="J1435" i="23" s="1"/>
  <c r="D1435" i="23"/>
  <c r="E1435" i="23"/>
  <c r="F1435" i="23"/>
  <c r="G1435" i="23"/>
  <c r="AG1435" i="23"/>
  <c r="C1436" i="23"/>
  <c r="J1436" i="23" s="1"/>
  <c r="D1436" i="23"/>
  <c r="E1436" i="23"/>
  <c r="F1436" i="23"/>
  <c r="G1436" i="23"/>
  <c r="AG1436" i="23"/>
  <c r="C1437" i="23"/>
  <c r="L1437" i="23" s="1"/>
  <c r="D1437" i="23"/>
  <c r="E1437" i="23"/>
  <c r="F1437" i="23"/>
  <c r="G1437" i="23"/>
  <c r="AG1437" i="23"/>
  <c r="C1438" i="23"/>
  <c r="K1438" i="23" s="1"/>
  <c r="D1438" i="23"/>
  <c r="E1438" i="23"/>
  <c r="F1438" i="23"/>
  <c r="G1438" i="23"/>
  <c r="AG1438" i="23"/>
  <c r="C1439" i="23"/>
  <c r="J1439" i="23" s="1"/>
  <c r="D1439" i="23"/>
  <c r="E1439" i="23"/>
  <c r="F1439" i="23"/>
  <c r="G1439" i="23"/>
  <c r="AG1439" i="23"/>
  <c r="C1440" i="23"/>
  <c r="K1440" i="23" s="1"/>
  <c r="D1440" i="23"/>
  <c r="E1440" i="23"/>
  <c r="F1440" i="23"/>
  <c r="G1440" i="23"/>
  <c r="AG1440" i="23"/>
  <c r="C1441" i="23"/>
  <c r="D1441" i="23"/>
  <c r="E1441" i="23"/>
  <c r="F1441" i="23"/>
  <c r="G1441" i="23"/>
  <c r="AG1441" i="23"/>
  <c r="C1442" i="23"/>
  <c r="J1442" i="23" s="1"/>
  <c r="D1442" i="23"/>
  <c r="E1442" i="23"/>
  <c r="F1442" i="23"/>
  <c r="G1442" i="23"/>
  <c r="AG1442" i="23"/>
  <c r="C1443" i="23"/>
  <c r="J1443" i="23" s="1"/>
  <c r="D1443" i="23"/>
  <c r="E1443" i="23"/>
  <c r="F1443" i="23"/>
  <c r="G1443" i="23"/>
  <c r="AG1443" i="23"/>
  <c r="C1444" i="23"/>
  <c r="D1444" i="23"/>
  <c r="E1444" i="23"/>
  <c r="F1444" i="23"/>
  <c r="G1444" i="23"/>
  <c r="AG1444" i="23"/>
  <c r="C1445" i="23"/>
  <c r="D1445" i="23"/>
  <c r="E1445" i="23"/>
  <c r="F1445" i="23"/>
  <c r="G1445" i="23"/>
  <c r="AG1445" i="23"/>
  <c r="C1446" i="23"/>
  <c r="K1446" i="23" s="1"/>
  <c r="D1446" i="23"/>
  <c r="E1446" i="23"/>
  <c r="F1446" i="23"/>
  <c r="G1446" i="23"/>
  <c r="AG1446" i="23"/>
  <c r="C1447" i="23"/>
  <c r="K1447" i="23" s="1"/>
  <c r="D1447" i="23"/>
  <c r="E1447" i="23"/>
  <c r="F1447" i="23"/>
  <c r="G1447" i="23"/>
  <c r="AG1447" i="23"/>
  <c r="C1448" i="23"/>
  <c r="K1448" i="23" s="1"/>
  <c r="D1448" i="23"/>
  <c r="E1448" i="23"/>
  <c r="F1448" i="23"/>
  <c r="G1448" i="23"/>
  <c r="AG1448" i="23"/>
  <c r="C1449" i="23"/>
  <c r="L1449" i="23" s="1"/>
  <c r="D1449" i="23"/>
  <c r="E1449" i="23"/>
  <c r="F1449" i="23"/>
  <c r="G1449" i="23"/>
  <c r="AG1449" i="23"/>
  <c r="C1450" i="23"/>
  <c r="J1450" i="23" s="1"/>
  <c r="D1450" i="23"/>
  <c r="E1450" i="23"/>
  <c r="F1450" i="23"/>
  <c r="G1450" i="23"/>
  <c r="AG1450" i="23"/>
  <c r="C1451" i="23"/>
  <c r="L1451" i="23" s="1"/>
  <c r="D1451" i="23"/>
  <c r="E1451" i="23"/>
  <c r="F1451" i="23"/>
  <c r="G1451" i="23"/>
  <c r="AG1451" i="23"/>
  <c r="C1452" i="23"/>
  <c r="J1452" i="23" s="1"/>
  <c r="D1452" i="23"/>
  <c r="E1452" i="23"/>
  <c r="F1452" i="23"/>
  <c r="G1452" i="23"/>
  <c r="AG1452" i="23"/>
  <c r="C1453" i="23"/>
  <c r="D1453" i="23"/>
  <c r="E1453" i="23"/>
  <c r="F1453" i="23"/>
  <c r="G1453" i="23"/>
  <c r="AG1453" i="23"/>
  <c r="C1454" i="23"/>
  <c r="D1454" i="23"/>
  <c r="E1454" i="23"/>
  <c r="F1454" i="23"/>
  <c r="G1454" i="23"/>
  <c r="AG1454" i="23"/>
  <c r="C1455" i="23"/>
  <c r="D1455" i="23"/>
  <c r="E1455" i="23"/>
  <c r="F1455" i="23"/>
  <c r="G1455" i="23"/>
  <c r="AG1455" i="23"/>
  <c r="C1456" i="23"/>
  <c r="K1456" i="23" s="1"/>
  <c r="D1456" i="23"/>
  <c r="E1456" i="23"/>
  <c r="F1456" i="23"/>
  <c r="G1456" i="23"/>
  <c r="AG1456" i="23"/>
  <c r="C1457" i="23"/>
  <c r="L1457" i="23" s="1"/>
  <c r="D1457" i="23"/>
  <c r="E1457" i="23"/>
  <c r="F1457" i="23"/>
  <c r="G1457" i="23"/>
  <c r="AG1457" i="23"/>
  <c r="C1458" i="23"/>
  <c r="D1458" i="23"/>
  <c r="E1458" i="23"/>
  <c r="F1458" i="23"/>
  <c r="G1458" i="23"/>
  <c r="AG1458" i="23"/>
  <c r="C1459" i="23"/>
  <c r="J1459" i="23" s="1"/>
  <c r="D1459" i="23"/>
  <c r="E1459" i="23"/>
  <c r="F1459" i="23"/>
  <c r="G1459" i="23"/>
  <c r="AG1459" i="23"/>
  <c r="C1460" i="23"/>
  <c r="J1460" i="23" s="1"/>
  <c r="D1460" i="23"/>
  <c r="E1460" i="23"/>
  <c r="F1460" i="23"/>
  <c r="G1460" i="23"/>
  <c r="AG1460" i="23"/>
  <c r="C1461" i="23"/>
  <c r="J1461" i="23" s="1"/>
  <c r="D1461" i="23"/>
  <c r="E1461" i="23"/>
  <c r="F1461" i="23"/>
  <c r="G1461" i="23"/>
  <c r="AG1461" i="23"/>
  <c r="C1462" i="23"/>
  <c r="K1462" i="23" s="1"/>
  <c r="D1462" i="23"/>
  <c r="E1462" i="23"/>
  <c r="F1462" i="23"/>
  <c r="G1462" i="23"/>
  <c r="AG1462" i="23"/>
  <c r="C1463" i="23"/>
  <c r="L1463" i="23" s="1"/>
  <c r="D1463" i="23"/>
  <c r="E1463" i="23"/>
  <c r="F1463" i="23"/>
  <c r="G1463" i="23"/>
  <c r="AG1463" i="23"/>
  <c r="C1464" i="23"/>
  <c r="K1464" i="23" s="1"/>
  <c r="D1464" i="23"/>
  <c r="E1464" i="23"/>
  <c r="F1464" i="23"/>
  <c r="G1464" i="23"/>
  <c r="AG1464" i="23"/>
  <c r="C1465" i="23"/>
  <c r="L1465" i="23" s="1"/>
  <c r="D1465" i="23"/>
  <c r="E1465" i="23"/>
  <c r="F1465" i="23"/>
  <c r="G1465" i="23"/>
  <c r="AG1465" i="23"/>
  <c r="C1466" i="23"/>
  <c r="K1466" i="23" s="1"/>
  <c r="D1466" i="23"/>
  <c r="E1466" i="23"/>
  <c r="F1466" i="23"/>
  <c r="G1466" i="23"/>
  <c r="AG1466" i="23"/>
  <c r="C1467" i="23"/>
  <c r="J1467" i="23" s="1"/>
  <c r="D1467" i="23"/>
  <c r="E1467" i="23"/>
  <c r="F1467" i="23"/>
  <c r="G1467" i="23"/>
  <c r="AG1467" i="23"/>
  <c r="C1468" i="23"/>
  <c r="D1468" i="23"/>
  <c r="E1468" i="23"/>
  <c r="F1468" i="23"/>
  <c r="G1468" i="23"/>
  <c r="AG1468" i="23"/>
  <c r="C1469" i="23"/>
  <c r="L1469" i="23" s="1"/>
  <c r="D1469" i="23"/>
  <c r="E1469" i="23"/>
  <c r="F1469" i="23"/>
  <c r="G1469" i="23"/>
  <c r="AG1469" i="23"/>
  <c r="C1470" i="23"/>
  <c r="L1470" i="23" s="1"/>
  <c r="D1470" i="23"/>
  <c r="E1470" i="23"/>
  <c r="F1470" i="23"/>
  <c r="G1470" i="23"/>
  <c r="AG1470" i="23"/>
  <c r="C1471" i="23"/>
  <c r="K1471" i="23" s="1"/>
  <c r="D1471" i="23"/>
  <c r="E1471" i="23"/>
  <c r="F1471" i="23"/>
  <c r="G1471" i="23"/>
  <c r="AG1471" i="23"/>
  <c r="C1472" i="23"/>
  <c r="D1472" i="23"/>
  <c r="E1472" i="23"/>
  <c r="F1472" i="23"/>
  <c r="G1472" i="23"/>
  <c r="AG1472" i="23"/>
  <c r="C1473" i="23"/>
  <c r="L1473" i="23" s="1"/>
  <c r="D1473" i="23"/>
  <c r="E1473" i="23"/>
  <c r="F1473" i="23"/>
  <c r="G1473" i="23"/>
  <c r="AG1473" i="23"/>
  <c r="C1474" i="23"/>
  <c r="K1474" i="23" s="1"/>
  <c r="D1474" i="23"/>
  <c r="E1474" i="23"/>
  <c r="F1474" i="23"/>
  <c r="G1474" i="23"/>
  <c r="AG1474" i="23"/>
  <c r="C1475" i="23"/>
  <c r="J1475" i="23" s="1"/>
  <c r="D1475" i="23"/>
  <c r="E1475" i="23"/>
  <c r="F1475" i="23"/>
  <c r="G1475" i="23"/>
  <c r="AG1475" i="23"/>
  <c r="C1476" i="23"/>
  <c r="J1476" i="23" s="1"/>
  <c r="D1476" i="23"/>
  <c r="E1476" i="23"/>
  <c r="F1476" i="23"/>
  <c r="G1476" i="23"/>
  <c r="AG1476" i="23"/>
  <c r="C1477" i="23"/>
  <c r="K1477" i="23" s="1"/>
  <c r="D1477" i="23"/>
  <c r="E1477" i="23"/>
  <c r="F1477" i="23"/>
  <c r="G1477" i="23"/>
  <c r="AG1477" i="23"/>
  <c r="C1478" i="23"/>
  <c r="K1478" i="23" s="1"/>
  <c r="D1478" i="23"/>
  <c r="E1478" i="23"/>
  <c r="F1478" i="23"/>
  <c r="G1478" i="23"/>
  <c r="AG1478" i="23"/>
  <c r="C1479" i="23"/>
  <c r="L1479" i="23" s="1"/>
  <c r="D1479" i="23"/>
  <c r="E1479" i="23"/>
  <c r="F1479" i="23"/>
  <c r="G1479" i="23"/>
  <c r="AG1479" i="23"/>
  <c r="C1480" i="23"/>
  <c r="D1480" i="23"/>
  <c r="E1480" i="23"/>
  <c r="F1480" i="23"/>
  <c r="G1480" i="23"/>
  <c r="AG1480" i="23"/>
  <c r="C1481" i="23"/>
  <c r="L1481" i="23" s="1"/>
  <c r="D1481" i="23"/>
  <c r="E1481" i="23"/>
  <c r="F1481" i="23"/>
  <c r="G1481" i="23"/>
  <c r="AG1481" i="23"/>
  <c r="C1482" i="23"/>
  <c r="D1482" i="23"/>
  <c r="E1482" i="23"/>
  <c r="F1482" i="23"/>
  <c r="G1482" i="23"/>
  <c r="AG1482" i="23"/>
  <c r="C1483" i="23"/>
  <c r="D1483" i="23"/>
  <c r="E1483" i="23"/>
  <c r="F1483" i="23"/>
  <c r="G1483" i="23"/>
  <c r="AG1483" i="23"/>
  <c r="C1484" i="23"/>
  <c r="J1484" i="23" s="1"/>
  <c r="D1484" i="23"/>
  <c r="E1484" i="23"/>
  <c r="F1484" i="23"/>
  <c r="G1484" i="23"/>
  <c r="AG1484" i="23"/>
  <c r="C1485" i="23"/>
  <c r="J1485" i="23" s="1"/>
  <c r="D1485" i="23"/>
  <c r="E1485" i="23"/>
  <c r="F1485" i="23"/>
  <c r="G1485" i="23"/>
  <c r="AG1485" i="23"/>
  <c r="C1486" i="23"/>
  <c r="L1486" i="23" s="1"/>
  <c r="D1486" i="23"/>
  <c r="E1486" i="23"/>
  <c r="F1486" i="23"/>
  <c r="G1486" i="23"/>
  <c r="AG1486" i="23"/>
  <c r="C1487" i="23"/>
  <c r="K1487" i="23" s="1"/>
  <c r="D1487" i="23"/>
  <c r="E1487" i="23"/>
  <c r="F1487" i="23"/>
  <c r="G1487" i="23"/>
  <c r="AG1487" i="23"/>
  <c r="C1488" i="23"/>
  <c r="K1488" i="23" s="1"/>
  <c r="D1488" i="23"/>
  <c r="E1488" i="23"/>
  <c r="F1488" i="23"/>
  <c r="G1488" i="23"/>
  <c r="AG1488" i="23"/>
  <c r="C1489" i="23"/>
  <c r="L1489" i="23" s="1"/>
  <c r="D1489" i="23"/>
  <c r="E1489" i="23"/>
  <c r="F1489" i="23"/>
  <c r="G1489" i="23"/>
  <c r="AG1489" i="23"/>
  <c r="C1490" i="23"/>
  <c r="J1490" i="23" s="1"/>
  <c r="D1490" i="23"/>
  <c r="E1490" i="23"/>
  <c r="F1490" i="23"/>
  <c r="G1490" i="23"/>
  <c r="AG1490" i="23"/>
  <c r="C1491" i="23"/>
  <c r="K1491" i="23" s="1"/>
  <c r="D1491" i="23"/>
  <c r="E1491" i="23"/>
  <c r="F1491" i="23"/>
  <c r="G1491" i="23"/>
  <c r="AG1491" i="23"/>
  <c r="C1492" i="23"/>
  <c r="J1492" i="23" s="1"/>
  <c r="D1492" i="23"/>
  <c r="E1492" i="23"/>
  <c r="F1492" i="23"/>
  <c r="G1492" i="23"/>
  <c r="AG1492" i="23"/>
  <c r="C1493" i="23"/>
  <c r="D1493" i="23"/>
  <c r="E1493" i="23"/>
  <c r="F1493" i="23"/>
  <c r="G1493" i="23"/>
  <c r="AG1493" i="23"/>
  <c r="C1494" i="23"/>
  <c r="J1494" i="23" s="1"/>
  <c r="D1494" i="23"/>
  <c r="E1494" i="23"/>
  <c r="F1494" i="23"/>
  <c r="G1494" i="23"/>
  <c r="AG1494" i="23"/>
  <c r="C1495" i="23"/>
  <c r="J1495" i="23" s="1"/>
  <c r="D1495" i="23"/>
  <c r="E1495" i="23"/>
  <c r="F1495" i="23"/>
  <c r="G1495" i="23"/>
  <c r="AG1495" i="23"/>
  <c r="C1496" i="23"/>
  <c r="K1496" i="23" s="1"/>
  <c r="D1496" i="23"/>
  <c r="E1496" i="23"/>
  <c r="F1496" i="23"/>
  <c r="G1496" i="23"/>
  <c r="AG1496" i="23"/>
  <c r="C1497" i="23"/>
  <c r="D1497" i="23"/>
  <c r="E1497" i="23"/>
  <c r="F1497" i="23"/>
  <c r="G1497" i="23"/>
  <c r="AG1497" i="23"/>
  <c r="C1498" i="23"/>
  <c r="L1498" i="23" s="1"/>
  <c r="D1498" i="23"/>
  <c r="E1498" i="23"/>
  <c r="F1498" i="23"/>
  <c r="G1498" i="23"/>
  <c r="AG1498" i="23"/>
  <c r="C1499" i="23"/>
  <c r="L1499" i="23" s="1"/>
  <c r="D1499" i="23"/>
  <c r="E1499" i="23"/>
  <c r="F1499" i="23"/>
  <c r="G1499" i="23"/>
  <c r="AG1499" i="23"/>
  <c r="C1500" i="23"/>
  <c r="K1500" i="23" s="1"/>
  <c r="D1500" i="23"/>
  <c r="E1500" i="23"/>
  <c r="F1500" i="23"/>
  <c r="G1500" i="23"/>
  <c r="AG1500" i="23"/>
  <c r="C1501" i="23"/>
  <c r="J1501" i="23" s="1"/>
  <c r="D1501" i="23"/>
  <c r="E1501" i="23"/>
  <c r="F1501" i="23"/>
  <c r="G1501" i="23"/>
  <c r="AG1501" i="23"/>
  <c r="C1502" i="23"/>
  <c r="D1502" i="23"/>
  <c r="E1502" i="23"/>
  <c r="F1502" i="23"/>
  <c r="G1502" i="23"/>
  <c r="AG1502" i="23"/>
  <c r="C1503" i="23"/>
  <c r="D1503" i="23"/>
  <c r="E1503" i="23"/>
  <c r="F1503" i="23"/>
  <c r="G1503" i="23"/>
  <c r="AG1503" i="23"/>
  <c r="C1504" i="23"/>
  <c r="K1504" i="23" s="1"/>
  <c r="D1504" i="23"/>
  <c r="E1504" i="23"/>
  <c r="F1504" i="23"/>
  <c r="G1504" i="23"/>
  <c r="AG1504" i="23"/>
  <c r="C1505" i="23"/>
  <c r="L1505" i="23" s="1"/>
  <c r="D1505" i="23"/>
  <c r="E1505" i="23"/>
  <c r="F1505" i="23"/>
  <c r="G1505" i="23"/>
  <c r="AG1505" i="23"/>
  <c r="C1506" i="23"/>
  <c r="J1506" i="23" s="1"/>
  <c r="D1506" i="23"/>
  <c r="E1506" i="23"/>
  <c r="F1506" i="23"/>
  <c r="G1506" i="23"/>
  <c r="AG1506" i="23"/>
  <c r="C1507" i="23"/>
  <c r="K1507" i="23" s="1"/>
  <c r="D1507" i="23"/>
  <c r="E1507" i="23"/>
  <c r="F1507" i="23"/>
  <c r="G1507" i="23"/>
  <c r="AG1507" i="23"/>
  <c r="C1508" i="23"/>
  <c r="L1508" i="23" s="1"/>
  <c r="D1508" i="23"/>
  <c r="E1508" i="23"/>
  <c r="F1508" i="23"/>
  <c r="G1508" i="23"/>
  <c r="AG1508" i="23"/>
  <c r="C1509" i="23"/>
  <c r="L1509" i="23" s="1"/>
  <c r="D1509" i="23"/>
  <c r="E1509" i="23"/>
  <c r="F1509" i="23"/>
  <c r="G1509" i="23"/>
  <c r="AG1509" i="23"/>
  <c r="C1510" i="23"/>
  <c r="K1510" i="23" s="1"/>
  <c r="D1510" i="23"/>
  <c r="E1510" i="23"/>
  <c r="F1510" i="23"/>
  <c r="G1510" i="23"/>
  <c r="AG1510" i="23"/>
  <c r="C1511" i="23"/>
  <c r="J1511" i="23" s="1"/>
  <c r="D1511" i="23"/>
  <c r="E1511" i="23"/>
  <c r="F1511" i="23"/>
  <c r="G1511" i="23"/>
  <c r="AG1511" i="23"/>
  <c r="C1512" i="23"/>
  <c r="K1512" i="23" s="1"/>
  <c r="D1512" i="23"/>
  <c r="E1512" i="23"/>
  <c r="F1512" i="23"/>
  <c r="G1512" i="23"/>
  <c r="AG1512" i="23"/>
  <c r="C1513" i="23"/>
  <c r="L1513" i="23" s="1"/>
  <c r="D1513" i="23"/>
  <c r="E1513" i="23"/>
  <c r="F1513" i="23"/>
  <c r="G1513" i="23"/>
  <c r="AG1513" i="23"/>
  <c r="C1514" i="23"/>
  <c r="J1514" i="23" s="1"/>
  <c r="D1514" i="23"/>
  <c r="E1514" i="23"/>
  <c r="F1514" i="23"/>
  <c r="G1514" i="23"/>
  <c r="AG1514" i="23"/>
  <c r="C1515" i="23"/>
  <c r="K1515" i="23" s="1"/>
  <c r="D1515" i="23"/>
  <c r="E1515" i="23"/>
  <c r="F1515" i="23"/>
  <c r="G1515" i="23"/>
  <c r="AG1515" i="23"/>
  <c r="C1516" i="23"/>
  <c r="J1516" i="23" s="1"/>
  <c r="D1516" i="23"/>
  <c r="E1516" i="23"/>
  <c r="F1516" i="23"/>
  <c r="G1516" i="23"/>
  <c r="AG1516" i="23"/>
  <c r="C1517" i="23"/>
  <c r="J1517" i="23" s="1"/>
  <c r="D1517" i="23"/>
  <c r="E1517" i="23"/>
  <c r="F1517" i="23"/>
  <c r="G1517" i="23"/>
  <c r="AG1517" i="23"/>
  <c r="C1518" i="23"/>
  <c r="K1518" i="23" s="1"/>
  <c r="D1518" i="23"/>
  <c r="E1518" i="23"/>
  <c r="F1518" i="23"/>
  <c r="G1518" i="23"/>
  <c r="AG1518" i="23"/>
  <c r="C1519" i="23"/>
  <c r="D1519" i="23"/>
  <c r="E1519" i="23"/>
  <c r="F1519" i="23"/>
  <c r="G1519" i="23"/>
  <c r="AG1519" i="23"/>
  <c r="C1520" i="23"/>
  <c r="K1520" i="23" s="1"/>
  <c r="D1520" i="23"/>
  <c r="E1520" i="23"/>
  <c r="F1520" i="23"/>
  <c r="G1520" i="23"/>
  <c r="AG1520" i="23"/>
  <c r="C1521" i="23"/>
  <c r="L1521" i="23" s="1"/>
  <c r="D1521" i="23"/>
  <c r="E1521" i="23"/>
  <c r="F1521" i="23"/>
  <c r="G1521" i="23"/>
  <c r="AG1521" i="23"/>
  <c r="C1522" i="23"/>
  <c r="J1522" i="23" s="1"/>
  <c r="D1522" i="23"/>
  <c r="E1522" i="23"/>
  <c r="F1522" i="23"/>
  <c r="G1522" i="23"/>
  <c r="AG1522" i="23"/>
  <c r="C1523" i="23"/>
  <c r="D1523" i="23"/>
  <c r="E1523" i="23"/>
  <c r="F1523" i="23"/>
  <c r="G1523" i="23"/>
  <c r="AG1523" i="23"/>
  <c r="C1524" i="23"/>
  <c r="J1524" i="23" s="1"/>
  <c r="D1524" i="23"/>
  <c r="E1524" i="23"/>
  <c r="F1524" i="23"/>
  <c r="G1524" i="23"/>
  <c r="AG1524" i="23"/>
  <c r="C1525" i="23"/>
  <c r="J1525" i="23" s="1"/>
  <c r="D1525" i="23"/>
  <c r="E1525" i="23"/>
  <c r="F1525" i="23"/>
  <c r="G1525" i="23"/>
  <c r="AG1525" i="23"/>
  <c r="C1526" i="23"/>
  <c r="K1526" i="23" s="1"/>
  <c r="D1526" i="23"/>
  <c r="E1526" i="23"/>
  <c r="F1526" i="23"/>
  <c r="G1526" i="23"/>
  <c r="AG1526" i="23"/>
  <c r="C1527" i="23"/>
  <c r="D1527" i="23"/>
  <c r="E1527" i="23"/>
  <c r="F1527" i="23"/>
  <c r="G1527" i="23"/>
  <c r="AG1527" i="23"/>
  <c r="C1528" i="23"/>
  <c r="K1528" i="23" s="1"/>
  <c r="D1528" i="23"/>
  <c r="E1528" i="23"/>
  <c r="F1528" i="23"/>
  <c r="G1528" i="23"/>
  <c r="AG1528" i="23"/>
  <c r="C1529" i="23"/>
  <c r="L1529" i="23" s="1"/>
  <c r="D1529" i="23"/>
  <c r="E1529" i="23"/>
  <c r="F1529" i="23"/>
  <c r="G1529" i="23"/>
  <c r="AG1529" i="23"/>
  <c r="C1530" i="23"/>
  <c r="J1530" i="23" s="1"/>
  <c r="D1530" i="23"/>
  <c r="E1530" i="23"/>
  <c r="F1530" i="23"/>
  <c r="G1530" i="23"/>
  <c r="AG1530" i="23"/>
  <c r="C1531" i="23"/>
  <c r="J1531" i="23" s="1"/>
  <c r="D1531" i="23"/>
  <c r="E1531" i="23"/>
  <c r="F1531" i="23"/>
  <c r="G1531" i="23"/>
  <c r="AG1531" i="23"/>
  <c r="C1532" i="23"/>
  <c r="J1532" i="23" s="1"/>
  <c r="D1532" i="23"/>
  <c r="E1532" i="23"/>
  <c r="F1532" i="23"/>
  <c r="G1532" i="23"/>
  <c r="AG1532" i="23"/>
  <c r="C1533" i="23"/>
  <c r="J1533" i="23" s="1"/>
  <c r="D1533" i="23"/>
  <c r="E1533" i="23"/>
  <c r="F1533" i="23"/>
  <c r="G1533" i="23"/>
  <c r="AG1533" i="23"/>
  <c r="C1534" i="23"/>
  <c r="K1534" i="23" s="1"/>
  <c r="D1534" i="23"/>
  <c r="E1534" i="23"/>
  <c r="F1534" i="23"/>
  <c r="G1534" i="23"/>
  <c r="AG1534" i="23"/>
  <c r="C1535" i="23"/>
  <c r="D1535" i="23"/>
  <c r="E1535" i="23"/>
  <c r="F1535" i="23"/>
  <c r="G1535" i="23"/>
  <c r="AG1535" i="23"/>
  <c r="C1536" i="23"/>
  <c r="L1536" i="23" s="1"/>
  <c r="D1536" i="23"/>
  <c r="E1536" i="23"/>
  <c r="F1536" i="23"/>
  <c r="G1536" i="23"/>
  <c r="AG1536" i="23"/>
  <c r="C1537" i="23"/>
  <c r="L1537" i="23" s="1"/>
  <c r="D1537" i="23"/>
  <c r="E1537" i="23"/>
  <c r="F1537" i="23"/>
  <c r="G1537" i="23"/>
  <c r="AG1537" i="23"/>
  <c r="C1538" i="23"/>
  <c r="D1538" i="23"/>
  <c r="E1538" i="23"/>
  <c r="F1538" i="23"/>
  <c r="G1538" i="23"/>
  <c r="AG1538" i="23"/>
  <c r="C1539" i="23"/>
  <c r="J1539" i="23" s="1"/>
  <c r="D1539" i="23"/>
  <c r="E1539" i="23"/>
  <c r="F1539" i="23"/>
  <c r="G1539" i="23"/>
  <c r="AG1539" i="23"/>
  <c r="C1540" i="23"/>
  <c r="J1540" i="23" s="1"/>
  <c r="D1540" i="23"/>
  <c r="E1540" i="23"/>
  <c r="F1540" i="23"/>
  <c r="G1540" i="23"/>
  <c r="AG1540" i="23"/>
  <c r="C1541" i="23"/>
  <c r="J1541" i="23" s="1"/>
  <c r="D1541" i="23"/>
  <c r="E1541" i="23"/>
  <c r="F1541" i="23"/>
  <c r="G1541" i="23"/>
  <c r="AG1541" i="23"/>
  <c r="C1542" i="23"/>
  <c r="K1542" i="23" s="1"/>
  <c r="D1542" i="23"/>
  <c r="E1542" i="23"/>
  <c r="F1542" i="23"/>
  <c r="G1542" i="23"/>
  <c r="AG1542" i="23"/>
  <c r="C1543" i="23"/>
  <c r="D1543" i="23"/>
  <c r="E1543" i="23"/>
  <c r="F1543" i="23"/>
  <c r="G1543" i="23"/>
  <c r="AG1543" i="23"/>
  <c r="C1544" i="23"/>
  <c r="K1544" i="23" s="1"/>
  <c r="D1544" i="23"/>
  <c r="E1544" i="23"/>
  <c r="F1544" i="23"/>
  <c r="G1544" i="23"/>
  <c r="AG1544" i="23"/>
  <c r="C1545" i="23"/>
  <c r="L1545" i="23" s="1"/>
  <c r="D1545" i="23"/>
  <c r="E1545" i="23"/>
  <c r="F1545" i="23"/>
  <c r="G1545" i="23"/>
  <c r="AG1545" i="23"/>
  <c r="C1546" i="23"/>
  <c r="D1546" i="23"/>
  <c r="E1546" i="23"/>
  <c r="F1546" i="23"/>
  <c r="G1546" i="23"/>
  <c r="AG1546" i="23"/>
  <c r="C1547" i="23"/>
  <c r="J1547" i="23" s="1"/>
  <c r="D1547" i="23"/>
  <c r="E1547" i="23"/>
  <c r="F1547" i="23"/>
  <c r="G1547" i="23"/>
  <c r="AG1547" i="23"/>
  <c r="C1548" i="23"/>
  <c r="J1548" i="23" s="1"/>
  <c r="D1548" i="23"/>
  <c r="E1548" i="23"/>
  <c r="F1548" i="23"/>
  <c r="G1548" i="23"/>
  <c r="AG1548" i="23"/>
  <c r="C1549" i="23"/>
  <c r="J1549" i="23" s="1"/>
  <c r="D1549" i="23"/>
  <c r="E1549" i="23"/>
  <c r="F1549" i="23"/>
  <c r="G1549" i="23"/>
  <c r="AG1549" i="23"/>
  <c r="C1550" i="23"/>
  <c r="K1550" i="23" s="1"/>
  <c r="D1550" i="23"/>
  <c r="E1550" i="23"/>
  <c r="F1550" i="23"/>
  <c r="G1550" i="23"/>
  <c r="AG1550" i="23"/>
  <c r="C1551" i="23"/>
  <c r="D1551" i="23"/>
  <c r="E1551" i="23"/>
  <c r="F1551" i="23"/>
  <c r="G1551" i="23"/>
  <c r="AG1551" i="23"/>
  <c r="C1552" i="23"/>
  <c r="K1552" i="23" s="1"/>
  <c r="D1552" i="23"/>
  <c r="E1552" i="23"/>
  <c r="F1552" i="23"/>
  <c r="G1552" i="23"/>
  <c r="AG1552" i="23"/>
  <c r="C1553" i="23"/>
  <c r="L1553" i="23" s="1"/>
  <c r="D1553" i="23"/>
  <c r="E1553" i="23"/>
  <c r="F1553" i="23"/>
  <c r="G1553" i="23"/>
  <c r="AG1553" i="23"/>
  <c r="C1554" i="23"/>
  <c r="L1554" i="23" s="1"/>
  <c r="D1554" i="23"/>
  <c r="E1554" i="23"/>
  <c r="F1554" i="23"/>
  <c r="G1554" i="23"/>
  <c r="AG1554" i="23"/>
  <c r="C1555" i="23"/>
  <c r="J1555" i="23" s="1"/>
  <c r="D1555" i="23"/>
  <c r="E1555" i="23"/>
  <c r="F1555" i="23"/>
  <c r="G1555" i="23"/>
  <c r="AG1555" i="23"/>
  <c r="C1556" i="23"/>
  <c r="J1556" i="23" s="1"/>
  <c r="D1556" i="23"/>
  <c r="E1556" i="23"/>
  <c r="F1556" i="23"/>
  <c r="G1556" i="23"/>
  <c r="AG1556" i="23"/>
  <c r="C1557" i="23"/>
  <c r="J1557" i="23" s="1"/>
  <c r="D1557" i="23"/>
  <c r="E1557" i="23"/>
  <c r="F1557" i="23"/>
  <c r="G1557" i="23"/>
  <c r="AG1557" i="23"/>
  <c r="C1558" i="23"/>
  <c r="K1558" i="23" s="1"/>
  <c r="D1558" i="23"/>
  <c r="E1558" i="23"/>
  <c r="F1558" i="23"/>
  <c r="G1558" i="23"/>
  <c r="AG1558" i="23"/>
  <c r="C1559" i="23"/>
  <c r="D1559" i="23"/>
  <c r="E1559" i="23"/>
  <c r="F1559" i="23"/>
  <c r="G1559" i="23"/>
  <c r="AG1559" i="23"/>
  <c r="C1560" i="23"/>
  <c r="K1560" i="23" s="1"/>
  <c r="D1560" i="23"/>
  <c r="E1560" i="23"/>
  <c r="F1560" i="23"/>
  <c r="G1560" i="23"/>
  <c r="AG1560" i="23"/>
  <c r="C1561" i="23"/>
  <c r="D1561" i="23"/>
  <c r="E1561" i="23"/>
  <c r="F1561" i="23"/>
  <c r="G1561" i="23"/>
  <c r="AG1561" i="23"/>
  <c r="C1562" i="23"/>
  <c r="K1562" i="23" s="1"/>
  <c r="D1562" i="23"/>
  <c r="E1562" i="23"/>
  <c r="F1562" i="23"/>
  <c r="G1562" i="23"/>
  <c r="AG1562" i="23"/>
  <c r="C1563" i="23"/>
  <c r="K1563" i="23" s="1"/>
  <c r="D1563" i="23"/>
  <c r="E1563" i="23"/>
  <c r="F1563" i="23"/>
  <c r="G1563" i="23"/>
  <c r="AG1563" i="23"/>
  <c r="C1564" i="23"/>
  <c r="J1564" i="23" s="1"/>
  <c r="D1564" i="23"/>
  <c r="E1564" i="23"/>
  <c r="F1564" i="23"/>
  <c r="G1564" i="23"/>
  <c r="AG1564" i="23"/>
  <c r="C1565" i="23"/>
  <c r="K1565" i="23" s="1"/>
  <c r="D1565" i="23"/>
  <c r="E1565" i="23"/>
  <c r="F1565" i="23"/>
  <c r="G1565" i="23"/>
  <c r="AG1565" i="23"/>
  <c r="C1566" i="23"/>
  <c r="K1566" i="23" s="1"/>
  <c r="D1566" i="23"/>
  <c r="E1566" i="23"/>
  <c r="F1566" i="23"/>
  <c r="G1566" i="23"/>
  <c r="AG1566" i="23"/>
  <c r="C1567" i="23"/>
  <c r="D1567" i="23"/>
  <c r="E1567" i="23"/>
  <c r="F1567" i="23"/>
  <c r="G1567" i="23"/>
  <c r="AG1567" i="23"/>
  <c r="C1568" i="23"/>
  <c r="K1568" i="23" s="1"/>
  <c r="D1568" i="23"/>
  <c r="E1568" i="23"/>
  <c r="F1568" i="23"/>
  <c r="G1568" i="23"/>
  <c r="AG1568" i="23"/>
  <c r="C1569" i="23"/>
  <c r="L1569" i="23" s="1"/>
  <c r="D1569" i="23"/>
  <c r="E1569" i="23"/>
  <c r="F1569" i="23"/>
  <c r="G1569" i="23"/>
  <c r="AG1569" i="23"/>
  <c r="C1570" i="23"/>
  <c r="K1570" i="23" s="1"/>
  <c r="D1570" i="23"/>
  <c r="E1570" i="23"/>
  <c r="F1570" i="23"/>
  <c r="G1570" i="23"/>
  <c r="AG1570" i="23"/>
  <c r="C1571" i="23"/>
  <c r="J1571" i="23" s="1"/>
  <c r="D1571" i="23"/>
  <c r="E1571" i="23"/>
  <c r="F1571" i="23"/>
  <c r="G1571" i="23"/>
  <c r="AG1571" i="23"/>
  <c r="C1572" i="23"/>
  <c r="J1572" i="23" s="1"/>
  <c r="D1572" i="23"/>
  <c r="E1572" i="23"/>
  <c r="F1572" i="23"/>
  <c r="G1572" i="23"/>
  <c r="AG1572" i="23"/>
  <c r="C1573" i="23"/>
  <c r="J1573" i="23" s="1"/>
  <c r="D1573" i="23"/>
  <c r="E1573" i="23"/>
  <c r="F1573" i="23"/>
  <c r="G1573" i="23"/>
  <c r="AG1573" i="23"/>
  <c r="C1574" i="23"/>
  <c r="K1574" i="23" s="1"/>
  <c r="D1574" i="23"/>
  <c r="E1574" i="23"/>
  <c r="F1574" i="23"/>
  <c r="G1574" i="23"/>
  <c r="AG1574" i="23"/>
  <c r="N1575" i="23"/>
  <c r="O1575" i="23"/>
  <c r="P1575" i="23"/>
  <c r="Q1575" i="23"/>
  <c r="R1575" i="23"/>
  <c r="S1575" i="23"/>
  <c r="T1575" i="23"/>
  <c r="W1575" i="23"/>
  <c r="Y1575" i="23"/>
  <c r="AA1575" i="23"/>
  <c r="AB1575" i="23"/>
  <c r="AG1575" i="23"/>
  <c r="E2" i="4"/>
  <c r="K1" i="4" s="1"/>
  <c r="E3" i="4"/>
  <c r="L1" i="4"/>
  <c r="E4" i="4"/>
  <c r="M1" i="4"/>
  <c r="E5" i="4"/>
  <c r="N1" i="4" s="1"/>
  <c r="E6" i="4"/>
  <c r="O1" i="4" s="1"/>
  <c r="E7" i="4"/>
  <c r="P1" i="4"/>
  <c r="E8" i="4"/>
  <c r="E9" i="4"/>
  <c r="L13" i="4" s="1"/>
  <c r="E10" i="4"/>
  <c r="M13" i="4" s="1"/>
  <c r="E11" i="4"/>
  <c r="N13" i="4" s="1"/>
  <c r="E12" i="4"/>
  <c r="O13" i="4" s="1"/>
  <c r="E13" i="4"/>
  <c r="P13" i="4" s="1"/>
  <c r="K13" i="4"/>
  <c r="E14" i="4"/>
  <c r="K25" i="4" s="1"/>
  <c r="E15" i="4"/>
  <c r="E16" i="4"/>
  <c r="M25" i="4" s="1"/>
  <c r="E17" i="4"/>
  <c r="E18" i="4"/>
  <c r="O25" i="4" s="1"/>
  <c r="E19" i="4"/>
  <c r="E20" i="4"/>
  <c r="K37" i="4" s="1"/>
  <c r="E21" i="4"/>
  <c r="L37" i="4" s="1"/>
  <c r="E22" i="4"/>
  <c r="M37" i="4" s="1"/>
  <c r="E23" i="4"/>
  <c r="N37" i="4" s="1"/>
  <c r="E24" i="4"/>
  <c r="E25" i="4"/>
  <c r="P37" i="4" s="1"/>
  <c r="L25" i="4"/>
  <c r="N25" i="4"/>
  <c r="P25" i="4"/>
  <c r="E26" i="4"/>
  <c r="E27" i="4"/>
  <c r="E28" i="4"/>
  <c r="M49" i="4" s="1"/>
  <c r="E29" i="4"/>
  <c r="E30" i="4"/>
  <c r="O49" i="4" s="1"/>
  <c r="E31" i="4"/>
  <c r="P49" i="4" s="1"/>
  <c r="E32" i="4"/>
  <c r="K61" i="4" s="1"/>
  <c r="E33" i="4"/>
  <c r="L61" i="4" s="1"/>
  <c r="E34" i="4"/>
  <c r="E35" i="4"/>
  <c r="N61" i="4" s="1"/>
  <c r="E36" i="4"/>
  <c r="O61" i="4" s="1"/>
  <c r="E37" i="4"/>
  <c r="P61" i="4" s="1"/>
  <c r="O37" i="4"/>
  <c r="E38" i="4"/>
  <c r="K73" i="4" s="1"/>
  <c r="E39" i="4"/>
  <c r="L73" i="4" s="1"/>
  <c r="E40" i="4"/>
  <c r="M73" i="4" s="1"/>
  <c r="E41" i="4"/>
  <c r="N73" i="4" s="1"/>
  <c r="E42" i="4"/>
  <c r="E43" i="4"/>
  <c r="E44" i="4"/>
  <c r="K85" i="4" s="1"/>
  <c r="E45" i="4"/>
  <c r="L85" i="4" s="1"/>
  <c r="E46" i="4"/>
  <c r="M85" i="4" s="1"/>
  <c r="E47" i="4"/>
  <c r="N85" i="4" s="1"/>
  <c r="E48" i="4"/>
  <c r="O85" i="4" s="1"/>
  <c r="E49" i="4"/>
  <c r="P85" i="4" s="1"/>
  <c r="K49" i="4"/>
  <c r="L49" i="4"/>
  <c r="N49" i="4"/>
  <c r="E50" i="4"/>
  <c r="K97" i="4" s="1"/>
  <c r="E51" i="4"/>
  <c r="L97" i="4" s="1"/>
  <c r="E52" i="4"/>
  <c r="M97" i="4" s="1"/>
  <c r="E53" i="4"/>
  <c r="F54" i="4"/>
  <c r="G54" i="4"/>
  <c r="I54" i="4" s="1"/>
  <c r="F56" i="4"/>
  <c r="G56" i="4"/>
  <c r="H56" i="4"/>
  <c r="M61" i="4"/>
  <c r="O73" i="4"/>
  <c r="P73" i="4"/>
  <c r="B54" i="19"/>
  <c r="E28" i="3"/>
  <c r="E99" i="4" s="1"/>
  <c r="E123" i="4" s="1"/>
  <c r="F102" i="4"/>
  <c r="A28" i="3"/>
  <c r="E100" i="4" s="1"/>
  <c r="E124" i="4" s="1"/>
  <c r="I28" i="3"/>
  <c r="D62" i="3" s="1"/>
  <c r="E126" i="4"/>
  <c r="F1" i="25"/>
  <c r="N1" i="25"/>
  <c r="V1" i="25"/>
  <c r="C53" i="25"/>
  <c r="K53" i="25"/>
  <c r="S53" i="25"/>
  <c r="G2" i="3"/>
  <c r="H2" i="3"/>
  <c r="I2" i="3"/>
  <c r="G15" i="3"/>
  <c r="H15" i="3"/>
  <c r="I15" i="3"/>
  <c r="M28" i="3"/>
  <c r="E62" i="3" s="1"/>
  <c r="Q28" i="3"/>
  <c r="F62" i="3" s="1"/>
  <c r="U28" i="3"/>
  <c r="G62" i="3" s="1"/>
  <c r="Y28" i="3"/>
  <c r="H62" i="3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C54" i="19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D341" i="1" l="1"/>
  <c r="C337" i="1"/>
  <c r="C341" i="1"/>
  <c r="AP341" i="1" s="1"/>
  <c r="AN1233" i="1"/>
  <c r="G1237" i="1"/>
  <c r="AN337" i="1"/>
  <c r="AO1233" i="1"/>
  <c r="AN341" i="1"/>
  <c r="AL337" i="1"/>
  <c r="AM341" i="1"/>
  <c r="G337" i="1"/>
  <c r="H337" i="1" s="1"/>
  <c r="AL341" i="1"/>
  <c r="F337" i="1"/>
  <c r="AO337" i="1"/>
  <c r="G341" i="1"/>
  <c r="H341" i="1" s="1"/>
  <c r="E337" i="1"/>
  <c r="F341" i="1"/>
  <c r="D337" i="1"/>
  <c r="E341" i="1"/>
  <c r="AL1241" i="1"/>
  <c r="AO1229" i="1"/>
  <c r="C1233" i="1"/>
  <c r="K1233" i="1" s="1"/>
  <c r="AN336" i="1"/>
  <c r="AN335" i="1"/>
  <c r="AL2876" i="1"/>
  <c r="AS2871" i="1"/>
  <c r="AQ2871" i="1"/>
  <c r="D2876" i="1"/>
  <c r="AR2736" i="1"/>
  <c r="C2876" i="1"/>
  <c r="AR2712" i="1"/>
  <c r="AR2871" i="1"/>
  <c r="AO2876" i="1"/>
  <c r="H2736" i="1"/>
  <c r="E2876" i="1"/>
  <c r="AN2876" i="1"/>
  <c r="H2765" i="1"/>
  <c r="F2876" i="1"/>
  <c r="AM2876" i="1"/>
  <c r="H2640" i="1"/>
  <c r="AS295" i="1"/>
  <c r="G1967" i="1"/>
  <c r="L1951" i="1"/>
  <c r="AR1933" i="1"/>
  <c r="L1912" i="1"/>
  <c r="J1933" i="1"/>
  <c r="J1912" i="1"/>
  <c r="J1938" i="1"/>
  <c r="AN207" i="1"/>
  <c r="AP1717" i="1"/>
  <c r="D1160" i="1"/>
  <c r="G931" i="1"/>
  <c r="AR2953" i="1"/>
  <c r="AQ2953" i="1"/>
  <c r="AP2944" i="1"/>
  <c r="AS2865" i="1"/>
  <c r="AR642" i="1"/>
  <c r="AR262" i="1"/>
  <c r="AR727" i="1"/>
  <c r="AQ262" i="1"/>
  <c r="AR236" i="1"/>
  <c r="AQ10" i="1"/>
  <c r="AR2779" i="1"/>
  <c r="AR3127" i="1"/>
  <c r="K3075" i="1"/>
  <c r="AP2853" i="1"/>
  <c r="K2640" i="1"/>
  <c r="AQ2637" i="1"/>
  <c r="AR2515" i="1"/>
  <c r="L1819" i="1"/>
  <c r="J1409" i="1"/>
  <c r="AM1233" i="1"/>
  <c r="K821" i="1"/>
  <c r="AR789" i="1"/>
  <c r="AS780" i="1"/>
  <c r="AP727" i="1"/>
  <c r="H622" i="1"/>
  <c r="H565" i="1"/>
  <c r="AP431" i="1"/>
  <c r="H414" i="1"/>
  <c r="AS78" i="1"/>
  <c r="AS1993" i="1"/>
  <c r="AL1233" i="1"/>
  <c r="AS814" i="1"/>
  <c r="AR732" i="1"/>
  <c r="AQ571" i="1"/>
  <c r="AR436" i="1"/>
  <c r="AQ250" i="1"/>
  <c r="AQ78" i="1"/>
  <c r="L2832" i="1"/>
  <c r="AS2821" i="1"/>
  <c r="AR2566" i="1"/>
  <c r="L2266" i="1"/>
  <c r="AQ2087" i="1"/>
  <c r="E2069" i="1"/>
  <c r="L1717" i="1"/>
  <c r="G1233" i="1"/>
  <c r="L788" i="1"/>
  <c r="AP785" i="1"/>
  <c r="AQ776" i="1"/>
  <c r="AR715" i="1"/>
  <c r="J676" i="1"/>
  <c r="J671" i="1"/>
  <c r="AS246" i="1"/>
  <c r="AQ1717" i="1"/>
  <c r="AS2944" i="1"/>
  <c r="L3147" i="1"/>
  <c r="J2953" i="1"/>
  <c r="M2953" i="1" s="1"/>
  <c r="J2944" i="1"/>
  <c r="H2884" i="1"/>
  <c r="J2865" i="1"/>
  <c r="L2466" i="1"/>
  <c r="AO2331" i="1"/>
  <c r="J2211" i="1"/>
  <c r="AS1912" i="1"/>
  <c r="F1233" i="1"/>
  <c r="J642" i="1"/>
  <c r="K3252" i="1"/>
  <c r="H3135" i="1"/>
  <c r="H2982" i="1"/>
  <c r="H2953" i="1"/>
  <c r="H2944" i="1"/>
  <c r="H2779" i="1"/>
  <c r="L2606" i="1"/>
  <c r="L2557" i="1"/>
  <c r="AL2400" i="1"/>
  <c r="AQ2366" i="1"/>
  <c r="AQ1938" i="1"/>
  <c r="L1683" i="1"/>
  <c r="L1398" i="1"/>
  <c r="AR1320" i="1"/>
  <c r="J1290" i="1"/>
  <c r="E1233" i="1"/>
  <c r="AS846" i="1"/>
  <c r="J262" i="1"/>
  <c r="H110" i="1"/>
  <c r="H3218" i="1"/>
  <c r="K2606" i="1"/>
  <c r="J2515" i="1"/>
  <c r="AS2350" i="1"/>
  <c r="AM1833" i="1"/>
  <c r="H1683" i="1"/>
  <c r="D1233" i="1"/>
  <c r="L780" i="1"/>
  <c r="H727" i="1"/>
  <c r="J431" i="1"/>
  <c r="L3170" i="1"/>
  <c r="L2715" i="1"/>
  <c r="J2516" i="1"/>
  <c r="AR2367" i="1"/>
  <c r="L1993" i="1"/>
  <c r="AP1409" i="1"/>
  <c r="J1178" i="1"/>
  <c r="L1102" i="1"/>
  <c r="H1018" i="1"/>
  <c r="H1010" i="1"/>
  <c r="K1006" i="1"/>
  <c r="AS816" i="1"/>
  <c r="L814" i="1"/>
  <c r="J771" i="1"/>
  <c r="AR756" i="1"/>
  <c r="AP679" i="1"/>
  <c r="J436" i="1"/>
  <c r="L170" i="1"/>
  <c r="H78" i="1"/>
  <c r="H74" i="1"/>
  <c r="J3065" i="1"/>
  <c r="H2087" i="1"/>
  <c r="AP2065" i="1"/>
  <c r="AO1903" i="1"/>
  <c r="H1758" i="1"/>
  <c r="H1399" i="1"/>
  <c r="H974" i="1"/>
  <c r="H858" i="1"/>
  <c r="K776" i="1"/>
  <c r="AR696" i="1"/>
  <c r="AS505" i="1"/>
  <c r="H436" i="1"/>
  <c r="AP414" i="1"/>
  <c r="H111" i="1"/>
  <c r="AO2620" i="1"/>
  <c r="AQ1019" i="1"/>
  <c r="AQ756" i="1"/>
  <c r="AS395" i="1"/>
  <c r="AS1425" i="1"/>
  <c r="AS2651" i="1"/>
  <c r="AN2620" i="1"/>
  <c r="F2400" i="1"/>
  <c r="AM2331" i="1"/>
  <c r="E2214" i="1"/>
  <c r="C2069" i="1"/>
  <c r="AR2069" i="1" s="1"/>
  <c r="E1967" i="1"/>
  <c r="AL1903" i="1"/>
  <c r="AQ1892" i="1"/>
  <c r="G1833" i="1"/>
  <c r="AS1639" i="1"/>
  <c r="AP1425" i="1"/>
  <c r="AP1019" i="1"/>
  <c r="AP493" i="1"/>
  <c r="AR395" i="1"/>
  <c r="AQ213" i="1"/>
  <c r="AL1833" i="1"/>
  <c r="AL2907" i="1"/>
  <c r="AR2887" i="1"/>
  <c r="AR2651" i="1"/>
  <c r="AM2620" i="1"/>
  <c r="E2400" i="1"/>
  <c r="AR2398" i="1"/>
  <c r="AP2385" i="1"/>
  <c r="AL2331" i="1"/>
  <c r="AR2319" i="1"/>
  <c r="D2214" i="1"/>
  <c r="AR1979" i="1"/>
  <c r="D1967" i="1"/>
  <c r="AO1868" i="1"/>
  <c r="F1833" i="1"/>
  <c r="AP1639" i="1"/>
  <c r="AP1458" i="1"/>
  <c r="AR1184" i="1"/>
  <c r="AQ935" i="1"/>
  <c r="H889" i="1"/>
  <c r="AP817" i="1"/>
  <c r="AP803" i="1"/>
  <c r="AP703" i="1"/>
  <c r="AR590" i="1"/>
  <c r="K426" i="1"/>
  <c r="H195" i="1"/>
  <c r="K118" i="1"/>
  <c r="J3180" i="1"/>
  <c r="L2998" i="1"/>
  <c r="L2872" i="1"/>
  <c r="L2804" i="1"/>
  <c r="AL2620" i="1"/>
  <c r="AS2449" i="1"/>
  <c r="D2400" i="1"/>
  <c r="AP2398" i="1"/>
  <c r="AQ2319" i="1"/>
  <c r="C2214" i="1"/>
  <c r="AR2214" i="1" s="1"/>
  <c r="AO2124" i="1"/>
  <c r="AP2034" i="1"/>
  <c r="C1967" i="1"/>
  <c r="L1967" i="1" s="1"/>
  <c r="H1952" i="1"/>
  <c r="H1908" i="1"/>
  <c r="F1903" i="1"/>
  <c r="AR1887" i="1"/>
  <c r="AN1868" i="1"/>
  <c r="E1833" i="1"/>
  <c r="AQ1831" i="1"/>
  <c r="AR1708" i="1"/>
  <c r="AS1699" i="1"/>
  <c r="AS1648" i="1"/>
  <c r="AR1591" i="1"/>
  <c r="J1501" i="1"/>
  <c r="AS1391" i="1"/>
  <c r="J1320" i="1"/>
  <c r="AQ1317" i="1"/>
  <c r="AP1137" i="1"/>
  <c r="K1031" i="1"/>
  <c r="AS776" i="1"/>
  <c r="AQ590" i="1"/>
  <c r="AQ44" i="1"/>
  <c r="F1967" i="1"/>
  <c r="AM2907" i="1"/>
  <c r="H3198" i="1"/>
  <c r="H3180" i="1"/>
  <c r="H2990" i="1"/>
  <c r="L2985" i="1"/>
  <c r="AR2981" i="1"/>
  <c r="AR2972" i="1"/>
  <c r="F2907" i="1"/>
  <c r="AQ2879" i="1"/>
  <c r="H2853" i="1"/>
  <c r="AP2789" i="1"/>
  <c r="H2637" i="1"/>
  <c r="C2400" i="1"/>
  <c r="K2350" i="1"/>
  <c r="M2350" i="1" s="1"/>
  <c r="AP2334" i="1"/>
  <c r="F2331" i="1"/>
  <c r="AN2124" i="1"/>
  <c r="K2038" i="1"/>
  <c r="K1940" i="1"/>
  <c r="E1903" i="1"/>
  <c r="K1891" i="1"/>
  <c r="AQ1887" i="1"/>
  <c r="AM1868" i="1"/>
  <c r="D1833" i="1"/>
  <c r="AP1831" i="1"/>
  <c r="J1799" i="1"/>
  <c r="M1799" i="1" s="1"/>
  <c r="J1778" i="1"/>
  <c r="K1689" i="1"/>
  <c r="AQ1391" i="1"/>
  <c r="L1290" i="1"/>
  <c r="J1204" i="1"/>
  <c r="K1121" i="1"/>
  <c r="J1079" i="1"/>
  <c r="L997" i="1"/>
  <c r="AP917" i="1"/>
  <c r="AQ808" i="1"/>
  <c r="AR776" i="1"/>
  <c r="AS687" i="1"/>
  <c r="AP628" i="1"/>
  <c r="AQ599" i="1"/>
  <c r="AR564" i="1"/>
  <c r="AQ516" i="1"/>
  <c r="K246" i="1"/>
  <c r="J211" i="1"/>
  <c r="AR173" i="1"/>
  <c r="J22" i="1"/>
  <c r="AN2907" i="1"/>
  <c r="AS3247" i="1"/>
  <c r="L3154" i="1"/>
  <c r="AR3125" i="1"/>
  <c r="L3012" i="1"/>
  <c r="K2985" i="1"/>
  <c r="E2907" i="1"/>
  <c r="F2620" i="1"/>
  <c r="L2511" i="1"/>
  <c r="J2393" i="1"/>
  <c r="J2350" i="1"/>
  <c r="E2331" i="1"/>
  <c r="AM2293" i="1"/>
  <c r="AS2201" i="1"/>
  <c r="J2139" i="1"/>
  <c r="J2138" i="1"/>
  <c r="M2138" i="1" s="1"/>
  <c r="AM2124" i="1"/>
  <c r="AS2117" i="1"/>
  <c r="AO2069" i="1"/>
  <c r="J2038" i="1"/>
  <c r="D1903" i="1"/>
  <c r="AL1868" i="1"/>
  <c r="C1833" i="1"/>
  <c r="J1758" i="1"/>
  <c r="AP1714" i="1"/>
  <c r="AR1709" i="1"/>
  <c r="J1689" i="1"/>
  <c r="H1562" i="1"/>
  <c r="K1493" i="1"/>
  <c r="L1355" i="1"/>
  <c r="J1121" i="1"/>
  <c r="H1054" i="1"/>
  <c r="K1002" i="1"/>
  <c r="K997" i="1"/>
  <c r="J959" i="1"/>
  <c r="L756" i="1"/>
  <c r="H431" i="1"/>
  <c r="L374" i="1"/>
  <c r="H246" i="1"/>
  <c r="H204" i="1"/>
  <c r="H18" i="1"/>
  <c r="AN1903" i="1"/>
  <c r="AQ3194" i="1"/>
  <c r="J3194" i="1"/>
  <c r="AS3174" i="1"/>
  <c r="K3154" i="1"/>
  <c r="J3021" i="1"/>
  <c r="J3012" i="1"/>
  <c r="J2985" i="1"/>
  <c r="D2907" i="1"/>
  <c r="AR2884" i="1"/>
  <c r="L2676" i="1"/>
  <c r="E2620" i="1"/>
  <c r="AQ2518" i="1"/>
  <c r="K2511" i="1"/>
  <c r="K2453" i="1"/>
  <c r="D2331" i="1"/>
  <c r="AS2260" i="1"/>
  <c r="L2157" i="1"/>
  <c r="AN2069" i="1"/>
  <c r="C1903" i="1"/>
  <c r="L1726" i="1"/>
  <c r="J1536" i="1"/>
  <c r="J1425" i="1"/>
  <c r="L1382" i="1"/>
  <c r="J1019" i="1"/>
  <c r="J1002" i="1"/>
  <c r="K756" i="1"/>
  <c r="L729" i="1"/>
  <c r="K493" i="1"/>
  <c r="J395" i="1"/>
  <c r="J374" i="1"/>
  <c r="L213" i="1"/>
  <c r="G1277" i="1"/>
  <c r="AM1241" i="1"/>
  <c r="AS3194" i="1"/>
  <c r="AQ3021" i="1"/>
  <c r="L3186" i="1"/>
  <c r="J3154" i="1"/>
  <c r="L3129" i="1"/>
  <c r="AQ3065" i="1"/>
  <c r="H3021" i="1"/>
  <c r="L3004" i="1"/>
  <c r="C2907" i="1"/>
  <c r="K2907" i="1" s="1"/>
  <c r="AS2736" i="1"/>
  <c r="AS2698" i="1"/>
  <c r="D2620" i="1"/>
  <c r="J2609" i="1"/>
  <c r="L2471" i="1"/>
  <c r="H2453" i="1"/>
  <c r="J2352" i="1"/>
  <c r="C2331" i="1"/>
  <c r="L2226" i="1"/>
  <c r="AM2069" i="1"/>
  <c r="L2013" i="1"/>
  <c r="F1868" i="1"/>
  <c r="J1805" i="1"/>
  <c r="H1536" i="1"/>
  <c r="L1523" i="1"/>
  <c r="L1312" i="1"/>
  <c r="AQ1212" i="1"/>
  <c r="AR1194" i="1"/>
  <c r="H1184" i="1"/>
  <c r="AS1098" i="1"/>
  <c r="H1019" i="1"/>
  <c r="H935" i="1"/>
  <c r="AS778" i="1"/>
  <c r="H660" i="1"/>
  <c r="AR636" i="1"/>
  <c r="J493" i="1"/>
  <c r="H374" i="1"/>
  <c r="J222" i="1"/>
  <c r="M222" i="1" s="1"/>
  <c r="J213" i="1"/>
  <c r="H3093" i="1"/>
  <c r="L2718" i="1"/>
  <c r="C2620" i="1"/>
  <c r="L2620" i="1" s="1"/>
  <c r="AO2400" i="1"/>
  <c r="AR2322" i="1"/>
  <c r="J2319" i="1"/>
  <c r="F2293" i="1"/>
  <c r="J2281" i="1"/>
  <c r="AP2278" i="1"/>
  <c r="AO2214" i="1"/>
  <c r="F2124" i="1"/>
  <c r="AL2069" i="1"/>
  <c r="AO1967" i="1"/>
  <c r="H1962" i="1"/>
  <c r="K1888" i="1"/>
  <c r="E1868" i="1"/>
  <c r="L1801" i="1"/>
  <c r="K1792" i="1"/>
  <c r="L1708" i="1"/>
  <c r="H1591" i="1"/>
  <c r="L1528" i="1"/>
  <c r="K1523" i="1"/>
  <c r="L1317" i="1"/>
  <c r="M1317" i="1" s="1"/>
  <c r="AP1212" i="1"/>
  <c r="H1137" i="1"/>
  <c r="AR1134" i="1"/>
  <c r="AP970" i="1"/>
  <c r="L900" i="1"/>
  <c r="AQ876" i="1"/>
  <c r="AQ778" i="1"/>
  <c r="J590" i="1"/>
  <c r="H532" i="1"/>
  <c r="H387" i="1"/>
  <c r="H213" i="1"/>
  <c r="AS149" i="1"/>
  <c r="J44" i="1"/>
  <c r="AN2331" i="1"/>
  <c r="D2069" i="1"/>
  <c r="L3238" i="1"/>
  <c r="H3142" i="1"/>
  <c r="L3112" i="1"/>
  <c r="AS2985" i="1"/>
  <c r="L2981" i="1"/>
  <c r="K2789" i="1"/>
  <c r="M2789" i="1" s="1"/>
  <c r="L2772" i="1"/>
  <c r="H2718" i="1"/>
  <c r="H2697" i="1"/>
  <c r="H2527" i="1"/>
  <c r="AN2400" i="1"/>
  <c r="J2353" i="1"/>
  <c r="E2293" i="1"/>
  <c r="H2281" i="1"/>
  <c r="AM2214" i="1"/>
  <c r="AR2143" i="1"/>
  <c r="E2124" i="1"/>
  <c r="J2035" i="1"/>
  <c r="AN1967" i="1"/>
  <c r="J1888" i="1"/>
  <c r="L1887" i="1"/>
  <c r="D1868" i="1"/>
  <c r="H1801" i="1"/>
  <c r="H1735" i="1"/>
  <c r="J1708" i="1"/>
  <c r="J1528" i="1"/>
  <c r="H1515" i="1"/>
  <c r="J1317" i="1"/>
  <c r="H1304" i="1"/>
  <c r="K1300" i="1"/>
  <c r="L1146" i="1"/>
  <c r="AQ1134" i="1"/>
  <c r="L1132" i="1"/>
  <c r="K900" i="1"/>
  <c r="AS810" i="1"/>
  <c r="AR801" i="1"/>
  <c r="AQ746" i="1"/>
  <c r="AQ671" i="1"/>
  <c r="AS609" i="1"/>
  <c r="K584" i="1"/>
  <c r="H564" i="1"/>
  <c r="L543" i="1"/>
  <c r="H481" i="1"/>
  <c r="H173" i="1"/>
  <c r="H116" i="1"/>
  <c r="H57" i="1"/>
  <c r="AR3012" i="1"/>
  <c r="F2214" i="1"/>
  <c r="J3247" i="1"/>
  <c r="AS3180" i="1"/>
  <c r="H3125" i="1"/>
  <c r="K3098" i="1"/>
  <c r="L3055" i="1"/>
  <c r="AR2985" i="1"/>
  <c r="L2982" i="1"/>
  <c r="AS2853" i="1"/>
  <c r="K2727" i="1"/>
  <c r="K2673" i="1"/>
  <c r="L2544" i="1"/>
  <c r="AM2400" i="1"/>
  <c r="D2293" i="1"/>
  <c r="AL2214" i="1"/>
  <c r="H2201" i="1"/>
  <c r="K2176" i="1"/>
  <c r="K2159" i="1"/>
  <c r="D2124" i="1"/>
  <c r="L2101" i="1"/>
  <c r="F2069" i="1"/>
  <c r="H2035" i="1"/>
  <c r="H1997" i="1"/>
  <c r="AL1967" i="1"/>
  <c r="C1868" i="1"/>
  <c r="AO1833" i="1"/>
  <c r="H1528" i="1"/>
  <c r="H1455" i="1"/>
  <c r="L1361" i="1"/>
  <c r="AQ1320" i="1"/>
  <c r="AP1204" i="1"/>
  <c r="AR1135" i="1"/>
  <c r="H1132" i="1"/>
  <c r="H1110" i="1"/>
  <c r="H994" i="1"/>
  <c r="J974" i="1"/>
  <c r="H866" i="1"/>
  <c r="L776" i="1"/>
  <c r="AS756" i="1"/>
  <c r="H577" i="1"/>
  <c r="H543" i="1"/>
  <c r="AR450" i="1"/>
  <c r="AS437" i="1"/>
  <c r="AQ436" i="1"/>
  <c r="AQ211" i="1"/>
  <c r="AQ297" i="1"/>
  <c r="AS281" i="1"/>
  <c r="AR281" i="1"/>
  <c r="K297" i="1"/>
  <c r="H322" i="1"/>
  <c r="H276" i="1"/>
  <c r="AR297" i="1"/>
  <c r="F1241" i="1"/>
  <c r="E1241" i="1"/>
  <c r="D1241" i="1"/>
  <c r="C1241" i="1"/>
  <c r="AR1241" i="1" s="1"/>
  <c r="AO1241" i="1"/>
  <c r="AN1241" i="1"/>
  <c r="J1040" i="23"/>
  <c r="L1032" i="23"/>
  <c r="K1020" i="23"/>
  <c r="J1012" i="23"/>
  <c r="L1008" i="23"/>
  <c r="L1004" i="23"/>
  <c r="L996" i="23"/>
  <c r="J988" i="23"/>
  <c r="K976" i="23"/>
  <c r="K964" i="23"/>
  <c r="J960" i="23"/>
  <c r="J940" i="23"/>
  <c r="K924" i="23"/>
  <c r="L912" i="23"/>
  <c r="K908" i="23"/>
  <c r="J904" i="23"/>
  <c r="L898" i="23"/>
  <c r="L896" i="23"/>
  <c r="L894" i="23"/>
  <c r="J892" i="23"/>
  <c r="L890" i="23"/>
  <c r="J880" i="23"/>
  <c r="L878" i="23"/>
  <c r="L874" i="23"/>
  <c r="L872" i="23"/>
  <c r="L868" i="23"/>
  <c r="L866" i="23"/>
  <c r="K860" i="23"/>
  <c r="K856" i="23"/>
  <c r="K854" i="23"/>
  <c r="L852" i="23"/>
  <c r="L850" i="23"/>
  <c r="J848" i="23"/>
  <c r="L840" i="23"/>
  <c r="K836" i="23"/>
  <c r="L834" i="23"/>
  <c r="K828" i="23"/>
  <c r="L826" i="23"/>
  <c r="K824" i="23"/>
  <c r="J822" i="23"/>
  <c r="K820" i="23"/>
  <c r="L814" i="23"/>
  <c r="L810" i="23"/>
  <c r="L808" i="23"/>
  <c r="K806" i="23"/>
  <c r="K804" i="23"/>
  <c r="L802" i="23"/>
  <c r="K800" i="23"/>
  <c r="J796" i="23"/>
  <c r="L794" i="23"/>
  <c r="L792" i="23"/>
  <c r="J788" i="23"/>
  <c r="L786" i="23"/>
  <c r="J784" i="23"/>
  <c r="J782" i="23"/>
  <c r="J772" i="23"/>
  <c r="L770" i="23"/>
  <c r="J768" i="23"/>
  <c r="K764" i="23"/>
  <c r="L762" i="23"/>
  <c r="K760" i="23"/>
  <c r="J758" i="23"/>
  <c r="J756" i="23"/>
  <c r="L754" i="23"/>
  <c r="J752" i="23"/>
  <c r="J750" i="23"/>
  <c r="L748" i="23"/>
  <c r="J746" i="23"/>
  <c r="K740" i="23"/>
  <c r="J734" i="23"/>
  <c r="K732" i="23"/>
  <c r="J730" i="23"/>
  <c r="L728" i="23"/>
  <c r="J722" i="23"/>
  <c r="K720" i="23"/>
  <c r="J714" i="23"/>
  <c r="K712" i="23"/>
  <c r="J710" i="23"/>
  <c r="K708" i="23"/>
  <c r="J706" i="23"/>
  <c r="J704" i="23"/>
  <c r="K700" i="23"/>
  <c r="J698" i="23"/>
  <c r="J694" i="23"/>
  <c r="L692" i="23"/>
  <c r="J1039" i="23"/>
  <c r="J1031" i="23"/>
  <c r="J1027" i="23"/>
  <c r="J1023" i="23"/>
  <c r="K1021" i="23"/>
  <c r="L1019" i="23"/>
  <c r="K1013" i="23"/>
  <c r="J1011" i="23"/>
  <c r="K1009" i="23"/>
  <c r="J1007" i="23"/>
  <c r="L999" i="23"/>
  <c r="J997" i="23"/>
  <c r="J991" i="23"/>
  <c r="J977" i="23"/>
  <c r="J975" i="23"/>
  <c r="J973" i="23"/>
  <c r="J967" i="23"/>
  <c r="J959" i="23"/>
  <c r="J957" i="23"/>
  <c r="J951" i="23"/>
  <c r="J947" i="23"/>
  <c r="J943" i="23"/>
  <c r="J941" i="23"/>
  <c r="J939" i="23"/>
  <c r="J935" i="23"/>
  <c r="J927" i="23"/>
  <c r="L923" i="23"/>
  <c r="K921" i="23"/>
  <c r="J919" i="23"/>
  <c r="L915" i="23"/>
  <c r="K913" i="23"/>
  <c r="J911" i="23"/>
  <c r="L895" i="23"/>
  <c r="K893" i="23"/>
  <c r="K873" i="23"/>
  <c r="K859" i="23"/>
  <c r="L857" i="23"/>
  <c r="K855" i="23"/>
  <c r="L853" i="23"/>
  <c r="K849" i="23"/>
  <c r="K847" i="23"/>
  <c r="L843" i="23"/>
  <c r="K841" i="23"/>
  <c r="L835" i="23"/>
  <c r="K833" i="23"/>
  <c r="K827" i="23"/>
  <c r="K823" i="23"/>
  <c r="K821" i="23"/>
  <c r="J819" i="23"/>
  <c r="J815" i="23"/>
  <c r="K811" i="23"/>
  <c r="L809" i="23"/>
  <c r="J801" i="23"/>
  <c r="J797" i="23"/>
  <c r="L795" i="23"/>
  <c r="L793" i="23"/>
  <c r="L787" i="23"/>
  <c r="K785" i="23"/>
  <c r="K783" i="23"/>
  <c r="K775" i="23"/>
  <c r="J773" i="23"/>
  <c r="L771" i="23"/>
  <c r="J765" i="23"/>
  <c r="L763" i="23"/>
  <c r="L761" i="23"/>
  <c r="K759" i="23"/>
  <c r="J757" i="23"/>
  <c r="L755" i="23"/>
  <c r="J753" i="23"/>
  <c r="J749" i="23"/>
  <c r="J745" i="23"/>
  <c r="J741" i="23"/>
  <c r="J737" i="23"/>
  <c r="J733" i="23"/>
  <c r="J729" i="23"/>
  <c r="J725" i="23"/>
  <c r="J721" i="23"/>
  <c r="J717" i="23"/>
  <c r="J713" i="23"/>
  <c r="J709" i="23"/>
  <c r="J705" i="23"/>
  <c r="J701" i="23"/>
  <c r="J697" i="23"/>
  <c r="J693" i="23"/>
  <c r="H157" i="23"/>
  <c r="H141" i="23"/>
  <c r="H93" i="23"/>
  <c r="H51" i="23"/>
  <c r="H1362" i="23"/>
  <c r="H1162" i="23"/>
  <c r="H1154" i="23"/>
  <c r="J1290" i="23"/>
  <c r="H1283" i="23"/>
  <c r="AM1230" i="1"/>
  <c r="L78" i="1"/>
  <c r="M78" i="1" s="1"/>
  <c r="J78" i="1"/>
  <c r="AP78" i="1"/>
  <c r="J105" i="1"/>
  <c r="L76" i="1"/>
  <c r="J1491" i="23"/>
  <c r="K1297" i="23"/>
  <c r="L1232" i="23"/>
  <c r="L1443" i="23"/>
  <c r="J1162" i="23"/>
  <c r="AO1238" i="1"/>
  <c r="L1211" i="23"/>
  <c r="J1389" i="23"/>
  <c r="L1315" i="23"/>
  <c r="K1279" i="23"/>
  <c r="L1148" i="23"/>
  <c r="L1297" i="23"/>
  <c r="K1100" i="23"/>
  <c r="H1213" i="23"/>
  <c r="H534" i="23"/>
  <c r="H497" i="23"/>
  <c r="H1478" i="23"/>
  <c r="L1189" i="23"/>
  <c r="L1392" i="23"/>
  <c r="J1282" i="23"/>
  <c r="M1282" i="23" s="1"/>
  <c r="J1082" i="23"/>
  <c r="AM1238" i="1"/>
  <c r="D1230" i="1"/>
  <c r="AO338" i="1"/>
  <c r="AL338" i="1"/>
  <c r="K1539" i="23"/>
  <c r="L1095" i="23"/>
  <c r="H1477" i="23"/>
  <c r="K1200" i="23"/>
  <c r="AL1238" i="1"/>
  <c r="C1230" i="1"/>
  <c r="AQ1230" i="1" s="1"/>
  <c r="G338" i="1"/>
  <c r="AN1240" i="1"/>
  <c r="AO1232" i="1"/>
  <c r="AM340" i="1"/>
  <c r="AO340" i="1"/>
  <c r="L1571" i="23"/>
  <c r="K1451" i="23"/>
  <c r="J1252" i="23"/>
  <c r="K1097" i="23"/>
  <c r="J1080" i="23"/>
  <c r="K50" i="23"/>
  <c r="G1238" i="1"/>
  <c r="F338" i="1"/>
  <c r="K1252" i="23"/>
  <c r="H760" i="23"/>
  <c r="H8" i="23"/>
  <c r="F1238" i="1"/>
  <c r="E338" i="1"/>
  <c r="AN334" i="1"/>
  <c r="L1354" i="23"/>
  <c r="J1279" i="23"/>
  <c r="L1193" i="23"/>
  <c r="K1116" i="23"/>
  <c r="E1238" i="1"/>
  <c r="D338" i="1"/>
  <c r="L1097" i="23"/>
  <c r="H1555" i="23"/>
  <c r="L1267" i="23"/>
  <c r="D1238" i="1"/>
  <c r="AO1230" i="1"/>
  <c r="C338" i="1"/>
  <c r="AQ338" i="1" s="1"/>
  <c r="K1490" i="23"/>
  <c r="L1539" i="23"/>
  <c r="L1478" i="23"/>
  <c r="K1282" i="23"/>
  <c r="J1253" i="23"/>
  <c r="L1098" i="23"/>
  <c r="H294" i="23"/>
  <c r="H420" i="23"/>
  <c r="H378" i="23"/>
  <c r="H374" i="23"/>
  <c r="H366" i="23"/>
  <c r="H347" i="23"/>
  <c r="C1238" i="1"/>
  <c r="AN1230" i="1"/>
  <c r="L1517" i="23"/>
  <c r="H1389" i="23"/>
  <c r="J1383" i="23"/>
  <c r="H1282" i="23"/>
  <c r="J1280" i="23"/>
  <c r="J1200" i="23"/>
  <c r="L1147" i="23"/>
  <c r="AL1230" i="1"/>
  <c r="H1319" i="23"/>
  <c r="H1200" i="23"/>
  <c r="K1147" i="23"/>
  <c r="L1096" i="23"/>
  <c r="H1001" i="23"/>
  <c r="H899" i="23"/>
  <c r="H891" i="23"/>
  <c r="H887" i="23"/>
  <c r="H879" i="23"/>
  <c r="G1230" i="1"/>
  <c r="L1570" i="23"/>
  <c r="H1507" i="23"/>
  <c r="J1570" i="23"/>
  <c r="J1430" i="23"/>
  <c r="J1227" i="23"/>
  <c r="H1145" i="23"/>
  <c r="H1117" i="23"/>
  <c r="H1053" i="23"/>
  <c r="F1230" i="1"/>
  <c r="AN338" i="1"/>
  <c r="H1568" i="23"/>
  <c r="L1540" i="23"/>
  <c r="H1430" i="23"/>
  <c r="L1410" i="23"/>
  <c r="J1283" i="23"/>
  <c r="L1213" i="23"/>
  <c r="AN1238" i="1"/>
  <c r="E1230" i="1"/>
  <c r="AM338" i="1"/>
  <c r="K424" i="23"/>
  <c r="J923" i="23"/>
  <c r="L856" i="23"/>
  <c r="J297" i="1"/>
  <c r="K281" i="1"/>
  <c r="AP278" i="1"/>
  <c r="K271" i="1"/>
  <c r="K1617" i="1"/>
  <c r="AP1572" i="1"/>
  <c r="AS1626" i="1"/>
  <c r="L1617" i="1"/>
  <c r="K1572" i="1"/>
  <c r="L1648" i="1"/>
  <c r="K1639" i="1"/>
  <c r="AQ1591" i="1"/>
  <c r="H1022" i="23"/>
  <c r="J856" i="23"/>
  <c r="H1021" i="23"/>
  <c r="J1019" i="23"/>
  <c r="G55" i="4"/>
  <c r="F55" i="4"/>
  <c r="K1754" i="1"/>
  <c r="L1754" i="1"/>
  <c r="O27" i="2"/>
  <c r="AN1544" i="1"/>
  <c r="AO1544" i="1"/>
  <c r="C1544" i="1"/>
  <c r="AQ1544" i="1" s="1"/>
  <c r="D1544" i="1"/>
  <c r="E1544" i="1"/>
  <c r="F1544" i="1"/>
  <c r="G1544" i="1"/>
  <c r="C1240" i="1"/>
  <c r="K1240" i="1" s="1"/>
  <c r="D1240" i="1"/>
  <c r="E1240" i="1"/>
  <c r="F1240" i="1"/>
  <c r="G1240" i="1"/>
  <c r="AM1240" i="1"/>
  <c r="K19" i="2"/>
  <c r="D1038" i="1"/>
  <c r="E1038" i="1"/>
  <c r="F1038" i="1"/>
  <c r="K15" i="2"/>
  <c r="D632" i="1"/>
  <c r="E632" i="1"/>
  <c r="F632" i="1"/>
  <c r="G632" i="1"/>
  <c r="AM632" i="1"/>
  <c r="AN632" i="1"/>
  <c r="AO632" i="1"/>
  <c r="K14" i="2"/>
  <c r="AN586" i="1"/>
  <c r="AO586" i="1"/>
  <c r="C586" i="1"/>
  <c r="L586" i="1" s="1"/>
  <c r="D586" i="1"/>
  <c r="E586" i="1"/>
  <c r="F586" i="1"/>
  <c r="G586" i="1"/>
  <c r="AL586" i="1"/>
  <c r="O8" i="2"/>
  <c r="C8" i="2" s="1"/>
  <c r="AH8" i="2" s="1"/>
  <c r="C332" i="1"/>
  <c r="K332" i="1" s="1"/>
  <c r="D332" i="1"/>
  <c r="E332" i="1"/>
  <c r="G332" i="1"/>
  <c r="AL332" i="1"/>
  <c r="AM332" i="1"/>
  <c r="AO332" i="1"/>
  <c r="AR2583" i="1"/>
  <c r="AP2342" i="1"/>
  <c r="AP2275" i="1"/>
  <c r="J2275" i="1"/>
  <c r="AQ1780" i="1"/>
  <c r="K1780" i="1"/>
  <c r="AS1754" i="1"/>
  <c r="S34" i="2"/>
  <c r="AM1903" i="1"/>
  <c r="M31" i="2"/>
  <c r="AN1833" i="1"/>
  <c r="O26" i="2"/>
  <c r="G1460" i="1"/>
  <c r="AL1240" i="1"/>
  <c r="K20" i="2"/>
  <c r="E1160" i="1"/>
  <c r="F1160" i="1"/>
  <c r="G1160" i="1"/>
  <c r="AL1160" i="1"/>
  <c r="AM1160" i="1"/>
  <c r="AN1160" i="1"/>
  <c r="AO1160" i="1"/>
  <c r="C1160" i="1"/>
  <c r="K17" i="2"/>
  <c r="D830" i="1"/>
  <c r="E830" i="1"/>
  <c r="F830" i="1"/>
  <c r="AM830" i="1"/>
  <c r="AN830" i="1"/>
  <c r="AO830" i="1"/>
  <c r="K12" i="2"/>
  <c r="G419" i="1"/>
  <c r="O6" i="2"/>
  <c r="C6" i="2" s="1"/>
  <c r="AT6" i="2" s="1"/>
  <c r="C207" i="1"/>
  <c r="D207" i="1"/>
  <c r="AM207" i="1"/>
  <c r="H22" i="23"/>
  <c r="H18" i="23"/>
  <c r="H14" i="23"/>
  <c r="J10" i="23"/>
  <c r="L2944" i="1"/>
  <c r="AQ2651" i="1"/>
  <c r="AQ2583" i="1"/>
  <c r="L2107" i="1"/>
  <c r="H2088" i="1"/>
  <c r="K2087" i="1"/>
  <c r="AQ1754" i="1"/>
  <c r="AP954" i="1"/>
  <c r="L954" i="1"/>
  <c r="Q35" i="2"/>
  <c r="C35" i="2" s="1"/>
  <c r="Z35" i="2" s="1"/>
  <c r="AM1967" i="1"/>
  <c r="AR2342" i="1"/>
  <c r="O29" i="2"/>
  <c r="G1719" i="1"/>
  <c r="D1232" i="1"/>
  <c r="E1232" i="1"/>
  <c r="F1232" i="1"/>
  <c r="G1232" i="1"/>
  <c r="AL1232" i="1"/>
  <c r="AM1232" i="1"/>
  <c r="AN1232" i="1"/>
  <c r="K18" i="2"/>
  <c r="AL931" i="1"/>
  <c r="F931" i="1"/>
  <c r="J1451" i="23"/>
  <c r="J1277" i="23"/>
  <c r="M1277" i="23" s="1"/>
  <c r="L1154" i="23"/>
  <c r="L8" i="23"/>
  <c r="J3112" i="1"/>
  <c r="M3112" i="1" s="1"/>
  <c r="AR3021" i="1"/>
  <c r="AS3016" i="1"/>
  <c r="K2944" i="1"/>
  <c r="L2867" i="1"/>
  <c r="L2789" i="1"/>
  <c r="L2766" i="1"/>
  <c r="AS2725" i="1"/>
  <c r="L2649" i="1"/>
  <c r="AS2637" i="1"/>
  <c r="J2527" i="1"/>
  <c r="L2516" i="1"/>
  <c r="AQ2499" i="1"/>
  <c r="K2322" i="1"/>
  <c r="AP2139" i="1"/>
  <c r="AR2138" i="1"/>
  <c r="J2107" i="1"/>
  <c r="J2087" i="1"/>
  <c r="K2043" i="1"/>
  <c r="J1962" i="1"/>
  <c r="AO1814" i="1"/>
  <c r="AS1780" i="1"/>
  <c r="AP1754" i="1"/>
  <c r="AN1719" i="1"/>
  <c r="J1717" i="1"/>
  <c r="M1717" i="1" s="1"/>
  <c r="C1232" i="1"/>
  <c r="K1232" i="1" s="1"/>
  <c r="G1226" i="1"/>
  <c r="J1104" i="1"/>
  <c r="AP1104" i="1"/>
  <c r="J229" i="1"/>
  <c r="L229" i="1"/>
  <c r="M38" i="2"/>
  <c r="AN2214" i="1"/>
  <c r="M37" i="2"/>
  <c r="C2124" i="1"/>
  <c r="K16" i="2"/>
  <c r="E736" i="1"/>
  <c r="F736" i="1"/>
  <c r="AO736" i="1"/>
  <c r="O4" i="2"/>
  <c r="D113" i="1"/>
  <c r="E113" i="1"/>
  <c r="F113" i="1"/>
  <c r="G113" i="1"/>
  <c r="AL113" i="1"/>
  <c r="AM113" i="1"/>
  <c r="AN113" i="1"/>
  <c r="J1735" i="1"/>
  <c r="AR1735" i="1"/>
  <c r="AM1719" i="1"/>
  <c r="AR91" i="1"/>
  <c r="K91" i="1"/>
  <c r="J1703" i="1"/>
  <c r="AP1703" i="1"/>
  <c r="O30" i="2"/>
  <c r="C1814" i="1"/>
  <c r="L1814" i="1" s="1"/>
  <c r="K13" i="2"/>
  <c r="C580" i="1"/>
  <c r="D580" i="1"/>
  <c r="E580" i="1"/>
  <c r="F580" i="1"/>
  <c r="G580" i="1"/>
  <c r="AM580" i="1"/>
  <c r="M10" i="2"/>
  <c r="G347" i="1"/>
  <c r="H1480" i="23"/>
  <c r="H1267" i="23"/>
  <c r="K1257" i="23"/>
  <c r="J1148" i="23"/>
  <c r="K1117" i="23"/>
  <c r="J1098" i="23"/>
  <c r="J859" i="23"/>
  <c r="H816" i="23"/>
  <c r="H3194" i="1"/>
  <c r="AS3012" i="1"/>
  <c r="L2972" i="1"/>
  <c r="AS2882" i="1"/>
  <c r="J2879" i="1"/>
  <c r="AS2838" i="1"/>
  <c r="J2789" i="1"/>
  <c r="L2746" i="1"/>
  <c r="AP2637" i="1"/>
  <c r="AP2349" i="1"/>
  <c r="AR2248" i="1"/>
  <c r="AR2201" i="1"/>
  <c r="H1944" i="1"/>
  <c r="AM1814" i="1"/>
  <c r="AM586" i="1"/>
  <c r="K518" i="1"/>
  <c r="J518" i="1"/>
  <c r="AP518" i="1"/>
  <c r="H1453" i="23"/>
  <c r="L1357" i="23"/>
  <c r="AR2882" i="1"/>
  <c r="H2789" i="1"/>
  <c r="AS2700" i="1"/>
  <c r="L2584" i="1"/>
  <c r="H2532" i="1"/>
  <c r="L2518" i="1"/>
  <c r="AS2479" i="1"/>
  <c r="L2342" i="1"/>
  <c r="L2256" i="1"/>
  <c r="AP2248" i="1"/>
  <c r="AQ2201" i="1"/>
  <c r="H2195" i="1"/>
  <c r="F1719" i="1"/>
  <c r="AP882" i="1"/>
  <c r="J882" i="1"/>
  <c r="L882" i="1"/>
  <c r="AQ882" i="1"/>
  <c r="O25" i="2"/>
  <c r="F1371" i="1"/>
  <c r="G1371" i="1"/>
  <c r="AL1371" i="1"/>
  <c r="AM1371" i="1"/>
  <c r="AN1371" i="1"/>
  <c r="AO1371" i="1"/>
  <c r="C1371" i="1"/>
  <c r="L1371" i="1" s="1"/>
  <c r="D1371" i="1"/>
  <c r="J1464" i="23"/>
  <c r="K1435" i="23"/>
  <c r="J1357" i="23"/>
  <c r="K1161" i="23"/>
  <c r="J37" i="23"/>
  <c r="L3249" i="1"/>
  <c r="L3217" i="1"/>
  <c r="L3119" i="1"/>
  <c r="AP3065" i="1"/>
  <c r="AR2944" i="1"/>
  <c r="AR2865" i="1"/>
  <c r="AP2864" i="1"/>
  <c r="AS2789" i="1"/>
  <c r="AS2774" i="1"/>
  <c r="L2768" i="1"/>
  <c r="L2690" i="1"/>
  <c r="K2651" i="1"/>
  <c r="K2584" i="1"/>
  <c r="J2583" i="1"/>
  <c r="K2518" i="1"/>
  <c r="AR2453" i="1"/>
  <c r="AQ2413" i="1"/>
  <c r="AQ2352" i="1"/>
  <c r="K2342" i="1"/>
  <c r="AQ2281" i="1"/>
  <c r="K2256" i="1"/>
  <c r="M2256" i="1" s="1"/>
  <c r="AQ2088" i="1"/>
  <c r="AR2087" i="1"/>
  <c r="L1928" i="1"/>
  <c r="AS1908" i="1"/>
  <c r="L1908" i="1"/>
  <c r="G1814" i="1"/>
  <c r="AP1735" i="1"/>
  <c r="E1719" i="1"/>
  <c r="AO1240" i="1"/>
  <c r="J748" i="1"/>
  <c r="AR748" i="1"/>
  <c r="K660" i="1"/>
  <c r="M660" i="1" s="1"/>
  <c r="AR660" i="1"/>
  <c r="AS660" i="1"/>
  <c r="H1464" i="23"/>
  <c r="H1386" i="23"/>
  <c r="L1325" i="23"/>
  <c r="H1306" i="23"/>
  <c r="L1298" i="23"/>
  <c r="H1173" i="23"/>
  <c r="H1161" i="23"/>
  <c r="K1155" i="23"/>
  <c r="K1099" i="23"/>
  <c r="L1085" i="23"/>
  <c r="H1008" i="23"/>
  <c r="H1000" i="23"/>
  <c r="H924" i="23"/>
  <c r="L855" i="23"/>
  <c r="H724" i="23"/>
  <c r="H177" i="23"/>
  <c r="H3235" i="1"/>
  <c r="J3177" i="1"/>
  <c r="H3119" i="1"/>
  <c r="AQ3112" i="1"/>
  <c r="L3095" i="1"/>
  <c r="J3016" i="1"/>
  <c r="L2993" i="1"/>
  <c r="AP2865" i="1"/>
  <c r="AR2789" i="1"/>
  <c r="K2725" i="1"/>
  <c r="H2690" i="1"/>
  <c r="J2651" i="1"/>
  <c r="H2583" i="1"/>
  <c r="J2518" i="1"/>
  <c r="L2499" i="1"/>
  <c r="AP2453" i="1"/>
  <c r="L2421" i="1"/>
  <c r="AQ2418" i="1"/>
  <c r="H2342" i="1"/>
  <c r="AP2281" i="1"/>
  <c r="AP2189" i="1"/>
  <c r="AP2011" i="1"/>
  <c r="J2011" i="1"/>
  <c r="H1959" i="1"/>
  <c r="H1928" i="1"/>
  <c r="L1924" i="1"/>
  <c r="J1897" i="1"/>
  <c r="F1814" i="1"/>
  <c r="L1780" i="1"/>
  <c r="H1754" i="1"/>
  <c r="D1719" i="1"/>
  <c r="AM1544" i="1"/>
  <c r="E1371" i="1"/>
  <c r="C632" i="1"/>
  <c r="K632" i="1" s="1"/>
  <c r="AN580" i="1"/>
  <c r="AQ523" i="1"/>
  <c r="AS523" i="1"/>
  <c r="O7" i="2"/>
  <c r="AL267" i="1"/>
  <c r="O5" i="2"/>
  <c r="G130" i="1"/>
  <c r="H1325" i="23"/>
  <c r="J1298" i="23"/>
  <c r="K1289" i="23"/>
  <c r="L1281" i="23"/>
  <c r="L1251" i="23"/>
  <c r="K1212" i="23"/>
  <c r="L1197" i="23"/>
  <c r="L1176" i="23"/>
  <c r="H1155" i="23"/>
  <c r="J1099" i="23"/>
  <c r="K1096" i="23"/>
  <c r="H1085" i="23"/>
  <c r="J1083" i="23"/>
  <c r="H882" i="23"/>
  <c r="J855" i="23"/>
  <c r="J3222" i="1"/>
  <c r="J3213" i="1"/>
  <c r="AR3179" i="1"/>
  <c r="H3141" i="1"/>
  <c r="H3095" i="1"/>
  <c r="L3087" i="1"/>
  <c r="AR3084" i="1"/>
  <c r="L3069" i="1"/>
  <c r="H2768" i="1"/>
  <c r="H2725" i="1"/>
  <c r="AR2671" i="1"/>
  <c r="J2499" i="1"/>
  <c r="H2421" i="1"/>
  <c r="AP2379" i="1"/>
  <c r="K2373" i="1"/>
  <c r="H2364" i="1"/>
  <c r="H2271" i="1"/>
  <c r="AS2107" i="1"/>
  <c r="AP2087" i="1"/>
  <c r="L2025" i="1"/>
  <c r="J2025" i="1"/>
  <c r="AR2011" i="1"/>
  <c r="L1979" i="1"/>
  <c r="AQ1962" i="1"/>
  <c r="H1852" i="1"/>
  <c r="E1814" i="1"/>
  <c r="C1719" i="1"/>
  <c r="J1699" i="1"/>
  <c r="J1407" i="1"/>
  <c r="L1407" i="1"/>
  <c r="AS1407" i="1"/>
  <c r="J982" i="1"/>
  <c r="L982" i="1"/>
  <c r="J492" i="1"/>
  <c r="M492" i="1" s="1"/>
  <c r="K492" i="1"/>
  <c r="AP492" i="1"/>
  <c r="AR492" i="1"/>
  <c r="K1429" i="23"/>
  <c r="H1382" i="23"/>
  <c r="H1378" i="23"/>
  <c r="H1565" i="23"/>
  <c r="H1485" i="23"/>
  <c r="L1450" i="23"/>
  <c r="K1197" i="23"/>
  <c r="J1118" i="23"/>
  <c r="J860" i="23"/>
  <c r="L821" i="23"/>
  <c r="H152" i="23"/>
  <c r="H144" i="23"/>
  <c r="H140" i="23"/>
  <c r="H122" i="23"/>
  <c r="H102" i="23"/>
  <c r="L100" i="23"/>
  <c r="L2637" i="1"/>
  <c r="K2559" i="1"/>
  <c r="H2499" i="1"/>
  <c r="L2387" i="1"/>
  <c r="K2349" i="1"/>
  <c r="L2138" i="1"/>
  <c r="AQ2011" i="1"/>
  <c r="K1979" i="1"/>
  <c r="AP1962" i="1"/>
  <c r="D1814" i="1"/>
  <c r="J1159" i="1"/>
  <c r="AR1159" i="1"/>
  <c r="AS1159" i="1"/>
  <c r="C340" i="1"/>
  <c r="AS340" i="1" s="1"/>
  <c r="D340" i="1"/>
  <c r="E340" i="1"/>
  <c r="F340" i="1"/>
  <c r="G340" i="1"/>
  <c r="AL340" i="1"/>
  <c r="AN340" i="1"/>
  <c r="H1460" i="23"/>
  <c r="J1563" i="23"/>
  <c r="J1429" i="23"/>
  <c r="K1370" i="23"/>
  <c r="J1289" i="23"/>
  <c r="K1281" i="23"/>
  <c r="J1251" i="23"/>
  <c r="E101" i="4"/>
  <c r="E125" i="4" s="1"/>
  <c r="H1563" i="23"/>
  <c r="K1555" i="23"/>
  <c r="H1514" i="23"/>
  <c r="H1429" i="23"/>
  <c r="H1413" i="23"/>
  <c r="L1319" i="23"/>
  <c r="H1289" i="23"/>
  <c r="H1258" i="23"/>
  <c r="H1195" i="23"/>
  <c r="H1118" i="23"/>
  <c r="K1081" i="23"/>
  <c r="H94" i="23"/>
  <c r="L76" i="23"/>
  <c r="L3227" i="1"/>
  <c r="AP3194" i="1"/>
  <c r="L3192" i="1"/>
  <c r="J3169" i="1"/>
  <c r="H3129" i="1"/>
  <c r="L3079" i="1"/>
  <c r="L3051" i="1"/>
  <c r="AQ3040" i="1"/>
  <c r="H2998" i="1"/>
  <c r="K2953" i="1"/>
  <c r="AS2906" i="1"/>
  <c r="J2882" i="1"/>
  <c r="AS2879" i="1"/>
  <c r="AP2861" i="1"/>
  <c r="H2797" i="1"/>
  <c r="AS2706" i="1"/>
  <c r="J2637" i="1"/>
  <c r="K2590" i="1"/>
  <c r="J2559" i="1"/>
  <c r="AQ2515" i="1"/>
  <c r="K2479" i="1"/>
  <c r="H2458" i="1"/>
  <c r="H2446" i="1"/>
  <c r="L2378" i="1"/>
  <c r="AQ2354" i="1"/>
  <c r="J2349" i="1"/>
  <c r="AS2342" i="1"/>
  <c r="K2311" i="1"/>
  <c r="AP2269" i="1"/>
  <c r="J2248" i="1"/>
  <c r="K2201" i="1"/>
  <c r="H2136" i="1"/>
  <c r="AP2116" i="1"/>
  <c r="J2073" i="1"/>
  <c r="J2032" i="1"/>
  <c r="AR2025" i="1"/>
  <c r="J1979" i="1"/>
  <c r="L1952" i="1"/>
  <c r="H1938" i="1"/>
  <c r="H1848" i="1"/>
  <c r="H1726" i="1"/>
  <c r="H1714" i="1"/>
  <c r="H1639" i="1"/>
  <c r="H1493" i="1"/>
  <c r="J1480" i="1"/>
  <c r="K1391" i="1"/>
  <c r="K1382" i="1"/>
  <c r="AP1194" i="1"/>
  <c r="AS1116" i="1"/>
  <c r="AR1103" i="1"/>
  <c r="AR659" i="1"/>
  <c r="AS631" i="1"/>
  <c r="AP517" i="1"/>
  <c r="AP494" i="1"/>
  <c r="AS262" i="1"/>
  <c r="AQ103" i="1"/>
  <c r="AS20" i="1"/>
  <c r="H1512" i="1"/>
  <c r="L1503" i="1"/>
  <c r="H1480" i="1"/>
  <c r="H1472" i="1"/>
  <c r="H1391" i="1"/>
  <c r="H1368" i="1"/>
  <c r="H1330" i="1"/>
  <c r="K1224" i="1"/>
  <c r="L1097" i="1"/>
  <c r="L808" i="1"/>
  <c r="AQ727" i="1"/>
  <c r="L1686" i="1"/>
  <c r="L1672" i="1"/>
  <c r="L1667" i="1"/>
  <c r="H1578" i="1"/>
  <c r="J1374" i="1"/>
  <c r="AQ1300" i="1"/>
  <c r="AQ1295" i="1"/>
  <c r="L976" i="1"/>
  <c r="AR959" i="1"/>
  <c r="L816" i="1"/>
  <c r="K808" i="1"/>
  <c r="AP642" i="1"/>
  <c r="AR65" i="1"/>
  <c r="H1912" i="1"/>
  <c r="H1831" i="1"/>
  <c r="AP1708" i="1"/>
  <c r="K1701" i="1"/>
  <c r="K1686" i="1"/>
  <c r="AS1683" i="1"/>
  <c r="L1536" i="1"/>
  <c r="M1536" i="1" s="1"/>
  <c r="AP1510" i="1"/>
  <c r="AP1380" i="1"/>
  <c r="L1331" i="1"/>
  <c r="AP1295" i="1"/>
  <c r="H1176" i="1"/>
  <c r="L1153" i="1"/>
  <c r="AS1132" i="1"/>
  <c r="H1102" i="1"/>
  <c r="H1074" i="1"/>
  <c r="H1070" i="1"/>
  <c r="AR1063" i="1"/>
  <c r="H890" i="1"/>
  <c r="H876" i="1"/>
  <c r="H871" i="1"/>
  <c r="K816" i="1"/>
  <c r="L810" i="1"/>
  <c r="J808" i="1"/>
  <c r="AP805" i="1"/>
  <c r="AQ676" i="1"/>
  <c r="H668" i="1"/>
  <c r="H664" i="1"/>
  <c r="AR609" i="1"/>
  <c r="K598" i="1"/>
  <c r="AS584" i="1"/>
  <c r="AS565" i="1"/>
  <c r="AP564" i="1"/>
  <c r="K557" i="1"/>
  <c r="J460" i="1"/>
  <c r="AS412" i="1"/>
  <c r="AR377" i="1"/>
  <c r="H358" i="1"/>
  <c r="H297" i="1"/>
  <c r="AP281" i="1"/>
  <c r="AQ270" i="1"/>
  <c r="AR261" i="1"/>
  <c r="H259" i="1"/>
  <c r="H251" i="1"/>
  <c r="AP248" i="1"/>
  <c r="H132" i="1"/>
  <c r="AP64" i="1"/>
  <c r="L37" i="1"/>
  <c r="J11" i="1"/>
  <c r="G2916" i="1"/>
  <c r="G1276" i="1"/>
  <c r="AQ1109" i="1"/>
  <c r="AR1082" i="1"/>
  <c r="K1075" i="1"/>
  <c r="AR1031" i="1"/>
  <c r="L1021" i="1"/>
  <c r="H803" i="1"/>
  <c r="H785" i="1"/>
  <c r="AP676" i="1"/>
  <c r="K599" i="1"/>
  <c r="J598" i="1"/>
  <c r="H557" i="1"/>
  <c r="K522" i="1"/>
  <c r="M522" i="1" s="1"/>
  <c r="K516" i="1"/>
  <c r="AS488" i="1"/>
  <c r="AR475" i="1"/>
  <c r="AQ321" i="1"/>
  <c r="L279" i="1"/>
  <c r="H278" i="1"/>
  <c r="L224" i="1"/>
  <c r="H146" i="1"/>
  <c r="K142" i="1"/>
  <c r="H11" i="1"/>
  <c r="AR1639" i="1"/>
  <c r="H1062" i="1"/>
  <c r="H1041" i="1"/>
  <c r="H1021" i="1"/>
  <c r="AP763" i="1"/>
  <c r="AS662" i="1"/>
  <c r="H522" i="1"/>
  <c r="AS467" i="1"/>
  <c r="H452" i="1"/>
  <c r="H288" i="1"/>
  <c r="H181" i="1"/>
  <c r="AR1493" i="1"/>
  <c r="AR1391" i="1"/>
  <c r="AS808" i="1"/>
  <c r="L631" i="1"/>
  <c r="AQ505" i="1"/>
  <c r="L403" i="1"/>
  <c r="AS345" i="1"/>
  <c r="AS297" i="1"/>
  <c r="K1693" i="1"/>
  <c r="AP1534" i="1"/>
  <c r="AS1503" i="1"/>
  <c r="H1385" i="1"/>
  <c r="H1159" i="1"/>
  <c r="K1086" i="1"/>
  <c r="L978" i="1"/>
  <c r="K959" i="1"/>
  <c r="H954" i="1"/>
  <c r="H878" i="1"/>
  <c r="AR808" i="1"/>
  <c r="J727" i="1"/>
  <c r="K642" i="1"/>
  <c r="K631" i="1"/>
  <c r="L622" i="1"/>
  <c r="L590" i="1"/>
  <c r="H492" i="1"/>
  <c r="J403" i="1"/>
  <c r="H312" i="1"/>
  <c r="L262" i="1"/>
  <c r="H229" i="1"/>
  <c r="AR222" i="1"/>
  <c r="L173" i="1"/>
  <c r="AP110" i="1"/>
  <c r="AP97" i="1"/>
  <c r="AR67" i="1"/>
  <c r="K65" i="1"/>
  <c r="G2406" i="1"/>
  <c r="G1284" i="1"/>
  <c r="H1703" i="1"/>
  <c r="AS1672" i="1"/>
  <c r="AS1525" i="1"/>
  <c r="AR1512" i="1"/>
  <c r="AR1503" i="1"/>
  <c r="AP1315" i="1"/>
  <c r="L584" i="1"/>
  <c r="K565" i="1"/>
  <c r="K377" i="1"/>
  <c r="L281" i="1"/>
  <c r="M281" i="1" s="1"/>
  <c r="H270" i="1"/>
  <c r="K262" i="1"/>
  <c r="L261" i="1"/>
  <c r="H230" i="1"/>
  <c r="H194" i="1"/>
  <c r="L178" i="1"/>
  <c r="L134" i="1"/>
  <c r="H123" i="1"/>
  <c r="K22" i="1"/>
  <c r="AN339" i="1"/>
  <c r="AS1667" i="1"/>
  <c r="AS1485" i="1"/>
  <c r="H1708" i="1"/>
  <c r="AR1701" i="1"/>
  <c r="H1548" i="1"/>
  <c r="AR1536" i="1"/>
  <c r="H1488" i="1"/>
  <c r="AR1445" i="1"/>
  <c r="AR1298" i="1"/>
  <c r="AQ1189" i="1"/>
  <c r="AR1176" i="1"/>
  <c r="L1156" i="1"/>
  <c r="H1151" i="1"/>
  <c r="H947" i="1"/>
  <c r="AQ890" i="1"/>
  <c r="AR803" i="1"/>
  <c r="AP668" i="1"/>
  <c r="AS599" i="1"/>
  <c r="AR598" i="1"/>
  <c r="AP557" i="1"/>
  <c r="AR516" i="1"/>
  <c r="H488" i="1"/>
  <c r="AS460" i="1"/>
  <c r="AR415" i="1"/>
  <c r="H382" i="1"/>
  <c r="H281" i="1"/>
  <c r="AS273" i="1"/>
  <c r="H271" i="1"/>
  <c r="H105" i="1"/>
  <c r="H35" i="1"/>
  <c r="AP19" i="1"/>
  <c r="H896" i="23"/>
  <c r="H835" i="23"/>
  <c r="H748" i="23"/>
  <c r="L859" i="23"/>
  <c r="J873" i="23"/>
  <c r="L820" i="23"/>
  <c r="L730" i="23"/>
  <c r="L924" i="23"/>
  <c r="L768" i="23"/>
  <c r="L904" i="23"/>
  <c r="K490" i="23"/>
  <c r="H331" i="23"/>
  <c r="H1009" i="23"/>
  <c r="H988" i="23"/>
  <c r="L960" i="23"/>
  <c r="J895" i="23"/>
  <c r="H874" i="23"/>
  <c r="K840" i="23"/>
  <c r="L822" i="23"/>
  <c r="L796" i="23"/>
  <c r="H714" i="23"/>
  <c r="L710" i="23"/>
  <c r="K960" i="23"/>
  <c r="L939" i="23"/>
  <c r="J841" i="23"/>
  <c r="J840" i="23"/>
  <c r="J823" i="23"/>
  <c r="J775" i="23"/>
  <c r="J748" i="23"/>
  <c r="H973" i="23"/>
  <c r="H960" i="23"/>
  <c r="H823" i="23"/>
  <c r="L784" i="23"/>
  <c r="L758" i="23"/>
  <c r="L732" i="23"/>
  <c r="H952" i="23"/>
  <c r="H944" i="23"/>
  <c r="H784" i="23"/>
  <c r="H749" i="23"/>
  <c r="J924" i="23"/>
  <c r="K872" i="23"/>
  <c r="H825" i="23"/>
  <c r="H768" i="23"/>
  <c r="J708" i="23"/>
  <c r="L860" i="23"/>
  <c r="H532" i="23"/>
  <c r="H482" i="23"/>
  <c r="H478" i="23"/>
  <c r="H470" i="23"/>
  <c r="L446" i="23"/>
  <c r="K123" i="23"/>
  <c r="H48" i="23"/>
  <c r="K31" i="23"/>
  <c r="L940" i="23"/>
  <c r="K692" i="23"/>
  <c r="H123" i="23"/>
  <c r="L1072" i="23"/>
  <c r="L1071" i="23"/>
  <c r="L1012" i="23"/>
  <c r="J1509" i="23"/>
  <c r="K1475" i="23"/>
  <c r="J1466" i="23"/>
  <c r="J1446" i="23"/>
  <c r="J1432" i="23"/>
  <c r="L1375" i="23"/>
  <c r="L1331" i="23"/>
  <c r="L1302" i="23"/>
  <c r="J1292" i="23"/>
  <c r="K1264" i="23"/>
  <c r="K1242" i="23"/>
  <c r="L1208" i="23"/>
  <c r="L1181" i="23"/>
  <c r="K1133" i="23"/>
  <c r="L1135" i="23"/>
  <c r="L1134" i="23"/>
  <c r="J1132" i="23"/>
  <c r="J1119" i="23"/>
  <c r="L1086" i="23"/>
  <c r="K1072" i="23"/>
  <c r="J1013" i="23"/>
  <c r="K1012" i="23"/>
  <c r="L1011" i="23"/>
  <c r="K977" i="23"/>
  <c r="L976" i="23"/>
  <c r="K941" i="23"/>
  <c r="L772" i="23"/>
  <c r="J720" i="23"/>
  <c r="L694" i="23"/>
  <c r="J692" i="23"/>
  <c r="L496" i="23"/>
  <c r="L1133" i="23"/>
  <c r="L1548" i="23"/>
  <c r="H1528" i="23"/>
  <c r="J1515" i="23"/>
  <c r="K1476" i="23"/>
  <c r="J1447" i="23"/>
  <c r="H1437" i="23"/>
  <c r="L1418" i="23"/>
  <c r="L1413" i="23"/>
  <c r="K1412" i="23"/>
  <c r="L1386" i="23"/>
  <c r="K1375" i="23"/>
  <c r="L1374" i="23"/>
  <c r="J1363" i="23"/>
  <c r="J1303" i="23"/>
  <c r="K1302" i="23"/>
  <c r="M1302" i="23" s="1"/>
  <c r="L1301" i="23"/>
  <c r="J1293" i="23"/>
  <c r="H1292" i="23"/>
  <c r="K1265" i="23"/>
  <c r="K1255" i="23"/>
  <c r="H1242" i="23"/>
  <c r="H1218" i="23"/>
  <c r="K1208" i="23"/>
  <c r="H1199" i="23"/>
  <c r="H1186" i="23"/>
  <c r="K1181" i="23"/>
  <c r="L1180" i="23"/>
  <c r="L1179" i="23"/>
  <c r="J1152" i="23"/>
  <c r="J1135" i="23"/>
  <c r="H1134" i="23"/>
  <c r="K1128" i="23"/>
  <c r="H1119" i="23"/>
  <c r="H1086" i="23"/>
  <c r="H1067" i="23"/>
  <c r="L1027" i="23"/>
  <c r="H941" i="23"/>
  <c r="K912" i="23"/>
  <c r="H898" i="23"/>
  <c r="L849" i="23"/>
  <c r="K848" i="23"/>
  <c r="L847" i="23"/>
  <c r="L828" i="23"/>
  <c r="J827" i="23"/>
  <c r="H818" i="23"/>
  <c r="J804" i="23"/>
  <c r="K772" i="23"/>
  <c r="L756" i="23"/>
  <c r="H751" i="23"/>
  <c r="H692" i="23"/>
  <c r="K661" i="23"/>
  <c r="H324" i="23"/>
  <c r="H320" i="23"/>
  <c r="H235" i="23"/>
  <c r="H91" i="23"/>
  <c r="L1242" i="23"/>
  <c r="K1132" i="23"/>
  <c r="H1557" i="23"/>
  <c r="L1574" i="23"/>
  <c r="L1563" i="23"/>
  <c r="H1548" i="23"/>
  <c r="L1448" i="23"/>
  <c r="K1442" i="23"/>
  <c r="L1419" i="23"/>
  <c r="K1418" i="23"/>
  <c r="J1374" i="23"/>
  <c r="J1368" i="23"/>
  <c r="H1303" i="23"/>
  <c r="J1301" i="23"/>
  <c r="H1293" i="23"/>
  <c r="J1256" i="23"/>
  <c r="J1255" i="23"/>
  <c r="L1248" i="23"/>
  <c r="J1180" i="23"/>
  <c r="H1133" i="23"/>
  <c r="H1135" i="23"/>
  <c r="J913" i="23"/>
  <c r="J908" i="23"/>
  <c r="L893" i="23"/>
  <c r="J849" i="23"/>
  <c r="H847" i="23"/>
  <c r="J828" i="23"/>
  <c r="L757" i="23"/>
  <c r="H734" i="23"/>
  <c r="H729" i="23"/>
  <c r="H727" i="23"/>
  <c r="H721" i="23"/>
  <c r="L708" i="23"/>
  <c r="H661" i="23"/>
  <c r="L386" i="23"/>
  <c r="L46" i="23"/>
  <c r="G1285" i="1"/>
  <c r="AN1231" i="1"/>
  <c r="H1574" i="23"/>
  <c r="H1448" i="23"/>
  <c r="H1374" i="23"/>
  <c r="H1368" i="23"/>
  <c r="H1301" i="23"/>
  <c r="H1266" i="23"/>
  <c r="H1256" i="23"/>
  <c r="H1255" i="23"/>
  <c r="H1181" i="23"/>
  <c r="H1153" i="23"/>
  <c r="H1040" i="23"/>
  <c r="H850" i="23"/>
  <c r="H849" i="23"/>
  <c r="H848" i="23"/>
  <c r="H810" i="23"/>
  <c r="H805" i="23"/>
  <c r="H772" i="23"/>
  <c r="H559" i="23"/>
  <c r="H493" i="23"/>
  <c r="L166" i="23"/>
  <c r="K1509" i="23"/>
  <c r="H1527" i="23"/>
  <c r="L1541" i="23"/>
  <c r="K1540" i="23"/>
  <c r="M1540" i="23" s="1"/>
  <c r="K1517" i="23"/>
  <c r="K1479" i="23"/>
  <c r="J1370" i="23"/>
  <c r="J1326" i="23"/>
  <c r="J1325" i="23"/>
  <c r="L1314" i="23"/>
  <c r="L1277" i="23"/>
  <c r="J1267" i="23"/>
  <c r="J1218" i="23"/>
  <c r="J1212" i="23"/>
  <c r="J1211" i="23"/>
  <c r="H1198" i="23"/>
  <c r="L1175" i="23"/>
  <c r="J1160" i="23"/>
  <c r="J1155" i="23"/>
  <c r="J1154" i="23"/>
  <c r="M1154" i="23" s="1"/>
  <c r="H1147" i="23"/>
  <c r="K1083" i="23"/>
  <c r="L1082" i="23"/>
  <c r="L1081" i="23"/>
  <c r="L1080" i="23"/>
  <c r="L873" i="23"/>
  <c r="H856" i="23"/>
  <c r="H855" i="23"/>
  <c r="J824" i="23"/>
  <c r="K822" i="23"/>
  <c r="H815" i="23"/>
  <c r="L797" i="23"/>
  <c r="H796" i="23"/>
  <c r="H788" i="23"/>
  <c r="J783" i="23"/>
  <c r="K748" i="23"/>
  <c r="H747" i="23"/>
  <c r="H726" i="23"/>
  <c r="H709" i="23"/>
  <c r="H708" i="23"/>
  <c r="H457" i="23"/>
  <c r="H166" i="23"/>
  <c r="H1570" i="23"/>
  <c r="H1541" i="23"/>
  <c r="H1450" i="23"/>
  <c r="H1400" i="23"/>
  <c r="H1384" i="23"/>
  <c r="H1370" i="23"/>
  <c r="H1353" i="23"/>
  <c r="K1334" i="23"/>
  <c r="L1334" i="23"/>
  <c r="H1322" i="23"/>
  <c r="L1274" i="23"/>
  <c r="J1274" i="23"/>
  <c r="K1203" i="23"/>
  <c r="J1203" i="23"/>
  <c r="L1199" i="23"/>
  <c r="L1184" i="23"/>
  <c r="J1184" i="23"/>
  <c r="J1169" i="23"/>
  <c r="H1169" i="23"/>
  <c r="J1144" i="23"/>
  <c r="L1144" i="23"/>
  <c r="J1113" i="23"/>
  <c r="K1113" i="23"/>
  <c r="L1113" i="23"/>
  <c r="K1108" i="23"/>
  <c r="J1108" i="23"/>
  <c r="M1108" i="23" s="1"/>
  <c r="L1108" i="23"/>
  <c r="J1089" i="23"/>
  <c r="K1089" i="23"/>
  <c r="L1089" i="23"/>
  <c r="J1041" i="23"/>
  <c r="K1041" i="23"/>
  <c r="J1033" i="23"/>
  <c r="K1033" i="23"/>
  <c r="J1008" i="23"/>
  <c r="K1008" i="23"/>
  <c r="K899" i="23"/>
  <c r="J899" i="23"/>
  <c r="L899" i="23"/>
  <c r="H864" i="23"/>
  <c r="K832" i="23"/>
  <c r="L832" i="23"/>
  <c r="H806" i="23"/>
  <c r="H783" i="23"/>
  <c r="H694" i="23"/>
  <c r="J1216" i="23"/>
  <c r="K1216" i="23"/>
  <c r="K1163" i="23"/>
  <c r="J1163" i="23"/>
  <c r="H1111" i="23"/>
  <c r="J1111" i="23"/>
  <c r="J1088" i="23"/>
  <c r="K1088" i="23"/>
  <c r="L1088" i="23"/>
  <c r="K1052" i="23"/>
  <c r="L1052" i="23"/>
  <c r="J968" i="23"/>
  <c r="K968" i="23"/>
  <c r="L968" i="23"/>
  <c r="K928" i="23"/>
  <c r="J928" i="23"/>
  <c r="K744" i="23"/>
  <c r="J744" i="23"/>
  <c r="L744" i="23"/>
  <c r="L1565" i="23"/>
  <c r="K1564" i="23"/>
  <c r="L1552" i="23"/>
  <c r="H1539" i="23"/>
  <c r="H1504" i="23"/>
  <c r="H1500" i="23"/>
  <c r="L1496" i="23"/>
  <c r="H1494" i="23"/>
  <c r="L1488" i="23"/>
  <c r="L1467" i="23"/>
  <c r="H1466" i="23"/>
  <c r="K1427" i="23"/>
  <c r="M1427" i="23" s="1"/>
  <c r="L1416" i="23"/>
  <c r="L1415" i="23"/>
  <c r="J1414" i="23"/>
  <c r="K1413" i="23"/>
  <c r="H1410" i="23"/>
  <c r="L1402" i="23"/>
  <c r="J1387" i="23"/>
  <c r="K1386" i="23"/>
  <c r="H1354" i="23"/>
  <c r="K1275" i="23"/>
  <c r="J1275" i="23"/>
  <c r="K1226" i="23"/>
  <c r="L1216" i="23"/>
  <c r="L1204" i="23"/>
  <c r="J1204" i="23"/>
  <c r="J1199" i="23"/>
  <c r="L1194" i="23"/>
  <c r="K1194" i="23"/>
  <c r="J1185" i="23"/>
  <c r="K1185" i="23"/>
  <c r="K1170" i="23"/>
  <c r="J1170" i="23"/>
  <c r="J1145" i="23"/>
  <c r="K1145" i="23"/>
  <c r="K1111" i="23"/>
  <c r="J1020" i="23"/>
  <c r="L1020" i="23"/>
  <c r="J969" i="23"/>
  <c r="K969" i="23"/>
  <c r="J929" i="23"/>
  <c r="K929" i="23"/>
  <c r="J812" i="23"/>
  <c r="L812" i="23"/>
  <c r="K170" i="23"/>
  <c r="L170" i="23"/>
  <c r="J170" i="23"/>
  <c r="K1269" i="23"/>
  <c r="J1269" i="23"/>
  <c r="K1236" i="23"/>
  <c r="L1236" i="23"/>
  <c r="J1217" i="23"/>
  <c r="K1217" i="23"/>
  <c r="J1168" i="23"/>
  <c r="K1168" i="23"/>
  <c r="K696" i="23"/>
  <c r="L696" i="23"/>
  <c r="J1552" i="23"/>
  <c r="M1552" i="23" s="1"/>
  <c r="L1547" i="23"/>
  <c r="H1523" i="23"/>
  <c r="J1496" i="23"/>
  <c r="L1490" i="23"/>
  <c r="M1490" i="23" s="1"/>
  <c r="J1488" i="23"/>
  <c r="H1467" i="23"/>
  <c r="L1446" i="23"/>
  <c r="L1435" i="23"/>
  <c r="H1434" i="23"/>
  <c r="J1427" i="23"/>
  <c r="J1416" i="23"/>
  <c r="J1415" i="23"/>
  <c r="H1414" i="23"/>
  <c r="L1412" i="23"/>
  <c r="K1402" i="23"/>
  <c r="K1388" i="23"/>
  <c r="H1387" i="23"/>
  <c r="J1333" i="23"/>
  <c r="J1324" i="23"/>
  <c r="L1269" i="23"/>
  <c r="J1236" i="23"/>
  <c r="L1218" i="23"/>
  <c r="L1217" i="23"/>
  <c r="L1202" i="23"/>
  <c r="L1183" i="23"/>
  <c r="J1174" i="23"/>
  <c r="L1168" i="23"/>
  <c r="J1120" i="23"/>
  <c r="K1120" i="23"/>
  <c r="L1120" i="23"/>
  <c r="J1109" i="23"/>
  <c r="K1109" i="23"/>
  <c r="L1109" i="23"/>
  <c r="K1090" i="23"/>
  <c r="J1090" i="23"/>
  <c r="L1090" i="23"/>
  <c r="J1052" i="23"/>
  <c r="J1016" i="23"/>
  <c r="K1016" i="23"/>
  <c r="L1016" i="23"/>
  <c r="K1000" i="23"/>
  <c r="L1000" i="23"/>
  <c r="H812" i="23"/>
  <c r="K805" i="23"/>
  <c r="L805" i="23"/>
  <c r="K765" i="23"/>
  <c r="H764" i="23"/>
  <c r="J724" i="23"/>
  <c r="L724" i="23"/>
  <c r="J700" i="23"/>
  <c r="H1427" i="23"/>
  <c r="H1416" i="23"/>
  <c r="H1402" i="23"/>
  <c r="H1388" i="23"/>
  <c r="H1373" i="23"/>
  <c r="H1333" i="23"/>
  <c r="K1306" i="23"/>
  <c r="J1306" i="23"/>
  <c r="H1300" i="23"/>
  <c r="H1263" i="23"/>
  <c r="K1186" i="23"/>
  <c r="L1186" i="23"/>
  <c r="J1171" i="23"/>
  <c r="L1171" i="23"/>
  <c r="K1063" i="23"/>
  <c r="L1063" i="23"/>
  <c r="L984" i="23"/>
  <c r="J984" i="23"/>
  <c r="K984" i="23"/>
  <c r="H958" i="23"/>
  <c r="K952" i="23"/>
  <c r="J952" i="23"/>
  <c r="L952" i="23"/>
  <c r="H892" i="23"/>
  <c r="H826" i="23"/>
  <c r="H740" i="23"/>
  <c r="J716" i="23"/>
  <c r="H716" i="23"/>
  <c r="K716" i="23"/>
  <c r="H700" i="23"/>
  <c r="K95" i="23"/>
  <c r="L95" i="23"/>
  <c r="AN1239" i="1"/>
  <c r="AO1239" i="1"/>
  <c r="AO1231" i="1"/>
  <c r="AM1239" i="1"/>
  <c r="AM1231" i="1"/>
  <c r="AL1239" i="1"/>
  <c r="AL1231" i="1"/>
  <c r="F1239" i="1"/>
  <c r="F1231" i="1"/>
  <c r="E1231" i="1"/>
  <c r="C1239" i="1"/>
  <c r="AQ1239" i="1" s="1"/>
  <c r="D1239" i="1"/>
  <c r="G1239" i="1"/>
  <c r="C1231" i="1"/>
  <c r="J1231" i="1" s="1"/>
  <c r="D1231" i="1"/>
  <c r="G1231" i="1"/>
  <c r="AO339" i="1"/>
  <c r="AM339" i="1"/>
  <c r="AL339" i="1"/>
  <c r="F339" i="1"/>
  <c r="E339" i="1"/>
  <c r="C339" i="1"/>
  <c r="AQ339" i="1" s="1"/>
  <c r="D339" i="1"/>
  <c r="H1538" i="23"/>
  <c r="H1512" i="23"/>
  <c r="L1515" i="23"/>
  <c r="L1507" i="23"/>
  <c r="L1477" i="23"/>
  <c r="L1322" i="23"/>
  <c r="J1322" i="23"/>
  <c r="K1239" i="23"/>
  <c r="J1239" i="23"/>
  <c r="H1215" i="23"/>
  <c r="J1215" i="23"/>
  <c r="L1215" i="23"/>
  <c r="J1115" i="23"/>
  <c r="L1115" i="23"/>
  <c r="K1110" i="23"/>
  <c r="J1110" i="23"/>
  <c r="L1110" i="23"/>
  <c r="J1091" i="23"/>
  <c r="K1091" i="23"/>
  <c r="J864" i="23"/>
  <c r="K864" i="23"/>
  <c r="L864" i="23"/>
  <c r="K769" i="23"/>
  <c r="J769" i="23"/>
  <c r="L769" i="23"/>
  <c r="J120" i="23"/>
  <c r="L120" i="23"/>
  <c r="J1173" i="23"/>
  <c r="K1173" i="23"/>
  <c r="J836" i="23"/>
  <c r="L836" i="23"/>
  <c r="K776" i="23"/>
  <c r="J776" i="23"/>
  <c r="J764" i="23"/>
  <c r="L764" i="23"/>
  <c r="H1552" i="23"/>
  <c r="H1547" i="23"/>
  <c r="H1496" i="23"/>
  <c r="J1568" i="23"/>
  <c r="L1555" i="23"/>
  <c r="L1514" i="23"/>
  <c r="J1507" i="23"/>
  <c r="J1479" i="23"/>
  <c r="J1478" i="23"/>
  <c r="J1477" i="23"/>
  <c r="L1476" i="23"/>
  <c r="L1475" i="23"/>
  <c r="L1464" i="23"/>
  <c r="L1442" i="23"/>
  <c r="J1382" i="23"/>
  <c r="L1368" i="23"/>
  <c r="L1363" i="23"/>
  <c r="M1363" i="23" s="1"/>
  <c r="J1332" i="23"/>
  <c r="L1332" i="23"/>
  <c r="J1305" i="23"/>
  <c r="L1205" i="23"/>
  <c r="J1195" i="23"/>
  <c r="J1172" i="23"/>
  <c r="L1172" i="23"/>
  <c r="L1153" i="23"/>
  <c r="J1146" i="23"/>
  <c r="J1021" i="23"/>
  <c r="J1000" i="23"/>
  <c r="J953" i="23"/>
  <c r="K953" i="23"/>
  <c r="J896" i="23"/>
  <c r="K896" i="23"/>
  <c r="K875" i="23"/>
  <c r="J875" i="23"/>
  <c r="J825" i="23"/>
  <c r="K825" i="23"/>
  <c r="K724" i="23"/>
  <c r="K448" i="23"/>
  <c r="J448" i="23"/>
  <c r="E1239" i="1"/>
  <c r="H37" i="23"/>
  <c r="C1844" i="1"/>
  <c r="K1844" i="1" s="1"/>
  <c r="D1836" i="1"/>
  <c r="AM1272" i="1"/>
  <c r="L541" i="23"/>
  <c r="H511" i="23"/>
  <c r="L348" i="23"/>
  <c r="L178" i="23"/>
  <c r="H104" i="23"/>
  <c r="H95" i="23"/>
  <c r="H86" i="23"/>
  <c r="H78" i="23"/>
  <c r="H38" i="23"/>
  <c r="G2915" i="1"/>
  <c r="G1843" i="1"/>
  <c r="G1835" i="1"/>
  <c r="K541" i="23"/>
  <c r="L247" i="23"/>
  <c r="H154" i="23"/>
  <c r="H150" i="23"/>
  <c r="L74" i="23"/>
  <c r="K39" i="23"/>
  <c r="J21" i="23"/>
  <c r="L1119" i="23"/>
  <c r="L824" i="23"/>
  <c r="L804" i="23"/>
  <c r="K768" i="23"/>
  <c r="H546" i="23"/>
  <c r="H542" i="23"/>
  <c r="H1321" i="23"/>
  <c r="H1305" i="23"/>
  <c r="H1279" i="23"/>
  <c r="H1275" i="23"/>
  <c r="H1239" i="23"/>
  <c r="H1217" i="23"/>
  <c r="H1185" i="23"/>
  <c r="H1184" i="23"/>
  <c r="H1183" i="23"/>
  <c r="H1163" i="23"/>
  <c r="L1118" i="23"/>
  <c r="L1117" i="23"/>
  <c r="L1116" i="23"/>
  <c r="H1113" i="23"/>
  <c r="H1109" i="23"/>
  <c r="L1100" i="23"/>
  <c r="H1091" i="23"/>
  <c r="H1090" i="23"/>
  <c r="H1089" i="23"/>
  <c r="H1032" i="23"/>
  <c r="H1016" i="23"/>
  <c r="H984" i="23"/>
  <c r="H974" i="23"/>
  <c r="H970" i="23"/>
  <c r="H969" i="23"/>
  <c r="H953" i="23"/>
  <c r="H928" i="23"/>
  <c r="H875" i="23"/>
  <c r="L823" i="23"/>
  <c r="H794" i="23"/>
  <c r="H769" i="23"/>
  <c r="H755" i="23"/>
  <c r="H744" i="23"/>
  <c r="H731" i="23"/>
  <c r="L551" i="23"/>
  <c r="J412" i="23"/>
  <c r="L92" i="23"/>
  <c r="L50" i="23"/>
  <c r="J1176" i="23"/>
  <c r="M1176" i="23" s="1"/>
  <c r="K1175" i="23"/>
  <c r="H1079" i="23"/>
  <c r="H841" i="23"/>
  <c r="H827" i="23"/>
  <c r="H824" i="23"/>
  <c r="H804" i="23"/>
  <c r="H795" i="23"/>
  <c r="H743" i="23"/>
  <c r="H659" i="23"/>
  <c r="H612" i="23"/>
  <c r="H426" i="23"/>
  <c r="L140" i="23"/>
  <c r="H1324" i="23"/>
  <c r="H1298" i="23"/>
  <c r="H1290" i="23"/>
  <c r="H1288" i="23"/>
  <c r="H1280" i="23"/>
  <c r="H1253" i="23"/>
  <c r="H1175" i="23"/>
  <c r="H1099" i="23"/>
  <c r="H1098" i="23"/>
  <c r="H1097" i="23"/>
  <c r="H1083" i="23"/>
  <c r="H1081" i="23"/>
  <c r="H1013" i="23"/>
  <c r="H1004" i="23"/>
  <c r="H908" i="23"/>
  <c r="H866" i="23"/>
  <c r="H860" i="23"/>
  <c r="H859" i="23"/>
  <c r="H840" i="23"/>
  <c r="H814" i="23"/>
  <c r="H808" i="23"/>
  <c r="H782" i="23"/>
  <c r="H737" i="23"/>
  <c r="H735" i="23"/>
  <c r="H728" i="23"/>
  <c r="H647" i="23"/>
  <c r="H643" i="23"/>
  <c r="L294" i="23"/>
  <c r="L464" i="23"/>
  <c r="H77" i="23"/>
  <c r="H50" i="23"/>
  <c r="K989" i="23"/>
  <c r="J989" i="23"/>
  <c r="K1493" i="23"/>
  <c r="L1493" i="23"/>
  <c r="K1366" i="23"/>
  <c r="J1366" i="23"/>
  <c r="L1366" i="23"/>
  <c r="J1336" i="23"/>
  <c r="K1336" i="23"/>
  <c r="L1272" i="23"/>
  <c r="J1272" i="23"/>
  <c r="K1272" i="23"/>
  <c r="K1237" i="23"/>
  <c r="H1237" i="23"/>
  <c r="J1237" i="23"/>
  <c r="J1221" i="23"/>
  <c r="K1221" i="23"/>
  <c r="J876" i="23"/>
  <c r="K876" i="23"/>
  <c r="L876" i="23"/>
  <c r="K845" i="23"/>
  <c r="L845" i="23"/>
  <c r="J781" i="23"/>
  <c r="K781" i="23"/>
  <c r="H1571" i="23"/>
  <c r="H1536" i="23"/>
  <c r="L1511" i="23"/>
  <c r="K1502" i="23"/>
  <c r="J1502" i="23"/>
  <c r="L1502" i="23"/>
  <c r="K1499" i="23"/>
  <c r="K1494" i="23"/>
  <c r="L1494" i="23"/>
  <c r="K1485" i="23"/>
  <c r="L1485" i="23"/>
  <c r="K1470" i="23"/>
  <c r="J1470" i="23"/>
  <c r="J1437" i="23"/>
  <c r="K1437" i="23"/>
  <c r="H1394" i="23"/>
  <c r="J1394" i="23"/>
  <c r="L1394" i="23"/>
  <c r="J1231" i="23"/>
  <c r="K1231" i="23"/>
  <c r="K1142" i="23"/>
  <c r="J1142" i="23"/>
  <c r="L1142" i="23"/>
  <c r="J1105" i="23"/>
  <c r="H1105" i="23"/>
  <c r="K1056" i="23"/>
  <c r="J1056" i="23"/>
  <c r="J1028" i="23"/>
  <c r="L1028" i="23"/>
  <c r="J1017" i="23"/>
  <c r="K1017" i="23"/>
  <c r="J159" i="23"/>
  <c r="L159" i="23"/>
  <c r="K1511" i="23"/>
  <c r="L1510" i="23"/>
  <c r="J1499" i="23"/>
  <c r="H1495" i="23"/>
  <c r="K1350" i="23"/>
  <c r="J1350" i="23"/>
  <c r="L1350" i="23"/>
  <c r="J1273" i="23"/>
  <c r="K1273" i="23"/>
  <c r="K885" i="23"/>
  <c r="L885" i="23"/>
  <c r="L1573" i="23"/>
  <c r="H1567" i="23"/>
  <c r="H1543" i="23"/>
  <c r="H1535" i="23"/>
  <c r="J1510" i="23"/>
  <c r="L1506" i="23"/>
  <c r="H1503" i="23"/>
  <c r="J1493" i="23"/>
  <c r="J1395" i="23"/>
  <c r="K1395" i="23"/>
  <c r="K1285" i="23"/>
  <c r="J1285" i="23"/>
  <c r="L1285" i="23"/>
  <c r="J1143" i="23"/>
  <c r="K1143" i="23"/>
  <c r="H1141" i="23"/>
  <c r="J1076" i="23"/>
  <c r="K1076" i="23"/>
  <c r="L1076" i="23"/>
  <c r="K1070" i="23"/>
  <c r="J1070" i="23"/>
  <c r="L1070" i="23"/>
  <c r="K1066" i="23"/>
  <c r="L1066" i="23"/>
  <c r="J1061" i="23"/>
  <c r="K1061" i="23"/>
  <c r="L1061" i="23"/>
  <c r="K900" i="23"/>
  <c r="L900" i="23"/>
  <c r="H900" i="23"/>
  <c r="J900" i="23"/>
  <c r="J1055" i="23"/>
  <c r="K1055" i="23"/>
  <c r="L1055" i="23"/>
  <c r="J980" i="23"/>
  <c r="K980" i="23"/>
  <c r="K767" i="23"/>
  <c r="L767" i="23"/>
  <c r="J1574" i="23"/>
  <c r="M1574" i="23" s="1"/>
  <c r="H1573" i="23"/>
  <c r="J1565" i="23"/>
  <c r="L1564" i="23"/>
  <c r="H1559" i="23"/>
  <c r="L1557" i="23"/>
  <c r="H1554" i="23"/>
  <c r="H1551" i="23"/>
  <c r="K1548" i="23"/>
  <c r="K1547" i="23"/>
  <c r="J1523" i="23"/>
  <c r="L1523" i="23"/>
  <c r="H1519" i="23"/>
  <c r="H1510" i="23"/>
  <c r="H1508" i="23"/>
  <c r="H1506" i="23"/>
  <c r="H1493" i="23"/>
  <c r="K1371" i="23"/>
  <c r="J1371" i="23"/>
  <c r="L1351" i="23"/>
  <c r="J1351" i="23"/>
  <c r="K1351" i="23"/>
  <c r="K1338" i="23"/>
  <c r="H1338" i="23"/>
  <c r="J1338" i="23"/>
  <c r="L1338" i="23"/>
  <c r="L1231" i="23"/>
  <c r="K1223" i="23"/>
  <c r="H1223" i="23"/>
  <c r="J1223" i="23"/>
  <c r="L1223" i="23"/>
  <c r="K1235" i="23"/>
  <c r="J1235" i="23"/>
  <c r="J1141" i="23"/>
  <c r="K1141" i="23"/>
  <c r="K1536" i="23"/>
  <c r="J1536" i="23"/>
  <c r="L1530" i="23"/>
  <c r="L1234" i="23"/>
  <c r="J1234" i="23"/>
  <c r="K1234" i="23"/>
  <c r="J1191" i="23"/>
  <c r="K1191" i="23"/>
  <c r="L1191" i="23"/>
  <c r="J1167" i="23"/>
  <c r="K1167" i="23"/>
  <c r="J1140" i="23"/>
  <c r="K1140" i="23"/>
  <c r="L1140" i="23"/>
  <c r="J1087" i="23"/>
  <c r="K1087" i="23"/>
  <c r="L1087" i="23"/>
  <c r="K851" i="23"/>
  <c r="J851" i="23"/>
  <c r="K799" i="23"/>
  <c r="J799" i="23"/>
  <c r="H1564" i="23"/>
  <c r="H1530" i="23"/>
  <c r="J1487" i="23"/>
  <c r="H1486" i="23"/>
  <c r="K1458" i="23"/>
  <c r="L1458" i="23"/>
  <c r="K1434" i="23"/>
  <c r="J1434" i="23"/>
  <c r="J1397" i="23"/>
  <c r="K1397" i="23"/>
  <c r="L1397" i="23"/>
  <c r="L1395" i="23"/>
  <c r="K1352" i="23"/>
  <c r="L1352" i="23"/>
  <c r="J1339" i="23"/>
  <c r="K1339" i="23"/>
  <c r="K1317" i="23"/>
  <c r="J1317" i="23"/>
  <c r="L1317" i="23"/>
  <c r="J1049" i="23"/>
  <c r="H1049" i="23"/>
  <c r="J963" i="23"/>
  <c r="L963" i="23"/>
  <c r="K933" i="23"/>
  <c r="J933" i="23"/>
  <c r="H1515" i="23"/>
  <c r="H1509" i="23"/>
  <c r="H1499" i="23"/>
  <c r="H1491" i="23"/>
  <c r="H1488" i="23"/>
  <c r="H1462" i="23"/>
  <c r="L1453" i="23"/>
  <c r="H1451" i="23"/>
  <c r="H1432" i="23"/>
  <c r="H1412" i="23"/>
  <c r="J1392" i="23"/>
  <c r="H1363" i="23"/>
  <c r="H1357" i="23"/>
  <c r="H1334" i="23"/>
  <c r="K1332" i="23"/>
  <c r="K1331" i="23"/>
  <c r="M1331" i="23" s="1"/>
  <c r="J1316" i="23"/>
  <c r="K1315" i="23"/>
  <c r="K1314" i="23"/>
  <c r="H1313" i="23"/>
  <c r="L1309" i="23"/>
  <c r="H1308" i="23"/>
  <c r="H1281" i="23"/>
  <c r="K1248" i="23"/>
  <c r="J1232" i="23"/>
  <c r="M1232" i="23" s="1"/>
  <c r="H1216" i="23"/>
  <c r="H1205" i="23"/>
  <c r="H1203" i="23"/>
  <c r="H1202" i="23"/>
  <c r="H1197" i="23"/>
  <c r="H1174" i="23"/>
  <c r="K1171" i="23"/>
  <c r="H1170" i="23"/>
  <c r="L1166" i="23"/>
  <c r="H1146" i="23"/>
  <c r="J1003" i="23"/>
  <c r="L1003" i="23"/>
  <c r="J920" i="23"/>
  <c r="H920" i="23"/>
  <c r="J886" i="23"/>
  <c r="K886" i="23"/>
  <c r="L886" i="23"/>
  <c r="K852" i="23"/>
  <c r="H852" i="23"/>
  <c r="J852" i="23"/>
  <c r="H1517" i="23"/>
  <c r="H1490" i="23"/>
  <c r="H1475" i="23"/>
  <c r="H1470" i="23"/>
  <c r="H1442" i="23"/>
  <c r="H1435" i="23"/>
  <c r="H1418" i="23"/>
  <c r="H1408" i="23"/>
  <c r="H1392" i="23"/>
  <c r="H1346" i="23"/>
  <c r="G1327" i="23"/>
  <c r="H1316" i="23"/>
  <c r="H1297" i="23"/>
  <c r="H1232" i="23"/>
  <c r="H1189" i="23"/>
  <c r="H1171" i="23"/>
  <c r="H1139" i="23"/>
  <c r="J1124" i="23"/>
  <c r="K1124" i="23"/>
  <c r="L1124" i="23"/>
  <c r="H1075" i="23"/>
  <c r="H1071" i="23"/>
  <c r="J1071" i="23"/>
  <c r="H1069" i="23"/>
  <c r="K1062" i="23"/>
  <c r="J1062" i="23"/>
  <c r="L1062" i="23"/>
  <c r="K1058" i="23"/>
  <c r="J1058" i="23"/>
  <c r="L1058" i="23"/>
  <c r="J1029" i="23"/>
  <c r="K1029" i="23"/>
  <c r="J981" i="23"/>
  <c r="K981" i="23"/>
  <c r="H964" i="23"/>
  <c r="J964" i="23"/>
  <c r="J948" i="23"/>
  <c r="K948" i="23"/>
  <c r="L948" i="23"/>
  <c r="H1458" i="23"/>
  <c r="H1395" i="23"/>
  <c r="H1339" i="23"/>
  <c r="H1336" i="23"/>
  <c r="H1317" i="23"/>
  <c r="H1285" i="23"/>
  <c r="H1231" i="23"/>
  <c r="H1221" i="23"/>
  <c r="H1167" i="23"/>
  <c r="H1143" i="23"/>
  <c r="H1142" i="23"/>
  <c r="J1004" i="23"/>
  <c r="K1004" i="23"/>
  <c r="L920" i="23"/>
  <c r="K887" i="23"/>
  <c r="J887" i="23"/>
  <c r="L887" i="23"/>
  <c r="J809" i="23"/>
  <c r="K809" i="23"/>
  <c r="J577" i="23"/>
  <c r="K577" i="23"/>
  <c r="L577" i="23"/>
  <c r="H1472" i="23"/>
  <c r="L1466" i="23"/>
  <c r="H1397" i="23"/>
  <c r="L1389" i="23"/>
  <c r="L1373" i="23"/>
  <c r="H1371" i="23"/>
  <c r="H1366" i="23"/>
  <c r="H1352" i="23"/>
  <c r="H1350" i="23"/>
  <c r="L1324" i="23"/>
  <c r="H1320" i="23"/>
  <c r="L1305" i="23"/>
  <c r="L1300" i="23"/>
  <c r="H1273" i="23"/>
  <c r="L1266" i="23"/>
  <c r="L1258" i="23"/>
  <c r="H1238" i="23"/>
  <c r="H1235" i="23"/>
  <c r="H1191" i="23"/>
  <c r="L1163" i="23"/>
  <c r="K1138" i="23"/>
  <c r="L1138" i="23"/>
  <c r="J1068" i="23"/>
  <c r="K1068" i="23"/>
  <c r="L1068" i="23"/>
  <c r="H1063" i="23"/>
  <c r="J1063" i="23"/>
  <c r="J1059" i="23"/>
  <c r="K1059" i="23"/>
  <c r="L1059" i="23"/>
  <c r="J987" i="23"/>
  <c r="L987" i="23"/>
  <c r="H980" i="23"/>
  <c r="J976" i="23"/>
  <c r="H976" i="23"/>
  <c r="L964" i="23"/>
  <c r="J955" i="23"/>
  <c r="L955" i="23"/>
  <c r="K949" i="23"/>
  <c r="J949" i="23"/>
  <c r="J931" i="23"/>
  <c r="L931" i="23"/>
  <c r="K920" i="23"/>
  <c r="L1400" i="23"/>
  <c r="L1388" i="23"/>
  <c r="L1387" i="23"/>
  <c r="J1384" i="23"/>
  <c r="L1382" i="23"/>
  <c r="J1373" i="23"/>
  <c r="J1300" i="23"/>
  <c r="J1266" i="23"/>
  <c r="L1265" i="23"/>
  <c r="L1264" i="23"/>
  <c r="J1258" i="23"/>
  <c r="L1257" i="23"/>
  <c r="M1257" i="23" s="1"/>
  <c r="L1256" i="23"/>
  <c r="M1256" i="23" s="1"/>
  <c r="L1227" i="23"/>
  <c r="M1227" i="23" s="1"/>
  <c r="L1226" i="23"/>
  <c r="L1162" i="23"/>
  <c r="L1161" i="23"/>
  <c r="L1160" i="23"/>
  <c r="M1160" i="23" s="1"/>
  <c r="K1152" i="23"/>
  <c r="J1104" i="23"/>
  <c r="K1104" i="23"/>
  <c r="L1104" i="23"/>
  <c r="L1048" i="23"/>
  <c r="J1048" i="23"/>
  <c r="K1048" i="23"/>
  <c r="J888" i="23"/>
  <c r="K888" i="23"/>
  <c r="L888" i="23"/>
  <c r="J1139" i="23"/>
  <c r="K1139" i="23"/>
  <c r="J1075" i="23"/>
  <c r="K1075" i="23"/>
  <c r="L1075" i="23"/>
  <c r="J1069" i="23"/>
  <c r="K1069" i="23"/>
  <c r="L1069" i="23"/>
  <c r="J1065" i="23"/>
  <c r="L1065" i="23"/>
  <c r="J1060" i="23"/>
  <c r="K1060" i="23"/>
  <c r="L1060" i="23"/>
  <c r="L979" i="23"/>
  <c r="J979" i="23"/>
  <c r="K956" i="23"/>
  <c r="J956" i="23"/>
  <c r="L956" i="23"/>
  <c r="L932" i="23"/>
  <c r="J932" i="23"/>
  <c r="K932" i="23"/>
  <c r="J868" i="23"/>
  <c r="K868" i="23"/>
  <c r="K863" i="23"/>
  <c r="J863" i="23"/>
  <c r="K844" i="23"/>
  <c r="L844" i="23"/>
  <c r="L780" i="23"/>
  <c r="J780" i="23"/>
  <c r="K780" i="23"/>
  <c r="H786" i="23"/>
  <c r="H756" i="23"/>
  <c r="H710" i="23"/>
  <c r="L704" i="23"/>
  <c r="J539" i="23"/>
  <c r="L539" i="23"/>
  <c r="H1087" i="23"/>
  <c r="H1054" i="23"/>
  <c r="H1012" i="23"/>
  <c r="H954" i="23"/>
  <c r="J944" i="23"/>
  <c r="L944" i="23"/>
  <c r="H942" i="23"/>
  <c r="K879" i="23"/>
  <c r="J879" i="23"/>
  <c r="J846" i="23"/>
  <c r="K846" i="23"/>
  <c r="L773" i="23"/>
  <c r="J754" i="23"/>
  <c r="K754" i="23"/>
  <c r="L752" i="23"/>
  <c r="L712" i="23"/>
  <c r="K704" i="23"/>
  <c r="H686" i="23"/>
  <c r="H582" i="23"/>
  <c r="H537" i="23"/>
  <c r="L492" i="23"/>
  <c r="J115" i="23"/>
  <c r="K115" i="23"/>
  <c r="L19" i="23"/>
  <c r="J19" i="23"/>
  <c r="H1077" i="23"/>
  <c r="L1067" i="23"/>
  <c r="H1057" i="23"/>
  <c r="H1055" i="23"/>
  <c r="H1005" i="23"/>
  <c r="H1002" i="23"/>
  <c r="L988" i="23"/>
  <c r="K891" i="23"/>
  <c r="J891" i="23"/>
  <c r="L880" i="23"/>
  <c r="H868" i="23"/>
  <c r="H851" i="23"/>
  <c r="H836" i="23"/>
  <c r="K793" i="23"/>
  <c r="H787" i="23"/>
  <c r="K773" i="23"/>
  <c r="H767" i="23"/>
  <c r="L760" i="23"/>
  <c r="L759" i="23"/>
  <c r="H752" i="23"/>
  <c r="L746" i="23"/>
  <c r="L740" i="23"/>
  <c r="K728" i="23"/>
  <c r="L720" i="23"/>
  <c r="H705" i="23"/>
  <c r="H698" i="23"/>
  <c r="L687" i="23"/>
  <c r="H577" i="23"/>
  <c r="H573" i="23"/>
  <c r="K492" i="23"/>
  <c r="L428" i="23"/>
  <c r="H387" i="23"/>
  <c r="H345" i="23"/>
  <c r="H337" i="23"/>
  <c r="H1123" i="23"/>
  <c r="L1092" i="23"/>
  <c r="H1070" i="23"/>
  <c r="K1067" i="23"/>
  <c r="H1065" i="23"/>
  <c r="H1029" i="23"/>
  <c r="K988" i="23"/>
  <c r="H957" i="23"/>
  <c r="H956" i="23"/>
  <c r="H888" i="23"/>
  <c r="K880" i="23"/>
  <c r="L879" i="23"/>
  <c r="L801" i="23"/>
  <c r="L800" i="23"/>
  <c r="H799" i="23"/>
  <c r="J793" i="23"/>
  <c r="L788" i="23"/>
  <c r="K782" i="23"/>
  <c r="H781" i="23"/>
  <c r="H780" i="23"/>
  <c r="L776" i="23"/>
  <c r="L775" i="23"/>
  <c r="H773" i="23"/>
  <c r="H771" i="23"/>
  <c r="J760" i="23"/>
  <c r="J740" i="23"/>
  <c r="J728" i="23"/>
  <c r="H704" i="23"/>
  <c r="L700" i="23"/>
  <c r="K539" i="23"/>
  <c r="L509" i="23"/>
  <c r="L494" i="23"/>
  <c r="J452" i="23"/>
  <c r="L452" i="23"/>
  <c r="H450" i="23"/>
  <c r="L429" i="23"/>
  <c r="H428" i="23"/>
  <c r="J420" i="23"/>
  <c r="K420" i="23"/>
  <c r="K401" i="23"/>
  <c r="J392" i="23"/>
  <c r="K1092" i="23"/>
  <c r="H1066" i="23"/>
  <c r="H1059" i="23"/>
  <c r="H1058" i="23"/>
  <c r="L1040" i="23"/>
  <c r="H1018" i="23"/>
  <c r="H1017" i="23"/>
  <c r="J1009" i="23"/>
  <c r="K973" i="23"/>
  <c r="K944" i="23"/>
  <c r="H933" i="23"/>
  <c r="H932" i="23"/>
  <c r="K892" i="23"/>
  <c r="L892" i="23"/>
  <c r="H886" i="23"/>
  <c r="H885" i="23"/>
  <c r="H863" i="23"/>
  <c r="L848" i="23"/>
  <c r="H811" i="23"/>
  <c r="J806" i="23"/>
  <c r="L806" i="23"/>
  <c r="K801" i="23"/>
  <c r="J800" i="23"/>
  <c r="K659" i="23"/>
  <c r="H549" i="23"/>
  <c r="H539" i="23"/>
  <c r="K509" i="23"/>
  <c r="K494" i="23"/>
  <c r="H392" i="23"/>
  <c r="H880" i="23"/>
  <c r="K835" i="23"/>
  <c r="J835" i="23"/>
  <c r="J816" i="23"/>
  <c r="L816" i="23"/>
  <c r="K815" i="23"/>
  <c r="L815" i="23"/>
  <c r="H801" i="23"/>
  <c r="H800" i="23"/>
  <c r="H776" i="23"/>
  <c r="H775" i="23"/>
  <c r="H762" i="23"/>
  <c r="H754" i="23"/>
  <c r="H736" i="23"/>
  <c r="J726" i="23"/>
  <c r="L726" i="23"/>
  <c r="H720" i="23"/>
  <c r="L716" i="23"/>
  <c r="H693" i="23"/>
  <c r="J537" i="23"/>
  <c r="K537" i="23"/>
  <c r="L501" i="23"/>
  <c r="J468" i="23"/>
  <c r="H446" i="23"/>
  <c r="H430" i="23"/>
  <c r="K425" i="23"/>
  <c r="L420" i="23"/>
  <c r="L78" i="23"/>
  <c r="H262" i="23"/>
  <c r="L154" i="23"/>
  <c r="L10" i="23"/>
  <c r="H204" i="23"/>
  <c r="H200" i="23"/>
  <c r="H196" i="23"/>
  <c r="H188" i="23"/>
  <c r="H168" i="23"/>
  <c r="H142" i="23"/>
  <c r="H103" i="23"/>
  <c r="H98" i="23"/>
  <c r="H61" i="23"/>
  <c r="H19" i="23"/>
  <c r="H948" i="23"/>
  <c r="H929" i="23"/>
  <c r="H876" i="23"/>
  <c r="H834" i="23"/>
  <c r="H828" i="23"/>
  <c r="H765" i="23"/>
  <c r="H763" i="23"/>
  <c r="H746" i="23"/>
  <c r="H725" i="23"/>
  <c r="H687" i="23"/>
  <c r="H683" i="23"/>
  <c r="H587" i="23"/>
  <c r="H583" i="23"/>
  <c r="H402" i="23"/>
  <c r="H364" i="23"/>
  <c r="H241" i="23"/>
  <c r="J209" i="23"/>
  <c r="H138" i="23"/>
  <c r="L126" i="23"/>
  <c r="L99" i="23"/>
  <c r="L94" i="23"/>
  <c r="J93" i="23"/>
  <c r="H80" i="23"/>
  <c r="J74" i="23"/>
  <c r="L47" i="23"/>
  <c r="J46" i="23"/>
  <c r="K36" i="23"/>
  <c r="L31" i="23"/>
  <c r="K26" i="23"/>
  <c r="H10" i="23"/>
  <c r="H209" i="23"/>
  <c r="H106" i="23"/>
  <c r="H47" i="23"/>
  <c r="H46" i="23"/>
  <c r="H26" i="23"/>
  <c r="L22" i="23"/>
  <c r="H6" i="23"/>
  <c r="H234" i="23"/>
  <c r="J122" i="23"/>
  <c r="K76" i="23"/>
  <c r="K22" i="23"/>
  <c r="K579" i="23"/>
  <c r="L637" i="23"/>
  <c r="H636" i="23"/>
  <c r="L601" i="23"/>
  <c r="H579" i="23"/>
  <c r="J265" i="23"/>
  <c r="H624" i="23"/>
  <c r="H601" i="23"/>
  <c r="K597" i="23"/>
  <c r="H580" i="23"/>
  <c r="H319" i="23"/>
  <c r="J270" i="23"/>
  <c r="H265" i="23"/>
  <c r="H633" i="23"/>
  <c r="H597" i="23"/>
  <c r="H270" i="23"/>
  <c r="H279" i="23"/>
  <c r="F1838" i="1"/>
  <c r="AL1228" i="1"/>
  <c r="H186" i="23"/>
  <c r="H182" i="23"/>
  <c r="E335" i="1"/>
  <c r="D335" i="1"/>
  <c r="K166" i="23"/>
  <c r="L109" i="23"/>
  <c r="L72" i="23"/>
  <c r="L63" i="23"/>
  <c r="L165" i="23"/>
  <c r="L164" i="23"/>
  <c r="K163" i="23"/>
  <c r="L162" i="23"/>
  <c r="H134" i="23"/>
  <c r="H125" i="23"/>
  <c r="H109" i="23"/>
  <c r="H96" i="23"/>
  <c r="H72" i="23"/>
  <c r="L64" i="23"/>
  <c r="K63" i="23"/>
  <c r="L58" i="23"/>
  <c r="H39" i="23"/>
  <c r="H28" i="23"/>
  <c r="L345" i="23"/>
  <c r="L234" i="23"/>
  <c r="H225" i="23"/>
  <c r="L204" i="23"/>
  <c r="J165" i="23"/>
  <c r="K164" i="23"/>
  <c r="H156" i="23"/>
  <c r="L142" i="23"/>
  <c r="J126" i="23"/>
  <c r="H119" i="23"/>
  <c r="H114" i="23"/>
  <c r="J75" i="23"/>
  <c r="H58" i="23"/>
  <c r="H40" i="23"/>
  <c r="H165" i="23"/>
  <c r="L152" i="23"/>
  <c r="J142" i="23"/>
  <c r="L141" i="23"/>
  <c r="H126" i="23"/>
  <c r="H120" i="23"/>
  <c r="H115" i="23"/>
  <c r="L102" i="23"/>
  <c r="J101" i="23"/>
  <c r="K100" i="23"/>
  <c r="M100" i="23" s="1"/>
  <c r="K99" i="23"/>
  <c r="L98" i="23"/>
  <c r="L86" i="23"/>
  <c r="J77" i="23"/>
  <c r="H75" i="23"/>
  <c r="H69" i="23"/>
  <c r="H54" i="23"/>
  <c r="L48" i="23"/>
  <c r="J18" i="23"/>
  <c r="AN1844" i="1"/>
  <c r="L364" i="23"/>
  <c r="L214" i="23"/>
  <c r="L158" i="23"/>
  <c r="H148" i="23"/>
  <c r="L144" i="23"/>
  <c r="J141" i="23"/>
  <c r="L122" i="23"/>
  <c r="M122" i="23" s="1"/>
  <c r="H101" i="23"/>
  <c r="K98" i="23"/>
  <c r="M98" i="23" s="1"/>
  <c r="K91" i="23"/>
  <c r="C1836" i="1"/>
  <c r="L1836" i="1" s="1"/>
  <c r="AM1228" i="1"/>
  <c r="C1236" i="1"/>
  <c r="AR1236" i="1" s="1"/>
  <c r="L130" i="23"/>
  <c r="L54" i="23"/>
  <c r="AN1836" i="1"/>
  <c r="AN1236" i="1"/>
  <c r="E1228" i="1"/>
  <c r="J214" i="23"/>
  <c r="K178" i="23"/>
  <c r="H171" i="23"/>
  <c r="H170" i="23"/>
  <c r="L160" i="23"/>
  <c r="K159" i="23"/>
  <c r="K158" i="23"/>
  <c r="L150" i="23"/>
  <c r="K148" i="23"/>
  <c r="K147" i="23"/>
  <c r="L146" i="23"/>
  <c r="K130" i="23"/>
  <c r="L83" i="23"/>
  <c r="K82" i="23"/>
  <c r="L69" i="23"/>
  <c r="K62" i="23"/>
  <c r="J54" i="23"/>
  <c r="L53" i="23"/>
  <c r="K30" i="23"/>
  <c r="H21" i="23"/>
  <c r="L14" i="23"/>
  <c r="L12" i="23"/>
  <c r="H11" i="23"/>
  <c r="AM1836" i="1"/>
  <c r="AN1228" i="1"/>
  <c r="E1236" i="1"/>
  <c r="L82" i="23"/>
  <c r="L30" i="23"/>
  <c r="K317" i="23"/>
  <c r="H271" i="23"/>
  <c r="H214" i="23"/>
  <c r="H159" i="23"/>
  <c r="H158" i="23"/>
  <c r="K150" i="23"/>
  <c r="J149" i="23"/>
  <c r="J147" i="23"/>
  <c r="K146" i="23"/>
  <c r="H131" i="23"/>
  <c r="L111" i="23"/>
  <c r="H83" i="23"/>
  <c r="L70" i="23"/>
  <c r="J69" i="23"/>
  <c r="L68" i="23"/>
  <c r="L67" i="23"/>
  <c r="L66" i="23"/>
  <c r="J53" i="23"/>
  <c r="L43" i="23"/>
  <c r="H31" i="23"/>
  <c r="H24" i="23"/>
  <c r="K14" i="23"/>
  <c r="J13" i="23"/>
  <c r="L4" i="23"/>
  <c r="L3" i="23"/>
  <c r="G1844" i="1"/>
  <c r="AL1236" i="1"/>
  <c r="H317" i="23"/>
  <c r="H292" i="23"/>
  <c r="H284" i="23"/>
  <c r="L276" i="23"/>
  <c r="H242" i="23"/>
  <c r="J238" i="23"/>
  <c r="H233" i="23"/>
  <c r="H224" i="23"/>
  <c r="K216" i="23"/>
  <c r="H167" i="23"/>
  <c r="H149" i="23"/>
  <c r="H147" i="23"/>
  <c r="H130" i="23"/>
  <c r="L123" i="23"/>
  <c r="L112" i="23"/>
  <c r="L106" i="23"/>
  <c r="H84" i="23"/>
  <c r="H82" i="23"/>
  <c r="H70" i="23"/>
  <c r="K68" i="23"/>
  <c r="K67" i="23"/>
  <c r="J66" i="23"/>
  <c r="L56" i="23"/>
  <c r="K43" i="23"/>
  <c r="H42" i="23"/>
  <c r="L34" i="23"/>
  <c r="H30" i="23"/>
  <c r="L26" i="23"/>
  <c r="H13" i="23"/>
  <c r="L6" i="23"/>
  <c r="J5" i="23"/>
  <c r="K4" i="23"/>
  <c r="K3" i="23"/>
  <c r="F1844" i="1"/>
  <c r="G1836" i="1"/>
  <c r="AO1236" i="1"/>
  <c r="F1236" i="1"/>
  <c r="H276" i="23"/>
  <c r="H272" i="23"/>
  <c r="H238" i="23"/>
  <c r="L186" i="23"/>
  <c r="L185" i="23"/>
  <c r="H146" i="23"/>
  <c r="L138" i="23"/>
  <c r="H67" i="23"/>
  <c r="H66" i="23"/>
  <c r="H56" i="23"/>
  <c r="H43" i="23"/>
  <c r="H34" i="23"/>
  <c r="H5" i="23"/>
  <c r="H4" i="23"/>
  <c r="H3" i="23"/>
  <c r="E1844" i="1"/>
  <c r="F1836" i="1"/>
  <c r="AM1236" i="1"/>
  <c r="C1228" i="1"/>
  <c r="AP1228" i="1" s="1"/>
  <c r="L62" i="23"/>
  <c r="J319" i="23"/>
  <c r="J186" i="23"/>
  <c r="J185" i="23"/>
  <c r="K154" i="23"/>
  <c r="K138" i="23"/>
  <c r="L127" i="23"/>
  <c r="J125" i="23"/>
  <c r="K102" i="23"/>
  <c r="L96" i="23"/>
  <c r="J95" i="23"/>
  <c r="K94" i="23"/>
  <c r="L91" i="23"/>
  <c r="J78" i="23"/>
  <c r="L77" i="23"/>
  <c r="L75" i="23"/>
  <c r="L38" i="23"/>
  <c r="L18" i="23"/>
  <c r="D1844" i="1"/>
  <c r="E1836" i="1"/>
  <c r="G1236" i="1"/>
  <c r="AN1840" i="1"/>
  <c r="AO1228" i="1"/>
  <c r="F1228" i="1"/>
  <c r="AM1844" i="1"/>
  <c r="L115" i="23"/>
  <c r="L101" i="23"/>
  <c r="L93" i="23"/>
  <c r="K38" i="23"/>
  <c r="AN1839" i="1"/>
  <c r="G1228" i="1"/>
  <c r="K639" i="23"/>
  <c r="L605" i="23"/>
  <c r="L593" i="23"/>
  <c r="L561" i="23"/>
  <c r="K551" i="23"/>
  <c r="M551" i="23" s="1"/>
  <c r="K529" i="23"/>
  <c r="J496" i="23"/>
  <c r="H495" i="23"/>
  <c r="H494" i="23"/>
  <c r="H466" i="23"/>
  <c r="H448" i="23"/>
  <c r="H412" i="23"/>
  <c r="K398" i="23"/>
  <c r="H384" i="23"/>
  <c r="L372" i="23"/>
  <c r="L335" i="23"/>
  <c r="K333" i="23"/>
  <c r="L315" i="23"/>
  <c r="L202" i="23"/>
  <c r="H684" i="23"/>
  <c r="J639" i="23"/>
  <c r="H630" i="23"/>
  <c r="K605" i="23"/>
  <c r="L599" i="23"/>
  <c r="J561" i="23"/>
  <c r="H543" i="23"/>
  <c r="H535" i="23"/>
  <c r="H517" i="23"/>
  <c r="H503" i="23"/>
  <c r="H496" i="23"/>
  <c r="L488" i="23"/>
  <c r="H454" i="23"/>
  <c r="L444" i="23"/>
  <c r="L426" i="23"/>
  <c r="H372" i="23"/>
  <c r="K335" i="23"/>
  <c r="L329" i="23"/>
  <c r="H315" i="23"/>
  <c r="H307" i="23"/>
  <c r="L299" i="23"/>
  <c r="H285" i="23"/>
  <c r="L250" i="23"/>
  <c r="L249" i="23"/>
  <c r="K202" i="23"/>
  <c r="L201" i="23"/>
  <c r="D1236" i="1"/>
  <c r="H676" i="23"/>
  <c r="H671" i="23"/>
  <c r="L667" i="23"/>
  <c r="L641" i="23"/>
  <c r="L615" i="23"/>
  <c r="K599" i="23"/>
  <c r="H561" i="23"/>
  <c r="L553" i="23"/>
  <c r="H488" i="23"/>
  <c r="J476" i="23"/>
  <c r="H467" i="23"/>
  <c r="L432" i="23"/>
  <c r="K426" i="23"/>
  <c r="L424" i="23"/>
  <c r="K400" i="23"/>
  <c r="H394" i="23"/>
  <c r="H368" i="23"/>
  <c r="H329" i="23"/>
  <c r="H321" i="23"/>
  <c r="K299" i="23"/>
  <c r="K250" i="23"/>
  <c r="H218" i="23"/>
  <c r="L208" i="23"/>
  <c r="L182" i="23"/>
  <c r="D1228" i="1"/>
  <c r="H685" i="23"/>
  <c r="L681" i="23"/>
  <c r="H667" i="23"/>
  <c r="K641" i="23"/>
  <c r="K615" i="23"/>
  <c r="H605" i="23"/>
  <c r="H599" i="23"/>
  <c r="H489" i="23"/>
  <c r="H476" i="23"/>
  <c r="H335" i="23"/>
  <c r="H299" i="23"/>
  <c r="H255" i="23"/>
  <c r="H250" i="23"/>
  <c r="H208" i="23"/>
  <c r="H202" i="23"/>
  <c r="J183" i="23"/>
  <c r="K182" i="23"/>
  <c r="H681" i="23"/>
  <c r="H677" i="23"/>
  <c r="H654" i="23"/>
  <c r="H641" i="23"/>
  <c r="H615" i="23"/>
  <c r="H554" i="23"/>
  <c r="L270" i="23"/>
  <c r="K194" i="23"/>
  <c r="L265" i="23"/>
  <c r="H629" i="23"/>
  <c r="H595" i="23"/>
  <c r="H585" i="23"/>
  <c r="K573" i="23"/>
  <c r="L559" i="23"/>
  <c r="L535" i="23"/>
  <c r="L533" i="23"/>
  <c r="K531" i="23"/>
  <c r="J517" i="23"/>
  <c r="H501" i="23"/>
  <c r="H492" i="23"/>
  <c r="K488" i="23"/>
  <c r="H468" i="23"/>
  <c r="K446" i="23"/>
  <c r="L412" i="23"/>
  <c r="H401" i="23"/>
  <c r="J400" i="23"/>
  <c r="H398" i="23"/>
  <c r="K357" i="23"/>
  <c r="H348" i="23"/>
  <c r="L331" i="23"/>
  <c r="K315" i="23"/>
  <c r="H313" i="23"/>
  <c r="H290" i="23"/>
  <c r="K258" i="23"/>
  <c r="J247" i="23"/>
  <c r="L238" i="23"/>
  <c r="K222" i="23"/>
  <c r="J597" i="23"/>
  <c r="L575" i="23"/>
  <c r="K559" i="23"/>
  <c r="K535" i="23"/>
  <c r="K533" i="23"/>
  <c r="K470" i="23"/>
  <c r="H400" i="23"/>
  <c r="K360" i="23"/>
  <c r="H357" i="23"/>
  <c r="H353" i="23"/>
  <c r="H343" i="23"/>
  <c r="L333" i="23"/>
  <c r="K331" i="23"/>
  <c r="H316" i="23"/>
  <c r="H258" i="23"/>
  <c r="H247" i="23"/>
  <c r="H230" i="23"/>
  <c r="H222" i="23"/>
  <c r="L218" i="23"/>
  <c r="L200" i="23"/>
  <c r="L191" i="23"/>
  <c r="J667" i="23"/>
  <c r="K575" i="23"/>
  <c r="L549" i="23"/>
  <c r="L503" i="23"/>
  <c r="L366" i="23"/>
  <c r="J360" i="23"/>
  <c r="H191" i="23"/>
  <c r="L679" i="23"/>
  <c r="H449" i="23"/>
  <c r="H360" i="23"/>
  <c r="H354" i="23"/>
  <c r="H333" i="23"/>
  <c r="H323" i="23"/>
  <c r="L319" i="23"/>
  <c r="K687" i="23"/>
  <c r="L685" i="23"/>
  <c r="L683" i="23"/>
  <c r="K679" i="23"/>
  <c r="K655" i="23"/>
  <c r="L460" i="23"/>
  <c r="K685" i="23"/>
  <c r="K683" i="23"/>
  <c r="K681" i="23"/>
  <c r="H669" i="23"/>
  <c r="L657" i="23"/>
  <c r="H655" i="23"/>
  <c r="H639" i="23"/>
  <c r="L486" i="23"/>
  <c r="L466" i="23"/>
  <c r="H460" i="23"/>
  <c r="H451" i="23"/>
  <c r="L430" i="23"/>
  <c r="L659" i="23"/>
  <c r="K657" i="23"/>
  <c r="L643" i="23"/>
  <c r="L621" i="23"/>
  <c r="L595" i="23"/>
  <c r="L585" i="23"/>
  <c r="H551" i="23"/>
  <c r="H541" i="23"/>
  <c r="L529" i="23"/>
  <c r="L511" i="23"/>
  <c r="K486" i="23"/>
  <c r="K466" i="23"/>
  <c r="H452" i="23"/>
  <c r="K430" i="23"/>
  <c r="L398" i="23"/>
  <c r="M398" i="23" s="1"/>
  <c r="L397" i="23"/>
  <c r="L392" i="23"/>
  <c r="H369" i="23"/>
  <c r="L313" i="23"/>
  <c r="H670" i="23"/>
  <c r="L629" i="23"/>
  <c r="H621" i="23"/>
  <c r="H603" i="23"/>
  <c r="K595" i="23"/>
  <c r="J585" i="23"/>
  <c r="H533" i="23"/>
  <c r="K313" i="23"/>
  <c r="L262" i="23"/>
  <c r="L222" i="23"/>
  <c r="H216" i="23"/>
  <c r="K3155" i="1"/>
  <c r="M3155" i="1" s="1"/>
  <c r="AP2535" i="1"/>
  <c r="K2535" i="1"/>
  <c r="H3255" i="1"/>
  <c r="H3249" i="1"/>
  <c r="K3181" i="1"/>
  <c r="AQ3180" i="1"/>
  <c r="J3172" i="1"/>
  <c r="L3163" i="1"/>
  <c r="AR3155" i="1"/>
  <c r="J3155" i="1"/>
  <c r="L3139" i="1"/>
  <c r="J3134" i="1"/>
  <c r="H3117" i="1"/>
  <c r="J3097" i="1"/>
  <c r="AS3097" i="1"/>
  <c r="AR3022" i="1"/>
  <c r="H3022" i="1"/>
  <c r="L3022" i="1"/>
  <c r="AP3017" i="1"/>
  <c r="L3017" i="1"/>
  <c r="K2995" i="1"/>
  <c r="L2995" i="1"/>
  <c r="AP2769" i="1"/>
  <c r="L2769" i="1"/>
  <c r="J2414" i="1"/>
  <c r="K2414" i="1"/>
  <c r="AP2675" i="1"/>
  <c r="AR2675" i="1"/>
  <c r="AS2675" i="1"/>
  <c r="K2675" i="1"/>
  <c r="L2675" i="1"/>
  <c r="AP2607" i="1"/>
  <c r="J2607" i="1"/>
  <c r="AQ2607" i="1"/>
  <c r="K2607" i="1"/>
  <c r="AR2607" i="1"/>
  <c r="J2410" i="1"/>
  <c r="K2410" i="1"/>
  <c r="L2410" i="1"/>
  <c r="C62" i="3"/>
  <c r="K2612" i="1"/>
  <c r="L2612" i="1"/>
  <c r="AP2602" i="1"/>
  <c r="AQ2602" i="1"/>
  <c r="J2602" i="1"/>
  <c r="AR2602" i="1"/>
  <c r="K2602" i="1"/>
  <c r="AS2602" i="1"/>
  <c r="L3242" i="1"/>
  <c r="AR3235" i="1"/>
  <c r="K3220" i="1"/>
  <c r="L3214" i="1"/>
  <c r="L3184" i="1"/>
  <c r="AR3181" i="1"/>
  <c r="J3181" i="1"/>
  <c r="M3181" i="1" s="1"/>
  <c r="AR3177" i="1"/>
  <c r="H3172" i="1"/>
  <c r="AR3169" i="1"/>
  <c r="AS3163" i="1"/>
  <c r="K3163" i="1"/>
  <c r="AQ3155" i="1"/>
  <c r="L3111" i="1"/>
  <c r="AR3111" i="1"/>
  <c r="AS3111" i="1"/>
  <c r="AS3077" i="1"/>
  <c r="J3077" i="1"/>
  <c r="J3001" i="1"/>
  <c r="AP3001" i="1"/>
  <c r="AR3001" i="1"/>
  <c r="K3001" i="1"/>
  <c r="AS3001" i="1"/>
  <c r="L3001" i="1"/>
  <c r="M3001" i="1" s="1"/>
  <c r="K2973" i="1"/>
  <c r="AR2973" i="1"/>
  <c r="J2973" i="1"/>
  <c r="AP2870" i="1"/>
  <c r="AR2870" i="1"/>
  <c r="AS2870" i="1"/>
  <c r="K2870" i="1"/>
  <c r="AP2781" i="1"/>
  <c r="AQ2781" i="1"/>
  <c r="J2781" i="1"/>
  <c r="AR2781" i="1"/>
  <c r="K2781" i="1"/>
  <c r="AS2781" i="1"/>
  <c r="L2781" i="1"/>
  <c r="AR2756" i="1"/>
  <c r="L2756" i="1"/>
  <c r="H2717" i="1"/>
  <c r="AQ2717" i="1"/>
  <c r="J2717" i="1"/>
  <c r="AR2717" i="1"/>
  <c r="K2717" i="1"/>
  <c r="AS2717" i="1"/>
  <c r="L2717" i="1"/>
  <c r="AP2700" i="1"/>
  <c r="AQ2700" i="1"/>
  <c r="J2700" i="1"/>
  <c r="AR2700" i="1"/>
  <c r="L2607" i="1"/>
  <c r="AP2513" i="1"/>
  <c r="J2513" i="1"/>
  <c r="K2513" i="1"/>
  <c r="K2881" i="1"/>
  <c r="AP2881" i="1"/>
  <c r="AR2881" i="1"/>
  <c r="AR2391" i="1"/>
  <c r="AS2391" i="1"/>
  <c r="AR2737" i="1"/>
  <c r="L2737" i="1"/>
  <c r="K2468" i="1"/>
  <c r="J2468" i="1"/>
  <c r="AS3155" i="1"/>
  <c r="K3003" i="1"/>
  <c r="J3003" i="1"/>
  <c r="L2813" i="1"/>
  <c r="AP2813" i="1"/>
  <c r="AQ2813" i="1"/>
  <c r="AR2813" i="1"/>
  <c r="J2813" i="1"/>
  <c r="AR3255" i="1"/>
  <c r="AP3235" i="1"/>
  <c r="L3225" i="1"/>
  <c r="H3220" i="1"/>
  <c r="AQ3181" i="1"/>
  <c r="H3181" i="1"/>
  <c r="L3179" i="1"/>
  <c r="AQ3177" i="1"/>
  <c r="AR3172" i="1"/>
  <c r="H3166" i="1"/>
  <c r="AR3163" i="1"/>
  <c r="J3163" i="1"/>
  <c r="M3163" i="1" s="1"/>
  <c r="AR3160" i="1"/>
  <c r="AS2869" i="1"/>
  <c r="J2625" i="1"/>
  <c r="K2625" i="1"/>
  <c r="L2602" i="1"/>
  <c r="L2546" i="1"/>
  <c r="K2546" i="1"/>
  <c r="L2535" i="1"/>
  <c r="AR2733" i="1"/>
  <c r="K2733" i="1"/>
  <c r="AP2530" i="1"/>
  <c r="AS2530" i="1"/>
  <c r="K2530" i="1"/>
  <c r="L2530" i="1"/>
  <c r="AP2523" i="1"/>
  <c r="J2523" i="1"/>
  <c r="AQ2523" i="1"/>
  <c r="K2523" i="1"/>
  <c r="AR2523" i="1"/>
  <c r="L3155" i="1"/>
  <c r="L3134" i="1"/>
  <c r="L2961" i="1"/>
  <c r="K2961" i="1"/>
  <c r="AQ2681" i="1"/>
  <c r="AS2681" i="1"/>
  <c r="K2681" i="1"/>
  <c r="AQ3255" i="1"/>
  <c r="H3230" i="1"/>
  <c r="AP3181" i="1"/>
  <c r="AQ3172" i="1"/>
  <c r="AQ3163" i="1"/>
  <c r="H3163" i="1"/>
  <c r="AS3123" i="1"/>
  <c r="J3050" i="1"/>
  <c r="AP3050" i="1"/>
  <c r="AS3050" i="1"/>
  <c r="L3050" i="1"/>
  <c r="K3035" i="1"/>
  <c r="L3035" i="1"/>
  <c r="AR2937" i="1"/>
  <c r="AS2937" i="1"/>
  <c r="K2937" i="1"/>
  <c r="L2937" i="1"/>
  <c r="AR2929" i="1"/>
  <c r="K2929" i="1"/>
  <c r="K2768" i="1"/>
  <c r="AR2768" i="1"/>
  <c r="AS2768" i="1"/>
  <c r="AP2677" i="1"/>
  <c r="J2677" i="1"/>
  <c r="AQ2677" i="1"/>
  <c r="K2677" i="1"/>
  <c r="AR2677" i="1"/>
  <c r="L2677" i="1"/>
  <c r="AR2580" i="1"/>
  <c r="K2580" i="1"/>
  <c r="K2525" i="1"/>
  <c r="AR2525" i="1"/>
  <c r="J2525" i="1"/>
  <c r="L2525" i="1"/>
  <c r="AR2450" i="1"/>
  <c r="K2450" i="1"/>
  <c r="L2450" i="1"/>
  <c r="M2944" i="1"/>
  <c r="AS3226" i="1"/>
  <c r="AS3179" i="1"/>
  <c r="AQ3153" i="1"/>
  <c r="AR3123" i="1"/>
  <c r="AR3117" i="1"/>
  <c r="K3117" i="1"/>
  <c r="K2992" i="1"/>
  <c r="AS2992" i="1"/>
  <c r="J2992" i="1"/>
  <c r="L2992" i="1"/>
  <c r="L2870" i="1"/>
  <c r="L2831" i="1"/>
  <c r="AQ2831" i="1"/>
  <c r="AS2831" i="1"/>
  <c r="K2816" i="1"/>
  <c r="L2816" i="1"/>
  <c r="K2700" i="1"/>
  <c r="J2608" i="1"/>
  <c r="AR2608" i="1"/>
  <c r="AS2608" i="1"/>
  <c r="K2608" i="1"/>
  <c r="L2608" i="1"/>
  <c r="J2110" i="1"/>
  <c r="AR2089" i="1"/>
  <c r="J2089" i="1"/>
  <c r="L2058" i="1"/>
  <c r="AR2058" i="1"/>
  <c r="J2058" i="1"/>
  <c r="AP1949" i="1"/>
  <c r="J1871" i="1"/>
  <c r="AS1871" i="1"/>
  <c r="K1814" i="1"/>
  <c r="AR1688" i="1"/>
  <c r="K1688" i="1"/>
  <c r="AP1620" i="1"/>
  <c r="K1620" i="1"/>
  <c r="AQ1511" i="1"/>
  <c r="AR1511" i="1"/>
  <c r="AS1511" i="1"/>
  <c r="K1511" i="1"/>
  <c r="L1511" i="1"/>
  <c r="AP1314" i="1"/>
  <c r="J1314" i="1"/>
  <c r="M1314" i="1" s="1"/>
  <c r="AQ1314" i="1"/>
  <c r="K1314" i="1"/>
  <c r="AR1314" i="1"/>
  <c r="L1314" i="1"/>
  <c r="AR1142" i="1"/>
  <c r="K1142" i="1"/>
  <c r="L2330" i="1"/>
  <c r="AQ2110" i="1"/>
  <c r="H2110" i="1"/>
  <c r="L2090" i="1"/>
  <c r="AQ2089" i="1"/>
  <c r="AQ2062" i="1"/>
  <c r="AR2062" i="1"/>
  <c r="K1823" i="1"/>
  <c r="AP1823" i="1"/>
  <c r="AR1823" i="1"/>
  <c r="J1823" i="1"/>
  <c r="AS1823" i="1"/>
  <c r="L1823" i="1"/>
  <c r="K1800" i="1"/>
  <c r="AP1800" i="1"/>
  <c r="AQ1800" i="1"/>
  <c r="J1800" i="1"/>
  <c r="L1800" i="1"/>
  <c r="K1781" i="1"/>
  <c r="J1781" i="1"/>
  <c r="K1652" i="1"/>
  <c r="J1652" i="1"/>
  <c r="L1652" i="1"/>
  <c r="AS1452" i="1"/>
  <c r="L1452" i="1"/>
  <c r="K1424" i="1"/>
  <c r="AP1424" i="1"/>
  <c r="AQ1424" i="1"/>
  <c r="J1424" i="1"/>
  <c r="L1424" i="1"/>
  <c r="M1424" i="1" s="1"/>
  <c r="L1377" i="1"/>
  <c r="M1377" i="1" s="1"/>
  <c r="AR1377" i="1"/>
  <c r="J1377" i="1"/>
  <c r="K1377" i="1"/>
  <c r="AR2330" i="1"/>
  <c r="K2330" i="1"/>
  <c r="L2320" i="1"/>
  <c r="K2314" i="1"/>
  <c r="L2284" i="1"/>
  <c r="K2262" i="1"/>
  <c r="K2199" i="1"/>
  <c r="AP2110" i="1"/>
  <c r="AS2090" i="1"/>
  <c r="K2090" i="1"/>
  <c r="K1930" i="1"/>
  <c r="J1930" i="1"/>
  <c r="M1930" i="1" s="1"/>
  <c r="L1930" i="1"/>
  <c r="AP1787" i="1"/>
  <c r="AQ1787" i="1"/>
  <c r="AR1787" i="1"/>
  <c r="J1787" i="1"/>
  <c r="AP1728" i="1"/>
  <c r="J1728" i="1"/>
  <c r="AQ1728" i="1"/>
  <c r="K1728" i="1"/>
  <c r="M1728" i="1" s="1"/>
  <c r="AR1728" i="1"/>
  <c r="K1590" i="1"/>
  <c r="AP1590" i="1"/>
  <c r="AQ1590" i="1"/>
  <c r="AS1590" i="1"/>
  <c r="J1590" i="1"/>
  <c r="J1537" i="1"/>
  <c r="L1537" i="1"/>
  <c r="AP1486" i="1"/>
  <c r="AS1486" i="1"/>
  <c r="K1486" i="1"/>
  <c r="L1486" i="1"/>
  <c r="AR1199" i="1"/>
  <c r="L1199" i="1"/>
  <c r="K704" i="1"/>
  <c r="AP704" i="1"/>
  <c r="K658" i="1"/>
  <c r="L658" i="1"/>
  <c r="AP634" i="1"/>
  <c r="AR634" i="1"/>
  <c r="AS634" i="1"/>
  <c r="K634" i="1"/>
  <c r="J570" i="1"/>
  <c r="L570" i="1"/>
  <c r="H3111" i="1"/>
  <c r="AQ3087" i="1"/>
  <c r="AS3083" i="1"/>
  <c r="AS3057" i="1"/>
  <c r="H3055" i="1"/>
  <c r="AP2972" i="1"/>
  <c r="AP2953" i="1"/>
  <c r="AP2882" i="1"/>
  <c r="AR2879" i="1"/>
  <c r="AP2832" i="1"/>
  <c r="AS2797" i="1"/>
  <c r="H2757" i="1"/>
  <c r="AP2746" i="1"/>
  <c r="H2727" i="1"/>
  <c r="AS2716" i="1"/>
  <c r="AR2606" i="1"/>
  <c r="AS2511" i="1"/>
  <c r="H2398" i="1"/>
  <c r="L2376" i="1"/>
  <c r="L2372" i="1"/>
  <c r="L2360" i="1"/>
  <c r="H2352" i="1"/>
  <c r="L2348" i="1"/>
  <c r="AQ2330" i="1"/>
  <c r="J2330" i="1"/>
  <c r="J2320" i="1"/>
  <c r="AR2314" i="1"/>
  <c r="J2314" i="1"/>
  <c r="L2309" i="1"/>
  <c r="AS2284" i="1"/>
  <c r="K2284" i="1"/>
  <c r="AR2282" i="1"/>
  <c r="L2265" i="1"/>
  <c r="J2262" i="1"/>
  <c r="M2262" i="1" s="1"/>
  <c r="L2259" i="1"/>
  <c r="K2249" i="1"/>
  <c r="AR2199" i="1"/>
  <c r="J2199" i="1"/>
  <c r="L2149" i="1"/>
  <c r="L2117" i="1"/>
  <c r="J2111" i="1"/>
  <c r="AR2090" i="1"/>
  <c r="K2062" i="1"/>
  <c r="AR2061" i="1"/>
  <c r="K2058" i="1"/>
  <c r="L2049" i="1"/>
  <c r="AQ2049" i="1"/>
  <c r="AS2049" i="1"/>
  <c r="J2049" i="1"/>
  <c r="J1960" i="1"/>
  <c r="AR1960" i="1"/>
  <c r="AS1960" i="1"/>
  <c r="K1960" i="1"/>
  <c r="AR1906" i="1"/>
  <c r="K1906" i="1"/>
  <c r="L1906" i="1"/>
  <c r="H1722" i="1"/>
  <c r="AP1722" i="1"/>
  <c r="J1722" i="1"/>
  <c r="AQ1722" i="1"/>
  <c r="K1722" i="1"/>
  <c r="AR1722" i="1"/>
  <c r="AP1705" i="1"/>
  <c r="AS1705" i="1"/>
  <c r="L1705" i="1"/>
  <c r="AQ1700" i="1"/>
  <c r="K1663" i="1"/>
  <c r="AP1663" i="1"/>
  <c r="J1663" i="1"/>
  <c r="AR1559" i="1"/>
  <c r="K1246" i="1"/>
  <c r="AQ1246" i="1"/>
  <c r="AS3098" i="1"/>
  <c r="AP3087" i="1"/>
  <c r="AQ3083" i="1"/>
  <c r="H3077" i="1"/>
  <c r="H3050" i="1"/>
  <c r="H2894" i="1"/>
  <c r="H2881" i="1"/>
  <c r="AQ2758" i="1"/>
  <c r="H2744" i="1"/>
  <c r="L2651" i="1"/>
  <c r="L2640" i="1"/>
  <c r="AS2584" i="1"/>
  <c r="H2535" i="1"/>
  <c r="AQ2471" i="1"/>
  <c r="L2433" i="1"/>
  <c r="H2391" i="1"/>
  <c r="AR2377" i="1"/>
  <c r="H2376" i="1"/>
  <c r="H2372" i="1"/>
  <c r="H2360" i="1"/>
  <c r="AS2348" i="1"/>
  <c r="K2348" i="1"/>
  <c r="K2338" i="1"/>
  <c r="H2330" i="1"/>
  <c r="AQ2314" i="1"/>
  <c r="H2314" i="1"/>
  <c r="H2309" i="1"/>
  <c r="L2296" i="1"/>
  <c r="AR2293" i="1"/>
  <c r="L2285" i="1"/>
  <c r="AR2284" i="1"/>
  <c r="J2284" i="1"/>
  <c r="K2265" i="1"/>
  <c r="K2259" i="1"/>
  <c r="AS2256" i="1"/>
  <c r="L2237" i="1"/>
  <c r="L2200" i="1"/>
  <c r="AQ2199" i="1"/>
  <c r="K2149" i="1"/>
  <c r="L2143" i="1"/>
  <c r="AS2140" i="1"/>
  <c r="AS2137" i="1"/>
  <c r="H2117" i="1"/>
  <c r="AS2106" i="1"/>
  <c r="J2098" i="1"/>
  <c r="J2062" i="1"/>
  <c r="AS1934" i="1"/>
  <c r="K1934" i="1"/>
  <c r="K1911" i="1"/>
  <c r="M1911" i="1" s="1"/>
  <c r="AP1911" i="1"/>
  <c r="AR1911" i="1"/>
  <c r="L1911" i="1"/>
  <c r="J1680" i="1"/>
  <c r="AS1680" i="1"/>
  <c r="AP1566" i="1"/>
  <c r="AQ1566" i="1"/>
  <c r="AS1566" i="1"/>
  <c r="K1566" i="1"/>
  <c r="L1566" i="1"/>
  <c r="J1526" i="1"/>
  <c r="M1526" i="1" s="1"/>
  <c r="K1526" i="1"/>
  <c r="AS1513" i="1"/>
  <c r="AQ1491" i="1"/>
  <c r="AR1491" i="1"/>
  <c r="AR1465" i="1"/>
  <c r="L1465" i="1"/>
  <c r="L1158" i="1"/>
  <c r="AP1158" i="1"/>
  <c r="AQ1158" i="1"/>
  <c r="J1158" i="1"/>
  <c r="AR1158" i="1"/>
  <c r="K1158" i="1"/>
  <c r="J1095" i="1"/>
  <c r="AP1095" i="1"/>
  <c r="L1095" i="1"/>
  <c r="J790" i="1"/>
  <c r="AR790" i="1"/>
  <c r="AS790" i="1"/>
  <c r="K790" i="1"/>
  <c r="L790" i="1"/>
  <c r="AP3083" i="1"/>
  <c r="AR3074" i="1"/>
  <c r="H2992" i="1"/>
  <c r="H2813" i="1"/>
  <c r="AS2764" i="1"/>
  <c r="H2663" i="1"/>
  <c r="H2607" i="1"/>
  <c r="H2523" i="1"/>
  <c r="H2474" i="1"/>
  <c r="H2433" i="1"/>
  <c r="L2385" i="1"/>
  <c r="K2354" i="1"/>
  <c r="AR2348" i="1"/>
  <c r="H2348" i="1"/>
  <c r="AP2314" i="1"/>
  <c r="J2296" i="1"/>
  <c r="H2289" i="1"/>
  <c r="AS2285" i="1"/>
  <c r="K2285" i="1"/>
  <c r="AQ2284" i="1"/>
  <c r="AR2265" i="1"/>
  <c r="J2265" i="1"/>
  <c r="AR2262" i="1"/>
  <c r="J2207" i="1"/>
  <c r="AR2200" i="1"/>
  <c r="J2200" i="1"/>
  <c r="AP2199" i="1"/>
  <c r="AR2064" i="1"/>
  <c r="K2064" i="1"/>
  <c r="L2064" i="1"/>
  <c r="AP2037" i="1"/>
  <c r="AR2037" i="1"/>
  <c r="J2037" i="1"/>
  <c r="AS2037" i="1"/>
  <c r="K2037" i="1"/>
  <c r="L2037" i="1"/>
  <c r="AP1827" i="1"/>
  <c r="L1827" i="1"/>
  <c r="AP1685" i="1"/>
  <c r="AQ1685" i="1"/>
  <c r="K1470" i="1"/>
  <c r="AP1470" i="1"/>
  <c r="AQ1470" i="1"/>
  <c r="AS1470" i="1"/>
  <c r="J1470" i="1"/>
  <c r="AP1209" i="1"/>
  <c r="L1209" i="1"/>
  <c r="AP1100" i="1"/>
  <c r="L1100" i="1"/>
  <c r="AP861" i="1"/>
  <c r="J861" i="1"/>
  <c r="M861" i="1" s="1"/>
  <c r="AQ861" i="1"/>
  <c r="K861" i="1"/>
  <c r="AR861" i="1"/>
  <c r="L861" i="1"/>
  <c r="AS861" i="1"/>
  <c r="H3084" i="1"/>
  <c r="H3003" i="1"/>
  <c r="H2892" i="1"/>
  <c r="H2731" i="1"/>
  <c r="H2677" i="1"/>
  <c r="H2625" i="1"/>
  <c r="H2608" i="1"/>
  <c r="L2583" i="1"/>
  <c r="M2583" i="1" s="1"/>
  <c r="H2525" i="1"/>
  <c r="L2515" i="1"/>
  <c r="AP2376" i="1"/>
  <c r="AS2372" i="1"/>
  <c r="AS2354" i="1"/>
  <c r="AQ2348" i="1"/>
  <c r="AR2285" i="1"/>
  <c r="H2285" i="1"/>
  <c r="L2281" i="1"/>
  <c r="AQ2265" i="1"/>
  <c r="AR2259" i="1"/>
  <c r="AQ2200" i="1"/>
  <c r="H2200" i="1"/>
  <c r="AR2099" i="1"/>
  <c r="L2089" i="1"/>
  <c r="AP2076" i="1"/>
  <c r="AP2053" i="1"/>
  <c r="AQ2053" i="1"/>
  <c r="J2053" i="1"/>
  <c r="AQ1802" i="1"/>
  <c r="K1802" i="1"/>
  <c r="L1802" i="1"/>
  <c r="AP1779" i="1"/>
  <c r="AQ1779" i="1"/>
  <c r="J1779" i="1"/>
  <c r="AR1779" i="1"/>
  <c r="K1779" i="1"/>
  <c r="L1779" i="1"/>
  <c r="L1722" i="1"/>
  <c r="K1716" i="1"/>
  <c r="AR1716" i="1"/>
  <c r="AS1494" i="1"/>
  <c r="AR1494" i="1"/>
  <c r="L1494" i="1"/>
  <c r="AQ1432" i="1"/>
  <c r="AR1432" i="1"/>
  <c r="J1432" i="1"/>
  <c r="AS1432" i="1"/>
  <c r="K1432" i="1"/>
  <c r="AR1402" i="1"/>
  <c r="L1402" i="1"/>
  <c r="K3025" i="1"/>
  <c r="L2990" i="1"/>
  <c r="J2906" i="1"/>
  <c r="L2821" i="1"/>
  <c r="AR2637" i="1"/>
  <c r="K2583" i="1"/>
  <c r="K2515" i="1"/>
  <c r="L2373" i="1"/>
  <c r="AS2366" i="1"/>
  <c r="AR2354" i="1"/>
  <c r="L2350" i="1"/>
  <c r="AS2317" i="1"/>
  <c r="L2311" i="1"/>
  <c r="AP2285" i="1"/>
  <c r="AR2281" i="1"/>
  <c r="L2260" i="1"/>
  <c r="L2248" i="1"/>
  <c r="M2248" i="1" s="1"/>
  <c r="AP2200" i="1"/>
  <c r="AQ2175" i="1"/>
  <c r="L2110" i="1"/>
  <c r="AP2090" i="1"/>
  <c r="J2090" i="1"/>
  <c r="K2089" i="1"/>
  <c r="K2041" i="1"/>
  <c r="AS2041" i="1"/>
  <c r="AR2001" i="1"/>
  <c r="L2001" i="1"/>
  <c r="K1943" i="1"/>
  <c r="J1943" i="1"/>
  <c r="AR1889" i="1"/>
  <c r="J1889" i="1"/>
  <c r="M1889" i="1" s="1"/>
  <c r="L1889" i="1"/>
  <c r="J1736" i="1"/>
  <c r="K1736" i="1"/>
  <c r="L1736" i="1"/>
  <c r="AS1688" i="1"/>
  <c r="AP1607" i="1"/>
  <c r="K1607" i="1"/>
  <c r="K1127" i="1"/>
  <c r="J1127" i="1"/>
  <c r="AS1127" i="1"/>
  <c r="J1076" i="1"/>
  <c r="M1076" i="1" s="1"/>
  <c r="AQ1076" i="1"/>
  <c r="L1076" i="1"/>
  <c r="AS1076" i="1"/>
  <c r="AP1076" i="1"/>
  <c r="AR1076" i="1"/>
  <c r="K1076" i="1"/>
  <c r="J1205" i="1"/>
  <c r="H1167" i="1"/>
  <c r="H1138" i="1"/>
  <c r="H1108" i="1"/>
  <c r="H1059" i="1"/>
  <c r="AP1005" i="1"/>
  <c r="AR1005" i="1"/>
  <c r="K1005" i="1"/>
  <c r="H973" i="1"/>
  <c r="K929" i="1"/>
  <c r="AP929" i="1"/>
  <c r="AQ929" i="1"/>
  <c r="J929" i="1"/>
  <c r="L929" i="1"/>
  <c r="AP833" i="1"/>
  <c r="AR833" i="1"/>
  <c r="J833" i="1"/>
  <c r="K833" i="1"/>
  <c r="K739" i="1"/>
  <c r="AP739" i="1"/>
  <c r="AR716" i="1"/>
  <c r="K716" i="1"/>
  <c r="AR555" i="1"/>
  <c r="AS555" i="1"/>
  <c r="K555" i="1"/>
  <c r="L555" i="1"/>
  <c r="AR531" i="1"/>
  <c r="L1176" i="1"/>
  <c r="AR1173" i="1"/>
  <c r="H1169" i="1"/>
  <c r="AR1162" i="1"/>
  <c r="AS1156" i="1"/>
  <c r="AR1136" i="1"/>
  <c r="AQ1129" i="1"/>
  <c r="J1087" i="1"/>
  <c r="L1087" i="1"/>
  <c r="K1078" i="1"/>
  <c r="AP1078" i="1"/>
  <c r="J1078" i="1"/>
  <c r="M1078" i="1" s="1"/>
  <c r="AR962" i="1"/>
  <c r="K962" i="1"/>
  <c r="L962" i="1"/>
  <c r="J853" i="1"/>
  <c r="M853" i="1" s="1"/>
  <c r="AQ853" i="1"/>
  <c r="AR853" i="1"/>
  <c r="K853" i="1"/>
  <c r="AS853" i="1"/>
  <c r="L853" i="1"/>
  <c r="J583" i="1"/>
  <c r="AQ583" i="1"/>
  <c r="H2045" i="1"/>
  <c r="AQ2025" i="1"/>
  <c r="H2025" i="1"/>
  <c r="H1951" i="1"/>
  <c r="AQ1933" i="1"/>
  <c r="AR1888" i="1"/>
  <c r="AS1801" i="1"/>
  <c r="AQ1799" i="1"/>
  <c r="H1799" i="1"/>
  <c r="AR1778" i="1"/>
  <c r="AS1726" i="1"/>
  <c r="H1701" i="1"/>
  <c r="AR1572" i="1"/>
  <c r="H1572" i="1"/>
  <c r="AP1536" i="1"/>
  <c r="AS1533" i="1"/>
  <c r="H1505" i="1"/>
  <c r="H1501" i="1"/>
  <c r="AQ1409" i="1"/>
  <c r="H1409" i="1"/>
  <c r="AP1355" i="1"/>
  <c r="AR1324" i="1"/>
  <c r="AP1156" i="1"/>
  <c r="L1137" i="1"/>
  <c r="AQ992" i="1"/>
  <c r="J992" i="1"/>
  <c r="AR992" i="1"/>
  <c r="K992" i="1"/>
  <c r="L992" i="1"/>
  <c r="AQ507" i="1"/>
  <c r="AR507" i="1"/>
  <c r="H2053" i="1"/>
  <c r="H2049" i="1"/>
  <c r="AP2025" i="1"/>
  <c r="AR1951" i="1"/>
  <c r="AS1940" i="1"/>
  <c r="AR1928" i="1"/>
  <c r="H1911" i="1"/>
  <c r="AQ1888" i="1"/>
  <c r="H1871" i="1"/>
  <c r="H1808" i="1"/>
  <c r="AP1799" i="1"/>
  <c r="H1781" i="1"/>
  <c r="AQ1778" i="1"/>
  <c r="AS1738" i="1"/>
  <c r="AR1726" i="1"/>
  <c r="AQ1714" i="1"/>
  <c r="H1705" i="1"/>
  <c r="AS1689" i="1"/>
  <c r="H1680" i="1"/>
  <c r="H1590" i="1"/>
  <c r="AS1578" i="1"/>
  <c r="AQ1572" i="1"/>
  <c r="AR1548" i="1"/>
  <c r="L1433" i="1"/>
  <c r="H1432" i="1"/>
  <c r="L1383" i="1"/>
  <c r="K1319" i="1"/>
  <c r="H1209" i="1"/>
  <c r="AS1205" i="1"/>
  <c r="AS1189" i="1"/>
  <c r="AR1167" i="1"/>
  <c r="H1158" i="1"/>
  <c r="AR1138" i="1"/>
  <c r="AQ1125" i="1"/>
  <c r="L1125" i="1"/>
  <c r="L1077" i="1"/>
  <c r="K1077" i="1"/>
  <c r="H1076" i="1"/>
  <c r="AS1074" i="1"/>
  <c r="L1074" i="1"/>
  <c r="AP1067" i="1"/>
  <c r="K1067" i="1"/>
  <c r="L1005" i="1"/>
  <c r="L933" i="1"/>
  <c r="AR933" i="1"/>
  <c r="K933" i="1"/>
  <c r="L716" i="1"/>
  <c r="K621" i="1"/>
  <c r="AR621" i="1"/>
  <c r="AQ563" i="1"/>
  <c r="AR563" i="1"/>
  <c r="AR537" i="1"/>
  <c r="AS537" i="1"/>
  <c r="K537" i="1"/>
  <c r="L537" i="1"/>
  <c r="AS361" i="1"/>
  <c r="K361" i="1"/>
  <c r="L361" i="1"/>
  <c r="L2043" i="1"/>
  <c r="AR2019" i="1"/>
  <c r="AS2013" i="1"/>
  <c r="AP1951" i="1"/>
  <c r="AR1940" i="1"/>
  <c r="H1728" i="1"/>
  <c r="H1566" i="1"/>
  <c r="H1537" i="1"/>
  <c r="K1534" i="1"/>
  <c r="H1470" i="1"/>
  <c r="L1458" i="1"/>
  <c r="H1452" i="1"/>
  <c r="L1445" i="1"/>
  <c r="J1439" i="1"/>
  <c r="J1433" i="1"/>
  <c r="H1387" i="1"/>
  <c r="K1383" i="1"/>
  <c r="H1380" i="1"/>
  <c r="L1370" i="1"/>
  <c r="K1344" i="1"/>
  <c r="J1319" i="1"/>
  <c r="H1314" i="1"/>
  <c r="K1298" i="1"/>
  <c r="H1246" i="1"/>
  <c r="AP1108" i="1"/>
  <c r="L1108" i="1"/>
  <c r="AP1086" i="1"/>
  <c r="J1086" i="1"/>
  <c r="AR1086" i="1"/>
  <c r="L1086" i="1"/>
  <c r="K973" i="1"/>
  <c r="AP973" i="1"/>
  <c r="AQ973" i="1"/>
  <c r="K819" i="1"/>
  <c r="AR819" i="1"/>
  <c r="AP787" i="1"/>
  <c r="AR787" i="1"/>
  <c r="J719" i="1"/>
  <c r="AS719" i="1"/>
  <c r="L719" i="1"/>
  <c r="AS379" i="1"/>
  <c r="L379" i="1"/>
  <c r="H2001" i="1"/>
  <c r="H1960" i="1"/>
  <c r="H1823" i="1"/>
  <c r="H1800" i="1"/>
  <c r="H1691" i="1"/>
  <c r="H1626" i="1"/>
  <c r="H1580" i="1"/>
  <c r="H1510" i="1"/>
  <c r="H1458" i="1"/>
  <c r="L1425" i="1"/>
  <c r="L1395" i="1"/>
  <c r="J1331" i="1"/>
  <c r="AR1319" i="1"/>
  <c r="H1302" i="1"/>
  <c r="H1298" i="1"/>
  <c r="AP1128" i="1"/>
  <c r="AR1128" i="1"/>
  <c r="AR1123" i="1"/>
  <c r="L1123" i="1"/>
  <c r="AP844" i="1"/>
  <c r="AR844" i="1"/>
  <c r="K844" i="1"/>
  <c r="L844" i="1"/>
  <c r="AR699" i="1"/>
  <c r="AQ699" i="1"/>
  <c r="AR692" i="1"/>
  <c r="K692" i="1"/>
  <c r="L625" i="1"/>
  <c r="AQ625" i="1"/>
  <c r="AR625" i="1"/>
  <c r="J625" i="1"/>
  <c r="K625" i="1"/>
  <c r="H595" i="1"/>
  <c r="AP595" i="1"/>
  <c r="L474" i="1"/>
  <c r="AR474" i="1"/>
  <c r="J474" i="1"/>
  <c r="K474" i="1"/>
  <c r="AR1717" i="1"/>
  <c r="L1699" i="1"/>
  <c r="L1493" i="1"/>
  <c r="M1493" i="1" s="1"/>
  <c r="AQ1458" i="1"/>
  <c r="J1395" i="1"/>
  <c r="L1391" i="1"/>
  <c r="AS1383" i="1"/>
  <c r="K1320" i="1"/>
  <c r="AQ1319" i="1"/>
  <c r="K1306" i="1"/>
  <c r="AS1212" i="1"/>
  <c r="J1212" i="1"/>
  <c r="M1212" i="1" s="1"/>
  <c r="H1178" i="1"/>
  <c r="K1173" i="1"/>
  <c r="K1162" i="1"/>
  <c r="J1136" i="1"/>
  <c r="J1129" i="1"/>
  <c r="K1125" i="1"/>
  <c r="AQ1078" i="1"/>
  <c r="AP1024" i="1"/>
  <c r="AQ1024" i="1"/>
  <c r="AR1024" i="1"/>
  <c r="J1024" i="1"/>
  <c r="K1024" i="1"/>
  <c r="AR937" i="1"/>
  <c r="AS937" i="1"/>
  <c r="L937" i="1"/>
  <c r="L824" i="1"/>
  <c r="AP824" i="1"/>
  <c r="AR724" i="1"/>
  <c r="K724" i="1"/>
  <c r="L724" i="1"/>
  <c r="AP652" i="1"/>
  <c r="L652" i="1"/>
  <c r="K311" i="1"/>
  <c r="K305" i="1"/>
  <c r="K291" i="1"/>
  <c r="AR210" i="1"/>
  <c r="J210" i="1"/>
  <c r="J202" i="1"/>
  <c r="AQ194" i="1"/>
  <c r="K120" i="1"/>
  <c r="L82" i="1"/>
  <c r="L58" i="1"/>
  <c r="AO2920" i="1"/>
  <c r="AO2912" i="1"/>
  <c r="AM2918" i="1"/>
  <c r="AM2910" i="1"/>
  <c r="AO2404" i="1"/>
  <c r="AM1279" i="1"/>
  <c r="J321" i="1"/>
  <c r="AS311" i="1"/>
  <c r="J242" i="1"/>
  <c r="J237" i="1"/>
  <c r="L233" i="1"/>
  <c r="AQ210" i="1"/>
  <c r="H210" i="1"/>
  <c r="H202" i="1"/>
  <c r="AP194" i="1"/>
  <c r="H120" i="1"/>
  <c r="H58" i="1"/>
  <c r="AO2919" i="1"/>
  <c r="AO2911" i="1"/>
  <c r="AM2917" i="1"/>
  <c r="AM2909" i="1"/>
  <c r="AM1278" i="1"/>
  <c r="F1242" i="1"/>
  <c r="F1234" i="1"/>
  <c r="E1242" i="1"/>
  <c r="AR345" i="1"/>
  <c r="K345" i="1"/>
  <c r="AQ311" i="1"/>
  <c r="L282" i="1"/>
  <c r="AQ281" i="1"/>
  <c r="L273" i="1"/>
  <c r="L270" i="1"/>
  <c r="J264" i="1"/>
  <c r="H237" i="1"/>
  <c r="H233" i="1"/>
  <c r="AS224" i="1"/>
  <c r="K224" i="1"/>
  <c r="AS202" i="1"/>
  <c r="L201" i="1"/>
  <c r="L140" i="1"/>
  <c r="AS58" i="1"/>
  <c r="L16" i="1"/>
  <c r="AR1002" i="1"/>
  <c r="AQ998" i="1"/>
  <c r="AP983" i="1"/>
  <c r="AP900" i="1"/>
  <c r="AP890" i="1"/>
  <c r="AR871" i="1"/>
  <c r="AP846" i="1"/>
  <c r="AR842" i="1"/>
  <c r="AQ592" i="1"/>
  <c r="AR522" i="1"/>
  <c r="L376" i="1"/>
  <c r="AQ345" i="1"/>
  <c r="J345" i="1"/>
  <c r="M345" i="1" s="1"/>
  <c r="H282" i="1"/>
  <c r="J273" i="1"/>
  <c r="AQ237" i="1"/>
  <c r="AR224" i="1"/>
  <c r="J224" i="1"/>
  <c r="AQ202" i="1"/>
  <c r="L149" i="1"/>
  <c r="K140" i="1"/>
  <c r="J123" i="1"/>
  <c r="L92" i="1"/>
  <c r="L67" i="1"/>
  <c r="K57" i="1"/>
  <c r="AP1021" i="1"/>
  <c r="H1005" i="1"/>
  <c r="H943" i="1"/>
  <c r="H937" i="1"/>
  <c r="H933" i="1"/>
  <c r="AQ871" i="1"/>
  <c r="AP771" i="1"/>
  <c r="AP741" i="1"/>
  <c r="AS671" i="1"/>
  <c r="L671" i="1"/>
  <c r="H634" i="1"/>
  <c r="L598" i="1"/>
  <c r="AQ597" i="1"/>
  <c r="AP592" i="1"/>
  <c r="H586" i="1"/>
  <c r="H563" i="1"/>
  <c r="H537" i="1"/>
  <c r="L511" i="1"/>
  <c r="L458" i="1"/>
  <c r="H447" i="1"/>
  <c r="AR443" i="1"/>
  <c r="H379" i="1"/>
  <c r="J376" i="1"/>
  <c r="L355" i="1"/>
  <c r="AQ242" i="1"/>
  <c r="AP237" i="1"/>
  <c r="L225" i="1"/>
  <c r="AQ224" i="1"/>
  <c r="H201" i="1"/>
  <c r="H191" i="1"/>
  <c r="K183" i="1"/>
  <c r="AS169" i="1"/>
  <c r="J166" i="1"/>
  <c r="H149" i="1"/>
  <c r="H140" i="1"/>
  <c r="L118" i="1"/>
  <c r="H92" i="1"/>
  <c r="H79" i="1"/>
  <c r="J67" i="1"/>
  <c r="H1125" i="1"/>
  <c r="H1004" i="1"/>
  <c r="H1000" i="1"/>
  <c r="H962" i="1"/>
  <c r="H929" i="1"/>
  <c r="AP866" i="1"/>
  <c r="H853" i="1"/>
  <c r="H844" i="1"/>
  <c r="H790" i="1"/>
  <c r="AQ700" i="1"/>
  <c r="H698" i="1"/>
  <c r="H555" i="1"/>
  <c r="L547" i="1"/>
  <c r="K511" i="1"/>
  <c r="H458" i="1"/>
  <c r="H429" i="1"/>
  <c r="H412" i="1"/>
  <c r="AS376" i="1"/>
  <c r="H355" i="1"/>
  <c r="H331" i="1"/>
  <c r="H999" i="1"/>
  <c r="H920" i="1"/>
  <c r="H861" i="1"/>
  <c r="H855" i="1"/>
  <c r="H719" i="1"/>
  <c r="H652" i="1"/>
  <c r="H625" i="1"/>
  <c r="H582" i="1"/>
  <c r="L564" i="1"/>
  <c r="H494" i="1"/>
  <c r="L472" i="1"/>
  <c r="H467" i="1"/>
  <c r="L436" i="1"/>
  <c r="M436" i="1" s="1"/>
  <c r="L395" i="1"/>
  <c r="M395" i="1" s="1"/>
  <c r="AP376" i="1"/>
  <c r="AR355" i="1"/>
  <c r="L210" i="1"/>
  <c r="L194" i="1"/>
  <c r="AR149" i="1"/>
  <c r="K126" i="1"/>
  <c r="AR123" i="1"/>
  <c r="H118" i="1"/>
  <c r="K103" i="1"/>
  <c r="H97" i="1"/>
  <c r="H64" i="1"/>
  <c r="AR57" i="1"/>
  <c r="K37" i="1"/>
  <c r="L1049" i="1"/>
  <c r="J935" i="1"/>
  <c r="J803" i="1"/>
  <c r="L785" i="1"/>
  <c r="H756" i="1"/>
  <c r="K727" i="1"/>
  <c r="M727" i="1" s="1"/>
  <c r="H671" i="1"/>
  <c r="K664" i="1"/>
  <c r="J660" i="1"/>
  <c r="AQ642" i="1"/>
  <c r="H642" i="1"/>
  <c r="AQ598" i="1"/>
  <c r="H598" i="1"/>
  <c r="H580" i="1"/>
  <c r="J557" i="1"/>
  <c r="L535" i="1"/>
  <c r="H534" i="1"/>
  <c r="H518" i="1"/>
  <c r="AS516" i="1"/>
  <c r="H516" i="1"/>
  <c r="L492" i="1"/>
  <c r="L481" i="1"/>
  <c r="L460" i="1"/>
  <c r="M460" i="1" s="1"/>
  <c r="H444" i="1"/>
  <c r="AS436" i="1"/>
  <c r="K436" i="1"/>
  <c r="K395" i="1"/>
  <c r="L311" i="1"/>
  <c r="K296" i="1"/>
  <c r="L291" i="1"/>
  <c r="AS236" i="1"/>
  <c r="K210" i="1"/>
  <c r="AQ204" i="1"/>
  <c r="AS194" i="1"/>
  <c r="J194" i="1"/>
  <c r="M194" i="1" s="1"/>
  <c r="AR153" i="1"/>
  <c r="L146" i="1"/>
  <c r="L139" i="1"/>
  <c r="H126" i="1"/>
  <c r="AQ73" i="1"/>
  <c r="AS64" i="1"/>
  <c r="AR10" i="1"/>
  <c r="H8" i="1"/>
  <c r="F2916" i="1"/>
  <c r="AL2916" i="1"/>
  <c r="AM2916" i="1"/>
  <c r="AN2916" i="1"/>
  <c r="C2916" i="1"/>
  <c r="AQ2916" i="1" s="1"/>
  <c r="AO2916" i="1"/>
  <c r="D2916" i="1"/>
  <c r="E2916" i="1"/>
  <c r="C2922" i="1"/>
  <c r="K2922" i="1" s="1"/>
  <c r="AO2922" i="1"/>
  <c r="D2922" i="1"/>
  <c r="E2922" i="1"/>
  <c r="F2922" i="1"/>
  <c r="G2922" i="1"/>
  <c r="AL2922" i="1"/>
  <c r="AM2922" i="1"/>
  <c r="AL2914" i="1"/>
  <c r="AM2914" i="1"/>
  <c r="C2914" i="1"/>
  <c r="AP2914" i="1" s="1"/>
  <c r="AO2914" i="1"/>
  <c r="D2914" i="1"/>
  <c r="E2914" i="1"/>
  <c r="F2914" i="1"/>
  <c r="G2914" i="1"/>
  <c r="E2920" i="1"/>
  <c r="F2920" i="1"/>
  <c r="G2920" i="1"/>
  <c r="AL2920" i="1"/>
  <c r="AM2920" i="1"/>
  <c r="AN2920" i="1"/>
  <c r="C2920" i="1"/>
  <c r="J2920" i="1" s="1"/>
  <c r="D2920" i="1"/>
  <c r="AN2912" i="1"/>
  <c r="C2912" i="1"/>
  <c r="AS2912" i="1" s="1"/>
  <c r="D2912" i="1"/>
  <c r="E2912" i="1"/>
  <c r="F2912" i="1"/>
  <c r="G2912" i="1"/>
  <c r="AL2912" i="1"/>
  <c r="AM2912" i="1"/>
  <c r="D2918" i="1"/>
  <c r="E2918" i="1"/>
  <c r="F2918" i="1"/>
  <c r="G2918" i="1"/>
  <c r="AL2918" i="1"/>
  <c r="C2918" i="1"/>
  <c r="AR2918" i="1" s="1"/>
  <c r="AN2918" i="1"/>
  <c r="D2910" i="1"/>
  <c r="E2910" i="1"/>
  <c r="F2910" i="1"/>
  <c r="G2910" i="1"/>
  <c r="AL2910" i="1"/>
  <c r="C2910" i="1"/>
  <c r="K2910" i="1" s="1"/>
  <c r="AN2910" i="1"/>
  <c r="AO2910" i="1"/>
  <c r="AL2406" i="1"/>
  <c r="AM2406" i="1"/>
  <c r="C2406" i="1"/>
  <c r="J2406" i="1" s="1"/>
  <c r="AO2406" i="1"/>
  <c r="D2406" i="1"/>
  <c r="E2406" i="1"/>
  <c r="F2406" i="1"/>
  <c r="AN2403" i="1"/>
  <c r="C2403" i="1"/>
  <c r="AS2403" i="1" s="1"/>
  <c r="D2403" i="1"/>
  <c r="E2403" i="1"/>
  <c r="F2403" i="1"/>
  <c r="G2403" i="1"/>
  <c r="AL2403" i="1"/>
  <c r="AM2403" i="1"/>
  <c r="AM2405" i="1"/>
  <c r="AN2405" i="1"/>
  <c r="C2405" i="1"/>
  <c r="J2405" i="1" s="1"/>
  <c r="AO2405" i="1"/>
  <c r="D2405" i="1"/>
  <c r="E2405" i="1"/>
  <c r="G2405" i="1"/>
  <c r="F2405" i="1"/>
  <c r="AM1843" i="1"/>
  <c r="AN1843" i="1"/>
  <c r="C1843" i="1"/>
  <c r="AR1843" i="1" s="1"/>
  <c r="D1843" i="1"/>
  <c r="E1843" i="1"/>
  <c r="F1843" i="1"/>
  <c r="C1835" i="1"/>
  <c r="AQ1835" i="1" s="1"/>
  <c r="D1835" i="1"/>
  <c r="E1835" i="1"/>
  <c r="F1835" i="1"/>
  <c r="AM1835" i="1"/>
  <c r="AN1835" i="1"/>
  <c r="G1838" i="1"/>
  <c r="AM1838" i="1"/>
  <c r="AN1838" i="1"/>
  <c r="C1838" i="1"/>
  <c r="J1838" i="1" s="1"/>
  <c r="D1838" i="1"/>
  <c r="E1838" i="1"/>
  <c r="E1840" i="1"/>
  <c r="F1840" i="1"/>
  <c r="G1840" i="1"/>
  <c r="AM1840" i="1"/>
  <c r="C1840" i="1"/>
  <c r="K1840" i="1" s="1"/>
  <c r="D1840" i="1"/>
  <c r="AN1842" i="1"/>
  <c r="C1842" i="1"/>
  <c r="K1842" i="1" s="1"/>
  <c r="D1842" i="1"/>
  <c r="E1842" i="1"/>
  <c r="F1842" i="1"/>
  <c r="G1842" i="1"/>
  <c r="AO1281" i="1"/>
  <c r="AO1273" i="1"/>
  <c r="C1285" i="1"/>
  <c r="L1285" i="1" s="1"/>
  <c r="AO1285" i="1"/>
  <c r="D1285" i="1"/>
  <c r="E1285" i="1"/>
  <c r="F1285" i="1"/>
  <c r="AL1285" i="1"/>
  <c r="AM1285" i="1"/>
  <c r="E1277" i="1"/>
  <c r="F1277" i="1"/>
  <c r="AL1277" i="1"/>
  <c r="AM1277" i="1"/>
  <c r="AO1277" i="1"/>
  <c r="C1277" i="1"/>
  <c r="AS1277" i="1" s="1"/>
  <c r="D1277" i="1"/>
  <c r="D1283" i="1"/>
  <c r="E1283" i="1"/>
  <c r="F1283" i="1"/>
  <c r="G1283" i="1"/>
  <c r="AL1283" i="1"/>
  <c r="AM1283" i="1"/>
  <c r="C1283" i="1"/>
  <c r="AO1283" i="1"/>
  <c r="G1275" i="1"/>
  <c r="AL1275" i="1"/>
  <c r="AM1275" i="1"/>
  <c r="C1275" i="1"/>
  <c r="AO1275" i="1"/>
  <c r="D1275" i="1"/>
  <c r="E1275" i="1"/>
  <c r="F1275" i="1"/>
  <c r="AL1281" i="1"/>
  <c r="AM1281" i="1"/>
  <c r="C1281" i="1"/>
  <c r="AR1281" i="1" s="1"/>
  <c r="D1281" i="1"/>
  <c r="E1281" i="1"/>
  <c r="F1281" i="1"/>
  <c r="G1281" i="1"/>
  <c r="J1311" i="23"/>
  <c r="K1311" i="23"/>
  <c r="L1311" i="23"/>
  <c r="J1260" i="23"/>
  <c r="K1260" i="23"/>
  <c r="J1224" i="23"/>
  <c r="K1224" i="23"/>
  <c r="L1224" i="23"/>
  <c r="L1538" i="23"/>
  <c r="L1535" i="23"/>
  <c r="L1520" i="23"/>
  <c r="L1501" i="23"/>
  <c r="J1483" i="23"/>
  <c r="L1483" i="23"/>
  <c r="J1482" i="23"/>
  <c r="K1482" i="23"/>
  <c r="J1444" i="23"/>
  <c r="K1444" i="23"/>
  <c r="L1444" i="23"/>
  <c r="J1423" i="23"/>
  <c r="K1423" i="23"/>
  <c r="L1423" i="23"/>
  <c r="J1411" i="23"/>
  <c r="K1411" i="23"/>
  <c r="H1365" i="23"/>
  <c r="J1365" i="23"/>
  <c r="H1271" i="23"/>
  <c r="J1271" i="23"/>
  <c r="J1177" i="23"/>
  <c r="K1177" i="23"/>
  <c r="L1177" i="23"/>
  <c r="J1165" i="23"/>
  <c r="H1165" i="23"/>
  <c r="K1165" i="23"/>
  <c r="K1150" i="23"/>
  <c r="J1150" i="23"/>
  <c r="L1150" i="23"/>
  <c r="J1137" i="23"/>
  <c r="H1137" i="23"/>
  <c r="K1137" i="23"/>
  <c r="K1078" i="23"/>
  <c r="J1078" i="23"/>
  <c r="L1078" i="23"/>
  <c r="K521" i="23"/>
  <c r="H521" i="23"/>
  <c r="J521" i="23"/>
  <c r="L521" i="23"/>
  <c r="J474" i="23"/>
  <c r="K474" i="23"/>
  <c r="J462" i="23"/>
  <c r="L462" i="23"/>
  <c r="AO2918" i="1"/>
  <c r="J1131" i="23"/>
  <c r="K1131" i="23"/>
  <c r="K1573" i="23"/>
  <c r="J1538" i="23"/>
  <c r="K1535" i="23"/>
  <c r="L1531" i="23"/>
  <c r="J1520" i="23"/>
  <c r="L1519" i="23"/>
  <c r="K1506" i="23"/>
  <c r="L1504" i="23"/>
  <c r="K1501" i="23"/>
  <c r="J1468" i="23"/>
  <c r="K1468" i="23"/>
  <c r="L1468" i="23"/>
  <c r="J1381" i="23"/>
  <c r="K1381" i="23"/>
  <c r="J1348" i="23"/>
  <c r="K1348" i="23"/>
  <c r="L1348" i="23"/>
  <c r="J1330" i="23"/>
  <c r="K1330" i="23"/>
  <c r="J1307" i="23"/>
  <c r="K1307" i="23"/>
  <c r="L1307" i="23"/>
  <c r="L1295" i="23"/>
  <c r="K1261" i="23"/>
  <c r="H1261" i="23"/>
  <c r="J1261" i="23"/>
  <c r="J1247" i="23"/>
  <c r="K1247" i="23"/>
  <c r="J1225" i="23"/>
  <c r="K1225" i="23"/>
  <c r="L1225" i="23"/>
  <c r="J1207" i="23"/>
  <c r="K1207" i="23"/>
  <c r="J1156" i="23"/>
  <c r="K1156" i="23"/>
  <c r="L1156" i="23"/>
  <c r="J1127" i="23"/>
  <c r="K1127" i="23"/>
  <c r="H1127" i="23"/>
  <c r="L1127" i="23"/>
  <c r="J1112" i="23"/>
  <c r="K1112" i="23"/>
  <c r="L1112" i="23"/>
  <c r="J1107" i="23"/>
  <c r="K1107" i="23"/>
  <c r="L1107" i="23"/>
  <c r="J1093" i="23"/>
  <c r="K1093" i="23"/>
  <c r="L1093" i="23"/>
  <c r="J937" i="23"/>
  <c r="K937" i="23"/>
  <c r="J1347" i="23"/>
  <c r="K1347" i="23"/>
  <c r="L1347" i="23"/>
  <c r="H1159" i="23"/>
  <c r="J1159" i="23"/>
  <c r="J557" i="23"/>
  <c r="K557" i="23"/>
  <c r="L557" i="23"/>
  <c r="L1572" i="23"/>
  <c r="J1535" i="23"/>
  <c r="L1534" i="23"/>
  <c r="L1533" i="23"/>
  <c r="K1531" i="23"/>
  <c r="M1531" i="23" s="1"/>
  <c r="L1526" i="23"/>
  <c r="L1525" i="23"/>
  <c r="H1520" i="23"/>
  <c r="K1519" i="23"/>
  <c r="L1518" i="23"/>
  <c r="J1504" i="23"/>
  <c r="H1501" i="23"/>
  <c r="L1482" i="23"/>
  <c r="H1445" i="23"/>
  <c r="J1445" i="23"/>
  <c r="K1424" i="23"/>
  <c r="H1424" i="23"/>
  <c r="J1424" i="23"/>
  <c r="L1365" i="23"/>
  <c r="K1360" i="23"/>
  <c r="J1360" i="23"/>
  <c r="L1360" i="23"/>
  <c r="L1271" i="23"/>
  <c r="K1243" i="23"/>
  <c r="J1243" i="23"/>
  <c r="L1243" i="23"/>
  <c r="K1178" i="23"/>
  <c r="J1178" i="23"/>
  <c r="L1178" i="23"/>
  <c r="K1159" i="23"/>
  <c r="J1151" i="23"/>
  <c r="K1151" i="23"/>
  <c r="L1131" i="23"/>
  <c r="J1051" i="23"/>
  <c r="K1051" i="23"/>
  <c r="L1051" i="23"/>
  <c r="H1024" i="23"/>
  <c r="K1024" i="23"/>
  <c r="J1024" i="23"/>
  <c r="L1024" i="23"/>
  <c r="K985" i="23"/>
  <c r="J985" i="23"/>
  <c r="J905" i="23"/>
  <c r="K905" i="23"/>
  <c r="H936" i="23"/>
  <c r="K936" i="23"/>
  <c r="J936" i="23"/>
  <c r="L936" i="23"/>
  <c r="K1572" i="23"/>
  <c r="K1571" i="23"/>
  <c r="L1550" i="23"/>
  <c r="L1549" i="23"/>
  <c r="L1544" i="23"/>
  <c r="K1543" i="23"/>
  <c r="J1534" i="23"/>
  <c r="K1533" i="23"/>
  <c r="K1530" i="23"/>
  <c r="L1528" i="23"/>
  <c r="J1526" i="23"/>
  <c r="K1525" i="23"/>
  <c r="K1524" i="23"/>
  <c r="K1523" i="23"/>
  <c r="J1519" i="23"/>
  <c r="J1518" i="23"/>
  <c r="K1486" i="23"/>
  <c r="J1486" i="23"/>
  <c r="K1483" i="23"/>
  <c r="H1482" i="23"/>
  <c r="L1474" i="23"/>
  <c r="J1469" i="23"/>
  <c r="K1469" i="23"/>
  <c r="L1411" i="23"/>
  <c r="K1365" i="23"/>
  <c r="H1349" i="23"/>
  <c r="J1349" i="23"/>
  <c r="J1313" i="23"/>
  <c r="K1313" i="23"/>
  <c r="J1308" i="23"/>
  <c r="K1308" i="23"/>
  <c r="K1271" i="23"/>
  <c r="K1219" i="23"/>
  <c r="J1219" i="23"/>
  <c r="L1219" i="23"/>
  <c r="J1192" i="23"/>
  <c r="K1192" i="23"/>
  <c r="L1165" i="23"/>
  <c r="J1157" i="23"/>
  <c r="K1157" i="23"/>
  <c r="L1157" i="23"/>
  <c r="L1137" i="23"/>
  <c r="H1131" i="23"/>
  <c r="J992" i="23"/>
  <c r="K992" i="23"/>
  <c r="L992" i="23"/>
  <c r="K945" i="23"/>
  <c r="J945" i="23"/>
  <c r="J916" i="23"/>
  <c r="H916" i="23"/>
  <c r="L916" i="23"/>
  <c r="K916" i="23"/>
  <c r="J830" i="23"/>
  <c r="K830" i="23"/>
  <c r="L830" i="23"/>
  <c r="K1406" i="23"/>
  <c r="J1406" i="23"/>
  <c r="L1406" i="23"/>
  <c r="J972" i="23"/>
  <c r="K972" i="23"/>
  <c r="L972" i="23"/>
  <c r="AN2922" i="1"/>
  <c r="H1572" i="23"/>
  <c r="L1566" i="23"/>
  <c r="L1560" i="23"/>
  <c r="M1560" i="23" s="1"/>
  <c r="J1559" i="23"/>
  <c r="L1558" i="23"/>
  <c r="J1550" i="23"/>
  <c r="K1549" i="23"/>
  <c r="J1544" i="23"/>
  <c r="J1543" i="23"/>
  <c r="L1542" i="23"/>
  <c r="H1534" i="23"/>
  <c r="H1531" i="23"/>
  <c r="J1528" i="23"/>
  <c r="H1526" i="23"/>
  <c r="H1524" i="23"/>
  <c r="H1518" i="23"/>
  <c r="H1483" i="23"/>
  <c r="J1474" i="23"/>
  <c r="L1445" i="23"/>
  <c r="H1426" i="23"/>
  <c r="J1426" i="23"/>
  <c r="L1381" i="23"/>
  <c r="L1330" i="23"/>
  <c r="J1263" i="23"/>
  <c r="K1263" i="23"/>
  <c r="L1261" i="23"/>
  <c r="H1250" i="23"/>
  <c r="J1250" i="23"/>
  <c r="L1247" i="23"/>
  <c r="H1229" i="23"/>
  <c r="J1229" i="23"/>
  <c r="H1210" i="23"/>
  <c r="J1210" i="23"/>
  <c r="L1207" i="23"/>
  <c r="H1179" i="23"/>
  <c r="J1179" i="23"/>
  <c r="H1177" i="23"/>
  <c r="K1122" i="23"/>
  <c r="L1122" i="23"/>
  <c r="J1122" i="23"/>
  <c r="K1102" i="23"/>
  <c r="L1102" i="23"/>
  <c r="J1102" i="23"/>
  <c r="J1036" i="23"/>
  <c r="K1036" i="23"/>
  <c r="L1036" i="23"/>
  <c r="J1025" i="23"/>
  <c r="K1025" i="23"/>
  <c r="J883" i="23"/>
  <c r="L883" i="23"/>
  <c r="J865" i="23"/>
  <c r="K865" i="23"/>
  <c r="L865" i="23"/>
  <c r="K839" i="23"/>
  <c r="H839" i="23"/>
  <c r="J839" i="23"/>
  <c r="L839" i="23"/>
  <c r="L1568" i="23"/>
  <c r="J1566" i="23"/>
  <c r="J1560" i="23"/>
  <c r="J1558" i="23"/>
  <c r="K1557" i="23"/>
  <c r="H1550" i="23"/>
  <c r="H1544" i="23"/>
  <c r="J1542" i="23"/>
  <c r="K1541" i="23"/>
  <c r="H1533" i="23"/>
  <c r="H1525" i="23"/>
  <c r="K1514" i="23"/>
  <c r="L1512" i="23"/>
  <c r="H1511" i="23"/>
  <c r="J1508" i="23"/>
  <c r="K1508" i="23"/>
  <c r="H1474" i="23"/>
  <c r="K1445" i="23"/>
  <c r="L1424" i="23"/>
  <c r="J1405" i="23"/>
  <c r="K1405" i="23"/>
  <c r="L1405" i="23"/>
  <c r="H1381" i="23"/>
  <c r="L1349" i="23"/>
  <c r="H1330" i="23"/>
  <c r="J1294" i="23"/>
  <c r="K1294" i="23"/>
  <c r="L1294" i="23"/>
  <c r="F1286" i="23"/>
  <c r="G1286" i="23"/>
  <c r="K1259" i="23"/>
  <c r="J1259" i="23"/>
  <c r="L1259" i="23"/>
  <c r="H1247" i="23"/>
  <c r="K1245" i="23"/>
  <c r="J1245" i="23"/>
  <c r="L1245" i="23"/>
  <c r="H1207" i="23"/>
  <c r="K1187" i="23"/>
  <c r="J1187" i="23"/>
  <c r="L1187" i="23"/>
  <c r="K1158" i="23"/>
  <c r="J1158" i="23"/>
  <c r="L1158" i="23"/>
  <c r="L1151" i="23"/>
  <c r="K1130" i="23"/>
  <c r="L1130" i="23"/>
  <c r="J1130" i="23"/>
  <c r="J1073" i="23"/>
  <c r="H1073" i="23"/>
  <c r="L1073" i="23"/>
  <c r="K1073" i="23"/>
  <c r="J993" i="23"/>
  <c r="K993" i="23"/>
  <c r="J971" i="23"/>
  <c r="L971" i="23"/>
  <c r="J965" i="23"/>
  <c r="K965" i="23"/>
  <c r="K917" i="23"/>
  <c r="J917" i="23"/>
  <c r="K871" i="23"/>
  <c r="J871" i="23"/>
  <c r="L871" i="23"/>
  <c r="H1295" i="23"/>
  <c r="J1295" i="23"/>
  <c r="J1047" i="23"/>
  <c r="H1047" i="23"/>
  <c r="K1047" i="23"/>
  <c r="AN2914" i="1"/>
  <c r="F1575" i="23"/>
  <c r="H1566" i="23"/>
  <c r="H1560" i="23"/>
  <c r="H1558" i="23"/>
  <c r="H1549" i="23"/>
  <c r="H1542" i="23"/>
  <c r="J1512" i="23"/>
  <c r="J1500" i="23"/>
  <c r="L1500" i="23"/>
  <c r="L1491" i="23"/>
  <c r="L1487" i="23"/>
  <c r="K1480" i="23"/>
  <c r="J1480" i="23"/>
  <c r="L1480" i="23"/>
  <c r="K1472" i="23"/>
  <c r="J1472" i="23"/>
  <c r="L1472" i="23"/>
  <c r="K1454" i="23"/>
  <c r="J1454" i="23"/>
  <c r="L1454" i="23"/>
  <c r="L1426" i="23"/>
  <c r="J1362" i="23"/>
  <c r="K1362" i="23"/>
  <c r="H1360" i="23"/>
  <c r="K1342" i="23"/>
  <c r="J1342" i="23"/>
  <c r="L1342" i="23"/>
  <c r="L1250" i="23"/>
  <c r="J1240" i="23"/>
  <c r="K1240" i="23"/>
  <c r="L1240" i="23"/>
  <c r="L1229" i="23"/>
  <c r="L1210" i="23"/>
  <c r="J1164" i="23"/>
  <c r="K1164" i="23"/>
  <c r="L1164" i="23"/>
  <c r="H1151" i="23"/>
  <c r="J1149" i="23"/>
  <c r="K1149" i="23"/>
  <c r="L1149" i="23"/>
  <c r="J1136" i="23"/>
  <c r="K1136" i="23"/>
  <c r="L1136" i="23"/>
  <c r="J1123" i="23"/>
  <c r="K1123" i="23"/>
  <c r="L1123" i="23"/>
  <c r="J1103" i="23"/>
  <c r="H1103" i="23"/>
  <c r="K1103" i="23"/>
  <c r="L1103" i="23"/>
  <c r="E1043" i="23"/>
  <c r="J1037" i="23"/>
  <c r="K1037" i="23"/>
  <c r="H884" i="23"/>
  <c r="J884" i="23"/>
  <c r="K884" i="23"/>
  <c r="L884" i="23"/>
  <c r="H1476" i="23"/>
  <c r="H1446" i="23"/>
  <c r="H1332" i="23"/>
  <c r="H1315" i="23"/>
  <c r="J1309" i="23"/>
  <c r="H1296" i="23"/>
  <c r="E1286" i="23"/>
  <c r="H1277" i="23"/>
  <c r="H1274" i="23"/>
  <c r="H1272" i="23"/>
  <c r="H1269" i="23"/>
  <c r="H1265" i="23"/>
  <c r="H1251" i="23"/>
  <c r="H1234" i="23"/>
  <c r="H1230" i="23"/>
  <c r="H1227" i="23"/>
  <c r="H1211" i="23"/>
  <c r="H1194" i="23"/>
  <c r="K1193" i="23"/>
  <c r="J1166" i="23"/>
  <c r="J1138" i="23"/>
  <c r="J1128" i="23"/>
  <c r="H1125" i="23"/>
  <c r="K1114" i="23"/>
  <c r="J1114" i="23"/>
  <c r="K1094" i="23"/>
  <c r="J1094" i="23"/>
  <c r="J1084" i="23"/>
  <c r="K1084" i="23"/>
  <c r="L1084" i="23"/>
  <c r="K1074" i="23"/>
  <c r="L1074" i="23"/>
  <c r="J1064" i="23"/>
  <c r="K1064" i="23"/>
  <c r="L1064" i="23"/>
  <c r="J1053" i="23"/>
  <c r="K1053" i="23"/>
  <c r="J1032" i="23"/>
  <c r="K1032" i="23"/>
  <c r="H1020" i="23"/>
  <c r="H1006" i="23"/>
  <c r="J1001" i="23"/>
  <c r="K1001" i="23"/>
  <c r="K997" i="23"/>
  <c r="H996" i="23"/>
  <c r="H925" i="23"/>
  <c r="J915" i="23"/>
  <c r="J349" i="23"/>
  <c r="K349" i="23"/>
  <c r="K133" i="23"/>
  <c r="J133" i="23"/>
  <c r="L133" i="23"/>
  <c r="K1410" i="23"/>
  <c r="L1408" i="23"/>
  <c r="L1359" i="23"/>
  <c r="L1341" i="23"/>
  <c r="H1331" i="23"/>
  <c r="L1326" i="23"/>
  <c r="H1314" i="23"/>
  <c r="H1309" i="23"/>
  <c r="L1306" i="23"/>
  <c r="M1306" i="23" s="1"/>
  <c r="L1290" i="23"/>
  <c r="M1290" i="23" s="1"/>
  <c r="H1264" i="23"/>
  <c r="H1248" i="23"/>
  <c r="H1226" i="23"/>
  <c r="H1208" i="23"/>
  <c r="H1193" i="23"/>
  <c r="H1166" i="23"/>
  <c r="H1138" i="23"/>
  <c r="H1129" i="23"/>
  <c r="H1126" i="23"/>
  <c r="H1115" i="23"/>
  <c r="K1115" i="23"/>
  <c r="H1106" i="23"/>
  <c r="H1095" i="23"/>
  <c r="K1095" i="23"/>
  <c r="M1095" i="23" s="1"/>
  <c r="J1079" i="23"/>
  <c r="K1079" i="23"/>
  <c r="K1054" i="23"/>
  <c r="J1054" i="23"/>
  <c r="H1050" i="23"/>
  <c r="H968" i="23"/>
  <c r="H961" i="23"/>
  <c r="H909" i="23"/>
  <c r="J894" i="23"/>
  <c r="K894" i="23"/>
  <c r="K807" i="23"/>
  <c r="J807" i="23"/>
  <c r="L807" i="23"/>
  <c r="K627" i="23"/>
  <c r="J627" i="23"/>
  <c r="L627" i="23"/>
  <c r="J623" i="23"/>
  <c r="K623" i="23"/>
  <c r="L623" i="23"/>
  <c r="K417" i="23"/>
  <c r="L417" i="23"/>
  <c r="J139" i="23"/>
  <c r="K139" i="23"/>
  <c r="L139" i="23"/>
  <c r="H1469" i="23"/>
  <c r="K1467" i="23"/>
  <c r="L1462" i="23"/>
  <c r="L1461" i="23"/>
  <c r="L1459" i="23"/>
  <c r="K1453" i="23"/>
  <c r="K1443" i="23"/>
  <c r="M1443" i="23" s="1"/>
  <c r="L1440" i="23"/>
  <c r="L1439" i="23"/>
  <c r="L1422" i="23"/>
  <c r="L1421" i="23"/>
  <c r="K1419" i="23"/>
  <c r="H1411" i="23"/>
  <c r="J1408" i="23"/>
  <c r="H1406" i="23"/>
  <c r="L1404" i="23"/>
  <c r="L1403" i="23"/>
  <c r="L1390" i="23"/>
  <c r="L1380" i="23"/>
  <c r="L1379" i="23"/>
  <c r="H1361" i="23"/>
  <c r="K1359" i="23"/>
  <c r="L1355" i="23"/>
  <c r="H1348" i="23"/>
  <c r="K1346" i="23"/>
  <c r="L1344" i="23"/>
  <c r="K1341" i="23"/>
  <c r="L1303" i="23"/>
  <c r="L1293" i="23"/>
  <c r="L1292" i="23"/>
  <c r="M1289" i="23"/>
  <c r="L1283" i="23"/>
  <c r="H1246" i="23"/>
  <c r="H1245" i="23"/>
  <c r="H1243" i="23"/>
  <c r="L1237" i="23"/>
  <c r="H1225" i="23"/>
  <c r="L1221" i="23"/>
  <c r="K1218" i="23"/>
  <c r="H1206" i="23"/>
  <c r="J1205" i="23"/>
  <c r="H1192" i="23"/>
  <c r="K1189" i="23"/>
  <c r="H1187" i="23"/>
  <c r="J1186" i="23"/>
  <c r="L1185" i="23"/>
  <c r="H1178" i="23"/>
  <c r="L1170" i="23"/>
  <c r="L1169" i="23"/>
  <c r="H1158" i="23"/>
  <c r="H1157" i="23"/>
  <c r="L1141" i="23"/>
  <c r="H1130" i="23"/>
  <c r="J1057" i="23"/>
  <c r="K1057" i="23"/>
  <c r="L1057" i="23"/>
  <c r="H1036" i="23"/>
  <c r="J1005" i="23"/>
  <c r="K1005" i="23"/>
  <c r="J995" i="23"/>
  <c r="L995" i="23"/>
  <c r="H992" i="23"/>
  <c r="H940" i="23"/>
  <c r="K940" i="23"/>
  <c r="H937" i="23"/>
  <c r="L928" i="23"/>
  <c r="J907" i="23"/>
  <c r="L907" i="23"/>
  <c r="K895" i="23"/>
  <c r="H895" i="23"/>
  <c r="K389" i="23"/>
  <c r="L389" i="23"/>
  <c r="J380" i="23"/>
  <c r="K380" i="23"/>
  <c r="L380" i="23"/>
  <c r="H1468" i="23"/>
  <c r="J1462" i="23"/>
  <c r="K1461" i="23"/>
  <c r="K1460" i="23"/>
  <c r="K1459" i="23"/>
  <c r="L1456" i="23"/>
  <c r="H1454" i="23"/>
  <c r="J1453" i="23"/>
  <c r="L1452" i="23"/>
  <c r="J1440" i="23"/>
  <c r="K1439" i="23"/>
  <c r="L1438" i="23"/>
  <c r="J1422" i="23"/>
  <c r="K1421" i="23"/>
  <c r="H1405" i="23"/>
  <c r="K1404" i="23"/>
  <c r="K1403" i="23"/>
  <c r="L1398" i="23"/>
  <c r="J1390" i="23"/>
  <c r="K1380" i="23"/>
  <c r="K1379" i="23"/>
  <c r="L1376" i="23"/>
  <c r="L1358" i="23"/>
  <c r="K1355" i="23"/>
  <c r="H1347" i="23"/>
  <c r="J1346" i="23"/>
  <c r="J1344" i="23"/>
  <c r="H1342" i="23"/>
  <c r="L1340" i="23"/>
  <c r="H1311" i="23"/>
  <c r="H1307" i="23"/>
  <c r="H1259" i="23"/>
  <c r="H1240" i="23"/>
  <c r="H1224" i="23"/>
  <c r="H1219" i="23"/>
  <c r="H1150" i="23"/>
  <c r="H1149" i="23"/>
  <c r="H1107" i="23"/>
  <c r="H1078" i="23"/>
  <c r="H1051" i="23"/>
  <c r="H1028" i="23"/>
  <c r="K1028" i="23"/>
  <c r="H1025" i="23"/>
  <c r="H972" i="23"/>
  <c r="H965" i="23"/>
  <c r="H938" i="23"/>
  <c r="J912" i="23"/>
  <c r="H912" i="23"/>
  <c r="H474" i="23"/>
  <c r="J418" i="23"/>
  <c r="K418" i="23"/>
  <c r="L418" i="23"/>
  <c r="K409" i="23"/>
  <c r="L409" i="23"/>
  <c r="J1456" i="23"/>
  <c r="K1452" i="23"/>
  <c r="H1443" i="23"/>
  <c r="H1440" i="23"/>
  <c r="J1438" i="23"/>
  <c r="H1422" i="23"/>
  <c r="H1419" i="23"/>
  <c r="H1404" i="23"/>
  <c r="J1398" i="23"/>
  <c r="K1396" i="23"/>
  <c r="H1390" i="23"/>
  <c r="K1378" i="23"/>
  <c r="J1376" i="23"/>
  <c r="L1371" i="23"/>
  <c r="J1358" i="23"/>
  <c r="H1345" i="23"/>
  <c r="H1344" i="23"/>
  <c r="H1341" i="23"/>
  <c r="K1340" i="23"/>
  <c r="K1321" i="23"/>
  <c r="L1316" i="23"/>
  <c r="L1280" i="23"/>
  <c r="J1125" i="23"/>
  <c r="L1125" i="23"/>
  <c r="J1045" i="23"/>
  <c r="H1045" i="23"/>
  <c r="L1045" i="23"/>
  <c r="J1035" i="23"/>
  <c r="L1035" i="23"/>
  <c r="J996" i="23"/>
  <c r="K996" i="23"/>
  <c r="K925" i="23"/>
  <c r="J925" i="23"/>
  <c r="K889" i="23"/>
  <c r="J889" i="23"/>
  <c r="J515" i="23"/>
  <c r="K515" i="23"/>
  <c r="J472" i="23"/>
  <c r="K472" i="23"/>
  <c r="J456" i="23"/>
  <c r="K456" i="23"/>
  <c r="L456" i="23"/>
  <c r="K377" i="23"/>
  <c r="L377" i="23"/>
  <c r="J220" i="23"/>
  <c r="L220" i="23"/>
  <c r="H1502" i="23"/>
  <c r="H1461" i="23"/>
  <c r="H1459" i="23"/>
  <c r="J1458" i="23"/>
  <c r="H1456" i="23"/>
  <c r="H1452" i="23"/>
  <c r="K1450" i="23"/>
  <c r="J1448" i="23"/>
  <c r="H1438" i="23"/>
  <c r="L1432" i="23"/>
  <c r="L1430" i="23"/>
  <c r="H1421" i="23"/>
  <c r="L1414" i="23"/>
  <c r="H1403" i="23"/>
  <c r="J1400" i="23"/>
  <c r="M1400" i="23" s="1"/>
  <c r="H1398" i="23"/>
  <c r="H1396" i="23"/>
  <c r="K1394" i="23"/>
  <c r="L1384" i="23"/>
  <c r="H1379" i="23"/>
  <c r="J1378" i="23"/>
  <c r="H1376" i="23"/>
  <c r="H1358" i="23"/>
  <c r="H1355" i="23"/>
  <c r="J1354" i="23"/>
  <c r="M1354" i="23" s="1"/>
  <c r="J1352" i="23"/>
  <c r="H1340" i="23"/>
  <c r="L1336" i="23"/>
  <c r="K1333" i="23"/>
  <c r="J1321" i="23"/>
  <c r="K1319" i="23"/>
  <c r="L1275" i="23"/>
  <c r="L1253" i="23"/>
  <c r="L1235" i="23"/>
  <c r="K1215" i="23"/>
  <c r="K1213" i="23"/>
  <c r="K1202" i="23"/>
  <c r="M1200" i="23"/>
  <c r="K1199" i="23"/>
  <c r="L1195" i="23"/>
  <c r="J1183" i="23"/>
  <c r="L1174" i="23"/>
  <c r="L1173" i="23"/>
  <c r="M1161" i="23"/>
  <c r="K1153" i="23"/>
  <c r="M1153" i="23" s="1"/>
  <c r="L1146" i="23"/>
  <c r="M1146" i="23" s="1"/>
  <c r="L1145" i="23"/>
  <c r="K1134" i="23"/>
  <c r="J1129" i="23"/>
  <c r="L1129" i="23"/>
  <c r="K1126" i="23"/>
  <c r="L1126" i="23"/>
  <c r="J1121" i="23"/>
  <c r="H1121" i="23"/>
  <c r="L1121" i="23"/>
  <c r="K1106" i="23"/>
  <c r="J1106" i="23"/>
  <c r="L1106" i="23"/>
  <c r="J1101" i="23"/>
  <c r="H1101" i="23"/>
  <c r="L1101" i="23"/>
  <c r="K1050" i="23"/>
  <c r="J1050" i="23"/>
  <c r="L1050" i="23"/>
  <c r="K1046" i="23"/>
  <c r="L1046" i="23"/>
  <c r="L980" i="23"/>
  <c r="J961" i="23"/>
  <c r="K961" i="23"/>
  <c r="J909" i="23"/>
  <c r="K909" i="23"/>
  <c r="H894" i="23"/>
  <c r="J789" i="23"/>
  <c r="K789" i="23"/>
  <c r="L789" i="23"/>
  <c r="J736" i="23"/>
  <c r="K736" i="23"/>
  <c r="L736" i="23"/>
  <c r="J702" i="23"/>
  <c r="L702" i="23"/>
  <c r="J505" i="23"/>
  <c r="L505" i="23"/>
  <c r="J410" i="23"/>
  <c r="K410" i="23"/>
  <c r="AM1273" i="1"/>
  <c r="C1273" i="1"/>
  <c r="L1273" i="1" s="1"/>
  <c r="D1273" i="1"/>
  <c r="E1273" i="1"/>
  <c r="F1273" i="1"/>
  <c r="G1273" i="1"/>
  <c r="AL1273" i="1"/>
  <c r="C1279" i="1"/>
  <c r="AO1279" i="1"/>
  <c r="D1279" i="1"/>
  <c r="E1279" i="1"/>
  <c r="F1279" i="1"/>
  <c r="G1279" i="1"/>
  <c r="AL1279" i="1"/>
  <c r="AO1235" i="1"/>
  <c r="AO336" i="1"/>
  <c r="AM336" i="1"/>
  <c r="AL336" i="1"/>
  <c r="F336" i="1"/>
  <c r="E336" i="1"/>
  <c r="G336" i="1"/>
  <c r="C336" i="1"/>
  <c r="AP336" i="1" s="1"/>
  <c r="D336" i="1"/>
  <c r="AN2921" i="1"/>
  <c r="AN2913" i="1"/>
  <c r="AL2915" i="1"/>
  <c r="AM2915" i="1"/>
  <c r="AN2915" i="1"/>
  <c r="C2915" i="1"/>
  <c r="AP2915" i="1" s="1"/>
  <c r="AO2915" i="1"/>
  <c r="D2915" i="1"/>
  <c r="E2915" i="1"/>
  <c r="F2915" i="1"/>
  <c r="D2921" i="1"/>
  <c r="E2921" i="1"/>
  <c r="F2921" i="1"/>
  <c r="G2921" i="1"/>
  <c r="AL2921" i="1"/>
  <c r="AM2921" i="1"/>
  <c r="C2921" i="1"/>
  <c r="J2921" i="1" s="1"/>
  <c r="AO2921" i="1"/>
  <c r="AM2913" i="1"/>
  <c r="C2913" i="1"/>
  <c r="AS2913" i="1" s="1"/>
  <c r="AO2913" i="1"/>
  <c r="D2913" i="1"/>
  <c r="E2913" i="1"/>
  <c r="F2913" i="1"/>
  <c r="AL2913" i="1"/>
  <c r="G2913" i="1"/>
  <c r="C2919" i="1"/>
  <c r="AS2919" i="1" s="1"/>
  <c r="AM2919" i="1"/>
  <c r="D2919" i="1"/>
  <c r="AN2919" i="1"/>
  <c r="E2919" i="1"/>
  <c r="F2919" i="1"/>
  <c r="G2919" i="1"/>
  <c r="AL2919" i="1"/>
  <c r="C2911" i="1"/>
  <c r="AP2911" i="1" s="1"/>
  <c r="D2911" i="1"/>
  <c r="E2911" i="1"/>
  <c r="F2911" i="1"/>
  <c r="G2911" i="1"/>
  <c r="AL2911" i="1"/>
  <c r="AM2911" i="1"/>
  <c r="AN2911" i="1"/>
  <c r="E2917" i="1"/>
  <c r="F2917" i="1"/>
  <c r="G2917" i="1"/>
  <c r="AL2917" i="1"/>
  <c r="AN2917" i="1"/>
  <c r="C2917" i="1"/>
  <c r="J2917" i="1" s="1"/>
  <c r="D2917" i="1"/>
  <c r="AO2917" i="1"/>
  <c r="E2909" i="1"/>
  <c r="F2909" i="1"/>
  <c r="G2909" i="1"/>
  <c r="AL2909" i="1"/>
  <c r="AN2909" i="1"/>
  <c r="C2909" i="1"/>
  <c r="AR2909" i="1" s="1"/>
  <c r="AO2909" i="1"/>
  <c r="AN2406" i="1"/>
  <c r="AO2403" i="1"/>
  <c r="AL2405" i="1"/>
  <c r="C2402" i="1"/>
  <c r="L2402" i="1" s="1"/>
  <c r="AO2402" i="1"/>
  <c r="D2402" i="1"/>
  <c r="E2402" i="1"/>
  <c r="F2402" i="1"/>
  <c r="G2402" i="1"/>
  <c r="AL2402" i="1"/>
  <c r="AM2402" i="1"/>
  <c r="AN2402" i="1"/>
  <c r="AM2404" i="1"/>
  <c r="AN2404" i="1"/>
  <c r="C2404" i="1"/>
  <c r="AP2404" i="1" s="1"/>
  <c r="D2404" i="1"/>
  <c r="E2404" i="1"/>
  <c r="F2404" i="1"/>
  <c r="G2404" i="1"/>
  <c r="AL2404" i="1"/>
  <c r="AM1842" i="1"/>
  <c r="AM1837" i="1"/>
  <c r="AN1837" i="1"/>
  <c r="C1837" i="1"/>
  <c r="AS1837" i="1" s="1"/>
  <c r="D1837" i="1"/>
  <c r="E1837" i="1"/>
  <c r="F1837" i="1"/>
  <c r="G1837" i="1"/>
  <c r="F1839" i="1"/>
  <c r="G1839" i="1"/>
  <c r="AM1839" i="1"/>
  <c r="C1839" i="1"/>
  <c r="AQ1839" i="1" s="1"/>
  <c r="D1839" i="1"/>
  <c r="E1839" i="1"/>
  <c r="D1841" i="1"/>
  <c r="E1841" i="1"/>
  <c r="F1841" i="1"/>
  <c r="G1841" i="1"/>
  <c r="C1841" i="1"/>
  <c r="K1841" i="1" s="1"/>
  <c r="AM1841" i="1"/>
  <c r="AN1841" i="1"/>
  <c r="AO1280" i="1"/>
  <c r="AO1272" i="1"/>
  <c r="C1284" i="1"/>
  <c r="L1284" i="1" s="1"/>
  <c r="AO1284" i="1"/>
  <c r="D1284" i="1"/>
  <c r="E1284" i="1"/>
  <c r="F1284" i="1"/>
  <c r="AL1284" i="1"/>
  <c r="AM1284" i="1"/>
  <c r="F1276" i="1"/>
  <c r="AL1276" i="1"/>
  <c r="AM1276" i="1"/>
  <c r="C1276" i="1"/>
  <c r="L1276" i="1" s="1"/>
  <c r="AO1276" i="1"/>
  <c r="D1276" i="1"/>
  <c r="E1276" i="1"/>
  <c r="F1282" i="1"/>
  <c r="G1282" i="1"/>
  <c r="AL1282" i="1"/>
  <c r="AM1282" i="1"/>
  <c r="C1282" i="1"/>
  <c r="AS1282" i="1" s="1"/>
  <c r="AO1282" i="1"/>
  <c r="D1282" i="1"/>
  <c r="E1282" i="1"/>
  <c r="AL1274" i="1"/>
  <c r="AM1274" i="1"/>
  <c r="C1274" i="1"/>
  <c r="K1274" i="1" s="1"/>
  <c r="AO1274" i="1"/>
  <c r="D1274" i="1"/>
  <c r="E1274" i="1"/>
  <c r="F1274" i="1"/>
  <c r="G1274" i="1"/>
  <c r="AM1280" i="1"/>
  <c r="C1280" i="1"/>
  <c r="AR1280" i="1" s="1"/>
  <c r="D1280" i="1"/>
  <c r="E1280" i="1"/>
  <c r="F1280" i="1"/>
  <c r="G1280" i="1"/>
  <c r="AL1280" i="1"/>
  <c r="C1272" i="1"/>
  <c r="AQ1272" i="1" s="1"/>
  <c r="D1272" i="1"/>
  <c r="E1272" i="1"/>
  <c r="F1272" i="1"/>
  <c r="G1272" i="1"/>
  <c r="AL1272" i="1"/>
  <c r="H1110" i="23"/>
  <c r="H1082" i="23"/>
  <c r="H1062" i="23"/>
  <c r="H1061" i="23"/>
  <c r="F1043" i="23"/>
  <c r="H981" i="23"/>
  <c r="H977" i="23"/>
  <c r="H872" i="23"/>
  <c r="J872" i="23"/>
  <c r="H862" i="23"/>
  <c r="K831" i="23"/>
  <c r="J831" i="23"/>
  <c r="L831" i="23"/>
  <c r="H792" i="23"/>
  <c r="J790" i="23"/>
  <c r="K790" i="23"/>
  <c r="L790" i="23"/>
  <c r="J742" i="23"/>
  <c r="L742" i="23"/>
  <c r="J718" i="23"/>
  <c r="L718" i="23"/>
  <c r="H665" i="23"/>
  <c r="J663" i="23"/>
  <c r="K663" i="23"/>
  <c r="L663" i="23"/>
  <c r="J617" i="23"/>
  <c r="L617" i="23"/>
  <c r="J591" i="23"/>
  <c r="L591" i="23"/>
  <c r="K581" i="23"/>
  <c r="H581" i="23"/>
  <c r="J581" i="23"/>
  <c r="J390" i="23"/>
  <c r="H390" i="23"/>
  <c r="K390" i="23"/>
  <c r="J280" i="23"/>
  <c r="K280" i="23"/>
  <c r="K87" i="23"/>
  <c r="L87" i="23"/>
  <c r="D2909" i="1"/>
  <c r="H1122" i="23"/>
  <c r="H1102" i="23"/>
  <c r="H1074" i="23"/>
  <c r="H1046" i="23"/>
  <c r="H990" i="23"/>
  <c r="H989" i="23"/>
  <c r="H986" i="23"/>
  <c r="H985" i="23"/>
  <c r="K957" i="23"/>
  <c r="H949" i="23"/>
  <c r="L947" i="23"/>
  <c r="H945" i="23"/>
  <c r="K904" i="23"/>
  <c r="K869" i="23"/>
  <c r="L869" i="23"/>
  <c r="K861" i="23"/>
  <c r="L861" i="23"/>
  <c r="H832" i="23"/>
  <c r="J832" i="23"/>
  <c r="H830" i="23"/>
  <c r="K791" i="23"/>
  <c r="J791" i="23"/>
  <c r="L791" i="23"/>
  <c r="J761" i="23"/>
  <c r="K761" i="23"/>
  <c r="H739" i="23"/>
  <c r="J647" i="23"/>
  <c r="K647" i="23"/>
  <c r="H627" i="23"/>
  <c r="J625" i="23"/>
  <c r="H625" i="23"/>
  <c r="K625" i="23"/>
  <c r="H515" i="23"/>
  <c r="K117" i="23"/>
  <c r="J117" i="23"/>
  <c r="L117" i="23"/>
  <c r="H1114" i="23"/>
  <c r="L1105" i="23"/>
  <c r="H1094" i="23"/>
  <c r="H1093" i="23"/>
  <c r="J1086" i="23"/>
  <c r="M1086" i="23" s="1"/>
  <c r="K1085" i="23"/>
  <c r="L1077" i="23"/>
  <c r="J1066" i="23"/>
  <c r="K1065" i="23"/>
  <c r="L1056" i="23"/>
  <c r="L1049" i="23"/>
  <c r="K1040" i="23"/>
  <c r="H1038" i="23"/>
  <c r="H1037" i="23"/>
  <c r="H1034" i="23"/>
  <c r="H1033" i="23"/>
  <c r="H997" i="23"/>
  <c r="H993" i="23"/>
  <c r="J921" i="23"/>
  <c r="L908" i="23"/>
  <c r="H905" i="23"/>
  <c r="J808" i="23"/>
  <c r="K808" i="23"/>
  <c r="H712" i="23"/>
  <c r="J712" i="23"/>
  <c r="J635" i="23"/>
  <c r="L635" i="23"/>
  <c r="J613" i="23"/>
  <c r="K613" i="23"/>
  <c r="L613" i="23"/>
  <c r="L581" i="23"/>
  <c r="J555" i="23"/>
  <c r="K555" i="23"/>
  <c r="L555" i="23"/>
  <c r="J513" i="23"/>
  <c r="K513" i="23"/>
  <c r="H456" i="23"/>
  <c r="H418" i="23"/>
  <c r="J416" i="23"/>
  <c r="K416" i="23"/>
  <c r="L416" i="23"/>
  <c r="H380" i="23"/>
  <c r="J378" i="23"/>
  <c r="K378" i="23"/>
  <c r="L378" i="23"/>
  <c r="K1105" i="23"/>
  <c r="K1077" i="23"/>
  <c r="K1049" i="23"/>
  <c r="H1041" i="23"/>
  <c r="H904" i="23"/>
  <c r="J870" i="23"/>
  <c r="K870" i="23"/>
  <c r="L870" i="23"/>
  <c r="J862" i="23"/>
  <c r="K862" i="23"/>
  <c r="H844" i="23"/>
  <c r="J844" i="23"/>
  <c r="K829" i="23"/>
  <c r="L829" i="23"/>
  <c r="H820" i="23"/>
  <c r="J820" i="23"/>
  <c r="J792" i="23"/>
  <c r="K792" i="23"/>
  <c r="J738" i="23"/>
  <c r="L738" i="23"/>
  <c r="H732" i="23"/>
  <c r="J732" i="23"/>
  <c r="H696" i="23"/>
  <c r="J696" i="23"/>
  <c r="J665" i="23"/>
  <c r="K665" i="23"/>
  <c r="J589" i="23"/>
  <c r="H589" i="23"/>
  <c r="L589" i="23"/>
  <c r="J484" i="23"/>
  <c r="L484" i="23"/>
  <c r="H432" i="23"/>
  <c r="J432" i="23"/>
  <c r="J388" i="23"/>
  <c r="K388" i="23"/>
  <c r="L388" i="23"/>
  <c r="J370" i="23"/>
  <c r="K370" i="23"/>
  <c r="H917" i="23"/>
  <c r="H913" i="23"/>
  <c r="J847" i="23"/>
  <c r="H846" i="23"/>
  <c r="H845" i="23"/>
  <c r="H822" i="23"/>
  <c r="H821" i="23"/>
  <c r="H793" i="23"/>
  <c r="J767" i="23"/>
  <c r="L734" i="23"/>
  <c r="H733" i="23"/>
  <c r="H730" i="23"/>
  <c r="L714" i="23"/>
  <c r="H713" i="23"/>
  <c r="L698" i="23"/>
  <c r="H697" i="23"/>
  <c r="H689" i="23"/>
  <c r="H680" i="23"/>
  <c r="H679" i="23"/>
  <c r="H660" i="23"/>
  <c r="H657" i="23"/>
  <c r="K621" i="23"/>
  <c r="H611" i="23"/>
  <c r="H607" i="23"/>
  <c r="H578" i="23"/>
  <c r="H575" i="23"/>
  <c r="H569" i="23"/>
  <c r="H553" i="23"/>
  <c r="H547" i="23"/>
  <c r="H538" i="23"/>
  <c r="K511" i="23"/>
  <c r="H509" i="23"/>
  <c r="H498" i="23"/>
  <c r="H461" i="23"/>
  <c r="H442" i="23"/>
  <c r="K428" i="23"/>
  <c r="H424" i="23"/>
  <c r="H396" i="23"/>
  <c r="H386" i="23"/>
  <c r="L369" i="23"/>
  <c r="H339" i="23"/>
  <c r="J339" i="23"/>
  <c r="H254" i="23"/>
  <c r="J252" i="23"/>
  <c r="H252" i="23"/>
  <c r="L252" i="23"/>
  <c r="E172" i="23"/>
  <c r="H118" i="23"/>
  <c r="J118" i="23"/>
  <c r="H110" i="23"/>
  <c r="J110" i="23"/>
  <c r="K110" i="23"/>
  <c r="J88" i="23"/>
  <c r="H88" i="23"/>
  <c r="L88" i="23"/>
  <c r="H397" i="23"/>
  <c r="J295" i="23"/>
  <c r="K295" i="23"/>
  <c r="L295" i="23"/>
  <c r="J198" i="23"/>
  <c r="K198" i="23"/>
  <c r="L198" i="23"/>
  <c r="J174" i="23"/>
  <c r="L174" i="23"/>
  <c r="J134" i="23"/>
  <c r="K134" i="23"/>
  <c r="J128" i="23"/>
  <c r="L128" i="23"/>
  <c r="H921" i="23"/>
  <c r="H890" i="23"/>
  <c r="H889" i="23"/>
  <c r="H871" i="23"/>
  <c r="H870" i="23"/>
  <c r="H869" i="23"/>
  <c r="H865" i="23"/>
  <c r="L863" i="23"/>
  <c r="L851" i="23"/>
  <c r="H831" i="23"/>
  <c r="K788" i="23"/>
  <c r="H761" i="23"/>
  <c r="H741" i="23"/>
  <c r="H738" i="23"/>
  <c r="H717" i="23"/>
  <c r="H701" i="23"/>
  <c r="H664" i="23"/>
  <c r="H617" i="23"/>
  <c r="H628" i="23"/>
  <c r="H626" i="23"/>
  <c r="H623" i="23"/>
  <c r="H555" i="23"/>
  <c r="H548" i="23"/>
  <c r="L517" i="23"/>
  <c r="H513" i="23"/>
  <c r="H505" i="23"/>
  <c r="H499" i="23"/>
  <c r="L476" i="23"/>
  <c r="H472" i="23"/>
  <c r="H462" i="23"/>
  <c r="H389" i="23"/>
  <c r="H388" i="23"/>
  <c r="K372" i="23"/>
  <c r="H370" i="23"/>
  <c r="H349" i="23"/>
  <c r="J341" i="23"/>
  <c r="H341" i="23"/>
  <c r="L339" i="23"/>
  <c r="J286" i="23"/>
  <c r="K286" i="23"/>
  <c r="L286" i="23"/>
  <c r="J227" i="23"/>
  <c r="K227" i="23"/>
  <c r="L227" i="23"/>
  <c r="H861" i="23"/>
  <c r="H807" i="23"/>
  <c r="H802" i="23"/>
  <c r="H791" i="23"/>
  <c r="H790" i="23"/>
  <c r="H789" i="23"/>
  <c r="H745" i="23"/>
  <c r="H742" i="23"/>
  <c r="H718" i="23"/>
  <c r="H702" i="23"/>
  <c r="H663" i="23"/>
  <c r="H653" i="23"/>
  <c r="H649" i="23"/>
  <c r="H635" i="23"/>
  <c r="H591" i="23"/>
  <c r="H557" i="23"/>
  <c r="H544" i="23"/>
  <c r="H527" i="23"/>
  <c r="H523" i="23"/>
  <c r="H506" i="23"/>
  <c r="H463" i="23"/>
  <c r="H458" i="23"/>
  <c r="H417" i="23"/>
  <c r="H416" i="23"/>
  <c r="H410" i="23"/>
  <c r="H409" i="23"/>
  <c r="H393" i="23"/>
  <c r="H382" i="23"/>
  <c r="H377" i="23"/>
  <c r="H373" i="23"/>
  <c r="L351" i="23"/>
  <c r="K339" i="23"/>
  <c r="J309" i="23"/>
  <c r="L309" i="23"/>
  <c r="K296" i="23"/>
  <c r="J296" i="23"/>
  <c r="K278" i="23"/>
  <c r="H278" i="23"/>
  <c r="J278" i="23"/>
  <c r="J243" i="23"/>
  <c r="L243" i="23"/>
  <c r="J212" i="23"/>
  <c r="L212" i="23"/>
  <c r="J136" i="23"/>
  <c r="H136" i="23"/>
  <c r="L136" i="23"/>
  <c r="K118" i="23"/>
  <c r="J114" i="23"/>
  <c r="K114" i="23"/>
  <c r="L110" i="23"/>
  <c r="J107" i="23"/>
  <c r="K107" i="23"/>
  <c r="L107" i="23"/>
  <c r="K85" i="23"/>
  <c r="L85" i="23"/>
  <c r="J85" i="23"/>
  <c r="K816" i="23"/>
  <c r="K812" i="23"/>
  <c r="K797" i="23"/>
  <c r="K796" i="23"/>
  <c r="K784" i="23"/>
  <c r="J759" i="23"/>
  <c r="K758" i="23"/>
  <c r="K757" i="23"/>
  <c r="K756" i="23"/>
  <c r="K752" i="23"/>
  <c r="L750" i="23"/>
  <c r="L722" i="23"/>
  <c r="L706" i="23"/>
  <c r="L677" i="23"/>
  <c r="K643" i="23"/>
  <c r="M643" i="23" s="1"/>
  <c r="K637" i="23"/>
  <c r="L603" i="23"/>
  <c r="K601" i="23"/>
  <c r="K593" i="23"/>
  <c r="L545" i="23"/>
  <c r="L507" i="23"/>
  <c r="L468" i="23"/>
  <c r="K464" i="23"/>
  <c r="K452" i="23"/>
  <c r="L450" i="23"/>
  <c r="L448" i="23"/>
  <c r="L384" i="23"/>
  <c r="J368" i="23"/>
  <c r="K368" i="23"/>
  <c r="L357" i="23"/>
  <c r="L356" i="23"/>
  <c r="J351" i="23"/>
  <c r="J347" i="23"/>
  <c r="K347" i="23"/>
  <c r="L287" i="23"/>
  <c r="J287" i="23"/>
  <c r="K287" i="23"/>
  <c r="J254" i="23"/>
  <c r="K254" i="23"/>
  <c r="J207" i="23"/>
  <c r="K207" i="23"/>
  <c r="K190" i="23"/>
  <c r="H190" i="23"/>
  <c r="J190" i="23"/>
  <c r="H162" i="23"/>
  <c r="J162" i="23"/>
  <c r="H90" i="23"/>
  <c r="J90" i="23"/>
  <c r="K90" i="23"/>
  <c r="J27" i="23"/>
  <c r="K27" i="23"/>
  <c r="L27" i="23"/>
  <c r="J811" i="23"/>
  <c r="L799" i="23"/>
  <c r="H797" i="23"/>
  <c r="L783" i="23"/>
  <c r="L782" i="23"/>
  <c r="L781" i="23"/>
  <c r="H770" i="23"/>
  <c r="L765" i="23"/>
  <c r="M765" i="23" s="1"/>
  <c r="H759" i="23"/>
  <c r="H758" i="23"/>
  <c r="H757" i="23"/>
  <c r="H753" i="23"/>
  <c r="H750" i="23"/>
  <c r="H722" i="23"/>
  <c r="H706" i="23"/>
  <c r="K677" i="23"/>
  <c r="H638" i="23"/>
  <c r="H631" i="23"/>
  <c r="K603" i="23"/>
  <c r="H596" i="23"/>
  <c r="H594" i="23"/>
  <c r="H593" i="23"/>
  <c r="H586" i="23"/>
  <c r="L573" i="23"/>
  <c r="H567" i="23"/>
  <c r="H563" i="23"/>
  <c r="H545" i="23"/>
  <c r="L531" i="23"/>
  <c r="H507" i="23"/>
  <c r="H502" i="23"/>
  <c r="L490" i="23"/>
  <c r="H464" i="23"/>
  <c r="H453" i="23"/>
  <c r="K450" i="23"/>
  <c r="J384" i="23"/>
  <c r="H356" i="23"/>
  <c r="H352" i="23"/>
  <c r="H351" i="23"/>
  <c r="J244" i="23"/>
  <c r="L244" i="23"/>
  <c r="H174" i="23"/>
  <c r="J132" i="23"/>
  <c r="K132" i="23"/>
  <c r="L132" i="23"/>
  <c r="D1278" i="1"/>
  <c r="E1278" i="1"/>
  <c r="F1278" i="1"/>
  <c r="G1278" i="1"/>
  <c r="AL1278" i="1"/>
  <c r="AN1242" i="1"/>
  <c r="AN1234" i="1"/>
  <c r="AO1242" i="1"/>
  <c r="AO1234" i="1"/>
  <c r="AM1242" i="1"/>
  <c r="AM1234" i="1"/>
  <c r="AL1242" i="1"/>
  <c r="AL1234" i="1"/>
  <c r="E1234" i="1"/>
  <c r="G1242" i="1"/>
  <c r="C1242" i="1"/>
  <c r="L1242" i="1" s="1"/>
  <c r="D1242" i="1"/>
  <c r="C1234" i="1"/>
  <c r="K1234" i="1" s="1"/>
  <c r="D1234" i="1"/>
  <c r="AM335" i="1"/>
  <c r="AL335" i="1"/>
  <c r="F335" i="1"/>
  <c r="H293" i="23"/>
  <c r="L279" i="23"/>
  <c r="H251" i="23"/>
  <c r="K208" i="23"/>
  <c r="K191" i="23"/>
  <c r="H179" i="23"/>
  <c r="H178" i="23"/>
  <c r="H163" i="23"/>
  <c r="H160" i="23"/>
  <c r="K140" i="23"/>
  <c r="M140" i="23" s="1"/>
  <c r="H112" i="23"/>
  <c r="H111" i="23"/>
  <c r="H99" i="23"/>
  <c r="H92" i="23"/>
  <c r="H76" i="23"/>
  <c r="J20" i="23"/>
  <c r="K20" i="23"/>
  <c r="G1234" i="1"/>
  <c r="J42" i="23"/>
  <c r="K42" i="23"/>
  <c r="K29" i="23"/>
  <c r="H29" i="23"/>
  <c r="J29" i="23"/>
  <c r="AO1278" i="1"/>
  <c r="H327" i="23"/>
  <c r="L323" i="23"/>
  <c r="H308" i="23"/>
  <c r="H295" i="23"/>
  <c r="L289" i="23"/>
  <c r="H280" i="23"/>
  <c r="L266" i="23"/>
  <c r="K262" i="23"/>
  <c r="H244" i="23"/>
  <c r="H243" i="23"/>
  <c r="K230" i="23"/>
  <c r="H228" i="23"/>
  <c r="K171" i="23"/>
  <c r="K167" i="23"/>
  <c r="L157" i="23"/>
  <c r="L155" i="23"/>
  <c r="H139" i="23"/>
  <c r="K131" i="23"/>
  <c r="K127" i="23"/>
  <c r="M127" i="23" s="1"/>
  <c r="H117" i="23"/>
  <c r="J109" i="23"/>
  <c r="M109" i="23" s="1"/>
  <c r="K106" i="23"/>
  <c r="L104" i="23"/>
  <c r="K103" i="23"/>
  <c r="K86" i="23"/>
  <c r="M86" i="23" s="1"/>
  <c r="L343" i="23"/>
  <c r="H328" i="23"/>
  <c r="J323" i="23"/>
  <c r="L311" i="23"/>
  <c r="H309" i="23"/>
  <c r="K304" i="23"/>
  <c r="L303" i="23"/>
  <c r="H302" i="23"/>
  <c r="H297" i="23"/>
  <c r="J289" i="23"/>
  <c r="H287" i="23"/>
  <c r="H286" i="23"/>
  <c r="L282" i="23"/>
  <c r="H281" i="23"/>
  <c r="L274" i="23"/>
  <c r="H273" i="23"/>
  <c r="J266" i="23"/>
  <c r="H263" i="23"/>
  <c r="J262" i="23"/>
  <c r="J230" i="23"/>
  <c r="H227" i="23"/>
  <c r="H220" i="23"/>
  <c r="H212" i="23"/>
  <c r="H198" i="23"/>
  <c r="H175" i="23"/>
  <c r="J171" i="23"/>
  <c r="L168" i="23"/>
  <c r="J157" i="23"/>
  <c r="L156" i="23"/>
  <c r="K155" i="23"/>
  <c r="H133" i="23"/>
  <c r="H132" i="23"/>
  <c r="J131" i="23"/>
  <c r="H128" i="23"/>
  <c r="H107" i="23"/>
  <c r="J106" i="23"/>
  <c r="H85" i="23"/>
  <c r="J80" i="23"/>
  <c r="L80" i="23"/>
  <c r="J24" i="23"/>
  <c r="L24" i="23"/>
  <c r="C1278" i="1"/>
  <c r="AQ1278" i="1" s="1"/>
  <c r="K311" i="23"/>
  <c r="J304" i="23"/>
  <c r="K303" i="23"/>
  <c r="H289" i="23"/>
  <c r="H266" i="23"/>
  <c r="L264" i="23"/>
  <c r="L215" i="23"/>
  <c r="K45" i="23"/>
  <c r="H45" i="23"/>
  <c r="J45" i="23"/>
  <c r="L29" i="23"/>
  <c r="H312" i="23"/>
  <c r="H311" i="23"/>
  <c r="H304" i="23"/>
  <c r="H303" i="23"/>
  <c r="H291" i="23"/>
  <c r="H282" i="23"/>
  <c r="H274" i="23"/>
  <c r="H201" i="23"/>
  <c r="H194" i="23"/>
  <c r="H187" i="23"/>
  <c r="H183" i="23"/>
  <c r="L163" i="23"/>
  <c r="H155" i="23"/>
  <c r="L149" i="23"/>
  <c r="L125" i="23"/>
  <c r="M125" i="23" s="1"/>
  <c r="M91" i="23"/>
  <c r="J84" i="23"/>
  <c r="K84" i="23"/>
  <c r="K83" i="23"/>
  <c r="J16" i="23"/>
  <c r="L16" i="23"/>
  <c r="H68" i="23"/>
  <c r="H64" i="23"/>
  <c r="H53" i="23"/>
  <c r="L40" i="23"/>
  <c r="L28" i="23"/>
  <c r="L61" i="23"/>
  <c r="L59" i="23"/>
  <c r="L37" i="23"/>
  <c r="L36" i="23"/>
  <c r="L35" i="23"/>
  <c r="H27" i="23"/>
  <c r="L21" i="23"/>
  <c r="K19" i="23"/>
  <c r="L13" i="23"/>
  <c r="J61" i="23"/>
  <c r="K59" i="23"/>
  <c r="H20" i="23"/>
  <c r="H16" i="23"/>
  <c r="K70" i="23"/>
  <c r="J59" i="23"/>
  <c r="K58" i="23"/>
  <c r="M58" i="23" s="1"/>
  <c r="L51" i="23"/>
  <c r="J35" i="23"/>
  <c r="K34" i="23"/>
  <c r="L32" i="23"/>
  <c r="K12" i="23"/>
  <c r="M12" i="23" s="1"/>
  <c r="K11" i="23"/>
  <c r="K6" i="23"/>
  <c r="H59" i="23"/>
  <c r="H55" i="23"/>
  <c r="K51" i="23"/>
  <c r="H35" i="23"/>
  <c r="H32" i="23"/>
  <c r="H12" i="23"/>
  <c r="J11" i="23"/>
  <c r="L5" i="23"/>
  <c r="J609" i="23"/>
  <c r="K609" i="23"/>
  <c r="J571" i="23"/>
  <c r="K571" i="23"/>
  <c r="J525" i="23"/>
  <c r="K525" i="23"/>
  <c r="K404" i="23"/>
  <c r="H404" i="23"/>
  <c r="J404" i="23"/>
  <c r="J440" i="23"/>
  <c r="K440" i="23"/>
  <c r="J422" i="23"/>
  <c r="K422" i="23"/>
  <c r="H422" i="23"/>
  <c r="L422" i="23"/>
  <c r="J689" i="23"/>
  <c r="L689" i="23"/>
  <c r="J653" i="23"/>
  <c r="K653" i="23"/>
  <c r="H613" i="23"/>
  <c r="J567" i="23"/>
  <c r="K567" i="23"/>
  <c r="H529" i="23"/>
  <c r="K484" i="23"/>
  <c r="K444" i="23"/>
  <c r="H438" i="23"/>
  <c r="K413" i="23"/>
  <c r="L413" i="23"/>
  <c r="J480" i="23"/>
  <c r="K480" i="23"/>
  <c r="L675" i="23"/>
  <c r="H673" i="23"/>
  <c r="J669" i="23"/>
  <c r="K669" i="23"/>
  <c r="L669" i="23"/>
  <c r="H651" i="23"/>
  <c r="J649" i="23"/>
  <c r="K649" i="23"/>
  <c r="L649" i="23"/>
  <c r="H645" i="23"/>
  <c r="L618" i="23"/>
  <c r="J611" i="23"/>
  <c r="K611" i="23"/>
  <c r="L609" i="23"/>
  <c r="L571" i="23"/>
  <c r="H565" i="23"/>
  <c r="J563" i="23"/>
  <c r="K563" i="23"/>
  <c r="L563" i="23"/>
  <c r="J527" i="23"/>
  <c r="K527" i="23"/>
  <c r="L525" i="23"/>
  <c r="H519" i="23"/>
  <c r="H484" i="23"/>
  <c r="H444" i="23"/>
  <c r="H436" i="23"/>
  <c r="J436" i="23"/>
  <c r="K436" i="23"/>
  <c r="H434" i="23"/>
  <c r="J406" i="23"/>
  <c r="K406" i="23"/>
  <c r="L406" i="23"/>
  <c r="L404" i="23"/>
  <c r="J236" i="23"/>
  <c r="L236" i="23"/>
  <c r="J231" i="23"/>
  <c r="K231" i="23"/>
  <c r="L231" i="23"/>
  <c r="K193" i="23"/>
  <c r="J193" i="23"/>
  <c r="L193" i="23"/>
  <c r="K675" i="23"/>
  <c r="K618" i="23"/>
  <c r="H609" i="23"/>
  <c r="J607" i="23"/>
  <c r="K607" i="23"/>
  <c r="L607" i="23"/>
  <c r="H571" i="23"/>
  <c r="H525" i="23"/>
  <c r="J523" i="23"/>
  <c r="K523" i="23"/>
  <c r="L523" i="23"/>
  <c r="J482" i="23"/>
  <c r="K482" i="23"/>
  <c r="L480" i="23"/>
  <c r="J442" i="23"/>
  <c r="K442" i="23"/>
  <c r="L440" i="23"/>
  <c r="J414" i="23"/>
  <c r="K414" i="23"/>
  <c r="L414" i="23"/>
  <c r="J239" i="23"/>
  <c r="K239" i="23"/>
  <c r="L239" i="23"/>
  <c r="H688" i="23"/>
  <c r="H675" i="23"/>
  <c r="H668" i="23"/>
  <c r="H618" i="23"/>
  <c r="J569" i="23"/>
  <c r="K569" i="23"/>
  <c r="H480" i="23"/>
  <c r="J478" i="23"/>
  <c r="K478" i="23"/>
  <c r="L478" i="23"/>
  <c r="H440" i="23"/>
  <c r="K298" i="23"/>
  <c r="J298" i="23"/>
  <c r="L298" i="23"/>
  <c r="J283" i="23"/>
  <c r="K283" i="23"/>
  <c r="L283" i="23"/>
  <c r="J268" i="23"/>
  <c r="L268" i="23"/>
  <c r="K257" i="23"/>
  <c r="J257" i="23"/>
  <c r="L257" i="23"/>
  <c r="J671" i="23"/>
  <c r="K671" i="23"/>
  <c r="J438" i="23"/>
  <c r="K438" i="23"/>
  <c r="J408" i="23"/>
  <c r="K408" i="23"/>
  <c r="L408" i="23"/>
  <c r="J325" i="23"/>
  <c r="K325" i="23"/>
  <c r="L325" i="23"/>
  <c r="J673" i="23"/>
  <c r="K673" i="23"/>
  <c r="L655" i="23"/>
  <c r="J651" i="23"/>
  <c r="K651" i="23"/>
  <c r="J645" i="23"/>
  <c r="K645" i="23"/>
  <c r="L645" i="23"/>
  <c r="J565" i="23"/>
  <c r="K565" i="23"/>
  <c r="J519" i="23"/>
  <c r="K519" i="23"/>
  <c r="L519" i="23"/>
  <c r="L482" i="23"/>
  <c r="L442" i="23"/>
  <c r="J434" i="23"/>
  <c r="K434" i="23"/>
  <c r="L434" i="23"/>
  <c r="L421" i="23"/>
  <c r="K421" i="23"/>
  <c r="K381" i="23"/>
  <c r="L381" i="23"/>
  <c r="J376" i="23"/>
  <c r="K376" i="23"/>
  <c r="L376" i="23"/>
  <c r="K361" i="23"/>
  <c r="L361" i="23"/>
  <c r="AN1243" i="1"/>
  <c r="AN1235" i="1"/>
  <c r="AO1243" i="1"/>
  <c r="AM1243" i="1"/>
  <c r="AM1235" i="1"/>
  <c r="AL1243" i="1"/>
  <c r="AL1235" i="1"/>
  <c r="F1243" i="1"/>
  <c r="F1235" i="1"/>
  <c r="E1243" i="1"/>
  <c r="E1235" i="1"/>
  <c r="C1243" i="1"/>
  <c r="AR1243" i="1" s="1"/>
  <c r="D1243" i="1"/>
  <c r="D1235" i="1"/>
  <c r="G1235" i="1"/>
  <c r="H658" i="23"/>
  <c r="H656" i="23"/>
  <c r="H620" i="23"/>
  <c r="H614" i="23"/>
  <c r="H576" i="23"/>
  <c r="H574" i="23"/>
  <c r="H531" i="23"/>
  <c r="H530" i="23"/>
  <c r="H490" i="23"/>
  <c r="H486" i="23"/>
  <c r="H485" i="23"/>
  <c r="H447" i="23"/>
  <c r="H445" i="23"/>
  <c r="L405" i="23"/>
  <c r="K393" i="23"/>
  <c r="L393" i="23"/>
  <c r="J382" i="23"/>
  <c r="K382" i="23"/>
  <c r="L382" i="23"/>
  <c r="J355" i="23"/>
  <c r="K355" i="23"/>
  <c r="J271" i="23"/>
  <c r="K271" i="23"/>
  <c r="L271" i="23"/>
  <c r="J246" i="23"/>
  <c r="K246" i="23"/>
  <c r="H210" i="23"/>
  <c r="H206" i="23"/>
  <c r="J195" i="23"/>
  <c r="K195" i="23"/>
  <c r="L195" i="23"/>
  <c r="H652" i="23"/>
  <c r="H610" i="23"/>
  <c r="H570" i="23"/>
  <c r="H566" i="23"/>
  <c r="H528" i="23"/>
  <c r="H526" i="23"/>
  <c r="L515" i="23"/>
  <c r="H483" i="23"/>
  <c r="H481" i="23"/>
  <c r="L474" i="23"/>
  <c r="L470" i="23"/>
  <c r="H441" i="23"/>
  <c r="H437" i="23"/>
  <c r="H405" i="23"/>
  <c r="K373" i="23"/>
  <c r="L373" i="23"/>
  <c r="J362" i="23"/>
  <c r="K362" i="23"/>
  <c r="L362" i="23"/>
  <c r="J259" i="23"/>
  <c r="K259" i="23"/>
  <c r="L259" i="23"/>
  <c r="H226" i="23"/>
  <c r="H199" i="23"/>
  <c r="J188" i="23"/>
  <c r="L188" i="23"/>
  <c r="H180" i="23"/>
  <c r="K177" i="23"/>
  <c r="J177" i="23"/>
  <c r="L177" i="23"/>
  <c r="C1235" i="1"/>
  <c r="J1235" i="1" s="1"/>
  <c r="H648" i="23"/>
  <c r="H644" i="23"/>
  <c r="H608" i="23"/>
  <c r="H606" i="23"/>
  <c r="H564" i="23"/>
  <c r="H562" i="23"/>
  <c r="H522" i="23"/>
  <c r="H518" i="23"/>
  <c r="H479" i="23"/>
  <c r="H477" i="23"/>
  <c r="H435" i="23"/>
  <c r="H433" i="23"/>
  <c r="H421" i="23"/>
  <c r="H413" i="23"/>
  <c r="H411" i="23"/>
  <c r="H406" i="23"/>
  <c r="J394" i="23"/>
  <c r="K394" i="23"/>
  <c r="H381" i="23"/>
  <c r="K352" i="23"/>
  <c r="L352" i="23"/>
  <c r="H336" i="23"/>
  <c r="J321" i="23"/>
  <c r="K321" i="23"/>
  <c r="L321" i="23"/>
  <c r="J307" i="23"/>
  <c r="K307" i="23"/>
  <c r="H298" i="23"/>
  <c r="H283" i="23"/>
  <c r="H268" i="23"/>
  <c r="H236" i="23"/>
  <c r="H231" i="23"/>
  <c r="J224" i="23"/>
  <c r="L224" i="23"/>
  <c r="H193" i="23"/>
  <c r="H642" i="23"/>
  <c r="H640" i="23"/>
  <c r="K635" i="23"/>
  <c r="L633" i="23"/>
  <c r="H602" i="23"/>
  <c r="H598" i="23"/>
  <c r="H560" i="23"/>
  <c r="H558" i="23"/>
  <c r="K553" i="23"/>
  <c r="M553" i="23" s="1"/>
  <c r="K549" i="23"/>
  <c r="L547" i="23"/>
  <c r="H516" i="23"/>
  <c r="H514" i="23"/>
  <c r="H473" i="23"/>
  <c r="H469" i="23"/>
  <c r="H431" i="23"/>
  <c r="H423" i="23"/>
  <c r="H419" i="23"/>
  <c r="H414" i="23"/>
  <c r="H408" i="23"/>
  <c r="H391" i="23"/>
  <c r="H376" i="23"/>
  <c r="J374" i="23"/>
  <c r="K374" i="23"/>
  <c r="L374" i="23"/>
  <c r="H361" i="23"/>
  <c r="L355" i="23"/>
  <c r="J327" i="23"/>
  <c r="K327" i="23"/>
  <c r="H325" i="23"/>
  <c r="H257" i="23"/>
  <c r="J255" i="23"/>
  <c r="K255" i="23"/>
  <c r="L255" i="23"/>
  <c r="L246" i="23"/>
  <c r="H239" i="23"/>
  <c r="J179" i="23"/>
  <c r="L179" i="23"/>
  <c r="H637" i="23"/>
  <c r="K633" i="23"/>
  <c r="K629" i="23"/>
  <c r="K617" i="23"/>
  <c r="K294" i="23"/>
  <c r="L630" i="23"/>
  <c r="K591" i="23"/>
  <c r="K589" i="23"/>
  <c r="L587" i="23"/>
  <c r="L583" i="23"/>
  <c r="H550" i="23"/>
  <c r="K547" i="23"/>
  <c r="K545" i="23"/>
  <c r="L543" i="23"/>
  <c r="H512" i="23"/>
  <c r="H510" i="23"/>
  <c r="K507" i="23"/>
  <c r="K505" i="23"/>
  <c r="K503" i="23"/>
  <c r="K501" i="23"/>
  <c r="L498" i="23"/>
  <c r="H465" i="23"/>
  <c r="K462" i="23"/>
  <c r="K460" i="23"/>
  <c r="L458" i="23"/>
  <c r="L454" i="23"/>
  <c r="H429" i="23"/>
  <c r="J402" i="23"/>
  <c r="K402" i="23"/>
  <c r="H355" i="23"/>
  <c r="J353" i="23"/>
  <c r="K353" i="23"/>
  <c r="L353" i="23"/>
  <c r="J297" i="23"/>
  <c r="K297" i="23"/>
  <c r="L297" i="23"/>
  <c r="H246" i="23"/>
  <c r="J242" i="23"/>
  <c r="K242" i="23"/>
  <c r="J235" i="23"/>
  <c r="K235" i="23"/>
  <c r="J210" i="23"/>
  <c r="K210" i="23"/>
  <c r="J206" i="23"/>
  <c r="K206" i="23"/>
  <c r="H674" i="23"/>
  <c r="H672" i="23"/>
  <c r="L665" i="23"/>
  <c r="L661" i="23"/>
  <c r="H632" i="23"/>
  <c r="H500" i="23"/>
  <c r="K630" i="23"/>
  <c r="L625" i="23"/>
  <c r="H592" i="23"/>
  <c r="H590" i="23"/>
  <c r="K587" i="23"/>
  <c r="K583" i="23"/>
  <c r="L579" i="23"/>
  <c r="M579" i="23" s="1"/>
  <c r="K543" i="23"/>
  <c r="K498" i="23"/>
  <c r="K458" i="23"/>
  <c r="K454" i="23"/>
  <c r="J396" i="23"/>
  <c r="K396" i="23"/>
  <c r="H362" i="23"/>
  <c r="H340" i="23"/>
  <c r="J290" i="23"/>
  <c r="K290" i="23"/>
  <c r="J263" i="23"/>
  <c r="K263" i="23"/>
  <c r="L263" i="23"/>
  <c r="J228" i="23"/>
  <c r="L228" i="23"/>
  <c r="J226" i="23"/>
  <c r="K226" i="23"/>
  <c r="J199" i="23"/>
  <c r="K199" i="23"/>
  <c r="L199" i="23"/>
  <c r="J180" i="23"/>
  <c r="L180" i="23"/>
  <c r="G1243" i="1"/>
  <c r="H399" i="23"/>
  <c r="H379" i="23"/>
  <c r="H358" i="23"/>
  <c r="H332" i="23"/>
  <c r="K329" i="23"/>
  <c r="H296" i="23"/>
  <c r="J282" i="23"/>
  <c r="L281" i="23"/>
  <c r="K279" i="23"/>
  <c r="J274" i="23"/>
  <c r="L273" i="23"/>
  <c r="L272" i="23"/>
  <c r="J258" i="23"/>
  <c r="J234" i="23"/>
  <c r="L233" i="23"/>
  <c r="L232" i="23"/>
  <c r="H223" i="23"/>
  <c r="J218" i="23"/>
  <c r="L217" i="23"/>
  <c r="K215" i="23"/>
  <c r="J194" i="23"/>
  <c r="L410" i="23"/>
  <c r="L390" i="23"/>
  <c r="L370" i="23"/>
  <c r="L349" i="23"/>
  <c r="L317" i="23"/>
  <c r="J281" i="23"/>
  <c r="J273" i="23"/>
  <c r="K272" i="23"/>
  <c r="J233" i="23"/>
  <c r="K232" i="23"/>
  <c r="J217" i="23"/>
  <c r="L209" i="23"/>
  <c r="L183" i="23"/>
  <c r="H217" i="23"/>
  <c r="H215" i="23"/>
  <c r="K386" i="23"/>
  <c r="L385" i="23"/>
  <c r="K366" i="23"/>
  <c r="L365" i="23"/>
  <c r="K345" i="23"/>
  <c r="L344" i="23"/>
  <c r="K309" i="23"/>
  <c r="L301" i="23"/>
  <c r="K175" i="23"/>
  <c r="H425" i="23"/>
  <c r="H367" i="23"/>
  <c r="K364" i="23"/>
  <c r="H346" i="23"/>
  <c r="K343" i="23"/>
  <c r="L341" i="23"/>
  <c r="L337" i="23"/>
  <c r="L296" i="23"/>
  <c r="K264" i="23"/>
  <c r="L260" i="23"/>
  <c r="J249" i="23"/>
  <c r="L241" i="23"/>
  <c r="L225" i="23"/>
  <c r="L223" i="23"/>
  <c r="H207" i="23"/>
  <c r="J201" i="23"/>
  <c r="K200" i="23"/>
  <c r="L196" i="23"/>
  <c r="H185" i="23"/>
  <c r="J175" i="23"/>
  <c r="K174" i="23"/>
  <c r="H385" i="23"/>
  <c r="H365" i="23"/>
  <c r="H344" i="23"/>
  <c r="K341" i="23"/>
  <c r="K337" i="23"/>
  <c r="H301" i="23"/>
  <c r="H264" i="23"/>
  <c r="H260" i="23"/>
  <c r="H249" i="23"/>
  <c r="J241" i="23"/>
  <c r="J225" i="23"/>
  <c r="K223" i="23"/>
  <c r="L1267" i="1"/>
  <c r="K1254" i="1"/>
  <c r="AP1267" i="1"/>
  <c r="AP1254" i="1"/>
  <c r="AS1260" i="1"/>
  <c r="AP1591" i="1"/>
  <c r="L1559" i="1"/>
  <c r="L1647" i="1"/>
  <c r="J1606" i="1"/>
  <c r="G1661" i="1"/>
  <c r="L1649" i="1"/>
  <c r="H1647" i="1"/>
  <c r="L1635" i="1"/>
  <c r="H1577" i="1"/>
  <c r="AS1647" i="1"/>
  <c r="K1635" i="1"/>
  <c r="AR1606" i="1"/>
  <c r="J1572" i="1"/>
  <c r="AP1647" i="1"/>
  <c r="AQ1606" i="1"/>
  <c r="K1591" i="1"/>
  <c r="AP1649" i="1"/>
  <c r="AP1623" i="1"/>
  <c r="J1591" i="1"/>
  <c r="AR1577" i="1"/>
  <c r="AS1567" i="1"/>
  <c r="AR1550" i="1"/>
  <c r="AR1260" i="1"/>
  <c r="H1254" i="1"/>
  <c r="J1257" i="1"/>
  <c r="H1257" i="1"/>
  <c r="L1246" i="1"/>
  <c r="AS1257" i="1"/>
  <c r="AP1257" i="1"/>
  <c r="C1661" i="1"/>
  <c r="AS1661" i="1" s="1"/>
  <c r="AQ1652" i="1"/>
  <c r="H1652" i="1"/>
  <c r="K1648" i="1"/>
  <c r="H1623" i="1"/>
  <c r="AR1620" i="1"/>
  <c r="L1599" i="1"/>
  <c r="L1592" i="1"/>
  <c r="L1580" i="1"/>
  <c r="L1577" i="1"/>
  <c r="AP1660" i="1"/>
  <c r="AP1652" i="1"/>
  <c r="K1627" i="1"/>
  <c r="K1592" i="1"/>
  <c r="H1586" i="1"/>
  <c r="K1580" i="1"/>
  <c r="J1577" i="1"/>
  <c r="L1568" i="1"/>
  <c r="L1562" i="1"/>
  <c r="AO1661" i="1"/>
  <c r="AR1580" i="1"/>
  <c r="AP1577" i="1"/>
  <c r="AN1661" i="1"/>
  <c r="L1606" i="1"/>
  <c r="L1601" i="1"/>
  <c r="AR1568" i="1"/>
  <c r="L1567" i="1"/>
  <c r="AR1566" i="1"/>
  <c r="J1566" i="1"/>
  <c r="AS1558" i="1"/>
  <c r="L1550" i="1"/>
  <c r="AM1661" i="1"/>
  <c r="AS1634" i="1"/>
  <c r="AQ1622" i="1"/>
  <c r="L1620" i="1"/>
  <c r="AS1606" i="1"/>
  <c r="K1606" i="1"/>
  <c r="J1601" i="1"/>
  <c r="J1567" i="1"/>
  <c r="K1550" i="1"/>
  <c r="AL1661" i="1"/>
  <c r="L1657" i="1"/>
  <c r="H1594" i="1"/>
  <c r="AS1550" i="1"/>
  <c r="H1550" i="1"/>
  <c r="AR1252" i="1"/>
  <c r="L1247" i="1"/>
  <c r="H1256" i="1"/>
  <c r="K2589" i="1"/>
  <c r="AP2589" i="1"/>
  <c r="AR2589" i="1"/>
  <c r="J2589" i="1"/>
  <c r="L2589" i="1"/>
  <c r="AP2570" i="1"/>
  <c r="AS2570" i="1"/>
  <c r="K2570" i="1"/>
  <c r="K2361" i="1"/>
  <c r="AP2361" i="1"/>
  <c r="AR2361" i="1"/>
  <c r="J2361" i="1"/>
  <c r="L2361" i="1"/>
  <c r="M2361" i="1" s="1"/>
  <c r="J2283" i="1"/>
  <c r="AR2283" i="1"/>
  <c r="AS2283" i="1"/>
  <c r="K2283" i="1"/>
  <c r="L2283" i="1"/>
  <c r="K2252" i="1"/>
  <c r="AP2252" i="1"/>
  <c r="J2252" i="1"/>
  <c r="AR2155" i="1"/>
  <c r="L2155" i="1"/>
  <c r="AP2123" i="1"/>
  <c r="J2123" i="1"/>
  <c r="AQ2123" i="1"/>
  <c r="K2123" i="1"/>
  <c r="AR2123" i="1"/>
  <c r="AP2005" i="1"/>
  <c r="J2005" i="1"/>
  <c r="AQ2005" i="1"/>
  <c r="K2005" i="1"/>
  <c r="AR2005" i="1"/>
  <c r="L2005" i="1"/>
  <c r="AS2005" i="1"/>
  <c r="K1948" i="1"/>
  <c r="AQ1948" i="1"/>
  <c r="AS1948" i="1"/>
  <c r="J1948" i="1"/>
  <c r="L1948" i="1"/>
  <c r="AQ1941" i="1"/>
  <c r="J1941" i="1"/>
  <c r="AR1941" i="1"/>
  <c r="K1941" i="1"/>
  <c r="AP1875" i="1"/>
  <c r="J1875" i="1"/>
  <c r="AQ1875" i="1"/>
  <c r="K1875" i="1"/>
  <c r="AR1875" i="1"/>
  <c r="AS1875" i="1"/>
  <c r="L1875" i="1"/>
  <c r="AR1806" i="1"/>
  <c r="AS1806" i="1"/>
  <c r="L981" i="1"/>
  <c r="AP981" i="1"/>
  <c r="U3" i="2"/>
  <c r="AN70" i="1"/>
  <c r="AM70" i="1"/>
  <c r="L2767" i="1"/>
  <c r="AS2766" i="1"/>
  <c r="K2766" i="1"/>
  <c r="M2766" i="1" s="1"/>
  <c r="AS2765" i="1"/>
  <c r="J2758" i="1"/>
  <c r="AR2757" i="1"/>
  <c r="K2757" i="1"/>
  <c r="J2746" i="1"/>
  <c r="H2745" i="1"/>
  <c r="L2739" i="1"/>
  <c r="AP2736" i="1"/>
  <c r="L2735" i="1"/>
  <c r="K2726" i="1"/>
  <c r="AP2717" i="1"/>
  <c r="H2715" i="1"/>
  <c r="L2682" i="1"/>
  <c r="J2470" i="1"/>
  <c r="AP2470" i="1"/>
  <c r="AR2470" i="1"/>
  <c r="L2459" i="1"/>
  <c r="AQ2459" i="1"/>
  <c r="AR2459" i="1"/>
  <c r="J2459" i="1"/>
  <c r="K2459" i="1"/>
  <c r="AP2432" i="1"/>
  <c r="AR2432" i="1"/>
  <c r="AS2432" i="1"/>
  <c r="K2432" i="1"/>
  <c r="L2432" i="1"/>
  <c r="K2392" i="1"/>
  <c r="AQ2392" i="1"/>
  <c r="L2392" i="1"/>
  <c r="AP2208" i="1"/>
  <c r="AR2208" i="1"/>
  <c r="K2208" i="1"/>
  <c r="L2208" i="1"/>
  <c r="AR2158" i="1"/>
  <c r="AS2158" i="1"/>
  <c r="L2158" i="1"/>
  <c r="AR2130" i="1"/>
  <c r="K2130" i="1"/>
  <c r="L2130" i="1"/>
  <c r="H2100" i="1"/>
  <c r="AP2100" i="1"/>
  <c r="J2100" i="1"/>
  <c r="AQ2100" i="1"/>
  <c r="J2059" i="1"/>
  <c r="AP2059" i="1"/>
  <c r="AQ2059" i="1"/>
  <c r="AQ2017" i="1"/>
  <c r="K2017" i="1"/>
  <c r="L2017" i="1"/>
  <c r="AP1994" i="1"/>
  <c r="AQ1994" i="1"/>
  <c r="J1994" i="1"/>
  <c r="AR1994" i="1"/>
  <c r="K1994" i="1"/>
  <c r="AP1987" i="1"/>
  <c r="AQ1987" i="1"/>
  <c r="J1987" i="1"/>
  <c r="AR1987" i="1"/>
  <c r="K1987" i="1"/>
  <c r="L1987" i="1"/>
  <c r="M1987" i="1" s="1"/>
  <c r="J1916" i="1"/>
  <c r="K1916" i="1"/>
  <c r="AS1916" i="1"/>
  <c r="L1916" i="1"/>
  <c r="AS2757" i="1"/>
  <c r="K3244" i="1"/>
  <c r="AS3239" i="1"/>
  <c r="L3239" i="1"/>
  <c r="AQ3236" i="1"/>
  <c r="H3236" i="1"/>
  <c r="AQ3228" i="1"/>
  <c r="AQ3222" i="1"/>
  <c r="J3218" i="1"/>
  <c r="M3218" i="1" s="1"/>
  <c r="AS3217" i="1"/>
  <c r="K3214" i="1"/>
  <c r="AS3210" i="1"/>
  <c r="L3210" i="1"/>
  <c r="L3182" i="1"/>
  <c r="AP3180" i="1"/>
  <c r="J3175" i="1"/>
  <c r="L3165" i="1"/>
  <c r="L3144" i="1"/>
  <c r="K3131" i="1"/>
  <c r="AQ3127" i="1"/>
  <c r="AP3125" i="1"/>
  <c r="L3115" i="1"/>
  <c r="K3079" i="1"/>
  <c r="AS3075" i="1"/>
  <c r="L3053" i="1"/>
  <c r="AP3040" i="1"/>
  <c r="AS3033" i="1"/>
  <c r="K3033" i="1"/>
  <c r="AS3032" i="1"/>
  <c r="J3019" i="1"/>
  <c r="K3017" i="1"/>
  <c r="L3011" i="1"/>
  <c r="J3004" i="1"/>
  <c r="AR3003" i="1"/>
  <c r="AS2993" i="1"/>
  <c r="K2993" i="1"/>
  <c r="AQ2992" i="1"/>
  <c r="H2985" i="1"/>
  <c r="AS2977" i="1"/>
  <c r="K2977" i="1"/>
  <c r="L2974" i="1"/>
  <c r="AQ2973" i="1"/>
  <c r="L2951" i="1"/>
  <c r="L2945" i="1"/>
  <c r="M2945" i="1" s="1"/>
  <c r="L2931" i="1"/>
  <c r="L2897" i="1"/>
  <c r="AP2890" i="1"/>
  <c r="L2873" i="1"/>
  <c r="AS2872" i="1"/>
  <c r="J2872" i="1"/>
  <c r="AQ2870" i="1"/>
  <c r="J2870" i="1"/>
  <c r="L2868" i="1"/>
  <c r="L2866" i="1"/>
  <c r="AS2829" i="1"/>
  <c r="K2829" i="1"/>
  <c r="L2817" i="1"/>
  <c r="AS2816" i="1"/>
  <c r="J2816" i="1"/>
  <c r="K2767" i="1"/>
  <c r="AR2766" i="1"/>
  <c r="J2766" i="1"/>
  <c r="H2760" i="1"/>
  <c r="AS2758" i="1"/>
  <c r="H2758" i="1"/>
  <c r="AQ2757" i="1"/>
  <c r="J2757" i="1"/>
  <c r="L2755" i="1"/>
  <c r="H2739" i="1"/>
  <c r="AS2737" i="1"/>
  <c r="AS2733" i="1"/>
  <c r="J2726" i="1"/>
  <c r="AS2718" i="1"/>
  <c r="K2696" i="1"/>
  <c r="AP2662" i="1"/>
  <c r="AR2662" i="1"/>
  <c r="J2662" i="1"/>
  <c r="AS2662" i="1"/>
  <c r="L2662" i="1"/>
  <c r="AP2615" i="1"/>
  <c r="J2615" i="1"/>
  <c r="M2615" i="1" s="1"/>
  <c r="AQ2615" i="1"/>
  <c r="K2615" i="1"/>
  <c r="AR2615" i="1"/>
  <c r="AP2588" i="1"/>
  <c r="J2588" i="1"/>
  <c r="AQ2588" i="1"/>
  <c r="K2588" i="1"/>
  <c r="AR2588" i="1"/>
  <c r="L2588" i="1"/>
  <c r="K2552" i="1"/>
  <c r="AQ2552" i="1"/>
  <c r="AS2552" i="1"/>
  <c r="L2552" i="1"/>
  <c r="K2451" i="1"/>
  <c r="AR2451" i="1"/>
  <c r="J2451" i="1"/>
  <c r="L2451" i="1"/>
  <c r="AR2039" i="1"/>
  <c r="AQ2039" i="1"/>
  <c r="K2039" i="1"/>
  <c r="L2977" i="1"/>
  <c r="AR3239" i="1"/>
  <c r="K3239" i="1"/>
  <c r="K3237" i="1"/>
  <c r="L3232" i="1"/>
  <c r="L3229" i="1"/>
  <c r="K3219" i="1"/>
  <c r="AS3218" i="1"/>
  <c r="AR3210" i="1"/>
  <c r="K3210" i="1"/>
  <c r="AR3209" i="1"/>
  <c r="L3208" i="1"/>
  <c r="L3201" i="1"/>
  <c r="K3187" i="1"/>
  <c r="AS3186" i="1"/>
  <c r="H3175" i="1"/>
  <c r="L3149" i="1"/>
  <c r="K3144" i="1"/>
  <c r="K3133" i="1"/>
  <c r="J3131" i="1"/>
  <c r="J3092" i="1"/>
  <c r="L3081" i="1"/>
  <c r="H3062" i="1"/>
  <c r="H3053" i="1"/>
  <c r="AS3051" i="1"/>
  <c r="L3048" i="1"/>
  <c r="H3045" i="1"/>
  <c r="AR3033" i="1"/>
  <c r="J3033" i="1"/>
  <c r="AP3032" i="1"/>
  <c r="H3031" i="1"/>
  <c r="L3020" i="1"/>
  <c r="AS3019" i="1"/>
  <c r="H3019" i="1"/>
  <c r="AS3017" i="1"/>
  <c r="J3011" i="1"/>
  <c r="K3005" i="1"/>
  <c r="AS3004" i="1"/>
  <c r="AP3003" i="1"/>
  <c r="AR2993" i="1"/>
  <c r="H2993" i="1"/>
  <c r="AP2992" i="1"/>
  <c r="AR2977" i="1"/>
  <c r="J2977" i="1"/>
  <c r="H2974" i="1"/>
  <c r="AP2973" i="1"/>
  <c r="L2966" i="1"/>
  <c r="AS2945" i="1"/>
  <c r="J2945" i="1"/>
  <c r="L2942" i="1"/>
  <c r="AS2931" i="1"/>
  <c r="J2931" i="1"/>
  <c r="AR2904" i="1"/>
  <c r="AS2897" i="1"/>
  <c r="J2897" i="1"/>
  <c r="AR2892" i="1"/>
  <c r="J2873" i="1"/>
  <c r="AR2872" i="1"/>
  <c r="H2872" i="1"/>
  <c r="H2870" i="1"/>
  <c r="K2866" i="1"/>
  <c r="AP2845" i="1"/>
  <c r="H2833" i="1"/>
  <c r="AR2829" i="1"/>
  <c r="J2829" i="1"/>
  <c r="H2822" i="1"/>
  <c r="J2817" i="1"/>
  <c r="AR2816" i="1"/>
  <c r="H2816" i="1"/>
  <c r="AP2814" i="1"/>
  <c r="H2809" i="1"/>
  <c r="L2798" i="1"/>
  <c r="AS2767" i="1"/>
  <c r="H2767" i="1"/>
  <c r="AQ2766" i="1"/>
  <c r="AP2757" i="1"/>
  <c r="J2708" i="1"/>
  <c r="AR2696" i="1"/>
  <c r="J2696" i="1"/>
  <c r="H2613" i="1"/>
  <c r="AQ2612" i="1"/>
  <c r="J2612" i="1"/>
  <c r="AR2612" i="1"/>
  <c r="J2576" i="1"/>
  <c r="AR2576" i="1"/>
  <c r="AS2576" i="1"/>
  <c r="K2576" i="1"/>
  <c r="L2576" i="1"/>
  <c r="L2570" i="1"/>
  <c r="AQ2528" i="1"/>
  <c r="K2528" i="1"/>
  <c r="AP2491" i="1"/>
  <c r="AR2491" i="1"/>
  <c r="K2491" i="1"/>
  <c r="L2491" i="1"/>
  <c r="K2476" i="1"/>
  <c r="AP2476" i="1"/>
  <c r="AR2476" i="1"/>
  <c r="L2476" i="1"/>
  <c r="AR2394" i="1"/>
  <c r="AP2251" i="1"/>
  <c r="AQ2251" i="1"/>
  <c r="J2251" i="1"/>
  <c r="AR2251" i="1"/>
  <c r="K2251" i="1"/>
  <c r="L2123" i="1"/>
  <c r="AP2122" i="1"/>
  <c r="AQ2122" i="1"/>
  <c r="J2122" i="1"/>
  <c r="AR2122" i="1"/>
  <c r="K2122" i="1"/>
  <c r="AS2122" i="1"/>
  <c r="L2100" i="1"/>
  <c r="L1941" i="1"/>
  <c r="J1517" i="1"/>
  <c r="AS1517" i="1"/>
  <c r="K1517" i="1"/>
  <c r="L1517" i="1"/>
  <c r="AP1502" i="1"/>
  <c r="AQ1502" i="1"/>
  <c r="AS1502" i="1"/>
  <c r="J1502" i="1"/>
  <c r="L1502" i="1"/>
  <c r="J1478" i="1"/>
  <c r="AQ1478" i="1"/>
  <c r="AR1478" i="1"/>
  <c r="L1478" i="1"/>
  <c r="L3033" i="1"/>
  <c r="L3254" i="1"/>
  <c r="J3246" i="1"/>
  <c r="AQ3239" i="1"/>
  <c r="J3239" i="1"/>
  <c r="H3237" i="1"/>
  <c r="AS3230" i="1"/>
  <c r="AR3219" i="1"/>
  <c r="J3219" i="1"/>
  <c r="AQ3218" i="1"/>
  <c r="AR3214" i="1"/>
  <c r="AQ3210" i="1"/>
  <c r="J3210" i="1"/>
  <c r="H3208" i="1"/>
  <c r="K3204" i="1"/>
  <c r="L3197" i="1"/>
  <c r="J3187" i="1"/>
  <c r="J3152" i="1"/>
  <c r="H3149" i="1"/>
  <c r="L3146" i="1"/>
  <c r="H3139" i="1"/>
  <c r="L3137" i="1"/>
  <c r="AS3133" i="1"/>
  <c r="H3133" i="1"/>
  <c r="H3092" i="1"/>
  <c r="L3088" i="1"/>
  <c r="H3081" i="1"/>
  <c r="AR3079" i="1"/>
  <c r="K3048" i="1"/>
  <c r="AQ3033" i="1"/>
  <c r="H3027" i="1"/>
  <c r="J3020" i="1"/>
  <c r="AR3019" i="1"/>
  <c r="AR3017" i="1"/>
  <c r="AS3011" i="1"/>
  <c r="H3011" i="1"/>
  <c r="AR3005" i="1"/>
  <c r="J3005" i="1"/>
  <c r="AR3004" i="1"/>
  <c r="AP2993" i="1"/>
  <c r="H2984" i="1"/>
  <c r="AQ2977" i="1"/>
  <c r="K2969" i="1"/>
  <c r="H2966" i="1"/>
  <c r="L2959" i="1"/>
  <c r="AQ2945" i="1"/>
  <c r="H2945" i="1"/>
  <c r="H2942" i="1"/>
  <c r="L2938" i="1"/>
  <c r="L2932" i="1"/>
  <c r="AR2931" i="1"/>
  <c r="H2931" i="1"/>
  <c r="L2905" i="1"/>
  <c r="L2898" i="1"/>
  <c r="AR2897" i="1"/>
  <c r="H2897" i="1"/>
  <c r="L2893" i="1"/>
  <c r="L2889" i="1"/>
  <c r="AP2872" i="1"/>
  <c r="AR2866" i="1"/>
  <c r="H2843" i="1"/>
  <c r="AQ2829" i="1"/>
  <c r="H2829" i="1"/>
  <c r="L2819" i="1"/>
  <c r="AP2816" i="1"/>
  <c r="AS2798" i="1"/>
  <c r="K2798" i="1"/>
  <c r="L2796" i="1"/>
  <c r="AR2767" i="1"/>
  <c r="H2708" i="1"/>
  <c r="AQ2696" i="1"/>
  <c r="H2696" i="1"/>
  <c r="J2645" i="1"/>
  <c r="AP2645" i="1"/>
  <c r="AR2645" i="1"/>
  <c r="AR2536" i="1"/>
  <c r="K2419" i="1"/>
  <c r="J2419" i="1"/>
  <c r="AS2416" i="1"/>
  <c r="K2328" i="1"/>
  <c r="AP2328" i="1"/>
  <c r="L2328" i="1"/>
  <c r="AQ2222" i="1"/>
  <c r="L2222" i="1"/>
  <c r="AR2174" i="1"/>
  <c r="L2174" i="1"/>
  <c r="J2167" i="1"/>
  <c r="AP2167" i="1"/>
  <c r="AR2167" i="1"/>
  <c r="K2167" i="1"/>
  <c r="L2167" i="1"/>
  <c r="AR2104" i="1"/>
  <c r="AQ2104" i="1"/>
  <c r="K2104" i="1"/>
  <c r="K2100" i="1"/>
  <c r="L1994" i="1"/>
  <c r="AR1973" i="1"/>
  <c r="AS1973" i="1"/>
  <c r="K1973" i="1"/>
  <c r="L1973" i="1"/>
  <c r="L1893" i="1"/>
  <c r="K1893" i="1"/>
  <c r="AQ1893" i="1"/>
  <c r="AR1893" i="1"/>
  <c r="AS1893" i="1"/>
  <c r="L2829" i="1"/>
  <c r="H3254" i="1"/>
  <c r="H3246" i="1"/>
  <c r="AR3244" i="1"/>
  <c r="H3226" i="1"/>
  <c r="AQ3219" i="1"/>
  <c r="H3219" i="1"/>
  <c r="AP3218" i="1"/>
  <c r="H3210" i="1"/>
  <c r="H3204" i="1"/>
  <c r="AR3187" i="1"/>
  <c r="L3172" i="1"/>
  <c r="H3152" i="1"/>
  <c r="AR3144" i="1"/>
  <c r="AR3133" i="1"/>
  <c r="AR3131" i="1"/>
  <c r="AQ3092" i="1"/>
  <c r="H3088" i="1"/>
  <c r="H3074" i="1"/>
  <c r="AS3065" i="1"/>
  <c r="L3065" i="1"/>
  <c r="H3044" i="1"/>
  <c r="L3021" i="1"/>
  <c r="AP3019" i="1"/>
  <c r="AR3011" i="1"/>
  <c r="AQ3005" i="1"/>
  <c r="AP2945" i="1"/>
  <c r="AP2931" i="1"/>
  <c r="H2905" i="1"/>
  <c r="AP2897" i="1"/>
  <c r="H2889" i="1"/>
  <c r="AR2868" i="1"/>
  <c r="H2861" i="1"/>
  <c r="L2833" i="1"/>
  <c r="AS2832" i="1"/>
  <c r="J2832" i="1"/>
  <c r="M2832" i="1" s="1"/>
  <c r="AR2820" i="1"/>
  <c r="H2819" i="1"/>
  <c r="K2813" i="1"/>
  <c r="L2799" i="1"/>
  <c r="AR2798" i="1"/>
  <c r="J2798" i="1"/>
  <c r="AP2696" i="1"/>
  <c r="AP2594" i="1"/>
  <c r="J2594" i="1"/>
  <c r="AQ2594" i="1"/>
  <c r="K2594" i="1"/>
  <c r="AR2594" i="1"/>
  <c r="L2594" i="1"/>
  <c r="AS2594" i="1"/>
  <c r="AP2575" i="1"/>
  <c r="J2575" i="1"/>
  <c r="AQ2575" i="1"/>
  <c r="K2575" i="1"/>
  <c r="AR2575" i="1"/>
  <c r="L2575" i="1"/>
  <c r="AR2498" i="1"/>
  <c r="AS2498" i="1"/>
  <c r="AP2426" i="1"/>
  <c r="L2426" i="1"/>
  <c r="K2397" i="1"/>
  <c r="AP2397" i="1"/>
  <c r="AQ2397" i="1"/>
  <c r="J2397" i="1"/>
  <c r="L2397" i="1"/>
  <c r="J2340" i="1"/>
  <c r="AS2340" i="1"/>
  <c r="K2340" i="1"/>
  <c r="AP2229" i="1"/>
  <c r="AQ2229" i="1"/>
  <c r="K2229" i="1"/>
  <c r="J1989" i="1"/>
  <c r="AP1989" i="1"/>
  <c r="AQ1989" i="1"/>
  <c r="AS1989" i="1"/>
  <c r="H1989" i="1"/>
  <c r="K3255" i="1"/>
  <c r="AR3254" i="1"/>
  <c r="L3247" i="1"/>
  <c r="M3247" i="1" s="1"/>
  <c r="AS3246" i="1"/>
  <c r="AR3237" i="1"/>
  <c r="L3235" i="1"/>
  <c r="AP3219" i="1"/>
  <c r="L3213" i="1"/>
  <c r="M3213" i="1" s="1"/>
  <c r="AR3208" i="1"/>
  <c r="L3194" i="1"/>
  <c r="M3194" i="1" s="1"/>
  <c r="H3192" i="1"/>
  <c r="K3188" i="1"/>
  <c r="AQ3187" i="1"/>
  <c r="H3184" i="1"/>
  <c r="H3177" i="1"/>
  <c r="H3174" i="1"/>
  <c r="AS3172" i="1"/>
  <c r="K3172" i="1"/>
  <c r="AR3171" i="1"/>
  <c r="J3160" i="1"/>
  <c r="H3155" i="1"/>
  <c r="H3154" i="1"/>
  <c r="AP3133" i="1"/>
  <c r="AP3126" i="1"/>
  <c r="L3123" i="1"/>
  <c r="AR3112" i="1"/>
  <c r="L3093" i="1"/>
  <c r="AP3092" i="1"/>
  <c r="J3083" i="1"/>
  <c r="AS3068" i="1"/>
  <c r="AR3065" i="1"/>
  <c r="L3062" i="1"/>
  <c r="AS3048" i="1"/>
  <c r="AQ3031" i="1"/>
  <c r="K3021" i="1"/>
  <c r="AS3020" i="1"/>
  <c r="K3016" i="1"/>
  <c r="L3013" i="1"/>
  <c r="L2987" i="1"/>
  <c r="AR2942" i="1"/>
  <c r="AS2905" i="1"/>
  <c r="AR2889" i="1"/>
  <c r="L2885" i="1"/>
  <c r="L2881" i="1"/>
  <c r="K2879" i="1"/>
  <c r="L2869" i="1"/>
  <c r="L2836" i="1"/>
  <c r="AR2832" i="1"/>
  <c r="H2832" i="1"/>
  <c r="AP2822" i="1"/>
  <c r="H2799" i="1"/>
  <c r="AQ2798" i="1"/>
  <c r="L2765" i="1"/>
  <c r="AP2712" i="1"/>
  <c r="K2712" i="1"/>
  <c r="M2712" i="1" s="1"/>
  <c r="AS2708" i="1"/>
  <c r="H2704" i="1"/>
  <c r="H2700" i="1"/>
  <c r="AR2674" i="1"/>
  <c r="K2674" i="1"/>
  <c r="L2554" i="1"/>
  <c r="AP2554" i="1"/>
  <c r="AQ2554" i="1"/>
  <c r="J2554" i="1"/>
  <c r="AR2554" i="1"/>
  <c r="K2554" i="1"/>
  <c r="L2543" i="1"/>
  <c r="AR2543" i="1"/>
  <c r="J2543" i="1"/>
  <c r="K2543" i="1"/>
  <c r="K2445" i="1"/>
  <c r="AR2445" i="1"/>
  <c r="L2445" i="1"/>
  <c r="AP2333" i="1"/>
  <c r="AQ2333" i="1"/>
  <c r="J2333" i="1"/>
  <c r="AR2333" i="1"/>
  <c r="K2333" i="1"/>
  <c r="J2323" i="1"/>
  <c r="AQ2323" i="1"/>
  <c r="AS2323" i="1"/>
  <c r="K2323" i="1"/>
  <c r="L2323" i="1"/>
  <c r="AP2263" i="1"/>
  <c r="L2263" i="1"/>
  <c r="L2244" i="1"/>
  <c r="AP2244" i="1"/>
  <c r="AQ2244" i="1"/>
  <c r="J2244" i="1"/>
  <c r="AR2244" i="1"/>
  <c r="K2244" i="1"/>
  <c r="K2202" i="1"/>
  <c r="M2202" i="1" s="1"/>
  <c r="AR2202" i="1"/>
  <c r="J2202" i="1"/>
  <c r="L2202" i="1"/>
  <c r="AS2123" i="1"/>
  <c r="L2122" i="1"/>
  <c r="AR2100" i="1"/>
  <c r="AP3254" i="1"/>
  <c r="AR3246" i="1"/>
  <c r="AR3216" i="1"/>
  <c r="AQ3152" i="1"/>
  <c r="K3123" i="1"/>
  <c r="AS3074" i="1"/>
  <c r="AP3027" i="1"/>
  <c r="AR2905" i="1"/>
  <c r="AP2889" i="1"/>
  <c r="AS2861" i="1"/>
  <c r="AS2837" i="1"/>
  <c r="AS2796" i="1"/>
  <c r="AP2726" i="1"/>
  <c r="AR2726" i="1"/>
  <c r="AP2682" i="1"/>
  <c r="AR2682" i="1"/>
  <c r="AS2682" i="1"/>
  <c r="J2616" i="1"/>
  <c r="AR2616" i="1"/>
  <c r="AS2616" i="1"/>
  <c r="K2616" i="1"/>
  <c r="L2616" i="1"/>
  <c r="K2613" i="1"/>
  <c r="AR2613" i="1"/>
  <c r="J2613" i="1"/>
  <c r="AP2578" i="1"/>
  <c r="J2578" i="1"/>
  <c r="AQ2578" i="1"/>
  <c r="K2578" i="1"/>
  <c r="AR2578" i="1"/>
  <c r="L2578" i="1"/>
  <c r="AS2578" i="1"/>
  <c r="AP2564" i="1"/>
  <c r="J2564" i="1"/>
  <c r="L2564" i="1"/>
  <c r="AP2478" i="1"/>
  <c r="AQ2478" i="1"/>
  <c r="J2478" i="1"/>
  <c r="L2478" i="1"/>
  <c r="AS2399" i="1"/>
  <c r="AR2399" i="1"/>
  <c r="AP2308" i="1"/>
  <c r="L2308" i="1"/>
  <c r="AP2228" i="1"/>
  <c r="AQ2228" i="1"/>
  <c r="J2228" i="1"/>
  <c r="AS2228" i="1"/>
  <c r="L2228" i="1"/>
  <c r="AP2221" i="1"/>
  <c r="AQ2221" i="1"/>
  <c r="J2221" i="1"/>
  <c r="AR2221" i="1"/>
  <c r="K2221" i="1"/>
  <c r="AS2221" i="1"/>
  <c r="AP2173" i="1"/>
  <c r="AQ2173" i="1"/>
  <c r="J2173" i="1"/>
  <c r="AR2173" i="1"/>
  <c r="K2173" i="1"/>
  <c r="AS2127" i="1"/>
  <c r="L2127" i="1"/>
  <c r="AP2103" i="1"/>
  <c r="J2103" i="1"/>
  <c r="AQ2103" i="1"/>
  <c r="K2103" i="1"/>
  <c r="AR2103" i="1"/>
  <c r="AR1954" i="1"/>
  <c r="K1954" i="1"/>
  <c r="L1954" i="1"/>
  <c r="AP1803" i="1"/>
  <c r="AQ1803" i="1"/>
  <c r="J1803" i="1"/>
  <c r="AR1803" i="1"/>
  <c r="K1803" i="1"/>
  <c r="AP1762" i="1"/>
  <c r="AQ1762" i="1"/>
  <c r="AS1762" i="1"/>
  <c r="J1762" i="1"/>
  <c r="L1762" i="1"/>
  <c r="K1749" i="1"/>
  <c r="AP1749" i="1"/>
  <c r="AR1749" i="1"/>
  <c r="L1749" i="1"/>
  <c r="AQ1608" i="1"/>
  <c r="K1608" i="1"/>
  <c r="L1608" i="1"/>
  <c r="AQ1446" i="1"/>
  <c r="K1446" i="1"/>
  <c r="J1218" i="1"/>
  <c r="L1218" i="1"/>
  <c r="K1193" i="1"/>
  <c r="AQ1193" i="1"/>
  <c r="AS1193" i="1"/>
  <c r="J1193" i="1"/>
  <c r="L1193" i="1"/>
  <c r="AP1186" i="1"/>
  <c r="J1186" i="1"/>
  <c r="AR977" i="1"/>
  <c r="AS977" i="1"/>
  <c r="L977" i="1"/>
  <c r="L960" i="1"/>
  <c r="AP960" i="1"/>
  <c r="AP406" i="1"/>
  <c r="AR406" i="1"/>
  <c r="AS240" i="1"/>
  <c r="L240" i="1"/>
  <c r="J143" i="1"/>
  <c r="L143" i="1"/>
  <c r="AP121" i="1"/>
  <c r="AQ121" i="1"/>
  <c r="J121" i="1"/>
  <c r="M23" i="2"/>
  <c r="E1270" i="1"/>
  <c r="AO1270" i="1"/>
  <c r="F1270" i="1"/>
  <c r="AL1270" i="1"/>
  <c r="C1270" i="1"/>
  <c r="D1270" i="1"/>
  <c r="G1270" i="1"/>
  <c r="AM1270" i="1"/>
  <c r="AN1270" i="1"/>
  <c r="AL1237" i="1"/>
  <c r="D1237" i="1"/>
  <c r="C1237" i="1"/>
  <c r="AR1237" i="1" s="1"/>
  <c r="AM1229" i="1"/>
  <c r="AN1229" i="1"/>
  <c r="D1229" i="1"/>
  <c r="E1229" i="1"/>
  <c r="F1229" i="1"/>
  <c r="AS1890" i="1"/>
  <c r="L1890" i="1"/>
  <c r="L1737" i="1"/>
  <c r="AR1737" i="1"/>
  <c r="AS1737" i="1"/>
  <c r="J1713" i="1"/>
  <c r="AP1713" i="1"/>
  <c r="AS1713" i="1"/>
  <c r="L1713" i="1"/>
  <c r="M1713" i="1" s="1"/>
  <c r="J1664" i="1"/>
  <c r="AP1664" i="1"/>
  <c r="AS1664" i="1"/>
  <c r="L1664" i="1"/>
  <c r="K1520" i="1"/>
  <c r="AP1520" i="1"/>
  <c r="AR1520" i="1"/>
  <c r="J1520" i="1"/>
  <c r="L1520" i="1"/>
  <c r="AR1369" i="1"/>
  <c r="L1369" i="1"/>
  <c r="AQ1166" i="1"/>
  <c r="K1166" i="1"/>
  <c r="H2665" i="1"/>
  <c r="H2651" i="1"/>
  <c r="AS2649" i="1"/>
  <c r="AR2640" i="1"/>
  <c r="AQ2608" i="1"/>
  <c r="AR2584" i="1"/>
  <c r="H2584" i="1"/>
  <c r="H2580" i="1"/>
  <c r="AR2559" i="1"/>
  <c r="AP2557" i="1"/>
  <c r="AQ2544" i="1"/>
  <c r="AR2535" i="1"/>
  <c r="AQ2527" i="1"/>
  <c r="AP2525" i="1"/>
  <c r="H2518" i="1"/>
  <c r="AR2516" i="1"/>
  <c r="H2516" i="1"/>
  <c r="H2515" i="1"/>
  <c r="AR2513" i="1"/>
  <c r="AR2511" i="1"/>
  <c r="H2511" i="1"/>
  <c r="H2468" i="1"/>
  <c r="AS2458" i="1"/>
  <c r="H2351" i="1"/>
  <c r="AQ2350" i="1"/>
  <c r="H2350" i="1"/>
  <c r="L2344" i="1"/>
  <c r="AQ2322" i="1"/>
  <c r="H2322" i="1"/>
  <c r="AP2289" i="1"/>
  <c r="AQ2262" i="1"/>
  <c r="H2262" i="1"/>
  <c r="AR2256" i="1"/>
  <c r="H2256" i="1"/>
  <c r="H2226" i="1"/>
  <c r="AR2211" i="1"/>
  <c r="H2211" i="1"/>
  <c r="H2124" i="1"/>
  <c r="H2111" i="1"/>
  <c r="H2101" i="1"/>
  <c r="AQ2073" i="1"/>
  <c r="AQ2058" i="1"/>
  <c r="H2058" i="1"/>
  <c r="AR2038" i="1"/>
  <c r="H2038" i="1"/>
  <c r="AQ2037" i="1"/>
  <c r="H2037" i="1"/>
  <c r="AQ2035" i="1"/>
  <c r="L2033" i="1"/>
  <c r="H1943" i="1"/>
  <c r="H1934" i="1"/>
  <c r="AR1930" i="1"/>
  <c r="AP1897" i="1"/>
  <c r="AP1859" i="1"/>
  <c r="AQ1859" i="1"/>
  <c r="J1859" i="1"/>
  <c r="AR1859" i="1"/>
  <c r="K1859" i="1"/>
  <c r="L1859" i="1"/>
  <c r="M1859" i="1" s="1"/>
  <c r="AQ1670" i="1"/>
  <c r="AS1670" i="1"/>
  <c r="K1670" i="1"/>
  <c r="L1670" i="1"/>
  <c r="J1615" i="1"/>
  <c r="AP1615" i="1"/>
  <c r="AQ1615" i="1"/>
  <c r="AR1615" i="1"/>
  <c r="K1615" i="1"/>
  <c r="AQ1596" i="1"/>
  <c r="AR1596" i="1"/>
  <c r="J1596" i="1"/>
  <c r="K1404" i="1"/>
  <c r="J1404" i="1"/>
  <c r="AP1365" i="1"/>
  <c r="L1365" i="1"/>
  <c r="H2645" i="1"/>
  <c r="AQ2584" i="1"/>
  <c r="AQ2559" i="1"/>
  <c r="H2556" i="1"/>
  <c r="AP2516" i="1"/>
  <c r="AQ2511" i="1"/>
  <c r="H2476" i="1"/>
  <c r="H2470" i="1"/>
  <c r="AR2468" i="1"/>
  <c r="AS2466" i="1"/>
  <c r="AR2458" i="1"/>
  <c r="L2453" i="1"/>
  <c r="M2453" i="1" s="1"/>
  <c r="H2426" i="1"/>
  <c r="AR2396" i="1"/>
  <c r="H2389" i="1"/>
  <c r="K2371" i="1"/>
  <c r="AS2370" i="1"/>
  <c r="AR2344" i="1"/>
  <c r="K2344" i="1"/>
  <c r="H2319" i="1"/>
  <c r="H2263" i="1"/>
  <c r="AP2262" i="1"/>
  <c r="AQ2256" i="1"/>
  <c r="H2244" i="1"/>
  <c r="H2228" i="1"/>
  <c r="AS2226" i="1"/>
  <c r="AQ2211" i="1"/>
  <c r="H2202" i="1"/>
  <c r="H2123" i="1"/>
  <c r="AQ2111" i="1"/>
  <c r="H2104" i="1"/>
  <c r="H2103" i="1"/>
  <c r="AS2101" i="1"/>
  <c r="AP2066" i="1"/>
  <c r="H2059" i="1"/>
  <c r="AP2058" i="1"/>
  <c r="AQ2038" i="1"/>
  <c r="AR2033" i="1"/>
  <c r="K2033" i="1"/>
  <c r="AR2032" i="1"/>
  <c r="L1962" i="1"/>
  <c r="M1962" i="1" s="1"/>
  <c r="L1944" i="1"/>
  <c r="AR1943" i="1"/>
  <c r="AQ1930" i="1"/>
  <c r="H1893" i="1"/>
  <c r="K1892" i="1"/>
  <c r="AP1892" i="1"/>
  <c r="J1892" i="1"/>
  <c r="M1892" i="1" s="1"/>
  <c r="K1876" i="1"/>
  <c r="AQ1876" i="1"/>
  <c r="AR1876" i="1"/>
  <c r="J1876" i="1"/>
  <c r="L1803" i="1"/>
  <c r="AR1782" i="1"/>
  <c r="K1782" i="1"/>
  <c r="K1757" i="1"/>
  <c r="M1757" i="1" s="1"/>
  <c r="AP1757" i="1"/>
  <c r="AP1730" i="1"/>
  <c r="AS1730" i="1"/>
  <c r="L1730" i="1"/>
  <c r="J1602" i="1"/>
  <c r="AR1602" i="1"/>
  <c r="L1602" i="1"/>
  <c r="AS1546" i="1"/>
  <c r="L1456" i="1"/>
  <c r="AR1456" i="1"/>
  <c r="AS1456" i="1"/>
  <c r="J1419" i="1"/>
  <c r="AQ1419" i="1"/>
  <c r="AR1419" i="1"/>
  <c r="L1419" i="1"/>
  <c r="H2616" i="1"/>
  <c r="H2615" i="1"/>
  <c r="H2591" i="1"/>
  <c r="H2572" i="1"/>
  <c r="H2554" i="1"/>
  <c r="H2548" i="1"/>
  <c r="AP2546" i="1"/>
  <c r="H2528" i="1"/>
  <c r="H2507" i="1"/>
  <c r="H2478" i="1"/>
  <c r="AP2468" i="1"/>
  <c r="H2429" i="1"/>
  <c r="AQ2378" i="1"/>
  <c r="AR2371" i="1"/>
  <c r="J2371" i="1"/>
  <c r="AR2370" i="1"/>
  <c r="H2361" i="1"/>
  <c r="AQ2344" i="1"/>
  <c r="J2344" i="1"/>
  <c r="L2334" i="1"/>
  <c r="H2333" i="1"/>
  <c r="K2324" i="1"/>
  <c r="H2229" i="1"/>
  <c r="AP2211" i="1"/>
  <c r="L2182" i="1"/>
  <c r="H2167" i="1"/>
  <c r="H2158" i="1"/>
  <c r="AR2136" i="1"/>
  <c r="K2136" i="1"/>
  <c r="H2127" i="1"/>
  <c r="AQ2124" i="1"/>
  <c r="J2116" i="1"/>
  <c r="L2057" i="1"/>
  <c r="K2049" i="1"/>
  <c r="L2041" i="1"/>
  <c r="AQ2033" i="1"/>
  <c r="J2033" i="1"/>
  <c r="AS2025" i="1"/>
  <c r="L2011" i="1"/>
  <c r="H2005" i="1"/>
  <c r="AR2003" i="1"/>
  <c r="AR1962" i="1"/>
  <c r="J1949" i="1"/>
  <c r="J1944" i="1"/>
  <c r="AP1943" i="1"/>
  <c r="K1912" i="1"/>
  <c r="AP1912" i="1"/>
  <c r="AP1322" i="1"/>
  <c r="K1322" i="1"/>
  <c r="L1322" i="1"/>
  <c r="AQ1322" i="1"/>
  <c r="AR1322" i="1"/>
  <c r="J1322" i="1"/>
  <c r="J1318" i="1"/>
  <c r="AR1318" i="1"/>
  <c r="AS1318" i="1"/>
  <c r="K1318" i="1"/>
  <c r="H2662" i="1"/>
  <c r="H2647" i="1"/>
  <c r="H2594" i="1"/>
  <c r="H2589" i="1"/>
  <c r="H2588" i="1"/>
  <c r="H2578" i="1"/>
  <c r="H2576" i="1"/>
  <c r="H2575" i="1"/>
  <c r="H2491" i="1"/>
  <c r="H2487" i="1"/>
  <c r="AQ2453" i="1"/>
  <c r="H2451" i="1"/>
  <c r="AP2435" i="1"/>
  <c r="AS2417" i="1"/>
  <c r="L2413" i="1"/>
  <c r="H2397" i="1"/>
  <c r="L2379" i="1"/>
  <c r="K2372" i="1"/>
  <c r="AQ2371" i="1"/>
  <c r="H2371" i="1"/>
  <c r="AQ2370" i="1"/>
  <c r="H2366" i="1"/>
  <c r="L2362" i="1"/>
  <c r="L2352" i="1"/>
  <c r="M2352" i="1" s="1"/>
  <c r="AS2351" i="1"/>
  <c r="H2344" i="1"/>
  <c r="H2334" i="1"/>
  <c r="H2324" i="1"/>
  <c r="K2319" i="1"/>
  <c r="AR2318" i="1"/>
  <c r="H2293" i="1"/>
  <c r="AP2291" i="1"/>
  <c r="AQ2285" i="1"/>
  <c r="L2159" i="1"/>
  <c r="K2137" i="1"/>
  <c r="H2116" i="1"/>
  <c r="H2057" i="1"/>
  <c r="H2034" i="1"/>
  <c r="H2033" i="1"/>
  <c r="H1949" i="1"/>
  <c r="AQ1804" i="1"/>
  <c r="AS1804" i="1"/>
  <c r="K1804" i="1"/>
  <c r="L1804" i="1"/>
  <c r="AP1711" i="1"/>
  <c r="J1711" i="1"/>
  <c r="L1711" i="1"/>
  <c r="K1679" i="1"/>
  <c r="AP1679" i="1"/>
  <c r="AQ1679" i="1"/>
  <c r="J1679" i="1"/>
  <c r="AP1669" i="1"/>
  <c r="AQ1669" i="1"/>
  <c r="J1669" i="1"/>
  <c r="AR1669" i="1"/>
  <c r="K1669" i="1"/>
  <c r="AQ1584" i="1"/>
  <c r="K1584" i="1"/>
  <c r="L1584" i="1"/>
  <c r="AR1469" i="1"/>
  <c r="J1469" i="1"/>
  <c r="AQ1469" i="1"/>
  <c r="AQ1301" i="1"/>
  <c r="AP1301" i="1"/>
  <c r="J1301" i="1"/>
  <c r="AR1251" i="1"/>
  <c r="K1251" i="1"/>
  <c r="L1251" i="1"/>
  <c r="AP1251" i="1"/>
  <c r="AP2371" i="1"/>
  <c r="AS2334" i="1"/>
  <c r="AQ2116" i="1"/>
  <c r="L2062" i="1"/>
  <c r="M2062" i="1" s="1"/>
  <c r="AQ1949" i="1"/>
  <c r="L1934" i="1"/>
  <c r="AQ1934" i="1"/>
  <c r="K1889" i="1"/>
  <c r="AP1889" i="1"/>
  <c r="AQ1889" i="1"/>
  <c r="L1888" i="1"/>
  <c r="K1853" i="1"/>
  <c r="J1853" i="1"/>
  <c r="L1853" i="1"/>
  <c r="AP1850" i="1"/>
  <c r="AQ1850" i="1"/>
  <c r="J1850" i="1"/>
  <c r="AR1850" i="1"/>
  <c r="K1850" i="1"/>
  <c r="AS1850" i="1"/>
  <c r="AR1794" i="1"/>
  <c r="AS1794" i="1"/>
  <c r="L1746" i="1"/>
  <c r="AS1746" i="1"/>
  <c r="J1650" i="1"/>
  <c r="AS1650" i="1"/>
  <c r="J1638" i="1"/>
  <c r="AP1638" i="1"/>
  <c r="AQ1638" i="1"/>
  <c r="AS1638" i="1"/>
  <c r="L1638" i="1"/>
  <c r="J1625" i="1"/>
  <c r="AP1625" i="1"/>
  <c r="AQ1625" i="1"/>
  <c r="L1625" i="1"/>
  <c r="AQ1598" i="1"/>
  <c r="AP1598" i="1"/>
  <c r="J1598" i="1"/>
  <c r="J1554" i="1"/>
  <c r="AR1554" i="1"/>
  <c r="AS1554" i="1"/>
  <c r="L1554" i="1"/>
  <c r="AQ1541" i="1"/>
  <c r="AS1541" i="1"/>
  <c r="J1541" i="1"/>
  <c r="AP1509" i="1"/>
  <c r="AR1509" i="1"/>
  <c r="L1509" i="1"/>
  <c r="L1441" i="1"/>
  <c r="K1441" i="1"/>
  <c r="H1889" i="1"/>
  <c r="H1888" i="1"/>
  <c r="AR1871" i="1"/>
  <c r="H1827" i="1"/>
  <c r="H1814" i="1"/>
  <c r="AS1802" i="1"/>
  <c r="J1802" i="1"/>
  <c r="AR1780" i="1"/>
  <c r="H1780" i="1"/>
  <c r="H1779" i="1"/>
  <c r="AS1758" i="1"/>
  <c r="AQ1756" i="1"/>
  <c r="AR1738" i="1"/>
  <c r="AR1736" i="1"/>
  <c r="H1736" i="1"/>
  <c r="J1716" i="1"/>
  <c r="AR1715" i="1"/>
  <c r="AR1710" i="1"/>
  <c r="J1710" i="1"/>
  <c r="AQ1709" i="1"/>
  <c r="J1700" i="1"/>
  <c r="AR1699" i="1"/>
  <c r="H1699" i="1"/>
  <c r="H1696" i="1"/>
  <c r="AS1686" i="1"/>
  <c r="AP1680" i="1"/>
  <c r="H1667" i="1"/>
  <c r="H1663" i="1"/>
  <c r="J1649" i="1"/>
  <c r="AR1648" i="1"/>
  <c r="H1648" i="1"/>
  <c r="L1634" i="1"/>
  <c r="J1627" i="1"/>
  <c r="AR1626" i="1"/>
  <c r="L1619" i="1"/>
  <c r="J1617" i="1"/>
  <c r="AS1607" i="1"/>
  <c r="AR1601" i="1"/>
  <c r="H1601" i="1"/>
  <c r="AP1580" i="1"/>
  <c r="AR1578" i="1"/>
  <c r="K1559" i="1"/>
  <c r="AP1550" i="1"/>
  <c r="AQ1548" i="1"/>
  <c r="J1539" i="1"/>
  <c r="J1533" i="1"/>
  <c r="M1533" i="1" s="1"/>
  <c r="H1525" i="1"/>
  <c r="AR1523" i="1"/>
  <c r="H1523" i="1"/>
  <c r="L1507" i="1"/>
  <c r="AR1501" i="1"/>
  <c r="AP1493" i="1"/>
  <c r="AR1488" i="1"/>
  <c r="AR1486" i="1"/>
  <c r="H1486" i="1"/>
  <c r="AS1479" i="1"/>
  <c r="L1453" i="1"/>
  <c r="AP1444" i="1"/>
  <c r="AR1444" i="1"/>
  <c r="K1444" i="1"/>
  <c r="AS1433" i="1"/>
  <c r="H1433" i="1"/>
  <c r="AP1416" i="1"/>
  <c r="J1416" i="1"/>
  <c r="AQ1416" i="1"/>
  <c r="K1416" i="1"/>
  <c r="AR1416" i="1"/>
  <c r="AQ1397" i="1"/>
  <c r="AR1397" i="1"/>
  <c r="K1397" i="1"/>
  <c r="H1374" i="1"/>
  <c r="H1342" i="1"/>
  <c r="AR1321" i="1"/>
  <c r="AS1321" i="1"/>
  <c r="K1239" i="1"/>
  <c r="AP1239" i="1"/>
  <c r="J1239" i="1"/>
  <c r="K1172" i="1"/>
  <c r="AP1172" i="1"/>
  <c r="AQ1172" i="1"/>
  <c r="J1172" i="1"/>
  <c r="L1172" i="1"/>
  <c r="AP619" i="1"/>
  <c r="L619" i="1"/>
  <c r="K600" i="1"/>
  <c r="J600" i="1"/>
  <c r="AP600" i="1"/>
  <c r="AS600" i="1"/>
  <c r="H1892" i="1"/>
  <c r="H1890" i="1"/>
  <c r="H1876" i="1"/>
  <c r="AR1852" i="1"/>
  <c r="AR1814" i="1"/>
  <c r="AR1802" i="1"/>
  <c r="AR1781" i="1"/>
  <c r="AS1761" i="1"/>
  <c r="AP1758" i="1"/>
  <c r="AP1736" i="1"/>
  <c r="H1716" i="1"/>
  <c r="AQ1715" i="1"/>
  <c r="AQ1710" i="1"/>
  <c r="H1710" i="1"/>
  <c r="H1700" i="1"/>
  <c r="AQ1663" i="1"/>
  <c r="AQ1649" i="1"/>
  <c r="H1649" i="1"/>
  <c r="H1634" i="1"/>
  <c r="H1630" i="1"/>
  <c r="AR1617" i="1"/>
  <c r="AR1607" i="1"/>
  <c r="AP1601" i="1"/>
  <c r="L1590" i="1"/>
  <c r="AS1568" i="1"/>
  <c r="H1561" i="1"/>
  <c r="AS1559" i="1"/>
  <c r="H1533" i="1"/>
  <c r="AP1523" i="1"/>
  <c r="H1496" i="1"/>
  <c r="AP1488" i="1"/>
  <c r="J1368" i="1"/>
  <c r="AQ1368" i="1"/>
  <c r="K1368" i="1"/>
  <c r="AR1368" i="1"/>
  <c r="L1368" i="1"/>
  <c r="AS1368" i="1"/>
  <c r="L1220" i="1"/>
  <c r="AR1220" i="1"/>
  <c r="J1220" i="1"/>
  <c r="K1220" i="1"/>
  <c r="K1069" i="1"/>
  <c r="AR1069" i="1"/>
  <c r="K1055" i="1"/>
  <c r="AR1055" i="1"/>
  <c r="AP1055" i="1"/>
  <c r="J1022" i="1"/>
  <c r="L1022" i="1"/>
  <c r="K752" i="1"/>
  <c r="AP752" i="1"/>
  <c r="AQ752" i="1"/>
  <c r="J752" i="1"/>
  <c r="AR654" i="1"/>
  <c r="K654" i="1"/>
  <c r="AQ654" i="1"/>
  <c r="J644" i="1"/>
  <c r="AR644" i="1"/>
  <c r="H1875" i="1"/>
  <c r="H1861" i="1"/>
  <c r="AQ1852" i="1"/>
  <c r="H1851" i="1"/>
  <c r="AS1827" i="1"/>
  <c r="AP1814" i="1"/>
  <c r="H1805" i="1"/>
  <c r="H1764" i="1"/>
  <c r="H1757" i="1"/>
  <c r="H1737" i="1"/>
  <c r="H1730" i="1"/>
  <c r="H1723" i="1"/>
  <c r="H1615" i="1"/>
  <c r="H1554" i="1"/>
  <c r="H1520" i="1"/>
  <c r="H1502" i="1"/>
  <c r="K1485" i="1"/>
  <c r="AQ1485" i="1"/>
  <c r="AQ1364" i="1"/>
  <c r="AR1364" i="1"/>
  <c r="L1336" i="1"/>
  <c r="AR1336" i="1"/>
  <c r="J1336" i="1"/>
  <c r="K1336" i="1"/>
  <c r="H1322" i="1"/>
  <c r="H1318" i="1"/>
  <c r="AP1303" i="1"/>
  <c r="AQ1303" i="1"/>
  <c r="J1303" i="1"/>
  <c r="L1303" i="1"/>
  <c r="K1291" i="1"/>
  <c r="AP1291" i="1"/>
  <c r="J1291" i="1"/>
  <c r="L1291" i="1"/>
  <c r="M1291" i="1" s="1"/>
  <c r="H1259" i="1"/>
  <c r="AS1058" i="1"/>
  <c r="AR1058" i="1"/>
  <c r="AP894" i="1"/>
  <c r="AQ894" i="1"/>
  <c r="AR894" i="1"/>
  <c r="AP800" i="1"/>
  <c r="AQ800" i="1"/>
  <c r="AR800" i="1"/>
  <c r="J800" i="1"/>
  <c r="H1762" i="1"/>
  <c r="H1749" i="1"/>
  <c r="H1718" i="1"/>
  <c r="AP1716" i="1"/>
  <c r="H1713" i="1"/>
  <c r="L1703" i="1"/>
  <c r="AP1700" i="1"/>
  <c r="L1685" i="1"/>
  <c r="H1679" i="1"/>
  <c r="H1664" i="1"/>
  <c r="H1650" i="1"/>
  <c r="H1638" i="1"/>
  <c r="AR1634" i="1"/>
  <c r="H1625" i="1"/>
  <c r="AS1623" i="1"/>
  <c r="L1623" i="1"/>
  <c r="M1623" i="1" s="1"/>
  <c r="L1622" i="1"/>
  <c r="AS1619" i="1"/>
  <c r="H1546" i="1"/>
  <c r="H1541" i="1"/>
  <c r="H1517" i="1"/>
  <c r="AS1510" i="1"/>
  <c r="L1510" i="1"/>
  <c r="H1509" i="1"/>
  <c r="AR1507" i="1"/>
  <c r="L1444" i="1"/>
  <c r="AP1432" i="1"/>
  <c r="L1432" i="1"/>
  <c r="M1432" i="1" s="1"/>
  <c r="AP1429" i="1"/>
  <c r="J1429" i="1"/>
  <c r="AS1429" i="1"/>
  <c r="L1429" i="1"/>
  <c r="H1419" i="1"/>
  <c r="L1416" i="1"/>
  <c r="H1404" i="1"/>
  <c r="J1399" i="1"/>
  <c r="AQ1399" i="1"/>
  <c r="K1399" i="1"/>
  <c r="AS1399" i="1"/>
  <c r="L1399" i="1"/>
  <c r="J1384" i="1"/>
  <c r="AP1384" i="1"/>
  <c r="K1384" i="1"/>
  <c r="AS1384" i="1"/>
  <c r="L1384" i="1"/>
  <c r="M1383" i="1"/>
  <c r="AR1325" i="1"/>
  <c r="K1325" i="1"/>
  <c r="L1325" i="1"/>
  <c r="K1288" i="1"/>
  <c r="AQ1288" i="1"/>
  <c r="J1288" i="1"/>
  <c r="AS1288" i="1"/>
  <c r="L1288" i="1"/>
  <c r="K1249" i="1"/>
  <c r="AS1249" i="1"/>
  <c r="J1249" i="1"/>
  <c r="L1249" i="1"/>
  <c r="AP1201" i="1"/>
  <c r="AR1201" i="1"/>
  <c r="J1201" i="1"/>
  <c r="K1201" i="1"/>
  <c r="AR1061" i="1"/>
  <c r="AQ1061" i="1"/>
  <c r="AP845" i="1"/>
  <c r="AS845" i="1"/>
  <c r="K845" i="1"/>
  <c r="AS839" i="1"/>
  <c r="L839" i="1"/>
  <c r="M1823" i="1"/>
  <c r="AR1800" i="1"/>
  <c r="AR1799" i="1"/>
  <c r="K1787" i="1"/>
  <c r="L1735" i="1"/>
  <c r="M1735" i="1" s="1"/>
  <c r="K1714" i="1"/>
  <c r="AR1703" i="1"/>
  <c r="K1703" i="1"/>
  <c r="K1685" i="1"/>
  <c r="AR1623" i="1"/>
  <c r="K1623" i="1"/>
  <c r="AS1622" i="1"/>
  <c r="K1622" i="1"/>
  <c r="L1558" i="1"/>
  <c r="AR1510" i="1"/>
  <c r="K1510" i="1"/>
  <c r="M1510" i="1" s="1"/>
  <c r="K1491" i="1"/>
  <c r="J1486" i="1"/>
  <c r="AQ1486" i="1"/>
  <c r="L1485" i="1"/>
  <c r="K1445" i="1"/>
  <c r="J1445" i="1"/>
  <c r="K1433" i="1"/>
  <c r="AP1433" i="1"/>
  <c r="K1374" i="1"/>
  <c r="L1374" i="1"/>
  <c r="AP1374" i="1"/>
  <c r="J1342" i="1"/>
  <c r="AR1342" i="1"/>
  <c r="H1247" i="1"/>
  <c r="J1222" i="1"/>
  <c r="M1222" i="1" s="1"/>
  <c r="AP1222" i="1"/>
  <c r="L1222" i="1"/>
  <c r="AR1133" i="1"/>
  <c r="AQ1133" i="1"/>
  <c r="L1133" i="1"/>
  <c r="K1735" i="1"/>
  <c r="AR1714" i="1"/>
  <c r="J1709" i="1"/>
  <c r="AQ1703" i="1"/>
  <c r="AR1685" i="1"/>
  <c r="J1685" i="1"/>
  <c r="L1680" i="1"/>
  <c r="AQ1623" i="1"/>
  <c r="AR1622" i="1"/>
  <c r="J1622" i="1"/>
  <c r="L1578" i="1"/>
  <c r="K1558" i="1"/>
  <c r="AQ1510" i="1"/>
  <c r="J1491" i="1"/>
  <c r="J1485" i="1"/>
  <c r="K1479" i="1"/>
  <c r="AP1450" i="1"/>
  <c r="K1450" i="1"/>
  <c r="K1364" i="1"/>
  <c r="J1338" i="1"/>
  <c r="K1338" i="1"/>
  <c r="L1338" i="1"/>
  <c r="H1328" i="1"/>
  <c r="AS1328" i="1"/>
  <c r="L1328" i="1"/>
  <c r="K1299" i="1"/>
  <c r="AP1299" i="1"/>
  <c r="AR1299" i="1"/>
  <c r="AP1080" i="1"/>
  <c r="AQ1080" i="1"/>
  <c r="J1080" i="1"/>
  <c r="L1080" i="1"/>
  <c r="K924" i="1"/>
  <c r="AR924" i="1"/>
  <c r="AP924" i="1"/>
  <c r="E1237" i="1"/>
  <c r="M19" i="2"/>
  <c r="G1038" i="1"/>
  <c r="AL1038" i="1"/>
  <c r="AM1038" i="1"/>
  <c r="AN1038" i="1"/>
  <c r="C1038" i="1"/>
  <c r="AO1038" i="1"/>
  <c r="O18" i="2"/>
  <c r="AM931" i="1"/>
  <c r="AN931" i="1"/>
  <c r="O17" i="2"/>
  <c r="C17" i="2" s="1"/>
  <c r="G830" i="1"/>
  <c r="C830" i="1"/>
  <c r="AL830" i="1"/>
  <c r="O16" i="2"/>
  <c r="G736" i="1"/>
  <c r="AL736" i="1"/>
  <c r="C736" i="1"/>
  <c r="AM736" i="1"/>
  <c r="D736" i="1"/>
  <c r="AN736" i="1"/>
  <c r="S5" i="2"/>
  <c r="AL130" i="1"/>
  <c r="AQ1425" i="1"/>
  <c r="H1425" i="1"/>
  <c r="J1344" i="1"/>
  <c r="J1060" i="1"/>
  <c r="AP1060" i="1"/>
  <c r="AP919" i="1"/>
  <c r="AR919" i="1"/>
  <c r="K919" i="1"/>
  <c r="L919" i="1"/>
  <c r="L909" i="1"/>
  <c r="AQ909" i="1"/>
  <c r="AS909" i="1"/>
  <c r="J909" i="1"/>
  <c r="K909" i="1"/>
  <c r="AR875" i="1"/>
  <c r="AS875" i="1"/>
  <c r="K875" i="1"/>
  <c r="L875" i="1"/>
  <c r="J820" i="1"/>
  <c r="AQ820" i="1"/>
  <c r="K820" i="1"/>
  <c r="L820" i="1"/>
  <c r="J764" i="1"/>
  <c r="AQ764" i="1"/>
  <c r="AS764" i="1"/>
  <c r="K764" i="1"/>
  <c r="K730" i="1"/>
  <c r="AP730" i="1"/>
  <c r="J730" i="1"/>
  <c r="L730" i="1"/>
  <c r="K549" i="1"/>
  <c r="AP549" i="1"/>
  <c r="H549" i="1"/>
  <c r="AQ549" i="1"/>
  <c r="J549" i="1"/>
  <c r="AS549" i="1"/>
  <c r="J439" i="1"/>
  <c r="AP439" i="1"/>
  <c r="AR439" i="1"/>
  <c r="AS255" i="1"/>
  <c r="AR255" i="1"/>
  <c r="K255" i="1"/>
  <c r="AR1344" i="1"/>
  <c r="H1317" i="1"/>
  <c r="H1294" i="1"/>
  <c r="AR1290" i="1"/>
  <c r="H1290" i="1"/>
  <c r="H1087" i="1"/>
  <c r="H1086" i="1"/>
  <c r="AS1079" i="1"/>
  <c r="AQ1068" i="1"/>
  <c r="K1047" i="1"/>
  <c r="AP1047" i="1"/>
  <c r="AQ1047" i="1"/>
  <c r="J1047" i="1"/>
  <c r="AR1047" i="1"/>
  <c r="L1047" i="1"/>
  <c r="AS1047" i="1"/>
  <c r="AR1016" i="1"/>
  <c r="K1016" i="1"/>
  <c r="L1016" i="1"/>
  <c r="AQ949" i="1"/>
  <c r="J949" i="1"/>
  <c r="L949" i="1"/>
  <c r="AR899" i="1"/>
  <c r="AR870" i="1"/>
  <c r="K870" i="1"/>
  <c r="AP781" i="1"/>
  <c r="AR781" i="1"/>
  <c r="K781" i="1"/>
  <c r="L781" i="1"/>
  <c r="K682" i="1"/>
  <c r="AP682" i="1"/>
  <c r="AR682" i="1"/>
  <c r="AR626" i="1"/>
  <c r="AS626" i="1"/>
  <c r="L626" i="1"/>
  <c r="H1485" i="1"/>
  <c r="H1479" i="1"/>
  <c r="L1470" i="1"/>
  <c r="M1470" i="1" s="1"/>
  <c r="H1416" i="1"/>
  <c r="L1385" i="1"/>
  <c r="J1380" i="1"/>
  <c r="H1365" i="1"/>
  <c r="AQ1344" i="1"/>
  <c r="L1330" i="1"/>
  <c r="AP1317" i="1"/>
  <c r="H1301" i="1"/>
  <c r="H1299" i="1"/>
  <c r="AQ1290" i="1"/>
  <c r="H1288" i="1"/>
  <c r="H1251" i="1"/>
  <c r="H1249" i="1"/>
  <c r="H1222" i="1"/>
  <c r="L1205" i="1"/>
  <c r="K1136" i="1"/>
  <c r="AS1135" i="1"/>
  <c r="AP1132" i="1"/>
  <c r="AR1125" i="1"/>
  <c r="AS1108" i="1"/>
  <c r="AS1087" i="1"/>
  <c r="AP1068" i="1"/>
  <c r="L1067" i="1"/>
  <c r="AP1059" i="1"/>
  <c r="AR1026" i="1"/>
  <c r="K1026" i="1"/>
  <c r="L1026" i="1"/>
  <c r="AQ1003" i="1"/>
  <c r="K1003" i="1"/>
  <c r="L979" i="1"/>
  <c r="AP979" i="1"/>
  <c r="AQ979" i="1"/>
  <c r="J979" i="1"/>
  <c r="AR979" i="1"/>
  <c r="K979" i="1"/>
  <c r="AS896" i="1"/>
  <c r="L896" i="1"/>
  <c r="AQ877" i="1"/>
  <c r="L877" i="1"/>
  <c r="K834" i="1"/>
  <c r="AR834" i="1"/>
  <c r="J834" i="1"/>
  <c r="L834" i="1"/>
  <c r="AQ822" i="1"/>
  <c r="J822" i="1"/>
  <c r="L822" i="1"/>
  <c r="K811" i="1"/>
  <c r="J811" i="1"/>
  <c r="M811" i="1" s="1"/>
  <c r="AR629" i="1"/>
  <c r="AQ629" i="1"/>
  <c r="AS629" i="1"/>
  <c r="K629" i="1"/>
  <c r="L629" i="1"/>
  <c r="AP617" i="1"/>
  <c r="AR617" i="1"/>
  <c r="AS617" i="1"/>
  <c r="K617" i="1"/>
  <c r="L617" i="1"/>
  <c r="H1186" i="1"/>
  <c r="H1183" i="1"/>
  <c r="H1172" i="1"/>
  <c r="H1150" i="1"/>
  <c r="H1082" i="1"/>
  <c r="H1069" i="1"/>
  <c r="J1040" i="1"/>
  <c r="AQ1040" i="1"/>
  <c r="AP971" i="1"/>
  <c r="AQ971" i="1"/>
  <c r="J971" i="1"/>
  <c r="L971" i="1"/>
  <c r="H960" i="1"/>
  <c r="AP908" i="1"/>
  <c r="J908" i="1"/>
  <c r="AQ908" i="1"/>
  <c r="K908" i="1"/>
  <c r="AR908" i="1"/>
  <c r="AP874" i="1"/>
  <c r="AQ874" i="1"/>
  <c r="AR874" i="1"/>
  <c r="J874" i="1"/>
  <c r="AR837" i="1"/>
  <c r="K837" i="1"/>
  <c r="AP798" i="1"/>
  <c r="AR798" i="1"/>
  <c r="AS798" i="1"/>
  <c r="K798" i="1"/>
  <c r="K773" i="1"/>
  <c r="AP773" i="1"/>
  <c r="L773" i="1"/>
  <c r="L764" i="1"/>
  <c r="K566" i="1"/>
  <c r="AR566" i="1"/>
  <c r="L549" i="1"/>
  <c r="M1391" i="1"/>
  <c r="J1355" i="1"/>
  <c r="AQ1330" i="1"/>
  <c r="AS1294" i="1"/>
  <c r="H1293" i="1"/>
  <c r="H1267" i="1"/>
  <c r="H1260" i="1"/>
  <c r="AQ1205" i="1"/>
  <c r="H1205" i="1"/>
  <c r="H1194" i="1"/>
  <c r="H1189" i="1"/>
  <c r="H1146" i="1"/>
  <c r="AQ1136" i="1"/>
  <c r="L1134" i="1"/>
  <c r="H1116" i="1"/>
  <c r="H1097" i="1"/>
  <c r="AS1095" i="1"/>
  <c r="H1095" i="1"/>
  <c r="H1067" i="1"/>
  <c r="AP1046" i="1"/>
  <c r="J1046" i="1"/>
  <c r="AQ1046" i="1"/>
  <c r="K1046" i="1"/>
  <c r="M1046" i="1" s="1"/>
  <c r="AR1046" i="1"/>
  <c r="AR955" i="1"/>
  <c r="AP955" i="1"/>
  <c r="K955" i="1"/>
  <c r="L955" i="1"/>
  <c r="AP921" i="1"/>
  <c r="AR921" i="1"/>
  <c r="K921" i="1"/>
  <c r="AQ911" i="1"/>
  <c r="J911" i="1"/>
  <c r="AR911" i="1"/>
  <c r="K911" i="1"/>
  <c r="J869" i="1"/>
  <c r="AQ869" i="1"/>
  <c r="AS869" i="1"/>
  <c r="K869" i="1"/>
  <c r="AR749" i="1"/>
  <c r="K749" i="1"/>
  <c r="L749" i="1"/>
  <c r="AP572" i="1"/>
  <c r="AS572" i="1"/>
  <c r="L510" i="1"/>
  <c r="AS510" i="1"/>
  <c r="AP1330" i="1"/>
  <c r="AR1267" i="1"/>
  <c r="AP1205" i="1"/>
  <c r="AP1136" i="1"/>
  <c r="K1134" i="1"/>
  <c r="M1134" i="1" s="1"/>
  <c r="AR1095" i="1"/>
  <c r="AR1078" i="1"/>
  <c r="AR1067" i="1"/>
  <c r="K1020" i="1"/>
  <c r="AQ1020" i="1"/>
  <c r="K1018" i="1"/>
  <c r="AQ1018" i="1"/>
  <c r="AQ1011" i="1"/>
  <c r="J1011" i="1"/>
  <c r="AP984" i="1"/>
  <c r="J984" i="1"/>
  <c r="K936" i="1"/>
  <c r="AP936" i="1"/>
  <c r="AQ936" i="1"/>
  <c r="J936" i="1"/>
  <c r="AQ849" i="1"/>
  <c r="K849" i="1"/>
  <c r="J828" i="1"/>
  <c r="AS828" i="1"/>
  <c r="L828" i="1"/>
  <c r="AR813" i="1"/>
  <c r="AP813" i="1"/>
  <c r="K813" i="1"/>
  <c r="L813" i="1"/>
  <c r="K720" i="1"/>
  <c r="AP720" i="1"/>
  <c r="J677" i="1"/>
  <c r="AR677" i="1"/>
  <c r="AS677" i="1"/>
  <c r="J525" i="1"/>
  <c r="AP525" i="1"/>
  <c r="AR525" i="1"/>
  <c r="AS484" i="1"/>
  <c r="L484" i="1"/>
  <c r="AQ442" i="1"/>
  <c r="AR442" i="1"/>
  <c r="K442" i="1"/>
  <c r="AP372" i="1"/>
  <c r="J372" i="1"/>
  <c r="L372" i="1"/>
  <c r="AQ280" i="1"/>
  <c r="L280" i="1"/>
  <c r="AR280" i="1"/>
  <c r="AS280" i="1"/>
  <c r="K280" i="1"/>
  <c r="J199" i="1"/>
  <c r="AP199" i="1"/>
  <c r="AQ199" i="1"/>
  <c r="L199" i="1"/>
  <c r="AP175" i="1"/>
  <c r="L175" i="1"/>
  <c r="AP976" i="1"/>
  <c r="L735" i="1"/>
  <c r="J533" i="1"/>
  <c r="L533" i="1"/>
  <c r="L517" i="1"/>
  <c r="J517" i="1"/>
  <c r="AR517" i="1"/>
  <c r="K517" i="1"/>
  <c r="AP497" i="1"/>
  <c r="AS497" i="1"/>
  <c r="M493" i="1"/>
  <c r="K471" i="1"/>
  <c r="AP471" i="1"/>
  <c r="J471" i="1"/>
  <c r="L471" i="1"/>
  <c r="AP329" i="1"/>
  <c r="J329" i="1"/>
  <c r="AQ329" i="1"/>
  <c r="AR329" i="1"/>
  <c r="L329" i="1"/>
  <c r="J265" i="1"/>
  <c r="AR265" i="1"/>
  <c r="L265" i="1"/>
  <c r="L254" i="1"/>
  <c r="AS254" i="1"/>
  <c r="AP254" i="1"/>
  <c r="AQ254" i="1"/>
  <c r="J254" i="1"/>
  <c r="AR254" i="1"/>
  <c r="K254" i="1"/>
  <c r="H1043" i="1"/>
  <c r="L1024" i="1"/>
  <c r="AR1017" i="1"/>
  <c r="AQ1010" i="1"/>
  <c r="AS985" i="1"/>
  <c r="L973" i="1"/>
  <c r="AQ959" i="1"/>
  <c r="AP935" i="1"/>
  <c r="H913" i="1"/>
  <c r="H894" i="1"/>
  <c r="H885" i="1"/>
  <c r="H854" i="1"/>
  <c r="H811" i="1"/>
  <c r="H800" i="1"/>
  <c r="H773" i="1"/>
  <c r="H764" i="1"/>
  <c r="K735" i="1"/>
  <c r="H682" i="1"/>
  <c r="H677" i="1"/>
  <c r="H626" i="1"/>
  <c r="AP625" i="1"/>
  <c r="H619" i="1"/>
  <c r="H617" i="1"/>
  <c r="H600" i="1"/>
  <c r="L593" i="1"/>
  <c r="AQ565" i="1"/>
  <c r="K563" i="1"/>
  <c r="AS563" i="1"/>
  <c r="H561" i="1"/>
  <c r="L525" i="1"/>
  <c r="AS500" i="1"/>
  <c r="AQ500" i="1"/>
  <c r="AR500" i="1"/>
  <c r="AR428" i="1"/>
  <c r="AQ428" i="1"/>
  <c r="J428" i="1"/>
  <c r="K318" i="1"/>
  <c r="AR318" i="1"/>
  <c r="L318" i="1"/>
  <c r="K198" i="1"/>
  <c r="AR198" i="1"/>
  <c r="AP198" i="1"/>
  <c r="AQ198" i="1"/>
  <c r="J198" i="1"/>
  <c r="AS198" i="1"/>
  <c r="L198" i="1"/>
  <c r="AR104" i="1"/>
  <c r="AS104" i="1"/>
  <c r="K104" i="1"/>
  <c r="AR33" i="1"/>
  <c r="K33" i="1"/>
  <c r="H1047" i="1"/>
  <c r="H1046" i="1"/>
  <c r="H1026" i="1"/>
  <c r="H1001" i="1"/>
  <c r="H992" i="1"/>
  <c r="H981" i="1"/>
  <c r="H977" i="1"/>
  <c r="H936" i="1"/>
  <c r="H924" i="1"/>
  <c r="H921" i="1"/>
  <c r="H919" i="1"/>
  <c r="H911" i="1"/>
  <c r="H909" i="1"/>
  <c r="H908" i="1"/>
  <c r="L866" i="1"/>
  <c r="H860" i="1"/>
  <c r="H828" i="1"/>
  <c r="L789" i="1"/>
  <c r="AS788" i="1"/>
  <c r="K788" i="1"/>
  <c r="H781" i="1"/>
  <c r="H752" i="1"/>
  <c r="L746" i="1"/>
  <c r="AS735" i="1"/>
  <c r="J735" i="1"/>
  <c r="L732" i="1"/>
  <c r="K703" i="1"/>
  <c r="L679" i="1"/>
  <c r="H674" i="1"/>
  <c r="AR664" i="1"/>
  <c r="L659" i="1"/>
  <c r="AR652" i="1"/>
  <c r="K652" i="1"/>
  <c r="K645" i="1"/>
  <c r="AR645" i="1"/>
  <c r="L630" i="1"/>
  <c r="L597" i="1"/>
  <c r="L595" i="1"/>
  <c r="K593" i="1"/>
  <c r="AP570" i="1"/>
  <c r="L534" i="1"/>
  <c r="AP534" i="1"/>
  <c r="AR532" i="1"/>
  <c r="K525" i="1"/>
  <c r="AR521" i="1"/>
  <c r="J444" i="1"/>
  <c r="AP444" i="1"/>
  <c r="AQ444" i="1"/>
  <c r="K444" i="1"/>
  <c r="AR444" i="1"/>
  <c r="L444" i="1"/>
  <c r="AS444" i="1"/>
  <c r="AR385" i="1"/>
  <c r="AQ385" i="1"/>
  <c r="J324" i="1"/>
  <c r="AR324" i="1"/>
  <c r="L324" i="1"/>
  <c r="AR286" i="1"/>
  <c r="K286" i="1"/>
  <c r="L286" i="1"/>
  <c r="J141" i="1"/>
  <c r="AS141" i="1"/>
  <c r="L141" i="1"/>
  <c r="J68" i="1"/>
  <c r="L68" i="1"/>
  <c r="H1016" i="1"/>
  <c r="H1011" i="1"/>
  <c r="H979" i="1"/>
  <c r="H971" i="1"/>
  <c r="H916" i="1"/>
  <c r="H899" i="1"/>
  <c r="H896" i="1"/>
  <c r="L871" i="1"/>
  <c r="H870" i="1"/>
  <c r="AR866" i="1"/>
  <c r="K866" i="1"/>
  <c r="L863" i="1"/>
  <c r="L846" i="1"/>
  <c r="L842" i="1"/>
  <c r="H839" i="1"/>
  <c r="J801" i="1"/>
  <c r="K789" i="1"/>
  <c r="AR788" i="1"/>
  <c r="H788" i="1"/>
  <c r="H765" i="1"/>
  <c r="L739" i="1"/>
  <c r="AR735" i="1"/>
  <c r="L725" i="1"/>
  <c r="AR703" i="1"/>
  <c r="J703" i="1"/>
  <c r="H700" i="1"/>
  <c r="AP695" i="1"/>
  <c r="L687" i="1"/>
  <c r="H679" i="1"/>
  <c r="L660" i="1"/>
  <c r="J659" i="1"/>
  <c r="AQ652" i="1"/>
  <c r="J652" i="1"/>
  <c r="AR651" i="1"/>
  <c r="J634" i="1"/>
  <c r="M634" i="1" s="1"/>
  <c r="L634" i="1"/>
  <c r="H630" i="1"/>
  <c r="K609" i="1"/>
  <c r="J599" i="1"/>
  <c r="AR599" i="1"/>
  <c r="K597" i="1"/>
  <c r="J580" i="1"/>
  <c r="AP580" i="1"/>
  <c r="J564" i="1"/>
  <c r="AQ564" i="1"/>
  <c r="L563" i="1"/>
  <c r="AR539" i="1"/>
  <c r="K533" i="1"/>
  <c r="L527" i="1"/>
  <c r="L497" i="1"/>
  <c r="L381" i="1"/>
  <c r="AQ381" i="1"/>
  <c r="AR381" i="1"/>
  <c r="AS381" i="1"/>
  <c r="K381" i="1"/>
  <c r="AP164" i="1"/>
  <c r="K164" i="1"/>
  <c r="J164" i="1"/>
  <c r="AP86" i="1"/>
  <c r="AR929" i="1"/>
  <c r="J890" i="1"/>
  <c r="K882" i="1"/>
  <c r="H873" i="1"/>
  <c r="K871" i="1"/>
  <c r="AQ866" i="1"/>
  <c r="K863" i="1"/>
  <c r="K846" i="1"/>
  <c r="M846" i="1" s="1"/>
  <c r="H842" i="1"/>
  <c r="H824" i="1"/>
  <c r="H801" i="1"/>
  <c r="H797" i="1"/>
  <c r="H789" i="1"/>
  <c r="AQ788" i="1"/>
  <c r="J739" i="1"/>
  <c r="K715" i="1"/>
  <c r="AQ703" i="1"/>
  <c r="H703" i="1"/>
  <c r="H687" i="1"/>
  <c r="AS679" i="1"/>
  <c r="AS659" i="1"/>
  <c r="H659" i="1"/>
  <c r="AQ658" i="1"/>
  <c r="AR658" i="1"/>
  <c r="AS597" i="1"/>
  <c r="AR593" i="1"/>
  <c r="H590" i="1"/>
  <c r="H571" i="1"/>
  <c r="L565" i="1"/>
  <c r="J565" i="1"/>
  <c r="AR565" i="1"/>
  <c r="AR558" i="1"/>
  <c r="AS558" i="1"/>
  <c r="J537" i="1"/>
  <c r="AQ537" i="1"/>
  <c r="AS533" i="1"/>
  <c r="H533" i="1"/>
  <c r="J532" i="1"/>
  <c r="K532" i="1"/>
  <c r="AS532" i="1"/>
  <c r="L532" i="1"/>
  <c r="H527" i="1"/>
  <c r="AS525" i="1"/>
  <c r="K521" i="1"/>
  <c r="AS521" i="1"/>
  <c r="L521" i="1"/>
  <c r="H517" i="1"/>
  <c r="K500" i="1"/>
  <c r="AP327" i="1"/>
  <c r="K327" i="1"/>
  <c r="AR327" i="1"/>
  <c r="AS327" i="1"/>
  <c r="J327" i="1"/>
  <c r="L327" i="1"/>
  <c r="K292" i="1"/>
  <c r="J292" i="1"/>
  <c r="AP292" i="1"/>
  <c r="AR292" i="1"/>
  <c r="L292" i="1"/>
  <c r="AQ89" i="1"/>
  <c r="J89" i="1"/>
  <c r="AR89" i="1"/>
  <c r="K89" i="1"/>
  <c r="H525" i="1"/>
  <c r="H479" i="1"/>
  <c r="AQ474" i="1"/>
  <c r="H474" i="1"/>
  <c r="AQ460" i="1"/>
  <c r="H460" i="1"/>
  <c r="AP452" i="1"/>
  <c r="AP450" i="1"/>
  <c r="AS424" i="1"/>
  <c r="AP409" i="1"/>
  <c r="K409" i="1"/>
  <c r="H390" i="1"/>
  <c r="K382" i="1"/>
  <c r="AP382" i="1"/>
  <c r="H356" i="1"/>
  <c r="H349" i="1"/>
  <c r="AR291" i="1"/>
  <c r="H279" i="1"/>
  <c r="L271" i="1"/>
  <c r="J271" i="1"/>
  <c r="AS271" i="1"/>
  <c r="AR264" i="1"/>
  <c r="H249" i="1"/>
  <c r="J246" i="1"/>
  <c r="M246" i="1" s="1"/>
  <c r="AQ246" i="1"/>
  <c r="K229" i="1"/>
  <c r="AP229" i="1"/>
  <c r="H214" i="1"/>
  <c r="H205" i="1"/>
  <c r="K201" i="1"/>
  <c r="AS201" i="1"/>
  <c r="H183" i="1"/>
  <c r="AR169" i="1"/>
  <c r="AQ159" i="1"/>
  <c r="H138" i="1"/>
  <c r="AQ120" i="1"/>
  <c r="K110" i="1"/>
  <c r="J110" i="1"/>
  <c r="H103" i="1"/>
  <c r="H76" i="1"/>
  <c r="H65" i="1"/>
  <c r="L59" i="1"/>
  <c r="AR59" i="1"/>
  <c r="H44" i="1"/>
  <c r="Q6" i="2"/>
  <c r="AL207" i="1"/>
  <c r="C113" i="1"/>
  <c r="AS113" i="1" s="1"/>
  <c r="AO113" i="1"/>
  <c r="AQ531" i="1"/>
  <c r="AP486" i="1"/>
  <c r="AP474" i="1"/>
  <c r="AP460" i="1"/>
  <c r="AQ458" i="1"/>
  <c r="AQ417" i="1"/>
  <c r="AR417" i="1"/>
  <c r="AP403" i="1"/>
  <c r="K403" i="1"/>
  <c r="M403" i="1" s="1"/>
  <c r="AS403" i="1"/>
  <c r="AS313" i="1"/>
  <c r="J305" i="1"/>
  <c r="AS305" i="1"/>
  <c r="AR279" i="1"/>
  <c r="M262" i="1"/>
  <c r="AR225" i="1"/>
  <c r="AS142" i="1"/>
  <c r="AP61" i="1"/>
  <c r="L61" i="1"/>
  <c r="K10" i="2"/>
  <c r="F347" i="1"/>
  <c r="AO335" i="1"/>
  <c r="G335" i="1"/>
  <c r="C335" i="1"/>
  <c r="J335" i="1" s="1"/>
  <c r="H529" i="1"/>
  <c r="L522" i="1"/>
  <c r="AR440" i="1"/>
  <c r="AS429" i="1"/>
  <c r="AP429" i="1"/>
  <c r="L409" i="1"/>
  <c r="L382" i="1"/>
  <c r="H381" i="1"/>
  <c r="K374" i="1"/>
  <c r="M374" i="1" s="1"/>
  <c r="AR374" i="1"/>
  <c r="AP355" i="1"/>
  <c r="K355" i="1"/>
  <c r="AS355" i="1"/>
  <c r="H292" i="1"/>
  <c r="H265" i="1"/>
  <c r="H254" i="1"/>
  <c r="J250" i="1"/>
  <c r="AR250" i="1"/>
  <c r="AQ239" i="1"/>
  <c r="K239" i="1"/>
  <c r="AR228" i="1"/>
  <c r="AR206" i="1"/>
  <c r="L206" i="1"/>
  <c r="L204" i="1"/>
  <c r="K204" i="1"/>
  <c r="AR183" i="1"/>
  <c r="J181" i="1"/>
  <c r="AR181" i="1"/>
  <c r="H141" i="1"/>
  <c r="AQ135" i="1"/>
  <c r="L126" i="1"/>
  <c r="H121" i="1"/>
  <c r="AQ88" i="1"/>
  <c r="L88" i="1"/>
  <c r="K59" i="1"/>
  <c r="J35" i="1"/>
  <c r="L35" i="1"/>
  <c r="AP5" i="1"/>
  <c r="L5" i="1"/>
  <c r="AN332" i="1"/>
  <c r="F332" i="1"/>
  <c r="M7" i="2"/>
  <c r="G267" i="1"/>
  <c r="H399" i="1"/>
  <c r="AR399" i="1"/>
  <c r="J377" i="1"/>
  <c r="AQ377" i="1"/>
  <c r="H329" i="1"/>
  <c r="H318" i="1"/>
  <c r="H286" i="1"/>
  <c r="H280" i="1"/>
  <c r="J278" i="1"/>
  <c r="AQ278" i="1"/>
  <c r="H240" i="1"/>
  <c r="AP230" i="1"/>
  <c r="J230" i="1"/>
  <c r="AP222" i="1"/>
  <c r="K222" i="1"/>
  <c r="AS222" i="1"/>
  <c r="K202" i="1"/>
  <c r="AR202" i="1"/>
  <c r="H199" i="1"/>
  <c r="H175" i="1"/>
  <c r="H143" i="1"/>
  <c r="L120" i="1"/>
  <c r="M120" i="1" s="1"/>
  <c r="J120" i="1"/>
  <c r="AR120" i="1"/>
  <c r="H104" i="1"/>
  <c r="H86" i="1"/>
  <c r="AP426" i="1"/>
  <c r="L426" i="1"/>
  <c r="AP390" i="1"/>
  <c r="AR390" i="1"/>
  <c r="J291" i="1"/>
  <c r="AQ291" i="1"/>
  <c r="J279" i="1"/>
  <c r="K279" i="1"/>
  <c r="M279" i="1" s="1"/>
  <c r="AS279" i="1"/>
  <c r="L278" i="1"/>
  <c r="AP264" i="1"/>
  <c r="K264" i="1"/>
  <c r="AS264" i="1"/>
  <c r="AP214" i="1"/>
  <c r="J214" i="1"/>
  <c r="M211" i="1"/>
  <c r="L103" i="1"/>
  <c r="J103" i="1"/>
  <c r="AR103" i="1"/>
  <c r="AS87" i="1"/>
  <c r="K87" i="1"/>
  <c r="AR76" i="1"/>
  <c r="AS76" i="1"/>
  <c r="L65" i="1"/>
  <c r="AQ65" i="1"/>
  <c r="J61" i="1"/>
  <c r="AR60" i="1"/>
  <c r="AS60" i="1"/>
  <c r="J57" i="1"/>
  <c r="AQ57" i="1"/>
  <c r="K44" i="1"/>
  <c r="AR44" i="1"/>
  <c r="L44" i="1"/>
  <c r="AS44" i="1"/>
  <c r="H599" i="1"/>
  <c r="H538" i="1"/>
  <c r="L523" i="1"/>
  <c r="AP522" i="1"/>
  <c r="AQ518" i="1"/>
  <c r="H503" i="1"/>
  <c r="AQ493" i="1"/>
  <c r="H493" i="1"/>
  <c r="AQ492" i="1"/>
  <c r="L452" i="1"/>
  <c r="J429" i="1"/>
  <c r="AR409" i="1"/>
  <c r="AR403" i="1"/>
  <c r="AR382" i="1"/>
  <c r="L377" i="1"/>
  <c r="AQ374" i="1"/>
  <c r="J355" i="1"/>
  <c r="L312" i="1"/>
  <c r="AQ312" i="1"/>
  <c r="K278" i="1"/>
  <c r="AQ271" i="1"/>
  <c r="K270" i="1"/>
  <c r="M270" i="1" s="1"/>
  <c r="AP270" i="1"/>
  <c r="K250" i="1"/>
  <c r="AP246" i="1"/>
  <c r="J233" i="1"/>
  <c r="AR233" i="1"/>
  <c r="AQ229" i="1"/>
  <c r="J227" i="1"/>
  <c r="L227" i="1"/>
  <c r="L222" i="1"/>
  <c r="J204" i="1"/>
  <c r="L202" i="1"/>
  <c r="AR201" i="1"/>
  <c r="L181" i="1"/>
  <c r="H178" i="1"/>
  <c r="L169" i="1"/>
  <c r="J159" i="1"/>
  <c r="L145" i="1"/>
  <c r="K139" i="1"/>
  <c r="AS110" i="1"/>
  <c r="K88" i="1"/>
  <c r="AP67" i="1"/>
  <c r="K67" i="1"/>
  <c r="AQ58" i="1"/>
  <c r="K58" i="1"/>
  <c r="L57" i="1"/>
  <c r="H55" i="1"/>
  <c r="H25" i="1"/>
  <c r="AP213" i="1"/>
  <c r="AS211" i="1"/>
  <c r="L24" i="1"/>
  <c r="H9" i="1"/>
  <c r="H5" i="1"/>
  <c r="AQ395" i="1"/>
  <c r="AR376" i="1"/>
  <c r="H376" i="1"/>
  <c r="AR311" i="1"/>
  <c r="H311" i="1"/>
  <c r="H224" i="1"/>
  <c r="J20" i="1"/>
  <c r="H20" i="1"/>
  <c r="AS2726" i="1"/>
  <c r="L2726" i="1"/>
  <c r="AQ2705" i="1"/>
  <c r="K2705" i="1"/>
  <c r="AS2705" i="1"/>
  <c r="L2705" i="1"/>
  <c r="M2649" i="1"/>
  <c r="AQ2639" i="1"/>
  <c r="AR2639" i="1"/>
  <c r="K2639" i="1"/>
  <c r="AP2538" i="1"/>
  <c r="AQ2538" i="1"/>
  <c r="J2538" i="1"/>
  <c r="AR2538" i="1"/>
  <c r="K2538" i="1"/>
  <c r="AS2538" i="1"/>
  <c r="AP2440" i="1"/>
  <c r="J2440" i="1"/>
  <c r="AQ2440" i="1"/>
  <c r="K2440" i="1"/>
  <c r="M2440" i="1" s="1"/>
  <c r="AR2440" i="1"/>
  <c r="L2440" i="1"/>
  <c r="AS2440" i="1"/>
  <c r="J2388" i="1"/>
  <c r="AQ2388" i="1"/>
  <c r="AS2388" i="1"/>
  <c r="J2363" i="1"/>
  <c r="AP2363" i="1"/>
  <c r="H2363" i="1"/>
  <c r="L2363" i="1"/>
  <c r="AP2358" i="1"/>
  <c r="J2358" i="1"/>
  <c r="AQ2358" i="1"/>
  <c r="K2358" i="1"/>
  <c r="AR2358" i="1"/>
  <c r="L2358" i="1"/>
  <c r="AS2358" i="1"/>
  <c r="AQ2346" i="1"/>
  <c r="AR2346" i="1"/>
  <c r="K2346" i="1"/>
  <c r="AS2346" i="1"/>
  <c r="L2346" i="1"/>
  <c r="K2337" i="1"/>
  <c r="AP2337" i="1"/>
  <c r="J2337" i="1"/>
  <c r="L2337" i="1"/>
  <c r="AP2301" i="1"/>
  <c r="J2301" i="1"/>
  <c r="AQ2301" i="1"/>
  <c r="K2301" i="1"/>
  <c r="AR2301" i="1"/>
  <c r="L2301" i="1"/>
  <c r="AS2301" i="1"/>
  <c r="L2205" i="1"/>
  <c r="AQ2205" i="1"/>
  <c r="J2205" i="1"/>
  <c r="AQ2145" i="1"/>
  <c r="AR2145" i="1"/>
  <c r="K2145" i="1"/>
  <c r="AS2145" i="1"/>
  <c r="L2145" i="1"/>
  <c r="AS1849" i="1"/>
  <c r="H1790" i="1"/>
  <c r="J1790" i="1"/>
  <c r="AP1790" i="1"/>
  <c r="K1790" i="1"/>
  <c r="AQ1790" i="1"/>
  <c r="AR1790" i="1"/>
  <c r="AS1790" i="1"/>
  <c r="L1790" i="1"/>
  <c r="AP2604" i="1"/>
  <c r="J2604" i="1"/>
  <c r="AQ2604" i="1"/>
  <c r="K2604" i="1"/>
  <c r="AR2604" i="1"/>
  <c r="AR2595" i="1"/>
  <c r="AS2595" i="1"/>
  <c r="L2595" i="1"/>
  <c r="AP2505" i="1"/>
  <c r="J2505" i="1"/>
  <c r="AQ2505" i="1"/>
  <c r="K2505" i="1"/>
  <c r="AR2505" i="1"/>
  <c r="L2505" i="1"/>
  <c r="AS2505" i="1"/>
  <c r="J2463" i="1"/>
  <c r="AQ2463" i="1"/>
  <c r="AR2463" i="1"/>
  <c r="AS2463" i="1"/>
  <c r="K2463" i="1"/>
  <c r="K2427" i="1"/>
  <c r="AR2427" i="1"/>
  <c r="AP2382" i="1"/>
  <c r="J2382" i="1"/>
  <c r="AQ2382" i="1"/>
  <c r="K2382" i="1"/>
  <c r="AR2382" i="1"/>
  <c r="L2382" i="1"/>
  <c r="AS2382" i="1"/>
  <c r="K2369" i="1"/>
  <c r="AP2369" i="1"/>
  <c r="AR2369" i="1"/>
  <c r="J2369" i="1"/>
  <c r="AR2321" i="1"/>
  <c r="AQ2321" i="1"/>
  <c r="AS2321" i="1"/>
  <c r="K2321" i="1"/>
  <c r="L2321" i="1"/>
  <c r="J2304" i="1"/>
  <c r="L2304" i="1"/>
  <c r="AQ2297" i="1"/>
  <c r="AR2297" i="1"/>
  <c r="K2297" i="1"/>
  <c r="AS2297" i="1"/>
  <c r="L2297" i="1"/>
  <c r="AQ2290" i="1"/>
  <c r="AR2290" i="1"/>
  <c r="K2290" i="1"/>
  <c r="AS2290" i="1"/>
  <c r="L2290" i="1"/>
  <c r="AP2267" i="1"/>
  <c r="J2267" i="1"/>
  <c r="AQ2267" i="1"/>
  <c r="K2267" i="1"/>
  <c r="AR2267" i="1"/>
  <c r="L2267" i="1"/>
  <c r="AS2267" i="1"/>
  <c r="J2240" i="1"/>
  <c r="AP2240" i="1"/>
  <c r="AS2240" i="1"/>
  <c r="L2240" i="1"/>
  <c r="AP2160" i="1"/>
  <c r="AQ2160" i="1"/>
  <c r="J2160" i="1"/>
  <c r="AR2160" i="1"/>
  <c r="K2160" i="1"/>
  <c r="L2160" i="1"/>
  <c r="AP2118" i="1"/>
  <c r="J2118" i="1"/>
  <c r="AQ2118" i="1"/>
  <c r="K2118" i="1"/>
  <c r="AR2118" i="1"/>
  <c r="L2118" i="1"/>
  <c r="AS2118" i="1"/>
  <c r="AP2014" i="1"/>
  <c r="J2014" i="1"/>
  <c r="AQ2014" i="1"/>
  <c r="AR2014" i="1"/>
  <c r="K2014" i="1"/>
  <c r="L2014" i="1"/>
  <c r="K1741" i="1"/>
  <c r="AP1741" i="1"/>
  <c r="AR1741" i="1"/>
  <c r="J1741" i="1"/>
  <c r="L1741" i="1"/>
  <c r="L1477" i="1"/>
  <c r="AS1477" i="1"/>
  <c r="AP1208" i="1"/>
  <c r="AR1208" i="1"/>
  <c r="H1208" i="1"/>
  <c r="AS1208" i="1"/>
  <c r="J1208" i="1"/>
  <c r="L1208" i="1"/>
  <c r="AQ1198" i="1"/>
  <c r="K1198" i="1"/>
  <c r="L1198" i="1"/>
  <c r="AR3252" i="1"/>
  <c r="J3252" i="1"/>
  <c r="AR3251" i="1"/>
  <c r="K3251" i="1"/>
  <c r="AR3247" i="1"/>
  <c r="H3247" i="1"/>
  <c r="AP3246" i="1"/>
  <c r="L3241" i="1"/>
  <c r="H3239" i="1"/>
  <c r="J3238" i="1"/>
  <c r="M3238" i="1" s="1"/>
  <c r="AQ3230" i="1"/>
  <c r="J3230" i="1"/>
  <c r="AS3229" i="1"/>
  <c r="J3229" i="1"/>
  <c r="K3227" i="1"/>
  <c r="AQ3214" i="1"/>
  <c r="J3214" i="1"/>
  <c r="AR3213" i="1"/>
  <c r="H3213" i="1"/>
  <c r="H3206" i="1"/>
  <c r="L3202" i="1"/>
  <c r="K3198" i="1"/>
  <c r="AS3197" i="1"/>
  <c r="J3197" i="1"/>
  <c r="H3186" i="1"/>
  <c r="K3170" i="1"/>
  <c r="H3168" i="1"/>
  <c r="L3161" i="1"/>
  <c r="AR3157" i="1"/>
  <c r="K3157" i="1"/>
  <c r="L3148" i="1"/>
  <c r="AS3147" i="1"/>
  <c r="J3147" i="1"/>
  <c r="M3147" i="1" s="1"/>
  <c r="K3145" i="1"/>
  <c r="AQ3144" i="1"/>
  <c r="J3144" i="1"/>
  <c r="M3144" i="1" s="1"/>
  <c r="AR3139" i="1"/>
  <c r="K3139" i="1"/>
  <c r="L3138" i="1"/>
  <c r="AS3137" i="1"/>
  <c r="K3137" i="1"/>
  <c r="K3135" i="1"/>
  <c r="AR3134" i="1"/>
  <c r="AQ3131" i="1"/>
  <c r="L3121" i="1"/>
  <c r="L3116" i="1"/>
  <c r="AS3115" i="1"/>
  <c r="K3115" i="1"/>
  <c r="K3104" i="1"/>
  <c r="AS3103" i="1"/>
  <c r="L3103" i="1"/>
  <c r="AQ3097" i="1"/>
  <c r="K3097" i="1"/>
  <c r="AR3090" i="1"/>
  <c r="K3090" i="1"/>
  <c r="AQ3079" i="1"/>
  <c r="J3079" i="1"/>
  <c r="L3070" i="1"/>
  <c r="J3069" i="1"/>
  <c r="AR3068" i="1"/>
  <c r="K3068" i="1"/>
  <c r="K3062" i="1"/>
  <c r="AR3057" i="1"/>
  <c r="K3057" i="1"/>
  <c r="AR3053" i="1"/>
  <c r="L3036" i="1"/>
  <c r="AS3035" i="1"/>
  <c r="J3035" i="1"/>
  <c r="M3035" i="1" s="1"/>
  <c r="AR3025" i="1"/>
  <c r="J3025" i="1"/>
  <c r="M3025" i="1" s="1"/>
  <c r="AR3024" i="1"/>
  <c r="K3024" i="1"/>
  <c r="AR3020" i="1"/>
  <c r="AQ3017" i="1"/>
  <c r="J3017" i="1"/>
  <c r="M3017" i="1" s="1"/>
  <c r="AR3016" i="1"/>
  <c r="K3013" i="1"/>
  <c r="AP3011" i="1"/>
  <c r="AR3009" i="1"/>
  <c r="K3009" i="1"/>
  <c r="L3006" i="1"/>
  <c r="AQ3001" i="1"/>
  <c r="AR3000" i="1"/>
  <c r="K3000" i="1"/>
  <c r="J2995" i="1"/>
  <c r="AQ2984" i="1"/>
  <c r="J2984" i="1"/>
  <c r="K2976" i="1"/>
  <c r="L2970" i="1"/>
  <c r="AR2969" i="1"/>
  <c r="J2969" i="1"/>
  <c r="M2969" i="1" s="1"/>
  <c r="AR2968" i="1"/>
  <c r="K2968" i="1"/>
  <c r="AR2961" i="1"/>
  <c r="J2961" i="1"/>
  <c r="AR2960" i="1"/>
  <c r="K2960" i="1"/>
  <c r="AS2959" i="1"/>
  <c r="AQ2952" i="1"/>
  <c r="J2952" i="1"/>
  <c r="AS2951" i="1"/>
  <c r="K2938" i="1"/>
  <c r="AS2932" i="1"/>
  <c r="J2932" i="1"/>
  <c r="L2926" i="1"/>
  <c r="L2902" i="1"/>
  <c r="M2902" i="1" s="1"/>
  <c r="AS2898" i="1"/>
  <c r="J2898" i="1"/>
  <c r="AQ2869" i="1"/>
  <c r="J2869" i="1"/>
  <c r="AQ2821" i="1"/>
  <c r="J2821" i="1"/>
  <c r="AR2797" i="1"/>
  <c r="K2797" i="1"/>
  <c r="L2775" i="1"/>
  <c r="AR2765" i="1"/>
  <c r="K2765" i="1"/>
  <c r="L2751" i="1"/>
  <c r="AS2750" i="1"/>
  <c r="L2750" i="1"/>
  <c r="AS2741" i="1"/>
  <c r="L2741" i="1"/>
  <c r="K2728" i="1"/>
  <c r="AR2728" i="1"/>
  <c r="AS2728" i="1"/>
  <c r="AR2579" i="1"/>
  <c r="AS2579" i="1"/>
  <c r="L2579" i="1"/>
  <c r="AR2558" i="1"/>
  <c r="K2558" i="1"/>
  <c r="J2481" i="1"/>
  <c r="AP2481" i="1"/>
  <c r="AS2481" i="1"/>
  <c r="L2481" i="1"/>
  <c r="J2430" i="1"/>
  <c r="AQ2430" i="1"/>
  <c r="H2374" i="1"/>
  <c r="AP2374" i="1"/>
  <c r="J2374" i="1"/>
  <c r="AQ2374" i="1"/>
  <c r="K2374" i="1"/>
  <c r="AR2374" i="1"/>
  <c r="K2312" i="1"/>
  <c r="AP2312" i="1"/>
  <c r="L2312" i="1"/>
  <c r="AP2300" i="1"/>
  <c r="J2300" i="1"/>
  <c r="AQ2300" i="1"/>
  <c r="K2300" i="1"/>
  <c r="AR2300" i="1"/>
  <c r="L2300" i="1"/>
  <c r="M2260" i="1"/>
  <c r="AS2236" i="1"/>
  <c r="L2236" i="1"/>
  <c r="AP2217" i="1"/>
  <c r="J2217" i="1"/>
  <c r="AQ2217" i="1"/>
  <c r="K2217" i="1"/>
  <c r="AR2217" i="1"/>
  <c r="L2217" i="1"/>
  <c r="AP2204" i="1"/>
  <c r="J2204" i="1"/>
  <c r="AQ2204" i="1"/>
  <c r="K2204" i="1"/>
  <c r="AR2204" i="1"/>
  <c r="L2204" i="1"/>
  <c r="M2204" i="1" s="1"/>
  <c r="AS2204" i="1"/>
  <c r="AQ2151" i="1"/>
  <c r="AR2151" i="1"/>
  <c r="K2151" i="1"/>
  <c r="AP2144" i="1"/>
  <c r="J2144" i="1"/>
  <c r="AQ2144" i="1"/>
  <c r="K2144" i="1"/>
  <c r="AR2144" i="1"/>
  <c r="L2144" i="1"/>
  <c r="AP2133" i="1"/>
  <c r="J2133" i="1"/>
  <c r="AQ2133" i="1"/>
  <c r="K2133" i="1"/>
  <c r="AR2133" i="1"/>
  <c r="L2133" i="1"/>
  <c r="K2074" i="1"/>
  <c r="L2074" i="1"/>
  <c r="AP2074" i="1"/>
  <c r="AR2074" i="1"/>
  <c r="J2074" i="1"/>
  <c r="AP1770" i="1"/>
  <c r="AS1770" i="1"/>
  <c r="L1770" i="1"/>
  <c r="J1766" i="1"/>
  <c r="AR1766" i="1"/>
  <c r="AS1766" i="1"/>
  <c r="L1766" i="1"/>
  <c r="AP1674" i="1"/>
  <c r="J1674" i="1"/>
  <c r="AQ1674" i="1"/>
  <c r="K1674" i="1"/>
  <c r="AR1674" i="1"/>
  <c r="L1674" i="1"/>
  <c r="AR1487" i="1"/>
  <c r="K1487" i="1"/>
  <c r="AS1487" i="1"/>
  <c r="L1487" i="1"/>
  <c r="AQ1487" i="1"/>
  <c r="AP1072" i="1"/>
  <c r="J1072" i="1"/>
  <c r="AQ1072" i="1"/>
  <c r="K1072" i="1"/>
  <c r="AR1072" i="1"/>
  <c r="L1072" i="1"/>
  <c r="L3230" i="1"/>
  <c r="L3104" i="1"/>
  <c r="AR3097" i="1"/>
  <c r="L3097" i="1"/>
  <c r="L3090" i="1"/>
  <c r="K2984" i="1"/>
  <c r="K2821" i="1"/>
  <c r="K2752" i="1"/>
  <c r="AR2752" i="1"/>
  <c r="AP2667" i="1"/>
  <c r="AS2667" i="1"/>
  <c r="L2667" i="1"/>
  <c r="K3253" i="1"/>
  <c r="AQ3252" i="1"/>
  <c r="H3252" i="1"/>
  <c r="AQ3251" i="1"/>
  <c r="J3251" i="1"/>
  <c r="AP3247" i="1"/>
  <c r="L3243" i="1"/>
  <c r="H3241" i="1"/>
  <c r="AP3230" i="1"/>
  <c r="AR3229" i="1"/>
  <c r="H3229" i="1"/>
  <c r="L3221" i="1"/>
  <c r="AR3220" i="1"/>
  <c r="H3214" i="1"/>
  <c r="AP3213" i="1"/>
  <c r="L3203" i="1"/>
  <c r="AS3202" i="1"/>
  <c r="K3202" i="1"/>
  <c r="AS3201" i="1"/>
  <c r="AR3198" i="1"/>
  <c r="AR3197" i="1"/>
  <c r="H3197" i="1"/>
  <c r="H3190" i="1"/>
  <c r="AR3184" i="1"/>
  <c r="J3176" i="1"/>
  <c r="AS3175" i="1"/>
  <c r="H3170" i="1"/>
  <c r="L3158" i="1"/>
  <c r="AQ3157" i="1"/>
  <c r="J3157" i="1"/>
  <c r="K3148" i="1"/>
  <c r="AR3147" i="1"/>
  <c r="H3147" i="1"/>
  <c r="H3145" i="1"/>
  <c r="H3144" i="1"/>
  <c r="AQ3139" i="1"/>
  <c r="J3139" i="1"/>
  <c r="M3139" i="1" s="1"/>
  <c r="AS3138" i="1"/>
  <c r="J3138" i="1"/>
  <c r="AR3137" i="1"/>
  <c r="H3137" i="1"/>
  <c r="H3121" i="1"/>
  <c r="AR3119" i="1"/>
  <c r="H3118" i="1"/>
  <c r="J3116" i="1"/>
  <c r="AR3115" i="1"/>
  <c r="H3115" i="1"/>
  <c r="L3107" i="1"/>
  <c r="K3105" i="1"/>
  <c r="AR3104" i="1"/>
  <c r="J3104" i="1"/>
  <c r="AR3103" i="1"/>
  <c r="K3103" i="1"/>
  <c r="L3100" i="1"/>
  <c r="AP3097" i="1"/>
  <c r="AQ3090" i="1"/>
  <c r="J3090" i="1"/>
  <c r="H3079" i="1"/>
  <c r="AR3070" i="1"/>
  <c r="K3070" i="1"/>
  <c r="AS3069" i="1"/>
  <c r="H3069" i="1"/>
  <c r="AQ3068" i="1"/>
  <c r="J3068" i="1"/>
  <c r="M3068" i="1" s="1"/>
  <c r="AQ3057" i="1"/>
  <c r="J3057" i="1"/>
  <c r="K3049" i="1"/>
  <c r="AS3036" i="1"/>
  <c r="J3036" i="1"/>
  <c r="AR3035" i="1"/>
  <c r="H3035" i="1"/>
  <c r="L3026" i="1"/>
  <c r="AQ3025" i="1"/>
  <c r="H3025" i="1"/>
  <c r="AQ3024" i="1"/>
  <c r="J3024" i="1"/>
  <c r="M3024" i="1" s="1"/>
  <c r="H3017" i="1"/>
  <c r="AQ3009" i="1"/>
  <c r="J3009" i="1"/>
  <c r="H3006" i="1"/>
  <c r="H3001" i="1"/>
  <c r="AQ3000" i="1"/>
  <c r="J3000" i="1"/>
  <c r="AP2984" i="1"/>
  <c r="J2976" i="1"/>
  <c r="AS2970" i="1"/>
  <c r="K2970" i="1"/>
  <c r="AQ2969" i="1"/>
  <c r="H2969" i="1"/>
  <c r="AQ2968" i="1"/>
  <c r="J2968" i="1"/>
  <c r="AQ2961" i="1"/>
  <c r="H2961" i="1"/>
  <c r="AQ2960" i="1"/>
  <c r="J2960" i="1"/>
  <c r="AP2952" i="1"/>
  <c r="L2950" i="1"/>
  <c r="L2947" i="1"/>
  <c r="L2933" i="1"/>
  <c r="AR2932" i="1"/>
  <c r="L2928" i="1"/>
  <c r="H2926" i="1"/>
  <c r="L2912" i="1"/>
  <c r="L2903" i="1"/>
  <c r="K2902" i="1"/>
  <c r="L2899" i="1"/>
  <c r="AR2898" i="1"/>
  <c r="L2878" i="1"/>
  <c r="K2874" i="1"/>
  <c r="AS2873" i="1"/>
  <c r="AP2869" i="1"/>
  <c r="H2869" i="1"/>
  <c r="L2856" i="1"/>
  <c r="L2848" i="1"/>
  <c r="K2830" i="1"/>
  <c r="L2828" i="1"/>
  <c r="AP2821" i="1"/>
  <c r="H2821" i="1"/>
  <c r="AQ2810" i="1"/>
  <c r="H2803" i="1"/>
  <c r="L2800" i="1"/>
  <c r="H2798" i="1"/>
  <c r="AQ2797" i="1"/>
  <c r="J2797" i="1"/>
  <c r="L2784" i="1"/>
  <c r="H2781" i="1"/>
  <c r="K2775" i="1"/>
  <c r="L2773" i="1"/>
  <c r="AS2769" i="1"/>
  <c r="AP2768" i="1"/>
  <c r="H2766" i="1"/>
  <c r="AQ2765" i="1"/>
  <c r="J2765" i="1"/>
  <c r="L2752" i="1"/>
  <c r="M2752" i="1" s="1"/>
  <c r="AS2751" i="1"/>
  <c r="K2751" i="1"/>
  <c r="AR2750" i="1"/>
  <c r="K2750" i="1"/>
  <c r="L2747" i="1"/>
  <c r="AR2741" i="1"/>
  <c r="K2741" i="1"/>
  <c r="K2736" i="1"/>
  <c r="L2736" i="1"/>
  <c r="H2726" i="1"/>
  <c r="L2707" i="1"/>
  <c r="H2702" i="1"/>
  <c r="AP2701" i="1"/>
  <c r="K2701" i="1"/>
  <c r="AR2701" i="1"/>
  <c r="L2701" i="1"/>
  <c r="AS2701" i="1"/>
  <c r="AP2692" i="1"/>
  <c r="AQ2692" i="1"/>
  <c r="J2692" i="1"/>
  <c r="AR2692" i="1"/>
  <c r="K2692" i="1"/>
  <c r="AS2692" i="1"/>
  <c r="L2692" i="1"/>
  <c r="AQ2689" i="1"/>
  <c r="AR2689" i="1"/>
  <c r="H2689" i="1"/>
  <c r="AS2689" i="1"/>
  <c r="K2689" i="1"/>
  <c r="L2689" i="1"/>
  <c r="AP2685" i="1"/>
  <c r="J2685" i="1"/>
  <c r="AQ2685" i="1"/>
  <c r="K2685" i="1"/>
  <c r="AR2685" i="1"/>
  <c r="L2685" i="1"/>
  <c r="AS2685" i="1"/>
  <c r="H2674" i="1"/>
  <c r="AS2629" i="1"/>
  <c r="L2629" i="1"/>
  <c r="AP2556" i="1"/>
  <c r="J2556" i="1"/>
  <c r="AQ2556" i="1"/>
  <c r="L2538" i="1"/>
  <c r="K2457" i="1"/>
  <c r="AP2457" i="1"/>
  <c r="AQ2457" i="1"/>
  <c r="J2457" i="1"/>
  <c r="AS2457" i="1"/>
  <c r="L2457" i="1"/>
  <c r="AP2400" i="1"/>
  <c r="J2400" i="1"/>
  <c r="AQ2400" i="1"/>
  <c r="K2400" i="1"/>
  <c r="AR2400" i="1"/>
  <c r="L2400" i="1"/>
  <c r="K2339" i="1"/>
  <c r="AQ2339" i="1"/>
  <c r="J2339" i="1"/>
  <c r="L2339" i="1"/>
  <c r="M2339" i="1" s="1"/>
  <c r="AP2336" i="1"/>
  <c r="AQ2336" i="1"/>
  <c r="J2336" i="1"/>
  <c r="AR2336" i="1"/>
  <c r="K2336" i="1"/>
  <c r="J2327" i="1"/>
  <c r="AP2327" i="1"/>
  <c r="AR2327" i="1"/>
  <c r="K2327" i="1"/>
  <c r="L2327" i="1"/>
  <c r="AP2273" i="1"/>
  <c r="H2273" i="1"/>
  <c r="AR2243" i="1"/>
  <c r="K2243" i="1"/>
  <c r="AP2239" i="1"/>
  <c r="AR2239" i="1"/>
  <c r="J2239" i="1"/>
  <c r="AS2239" i="1"/>
  <c r="L2239" i="1"/>
  <c r="H2187" i="1"/>
  <c r="AP2141" i="1"/>
  <c r="J2141" i="1"/>
  <c r="AQ2141" i="1"/>
  <c r="K2141" i="1"/>
  <c r="M2141" i="1" s="1"/>
  <c r="AR2141" i="1"/>
  <c r="AP2106" i="1"/>
  <c r="J2106" i="1"/>
  <c r="AQ2106" i="1"/>
  <c r="K2106" i="1"/>
  <c r="AR2106" i="1"/>
  <c r="AR2036" i="1"/>
  <c r="AS2036" i="1"/>
  <c r="L2036" i="1"/>
  <c r="AP1574" i="1"/>
  <c r="J1574" i="1"/>
  <c r="AQ1574" i="1"/>
  <c r="AR1574" i="1"/>
  <c r="AS1574" i="1"/>
  <c r="K1574" i="1"/>
  <c r="L1574" i="1"/>
  <c r="AS2984" i="1"/>
  <c r="L2952" i="1"/>
  <c r="AS3251" i="1"/>
  <c r="AR3230" i="1"/>
  <c r="AS3009" i="1"/>
  <c r="L3000" i="1"/>
  <c r="AS2968" i="1"/>
  <c r="AS2960" i="1"/>
  <c r="L2797" i="1"/>
  <c r="AP2654" i="1"/>
  <c r="AR2654" i="1"/>
  <c r="J2654" i="1"/>
  <c r="AS2654" i="1"/>
  <c r="L2654" i="1"/>
  <c r="H3253" i="1"/>
  <c r="AP3251" i="1"/>
  <c r="H3251" i="1"/>
  <c r="H3243" i="1"/>
  <c r="AS3238" i="1"/>
  <c r="L3234" i="1"/>
  <c r="AP3229" i="1"/>
  <c r="AR3227" i="1"/>
  <c r="L3224" i="1"/>
  <c r="H3222" i="1"/>
  <c r="J3221" i="1"/>
  <c r="H3205" i="1"/>
  <c r="J3203" i="1"/>
  <c r="AR3202" i="1"/>
  <c r="J3202" i="1"/>
  <c r="AQ3198" i="1"/>
  <c r="AP3197" i="1"/>
  <c r="L3185" i="1"/>
  <c r="H3176" i="1"/>
  <c r="AR3175" i="1"/>
  <c r="AS3170" i="1"/>
  <c r="J3167" i="1"/>
  <c r="AP3157" i="1"/>
  <c r="H3157" i="1"/>
  <c r="AS3148" i="1"/>
  <c r="AP3147" i="1"/>
  <c r="AR3145" i="1"/>
  <c r="AP3139" i="1"/>
  <c r="AR3138" i="1"/>
  <c r="H3138" i="1"/>
  <c r="AR3135" i="1"/>
  <c r="H3130" i="1"/>
  <c r="AR3116" i="1"/>
  <c r="H3107" i="1"/>
  <c r="AS3105" i="1"/>
  <c r="H3105" i="1"/>
  <c r="H3104" i="1"/>
  <c r="AQ3103" i="1"/>
  <c r="J3103" i="1"/>
  <c r="H3100" i="1"/>
  <c r="H3097" i="1"/>
  <c r="AP3090" i="1"/>
  <c r="H3090" i="1"/>
  <c r="K3082" i="1"/>
  <c r="L3076" i="1"/>
  <c r="AQ3070" i="1"/>
  <c r="J3070" i="1"/>
  <c r="AP3068" i="1"/>
  <c r="H3068" i="1"/>
  <c r="L3064" i="1"/>
  <c r="AP3057" i="1"/>
  <c r="H3057" i="1"/>
  <c r="J3049" i="1"/>
  <c r="AR3036" i="1"/>
  <c r="H3036" i="1"/>
  <c r="AP3035" i="1"/>
  <c r="L3032" i="1"/>
  <c r="L3031" i="1"/>
  <c r="K3029" i="1"/>
  <c r="L3027" i="1"/>
  <c r="H3026" i="1"/>
  <c r="AP3025" i="1"/>
  <c r="AP3024" i="1"/>
  <c r="H3024" i="1"/>
  <c r="L3015" i="1"/>
  <c r="AP3009" i="1"/>
  <c r="H3009" i="1"/>
  <c r="AP3000" i="1"/>
  <c r="H3000" i="1"/>
  <c r="AS2995" i="1"/>
  <c r="L2978" i="1"/>
  <c r="M2977" i="1"/>
  <c r="AS2976" i="1"/>
  <c r="J2971" i="1"/>
  <c r="AR2970" i="1"/>
  <c r="H2970" i="1"/>
  <c r="AP2969" i="1"/>
  <c r="AP2968" i="1"/>
  <c r="H2968" i="1"/>
  <c r="H2962" i="1"/>
  <c r="AP2961" i="1"/>
  <c r="AP2960" i="1"/>
  <c r="H2960" i="1"/>
  <c r="J2947" i="1"/>
  <c r="AS2938" i="1"/>
  <c r="H2928" i="1"/>
  <c r="L2904" i="1"/>
  <c r="AS2903" i="1"/>
  <c r="K2903" i="1"/>
  <c r="AS2902" i="1"/>
  <c r="H2878" i="1"/>
  <c r="J2874" i="1"/>
  <c r="AR2873" i="1"/>
  <c r="L2859" i="1"/>
  <c r="L2857" i="1"/>
  <c r="AS2856" i="1"/>
  <c r="J2856" i="1"/>
  <c r="L2851" i="1"/>
  <c r="L2849" i="1"/>
  <c r="AS2848" i="1"/>
  <c r="J2848" i="1"/>
  <c r="M2848" i="1" s="1"/>
  <c r="L2839" i="1"/>
  <c r="AS2833" i="1"/>
  <c r="AR2830" i="1"/>
  <c r="J2830" i="1"/>
  <c r="M2830" i="1" s="1"/>
  <c r="AS2813" i="1"/>
  <c r="L2811" i="1"/>
  <c r="AP2810" i="1"/>
  <c r="L2805" i="1"/>
  <c r="J2800" i="1"/>
  <c r="L2785" i="1"/>
  <c r="AS2784" i="1"/>
  <c r="J2784" i="1"/>
  <c r="AS2775" i="1"/>
  <c r="H2775" i="1"/>
  <c r="H2773" i="1"/>
  <c r="K2770" i="1"/>
  <c r="AR2769" i="1"/>
  <c r="H2753" i="1"/>
  <c r="L2753" i="1"/>
  <c r="J2752" i="1"/>
  <c r="AR2751" i="1"/>
  <c r="H2751" i="1"/>
  <c r="AQ2750" i="1"/>
  <c r="J2750" i="1"/>
  <c r="AQ2741" i="1"/>
  <c r="J2741" i="1"/>
  <c r="M2741" i="1" s="1"/>
  <c r="L2728" i="1"/>
  <c r="AR2727" i="1"/>
  <c r="AS2707" i="1"/>
  <c r="J2707" i="1"/>
  <c r="H2705" i="1"/>
  <c r="L2604" i="1"/>
  <c r="AP2390" i="1"/>
  <c r="AR2390" i="1"/>
  <c r="AS2390" i="1"/>
  <c r="K2390" i="1"/>
  <c r="L2390" i="1"/>
  <c r="K2365" i="1"/>
  <c r="AR2365" i="1"/>
  <c r="J2365" i="1"/>
  <c r="J2356" i="1"/>
  <c r="AQ2356" i="1"/>
  <c r="AR2356" i="1"/>
  <c r="AS2356" i="1"/>
  <c r="K2356" i="1"/>
  <c r="J2299" i="1"/>
  <c r="AQ2299" i="1"/>
  <c r="AR2299" i="1"/>
  <c r="K2299" i="1"/>
  <c r="AS2299" i="1"/>
  <c r="L2299" i="1"/>
  <c r="H2276" i="1"/>
  <c r="AP2276" i="1"/>
  <c r="J2276" i="1"/>
  <c r="AQ2276" i="1"/>
  <c r="K2276" i="1"/>
  <c r="AR2276" i="1"/>
  <c r="AQ2224" i="1"/>
  <c r="J2224" i="1"/>
  <c r="L2224" i="1"/>
  <c r="J2203" i="1"/>
  <c r="AQ2203" i="1"/>
  <c r="AR2203" i="1"/>
  <c r="K2203" i="1"/>
  <c r="AS2203" i="1"/>
  <c r="L2203" i="1"/>
  <c r="AQ2080" i="1"/>
  <c r="AR2080" i="1"/>
  <c r="AS2080" i="1"/>
  <c r="K2080" i="1"/>
  <c r="L2080" i="1"/>
  <c r="AP2071" i="1"/>
  <c r="AQ2071" i="1"/>
  <c r="J2071" i="1"/>
  <c r="L2071" i="1"/>
  <c r="J2067" i="1"/>
  <c r="AR2067" i="1"/>
  <c r="K2067" i="1"/>
  <c r="AQ2067" i="1"/>
  <c r="AR1777" i="1"/>
  <c r="AS1777" i="1"/>
  <c r="L1777" i="1"/>
  <c r="AP1690" i="1"/>
  <c r="J1690" i="1"/>
  <c r="M1690" i="1" s="1"/>
  <c r="AQ1690" i="1"/>
  <c r="AR1690" i="1"/>
  <c r="K1690" i="1"/>
  <c r="L1690" i="1"/>
  <c r="J1618" i="1"/>
  <c r="AR1618" i="1"/>
  <c r="AS1618" i="1"/>
  <c r="L1618" i="1"/>
  <c r="AQ1560" i="1"/>
  <c r="AR1560" i="1"/>
  <c r="AS1560" i="1"/>
  <c r="K1560" i="1"/>
  <c r="L1560" i="1"/>
  <c r="AQ1495" i="1"/>
  <c r="AS1495" i="1"/>
  <c r="K1495" i="1"/>
  <c r="L1495" i="1"/>
  <c r="L3198" i="1"/>
  <c r="AS3024" i="1"/>
  <c r="AP2678" i="1"/>
  <c r="AR2678" i="1"/>
  <c r="AS2678" i="1"/>
  <c r="J2678" i="1"/>
  <c r="L2678" i="1"/>
  <c r="AR3253" i="1"/>
  <c r="AR3241" i="1"/>
  <c r="H3224" i="1"/>
  <c r="AS3222" i="1"/>
  <c r="L3222" i="1"/>
  <c r="AQ3203" i="1"/>
  <c r="H3203" i="1"/>
  <c r="AQ3202" i="1"/>
  <c r="H3202" i="1"/>
  <c r="H3189" i="1"/>
  <c r="H3185" i="1"/>
  <c r="L3177" i="1"/>
  <c r="AR3148" i="1"/>
  <c r="AP3138" i="1"/>
  <c r="AQ3116" i="1"/>
  <c r="AR3105" i="1"/>
  <c r="H3103" i="1"/>
  <c r="AS3100" i="1"/>
  <c r="L3092" i="1"/>
  <c r="M3092" i="1" s="1"/>
  <c r="L3083" i="1"/>
  <c r="M3083" i="1" s="1"/>
  <c r="H3070" i="1"/>
  <c r="AR3050" i="1"/>
  <c r="K3050" i="1"/>
  <c r="M3050" i="1" s="1"/>
  <c r="AS3049" i="1"/>
  <c r="K3040" i="1"/>
  <c r="AR3032" i="1"/>
  <c r="K3032" i="1"/>
  <c r="AS3031" i="1"/>
  <c r="K3031" i="1"/>
  <c r="AS3027" i="1"/>
  <c r="J3027" i="1"/>
  <c r="AS3026" i="1"/>
  <c r="AR2976" i="1"/>
  <c r="AS2971" i="1"/>
  <c r="H2971" i="1"/>
  <c r="AR2926" i="1"/>
  <c r="H2906" i="1"/>
  <c r="K2904" i="1"/>
  <c r="AR2903" i="1"/>
  <c r="J2903" i="1"/>
  <c r="L2887" i="1"/>
  <c r="J2864" i="1"/>
  <c r="H2859" i="1"/>
  <c r="J2857" i="1"/>
  <c r="AR2856" i="1"/>
  <c r="H2856" i="1"/>
  <c r="H2851" i="1"/>
  <c r="AS2849" i="1"/>
  <c r="J2849" i="1"/>
  <c r="AR2848" i="1"/>
  <c r="H2848" i="1"/>
  <c r="L2845" i="1"/>
  <c r="K2839" i="1"/>
  <c r="L2837" i="1"/>
  <c r="AQ2830" i="1"/>
  <c r="H2830" i="1"/>
  <c r="AS2828" i="1"/>
  <c r="H2817" i="1"/>
  <c r="H2811" i="1"/>
  <c r="H2805" i="1"/>
  <c r="AS2800" i="1"/>
  <c r="L2787" i="1"/>
  <c r="J2785" i="1"/>
  <c r="AR2784" i="1"/>
  <c r="H2784" i="1"/>
  <c r="AR2775" i="1"/>
  <c r="AR2771" i="1"/>
  <c r="H2752" i="1"/>
  <c r="H2741" i="1"/>
  <c r="J2728" i="1"/>
  <c r="J2718" i="1"/>
  <c r="AQ2718" i="1"/>
  <c r="K2718" i="1"/>
  <c r="AR2718" i="1"/>
  <c r="H2707" i="1"/>
  <c r="J2706" i="1"/>
  <c r="AR2706" i="1"/>
  <c r="J2660" i="1"/>
  <c r="AS2660" i="1"/>
  <c r="AP2632" i="1"/>
  <c r="H2632" i="1"/>
  <c r="L2632" i="1"/>
  <c r="K2597" i="1"/>
  <c r="AR2597" i="1"/>
  <c r="H2597" i="1"/>
  <c r="J2597" i="1"/>
  <c r="L2597" i="1"/>
  <c r="AR2587" i="1"/>
  <c r="AS2587" i="1"/>
  <c r="K2581" i="1"/>
  <c r="J2581" i="1"/>
  <c r="L2581" i="1"/>
  <c r="L2556" i="1"/>
  <c r="AS2539" i="1"/>
  <c r="L2539" i="1"/>
  <c r="L2465" i="1"/>
  <c r="AP2465" i="1"/>
  <c r="AR2465" i="1"/>
  <c r="K2465" i="1"/>
  <c r="J2422" i="1"/>
  <c r="AR2422" i="1"/>
  <c r="J2380" i="1"/>
  <c r="AQ2380" i="1"/>
  <c r="AR2380" i="1"/>
  <c r="AS2380" i="1"/>
  <c r="K2380" i="1"/>
  <c r="L2374" i="1"/>
  <c r="K2115" i="1"/>
  <c r="AP2115" i="1"/>
  <c r="AQ2115" i="1"/>
  <c r="J2115" i="1"/>
  <c r="K1935" i="1"/>
  <c r="AP1935" i="1"/>
  <c r="AR1935" i="1"/>
  <c r="J1935" i="1"/>
  <c r="L1935" i="1"/>
  <c r="K1817" i="1"/>
  <c r="L1817" i="1"/>
  <c r="AQ1798" i="1"/>
  <c r="AR1798" i="1"/>
  <c r="K1798" i="1"/>
  <c r="L2984" i="1"/>
  <c r="M2984" i="1" s="1"/>
  <c r="AR2952" i="1"/>
  <c r="AP2707" i="1"/>
  <c r="K2707" i="1"/>
  <c r="L3255" i="1"/>
  <c r="AQ3245" i="1"/>
  <c r="L3244" i="1"/>
  <c r="AS3243" i="1"/>
  <c r="AR3236" i="1"/>
  <c r="AS3235" i="1"/>
  <c r="K3235" i="1"/>
  <c r="M3235" i="1" s="1"/>
  <c r="AS3234" i="1"/>
  <c r="AR3222" i="1"/>
  <c r="K3222" i="1"/>
  <c r="AS3221" i="1"/>
  <c r="L3218" i="1"/>
  <c r="AR3194" i="1"/>
  <c r="AS3190" i="1"/>
  <c r="AS3181" i="1"/>
  <c r="L3180" i="1"/>
  <c r="K3177" i="1"/>
  <c r="AR3176" i="1"/>
  <c r="K3169" i="1"/>
  <c r="K3160" i="1"/>
  <c r="AQ3105" i="1"/>
  <c r="AR3092" i="1"/>
  <c r="L3084" i="1"/>
  <c r="AR3083" i="1"/>
  <c r="AR3082" i="1"/>
  <c r="H3060" i="1"/>
  <c r="H3051" i="1"/>
  <c r="AQ3050" i="1"/>
  <c r="AR3049" i="1"/>
  <c r="AS3040" i="1"/>
  <c r="J3040" i="1"/>
  <c r="H3033" i="1"/>
  <c r="AQ3032" i="1"/>
  <c r="AR3027" i="1"/>
  <c r="AR3026" i="1"/>
  <c r="L3019" i="1"/>
  <c r="L3003" i="1"/>
  <c r="M3003" i="1" s="1"/>
  <c r="AQ2993" i="1"/>
  <c r="AR2992" i="1"/>
  <c r="J2987" i="1"/>
  <c r="H2977" i="1"/>
  <c r="AS2972" i="1"/>
  <c r="AR2971" i="1"/>
  <c r="AS2947" i="1"/>
  <c r="AR2945" i="1"/>
  <c r="L2935" i="1"/>
  <c r="L2929" i="1"/>
  <c r="L2927" i="1"/>
  <c r="J2905" i="1"/>
  <c r="M2905" i="1" s="1"/>
  <c r="AS2904" i="1"/>
  <c r="H2904" i="1"/>
  <c r="AQ2903" i="1"/>
  <c r="L2901" i="1"/>
  <c r="L2892" i="1"/>
  <c r="AS2889" i="1"/>
  <c r="J2889" i="1"/>
  <c r="M2889" i="1" s="1"/>
  <c r="L2884" i="1"/>
  <c r="AS2881" i="1"/>
  <c r="J2881" i="1"/>
  <c r="L2879" i="1"/>
  <c r="AR2874" i="1"/>
  <c r="AS2864" i="1"/>
  <c r="H2864" i="1"/>
  <c r="L2861" i="1"/>
  <c r="AS2857" i="1"/>
  <c r="AP2856" i="1"/>
  <c r="L2853" i="1"/>
  <c r="M2853" i="1" s="1"/>
  <c r="AR2849" i="1"/>
  <c r="AP2848" i="1"/>
  <c r="H2845" i="1"/>
  <c r="H2837" i="1"/>
  <c r="H2831" i="1"/>
  <c r="AP2830" i="1"/>
  <c r="L2827" i="1"/>
  <c r="AS2815" i="1"/>
  <c r="H2814" i="1"/>
  <c r="AR2803" i="1"/>
  <c r="AR2800" i="1"/>
  <c r="AR2788" i="1"/>
  <c r="H2787" i="1"/>
  <c r="AS2785" i="1"/>
  <c r="AP2784" i="1"/>
  <c r="AS2773" i="1"/>
  <c r="K2758" i="1"/>
  <c r="AR2758" i="1"/>
  <c r="AS2752" i="1"/>
  <c r="AP2733" i="1"/>
  <c r="J2733" i="1"/>
  <c r="AQ2733" i="1"/>
  <c r="H2729" i="1"/>
  <c r="L2729" i="1"/>
  <c r="H2728" i="1"/>
  <c r="AR2724" i="1"/>
  <c r="AS2724" i="1"/>
  <c r="AQ2707" i="1"/>
  <c r="J2701" i="1"/>
  <c r="J2691" i="1"/>
  <c r="AR2691" i="1"/>
  <c r="AS2691" i="1"/>
  <c r="AP2624" i="1"/>
  <c r="L2624" i="1"/>
  <c r="K2605" i="1"/>
  <c r="AP2605" i="1"/>
  <c r="AR2605" i="1"/>
  <c r="J2605" i="1"/>
  <c r="L2605" i="1"/>
  <c r="K2565" i="1"/>
  <c r="AP2565" i="1"/>
  <c r="AR2565" i="1"/>
  <c r="J2565" i="1"/>
  <c r="L2565" i="1"/>
  <c r="K2556" i="1"/>
  <c r="AP2483" i="1"/>
  <c r="AQ2483" i="1"/>
  <c r="J2483" i="1"/>
  <c r="L2483" i="1"/>
  <c r="J2475" i="1"/>
  <c r="AP2475" i="1"/>
  <c r="AR2475" i="1"/>
  <c r="K2475" i="1"/>
  <c r="L2475" i="1"/>
  <c r="K2411" i="1"/>
  <c r="AP2411" i="1"/>
  <c r="L2411" i="1"/>
  <c r="K2386" i="1"/>
  <c r="AR2386" i="1"/>
  <c r="L2386" i="1"/>
  <c r="AR2359" i="1"/>
  <c r="AS2359" i="1"/>
  <c r="K2347" i="1"/>
  <c r="AP2347" i="1"/>
  <c r="H2347" i="1"/>
  <c r="AQ2347" i="1"/>
  <c r="J2347" i="1"/>
  <c r="L2347" i="1"/>
  <c r="AR2302" i="1"/>
  <c r="AS2302" i="1"/>
  <c r="AP2288" i="1"/>
  <c r="K2288" i="1"/>
  <c r="AQ2258" i="1"/>
  <c r="AS2258" i="1"/>
  <c r="K2258" i="1"/>
  <c r="L2258" i="1"/>
  <c r="AP2247" i="1"/>
  <c r="AR2247" i="1"/>
  <c r="J2247" i="1"/>
  <c r="AS2247" i="1"/>
  <c r="L2247" i="1"/>
  <c r="AQ2131" i="1"/>
  <c r="AR2131" i="1"/>
  <c r="K2131" i="1"/>
  <c r="AS2131" i="1"/>
  <c r="L2131" i="1"/>
  <c r="AR1645" i="1"/>
  <c r="L1645" i="1"/>
  <c r="AS2952" i="1"/>
  <c r="AR2869" i="1"/>
  <c r="J2693" i="1"/>
  <c r="L2693" i="1"/>
  <c r="AR3224" i="1"/>
  <c r="AP3183" i="1"/>
  <c r="AS3130" i="1"/>
  <c r="AS3015" i="1"/>
  <c r="AP2971" i="1"/>
  <c r="AS2936" i="1"/>
  <c r="AR2864" i="1"/>
  <c r="AR2859" i="1"/>
  <c r="AR2857" i="1"/>
  <c r="AR2851" i="1"/>
  <c r="AS2845" i="1"/>
  <c r="AS2839" i="1"/>
  <c r="AR2835" i="1"/>
  <c r="AR2811" i="1"/>
  <c r="AS2805" i="1"/>
  <c r="AR2785" i="1"/>
  <c r="AS2742" i="1"/>
  <c r="AP2674" i="1"/>
  <c r="J2674" i="1"/>
  <c r="M2674" i="1" s="1"/>
  <c r="AQ2674" i="1"/>
  <c r="AP2659" i="1"/>
  <c r="J2659" i="1"/>
  <c r="AQ2659" i="1"/>
  <c r="K2659" i="1"/>
  <c r="AR2659" i="1"/>
  <c r="L2659" i="1"/>
  <c r="AS2659" i="1"/>
  <c r="AP2655" i="1"/>
  <c r="J2655" i="1"/>
  <c r="AQ2655" i="1"/>
  <c r="K2655" i="1"/>
  <c r="AR2655" i="1"/>
  <c r="L2655" i="1"/>
  <c r="AS2655" i="1"/>
  <c r="AS2635" i="1"/>
  <c r="L2635" i="1"/>
  <c r="AP2586" i="1"/>
  <c r="J2586" i="1"/>
  <c r="AQ2586" i="1"/>
  <c r="K2586" i="1"/>
  <c r="AR2586" i="1"/>
  <c r="L2586" i="1"/>
  <c r="AS2586" i="1"/>
  <c r="AR2506" i="1"/>
  <c r="L2506" i="1"/>
  <c r="AS2425" i="1"/>
  <c r="AR2425" i="1"/>
  <c r="L2425" i="1"/>
  <c r="AR2383" i="1"/>
  <c r="AS2383" i="1"/>
  <c r="J2325" i="1"/>
  <c r="AP2325" i="1"/>
  <c r="AS2325" i="1"/>
  <c r="H2325" i="1"/>
  <c r="L2325" i="1"/>
  <c r="H2298" i="1"/>
  <c r="AP2298" i="1"/>
  <c r="J2298" i="1"/>
  <c r="AQ2298" i="1"/>
  <c r="K2298" i="1"/>
  <c r="AR2298" i="1"/>
  <c r="L2276" i="1"/>
  <c r="J2268" i="1"/>
  <c r="AQ2268" i="1"/>
  <c r="AS2268" i="1"/>
  <c r="K2268" i="1"/>
  <c r="AR2187" i="1"/>
  <c r="L2187" i="1"/>
  <c r="AP2170" i="1"/>
  <c r="L2170" i="1"/>
  <c r="AP2119" i="1"/>
  <c r="AQ2119" i="1"/>
  <c r="J2119" i="1"/>
  <c r="AP2079" i="1"/>
  <c r="AQ2079" i="1"/>
  <c r="J2079" i="1"/>
  <c r="M2079" i="1" s="1"/>
  <c r="AR2079" i="1"/>
  <c r="K2079" i="1"/>
  <c r="H2029" i="1"/>
  <c r="AP2029" i="1"/>
  <c r="J2029" i="1"/>
  <c r="AQ2029" i="1"/>
  <c r="K2029" i="1"/>
  <c r="AR2029" i="1"/>
  <c r="AS2029" i="1"/>
  <c r="L2029" i="1"/>
  <c r="AP1971" i="1"/>
  <c r="J1971" i="1"/>
  <c r="AQ1971" i="1"/>
  <c r="K1971" i="1"/>
  <c r="AR1971" i="1"/>
  <c r="L1971" i="1"/>
  <c r="L1695" i="1"/>
  <c r="AP1695" i="1"/>
  <c r="AQ1695" i="1"/>
  <c r="J1695" i="1"/>
  <c r="AR1695" i="1"/>
  <c r="K1695" i="1"/>
  <c r="H1659" i="1"/>
  <c r="AP1659" i="1"/>
  <c r="J1659" i="1"/>
  <c r="AQ1659" i="1"/>
  <c r="K1659" i="1"/>
  <c r="AR1659" i="1"/>
  <c r="L1659" i="1"/>
  <c r="L2713" i="1"/>
  <c r="AQ2712" i="1"/>
  <c r="J2712" i="1"/>
  <c r="H2691" i="1"/>
  <c r="AQ2682" i="1"/>
  <c r="J2682" i="1"/>
  <c r="AR2681" i="1"/>
  <c r="H2681" i="1"/>
  <c r="AQ2675" i="1"/>
  <c r="J2675" i="1"/>
  <c r="M2675" i="1" s="1"/>
  <c r="AS2673" i="1"/>
  <c r="AQ2671" i="1"/>
  <c r="AR2663" i="1"/>
  <c r="AR2649" i="1"/>
  <c r="H2649" i="1"/>
  <c r="AR2625" i="1"/>
  <c r="AQ2616" i="1"/>
  <c r="AP2613" i="1"/>
  <c r="K2574" i="1"/>
  <c r="L2571" i="1"/>
  <c r="AR2570" i="1"/>
  <c r="J2570" i="1"/>
  <c r="AQ2564" i="1"/>
  <c r="H2564" i="1"/>
  <c r="AP2559" i="1"/>
  <c r="H2559" i="1"/>
  <c r="J2557" i="1"/>
  <c r="AS2555" i="1"/>
  <c r="AR2546" i="1"/>
  <c r="J2546" i="1"/>
  <c r="M2546" i="1" s="1"/>
  <c r="K2544" i="1"/>
  <c r="AQ2543" i="1"/>
  <c r="H2543" i="1"/>
  <c r="L2536" i="1"/>
  <c r="L2531" i="1"/>
  <c r="AR2530" i="1"/>
  <c r="H2530" i="1"/>
  <c r="AS2528" i="1"/>
  <c r="H2510" i="1"/>
  <c r="L2498" i="1"/>
  <c r="AP2484" i="1"/>
  <c r="AR2474" i="1"/>
  <c r="J2473" i="1"/>
  <c r="AP2459" i="1"/>
  <c r="H2459" i="1"/>
  <c r="AP2451" i="1"/>
  <c r="L2449" i="1"/>
  <c r="AS2433" i="1"/>
  <c r="J2418" i="1"/>
  <c r="L2416" i="1"/>
  <c r="AR2410" i="1"/>
  <c r="H2410" i="1"/>
  <c r="K2396" i="1"/>
  <c r="K2394" i="1"/>
  <c r="J2392" i="1"/>
  <c r="AP2389" i="1"/>
  <c r="AP2387" i="1"/>
  <c r="J2385" i="1"/>
  <c r="J2379" i="1"/>
  <c r="H2377" i="1"/>
  <c r="AR2373" i="1"/>
  <c r="J2373" i="1"/>
  <c r="AR2372" i="1"/>
  <c r="H2367" i="1"/>
  <c r="AR2364" i="1"/>
  <c r="K2341" i="1"/>
  <c r="AS2338" i="1"/>
  <c r="AR2320" i="1"/>
  <c r="H2320" i="1"/>
  <c r="AP2319" i="1"/>
  <c r="AR2311" i="1"/>
  <c r="H2311" i="1"/>
  <c r="AS2309" i="1"/>
  <c r="L2307" i="1"/>
  <c r="AR2296" i="1"/>
  <c r="H2296" i="1"/>
  <c r="L2292" i="1"/>
  <c r="H2284" i="1"/>
  <c r="AQ2283" i="1"/>
  <c r="H2283" i="1"/>
  <c r="H2274" i="1"/>
  <c r="H2266" i="1"/>
  <c r="H2265" i="1"/>
  <c r="AS2263" i="1"/>
  <c r="AR2260" i="1"/>
  <c r="H2252" i="1"/>
  <c r="H2251" i="1"/>
  <c r="AR2249" i="1"/>
  <c r="L2230" i="1"/>
  <c r="H2221" i="1"/>
  <c r="AS2219" i="1"/>
  <c r="K2219" i="1"/>
  <c r="L2214" i="1"/>
  <c r="AQ2208" i="1"/>
  <c r="J2208" i="1"/>
  <c r="L2193" i="1"/>
  <c r="M2090" i="1"/>
  <c r="AQ2072" i="1"/>
  <c r="AS2072" i="1"/>
  <c r="L2065" i="1"/>
  <c r="J2065" i="1"/>
  <c r="AS2065" i="1"/>
  <c r="K2065" i="1"/>
  <c r="AR2020" i="1"/>
  <c r="AS2020" i="1"/>
  <c r="L2020" i="1"/>
  <c r="AP2018" i="1"/>
  <c r="J2018" i="1"/>
  <c r="AQ2018" i="1"/>
  <c r="K2018" i="1"/>
  <c r="AR2018" i="1"/>
  <c r="J2002" i="1"/>
  <c r="AR2002" i="1"/>
  <c r="K2002" i="1"/>
  <c r="K1975" i="1"/>
  <c r="L1975" i="1"/>
  <c r="K1937" i="1"/>
  <c r="AP1937" i="1"/>
  <c r="AQ1937" i="1"/>
  <c r="AR1937" i="1"/>
  <c r="J1937" i="1"/>
  <c r="AP1925" i="1"/>
  <c r="AQ1925" i="1"/>
  <c r="J1925" i="1"/>
  <c r="AQ1922" i="1"/>
  <c r="AR1922" i="1"/>
  <c r="J1922" i="1"/>
  <c r="L1922" i="1"/>
  <c r="M1912" i="1"/>
  <c r="K1902" i="1"/>
  <c r="AP1902" i="1"/>
  <c r="AR1902" i="1"/>
  <c r="J1902" i="1"/>
  <c r="L1902" i="1"/>
  <c r="J1862" i="1"/>
  <c r="AS1862" i="1"/>
  <c r="L1862" i="1"/>
  <c r="K1813" i="1"/>
  <c r="M1813" i="1" s="1"/>
  <c r="AP1813" i="1"/>
  <c r="AR1813" i="1"/>
  <c r="J1813" i="1"/>
  <c r="L1813" i="1"/>
  <c r="AP1786" i="1"/>
  <c r="J1786" i="1"/>
  <c r="AQ1786" i="1"/>
  <c r="AQ1740" i="1"/>
  <c r="AR1740" i="1"/>
  <c r="K1740" i="1"/>
  <c r="AS1740" i="1"/>
  <c r="L1740" i="1"/>
  <c r="M1722" i="1"/>
  <c r="AP1644" i="1"/>
  <c r="J1644" i="1"/>
  <c r="AQ1644" i="1"/>
  <c r="K1644" i="1"/>
  <c r="AR1644" i="1"/>
  <c r="L1644" i="1"/>
  <c r="L1604" i="1"/>
  <c r="AP1604" i="1"/>
  <c r="AQ1604" i="1"/>
  <c r="J1604" i="1"/>
  <c r="AR1604" i="1"/>
  <c r="J1521" i="1"/>
  <c r="L1521" i="1"/>
  <c r="AR1521" i="1"/>
  <c r="AS1521" i="1"/>
  <c r="H1131" i="1"/>
  <c r="AR1131" i="1"/>
  <c r="AR1126" i="1"/>
  <c r="K1126" i="1"/>
  <c r="L1126" i="1"/>
  <c r="AQ851" i="1"/>
  <c r="AR851" i="1"/>
  <c r="K851" i="1"/>
  <c r="L851" i="1"/>
  <c r="AS669" i="1"/>
  <c r="L669" i="1"/>
  <c r="K455" i="1"/>
  <c r="AP455" i="1"/>
  <c r="J455" i="1"/>
  <c r="L455" i="1"/>
  <c r="H2733" i="1"/>
  <c r="H2713" i="1"/>
  <c r="H2712" i="1"/>
  <c r="H2682" i="1"/>
  <c r="H2679" i="1"/>
  <c r="H2675" i="1"/>
  <c r="H2670" i="1"/>
  <c r="AQ2649" i="1"/>
  <c r="AQ2625" i="1"/>
  <c r="H2571" i="1"/>
  <c r="AQ2570" i="1"/>
  <c r="AR2557" i="1"/>
  <c r="H2557" i="1"/>
  <c r="AQ2546" i="1"/>
  <c r="H2546" i="1"/>
  <c r="H2536" i="1"/>
  <c r="AR2528" i="1"/>
  <c r="H2498" i="1"/>
  <c r="AR2471" i="1"/>
  <c r="H2449" i="1"/>
  <c r="H2418" i="1"/>
  <c r="H2416" i="1"/>
  <c r="AS2414" i="1"/>
  <c r="AP2410" i="1"/>
  <c r="H2396" i="1"/>
  <c r="AS2394" i="1"/>
  <c r="H2392" i="1"/>
  <c r="AR2385" i="1"/>
  <c r="H2385" i="1"/>
  <c r="AQ2379" i="1"/>
  <c r="H2379" i="1"/>
  <c r="H2375" i="1"/>
  <c r="AQ2373" i="1"/>
  <c r="AR2362" i="1"/>
  <c r="AQ2324" i="1"/>
  <c r="AP2320" i="1"/>
  <c r="AP2311" i="1"/>
  <c r="AP2309" i="1"/>
  <c r="H2307" i="1"/>
  <c r="AQ2305" i="1"/>
  <c r="AP2296" i="1"/>
  <c r="H2292" i="1"/>
  <c r="AQ2289" i="1"/>
  <c r="AR2266" i="1"/>
  <c r="AQ2260" i="1"/>
  <c r="AQ2252" i="1"/>
  <c r="AR2219" i="1"/>
  <c r="H2219" i="1"/>
  <c r="H2214" i="1"/>
  <c r="H2208" i="1"/>
  <c r="L2195" i="1"/>
  <c r="AS2191" i="1"/>
  <c r="L2191" i="1"/>
  <c r="H2174" i="1"/>
  <c r="H2173" i="1"/>
  <c r="H2157" i="1"/>
  <c r="AS2155" i="1"/>
  <c r="AS2147" i="1"/>
  <c r="L2147" i="1"/>
  <c r="L2146" i="1"/>
  <c r="H2135" i="1"/>
  <c r="AS2132" i="1"/>
  <c r="L2132" i="1"/>
  <c r="H2122" i="1"/>
  <c r="AQ2107" i="1"/>
  <c r="H2098" i="1"/>
  <c r="H2090" i="1"/>
  <c r="H2089" i="1"/>
  <c r="AS2042" i="1"/>
  <c r="L2042" i="1"/>
  <c r="M2041" i="1"/>
  <c r="K2034" i="1"/>
  <c r="AR2034" i="1"/>
  <c r="L2034" i="1"/>
  <c r="H2019" i="1"/>
  <c r="AQ2015" i="1"/>
  <c r="AR2015" i="1"/>
  <c r="AS2015" i="1"/>
  <c r="K2015" i="1"/>
  <c r="AQ1881" i="1"/>
  <c r="AR1881" i="1"/>
  <c r="J1881" i="1"/>
  <c r="AP1854" i="1"/>
  <c r="J1854" i="1"/>
  <c r="AQ1854" i="1"/>
  <c r="L1712" i="1"/>
  <c r="AS1712" i="1"/>
  <c r="L1673" i="1"/>
  <c r="AP1673" i="1"/>
  <c r="AQ1673" i="1"/>
  <c r="J1673" i="1"/>
  <c r="AS1673" i="1"/>
  <c r="K1673" i="1"/>
  <c r="K1654" i="1"/>
  <c r="AP1654" i="1"/>
  <c r="AR1654" i="1"/>
  <c r="J1654" i="1"/>
  <c r="AS1654" i="1"/>
  <c r="L1654" i="1"/>
  <c r="AP1609" i="1"/>
  <c r="J1609" i="1"/>
  <c r="AP1583" i="1"/>
  <c r="AS1583" i="1"/>
  <c r="K1583" i="1"/>
  <c r="L1583" i="1"/>
  <c r="AR1583" i="1"/>
  <c r="AP1436" i="1"/>
  <c r="AS1436" i="1"/>
  <c r="J1436" i="1"/>
  <c r="L1436" i="1"/>
  <c r="J1415" i="1"/>
  <c r="AQ1415" i="1"/>
  <c r="AR1415" i="1"/>
  <c r="K1415" i="1"/>
  <c r="K1396" i="1"/>
  <c r="AP1396" i="1"/>
  <c r="AR1396" i="1"/>
  <c r="J1396" i="1"/>
  <c r="L1396" i="1"/>
  <c r="AP1393" i="1"/>
  <c r="J1393" i="1"/>
  <c r="AQ1393" i="1"/>
  <c r="K1393" i="1"/>
  <c r="AR1393" i="1"/>
  <c r="L1393" i="1"/>
  <c r="AS1393" i="1"/>
  <c r="J1358" i="1"/>
  <c r="AQ1358" i="1"/>
  <c r="AR1358" i="1"/>
  <c r="K1358" i="1"/>
  <c r="AS1358" i="1"/>
  <c r="L1358" i="1"/>
  <c r="H1248" i="1"/>
  <c r="AP1248" i="1"/>
  <c r="J1248" i="1"/>
  <c r="AQ1248" i="1"/>
  <c r="K1248" i="1"/>
  <c r="AR1248" i="1"/>
  <c r="L1248" i="1"/>
  <c r="AQ1233" i="1"/>
  <c r="AS1233" i="1"/>
  <c r="H2686" i="1"/>
  <c r="H2667" i="1"/>
  <c r="H2656" i="1"/>
  <c r="H2654" i="1"/>
  <c r="H2605" i="1"/>
  <c r="H2604" i="1"/>
  <c r="H2595" i="1"/>
  <c r="AS2593" i="1"/>
  <c r="H2565" i="1"/>
  <c r="H2547" i="1"/>
  <c r="H2539" i="1"/>
  <c r="H2502" i="1"/>
  <c r="H2481" i="1"/>
  <c r="H2475" i="1"/>
  <c r="H2465" i="1"/>
  <c r="H2463" i="1"/>
  <c r="H2434" i="1"/>
  <c r="H2427" i="1"/>
  <c r="H2422" i="1"/>
  <c r="H2409" i="1"/>
  <c r="H2390" i="1"/>
  <c r="H2388" i="1"/>
  <c r="H2384" i="1"/>
  <c r="H2383" i="1"/>
  <c r="H2359" i="1"/>
  <c r="H2339" i="1"/>
  <c r="H2336" i="1"/>
  <c r="AS2307" i="1"/>
  <c r="H2303" i="1"/>
  <c r="H2302" i="1"/>
  <c r="H2299" i="1"/>
  <c r="H2288" i="1"/>
  <c r="H2268" i="1"/>
  <c r="H2239" i="1"/>
  <c r="AQ2219" i="1"/>
  <c r="AR2210" i="1"/>
  <c r="H2205" i="1"/>
  <c r="AS2195" i="1"/>
  <c r="K2195" i="1"/>
  <c r="AR2191" i="1"/>
  <c r="K2191" i="1"/>
  <c r="L2189" i="1"/>
  <c r="L2183" i="1"/>
  <c r="AS2179" i="1"/>
  <c r="L2179" i="1"/>
  <c r="AS2174" i="1"/>
  <c r="H2170" i="1"/>
  <c r="AR2147" i="1"/>
  <c r="K2147" i="1"/>
  <c r="AR2146" i="1"/>
  <c r="K2146" i="1"/>
  <c r="H2141" i="1"/>
  <c r="AR2132" i="1"/>
  <c r="K2132" i="1"/>
  <c r="H2119" i="1"/>
  <c r="AP2107" i="1"/>
  <c r="H2106" i="1"/>
  <c r="K2084" i="1"/>
  <c r="AP2081" i="1"/>
  <c r="J2081" i="1"/>
  <c r="AQ2081" i="1"/>
  <c r="H2071" i="1"/>
  <c r="AP2054" i="1"/>
  <c r="AQ2054" i="1"/>
  <c r="AQ2023" i="1"/>
  <c r="K2023" i="1"/>
  <c r="J1964" i="1"/>
  <c r="AP1964" i="1"/>
  <c r="AS1964" i="1"/>
  <c r="L1964" i="1"/>
  <c r="AP1932" i="1"/>
  <c r="AR1932" i="1"/>
  <c r="H1932" i="1"/>
  <c r="L1932" i="1"/>
  <c r="AP1794" i="1"/>
  <c r="J1794" i="1"/>
  <c r="AQ1794" i="1"/>
  <c r="H1776" i="1"/>
  <c r="AP1776" i="1"/>
  <c r="J1776" i="1"/>
  <c r="AQ1776" i="1"/>
  <c r="K1776" i="1"/>
  <c r="AR1776" i="1"/>
  <c r="AQ1734" i="1"/>
  <c r="AR1734" i="1"/>
  <c r="K1734" i="1"/>
  <c r="AS1734" i="1"/>
  <c r="L1734" i="1"/>
  <c r="AR1691" i="1"/>
  <c r="AS1691" i="1"/>
  <c r="AR1687" i="1"/>
  <c r="K1687" i="1"/>
  <c r="AP1631" i="1"/>
  <c r="J1631" i="1"/>
  <c r="AQ1631" i="1"/>
  <c r="K1631" i="1"/>
  <c r="AR1631" i="1"/>
  <c r="K1442" i="1"/>
  <c r="AP1442" i="1"/>
  <c r="AQ1442" i="1"/>
  <c r="J1442" i="1"/>
  <c r="M1442" i="1" s="1"/>
  <c r="AS1442" i="1"/>
  <c r="L1442" i="1"/>
  <c r="H2706" i="1"/>
  <c r="H2701" i="1"/>
  <c r="H2693" i="1"/>
  <c r="H2685" i="1"/>
  <c r="AS2683" i="1"/>
  <c r="H2678" i="1"/>
  <c r="H2659" i="1"/>
  <c r="H2655" i="1"/>
  <c r="H2643" i="1"/>
  <c r="H2599" i="1"/>
  <c r="H2586" i="1"/>
  <c r="H2579" i="1"/>
  <c r="M2578" i="1"/>
  <c r="AS2554" i="1"/>
  <c r="H2505" i="1"/>
  <c r="AR2490" i="1"/>
  <c r="H2483" i="1"/>
  <c r="AQ2473" i="1"/>
  <c r="H2457" i="1"/>
  <c r="H2440" i="1"/>
  <c r="AP2416" i="1"/>
  <c r="H2400" i="1"/>
  <c r="AQ2396" i="1"/>
  <c r="AQ2394" i="1"/>
  <c r="H2382" i="1"/>
  <c r="H2380" i="1"/>
  <c r="AS2375" i="1"/>
  <c r="H2369" i="1"/>
  <c r="AR2360" i="1"/>
  <c r="K2360" i="1"/>
  <c r="H2358" i="1"/>
  <c r="H2356" i="1"/>
  <c r="AP2341" i="1"/>
  <c r="AR2334" i="1"/>
  <c r="K2334" i="1"/>
  <c r="H2327" i="1"/>
  <c r="H2304" i="1"/>
  <c r="H2301" i="1"/>
  <c r="H2300" i="1"/>
  <c r="H2290" i="1"/>
  <c r="AS2277" i="1"/>
  <c r="H2267" i="1"/>
  <c r="H2247" i="1"/>
  <c r="H2240" i="1"/>
  <c r="AR2230" i="1"/>
  <c r="H2218" i="1"/>
  <c r="H2217" i="1"/>
  <c r="AS2214" i="1"/>
  <c r="H2204" i="1"/>
  <c r="AR2195" i="1"/>
  <c r="AQ2191" i="1"/>
  <c r="J2191" i="1"/>
  <c r="K2189" i="1"/>
  <c r="J2183" i="1"/>
  <c r="AR2179" i="1"/>
  <c r="K2179" i="1"/>
  <c r="J2175" i="1"/>
  <c r="L2172" i="1"/>
  <c r="L2161" i="1"/>
  <c r="H2160" i="1"/>
  <c r="AP2157" i="1"/>
  <c r="AQ2147" i="1"/>
  <c r="J2147" i="1"/>
  <c r="AQ2146" i="1"/>
  <c r="J2146" i="1"/>
  <c r="H2145" i="1"/>
  <c r="H2144" i="1"/>
  <c r="AS2135" i="1"/>
  <c r="H2133" i="1"/>
  <c r="AQ2132" i="1"/>
  <c r="J2132" i="1"/>
  <c r="L2128" i="1"/>
  <c r="H2118" i="1"/>
  <c r="H2115" i="1"/>
  <c r="AR2084" i="1"/>
  <c r="J2084" i="1"/>
  <c r="J2076" i="1"/>
  <c r="H2074" i="1"/>
  <c r="K2072" i="1"/>
  <c r="H2067" i="1"/>
  <c r="AR2057" i="1"/>
  <c r="K2057" i="1"/>
  <c r="H2036" i="1"/>
  <c r="AQ2027" i="1"/>
  <c r="AR2027" i="1"/>
  <c r="J2027" i="1"/>
  <c r="K2027" i="1"/>
  <c r="L2018" i="1"/>
  <c r="AR1982" i="1"/>
  <c r="K1982" i="1"/>
  <c r="L1982" i="1"/>
  <c r="AR1972" i="1"/>
  <c r="L1972" i="1"/>
  <c r="H1936" i="1"/>
  <c r="AP1936" i="1"/>
  <c r="J1936" i="1"/>
  <c r="AQ1936" i="1"/>
  <c r="K1936" i="1"/>
  <c r="AR1936" i="1"/>
  <c r="L1925" i="1"/>
  <c r="L1854" i="1"/>
  <c r="AS1831" i="1"/>
  <c r="K1786" i="1"/>
  <c r="AP1782" i="1"/>
  <c r="J1782" i="1"/>
  <c r="AQ1782" i="1"/>
  <c r="AP1768" i="1"/>
  <c r="J1768" i="1"/>
  <c r="AQ1768" i="1"/>
  <c r="K1768" i="1"/>
  <c r="AR1768" i="1"/>
  <c r="L1768" i="1"/>
  <c r="AP1739" i="1"/>
  <c r="J1739" i="1"/>
  <c r="AQ1739" i="1"/>
  <c r="K1739" i="1"/>
  <c r="AR1739" i="1"/>
  <c r="K1696" i="1"/>
  <c r="AP1696" i="1"/>
  <c r="AQ1696" i="1"/>
  <c r="J1696" i="1"/>
  <c r="AS1696" i="1"/>
  <c r="D1660" i="1"/>
  <c r="F1660" i="1"/>
  <c r="AQ1660" i="1"/>
  <c r="J1660" i="1"/>
  <c r="K1604" i="1"/>
  <c r="AP1599" i="1"/>
  <c r="J1599" i="1"/>
  <c r="AQ1599" i="1"/>
  <c r="K1599" i="1"/>
  <c r="AR1599" i="1"/>
  <c r="L1542" i="1"/>
  <c r="AS1542" i="1"/>
  <c r="AP1542" i="1"/>
  <c r="AQ1542" i="1"/>
  <c r="AR1542" i="1"/>
  <c r="J1542" i="1"/>
  <c r="K1504" i="1"/>
  <c r="AR1504" i="1"/>
  <c r="H1504" i="1"/>
  <c r="J1504" i="1"/>
  <c r="L2645" i="1"/>
  <c r="M2637" i="1"/>
  <c r="L2470" i="1"/>
  <c r="L2398" i="1"/>
  <c r="L2384" i="1"/>
  <c r="L2370" i="1"/>
  <c r="L2366" i="1"/>
  <c r="AQ2360" i="1"/>
  <c r="J2360" i="1"/>
  <c r="AQ2334" i="1"/>
  <c r="AP2277" i="1"/>
  <c r="H2207" i="1"/>
  <c r="H2191" i="1"/>
  <c r="H2189" i="1"/>
  <c r="AQ2179" i="1"/>
  <c r="H2179" i="1"/>
  <c r="H2175" i="1"/>
  <c r="H2147" i="1"/>
  <c r="H2146" i="1"/>
  <c r="AR2139" i="1"/>
  <c r="AR2135" i="1"/>
  <c r="H2132" i="1"/>
  <c r="L2116" i="1"/>
  <c r="AR2110" i="1"/>
  <c r="L2085" i="1"/>
  <c r="AQ2084" i="1"/>
  <c r="H2084" i="1"/>
  <c r="L2081" i="1"/>
  <c r="AR2076" i="1"/>
  <c r="H2076" i="1"/>
  <c r="K2073" i="1"/>
  <c r="AR2073" i="1"/>
  <c r="L2073" i="1"/>
  <c r="K2066" i="1"/>
  <c r="AR2066" i="1"/>
  <c r="L2066" i="1"/>
  <c r="AS2066" i="1"/>
  <c r="L2061" i="1"/>
  <c r="L2059" i="1"/>
  <c r="AQ2057" i="1"/>
  <c r="J2057" i="1"/>
  <c r="L2054" i="1"/>
  <c r="L2040" i="1"/>
  <c r="K2035" i="1"/>
  <c r="AR2035" i="1"/>
  <c r="L2035" i="1"/>
  <c r="J2034" i="1"/>
  <c r="AP2022" i="1"/>
  <c r="J2022" i="1"/>
  <c r="AQ2022" i="1"/>
  <c r="K2022" i="1"/>
  <c r="AR2022" i="1"/>
  <c r="L2022" i="1"/>
  <c r="L2015" i="1"/>
  <c r="AQ1974" i="1"/>
  <c r="J1974" i="1"/>
  <c r="M1974" i="1" s="1"/>
  <c r="AR1974" i="1"/>
  <c r="J1956" i="1"/>
  <c r="AP1956" i="1"/>
  <c r="AR1956" i="1"/>
  <c r="K1956" i="1"/>
  <c r="AS1956" i="1"/>
  <c r="L1956" i="1"/>
  <c r="AP1924" i="1"/>
  <c r="J1924" i="1"/>
  <c r="AQ1924" i="1"/>
  <c r="K1924" i="1"/>
  <c r="AR1924" i="1"/>
  <c r="K1920" i="1"/>
  <c r="AP1920" i="1"/>
  <c r="AR1920" i="1"/>
  <c r="J1920" i="1"/>
  <c r="L1920" i="1"/>
  <c r="K1908" i="1"/>
  <c r="AP1908" i="1"/>
  <c r="AQ1908" i="1"/>
  <c r="K1883" i="1"/>
  <c r="AP1883" i="1"/>
  <c r="AQ1883" i="1"/>
  <c r="J1883" i="1"/>
  <c r="AS1883" i="1"/>
  <c r="K1881" i="1"/>
  <c r="K1854" i="1"/>
  <c r="J1847" i="1"/>
  <c r="AP1847" i="1"/>
  <c r="L1831" i="1"/>
  <c r="L1794" i="1"/>
  <c r="AS1786" i="1"/>
  <c r="H1786" i="1"/>
  <c r="AP1775" i="1"/>
  <c r="J1775" i="1"/>
  <c r="AQ1775" i="1"/>
  <c r="K1775" i="1"/>
  <c r="AR1775" i="1"/>
  <c r="L1775" i="1"/>
  <c r="L1773" i="1"/>
  <c r="J1642" i="1"/>
  <c r="AR1642" i="1"/>
  <c r="AS1642" i="1"/>
  <c r="L1642" i="1"/>
  <c r="J1570" i="1"/>
  <c r="L1570" i="1"/>
  <c r="AS1570" i="1"/>
  <c r="H1521" i="1"/>
  <c r="L2663" i="1"/>
  <c r="AS2645" i="1"/>
  <c r="L2492" i="1"/>
  <c r="J2484" i="1"/>
  <c r="K2470" i="1"/>
  <c r="AS2398" i="1"/>
  <c r="K2398" i="1"/>
  <c r="L2389" i="1"/>
  <c r="J2384" i="1"/>
  <c r="J2366" i="1"/>
  <c r="L2364" i="1"/>
  <c r="M2139" i="1"/>
  <c r="K2098" i="1"/>
  <c r="AS2098" i="1"/>
  <c r="AP2084" i="1"/>
  <c r="J2082" i="1"/>
  <c r="L2082" i="1"/>
  <c r="K2081" i="1"/>
  <c r="AQ2076" i="1"/>
  <c r="J2054" i="1"/>
  <c r="AP2019" i="1"/>
  <c r="J2019" i="1"/>
  <c r="M2019" i="1" s="1"/>
  <c r="AQ2019" i="1"/>
  <c r="AR1996" i="1"/>
  <c r="L1996" i="1"/>
  <c r="J1985" i="1"/>
  <c r="AQ1985" i="1"/>
  <c r="K1985" i="1"/>
  <c r="AR1985" i="1"/>
  <c r="L1985" i="1"/>
  <c r="AS1985" i="1"/>
  <c r="AR1929" i="1"/>
  <c r="J1929" i="1"/>
  <c r="K1929" i="1"/>
  <c r="K1879" i="1"/>
  <c r="AP1879" i="1"/>
  <c r="AR1879" i="1"/>
  <c r="J1879" i="1"/>
  <c r="AS1879" i="1"/>
  <c r="L1879" i="1"/>
  <c r="H1854" i="1"/>
  <c r="AR1831" i="1"/>
  <c r="K1831" i="1"/>
  <c r="K1794" i="1"/>
  <c r="AR1786" i="1"/>
  <c r="L1782" i="1"/>
  <c r="L1776" i="1"/>
  <c r="L1691" i="1"/>
  <c r="AR1675" i="1"/>
  <c r="AS1675" i="1"/>
  <c r="H1675" i="1"/>
  <c r="L1675" i="1"/>
  <c r="L1631" i="1"/>
  <c r="K1593" i="1"/>
  <c r="AP1593" i="1"/>
  <c r="AR1593" i="1"/>
  <c r="H1593" i="1"/>
  <c r="J1593" i="1"/>
  <c r="H2080" i="1"/>
  <c r="H2079" i="1"/>
  <c r="H2054" i="1"/>
  <c r="AR2041" i="1"/>
  <c r="H2041" i="1"/>
  <c r="H2039" i="1"/>
  <c r="AP2038" i="1"/>
  <c r="AS2017" i="1"/>
  <c r="AR2013" i="1"/>
  <c r="H2011" i="1"/>
  <c r="AS2009" i="1"/>
  <c r="H2008" i="1"/>
  <c r="AS2001" i="1"/>
  <c r="H1987" i="1"/>
  <c r="AR1952" i="1"/>
  <c r="AR1934" i="1"/>
  <c r="AR1916" i="1"/>
  <c r="H1916" i="1"/>
  <c r="H1897" i="1"/>
  <c r="H1859" i="1"/>
  <c r="AR1853" i="1"/>
  <c r="H1853" i="1"/>
  <c r="H1850" i="1"/>
  <c r="H1822" i="1"/>
  <c r="AR1804" i="1"/>
  <c r="H1804" i="1"/>
  <c r="H1803" i="1"/>
  <c r="H1787" i="1"/>
  <c r="AP1781" i="1"/>
  <c r="AQ1711" i="1"/>
  <c r="H1711" i="1"/>
  <c r="AQ1689" i="1"/>
  <c r="H1689" i="1"/>
  <c r="AR1686" i="1"/>
  <c r="H1686" i="1"/>
  <c r="H1685" i="1"/>
  <c r="AR1670" i="1"/>
  <c r="H1670" i="1"/>
  <c r="H1669" i="1"/>
  <c r="H1657" i="1"/>
  <c r="AS1627" i="1"/>
  <c r="H1622" i="1"/>
  <c r="H1617" i="1"/>
  <c r="H1606" i="1"/>
  <c r="H1602" i="1"/>
  <c r="AS1598" i="1"/>
  <c r="H1598" i="1"/>
  <c r="AS1592" i="1"/>
  <c r="K1569" i="1"/>
  <c r="AP1569" i="1"/>
  <c r="AR1569" i="1"/>
  <c r="AQ1567" i="1"/>
  <c r="H1567" i="1"/>
  <c r="AP1539" i="1"/>
  <c r="K1539" i="1"/>
  <c r="AQ1539" i="1"/>
  <c r="AQ1535" i="1"/>
  <c r="AS1535" i="1"/>
  <c r="K1535" i="1"/>
  <c r="L1535" i="1"/>
  <c r="AQ1527" i="1"/>
  <c r="K1527" i="1"/>
  <c r="L1527" i="1"/>
  <c r="AP1467" i="1"/>
  <c r="AQ1467" i="1"/>
  <c r="AR1467" i="1"/>
  <c r="K1464" i="1"/>
  <c r="AR1464" i="1"/>
  <c r="J1464" i="1"/>
  <c r="L1464" i="1"/>
  <c r="AR1451" i="1"/>
  <c r="L1451" i="1"/>
  <c r="AR1427" i="1"/>
  <c r="K1427" i="1"/>
  <c r="L1427" i="1"/>
  <c r="K1347" i="1"/>
  <c r="AP1347" i="1"/>
  <c r="AR1347" i="1"/>
  <c r="J1347" i="1"/>
  <c r="L1347" i="1"/>
  <c r="K1307" i="1"/>
  <c r="AR1307" i="1"/>
  <c r="AS1307" i="1"/>
  <c r="J1307" i="1"/>
  <c r="L1307" i="1"/>
  <c r="J1210" i="1"/>
  <c r="AS1210" i="1"/>
  <c r="L1210" i="1"/>
  <c r="AP1092" i="1"/>
  <c r="AS1092" i="1"/>
  <c r="L1092" i="1"/>
  <c r="H2082" i="1"/>
  <c r="H2081" i="1"/>
  <c r="H2069" i="1"/>
  <c r="AP2041" i="1"/>
  <c r="H2020" i="1"/>
  <c r="AR2017" i="1"/>
  <c r="H2014" i="1"/>
  <c r="H1946" i="1"/>
  <c r="AQ1944" i="1"/>
  <c r="H1935" i="1"/>
  <c r="H1925" i="1"/>
  <c r="AP1916" i="1"/>
  <c r="H1883" i="1"/>
  <c r="AS1866" i="1"/>
  <c r="AP1861" i="1"/>
  <c r="AP1853" i="1"/>
  <c r="H1847" i="1"/>
  <c r="H1794" i="1"/>
  <c r="AP1789" i="1"/>
  <c r="H1783" i="1"/>
  <c r="H1770" i="1"/>
  <c r="AR1762" i="1"/>
  <c r="K1762" i="1"/>
  <c r="M1762" i="1" s="1"/>
  <c r="L1758" i="1"/>
  <c r="M1758" i="1" s="1"/>
  <c r="H1744" i="1"/>
  <c r="H1695" i="1"/>
  <c r="H1690" i="1"/>
  <c r="AP1689" i="1"/>
  <c r="AQ1627" i="1"/>
  <c r="H1618" i="1"/>
  <c r="AS1615" i="1"/>
  <c r="L1615" i="1"/>
  <c r="AS1608" i="1"/>
  <c r="H1604" i="1"/>
  <c r="AS1602" i="1"/>
  <c r="AR1592" i="1"/>
  <c r="H1570" i="1"/>
  <c r="AQ1552" i="1"/>
  <c r="L1552" i="1"/>
  <c r="K1548" i="1"/>
  <c r="AP1548" i="1"/>
  <c r="J1509" i="1"/>
  <c r="AQ1509" i="1"/>
  <c r="AP1501" i="1"/>
  <c r="K1501" i="1"/>
  <c r="AS1501" i="1"/>
  <c r="AS1473" i="1"/>
  <c r="L1473" i="1"/>
  <c r="AQ1438" i="1"/>
  <c r="L1438" i="1"/>
  <c r="H1415" i="1"/>
  <c r="AQ1405" i="1"/>
  <c r="L1405" i="1"/>
  <c r="J1168" i="1"/>
  <c r="AR1168" i="1"/>
  <c r="AS1168" i="1"/>
  <c r="L1168" i="1"/>
  <c r="AR1081" i="1"/>
  <c r="K1081" i="1"/>
  <c r="AQ826" i="1"/>
  <c r="K826" i="1"/>
  <c r="AS826" i="1"/>
  <c r="AR826" i="1"/>
  <c r="L826" i="1"/>
  <c r="AP540" i="1"/>
  <c r="H540" i="1"/>
  <c r="AQ540" i="1"/>
  <c r="J540" i="1"/>
  <c r="L540" i="1"/>
  <c r="H2018" i="1"/>
  <c r="H1996" i="1"/>
  <c r="H1985" i="1"/>
  <c r="H1971" i="1"/>
  <c r="H1964" i="1"/>
  <c r="H1956" i="1"/>
  <c r="H1937" i="1"/>
  <c r="H1924" i="1"/>
  <c r="H1920" i="1"/>
  <c r="H1902" i="1"/>
  <c r="H1879" i="1"/>
  <c r="H1798" i="1"/>
  <c r="H1777" i="1"/>
  <c r="H1766" i="1"/>
  <c r="H1763" i="1"/>
  <c r="H1752" i="1"/>
  <c r="H1740" i="1"/>
  <c r="H1739" i="1"/>
  <c r="H1712" i="1"/>
  <c r="H1673" i="1"/>
  <c r="H1642" i="1"/>
  <c r="H1631" i="1"/>
  <c r="H1599" i="1"/>
  <c r="H1574" i="1"/>
  <c r="AP1564" i="1"/>
  <c r="AR1564" i="1"/>
  <c r="K1561" i="1"/>
  <c r="J1561" i="1"/>
  <c r="K1541" i="1"/>
  <c r="L1541" i="1"/>
  <c r="M1541" i="1" s="1"/>
  <c r="AP1541" i="1"/>
  <c r="J1515" i="1"/>
  <c r="AQ1515" i="1"/>
  <c r="K1515" i="1"/>
  <c r="AR1515" i="1"/>
  <c r="L1515" i="1"/>
  <c r="L1469" i="1"/>
  <c r="AS1469" i="1"/>
  <c r="AP1469" i="1"/>
  <c r="AQ1463" i="1"/>
  <c r="AR1463" i="1"/>
  <c r="K1463" i="1"/>
  <c r="AS1463" i="1"/>
  <c r="L1463" i="1"/>
  <c r="H1358" i="1"/>
  <c r="K1323" i="1"/>
  <c r="AP1323" i="1"/>
  <c r="AS1323" i="1"/>
  <c r="J1323" i="1"/>
  <c r="L1323" i="1"/>
  <c r="AR1115" i="1"/>
  <c r="L1115" i="1"/>
  <c r="AP1105" i="1"/>
  <c r="L1105" i="1"/>
  <c r="L1066" i="1"/>
  <c r="AR1066" i="1"/>
  <c r="AS1066" i="1"/>
  <c r="AP1030" i="1"/>
  <c r="J1030" i="1"/>
  <c r="AQ1030" i="1"/>
  <c r="K1030" i="1"/>
  <c r="AR1030" i="1"/>
  <c r="L1030" i="1"/>
  <c r="AS1030" i="1"/>
  <c r="AP847" i="1"/>
  <c r="J847" i="1"/>
  <c r="AR847" i="1"/>
  <c r="AQ847" i="1"/>
  <c r="AS847" i="1"/>
  <c r="K847" i="1"/>
  <c r="L847" i="1"/>
  <c r="AQ738" i="1"/>
  <c r="AS738" i="1"/>
  <c r="AP733" i="1"/>
  <c r="J733" i="1"/>
  <c r="AQ733" i="1"/>
  <c r="K733" i="1"/>
  <c r="AR733" i="1"/>
  <c r="L733" i="1"/>
  <c r="AS733" i="1"/>
  <c r="M2049" i="1"/>
  <c r="AR2024" i="1"/>
  <c r="H2023" i="1"/>
  <c r="H2022" i="1"/>
  <c r="AR2008" i="1"/>
  <c r="H1992" i="1"/>
  <c r="L1960" i="1"/>
  <c r="L1949" i="1"/>
  <c r="AR1892" i="1"/>
  <c r="AS1887" i="1"/>
  <c r="L1871" i="1"/>
  <c r="H1862" i="1"/>
  <c r="AQ1823" i="1"/>
  <c r="AP1822" i="1"/>
  <c r="H1813" i="1"/>
  <c r="H1775" i="1"/>
  <c r="H1768" i="1"/>
  <c r="AR1758" i="1"/>
  <c r="AR1754" i="1"/>
  <c r="J1754" i="1"/>
  <c r="J1749" i="1"/>
  <c r="H1741" i="1"/>
  <c r="AQ1736" i="1"/>
  <c r="AQ1735" i="1"/>
  <c r="AR1713" i="1"/>
  <c r="K1713" i="1"/>
  <c r="L1709" i="1"/>
  <c r="L1700" i="1"/>
  <c r="L1688" i="1"/>
  <c r="AR1680" i="1"/>
  <c r="K1680" i="1"/>
  <c r="L1679" i="1"/>
  <c r="H1674" i="1"/>
  <c r="AR1664" i="1"/>
  <c r="K1664" i="1"/>
  <c r="L1663" i="1"/>
  <c r="H1660" i="1"/>
  <c r="H1654" i="1"/>
  <c r="AR1652" i="1"/>
  <c r="L1650" i="1"/>
  <c r="AR1649" i="1"/>
  <c r="AR1647" i="1"/>
  <c r="K1647" i="1"/>
  <c r="H1644" i="1"/>
  <c r="AR1637" i="1"/>
  <c r="AR1629" i="1"/>
  <c r="H1609" i="1"/>
  <c r="AP1596" i="1"/>
  <c r="K1596" i="1"/>
  <c r="L1594" i="1"/>
  <c r="AS1509" i="1"/>
  <c r="K1509" i="1"/>
  <c r="J1505" i="1"/>
  <c r="L1505" i="1"/>
  <c r="K1502" i="1"/>
  <c r="AR1502" i="1"/>
  <c r="L1501" i="1"/>
  <c r="K1496" i="1"/>
  <c r="J1496" i="1"/>
  <c r="L1496" i="1"/>
  <c r="L1491" i="1"/>
  <c r="AP1491" i="1"/>
  <c r="K1447" i="1"/>
  <c r="AP1447" i="1"/>
  <c r="AR1447" i="1"/>
  <c r="J1447" i="1"/>
  <c r="L1447" i="1"/>
  <c r="AP1401" i="1"/>
  <c r="AR1401" i="1"/>
  <c r="AS1401" i="1"/>
  <c r="K1401" i="1"/>
  <c r="L1401" i="1"/>
  <c r="J1341" i="1"/>
  <c r="AP1341" i="1"/>
  <c r="AR1341" i="1"/>
  <c r="K1341" i="1"/>
  <c r="L1341" i="1"/>
  <c r="K1157" i="1"/>
  <c r="AQ1157" i="1"/>
  <c r="AR1157" i="1"/>
  <c r="H1083" i="1"/>
  <c r="AR1083" i="1"/>
  <c r="K1083" i="1"/>
  <c r="L1083" i="1"/>
  <c r="H567" i="1"/>
  <c r="AP567" i="1"/>
  <c r="J567" i="1"/>
  <c r="AQ567" i="1"/>
  <c r="K567" i="1"/>
  <c r="AR567" i="1"/>
  <c r="L567" i="1"/>
  <c r="M2025" i="1"/>
  <c r="L1989" i="1"/>
  <c r="AR1949" i="1"/>
  <c r="L1943" i="1"/>
  <c r="L1716" i="1"/>
  <c r="AQ1713" i="1"/>
  <c r="AR1700" i="1"/>
  <c r="AQ1680" i="1"/>
  <c r="AR1679" i="1"/>
  <c r="AQ1664" i="1"/>
  <c r="AR1663" i="1"/>
  <c r="AQ1647" i="1"/>
  <c r="L1626" i="1"/>
  <c r="L1607" i="1"/>
  <c r="K1598" i="1"/>
  <c r="L1598" i="1"/>
  <c r="K1567" i="1"/>
  <c r="AR1567" i="1"/>
  <c r="L1564" i="1"/>
  <c r="L1526" i="1"/>
  <c r="AQ1526" i="1"/>
  <c r="AR1526" i="1"/>
  <c r="AQ1475" i="1"/>
  <c r="J1475" i="1"/>
  <c r="AR1475" i="1"/>
  <c r="K1475" i="1"/>
  <c r="K1469" i="1"/>
  <c r="AP1462" i="1"/>
  <c r="J1462" i="1"/>
  <c r="AQ1462" i="1"/>
  <c r="K1462" i="1"/>
  <c r="AR1462" i="1"/>
  <c r="L1462" i="1"/>
  <c r="AS1462" i="1"/>
  <c r="AS1359" i="1"/>
  <c r="AR1359" i="1"/>
  <c r="L1359" i="1"/>
  <c r="AQ1332" i="1"/>
  <c r="AR1332" i="1"/>
  <c r="K1332" i="1"/>
  <c r="AP1296" i="1"/>
  <c r="J1296" i="1"/>
  <c r="AQ1296" i="1"/>
  <c r="K1296" i="1"/>
  <c r="AR1296" i="1"/>
  <c r="L1296" i="1"/>
  <c r="AS1296" i="1"/>
  <c r="H1073" i="1"/>
  <c r="AP1073" i="1"/>
  <c r="J1073" i="1"/>
  <c r="AQ1073" i="1"/>
  <c r="K1073" i="1"/>
  <c r="AR1073" i="1"/>
  <c r="K637" i="1"/>
  <c r="AP637" i="1"/>
  <c r="H637" i="1"/>
  <c r="AR637" i="1"/>
  <c r="J637" i="1"/>
  <c r="L637" i="1"/>
  <c r="J591" i="1"/>
  <c r="AQ591" i="1"/>
  <c r="AR591" i="1"/>
  <c r="AS591" i="1"/>
  <c r="K591" i="1"/>
  <c r="S1244" i="1"/>
  <c r="U22" i="2" s="1"/>
  <c r="Q18" i="2"/>
  <c r="C18" i="2" s="1"/>
  <c r="Z18" i="2" s="1"/>
  <c r="C931" i="1"/>
  <c r="AS931" i="1" s="1"/>
  <c r="AO931" i="1"/>
  <c r="D931" i="1"/>
  <c r="E931" i="1"/>
  <c r="AP1193" i="1"/>
  <c r="H1100" i="1"/>
  <c r="AR1079" i="1"/>
  <c r="H1079" i="1"/>
  <c r="AR1077" i="1"/>
  <c r="H1077" i="1"/>
  <c r="H1071" i="1"/>
  <c r="H1049" i="1"/>
  <c r="H1006" i="1"/>
  <c r="K1004" i="1"/>
  <c r="AS1004" i="1"/>
  <c r="L1001" i="1"/>
  <c r="AR1001" i="1"/>
  <c r="K999" i="1"/>
  <c r="AQ999" i="1"/>
  <c r="J950" i="1"/>
  <c r="AP950" i="1"/>
  <c r="AQ950" i="1"/>
  <c r="L950" i="1"/>
  <c r="AS950" i="1"/>
  <c r="AR920" i="1"/>
  <c r="AS920" i="1"/>
  <c r="J916" i="1"/>
  <c r="AQ916" i="1"/>
  <c r="K916" i="1"/>
  <c r="AR916" i="1"/>
  <c r="L916" i="1"/>
  <c r="AQ905" i="1"/>
  <c r="K905" i="1"/>
  <c r="AR845" i="1"/>
  <c r="H845" i="1"/>
  <c r="L832" i="1"/>
  <c r="AR832" i="1"/>
  <c r="M808" i="1"/>
  <c r="AS754" i="1"/>
  <c r="AQ754" i="1"/>
  <c r="L754" i="1"/>
  <c r="H666" i="1"/>
  <c r="AP666" i="1"/>
  <c r="J666" i="1"/>
  <c r="AQ666" i="1"/>
  <c r="K666" i="1"/>
  <c r="AR666" i="1"/>
  <c r="J624" i="1"/>
  <c r="AS624" i="1"/>
  <c r="L589" i="1"/>
  <c r="AQ589" i="1"/>
  <c r="AR589" i="1"/>
  <c r="AS589" i="1"/>
  <c r="K589" i="1"/>
  <c r="K579" i="1"/>
  <c r="AQ579" i="1"/>
  <c r="AR579" i="1"/>
  <c r="AR512" i="1"/>
  <c r="AS512" i="1"/>
  <c r="H512" i="1"/>
  <c r="L512" i="1"/>
  <c r="J421" i="1"/>
  <c r="AS421" i="1"/>
  <c r="W12" i="2"/>
  <c r="C12" i="2" s="1"/>
  <c r="N12" i="2" s="1"/>
  <c r="D419" i="1"/>
  <c r="AM419" i="1"/>
  <c r="AL419" i="1"/>
  <c r="C419" i="1"/>
  <c r="H419" i="1" s="1"/>
  <c r="AO419" i="1"/>
  <c r="E419" i="1"/>
  <c r="F419" i="1"/>
  <c r="W10" i="2"/>
  <c r="C347" i="1"/>
  <c r="AL347" i="1"/>
  <c r="D347" i="1"/>
  <c r="AM347" i="1"/>
  <c r="E347" i="1"/>
  <c r="AN347" i="1"/>
  <c r="AO347" i="1"/>
  <c r="G334" i="1"/>
  <c r="Q5" i="2"/>
  <c r="AN130" i="1"/>
  <c r="C130" i="1"/>
  <c r="AQ130" i="1" s="1"/>
  <c r="AO130" i="1"/>
  <c r="D130" i="1"/>
  <c r="E130" i="1"/>
  <c r="F130" i="1"/>
  <c r="AM130" i="1"/>
  <c r="H1569" i="1"/>
  <c r="AQ1559" i="1"/>
  <c r="J1559" i="1"/>
  <c r="AR1558" i="1"/>
  <c r="J1558" i="1"/>
  <c r="M1558" i="1" s="1"/>
  <c r="AR1546" i="1"/>
  <c r="H1542" i="1"/>
  <c r="AR1534" i="1"/>
  <c r="J1534" i="1"/>
  <c r="AQ1533" i="1"/>
  <c r="AR1517" i="1"/>
  <c r="L1513" i="1"/>
  <c r="AP1512" i="1"/>
  <c r="H1491" i="1"/>
  <c r="AS1489" i="1"/>
  <c r="H1481" i="1"/>
  <c r="AR1479" i="1"/>
  <c r="H1469" i="1"/>
  <c r="AS1450" i="1"/>
  <c r="H1446" i="1"/>
  <c r="AQ1445" i="1"/>
  <c r="H1445" i="1"/>
  <c r="AQ1444" i="1"/>
  <c r="J1444" i="1"/>
  <c r="AR1441" i="1"/>
  <c r="J1441" i="1"/>
  <c r="M1441" i="1" s="1"/>
  <c r="H1411" i="1"/>
  <c r="AR1404" i="1"/>
  <c r="AS1400" i="1"/>
  <c r="H1398" i="1"/>
  <c r="AQ1395" i="1"/>
  <c r="H1395" i="1"/>
  <c r="AS1385" i="1"/>
  <c r="AQ1384" i="1"/>
  <c r="AR1383" i="1"/>
  <c r="H1383" i="1"/>
  <c r="AQ1377" i="1"/>
  <c r="H1377" i="1"/>
  <c r="H1369" i="1"/>
  <c r="AP1336" i="1"/>
  <c r="H1336" i="1"/>
  <c r="AS1331" i="1"/>
  <c r="H1331" i="1"/>
  <c r="H1312" i="1"/>
  <c r="AR1306" i="1"/>
  <c r="L1304" i="1"/>
  <c r="AP1298" i="1"/>
  <c r="L1256" i="1"/>
  <c r="AS1247" i="1"/>
  <c r="AO1237" i="1"/>
  <c r="AP1220" i="1"/>
  <c r="H1220" i="1"/>
  <c r="AR1209" i="1"/>
  <c r="K1209" i="1"/>
  <c r="AQ1201" i="1"/>
  <c r="AR1108" i="1"/>
  <c r="K1108" i="1"/>
  <c r="AS1104" i="1"/>
  <c r="L1104" i="1"/>
  <c r="AR1098" i="1"/>
  <c r="AP1079" i="1"/>
  <c r="AQ1077" i="1"/>
  <c r="AS1071" i="1"/>
  <c r="H1024" i="1"/>
  <c r="H1022" i="1"/>
  <c r="H1020" i="1"/>
  <c r="AQ1006" i="1"/>
  <c r="J1003" i="1"/>
  <c r="AQ1002" i="1"/>
  <c r="H1002" i="1"/>
  <c r="L998" i="1"/>
  <c r="M998" i="1" s="1"/>
  <c r="AP992" i="1"/>
  <c r="H984" i="1"/>
  <c r="H982" i="1"/>
  <c r="K978" i="1"/>
  <c r="H961" i="1"/>
  <c r="J918" i="1"/>
  <c r="AP918" i="1"/>
  <c r="H917" i="1"/>
  <c r="H903" i="1"/>
  <c r="AQ889" i="1"/>
  <c r="J889" i="1"/>
  <c r="L889" i="1"/>
  <c r="J877" i="1"/>
  <c r="AP873" i="1"/>
  <c r="J873" i="1"/>
  <c r="AR873" i="1"/>
  <c r="K873" i="1"/>
  <c r="L873" i="1"/>
  <c r="J870" i="1"/>
  <c r="AQ870" i="1"/>
  <c r="AR863" i="1"/>
  <c r="J863" i="1"/>
  <c r="H859" i="1"/>
  <c r="AR848" i="1"/>
  <c r="L848" i="1"/>
  <c r="K835" i="1"/>
  <c r="AR835" i="1"/>
  <c r="L835" i="1"/>
  <c r="AQ833" i="1"/>
  <c r="H833" i="1"/>
  <c r="AS822" i="1"/>
  <c r="H822" i="1"/>
  <c r="J821" i="1"/>
  <c r="AP821" i="1"/>
  <c r="AR821" i="1"/>
  <c r="L821" i="1"/>
  <c r="M821" i="1" s="1"/>
  <c r="AR816" i="1"/>
  <c r="AP806" i="1"/>
  <c r="J806" i="1"/>
  <c r="AQ806" i="1"/>
  <c r="K806" i="1"/>
  <c r="AR806" i="1"/>
  <c r="L806" i="1"/>
  <c r="AS806" i="1"/>
  <c r="K793" i="1"/>
  <c r="AP793" i="1"/>
  <c r="AR793" i="1"/>
  <c r="J793" i="1"/>
  <c r="L793" i="1"/>
  <c r="M764" i="1"/>
  <c r="L744" i="1"/>
  <c r="AR683" i="1"/>
  <c r="AS683" i="1"/>
  <c r="L683" i="1"/>
  <c r="AP616" i="1"/>
  <c r="L616" i="1"/>
  <c r="AP575" i="1"/>
  <c r="J575" i="1"/>
  <c r="AQ575" i="1"/>
  <c r="K575" i="1"/>
  <c r="AR575" i="1"/>
  <c r="L575" i="1"/>
  <c r="AS575" i="1"/>
  <c r="AP468" i="1"/>
  <c r="L468" i="1"/>
  <c r="AP326" i="1"/>
  <c r="L326" i="1"/>
  <c r="AQ326" i="1"/>
  <c r="AR326" i="1"/>
  <c r="J326" i="1"/>
  <c r="K326" i="1"/>
  <c r="H1559" i="1"/>
  <c r="AQ1558" i="1"/>
  <c r="H1558" i="1"/>
  <c r="AQ1534" i="1"/>
  <c r="H1534" i="1"/>
  <c r="AP1533" i="1"/>
  <c r="H1529" i="1"/>
  <c r="AP1517" i="1"/>
  <c r="H1513" i="1"/>
  <c r="AR1450" i="1"/>
  <c r="H1448" i="1"/>
  <c r="AR1446" i="1"/>
  <c r="AP1445" i="1"/>
  <c r="H1444" i="1"/>
  <c r="AQ1441" i="1"/>
  <c r="H1437" i="1"/>
  <c r="H1412" i="1"/>
  <c r="AP1395" i="1"/>
  <c r="AP1385" i="1"/>
  <c r="AQ1383" i="1"/>
  <c r="AP1377" i="1"/>
  <c r="AR1331" i="1"/>
  <c r="L1316" i="1"/>
  <c r="AS1304" i="1"/>
  <c r="J1304" i="1"/>
  <c r="K1267" i="1"/>
  <c r="L1262" i="1"/>
  <c r="J1256" i="1"/>
  <c r="AS1255" i="1"/>
  <c r="L1239" i="1"/>
  <c r="AN1237" i="1"/>
  <c r="F1237" i="1"/>
  <c r="L1223" i="1"/>
  <c r="AR1222" i="1"/>
  <c r="K1222" i="1"/>
  <c r="K1217" i="1"/>
  <c r="AQ1209" i="1"/>
  <c r="J1209" i="1"/>
  <c r="M1209" i="1" s="1"/>
  <c r="L1189" i="1"/>
  <c r="AR1156" i="1"/>
  <c r="K1156" i="1"/>
  <c r="M1156" i="1" s="1"/>
  <c r="L1129" i="1"/>
  <c r="AQ1108" i="1"/>
  <c r="J1108" i="1"/>
  <c r="AR1104" i="1"/>
  <c r="K1104" i="1"/>
  <c r="AS1100" i="1"/>
  <c r="AR1071" i="1"/>
  <c r="L1043" i="1"/>
  <c r="AS1022" i="1"/>
  <c r="L1018" i="1"/>
  <c r="J1010" i="1"/>
  <c r="AR1003" i="1"/>
  <c r="AP1000" i="1"/>
  <c r="AS998" i="1"/>
  <c r="K998" i="1"/>
  <c r="AS990" i="1"/>
  <c r="H989" i="1"/>
  <c r="AQ984" i="1"/>
  <c r="AS982" i="1"/>
  <c r="K974" i="1"/>
  <c r="AP974" i="1"/>
  <c r="AR968" i="1"/>
  <c r="L968" i="1"/>
  <c r="AR964" i="1"/>
  <c r="J947" i="1"/>
  <c r="AQ947" i="1"/>
  <c r="K947" i="1"/>
  <c r="AR947" i="1"/>
  <c r="L947" i="1"/>
  <c r="L905" i="1"/>
  <c r="H895" i="1"/>
  <c r="H884" i="1"/>
  <c r="AS877" i="1"/>
  <c r="AQ863" i="1"/>
  <c r="H863" i="1"/>
  <c r="J812" i="1"/>
  <c r="AR812" i="1"/>
  <c r="AS812" i="1"/>
  <c r="K812" i="1"/>
  <c r="L812" i="1"/>
  <c r="AQ774" i="1"/>
  <c r="J774" i="1"/>
  <c r="AP768" i="1"/>
  <c r="AR768" i="1"/>
  <c r="AS768" i="1"/>
  <c r="K768" i="1"/>
  <c r="L768" i="1"/>
  <c r="K714" i="1"/>
  <c r="AR714" i="1"/>
  <c r="J672" i="1"/>
  <c r="AR672" i="1"/>
  <c r="AS672" i="1"/>
  <c r="L672" i="1"/>
  <c r="K665" i="1"/>
  <c r="AP665" i="1"/>
  <c r="AR665" i="1"/>
  <c r="J665" i="1"/>
  <c r="M665" i="1" s="1"/>
  <c r="AS665" i="1"/>
  <c r="L665" i="1"/>
  <c r="AP650" i="1"/>
  <c r="AS650" i="1"/>
  <c r="L650" i="1"/>
  <c r="AP495" i="1"/>
  <c r="AR495" i="1"/>
  <c r="L487" i="1"/>
  <c r="AP487" i="1"/>
  <c r="AQ473" i="1"/>
  <c r="AP473" i="1"/>
  <c r="H432" i="1"/>
  <c r="AR432" i="1"/>
  <c r="AS432" i="1"/>
  <c r="L432" i="1"/>
  <c r="AR269" i="1"/>
  <c r="AS269" i="1"/>
  <c r="AQ94" i="1"/>
  <c r="L94" i="1"/>
  <c r="H32" i="1"/>
  <c r="AR32" i="1"/>
  <c r="K32" i="1"/>
  <c r="L32" i="1"/>
  <c r="H1477" i="1"/>
  <c r="H1463" i="1"/>
  <c r="H1442" i="1"/>
  <c r="H1396" i="1"/>
  <c r="AR1374" i="1"/>
  <c r="AS1369" i="1"/>
  <c r="H1341" i="1"/>
  <c r="L1326" i="1"/>
  <c r="AS1320" i="1"/>
  <c r="L1320" i="1"/>
  <c r="L1319" i="1"/>
  <c r="L1318" i="1"/>
  <c r="AR1317" i="1"/>
  <c r="AS1316" i="1"/>
  <c r="K1316" i="1"/>
  <c r="H1307" i="1"/>
  <c r="AQ1304" i="1"/>
  <c r="H1296" i="1"/>
  <c r="K1290" i="1"/>
  <c r="AQ1270" i="1"/>
  <c r="L1268" i="1"/>
  <c r="AQ1267" i="1"/>
  <c r="AS1262" i="1"/>
  <c r="K1262" i="1"/>
  <c r="AQ1256" i="1"/>
  <c r="AR1255" i="1"/>
  <c r="AR1239" i="1"/>
  <c r="AM1237" i="1"/>
  <c r="AL1229" i="1"/>
  <c r="C1229" i="1"/>
  <c r="H1229" i="1" s="1"/>
  <c r="J1223" i="1"/>
  <c r="AQ1222" i="1"/>
  <c r="J1217" i="1"/>
  <c r="AR1212" i="1"/>
  <c r="H1210" i="1"/>
  <c r="J1189" i="1"/>
  <c r="L1186" i="1"/>
  <c r="M1186" i="1" s="1"/>
  <c r="L1178" i="1"/>
  <c r="AS1177" i="1"/>
  <c r="AR1172" i="1"/>
  <c r="H1168" i="1"/>
  <c r="L1166" i="1"/>
  <c r="L1164" i="1"/>
  <c r="L1162" i="1"/>
  <c r="H1157" i="1"/>
  <c r="AQ1156" i="1"/>
  <c r="L1151" i="1"/>
  <c r="AS1146" i="1"/>
  <c r="L1142" i="1"/>
  <c r="AR1129" i="1"/>
  <c r="K1129" i="1"/>
  <c r="AS1128" i="1"/>
  <c r="L1128" i="1"/>
  <c r="L1127" i="1"/>
  <c r="L1124" i="1"/>
  <c r="H1105" i="1"/>
  <c r="AQ1104" i="1"/>
  <c r="H1092" i="1"/>
  <c r="H1081" i="1"/>
  <c r="L1075" i="1"/>
  <c r="AP1071" i="1"/>
  <c r="L1070" i="1"/>
  <c r="K1043" i="1"/>
  <c r="H1030" i="1"/>
  <c r="AR1022" i="1"/>
  <c r="AR1020" i="1"/>
  <c r="J1018" i="1"/>
  <c r="AS1017" i="1"/>
  <c r="H1007" i="1"/>
  <c r="J1005" i="1"/>
  <c r="M1005" i="1" s="1"/>
  <c r="AQ1005" i="1"/>
  <c r="L1004" i="1"/>
  <c r="AP1003" i="1"/>
  <c r="J999" i="1"/>
  <c r="AR998" i="1"/>
  <c r="J998" i="1"/>
  <c r="AR982" i="1"/>
  <c r="AQ964" i="1"/>
  <c r="K950" i="1"/>
  <c r="H948" i="1"/>
  <c r="J905" i="1"/>
  <c r="J885" i="1"/>
  <c r="AQ885" i="1"/>
  <c r="K885" i="1"/>
  <c r="M885" i="1" s="1"/>
  <c r="AR885" i="1"/>
  <c r="L885" i="1"/>
  <c r="AS885" i="1"/>
  <c r="AP876" i="1"/>
  <c r="J876" i="1"/>
  <c r="AR876" i="1"/>
  <c r="L870" i="1"/>
  <c r="J854" i="1"/>
  <c r="AQ854" i="1"/>
  <c r="K854" i="1"/>
  <c r="AR854" i="1"/>
  <c r="L854" i="1"/>
  <c r="AS854" i="1"/>
  <c r="K850" i="1"/>
  <c r="AP850" i="1"/>
  <c r="J850" i="1"/>
  <c r="H823" i="1"/>
  <c r="AP758" i="1"/>
  <c r="AS758" i="1"/>
  <c r="L758" i="1"/>
  <c r="J723" i="1"/>
  <c r="AS723" i="1"/>
  <c r="L723" i="1"/>
  <c r="L666" i="1"/>
  <c r="K653" i="1"/>
  <c r="M653" i="1" s="1"/>
  <c r="AP653" i="1"/>
  <c r="H484" i="1"/>
  <c r="AP484" i="1"/>
  <c r="J484" i="1"/>
  <c r="AQ484" i="1"/>
  <c r="K484" i="1"/>
  <c r="AR484" i="1"/>
  <c r="L453" i="1"/>
  <c r="AQ453" i="1"/>
  <c r="AR453" i="1"/>
  <c r="AS453" i="1"/>
  <c r="K453" i="1"/>
  <c r="K411" i="1"/>
  <c r="AR411" i="1"/>
  <c r="AP411" i="1"/>
  <c r="AQ411" i="1"/>
  <c r="J411" i="1"/>
  <c r="AS411" i="1"/>
  <c r="L411" i="1"/>
  <c r="AP310" i="1"/>
  <c r="AQ310" i="1"/>
  <c r="J310" i="1"/>
  <c r="AR310" i="1"/>
  <c r="K310" i="1"/>
  <c r="L310" i="1"/>
  <c r="J306" i="1"/>
  <c r="AR306" i="1"/>
  <c r="AS306" i="1"/>
  <c r="L306" i="1"/>
  <c r="L165" i="1"/>
  <c r="AR165" i="1"/>
  <c r="AP115" i="1"/>
  <c r="L115" i="1"/>
  <c r="H1487" i="1"/>
  <c r="H1475" i="1"/>
  <c r="H1464" i="1"/>
  <c r="H1462" i="1"/>
  <c r="H1447" i="1"/>
  <c r="H1393" i="1"/>
  <c r="H1388" i="1"/>
  <c r="H1347" i="1"/>
  <c r="H1326" i="1"/>
  <c r="AR1316" i="1"/>
  <c r="H1305" i="1"/>
  <c r="AP1304" i="1"/>
  <c r="H1268" i="1"/>
  <c r="AR1262" i="1"/>
  <c r="H1262" i="1"/>
  <c r="AP1256" i="1"/>
  <c r="H1252" i="1"/>
  <c r="AS1223" i="1"/>
  <c r="H1223" i="1"/>
  <c r="AR1217" i="1"/>
  <c r="L1006" i="1"/>
  <c r="J1006" i="1"/>
  <c r="M1006" i="1" s="1"/>
  <c r="AS1006" i="1"/>
  <c r="AP946" i="1"/>
  <c r="L946" i="1"/>
  <c r="J845" i="1"/>
  <c r="AQ845" i="1"/>
  <c r="AS829" i="1"/>
  <c r="L829" i="1"/>
  <c r="K747" i="1"/>
  <c r="AR747" i="1"/>
  <c r="J747" i="1"/>
  <c r="L747" i="1"/>
  <c r="AP709" i="1"/>
  <c r="AS709" i="1"/>
  <c r="L709" i="1"/>
  <c r="J701" i="1"/>
  <c r="AP701" i="1"/>
  <c r="K701" i="1"/>
  <c r="AQ701" i="1"/>
  <c r="L701" i="1"/>
  <c r="AR701" i="1"/>
  <c r="J688" i="1"/>
  <c r="AS688" i="1"/>
  <c r="H675" i="1"/>
  <c r="AR675" i="1"/>
  <c r="AS675" i="1"/>
  <c r="K620" i="1"/>
  <c r="AP620" i="1"/>
  <c r="AR620" i="1"/>
  <c r="J620" i="1"/>
  <c r="L620" i="1"/>
  <c r="K596" i="1"/>
  <c r="AR596" i="1"/>
  <c r="L568" i="1"/>
  <c r="AP568" i="1"/>
  <c r="AS568" i="1"/>
  <c r="AP552" i="1"/>
  <c r="AR552" i="1"/>
  <c r="J552" i="1"/>
  <c r="AS552" i="1"/>
  <c r="L552" i="1"/>
  <c r="AP541" i="1"/>
  <c r="J541" i="1"/>
  <c r="AQ541" i="1"/>
  <c r="K541" i="1"/>
  <c r="AR541" i="1"/>
  <c r="L541" i="1"/>
  <c r="AS541" i="1"/>
  <c r="AP489" i="1"/>
  <c r="AQ489" i="1"/>
  <c r="H489" i="1"/>
  <c r="J489" i="1"/>
  <c r="L489" i="1"/>
  <c r="J477" i="1"/>
  <c r="AS477" i="1"/>
  <c r="AR124" i="1"/>
  <c r="L124" i="1"/>
  <c r="AS1268" i="1"/>
  <c r="AP1262" i="1"/>
  <c r="AR1223" i="1"/>
  <c r="AQ1217" i="1"/>
  <c r="K1169" i="1"/>
  <c r="AS1166" i="1"/>
  <c r="AS1164" i="1"/>
  <c r="AQ1162" i="1"/>
  <c r="J1162" i="1"/>
  <c r="H1153" i="1"/>
  <c r="AS1151" i="1"/>
  <c r="AR1137" i="1"/>
  <c r="K1137" i="1"/>
  <c r="L1135" i="1"/>
  <c r="AS1133" i="1"/>
  <c r="K1133" i="1"/>
  <c r="AR1132" i="1"/>
  <c r="K1132" i="1"/>
  <c r="H1129" i="1"/>
  <c r="AQ1128" i="1"/>
  <c r="J1128" i="1"/>
  <c r="M1128" i="1" s="1"/>
  <c r="AR1127" i="1"/>
  <c r="H1127" i="1"/>
  <c r="H1094" i="1"/>
  <c r="J1068" i="1"/>
  <c r="AQ1067" i="1"/>
  <c r="J1067" i="1"/>
  <c r="H1060" i="1"/>
  <c r="AR1043" i="1"/>
  <c r="AP1010" i="1"/>
  <c r="AR1004" i="1"/>
  <c r="AR976" i="1"/>
  <c r="K976" i="1"/>
  <c r="AR961" i="1"/>
  <c r="AS961" i="1"/>
  <c r="L961" i="1"/>
  <c r="AP949" i="1"/>
  <c r="K949" i="1"/>
  <c r="AR949" i="1"/>
  <c r="L917" i="1"/>
  <c r="J917" i="1"/>
  <c r="AR917" i="1"/>
  <c r="K917" i="1"/>
  <c r="AS917" i="1"/>
  <c r="AR905" i="1"/>
  <c r="AP903" i="1"/>
  <c r="J903" i="1"/>
  <c r="AQ903" i="1"/>
  <c r="K903" i="1"/>
  <c r="AR903" i="1"/>
  <c r="AP822" i="1"/>
  <c r="K822" i="1"/>
  <c r="AR822" i="1"/>
  <c r="J816" i="1"/>
  <c r="M816" i="1" s="1"/>
  <c r="AQ816" i="1"/>
  <c r="AQ802" i="1"/>
  <c r="AS802" i="1"/>
  <c r="K795" i="1"/>
  <c r="AP795" i="1"/>
  <c r="AR795" i="1"/>
  <c r="L795" i="1"/>
  <c r="K761" i="1"/>
  <c r="AP761" i="1"/>
  <c r="J761" i="1"/>
  <c r="L761" i="1"/>
  <c r="AS731" i="1"/>
  <c r="L731" i="1"/>
  <c r="AP725" i="1"/>
  <c r="J725" i="1"/>
  <c r="AQ725" i="1"/>
  <c r="K725" i="1"/>
  <c r="AR725" i="1"/>
  <c r="AQ691" i="1"/>
  <c r="AR691" i="1"/>
  <c r="AR610" i="1"/>
  <c r="AS610" i="1"/>
  <c r="L610" i="1"/>
  <c r="J380" i="1"/>
  <c r="AS380" i="1"/>
  <c r="L380" i="1"/>
  <c r="AR380" i="1"/>
  <c r="J319" i="1"/>
  <c r="AQ319" i="1"/>
  <c r="L319" i="1"/>
  <c r="L277" i="1"/>
  <c r="AS277" i="1"/>
  <c r="H130" i="1"/>
  <c r="AQ1580" i="1"/>
  <c r="K1568" i="1"/>
  <c r="AQ1550" i="1"/>
  <c r="L1546" i="1"/>
  <c r="AQ1523" i="1"/>
  <c r="M1517" i="1"/>
  <c r="J1512" i="1"/>
  <c r="K1507" i="1"/>
  <c r="K1503" i="1"/>
  <c r="AQ1493" i="1"/>
  <c r="L1489" i="1"/>
  <c r="L1479" i="1"/>
  <c r="AS1478" i="1"/>
  <c r="K1478" i="1"/>
  <c r="AR1470" i="1"/>
  <c r="AS1458" i="1"/>
  <c r="J1458" i="1"/>
  <c r="M1458" i="1" s="1"/>
  <c r="L1439" i="1"/>
  <c r="M1439" i="1" s="1"/>
  <c r="AR1433" i="1"/>
  <c r="AR1425" i="1"/>
  <c r="AR1424" i="1"/>
  <c r="AS1419" i="1"/>
  <c r="K1419" i="1"/>
  <c r="AR1409" i="1"/>
  <c r="L1404" i="1"/>
  <c r="L1387" i="1"/>
  <c r="H1382" i="1"/>
  <c r="AR1380" i="1"/>
  <c r="AR1355" i="1"/>
  <c r="H1355" i="1"/>
  <c r="AR1338" i="1"/>
  <c r="H1338" i="1"/>
  <c r="AS1336" i="1"/>
  <c r="AR1326" i="1"/>
  <c r="H1320" i="1"/>
  <c r="H1319" i="1"/>
  <c r="AQ1318" i="1"/>
  <c r="AS1291" i="1"/>
  <c r="AR1288" i="1"/>
  <c r="AR1268" i="1"/>
  <c r="AR1257" i="1"/>
  <c r="AR1254" i="1"/>
  <c r="AS1252" i="1"/>
  <c r="AS1246" i="1"/>
  <c r="J1246" i="1"/>
  <c r="AS1220" i="1"/>
  <c r="AR1205" i="1"/>
  <c r="AQ1204" i="1"/>
  <c r="H1204" i="1"/>
  <c r="K1199" i="1"/>
  <c r="AR1193" i="1"/>
  <c r="AQ1186" i="1"/>
  <c r="AS1184" i="1"/>
  <c r="AQ1178" i="1"/>
  <c r="AS1176" i="1"/>
  <c r="AR1166" i="1"/>
  <c r="H1162" i="1"/>
  <c r="L1159" i="1"/>
  <c r="AR1151" i="1"/>
  <c r="AQ1137" i="1"/>
  <c r="AS1136" i="1"/>
  <c r="H1135" i="1"/>
  <c r="H1133" i="1"/>
  <c r="AQ1132" i="1"/>
  <c r="AP1127" i="1"/>
  <c r="L1116" i="1"/>
  <c r="H1112" i="1"/>
  <c r="L1110" i="1"/>
  <c r="L1079" i="1"/>
  <c r="AP1070" i="1"/>
  <c r="H1068" i="1"/>
  <c r="AS1063" i="1"/>
  <c r="L1062" i="1"/>
  <c r="H1055" i="1"/>
  <c r="H1040" i="1"/>
  <c r="AQ1004" i="1"/>
  <c r="L1002" i="1"/>
  <c r="M1002" i="1" s="1"/>
  <c r="AP999" i="1"/>
  <c r="AQ976" i="1"/>
  <c r="K975" i="1"/>
  <c r="AR975" i="1"/>
  <c r="AR950" i="1"/>
  <c r="AR927" i="1"/>
  <c r="K927" i="1"/>
  <c r="J919" i="1"/>
  <c r="AQ919" i="1"/>
  <c r="AP895" i="1"/>
  <c r="AQ895" i="1"/>
  <c r="L895" i="1"/>
  <c r="J884" i="1"/>
  <c r="M884" i="1" s="1"/>
  <c r="AQ884" i="1"/>
  <c r="K884" i="1"/>
  <c r="AR884" i="1"/>
  <c r="L884" i="1"/>
  <c r="AP877" i="1"/>
  <c r="K877" i="1"/>
  <c r="AR877" i="1"/>
  <c r="L845" i="1"/>
  <c r="L833" i="1"/>
  <c r="L827" i="1"/>
  <c r="L770" i="1"/>
  <c r="AQ770" i="1"/>
  <c r="AS770" i="1"/>
  <c r="AP744" i="1"/>
  <c r="J744" i="1"/>
  <c r="AQ744" i="1"/>
  <c r="K744" i="1"/>
  <c r="AR744" i="1"/>
  <c r="K712" i="1"/>
  <c r="AP712" i="1"/>
  <c r="J712" i="1"/>
  <c r="L712" i="1"/>
  <c r="AS666" i="1"/>
  <c r="AS641" i="1"/>
  <c r="L641" i="1"/>
  <c r="AP466" i="1"/>
  <c r="AR466" i="1"/>
  <c r="AR383" i="1"/>
  <c r="AS383" i="1"/>
  <c r="AP287" i="1"/>
  <c r="J287" i="1"/>
  <c r="AQ287" i="1"/>
  <c r="AR287" i="1"/>
  <c r="AS287" i="1"/>
  <c r="K287" i="1"/>
  <c r="L287" i="1"/>
  <c r="AS203" i="1"/>
  <c r="L203" i="1"/>
  <c r="L152" i="1"/>
  <c r="AR152" i="1"/>
  <c r="AS152" i="1"/>
  <c r="H1003" i="1"/>
  <c r="H998" i="1"/>
  <c r="H985" i="1"/>
  <c r="H955" i="1"/>
  <c r="H925" i="1"/>
  <c r="AP909" i="1"/>
  <c r="H900" i="1"/>
  <c r="H883" i="1"/>
  <c r="H882" i="1"/>
  <c r="AQ875" i="1"/>
  <c r="H872" i="1"/>
  <c r="AR869" i="1"/>
  <c r="H869" i="1"/>
  <c r="AR846" i="1"/>
  <c r="H846" i="1"/>
  <c r="AP842" i="1"/>
  <c r="AP839" i="1"/>
  <c r="H834" i="1"/>
  <c r="AS820" i="1"/>
  <c r="AR811" i="1"/>
  <c r="H808" i="1"/>
  <c r="AQ798" i="1"/>
  <c r="J798" i="1"/>
  <c r="M798" i="1" s="1"/>
  <c r="AP790" i="1"/>
  <c r="H787" i="1"/>
  <c r="AR785" i="1"/>
  <c r="H780" i="1"/>
  <c r="AR773" i="1"/>
  <c r="AR764" i="1"/>
  <c r="AP753" i="1"/>
  <c r="AP749" i="1"/>
  <c r="AR739" i="1"/>
  <c r="H739" i="1"/>
  <c r="H736" i="1"/>
  <c r="AQ735" i="1"/>
  <c r="H735" i="1"/>
  <c r="L721" i="1"/>
  <c r="AR668" i="1"/>
  <c r="AS664" i="1"/>
  <c r="AP660" i="1"/>
  <c r="H645" i="1"/>
  <c r="L639" i="1"/>
  <c r="AQ634" i="1"/>
  <c r="AS539" i="1"/>
  <c r="AQ533" i="1"/>
  <c r="AQ525" i="1"/>
  <c r="K523" i="1"/>
  <c r="AQ522" i="1"/>
  <c r="AR519" i="1"/>
  <c r="J458" i="1"/>
  <c r="J457" i="1"/>
  <c r="AQ457" i="1"/>
  <c r="J442" i="1"/>
  <c r="AP428" i="1"/>
  <c r="K428" i="1"/>
  <c r="AS428" i="1"/>
  <c r="L428" i="1"/>
  <c r="AR423" i="1"/>
  <c r="H415" i="1"/>
  <c r="AS415" i="1"/>
  <c r="AP363" i="1"/>
  <c r="J363" i="1"/>
  <c r="AQ363" i="1"/>
  <c r="K363" i="1"/>
  <c r="AR363" i="1"/>
  <c r="AP361" i="1"/>
  <c r="AR361" i="1"/>
  <c r="AS357" i="1"/>
  <c r="AQ357" i="1"/>
  <c r="L357" i="1"/>
  <c r="AS346" i="1"/>
  <c r="L346" i="1"/>
  <c r="J331" i="1"/>
  <c r="AR331" i="1"/>
  <c r="L331" i="1"/>
  <c r="AR323" i="1"/>
  <c r="J323" i="1"/>
  <c r="AP299" i="1"/>
  <c r="L299" i="1"/>
  <c r="J240" i="1"/>
  <c r="L207" i="1"/>
  <c r="AP207" i="1"/>
  <c r="AQ207" i="1"/>
  <c r="J207" i="1"/>
  <c r="AR207" i="1"/>
  <c r="K207" i="1"/>
  <c r="AR193" i="1"/>
  <c r="AS193" i="1"/>
  <c r="L193" i="1"/>
  <c r="AP186" i="1"/>
  <c r="AS186" i="1"/>
  <c r="AR167" i="1"/>
  <c r="K167" i="1"/>
  <c r="L167" i="1"/>
  <c r="H142" i="1"/>
  <c r="AQ142" i="1"/>
  <c r="J142" i="1"/>
  <c r="AR142" i="1"/>
  <c r="AP118" i="1"/>
  <c r="J118" i="1"/>
  <c r="AQ118" i="1"/>
  <c r="H102" i="1"/>
  <c r="AQ100" i="1"/>
  <c r="J100" i="1"/>
  <c r="AR100" i="1"/>
  <c r="K100" i="1"/>
  <c r="L100" i="1"/>
  <c r="J92" i="1"/>
  <c r="AP84" i="1"/>
  <c r="L84" i="1"/>
  <c r="K60" i="1"/>
  <c r="H798" i="1"/>
  <c r="AP434" i="1"/>
  <c r="K434" i="1"/>
  <c r="J316" i="1"/>
  <c r="AR316" i="1"/>
  <c r="L316" i="1"/>
  <c r="AR283" i="1"/>
  <c r="AP283" i="1"/>
  <c r="L283" i="1"/>
  <c r="AP232" i="1"/>
  <c r="AS232" i="1"/>
  <c r="H232" i="1"/>
  <c r="J189" i="1"/>
  <c r="AR189" i="1"/>
  <c r="L189" i="1"/>
  <c r="AR172" i="1"/>
  <c r="K172" i="1"/>
  <c r="L172" i="1"/>
  <c r="AS63" i="1"/>
  <c r="AR63" i="1"/>
  <c r="L63" i="1"/>
  <c r="K6" i="2"/>
  <c r="E207" i="1"/>
  <c r="AO207" i="1"/>
  <c r="F207" i="1"/>
  <c r="G207" i="1"/>
  <c r="H207" i="1" s="1"/>
  <c r="H950" i="1"/>
  <c r="H949" i="1"/>
  <c r="H905" i="1"/>
  <c r="H893" i="1"/>
  <c r="H868" i="1"/>
  <c r="H812" i="1"/>
  <c r="M788" i="1"/>
  <c r="M776" i="1"/>
  <c r="L766" i="1"/>
  <c r="H747" i="1"/>
  <c r="H744" i="1"/>
  <c r="AS742" i="1"/>
  <c r="L742" i="1"/>
  <c r="H740" i="1"/>
  <c r="H725" i="1"/>
  <c r="H665" i="1"/>
  <c r="AQ664" i="1"/>
  <c r="H636" i="1"/>
  <c r="M631" i="1"/>
  <c r="AR630" i="1"/>
  <c r="K630" i="1"/>
  <c r="H620" i="1"/>
  <c r="H610" i="1"/>
  <c r="H568" i="1"/>
  <c r="H536" i="1"/>
  <c r="AR523" i="1"/>
  <c r="H520" i="1"/>
  <c r="AS509" i="1"/>
  <c r="L509" i="1"/>
  <c r="L506" i="1"/>
  <c r="H495" i="1"/>
  <c r="H487" i="1"/>
  <c r="L479" i="1"/>
  <c r="H472" i="1"/>
  <c r="H466" i="1"/>
  <c r="AP417" i="1"/>
  <c r="K417" i="1"/>
  <c r="L417" i="1"/>
  <c r="M417" i="1" s="1"/>
  <c r="H391" i="1"/>
  <c r="L391" i="1"/>
  <c r="AP379" i="1"/>
  <c r="J379" i="1"/>
  <c r="AQ379" i="1"/>
  <c r="K379" i="1"/>
  <c r="AR379" i="1"/>
  <c r="AS338" i="1"/>
  <c r="K322" i="1"/>
  <c r="AP322" i="1"/>
  <c r="AR322" i="1"/>
  <c r="H321" i="1"/>
  <c r="AP321" i="1"/>
  <c r="AP313" i="1"/>
  <c r="AQ313" i="1"/>
  <c r="J313" i="1"/>
  <c r="AR313" i="1"/>
  <c r="AQ301" i="1"/>
  <c r="K301" i="1"/>
  <c r="L301" i="1"/>
  <c r="J259" i="1"/>
  <c r="AR259" i="1"/>
  <c r="L259" i="1"/>
  <c r="J243" i="1"/>
  <c r="AP243" i="1"/>
  <c r="L243" i="1"/>
  <c r="AP216" i="1"/>
  <c r="J216" i="1"/>
  <c r="L154" i="1"/>
  <c r="H115" i="1"/>
  <c r="J106" i="1"/>
  <c r="AR106" i="1"/>
  <c r="AS106" i="1"/>
  <c r="L106" i="1"/>
  <c r="AR30" i="1"/>
  <c r="K30" i="1"/>
  <c r="L30" i="1"/>
  <c r="L936" i="1"/>
  <c r="L935" i="1"/>
  <c r="H930" i="1"/>
  <c r="AS925" i="1"/>
  <c r="AS915" i="1"/>
  <c r="L890" i="1"/>
  <c r="M890" i="1" s="1"/>
  <c r="H806" i="1"/>
  <c r="L800" i="1"/>
  <c r="H795" i="1"/>
  <c r="H793" i="1"/>
  <c r="H768" i="1"/>
  <c r="AS766" i="1"/>
  <c r="K766" i="1"/>
  <c r="AR765" i="1"/>
  <c r="M756" i="1"/>
  <c r="AS752" i="1"/>
  <c r="L752" i="1"/>
  <c r="L748" i="1"/>
  <c r="AR742" i="1"/>
  <c r="K742" i="1"/>
  <c r="H733" i="1"/>
  <c r="H731" i="1"/>
  <c r="H723" i="1"/>
  <c r="AR719" i="1"/>
  <c r="K719" i="1"/>
  <c r="M719" i="1" s="1"/>
  <c r="H714" i="1"/>
  <c r="H701" i="1"/>
  <c r="L699" i="1"/>
  <c r="AR698" i="1"/>
  <c r="L695" i="1"/>
  <c r="AR679" i="1"/>
  <c r="K679" i="1"/>
  <c r="M679" i="1" s="1"/>
  <c r="L676" i="1"/>
  <c r="H672" i="1"/>
  <c r="H650" i="1"/>
  <c r="H644" i="1"/>
  <c r="AQ630" i="1"/>
  <c r="J630" i="1"/>
  <c r="H612" i="1"/>
  <c r="H596" i="1"/>
  <c r="H591" i="1"/>
  <c r="AP590" i="1"/>
  <c r="AR582" i="1"/>
  <c r="H575" i="1"/>
  <c r="L572" i="1"/>
  <c r="H570" i="1"/>
  <c r="H552" i="1"/>
  <c r="H541" i="1"/>
  <c r="H528" i="1"/>
  <c r="AS518" i="1"/>
  <c r="L518" i="1"/>
  <c r="AR509" i="1"/>
  <c r="K509" i="1"/>
  <c r="L507" i="1"/>
  <c r="AR506" i="1"/>
  <c r="K506" i="1"/>
  <c r="M506" i="1" s="1"/>
  <c r="J479" i="1"/>
  <c r="H468" i="1"/>
  <c r="H459" i="1"/>
  <c r="H455" i="1"/>
  <c r="L434" i="1"/>
  <c r="H411" i="1"/>
  <c r="AP401" i="1"/>
  <c r="AQ401" i="1"/>
  <c r="J401" i="1"/>
  <c r="AR401" i="1"/>
  <c r="K401" i="1"/>
  <c r="H396" i="1"/>
  <c r="AP362" i="1"/>
  <c r="AR362" i="1"/>
  <c r="J362" i="1"/>
  <c r="AS362" i="1"/>
  <c r="H326" i="1"/>
  <c r="L321" i="1"/>
  <c r="K308" i="1"/>
  <c r="AP308" i="1"/>
  <c r="AR308" i="1"/>
  <c r="L308" i="1"/>
  <c r="AP286" i="1"/>
  <c r="J286" i="1"/>
  <c r="AQ286" i="1"/>
  <c r="AP219" i="1"/>
  <c r="AR219" i="1"/>
  <c r="AP177" i="1"/>
  <c r="L177" i="1"/>
  <c r="AQ171" i="1"/>
  <c r="AR171" i="1"/>
  <c r="K171" i="1"/>
  <c r="AS171" i="1"/>
  <c r="L171" i="1"/>
  <c r="AS154" i="1"/>
  <c r="K154" i="1"/>
  <c r="AP143" i="1"/>
  <c r="AQ143" i="1"/>
  <c r="AP138" i="1"/>
  <c r="AQ138" i="1"/>
  <c r="AS138" i="1"/>
  <c r="J138" i="1"/>
  <c r="AP132" i="1"/>
  <c r="J132" i="1"/>
  <c r="AQ132" i="1"/>
  <c r="K132" i="1"/>
  <c r="AR132" i="1"/>
  <c r="AP126" i="1"/>
  <c r="J126" i="1"/>
  <c r="AQ126" i="1"/>
  <c r="AS96" i="1"/>
  <c r="K96" i="1"/>
  <c r="J90" i="1"/>
  <c r="AR90" i="1"/>
  <c r="L90" i="1"/>
  <c r="AP76" i="1"/>
  <c r="J76" i="1"/>
  <c r="AQ76" i="1"/>
  <c r="AP62" i="1"/>
  <c r="J62" i="1"/>
  <c r="AQ62" i="1"/>
  <c r="K62" i="1"/>
  <c r="AR62" i="1"/>
  <c r="L62" i="1"/>
  <c r="AS62" i="1"/>
  <c r="AR973" i="1"/>
  <c r="AR936" i="1"/>
  <c r="AR935" i="1"/>
  <c r="L921" i="1"/>
  <c r="AR890" i="1"/>
  <c r="K874" i="1"/>
  <c r="M874" i="1" s="1"/>
  <c r="L803" i="1"/>
  <c r="M803" i="1" s="1"/>
  <c r="L801" i="1"/>
  <c r="AS800" i="1"/>
  <c r="K800" i="1"/>
  <c r="L771" i="1"/>
  <c r="AR766" i="1"/>
  <c r="J766" i="1"/>
  <c r="AP765" i="1"/>
  <c r="AR752" i="1"/>
  <c r="K748" i="1"/>
  <c r="AQ742" i="1"/>
  <c r="J742" i="1"/>
  <c r="AS727" i="1"/>
  <c r="AQ719" i="1"/>
  <c r="L715" i="1"/>
  <c r="M715" i="1" s="1"/>
  <c r="AS703" i="1"/>
  <c r="AS699" i="1"/>
  <c r="K699" i="1"/>
  <c r="AP698" i="1"/>
  <c r="AS695" i="1"/>
  <c r="J695" i="1"/>
  <c r="L690" i="1"/>
  <c r="AQ679" i="1"/>
  <c r="L677" i="1"/>
  <c r="AR676" i="1"/>
  <c r="AQ667" i="1"/>
  <c r="AS642" i="1"/>
  <c r="AQ631" i="1"/>
  <c r="AS625" i="1"/>
  <c r="H604" i="1"/>
  <c r="AQ582" i="1"/>
  <c r="L580" i="1"/>
  <c r="H572" i="1"/>
  <c r="AS557" i="1"/>
  <c r="AR518" i="1"/>
  <c r="AS517" i="1"/>
  <c r="L516" i="1"/>
  <c r="M516" i="1" s="1"/>
  <c r="AQ509" i="1"/>
  <c r="J509" i="1"/>
  <c r="K507" i="1"/>
  <c r="AQ506" i="1"/>
  <c r="J506" i="1"/>
  <c r="AR503" i="1"/>
  <c r="H500" i="1"/>
  <c r="H497" i="1"/>
  <c r="AS493" i="1"/>
  <c r="AR479" i="1"/>
  <c r="H476" i="1"/>
  <c r="AR471" i="1"/>
  <c r="H471" i="1"/>
  <c r="AR460" i="1"/>
  <c r="H440" i="1"/>
  <c r="AS440" i="1"/>
  <c r="J434" i="1"/>
  <c r="H428" i="1"/>
  <c r="H361" i="1"/>
  <c r="AS321" i="1"/>
  <c r="K321" i="1"/>
  <c r="L313" i="1"/>
  <c r="J290" i="1"/>
  <c r="AR290" i="1"/>
  <c r="AS290" i="1"/>
  <c r="L290" i="1"/>
  <c r="AP258" i="1"/>
  <c r="J258" i="1"/>
  <c r="AQ258" i="1"/>
  <c r="K258" i="1"/>
  <c r="AR258" i="1"/>
  <c r="L258" i="1"/>
  <c r="AR154" i="1"/>
  <c r="J154" i="1"/>
  <c r="AP102" i="1"/>
  <c r="AR102" i="1"/>
  <c r="AS102" i="1"/>
  <c r="K102" i="1"/>
  <c r="J98" i="1"/>
  <c r="AR98" i="1"/>
  <c r="L98" i="1"/>
  <c r="L29" i="1"/>
  <c r="AP29" i="1"/>
  <c r="AQ29" i="1"/>
  <c r="J29" i="1"/>
  <c r="AS29" i="1"/>
  <c r="K29" i="1"/>
  <c r="AS12" i="1"/>
  <c r="AP6" i="1"/>
  <c r="AS6" i="1"/>
  <c r="L6" i="1"/>
  <c r="S7" i="2"/>
  <c r="AM267" i="1"/>
  <c r="C267" i="1"/>
  <c r="AN267" i="1"/>
  <c r="D267" i="1"/>
  <c r="AO267" i="1"/>
  <c r="E267" i="1"/>
  <c r="F267" i="1"/>
  <c r="K3" i="2"/>
  <c r="C70" i="1"/>
  <c r="AO70" i="1"/>
  <c r="D70" i="1"/>
  <c r="E70" i="1"/>
  <c r="F70" i="1"/>
  <c r="G70" i="1"/>
  <c r="AQ766" i="1"/>
  <c r="AS748" i="1"/>
  <c r="H748" i="1"/>
  <c r="H742" i="1"/>
  <c r="AQ695" i="1"/>
  <c r="H695" i="1"/>
  <c r="H690" i="1"/>
  <c r="H592" i="1"/>
  <c r="H583" i="1"/>
  <c r="H519" i="1"/>
  <c r="H509" i="1"/>
  <c r="AS507" i="1"/>
  <c r="H506" i="1"/>
  <c r="AP479" i="1"/>
  <c r="K458" i="1"/>
  <c r="M458" i="1" s="1"/>
  <c r="AR458" i="1"/>
  <c r="AP442" i="1"/>
  <c r="L442" i="1"/>
  <c r="M442" i="1" s="1"/>
  <c r="H439" i="1"/>
  <c r="AR434" i="1"/>
  <c r="H423" i="1"/>
  <c r="H407" i="1"/>
  <c r="AR407" i="1"/>
  <c r="H406" i="1"/>
  <c r="AP393" i="1"/>
  <c r="AQ393" i="1"/>
  <c r="J393" i="1"/>
  <c r="AR393" i="1"/>
  <c r="K393" i="1"/>
  <c r="J387" i="1"/>
  <c r="AQ387" i="1"/>
  <c r="K387" i="1"/>
  <c r="AR387" i="1"/>
  <c r="L387" i="1"/>
  <c r="AS387" i="1"/>
  <c r="AR354" i="1"/>
  <c r="AP354" i="1"/>
  <c r="J354" i="1"/>
  <c r="L354" i="1"/>
  <c r="H316" i="1"/>
  <c r="K245" i="1"/>
  <c r="AR245" i="1"/>
  <c r="L245" i="1"/>
  <c r="K240" i="1"/>
  <c r="AP240" i="1"/>
  <c r="AQ240" i="1"/>
  <c r="AP191" i="1"/>
  <c r="AQ191" i="1"/>
  <c r="J191" i="1"/>
  <c r="AQ154" i="1"/>
  <c r="H154" i="1"/>
  <c r="AP60" i="1"/>
  <c r="J60" i="1"/>
  <c r="AQ60" i="1"/>
  <c r="K52" i="1"/>
  <c r="AP52" i="1"/>
  <c r="J52" i="1"/>
  <c r="AR52" i="1"/>
  <c r="L52" i="1"/>
  <c r="AS52" i="1"/>
  <c r="AQ409" i="1"/>
  <c r="H403" i="1"/>
  <c r="H395" i="1"/>
  <c r="AR372" i="1"/>
  <c r="H372" i="1"/>
  <c r="AR349" i="1"/>
  <c r="AQ327" i="1"/>
  <c r="AP324" i="1"/>
  <c r="AR305" i="1"/>
  <c r="H305" i="1"/>
  <c r="AR303" i="1"/>
  <c r="AS288" i="1"/>
  <c r="H262" i="1"/>
  <c r="H253" i="1"/>
  <c r="AR251" i="1"/>
  <c r="AR227" i="1"/>
  <c r="AP211" i="1"/>
  <c r="H197" i="1"/>
  <c r="AP170" i="1"/>
  <c r="AQ166" i="1"/>
  <c r="H145" i="1"/>
  <c r="AR141" i="1"/>
  <c r="AS137" i="1"/>
  <c r="AR105" i="1"/>
  <c r="AQ95" i="1"/>
  <c r="H82" i="1"/>
  <c r="AR68" i="1"/>
  <c r="AP65" i="1"/>
  <c r="AQ59" i="1"/>
  <c r="H59" i="1"/>
  <c r="AP35" i="1"/>
  <c r="H24" i="1"/>
  <c r="AP20" i="1"/>
  <c r="AP16" i="1"/>
  <c r="AQ11" i="1"/>
  <c r="H424" i="1"/>
  <c r="H421" i="1"/>
  <c r="H380" i="1"/>
  <c r="H362" i="1"/>
  <c r="AO350" i="1"/>
  <c r="AP349" i="1"/>
  <c r="H314" i="1"/>
  <c r="H306" i="1"/>
  <c r="AP305" i="1"/>
  <c r="L297" i="1"/>
  <c r="M297" i="1" s="1"/>
  <c r="H287" i="1"/>
  <c r="H243" i="1"/>
  <c r="AS230" i="1"/>
  <c r="H216" i="1"/>
  <c r="AS214" i="1"/>
  <c r="H186" i="1"/>
  <c r="AS184" i="1"/>
  <c r="AR164" i="1"/>
  <c r="AS128" i="1"/>
  <c r="H125" i="1"/>
  <c r="AP105" i="1"/>
  <c r="AS61" i="1"/>
  <c r="AP59" i="1"/>
  <c r="H46" i="1"/>
  <c r="H29" i="1"/>
  <c r="AR18" i="1"/>
  <c r="AP11" i="1"/>
  <c r="L8" i="1"/>
  <c r="H385" i="1"/>
  <c r="H368" i="1"/>
  <c r="H363" i="1"/>
  <c r="H357" i="1"/>
  <c r="H308" i="1"/>
  <c r="H290" i="1"/>
  <c r="H196" i="1"/>
  <c r="AR184" i="1"/>
  <c r="H171" i="1"/>
  <c r="H163" i="1"/>
  <c r="H106" i="1"/>
  <c r="H96" i="1"/>
  <c r="H84" i="1"/>
  <c r="H81" i="1"/>
  <c r="H63" i="1"/>
  <c r="H52" i="1"/>
  <c r="H36" i="1"/>
  <c r="J19" i="1"/>
  <c r="AQ18" i="1"/>
  <c r="H17" i="1"/>
  <c r="H12" i="1"/>
  <c r="H310" i="1"/>
  <c r="H301" i="1"/>
  <c r="H295" i="1"/>
  <c r="H221" i="1"/>
  <c r="H203" i="1"/>
  <c r="H176" i="1"/>
  <c r="H108" i="1"/>
  <c r="H93" i="1"/>
  <c r="H62" i="1"/>
  <c r="H19" i="1"/>
  <c r="H10" i="1"/>
  <c r="AR426" i="1"/>
  <c r="J426" i="1"/>
  <c r="L424" i="1"/>
  <c r="AS329" i="1"/>
  <c r="K329" i="1"/>
  <c r="AR270" i="1"/>
  <c r="L123" i="1"/>
  <c r="AS120" i="1"/>
  <c r="L110" i="1"/>
  <c r="AQ19" i="1"/>
  <c r="AP8" i="1"/>
  <c r="Q342" i="1"/>
  <c r="Q9" i="2" s="1"/>
  <c r="M3180" i="1"/>
  <c r="AS3168" i="1"/>
  <c r="L3166" i="1"/>
  <c r="AP3066" i="1"/>
  <c r="J3066" i="1"/>
  <c r="AQ3066" i="1"/>
  <c r="K3066" i="1"/>
  <c r="AR3066" i="1"/>
  <c r="AP3046" i="1"/>
  <c r="J3046" i="1"/>
  <c r="AQ3046" i="1"/>
  <c r="K3046" i="1"/>
  <c r="AR3046" i="1"/>
  <c r="J3042" i="1"/>
  <c r="AR3042" i="1"/>
  <c r="AS3042" i="1"/>
  <c r="L3042" i="1"/>
  <c r="AS2991" i="1"/>
  <c r="L2991" i="1"/>
  <c r="H2980" i="1"/>
  <c r="AP2980" i="1"/>
  <c r="AR2980" i="1"/>
  <c r="J2980" i="1"/>
  <c r="AS2980" i="1"/>
  <c r="L2980" i="1"/>
  <c r="K2955" i="1"/>
  <c r="AP2955" i="1"/>
  <c r="H2955" i="1"/>
  <c r="AR2955" i="1"/>
  <c r="J2955" i="1"/>
  <c r="AS2955" i="1"/>
  <c r="H2948" i="1"/>
  <c r="AP2948" i="1"/>
  <c r="AR2948" i="1"/>
  <c r="J2948" i="1"/>
  <c r="AS2948" i="1"/>
  <c r="K2939" i="1"/>
  <c r="AP2939" i="1"/>
  <c r="AR2939" i="1"/>
  <c r="J2939" i="1"/>
  <c r="AS2939" i="1"/>
  <c r="AP2895" i="1"/>
  <c r="J2895" i="1"/>
  <c r="AQ2895" i="1"/>
  <c r="AP2886" i="1"/>
  <c r="J2886" i="1"/>
  <c r="AQ2886" i="1"/>
  <c r="K2886" i="1"/>
  <c r="AR2886" i="1"/>
  <c r="AS2847" i="1"/>
  <c r="L2847" i="1"/>
  <c r="K2808" i="1"/>
  <c r="AP2808" i="1"/>
  <c r="AR2808" i="1"/>
  <c r="J2808" i="1"/>
  <c r="AS2808" i="1"/>
  <c r="L2808" i="1"/>
  <c r="AP2802" i="1"/>
  <c r="AR2802" i="1"/>
  <c r="K2802" i="1"/>
  <c r="L2802" i="1"/>
  <c r="AR2740" i="1"/>
  <c r="AS2740" i="1"/>
  <c r="L2740" i="1"/>
  <c r="J2734" i="1"/>
  <c r="AP2734" i="1"/>
  <c r="K2734" i="1"/>
  <c r="AQ2734" i="1"/>
  <c r="L2734" i="1"/>
  <c r="AR2734" i="1"/>
  <c r="J2699" i="1"/>
  <c r="AP2699" i="1"/>
  <c r="K2699" i="1"/>
  <c r="AQ2699" i="1"/>
  <c r="AR2563" i="1"/>
  <c r="AS2563" i="1"/>
  <c r="L2563" i="1"/>
  <c r="K2521" i="1"/>
  <c r="AR2521" i="1"/>
  <c r="AP2521" i="1"/>
  <c r="AQ2521" i="1"/>
  <c r="J2521" i="1"/>
  <c r="AS2521" i="1"/>
  <c r="L2521" i="1"/>
  <c r="AP2494" i="1"/>
  <c r="AQ2494" i="1"/>
  <c r="J2494" i="1"/>
  <c r="AR2494" i="1"/>
  <c r="K2494" i="1"/>
  <c r="L2494" i="1"/>
  <c r="AR3206" i="1"/>
  <c r="AP2749" i="1"/>
  <c r="J2749" i="1"/>
  <c r="AQ2749" i="1"/>
  <c r="K2749" i="1"/>
  <c r="AR2749" i="1"/>
  <c r="L3168" i="1"/>
  <c r="AQ2598" i="1"/>
  <c r="AR2598" i="1"/>
  <c r="K2598" i="1"/>
  <c r="AS2598" i="1"/>
  <c r="L2598" i="1"/>
  <c r="L3211" i="1"/>
  <c r="AP2711" i="1"/>
  <c r="J2711" i="1"/>
  <c r="AQ2711" i="1"/>
  <c r="K3245" i="1"/>
  <c r="AQ3244" i="1"/>
  <c r="J3244" i="1"/>
  <c r="AR3243" i="1"/>
  <c r="K3243" i="1"/>
  <c r="AR3238" i="1"/>
  <c r="H3238" i="1"/>
  <c r="H3232" i="1"/>
  <c r="K3228" i="1"/>
  <c r="AQ3227" i="1"/>
  <c r="J3227" i="1"/>
  <c r="AR3226" i="1"/>
  <c r="K3226" i="1"/>
  <c r="AR3221" i="1"/>
  <c r="H3221" i="1"/>
  <c r="L3216" i="1"/>
  <c r="AR3211" i="1"/>
  <c r="K3211" i="1"/>
  <c r="L3209" i="1"/>
  <c r="AP3206" i="1"/>
  <c r="J3206" i="1"/>
  <c r="AS3205" i="1"/>
  <c r="J3205" i="1"/>
  <c r="AR3204" i="1"/>
  <c r="AR3192" i="1"/>
  <c r="AQ3190" i="1"/>
  <c r="K3190" i="1"/>
  <c r="L3189" i="1"/>
  <c r="H3188" i="1"/>
  <c r="H3187" i="1"/>
  <c r="AQ3186" i="1"/>
  <c r="J3186" i="1"/>
  <c r="M3186" i="1" s="1"/>
  <c r="AS3185" i="1"/>
  <c r="J3183" i="1"/>
  <c r="H3178" i="1"/>
  <c r="AP3176" i="1"/>
  <c r="AP3175" i="1"/>
  <c r="AR3170" i="1"/>
  <c r="AQ3169" i="1"/>
  <c r="H3169" i="1"/>
  <c r="AQ3168" i="1"/>
  <c r="J3168" i="1"/>
  <c r="AS3167" i="1"/>
  <c r="AP3166" i="1"/>
  <c r="J3166" i="1"/>
  <c r="AS3165" i="1"/>
  <c r="J3165" i="1"/>
  <c r="M3165" i="1" s="1"/>
  <c r="AR3164" i="1"/>
  <c r="K3164" i="1"/>
  <c r="K3161" i="1"/>
  <c r="AQ3160" i="1"/>
  <c r="M3154" i="1"/>
  <c r="L3153" i="1"/>
  <c r="AP3152" i="1"/>
  <c r="AQ3148" i="1"/>
  <c r="J3148" i="1"/>
  <c r="H3146" i="1"/>
  <c r="L3142" i="1"/>
  <c r="L3141" i="1"/>
  <c r="L3140" i="1"/>
  <c r="AP3131" i="1"/>
  <c r="H3131" i="1"/>
  <c r="AQ3130" i="1"/>
  <c r="J3130" i="1"/>
  <c r="L3126" i="1"/>
  <c r="AQ3123" i="1"/>
  <c r="J3123" i="1"/>
  <c r="K3111" i="1"/>
  <c r="M3111" i="1" s="1"/>
  <c r="AP3111" i="1"/>
  <c r="L3110" i="1"/>
  <c r="AP3107" i="1"/>
  <c r="J3107" i="1"/>
  <c r="AQ3107" i="1"/>
  <c r="K3107" i="1"/>
  <c r="AR3107" i="1"/>
  <c r="K3089" i="1"/>
  <c r="AP3089" i="1"/>
  <c r="AR3089" i="1"/>
  <c r="J3089" i="1"/>
  <c r="L3089" i="1"/>
  <c r="AP3077" i="1"/>
  <c r="AR3077" i="1"/>
  <c r="J3076" i="1"/>
  <c r="J3074" i="1"/>
  <c r="AP3074" i="1"/>
  <c r="K3074" i="1"/>
  <c r="AQ3074" i="1"/>
  <c r="AQ3049" i="1"/>
  <c r="H3049" i="1"/>
  <c r="K3045" i="1"/>
  <c r="AP3045" i="1"/>
  <c r="AR3045" i="1"/>
  <c r="J3045" i="1"/>
  <c r="AS3045" i="1"/>
  <c r="L3045" i="1"/>
  <c r="AP3041" i="1"/>
  <c r="J3041" i="1"/>
  <c r="AQ3041" i="1"/>
  <c r="K3041" i="1"/>
  <c r="AR3041" i="1"/>
  <c r="L3041" i="1"/>
  <c r="AS3041" i="1"/>
  <c r="AQ3016" i="1"/>
  <c r="H3016" i="1"/>
  <c r="L3008" i="1"/>
  <c r="AS2999" i="1"/>
  <c r="AR2999" i="1"/>
  <c r="L2999" i="1"/>
  <c r="H2996" i="1"/>
  <c r="AP2996" i="1"/>
  <c r="AR2996" i="1"/>
  <c r="J2996" i="1"/>
  <c r="AS2996" i="1"/>
  <c r="H2987" i="1"/>
  <c r="K2979" i="1"/>
  <c r="AP2979" i="1"/>
  <c r="AR2979" i="1"/>
  <c r="J2979" i="1"/>
  <c r="AS2979" i="1"/>
  <c r="L2979" i="1"/>
  <c r="AQ2976" i="1"/>
  <c r="H2976" i="1"/>
  <c r="AS2967" i="1"/>
  <c r="L2967" i="1"/>
  <c r="H2964" i="1"/>
  <c r="AP2964" i="1"/>
  <c r="AR2964" i="1"/>
  <c r="J2964" i="1"/>
  <c r="AS2964" i="1"/>
  <c r="L2964" i="1"/>
  <c r="AS2929" i="1"/>
  <c r="AP2928" i="1"/>
  <c r="J2928" i="1"/>
  <c r="AQ2928" i="1"/>
  <c r="K2928" i="1"/>
  <c r="AR2928" i="1"/>
  <c r="AP2907" i="1"/>
  <c r="AQ2907" i="1"/>
  <c r="J2907" i="1"/>
  <c r="AR2907" i="1"/>
  <c r="H2902" i="1"/>
  <c r="AP2902" i="1"/>
  <c r="J2902" i="1"/>
  <c r="AQ2902" i="1"/>
  <c r="L2895" i="1"/>
  <c r="AR2860" i="1"/>
  <c r="AS2860" i="1"/>
  <c r="L2860" i="1"/>
  <c r="AR2852" i="1"/>
  <c r="AS2852" i="1"/>
  <c r="L2852" i="1"/>
  <c r="AP2846" i="1"/>
  <c r="J2846" i="1"/>
  <c r="AQ2846" i="1"/>
  <c r="K2846" i="1"/>
  <c r="AR2846" i="1"/>
  <c r="L2846" i="1"/>
  <c r="AS2846" i="1"/>
  <c r="K2840" i="1"/>
  <c r="AP2840" i="1"/>
  <c r="H2840" i="1"/>
  <c r="AR2840" i="1"/>
  <c r="J2840" i="1"/>
  <c r="AS2840" i="1"/>
  <c r="AQ2807" i="1"/>
  <c r="AR2807" i="1"/>
  <c r="K2807" i="1"/>
  <c r="AS2807" i="1"/>
  <c r="L2807" i="1"/>
  <c r="H2801" i="1"/>
  <c r="AP2801" i="1"/>
  <c r="AR2801" i="1"/>
  <c r="J2801" i="1"/>
  <c r="AS2801" i="1"/>
  <c r="L2801" i="1"/>
  <c r="H2761" i="1"/>
  <c r="AP2761" i="1"/>
  <c r="AR2761" i="1"/>
  <c r="J2761" i="1"/>
  <c r="AS2761" i="1"/>
  <c r="L2761" i="1"/>
  <c r="AR2743" i="1"/>
  <c r="AS2743" i="1"/>
  <c r="K2743" i="1"/>
  <c r="L2743" i="1"/>
  <c r="AP2704" i="1"/>
  <c r="L2704" i="1"/>
  <c r="AP2666" i="1"/>
  <c r="AQ2666" i="1"/>
  <c r="J2666" i="1"/>
  <c r="AR2666" i="1"/>
  <c r="K2666" i="1"/>
  <c r="L2666" i="1"/>
  <c r="K2630" i="1"/>
  <c r="M2630" i="1" s="1"/>
  <c r="AP2630" i="1"/>
  <c r="AR2630" i="1"/>
  <c r="J2630" i="1"/>
  <c r="L2630" i="1"/>
  <c r="K2622" i="1"/>
  <c r="AP2622" i="1"/>
  <c r="AR2622" i="1"/>
  <c r="J2622" i="1"/>
  <c r="L2622" i="1"/>
  <c r="AP2562" i="1"/>
  <c r="J2562" i="1"/>
  <c r="AQ2562" i="1"/>
  <c r="K2562" i="1"/>
  <c r="AR2562" i="1"/>
  <c r="L2562" i="1"/>
  <c r="AS2562" i="1"/>
  <c r="K2549" i="1"/>
  <c r="J2549" i="1"/>
  <c r="AP2549" i="1"/>
  <c r="AR2549" i="1"/>
  <c r="L2549" i="1"/>
  <c r="AP2497" i="1"/>
  <c r="J2497" i="1"/>
  <c r="AQ2497" i="1"/>
  <c r="K2497" i="1"/>
  <c r="AR2497" i="1"/>
  <c r="L2497" i="1"/>
  <c r="AS2497" i="1"/>
  <c r="AP2316" i="1"/>
  <c r="J2316" i="1"/>
  <c r="AQ2316" i="1"/>
  <c r="K2316" i="1"/>
  <c r="AR2316" i="1"/>
  <c r="L2316" i="1"/>
  <c r="L3190" i="1"/>
  <c r="AR3186" i="1"/>
  <c r="AR3168" i="1"/>
  <c r="AS1750" i="1"/>
  <c r="H1750" i="1"/>
  <c r="AP1750" i="1"/>
  <c r="J1750" i="1"/>
  <c r="AQ1750" i="1"/>
  <c r="K1750" i="1"/>
  <c r="AR1750" i="1"/>
  <c r="L1750" i="1"/>
  <c r="L3257" i="1"/>
  <c r="L3252" i="1"/>
  <c r="M3252" i="1" s="1"/>
  <c r="AR3249" i="1"/>
  <c r="AQ3247" i="1"/>
  <c r="L3246" i="1"/>
  <c r="H3245" i="1"/>
  <c r="H3244" i="1"/>
  <c r="AQ3243" i="1"/>
  <c r="J3243" i="1"/>
  <c r="AS3242" i="1"/>
  <c r="AP3238" i="1"/>
  <c r="M3236" i="1"/>
  <c r="H3228" i="1"/>
  <c r="H3227" i="1"/>
  <c r="AQ3226" i="1"/>
  <c r="J3226" i="1"/>
  <c r="AS3225" i="1"/>
  <c r="AP3221" i="1"/>
  <c r="H3216" i="1"/>
  <c r="AS3214" i="1"/>
  <c r="K3212" i="1"/>
  <c r="AQ3211" i="1"/>
  <c r="J3211" i="1"/>
  <c r="AR3205" i="1"/>
  <c r="L3200" i="1"/>
  <c r="AR3195" i="1"/>
  <c r="K3195" i="1"/>
  <c r="L3193" i="1"/>
  <c r="AP3190" i="1"/>
  <c r="J3190" i="1"/>
  <c r="AS3189" i="1"/>
  <c r="J3189" i="1"/>
  <c r="AR3188" i="1"/>
  <c r="AP3186" i="1"/>
  <c r="H3183" i="1"/>
  <c r="L3173" i="1"/>
  <c r="AP3168" i="1"/>
  <c r="AR3165" i="1"/>
  <c r="H3165" i="1"/>
  <c r="AQ3164" i="1"/>
  <c r="J3164" i="1"/>
  <c r="L3162" i="1"/>
  <c r="AR3161" i="1"/>
  <c r="H3161" i="1"/>
  <c r="K3156" i="1"/>
  <c r="H3153" i="1"/>
  <c r="AR3149" i="1"/>
  <c r="AQ3147" i="1"/>
  <c r="AS3142" i="1"/>
  <c r="J3142" i="1"/>
  <c r="AS3141" i="1"/>
  <c r="J3141" i="1"/>
  <c r="M3141" i="1" s="1"/>
  <c r="AS3140" i="1"/>
  <c r="K3140" i="1"/>
  <c r="J3133" i="1"/>
  <c r="M3133" i="1" s="1"/>
  <c r="AQ3133" i="1"/>
  <c r="AP3130" i="1"/>
  <c r="H3127" i="1"/>
  <c r="H3126" i="1"/>
  <c r="H3123" i="1"/>
  <c r="AQ3117" i="1"/>
  <c r="J3110" i="1"/>
  <c r="AS3096" i="1"/>
  <c r="K3096" i="1"/>
  <c r="L3096" i="1"/>
  <c r="AR3080" i="1"/>
  <c r="K3080" i="1"/>
  <c r="H3076" i="1"/>
  <c r="L3066" i="1"/>
  <c r="L3046" i="1"/>
  <c r="AS3008" i="1"/>
  <c r="K3008" i="1"/>
  <c r="L2955" i="1"/>
  <c r="L2948" i="1"/>
  <c r="AP2941" i="1"/>
  <c r="AQ2941" i="1"/>
  <c r="J2941" i="1"/>
  <c r="AR2941" i="1"/>
  <c r="K2941" i="1"/>
  <c r="L2939" i="1"/>
  <c r="AP2937" i="1"/>
  <c r="J2937" i="1"/>
  <c r="AQ2937" i="1"/>
  <c r="H2936" i="1"/>
  <c r="K2895" i="1"/>
  <c r="L2886" i="1"/>
  <c r="M2879" i="1"/>
  <c r="AP2862" i="1"/>
  <c r="J2862" i="1"/>
  <c r="AQ2862" i="1"/>
  <c r="K2862" i="1"/>
  <c r="AR2862" i="1"/>
  <c r="L2862" i="1"/>
  <c r="AS2862" i="1"/>
  <c r="AP2854" i="1"/>
  <c r="J2854" i="1"/>
  <c r="AQ2854" i="1"/>
  <c r="K2854" i="1"/>
  <c r="AR2854" i="1"/>
  <c r="L2854" i="1"/>
  <c r="AS2854" i="1"/>
  <c r="AP2838" i="1"/>
  <c r="J2838" i="1"/>
  <c r="AQ2838" i="1"/>
  <c r="K2838" i="1"/>
  <c r="AR2838" i="1"/>
  <c r="H2793" i="1"/>
  <c r="AP2793" i="1"/>
  <c r="AR2793" i="1"/>
  <c r="J2793" i="1"/>
  <c r="AS2793" i="1"/>
  <c r="L2793" i="1"/>
  <c r="AP2774" i="1"/>
  <c r="J2774" i="1"/>
  <c r="AQ2774" i="1"/>
  <c r="K2774" i="1"/>
  <c r="AR2774" i="1"/>
  <c r="L2749" i="1"/>
  <c r="J2723" i="1"/>
  <c r="AR2723" i="1"/>
  <c r="L2723" i="1"/>
  <c r="L2711" i="1"/>
  <c r="L2699" i="1"/>
  <c r="AP2688" i="1"/>
  <c r="J2688" i="1"/>
  <c r="AQ2688" i="1"/>
  <c r="AP2627" i="1"/>
  <c r="J2627" i="1"/>
  <c r="AQ2627" i="1"/>
  <c r="K2627" i="1"/>
  <c r="AR2627" i="1"/>
  <c r="J2600" i="1"/>
  <c r="AQ2600" i="1"/>
  <c r="AR2600" i="1"/>
  <c r="K2600" i="1"/>
  <c r="AS2600" i="1"/>
  <c r="L2600" i="1"/>
  <c r="AP2596" i="1"/>
  <c r="J2596" i="1"/>
  <c r="AQ2596" i="1"/>
  <c r="J2568" i="1"/>
  <c r="AQ2568" i="1"/>
  <c r="AR2568" i="1"/>
  <c r="K2568" i="1"/>
  <c r="AS2568" i="1"/>
  <c r="L2568" i="1"/>
  <c r="K2508" i="1"/>
  <c r="AP2508" i="1"/>
  <c r="AR2508" i="1"/>
  <c r="J2508" i="1"/>
  <c r="L2508" i="1"/>
  <c r="H2462" i="1"/>
  <c r="AP2462" i="1"/>
  <c r="J2462" i="1"/>
  <c r="AQ2462" i="1"/>
  <c r="K2462" i="1"/>
  <c r="AR2462" i="1"/>
  <c r="L2462" i="1"/>
  <c r="H2395" i="1"/>
  <c r="AP2395" i="1"/>
  <c r="J2395" i="1"/>
  <c r="AQ2395" i="1"/>
  <c r="K2395" i="1"/>
  <c r="AR2395" i="1"/>
  <c r="L2395" i="1"/>
  <c r="L3206" i="1"/>
  <c r="AR3166" i="1"/>
  <c r="L3130" i="1"/>
  <c r="M3130" i="1" s="1"/>
  <c r="L3226" i="1"/>
  <c r="AQ3206" i="1"/>
  <c r="L3205" i="1"/>
  <c r="AR3130" i="1"/>
  <c r="AP3052" i="1"/>
  <c r="AR3052" i="1"/>
  <c r="J3052" i="1"/>
  <c r="J2641" i="1"/>
  <c r="AQ2641" i="1"/>
  <c r="K2641" i="1"/>
  <c r="AR2641" i="1"/>
  <c r="L2641" i="1"/>
  <c r="AS2641" i="1"/>
  <c r="H3257" i="1"/>
  <c r="AS3255" i="1"/>
  <c r="M3255" i="1"/>
  <c r="L3250" i="1"/>
  <c r="AR3232" i="1"/>
  <c r="M3219" i="1"/>
  <c r="H3212" i="1"/>
  <c r="AP3211" i="1"/>
  <c r="H3211" i="1"/>
  <c r="AP3205" i="1"/>
  <c r="H3200" i="1"/>
  <c r="AS3198" i="1"/>
  <c r="K3196" i="1"/>
  <c r="AQ3195" i="1"/>
  <c r="J3195" i="1"/>
  <c r="M3195" i="1" s="1"/>
  <c r="H3193" i="1"/>
  <c r="AR3189" i="1"/>
  <c r="AS3173" i="1"/>
  <c r="K3173" i="1"/>
  <c r="AP3165" i="1"/>
  <c r="AP3164" i="1"/>
  <c r="H3164" i="1"/>
  <c r="K3162" i="1"/>
  <c r="AS3156" i="1"/>
  <c r="J3156" i="1"/>
  <c r="AR3146" i="1"/>
  <c r="L3143" i="1"/>
  <c r="AR3142" i="1"/>
  <c r="AR3141" i="1"/>
  <c r="AR3140" i="1"/>
  <c r="J3115" i="1"/>
  <c r="AQ3115" i="1"/>
  <c r="AS3110" i="1"/>
  <c r="H3110" i="1"/>
  <c r="J3100" i="1"/>
  <c r="AP3100" i="1"/>
  <c r="K3100" i="1"/>
  <c r="AQ3100" i="1"/>
  <c r="K3073" i="1"/>
  <c r="AP3073" i="1"/>
  <c r="AR3073" i="1"/>
  <c r="J3073" i="1"/>
  <c r="AS3073" i="1"/>
  <c r="L3073" i="1"/>
  <c r="H3046" i="1"/>
  <c r="AP3044" i="1"/>
  <c r="AR3044" i="1"/>
  <c r="J3044" i="1"/>
  <c r="AS3044" i="1"/>
  <c r="L3044" i="1"/>
  <c r="J3014" i="1"/>
  <c r="AR3014" i="1"/>
  <c r="L3014" i="1"/>
  <c r="AR3008" i="1"/>
  <c r="J3008" i="1"/>
  <c r="AS2895" i="1"/>
  <c r="AP2894" i="1"/>
  <c r="J2894" i="1"/>
  <c r="AQ2894" i="1"/>
  <c r="K2894" i="1"/>
  <c r="AR2894" i="1"/>
  <c r="AP2887" i="1"/>
  <c r="J2887" i="1"/>
  <c r="AQ2887" i="1"/>
  <c r="H2886" i="1"/>
  <c r="H2825" i="1"/>
  <c r="AP2825" i="1"/>
  <c r="AR2825" i="1"/>
  <c r="J2825" i="1"/>
  <c r="AS2825" i="1"/>
  <c r="L2825" i="1"/>
  <c r="AP2806" i="1"/>
  <c r="J2806" i="1"/>
  <c r="AQ2806" i="1"/>
  <c r="K2806" i="1"/>
  <c r="AR2806" i="1"/>
  <c r="L2806" i="1"/>
  <c r="AS2806" i="1"/>
  <c r="K2760" i="1"/>
  <c r="AP2760" i="1"/>
  <c r="AR2760" i="1"/>
  <c r="J2760" i="1"/>
  <c r="AS2760" i="1"/>
  <c r="L2760" i="1"/>
  <c r="H2749" i="1"/>
  <c r="K2711" i="1"/>
  <c r="AS2699" i="1"/>
  <c r="AS2671" i="1"/>
  <c r="H2671" i="1"/>
  <c r="J2671" i="1"/>
  <c r="AP2671" i="1"/>
  <c r="AS2653" i="1"/>
  <c r="AR2653" i="1"/>
  <c r="L2653" i="1"/>
  <c r="AP2643" i="1"/>
  <c r="J2643" i="1"/>
  <c r="AQ2643" i="1"/>
  <c r="K2643" i="1"/>
  <c r="AR2643" i="1"/>
  <c r="AR2611" i="1"/>
  <c r="AS2611" i="1"/>
  <c r="L2611" i="1"/>
  <c r="AR2582" i="1"/>
  <c r="K2582" i="1"/>
  <c r="K2532" i="1"/>
  <c r="AR2532" i="1"/>
  <c r="AP2532" i="1"/>
  <c r="AQ2532" i="1"/>
  <c r="J2532" i="1"/>
  <c r="L2532" i="1"/>
  <c r="J2519" i="1"/>
  <c r="AQ2519" i="1"/>
  <c r="AR2519" i="1"/>
  <c r="K2519" i="1"/>
  <c r="AS2519" i="1"/>
  <c r="L2519" i="1"/>
  <c r="L2482" i="1"/>
  <c r="AR2482" i="1"/>
  <c r="AS2482" i="1"/>
  <c r="K3166" i="1"/>
  <c r="AS3164" i="1"/>
  <c r="M3131" i="1"/>
  <c r="K2720" i="1"/>
  <c r="AP2720" i="1"/>
  <c r="AR2720" i="1"/>
  <c r="J2720" i="1"/>
  <c r="AS2720" i="1"/>
  <c r="L2720" i="1"/>
  <c r="K2573" i="1"/>
  <c r="AP2573" i="1"/>
  <c r="AR2573" i="1"/>
  <c r="J2573" i="1"/>
  <c r="L2573" i="1"/>
  <c r="AR3212" i="1"/>
  <c r="H3196" i="1"/>
  <c r="AP3195" i="1"/>
  <c r="H3195" i="1"/>
  <c r="AS3193" i="1"/>
  <c r="AP3189" i="1"/>
  <c r="AR3173" i="1"/>
  <c r="H3173" i="1"/>
  <c r="AS3162" i="1"/>
  <c r="H3162" i="1"/>
  <c r="AQ3156" i="1"/>
  <c r="H3156" i="1"/>
  <c r="AP3141" i="1"/>
  <c r="AR3110" i="1"/>
  <c r="AP3098" i="1"/>
  <c r="J3098" i="1"/>
  <c r="AQ3098" i="1"/>
  <c r="H3082" i="1"/>
  <c r="J3082" i="1"/>
  <c r="AP3082" i="1"/>
  <c r="AR3078" i="1"/>
  <c r="AS3078" i="1"/>
  <c r="L3078" i="1"/>
  <c r="AQ3008" i="1"/>
  <c r="H3008" i="1"/>
  <c r="AQ3002" i="1"/>
  <c r="AR3002" i="1"/>
  <c r="K3002" i="1"/>
  <c r="AS3002" i="1"/>
  <c r="L3002" i="1"/>
  <c r="K2963" i="1"/>
  <c r="AP2963" i="1"/>
  <c r="AR2963" i="1"/>
  <c r="J2963" i="1"/>
  <c r="AS2963" i="1"/>
  <c r="H2958" i="1"/>
  <c r="H2956" i="1"/>
  <c r="AP2956" i="1"/>
  <c r="AR2956" i="1"/>
  <c r="J2956" i="1"/>
  <c r="AS2956" i="1"/>
  <c r="L2956" i="1"/>
  <c r="H2940" i="1"/>
  <c r="AP2940" i="1"/>
  <c r="AR2940" i="1"/>
  <c r="J2940" i="1"/>
  <c r="AS2940" i="1"/>
  <c r="L2940" i="1"/>
  <c r="J2934" i="1"/>
  <c r="L2934" i="1"/>
  <c r="AR2895" i="1"/>
  <c r="AP2878" i="1"/>
  <c r="J2878" i="1"/>
  <c r="AQ2878" i="1"/>
  <c r="K2878" i="1"/>
  <c r="AR2878" i="1"/>
  <c r="H2875" i="1"/>
  <c r="AP2842" i="1"/>
  <c r="AQ2842" i="1"/>
  <c r="J2842" i="1"/>
  <c r="AR2842" i="1"/>
  <c r="K2842" i="1"/>
  <c r="K2792" i="1"/>
  <c r="AP2792" i="1"/>
  <c r="AR2792" i="1"/>
  <c r="J2792" i="1"/>
  <c r="AS2792" i="1"/>
  <c r="L2792" i="1"/>
  <c r="AP2725" i="1"/>
  <c r="J2725" i="1"/>
  <c r="AQ2725" i="1"/>
  <c r="AS2711" i="1"/>
  <c r="H2711" i="1"/>
  <c r="AP2703" i="1"/>
  <c r="J2703" i="1"/>
  <c r="AQ2703" i="1"/>
  <c r="K2703" i="1"/>
  <c r="AR2703" i="1"/>
  <c r="AR2699" i="1"/>
  <c r="L2688" i="1"/>
  <c r="AP2635" i="1"/>
  <c r="J2635" i="1"/>
  <c r="AQ2635" i="1"/>
  <c r="K2635" i="1"/>
  <c r="AR2635" i="1"/>
  <c r="L2596" i="1"/>
  <c r="AP2580" i="1"/>
  <c r="J2580" i="1"/>
  <c r="AQ2580" i="1"/>
  <c r="J2548" i="1"/>
  <c r="AQ2548" i="1"/>
  <c r="AP2548" i="1"/>
  <c r="AR2548" i="1"/>
  <c r="K2548" i="1"/>
  <c r="J2540" i="1"/>
  <c r="AQ2540" i="1"/>
  <c r="AP2540" i="1"/>
  <c r="H2540" i="1"/>
  <c r="AR2540" i="1"/>
  <c r="K2540" i="1"/>
  <c r="L2540" i="1"/>
  <c r="K3206" i="1"/>
  <c r="M3202" i="1"/>
  <c r="AQ3166" i="1"/>
  <c r="J2875" i="1"/>
  <c r="AR2875" i="1"/>
  <c r="L2875" i="1"/>
  <c r="K2776" i="1"/>
  <c r="AP2776" i="1"/>
  <c r="AR2776" i="1"/>
  <c r="J2776" i="1"/>
  <c r="AS2776" i="1"/>
  <c r="L2776" i="1"/>
  <c r="AP2489" i="1"/>
  <c r="J2489" i="1"/>
  <c r="AQ2489" i="1"/>
  <c r="AR2489" i="1"/>
  <c r="AS2489" i="1"/>
  <c r="K2489" i="1"/>
  <c r="L2489" i="1"/>
  <c r="AQ2329" i="1"/>
  <c r="AR2329" i="1"/>
  <c r="K2329" i="1"/>
  <c r="AS2329" i="1"/>
  <c r="L2329" i="1"/>
  <c r="AR3257" i="1"/>
  <c r="AS3250" i="1"/>
  <c r="AR3200" i="1"/>
  <c r="AR3196" i="1"/>
  <c r="AQ3173" i="1"/>
  <c r="AP3156" i="1"/>
  <c r="AS3143" i="1"/>
  <c r="J3135" i="1"/>
  <c r="AP3135" i="1"/>
  <c r="AR3118" i="1"/>
  <c r="J3108" i="1"/>
  <c r="AQ3108" i="1"/>
  <c r="AR3108" i="1"/>
  <c r="K3108" i="1"/>
  <c r="AS3108" i="1"/>
  <c r="AS3066" i="1"/>
  <c r="K2987" i="1"/>
  <c r="M2987" i="1" s="1"/>
  <c r="AP2987" i="1"/>
  <c r="AR2987" i="1"/>
  <c r="AS2983" i="1"/>
  <c r="L2983" i="1"/>
  <c r="AP2929" i="1"/>
  <c r="J2929" i="1"/>
  <c r="AQ2929" i="1"/>
  <c r="AS2886" i="1"/>
  <c r="J2763" i="1"/>
  <c r="AR2763" i="1"/>
  <c r="H2763" i="1"/>
  <c r="L2763" i="1"/>
  <c r="AS2749" i="1"/>
  <c r="AS2734" i="1"/>
  <c r="AR2711" i="1"/>
  <c r="J2709" i="1"/>
  <c r="AR2709" i="1"/>
  <c r="AS2709" i="1"/>
  <c r="L2709" i="1"/>
  <c r="K2688" i="1"/>
  <c r="AQ2642" i="1"/>
  <c r="AR2642" i="1"/>
  <c r="K2642" i="1"/>
  <c r="AS2642" i="1"/>
  <c r="L2642" i="1"/>
  <c r="H2630" i="1"/>
  <c r="L2627" i="1"/>
  <c r="M2627" i="1" s="1"/>
  <c r="H2622" i="1"/>
  <c r="AP2610" i="1"/>
  <c r="J2610" i="1"/>
  <c r="AQ2610" i="1"/>
  <c r="K2610" i="1"/>
  <c r="AR2610" i="1"/>
  <c r="L2610" i="1"/>
  <c r="AS2610" i="1"/>
  <c r="AP2599" i="1"/>
  <c r="J2599" i="1"/>
  <c r="AQ2599" i="1"/>
  <c r="K2599" i="1"/>
  <c r="AR2599" i="1"/>
  <c r="K2596" i="1"/>
  <c r="H2567" i="1"/>
  <c r="AP2567" i="1"/>
  <c r="J2567" i="1"/>
  <c r="AQ2567" i="1"/>
  <c r="K2567" i="1"/>
  <c r="AR2567" i="1"/>
  <c r="L2522" i="1"/>
  <c r="AS2522" i="1"/>
  <c r="AR2514" i="1"/>
  <c r="AS2514" i="1"/>
  <c r="L2514" i="1"/>
  <c r="J2503" i="1"/>
  <c r="AQ2503" i="1"/>
  <c r="AR2503" i="1"/>
  <c r="K2503" i="1"/>
  <c r="AS2503" i="1"/>
  <c r="L2503" i="1"/>
  <c r="AS3023" i="1"/>
  <c r="L3023" i="1"/>
  <c r="H2988" i="1"/>
  <c r="AP2988" i="1"/>
  <c r="AR2988" i="1"/>
  <c r="J2988" i="1"/>
  <c r="AS2988" i="1"/>
  <c r="J2958" i="1"/>
  <c r="AR2958" i="1"/>
  <c r="AQ2863" i="1"/>
  <c r="AS2863" i="1"/>
  <c r="L2863" i="1"/>
  <c r="H2270" i="1"/>
  <c r="AP2270" i="1"/>
  <c r="AQ2270" i="1"/>
  <c r="J2270" i="1"/>
  <c r="AR2270" i="1"/>
  <c r="K2270" i="1"/>
  <c r="AS2270" i="1"/>
  <c r="L2270" i="1"/>
  <c r="AP3255" i="1"/>
  <c r="AS3254" i="1"/>
  <c r="J3254" i="1"/>
  <c r="M3254" i="1" s="1"/>
  <c r="AQ3235" i="1"/>
  <c r="AR3218" i="1"/>
  <c r="AS3206" i="1"/>
  <c r="AR3203" i="1"/>
  <c r="K3203" i="1"/>
  <c r="AP3198" i="1"/>
  <c r="L3187" i="1"/>
  <c r="M3187" i="1" s="1"/>
  <c r="AR3180" i="1"/>
  <c r="L3176" i="1"/>
  <c r="AS3166" i="1"/>
  <c r="AS3135" i="1"/>
  <c r="L3135" i="1"/>
  <c r="AS3131" i="1"/>
  <c r="AP3118" i="1"/>
  <c r="AS3116" i="1"/>
  <c r="K3116" i="1"/>
  <c r="K3099" i="1"/>
  <c r="AP3099" i="1"/>
  <c r="AS3099" i="1"/>
  <c r="L3098" i="1"/>
  <c r="L3091" i="1"/>
  <c r="AQ3091" i="1"/>
  <c r="J3091" i="1"/>
  <c r="AS3091" i="1"/>
  <c r="K3091" i="1"/>
  <c r="AS3082" i="1"/>
  <c r="L3082" i="1"/>
  <c r="K3076" i="1"/>
  <c r="AP3076" i="1"/>
  <c r="AR3076" i="1"/>
  <c r="AQ3072" i="1"/>
  <c r="H3072" i="1"/>
  <c r="AR3072" i="1"/>
  <c r="K3072" i="1"/>
  <c r="AS3072" i="1"/>
  <c r="AQ3059" i="1"/>
  <c r="J3059" i="1"/>
  <c r="AR3059" i="1"/>
  <c r="K3059" i="1"/>
  <c r="L3059" i="1"/>
  <c r="L3049" i="1"/>
  <c r="L3034" i="1"/>
  <c r="AP3034" i="1"/>
  <c r="AQ3034" i="1"/>
  <c r="J3034" i="1"/>
  <c r="AS3034" i="1"/>
  <c r="K3034" i="1"/>
  <c r="L3016" i="1"/>
  <c r="AP2997" i="1"/>
  <c r="L2997" i="1"/>
  <c r="AR2991" i="1"/>
  <c r="L2976" i="1"/>
  <c r="M2976" i="1" s="1"/>
  <c r="AP2965" i="1"/>
  <c r="AP2936" i="1"/>
  <c r="J2936" i="1"/>
  <c r="AQ2936" i="1"/>
  <c r="K2936" i="1"/>
  <c r="AR2936" i="1"/>
  <c r="J2900" i="1"/>
  <c r="AR2900" i="1"/>
  <c r="L2900" i="1"/>
  <c r="L2894" i="1"/>
  <c r="K2887" i="1"/>
  <c r="H2841" i="1"/>
  <c r="AP2841" i="1"/>
  <c r="AR2841" i="1"/>
  <c r="J2841" i="1"/>
  <c r="AS2841" i="1"/>
  <c r="L2841" i="1"/>
  <c r="AP2834" i="1"/>
  <c r="AR2834" i="1"/>
  <c r="K2834" i="1"/>
  <c r="L2834" i="1"/>
  <c r="K2824" i="1"/>
  <c r="AP2824" i="1"/>
  <c r="H2824" i="1"/>
  <c r="AR2824" i="1"/>
  <c r="J2824" i="1"/>
  <c r="AS2824" i="1"/>
  <c r="J2795" i="1"/>
  <c r="AR2795" i="1"/>
  <c r="L2795" i="1"/>
  <c r="H2777" i="1"/>
  <c r="AP2777" i="1"/>
  <c r="AR2777" i="1"/>
  <c r="J2777" i="1"/>
  <c r="AS2777" i="1"/>
  <c r="L2777" i="1"/>
  <c r="L2725" i="1"/>
  <c r="H2721" i="1"/>
  <c r="AR2721" i="1"/>
  <c r="AS2721" i="1"/>
  <c r="L2721" i="1"/>
  <c r="H2688" i="1"/>
  <c r="K2671" i="1"/>
  <c r="L2643" i="1"/>
  <c r="H2627" i="1"/>
  <c r="AR2619" i="1"/>
  <c r="AS2619" i="1"/>
  <c r="L2619" i="1"/>
  <c r="H2596" i="1"/>
  <c r="J2592" i="1"/>
  <c r="AQ2592" i="1"/>
  <c r="AR2592" i="1"/>
  <c r="K2592" i="1"/>
  <c r="AS2592" i="1"/>
  <c r="L2592" i="1"/>
  <c r="L2580" i="1"/>
  <c r="AP2510" i="1"/>
  <c r="J2510" i="1"/>
  <c r="AQ2510" i="1"/>
  <c r="K2510" i="1"/>
  <c r="AR2510" i="1"/>
  <c r="AP2551" i="1"/>
  <c r="K2541" i="1"/>
  <c r="J2541" i="1"/>
  <c r="K2533" i="1"/>
  <c r="L2533" i="1"/>
  <c r="J2486" i="1"/>
  <c r="AQ2486" i="1"/>
  <c r="K2486" i="1"/>
  <c r="AR2486" i="1"/>
  <c r="J2306" i="1"/>
  <c r="AQ2306" i="1"/>
  <c r="AP2306" i="1"/>
  <c r="H2306" i="1"/>
  <c r="AR2306" i="1"/>
  <c r="K2306" i="1"/>
  <c r="L2306" i="1"/>
  <c r="H2295" i="1"/>
  <c r="AP2295" i="1"/>
  <c r="J2295" i="1"/>
  <c r="AQ2295" i="1"/>
  <c r="K2295" i="1"/>
  <c r="AR2295" i="1"/>
  <c r="H3134" i="1"/>
  <c r="H3116" i="1"/>
  <c r="H3099" i="1"/>
  <c r="AS3088" i="1"/>
  <c r="AR3081" i="1"/>
  <c r="AR3075" i="1"/>
  <c r="H3064" i="1"/>
  <c r="AR3062" i="1"/>
  <c r="AR3048" i="1"/>
  <c r="H3048" i="1"/>
  <c r="AR2998" i="1"/>
  <c r="AR2995" i="1"/>
  <c r="H2995" i="1"/>
  <c r="H2950" i="1"/>
  <c r="AR2947" i="1"/>
  <c r="H2947" i="1"/>
  <c r="AR2938" i="1"/>
  <c r="H2938" i="1"/>
  <c r="H2930" i="1"/>
  <c r="AR2906" i="1"/>
  <c r="AP2905" i="1"/>
  <c r="H2903" i="1"/>
  <c r="AR2901" i="1"/>
  <c r="H2896" i="1"/>
  <c r="H2879" i="1"/>
  <c r="AQ2874" i="1"/>
  <c r="H2867" i="1"/>
  <c r="AR2839" i="1"/>
  <c r="H2839" i="1"/>
  <c r="AR2837" i="1"/>
  <c r="K2837" i="1"/>
  <c r="AR2833" i="1"/>
  <c r="H2827" i="1"/>
  <c r="AR2817" i="1"/>
  <c r="H2800" i="1"/>
  <c r="AS2782" i="1"/>
  <c r="L2782" i="1"/>
  <c r="AR2773" i="1"/>
  <c r="K2773" i="1"/>
  <c r="H2755" i="1"/>
  <c r="AP2752" i="1"/>
  <c r="H2750" i="1"/>
  <c r="H2747" i="1"/>
  <c r="L2744" i="1"/>
  <c r="AR2742" i="1"/>
  <c r="L2742" i="1"/>
  <c r="AR2739" i="1"/>
  <c r="L2730" i="1"/>
  <c r="AP2728" i="1"/>
  <c r="AS2713" i="1"/>
  <c r="AP2708" i="1"/>
  <c r="AR2698" i="1"/>
  <c r="L2698" i="1"/>
  <c r="H2692" i="1"/>
  <c r="AQ2691" i="1"/>
  <c r="K2691" i="1"/>
  <c r="M2691" i="1" s="1"/>
  <c r="AR2683" i="1"/>
  <c r="L2683" i="1"/>
  <c r="L2680" i="1"/>
  <c r="AR2667" i="1"/>
  <c r="K2667" i="1"/>
  <c r="H2661" i="1"/>
  <c r="AS2652" i="1"/>
  <c r="L2652" i="1"/>
  <c r="L2647" i="1"/>
  <c r="AS2626" i="1"/>
  <c r="L2626" i="1"/>
  <c r="H2624" i="1"/>
  <c r="AS2618" i="1"/>
  <c r="L2618" i="1"/>
  <c r="AQ2609" i="1"/>
  <c r="H2602" i="1"/>
  <c r="AP2597" i="1"/>
  <c r="AR2591" i="1"/>
  <c r="K2591" i="1"/>
  <c r="AR2581" i="1"/>
  <c r="H2581" i="1"/>
  <c r="AQ2576" i="1"/>
  <c r="AR2572" i="1"/>
  <c r="K2572" i="1"/>
  <c r="H2570" i="1"/>
  <c r="M2559" i="1"/>
  <c r="J2552" i="1"/>
  <c r="AR2552" i="1"/>
  <c r="L2551" i="1"/>
  <c r="AR2547" i="1"/>
  <c r="AS2547" i="1"/>
  <c r="M2543" i="1"/>
  <c r="AP2543" i="1"/>
  <c r="AR2539" i="1"/>
  <c r="J2535" i="1"/>
  <c r="M2535" i="1" s="1"/>
  <c r="AQ2535" i="1"/>
  <c r="AS2531" i="1"/>
  <c r="AQ2513" i="1"/>
  <c r="H2513" i="1"/>
  <c r="AR2507" i="1"/>
  <c r="K2507" i="1"/>
  <c r="H2506" i="1"/>
  <c r="AR2502" i="1"/>
  <c r="K2502" i="1"/>
  <c r="H2492" i="1"/>
  <c r="H2467" i="1"/>
  <c r="AP2467" i="1"/>
  <c r="J2467" i="1"/>
  <c r="AQ2467" i="1"/>
  <c r="K2467" i="1"/>
  <c r="AR2467" i="1"/>
  <c r="J2454" i="1"/>
  <c r="AQ2454" i="1"/>
  <c r="AR2454" i="1"/>
  <c r="K2454" i="1"/>
  <c r="AS2454" i="1"/>
  <c r="L2454" i="1"/>
  <c r="AP2381" i="1"/>
  <c r="AQ2381" i="1"/>
  <c r="J2381" i="1"/>
  <c r="AR2381" i="1"/>
  <c r="K2381" i="1"/>
  <c r="K2345" i="1"/>
  <c r="AP2345" i="1"/>
  <c r="AR2345" i="1"/>
  <c r="J2345" i="1"/>
  <c r="L2345" i="1"/>
  <c r="AR2335" i="1"/>
  <c r="AS2335" i="1"/>
  <c r="J2315" i="1"/>
  <c r="AQ2315" i="1"/>
  <c r="K2315" i="1"/>
  <c r="AR2315" i="1"/>
  <c r="L2315" i="1"/>
  <c r="AS2315" i="1"/>
  <c r="H3108" i="1"/>
  <c r="H3098" i="1"/>
  <c r="AQ3062" i="1"/>
  <c r="H3052" i="1"/>
  <c r="H3012" i="1"/>
  <c r="AR3006" i="1"/>
  <c r="H3004" i="1"/>
  <c r="AP2995" i="1"/>
  <c r="AR2990" i="1"/>
  <c r="AR2982" i="1"/>
  <c r="AR2974" i="1"/>
  <c r="H2972" i="1"/>
  <c r="AR2966" i="1"/>
  <c r="H2963" i="1"/>
  <c r="AP2947" i="1"/>
  <c r="H2939" i="1"/>
  <c r="H2937" i="1"/>
  <c r="AR2935" i="1"/>
  <c r="H2929" i="1"/>
  <c r="AS2927" i="1"/>
  <c r="AP2906" i="1"/>
  <c r="H2898" i="1"/>
  <c r="H2895" i="1"/>
  <c r="AS2893" i="1"/>
  <c r="H2887" i="1"/>
  <c r="AS2885" i="1"/>
  <c r="H2882" i="1"/>
  <c r="H2865" i="1"/>
  <c r="H2863" i="1"/>
  <c r="AR2861" i="1"/>
  <c r="K2861" i="1"/>
  <c r="M2861" i="1" s="1"/>
  <c r="AR2853" i="1"/>
  <c r="K2853" i="1"/>
  <c r="AR2845" i="1"/>
  <c r="K2845" i="1"/>
  <c r="L2843" i="1"/>
  <c r="H2838" i="1"/>
  <c r="AQ2837" i="1"/>
  <c r="J2837" i="1"/>
  <c r="AR2836" i="1"/>
  <c r="AP2833" i="1"/>
  <c r="AS2822" i="1"/>
  <c r="L2822" i="1"/>
  <c r="AR2819" i="1"/>
  <c r="AP2817" i="1"/>
  <c r="AS2814" i="1"/>
  <c r="L2814" i="1"/>
  <c r="L2809" i="1"/>
  <c r="H2807" i="1"/>
  <c r="AR2805" i="1"/>
  <c r="K2805" i="1"/>
  <c r="AP2800" i="1"/>
  <c r="H2795" i="1"/>
  <c r="H2792" i="1"/>
  <c r="AS2790" i="1"/>
  <c r="L2790" i="1"/>
  <c r="AR2787" i="1"/>
  <c r="AR2782" i="1"/>
  <c r="K2782" i="1"/>
  <c r="K2778" i="1"/>
  <c r="H2776" i="1"/>
  <c r="H2774" i="1"/>
  <c r="AQ2773" i="1"/>
  <c r="J2773" i="1"/>
  <c r="AR2772" i="1"/>
  <c r="AR2770" i="1"/>
  <c r="AS2753" i="1"/>
  <c r="AS2744" i="1"/>
  <c r="J2744" i="1"/>
  <c r="AQ2742" i="1"/>
  <c r="K2742" i="1"/>
  <c r="M2742" i="1" s="1"/>
  <c r="H2737" i="1"/>
  <c r="L2731" i="1"/>
  <c r="AR2730" i="1"/>
  <c r="K2730" i="1"/>
  <c r="AS2729" i="1"/>
  <c r="H2720" i="1"/>
  <c r="AR2715" i="1"/>
  <c r="AR2713" i="1"/>
  <c r="H2709" i="1"/>
  <c r="H2699" i="1"/>
  <c r="AQ2698" i="1"/>
  <c r="K2698" i="1"/>
  <c r="AR2693" i="1"/>
  <c r="AP2691" i="1"/>
  <c r="AR2690" i="1"/>
  <c r="AQ2683" i="1"/>
  <c r="K2683" i="1"/>
  <c r="K2680" i="1"/>
  <c r="AS2679" i="1"/>
  <c r="AQ2667" i="1"/>
  <c r="J2667" i="1"/>
  <c r="AR2652" i="1"/>
  <c r="K2652" i="1"/>
  <c r="AS2647" i="1"/>
  <c r="K2647" i="1"/>
  <c r="H2641" i="1"/>
  <c r="L2638" i="1"/>
  <c r="M2638" i="1" s="1"/>
  <c r="H2635" i="1"/>
  <c r="AS2633" i="1"/>
  <c r="L2633" i="1"/>
  <c r="AR2626" i="1"/>
  <c r="K2626" i="1"/>
  <c r="AS2625" i="1"/>
  <c r="L2625" i="1"/>
  <c r="AR2618" i="1"/>
  <c r="K2618" i="1"/>
  <c r="AS2617" i="1"/>
  <c r="H2611" i="1"/>
  <c r="H2600" i="1"/>
  <c r="AQ2591" i="1"/>
  <c r="J2591" i="1"/>
  <c r="AR2590" i="1"/>
  <c r="AP2581" i="1"/>
  <c r="AQ2572" i="1"/>
  <c r="J2572" i="1"/>
  <c r="AS2571" i="1"/>
  <c r="H2568" i="1"/>
  <c r="H2563" i="1"/>
  <c r="L2560" i="1"/>
  <c r="K2551" i="1"/>
  <c r="J2544" i="1"/>
  <c r="AR2544" i="1"/>
  <c r="J2536" i="1"/>
  <c r="K2536" i="1"/>
  <c r="AS2536" i="1"/>
  <c r="K2527" i="1"/>
  <c r="AR2527" i="1"/>
  <c r="H2521" i="1"/>
  <c r="H2514" i="1"/>
  <c r="AQ2507" i="1"/>
  <c r="J2507" i="1"/>
  <c r="AS2506" i="1"/>
  <c r="AQ2502" i="1"/>
  <c r="J2502" i="1"/>
  <c r="L2500" i="1"/>
  <c r="AR2499" i="1"/>
  <c r="K2499" i="1"/>
  <c r="M2499" i="1" s="1"/>
  <c r="L2495" i="1"/>
  <c r="L2486" i="1"/>
  <c r="K2460" i="1"/>
  <c r="AP2460" i="1"/>
  <c r="AR2460" i="1"/>
  <c r="J2460" i="1"/>
  <c r="L2460" i="1"/>
  <c r="AP2368" i="1"/>
  <c r="J2368" i="1"/>
  <c r="AQ2368" i="1"/>
  <c r="K2368" i="1"/>
  <c r="AR2368" i="1"/>
  <c r="AP2357" i="1"/>
  <c r="AQ2357" i="1"/>
  <c r="J2357" i="1"/>
  <c r="AR2357" i="1"/>
  <c r="K2357" i="1"/>
  <c r="AR2044" i="1"/>
  <c r="AS2044" i="1"/>
  <c r="L2044" i="1"/>
  <c r="H3096" i="1"/>
  <c r="H3089" i="1"/>
  <c r="H3073" i="1"/>
  <c r="AS3070" i="1"/>
  <c r="H3066" i="1"/>
  <c r="H3042" i="1"/>
  <c r="AR3040" i="1"/>
  <c r="H3038" i="1"/>
  <c r="AS3025" i="1"/>
  <c r="H3014" i="1"/>
  <c r="M2993" i="1"/>
  <c r="M2985" i="1"/>
  <c r="H2979" i="1"/>
  <c r="L2971" i="1"/>
  <c r="AS2969" i="1"/>
  <c r="AS2961" i="1"/>
  <c r="AS2953" i="1"/>
  <c r="AR2950" i="1"/>
  <c r="H2932" i="1"/>
  <c r="H2900" i="1"/>
  <c r="AS2896" i="1"/>
  <c r="H2890" i="1"/>
  <c r="AR2867" i="1"/>
  <c r="L2864" i="1"/>
  <c r="M2864" i="1" s="1"/>
  <c r="H2862" i="1"/>
  <c r="AQ2861" i="1"/>
  <c r="H2854" i="1"/>
  <c r="AQ2853" i="1"/>
  <c r="H2849" i="1"/>
  <c r="H2846" i="1"/>
  <c r="AQ2845" i="1"/>
  <c r="L2835" i="1"/>
  <c r="AS2830" i="1"/>
  <c r="AR2827" i="1"/>
  <c r="AR2822" i="1"/>
  <c r="K2822" i="1"/>
  <c r="L2820" i="1"/>
  <c r="AR2814" i="1"/>
  <c r="K2814" i="1"/>
  <c r="K2810" i="1"/>
  <c r="AS2809" i="1"/>
  <c r="J2809" i="1"/>
  <c r="H2808" i="1"/>
  <c r="H2806" i="1"/>
  <c r="AQ2805" i="1"/>
  <c r="J2805" i="1"/>
  <c r="AR2804" i="1"/>
  <c r="AR2790" i="1"/>
  <c r="K2790" i="1"/>
  <c r="L2788" i="1"/>
  <c r="AQ2782" i="1"/>
  <c r="J2782" i="1"/>
  <c r="L2779" i="1"/>
  <c r="AR2778" i="1"/>
  <c r="J2778" i="1"/>
  <c r="L2771" i="1"/>
  <c r="H2769" i="1"/>
  <c r="AR2755" i="1"/>
  <c r="AR2753" i="1"/>
  <c r="AR2747" i="1"/>
  <c r="L2745" i="1"/>
  <c r="AR2744" i="1"/>
  <c r="AP2742" i="1"/>
  <c r="H2734" i="1"/>
  <c r="AQ2730" i="1"/>
  <c r="J2730" i="1"/>
  <c r="AR2729" i="1"/>
  <c r="H2723" i="1"/>
  <c r="AP2698" i="1"/>
  <c r="AP2683" i="1"/>
  <c r="AR2680" i="1"/>
  <c r="J2680" i="1"/>
  <c r="AR2679" i="1"/>
  <c r="AS2661" i="1"/>
  <c r="AQ2652" i="1"/>
  <c r="J2652" i="1"/>
  <c r="AR2647" i="1"/>
  <c r="J2638" i="1"/>
  <c r="AR2633" i="1"/>
  <c r="K2633" i="1"/>
  <c r="AQ2626" i="1"/>
  <c r="J2626" i="1"/>
  <c r="H2619" i="1"/>
  <c r="AQ2618" i="1"/>
  <c r="J2618" i="1"/>
  <c r="H2610" i="1"/>
  <c r="M2608" i="1"/>
  <c r="H2592" i="1"/>
  <c r="AP2591" i="1"/>
  <c r="L2587" i="1"/>
  <c r="H2573" i="1"/>
  <c r="AP2572" i="1"/>
  <c r="AR2564" i="1"/>
  <c r="K2564" i="1"/>
  <c r="H2562" i="1"/>
  <c r="AS2560" i="1"/>
  <c r="K2560" i="1"/>
  <c r="L2555" i="1"/>
  <c r="AR2551" i="1"/>
  <c r="J2551" i="1"/>
  <c r="H2549" i="1"/>
  <c r="AS2546" i="1"/>
  <c r="L2541" i="1"/>
  <c r="J2533" i="1"/>
  <c r="J2530" i="1"/>
  <c r="M2530" i="1" s="1"/>
  <c r="AQ2530" i="1"/>
  <c r="J2528" i="1"/>
  <c r="L2528" i="1"/>
  <c r="L2527" i="1"/>
  <c r="H2522" i="1"/>
  <c r="H2519" i="1"/>
  <c r="H2508" i="1"/>
  <c r="AP2507" i="1"/>
  <c r="H2503" i="1"/>
  <c r="AP2502" i="1"/>
  <c r="J2500" i="1"/>
  <c r="H2497" i="1"/>
  <c r="AS2495" i="1"/>
  <c r="K2495" i="1"/>
  <c r="H2494" i="1"/>
  <c r="L2490" i="1"/>
  <c r="J2487" i="1"/>
  <c r="K2487" i="1"/>
  <c r="AS2487" i="1"/>
  <c r="L2487" i="1"/>
  <c r="AQ2487" i="1"/>
  <c r="H2486" i="1"/>
  <c r="H2355" i="1"/>
  <c r="AP2355" i="1"/>
  <c r="J2355" i="1"/>
  <c r="AQ2355" i="1"/>
  <c r="K2355" i="1"/>
  <c r="AR2355" i="1"/>
  <c r="AQ2313" i="1"/>
  <c r="AR2313" i="1"/>
  <c r="K2313" i="1"/>
  <c r="AS2313" i="1"/>
  <c r="L2313" i="1"/>
  <c r="L2295" i="1"/>
  <c r="H3091" i="1"/>
  <c r="H3080" i="1"/>
  <c r="H3041" i="1"/>
  <c r="H3034" i="1"/>
  <c r="H3002" i="1"/>
  <c r="H2994" i="1"/>
  <c r="M2961" i="1"/>
  <c r="H2934" i="1"/>
  <c r="H2873" i="1"/>
  <c r="H2857" i="1"/>
  <c r="H2835" i="1"/>
  <c r="AQ2822" i="1"/>
  <c r="AQ2814" i="1"/>
  <c r="AR2810" i="1"/>
  <c r="AR2809" i="1"/>
  <c r="L2803" i="1"/>
  <c r="AQ2790" i="1"/>
  <c r="J2790" i="1"/>
  <c r="H2782" i="1"/>
  <c r="AQ2778" i="1"/>
  <c r="H2771" i="1"/>
  <c r="AP2744" i="1"/>
  <c r="H2742" i="1"/>
  <c r="H2698" i="1"/>
  <c r="H2683" i="1"/>
  <c r="H2652" i="1"/>
  <c r="H2648" i="1"/>
  <c r="AR2638" i="1"/>
  <c r="H2638" i="1"/>
  <c r="AQ2633" i="1"/>
  <c r="H2633" i="1"/>
  <c r="H2626" i="1"/>
  <c r="H2618" i="1"/>
  <c r="H2593" i="1"/>
  <c r="M2588" i="1"/>
  <c r="H2587" i="1"/>
  <c r="AR2560" i="1"/>
  <c r="H2560" i="1"/>
  <c r="M2556" i="1"/>
  <c r="H2555" i="1"/>
  <c r="AQ2551" i="1"/>
  <c r="H2551" i="1"/>
  <c r="H2541" i="1"/>
  <c r="H2533" i="1"/>
  <c r="AR2500" i="1"/>
  <c r="H2500" i="1"/>
  <c r="AR2495" i="1"/>
  <c r="J2491" i="1"/>
  <c r="AQ2491" i="1"/>
  <c r="H2490" i="1"/>
  <c r="AR2441" i="1"/>
  <c r="AS2441" i="1"/>
  <c r="L2441" i="1"/>
  <c r="J2331" i="1"/>
  <c r="AQ2331" i="1"/>
  <c r="AR2331" i="1"/>
  <c r="K2331" i="1"/>
  <c r="AS2331" i="1"/>
  <c r="L2331" i="1"/>
  <c r="J2286" i="1"/>
  <c r="AQ2286" i="1"/>
  <c r="K2286" i="1"/>
  <c r="AR2286" i="1"/>
  <c r="L2286" i="1"/>
  <c r="AS2286" i="1"/>
  <c r="L2225" i="1"/>
  <c r="AP2225" i="1"/>
  <c r="AQ2225" i="1"/>
  <c r="J2225" i="1"/>
  <c r="AP2188" i="1"/>
  <c r="K2188" i="1"/>
  <c r="AR2188" i="1"/>
  <c r="AQ2188" i="1"/>
  <c r="AS2188" i="1"/>
  <c r="J2188" i="1"/>
  <c r="L2188" i="1"/>
  <c r="AR2843" i="1"/>
  <c r="AP2809" i="1"/>
  <c r="M2798" i="1"/>
  <c r="H2790" i="1"/>
  <c r="H2785" i="1"/>
  <c r="AS2745" i="1"/>
  <c r="AR2731" i="1"/>
  <c r="AP2638" i="1"/>
  <c r="AQ2560" i="1"/>
  <c r="AR2541" i="1"/>
  <c r="AR2533" i="1"/>
  <c r="L2513" i="1"/>
  <c r="AS2513" i="1"/>
  <c r="AP2500" i="1"/>
  <c r="AQ2495" i="1"/>
  <c r="K2492" i="1"/>
  <c r="J2492" i="1"/>
  <c r="AP2492" i="1"/>
  <c r="AP2486" i="1"/>
  <c r="AP2448" i="1"/>
  <c r="J2448" i="1"/>
  <c r="AQ2448" i="1"/>
  <c r="K2448" i="1"/>
  <c r="AR2448" i="1"/>
  <c r="L2448" i="1"/>
  <c r="AS2448" i="1"/>
  <c r="L2368" i="1"/>
  <c r="H2317" i="1"/>
  <c r="AP2317" i="1"/>
  <c r="J2317" i="1"/>
  <c r="AQ2317" i="1"/>
  <c r="K2317" i="1"/>
  <c r="AR2317" i="1"/>
  <c r="H2552" i="1"/>
  <c r="H2544" i="1"/>
  <c r="H2538" i="1"/>
  <c r="H2531" i="1"/>
  <c r="M2523" i="1"/>
  <c r="M2518" i="1"/>
  <c r="M2511" i="1"/>
  <c r="AR2484" i="1"/>
  <c r="H2484" i="1"/>
  <c r="AR2479" i="1"/>
  <c r="H2479" i="1"/>
  <c r="J2476" i="1"/>
  <c r="AQ2475" i="1"/>
  <c r="AS2474" i="1"/>
  <c r="AP2473" i="1"/>
  <c r="H2473" i="1"/>
  <c r="AS2471" i="1"/>
  <c r="K2471" i="1"/>
  <c r="M2471" i="1" s="1"/>
  <c r="AQ2470" i="1"/>
  <c r="L2468" i="1"/>
  <c r="H2466" i="1"/>
  <c r="AQ2465" i="1"/>
  <c r="J2465" i="1"/>
  <c r="L2463" i="1"/>
  <c r="M2463" i="1" s="1"/>
  <c r="M2459" i="1"/>
  <c r="AR2457" i="1"/>
  <c r="M2446" i="1"/>
  <c r="AP2427" i="1"/>
  <c r="AQ2422" i="1"/>
  <c r="AR2419" i="1"/>
  <c r="H2419" i="1"/>
  <c r="AR2417" i="1"/>
  <c r="AR2414" i="1"/>
  <c r="H2414" i="1"/>
  <c r="J2411" i="1"/>
  <c r="AQ2410" i="1"/>
  <c r="AS2409" i="1"/>
  <c r="H2399" i="1"/>
  <c r="AQ2398" i="1"/>
  <c r="AR2397" i="1"/>
  <c r="AS2396" i="1"/>
  <c r="L2396" i="1"/>
  <c r="AR2393" i="1"/>
  <c r="H2393" i="1"/>
  <c r="AP2392" i="1"/>
  <c r="AQ2386" i="1"/>
  <c r="L2380" i="1"/>
  <c r="M2380" i="1" s="1"/>
  <c r="AR2379" i="1"/>
  <c r="AS2378" i="1"/>
  <c r="K2378" i="1"/>
  <c r="AP2377" i="1"/>
  <c r="L2369" i="1"/>
  <c r="AP2366" i="1"/>
  <c r="AQ2365" i="1"/>
  <c r="H2365" i="1"/>
  <c r="AQ2364" i="1"/>
  <c r="AQ2362" i="1"/>
  <c r="L2356" i="1"/>
  <c r="AR2353" i="1"/>
  <c r="H2353" i="1"/>
  <c r="AP2352" i="1"/>
  <c r="H2343" i="1"/>
  <c r="AQ2342" i="1"/>
  <c r="AR2341" i="1"/>
  <c r="J2341" i="1"/>
  <c r="AR2340" i="1"/>
  <c r="H2340" i="1"/>
  <c r="AP2339" i="1"/>
  <c r="AR2338" i="1"/>
  <c r="J2328" i="1"/>
  <c r="AQ2327" i="1"/>
  <c r="AS2326" i="1"/>
  <c r="AP2324" i="1"/>
  <c r="J2312" i="1"/>
  <c r="AQ2311" i="1"/>
  <c r="AS2310" i="1"/>
  <c r="J2307" i="1"/>
  <c r="K2307" i="1"/>
  <c r="AR2307" i="1"/>
  <c r="AR2288" i="1"/>
  <c r="AP2280" i="1"/>
  <c r="K2278" i="1"/>
  <c r="AR2278" i="1"/>
  <c r="J2278" i="1"/>
  <c r="AP2152" i="1"/>
  <c r="J2152" i="1"/>
  <c r="AQ2152" i="1"/>
  <c r="AR2152" i="1"/>
  <c r="K2152" i="1"/>
  <c r="L2152" i="1"/>
  <c r="AS2114" i="1"/>
  <c r="H2114" i="1"/>
  <c r="AP2114" i="1"/>
  <c r="J2114" i="1"/>
  <c r="AQ2114" i="1"/>
  <c r="K2114" i="1"/>
  <c r="AR2114" i="1"/>
  <c r="AQ2479" i="1"/>
  <c r="H2471" i="1"/>
  <c r="AP2419" i="1"/>
  <c r="AQ2414" i="1"/>
  <c r="AR2411" i="1"/>
  <c r="H2411" i="1"/>
  <c r="AR2409" i="1"/>
  <c r="AP2393" i="1"/>
  <c r="AP2365" i="1"/>
  <c r="AP2353" i="1"/>
  <c r="H2341" i="1"/>
  <c r="AQ2340" i="1"/>
  <c r="AQ2338" i="1"/>
  <c r="AR2328" i="1"/>
  <c r="H2328" i="1"/>
  <c r="H2318" i="1"/>
  <c r="AR2312" i="1"/>
  <c r="H2312" i="1"/>
  <c r="K2304" i="1"/>
  <c r="AP2304" i="1"/>
  <c r="J2290" i="1"/>
  <c r="M2290" i="1" s="1"/>
  <c r="L2289" i="1"/>
  <c r="H2277" i="1"/>
  <c r="H2254" i="1"/>
  <c r="AP2254" i="1"/>
  <c r="J2254" i="1"/>
  <c r="AQ2254" i="1"/>
  <c r="K2254" i="1"/>
  <c r="AR2254" i="1"/>
  <c r="AP1953" i="1"/>
  <c r="J1953" i="1"/>
  <c r="AQ1953" i="1"/>
  <c r="K1953" i="1"/>
  <c r="AR1953" i="1"/>
  <c r="L1953" i="1"/>
  <c r="AS2343" i="1"/>
  <c r="M2323" i="1"/>
  <c r="J2308" i="1"/>
  <c r="AQ2308" i="1"/>
  <c r="H2092" i="1"/>
  <c r="AP2092" i="1"/>
  <c r="J2092" i="1"/>
  <c r="AQ2092" i="1"/>
  <c r="AR2092" i="1"/>
  <c r="K2092" i="1"/>
  <c r="L2092" i="1"/>
  <c r="H1858" i="1"/>
  <c r="AP1858" i="1"/>
  <c r="J1858" i="1"/>
  <c r="AQ1858" i="1"/>
  <c r="AR1858" i="1"/>
  <c r="AS1858" i="1"/>
  <c r="K1858" i="1"/>
  <c r="L1858" i="1"/>
  <c r="H2460" i="1"/>
  <c r="H2454" i="1"/>
  <c r="AQ2450" i="1"/>
  <c r="J2450" i="1"/>
  <c r="M2450" i="1" s="1"/>
  <c r="H2448" i="1"/>
  <c r="AQ2445" i="1"/>
  <c r="J2445" i="1"/>
  <c r="L2443" i="1"/>
  <c r="AR2442" i="1"/>
  <c r="K2442" i="1"/>
  <c r="H2441" i="1"/>
  <c r="L2438" i="1"/>
  <c r="AR2437" i="1"/>
  <c r="K2437" i="1"/>
  <c r="AS2424" i="1"/>
  <c r="L2424" i="1"/>
  <c r="AR2384" i="1"/>
  <c r="K2384" i="1"/>
  <c r="H2381" i="1"/>
  <c r="H2357" i="1"/>
  <c r="AR2347" i="1"/>
  <c r="H2345" i="1"/>
  <c r="H2335" i="1"/>
  <c r="H2331" i="1"/>
  <c r="H2316" i="1"/>
  <c r="H2315" i="1"/>
  <c r="AR2303" i="1"/>
  <c r="K2303" i="1"/>
  <c r="K2292" i="1"/>
  <c r="AR2292" i="1"/>
  <c r="H2287" i="1"/>
  <c r="H2286" i="1"/>
  <c r="M2285" i="1"/>
  <c r="K2275" i="1"/>
  <c r="AR2275" i="1"/>
  <c r="L2275" i="1"/>
  <c r="J2273" i="1"/>
  <c r="AQ2273" i="1"/>
  <c r="K2273" i="1"/>
  <c r="AR2273" i="1"/>
  <c r="H2236" i="1"/>
  <c r="AP2236" i="1"/>
  <c r="J2236" i="1"/>
  <c r="AQ2236" i="1"/>
  <c r="K2236" i="1"/>
  <c r="AR2236" i="1"/>
  <c r="AP2220" i="1"/>
  <c r="J2220" i="1"/>
  <c r="AQ2220" i="1"/>
  <c r="K2220" i="1"/>
  <c r="AR2220" i="1"/>
  <c r="L2220" i="1"/>
  <c r="AS2220" i="1"/>
  <c r="AP2181" i="1"/>
  <c r="AQ2181" i="1"/>
  <c r="J2181" i="1"/>
  <c r="AR2181" i="1"/>
  <c r="K2181" i="1"/>
  <c r="L2181" i="1"/>
  <c r="AP2154" i="1"/>
  <c r="J2154" i="1"/>
  <c r="AQ2154" i="1"/>
  <c r="K2154" i="1"/>
  <c r="AR2154" i="1"/>
  <c r="L2154" i="1"/>
  <c r="L2114" i="1"/>
  <c r="AP1998" i="1"/>
  <c r="J1998" i="1"/>
  <c r="AQ1998" i="1"/>
  <c r="AR1998" i="1"/>
  <c r="K1998" i="1"/>
  <c r="L1998" i="1"/>
  <c r="H1995" i="1"/>
  <c r="AP1995" i="1"/>
  <c r="J1995" i="1"/>
  <c r="AQ1995" i="1"/>
  <c r="K1995" i="1"/>
  <c r="AR1995" i="1"/>
  <c r="AR1955" i="1"/>
  <c r="AS1955" i="1"/>
  <c r="L1955" i="1"/>
  <c r="AS1903" i="1"/>
  <c r="H1903" i="1"/>
  <c r="AP1903" i="1"/>
  <c r="J1903" i="1"/>
  <c r="AQ1903" i="1"/>
  <c r="K1903" i="1"/>
  <c r="AR1903" i="1"/>
  <c r="L1903" i="1"/>
  <c r="K1830" i="1"/>
  <c r="AR1830" i="1"/>
  <c r="J1830" i="1"/>
  <c r="L1830" i="1"/>
  <c r="AP1830" i="1"/>
  <c r="AP2450" i="1"/>
  <c r="H2450" i="1"/>
  <c r="AP2445" i="1"/>
  <c r="H2445" i="1"/>
  <c r="J2443" i="1"/>
  <c r="AQ2442" i="1"/>
  <c r="J2442" i="1"/>
  <c r="AS2438" i="1"/>
  <c r="K2438" i="1"/>
  <c r="AQ2437" i="1"/>
  <c r="J2437" i="1"/>
  <c r="L2435" i="1"/>
  <c r="AR2434" i="1"/>
  <c r="K2434" i="1"/>
  <c r="AQ2432" i="1"/>
  <c r="J2432" i="1"/>
  <c r="L2430" i="1"/>
  <c r="AR2429" i="1"/>
  <c r="K2429" i="1"/>
  <c r="AR2424" i="1"/>
  <c r="K2424" i="1"/>
  <c r="K2305" i="1"/>
  <c r="AS2305" i="1"/>
  <c r="AQ2303" i="1"/>
  <c r="J2303" i="1"/>
  <c r="K2291" i="1"/>
  <c r="J2269" i="1"/>
  <c r="AQ2269" i="1"/>
  <c r="K2269" i="1"/>
  <c r="AR2269" i="1"/>
  <c r="H2232" i="1"/>
  <c r="AP2232" i="1"/>
  <c r="J2232" i="1"/>
  <c r="AQ2232" i="1"/>
  <c r="K2232" i="1"/>
  <c r="AR2232" i="1"/>
  <c r="AR2213" i="1"/>
  <c r="K2213" i="1"/>
  <c r="AQ2213" i="1"/>
  <c r="J2213" i="1"/>
  <c r="K2192" i="1"/>
  <c r="AR2192" i="1"/>
  <c r="L2192" i="1"/>
  <c r="AP2192" i="1"/>
  <c r="AQ2192" i="1"/>
  <c r="J2192" i="1"/>
  <c r="AP1981" i="1"/>
  <c r="J1981" i="1"/>
  <c r="AQ1981" i="1"/>
  <c r="K1981" i="1"/>
  <c r="AR1981" i="1"/>
  <c r="AS1981" i="1"/>
  <c r="L1981" i="1"/>
  <c r="AP1833" i="1"/>
  <c r="AQ1833" i="1"/>
  <c r="J1833" i="1"/>
  <c r="AR1833" i="1"/>
  <c r="K1833" i="1"/>
  <c r="L1833" i="1"/>
  <c r="AR2481" i="1"/>
  <c r="K2481" i="1"/>
  <c r="AS2473" i="1"/>
  <c r="L2473" i="1"/>
  <c r="AR2443" i="1"/>
  <c r="H2443" i="1"/>
  <c r="AP2442" i="1"/>
  <c r="H2442" i="1"/>
  <c r="AR2438" i="1"/>
  <c r="H2438" i="1"/>
  <c r="AP2437" i="1"/>
  <c r="H2437" i="1"/>
  <c r="J2435" i="1"/>
  <c r="M2435" i="1" s="1"/>
  <c r="AQ2434" i="1"/>
  <c r="J2434" i="1"/>
  <c r="M2434" i="1" s="1"/>
  <c r="H2432" i="1"/>
  <c r="AS2430" i="1"/>
  <c r="K2430" i="1"/>
  <c r="AQ2429" i="1"/>
  <c r="J2429" i="1"/>
  <c r="M2429" i="1" s="1"/>
  <c r="L2427" i="1"/>
  <c r="M2427" i="1" s="1"/>
  <c r="AR2426" i="1"/>
  <c r="K2426" i="1"/>
  <c r="H2425" i="1"/>
  <c r="AQ2424" i="1"/>
  <c r="J2424" i="1"/>
  <c r="L2422" i="1"/>
  <c r="AR2421" i="1"/>
  <c r="K2421" i="1"/>
  <c r="AR2416" i="1"/>
  <c r="K2416" i="1"/>
  <c r="K2406" i="1"/>
  <c r="AQ2390" i="1"/>
  <c r="J2390" i="1"/>
  <c r="AR2389" i="1"/>
  <c r="K2389" i="1"/>
  <c r="L2388" i="1"/>
  <c r="AR2387" i="1"/>
  <c r="K2387" i="1"/>
  <c r="M2387" i="1" s="1"/>
  <c r="AP2384" i="1"/>
  <c r="L2377" i="1"/>
  <c r="AR2376" i="1"/>
  <c r="K2376" i="1"/>
  <c r="AR2363" i="1"/>
  <c r="K2363" i="1"/>
  <c r="AR2325" i="1"/>
  <c r="K2325" i="1"/>
  <c r="AR2309" i="1"/>
  <c r="K2309" i="1"/>
  <c r="M2309" i="1" s="1"/>
  <c r="K2308" i="1"/>
  <c r="AP2303" i="1"/>
  <c r="AS2292" i="1"/>
  <c r="J2292" i="1"/>
  <c r="AR2291" i="1"/>
  <c r="J2291" i="1"/>
  <c r="M2291" i="1" s="1"/>
  <c r="J2288" i="1"/>
  <c r="AQ2288" i="1"/>
  <c r="J2277" i="1"/>
  <c r="AQ2277" i="1"/>
  <c r="K2277" i="1"/>
  <c r="AR2277" i="1"/>
  <c r="L2273" i="1"/>
  <c r="AP2108" i="1"/>
  <c r="J2108" i="1"/>
  <c r="AQ2108" i="1"/>
  <c r="K2108" i="1"/>
  <c r="AR2108" i="1"/>
  <c r="L2108" i="1"/>
  <c r="AQ1918" i="1"/>
  <c r="AR1918" i="1"/>
  <c r="K1918" i="1"/>
  <c r="AS1918" i="1"/>
  <c r="L1918" i="1"/>
  <c r="K1894" i="1"/>
  <c r="AP1894" i="1"/>
  <c r="AR1894" i="1"/>
  <c r="H1894" i="1"/>
  <c r="J1894" i="1"/>
  <c r="L1894" i="1"/>
  <c r="K1797" i="1"/>
  <c r="M1797" i="1" s="1"/>
  <c r="AP1797" i="1"/>
  <c r="H1797" i="1"/>
  <c r="AR1797" i="1"/>
  <c r="J1797" i="1"/>
  <c r="L1797" i="1"/>
  <c r="H2495" i="1"/>
  <c r="H2489" i="1"/>
  <c r="L2484" i="1"/>
  <c r="AR2483" i="1"/>
  <c r="K2483" i="1"/>
  <c r="H2482" i="1"/>
  <c r="AQ2481" i="1"/>
  <c r="L2479" i="1"/>
  <c r="M2479" i="1" s="1"/>
  <c r="AR2478" i="1"/>
  <c r="K2478" i="1"/>
  <c r="M2478" i="1" s="1"/>
  <c r="AR2473" i="1"/>
  <c r="AS2465" i="1"/>
  <c r="AP2443" i="1"/>
  <c r="AQ2438" i="1"/>
  <c r="AR2435" i="1"/>
  <c r="H2435" i="1"/>
  <c r="AP2434" i="1"/>
  <c r="AR2430" i="1"/>
  <c r="H2430" i="1"/>
  <c r="AP2429" i="1"/>
  <c r="J2427" i="1"/>
  <c r="AQ2426" i="1"/>
  <c r="J2426" i="1"/>
  <c r="H2424" i="1"/>
  <c r="AS2422" i="1"/>
  <c r="K2422" i="1"/>
  <c r="AQ2421" i="1"/>
  <c r="J2421" i="1"/>
  <c r="L2419" i="1"/>
  <c r="AR2418" i="1"/>
  <c r="K2418" i="1"/>
  <c r="H2417" i="1"/>
  <c r="AQ2416" i="1"/>
  <c r="L2414" i="1"/>
  <c r="M2414" i="1" s="1"/>
  <c r="AR2413" i="1"/>
  <c r="K2413" i="1"/>
  <c r="M2413" i="1" s="1"/>
  <c r="L2393" i="1"/>
  <c r="M2393" i="1" s="1"/>
  <c r="AR2392" i="1"/>
  <c r="AQ2389" i="1"/>
  <c r="AR2388" i="1"/>
  <c r="K2388" i="1"/>
  <c r="AQ2387" i="1"/>
  <c r="AS2386" i="1"/>
  <c r="J2377" i="1"/>
  <c r="AQ2376" i="1"/>
  <c r="H2373" i="1"/>
  <c r="AQ2372" i="1"/>
  <c r="AR2366" i="1"/>
  <c r="AS2364" i="1"/>
  <c r="K2364" i="1"/>
  <c r="AQ2363" i="1"/>
  <c r="AS2362" i="1"/>
  <c r="L2353" i="1"/>
  <c r="AR2352" i="1"/>
  <c r="H2349" i="1"/>
  <c r="L2340" i="1"/>
  <c r="M2340" i="1" s="1"/>
  <c r="AR2339" i="1"/>
  <c r="AR2337" i="1"/>
  <c r="H2337" i="1"/>
  <c r="H2326" i="1"/>
  <c r="AQ2325" i="1"/>
  <c r="AR2324" i="1"/>
  <c r="AR2323" i="1"/>
  <c r="H2323" i="1"/>
  <c r="H2310" i="1"/>
  <c r="AQ2309" i="1"/>
  <c r="AR2308" i="1"/>
  <c r="H2308" i="1"/>
  <c r="AR2304" i="1"/>
  <c r="AQ2292" i="1"/>
  <c r="AQ2291" i="1"/>
  <c r="H2291" i="1"/>
  <c r="L2288" i="1"/>
  <c r="AQ2274" i="1"/>
  <c r="K2274" i="1"/>
  <c r="AS2274" i="1"/>
  <c r="L2274" i="1"/>
  <c r="AP2231" i="1"/>
  <c r="H2231" i="1"/>
  <c r="AR2231" i="1"/>
  <c r="J2231" i="1"/>
  <c r="AS2231" i="1"/>
  <c r="L2231" i="1"/>
  <c r="H2102" i="1"/>
  <c r="AP2102" i="1"/>
  <c r="J2102" i="1"/>
  <c r="AQ2102" i="1"/>
  <c r="K2102" i="1"/>
  <c r="AR2102" i="1"/>
  <c r="K2000" i="1"/>
  <c r="AP2000" i="1"/>
  <c r="H2000" i="1"/>
  <c r="AR2000" i="1"/>
  <c r="J2000" i="1"/>
  <c r="L2000" i="1"/>
  <c r="AP1872" i="1"/>
  <c r="AQ1872" i="1"/>
  <c r="J1872" i="1"/>
  <c r="AR1872" i="1"/>
  <c r="K1872" i="1"/>
  <c r="K1870" i="1"/>
  <c r="AP1870" i="1"/>
  <c r="AR1870" i="1"/>
  <c r="J1870" i="1"/>
  <c r="L1870" i="1"/>
  <c r="AP2260" i="1"/>
  <c r="AQ2259" i="1"/>
  <c r="J2259" i="1"/>
  <c r="AR2258" i="1"/>
  <c r="H2258" i="1"/>
  <c r="J2246" i="1"/>
  <c r="AS2237" i="1"/>
  <c r="J2237" i="1"/>
  <c r="L2235" i="1"/>
  <c r="L2233" i="1"/>
  <c r="H2230" i="1"/>
  <c r="L2227" i="1"/>
  <c r="H2224" i="1"/>
  <c r="AS2222" i="1"/>
  <c r="K2222" i="1"/>
  <c r="AR2218" i="1"/>
  <c r="L2211" i="1"/>
  <c r="M2211" i="1" s="1"/>
  <c r="AS2211" i="1"/>
  <c r="AP2205" i="1"/>
  <c r="AP2203" i="1"/>
  <c r="L2198" i="1"/>
  <c r="L2194" i="1"/>
  <c r="L2184" i="1"/>
  <c r="AS2183" i="1"/>
  <c r="H2183" i="1"/>
  <c r="L2180" i="1"/>
  <c r="AP2175" i="1"/>
  <c r="AS2172" i="1"/>
  <c r="K2172" i="1"/>
  <c r="AS2171" i="1"/>
  <c r="L2171" i="1"/>
  <c r="L2165" i="1"/>
  <c r="AP2162" i="1"/>
  <c r="AQ2162" i="1"/>
  <c r="J2162" i="1"/>
  <c r="K2161" i="1"/>
  <c r="K2128" i="1"/>
  <c r="AP2051" i="1"/>
  <c r="J2051" i="1"/>
  <c r="AQ2051" i="1"/>
  <c r="K2051" i="1"/>
  <c r="AR2051" i="1"/>
  <c r="AQ2031" i="1"/>
  <c r="AS2031" i="1"/>
  <c r="K2031" i="1"/>
  <c r="L2031" i="1"/>
  <c r="AP1948" i="1"/>
  <c r="H1948" i="1"/>
  <c r="AP1944" i="1"/>
  <c r="L1899" i="1"/>
  <c r="AS1891" i="1"/>
  <c r="J1891" i="1"/>
  <c r="AP1810" i="1"/>
  <c r="J1810" i="1"/>
  <c r="AQ1810" i="1"/>
  <c r="AR1810" i="1"/>
  <c r="AS1810" i="1"/>
  <c r="K1810" i="1"/>
  <c r="L1806" i="1"/>
  <c r="H1742" i="1"/>
  <c r="J1742" i="1"/>
  <c r="AP1742" i="1"/>
  <c r="AQ1742" i="1"/>
  <c r="K1742" i="1"/>
  <c r="AR1742" i="1"/>
  <c r="L1742" i="1"/>
  <c r="AS1742" i="1"/>
  <c r="AP1140" i="1"/>
  <c r="J1140" i="1"/>
  <c r="AQ1140" i="1"/>
  <c r="K1140" i="1"/>
  <c r="AR1140" i="1"/>
  <c r="AS1140" i="1"/>
  <c r="L1140" i="1"/>
  <c r="AP1008" i="1"/>
  <c r="J1008" i="1"/>
  <c r="AQ1008" i="1"/>
  <c r="K1008" i="1"/>
  <c r="AR1008" i="1"/>
  <c r="L1008" i="1"/>
  <c r="H2278" i="1"/>
  <c r="AR2268" i="1"/>
  <c r="L2268" i="1"/>
  <c r="H2260" i="1"/>
  <c r="H2259" i="1"/>
  <c r="J2255" i="1"/>
  <c r="H2246" i="1"/>
  <c r="AS2244" i="1"/>
  <c r="K2238" i="1"/>
  <c r="AR2237" i="1"/>
  <c r="H2237" i="1"/>
  <c r="AS2235" i="1"/>
  <c r="K2235" i="1"/>
  <c r="K2233" i="1"/>
  <c r="L2229" i="1"/>
  <c r="J2229" i="1"/>
  <c r="AS2229" i="1"/>
  <c r="K2228" i="1"/>
  <c r="AR2228" i="1"/>
  <c r="H2227" i="1"/>
  <c r="AR2222" i="1"/>
  <c r="H2222" i="1"/>
  <c r="M2221" i="1"/>
  <c r="AQ2218" i="1"/>
  <c r="L2216" i="1"/>
  <c r="H2206" i="1"/>
  <c r="H2203" i="1"/>
  <c r="H2198" i="1"/>
  <c r="J2195" i="1"/>
  <c r="AQ2195" i="1"/>
  <c r="K2194" i="1"/>
  <c r="J2189" i="1"/>
  <c r="AQ2189" i="1"/>
  <c r="K2184" i="1"/>
  <c r="AS2180" i="1"/>
  <c r="K2180" i="1"/>
  <c r="M2176" i="1"/>
  <c r="AP2176" i="1"/>
  <c r="L2175" i="1"/>
  <c r="AR2172" i="1"/>
  <c r="J2172" i="1"/>
  <c r="AR2171" i="1"/>
  <c r="J2171" i="1"/>
  <c r="AP2168" i="1"/>
  <c r="J2168" i="1"/>
  <c r="AQ2168" i="1"/>
  <c r="K2168" i="1"/>
  <c r="L2168" i="1"/>
  <c r="AR2166" i="1"/>
  <c r="AS2166" i="1"/>
  <c r="L2166" i="1"/>
  <c r="K2165" i="1"/>
  <c r="AQ2164" i="1"/>
  <c r="AR2164" i="1"/>
  <c r="K2164" i="1"/>
  <c r="AS2164" i="1"/>
  <c r="AP2127" i="1"/>
  <c r="J2127" i="1"/>
  <c r="AQ2127" i="1"/>
  <c r="K2127" i="1"/>
  <c r="AR2127" i="1"/>
  <c r="AP2105" i="1"/>
  <c r="AQ2097" i="1"/>
  <c r="J2097" i="1"/>
  <c r="L2097" i="1"/>
  <c r="J2069" i="1"/>
  <c r="AS2069" i="1"/>
  <c r="L2069" i="1"/>
  <c r="H2065" i="1"/>
  <c r="H2061" i="1"/>
  <c r="AP2061" i="1"/>
  <c r="J2061" i="1"/>
  <c r="M2061" i="1" s="1"/>
  <c r="AQ2061" i="1"/>
  <c r="AS2057" i="1"/>
  <c r="AP2046" i="1"/>
  <c r="J2046" i="1"/>
  <c r="AQ2046" i="1"/>
  <c r="K2046" i="1"/>
  <c r="AR2046" i="1"/>
  <c r="AR2043" i="1"/>
  <c r="J2043" i="1"/>
  <c r="M2043" i="1" s="1"/>
  <c r="H2027" i="1"/>
  <c r="L2021" i="1"/>
  <c r="AR2009" i="1"/>
  <c r="L2009" i="1"/>
  <c r="AP2006" i="1"/>
  <c r="J2006" i="1"/>
  <c r="AQ2006" i="1"/>
  <c r="K2006" i="1"/>
  <c r="AR2006" i="1"/>
  <c r="AP2003" i="1"/>
  <c r="J2003" i="1"/>
  <c r="M2003" i="1" s="1"/>
  <c r="AQ2003" i="1"/>
  <c r="AR1993" i="1"/>
  <c r="K1993" i="1"/>
  <c r="M1979" i="1"/>
  <c r="AP1979" i="1"/>
  <c r="L1978" i="1"/>
  <c r="L1977" i="1"/>
  <c r="K1976" i="1"/>
  <c r="AP1976" i="1"/>
  <c r="H1976" i="1"/>
  <c r="AR1976" i="1"/>
  <c r="J1976" i="1"/>
  <c r="L1969" i="1"/>
  <c r="K1959" i="1"/>
  <c r="AP1959" i="1"/>
  <c r="AR1959" i="1"/>
  <c r="J1959" i="1"/>
  <c r="L1959" i="1"/>
  <c r="AP1929" i="1"/>
  <c r="AQ1929" i="1"/>
  <c r="K1927" i="1"/>
  <c r="AP1927" i="1"/>
  <c r="H1927" i="1"/>
  <c r="AR1927" i="1"/>
  <c r="J1927" i="1"/>
  <c r="L1927" i="1"/>
  <c r="H1881" i="1"/>
  <c r="AP1881" i="1"/>
  <c r="AQ1829" i="1"/>
  <c r="AR1829" i="1"/>
  <c r="K1829" i="1"/>
  <c r="AS1829" i="1"/>
  <c r="L1829" i="1"/>
  <c r="AP1817" i="1"/>
  <c r="J1817" i="1"/>
  <c r="M1817" i="1" s="1"/>
  <c r="AQ1817" i="1"/>
  <c r="AR1817" i="1"/>
  <c r="H1651" i="1"/>
  <c r="AP1651" i="1"/>
  <c r="J1651" i="1"/>
  <c r="AQ1651" i="1"/>
  <c r="K1651" i="1"/>
  <c r="AR1651" i="1"/>
  <c r="AS1651" i="1"/>
  <c r="L1651" i="1"/>
  <c r="AQ1454" i="1"/>
  <c r="AR1454" i="1"/>
  <c r="K1454" i="1"/>
  <c r="AS1454" i="1"/>
  <c r="L1454" i="1"/>
  <c r="H2255" i="1"/>
  <c r="AQ2246" i="1"/>
  <c r="AP2237" i="1"/>
  <c r="AR2235" i="1"/>
  <c r="AR2233" i="1"/>
  <c r="H2233" i="1"/>
  <c r="K2207" i="1"/>
  <c r="AR2207" i="1"/>
  <c r="L2207" i="1"/>
  <c r="AR2184" i="1"/>
  <c r="H2184" i="1"/>
  <c r="AR2180" i="1"/>
  <c r="H2180" i="1"/>
  <c r="K2175" i="1"/>
  <c r="M2175" i="1" s="1"/>
  <c r="AQ2172" i="1"/>
  <c r="AP2159" i="1"/>
  <c r="AQ2159" i="1"/>
  <c r="AQ2153" i="1"/>
  <c r="AR2153" i="1"/>
  <c r="K2153" i="1"/>
  <c r="AS2153" i="1"/>
  <c r="K2140" i="1"/>
  <c r="J2140" i="1"/>
  <c r="H2131" i="1"/>
  <c r="J2131" i="1"/>
  <c r="AP2131" i="1"/>
  <c r="AR2093" i="1"/>
  <c r="AS2093" i="1"/>
  <c r="L2093" i="1"/>
  <c r="K2075" i="1"/>
  <c r="AS2075" i="1"/>
  <c r="J2075" i="1"/>
  <c r="AP2050" i="1"/>
  <c r="J2050" i="1"/>
  <c r="AQ2050" i="1"/>
  <c r="K2050" i="1"/>
  <c r="AR2050" i="1"/>
  <c r="L2050" i="1"/>
  <c r="AS2050" i="1"/>
  <c r="AQ2043" i="1"/>
  <c r="H2043" i="1"/>
  <c r="AP2042" i="1"/>
  <c r="J2042" i="1"/>
  <c r="AQ2042" i="1"/>
  <c r="K2042" i="1"/>
  <c r="AR2042" i="1"/>
  <c r="AP2030" i="1"/>
  <c r="J2030" i="1"/>
  <c r="AQ2030" i="1"/>
  <c r="K2030" i="1"/>
  <c r="AR2030" i="1"/>
  <c r="L2030" i="1"/>
  <c r="AS2021" i="1"/>
  <c r="K2021" i="1"/>
  <c r="AP2016" i="1"/>
  <c r="AR2016" i="1"/>
  <c r="AQ2009" i="1"/>
  <c r="K2009" i="1"/>
  <c r="AQ1999" i="1"/>
  <c r="AR1999" i="1"/>
  <c r="K1999" i="1"/>
  <c r="AS1999" i="1"/>
  <c r="K1992" i="1"/>
  <c r="AP1992" i="1"/>
  <c r="AR1992" i="1"/>
  <c r="AR1980" i="1"/>
  <c r="AS1980" i="1"/>
  <c r="K1978" i="1"/>
  <c r="AS1977" i="1"/>
  <c r="H1977" i="1"/>
  <c r="H1973" i="1"/>
  <c r="AP1973" i="1"/>
  <c r="J1973" i="1"/>
  <c r="M1973" i="1" s="1"/>
  <c r="AQ1973" i="1"/>
  <c r="AS1969" i="1"/>
  <c r="H1969" i="1"/>
  <c r="AP1946" i="1"/>
  <c r="J1946" i="1"/>
  <c r="AQ1946" i="1"/>
  <c r="K1946" i="1"/>
  <c r="AR1946" i="1"/>
  <c r="H1940" i="1"/>
  <c r="AP1940" i="1"/>
  <c r="J1940" i="1"/>
  <c r="AQ1940" i="1"/>
  <c r="L1929" i="1"/>
  <c r="AP1900" i="1"/>
  <c r="AQ1900" i="1"/>
  <c r="J1900" i="1"/>
  <c r="AR1900" i="1"/>
  <c r="K1900" i="1"/>
  <c r="L1881" i="1"/>
  <c r="M1875" i="1"/>
  <c r="K1805" i="1"/>
  <c r="AP1805" i="1"/>
  <c r="AR1805" i="1"/>
  <c r="AP1719" i="1"/>
  <c r="J1719" i="1"/>
  <c r="AQ1719" i="1"/>
  <c r="K1719" i="1"/>
  <c r="AR1719" i="1"/>
  <c r="L1719" i="1"/>
  <c r="H1692" i="1"/>
  <c r="AP1692" i="1"/>
  <c r="J1692" i="1"/>
  <c r="AQ1692" i="1"/>
  <c r="K1692" i="1"/>
  <c r="L1692" i="1"/>
  <c r="AP1362" i="1"/>
  <c r="J1362" i="1"/>
  <c r="AQ1362" i="1"/>
  <c r="K1362" i="1"/>
  <c r="AR1362" i="1"/>
  <c r="L1362" i="1"/>
  <c r="H2275" i="1"/>
  <c r="AP2268" i="1"/>
  <c r="AS2266" i="1"/>
  <c r="AR2255" i="1"/>
  <c r="AS2252" i="1"/>
  <c r="L2252" i="1"/>
  <c r="M2252" i="1" s="1"/>
  <c r="AR2240" i="1"/>
  <c r="K2240" i="1"/>
  <c r="AR2238" i="1"/>
  <c r="AS2227" i="1"/>
  <c r="H2225" i="1"/>
  <c r="H2220" i="1"/>
  <c r="AS2198" i="1"/>
  <c r="H2192" i="1"/>
  <c r="H2149" i="1"/>
  <c r="AP2149" i="1"/>
  <c r="J2149" i="1"/>
  <c r="M2149" i="1" s="1"/>
  <c r="AQ2149" i="1"/>
  <c r="AS2109" i="1"/>
  <c r="AQ2096" i="1"/>
  <c r="AR2096" i="1"/>
  <c r="K2096" i="1"/>
  <c r="AS2096" i="1"/>
  <c r="L2096" i="1"/>
  <c r="AS2083" i="1"/>
  <c r="AP2062" i="1"/>
  <c r="M2058" i="1"/>
  <c r="L2051" i="1"/>
  <c r="AR2021" i="1"/>
  <c r="J2021" i="1"/>
  <c r="AP2009" i="1"/>
  <c r="AP1997" i="1"/>
  <c r="J1997" i="1"/>
  <c r="AQ1997" i="1"/>
  <c r="K1997" i="1"/>
  <c r="AR1997" i="1"/>
  <c r="K1984" i="1"/>
  <c r="AP1984" i="1"/>
  <c r="AR1984" i="1"/>
  <c r="J1984" i="1"/>
  <c r="L1984" i="1"/>
  <c r="AP1982" i="1"/>
  <c r="J1982" i="1"/>
  <c r="AQ1982" i="1"/>
  <c r="H1981" i="1"/>
  <c r="AR1978" i="1"/>
  <c r="J1978" i="1"/>
  <c r="AQ1958" i="1"/>
  <c r="AR1958" i="1"/>
  <c r="K1958" i="1"/>
  <c r="AS1958" i="1"/>
  <c r="L1958" i="1"/>
  <c r="H1930" i="1"/>
  <c r="AP1930" i="1"/>
  <c r="AP1909" i="1"/>
  <c r="J1909" i="1"/>
  <c r="AQ1909" i="1"/>
  <c r="K1909" i="1"/>
  <c r="AR1909" i="1"/>
  <c r="L1909" i="1"/>
  <c r="H1895" i="1"/>
  <c r="J1895" i="1"/>
  <c r="AP1895" i="1"/>
  <c r="K1895" i="1"/>
  <c r="AQ1895" i="1"/>
  <c r="L1895" i="1"/>
  <c r="AR1895" i="1"/>
  <c r="AP1760" i="1"/>
  <c r="J1760" i="1"/>
  <c r="AQ1760" i="1"/>
  <c r="K1760" i="1"/>
  <c r="AR1760" i="1"/>
  <c r="L1760" i="1"/>
  <c r="AP1747" i="1"/>
  <c r="J1747" i="1"/>
  <c r="AQ1747" i="1"/>
  <c r="AR1747" i="1"/>
  <c r="K1733" i="1"/>
  <c r="AP1733" i="1"/>
  <c r="H1733" i="1"/>
  <c r="AR1733" i="1"/>
  <c r="J1733" i="1"/>
  <c r="L1733" i="1"/>
  <c r="AP1671" i="1"/>
  <c r="J1671" i="1"/>
  <c r="AQ1671" i="1"/>
  <c r="K1671" i="1"/>
  <c r="AR1671" i="1"/>
  <c r="AR2252" i="1"/>
  <c r="AQ2240" i="1"/>
  <c r="AP2224" i="1"/>
  <c r="K2224" i="1"/>
  <c r="AR2224" i="1"/>
  <c r="AS2206" i="1"/>
  <c r="J2187" i="1"/>
  <c r="AP2187" i="1"/>
  <c r="K2187" i="1"/>
  <c r="AQ2187" i="1"/>
  <c r="AS2187" i="1"/>
  <c r="AP2183" i="1"/>
  <c r="K2183" i="1"/>
  <c r="M2183" i="1" s="1"/>
  <c r="AR2183" i="1"/>
  <c r="AR2169" i="1"/>
  <c r="J2155" i="1"/>
  <c r="AP2155" i="1"/>
  <c r="K2155" i="1"/>
  <c r="AQ2155" i="1"/>
  <c r="AR2109" i="1"/>
  <c r="AS2078" i="1"/>
  <c r="AP2045" i="1"/>
  <c r="J2045" i="1"/>
  <c r="AQ2045" i="1"/>
  <c r="K2045" i="1"/>
  <c r="AR2045" i="1"/>
  <c r="AQ2021" i="1"/>
  <c r="H2021" i="1"/>
  <c r="J2016" i="1"/>
  <c r="AQ2013" i="1"/>
  <c r="K2013" i="1"/>
  <c r="M2013" i="1" s="1"/>
  <c r="H2009" i="1"/>
  <c r="AR2004" i="1"/>
  <c r="AS2004" i="1"/>
  <c r="L2004" i="1"/>
  <c r="J2001" i="1"/>
  <c r="AP2001" i="1"/>
  <c r="K2001" i="1"/>
  <c r="AQ2001" i="1"/>
  <c r="L1992" i="1"/>
  <c r="AQ1978" i="1"/>
  <c r="AP1974" i="1"/>
  <c r="H1954" i="1"/>
  <c r="AP1954" i="1"/>
  <c r="J1954" i="1"/>
  <c r="AQ1954" i="1"/>
  <c r="AP1941" i="1"/>
  <c r="AS1931" i="1"/>
  <c r="AR1931" i="1"/>
  <c r="K1886" i="1"/>
  <c r="AP1886" i="1"/>
  <c r="H1886" i="1"/>
  <c r="AR1886" i="1"/>
  <c r="J1886" i="1"/>
  <c r="L1886" i="1"/>
  <c r="H1864" i="1"/>
  <c r="AP1864" i="1"/>
  <c r="J1864" i="1"/>
  <c r="AQ1864" i="1"/>
  <c r="AR1864" i="1"/>
  <c r="K1864" i="1"/>
  <c r="L1864" i="1"/>
  <c r="M1802" i="1"/>
  <c r="H1792" i="1"/>
  <c r="AP1792" i="1"/>
  <c r="J1792" i="1"/>
  <c r="AQ1792" i="1"/>
  <c r="H1738" i="1"/>
  <c r="AP1738" i="1"/>
  <c r="AQ1738" i="1"/>
  <c r="K1656" i="1"/>
  <c r="AP1656" i="1"/>
  <c r="AR1656" i="1"/>
  <c r="J1656" i="1"/>
  <c r="AS1656" i="1"/>
  <c r="L1656" i="1"/>
  <c r="J2222" i="1"/>
  <c r="M2222" i="1" s="1"/>
  <c r="AQ2169" i="1"/>
  <c r="J2163" i="1"/>
  <c r="AP2163" i="1"/>
  <c r="K2163" i="1"/>
  <c r="AQ2163" i="1"/>
  <c r="L2163" i="1"/>
  <c r="AR2163" i="1"/>
  <c r="AQ2161" i="1"/>
  <c r="AR2161" i="1"/>
  <c r="AP2128" i="1"/>
  <c r="J2128" i="1"/>
  <c r="AQ2128" i="1"/>
  <c r="AR2086" i="1"/>
  <c r="L2086" i="1"/>
  <c r="AS2052" i="1"/>
  <c r="L2052" i="1"/>
  <c r="AP2027" i="1"/>
  <c r="H2017" i="1"/>
  <c r="J2017" i="1"/>
  <c r="AP2017" i="1"/>
  <c r="H2016" i="1"/>
  <c r="AP2013" i="1"/>
  <c r="AQ1975" i="1"/>
  <c r="AR1975" i="1"/>
  <c r="AS1975" i="1"/>
  <c r="AP1965" i="1"/>
  <c r="J1965" i="1"/>
  <c r="AQ1965" i="1"/>
  <c r="K1965" i="1"/>
  <c r="AR1965" i="1"/>
  <c r="L1965" i="1"/>
  <c r="AS1944" i="1"/>
  <c r="K1919" i="1"/>
  <c r="AR1919" i="1"/>
  <c r="J1919" i="1"/>
  <c r="L1919" i="1"/>
  <c r="AP1919" i="1"/>
  <c r="AR1907" i="1"/>
  <c r="AS1907" i="1"/>
  <c r="L1907" i="1"/>
  <c r="H1891" i="1"/>
  <c r="AP1891" i="1"/>
  <c r="AQ1891" i="1"/>
  <c r="AP1825" i="1"/>
  <c r="J1825" i="1"/>
  <c r="AQ1825" i="1"/>
  <c r="AR1825" i="1"/>
  <c r="K1825" i="1"/>
  <c r="AR1818" i="1"/>
  <c r="AS1818" i="1"/>
  <c r="L1818" i="1"/>
  <c r="AP1811" i="1"/>
  <c r="AQ1811" i="1"/>
  <c r="J1811" i="1"/>
  <c r="AR1811" i="1"/>
  <c r="K1811" i="1"/>
  <c r="L1811" i="1"/>
  <c r="H1806" i="1"/>
  <c r="J1806" i="1"/>
  <c r="AP1806" i="1"/>
  <c r="K1806" i="1"/>
  <c r="AQ1806" i="1"/>
  <c r="AP1784" i="1"/>
  <c r="J1784" i="1"/>
  <c r="AQ1784" i="1"/>
  <c r="K1784" i="1"/>
  <c r="AR1784" i="1"/>
  <c r="L1784" i="1"/>
  <c r="H1774" i="1"/>
  <c r="J1774" i="1"/>
  <c r="AP1774" i="1"/>
  <c r="AQ1774" i="1"/>
  <c r="K1774" i="1"/>
  <c r="AR1774" i="1"/>
  <c r="L1774" i="1"/>
  <c r="AS1774" i="1"/>
  <c r="AP1771" i="1"/>
  <c r="J1771" i="1"/>
  <c r="AQ1771" i="1"/>
  <c r="K1771" i="1"/>
  <c r="AR1771" i="1"/>
  <c r="L1771" i="1"/>
  <c r="K1765" i="1"/>
  <c r="AP1765" i="1"/>
  <c r="AR1765" i="1"/>
  <c r="J1765" i="1"/>
  <c r="L1765" i="1"/>
  <c r="AP1759" i="1"/>
  <c r="J1759" i="1"/>
  <c r="AQ1759" i="1"/>
  <c r="K1759" i="1"/>
  <c r="AR1759" i="1"/>
  <c r="L1759" i="1"/>
  <c r="L1747" i="1"/>
  <c r="L1738" i="1"/>
  <c r="M1709" i="1"/>
  <c r="AS1709" i="1"/>
  <c r="H1709" i="1"/>
  <c r="AP1709" i="1"/>
  <c r="AP2194" i="1"/>
  <c r="J2194" i="1"/>
  <c r="AR2194" i="1"/>
  <c r="J2184" i="1"/>
  <c r="AQ2184" i="1"/>
  <c r="J2180" i="1"/>
  <c r="AQ2180" i="1"/>
  <c r="K2171" i="1"/>
  <c r="AQ2171" i="1"/>
  <c r="H2165" i="1"/>
  <c r="AP2165" i="1"/>
  <c r="J2165" i="1"/>
  <c r="AQ2165" i="1"/>
  <c r="AR2150" i="1"/>
  <c r="L2150" i="1"/>
  <c r="AP2095" i="1"/>
  <c r="J2095" i="1"/>
  <c r="AQ2095" i="1"/>
  <c r="K2095" i="1"/>
  <c r="AR2095" i="1"/>
  <c r="H2078" i="1"/>
  <c r="L2078" i="1"/>
  <c r="AR2065" i="1"/>
  <c r="L2027" i="1"/>
  <c r="H2013" i="1"/>
  <c r="AR2007" i="1"/>
  <c r="K2007" i="1"/>
  <c r="AP2002" i="1"/>
  <c r="AQ2002" i="1"/>
  <c r="L1997" i="1"/>
  <c r="H1993" i="1"/>
  <c r="J1993" i="1"/>
  <c r="M1993" i="1" s="1"/>
  <c r="AP1993" i="1"/>
  <c r="AP1990" i="1"/>
  <c r="J1990" i="1"/>
  <c r="AQ1990" i="1"/>
  <c r="K1990" i="1"/>
  <c r="AR1990" i="1"/>
  <c r="L1990" i="1"/>
  <c r="AQ1983" i="1"/>
  <c r="AR1983" i="1"/>
  <c r="K1983" i="1"/>
  <c r="AS1983" i="1"/>
  <c r="J1977" i="1"/>
  <c r="AP1977" i="1"/>
  <c r="K1977" i="1"/>
  <c r="AQ1977" i="1"/>
  <c r="J1969" i="1"/>
  <c r="AP1969" i="1"/>
  <c r="K1969" i="1"/>
  <c r="AQ1969" i="1"/>
  <c r="AP1957" i="1"/>
  <c r="J1957" i="1"/>
  <c r="AQ1957" i="1"/>
  <c r="K1957" i="1"/>
  <c r="AR1957" i="1"/>
  <c r="AR1948" i="1"/>
  <c r="AR1944" i="1"/>
  <c r="K1944" i="1"/>
  <c r="H1914" i="1"/>
  <c r="AP1914" i="1"/>
  <c r="J1914" i="1"/>
  <c r="AQ1914" i="1"/>
  <c r="K1914" i="1"/>
  <c r="L1914" i="1"/>
  <c r="H1899" i="1"/>
  <c r="AP1899" i="1"/>
  <c r="J1899" i="1"/>
  <c r="AQ1899" i="1"/>
  <c r="AR1899" i="1"/>
  <c r="AS1899" i="1"/>
  <c r="L1891" i="1"/>
  <c r="L1792" i="1"/>
  <c r="K1747" i="1"/>
  <c r="K1738" i="1"/>
  <c r="J1688" i="1"/>
  <c r="AP1688" i="1"/>
  <c r="AQ1688" i="1"/>
  <c r="H1676" i="1"/>
  <c r="AP1676" i="1"/>
  <c r="J1676" i="1"/>
  <c r="AQ1676" i="1"/>
  <c r="K1676" i="1"/>
  <c r="AR1676" i="1"/>
  <c r="L1676" i="1"/>
  <c r="L1671" i="1"/>
  <c r="M2208" i="1"/>
  <c r="AP2202" i="1"/>
  <c r="H2182" i="1"/>
  <c r="H2181" i="1"/>
  <c r="H2176" i="1"/>
  <c r="H2161" i="1"/>
  <c r="H2143" i="1"/>
  <c r="AS2082" i="1"/>
  <c r="AS2074" i="1"/>
  <c r="H2062" i="1"/>
  <c r="H2048" i="1"/>
  <c r="H2044" i="1"/>
  <c r="H2040" i="1"/>
  <c r="AR2023" i="1"/>
  <c r="M2011" i="1"/>
  <c r="H2002" i="1"/>
  <c r="H1980" i="1"/>
  <c r="H1979" i="1"/>
  <c r="H1978" i="1"/>
  <c r="H1974" i="1"/>
  <c r="AS1952" i="1"/>
  <c r="H1941" i="1"/>
  <c r="AP1933" i="1"/>
  <c r="J1932" i="1"/>
  <c r="AQ1932" i="1"/>
  <c r="H1931" i="1"/>
  <c r="AP1922" i="1"/>
  <c r="AQ1868" i="1"/>
  <c r="AR1868" i="1"/>
  <c r="K1868" i="1"/>
  <c r="AS1868" i="1"/>
  <c r="L1868" i="1"/>
  <c r="AR1849" i="1"/>
  <c r="AR1826" i="1"/>
  <c r="AS1826" i="1"/>
  <c r="L1826" i="1"/>
  <c r="AP1824" i="1"/>
  <c r="J1824" i="1"/>
  <c r="AQ1824" i="1"/>
  <c r="K1824" i="1"/>
  <c r="AR1824" i="1"/>
  <c r="H1817" i="1"/>
  <c r="AS1814" i="1"/>
  <c r="H1778" i="1"/>
  <c r="AP1778" i="1"/>
  <c r="H1746" i="1"/>
  <c r="AP1746" i="1"/>
  <c r="J1746" i="1"/>
  <c r="AQ1746" i="1"/>
  <c r="K1746" i="1"/>
  <c r="AR1746" i="1"/>
  <c r="AP1706" i="1"/>
  <c r="J1706" i="1"/>
  <c r="AQ1706" i="1"/>
  <c r="K1706" i="1"/>
  <c r="AR1706" i="1"/>
  <c r="H1582" i="1"/>
  <c r="AP1582" i="1"/>
  <c r="J1582" i="1"/>
  <c r="AQ1582" i="1"/>
  <c r="K1582" i="1"/>
  <c r="AR1582" i="1"/>
  <c r="AS1582" i="1"/>
  <c r="L1582" i="1"/>
  <c r="H2166" i="1"/>
  <c r="H2162" i="1"/>
  <c r="H2153" i="1"/>
  <c r="H2152" i="1"/>
  <c r="H2128" i="1"/>
  <c r="H2093" i="1"/>
  <c r="H2004" i="1"/>
  <c r="H2003" i="1"/>
  <c r="H1999" i="1"/>
  <c r="H1998" i="1"/>
  <c r="AS1996" i="1"/>
  <c r="H1983" i="1"/>
  <c r="H1982" i="1"/>
  <c r="H1967" i="1"/>
  <c r="H1955" i="1"/>
  <c r="AP1917" i="1"/>
  <c r="J1917" i="1"/>
  <c r="AQ1917" i="1"/>
  <c r="K1917" i="1"/>
  <c r="AR1917" i="1"/>
  <c r="AR1865" i="1"/>
  <c r="AS1865" i="1"/>
  <c r="L1865" i="1"/>
  <c r="AP1863" i="1"/>
  <c r="J1863" i="1"/>
  <c r="AQ1863" i="1"/>
  <c r="K1863" i="1"/>
  <c r="M1863" i="1" s="1"/>
  <c r="AR1863" i="1"/>
  <c r="H1825" i="1"/>
  <c r="AR1821" i="1"/>
  <c r="K1821" i="1"/>
  <c r="AS1821" i="1"/>
  <c r="L1821" i="1"/>
  <c r="H1810" i="1"/>
  <c r="J1798" i="1"/>
  <c r="AP1798" i="1"/>
  <c r="AP1795" i="1"/>
  <c r="J1795" i="1"/>
  <c r="AQ1795" i="1"/>
  <c r="K1795" i="1"/>
  <c r="AR1795" i="1"/>
  <c r="L1795" i="1"/>
  <c r="AP1687" i="1"/>
  <c r="J1687" i="1"/>
  <c r="AQ1687" i="1"/>
  <c r="J1672" i="1"/>
  <c r="AP1672" i="1"/>
  <c r="K1672" i="1"/>
  <c r="AQ1672" i="1"/>
  <c r="J1375" i="1"/>
  <c r="AQ1375" i="1"/>
  <c r="K1375" i="1"/>
  <c r="AR1375" i="1"/>
  <c r="L1375" i="1"/>
  <c r="AS1375" i="1"/>
  <c r="AP1352" i="1"/>
  <c r="J1352" i="1"/>
  <c r="AQ1352" i="1"/>
  <c r="K1352" i="1"/>
  <c r="AR1352" i="1"/>
  <c r="AS1352" i="1"/>
  <c r="L1352" i="1"/>
  <c r="J1334" i="1"/>
  <c r="AQ1334" i="1"/>
  <c r="K1334" i="1"/>
  <c r="AR1334" i="1"/>
  <c r="L1334" i="1"/>
  <c r="AS1334" i="1"/>
  <c r="M2219" i="1"/>
  <c r="H2213" i="1"/>
  <c r="H2188" i="1"/>
  <c r="AP2179" i="1"/>
  <c r="H2171" i="1"/>
  <c r="AQ2167" i="1"/>
  <c r="AR2157" i="1"/>
  <c r="K2157" i="1"/>
  <c r="M2157" i="1" s="1"/>
  <c r="H2155" i="1"/>
  <c r="H2154" i="1"/>
  <c r="M2136" i="1"/>
  <c r="L2135" i="1"/>
  <c r="L2124" i="1"/>
  <c r="L2119" i="1"/>
  <c r="AR2116" i="1"/>
  <c r="AS2115" i="1"/>
  <c r="L2115" i="1"/>
  <c r="L2111" i="1"/>
  <c r="AR2107" i="1"/>
  <c r="H2105" i="1"/>
  <c r="AR2098" i="1"/>
  <c r="L2098" i="1"/>
  <c r="H2096" i="1"/>
  <c r="H2095" i="1"/>
  <c r="AQ2082" i="1"/>
  <c r="K2082" i="1"/>
  <c r="L2076" i="1"/>
  <c r="H2075" i="1"/>
  <c r="AQ2074" i="1"/>
  <c r="L2072" i="1"/>
  <c r="AR2071" i="1"/>
  <c r="K2071" i="1"/>
  <c r="L2067" i="1"/>
  <c r="AR2059" i="1"/>
  <c r="K2059" i="1"/>
  <c r="M2059" i="1" s="1"/>
  <c r="AS2058" i="1"/>
  <c r="AR2054" i="1"/>
  <c r="K2054" i="1"/>
  <c r="AR2053" i="1"/>
  <c r="K2053" i="1"/>
  <c r="M2053" i="1" s="1"/>
  <c r="H2052" i="1"/>
  <c r="H2051" i="1"/>
  <c r="AR2049" i="1"/>
  <c r="H2046" i="1"/>
  <c r="AQ2041" i="1"/>
  <c r="AS2033" i="1"/>
  <c r="L2032" i="1"/>
  <c r="H2024" i="1"/>
  <c r="H2007" i="1"/>
  <c r="H2006" i="1"/>
  <c r="AR1989" i="1"/>
  <c r="K1989" i="1"/>
  <c r="AP1985" i="1"/>
  <c r="H1984" i="1"/>
  <c r="AR1964" i="1"/>
  <c r="K1964" i="1"/>
  <c r="AP1960" i="1"/>
  <c r="H1958" i="1"/>
  <c r="H1957" i="1"/>
  <c r="AQ1956" i="1"/>
  <c r="H1953" i="1"/>
  <c r="AQ1952" i="1"/>
  <c r="K1952" i="1"/>
  <c r="J1951" i="1"/>
  <c r="M1951" i="1" s="1"/>
  <c r="L1938" i="1"/>
  <c r="AS1936" i="1"/>
  <c r="K1933" i="1"/>
  <c r="M1933" i="1" s="1"/>
  <c r="AS1932" i="1"/>
  <c r="K1932" i="1"/>
  <c r="J1928" i="1"/>
  <c r="AP1928" i="1"/>
  <c r="K1928" i="1"/>
  <c r="AQ1928" i="1"/>
  <c r="K1922" i="1"/>
  <c r="AR1915" i="1"/>
  <c r="AS1915" i="1"/>
  <c r="L1915" i="1"/>
  <c r="AP1913" i="1"/>
  <c r="J1913" i="1"/>
  <c r="AQ1913" i="1"/>
  <c r="K1913" i="1"/>
  <c r="AR1913" i="1"/>
  <c r="AR1910" i="1"/>
  <c r="K1910" i="1"/>
  <c r="AS1910" i="1"/>
  <c r="L1910" i="1"/>
  <c r="H1887" i="1"/>
  <c r="J1887" i="1"/>
  <c r="AP1887" i="1"/>
  <c r="AP1884" i="1"/>
  <c r="J1884" i="1"/>
  <c r="AQ1884" i="1"/>
  <c r="K1884" i="1"/>
  <c r="AR1884" i="1"/>
  <c r="L1884" i="1"/>
  <c r="K1878" i="1"/>
  <c r="AR1878" i="1"/>
  <c r="J1878" i="1"/>
  <c r="L1878" i="1"/>
  <c r="H1870" i="1"/>
  <c r="AP1828" i="1"/>
  <c r="J1828" i="1"/>
  <c r="AQ1828" i="1"/>
  <c r="K1828" i="1"/>
  <c r="AR1828" i="1"/>
  <c r="AQ1814" i="1"/>
  <c r="J1814" i="1"/>
  <c r="AS1782" i="1"/>
  <c r="H1782" i="1"/>
  <c r="AS1778" i="1"/>
  <c r="K1778" i="1"/>
  <c r="K1773" i="1"/>
  <c r="AP1773" i="1"/>
  <c r="H1773" i="1"/>
  <c r="AR1773" i="1"/>
  <c r="AS1753" i="1"/>
  <c r="L1753" i="1"/>
  <c r="H1734" i="1"/>
  <c r="J1734" i="1"/>
  <c r="AP1734" i="1"/>
  <c r="AP1731" i="1"/>
  <c r="J1731" i="1"/>
  <c r="AQ1731" i="1"/>
  <c r="K1731" i="1"/>
  <c r="AR1731" i="1"/>
  <c r="L1731" i="1"/>
  <c r="K1725" i="1"/>
  <c r="AP1725" i="1"/>
  <c r="AR1725" i="1"/>
  <c r="J1725" i="1"/>
  <c r="L1725" i="1"/>
  <c r="AP1693" i="1"/>
  <c r="J1693" i="1"/>
  <c r="M1693" i="1" s="1"/>
  <c r="AQ1693" i="1"/>
  <c r="H2169" i="1"/>
  <c r="H2168" i="1"/>
  <c r="H2163" i="1"/>
  <c r="AQ2157" i="1"/>
  <c r="H2140" i="1"/>
  <c r="L2137" i="1"/>
  <c r="AR2124" i="1"/>
  <c r="K2124" i="1"/>
  <c r="H2121" i="1"/>
  <c r="AR2119" i="1"/>
  <c r="K2119" i="1"/>
  <c r="AR2115" i="1"/>
  <c r="H2113" i="1"/>
  <c r="AR2111" i="1"/>
  <c r="K2111" i="1"/>
  <c r="H2109" i="1"/>
  <c r="H2108" i="1"/>
  <c r="AQ2098" i="1"/>
  <c r="H2097" i="1"/>
  <c r="AP2082" i="1"/>
  <c r="H2050" i="1"/>
  <c r="H2030" i="1"/>
  <c r="H1990" i="1"/>
  <c r="H1965" i="1"/>
  <c r="AQ1964" i="1"/>
  <c r="AP1952" i="1"/>
  <c r="AR1938" i="1"/>
  <c r="K1938" i="1"/>
  <c r="H1906" i="1"/>
  <c r="AP1906" i="1"/>
  <c r="J1906" i="1"/>
  <c r="AQ1906" i="1"/>
  <c r="AP1873" i="1"/>
  <c r="J1873" i="1"/>
  <c r="AQ1873" i="1"/>
  <c r="K1873" i="1"/>
  <c r="AR1873" i="1"/>
  <c r="AP1867" i="1"/>
  <c r="J1867" i="1"/>
  <c r="AQ1867" i="1"/>
  <c r="K1867" i="1"/>
  <c r="AR1867" i="1"/>
  <c r="AP1856" i="1"/>
  <c r="J1856" i="1"/>
  <c r="AQ1856" i="1"/>
  <c r="K1856" i="1"/>
  <c r="AR1856" i="1"/>
  <c r="AP1820" i="1"/>
  <c r="J1820" i="1"/>
  <c r="AQ1820" i="1"/>
  <c r="K1820" i="1"/>
  <c r="AR1820" i="1"/>
  <c r="L1820" i="1"/>
  <c r="H1802" i="1"/>
  <c r="AP1802" i="1"/>
  <c r="AS1798" i="1"/>
  <c r="L1798" i="1"/>
  <c r="L1706" i="1"/>
  <c r="L1687" i="1"/>
  <c r="AP1677" i="1"/>
  <c r="J1677" i="1"/>
  <c r="AQ1677" i="1"/>
  <c r="K1677" i="1"/>
  <c r="AR1677" i="1"/>
  <c r="H1497" i="1"/>
  <c r="AR1497" i="1"/>
  <c r="AS1497" i="1"/>
  <c r="L1497" i="1"/>
  <c r="W26" i="2"/>
  <c r="C1460" i="1"/>
  <c r="D1460" i="1"/>
  <c r="AL1460" i="1"/>
  <c r="E1460" i="1"/>
  <c r="AM1460" i="1"/>
  <c r="F1460" i="1"/>
  <c r="AN1460" i="1"/>
  <c r="AO1460" i="1"/>
  <c r="Q21" i="2"/>
  <c r="C21" i="2" s="1"/>
  <c r="F1226" i="1"/>
  <c r="AL1226" i="1"/>
  <c r="AM1226" i="1"/>
  <c r="C1226" i="1"/>
  <c r="H1226" i="1" s="1"/>
  <c r="AN1226" i="1"/>
  <c r="D1226" i="1"/>
  <c r="E1226" i="1"/>
  <c r="AO1226" i="1"/>
  <c r="AO334" i="1"/>
  <c r="AL334" i="1"/>
  <c r="C334" i="1"/>
  <c r="AS334" i="1" s="1"/>
  <c r="D334" i="1"/>
  <c r="E334" i="1"/>
  <c r="F334" i="1"/>
  <c r="AM334" i="1"/>
  <c r="M1647" i="1"/>
  <c r="AP1556" i="1"/>
  <c r="J1556" i="1"/>
  <c r="AQ1556" i="1"/>
  <c r="K1556" i="1"/>
  <c r="AR1556" i="1"/>
  <c r="L1556" i="1"/>
  <c r="AP1518" i="1"/>
  <c r="J1518" i="1"/>
  <c r="AQ1518" i="1"/>
  <c r="K1518" i="1"/>
  <c r="AR1518" i="1"/>
  <c r="L1518" i="1"/>
  <c r="AS1518" i="1"/>
  <c r="AQ1471" i="1"/>
  <c r="AR1471" i="1"/>
  <c r="K1471" i="1"/>
  <c r="AS1471" i="1"/>
  <c r="L1471" i="1"/>
  <c r="H1435" i="1"/>
  <c r="AP1435" i="1"/>
  <c r="J1435" i="1"/>
  <c r="AQ1435" i="1"/>
  <c r="H1406" i="1"/>
  <c r="AP1406" i="1"/>
  <c r="J1406" i="1"/>
  <c r="AQ1406" i="1"/>
  <c r="H1360" i="1"/>
  <c r="AP1360" i="1"/>
  <c r="J1360" i="1"/>
  <c r="AQ1360" i="1"/>
  <c r="AP1309" i="1"/>
  <c r="J1309" i="1"/>
  <c r="AQ1309" i="1"/>
  <c r="K1309" i="1"/>
  <c r="AR1309" i="1"/>
  <c r="H1264" i="1"/>
  <c r="AP1264" i="1"/>
  <c r="J1264" i="1"/>
  <c r="AQ1264" i="1"/>
  <c r="K1264" i="1"/>
  <c r="AR1264" i="1"/>
  <c r="L1264" i="1"/>
  <c r="H1214" i="1"/>
  <c r="AP1214" i="1"/>
  <c r="J1214" i="1"/>
  <c r="AQ1214" i="1"/>
  <c r="K1214" i="1"/>
  <c r="AR1214" i="1"/>
  <c r="L1214" i="1"/>
  <c r="AP1202" i="1"/>
  <c r="J1202" i="1"/>
  <c r="AQ1202" i="1"/>
  <c r="K1202" i="1"/>
  <c r="AR1202" i="1"/>
  <c r="L1202" i="1"/>
  <c r="AP939" i="1"/>
  <c r="J939" i="1"/>
  <c r="AQ939" i="1"/>
  <c r="K939" i="1"/>
  <c r="AR939" i="1"/>
  <c r="L939" i="1"/>
  <c r="J648" i="1"/>
  <c r="H648" i="1"/>
  <c r="AQ648" i="1"/>
  <c r="K648" i="1"/>
  <c r="AR648" i="1"/>
  <c r="L648" i="1"/>
  <c r="AS648" i="1"/>
  <c r="J359" i="1"/>
  <c r="AP359" i="1"/>
  <c r="K359" i="1"/>
  <c r="AQ359" i="1"/>
  <c r="L359" i="1"/>
  <c r="AR359" i="1"/>
  <c r="AS359" i="1"/>
  <c r="J1610" i="1"/>
  <c r="AR1610" i="1"/>
  <c r="AS1610" i="1"/>
  <c r="H1610" i="1"/>
  <c r="L1610" i="1"/>
  <c r="AP1588" i="1"/>
  <c r="J1588" i="1"/>
  <c r="AQ1588" i="1"/>
  <c r="K1588" i="1"/>
  <c r="AR1588" i="1"/>
  <c r="K1585" i="1"/>
  <c r="AP1585" i="1"/>
  <c r="AR1585" i="1"/>
  <c r="J1585" i="1"/>
  <c r="AQ1576" i="1"/>
  <c r="AR1576" i="1"/>
  <c r="AS1576" i="1"/>
  <c r="K1576" i="1"/>
  <c r="L1576" i="1"/>
  <c r="AP1551" i="1"/>
  <c r="J1551" i="1"/>
  <c r="AQ1551" i="1"/>
  <c r="K1551" i="1"/>
  <c r="AR1551" i="1"/>
  <c r="AP1417" i="1"/>
  <c r="J1417" i="1"/>
  <c r="AQ1417" i="1"/>
  <c r="K1417" i="1"/>
  <c r="AR1417" i="1"/>
  <c r="H1379" i="1"/>
  <c r="AR1379" i="1"/>
  <c r="AS1379" i="1"/>
  <c r="L1379" i="1"/>
  <c r="AQ1373" i="1"/>
  <c r="AR1373" i="1"/>
  <c r="K1373" i="1"/>
  <c r="AS1373" i="1"/>
  <c r="L1373" i="1"/>
  <c r="J1366" i="1"/>
  <c r="AQ1366" i="1"/>
  <c r="K1366" i="1"/>
  <c r="AR1366" i="1"/>
  <c r="L1366" i="1"/>
  <c r="AS1366" i="1"/>
  <c r="AP1333" i="1"/>
  <c r="J1333" i="1"/>
  <c r="AQ1333" i="1"/>
  <c r="K1333" i="1"/>
  <c r="AR1333" i="1"/>
  <c r="L1333" i="1"/>
  <c r="H1145" i="1"/>
  <c r="AP1145" i="1"/>
  <c r="J1145" i="1"/>
  <c r="AQ1145" i="1"/>
  <c r="AR1145" i="1"/>
  <c r="K1145" i="1"/>
  <c r="L1145" i="1"/>
  <c r="AQ1117" i="1"/>
  <c r="AR1117" i="1"/>
  <c r="K1117" i="1"/>
  <c r="AS1117" i="1"/>
  <c r="L1117" i="1"/>
  <c r="AR1096" i="1"/>
  <c r="AS1096" i="1"/>
  <c r="L1096" i="1"/>
  <c r="H952" i="1"/>
  <c r="AP952" i="1"/>
  <c r="J952" i="1"/>
  <c r="AQ952" i="1"/>
  <c r="AR952" i="1"/>
  <c r="K952" i="1"/>
  <c r="L952" i="1"/>
  <c r="AR1657" i="1"/>
  <c r="K1657" i="1"/>
  <c r="AS1655" i="1"/>
  <c r="L1655" i="1"/>
  <c r="L1636" i="1"/>
  <c r="L1628" i="1"/>
  <c r="AS1613" i="1"/>
  <c r="L1613" i="1"/>
  <c r="AQ1600" i="1"/>
  <c r="AR1600" i="1"/>
  <c r="AS1600" i="1"/>
  <c r="K1600" i="1"/>
  <c r="L1600" i="1"/>
  <c r="K1553" i="1"/>
  <c r="AP1553" i="1"/>
  <c r="H1553" i="1"/>
  <c r="AR1553" i="1"/>
  <c r="J1553" i="1"/>
  <c r="L1553" i="1"/>
  <c r="AP1531" i="1"/>
  <c r="J1531" i="1"/>
  <c r="AQ1531" i="1"/>
  <c r="K1531" i="1"/>
  <c r="AR1531" i="1"/>
  <c r="AP1483" i="1"/>
  <c r="J1483" i="1"/>
  <c r="AQ1483" i="1"/>
  <c r="K1483" i="1"/>
  <c r="AR1483" i="1"/>
  <c r="L1435" i="1"/>
  <c r="AR1414" i="1"/>
  <c r="K1414" i="1"/>
  <c r="L1414" i="1"/>
  <c r="L1406" i="1"/>
  <c r="AS1403" i="1"/>
  <c r="L1403" i="1"/>
  <c r="L1360" i="1"/>
  <c r="K1339" i="1"/>
  <c r="AP1339" i="1"/>
  <c r="AR1339" i="1"/>
  <c r="J1339" i="1"/>
  <c r="AS1339" i="1"/>
  <c r="L1339" i="1"/>
  <c r="AQ1308" i="1"/>
  <c r="AR1308" i="1"/>
  <c r="K1308" i="1"/>
  <c r="AS1308" i="1"/>
  <c r="L1308" i="1"/>
  <c r="H1191" i="1"/>
  <c r="AP1191" i="1"/>
  <c r="J1191" i="1"/>
  <c r="AQ1191" i="1"/>
  <c r="K1191" i="1"/>
  <c r="AR1191" i="1"/>
  <c r="L1191" i="1"/>
  <c r="H1120" i="1"/>
  <c r="AP1120" i="1"/>
  <c r="J1120" i="1"/>
  <c r="AQ1120" i="1"/>
  <c r="K1120" i="1"/>
  <c r="AR1120" i="1"/>
  <c r="AS1120" i="1"/>
  <c r="L1120" i="1"/>
  <c r="H1933" i="1"/>
  <c r="H1929" i="1"/>
  <c r="H1922" i="1"/>
  <c r="AS1920" i="1"/>
  <c r="H1900" i="1"/>
  <c r="H1833" i="1"/>
  <c r="H1811" i="1"/>
  <c r="AQ1766" i="1"/>
  <c r="K1766" i="1"/>
  <c r="L1755" i="1"/>
  <c r="AR1752" i="1"/>
  <c r="K1752" i="1"/>
  <c r="H1747" i="1"/>
  <c r="AR1705" i="1"/>
  <c r="K1705" i="1"/>
  <c r="H1693" i="1"/>
  <c r="H1688" i="1"/>
  <c r="H1687" i="1"/>
  <c r="H1677" i="1"/>
  <c r="H1672" i="1"/>
  <c r="H1671" i="1"/>
  <c r="AQ1657" i="1"/>
  <c r="J1657" i="1"/>
  <c r="M1657" i="1" s="1"/>
  <c r="AR1655" i="1"/>
  <c r="K1655" i="1"/>
  <c r="K1636" i="1"/>
  <c r="K1628" i="1"/>
  <c r="M1622" i="1"/>
  <c r="AP1575" i="1"/>
  <c r="J1575" i="1"/>
  <c r="AQ1575" i="1"/>
  <c r="K1575" i="1"/>
  <c r="AR1575" i="1"/>
  <c r="L1575" i="1"/>
  <c r="AS1575" i="1"/>
  <c r="AQ1543" i="1"/>
  <c r="AR1543" i="1"/>
  <c r="AS1543" i="1"/>
  <c r="K1543" i="1"/>
  <c r="L1543" i="1"/>
  <c r="AP1525" i="1"/>
  <c r="J1525" i="1"/>
  <c r="AQ1525" i="1"/>
  <c r="AP1499" i="1"/>
  <c r="J1499" i="1"/>
  <c r="AQ1499" i="1"/>
  <c r="K1499" i="1"/>
  <c r="AR1499" i="1"/>
  <c r="L1499" i="1"/>
  <c r="AR1443" i="1"/>
  <c r="AS1443" i="1"/>
  <c r="L1443" i="1"/>
  <c r="H1440" i="1"/>
  <c r="AR1440" i="1"/>
  <c r="AS1440" i="1"/>
  <c r="L1440" i="1"/>
  <c r="K1435" i="1"/>
  <c r="AP1428" i="1"/>
  <c r="AR1428" i="1"/>
  <c r="J1428" i="1"/>
  <c r="AS1428" i="1"/>
  <c r="L1428" i="1"/>
  <c r="K1406" i="1"/>
  <c r="AR1394" i="1"/>
  <c r="AS1394" i="1"/>
  <c r="L1394" i="1"/>
  <c r="H1375" i="1"/>
  <c r="H1362" i="1"/>
  <c r="K1360" i="1"/>
  <c r="J1350" i="1"/>
  <c r="AQ1350" i="1"/>
  <c r="AR1350" i="1"/>
  <c r="K1350" i="1"/>
  <c r="AS1350" i="1"/>
  <c r="L1350" i="1"/>
  <c r="AP1327" i="1"/>
  <c r="AQ1327" i="1"/>
  <c r="J1327" i="1"/>
  <c r="L1309" i="1"/>
  <c r="AP1197" i="1"/>
  <c r="J1197" i="1"/>
  <c r="AQ1197" i="1"/>
  <c r="AR1197" i="1"/>
  <c r="AS1197" i="1"/>
  <c r="K1197" i="1"/>
  <c r="L1197" i="1"/>
  <c r="H1029" i="1"/>
  <c r="AP1029" i="1"/>
  <c r="J1029" i="1"/>
  <c r="AQ1029" i="1"/>
  <c r="AR1029" i="1"/>
  <c r="K1029" i="1"/>
  <c r="L1029" i="1"/>
  <c r="H1915" i="1"/>
  <c r="H1907" i="1"/>
  <c r="L1897" i="1"/>
  <c r="H1872" i="1"/>
  <c r="AQ1871" i="1"/>
  <c r="K1871" i="1"/>
  <c r="M1871" i="1" s="1"/>
  <c r="AR1866" i="1"/>
  <c r="K1866" i="1"/>
  <c r="H1865" i="1"/>
  <c r="L1861" i="1"/>
  <c r="L1851" i="1"/>
  <c r="AR1848" i="1"/>
  <c r="K1848" i="1"/>
  <c r="L1847" i="1"/>
  <c r="AR1827" i="1"/>
  <c r="K1827" i="1"/>
  <c r="H1826" i="1"/>
  <c r="L1822" i="1"/>
  <c r="H1818" i="1"/>
  <c r="L1808" i="1"/>
  <c r="L1789" i="1"/>
  <c r="AR1770" i="1"/>
  <c r="K1770" i="1"/>
  <c r="AP1766" i="1"/>
  <c r="H1765" i="1"/>
  <c r="L1763" i="1"/>
  <c r="L1757" i="1"/>
  <c r="L1756" i="1"/>
  <c r="AR1755" i="1"/>
  <c r="K1755" i="1"/>
  <c r="AQ1752" i="1"/>
  <c r="J1752" i="1"/>
  <c r="L1744" i="1"/>
  <c r="AR1730" i="1"/>
  <c r="K1730" i="1"/>
  <c r="AQ1726" i="1"/>
  <c r="K1726" i="1"/>
  <c r="M1726" i="1" s="1"/>
  <c r="L1723" i="1"/>
  <c r="H1719" i="1"/>
  <c r="H1706" i="1"/>
  <c r="AQ1705" i="1"/>
  <c r="J1705" i="1"/>
  <c r="H1658" i="1"/>
  <c r="H1656" i="1"/>
  <c r="AQ1655" i="1"/>
  <c r="J1655" i="1"/>
  <c r="AR1636" i="1"/>
  <c r="J1636" i="1"/>
  <c r="AR1628" i="1"/>
  <c r="J1628" i="1"/>
  <c r="AS1616" i="1"/>
  <c r="L1616" i="1"/>
  <c r="L1588" i="1"/>
  <c r="L1585" i="1"/>
  <c r="L1551" i="1"/>
  <c r="AP1477" i="1"/>
  <c r="J1477" i="1"/>
  <c r="AQ1477" i="1"/>
  <c r="K1477" i="1"/>
  <c r="AR1477" i="1"/>
  <c r="AS1435" i="1"/>
  <c r="L1417" i="1"/>
  <c r="K1388" i="1"/>
  <c r="AP1388" i="1"/>
  <c r="AR1388" i="1"/>
  <c r="J1388" i="1"/>
  <c r="L1388" i="1"/>
  <c r="K1376" i="1"/>
  <c r="AP1376" i="1"/>
  <c r="AS1376" i="1"/>
  <c r="J1376" i="1"/>
  <c r="K1371" i="1"/>
  <c r="AP1371" i="1"/>
  <c r="AR1371" i="1"/>
  <c r="J1371" i="1"/>
  <c r="K1363" i="1"/>
  <c r="AP1363" i="1"/>
  <c r="AR1363" i="1"/>
  <c r="J1363" i="1"/>
  <c r="L1363" i="1"/>
  <c r="AS1360" i="1"/>
  <c r="H1325" i="1"/>
  <c r="AP1325" i="1"/>
  <c r="J1325" i="1"/>
  <c r="AQ1325" i="1"/>
  <c r="H1309" i="1"/>
  <c r="AR1925" i="1"/>
  <c r="K1925" i="1"/>
  <c r="AQ1920" i="1"/>
  <c r="H1918" i="1"/>
  <c r="H1917" i="1"/>
  <c r="AQ1916" i="1"/>
  <c r="H1913" i="1"/>
  <c r="AQ1912" i="1"/>
  <c r="J1911" i="1"/>
  <c r="AR1908" i="1"/>
  <c r="AR1897" i="1"/>
  <c r="K1897" i="1"/>
  <c r="AR1883" i="1"/>
  <c r="AQ1879" i="1"/>
  <c r="L1876" i="1"/>
  <c r="H1873" i="1"/>
  <c r="AP1871" i="1"/>
  <c r="H1868" i="1"/>
  <c r="H1867" i="1"/>
  <c r="AQ1866" i="1"/>
  <c r="J1866" i="1"/>
  <c r="H1863" i="1"/>
  <c r="AQ1862" i="1"/>
  <c r="K1862" i="1"/>
  <c r="J1861" i="1"/>
  <c r="H1856" i="1"/>
  <c r="AS1854" i="1"/>
  <c r="L1852" i="1"/>
  <c r="AR1851" i="1"/>
  <c r="K1851" i="1"/>
  <c r="AQ1848" i="1"/>
  <c r="J1848" i="1"/>
  <c r="AR1847" i="1"/>
  <c r="K1847" i="1"/>
  <c r="H1829" i="1"/>
  <c r="H1828" i="1"/>
  <c r="AQ1827" i="1"/>
  <c r="J1827" i="1"/>
  <c r="H1824" i="1"/>
  <c r="J1822" i="1"/>
  <c r="AR1808" i="1"/>
  <c r="K1808" i="1"/>
  <c r="J1789" i="1"/>
  <c r="H1784" i="1"/>
  <c r="M1779" i="1"/>
  <c r="H1771" i="1"/>
  <c r="AQ1770" i="1"/>
  <c r="J1770" i="1"/>
  <c r="AR1763" i="1"/>
  <c r="K1763" i="1"/>
  <c r="H1761" i="1"/>
  <c r="H1760" i="1"/>
  <c r="H1759" i="1"/>
  <c r="AQ1758" i="1"/>
  <c r="J1757" i="1"/>
  <c r="AS1756" i="1"/>
  <c r="K1756" i="1"/>
  <c r="AQ1755" i="1"/>
  <c r="J1755" i="1"/>
  <c r="H1753" i="1"/>
  <c r="AP1752" i="1"/>
  <c r="AR1744" i="1"/>
  <c r="K1744" i="1"/>
  <c r="M1739" i="1"/>
  <c r="M1736" i="1"/>
  <c r="H1731" i="1"/>
  <c r="AQ1730" i="1"/>
  <c r="J1730" i="1"/>
  <c r="AP1726" i="1"/>
  <c r="H1725" i="1"/>
  <c r="AR1723" i="1"/>
  <c r="K1723" i="1"/>
  <c r="AS1717" i="1"/>
  <c r="L1714" i="1"/>
  <c r="M1714" i="1" s="1"/>
  <c r="AR1711" i="1"/>
  <c r="K1711" i="1"/>
  <c r="M1711" i="1" s="1"/>
  <c r="M1700" i="1"/>
  <c r="AR1696" i="1"/>
  <c r="L1660" i="1"/>
  <c r="AS1659" i="1"/>
  <c r="H1655" i="1"/>
  <c r="AQ1654" i="1"/>
  <c r="L1637" i="1"/>
  <c r="AQ1636" i="1"/>
  <c r="H1636" i="1"/>
  <c r="L1629" i="1"/>
  <c r="AQ1628" i="1"/>
  <c r="H1619" i="1"/>
  <c r="AQ1619" i="1"/>
  <c r="AR1619" i="1"/>
  <c r="AP1612" i="1"/>
  <c r="J1612" i="1"/>
  <c r="AQ1612" i="1"/>
  <c r="K1612" i="1"/>
  <c r="AR1612" i="1"/>
  <c r="H1585" i="1"/>
  <c r="L1531" i="1"/>
  <c r="L1525" i="1"/>
  <c r="L1483" i="1"/>
  <c r="K1455" i="1"/>
  <c r="AP1455" i="1"/>
  <c r="AR1455" i="1"/>
  <c r="J1455" i="1"/>
  <c r="L1455" i="1"/>
  <c r="AR1435" i="1"/>
  <c r="H1417" i="1"/>
  <c r="AR1406" i="1"/>
  <c r="AR1360" i="1"/>
  <c r="AP1349" i="1"/>
  <c r="J1349" i="1"/>
  <c r="AQ1349" i="1"/>
  <c r="K1349" i="1"/>
  <c r="AR1349" i="1"/>
  <c r="L1349" i="1"/>
  <c r="AP1335" i="1"/>
  <c r="L1335" i="1"/>
  <c r="AR1313" i="1"/>
  <c r="AS1313" i="1"/>
  <c r="L1313" i="1"/>
  <c r="J1310" i="1"/>
  <c r="AR1310" i="1"/>
  <c r="AS1310" i="1"/>
  <c r="L1310" i="1"/>
  <c r="H1306" i="1"/>
  <c r="AP1306" i="1"/>
  <c r="J1306" i="1"/>
  <c r="AQ1306" i="1"/>
  <c r="AP1165" i="1"/>
  <c r="J1165" i="1"/>
  <c r="AQ1165" i="1"/>
  <c r="AR1165" i="1"/>
  <c r="AS1165" i="1"/>
  <c r="K1165" i="1"/>
  <c r="L1165" i="1"/>
  <c r="AP986" i="1"/>
  <c r="J986" i="1"/>
  <c r="AQ986" i="1"/>
  <c r="K986" i="1"/>
  <c r="AR986" i="1"/>
  <c r="L986" i="1"/>
  <c r="H1919" i="1"/>
  <c r="H1910" i="1"/>
  <c r="H1909" i="1"/>
  <c r="H1884" i="1"/>
  <c r="H1878" i="1"/>
  <c r="AP1862" i="1"/>
  <c r="AR1861" i="1"/>
  <c r="AS1852" i="1"/>
  <c r="AQ1851" i="1"/>
  <c r="J1851" i="1"/>
  <c r="H1849" i="1"/>
  <c r="AP1848" i="1"/>
  <c r="AQ1847" i="1"/>
  <c r="H1830" i="1"/>
  <c r="AR1822" i="1"/>
  <c r="H1821" i="1"/>
  <c r="H1820" i="1"/>
  <c r="AQ1808" i="1"/>
  <c r="J1808" i="1"/>
  <c r="H1795" i="1"/>
  <c r="AR1789" i="1"/>
  <c r="H1789" i="1"/>
  <c r="AQ1763" i="1"/>
  <c r="J1763" i="1"/>
  <c r="AR1757" i="1"/>
  <c r="H1756" i="1"/>
  <c r="AP1755" i="1"/>
  <c r="H1755" i="1"/>
  <c r="AQ1744" i="1"/>
  <c r="J1744" i="1"/>
  <c r="M1744" i="1" s="1"/>
  <c r="AQ1723" i="1"/>
  <c r="J1723" i="1"/>
  <c r="AR1660" i="1"/>
  <c r="K1660" i="1"/>
  <c r="J1639" i="1"/>
  <c r="M1639" i="1" s="1"/>
  <c r="AQ1639" i="1"/>
  <c r="K1638" i="1"/>
  <c r="AR1638" i="1"/>
  <c r="AQ1635" i="1"/>
  <c r="AR1635" i="1"/>
  <c r="J1630" i="1"/>
  <c r="AQ1630" i="1"/>
  <c r="K1630" i="1"/>
  <c r="L1630" i="1"/>
  <c r="AR1624" i="1"/>
  <c r="K1624" i="1"/>
  <c r="AS1624" i="1"/>
  <c r="L1624" i="1"/>
  <c r="J1586" i="1"/>
  <c r="AR1586" i="1"/>
  <c r="AS1586" i="1"/>
  <c r="L1586" i="1"/>
  <c r="J1529" i="1"/>
  <c r="AR1529" i="1"/>
  <c r="AS1529" i="1"/>
  <c r="L1529" i="1"/>
  <c r="K1525" i="1"/>
  <c r="AQ1519" i="1"/>
  <c r="AR1519" i="1"/>
  <c r="AS1519" i="1"/>
  <c r="K1519" i="1"/>
  <c r="L1519" i="1"/>
  <c r="J1494" i="1"/>
  <c r="AP1494" i="1"/>
  <c r="K1494" i="1"/>
  <c r="AQ1494" i="1"/>
  <c r="K1472" i="1"/>
  <c r="AP1472" i="1"/>
  <c r="AR1472" i="1"/>
  <c r="J1472" i="1"/>
  <c r="L1472" i="1"/>
  <c r="AP1452" i="1"/>
  <c r="J1452" i="1"/>
  <c r="AQ1452" i="1"/>
  <c r="K1452" i="1"/>
  <c r="AR1452" i="1"/>
  <c r="K1412" i="1"/>
  <c r="AP1412" i="1"/>
  <c r="AR1412" i="1"/>
  <c r="J1412" i="1"/>
  <c r="L1412" i="1"/>
  <c r="J1367" i="1"/>
  <c r="AS1367" i="1"/>
  <c r="J1038" i="1"/>
  <c r="AP1038" i="1"/>
  <c r="K1038" i="1"/>
  <c r="H1637" i="1"/>
  <c r="H1629" i="1"/>
  <c r="H1628" i="1"/>
  <c r="AQ1620" i="1"/>
  <c r="J1620" i="1"/>
  <c r="AR1608" i="1"/>
  <c r="H1608" i="1"/>
  <c r="AQ1607" i="1"/>
  <c r="J1607" i="1"/>
  <c r="M1607" i="1" s="1"/>
  <c r="H1596" i="1"/>
  <c r="AS1594" i="1"/>
  <c r="AS1584" i="1"/>
  <c r="AQ1583" i="1"/>
  <c r="J1583" i="1"/>
  <c r="AR1570" i="1"/>
  <c r="AQ1564" i="1"/>
  <c r="J1564" i="1"/>
  <c r="AP1561" i="1"/>
  <c r="K1552" i="1"/>
  <c r="H1539" i="1"/>
  <c r="AS1537" i="1"/>
  <c r="AR1528" i="1"/>
  <c r="AR1527" i="1"/>
  <c r="AP1526" i="1"/>
  <c r="H1526" i="1"/>
  <c r="M1523" i="1"/>
  <c r="AR1513" i="1"/>
  <c r="AQ1507" i="1"/>
  <c r="J1507" i="1"/>
  <c r="AP1504" i="1"/>
  <c r="AR1496" i="1"/>
  <c r="AR1495" i="1"/>
  <c r="H1495" i="1"/>
  <c r="L1481" i="1"/>
  <c r="AP1480" i="1"/>
  <c r="AP1478" i="1"/>
  <c r="H1473" i="1"/>
  <c r="H1467" i="1"/>
  <c r="AS1465" i="1"/>
  <c r="H1456" i="1"/>
  <c r="AS1453" i="1"/>
  <c r="J1453" i="1"/>
  <c r="M1453" i="1" s="1"/>
  <c r="H1451" i="1"/>
  <c r="AQ1450" i="1"/>
  <c r="J1450" i="1"/>
  <c r="AR1439" i="1"/>
  <c r="H1439" i="1"/>
  <c r="L1437" i="1"/>
  <c r="AR1436" i="1"/>
  <c r="H1436" i="1"/>
  <c r="H1429" i="1"/>
  <c r="J1408" i="1"/>
  <c r="AR1407" i="1"/>
  <c r="K1407" i="1"/>
  <c r="M1407" i="1" s="1"/>
  <c r="AS1405" i="1"/>
  <c r="K1405" i="1"/>
  <c r="AP1404" i="1"/>
  <c r="H1402" i="1"/>
  <c r="AQ1401" i="1"/>
  <c r="J1401" i="1"/>
  <c r="AS1370" i="1"/>
  <c r="K1370" i="1"/>
  <c r="H1361" i="1"/>
  <c r="AP1344" i="1"/>
  <c r="H1344" i="1"/>
  <c r="AS1342" i="1"/>
  <c r="K1342" i="1"/>
  <c r="M1342" i="1" s="1"/>
  <c r="AQ1341" i="1"/>
  <c r="AP1331" i="1"/>
  <c r="AS1326" i="1"/>
  <c r="K1326" i="1"/>
  <c r="AS1324" i="1"/>
  <c r="K1324" i="1"/>
  <c r="AR1323" i="1"/>
  <c r="H1323" i="1"/>
  <c r="L1235" i="1"/>
  <c r="H1199" i="1"/>
  <c r="AQ1190" i="1"/>
  <c r="AR1190" i="1"/>
  <c r="K1190" i="1"/>
  <c r="AS1190" i="1"/>
  <c r="L1190" i="1"/>
  <c r="AP1052" i="1"/>
  <c r="J1052" i="1"/>
  <c r="AQ1052" i="1"/>
  <c r="K1052" i="1"/>
  <c r="AR1052" i="1"/>
  <c r="AR1042" i="1"/>
  <c r="AS1042" i="1"/>
  <c r="J1014" i="1"/>
  <c r="AP1014" i="1"/>
  <c r="K1014" i="1"/>
  <c r="AQ1014" i="1"/>
  <c r="L1014" i="1"/>
  <c r="AR1014" i="1"/>
  <c r="AQ988" i="1"/>
  <c r="AR988" i="1"/>
  <c r="K988" i="1"/>
  <c r="J942" i="1"/>
  <c r="AP942" i="1"/>
  <c r="K942" i="1"/>
  <c r="AQ942" i="1"/>
  <c r="AR942" i="1"/>
  <c r="AS942" i="1"/>
  <c r="L942" i="1"/>
  <c r="AP838" i="1"/>
  <c r="K838" i="1"/>
  <c r="AR838" i="1"/>
  <c r="L838" i="1"/>
  <c r="AS838" i="1"/>
  <c r="AQ838" i="1"/>
  <c r="J838" i="1"/>
  <c r="J804" i="1"/>
  <c r="AQ804" i="1"/>
  <c r="K804" i="1"/>
  <c r="AR804" i="1"/>
  <c r="L804" i="1"/>
  <c r="AS804" i="1"/>
  <c r="H1633" i="1"/>
  <c r="H1620" i="1"/>
  <c r="AR1609" i="1"/>
  <c r="H1607" i="1"/>
  <c r="AR1594" i="1"/>
  <c r="AR1584" i="1"/>
  <c r="H1583" i="1"/>
  <c r="H1564" i="1"/>
  <c r="AS1562" i="1"/>
  <c r="AS1552" i="1"/>
  <c r="AR1537" i="1"/>
  <c r="AP1528" i="1"/>
  <c r="H1507" i="1"/>
  <c r="AS1505" i="1"/>
  <c r="AP1496" i="1"/>
  <c r="H1478" i="1"/>
  <c r="AR1453" i="1"/>
  <c r="H1453" i="1"/>
  <c r="AS1451" i="1"/>
  <c r="H1450" i="1"/>
  <c r="AS1448" i="1"/>
  <c r="AP1439" i="1"/>
  <c r="AS1411" i="1"/>
  <c r="H1408" i="1"/>
  <c r="AQ1407" i="1"/>
  <c r="H1407" i="1"/>
  <c r="AR1405" i="1"/>
  <c r="AS1402" i="1"/>
  <c r="H1401" i="1"/>
  <c r="AR1387" i="1"/>
  <c r="AR1370" i="1"/>
  <c r="AS1361" i="1"/>
  <c r="K1196" i="1"/>
  <c r="AP1196" i="1"/>
  <c r="AR1196" i="1"/>
  <c r="J1196" i="1"/>
  <c r="AS1196" i="1"/>
  <c r="H1139" i="1"/>
  <c r="AP1139" i="1"/>
  <c r="J1139" i="1"/>
  <c r="AQ1139" i="1"/>
  <c r="K1139" i="1"/>
  <c r="AR1139" i="1"/>
  <c r="K1119" i="1"/>
  <c r="AP1119" i="1"/>
  <c r="J1119" i="1"/>
  <c r="AR1119" i="1"/>
  <c r="L1119" i="1"/>
  <c r="AS1119" i="1"/>
  <c r="H1107" i="1"/>
  <c r="AR1107" i="1"/>
  <c r="L1107" i="1"/>
  <c r="AP1094" i="1"/>
  <c r="J1094" i="1"/>
  <c r="AQ1094" i="1"/>
  <c r="H1088" i="1"/>
  <c r="AP1088" i="1"/>
  <c r="AR1088" i="1"/>
  <c r="J1088" i="1"/>
  <c r="AS1088" i="1"/>
  <c r="L1088" i="1"/>
  <c r="AP1081" i="1"/>
  <c r="J1081" i="1"/>
  <c r="AQ1081" i="1"/>
  <c r="AP1037" i="1"/>
  <c r="J1037" i="1"/>
  <c r="AQ1037" i="1"/>
  <c r="K1037" i="1"/>
  <c r="AR1037" i="1"/>
  <c r="H1616" i="1"/>
  <c r="H1612" i="1"/>
  <c r="H1588" i="1"/>
  <c r="AR1562" i="1"/>
  <c r="AR1552" i="1"/>
  <c r="H1551" i="1"/>
  <c r="H1531" i="1"/>
  <c r="AR1505" i="1"/>
  <c r="H1494" i="1"/>
  <c r="H1489" i="1"/>
  <c r="L1488" i="1"/>
  <c r="M1488" i="1" s="1"/>
  <c r="H1483" i="1"/>
  <c r="AS1481" i="1"/>
  <c r="L1475" i="1"/>
  <c r="H1471" i="1"/>
  <c r="AR1458" i="1"/>
  <c r="H1454" i="1"/>
  <c r="AP1453" i="1"/>
  <c r="AR1448" i="1"/>
  <c r="AR1442" i="1"/>
  <c r="AS1437" i="1"/>
  <c r="H1422" i="1"/>
  <c r="AS1415" i="1"/>
  <c r="L1415" i="1"/>
  <c r="AR1411" i="1"/>
  <c r="AS1408" i="1"/>
  <c r="AR1395" i="1"/>
  <c r="H1394" i="1"/>
  <c r="H1390" i="1"/>
  <c r="AR1385" i="1"/>
  <c r="K1385" i="1"/>
  <c r="L1380" i="1"/>
  <c r="M1380" i="1" s="1"/>
  <c r="AS1377" i="1"/>
  <c r="H1376" i="1"/>
  <c r="H1366" i="1"/>
  <c r="H1363" i="1"/>
  <c r="H1352" i="1"/>
  <c r="AR1346" i="1"/>
  <c r="K1346" i="1"/>
  <c r="AQ1342" i="1"/>
  <c r="AQ1338" i="1"/>
  <c r="AR1328" i="1"/>
  <c r="K1328" i="1"/>
  <c r="H1327" i="1"/>
  <c r="AQ1326" i="1"/>
  <c r="AR1312" i="1"/>
  <c r="K1312" i="1"/>
  <c r="L1311" i="1"/>
  <c r="H1310" i="1"/>
  <c r="AP1307" i="1"/>
  <c r="K1303" i="1"/>
  <c r="AR1303" i="1"/>
  <c r="H1197" i="1"/>
  <c r="AR1179" i="1"/>
  <c r="AS1179" i="1"/>
  <c r="L1179" i="1"/>
  <c r="AR1171" i="1"/>
  <c r="AS1171" i="1"/>
  <c r="L1171" i="1"/>
  <c r="H1160" i="1"/>
  <c r="AP1160" i="1"/>
  <c r="J1160" i="1"/>
  <c r="AQ1160" i="1"/>
  <c r="K1160" i="1"/>
  <c r="AR1160" i="1"/>
  <c r="H1126" i="1"/>
  <c r="AP1126" i="1"/>
  <c r="J1126" i="1"/>
  <c r="AQ1126" i="1"/>
  <c r="AR1033" i="1"/>
  <c r="AS1033" i="1"/>
  <c r="L1033" i="1"/>
  <c r="H986" i="1"/>
  <c r="H978" i="1"/>
  <c r="AP978" i="1"/>
  <c r="J978" i="1"/>
  <c r="AQ978" i="1"/>
  <c r="H881" i="1"/>
  <c r="AP881" i="1"/>
  <c r="J881" i="1"/>
  <c r="AQ881" i="1"/>
  <c r="AR881" i="1"/>
  <c r="K881" i="1"/>
  <c r="L881" i="1"/>
  <c r="H1627" i="1"/>
  <c r="H1624" i="1"/>
  <c r="AR1598" i="1"/>
  <c r="AS1591" i="1"/>
  <c r="H1575" i="1"/>
  <c r="M1572" i="1"/>
  <c r="L1569" i="1"/>
  <c r="H1556" i="1"/>
  <c r="L1548" i="1"/>
  <c r="M1542" i="1"/>
  <c r="AR1541" i="1"/>
  <c r="AS1534" i="1"/>
  <c r="H1518" i="1"/>
  <c r="AQ1517" i="1"/>
  <c r="L1512" i="1"/>
  <c r="H1499" i="1"/>
  <c r="AR1481" i="1"/>
  <c r="H1465" i="1"/>
  <c r="H1443" i="1"/>
  <c r="AR1437" i="1"/>
  <c r="H1428" i="1"/>
  <c r="AP1408" i="1"/>
  <c r="AQ1385" i="1"/>
  <c r="H1357" i="1"/>
  <c r="H1350" i="1"/>
  <c r="H1349" i="1"/>
  <c r="AQ1346" i="1"/>
  <c r="J1346" i="1"/>
  <c r="H1339" i="1"/>
  <c r="H1335" i="1"/>
  <c r="H1334" i="1"/>
  <c r="H1333" i="1"/>
  <c r="AQ1328" i="1"/>
  <c r="J1328" i="1"/>
  <c r="L1315" i="1"/>
  <c r="H1313" i="1"/>
  <c r="AQ1312" i="1"/>
  <c r="J1312" i="1"/>
  <c r="AR1311" i="1"/>
  <c r="K1311" i="1"/>
  <c r="K1301" i="1"/>
  <c r="AR1301" i="1"/>
  <c r="K1265" i="1"/>
  <c r="AP1265" i="1"/>
  <c r="AR1265" i="1"/>
  <c r="J1265" i="1"/>
  <c r="AS1265" i="1"/>
  <c r="L1265" i="1"/>
  <c r="K1215" i="1"/>
  <c r="AP1215" i="1"/>
  <c r="AR1215" i="1"/>
  <c r="J1215" i="1"/>
  <c r="AS1215" i="1"/>
  <c r="L1215" i="1"/>
  <c r="AP1211" i="1"/>
  <c r="L1211" i="1"/>
  <c r="J1192" i="1"/>
  <c r="AR1192" i="1"/>
  <c r="AS1192" i="1"/>
  <c r="L1192" i="1"/>
  <c r="AP1167" i="1"/>
  <c r="J1167" i="1"/>
  <c r="AQ1167" i="1"/>
  <c r="H1165" i="1"/>
  <c r="J1143" i="1"/>
  <c r="AR1143" i="1"/>
  <c r="AS1143" i="1"/>
  <c r="L1143" i="1"/>
  <c r="H1113" i="1"/>
  <c r="AP1113" i="1"/>
  <c r="J1113" i="1"/>
  <c r="AQ1113" i="1"/>
  <c r="K1113" i="1"/>
  <c r="AR1113" i="1"/>
  <c r="L1094" i="1"/>
  <c r="L1081" i="1"/>
  <c r="L1052" i="1"/>
  <c r="H1051" i="1"/>
  <c r="AP1051" i="1"/>
  <c r="J1051" i="1"/>
  <c r="AQ1051" i="1"/>
  <c r="K1051" i="1"/>
  <c r="AR1051" i="1"/>
  <c r="AP1041" i="1"/>
  <c r="J1041" i="1"/>
  <c r="AQ1041" i="1"/>
  <c r="K1041" i="1"/>
  <c r="AR1041" i="1"/>
  <c r="AP987" i="1"/>
  <c r="J987" i="1"/>
  <c r="AQ987" i="1"/>
  <c r="K987" i="1"/>
  <c r="AR987" i="1"/>
  <c r="K965" i="1"/>
  <c r="AR965" i="1"/>
  <c r="AP965" i="1"/>
  <c r="AQ965" i="1"/>
  <c r="J965" i="1"/>
  <c r="L965" i="1"/>
  <c r="H957" i="1"/>
  <c r="AP957" i="1"/>
  <c r="J957" i="1"/>
  <c r="AQ957" i="1"/>
  <c r="AR957" i="1"/>
  <c r="K957" i="1"/>
  <c r="L957" i="1"/>
  <c r="AP1346" i="1"/>
  <c r="H1346" i="1"/>
  <c r="AP1328" i="1"/>
  <c r="AS1315" i="1"/>
  <c r="J1315" i="1"/>
  <c r="AP1312" i="1"/>
  <c r="AQ1311" i="1"/>
  <c r="J1311" i="1"/>
  <c r="AR1238" i="1"/>
  <c r="AS1238" i="1"/>
  <c r="L1238" i="1"/>
  <c r="AR1203" i="1"/>
  <c r="AS1203" i="1"/>
  <c r="L1203" i="1"/>
  <c r="AP1199" i="1"/>
  <c r="J1199" i="1"/>
  <c r="M1199" i="1" s="1"/>
  <c r="AQ1199" i="1"/>
  <c r="L1139" i="1"/>
  <c r="H1124" i="1"/>
  <c r="AP1124" i="1"/>
  <c r="J1124" i="1"/>
  <c r="AQ1124" i="1"/>
  <c r="K1124" i="1"/>
  <c r="AR1124" i="1"/>
  <c r="H1118" i="1"/>
  <c r="AP1118" i="1"/>
  <c r="J1118" i="1"/>
  <c r="AQ1118" i="1"/>
  <c r="K1118" i="1"/>
  <c r="AR1118" i="1"/>
  <c r="H1075" i="1"/>
  <c r="AP1075" i="1"/>
  <c r="J1075" i="1"/>
  <c r="AQ1075" i="1"/>
  <c r="H997" i="1"/>
  <c r="AP997" i="1"/>
  <c r="J997" i="1"/>
  <c r="M997" i="1" s="1"/>
  <c r="AQ997" i="1"/>
  <c r="L1596" i="1"/>
  <c r="AR1590" i="1"/>
  <c r="L1561" i="1"/>
  <c r="L1539" i="1"/>
  <c r="M1539" i="1" s="1"/>
  <c r="M1534" i="1"/>
  <c r="AR1533" i="1"/>
  <c r="AS1526" i="1"/>
  <c r="L1504" i="1"/>
  <c r="AR1485" i="1"/>
  <c r="L1480" i="1"/>
  <c r="M1480" i="1" s="1"/>
  <c r="L1467" i="1"/>
  <c r="M1467" i="1" s="1"/>
  <c r="AS1344" i="1"/>
  <c r="AR1330" i="1"/>
  <c r="K1330" i="1"/>
  <c r="M1330" i="1" s="1"/>
  <c r="H1321" i="1"/>
  <c r="M1320" i="1"/>
  <c r="AR1315" i="1"/>
  <c r="H1315" i="1"/>
  <c r="H1311" i="1"/>
  <c r="AR1304" i="1"/>
  <c r="J1302" i="1"/>
  <c r="AR1302" i="1"/>
  <c r="AS1302" i="1"/>
  <c r="L1301" i="1"/>
  <c r="AP1219" i="1"/>
  <c r="AQ1219" i="1"/>
  <c r="J1219" i="1"/>
  <c r="H1196" i="1"/>
  <c r="AP1181" i="1"/>
  <c r="J1181" i="1"/>
  <c r="AQ1181" i="1"/>
  <c r="K1181" i="1"/>
  <c r="AR1181" i="1"/>
  <c r="L1181" i="1"/>
  <c r="AS1181" i="1"/>
  <c r="H1170" i="1"/>
  <c r="AP1170" i="1"/>
  <c r="J1170" i="1"/>
  <c r="AQ1170" i="1"/>
  <c r="K1170" i="1"/>
  <c r="AR1170" i="1"/>
  <c r="L1167" i="1"/>
  <c r="AP1032" i="1"/>
  <c r="J1032" i="1"/>
  <c r="AQ1032" i="1"/>
  <c r="K1032" i="1"/>
  <c r="AR1032" i="1"/>
  <c r="H968" i="1"/>
  <c r="AP968" i="1"/>
  <c r="J968" i="1"/>
  <c r="M968" i="1" s="1"/>
  <c r="AQ968" i="1"/>
  <c r="O1845" i="1"/>
  <c r="M32" i="2" s="1"/>
  <c r="AR1294" i="1"/>
  <c r="AR1291" i="1"/>
  <c r="H1291" i="1"/>
  <c r="H1218" i="1"/>
  <c r="H1217" i="1"/>
  <c r="H1201" i="1"/>
  <c r="L1200" i="1"/>
  <c r="AS1198" i="1"/>
  <c r="L1188" i="1"/>
  <c r="L1177" i="1"/>
  <c r="K966" i="1"/>
  <c r="AQ966" i="1"/>
  <c r="AP963" i="1"/>
  <c r="J963" i="1"/>
  <c r="AQ963" i="1"/>
  <c r="AQ923" i="1"/>
  <c r="AR923" i="1"/>
  <c r="K923" i="1"/>
  <c r="AR912" i="1"/>
  <c r="AS912" i="1"/>
  <c r="L912" i="1"/>
  <c r="J772" i="1"/>
  <c r="AQ772" i="1"/>
  <c r="K772" i="1"/>
  <c r="AR772" i="1"/>
  <c r="AS772" i="1"/>
  <c r="L772" i="1"/>
  <c r="AP1249" i="1"/>
  <c r="L1225" i="1"/>
  <c r="AP1223" i="1"/>
  <c r="AS1218" i="1"/>
  <c r="AR1210" i="1"/>
  <c r="AS1201" i="1"/>
  <c r="L1201" i="1"/>
  <c r="H1200" i="1"/>
  <c r="AR1198" i="1"/>
  <c r="L1194" i="1"/>
  <c r="H1193" i="1"/>
  <c r="AR1189" i="1"/>
  <c r="K1189" i="1"/>
  <c r="AR1186" i="1"/>
  <c r="K1186" i="1"/>
  <c r="AR1178" i="1"/>
  <c r="K1178" i="1"/>
  <c r="AS1173" i="1"/>
  <c r="L1173" i="1"/>
  <c r="AS1169" i="1"/>
  <c r="L1169" i="1"/>
  <c r="AS1148" i="1"/>
  <c r="L1148" i="1"/>
  <c r="L1147" i="1"/>
  <c r="AR1116" i="1"/>
  <c r="K1116" i="1"/>
  <c r="AS1112" i="1"/>
  <c r="L1112" i="1"/>
  <c r="AR1089" i="1"/>
  <c r="K1089" i="1"/>
  <c r="AS1084" i="1"/>
  <c r="L1084" i="1"/>
  <c r="L1057" i="1"/>
  <c r="L1035" i="1"/>
  <c r="AR1013" i="1"/>
  <c r="K1013" i="1"/>
  <c r="L995" i="1"/>
  <c r="AR990" i="1"/>
  <c r="L990" i="1"/>
  <c r="J958" i="1"/>
  <c r="AP958" i="1"/>
  <c r="AP941" i="1"/>
  <c r="J941" i="1"/>
  <c r="AQ941" i="1"/>
  <c r="K941" i="1"/>
  <c r="AR941" i="1"/>
  <c r="AP938" i="1"/>
  <c r="J938" i="1"/>
  <c r="AQ938" i="1"/>
  <c r="K938" i="1"/>
  <c r="AR938" i="1"/>
  <c r="K825" i="1"/>
  <c r="AP825" i="1"/>
  <c r="J825" i="1"/>
  <c r="L825" i="1"/>
  <c r="AR825" i="1"/>
  <c r="H825" i="1"/>
  <c r="AQ786" i="1"/>
  <c r="AS786" i="1"/>
  <c r="L786" i="1"/>
  <c r="AP750" i="1"/>
  <c r="J750" i="1"/>
  <c r="AQ750" i="1"/>
  <c r="K750" i="1"/>
  <c r="AR750" i="1"/>
  <c r="AS750" i="1"/>
  <c r="L750" i="1"/>
  <c r="AR686" i="1"/>
  <c r="AS686" i="1"/>
  <c r="L686" i="1"/>
  <c r="H1265" i="1"/>
  <c r="AR1225" i="1"/>
  <c r="K1225" i="1"/>
  <c r="AR1224" i="1"/>
  <c r="AR1218" i="1"/>
  <c r="H1215" i="1"/>
  <c r="AS1200" i="1"/>
  <c r="H1192" i="1"/>
  <c r="H1190" i="1"/>
  <c r="AS1188" i="1"/>
  <c r="H1182" i="1"/>
  <c r="H1171" i="1"/>
  <c r="AR1148" i="1"/>
  <c r="K1148" i="1"/>
  <c r="AR1147" i="1"/>
  <c r="K1147" i="1"/>
  <c r="H1143" i="1"/>
  <c r="H1140" i="1"/>
  <c r="H1119" i="1"/>
  <c r="H1117" i="1"/>
  <c r="AQ1116" i="1"/>
  <c r="J1116" i="1"/>
  <c r="AR1112" i="1"/>
  <c r="K1112" i="1"/>
  <c r="AS1111" i="1"/>
  <c r="L1111" i="1"/>
  <c r="AR1102" i="1"/>
  <c r="K1102" i="1"/>
  <c r="L1101" i="1"/>
  <c r="AQ1089" i="1"/>
  <c r="J1089" i="1"/>
  <c r="M1089" i="1" s="1"/>
  <c r="AR1084" i="1"/>
  <c r="K1084" i="1"/>
  <c r="L1065" i="1"/>
  <c r="AR1057" i="1"/>
  <c r="K1057" i="1"/>
  <c r="H1052" i="1"/>
  <c r="AS1044" i="1"/>
  <c r="L1044" i="1"/>
  <c r="H1042" i="1"/>
  <c r="H1038" i="1"/>
  <c r="H1037" i="1"/>
  <c r="AR1035" i="1"/>
  <c r="K1035" i="1"/>
  <c r="AR1034" i="1"/>
  <c r="K1034" i="1"/>
  <c r="H1033" i="1"/>
  <c r="H1032" i="1"/>
  <c r="AS1027" i="1"/>
  <c r="L1027" i="1"/>
  <c r="AQ1013" i="1"/>
  <c r="J1013" i="1"/>
  <c r="AR995" i="1"/>
  <c r="K995" i="1"/>
  <c r="AR994" i="1"/>
  <c r="K994" i="1"/>
  <c r="AQ990" i="1"/>
  <c r="K990" i="1"/>
  <c r="AR989" i="1"/>
  <c r="K989" i="1"/>
  <c r="H988" i="1"/>
  <c r="H987" i="1"/>
  <c r="AS966" i="1"/>
  <c r="L966" i="1"/>
  <c r="H965" i="1"/>
  <c r="L963" i="1"/>
  <c r="J946" i="1"/>
  <c r="AQ946" i="1"/>
  <c r="J934" i="1"/>
  <c r="AP934" i="1"/>
  <c r="K934" i="1"/>
  <c r="AQ934" i="1"/>
  <c r="L934" i="1"/>
  <c r="AR934" i="1"/>
  <c r="AP922" i="1"/>
  <c r="J922" i="1"/>
  <c r="AQ922" i="1"/>
  <c r="K922" i="1"/>
  <c r="AR922" i="1"/>
  <c r="L922" i="1"/>
  <c r="J897" i="1"/>
  <c r="AQ897" i="1"/>
  <c r="AP897" i="1"/>
  <c r="H897" i="1"/>
  <c r="AR897" i="1"/>
  <c r="K897" i="1"/>
  <c r="L897" i="1"/>
  <c r="M735" i="1"/>
  <c r="L1293" i="1"/>
  <c r="L1259" i="1"/>
  <c r="AS1254" i="1"/>
  <c r="L1254" i="1"/>
  <c r="AQ1225" i="1"/>
  <c r="J1225" i="1"/>
  <c r="AR1204" i="1"/>
  <c r="H1203" i="1"/>
  <c r="H1202" i="1"/>
  <c r="AR1200" i="1"/>
  <c r="AQ1194" i="1"/>
  <c r="J1194" i="1"/>
  <c r="H1185" i="1"/>
  <c r="L1184" i="1"/>
  <c r="H1181" i="1"/>
  <c r="H1179" i="1"/>
  <c r="AQ1173" i="1"/>
  <c r="J1173" i="1"/>
  <c r="AQ1169" i="1"/>
  <c r="J1169" i="1"/>
  <c r="H1164" i="1"/>
  <c r="AR1153" i="1"/>
  <c r="K1153" i="1"/>
  <c r="AQ1148" i="1"/>
  <c r="J1148" i="1"/>
  <c r="AQ1147" i="1"/>
  <c r="J1147" i="1"/>
  <c r="H1123" i="1"/>
  <c r="AQ1112" i="1"/>
  <c r="J1112" i="1"/>
  <c r="AR1111" i="1"/>
  <c r="J1111" i="1"/>
  <c r="AR1110" i="1"/>
  <c r="K1110" i="1"/>
  <c r="L1109" i="1"/>
  <c r="AR1105" i="1"/>
  <c r="K1105" i="1"/>
  <c r="H1104" i="1"/>
  <c r="L1103" i="1"/>
  <c r="AQ1102" i="1"/>
  <c r="J1102" i="1"/>
  <c r="AS1101" i="1"/>
  <c r="K1101" i="1"/>
  <c r="AR1100" i="1"/>
  <c r="K1100" i="1"/>
  <c r="AR1097" i="1"/>
  <c r="K1097" i="1"/>
  <c r="AR1092" i="1"/>
  <c r="K1092" i="1"/>
  <c r="AP1089" i="1"/>
  <c r="H1089" i="1"/>
  <c r="H1085" i="1"/>
  <c r="AQ1084" i="1"/>
  <c r="J1084" i="1"/>
  <c r="AQ1083" i="1"/>
  <c r="J1083" i="1"/>
  <c r="AR1065" i="1"/>
  <c r="K1065" i="1"/>
  <c r="AR1062" i="1"/>
  <c r="K1062" i="1"/>
  <c r="L1061" i="1"/>
  <c r="AS1060" i="1"/>
  <c r="L1060" i="1"/>
  <c r="L1058" i="1"/>
  <c r="AQ1057" i="1"/>
  <c r="J1057" i="1"/>
  <c r="K1049" i="1"/>
  <c r="AR1044" i="1"/>
  <c r="K1044" i="1"/>
  <c r="AQ1035" i="1"/>
  <c r="J1035" i="1"/>
  <c r="AQ1034" i="1"/>
  <c r="J1034" i="1"/>
  <c r="AR1027" i="1"/>
  <c r="K1027" i="1"/>
  <c r="H1014" i="1"/>
  <c r="AP1013" i="1"/>
  <c r="H1013" i="1"/>
  <c r="H1008" i="1"/>
  <c r="AQ995" i="1"/>
  <c r="J995" i="1"/>
  <c r="AQ994" i="1"/>
  <c r="J994" i="1"/>
  <c r="AP990" i="1"/>
  <c r="AQ989" i="1"/>
  <c r="J989" i="1"/>
  <c r="J983" i="1"/>
  <c r="L975" i="1"/>
  <c r="K970" i="1"/>
  <c r="AR970" i="1"/>
  <c r="AR966" i="1"/>
  <c r="J966" i="1"/>
  <c r="K964" i="1"/>
  <c r="AS964" i="1"/>
  <c r="K963" i="1"/>
  <c r="AS958" i="1"/>
  <c r="L958" i="1"/>
  <c r="AQ940" i="1"/>
  <c r="AR940" i="1"/>
  <c r="K940" i="1"/>
  <c r="AS940" i="1"/>
  <c r="L940" i="1"/>
  <c r="M909" i="1"/>
  <c r="AP879" i="1"/>
  <c r="L879" i="1"/>
  <c r="AQ879" i="1"/>
  <c r="AR879" i="1"/>
  <c r="J879" i="1"/>
  <c r="K879" i="1"/>
  <c r="J852" i="1"/>
  <c r="AQ852" i="1"/>
  <c r="AP852" i="1"/>
  <c r="H852" i="1"/>
  <c r="AR852" i="1"/>
  <c r="K852" i="1"/>
  <c r="L852" i="1"/>
  <c r="AP711" i="1"/>
  <c r="J711" i="1"/>
  <c r="AQ711" i="1"/>
  <c r="AR711" i="1"/>
  <c r="AS711" i="1"/>
  <c r="K711" i="1"/>
  <c r="L711" i="1"/>
  <c r="AR708" i="1"/>
  <c r="K708" i="1"/>
  <c r="L708" i="1"/>
  <c r="AP601" i="1"/>
  <c r="J601" i="1"/>
  <c r="AQ601" i="1"/>
  <c r="AR601" i="1"/>
  <c r="AS601" i="1"/>
  <c r="K601" i="1"/>
  <c r="L601" i="1"/>
  <c r="H524" i="1"/>
  <c r="AP524" i="1"/>
  <c r="J524" i="1"/>
  <c r="AQ524" i="1"/>
  <c r="AR524" i="1"/>
  <c r="K524" i="1"/>
  <c r="L524" i="1"/>
  <c r="L1299" i="1"/>
  <c r="AR1293" i="1"/>
  <c r="K1293" i="1"/>
  <c r="AR1259" i="1"/>
  <c r="K1259" i="1"/>
  <c r="AP1225" i="1"/>
  <c r="H1225" i="1"/>
  <c r="H1173" i="1"/>
  <c r="AP1169" i="1"/>
  <c r="L1157" i="1"/>
  <c r="AQ1153" i="1"/>
  <c r="J1153" i="1"/>
  <c r="H1148" i="1"/>
  <c r="L1131" i="1"/>
  <c r="H1128" i="1"/>
  <c r="H1115" i="1"/>
  <c r="AP1112" i="1"/>
  <c r="AP1111" i="1"/>
  <c r="AQ1110" i="1"/>
  <c r="J1110" i="1"/>
  <c r="AS1109" i="1"/>
  <c r="K1109" i="1"/>
  <c r="AQ1105" i="1"/>
  <c r="J1105" i="1"/>
  <c r="H1103" i="1"/>
  <c r="AR1101" i="1"/>
  <c r="H1101" i="1"/>
  <c r="AQ1100" i="1"/>
  <c r="J1100" i="1"/>
  <c r="AQ1097" i="1"/>
  <c r="J1097" i="1"/>
  <c r="AQ1092" i="1"/>
  <c r="J1092" i="1"/>
  <c r="M1086" i="1"/>
  <c r="H1084" i="1"/>
  <c r="AP1083" i="1"/>
  <c r="AR1070" i="1"/>
  <c r="K1070" i="1"/>
  <c r="L1069" i="1"/>
  <c r="AS1068" i="1"/>
  <c r="L1068" i="1"/>
  <c r="AQ1065" i="1"/>
  <c r="J1065" i="1"/>
  <c r="L1063" i="1"/>
  <c r="AQ1062" i="1"/>
  <c r="J1062" i="1"/>
  <c r="AS1061" i="1"/>
  <c r="K1061" i="1"/>
  <c r="AR1060" i="1"/>
  <c r="K1060" i="1"/>
  <c r="AR1059" i="1"/>
  <c r="K1059" i="1"/>
  <c r="H1058" i="1"/>
  <c r="AP1057" i="1"/>
  <c r="H1057" i="1"/>
  <c r="L1055" i="1"/>
  <c r="AR1054" i="1"/>
  <c r="K1054" i="1"/>
  <c r="AQ1049" i="1"/>
  <c r="J1049" i="1"/>
  <c r="H1045" i="1"/>
  <c r="AQ1044" i="1"/>
  <c r="J1044" i="1"/>
  <c r="AQ1043" i="1"/>
  <c r="J1043" i="1"/>
  <c r="AP1035" i="1"/>
  <c r="H1035" i="1"/>
  <c r="AP1034" i="1"/>
  <c r="H1034" i="1"/>
  <c r="AQ1027" i="1"/>
  <c r="J1027" i="1"/>
  <c r="AQ1026" i="1"/>
  <c r="J1026" i="1"/>
  <c r="M1026" i="1" s="1"/>
  <c r="H1023" i="1"/>
  <c r="AQ1022" i="1"/>
  <c r="K1022" i="1"/>
  <c r="M1022" i="1" s="1"/>
  <c r="AR1021" i="1"/>
  <c r="K1021" i="1"/>
  <c r="M1021" i="1" s="1"/>
  <c r="L1020" i="1"/>
  <c r="AS1019" i="1"/>
  <c r="L1019" i="1"/>
  <c r="M1019" i="1" s="1"/>
  <c r="AQ1016" i="1"/>
  <c r="J1016" i="1"/>
  <c r="AS1011" i="1"/>
  <c r="L1011" i="1"/>
  <c r="AR1000" i="1"/>
  <c r="K1000" i="1"/>
  <c r="L999" i="1"/>
  <c r="M999" i="1" s="1"/>
  <c r="AP995" i="1"/>
  <c r="H995" i="1"/>
  <c r="AP994" i="1"/>
  <c r="H990" i="1"/>
  <c r="AP989" i="1"/>
  <c r="L984" i="1"/>
  <c r="H983" i="1"/>
  <c r="AQ982" i="1"/>
  <c r="K982" i="1"/>
  <c r="M982" i="1" s="1"/>
  <c r="AR981" i="1"/>
  <c r="K981" i="1"/>
  <c r="AR974" i="1"/>
  <c r="L974" i="1"/>
  <c r="M973" i="1"/>
  <c r="K971" i="1"/>
  <c r="AR971" i="1"/>
  <c r="L970" i="1"/>
  <c r="AP966" i="1"/>
  <c r="H966" i="1"/>
  <c r="AR960" i="1"/>
  <c r="K960" i="1"/>
  <c r="AR958" i="1"/>
  <c r="K958" i="1"/>
  <c r="K946" i="1"/>
  <c r="L941" i="1"/>
  <c r="L938" i="1"/>
  <c r="H927" i="1"/>
  <c r="AP927" i="1"/>
  <c r="J927" i="1"/>
  <c r="AQ927" i="1"/>
  <c r="AP906" i="1"/>
  <c r="J906" i="1"/>
  <c r="AQ906" i="1"/>
  <c r="K906" i="1"/>
  <c r="AR906" i="1"/>
  <c r="L906" i="1"/>
  <c r="J901" i="1"/>
  <c r="AP901" i="1"/>
  <c r="K901" i="1"/>
  <c r="AQ901" i="1"/>
  <c r="L901" i="1"/>
  <c r="AR901" i="1"/>
  <c r="H887" i="1"/>
  <c r="AP887" i="1"/>
  <c r="J887" i="1"/>
  <c r="AQ887" i="1"/>
  <c r="K887" i="1"/>
  <c r="AR887" i="1"/>
  <c r="AQ836" i="1"/>
  <c r="J836" i="1"/>
  <c r="AP836" i="1"/>
  <c r="L836" i="1"/>
  <c r="J796" i="1"/>
  <c r="K796" i="1"/>
  <c r="AR796" i="1"/>
  <c r="L796" i="1"/>
  <c r="AS796" i="1"/>
  <c r="AQ796" i="1"/>
  <c r="H796" i="1"/>
  <c r="L794" i="1"/>
  <c r="AQ794" i="1"/>
  <c r="AP760" i="1"/>
  <c r="J760" i="1"/>
  <c r="AQ760" i="1"/>
  <c r="AR760" i="1"/>
  <c r="AS760" i="1"/>
  <c r="K760" i="1"/>
  <c r="L760" i="1"/>
  <c r="AP757" i="1"/>
  <c r="AR757" i="1"/>
  <c r="K757" i="1"/>
  <c r="L757" i="1"/>
  <c r="J615" i="1"/>
  <c r="AQ615" i="1"/>
  <c r="AR615" i="1"/>
  <c r="K615" i="1"/>
  <c r="AS615" i="1"/>
  <c r="L615" i="1"/>
  <c r="AS1299" i="1"/>
  <c r="J1299" i="1"/>
  <c r="M1299" i="1" s="1"/>
  <c r="AQ1298" i="1"/>
  <c r="J1298" i="1"/>
  <c r="L1294" i="1"/>
  <c r="AQ1293" i="1"/>
  <c r="J1293" i="1"/>
  <c r="AQ1262" i="1"/>
  <c r="L1260" i="1"/>
  <c r="AQ1259" i="1"/>
  <c r="J1259" i="1"/>
  <c r="L1257" i="1"/>
  <c r="M1257" i="1" s="1"/>
  <c r="AR1256" i="1"/>
  <c r="H1255" i="1"/>
  <c r="AQ1254" i="1"/>
  <c r="L1252" i="1"/>
  <c r="AQ1251" i="1"/>
  <c r="J1251" i="1"/>
  <c r="AR1246" i="1"/>
  <c r="L1217" i="1"/>
  <c r="AS1157" i="1"/>
  <c r="H1152" i="1"/>
  <c r="H1136" i="1"/>
  <c r="H1109" i="1"/>
  <c r="AS1103" i="1"/>
  <c r="H1098" i="1"/>
  <c r="M1079" i="1"/>
  <c r="L1071" i="1"/>
  <c r="AQ1070" i="1"/>
  <c r="AS1069" i="1"/>
  <c r="AR1068" i="1"/>
  <c r="H1066" i="1"/>
  <c r="AP1065" i="1"/>
  <c r="H1065" i="1"/>
  <c r="H1063" i="1"/>
  <c r="H1061" i="1"/>
  <c r="AQ1060" i="1"/>
  <c r="AQ1059" i="1"/>
  <c r="J1059" i="1"/>
  <c r="AS1055" i="1"/>
  <c r="J1055" i="1"/>
  <c r="AQ1054" i="1"/>
  <c r="J1054" i="1"/>
  <c r="AP1049" i="1"/>
  <c r="H1044" i="1"/>
  <c r="H1027" i="1"/>
  <c r="AP1026" i="1"/>
  <c r="AP1022" i="1"/>
  <c r="AQ1021" i="1"/>
  <c r="AS1020" i="1"/>
  <c r="AR1019" i="1"/>
  <c r="AR1018" i="1"/>
  <c r="H1017" i="1"/>
  <c r="AP1016" i="1"/>
  <c r="AR1011" i="1"/>
  <c r="K1011" i="1"/>
  <c r="AR1010" i="1"/>
  <c r="K1010" i="1"/>
  <c r="AR1006" i="1"/>
  <c r="L1003" i="1"/>
  <c r="AQ1000" i="1"/>
  <c r="J1000" i="1"/>
  <c r="AR999" i="1"/>
  <c r="AR984" i="1"/>
  <c r="K984" i="1"/>
  <c r="AP982" i="1"/>
  <c r="AQ981" i="1"/>
  <c r="J981" i="1"/>
  <c r="AQ974" i="1"/>
  <c r="J970" i="1"/>
  <c r="M970" i="1" s="1"/>
  <c r="AR963" i="1"/>
  <c r="AP962" i="1"/>
  <c r="J962" i="1"/>
  <c r="AQ962" i="1"/>
  <c r="AQ960" i="1"/>
  <c r="J960" i="1"/>
  <c r="AQ958" i="1"/>
  <c r="AR946" i="1"/>
  <c r="H946" i="1"/>
  <c r="H941" i="1"/>
  <c r="H938" i="1"/>
  <c r="J782" i="1"/>
  <c r="AQ782" i="1"/>
  <c r="K782" i="1"/>
  <c r="AR782" i="1"/>
  <c r="L782" i="1"/>
  <c r="AS782" i="1"/>
  <c r="AP782" i="1"/>
  <c r="K755" i="1"/>
  <c r="AP755" i="1"/>
  <c r="AR755" i="1"/>
  <c r="J755" i="1"/>
  <c r="L755" i="1"/>
  <c r="J640" i="1"/>
  <c r="H640" i="1"/>
  <c r="AQ640" i="1"/>
  <c r="K640" i="1"/>
  <c r="AR640" i="1"/>
  <c r="L640" i="1"/>
  <c r="AS640" i="1"/>
  <c r="M911" i="1"/>
  <c r="J898" i="1"/>
  <c r="AQ898" i="1"/>
  <c r="AP865" i="1"/>
  <c r="J865" i="1"/>
  <c r="AQ865" i="1"/>
  <c r="AP858" i="1"/>
  <c r="AR858" i="1"/>
  <c r="J858" i="1"/>
  <c r="J855" i="1"/>
  <c r="AQ855" i="1"/>
  <c r="K855" i="1"/>
  <c r="AR855" i="1"/>
  <c r="L855" i="1"/>
  <c r="AS855" i="1"/>
  <c r="H814" i="1"/>
  <c r="H809" i="1"/>
  <c r="H777" i="1"/>
  <c r="J731" i="1"/>
  <c r="AQ731" i="1"/>
  <c r="K731" i="1"/>
  <c r="AR731" i="1"/>
  <c r="J693" i="1"/>
  <c r="AP693" i="1"/>
  <c r="K693" i="1"/>
  <c r="AQ693" i="1"/>
  <c r="L693" i="1"/>
  <c r="AR693" i="1"/>
  <c r="AQ611" i="1"/>
  <c r="J611" i="1"/>
  <c r="AR611" i="1"/>
  <c r="K611" i="1"/>
  <c r="L611" i="1"/>
  <c r="AP574" i="1"/>
  <c r="J574" i="1"/>
  <c r="AQ574" i="1"/>
  <c r="AR574" i="1"/>
  <c r="AS574" i="1"/>
  <c r="K574" i="1"/>
  <c r="L574" i="1"/>
  <c r="K463" i="1"/>
  <c r="AR463" i="1"/>
  <c r="J463" i="1"/>
  <c r="AP463" i="1"/>
  <c r="L463" i="1"/>
  <c r="H456" i="1"/>
  <c r="AR456" i="1"/>
  <c r="AS456" i="1"/>
  <c r="L456" i="1"/>
  <c r="J892" i="1"/>
  <c r="AQ892" i="1"/>
  <c r="J868" i="1"/>
  <c r="AQ868" i="1"/>
  <c r="AP792" i="1"/>
  <c r="J792" i="1"/>
  <c r="AQ792" i="1"/>
  <c r="K792" i="1"/>
  <c r="AR792" i="1"/>
  <c r="J784" i="1"/>
  <c r="AQ784" i="1"/>
  <c r="K784" i="1"/>
  <c r="AR784" i="1"/>
  <c r="AP717" i="1"/>
  <c r="J717" i="1"/>
  <c r="AQ717" i="1"/>
  <c r="K717" i="1"/>
  <c r="AR717" i="1"/>
  <c r="J707" i="1"/>
  <c r="H707" i="1"/>
  <c r="AQ707" i="1"/>
  <c r="K707" i="1"/>
  <c r="AR707" i="1"/>
  <c r="L707" i="1"/>
  <c r="AS707" i="1"/>
  <c r="J685" i="1"/>
  <c r="AQ685" i="1"/>
  <c r="AR685" i="1"/>
  <c r="AS685" i="1"/>
  <c r="L685" i="1"/>
  <c r="AP655" i="1"/>
  <c r="H655" i="1"/>
  <c r="L655" i="1"/>
  <c r="H614" i="1"/>
  <c r="AP614" i="1"/>
  <c r="AQ614" i="1"/>
  <c r="J614" i="1"/>
  <c r="AR614" i="1"/>
  <c r="K614" i="1"/>
  <c r="L501" i="1"/>
  <c r="AS501" i="1"/>
  <c r="AP501" i="1"/>
  <c r="AQ501" i="1"/>
  <c r="J501" i="1"/>
  <c r="AR501" i="1"/>
  <c r="K501" i="1"/>
  <c r="AR496" i="1"/>
  <c r="AS496" i="1"/>
  <c r="H496" i="1"/>
  <c r="L496" i="1"/>
  <c r="L944" i="1"/>
  <c r="H942" i="1"/>
  <c r="H940" i="1"/>
  <c r="H939" i="1"/>
  <c r="AQ933" i="1"/>
  <c r="J933" i="1"/>
  <c r="AQ921" i="1"/>
  <c r="J921" i="1"/>
  <c r="L914" i="1"/>
  <c r="H901" i="1"/>
  <c r="K899" i="1"/>
  <c r="AS899" i="1"/>
  <c r="L898" i="1"/>
  <c r="J893" i="1"/>
  <c r="AP893" i="1"/>
  <c r="L892" i="1"/>
  <c r="L872" i="1"/>
  <c r="AR872" i="1"/>
  <c r="L868" i="1"/>
  <c r="L865" i="1"/>
  <c r="AP860" i="1"/>
  <c r="J860" i="1"/>
  <c r="AQ860" i="1"/>
  <c r="K860" i="1"/>
  <c r="AR860" i="1"/>
  <c r="H804" i="1"/>
  <c r="AP797" i="1"/>
  <c r="K797" i="1"/>
  <c r="L797" i="1"/>
  <c r="H782" i="1"/>
  <c r="AR777" i="1"/>
  <c r="H772" i="1"/>
  <c r="K769" i="1"/>
  <c r="AP769" i="1"/>
  <c r="AR769" i="1"/>
  <c r="L769" i="1"/>
  <c r="H760" i="1"/>
  <c r="K722" i="1"/>
  <c r="AP722" i="1"/>
  <c r="AR722" i="1"/>
  <c r="J722" i="1"/>
  <c r="L722" i="1"/>
  <c r="H711" i="1"/>
  <c r="AP606" i="1"/>
  <c r="J606" i="1"/>
  <c r="AQ606" i="1"/>
  <c r="K606" i="1"/>
  <c r="AR606" i="1"/>
  <c r="L606" i="1"/>
  <c r="H508" i="1"/>
  <c r="AP508" i="1"/>
  <c r="J508" i="1"/>
  <c r="AQ508" i="1"/>
  <c r="AR508" i="1"/>
  <c r="K508" i="1"/>
  <c r="L508" i="1"/>
  <c r="H964" i="1"/>
  <c r="H963" i="1"/>
  <c r="H958" i="1"/>
  <c r="AR944" i="1"/>
  <c r="K944" i="1"/>
  <c r="H934" i="1"/>
  <c r="AP933" i="1"/>
  <c r="L930" i="1"/>
  <c r="M929" i="1"/>
  <c r="AR925" i="1"/>
  <c r="L925" i="1"/>
  <c r="L924" i="1"/>
  <c r="H923" i="1"/>
  <c r="H922" i="1"/>
  <c r="AR914" i="1"/>
  <c r="K914" i="1"/>
  <c r="AR913" i="1"/>
  <c r="K913" i="1"/>
  <c r="H912" i="1"/>
  <c r="AP911" i="1"/>
  <c r="H906" i="1"/>
  <c r="AP905" i="1"/>
  <c r="K898" i="1"/>
  <c r="K892" i="1"/>
  <c r="K868" i="1"/>
  <c r="K865" i="1"/>
  <c r="AQ857" i="1"/>
  <c r="AR857" i="1"/>
  <c r="J839" i="1"/>
  <c r="AQ839" i="1"/>
  <c r="K839" i="1"/>
  <c r="AR839" i="1"/>
  <c r="J837" i="1"/>
  <c r="AQ837" i="1"/>
  <c r="L837" i="1"/>
  <c r="AS837" i="1"/>
  <c r="H836" i="1"/>
  <c r="K824" i="1"/>
  <c r="AR824" i="1"/>
  <c r="J824" i="1"/>
  <c r="K787" i="1"/>
  <c r="J787" i="1"/>
  <c r="L787" i="1"/>
  <c r="L784" i="1"/>
  <c r="K779" i="1"/>
  <c r="AP779" i="1"/>
  <c r="AR779" i="1"/>
  <c r="L779" i="1"/>
  <c r="AQ762" i="1"/>
  <c r="AS762" i="1"/>
  <c r="L762" i="1"/>
  <c r="K728" i="1"/>
  <c r="AP728" i="1"/>
  <c r="AR728" i="1"/>
  <c r="J728" i="1"/>
  <c r="L728" i="1"/>
  <c r="AS713" i="1"/>
  <c r="L713" i="1"/>
  <c r="AS658" i="1"/>
  <c r="H658" i="1"/>
  <c r="J658" i="1"/>
  <c r="AP658" i="1"/>
  <c r="AQ627" i="1"/>
  <c r="AR627" i="1"/>
  <c r="K627" i="1"/>
  <c r="H609" i="1"/>
  <c r="AP609" i="1"/>
  <c r="J609" i="1"/>
  <c r="AQ609" i="1"/>
  <c r="AR954" i="1"/>
  <c r="K954" i="1"/>
  <c r="AQ944" i="1"/>
  <c r="J944" i="1"/>
  <c r="AR930" i="1"/>
  <c r="K930" i="1"/>
  <c r="AQ925" i="1"/>
  <c r="K925" i="1"/>
  <c r="AQ914" i="1"/>
  <c r="J914" i="1"/>
  <c r="AQ913" i="1"/>
  <c r="J913" i="1"/>
  <c r="AR898" i="1"/>
  <c r="H898" i="1"/>
  <c r="K894" i="1"/>
  <c r="AS893" i="1"/>
  <c r="L893" i="1"/>
  <c r="AR892" i="1"/>
  <c r="H892" i="1"/>
  <c r="AR868" i="1"/>
  <c r="H865" i="1"/>
  <c r="AQ843" i="1"/>
  <c r="AR843" i="1"/>
  <c r="AS843" i="1"/>
  <c r="L843" i="1"/>
  <c r="K841" i="1"/>
  <c r="AQ841" i="1"/>
  <c r="J814" i="1"/>
  <c r="AQ814" i="1"/>
  <c r="K814" i="1"/>
  <c r="AR814" i="1"/>
  <c r="K809" i="1"/>
  <c r="AP809" i="1"/>
  <c r="J809" i="1"/>
  <c r="L809" i="1"/>
  <c r="L792" i="1"/>
  <c r="H784" i="1"/>
  <c r="K777" i="1"/>
  <c r="J777" i="1"/>
  <c r="L777" i="1"/>
  <c r="AP774" i="1"/>
  <c r="K774" i="1"/>
  <c r="AR774" i="1"/>
  <c r="L774" i="1"/>
  <c r="AS774" i="1"/>
  <c r="M748" i="1"/>
  <c r="L717" i="1"/>
  <c r="K706" i="1"/>
  <c r="AP706" i="1"/>
  <c r="H706" i="1"/>
  <c r="AR706" i="1"/>
  <c r="J706" i="1"/>
  <c r="AP684" i="1"/>
  <c r="J684" i="1"/>
  <c r="AQ684" i="1"/>
  <c r="K684" i="1"/>
  <c r="AR684" i="1"/>
  <c r="AQ673" i="1"/>
  <c r="AR673" i="1"/>
  <c r="K673" i="1"/>
  <c r="AR649" i="1"/>
  <c r="AS649" i="1"/>
  <c r="AP641" i="1"/>
  <c r="J641" i="1"/>
  <c r="AQ641" i="1"/>
  <c r="K641" i="1"/>
  <c r="AR641" i="1"/>
  <c r="L614" i="1"/>
  <c r="H556" i="1"/>
  <c r="AP556" i="1"/>
  <c r="J556" i="1"/>
  <c r="M556" i="1" s="1"/>
  <c r="AQ556" i="1"/>
  <c r="AR556" i="1"/>
  <c r="K556" i="1"/>
  <c r="L556" i="1"/>
  <c r="AQ955" i="1"/>
  <c r="J955" i="1"/>
  <c r="AQ954" i="1"/>
  <c r="J954" i="1"/>
  <c r="AP944" i="1"/>
  <c r="H944" i="1"/>
  <c r="AQ930" i="1"/>
  <c r="J930" i="1"/>
  <c r="AP925" i="1"/>
  <c r="AQ924" i="1"/>
  <c r="J924" i="1"/>
  <c r="M924" i="1" s="1"/>
  <c r="AP914" i="1"/>
  <c r="H914" i="1"/>
  <c r="AP913" i="1"/>
  <c r="AR909" i="1"/>
  <c r="M908" i="1"/>
  <c r="J900" i="1"/>
  <c r="AQ900" i="1"/>
  <c r="L899" i="1"/>
  <c r="AP898" i="1"/>
  <c r="AR895" i="1"/>
  <c r="K895" i="1"/>
  <c r="J894" i="1"/>
  <c r="AR893" i="1"/>
  <c r="K893" i="1"/>
  <c r="AP892" i="1"/>
  <c r="AR889" i="1"/>
  <c r="K889" i="1"/>
  <c r="AP868" i="1"/>
  <c r="AR865" i="1"/>
  <c r="L860" i="1"/>
  <c r="AR859" i="1"/>
  <c r="K859" i="1"/>
  <c r="AS859" i="1"/>
  <c r="L859" i="1"/>
  <c r="AR856" i="1"/>
  <c r="L856" i="1"/>
  <c r="AR823" i="1"/>
  <c r="AS823" i="1"/>
  <c r="H792" i="1"/>
  <c r="AS784" i="1"/>
  <c r="K745" i="1"/>
  <c r="AP745" i="1"/>
  <c r="AR745" i="1"/>
  <c r="J745" i="1"/>
  <c r="L745" i="1"/>
  <c r="H685" i="1"/>
  <c r="AP514" i="1"/>
  <c r="J514" i="1"/>
  <c r="AQ514" i="1"/>
  <c r="K514" i="1"/>
  <c r="AR514" i="1"/>
  <c r="L514" i="1"/>
  <c r="H877" i="1"/>
  <c r="H875" i="1"/>
  <c r="H874" i="1"/>
  <c r="AP869" i="1"/>
  <c r="AP853" i="1"/>
  <c r="AS851" i="1"/>
  <c r="H847" i="1"/>
  <c r="AQ846" i="1"/>
  <c r="J842" i="1"/>
  <c r="L840" i="1"/>
  <c r="AS835" i="1"/>
  <c r="AP834" i="1"/>
  <c r="AQ821" i="1"/>
  <c r="AR820" i="1"/>
  <c r="H820" i="1"/>
  <c r="H813" i="1"/>
  <c r="AQ812" i="1"/>
  <c r="AP811" i="1"/>
  <c r="L802" i="1"/>
  <c r="AP801" i="1"/>
  <c r="J795" i="1"/>
  <c r="AQ790" i="1"/>
  <c r="J785" i="1"/>
  <c r="M785" i="1" s="1"/>
  <c r="AR771" i="1"/>
  <c r="H771" i="1"/>
  <c r="H766" i="1"/>
  <c r="AR761" i="1"/>
  <c r="H761" i="1"/>
  <c r="H749" i="1"/>
  <c r="AQ748" i="1"/>
  <c r="AP747" i="1"/>
  <c r="L738" i="1"/>
  <c r="AP736" i="1"/>
  <c r="AR730" i="1"/>
  <c r="H730" i="1"/>
  <c r="AR712" i="1"/>
  <c r="H712" i="1"/>
  <c r="AS705" i="1"/>
  <c r="J700" i="1"/>
  <c r="AR680" i="1"/>
  <c r="AS657" i="1"/>
  <c r="AP560" i="1"/>
  <c r="AR560" i="1"/>
  <c r="J560" i="1"/>
  <c r="AP498" i="1"/>
  <c r="J498" i="1"/>
  <c r="AQ498" i="1"/>
  <c r="K498" i="1"/>
  <c r="AR498" i="1"/>
  <c r="L498" i="1"/>
  <c r="AP482" i="1"/>
  <c r="J482" i="1"/>
  <c r="AQ482" i="1"/>
  <c r="K482" i="1"/>
  <c r="AR482" i="1"/>
  <c r="J367" i="1"/>
  <c r="AR367" i="1"/>
  <c r="K367" i="1"/>
  <c r="AS367" i="1"/>
  <c r="L367" i="1"/>
  <c r="AQ367" i="1"/>
  <c r="J298" i="1"/>
  <c r="AR298" i="1"/>
  <c r="AS298" i="1"/>
  <c r="L298" i="1"/>
  <c r="H162" i="1"/>
  <c r="AP162" i="1"/>
  <c r="J162" i="1"/>
  <c r="AR162" i="1"/>
  <c r="K162" i="1"/>
  <c r="AS162" i="1"/>
  <c r="AQ162" i="1"/>
  <c r="L162" i="1"/>
  <c r="AP151" i="1"/>
  <c r="J151" i="1"/>
  <c r="AQ151" i="1"/>
  <c r="K151" i="1"/>
  <c r="L151" i="1"/>
  <c r="K588" i="1"/>
  <c r="AR588" i="1"/>
  <c r="J588" i="1"/>
  <c r="L588" i="1"/>
  <c r="K578" i="1"/>
  <c r="AP578" i="1"/>
  <c r="AR578" i="1"/>
  <c r="J578" i="1"/>
  <c r="L578" i="1"/>
  <c r="H513" i="1"/>
  <c r="AP513" i="1"/>
  <c r="J513" i="1"/>
  <c r="AQ513" i="1"/>
  <c r="K513" i="1"/>
  <c r="AR513" i="1"/>
  <c r="AP465" i="1"/>
  <c r="AQ465" i="1"/>
  <c r="J465" i="1"/>
  <c r="J404" i="1"/>
  <c r="AP404" i="1"/>
  <c r="K404" i="1"/>
  <c r="AQ404" i="1"/>
  <c r="L404" i="1"/>
  <c r="AR404" i="1"/>
  <c r="AS404" i="1"/>
  <c r="J353" i="1"/>
  <c r="AP353" i="1"/>
  <c r="K353" i="1"/>
  <c r="AQ353" i="1"/>
  <c r="AR353" i="1"/>
  <c r="AS353" i="1"/>
  <c r="L353" i="1"/>
  <c r="J294" i="1"/>
  <c r="AQ294" i="1"/>
  <c r="K294" i="1"/>
  <c r="AR294" i="1"/>
  <c r="AP294" i="1"/>
  <c r="L294" i="1"/>
  <c r="L247" i="1"/>
  <c r="AQ247" i="1"/>
  <c r="AR247" i="1"/>
  <c r="AS247" i="1"/>
  <c r="K247" i="1"/>
  <c r="H755" i="1"/>
  <c r="H750" i="1"/>
  <c r="H745" i="1"/>
  <c r="H728" i="1"/>
  <c r="H717" i="1"/>
  <c r="H691" i="1"/>
  <c r="L674" i="1"/>
  <c r="H662" i="1"/>
  <c r="H641" i="1"/>
  <c r="AS623" i="1"/>
  <c r="L623" i="1"/>
  <c r="AQ617" i="1"/>
  <c r="J617" i="1"/>
  <c r="AS616" i="1"/>
  <c r="K616" i="1"/>
  <c r="J573" i="1"/>
  <c r="AP573" i="1"/>
  <c r="K573" i="1"/>
  <c r="AQ573" i="1"/>
  <c r="L573" i="1"/>
  <c r="AR573" i="1"/>
  <c r="K553" i="1"/>
  <c r="AP553" i="1"/>
  <c r="H553" i="1"/>
  <c r="AR553" i="1"/>
  <c r="J553" i="1"/>
  <c r="H545" i="1"/>
  <c r="AP545" i="1"/>
  <c r="J545" i="1"/>
  <c r="AQ545" i="1"/>
  <c r="K545" i="1"/>
  <c r="AR545" i="1"/>
  <c r="AM350" i="1"/>
  <c r="K330" i="1"/>
  <c r="AP330" i="1"/>
  <c r="J330" i="1"/>
  <c r="AS330" i="1"/>
  <c r="L330" i="1"/>
  <c r="H879" i="1"/>
  <c r="M871" i="1"/>
  <c r="AQ844" i="1"/>
  <c r="J844" i="1"/>
  <c r="M844" i="1" s="1"/>
  <c r="H838" i="1"/>
  <c r="H837" i="1"/>
  <c r="AR828" i="1"/>
  <c r="K828" i="1"/>
  <c r="AR827" i="1"/>
  <c r="K827" i="1"/>
  <c r="L819" i="1"/>
  <c r="L817" i="1"/>
  <c r="H816" i="1"/>
  <c r="L805" i="1"/>
  <c r="AR780" i="1"/>
  <c r="K780" i="1"/>
  <c r="M780" i="1" s="1"/>
  <c r="H779" i="1"/>
  <c r="H774" i="1"/>
  <c r="H769" i="1"/>
  <c r="AQ768" i="1"/>
  <c r="J768" i="1"/>
  <c r="M768" i="1" s="1"/>
  <c r="L763" i="1"/>
  <c r="AR758" i="1"/>
  <c r="K758" i="1"/>
  <c r="H757" i="1"/>
  <c r="L753" i="1"/>
  <c r="L741" i="1"/>
  <c r="AS740" i="1"/>
  <c r="L740" i="1"/>
  <c r="AR723" i="1"/>
  <c r="K723" i="1"/>
  <c r="H722" i="1"/>
  <c r="L720" i="1"/>
  <c r="M720" i="1" s="1"/>
  <c r="AR709" i="1"/>
  <c r="K709" i="1"/>
  <c r="L704" i="1"/>
  <c r="H693" i="1"/>
  <c r="J690" i="1"/>
  <c r="M690" i="1" s="1"/>
  <c r="L688" i="1"/>
  <c r="AR687" i="1"/>
  <c r="K687" i="1"/>
  <c r="H686" i="1"/>
  <c r="H683" i="1"/>
  <c r="AS674" i="1"/>
  <c r="J674" i="1"/>
  <c r="L667" i="1"/>
  <c r="AS656" i="1"/>
  <c r="L656" i="1"/>
  <c r="L653" i="1"/>
  <c r="L651" i="1"/>
  <c r="AR650" i="1"/>
  <c r="K650" i="1"/>
  <c r="L644" i="1"/>
  <c r="L628" i="1"/>
  <c r="AR623" i="1"/>
  <c r="K623" i="1"/>
  <c r="AR616" i="1"/>
  <c r="J616" i="1"/>
  <c r="K612" i="1"/>
  <c r="AP612" i="1"/>
  <c r="AR612" i="1"/>
  <c r="J612" i="1"/>
  <c r="H559" i="1"/>
  <c r="AP559" i="1"/>
  <c r="J559" i="1"/>
  <c r="AQ559" i="1"/>
  <c r="K559" i="1"/>
  <c r="AR559" i="1"/>
  <c r="M534" i="1"/>
  <c r="L482" i="1"/>
  <c r="L469" i="1"/>
  <c r="AR469" i="1"/>
  <c r="AP469" i="1"/>
  <c r="J469" i="1"/>
  <c r="AQ469" i="1"/>
  <c r="K469" i="1"/>
  <c r="AS469" i="1"/>
  <c r="J375" i="1"/>
  <c r="AQ375" i="1"/>
  <c r="K375" i="1"/>
  <c r="AS375" i="1"/>
  <c r="L375" i="1"/>
  <c r="AQ828" i="1"/>
  <c r="AQ827" i="1"/>
  <c r="J827" i="1"/>
  <c r="M820" i="1"/>
  <c r="J817" i="1"/>
  <c r="M817" i="1" s="1"/>
  <c r="K805" i="1"/>
  <c r="AQ780" i="1"/>
  <c r="L765" i="1"/>
  <c r="J763" i="1"/>
  <c r="AQ758" i="1"/>
  <c r="J758" i="1"/>
  <c r="J753" i="1"/>
  <c r="K741" i="1"/>
  <c r="AR740" i="1"/>
  <c r="K740" i="1"/>
  <c r="AQ723" i="1"/>
  <c r="J720" i="1"/>
  <c r="L714" i="1"/>
  <c r="AQ709" i="1"/>
  <c r="J709" i="1"/>
  <c r="AS704" i="1"/>
  <c r="J704" i="1"/>
  <c r="H699" i="1"/>
  <c r="L698" i="1"/>
  <c r="L696" i="1"/>
  <c r="AR695" i="1"/>
  <c r="L691" i="1"/>
  <c r="AR690" i="1"/>
  <c r="H688" i="1"/>
  <c r="AQ687" i="1"/>
  <c r="J687" i="1"/>
  <c r="L682" i="1"/>
  <c r="L675" i="1"/>
  <c r="AR674" i="1"/>
  <c r="L668" i="1"/>
  <c r="AS667" i="1"/>
  <c r="K667" i="1"/>
  <c r="AR656" i="1"/>
  <c r="K656" i="1"/>
  <c r="J653" i="1"/>
  <c r="H651" i="1"/>
  <c r="AQ650" i="1"/>
  <c r="J650" i="1"/>
  <c r="L645" i="1"/>
  <c r="M645" i="1" s="1"/>
  <c r="L636" i="1"/>
  <c r="J628" i="1"/>
  <c r="AQ623" i="1"/>
  <c r="H623" i="1"/>
  <c r="AQ616" i="1"/>
  <c r="J607" i="1"/>
  <c r="AR607" i="1"/>
  <c r="K607" i="1"/>
  <c r="AS607" i="1"/>
  <c r="L607" i="1"/>
  <c r="K604" i="1"/>
  <c r="AR604" i="1"/>
  <c r="J604" i="1"/>
  <c r="L604" i="1"/>
  <c r="AP593" i="1"/>
  <c r="J593" i="1"/>
  <c r="M593" i="1" s="1"/>
  <c r="AQ593" i="1"/>
  <c r="M565" i="1"/>
  <c r="AP544" i="1"/>
  <c r="H544" i="1"/>
  <c r="AR544" i="1"/>
  <c r="J544" i="1"/>
  <c r="AS544" i="1"/>
  <c r="L544" i="1"/>
  <c r="M525" i="1"/>
  <c r="L513" i="1"/>
  <c r="H511" i="1"/>
  <c r="AP511" i="1"/>
  <c r="J511" i="1"/>
  <c r="M511" i="1" s="1"/>
  <c r="AQ511" i="1"/>
  <c r="K398" i="1"/>
  <c r="J398" i="1"/>
  <c r="L398" i="1"/>
  <c r="AP398" i="1"/>
  <c r="AR398" i="1"/>
  <c r="H398" i="1"/>
  <c r="H832" i="1"/>
  <c r="H827" i="1"/>
  <c r="H819" i="1"/>
  <c r="AR817" i="1"/>
  <c r="H817" i="1"/>
  <c r="H805" i="1"/>
  <c r="AR763" i="1"/>
  <c r="H763" i="1"/>
  <c r="H758" i="1"/>
  <c r="AR753" i="1"/>
  <c r="H753" i="1"/>
  <c r="H741" i="1"/>
  <c r="AQ740" i="1"/>
  <c r="AR720" i="1"/>
  <c r="H720" i="1"/>
  <c r="J714" i="1"/>
  <c r="H709" i="1"/>
  <c r="AR704" i="1"/>
  <c r="H704" i="1"/>
  <c r="J698" i="1"/>
  <c r="H696" i="1"/>
  <c r="AS691" i="1"/>
  <c r="K691" i="1"/>
  <c r="AP690" i="1"/>
  <c r="AS682" i="1"/>
  <c r="J682" i="1"/>
  <c r="M682" i="1" s="1"/>
  <c r="L680" i="1"/>
  <c r="AP674" i="1"/>
  <c r="AS668" i="1"/>
  <c r="J668" i="1"/>
  <c r="L662" i="1"/>
  <c r="AQ656" i="1"/>
  <c r="H656" i="1"/>
  <c r="AR653" i="1"/>
  <c r="H653" i="1"/>
  <c r="AS644" i="1"/>
  <c r="J632" i="1"/>
  <c r="AR628" i="1"/>
  <c r="H628" i="1"/>
  <c r="AP584" i="1"/>
  <c r="J584" i="1"/>
  <c r="M584" i="1" s="1"/>
  <c r="AQ584" i="1"/>
  <c r="L553" i="1"/>
  <c r="L545" i="1"/>
  <c r="J490" i="1"/>
  <c r="AQ490" i="1"/>
  <c r="AP490" i="1"/>
  <c r="AR490" i="1"/>
  <c r="K490" i="1"/>
  <c r="L490" i="1"/>
  <c r="AS451" i="1"/>
  <c r="AR451" i="1"/>
  <c r="L337" i="1"/>
  <c r="K337" i="1"/>
  <c r="AP337" i="1"/>
  <c r="AQ337" i="1"/>
  <c r="AS337" i="1"/>
  <c r="J337" i="1"/>
  <c r="BC54" i="2"/>
  <c r="M557" i="1"/>
  <c r="M533" i="1"/>
  <c r="L502" i="1"/>
  <c r="K502" i="1"/>
  <c r="J476" i="1"/>
  <c r="AQ476" i="1"/>
  <c r="K461" i="1"/>
  <c r="AQ461" i="1"/>
  <c r="AP369" i="1"/>
  <c r="J369" i="1"/>
  <c r="AQ369" i="1"/>
  <c r="K369" i="1"/>
  <c r="AR369" i="1"/>
  <c r="AR317" i="1"/>
  <c r="AS317" i="1"/>
  <c r="AR315" i="1"/>
  <c r="K315" i="1"/>
  <c r="L315" i="1"/>
  <c r="K284" i="1"/>
  <c r="AR284" i="1"/>
  <c r="AP284" i="1"/>
  <c r="J284" i="1"/>
  <c r="L284" i="1"/>
  <c r="J257" i="1"/>
  <c r="L257" i="1"/>
  <c r="AR257" i="1"/>
  <c r="J235" i="1"/>
  <c r="L235" i="1"/>
  <c r="AR235" i="1"/>
  <c r="J217" i="1"/>
  <c r="L217" i="1"/>
  <c r="AR217" i="1"/>
  <c r="AS217" i="1"/>
  <c r="AR48" i="1"/>
  <c r="AS48" i="1"/>
  <c r="L48" i="1"/>
  <c r="AR543" i="1"/>
  <c r="K543" i="1"/>
  <c r="J485" i="1"/>
  <c r="AQ485" i="1"/>
  <c r="AR477" i="1"/>
  <c r="L477" i="1"/>
  <c r="L476" i="1"/>
  <c r="AR468" i="1"/>
  <c r="K468" i="1"/>
  <c r="K447" i="1"/>
  <c r="J447" i="1"/>
  <c r="J445" i="1"/>
  <c r="AP445" i="1"/>
  <c r="K445" i="1"/>
  <c r="AQ445" i="1"/>
  <c r="K406" i="1"/>
  <c r="J406" i="1"/>
  <c r="L406" i="1"/>
  <c r="J388" i="1"/>
  <c r="AP388" i="1"/>
  <c r="K388" i="1"/>
  <c r="AQ388" i="1"/>
  <c r="L388" i="1"/>
  <c r="AR388" i="1"/>
  <c r="J352" i="1"/>
  <c r="AQ352" i="1"/>
  <c r="K352" i="1"/>
  <c r="AR352" i="1"/>
  <c r="L352" i="1"/>
  <c r="AS352" i="1"/>
  <c r="J344" i="1"/>
  <c r="AR344" i="1"/>
  <c r="K344" i="1"/>
  <c r="L344" i="1"/>
  <c r="K300" i="1"/>
  <c r="AR300" i="1"/>
  <c r="J300" i="1"/>
  <c r="AP300" i="1"/>
  <c r="L300" i="1"/>
  <c r="K40" i="1"/>
  <c r="AP40" i="1"/>
  <c r="AQ40" i="1"/>
  <c r="J40" i="1"/>
  <c r="AR40" i="1"/>
  <c r="L40" i="1"/>
  <c r="AR31" i="1"/>
  <c r="AS31" i="1"/>
  <c r="L31" i="1"/>
  <c r="AS7" i="1"/>
  <c r="L7" i="1"/>
  <c r="AR7" i="1"/>
  <c r="H584" i="1"/>
  <c r="AR577" i="1"/>
  <c r="K577" i="1"/>
  <c r="AS561" i="1"/>
  <c r="L561" i="1"/>
  <c r="H560" i="1"/>
  <c r="AQ543" i="1"/>
  <c r="J543" i="1"/>
  <c r="L530" i="1"/>
  <c r="L528" i="1"/>
  <c r="AR527" i="1"/>
  <c r="K527" i="1"/>
  <c r="H515" i="1"/>
  <c r="H514" i="1"/>
  <c r="AR497" i="1"/>
  <c r="K497" i="1"/>
  <c r="K494" i="1"/>
  <c r="AR494" i="1"/>
  <c r="H490" i="1"/>
  <c r="L486" i="1"/>
  <c r="AQ486" i="1"/>
  <c r="H482" i="1"/>
  <c r="AQ477" i="1"/>
  <c r="K477" i="1"/>
  <c r="AS476" i="1"/>
  <c r="K476" i="1"/>
  <c r="H469" i="1"/>
  <c r="AQ468" i="1"/>
  <c r="J468" i="1"/>
  <c r="J466" i="1"/>
  <c r="AQ466" i="1"/>
  <c r="H464" i="1"/>
  <c r="AS464" i="1"/>
  <c r="H463" i="1"/>
  <c r="AS461" i="1"/>
  <c r="L461" i="1"/>
  <c r="H451" i="1"/>
  <c r="K414" i="1"/>
  <c r="J414" i="1"/>
  <c r="L414" i="1"/>
  <c r="K412" i="1"/>
  <c r="AQ412" i="1"/>
  <c r="L412" i="1"/>
  <c r="AR412" i="1"/>
  <c r="J385" i="1"/>
  <c r="K385" i="1"/>
  <c r="L385" i="1"/>
  <c r="H367" i="1"/>
  <c r="J358" i="1"/>
  <c r="AQ358" i="1"/>
  <c r="K358" i="1"/>
  <c r="AR358" i="1"/>
  <c r="L358" i="1"/>
  <c r="L356" i="1"/>
  <c r="AP356" i="1"/>
  <c r="K289" i="1"/>
  <c r="AS289" i="1"/>
  <c r="L289" i="1"/>
  <c r="AQ289" i="1"/>
  <c r="AR289" i="1"/>
  <c r="K256" i="1"/>
  <c r="AR256" i="1"/>
  <c r="AP256" i="1"/>
  <c r="H256" i="1"/>
  <c r="AQ256" i="1"/>
  <c r="J256" i="1"/>
  <c r="AS256" i="1"/>
  <c r="L256" i="1"/>
  <c r="K238" i="1"/>
  <c r="AQ238" i="1"/>
  <c r="L238" i="1"/>
  <c r="AR238" i="1"/>
  <c r="AP238" i="1"/>
  <c r="AS238" i="1"/>
  <c r="J238" i="1"/>
  <c r="H616" i="1"/>
  <c r="H615" i="1"/>
  <c r="H593" i="1"/>
  <c r="AR586" i="1"/>
  <c r="K586" i="1"/>
  <c r="AQ577" i="1"/>
  <c r="J577" i="1"/>
  <c r="AR572" i="1"/>
  <c r="K572" i="1"/>
  <c r="L571" i="1"/>
  <c r="AR561" i="1"/>
  <c r="K561" i="1"/>
  <c r="M561" i="1" s="1"/>
  <c r="L538" i="1"/>
  <c r="AR530" i="1"/>
  <c r="K530" i="1"/>
  <c r="AR529" i="1"/>
  <c r="K529" i="1"/>
  <c r="AQ527" i="1"/>
  <c r="J527" i="1"/>
  <c r="H521" i="1"/>
  <c r="J502" i="1"/>
  <c r="H501" i="1"/>
  <c r="H499" i="1"/>
  <c r="H498" i="1"/>
  <c r="AQ497" i="1"/>
  <c r="J497" i="1"/>
  <c r="L485" i="1"/>
  <c r="AP477" i="1"/>
  <c r="AR476" i="1"/>
  <c r="J473" i="1"/>
  <c r="AR472" i="1"/>
  <c r="AR461" i="1"/>
  <c r="J461" i="1"/>
  <c r="J452" i="1"/>
  <c r="AQ452" i="1"/>
  <c r="K452" i="1"/>
  <c r="AR452" i="1"/>
  <c r="H448" i="1"/>
  <c r="AR448" i="1"/>
  <c r="AS448" i="1"/>
  <c r="L447" i="1"/>
  <c r="K423" i="1"/>
  <c r="J423" i="1"/>
  <c r="L423" i="1"/>
  <c r="K421" i="1"/>
  <c r="AQ421" i="1"/>
  <c r="L421" i="1"/>
  <c r="AR421" i="1"/>
  <c r="H404" i="1"/>
  <c r="K390" i="1"/>
  <c r="J390" i="1"/>
  <c r="L390" i="1"/>
  <c r="M390" i="1" s="1"/>
  <c r="H375" i="1"/>
  <c r="L369" i="1"/>
  <c r="J368" i="1"/>
  <c r="AQ368" i="1"/>
  <c r="K368" i="1"/>
  <c r="AR368" i="1"/>
  <c r="L368" i="1"/>
  <c r="AS368" i="1"/>
  <c r="H359" i="1"/>
  <c r="H330" i="1"/>
  <c r="L317" i="1"/>
  <c r="J314" i="1"/>
  <c r="AR314" i="1"/>
  <c r="AS314" i="1"/>
  <c r="H294" i="1"/>
  <c r="K70" i="1"/>
  <c r="AR70" i="1"/>
  <c r="L70" i="1"/>
  <c r="AS70" i="1"/>
  <c r="AP70" i="1"/>
  <c r="J70" i="1"/>
  <c r="AQ70" i="1"/>
  <c r="H601" i="1"/>
  <c r="M599" i="1"/>
  <c r="L596" i="1"/>
  <c r="AR595" i="1"/>
  <c r="K595" i="1"/>
  <c r="AQ586" i="1"/>
  <c r="J586" i="1"/>
  <c r="L582" i="1"/>
  <c r="AR580" i="1"/>
  <c r="K580" i="1"/>
  <c r="M580" i="1" s="1"/>
  <c r="L579" i="1"/>
  <c r="H578" i="1"/>
  <c r="AP577" i="1"/>
  <c r="H573" i="1"/>
  <c r="AQ572" i="1"/>
  <c r="J572" i="1"/>
  <c r="AS571" i="1"/>
  <c r="K571" i="1"/>
  <c r="AR570" i="1"/>
  <c r="K570" i="1"/>
  <c r="L566" i="1"/>
  <c r="AQ561" i="1"/>
  <c r="L539" i="1"/>
  <c r="AR538" i="1"/>
  <c r="K538" i="1"/>
  <c r="AQ530" i="1"/>
  <c r="J530" i="1"/>
  <c r="AQ529" i="1"/>
  <c r="J529" i="1"/>
  <c r="AS528" i="1"/>
  <c r="L519" i="1"/>
  <c r="L503" i="1"/>
  <c r="AS502" i="1"/>
  <c r="H502" i="1"/>
  <c r="L494" i="1"/>
  <c r="H491" i="1"/>
  <c r="K486" i="1"/>
  <c r="AS485" i="1"/>
  <c r="K485" i="1"/>
  <c r="AP476" i="1"/>
  <c r="L466" i="1"/>
  <c r="AP461" i="1"/>
  <c r="H461" i="1"/>
  <c r="L445" i="1"/>
  <c r="K439" i="1"/>
  <c r="M439" i="1" s="1"/>
  <c r="L439" i="1"/>
  <c r="K437" i="1"/>
  <c r="AQ437" i="1"/>
  <c r="L437" i="1"/>
  <c r="AR437" i="1"/>
  <c r="K431" i="1"/>
  <c r="L431" i="1"/>
  <c r="K429" i="1"/>
  <c r="AQ429" i="1"/>
  <c r="L429" i="1"/>
  <c r="AR429" i="1"/>
  <c r="J396" i="1"/>
  <c r="AP396" i="1"/>
  <c r="K396" i="1"/>
  <c r="AQ396" i="1"/>
  <c r="L396" i="1"/>
  <c r="AR396" i="1"/>
  <c r="AP346" i="1"/>
  <c r="J346" i="1"/>
  <c r="AQ346" i="1"/>
  <c r="K346" i="1"/>
  <c r="AR346" i="1"/>
  <c r="K323" i="1"/>
  <c r="AP323" i="1"/>
  <c r="H174" i="1"/>
  <c r="AP174" i="1"/>
  <c r="K174" i="1"/>
  <c r="AS174" i="1"/>
  <c r="L174" i="1"/>
  <c r="AQ174" i="1"/>
  <c r="AR174" i="1"/>
  <c r="J174" i="1"/>
  <c r="H607" i="1"/>
  <c r="H606" i="1"/>
  <c r="J596" i="1"/>
  <c r="AQ595" i="1"/>
  <c r="J595" i="1"/>
  <c r="L591" i="1"/>
  <c r="H588" i="1"/>
  <c r="AP586" i="1"/>
  <c r="AS582" i="1"/>
  <c r="K582" i="1"/>
  <c r="AQ580" i="1"/>
  <c r="AS579" i="1"/>
  <c r="AQ570" i="1"/>
  <c r="AS566" i="1"/>
  <c r="AR549" i="1"/>
  <c r="AR540" i="1"/>
  <c r="K540" i="1"/>
  <c r="M540" i="1" s="1"/>
  <c r="K539" i="1"/>
  <c r="AQ538" i="1"/>
  <c r="J538" i="1"/>
  <c r="H531" i="1"/>
  <c r="AP530" i="1"/>
  <c r="H530" i="1"/>
  <c r="AP529" i="1"/>
  <c r="AQ502" i="1"/>
  <c r="J500" i="1"/>
  <c r="L500" i="1"/>
  <c r="AS494" i="1"/>
  <c r="J494" i="1"/>
  <c r="J486" i="1"/>
  <c r="AR485" i="1"/>
  <c r="H485" i="1"/>
  <c r="K466" i="1"/>
  <c r="L464" i="1"/>
  <c r="J453" i="1"/>
  <c r="AP453" i="1"/>
  <c r="L450" i="1"/>
  <c r="M450" i="1" s="1"/>
  <c r="AR447" i="1"/>
  <c r="AS445" i="1"/>
  <c r="H445" i="1"/>
  <c r="J412" i="1"/>
  <c r="H388" i="1"/>
  <c r="M377" i="1"/>
  <c r="J356" i="1"/>
  <c r="H352" i="1"/>
  <c r="AR341" i="1"/>
  <c r="J341" i="1"/>
  <c r="AP318" i="1"/>
  <c r="J318" i="1"/>
  <c r="AQ318" i="1"/>
  <c r="J196" i="1"/>
  <c r="AQ196" i="1"/>
  <c r="K196" i="1"/>
  <c r="AR196" i="1"/>
  <c r="AP196" i="1"/>
  <c r="L196" i="1"/>
  <c r="J133" i="1"/>
  <c r="AR133" i="1"/>
  <c r="AS133" i="1"/>
  <c r="L133" i="1"/>
  <c r="K81" i="1"/>
  <c r="AR81" i="1"/>
  <c r="J81" i="1"/>
  <c r="L81" i="1"/>
  <c r="AP81" i="1"/>
  <c r="AQ81" i="1"/>
  <c r="H505" i="1"/>
  <c r="H486" i="1"/>
  <c r="H477" i="1"/>
  <c r="H442" i="1"/>
  <c r="H434" i="1"/>
  <c r="H426" i="1"/>
  <c r="H417" i="1"/>
  <c r="H409" i="1"/>
  <c r="H401" i="1"/>
  <c r="H393" i="1"/>
  <c r="AS377" i="1"/>
  <c r="AS363" i="1"/>
  <c r="H354" i="1"/>
  <c r="H327" i="1"/>
  <c r="H324" i="1"/>
  <c r="AS319" i="1"/>
  <c r="K319" i="1"/>
  <c r="H313" i="1"/>
  <c r="K283" i="1"/>
  <c r="J276" i="1"/>
  <c r="L276" i="1"/>
  <c r="AR276" i="1"/>
  <c r="AQ273" i="1"/>
  <c r="H273" i="1"/>
  <c r="M264" i="1"/>
  <c r="H255" i="1"/>
  <c r="M254" i="1"/>
  <c r="J251" i="1"/>
  <c r="L251" i="1"/>
  <c r="AR244" i="1"/>
  <c r="AS244" i="1"/>
  <c r="H241" i="1"/>
  <c r="K219" i="1"/>
  <c r="J219" i="1"/>
  <c r="L219" i="1"/>
  <c r="AQ216" i="1"/>
  <c r="AS206" i="1"/>
  <c r="H206" i="1"/>
  <c r="AP172" i="1"/>
  <c r="J172" i="1"/>
  <c r="M172" i="1" s="1"/>
  <c r="AQ172" i="1"/>
  <c r="H170" i="1"/>
  <c r="H159" i="1"/>
  <c r="AP159" i="1"/>
  <c r="K159" i="1"/>
  <c r="L159" i="1"/>
  <c r="H135" i="1"/>
  <c r="AP135" i="1"/>
  <c r="K135" i="1"/>
  <c r="L135" i="1"/>
  <c r="H129" i="1"/>
  <c r="AP129" i="1"/>
  <c r="J129" i="1"/>
  <c r="AR129" i="1"/>
  <c r="K129" i="1"/>
  <c r="AS129" i="1"/>
  <c r="AP87" i="1"/>
  <c r="J87" i="1"/>
  <c r="AQ87" i="1"/>
  <c r="L87" i="1"/>
  <c r="AR87" i="1"/>
  <c r="L73" i="1"/>
  <c r="J73" i="1"/>
  <c r="AR73" i="1"/>
  <c r="K73" i="1"/>
  <c r="H453" i="1"/>
  <c r="AS407" i="1"/>
  <c r="AS399" i="1"/>
  <c r="AS391" i="1"/>
  <c r="AR319" i="1"/>
  <c r="H319" i="1"/>
  <c r="AP301" i="1"/>
  <c r="J295" i="1"/>
  <c r="AP295" i="1"/>
  <c r="K295" i="1"/>
  <c r="AQ295" i="1"/>
  <c r="J282" i="1"/>
  <c r="AR282" i="1"/>
  <c r="H274" i="1"/>
  <c r="H261" i="1"/>
  <c r="H245" i="1"/>
  <c r="AR195" i="1"/>
  <c r="J175" i="1"/>
  <c r="AQ175" i="1"/>
  <c r="K175" i="1"/>
  <c r="AR175" i="1"/>
  <c r="AS163" i="1"/>
  <c r="AR161" i="1"/>
  <c r="AS161" i="1"/>
  <c r="L161" i="1"/>
  <c r="H144" i="1"/>
  <c r="H137" i="1"/>
  <c r="L137" i="1"/>
  <c r="J137" i="1"/>
  <c r="AP137" i="1"/>
  <c r="L96" i="1"/>
  <c r="AQ96" i="1"/>
  <c r="AR96" i="1"/>
  <c r="H95" i="1"/>
  <c r="H94" i="1"/>
  <c r="AP94" i="1"/>
  <c r="J94" i="1"/>
  <c r="AR94" i="1"/>
  <c r="K94" i="1"/>
  <c r="AS94" i="1"/>
  <c r="K69" i="1"/>
  <c r="AR69" i="1"/>
  <c r="L69" i="1"/>
  <c r="AP69" i="1"/>
  <c r="AQ69" i="1"/>
  <c r="M65" i="1"/>
  <c r="H383" i="1"/>
  <c r="H369" i="1"/>
  <c r="H353" i="1"/>
  <c r="H346" i="1"/>
  <c r="J303" i="1"/>
  <c r="AQ303" i="1"/>
  <c r="H298" i="1"/>
  <c r="J288" i="1"/>
  <c r="AQ288" i="1"/>
  <c r="K288" i="1"/>
  <c r="AR288" i="1"/>
  <c r="H289" i="1"/>
  <c r="AP253" i="1"/>
  <c r="J253" i="1"/>
  <c r="AQ253" i="1"/>
  <c r="J249" i="1"/>
  <c r="L249" i="1"/>
  <c r="AR249" i="1"/>
  <c r="K248" i="1"/>
  <c r="AR248" i="1"/>
  <c r="H235" i="1"/>
  <c r="AP221" i="1"/>
  <c r="J221" i="1"/>
  <c r="AQ221" i="1"/>
  <c r="H217" i="1"/>
  <c r="J197" i="1"/>
  <c r="L197" i="1"/>
  <c r="AR197" i="1"/>
  <c r="J186" i="1"/>
  <c r="AQ186" i="1"/>
  <c r="K186" i="1"/>
  <c r="AR186" i="1"/>
  <c r="K108" i="1"/>
  <c r="AR108" i="1"/>
  <c r="L108" i="1"/>
  <c r="AP108" i="1"/>
  <c r="H70" i="1"/>
  <c r="AP3" i="1"/>
  <c r="J3" i="1"/>
  <c r="AQ3" i="1"/>
  <c r="K3" i="1"/>
  <c r="AR3" i="1"/>
  <c r="L3" i="1"/>
  <c r="H300" i="1"/>
  <c r="J299" i="1"/>
  <c r="AQ299" i="1"/>
  <c r="K299" i="1"/>
  <c r="AR299" i="1"/>
  <c r="AQ296" i="1"/>
  <c r="AR296" i="1"/>
  <c r="H284" i="1"/>
  <c r="H257" i="1"/>
  <c r="H247" i="1"/>
  <c r="H238" i="1"/>
  <c r="J232" i="1"/>
  <c r="AQ232" i="1"/>
  <c r="K232" i="1"/>
  <c r="AR232" i="1"/>
  <c r="K230" i="1"/>
  <c r="AQ230" i="1"/>
  <c r="L230" i="1"/>
  <c r="AR230" i="1"/>
  <c r="K216" i="1"/>
  <c r="AR216" i="1"/>
  <c r="L216" i="1"/>
  <c r="AS216" i="1"/>
  <c r="K214" i="1"/>
  <c r="AQ214" i="1"/>
  <c r="L214" i="1"/>
  <c r="AR214" i="1"/>
  <c r="K195" i="1"/>
  <c r="AS195" i="1"/>
  <c r="L195" i="1"/>
  <c r="AQ163" i="1"/>
  <c r="K163" i="1"/>
  <c r="L163" i="1"/>
  <c r="H151" i="1"/>
  <c r="H133" i="1"/>
  <c r="J116" i="1"/>
  <c r="AR116" i="1"/>
  <c r="AS116" i="1"/>
  <c r="L116" i="1"/>
  <c r="AR93" i="1"/>
  <c r="L93" i="1"/>
  <c r="AS93" i="1"/>
  <c r="J84" i="1"/>
  <c r="AQ84" i="1"/>
  <c r="AR84" i="1"/>
  <c r="K84" i="1"/>
  <c r="J79" i="1"/>
  <c r="AQ79" i="1"/>
  <c r="K79" i="1"/>
  <c r="AR79" i="1"/>
  <c r="AP79" i="1"/>
  <c r="L79" i="1"/>
  <c r="H40" i="1"/>
  <c r="AR455" i="1"/>
  <c r="M434" i="1"/>
  <c r="M409" i="1"/>
  <c r="AQ380" i="1"/>
  <c r="K380" i="1"/>
  <c r="AQ361" i="1"/>
  <c r="J361" i="1"/>
  <c r="L349" i="1"/>
  <c r="AS347" i="1"/>
  <c r="L322" i="1"/>
  <c r="J308" i="1"/>
  <c r="AQ305" i="1"/>
  <c r="L303" i="1"/>
  <c r="AR301" i="1"/>
  <c r="J301" i="1"/>
  <c r="L295" i="1"/>
  <c r="L288" i="1"/>
  <c r="AR277" i="1"/>
  <c r="L255" i="1"/>
  <c r="AQ255" i="1"/>
  <c r="L253" i="1"/>
  <c r="AS248" i="1"/>
  <c r="J248" i="1"/>
  <c r="J241" i="1"/>
  <c r="L241" i="1"/>
  <c r="AR241" i="1"/>
  <c r="L221" i="1"/>
  <c r="H219" i="1"/>
  <c r="J203" i="1"/>
  <c r="AQ203" i="1"/>
  <c r="K203" i="1"/>
  <c r="AR203" i="1"/>
  <c r="H190" i="1"/>
  <c r="AR176" i="1"/>
  <c r="AS176" i="1"/>
  <c r="H172" i="1"/>
  <c r="L130" i="1"/>
  <c r="J111" i="1"/>
  <c r="AQ111" i="1"/>
  <c r="K111" i="1"/>
  <c r="AR111" i="1"/>
  <c r="AP111" i="1"/>
  <c r="AS111" i="1"/>
  <c r="J74" i="1"/>
  <c r="AR74" i="1"/>
  <c r="AS74" i="1"/>
  <c r="H73" i="1"/>
  <c r="J69" i="1"/>
  <c r="L45" i="1"/>
  <c r="J45" i="1"/>
  <c r="AS45" i="1"/>
  <c r="K45" i="1"/>
  <c r="AP45" i="1"/>
  <c r="AQ45" i="1"/>
  <c r="H38" i="1"/>
  <c r="AP38" i="1"/>
  <c r="J38" i="1"/>
  <c r="AQ38" i="1"/>
  <c r="K38" i="1"/>
  <c r="AR38" i="1"/>
  <c r="L383" i="1"/>
  <c r="AP380" i="1"/>
  <c r="AS349" i="1"/>
  <c r="AS322" i="1"/>
  <c r="J322" i="1"/>
  <c r="AS303" i="1"/>
  <c r="K303" i="1"/>
  <c r="L296" i="1"/>
  <c r="J283" i="1"/>
  <c r="AQ283" i="1"/>
  <c r="J274" i="1"/>
  <c r="L274" i="1"/>
  <c r="AR274" i="1"/>
  <c r="K273" i="1"/>
  <c r="AR273" i="1"/>
  <c r="AP261" i="1"/>
  <c r="J261" i="1"/>
  <c r="M261" i="1" s="1"/>
  <c r="AQ261" i="1"/>
  <c r="K253" i="1"/>
  <c r="AQ248" i="1"/>
  <c r="H248" i="1"/>
  <c r="AP245" i="1"/>
  <c r="J245" i="1"/>
  <c r="M245" i="1" s="1"/>
  <c r="AQ245" i="1"/>
  <c r="L232" i="1"/>
  <c r="K221" i="1"/>
  <c r="J206" i="1"/>
  <c r="AP206" i="1"/>
  <c r="K206" i="1"/>
  <c r="AQ206" i="1"/>
  <c r="L186" i="1"/>
  <c r="J170" i="1"/>
  <c r="AQ170" i="1"/>
  <c r="K170" i="1"/>
  <c r="AR170" i="1"/>
  <c r="J157" i="1"/>
  <c r="L157" i="1"/>
  <c r="AR157" i="1"/>
  <c r="AS157" i="1"/>
  <c r="AR144" i="1"/>
  <c r="AS144" i="1"/>
  <c r="AR135" i="1"/>
  <c r="J108" i="1"/>
  <c r="L95" i="1"/>
  <c r="AS95" i="1"/>
  <c r="J95" i="1"/>
  <c r="AR95" i="1"/>
  <c r="K95" i="1"/>
  <c r="H303" i="1"/>
  <c r="H296" i="1"/>
  <c r="H227" i="1"/>
  <c r="H225" i="1"/>
  <c r="M224" i="1"/>
  <c r="H211" i="1"/>
  <c r="H189" i="1"/>
  <c r="AR182" i="1"/>
  <c r="AS182" i="1"/>
  <c r="J178" i="1"/>
  <c r="AQ178" i="1"/>
  <c r="K178" i="1"/>
  <c r="AR178" i="1"/>
  <c r="H177" i="1"/>
  <c r="H167" i="1"/>
  <c r="AQ164" i="1"/>
  <c r="AS146" i="1"/>
  <c r="K145" i="1"/>
  <c r="AR145" i="1"/>
  <c r="J145" i="1"/>
  <c r="H134" i="1"/>
  <c r="J134" i="1"/>
  <c r="AQ134" i="1"/>
  <c r="K134" i="1"/>
  <c r="AR134" i="1"/>
  <c r="J124" i="1"/>
  <c r="AS124" i="1"/>
  <c r="H124" i="1"/>
  <c r="AR115" i="1"/>
  <c r="H89" i="1"/>
  <c r="AP89" i="1"/>
  <c r="J82" i="1"/>
  <c r="AR82" i="1"/>
  <c r="J64" i="1"/>
  <c r="AQ64" i="1"/>
  <c r="AQ61" i="1"/>
  <c r="M60" i="1"/>
  <c r="AR39" i="1"/>
  <c r="AS39" i="1"/>
  <c r="L39" i="1"/>
  <c r="AR4" i="1"/>
  <c r="AS4" i="1"/>
  <c r="H4" i="1"/>
  <c r="L4" i="1"/>
  <c r="AR271" i="1"/>
  <c r="AS225" i="1"/>
  <c r="AR213" i="1"/>
  <c r="AS189" i="1"/>
  <c r="AS173" i="1"/>
  <c r="H166" i="1"/>
  <c r="K166" i="1"/>
  <c r="AR166" i="1"/>
  <c r="L166" i="1"/>
  <c r="AS166" i="1"/>
  <c r="K143" i="1"/>
  <c r="AR143" i="1"/>
  <c r="K97" i="1"/>
  <c r="L97" i="1"/>
  <c r="K92" i="1"/>
  <c r="M92" i="1" s="1"/>
  <c r="AR92" i="1"/>
  <c r="L89" i="1"/>
  <c r="J86" i="1"/>
  <c r="M86" i="1" s="1"/>
  <c r="AQ86" i="1"/>
  <c r="K86" i="1"/>
  <c r="AR86" i="1"/>
  <c r="L64" i="1"/>
  <c r="AP49" i="1"/>
  <c r="J49" i="1"/>
  <c r="AQ49" i="1"/>
  <c r="K49" i="1"/>
  <c r="AR49" i="1"/>
  <c r="AP22" i="1"/>
  <c r="L22" i="1"/>
  <c r="M22" i="1" s="1"/>
  <c r="AQ22" i="1"/>
  <c r="K177" i="1"/>
  <c r="AR177" i="1"/>
  <c r="J177" i="1"/>
  <c r="AP167" i="1"/>
  <c r="J167" i="1"/>
  <c r="AQ167" i="1"/>
  <c r="J146" i="1"/>
  <c r="AQ146" i="1"/>
  <c r="K146" i="1"/>
  <c r="AR146" i="1"/>
  <c r="K138" i="1"/>
  <c r="AR138" i="1"/>
  <c r="K115" i="1"/>
  <c r="J115" i="1"/>
  <c r="J102" i="1"/>
  <c r="AQ102" i="1"/>
  <c r="M76" i="1"/>
  <c r="K61" i="1"/>
  <c r="AR61" i="1"/>
  <c r="AS15" i="1"/>
  <c r="L15" i="1"/>
  <c r="AP279" i="1"/>
  <c r="H267" i="1"/>
  <c r="AS265" i="1"/>
  <c r="H264" i="1"/>
  <c r="AR243" i="1"/>
  <c r="AR240" i="1"/>
  <c r="H239" i="1"/>
  <c r="AR237" i="1"/>
  <c r="K237" i="1"/>
  <c r="M237" i="1" s="1"/>
  <c r="AR229" i="1"/>
  <c r="H222" i="1"/>
  <c r="AR211" i="1"/>
  <c r="AP201" i="1"/>
  <c r="AR199" i="1"/>
  <c r="K199" i="1"/>
  <c r="M199" i="1" s="1"/>
  <c r="H198" i="1"/>
  <c r="AR194" i="1"/>
  <c r="AR191" i="1"/>
  <c r="K191" i="1"/>
  <c r="M191" i="1" s="1"/>
  <c r="AP183" i="1"/>
  <c r="J183" i="1"/>
  <c r="AQ183" i="1"/>
  <c r="AP178" i="1"/>
  <c r="H169" i="1"/>
  <c r="AP169" i="1"/>
  <c r="J165" i="1"/>
  <c r="AS165" i="1"/>
  <c r="L164" i="1"/>
  <c r="M164" i="1" s="1"/>
  <c r="AR150" i="1"/>
  <c r="AS150" i="1"/>
  <c r="J140" i="1"/>
  <c r="AQ140" i="1"/>
  <c r="L138" i="1"/>
  <c r="AS134" i="1"/>
  <c r="K121" i="1"/>
  <c r="AR121" i="1"/>
  <c r="L121" i="1"/>
  <c r="AS121" i="1"/>
  <c r="AQ104" i="1"/>
  <c r="L104" i="1"/>
  <c r="L102" i="1"/>
  <c r="H100" i="1"/>
  <c r="AP100" i="1"/>
  <c r="AR97" i="1"/>
  <c r="AP92" i="1"/>
  <c r="AS86" i="1"/>
  <c r="H66" i="1"/>
  <c r="K54" i="1"/>
  <c r="AR54" i="1"/>
  <c r="J54" i="1"/>
  <c r="L54" i="1"/>
  <c r="AP54" i="1"/>
  <c r="H49" i="1"/>
  <c r="J28" i="1"/>
  <c r="AP28" i="1"/>
  <c r="K28" i="1"/>
  <c r="AQ28" i="1"/>
  <c r="AS28" i="1"/>
  <c r="L28" i="1"/>
  <c r="AR50" i="1"/>
  <c r="K50" i="1"/>
  <c r="AS50" i="1"/>
  <c r="L50" i="1"/>
  <c r="AP41" i="1"/>
  <c r="J41" i="1"/>
  <c r="AQ41" i="1"/>
  <c r="K41" i="1"/>
  <c r="AR41" i="1"/>
  <c r="H22" i="1"/>
  <c r="C27" i="2"/>
  <c r="D27" i="19" s="1"/>
  <c r="H165" i="1"/>
  <c r="H164" i="1"/>
  <c r="H158" i="1"/>
  <c r="AP142" i="1"/>
  <c r="AP123" i="1"/>
  <c r="H98" i="1"/>
  <c r="H90" i="1"/>
  <c r="AR88" i="1"/>
  <c r="H88" i="1"/>
  <c r="H68" i="1"/>
  <c r="H67" i="1"/>
  <c r="H60" i="1"/>
  <c r="AQ53" i="1"/>
  <c r="AR53" i="1"/>
  <c r="K53" i="1"/>
  <c r="AS53" i="1"/>
  <c r="H51" i="1"/>
  <c r="AS37" i="1"/>
  <c r="J36" i="1"/>
  <c r="AP36" i="1"/>
  <c r="K36" i="1"/>
  <c r="AQ36" i="1"/>
  <c r="L36" i="1"/>
  <c r="AR36" i="1"/>
  <c r="AR34" i="1"/>
  <c r="K34" i="1"/>
  <c r="AP30" i="1"/>
  <c r="J30" i="1"/>
  <c r="AQ30" i="1"/>
  <c r="H27" i="1"/>
  <c r="AP27" i="1"/>
  <c r="J27" i="1"/>
  <c r="AQ27" i="1"/>
  <c r="K27" i="1"/>
  <c r="AR27" i="1"/>
  <c r="H184" i="1"/>
  <c r="H157" i="1"/>
  <c r="H152" i="1"/>
  <c r="AR110" i="1"/>
  <c r="L105" i="1"/>
  <c r="AS103" i="1"/>
  <c r="AS98" i="1"/>
  <c r="AS90" i="1"/>
  <c r="H87" i="1"/>
  <c r="AR78" i="1"/>
  <c r="AS68" i="1"/>
  <c r="AS65" i="1"/>
  <c r="H45" i="1"/>
  <c r="H39" i="1"/>
  <c r="K14" i="1"/>
  <c r="AP14" i="1"/>
  <c r="AR14" i="1"/>
  <c r="J14" i="1"/>
  <c r="C11" i="2"/>
  <c r="D11" i="19" s="1"/>
  <c r="AE54" i="2"/>
  <c r="M67" i="1"/>
  <c r="K51" i="1"/>
  <c r="AR51" i="1"/>
  <c r="J51" i="1"/>
  <c r="L51" i="1"/>
  <c r="AP37" i="1"/>
  <c r="J37" i="1"/>
  <c r="AQ37" i="1"/>
  <c r="AP33" i="1"/>
  <c r="J33" i="1"/>
  <c r="AQ33" i="1"/>
  <c r="L33" i="1"/>
  <c r="O2923" i="1"/>
  <c r="M48" i="2" s="1"/>
  <c r="W1286" i="1"/>
  <c r="AC24" i="2" s="1"/>
  <c r="R342" i="1"/>
  <c r="S9" i="2" s="1"/>
  <c r="AW54" i="2"/>
  <c r="T2923" i="1"/>
  <c r="W48" i="2" s="1"/>
  <c r="N342" i="1"/>
  <c r="K9" i="2" s="1"/>
  <c r="H31" i="1"/>
  <c r="H30" i="1"/>
  <c r="H14" i="1"/>
  <c r="T342" i="1"/>
  <c r="W9" i="2" s="1"/>
  <c r="AQ32" i="1"/>
  <c r="J32" i="1"/>
  <c r="H28" i="1"/>
  <c r="L25" i="1"/>
  <c r="L17" i="1"/>
  <c r="AR12" i="1"/>
  <c r="L12" i="1"/>
  <c r="L9" i="1"/>
  <c r="AR6" i="1"/>
  <c r="K6" i="1"/>
  <c r="AR5" i="1"/>
  <c r="K5" i="1"/>
  <c r="O342" i="1"/>
  <c r="M9" i="2" s="1"/>
  <c r="AQ52" i="1"/>
  <c r="AR35" i="1"/>
  <c r="K35" i="1"/>
  <c r="H34" i="1"/>
  <c r="H33" i="1"/>
  <c r="AP32" i="1"/>
  <c r="AR25" i="1"/>
  <c r="K25" i="1"/>
  <c r="AR24" i="1"/>
  <c r="K24" i="1"/>
  <c r="AR20" i="1"/>
  <c r="L20" i="1"/>
  <c r="L19" i="1"/>
  <c r="L18" i="1"/>
  <c r="AR17" i="1"/>
  <c r="K17" i="1"/>
  <c r="AR16" i="1"/>
  <c r="K16" i="1"/>
  <c r="H15" i="1"/>
  <c r="AQ12" i="1"/>
  <c r="K12" i="1"/>
  <c r="AS11" i="1"/>
  <c r="L11" i="1"/>
  <c r="M11" i="1" s="1"/>
  <c r="L10" i="1"/>
  <c r="AR9" i="1"/>
  <c r="K9" i="1"/>
  <c r="AR8" i="1"/>
  <c r="K8" i="1"/>
  <c r="AQ6" i="1"/>
  <c r="J6" i="1"/>
  <c r="AQ5" i="1"/>
  <c r="J5" i="1"/>
  <c r="H3" i="1"/>
  <c r="S2407" i="1"/>
  <c r="U42" i="2" s="1"/>
  <c r="AI54" i="2"/>
  <c r="AE1286" i="1"/>
  <c r="AS24" i="2" s="1"/>
  <c r="AS54" i="2" s="1"/>
  <c r="C19" i="2"/>
  <c r="V19" i="2" s="1"/>
  <c r="AS59" i="1"/>
  <c r="H54" i="1"/>
  <c r="H50" i="1"/>
  <c r="H41" i="1"/>
  <c r="AQ35" i="1"/>
  <c r="AQ25" i="1"/>
  <c r="J25" i="1"/>
  <c r="AQ24" i="1"/>
  <c r="J24" i="1"/>
  <c r="M24" i="1" s="1"/>
  <c r="AQ20" i="1"/>
  <c r="AR19" i="1"/>
  <c r="AS18" i="1"/>
  <c r="AQ17" i="1"/>
  <c r="J17" i="1"/>
  <c r="AQ16" i="1"/>
  <c r="AP12" i="1"/>
  <c r="AR11" i="1"/>
  <c r="AS10" i="1"/>
  <c r="AQ9" i="1"/>
  <c r="J9" i="1"/>
  <c r="AQ8" i="1"/>
  <c r="H6" i="1"/>
  <c r="AU54" i="2"/>
  <c r="O2407" i="1"/>
  <c r="M42" i="2" s="1"/>
  <c r="C29" i="2"/>
  <c r="D29" i="19" s="1"/>
  <c r="S342" i="1"/>
  <c r="U9" i="2" s="1"/>
  <c r="H1228" i="23"/>
  <c r="J998" i="23"/>
  <c r="K998" i="23"/>
  <c r="L998" i="23"/>
  <c r="J934" i="23"/>
  <c r="H934" i="23"/>
  <c r="K934" i="23"/>
  <c r="L934" i="23"/>
  <c r="J778" i="23"/>
  <c r="K778" i="23"/>
  <c r="L778" i="23"/>
  <c r="J3124" i="1"/>
  <c r="AP3124" i="1"/>
  <c r="K3124" i="1"/>
  <c r="AQ3124" i="1"/>
  <c r="L3124" i="1"/>
  <c r="AR3124" i="1"/>
  <c r="AS3124" i="1"/>
  <c r="H2780" i="1"/>
  <c r="J2780" i="1"/>
  <c r="AP2780" i="1"/>
  <c r="K2780" i="1"/>
  <c r="AQ2780" i="1"/>
  <c r="AR2780" i="1"/>
  <c r="AS2780" i="1"/>
  <c r="L2780" i="1"/>
  <c r="L1407" i="23"/>
  <c r="K338" i="23"/>
  <c r="H338" i="23"/>
  <c r="J338" i="23"/>
  <c r="L338" i="23"/>
  <c r="K306" i="23"/>
  <c r="H306" i="23"/>
  <c r="J306" i="23"/>
  <c r="L306" i="23"/>
  <c r="H81" i="23"/>
  <c r="J81" i="23"/>
  <c r="K81" i="23"/>
  <c r="L81" i="23"/>
  <c r="J71" i="23"/>
  <c r="K71" i="23"/>
  <c r="L71" i="23"/>
  <c r="M3251" i="1"/>
  <c r="AS2949" i="1"/>
  <c r="H2949" i="1"/>
  <c r="AP2949" i="1"/>
  <c r="J2949" i="1"/>
  <c r="AQ2949" i="1"/>
  <c r="AR2949" i="1"/>
  <c r="K2949" i="1"/>
  <c r="L2949" i="1"/>
  <c r="H1196" i="23"/>
  <c r="H1276" i="23"/>
  <c r="H1262" i="23"/>
  <c r="J1262" i="23"/>
  <c r="K1262" i="23"/>
  <c r="J1214" i="23"/>
  <c r="K1214" i="23"/>
  <c r="K1015" i="23"/>
  <c r="H1015" i="23"/>
  <c r="K983" i="23"/>
  <c r="H983" i="23"/>
  <c r="H1561" i="23"/>
  <c r="J1561" i="23"/>
  <c r="K1561" i="23"/>
  <c r="H1497" i="23"/>
  <c r="J1497" i="23"/>
  <c r="K1497" i="23"/>
  <c r="H1455" i="23"/>
  <c r="H1441" i="23"/>
  <c r="J1441" i="23"/>
  <c r="K1441" i="23"/>
  <c r="L1436" i="23"/>
  <c r="H1391" i="23"/>
  <c r="H1377" i="23"/>
  <c r="J1377" i="23"/>
  <c r="K1377" i="23"/>
  <c r="L1372" i="23"/>
  <c r="K1343" i="23"/>
  <c r="H1335" i="23"/>
  <c r="C1327" i="23"/>
  <c r="H1310" i="23"/>
  <c r="L1299" i="23"/>
  <c r="K1284" i="23"/>
  <c r="L1276" i="23"/>
  <c r="H1268" i="23"/>
  <c r="H1254" i="23"/>
  <c r="J1254" i="23"/>
  <c r="K1254" i="23"/>
  <c r="L1249" i="23"/>
  <c r="K1228" i="23"/>
  <c r="H1220" i="23"/>
  <c r="L1209" i="23"/>
  <c r="K1196" i="23"/>
  <c r="H1188" i="23"/>
  <c r="J1042" i="23"/>
  <c r="K1042" i="23"/>
  <c r="L1042" i="23"/>
  <c r="J1026" i="23"/>
  <c r="K1026" i="23"/>
  <c r="L1026" i="23"/>
  <c r="J1010" i="23"/>
  <c r="K1010" i="23"/>
  <c r="L1010" i="23"/>
  <c r="J994" i="23"/>
  <c r="K994" i="23"/>
  <c r="L994" i="23"/>
  <c r="J978" i="23"/>
  <c r="K978" i="23"/>
  <c r="L978" i="23"/>
  <c r="J962" i="23"/>
  <c r="K962" i="23"/>
  <c r="L962" i="23"/>
  <c r="J946" i="23"/>
  <c r="K946" i="23"/>
  <c r="L946" i="23"/>
  <c r="J930" i="23"/>
  <c r="H930" i="23"/>
  <c r="K930" i="23"/>
  <c r="L930" i="23"/>
  <c r="J914" i="23"/>
  <c r="H914" i="23"/>
  <c r="K914" i="23"/>
  <c r="L914" i="23"/>
  <c r="J897" i="23"/>
  <c r="J858" i="23"/>
  <c r="K858" i="23"/>
  <c r="H858" i="23"/>
  <c r="L833" i="23"/>
  <c r="J817" i="23"/>
  <c r="K817" i="23"/>
  <c r="L817" i="23"/>
  <c r="J779" i="23"/>
  <c r="K779" i="23"/>
  <c r="H779" i="23"/>
  <c r="L779" i="23"/>
  <c r="E690" i="23"/>
  <c r="C690" i="23"/>
  <c r="K662" i="23"/>
  <c r="J662" i="23"/>
  <c r="L662" i="23"/>
  <c r="K619" i="23"/>
  <c r="J619" i="23"/>
  <c r="L619" i="23"/>
  <c r="K600" i="23"/>
  <c r="J600" i="23"/>
  <c r="L600" i="23"/>
  <c r="K568" i="23"/>
  <c r="J568" i="23"/>
  <c r="L568" i="23"/>
  <c r="K536" i="23"/>
  <c r="J536" i="23"/>
  <c r="L536" i="23"/>
  <c r="K504" i="23"/>
  <c r="J504" i="23"/>
  <c r="L504" i="23"/>
  <c r="K471" i="23"/>
  <c r="J471" i="23"/>
  <c r="L471" i="23"/>
  <c r="K439" i="23"/>
  <c r="J439" i="23"/>
  <c r="L439" i="23"/>
  <c r="K403" i="23"/>
  <c r="J403" i="23"/>
  <c r="L403" i="23"/>
  <c r="K371" i="23"/>
  <c r="J371" i="23"/>
  <c r="L371" i="23"/>
  <c r="J240" i="23"/>
  <c r="K240" i="23"/>
  <c r="L240" i="23"/>
  <c r="H205" i="23"/>
  <c r="J205" i="23"/>
  <c r="K205" i="23"/>
  <c r="L205" i="23"/>
  <c r="J23" i="23"/>
  <c r="K23" i="23"/>
  <c r="J15" i="23"/>
  <c r="K15" i="23"/>
  <c r="L15" i="23"/>
  <c r="H3086" i="1"/>
  <c r="J3086" i="1"/>
  <c r="AP3086" i="1"/>
  <c r="AQ3086" i="1"/>
  <c r="K3086" i="1"/>
  <c r="AR3086" i="1"/>
  <c r="L3086" i="1"/>
  <c r="AS3086" i="1"/>
  <c r="J2986" i="1"/>
  <c r="AP2986" i="1"/>
  <c r="AQ2986" i="1"/>
  <c r="K2986" i="1"/>
  <c r="AR2986" i="1"/>
  <c r="L2986" i="1"/>
  <c r="AS2986" i="1"/>
  <c r="AS2786" i="1"/>
  <c r="H2786" i="1"/>
  <c r="AP2786" i="1"/>
  <c r="J2786" i="1"/>
  <c r="AQ2786" i="1"/>
  <c r="AR2786" i="1"/>
  <c r="K2786" i="1"/>
  <c r="L2786" i="1"/>
  <c r="H2695" i="1"/>
  <c r="J2695" i="1"/>
  <c r="AP2695" i="1"/>
  <c r="AQ2695" i="1"/>
  <c r="K2695" i="1"/>
  <c r="AR2695" i="1"/>
  <c r="AS2695" i="1"/>
  <c r="L2695" i="1"/>
  <c r="H1471" i="23"/>
  <c r="H1407" i="23"/>
  <c r="H1270" i="23"/>
  <c r="J1270" i="23"/>
  <c r="K1270" i="23"/>
  <c r="J1030" i="23"/>
  <c r="K1030" i="23"/>
  <c r="L1030" i="23"/>
  <c r="H1463" i="23"/>
  <c r="H1399" i="23"/>
  <c r="K903" i="23"/>
  <c r="H903" i="23"/>
  <c r="G1575" i="23"/>
  <c r="L1567" i="23"/>
  <c r="L1556" i="23"/>
  <c r="J1551" i="23"/>
  <c r="H1546" i="23"/>
  <c r="H1540" i="23"/>
  <c r="H1537" i="23"/>
  <c r="J1537" i="23"/>
  <c r="K1537" i="23"/>
  <c r="K1527" i="23"/>
  <c r="K1516" i="23"/>
  <c r="L1503" i="23"/>
  <c r="K1498" i="23"/>
  <c r="L1492" i="23"/>
  <c r="J1471" i="23"/>
  <c r="K1463" i="23"/>
  <c r="L1455" i="23"/>
  <c r="H1447" i="23"/>
  <c r="H1444" i="23"/>
  <c r="K1436" i="23"/>
  <c r="H1433" i="23"/>
  <c r="J1433" i="23"/>
  <c r="K1433" i="23"/>
  <c r="L1428" i="23"/>
  <c r="J1407" i="23"/>
  <c r="K1399" i="23"/>
  <c r="L1391" i="23"/>
  <c r="H1383" i="23"/>
  <c r="H1380" i="23"/>
  <c r="K1372" i="23"/>
  <c r="M1370" i="23"/>
  <c r="H1369" i="23"/>
  <c r="J1369" i="23"/>
  <c r="K1369" i="23"/>
  <c r="L1364" i="23"/>
  <c r="H1337" i="23"/>
  <c r="L1335" i="23"/>
  <c r="H1312" i="23"/>
  <c r="L1310" i="23"/>
  <c r="K1299" i="23"/>
  <c r="J1296" i="23"/>
  <c r="K1296" i="23"/>
  <c r="K1276" i="23"/>
  <c r="L1270" i="23"/>
  <c r="L1268" i="23"/>
  <c r="H1260" i="23"/>
  <c r="H1257" i="23"/>
  <c r="K1249" i="23"/>
  <c r="J1246" i="23"/>
  <c r="K1246" i="23"/>
  <c r="L1241" i="23"/>
  <c r="J1228" i="23"/>
  <c r="H1222" i="23"/>
  <c r="L1220" i="23"/>
  <c r="K1209" i="23"/>
  <c r="J1206" i="23"/>
  <c r="K1206" i="23"/>
  <c r="J1196" i="23"/>
  <c r="H1190" i="23"/>
  <c r="L1188" i="23"/>
  <c r="D1043" i="23"/>
  <c r="C1043" i="23"/>
  <c r="G1043" i="23"/>
  <c r="L1031" i="23"/>
  <c r="K1027" i="23"/>
  <c r="H1027" i="23"/>
  <c r="L1015" i="23"/>
  <c r="K1011" i="23"/>
  <c r="H1011" i="23"/>
  <c r="K995" i="23"/>
  <c r="H995" i="23"/>
  <c r="L983" i="23"/>
  <c r="K979" i="23"/>
  <c r="H979" i="23"/>
  <c r="L967" i="23"/>
  <c r="K963" i="23"/>
  <c r="H963" i="23"/>
  <c r="L951" i="23"/>
  <c r="K947" i="23"/>
  <c r="H947" i="23"/>
  <c r="L935" i="23"/>
  <c r="K931" i="23"/>
  <c r="H931" i="23"/>
  <c r="L919" i="23"/>
  <c r="K915" i="23"/>
  <c r="H915" i="23"/>
  <c r="L903" i="23"/>
  <c r="H878" i="23"/>
  <c r="J842" i="23"/>
  <c r="K842" i="23"/>
  <c r="H842" i="23"/>
  <c r="L842" i="23"/>
  <c r="J813" i="23"/>
  <c r="K813" i="23"/>
  <c r="L813" i="23"/>
  <c r="K803" i="23"/>
  <c r="H803" i="23"/>
  <c r="J803" i="23"/>
  <c r="L803" i="23"/>
  <c r="K703" i="23"/>
  <c r="H703" i="23"/>
  <c r="J703" i="23"/>
  <c r="L703" i="23"/>
  <c r="D690" i="23"/>
  <c r="J275" i="23"/>
  <c r="K275" i="23"/>
  <c r="L275" i="23"/>
  <c r="H261" i="23"/>
  <c r="J261" i="23"/>
  <c r="K261" i="23"/>
  <c r="L261" i="23"/>
  <c r="J219" i="23"/>
  <c r="K219" i="23"/>
  <c r="L219" i="23"/>
  <c r="AS3094" i="1"/>
  <c r="H3094" i="1"/>
  <c r="AP3094" i="1"/>
  <c r="J3094" i="1"/>
  <c r="AQ3094" i="1"/>
  <c r="AR3094" i="1"/>
  <c r="K3094" i="1"/>
  <c r="L3094" i="1"/>
  <c r="H3028" i="1"/>
  <c r="K3028" i="1"/>
  <c r="AQ3028" i="1"/>
  <c r="AP3028" i="1"/>
  <c r="J3028" i="1"/>
  <c r="AR3028" i="1"/>
  <c r="L3028" i="1"/>
  <c r="AS3028" i="1"/>
  <c r="J2823" i="1"/>
  <c r="AP2823" i="1"/>
  <c r="AQ2823" i="1"/>
  <c r="K2823" i="1"/>
  <c r="AR2823" i="1"/>
  <c r="L2823" i="1"/>
  <c r="AS2823" i="1"/>
  <c r="H1545" i="23"/>
  <c r="J1545" i="23"/>
  <c r="K1545" i="23"/>
  <c r="J1014" i="23"/>
  <c r="K1014" i="23"/>
  <c r="L1014" i="23"/>
  <c r="J248" i="23"/>
  <c r="K248" i="23"/>
  <c r="L248" i="23"/>
  <c r="K1546" i="23"/>
  <c r="J1385" i="23"/>
  <c r="K1385" i="23"/>
  <c r="J1182" i="23"/>
  <c r="K1182" i="23"/>
  <c r="K999" i="23"/>
  <c r="H999" i="23"/>
  <c r="J774" i="23"/>
  <c r="K774" i="23"/>
  <c r="K1551" i="23"/>
  <c r="K1567" i="23"/>
  <c r="J1562" i="23"/>
  <c r="K1556" i="23"/>
  <c r="M1556" i="23" s="1"/>
  <c r="L1543" i="23"/>
  <c r="K1538" i="23"/>
  <c r="L1532" i="23"/>
  <c r="J1527" i="23"/>
  <c r="H1522" i="23"/>
  <c r="H1516" i="23"/>
  <c r="H1513" i="23"/>
  <c r="J1513" i="23"/>
  <c r="K1513" i="23"/>
  <c r="K1503" i="23"/>
  <c r="J1498" i="23"/>
  <c r="K1492" i="23"/>
  <c r="H1489" i="23"/>
  <c r="J1489" i="23"/>
  <c r="K1489" i="23"/>
  <c r="L1484" i="23"/>
  <c r="J1463" i="23"/>
  <c r="K1455" i="23"/>
  <c r="L1447" i="23"/>
  <c r="H1439" i="23"/>
  <c r="H1436" i="23"/>
  <c r="K1428" i="23"/>
  <c r="H1425" i="23"/>
  <c r="J1425" i="23"/>
  <c r="K1425" i="23"/>
  <c r="L1420" i="23"/>
  <c r="J1399" i="23"/>
  <c r="H1393" i="23"/>
  <c r="K1391" i="23"/>
  <c r="L1385" i="23"/>
  <c r="L1383" i="23"/>
  <c r="M1375" i="23"/>
  <c r="H1375" i="23"/>
  <c r="H1372" i="23"/>
  <c r="K1364" i="23"/>
  <c r="J1361" i="23"/>
  <c r="K1361" i="23"/>
  <c r="L1356" i="23"/>
  <c r="K1335" i="23"/>
  <c r="L1323" i="23"/>
  <c r="K1310" i="23"/>
  <c r="H1302" i="23"/>
  <c r="H1299" i="23"/>
  <c r="L1291" i="23"/>
  <c r="J1276" i="23"/>
  <c r="K1268" i="23"/>
  <c r="L1262" i="23"/>
  <c r="L1260" i="23"/>
  <c r="H1252" i="23"/>
  <c r="H1249" i="23"/>
  <c r="K1241" i="23"/>
  <c r="J1238" i="23"/>
  <c r="K1238" i="23"/>
  <c r="L1233" i="23"/>
  <c r="K1220" i="23"/>
  <c r="L1214" i="23"/>
  <c r="H1212" i="23"/>
  <c r="H1209" i="23"/>
  <c r="L1201" i="23"/>
  <c r="K1188" i="23"/>
  <c r="L1182" i="23"/>
  <c r="J1038" i="23"/>
  <c r="K1038" i="23"/>
  <c r="L1038" i="23"/>
  <c r="H1030" i="23"/>
  <c r="J1022" i="23"/>
  <c r="K1022" i="23"/>
  <c r="L1022" i="23"/>
  <c r="J1015" i="23"/>
  <c r="H1014" i="23"/>
  <c r="J1006" i="23"/>
  <c r="K1006" i="23"/>
  <c r="L1006" i="23"/>
  <c r="J999" i="23"/>
  <c r="H998" i="23"/>
  <c r="J990" i="23"/>
  <c r="K990" i="23"/>
  <c r="L990" i="23"/>
  <c r="J983" i="23"/>
  <c r="H982" i="23"/>
  <c r="J974" i="23"/>
  <c r="K974" i="23"/>
  <c r="L974" i="23"/>
  <c r="H966" i="23"/>
  <c r="J958" i="23"/>
  <c r="K958" i="23"/>
  <c r="L958" i="23"/>
  <c r="H950" i="23"/>
  <c r="J942" i="23"/>
  <c r="K942" i="23"/>
  <c r="L942" i="23"/>
  <c r="J926" i="23"/>
  <c r="H926" i="23"/>
  <c r="K926" i="23"/>
  <c r="L926" i="23"/>
  <c r="J910" i="23"/>
  <c r="H910" i="23"/>
  <c r="K910" i="23"/>
  <c r="L910" i="23"/>
  <c r="J903" i="23"/>
  <c r="L897" i="23"/>
  <c r="J881" i="23"/>
  <c r="K881" i="23"/>
  <c r="L881" i="23"/>
  <c r="J853" i="23"/>
  <c r="K853" i="23"/>
  <c r="J837" i="23"/>
  <c r="K837" i="23"/>
  <c r="L837" i="23"/>
  <c r="J818" i="23"/>
  <c r="K818" i="23"/>
  <c r="L818" i="23"/>
  <c r="J798" i="23"/>
  <c r="K798" i="23"/>
  <c r="L798" i="23"/>
  <c r="H778" i="23"/>
  <c r="L774" i="23"/>
  <c r="J766" i="23"/>
  <c r="K766" i="23"/>
  <c r="L766" i="23"/>
  <c r="K415" i="23"/>
  <c r="J415" i="23"/>
  <c r="L415" i="23"/>
  <c r="K383" i="23"/>
  <c r="J383" i="23"/>
  <c r="L383" i="23"/>
  <c r="K350" i="23"/>
  <c r="J350" i="23"/>
  <c r="L350" i="23"/>
  <c r="J124" i="23"/>
  <c r="K124" i="23"/>
  <c r="L124" i="23"/>
  <c r="J3109" i="1"/>
  <c r="AP3109" i="1"/>
  <c r="K3109" i="1"/>
  <c r="AQ3109" i="1"/>
  <c r="AR3109" i="1"/>
  <c r="AS3109" i="1"/>
  <c r="L3109" i="1"/>
  <c r="AS3054" i="1"/>
  <c r="H3054" i="1"/>
  <c r="AP3054" i="1"/>
  <c r="J3054" i="1"/>
  <c r="AQ3054" i="1"/>
  <c r="K3054" i="1"/>
  <c r="AR3054" i="1"/>
  <c r="L3054" i="1"/>
  <c r="H2876" i="1"/>
  <c r="J2876" i="1"/>
  <c r="AP2876" i="1"/>
  <c r="K2876" i="1"/>
  <c r="AQ2876" i="1"/>
  <c r="AR2876" i="1"/>
  <c r="AS2876" i="1"/>
  <c r="L2876" i="1"/>
  <c r="J1393" i="23"/>
  <c r="K1393" i="23"/>
  <c r="H1343" i="23"/>
  <c r="J918" i="23"/>
  <c r="H918" i="23"/>
  <c r="K918" i="23"/>
  <c r="L918" i="23"/>
  <c r="H137" i="23"/>
  <c r="J137" i="23"/>
  <c r="K137" i="23"/>
  <c r="L137" i="23"/>
  <c r="L1343" i="23"/>
  <c r="J1304" i="23"/>
  <c r="K1304" i="23"/>
  <c r="K1031" i="23"/>
  <c r="H1031" i="23"/>
  <c r="K935" i="23"/>
  <c r="H935" i="23"/>
  <c r="J857" i="23"/>
  <c r="K857" i="23"/>
  <c r="K699" i="23"/>
  <c r="H699" i="23"/>
  <c r="J699" i="23"/>
  <c r="L699" i="23"/>
  <c r="J151" i="23"/>
  <c r="K151" i="23"/>
  <c r="L151" i="23"/>
  <c r="L1562" i="23"/>
  <c r="L1527" i="23"/>
  <c r="J1567" i="23"/>
  <c r="H1562" i="23"/>
  <c r="L1561" i="23"/>
  <c r="H1556" i="23"/>
  <c r="H1553" i="23"/>
  <c r="J1553" i="23"/>
  <c r="K1553" i="23"/>
  <c r="K1532" i="23"/>
  <c r="J1503" i="23"/>
  <c r="H1498" i="23"/>
  <c r="L1497" i="23"/>
  <c r="H1492" i="23"/>
  <c r="K1484" i="23"/>
  <c r="H1481" i="23"/>
  <c r="J1481" i="23"/>
  <c r="K1481" i="23"/>
  <c r="J1455" i="23"/>
  <c r="L1441" i="23"/>
  <c r="H1431" i="23"/>
  <c r="H1428" i="23"/>
  <c r="K1420" i="23"/>
  <c r="H1417" i="23"/>
  <c r="J1417" i="23"/>
  <c r="K1417" i="23"/>
  <c r="J1391" i="23"/>
  <c r="H1385" i="23"/>
  <c r="L1377" i="23"/>
  <c r="H1367" i="23"/>
  <c r="H1364" i="23"/>
  <c r="K1356" i="23"/>
  <c r="J1353" i="23"/>
  <c r="K1353" i="23"/>
  <c r="J1335" i="23"/>
  <c r="H1329" i="23"/>
  <c r="F1327" i="23"/>
  <c r="D1327" i="23"/>
  <c r="K1323" i="23"/>
  <c r="J1320" i="23"/>
  <c r="K1320" i="23"/>
  <c r="J1310" i="23"/>
  <c r="H1304" i="23"/>
  <c r="K1291" i="23"/>
  <c r="J1288" i="23"/>
  <c r="K1288" i="23"/>
  <c r="J1268" i="23"/>
  <c r="L1254" i="23"/>
  <c r="H1244" i="23"/>
  <c r="H1241" i="23"/>
  <c r="K1233" i="23"/>
  <c r="J1230" i="23"/>
  <c r="K1230" i="23"/>
  <c r="J1220" i="23"/>
  <c r="H1214" i="23"/>
  <c r="K1201" i="23"/>
  <c r="J1198" i="23"/>
  <c r="K1198" i="23"/>
  <c r="J1188" i="23"/>
  <c r="H1182" i="23"/>
  <c r="K1039" i="23"/>
  <c r="H1039" i="23"/>
  <c r="K1023" i="23"/>
  <c r="H1023" i="23"/>
  <c r="K1007" i="23"/>
  <c r="H1007" i="23"/>
  <c r="K991" i="23"/>
  <c r="H991" i="23"/>
  <c r="K975" i="23"/>
  <c r="H975" i="23"/>
  <c r="K959" i="23"/>
  <c r="H959" i="23"/>
  <c r="K943" i="23"/>
  <c r="H943" i="23"/>
  <c r="K927" i="23"/>
  <c r="H927" i="23"/>
  <c r="K911" i="23"/>
  <c r="H911" i="23"/>
  <c r="K897" i="23"/>
  <c r="J877" i="23"/>
  <c r="K877" i="23"/>
  <c r="L877" i="23"/>
  <c r="K867" i="23"/>
  <c r="H867" i="23"/>
  <c r="J867" i="23"/>
  <c r="L867" i="23"/>
  <c r="L858" i="23"/>
  <c r="J854" i="23"/>
  <c r="H854" i="23"/>
  <c r="K843" i="23"/>
  <c r="H843" i="23"/>
  <c r="J843" i="23"/>
  <c r="K819" i="23"/>
  <c r="H819" i="23"/>
  <c r="J814" i="23"/>
  <c r="K814" i="23"/>
  <c r="J785" i="23"/>
  <c r="K707" i="23"/>
  <c r="H707" i="23"/>
  <c r="J707" i="23"/>
  <c r="L707" i="23"/>
  <c r="K322" i="23"/>
  <c r="H322" i="23"/>
  <c r="J322" i="23"/>
  <c r="L322" i="23"/>
  <c r="L23" i="23"/>
  <c r="AS3199" i="1"/>
  <c r="AP3199" i="1"/>
  <c r="J3199" i="1"/>
  <c r="AQ3199" i="1"/>
  <c r="K3199" i="1"/>
  <c r="AR3199" i="1"/>
  <c r="L3199" i="1"/>
  <c r="AS3063" i="1"/>
  <c r="AP3063" i="1"/>
  <c r="J3063" i="1"/>
  <c r="AQ3063" i="1"/>
  <c r="AR3063" i="1"/>
  <c r="K3063" i="1"/>
  <c r="L3063" i="1"/>
  <c r="J3030" i="1"/>
  <c r="AP3030" i="1"/>
  <c r="K3030" i="1"/>
  <c r="AQ3030" i="1"/>
  <c r="AS3030" i="1"/>
  <c r="AR3030" i="1"/>
  <c r="L3030" i="1"/>
  <c r="H1457" i="23"/>
  <c r="J1457" i="23"/>
  <c r="K1457" i="23"/>
  <c r="H1318" i="23"/>
  <c r="H1284" i="23"/>
  <c r="J982" i="23"/>
  <c r="K982" i="23"/>
  <c r="L982" i="23"/>
  <c r="J833" i="23"/>
  <c r="B62" i="3"/>
  <c r="L1551" i="23"/>
  <c r="H1521" i="23"/>
  <c r="J1521" i="23"/>
  <c r="K1521" i="23"/>
  <c r="L1471" i="23"/>
  <c r="L1284" i="23"/>
  <c r="L1228" i="23"/>
  <c r="L1516" i="23"/>
  <c r="K1318" i="23"/>
  <c r="E1575" i="23"/>
  <c r="L1559" i="23"/>
  <c r="K1554" i="23"/>
  <c r="H1532" i="23"/>
  <c r="H1529" i="23"/>
  <c r="J1529" i="23"/>
  <c r="K1529" i="23"/>
  <c r="L1495" i="23"/>
  <c r="H1487" i="23"/>
  <c r="H1484" i="23"/>
  <c r="H1473" i="23"/>
  <c r="J1473" i="23"/>
  <c r="K1473" i="23"/>
  <c r="L1431" i="23"/>
  <c r="H1423" i="23"/>
  <c r="H1420" i="23"/>
  <c r="H1409" i="23"/>
  <c r="J1409" i="23"/>
  <c r="K1409" i="23"/>
  <c r="L1367" i="23"/>
  <c r="H1359" i="23"/>
  <c r="H1356" i="23"/>
  <c r="J1345" i="23"/>
  <c r="K1345" i="23"/>
  <c r="H1326" i="23"/>
  <c r="H1323" i="23"/>
  <c r="H1294" i="23"/>
  <c r="H1291" i="23"/>
  <c r="C1286" i="23"/>
  <c r="D1286" i="23"/>
  <c r="L1244" i="23"/>
  <c r="H1236" i="23"/>
  <c r="H1233" i="23"/>
  <c r="H1204" i="23"/>
  <c r="H1201" i="23"/>
  <c r="H1042" i="23"/>
  <c r="J1034" i="23"/>
  <c r="K1034" i="23"/>
  <c r="L1034" i="23"/>
  <c r="H1026" i="23"/>
  <c r="J1018" i="23"/>
  <c r="K1018" i="23"/>
  <c r="L1018" i="23"/>
  <c r="H1010" i="23"/>
  <c r="J1002" i="23"/>
  <c r="K1002" i="23"/>
  <c r="L1002" i="23"/>
  <c r="H994" i="23"/>
  <c r="J986" i="23"/>
  <c r="K986" i="23"/>
  <c r="L986" i="23"/>
  <c r="H978" i="23"/>
  <c r="J970" i="23"/>
  <c r="K970" i="23"/>
  <c r="L970" i="23"/>
  <c r="H962" i="23"/>
  <c r="J954" i="23"/>
  <c r="K954" i="23"/>
  <c r="L954" i="23"/>
  <c r="H946" i="23"/>
  <c r="J938" i="23"/>
  <c r="K938" i="23"/>
  <c r="L938" i="23"/>
  <c r="J922" i="23"/>
  <c r="H922" i="23"/>
  <c r="K922" i="23"/>
  <c r="L922" i="23"/>
  <c r="J906" i="23"/>
  <c r="H906" i="23"/>
  <c r="K906" i="23"/>
  <c r="L906" i="23"/>
  <c r="J901" i="23"/>
  <c r="K901" i="23"/>
  <c r="L901" i="23"/>
  <c r="J882" i="23"/>
  <c r="K882" i="23"/>
  <c r="L882" i="23"/>
  <c r="J838" i="23"/>
  <c r="H838" i="23"/>
  <c r="K838" i="23"/>
  <c r="L838" i="23"/>
  <c r="J777" i="23"/>
  <c r="K777" i="23"/>
  <c r="L777" i="23"/>
  <c r="K678" i="23"/>
  <c r="J678" i="23"/>
  <c r="L678" i="23"/>
  <c r="K646" i="23"/>
  <c r="J646" i="23"/>
  <c r="L646" i="23"/>
  <c r="K616" i="23"/>
  <c r="J616" i="23"/>
  <c r="L616" i="23"/>
  <c r="K584" i="23"/>
  <c r="J584" i="23"/>
  <c r="L584" i="23"/>
  <c r="K552" i="23"/>
  <c r="J552" i="23"/>
  <c r="L552" i="23"/>
  <c r="K520" i="23"/>
  <c r="J520" i="23"/>
  <c r="L520" i="23"/>
  <c r="K487" i="23"/>
  <c r="J487" i="23"/>
  <c r="L487" i="23"/>
  <c r="K455" i="23"/>
  <c r="J455" i="23"/>
  <c r="L455" i="23"/>
  <c r="K427" i="23"/>
  <c r="J427" i="23"/>
  <c r="L427" i="23"/>
  <c r="K395" i="23"/>
  <c r="J395" i="23"/>
  <c r="L395" i="23"/>
  <c r="K363" i="23"/>
  <c r="J363" i="23"/>
  <c r="L363" i="23"/>
  <c r="H277" i="23"/>
  <c r="J277" i="23"/>
  <c r="K277" i="23"/>
  <c r="L277" i="23"/>
  <c r="J3132" i="1"/>
  <c r="AP3132" i="1"/>
  <c r="K3132" i="1"/>
  <c r="AQ3132" i="1"/>
  <c r="AR3132" i="1"/>
  <c r="AS3132" i="1"/>
  <c r="L3132" i="1"/>
  <c r="AS3056" i="1"/>
  <c r="AP3056" i="1"/>
  <c r="J3056" i="1"/>
  <c r="AQ3056" i="1"/>
  <c r="K3056" i="1"/>
  <c r="AR3056" i="1"/>
  <c r="L3056" i="1"/>
  <c r="AS2883" i="1"/>
  <c r="H2883" i="1"/>
  <c r="AP2883" i="1"/>
  <c r="J2883" i="1"/>
  <c r="AQ2883" i="1"/>
  <c r="AR2883" i="1"/>
  <c r="K2883" i="1"/>
  <c r="L2883" i="1"/>
  <c r="L1546" i="23"/>
  <c r="J966" i="23"/>
  <c r="K966" i="23"/>
  <c r="L966" i="23"/>
  <c r="J950" i="23"/>
  <c r="K950" i="23"/>
  <c r="L950" i="23"/>
  <c r="J902" i="23"/>
  <c r="H902" i="23"/>
  <c r="K902" i="23"/>
  <c r="L902" i="23"/>
  <c r="J300" i="23"/>
  <c r="K300" i="23"/>
  <c r="L300" i="23"/>
  <c r="L1522" i="23"/>
  <c r="H1449" i="23"/>
  <c r="J1449" i="23"/>
  <c r="K1449" i="23"/>
  <c r="J1329" i="23"/>
  <c r="K1329" i="23"/>
  <c r="L1318" i="23"/>
  <c r="K967" i="23"/>
  <c r="H967" i="23"/>
  <c r="K951" i="23"/>
  <c r="H951" i="23"/>
  <c r="K919" i="23"/>
  <c r="H919" i="23"/>
  <c r="J1546" i="23"/>
  <c r="K1522" i="23"/>
  <c r="C1575" i="23"/>
  <c r="D1575" i="23"/>
  <c r="H1569" i="23"/>
  <c r="J1569" i="23"/>
  <c r="K1569" i="23"/>
  <c r="K1559" i="23"/>
  <c r="J1554" i="23"/>
  <c r="L1524" i="23"/>
  <c r="H1505" i="23"/>
  <c r="J1505" i="23"/>
  <c r="K1505" i="23"/>
  <c r="K1495" i="23"/>
  <c r="M1479" i="23"/>
  <c r="H1479" i="23"/>
  <c r="H1465" i="23"/>
  <c r="J1465" i="23"/>
  <c r="K1465" i="23"/>
  <c r="L1460" i="23"/>
  <c r="K1431" i="23"/>
  <c r="H1415" i="23"/>
  <c r="H1401" i="23"/>
  <c r="J1401" i="23"/>
  <c r="K1401" i="23"/>
  <c r="L1396" i="23"/>
  <c r="K1367" i="23"/>
  <c r="H1351" i="23"/>
  <c r="J1337" i="23"/>
  <c r="K1337" i="23"/>
  <c r="J1312" i="23"/>
  <c r="K1312" i="23"/>
  <c r="M1300" i="23"/>
  <c r="M1279" i="23"/>
  <c r="H1278" i="23"/>
  <c r="J1278" i="23"/>
  <c r="K1278" i="23"/>
  <c r="L1273" i="23"/>
  <c r="K1244" i="23"/>
  <c r="J1222" i="23"/>
  <c r="K1222" i="23"/>
  <c r="J1190" i="23"/>
  <c r="K1190" i="23"/>
  <c r="L1039" i="23"/>
  <c r="K1035" i="23"/>
  <c r="H1035" i="23"/>
  <c r="L1023" i="23"/>
  <c r="K1019" i="23"/>
  <c r="H1019" i="23"/>
  <c r="L1007" i="23"/>
  <c r="K1003" i="23"/>
  <c r="H1003" i="23"/>
  <c r="L991" i="23"/>
  <c r="K987" i="23"/>
  <c r="H987" i="23"/>
  <c r="L975" i="23"/>
  <c r="K971" i="23"/>
  <c r="H971" i="23"/>
  <c r="L959" i="23"/>
  <c r="K955" i="23"/>
  <c r="H955" i="23"/>
  <c r="L943" i="23"/>
  <c r="K939" i="23"/>
  <c r="H939" i="23"/>
  <c r="L927" i="23"/>
  <c r="K923" i="23"/>
  <c r="H923" i="23"/>
  <c r="L911" i="23"/>
  <c r="K907" i="23"/>
  <c r="H907" i="23"/>
  <c r="K883" i="23"/>
  <c r="H883" i="23"/>
  <c r="J878" i="23"/>
  <c r="K878" i="23"/>
  <c r="L854" i="23"/>
  <c r="L819" i="23"/>
  <c r="L785" i="23"/>
  <c r="J288" i="23"/>
  <c r="K288" i="23"/>
  <c r="L288" i="23"/>
  <c r="J192" i="23"/>
  <c r="K192" i="23"/>
  <c r="L192" i="23"/>
  <c r="H65" i="23"/>
  <c r="J65" i="23"/>
  <c r="K65" i="23"/>
  <c r="L65" i="23"/>
  <c r="J44" i="23"/>
  <c r="K44" i="23"/>
  <c r="L44" i="23"/>
  <c r="AS3240" i="1"/>
  <c r="AP3240" i="1"/>
  <c r="J3240" i="1"/>
  <c r="AQ3240" i="1"/>
  <c r="K3240" i="1"/>
  <c r="AR3240" i="1"/>
  <c r="L3240" i="1"/>
  <c r="AS3223" i="1"/>
  <c r="AP3223" i="1"/>
  <c r="J3223" i="1"/>
  <c r="AQ3223" i="1"/>
  <c r="K3223" i="1"/>
  <c r="AR3223" i="1"/>
  <c r="L3223" i="1"/>
  <c r="AS3128" i="1"/>
  <c r="AP3128" i="1"/>
  <c r="J3128" i="1"/>
  <c r="AQ3128" i="1"/>
  <c r="AR3128" i="1"/>
  <c r="K3128" i="1"/>
  <c r="L3128" i="1"/>
  <c r="AS3071" i="1"/>
  <c r="AP3071" i="1"/>
  <c r="AQ3071" i="1"/>
  <c r="J3071" i="1"/>
  <c r="AR3071" i="1"/>
  <c r="K3071" i="1"/>
  <c r="L3071" i="1"/>
  <c r="H2943" i="1"/>
  <c r="J2943" i="1"/>
  <c r="AP2943" i="1"/>
  <c r="K2943" i="1"/>
  <c r="AQ2943" i="1"/>
  <c r="AR2943" i="1"/>
  <c r="AS2943" i="1"/>
  <c r="L2943" i="1"/>
  <c r="E1327" i="23"/>
  <c r="H1180" i="23"/>
  <c r="H1176" i="23"/>
  <c r="H1172" i="23"/>
  <c r="H1168" i="23"/>
  <c r="H1164" i="23"/>
  <c r="H1160" i="23"/>
  <c r="H1156" i="23"/>
  <c r="H1152" i="23"/>
  <c r="H1148" i="23"/>
  <c r="H1144" i="23"/>
  <c r="H1140" i="23"/>
  <c r="H1136" i="23"/>
  <c r="H1132" i="23"/>
  <c r="H1128" i="23"/>
  <c r="H1124" i="23"/>
  <c r="H1120" i="23"/>
  <c r="H1116" i="23"/>
  <c r="H1112" i="23"/>
  <c r="H1108" i="23"/>
  <c r="H1104" i="23"/>
  <c r="H1100" i="23"/>
  <c r="H1096" i="23"/>
  <c r="H1092" i="23"/>
  <c r="H1088" i="23"/>
  <c r="H1084" i="23"/>
  <c r="H1080" i="23"/>
  <c r="H1076" i="23"/>
  <c r="H1072" i="23"/>
  <c r="H1068" i="23"/>
  <c r="H1064" i="23"/>
  <c r="H1060" i="23"/>
  <c r="H1056" i="23"/>
  <c r="H1052" i="23"/>
  <c r="H1048" i="23"/>
  <c r="H893" i="23"/>
  <c r="H873" i="23"/>
  <c r="J866" i="23"/>
  <c r="K866" i="23"/>
  <c r="J861" i="23"/>
  <c r="H829" i="23"/>
  <c r="H809" i="23"/>
  <c r="J802" i="23"/>
  <c r="K802" i="23"/>
  <c r="J771" i="23"/>
  <c r="K771" i="23"/>
  <c r="J770" i="23"/>
  <c r="K770" i="23"/>
  <c r="K711" i="23"/>
  <c r="H711" i="23"/>
  <c r="J711" i="23"/>
  <c r="L711" i="23"/>
  <c r="G690" i="23"/>
  <c r="H682" i="23"/>
  <c r="K674" i="23"/>
  <c r="J674" i="23"/>
  <c r="H666" i="23"/>
  <c r="K658" i="23"/>
  <c r="J658" i="23"/>
  <c r="H650" i="23"/>
  <c r="K642" i="23"/>
  <c r="J642" i="23"/>
  <c r="H634" i="23"/>
  <c r="K631" i="23"/>
  <c r="J631" i="23"/>
  <c r="H622" i="23"/>
  <c r="K612" i="23"/>
  <c r="J612" i="23"/>
  <c r="H604" i="23"/>
  <c r="K596" i="23"/>
  <c r="J596" i="23"/>
  <c r="H588" i="23"/>
  <c r="K580" i="23"/>
  <c r="J580" i="23"/>
  <c r="H572" i="23"/>
  <c r="K564" i="23"/>
  <c r="J564" i="23"/>
  <c r="H556" i="23"/>
  <c r="K548" i="23"/>
  <c r="J548" i="23"/>
  <c r="H540" i="23"/>
  <c r="K532" i="23"/>
  <c r="J532" i="23"/>
  <c r="H524" i="23"/>
  <c r="K516" i="23"/>
  <c r="J516" i="23"/>
  <c r="H508" i="23"/>
  <c r="K499" i="23"/>
  <c r="J499" i="23"/>
  <c r="H491" i="23"/>
  <c r="K483" i="23"/>
  <c r="J483" i="23"/>
  <c r="H475" i="23"/>
  <c r="K467" i="23"/>
  <c r="J467" i="23"/>
  <c r="H459" i="23"/>
  <c r="K451" i="23"/>
  <c r="J451" i="23"/>
  <c r="H443" i="23"/>
  <c r="K435" i="23"/>
  <c r="J435" i="23"/>
  <c r="K423" i="23"/>
  <c r="J423" i="23"/>
  <c r="H407" i="23"/>
  <c r="K391" i="23"/>
  <c r="J391" i="23"/>
  <c r="H375" i="23"/>
  <c r="K358" i="23"/>
  <c r="J358" i="23"/>
  <c r="K334" i="23"/>
  <c r="H334" i="23"/>
  <c r="J334" i="23"/>
  <c r="K318" i="23"/>
  <c r="H318" i="23"/>
  <c r="J318" i="23"/>
  <c r="J301" i="23"/>
  <c r="J267" i="23"/>
  <c r="K267" i="23"/>
  <c r="L267" i="23"/>
  <c r="J211" i="23"/>
  <c r="K211" i="23"/>
  <c r="J184" i="23"/>
  <c r="K184" i="23"/>
  <c r="L184" i="23"/>
  <c r="F172" i="23"/>
  <c r="G172" i="23"/>
  <c r="C172" i="23"/>
  <c r="AS3248" i="1"/>
  <c r="AP3248" i="1"/>
  <c r="J3248" i="1"/>
  <c r="AQ3248" i="1"/>
  <c r="K3248" i="1"/>
  <c r="AR3248" i="1"/>
  <c r="L3248" i="1"/>
  <c r="M3210" i="1"/>
  <c r="H3151" i="1"/>
  <c r="J3151" i="1"/>
  <c r="AP3151" i="1"/>
  <c r="AQ3151" i="1"/>
  <c r="K3151" i="1"/>
  <c r="AR3151" i="1"/>
  <c r="L3151" i="1"/>
  <c r="AS3151" i="1"/>
  <c r="AS3136" i="1"/>
  <c r="AP3136" i="1"/>
  <c r="AQ3136" i="1"/>
  <c r="J3136" i="1"/>
  <c r="AR3136" i="1"/>
  <c r="K3136" i="1"/>
  <c r="J3114" i="1"/>
  <c r="AP3114" i="1"/>
  <c r="AQ3114" i="1"/>
  <c r="K3114" i="1"/>
  <c r="AR3114" i="1"/>
  <c r="J3106" i="1"/>
  <c r="AP3106" i="1"/>
  <c r="K3106" i="1"/>
  <c r="AQ3106" i="1"/>
  <c r="AR3106" i="1"/>
  <c r="AS3106" i="1"/>
  <c r="L3106" i="1"/>
  <c r="J3010" i="1"/>
  <c r="AP3010" i="1"/>
  <c r="AQ3010" i="1"/>
  <c r="K3010" i="1"/>
  <c r="AR3010" i="1"/>
  <c r="AS3010" i="1"/>
  <c r="L3010" i="1"/>
  <c r="L1041" i="23"/>
  <c r="L1037" i="23"/>
  <c r="L1033" i="23"/>
  <c r="L1029" i="23"/>
  <c r="L1025" i="23"/>
  <c r="L1021" i="23"/>
  <c r="L1017" i="23"/>
  <c r="L1013" i="23"/>
  <c r="L1009" i="23"/>
  <c r="L1005" i="23"/>
  <c r="L1001" i="23"/>
  <c r="L997" i="23"/>
  <c r="L993" i="23"/>
  <c r="L989" i="23"/>
  <c r="L985" i="23"/>
  <c r="L981" i="23"/>
  <c r="L977" i="23"/>
  <c r="L973" i="23"/>
  <c r="L969" i="23"/>
  <c r="L965" i="23"/>
  <c r="L961" i="23"/>
  <c r="L957" i="23"/>
  <c r="L953" i="23"/>
  <c r="L949" i="23"/>
  <c r="L945" i="23"/>
  <c r="L941" i="23"/>
  <c r="L937" i="23"/>
  <c r="L933" i="23"/>
  <c r="L929" i="23"/>
  <c r="L925" i="23"/>
  <c r="L921" i="23"/>
  <c r="L917" i="23"/>
  <c r="L913" i="23"/>
  <c r="L909" i="23"/>
  <c r="L905" i="23"/>
  <c r="H897" i="23"/>
  <c r="L891" i="23"/>
  <c r="J890" i="23"/>
  <c r="K890" i="23"/>
  <c r="J885" i="23"/>
  <c r="M885" i="23" s="1"/>
  <c r="L862" i="23"/>
  <c r="H853" i="23"/>
  <c r="L841" i="23"/>
  <c r="M841" i="23" s="1"/>
  <c r="H833" i="23"/>
  <c r="L827" i="23"/>
  <c r="J826" i="23"/>
  <c r="K826" i="23"/>
  <c r="J821" i="23"/>
  <c r="H785" i="23"/>
  <c r="H774" i="23"/>
  <c r="K715" i="23"/>
  <c r="H715" i="23"/>
  <c r="J715" i="23"/>
  <c r="L715" i="23"/>
  <c r="H427" i="23"/>
  <c r="K411" i="23"/>
  <c r="J411" i="23"/>
  <c r="H395" i="23"/>
  <c r="K379" i="23"/>
  <c r="J379" i="23"/>
  <c r="H363" i="23"/>
  <c r="K346" i="23"/>
  <c r="J346" i="23"/>
  <c r="H197" i="23"/>
  <c r="J197" i="23"/>
  <c r="K197" i="23"/>
  <c r="L197" i="23"/>
  <c r="D172" i="23"/>
  <c r="J143" i="23"/>
  <c r="K143" i="23"/>
  <c r="J116" i="23"/>
  <c r="K116" i="23"/>
  <c r="L116" i="23"/>
  <c r="H73" i="23"/>
  <c r="J73" i="23"/>
  <c r="K73" i="23"/>
  <c r="L73" i="23"/>
  <c r="J60" i="23"/>
  <c r="K60" i="23"/>
  <c r="J17" i="23"/>
  <c r="K17" i="23"/>
  <c r="L17" i="23"/>
  <c r="AS3207" i="1"/>
  <c r="AP3207" i="1"/>
  <c r="J3207" i="1"/>
  <c r="AQ3207" i="1"/>
  <c r="K3207" i="1"/>
  <c r="AR3207" i="1"/>
  <c r="L3207" i="1"/>
  <c r="J3182" i="1"/>
  <c r="AP3182" i="1"/>
  <c r="AQ3182" i="1"/>
  <c r="K3182" i="1"/>
  <c r="AR3182" i="1"/>
  <c r="AS3120" i="1"/>
  <c r="H3120" i="1"/>
  <c r="AP3120" i="1"/>
  <c r="J3120" i="1"/>
  <c r="AQ3120" i="1"/>
  <c r="K3120" i="1"/>
  <c r="AR3120" i="1"/>
  <c r="L3120" i="1"/>
  <c r="J3047" i="1"/>
  <c r="AP3047" i="1"/>
  <c r="H3047" i="1"/>
  <c r="AQ3047" i="1"/>
  <c r="K3047" i="1"/>
  <c r="AR3047" i="1"/>
  <c r="L3047" i="1"/>
  <c r="AS3047" i="1"/>
  <c r="AS2850" i="1"/>
  <c r="H2850" i="1"/>
  <c r="AP2850" i="1"/>
  <c r="J2850" i="1"/>
  <c r="AQ2850" i="1"/>
  <c r="AR2850" i="1"/>
  <c r="K2850" i="1"/>
  <c r="L2850" i="1"/>
  <c r="H2844" i="1"/>
  <c r="J2844" i="1"/>
  <c r="AP2844" i="1"/>
  <c r="K2844" i="1"/>
  <c r="AQ2844" i="1"/>
  <c r="AR2844" i="1"/>
  <c r="AS2844" i="1"/>
  <c r="L2844" i="1"/>
  <c r="H877" i="23"/>
  <c r="H857" i="23"/>
  <c r="J850" i="23"/>
  <c r="K850" i="23"/>
  <c r="J845" i="23"/>
  <c r="H813" i="23"/>
  <c r="J795" i="23"/>
  <c r="K795" i="23"/>
  <c r="J794" i="23"/>
  <c r="K794" i="23"/>
  <c r="J763" i="23"/>
  <c r="K763" i="23"/>
  <c r="J762" i="23"/>
  <c r="K762" i="23"/>
  <c r="K753" i="23"/>
  <c r="L753" i="23"/>
  <c r="K749" i="23"/>
  <c r="L749" i="23"/>
  <c r="K745" i="23"/>
  <c r="L745" i="23"/>
  <c r="K741" i="23"/>
  <c r="L741" i="23"/>
  <c r="K737" i="23"/>
  <c r="L737" i="23"/>
  <c r="K733" i="23"/>
  <c r="L733" i="23"/>
  <c r="K729" i="23"/>
  <c r="L729" i="23"/>
  <c r="K725" i="23"/>
  <c r="L725" i="23"/>
  <c r="K719" i="23"/>
  <c r="H719" i="23"/>
  <c r="J719" i="23"/>
  <c r="L719" i="23"/>
  <c r="K686" i="23"/>
  <c r="J686" i="23"/>
  <c r="H678" i="23"/>
  <c r="K670" i="23"/>
  <c r="J670" i="23"/>
  <c r="H662" i="23"/>
  <c r="K654" i="23"/>
  <c r="J654" i="23"/>
  <c r="H646" i="23"/>
  <c r="K638" i="23"/>
  <c r="J638" i="23"/>
  <c r="H619" i="23"/>
  <c r="K626" i="23"/>
  <c r="J626" i="23"/>
  <c r="H616" i="23"/>
  <c r="K608" i="23"/>
  <c r="J608" i="23"/>
  <c r="H600" i="23"/>
  <c r="K592" i="23"/>
  <c r="J592" i="23"/>
  <c r="H584" i="23"/>
  <c r="K576" i="23"/>
  <c r="J576" i="23"/>
  <c r="H568" i="23"/>
  <c r="K560" i="23"/>
  <c r="J560" i="23"/>
  <c r="H552" i="23"/>
  <c r="K544" i="23"/>
  <c r="J544" i="23"/>
  <c r="H536" i="23"/>
  <c r="K528" i="23"/>
  <c r="J528" i="23"/>
  <c r="H520" i="23"/>
  <c r="K512" i="23"/>
  <c r="J512" i="23"/>
  <c r="H504" i="23"/>
  <c r="K495" i="23"/>
  <c r="J495" i="23"/>
  <c r="H487" i="23"/>
  <c r="K479" i="23"/>
  <c r="J479" i="23"/>
  <c r="H471" i="23"/>
  <c r="K463" i="23"/>
  <c r="J463" i="23"/>
  <c r="H455" i="23"/>
  <c r="K447" i="23"/>
  <c r="J447" i="23"/>
  <c r="H439" i="23"/>
  <c r="K431" i="23"/>
  <c r="J431" i="23"/>
  <c r="H415" i="23"/>
  <c r="K399" i="23"/>
  <c r="J399" i="23"/>
  <c r="H383" i="23"/>
  <c r="K367" i="23"/>
  <c r="J367" i="23"/>
  <c r="H350" i="23"/>
  <c r="K330" i="23"/>
  <c r="H330" i="23"/>
  <c r="J330" i="23"/>
  <c r="K314" i="23"/>
  <c r="H314" i="23"/>
  <c r="J314" i="23"/>
  <c r="H269" i="23"/>
  <c r="J269" i="23"/>
  <c r="K269" i="23"/>
  <c r="L269" i="23"/>
  <c r="J256" i="23"/>
  <c r="K256" i="23"/>
  <c r="H213" i="23"/>
  <c r="J213" i="23"/>
  <c r="K213" i="23"/>
  <c r="L213" i="23"/>
  <c r="J176" i="23"/>
  <c r="K176" i="23"/>
  <c r="L176" i="23"/>
  <c r="H129" i="23"/>
  <c r="J129" i="23"/>
  <c r="K129" i="23"/>
  <c r="L129" i="23"/>
  <c r="J87" i="23"/>
  <c r="J7" i="23"/>
  <c r="K7" i="23"/>
  <c r="L7" i="23"/>
  <c r="AS3231" i="1"/>
  <c r="AP3231" i="1"/>
  <c r="J3231" i="1"/>
  <c r="AQ3231" i="1"/>
  <c r="K3231" i="1"/>
  <c r="AR3231" i="1"/>
  <c r="L3231" i="1"/>
  <c r="AS3122" i="1"/>
  <c r="AP3122" i="1"/>
  <c r="J3122" i="1"/>
  <c r="AQ3122" i="1"/>
  <c r="K3122" i="1"/>
  <c r="AR3122" i="1"/>
  <c r="L3122" i="1"/>
  <c r="AS2762" i="1"/>
  <c r="H2762" i="1"/>
  <c r="AP2762" i="1"/>
  <c r="J2762" i="1"/>
  <c r="AQ2762" i="1"/>
  <c r="K2762" i="1"/>
  <c r="AR2762" i="1"/>
  <c r="L2762" i="1"/>
  <c r="H901" i="23"/>
  <c r="L889" i="23"/>
  <c r="H881" i="23"/>
  <c r="L875" i="23"/>
  <c r="J874" i="23"/>
  <c r="K874" i="23"/>
  <c r="J869" i="23"/>
  <c r="L846" i="23"/>
  <c r="H837" i="23"/>
  <c r="L825" i="23"/>
  <c r="H817" i="23"/>
  <c r="L811" i="23"/>
  <c r="J810" i="23"/>
  <c r="K810" i="23"/>
  <c r="J805" i="23"/>
  <c r="H798" i="23"/>
  <c r="H777" i="23"/>
  <c r="H766" i="23"/>
  <c r="K755" i="23"/>
  <c r="J755" i="23"/>
  <c r="K723" i="23"/>
  <c r="H723" i="23"/>
  <c r="J723" i="23"/>
  <c r="L723" i="23"/>
  <c r="K419" i="23"/>
  <c r="J419" i="23"/>
  <c r="H403" i="23"/>
  <c r="K387" i="23"/>
  <c r="J387" i="23"/>
  <c r="H371" i="23"/>
  <c r="K354" i="23"/>
  <c r="J354" i="23"/>
  <c r="J203" i="23"/>
  <c r="K203" i="23"/>
  <c r="L203" i="23"/>
  <c r="H145" i="23"/>
  <c r="J145" i="23"/>
  <c r="K145" i="23"/>
  <c r="L145" i="23"/>
  <c r="J108" i="23"/>
  <c r="K108" i="23"/>
  <c r="L108" i="23"/>
  <c r="AS3256" i="1"/>
  <c r="AP3256" i="1"/>
  <c r="J3256" i="1"/>
  <c r="AQ3256" i="1"/>
  <c r="K3256" i="1"/>
  <c r="AR3256" i="1"/>
  <c r="L3256" i="1"/>
  <c r="AS3191" i="1"/>
  <c r="AP3191" i="1"/>
  <c r="J3191" i="1"/>
  <c r="AQ3191" i="1"/>
  <c r="K3191" i="1"/>
  <c r="AR3191" i="1"/>
  <c r="L3191" i="1"/>
  <c r="AS3037" i="1"/>
  <c r="H3037" i="1"/>
  <c r="AP3037" i="1"/>
  <c r="J3037" i="1"/>
  <c r="AQ3037" i="1"/>
  <c r="K3037" i="1"/>
  <c r="AR3037" i="1"/>
  <c r="L3037" i="1"/>
  <c r="J2855" i="1"/>
  <c r="AP2855" i="1"/>
  <c r="AQ2855" i="1"/>
  <c r="K2855" i="1"/>
  <c r="AR2855" i="1"/>
  <c r="L2855" i="1"/>
  <c r="AS2855" i="1"/>
  <c r="M1096" i="23"/>
  <c r="M1092" i="23"/>
  <c r="J898" i="23"/>
  <c r="K898" i="23"/>
  <c r="J893" i="23"/>
  <c r="J834" i="23"/>
  <c r="K834" i="23"/>
  <c r="J829" i="23"/>
  <c r="J787" i="23"/>
  <c r="K787" i="23"/>
  <c r="J786" i="23"/>
  <c r="K786" i="23"/>
  <c r="K751" i="23"/>
  <c r="J751" i="23"/>
  <c r="L751" i="23"/>
  <c r="K747" i="23"/>
  <c r="J747" i="23"/>
  <c r="L747" i="23"/>
  <c r="K743" i="23"/>
  <c r="J743" i="23"/>
  <c r="L743" i="23"/>
  <c r="K739" i="23"/>
  <c r="J739" i="23"/>
  <c r="L739" i="23"/>
  <c r="K735" i="23"/>
  <c r="J735" i="23"/>
  <c r="L735" i="23"/>
  <c r="K731" i="23"/>
  <c r="J731" i="23"/>
  <c r="L731" i="23"/>
  <c r="K727" i="23"/>
  <c r="J727" i="23"/>
  <c r="L727" i="23"/>
  <c r="K695" i="23"/>
  <c r="H695" i="23"/>
  <c r="J695" i="23"/>
  <c r="L695" i="23"/>
  <c r="K682" i="23"/>
  <c r="J682" i="23"/>
  <c r="K666" i="23"/>
  <c r="J666" i="23"/>
  <c r="K650" i="23"/>
  <c r="J650" i="23"/>
  <c r="K634" i="23"/>
  <c r="J634" i="23"/>
  <c r="K622" i="23"/>
  <c r="J622" i="23"/>
  <c r="K604" i="23"/>
  <c r="J604" i="23"/>
  <c r="K588" i="23"/>
  <c r="J588" i="23"/>
  <c r="K572" i="23"/>
  <c r="J572" i="23"/>
  <c r="K556" i="23"/>
  <c r="J556" i="23"/>
  <c r="K540" i="23"/>
  <c r="J540" i="23"/>
  <c r="K524" i="23"/>
  <c r="J524" i="23"/>
  <c r="K508" i="23"/>
  <c r="J508" i="23"/>
  <c r="K491" i="23"/>
  <c r="J491" i="23"/>
  <c r="K475" i="23"/>
  <c r="J475" i="23"/>
  <c r="K459" i="23"/>
  <c r="J459" i="23"/>
  <c r="K443" i="23"/>
  <c r="J443" i="23"/>
  <c r="K407" i="23"/>
  <c r="J407" i="23"/>
  <c r="K375" i="23"/>
  <c r="J375" i="23"/>
  <c r="K342" i="23"/>
  <c r="H342" i="23"/>
  <c r="J342" i="23"/>
  <c r="K326" i="23"/>
  <c r="H326" i="23"/>
  <c r="J326" i="23"/>
  <c r="K310" i="23"/>
  <c r="H310" i="23"/>
  <c r="J310" i="23"/>
  <c r="J305" i="23"/>
  <c r="K305" i="23"/>
  <c r="L305" i="23"/>
  <c r="J135" i="23"/>
  <c r="K135" i="23"/>
  <c r="L135" i="23"/>
  <c r="J79" i="23"/>
  <c r="K79" i="23"/>
  <c r="J52" i="23"/>
  <c r="K52" i="23"/>
  <c r="L52" i="23"/>
  <c r="J9" i="23"/>
  <c r="K9" i="23"/>
  <c r="L9" i="23"/>
  <c r="AS3215" i="1"/>
  <c r="AP3215" i="1"/>
  <c r="J3215" i="1"/>
  <c r="AQ3215" i="1"/>
  <c r="K3215" i="1"/>
  <c r="AR3215" i="1"/>
  <c r="L3215" i="1"/>
  <c r="K3101" i="1"/>
  <c r="AQ3101" i="1"/>
  <c r="AP3101" i="1"/>
  <c r="AR3101" i="1"/>
  <c r="J3101" i="1"/>
  <c r="AS3101" i="1"/>
  <c r="L3101" i="1"/>
  <c r="J3067" i="1"/>
  <c r="AP3067" i="1"/>
  <c r="K3067" i="1"/>
  <c r="AQ3067" i="1"/>
  <c r="AR3067" i="1"/>
  <c r="AS3067" i="1"/>
  <c r="L3067" i="1"/>
  <c r="H3043" i="1"/>
  <c r="J3043" i="1"/>
  <c r="AP3043" i="1"/>
  <c r="K3043" i="1"/>
  <c r="AQ3043" i="1"/>
  <c r="AR3043" i="1"/>
  <c r="AS3043" i="1"/>
  <c r="L3043" i="1"/>
  <c r="AS2989" i="1"/>
  <c r="H2989" i="1"/>
  <c r="AP2989" i="1"/>
  <c r="J2989" i="1"/>
  <c r="AQ2989" i="1"/>
  <c r="K2989" i="1"/>
  <c r="AR2989" i="1"/>
  <c r="L2989" i="1"/>
  <c r="AS2818" i="1"/>
  <c r="H2818" i="1"/>
  <c r="AP2818" i="1"/>
  <c r="J2818" i="1"/>
  <c r="AQ2818" i="1"/>
  <c r="AR2818" i="1"/>
  <c r="K2818" i="1"/>
  <c r="L2818" i="1"/>
  <c r="H2812" i="1"/>
  <c r="J2812" i="1"/>
  <c r="AP2812" i="1"/>
  <c r="K2812" i="1"/>
  <c r="AQ2812" i="1"/>
  <c r="AR2812" i="1"/>
  <c r="AS2812" i="1"/>
  <c r="L2812" i="1"/>
  <c r="H2748" i="1"/>
  <c r="J2748" i="1"/>
  <c r="AP2748" i="1"/>
  <c r="K2748" i="1"/>
  <c r="AQ2748" i="1"/>
  <c r="AR2748" i="1"/>
  <c r="AS2748" i="1"/>
  <c r="L2748" i="1"/>
  <c r="J2658" i="1"/>
  <c r="AP2658" i="1"/>
  <c r="AQ2658" i="1"/>
  <c r="K2658" i="1"/>
  <c r="AR2658" i="1"/>
  <c r="L2658" i="1"/>
  <c r="AS2658" i="1"/>
  <c r="J293" i="23"/>
  <c r="K293" i="23"/>
  <c r="J292" i="23"/>
  <c r="K292" i="23"/>
  <c r="H253" i="23"/>
  <c r="J253" i="23"/>
  <c r="K253" i="23"/>
  <c r="H189" i="23"/>
  <c r="J189" i="23"/>
  <c r="K189" i="23"/>
  <c r="H121" i="23"/>
  <c r="J121" i="23"/>
  <c r="K121" i="23"/>
  <c r="M74" i="23"/>
  <c r="H57" i="23"/>
  <c r="J57" i="23"/>
  <c r="K57" i="23"/>
  <c r="M10" i="23"/>
  <c r="J3179" i="1"/>
  <c r="AP3179" i="1"/>
  <c r="J3171" i="1"/>
  <c r="AP3171" i="1"/>
  <c r="K3171" i="1"/>
  <c r="AQ3171" i="1"/>
  <c r="K3167" i="1"/>
  <c r="M3167" i="1" s="1"/>
  <c r="AQ3167" i="1"/>
  <c r="AP3167" i="1"/>
  <c r="K3158" i="1"/>
  <c r="AQ3158" i="1"/>
  <c r="AP3158" i="1"/>
  <c r="J3158" i="1"/>
  <c r="AR3158" i="1"/>
  <c r="J3113" i="1"/>
  <c r="AP3113" i="1"/>
  <c r="AQ3113" i="1"/>
  <c r="K3113" i="1"/>
  <c r="AR3113" i="1"/>
  <c r="L3113" i="1"/>
  <c r="AS3113" i="1"/>
  <c r="AS3059" i="1"/>
  <c r="AS2981" i="1"/>
  <c r="H2981" i="1"/>
  <c r="AP2981" i="1"/>
  <c r="J2981" i="1"/>
  <c r="M2981" i="1" s="1"/>
  <c r="AQ2981" i="1"/>
  <c r="AS2925" i="1"/>
  <c r="H2925" i="1"/>
  <c r="AP2925" i="1"/>
  <c r="J2925" i="1"/>
  <c r="AQ2925" i="1"/>
  <c r="K2925" i="1"/>
  <c r="AR2925" i="1"/>
  <c r="L2925" i="1"/>
  <c r="M2816" i="1"/>
  <c r="J2759" i="1"/>
  <c r="AP2759" i="1"/>
  <c r="AQ2759" i="1"/>
  <c r="K2759" i="1"/>
  <c r="AR2759" i="1"/>
  <c r="L2759" i="1"/>
  <c r="AS2759" i="1"/>
  <c r="J2719" i="1"/>
  <c r="AP2719" i="1"/>
  <c r="AQ2719" i="1"/>
  <c r="K2719" i="1"/>
  <c r="AR2719" i="1"/>
  <c r="L2719" i="1"/>
  <c r="AS2719" i="1"/>
  <c r="AS2714" i="1"/>
  <c r="H2714" i="1"/>
  <c r="AP2714" i="1"/>
  <c r="J2714" i="1"/>
  <c r="AQ2714" i="1"/>
  <c r="K2714" i="1"/>
  <c r="AR2714" i="1"/>
  <c r="H2687" i="1"/>
  <c r="J2687" i="1"/>
  <c r="AP2687" i="1"/>
  <c r="K2687" i="1"/>
  <c r="AQ2687" i="1"/>
  <c r="AR2687" i="1"/>
  <c r="AS2687" i="1"/>
  <c r="L2687" i="1"/>
  <c r="J2650" i="1"/>
  <c r="AP2650" i="1"/>
  <c r="K2650" i="1"/>
  <c r="AQ2650" i="1"/>
  <c r="AR2650" i="1"/>
  <c r="AS2650" i="1"/>
  <c r="L2650" i="1"/>
  <c r="H2614" i="1"/>
  <c r="J2614" i="1"/>
  <c r="AP2614" i="1"/>
  <c r="K2614" i="1"/>
  <c r="AR2614" i="1"/>
  <c r="AQ2614" i="1"/>
  <c r="AS2614" i="1"/>
  <c r="L2614" i="1"/>
  <c r="J2603" i="1"/>
  <c r="AP2603" i="1"/>
  <c r="K2603" i="1"/>
  <c r="AQ2603" i="1"/>
  <c r="AR2603" i="1"/>
  <c r="AS2603" i="1"/>
  <c r="L2603" i="1"/>
  <c r="H256" i="23"/>
  <c r="H245" i="23"/>
  <c r="J245" i="23"/>
  <c r="K245" i="23"/>
  <c r="H219" i="23"/>
  <c r="H192" i="23"/>
  <c r="H181" i="23"/>
  <c r="J181" i="23"/>
  <c r="K181" i="23"/>
  <c r="H151" i="23"/>
  <c r="H124" i="23"/>
  <c r="H113" i="23"/>
  <c r="J113" i="23"/>
  <c r="K113" i="23"/>
  <c r="H87" i="23"/>
  <c r="H60" i="23"/>
  <c r="H49" i="23"/>
  <c r="J49" i="23"/>
  <c r="K49" i="23"/>
  <c r="H23" i="23"/>
  <c r="H17" i="23"/>
  <c r="H3182" i="1"/>
  <c r="J3174" i="1"/>
  <c r="AP3174" i="1"/>
  <c r="K3174" i="1"/>
  <c r="AQ3174" i="1"/>
  <c r="K3150" i="1"/>
  <c r="AQ3150" i="1"/>
  <c r="H3150" i="1"/>
  <c r="AP3150" i="1"/>
  <c r="J3150" i="1"/>
  <c r="AR3150" i="1"/>
  <c r="L3150" i="1"/>
  <c r="AS3150" i="1"/>
  <c r="J3129" i="1"/>
  <c r="AP3129" i="1"/>
  <c r="AQ3129" i="1"/>
  <c r="AS3125" i="1"/>
  <c r="H3114" i="1"/>
  <c r="K3085" i="1"/>
  <c r="AQ3085" i="1"/>
  <c r="H3085" i="1"/>
  <c r="AP3085" i="1"/>
  <c r="J3085" i="1"/>
  <c r="AR3085" i="1"/>
  <c r="L3085" i="1"/>
  <c r="AS3085" i="1"/>
  <c r="J3064" i="1"/>
  <c r="AP3064" i="1"/>
  <c r="AQ3064" i="1"/>
  <c r="J3051" i="1"/>
  <c r="AP3051" i="1"/>
  <c r="J3039" i="1"/>
  <c r="AP3039" i="1"/>
  <c r="H3039" i="1"/>
  <c r="AQ3039" i="1"/>
  <c r="K3039" i="1"/>
  <c r="AR3039" i="1"/>
  <c r="L3039" i="1"/>
  <c r="AS3039" i="1"/>
  <c r="H3030" i="1"/>
  <c r="H2975" i="1"/>
  <c r="J2975" i="1"/>
  <c r="AP2975" i="1"/>
  <c r="K2975" i="1"/>
  <c r="AQ2975" i="1"/>
  <c r="AR2975" i="1"/>
  <c r="AS2975" i="1"/>
  <c r="L2975" i="1"/>
  <c r="J2946" i="1"/>
  <c r="AP2946" i="1"/>
  <c r="AQ2946" i="1"/>
  <c r="K2946" i="1"/>
  <c r="AR2946" i="1"/>
  <c r="J2880" i="1"/>
  <c r="AP2880" i="1"/>
  <c r="AQ2880" i="1"/>
  <c r="K2880" i="1"/>
  <c r="AR2880" i="1"/>
  <c r="J2783" i="1"/>
  <c r="AP2783" i="1"/>
  <c r="AQ2783" i="1"/>
  <c r="K2783" i="1"/>
  <c r="AR2783" i="1"/>
  <c r="AS2754" i="1"/>
  <c r="H2754" i="1"/>
  <c r="AP2754" i="1"/>
  <c r="J2754" i="1"/>
  <c r="AQ2754" i="1"/>
  <c r="J2636" i="1"/>
  <c r="AP2636" i="1"/>
  <c r="K2636" i="1"/>
  <c r="AQ2636" i="1"/>
  <c r="AR2636" i="1"/>
  <c r="L2636" i="1"/>
  <c r="J2628" i="1"/>
  <c r="AP2628" i="1"/>
  <c r="K2628" i="1"/>
  <c r="AQ2628" i="1"/>
  <c r="AS2628" i="1"/>
  <c r="AR2628" i="1"/>
  <c r="L2628" i="1"/>
  <c r="L340" i="23"/>
  <c r="L336" i="23"/>
  <c r="L332" i="23"/>
  <c r="L328" i="23"/>
  <c r="L324" i="23"/>
  <c r="L320" i="23"/>
  <c r="L316" i="23"/>
  <c r="L312" i="23"/>
  <c r="L308" i="23"/>
  <c r="H300" i="23"/>
  <c r="L291" i="23"/>
  <c r="H275" i="23"/>
  <c r="L251" i="23"/>
  <c r="H248" i="23"/>
  <c r="H237" i="23"/>
  <c r="J237" i="23"/>
  <c r="K237" i="23"/>
  <c r="H211" i="23"/>
  <c r="L187" i="23"/>
  <c r="H184" i="23"/>
  <c r="H169" i="23"/>
  <c r="J169" i="23"/>
  <c r="K169" i="23"/>
  <c r="H143" i="23"/>
  <c r="L119" i="23"/>
  <c r="H116" i="23"/>
  <c r="H105" i="23"/>
  <c r="J105" i="23"/>
  <c r="K105" i="23"/>
  <c r="H79" i="23"/>
  <c r="L55" i="23"/>
  <c r="H52" i="23"/>
  <c r="H41" i="23"/>
  <c r="J41" i="23"/>
  <c r="K41" i="23"/>
  <c r="H15" i="23"/>
  <c r="H9" i="23"/>
  <c r="J3253" i="1"/>
  <c r="AP3253" i="1"/>
  <c r="H3250" i="1"/>
  <c r="J3250" i="1"/>
  <c r="AP3250" i="1"/>
  <c r="K3250" i="1"/>
  <c r="AQ3250" i="1"/>
  <c r="J3245" i="1"/>
  <c r="AP3245" i="1"/>
  <c r="H3242" i="1"/>
  <c r="J3242" i="1"/>
  <c r="AP3242" i="1"/>
  <c r="K3242" i="1"/>
  <c r="AQ3242" i="1"/>
  <c r="J3237" i="1"/>
  <c r="AP3237" i="1"/>
  <c r="H3234" i="1"/>
  <c r="J3234" i="1"/>
  <c r="AP3234" i="1"/>
  <c r="K3234" i="1"/>
  <c r="AQ3234" i="1"/>
  <c r="J3228" i="1"/>
  <c r="AP3228" i="1"/>
  <c r="H3225" i="1"/>
  <c r="J3225" i="1"/>
  <c r="AP3225" i="1"/>
  <c r="K3225" i="1"/>
  <c r="AQ3225" i="1"/>
  <c r="J3220" i="1"/>
  <c r="AP3220" i="1"/>
  <c r="H3217" i="1"/>
  <c r="J3217" i="1"/>
  <c r="AP3217" i="1"/>
  <c r="K3217" i="1"/>
  <c r="AQ3217" i="1"/>
  <c r="J3212" i="1"/>
  <c r="AP3212" i="1"/>
  <c r="H3209" i="1"/>
  <c r="J3209" i="1"/>
  <c r="AP3209" i="1"/>
  <c r="K3209" i="1"/>
  <c r="AQ3209" i="1"/>
  <c r="J3204" i="1"/>
  <c r="AP3204" i="1"/>
  <c r="H3201" i="1"/>
  <c r="J3201" i="1"/>
  <c r="AP3201" i="1"/>
  <c r="K3201" i="1"/>
  <c r="AQ3201" i="1"/>
  <c r="J3196" i="1"/>
  <c r="AP3196" i="1"/>
  <c r="J3193" i="1"/>
  <c r="AP3193" i="1"/>
  <c r="K3193" i="1"/>
  <c r="AQ3193" i="1"/>
  <c r="J3188" i="1"/>
  <c r="AP3188" i="1"/>
  <c r="J3185" i="1"/>
  <c r="AP3185" i="1"/>
  <c r="K3185" i="1"/>
  <c r="AQ3185" i="1"/>
  <c r="H3136" i="1"/>
  <c r="H3128" i="1"/>
  <c r="L3125" i="1"/>
  <c r="J3117" i="1"/>
  <c r="AP3117" i="1"/>
  <c r="M3107" i="1"/>
  <c r="H3106" i="1"/>
  <c r="H3101" i="1"/>
  <c r="K3093" i="1"/>
  <c r="AQ3093" i="1"/>
  <c r="AP3093" i="1"/>
  <c r="J3093" i="1"/>
  <c r="AR3093" i="1"/>
  <c r="H3071" i="1"/>
  <c r="H3063" i="1"/>
  <c r="H3056" i="1"/>
  <c r="AS3029" i="1"/>
  <c r="H3029" i="1"/>
  <c r="AP3029" i="1"/>
  <c r="J3029" i="1"/>
  <c r="AQ3029" i="1"/>
  <c r="J3023" i="1"/>
  <c r="AP3023" i="1"/>
  <c r="H3023" i="1"/>
  <c r="AQ3023" i="1"/>
  <c r="K3023" i="1"/>
  <c r="AR3023" i="1"/>
  <c r="J3018" i="1"/>
  <c r="AP3018" i="1"/>
  <c r="K3018" i="1"/>
  <c r="AQ3018" i="1"/>
  <c r="L3018" i="1"/>
  <c r="AR3018" i="1"/>
  <c r="J2847" i="1"/>
  <c r="AP2847" i="1"/>
  <c r="AQ2847" i="1"/>
  <c r="K2847" i="1"/>
  <c r="AR2847" i="1"/>
  <c r="J2815" i="1"/>
  <c r="AP2815" i="1"/>
  <c r="AQ2815" i="1"/>
  <c r="K2815" i="1"/>
  <c r="AR2815" i="1"/>
  <c r="AS2738" i="1"/>
  <c r="H2738" i="1"/>
  <c r="AP2738" i="1"/>
  <c r="J2738" i="1"/>
  <c r="AQ2738" i="1"/>
  <c r="K2738" i="1"/>
  <c r="AR2738" i="1"/>
  <c r="L2738" i="1"/>
  <c r="M2736" i="1"/>
  <c r="H2732" i="1"/>
  <c r="J2732" i="1"/>
  <c r="AP2732" i="1"/>
  <c r="K2732" i="1"/>
  <c r="AQ2732" i="1"/>
  <c r="AR2732" i="1"/>
  <c r="AS2732" i="1"/>
  <c r="L2732" i="1"/>
  <c r="AS2537" i="1"/>
  <c r="AP2537" i="1"/>
  <c r="J2537" i="1"/>
  <c r="AQ2537" i="1"/>
  <c r="K2537" i="1"/>
  <c r="AR2537" i="1"/>
  <c r="L2537" i="1"/>
  <c r="K750" i="23"/>
  <c r="K746" i="23"/>
  <c r="K742" i="23"/>
  <c r="K738" i="23"/>
  <c r="K734" i="23"/>
  <c r="K730" i="23"/>
  <c r="K726" i="23"/>
  <c r="K722" i="23"/>
  <c r="L721" i="23"/>
  <c r="K718" i="23"/>
  <c r="L717" i="23"/>
  <c r="K714" i="23"/>
  <c r="L713" i="23"/>
  <c r="K710" i="23"/>
  <c r="L709" i="23"/>
  <c r="K706" i="23"/>
  <c r="L705" i="23"/>
  <c r="K702" i="23"/>
  <c r="L701" i="23"/>
  <c r="K698" i="23"/>
  <c r="L697" i="23"/>
  <c r="K694" i="23"/>
  <c r="L693" i="23"/>
  <c r="K688" i="23"/>
  <c r="K684" i="23"/>
  <c r="K680" i="23"/>
  <c r="K676" i="23"/>
  <c r="K672" i="23"/>
  <c r="K668" i="23"/>
  <c r="K664" i="23"/>
  <c r="K660" i="23"/>
  <c r="K656" i="23"/>
  <c r="K652" i="23"/>
  <c r="K648" i="23"/>
  <c r="K644" i="23"/>
  <c r="K640" i="23"/>
  <c r="K636" i="23"/>
  <c r="K632" i="23"/>
  <c r="K500" i="23"/>
  <c r="K628" i="23"/>
  <c r="K624" i="23"/>
  <c r="K620" i="23"/>
  <c r="K614" i="23"/>
  <c r="K610" i="23"/>
  <c r="K606" i="23"/>
  <c r="K602" i="23"/>
  <c r="K598" i="23"/>
  <c r="K594" i="23"/>
  <c r="K590" i="23"/>
  <c r="K586" i="23"/>
  <c r="K582" i="23"/>
  <c r="K578" i="23"/>
  <c r="K574" i="23"/>
  <c r="K570" i="23"/>
  <c r="K566" i="23"/>
  <c r="K562" i="23"/>
  <c r="K558" i="23"/>
  <c r="K554" i="23"/>
  <c r="K550" i="23"/>
  <c r="K546" i="23"/>
  <c r="K542" i="23"/>
  <c r="K538" i="23"/>
  <c r="K534" i="23"/>
  <c r="K530" i="23"/>
  <c r="K526" i="23"/>
  <c r="K522" i="23"/>
  <c r="K518" i="23"/>
  <c r="K514" i="23"/>
  <c r="K510" i="23"/>
  <c r="K506" i="23"/>
  <c r="K502" i="23"/>
  <c r="K497" i="23"/>
  <c r="K493" i="23"/>
  <c r="K489" i="23"/>
  <c r="K485" i="23"/>
  <c r="K481" i="23"/>
  <c r="K477" i="23"/>
  <c r="K473" i="23"/>
  <c r="K469" i="23"/>
  <c r="K465" i="23"/>
  <c r="K461" i="23"/>
  <c r="K457" i="23"/>
  <c r="K453" i="23"/>
  <c r="K449" i="23"/>
  <c r="K445" i="23"/>
  <c r="K441" i="23"/>
  <c r="K437" i="23"/>
  <c r="K433" i="23"/>
  <c r="H305" i="23"/>
  <c r="H288" i="23"/>
  <c r="J285" i="23"/>
  <c r="K285" i="23"/>
  <c r="J284" i="23"/>
  <c r="K284" i="23"/>
  <c r="H267" i="23"/>
  <c r="H240" i="23"/>
  <c r="H229" i="23"/>
  <c r="J229" i="23"/>
  <c r="K229" i="23"/>
  <c r="H203" i="23"/>
  <c r="H176" i="23"/>
  <c r="H161" i="23"/>
  <c r="J161" i="23"/>
  <c r="K161" i="23"/>
  <c r="H135" i="23"/>
  <c r="H108" i="23"/>
  <c r="H97" i="23"/>
  <c r="J97" i="23"/>
  <c r="K97" i="23"/>
  <c r="H71" i="23"/>
  <c r="H44" i="23"/>
  <c r="H33" i="23"/>
  <c r="J33" i="23"/>
  <c r="K33" i="23"/>
  <c r="H7" i="23"/>
  <c r="H3256" i="1"/>
  <c r="H3248" i="1"/>
  <c r="H3240" i="1"/>
  <c r="H3231" i="1"/>
  <c r="H3223" i="1"/>
  <c r="H3215" i="1"/>
  <c r="H3207" i="1"/>
  <c r="H3199" i="1"/>
  <c r="H3191" i="1"/>
  <c r="J3178" i="1"/>
  <c r="AP3178" i="1"/>
  <c r="AQ3178" i="1"/>
  <c r="K3178" i="1"/>
  <c r="AR3178" i="1"/>
  <c r="L3178" i="1"/>
  <c r="AS3178" i="1"/>
  <c r="AS3160" i="1"/>
  <c r="H3160" i="1"/>
  <c r="H3122" i="1"/>
  <c r="H3109" i="1"/>
  <c r="J3055" i="1"/>
  <c r="AP3055" i="1"/>
  <c r="AQ3055" i="1"/>
  <c r="K3055" i="1"/>
  <c r="AR3055" i="1"/>
  <c r="AS3013" i="1"/>
  <c r="H3013" i="1"/>
  <c r="AP3013" i="1"/>
  <c r="J3013" i="1"/>
  <c r="M3013" i="1" s="1"/>
  <c r="AQ3013" i="1"/>
  <c r="AS2957" i="1"/>
  <c r="H2957" i="1"/>
  <c r="AP2957" i="1"/>
  <c r="J2957" i="1"/>
  <c r="AQ2957" i="1"/>
  <c r="K2957" i="1"/>
  <c r="AR2957" i="1"/>
  <c r="L2957" i="1"/>
  <c r="AS2891" i="1"/>
  <c r="H2891" i="1"/>
  <c r="AP2891" i="1"/>
  <c r="J2891" i="1"/>
  <c r="AQ2891" i="1"/>
  <c r="K2891" i="1"/>
  <c r="AR2891" i="1"/>
  <c r="L2891" i="1"/>
  <c r="L2754" i="1"/>
  <c r="L2714" i="1"/>
  <c r="AS2672" i="1"/>
  <c r="AP2672" i="1"/>
  <c r="J2672" i="1"/>
  <c r="AQ2672" i="1"/>
  <c r="AR2672" i="1"/>
  <c r="K2672" i="1"/>
  <c r="L2672" i="1"/>
  <c r="K721" i="23"/>
  <c r="K717" i="23"/>
  <c r="K713" i="23"/>
  <c r="K709" i="23"/>
  <c r="K705" i="23"/>
  <c r="K701" i="23"/>
  <c r="K697" i="23"/>
  <c r="K693" i="23"/>
  <c r="F690" i="23"/>
  <c r="J688" i="23"/>
  <c r="M688" i="23" s="1"/>
  <c r="J684" i="23"/>
  <c r="M684" i="23" s="1"/>
  <c r="J680" i="23"/>
  <c r="J676" i="23"/>
  <c r="J672" i="23"/>
  <c r="J668" i="23"/>
  <c r="J664" i="23"/>
  <c r="J660" i="23"/>
  <c r="J656" i="23"/>
  <c r="M656" i="23" s="1"/>
  <c r="J652" i="23"/>
  <c r="M652" i="23" s="1"/>
  <c r="J648" i="23"/>
  <c r="J644" i="23"/>
  <c r="J640" i="23"/>
  <c r="J636" i="23"/>
  <c r="J632" i="23"/>
  <c r="J500" i="23"/>
  <c r="J628" i="23"/>
  <c r="M628" i="23" s="1"/>
  <c r="J624" i="23"/>
  <c r="M624" i="23" s="1"/>
  <c r="J620" i="23"/>
  <c r="J614" i="23"/>
  <c r="J610" i="23"/>
  <c r="J606" i="23"/>
  <c r="J602" i="23"/>
  <c r="J598" i="23"/>
  <c r="J594" i="23"/>
  <c r="M594" i="23" s="1"/>
  <c r="J590" i="23"/>
  <c r="M590" i="23" s="1"/>
  <c r="J586" i="23"/>
  <c r="J582" i="23"/>
  <c r="J578" i="23"/>
  <c r="J574" i="23"/>
  <c r="J570" i="23"/>
  <c r="J566" i="23"/>
  <c r="J562" i="23"/>
  <c r="M562" i="23" s="1"/>
  <c r="J558" i="23"/>
  <c r="M558" i="23" s="1"/>
  <c r="J554" i="23"/>
  <c r="J550" i="23"/>
  <c r="J546" i="23"/>
  <c r="J542" i="23"/>
  <c r="J538" i="23"/>
  <c r="J534" i="23"/>
  <c r="J530" i="23"/>
  <c r="M530" i="23" s="1"/>
  <c r="J526" i="23"/>
  <c r="M526" i="23" s="1"/>
  <c r="J522" i="23"/>
  <c r="J518" i="23"/>
  <c r="J514" i="23"/>
  <c r="J510" i="23"/>
  <c r="J506" i="23"/>
  <c r="J502" i="23"/>
  <c r="J497" i="23"/>
  <c r="M497" i="23" s="1"/>
  <c r="J493" i="23"/>
  <c r="J489" i="23"/>
  <c r="J485" i="23"/>
  <c r="J481" i="23"/>
  <c r="J477" i="23"/>
  <c r="J473" i="23"/>
  <c r="J469" i="23"/>
  <c r="J465" i="23"/>
  <c r="M465" i="23" s="1"/>
  <c r="J461" i="23"/>
  <c r="M461" i="23" s="1"/>
  <c r="J457" i="23"/>
  <c r="J453" i="23"/>
  <c r="J449" i="23"/>
  <c r="J445" i="23"/>
  <c r="J441" i="23"/>
  <c r="J437" i="23"/>
  <c r="J433" i="23"/>
  <c r="M433" i="23" s="1"/>
  <c r="J429" i="23"/>
  <c r="J425" i="23"/>
  <c r="J421" i="23"/>
  <c r="J417" i="23"/>
  <c r="J413" i="23"/>
  <c r="J409" i="23"/>
  <c r="J405" i="23"/>
  <c r="J401" i="23"/>
  <c r="J397" i="23"/>
  <c r="J393" i="23"/>
  <c r="J389" i="23"/>
  <c r="J385" i="23"/>
  <c r="J381" i="23"/>
  <c r="J377" i="23"/>
  <c r="J373" i="23"/>
  <c r="J369" i="23"/>
  <c r="J365" i="23"/>
  <c r="J361" i="23"/>
  <c r="J356" i="23"/>
  <c r="J352" i="23"/>
  <c r="J348" i="23"/>
  <c r="J344" i="23"/>
  <c r="J340" i="23"/>
  <c r="J336" i="23"/>
  <c r="J332" i="23"/>
  <c r="J328" i="23"/>
  <c r="J324" i="23"/>
  <c r="J320" i="23"/>
  <c r="J316" i="23"/>
  <c r="J312" i="23"/>
  <c r="M312" i="23" s="1"/>
  <c r="J308" i="23"/>
  <c r="J302" i="23"/>
  <c r="K302" i="23"/>
  <c r="J291" i="23"/>
  <c r="L280" i="23"/>
  <c r="H259" i="23"/>
  <c r="J251" i="23"/>
  <c r="L245" i="23"/>
  <c r="K243" i="23"/>
  <c r="L235" i="23"/>
  <c r="H232" i="23"/>
  <c r="K224" i="23"/>
  <c r="H221" i="23"/>
  <c r="J221" i="23"/>
  <c r="K221" i="23"/>
  <c r="L216" i="23"/>
  <c r="M216" i="23" s="1"/>
  <c r="H195" i="23"/>
  <c r="J187" i="23"/>
  <c r="L181" i="23"/>
  <c r="K179" i="23"/>
  <c r="L167" i="23"/>
  <c r="H164" i="23"/>
  <c r="K156" i="23"/>
  <c r="H153" i="23"/>
  <c r="J153" i="23"/>
  <c r="K153" i="23"/>
  <c r="L148" i="23"/>
  <c r="M148" i="23" s="1"/>
  <c r="H127" i="23"/>
  <c r="J119" i="23"/>
  <c r="L113" i="23"/>
  <c r="K111" i="23"/>
  <c r="L103" i="23"/>
  <c r="H100" i="23"/>
  <c r="K92" i="23"/>
  <c r="M92" i="23" s="1"/>
  <c r="H89" i="23"/>
  <c r="J89" i="23"/>
  <c r="K89" i="23"/>
  <c r="L84" i="23"/>
  <c r="H63" i="23"/>
  <c r="J55" i="23"/>
  <c r="L49" i="23"/>
  <c r="K47" i="23"/>
  <c r="M47" i="23" s="1"/>
  <c r="L39" i="23"/>
  <c r="H36" i="23"/>
  <c r="K28" i="23"/>
  <c r="H25" i="23"/>
  <c r="J25" i="23"/>
  <c r="K25" i="23"/>
  <c r="L20" i="23"/>
  <c r="AS3253" i="1"/>
  <c r="L3253" i="1"/>
  <c r="M3246" i="1"/>
  <c r="AS3245" i="1"/>
  <c r="L3245" i="1"/>
  <c r="AS3237" i="1"/>
  <c r="L3237" i="1"/>
  <c r="M3229" i="1"/>
  <c r="AS3228" i="1"/>
  <c r="L3228" i="1"/>
  <c r="AS3220" i="1"/>
  <c r="L3220" i="1"/>
  <c r="AS3212" i="1"/>
  <c r="L3212" i="1"/>
  <c r="AS3204" i="1"/>
  <c r="L3204" i="1"/>
  <c r="AS3196" i="1"/>
  <c r="L3196" i="1"/>
  <c r="AS3188" i="1"/>
  <c r="L3188" i="1"/>
  <c r="AQ3179" i="1"/>
  <c r="H3179" i="1"/>
  <c r="L3174" i="1"/>
  <c r="AS3171" i="1"/>
  <c r="H3171" i="1"/>
  <c r="AR3167" i="1"/>
  <c r="H3167" i="1"/>
  <c r="L3160" i="1"/>
  <c r="H3158" i="1"/>
  <c r="H3143" i="1"/>
  <c r="J3143" i="1"/>
  <c r="AP3143" i="1"/>
  <c r="K3143" i="1"/>
  <c r="AQ3143" i="1"/>
  <c r="J3140" i="1"/>
  <c r="AP3140" i="1"/>
  <c r="AS3129" i="1"/>
  <c r="K3129" i="1"/>
  <c r="AQ3125" i="1"/>
  <c r="J3125" i="1"/>
  <c r="M3125" i="1" s="1"/>
  <c r="J3121" i="1"/>
  <c r="AP3121" i="1"/>
  <c r="AQ3121" i="1"/>
  <c r="K3121" i="1"/>
  <c r="AR3121" i="1"/>
  <c r="AS3117" i="1"/>
  <c r="L3117" i="1"/>
  <c r="H3113" i="1"/>
  <c r="H3078" i="1"/>
  <c r="J3078" i="1"/>
  <c r="AP3078" i="1"/>
  <c r="K3078" i="1"/>
  <c r="AQ3078" i="1"/>
  <c r="J3075" i="1"/>
  <c r="M3075" i="1" s="1"/>
  <c r="AP3075" i="1"/>
  <c r="M3065" i="1"/>
  <c r="AS3064" i="1"/>
  <c r="K3064" i="1"/>
  <c r="AP3059" i="1"/>
  <c r="H3059" i="1"/>
  <c r="J3058" i="1"/>
  <c r="AP3058" i="1"/>
  <c r="K3058" i="1"/>
  <c r="AQ3058" i="1"/>
  <c r="L3058" i="1"/>
  <c r="AR3058" i="1"/>
  <c r="AR3051" i="1"/>
  <c r="K3051" i="1"/>
  <c r="J3048" i="1"/>
  <c r="M3048" i="1" s="1"/>
  <c r="AP3048" i="1"/>
  <c r="J3038" i="1"/>
  <c r="AP3038" i="1"/>
  <c r="AS3038" i="1"/>
  <c r="AQ3038" i="1"/>
  <c r="AR3038" i="1"/>
  <c r="K3038" i="1"/>
  <c r="L3029" i="1"/>
  <c r="H3007" i="1"/>
  <c r="J3007" i="1"/>
  <c r="AP3007" i="1"/>
  <c r="K3007" i="1"/>
  <c r="AQ3007" i="1"/>
  <c r="AR3007" i="1"/>
  <c r="AS3007" i="1"/>
  <c r="L3007" i="1"/>
  <c r="M2992" i="1"/>
  <c r="J2978" i="1"/>
  <c r="AP2978" i="1"/>
  <c r="AQ2978" i="1"/>
  <c r="K2978" i="1"/>
  <c r="AR2978" i="1"/>
  <c r="J2954" i="1"/>
  <c r="AP2954" i="1"/>
  <c r="AQ2954" i="1"/>
  <c r="K2954" i="1"/>
  <c r="AR2954" i="1"/>
  <c r="L2954" i="1"/>
  <c r="AS2954" i="1"/>
  <c r="L2946" i="1"/>
  <c r="J2888" i="1"/>
  <c r="AP2888" i="1"/>
  <c r="AQ2888" i="1"/>
  <c r="K2888" i="1"/>
  <c r="AR2888" i="1"/>
  <c r="L2888" i="1"/>
  <c r="AS2888" i="1"/>
  <c r="L2880" i="1"/>
  <c r="AS2858" i="1"/>
  <c r="H2858" i="1"/>
  <c r="AP2858" i="1"/>
  <c r="J2858" i="1"/>
  <c r="AQ2858" i="1"/>
  <c r="K2858" i="1"/>
  <c r="AR2858" i="1"/>
  <c r="L2858" i="1"/>
  <c r="AS2826" i="1"/>
  <c r="H2826" i="1"/>
  <c r="AP2826" i="1"/>
  <c r="J2826" i="1"/>
  <c r="AQ2826" i="1"/>
  <c r="K2826" i="1"/>
  <c r="AR2826" i="1"/>
  <c r="L2826" i="1"/>
  <c r="AS2794" i="1"/>
  <c r="H2794" i="1"/>
  <c r="AP2794" i="1"/>
  <c r="J2794" i="1"/>
  <c r="AQ2794" i="1"/>
  <c r="K2794" i="1"/>
  <c r="AR2794" i="1"/>
  <c r="L2794" i="1"/>
  <c r="J2791" i="1"/>
  <c r="AP2791" i="1"/>
  <c r="AQ2791" i="1"/>
  <c r="K2791" i="1"/>
  <c r="AR2791" i="1"/>
  <c r="L2791" i="1"/>
  <c r="AS2791" i="1"/>
  <c r="L2783" i="1"/>
  <c r="K2754" i="1"/>
  <c r="J2735" i="1"/>
  <c r="AP2735" i="1"/>
  <c r="AQ2735" i="1"/>
  <c r="K2735" i="1"/>
  <c r="AR2735" i="1"/>
  <c r="K2710" i="1"/>
  <c r="AQ2710" i="1"/>
  <c r="H2710" i="1"/>
  <c r="AP2710" i="1"/>
  <c r="AR2710" i="1"/>
  <c r="J2710" i="1"/>
  <c r="AS2710" i="1"/>
  <c r="AS2669" i="1"/>
  <c r="H2669" i="1"/>
  <c r="AP2669" i="1"/>
  <c r="J2669" i="1"/>
  <c r="AQ2669" i="1"/>
  <c r="K2669" i="1"/>
  <c r="AR2669" i="1"/>
  <c r="AS2569" i="1"/>
  <c r="AP2569" i="1"/>
  <c r="J2569" i="1"/>
  <c r="AQ2569" i="1"/>
  <c r="K2569" i="1"/>
  <c r="AR2569" i="1"/>
  <c r="L2569" i="1"/>
  <c r="AS3252" i="1"/>
  <c r="AS3244" i="1"/>
  <c r="AS3236" i="1"/>
  <c r="AS3227" i="1"/>
  <c r="AS3219" i="1"/>
  <c r="AS3211" i="1"/>
  <c r="AS3203" i="1"/>
  <c r="AS3195" i="1"/>
  <c r="AS3187" i="1"/>
  <c r="AS3177" i="1"/>
  <c r="J3170" i="1"/>
  <c r="M3170" i="1" s="1"/>
  <c r="AP3170" i="1"/>
  <c r="AS3157" i="1"/>
  <c r="AS3154" i="1"/>
  <c r="H3148" i="1"/>
  <c r="K3142" i="1"/>
  <c r="M3142" i="1" s="1"/>
  <c r="AQ3142" i="1"/>
  <c r="AS3127" i="1"/>
  <c r="AS3112" i="1"/>
  <c r="J3105" i="1"/>
  <c r="M3105" i="1" s="1"/>
  <c r="AP3105" i="1"/>
  <c r="AS3092" i="1"/>
  <c r="AS3089" i="1"/>
  <c r="H3083" i="1"/>
  <c r="K3077" i="1"/>
  <c r="M3077" i="1" s="1"/>
  <c r="AQ3077" i="1"/>
  <c r="AS3062" i="1"/>
  <c r="AS3046" i="1"/>
  <c r="K3036" i="1"/>
  <c r="AQ3036" i="1"/>
  <c r="J3031" i="1"/>
  <c r="AP3031" i="1"/>
  <c r="H3015" i="1"/>
  <c r="J3015" i="1"/>
  <c r="AP3015" i="1"/>
  <c r="K3015" i="1"/>
  <c r="AQ3015" i="1"/>
  <c r="H2983" i="1"/>
  <c r="J2983" i="1"/>
  <c r="AP2983" i="1"/>
  <c r="K2983" i="1"/>
  <c r="AQ2983" i="1"/>
  <c r="M2968" i="1"/>
  <c r="H2951" i="1"/>
  <c r="J2951" i="1"/>
  <c r="AP2951" i="1"/>
  <c r="K2951" i="1"/>
  <c r="AQ2951" i="1"/>
  <c r="M2936" i="1"/>
  <c r="AQ2918" i="1"/>
  <c r="H2885" i="1"/>
  <c r="J2885" i="1"/>
  <c r="AP2885" i="1"/>
  <c r="K2885" i="1"/>
  <c r="AQ2885" i="1"/>
  <c r="H2852" i="1"/>
  <c r="J2852" i="1"/>
  <c r="AP2852" i="1"/>
  <c r="K2852" i="1"/>
  <c r="AQ2852" i="1"/>
  <c r="H2820" i="1"/>
  <c r="J2820" i="1"/>
  <c r="AP2820" i="1"/>
  <c r="K2820" i="1"/>
  <c r="AQ2820" i="1"/>
  <c r="H2788" i="1"/>
  <c r="J2788" i="1"/>
  <c r="AP2788" i="1"/>
  <c r="K2788" i="1"/>
  <c r="AQ2788" i="1"/>
  <c r="J2767" i="1"/>
  <c r="M2767" i="1" s="1"/>
  <c r="AP2767" i="1"/>
  <c r="H2756" i="1"/>
  <c r="J2756" i="1"/>
  <c r="AP2756" i="1"/>
  <c r="K2756" i="1"/>
  <c r="AQ2756" i="1"/>
  <c r="J2743" i="1"/>
  <c r="AP2743" i="1"/>
  <c r="K2694" i="1"/>
  <c r="AQ2694" i="1"/>
  <c r="H2694" i="1"/>
  <c r="AP2694" i="1"/>
  <c r="J2694" i="1"/>
  <c r="AR2694" i="1"/>
  <c r="L2694" i="1"/>
  <c r="AS2694" i="1"/>
  <c r="J2676" i="1"/>
  <c r="AP2676" i="1"/>
  <c r="K2676" i="1"/>
  <c r="AQ2676" i="1"/>
  <c r="J2642" i="1"/>
  <c r="AP2642" i="1"/>
  <c r="AS2439" i="1"/>
  <c r="AP2439" i="1"/>
  <c r="J2439" i="1"/>
  <c r="AQ2439" i="1"/>
  <c r="K2439" i="1"/>
  <c r="AR2439" i="1"/>
  <c r="L2439" i="1"/>
  <c r="AS3257" i="1"/>
  <c r="AS3249" i="1"/>
  <c r="AS3241" i="1"/>
  <c r="AS3232" i="1"/>
  <c r="AS3224" i="1"/>
  <c r="AS3216" i="1"/>
  <c r="AS3208" i="1"/>
  <c r="AS3200" i="1"/>
  <c r="AS3192" i="1"/>
  <c r="AS3184" i="1"/>
  <c r="AS3169" i="1"/>
  <c r="J3162" i="1"/>
  <c r="M3162" i="1" s="1"/>
  <c r="AP3162" i="1"/>
  <c r="AS3149" i="1"/>
  <c r="AS3146" i="1"/>
  <c r="H3140" i="1"/>
  <c r="K3134" i="1"/>
  <c r="AQ3134" i="1"/>
  <c r="AS3119" i="1"/>
  <c r="AS3104" i="1"/>
  <c r="J3096" i="1"/>
  <c r="AP3096" i="1"/>
  <c r="AS3084" i="1"/>
  <c r="AS3081" i="1"/>
  <c r="H3075" i="1"/>
  <c r="K3069" i="1"/>
  <c r="AQ3069" i="1"/>
  <c r="AS3053" i="1"/>
  <c r="H3010" i="1"/>
  <c r="AS2997" i="1"/>
  <c r="H2997" i="1"/>
  <c r="J2994" i="1"/>
  <c r="AP2994" i="1"/>
  <c r="H2978" i="1"/>
  <c r="AS2965" i="1"/>
  <c r="H2965" i="1"/>
  <c r="J2962" i="1"/>
  <c r="AP2962" i="1"/>
  <c r="H2946" i="1"/>
  <c r="AS2933" i="1"/>
  <c r="H2933" i="1"/>
  <c r="J2930" i="1"/>
  <c r="AP2930" i="1"/>
  <c r="AS2899" i="1"/>
  <c r="H2899" i="1"/>
  <c r="J2896" i="1"/>
  <c r="AP2896" i="1"/>
  <c r="H2880" i="1"/>
  <c r="AS2866" i="1"/>
  <c r="H2866" i="1"/>
  <c r="J2863" i="1"/>
  <c r="AP2863" i="1"/>
  <c r="H2847" i="1"/>
  <c r="AS2834" i="1"/>
  <c r="H2834" i="1"/>
  <c r="J2831" i="1"/>
  <c r="AP2831" i="1"/>
  <c r="H2815" i="1"/>
  <c r="AS2802" i="1"/>
  <c r="H2802" i="1"/>
  <c r="J2799" i="1"/>
  <c r="AP2799" i="1"/>
  <c r="H2783" i="1"/>
  <c r="AS2770" i="1"/>
  <c r="H2770" i="1"/>
  <c r="H2764" i="1"/>
  <c r="J2764" i="1"/>
  <c r="AP2764" i="1"/>
  <c r="K2764" i="1"/>
  <c r="AQ2764" i="1"/>
  <c r="H2735" i="1"/>
  <c r="AS2722" i="1"/>
  <c r="H2722" i="1"/>
  <c r="H2716" i="1"/>
  <c r="J2716" i="1"/>
  <c r="AP2716" i="1"/>
  <c r="K2716" i="1"/>
  <c r="AQ2716" i="1"/>
  <c r="K2702" i="1"/>
  <c r="AQ2702" i="1"/>
  <c r="AP2702" i="1"/>
  <c r="J2702" i="1"/>
  <c r="AR2702" i="1"/>
  <c r="J2684" i="1"/>
  <c r="AP2684" i="1"/>
  <c r="J2665" i="1"/>
  <c r="AP2665" i="1"/>
  <c r="AQ2665" i="1"/>
  <c r="K2665" i="1"/>
  <c r="AR2665" i="1"/>
  <c r="J2661" i="1"/>
  <c r="AP2661" i="1"/>
  <c r="J2657" i="1"/>
  <c r="AP2657" i="1"/>
  <c r="H2657" i="1"/>
  <c r="AQ2657" i="1"/>
  <c r="K2657" i="1"/>
  <c r="AR2657" i="1"/>
  <c r="L2657" i="1"/>
  <c r="AS2657" i="1"/>
  <c r="AS3176" i="1"/>
  <c r="M3176" i="1"/>
  <c r="AS3161" i="1"/>
  <c r="J3153" i="1"/>
  <c r="AP3153" i="1"/>
  <c r="H3132" i="1"/>
  <c r="K3127" i="1"/>
  <c r="K3126" i="1"/>
  <c r="AQ3126" i="1"/>
  <c r="AS3095" i="1"/>
  <c r="AQ3089" i="1"/>
  <c r="J3088" i="1"/>
  <c r="AP3088" i="1"/>
  <c r="H3067" i="1"/>
  <c r="K3060" i="1"/>
  <c r="AQ3060" i="1"/>
  <c r="H2991" i="1"/>
  <c r="J2991" i="1"/>
  <c r="AP2991" i="1"/>
  <c r="K2991" i="1"/>
  <c r="AQ2991" i="1"/>
  <c r="H2959" i="1"/>
  <c r="J2959" i="1"/>
  <c r="AP2959" i="1"/>
  <c r="K2959" i="1"/>
  <c r="AQ2959" i="1"/>
  <c r="H2927" i="1"/>
  <c r="J2927" i="1"/>
  <c r="AP2927" i="1"/>
  <c r="K2927" i="1"/>
  <c r="AQ2927" i="1"/>
  <c r="H2893" i="1"/>
  <c r="J2893" i="1"/>
  <c r="AP2893" i="1"/>
  <c r="K2893" i="1"/>
  <c r="AQ2893" i="1"/>
  <c r="H2860" i="1"/>
  <c r="J2860" i="1"/>
  <c r="AP2860" i="1"/>
  <c r="K2860" i="1"/>
  <c r="AQ2860" i="1"/>
  <c r="H2828" i="1"/>
  <c r="J2828" i="1"/>
  <c r="AP2828" i="1"/>
  <c r="K2828" i="1"/>
  <c r="AQ2828" i="1"/>
  <c r="H2796" i="1"/>
  <c r="J2796" i="1"/>
  <c r="AP2796" i="1"/>
  <c r="K2796" i="1"/>
  <c r="AQ2796" i="1"/>
  <c r="L2770" i="1"/>
  <c r="H2759" i="1"/>
  <c r="AS2746" i="1"/>
  <c r="H2746" i="1"/>
  <c r="H2740" i="1"/>
  <c r="J2740" i="1"/>
  <c r="AP2740" i="1"/>
  <c r="K2740" i="1"/>
  <c r="AQ2740" i="1"/>
  <c r="J2727" i="1"/>
  <c r="AP2727" i="1"/>
  <c r="L2722" i="1"/>
  <c r="J2673" i="1"/>
  <c r="AP2673" i="1"/>
  <c r="H2673" i="1"/>
  <c r="AQ2673" i="1"/>
  <c r="J2668" i="1"/>
  <c r="AP2668" i="1"/>
  <c r="K2668" i="1"/>
  <c r="AQ2668" i="1"/>
  <c r="L2668" i="1"/>
  <c r="AR2668" i="1"/>
  <c r="H2658" i="1"/>
  <c r="AS2472" i="1"/>
  <c r="AP2472" i="1"/>
  <c r="J2472" i="1"/>
  <c r="AQ2472" i="1"/>
  <c r="K2472" i="1"/>
  <c r="AR2472" i="1"/>
  <c r="L2472" i="1"/>
  <c r="K276" i="23"/>
  <c r="M276" i="23" s="1"/>
  <c r="K268" i="23"/>
  <c r="K260" i="23"/>
  <c r="K252" i="23"/>
  <c r="K244" i="23"/>
  <c r="K236" i="23"/>
  <c r="K228" i="23"/>
  <c r="K220" i="23"/>
  <c r="K212" i="23"/>
  <c r="K204" i="23"/>
  <c r="K196" i="23"/>
  <c r="K188" i="23"/>
  <c r="K180" i="23"/>
  <c r="K168" i="23"/>
  <c r="M168" i="23" s="1"/>
  <c r="K160" i="23"/>
  <c r="K152" i="23"/>
  <c r="K144" i="23"/>
  <c r="K136" i="23"/>
  <c r="K128" i="23"/>
  <c r="K120" i="23"/>
  <c r="K112" i="23"/>
  <c r="M112" i="23" s="1"/>
  <c r="K104" i="23"/>
  <c r="K96" i="23"/>
  <c r="K88" i="23"/>
  <c r="K80" i="23"/>
  <c r="K72" i="23"/>
  <c r="K64" i="23"/>
  <c r="M64" i="23" s="1"/>
  <c r="K56" i="23"/>
  <c r="K48" i="23"/>
  <c r="M48" i="23" s="1"/>
  <c r="K40" i="23"/>
  <c r="K32" i="23"/>
  <c r="K24" i="23"/>
  <c r="K16" i="23"/>
  <c r="K8" i="23"/>
  <c r="AQ3257" i="1"/>
  <c r="K3257" i="1"/>
  <c r="AQ3249" i="1"/>
  <c r="K3249" i="1"/>
  <c r="AQ3241" i="1"/>
  <c r="K3241" i="1"/>
  <c r="M3241" i="1" s="1"/>
  <c r="AQ3232" i="1"/>
  <c r="K3232" i="1"/>
  <c r="AQ3224" i="1"/>
  <c r="K3224" i="1"/>
  <c r="M3224" i="1" s="1"/>
  <c r="AQ3216" i="1"/>
  <c r="K3216" i="1"/>
  <c r="AQ3208" i="1"/>
  <c r="K3208" i="1"/>
  <c r="M3208" i="1" s="1"/>
  <c r="AQ3200" i="1"/>
  <c r="K3200" i="1"/>
  <c r="AQ3192" i="1"/>
  <c r="K3192" i="1"/>
  <c r="M3192" i="1" s="1"/>
  <c r="AQ3184" i="1"/>
  <c r="K3184" i="1"/>
  <c r="M3184" i="1" s="1"/>
  <c r="K3183" i="1"/>
  <c r="AQ3183" i="1"/>
  <c r="AS3152" i="1"/>
  <c r="AQ3149" i="1"/>
  <c r="K3149" i="1"/>
  <c r="AQ3146" i="1"/>
  <c r="K3146" i="1"/>
  <c r="J3145" i="1"/>
  <c r="AP3145" i="1"/>
  <c r="AP3127" i="1"/>
  <c r="J3127" i="1"/>
  <c r="H3124" i="1"/>
  <c r="AQ3119" i="1"/>
  <c r="K3119" i="1"/>
  <c r="M3119" i="1" s="1"/>
  <c r="K3118" i="1"/>
  <c r="AQ3118" i="1"/>
  <c r="AR3099" i="1"/>
  <c r="L3099" i="1"/>
  <c r="M3099" i="1" s="1"/>
  <c r="AR3095" i="1"/>
  <c r="K3095" i="1"/>
  <c r="AS3087" i="1"/>
  <c r="AQ3084" i="1"/>
  <c r="K3084" i="1"/>
  <c r="M3084" i="1" s="1"/>
  <c r="AQ3081" i="1"/>
  <c r="K3081" i="1"/>
  <c r="M3081" i="1" s="1"/>
  <c r="J3080" i="1"/>
  <c r="AP3080" i="1"/>
  <c r="AP3062" i="1"/>
  <c r="J3062" i="1"/>
  <c r="AS3060" i="1"/>
  <c r="L3060" i="1"/>
  <c r="H3058" i="1"/>
  <c r="AQ3053" i="1"/>
  <c r="K3053" i="1"/>
  <c r="M3053" i="1" s="1"/>
  <c r="K3052" i="1"/>
  <c r="AQ3052" i="1"/>
  <c r="AQ3042" i="1"/>
  <c r="K3042" i="1"/>
  <c r="AQ3026" i="1"/>
  <c r="K3026" i="1"/>
  <c r="M3026" i="1" s="1"/>
  <c r="J3022" i="1"/>
  <c r="AP3022" i="1"/>
  <c r="K3022" i="1"/>
  <c r="AQ3022" i="1"/>
  <c r="AS3022" i="1"/>
  <c r="H3018" i="1"/>
  <c r="AS3005" i="1"/>
  <c r="H3005" i="1"/>
  <c r="J3002" i="1"/>
  <c r="M3002" i="1" s="1"/>
  <c r="AP3002" i="1"/>
  <c r="AR2997" i="1"/>
  <c r="K2997" i="1"/>
  <c r="AS2994" i="1"/>
  <c r="L2994" i="1"/>
  <c r="H2986" i="1"/>
  <c r="AS2973" i="1"/>
  <c r="H2973" i="1"/>
  <c r="J2970" i="1"/>
  <c r="AP2970" i="1"/>
  <c r="AR2965" i="1"/>
  <c r="K2965" i="1"/>
  <c r="AS2962" i="1"/>
  <c r="L2962" i="1"/>
  <c r="H2954" i="1"/>
  <c r="AS2941" i="1"/>
  <c r="H2941" i="1"/>
  <c r="J2938" i="1"/>
  <c r="M2938" i="1" s="1"/>
  <c r="AP2938" i="1"/>
  <c r="AR2933" i="1"/>
  <c r="K2933" i="1"/>
  <c r="M2931" i="1"/>
  <c r="AS2930" i="1"/>
  <c r="L2930" i="1"/>
  <c r="AS2907" i="1"/>
  <c r="H2907" i="1"/>
  <c r="J2904" i="1"/>
  <c r="AP2904" i="1"/>
  <c r="AR2899" i="1"/>
  <c r="K2899" i="1"/>
  <c r="L2896" i="1"/>
  <c r="H2888" i="1"/>
  <c r="AS2874" i="1"/>
  <c r="H2874" i="1"/>
  <c r="J2871" i="1"/>
  <c r="M2871" i="1" s="1"/>
  <c r="AP2871" i="1"/>
  <c r="H2855" i="1"/>
  <c r="AS2842" i="1"/>
  <c r="H2842" i="1"/>
  <c r="J2839" i="1"/>
  <c r="AP2839" i="1"/>
  <c r="H2823" i="1"/>
  <c r="AS2810" i="1"/>
  <c r="H2810" i="1"/>
  <c r="J2807" i="1"/>
  <c r="AP2807" i="1"/>
  <c r="H2791" i="1"/>
  <c r="AS2778" i="1"/>
  <c r="H2778" i="1"/>
  <c r="J2775" i="1"/>
  <c r="AP2775" i="1"/>
  <c r="J2751" i="1"/>
  <c r="AP2751" i="1"/>
  <c r="AR2722" i="1"/>
  <c r="K2722" i="1"/>
  <c r="H2719" i="1"/>
  <c r="AS2684" i="1"/>
  <c r="L2684" i="1"/>
  <c r="H2672" i="1"/>
  <c r="L2661" i="1"/>
  <c r="L2601" i="1"/>
  <c r="AR2601" i="1"/>
  <c r="AP2601" i="1"/>
  <c r="J2601" i="1"/>
  <c r="AQ2601" i="1"/>
  <c r="K2601" i="1"/>
  <c r="AS2601" i="1"/>
  <c r="AS2585" i="1"/>
  <c r="J2585" i="1"/>
  <c r="AQ2585" i="1"/>
  <c r="K2585" i="1"/>
  <c r="AR2585" i="1"/>
  <c r="L2585" i="1"/>
  <c r="AP3257" i="1"/>
  <c r="AQ3254" i="1"/>
  <c r="AP3249" i="1"/>
  <c r="AQ3246" i="1"/>
  <c r="AP3241" i="1"/>
  <c r="AQ3238" i="1"/>
  <c r="AP3232" i="1"/>
  <c r="AQ3229" i="1"/>
  <c r="AP3224" i="1"/>
  <c r="AQ3221" i="1"/>
  <c r="AP3216" i="1"/>
  <c r="AQ3213" i="1"/>
  <c r="AP3208" i="1"/>
  <c r="AQ3205" i="1"/>
  <c r="AP3200" i="1"/>
  <c r="AQ3197" i="1"/>
  <c r="AP3192" i="1"/>
  <c r="AQ3189" i="1"/>
  <c r="AP3184" i="1"/>
  <c r="AS3183" i="1"/>
  <c r="L3183" i="1"/>
  <c r="AQ3176" i="1"/>
  <c r="K3175" i="1"/>
  <c r="M3175" i="1" s="1"/>
  <c r="AQ3175" i="1"/>
  <c r="AP3173" i="1"/>
  <c r="AP3169" i="1"/>
  <c r="AQ3165" i="1"/>
  <c r="AQ3162" i="1"/>
  <c r="AQ3161" i="1"/>
  <c r="J3161" i="1"/>
  <c r="M3161" i="1" s="1"/>
  <c r="AR3156" i="1"/>
  <c r="AR3153" i="1"/>
  <c r="K3153" i="1"/>
  <c r="AR3152" i="1"/>
  <c r="K3152" i="1"/>
  <c r="M3152" i="1" s="1"/>
  <c r="AP3149" i="1"/>
  <c r="AP3146" i="1"/>
  <c r="AS3145" i="1"/>
  <c r="L3145" i="1"/>
  <c r="AS3144" i="1"/>
  <c r="AQ3141" i="1"/>
  <c r="AQ3138" i="1"/>
  <c r="J3137" i="1"/>
  <c r="AP3137" i="1"/>
  <c r="AP3134" i="1"/>
  <c r="AR3126" i="1"/>
  <c r="J3126" i="1"/>
  <c r="AP3119" i="1"/>
  <c r="AS3118" i="1"/>
  <c r="L3118" i="1"/>
  <c r="AQ3111" i="1"/>
  <c r="K3110" i="1"/>
  <c r="AQ3110" i="1"/>
  <c r="AP3108" i="1"/>
  <c r="AP3104" i="1"/>
  <c r="AQ3099" i="1"/>
  <c r="AQ3096" i="1"/>
  <c r="AQ3095" i="1"/>
  <c r="J3095" i="1"/>
  <c r="AR3091" i="1"/>
  <c r="AR3088" i="1"/>
  <c r="K3088" i="1"/>
  <c r="AR3087" i="1"/>
  <c r="K3087" i="1"/>
  <c r="M3087" i="1" s="1"/>
  <c r="AP3084" i="1"/>
  <c r="AP3081" i="1"/>
  <c r="AS3080" i="1"/>
  <c r="L3080" i="1"/>
  <c r="AS3079" i="1"/>
  <c r="AQ3076" i="1"/>
  <c r="AQ3073" i="1"/>
  <c r="J3072" i="1"/>
  <c r="AP3072" i="1"/>
  <c r="AP3069" i="1"/>
  <c r="AR3060" i="1"/>
  <c r="J3060" i="1"/>
  <c r="AP3053" i="1"/>
  <c r="AS3052" i="1"/>
  <c r="L3052" i="1"/>
  <c r="AQ3045" i="1"/>
  <c r="K3044" i="1"/>
  <c r="AQ3044" i="1"/>
  <c r="AP3042" i="1"/>
  <c r="AR3034" i="1"/>
  <c r="AP3026" i="1"/>
  <c r="M3021" i="1"/>
  <c r="AS3021" i="1"/>
  <c r="H3020" i="1"/>
  <c r="K3020" i="1"/>
  <c r="AQ3020" i="1"/>
  <c r="L3005" i="1"/>
  <c r="M3005" i="1" s="1"/>
  <c r="H2999" i="1"/>
  <c r="J2999" i="1"/>
  <c r="AP2999" i="1"/>
  <c r="K2999" i="1"/>
  <c r="AQ2999" i="1"/>
  <c r="AQ2997" i="1"/>
  <c r="J2997" i="1"/>
  <c r="AR2994" i="1"/>
  <c r="K2994" i="1"/>
  <c r="L2973" i="1"/>
  <c r="M2973" i="1" s="1"/>
  <c r="H2967" i="1"/>
  <c r="J2967" i="1"/>
  <c r="AP2967" i="1"/>
  <c r="K2967" i="1"/>
  <c r="AQ2967" i="1"/>
  <c r="AQ2965" i="1"/>
  <c r="J2965" i="1"/>
  <c r="AR2962" i="1"/>
  <c r="K2962" i="1"/>
  <c r="L2941" i="1"/>
  <c r="H2935" i="1"/>
  <c r="J2935" i="1"/>
  <c r="AP2935" i="1"/>
  <c r="K2935" i="1"/>
  <c r="AQ2935" i="1"/>
  <c r="AQ2933" i="1"/>
  <c r="J2933" i="1"/>
  <c r="AR2930" i="1"/>
  <c r="K2930" i="1"/>
  <c r="L2907" i="1"/>
  <c r="H2901" i="1"/>
  <c r="J2901" i="1"/>
  <c r="AP2901" i="1"/>
  <c r="K2901" i="1"/>
  <c r="AQ2901" i="1"/>
  <c r="AQ2899" i="1"/>
  <c r="J2899" i="1"/>
  <c r="AR2896" i="1"/>
  <c r="K2896" i="1"/>
  <c r="L2874" i="1"/>
  <c r="H2868" i="1"/>
  <c r="J2868" i="1"/>
  <c r="AP2868" i="1"/>
  <c r="K2868" i="1"/>
  <c r="AQ2868" i="1"/>
  <c r="AQ2866" i="1"/>
  <c r="J2866" i="1"/>
  <c r="AR2863" i="1"/>
  <c r="K2863" i="1"/>
  <c r="L2842" i="1"/>
  <c r="H2836" i="1"/>
  <c r="J2836" i="1"/>
  <c r="AP2836" i="1"/>
  <c r="K2836" i="1"/>
  <c r="AQ2836" i="1"/>
  <c r="AQ2834" i="1"/>
  <c r="J2834" i="1"/>
  <c r="AR2831" i="1"/>
  <c r="K2831" i="1"/>
  <c r="L2810" i="1"/>
  <c r="H2804" i="1"/>
  <c r="J2804" i="1"/>
  <c r="AP2804" i="1"/>
  <c r="K2804" i="1"/>
  <c r="AQ2804" i="1"/>
  <c r="AQ2802" i="1"/>
  <c r="J2802" i="1"/>
  <c r="AR2799" i="1"/>
  <c r="K2799" i="1"/>
  <c r="L2778" i="1"/>
  <c r="H2772" i="1"/>
  <c r="J2772" i="1"/>
  <c r="AP2772" i="1"/>
  <c r="K2772" i="1"/>
  <c r="AQ2772" i="1"/>
  <c r="AQ2770" i="1"/>
  <c r="J2770" i="1"/>
  <c r="L2764" i="1"/>
  <c r="AS2756" i="1"/>
  <c r="AR2746" i="1"/>
  <c r="K2746" i="1"/>
  <c r="M2746" i="1" s="1"/>
  <c r="AQ2743" i="1"/>
  <c r="H2743" i="1"/>
  <c r="AS2730" i="1"/>
  <c r="H2730" i="1"/>
  <c r="AS2727" i="1"/>
  <c r="L2727" i="1"/>
  <c r="H2724" i="1"/>
  <c r="J2724" i="1"/>
  <c r="AP2724" i="1"/>
  <c r="K2724" i="1"/>
  <c r="AQ2724" i="1"/>
  <c r="AQ2722" i="1"/>
  <c r="J2722" i="1"/>
  <c r="L2716" i="1"/>
  <c r="AS2703" i="1"/>
  <c r="H2703" i="1"/>
  <c r="L2702" i="1"/>
  <c r="AR2684" i="1"/>
  <c r="K2684" i="1"/>
  <c r="AS2680" i="1"/>
  <c r="H2680" i="1"/>
  <c r="AP2680" i="1"/>
  <c r="AS2676" i="1"/>
  <c r="L2673" i="1"/>
  <c r="AS2666" i="1"/>
  <c r="H2666" i="1"/>
  <c r="L2665" i="1"/>
  <c r="AS2664" i="1"/>
  <c r="H2664" i="1"/>
  <c r="AP2664" i="1"/>
  <c r="J2664" i="1"/>
  <c r="AQ2664" i="1"/>
  <c r="K2664" i="1"/>
  <c r="AR2664" i="1"/>
  <c r="AR2661" i="1"/>
  <c r="K2661" i="1"/>
  <c r="H2653" i="1"/>
  <c r="J2653" i="1"/>
  <c r="AP2653" i="1"/>
  <c r="K2653" i="1"/>
  <c r="AQ2653" i="1"/>
  <c r="AS2620" i="1"/>
  <c r="K2620" i="1"/>
  <c r="AR2620" i="1"/>
  <c r="AP2620" i="1"/>
  <c r="H2620" i="1"/>
  <c r="AQ2620" i="1"/>
  <c r="J2620" i="1"/>
  <c r="AS2504" i="1"/>
  <c r="AP2504" i="1"/>
  <c r="J2504" i="1"/>
  <c r="AQ2504" i="1"/>
  <c r="K2504" i="1"/>
  <c r="AR2504" i="1"/>
  <c r="L2504" i="1"/>
  <c r="K2686" i="1"/>
  <c r="AQ2686" i="1"/>
  <c r="AS2656" i="1"/>
  <c r="AS2648" i="1"/>
  <c r="K2646" i="1"/>
  <c r="AQ2646" i="1"/>
  <c r="AS2646" i="1"/>
  <c r="K2644" i="1"/>
  <c r="AQ2644" i="1"/>
  <c r="L2634" i="1"/>
  <c r="AR2634" i="1"/>
  <c r="H2623" i="1"/>
  <c r="J2623" i="1"/>
  <c r="AP2623" i="1"/>
  <c r="AS2561" i="1"/>
  <c r="AP2561" i="1"/>
  <c r="J2561" i="1"/>
  <c r="AQ2561" i="1"/>
  <c r="K2561" i="1"/>
  <c r="AR2561" i="1"/>
  <c r="L2561" i="1"/>
  <c r="AS2529" i="1"/>
  <c r="AP2529" i="1"/>
  <c r="J2529" i="1"/>
  <c r="AQ2529" i="1"/>
  <c r="K2529" i="1"/>
  <c r="AR2529" i="1"/>
  <c r="L2529" i="1"/>
  <c r="AS2496" i="1"/>
  <c r="AP2496" i="1"/>
  <c r="J2496" i="1"/>
  <c r="AQ2496" i="1"/>
  <c r="K2496" i="1"/>
  <c r="AR2496" i="1"/>
  <c r="L2496" i="1"/>
  <c r="AS2464" i="1"/>
  <c r="AP2464" i="1"/>
  <c r="J2464" i="1"/>
  <c r="AQ2464" i="1"/>
  <c r="K2464" i="1"/>
  <c r="AR2464" i="1"/>
  <c r="L2464" i="1"/>
  <c r="AS2431" i="1"/>
  <c r="AP2431" i="1"/>
  <c r="J2431" i="1"/>
  <c r="AQ2431" i="1"/>
  <c r="K2431" i="1"/>
  <c r="AR2431" i="1"/>
  <c r="L2431" i="1"/>
  <c r="AS3014" i="1"/>
  <c r="AQ3012" i="1"/>
  <c r="K3012" i="1"/>
  <c r="M3012" i="1" s="1"/>
  <c r="AS3006" i="1"/>
  <c r="AQ3004" i="1"/>
  <c r="K3004" i="1"/>
  <c r="AS2998" i="1"/>
  <c r="AQ2996" i="1"/>
  <c r="K2996" i="1"/>
  <c r="M2996" i="1" s="1"/>
  <c r="AS2990" i="1"/>
  <c r="AQ2988" i="1"/>
  <c r="K2988" i="1"/>
  <c r="AS2982" i="1"/>
  <c r="AQ2980" i="1"/>
  <c r="K2980" i="1"/>
  <c r="AS2974" i="1"/>
  <c r="AQ2972" i="1"/>
  <c r="K2972" i="1"/>
  <c r="M2972" i="1" s="1"/>
  <c r="AS2966" i="1"/>
  <c r="AQ2964" i="1"/>
  <c r="K2964" i="1"/>
  <c r="AS2958" i="1"/>
  <c r="AQ2956" i="1"/>
  <c r="K2956" i="1"/>
  <c r="AS2950" i="1"/>
  <c r="AQ2948" i="1"/>
  <c r="K2948" i="1"/>
  <c r="AS2942" i="1"/>
  <c r="AQ2940" i="1"/>
  <c r="K2940" i="1"/>
  <c r="AS2934" i="1"/>
  <c r="AQ2932" i="1"/>
  <c r="K2932" i="1"/>
  <c r="M2932" i="1" s="1"/>
  <c r="AS2926" i="1"/>
  <c r="AQ2906" i="1"/>
  <c r="K2906" i="1"/>
  <c r="AS2900" i="1"/>
  <c r="AQ2898" i="1"/>
  <c r="K2898" i="1"/>
  <c r="M2898" i="1" s="1"/>
  <c r="AS2892" i="1"/>
  <c r="AQ2890" i="1"/>
  <c r="K2890" i="1"/>
  <c r="M2890" i="1" s="1"/>
  <c r="AS2884" i="1"/>
  <c r="AQ2882" i="1"/>
  <c r="K2882" i="1"/>
  <c r="AS2875" i="1"/>
  <c r="AQ2873" i="1"/>
  <c r="K2873" i="1"/>
  <c r="AS2867" i="1"/>
  <c r="AQ2865" i="1"/>
  <c r="K2865" i="1"/>
  <c r="M2865" i="1" s="1"/>
  <c r="AS2859" i="1"/>
  <c r="AQ2857" i="1"/>
  <c r="K2857" i="1"/>
  <c r="M2857" i="1" s="1"/>
  <c r="AS2851" i="1"/>
  <c r="AQ2849" i="1"/>
  <c r="K2849" i="1"/>
  <c r="AS2843" i="1"/>
  <c r="AQ2841" i="1"/>
  <c r="K2841" i="1"/>
  <c r="AS2835" i="1"/>
  <c r="AQ2833" i="1"/>
  <c r="K2833" i="1"/>
  <c r="AS2827" i="1"/>
  <c r="AQ2825" i="1"/>
  <c r="K2825" i="1"/>
  <c r="AS2819" i="1"/>
  <c r="AQ2817" i="1"/>
  <c r="K2817" i="1"/>
  <c r="AS2811" i="1"/>
  <c r="AQ2809" i="1"/>
  <c r="K2809" i="1"/>
  <c r="AS2803" i="1"/>
  <c r="AQ2801" i="1"/>
  <c r="K2801" i="1"/>
  <c r="AS2795" i="1"/>
  <c r="AQ2793" i="1"/>
  <c r="K2793" i="1"/>
  <c r="AS2787" i="1"/>
  <c r="AQ2785" i="1"/>
  <c r="K2785" i="1"/>
  <c r="AS2779" i="1"/>
  <c r="AQ2777" i="1"/>
  <c r="K2777" i="1"/>
  <c r="AS2771" i="1"/>
  <c r="AQ2769" i="1"/>
  <c r="K2769" i="1"/>
  <c r="AS2763" i="1"/>
  <c r="AQ2761" i="1"/>
  <c r="K2761" i="1"/>
  <c r="AS2755" i="1"/>
  <c r="AQ2753" i="1"/>
  <c r="K2753" i="1"/>
  <c r="AS2747" i="1"/>
  <c r="AQ2745" i="1"/>
  <c r="K2745" i="1"/>
  <c r="AS2739" i="1"/>
  <c r="AQ2737" i="1"/>
  <c r="K2737" i="1"/>
  <c r="AS2731" i="1"/>
  <c r="AQ2729" i="1"/>
  <c r="K2729" i="1"/>
  <c r="AS2723" i="1"/>
  <c r="AQ2721" i="1"/>
  <c r="K2721" i="1"/>
  <c r="AS2715" i="1"/>
  <c r="AQ2713" i="1"/>
  <c r="K2713" i="1"/>
  <c r="M2713" i="1" s="1"/>
  <c r="AS2712" i="1"/>
  <c r="AQ2709" i="1"/>
  <c r="K2709" i="1"/>
  <c r="AQ2706" i="1"/>
  <c r="K2706" i="1"/>
  <c r="J2705" i="1"/>
  <c r="AP2705" i="1"/>
  <c r="AS2693" i="1"/>
  <c r="AS2690" i="1"/>
  <c r="AS2686" i="1"/>
  <c r="L2686" i="1"/>
  <c r="H2684" i="1"/>
  <c r="AQ2679" i="1"/>
  <c r="K2679" i="1"/>
  <c r="K2678" i="1"/>
  <c r="AQ2678" i="1"/>
  <c r="AS2663" i="1"/>
  <c r="AR2660" i="1"/>
  <c r="L2660" i="1"/>
  <c r="AR2656" i="1"/>
  <c r="K2656" i="1"/>
  <c r="AR2648" i="1"/>
  <c r="K2648" i="1"/>
  <c r="J2647" i="1"/>
  <c r="AP2647" i="1"/>
  <c r="L2646" i="1"/>
  <c r="K2645" i="1"/>
  <c r="AQ2645" i="1"/>
  <c r="H2631" i="1"/>
  <c r="J2631" i="1"/>
  <c r="AP2631" i="1"/>
  <c r="AQ2631" i="1"/>
  <c r="J2629" i="1"/>
  <c r="AP2629" i="1"/>
  <c r="AS2624" i="1"/>
  <c r="K2624" i="1"/>
  <c r="AR2624" i="1"/>
  <c r="AR2617" i="1"/>
  <c r="L2617" i="1"/>
  <c r="H2603" i="1"/>
  <c r="J2769" i="1"/>
  <c r="AP2753" i="1"/>
  <c r="J2753" i="1"/>
  <c r="AP2745" i="1"/>
  <c r="J2745" i="1"/>
  <c r="AP2737" i="1"/>
  <c r="J2737" i="1"/>
  <c r="AP2729" i="1"/>
  <c r="J2729" i="1"/>
  <c r="AP2721" i="1"/>
  <c r="J2721" i="1"/>
  <c r="AP2713" i="1"/>
  <c r="AP2709" i="1"/>
  <c r="AP2706" i="1"/>
  <c r="AS2704" i="1"/>
  <c r="J2697" i="1"/>
  <c r="AP2697" i="1"/>
  <c r="AR2686" i="1"/>
  <c r="J2686" i="1"/>
  <c r="AP2679" i="1"/>
  <c r="J2679" i="1"/>
  <c r="H2676" i="1"/>
  <c r="K2670" i="1"/>
  <c r="AQ2670" i="1"/>
  <c r="AQ2660" i="1"/>
  <c r="K2660" i="1"/>
  <c r="AQ2656" i="1"/>
  <c r="J2656" i="1"/>
  <c r="H2650" i="1"/>
  <c r="AQ2648" i="1"/>
  <c r="J2648" i="1"/>
  <c r="J2646" i="1"/>
  <c r="L2644" i="1"/>
  <c r="H2639" i="1"/>
  <c r="J2639" i="1"/>
  <c r="AP2639" i="1"/>
  <c r="L2639" i="1"/>
  <c r="AS2639" i="1"/>
  <c r="AS2634" i="1"/>
  <c r="K2634" i="1"/>
  <c r="AS2632" i="1"/>
  <c r="L2623" i="1"/>
  <c r="AQ2617" i="1"/>
  <c r="K2617" i="1"/>
  <c r="L2609" i="1"/>
  <c r="AR2609" i="1"/>
  <c r="H2601" i="1"/>
  <c r="J2593" i="1"/>
  <c r="AP2593" i="1"/>
  <c r="K2593" i="1"/>
  <c r="AQ2593" i="1"/>
  <c r="L2593" i="1"/>
  <c r="AS2577" i="1"/>
  <c r="AP2577" i="1"/>
  <c r="J2577" i="1"/>
  <c r="AQ2577" i="1"/>
  <c r="K2577" i="1"/>
  <c r="AR2577" i="1"/>
  <c r="L2577" i="1"/>
  <c r="AS2520" i="1"/>
  <c r="AP2520" i="1"/>
  <c r="J2520" i="1"/>
  <c r="AQ2520" i="1"/>
  <c r="K2520" i="1"/>
  <c r="AR2520" i="1"/>
  <c r="L2520" i="1"/>
  <c r="AS2488" i="1"/>
  <c r="AP2488" i="1"/>
  <c r="J2488" i="1"/>
  <c r="AQ2488" i="1"/>
  <c r="K2488" i="1"/>
  <c r="AR2488" i="1"/>
  <c r="L2488" i="1"/>
  <c r="AS2455" i="1"/>
  <c r="AP2455" i="1"/>
  <c r="J2455" i="1"/>
  <c r="AQ2455" i="1"/>
  <c r="K2455" i="1"/>
  <c r="AR2455" i="1"/>
  <c r="L2455" i="1"/>
  <c r="AS2423" i="1"/>
  <c r="AP2423" i="1"/>
  <c r="J2423" i="1"/>
  <c r="AQ2423" i="1"/>
  <c r="K2423" i="1"/>
  <c r="AR2423" i="1"/>
  <c r="L2423" i="1"/>
  <c r="AQ3014" i="1"/>
  <c r="K3014" i="1"/>
  <c r="M3014" i="1" s="1"/>
  <c r="AQ3006" i="1"/>
  <c r="K3006" i="1"/>
  <c r="AQ2998" i="1"/>
  <c r="K2998" i="1"/>
  <c r="M2998" i="1" s="1"/>
  <c r="AQ2990" i="1"/>
  <c r="K2990" i="1"/>
  <c r="M2990" i="1" s="1"/>
  <c r="AQ2982" i="1"/>
  <c r="K2982" i="1"/>
  <c r="M2982" i="1" s="1"/>
  <c r="AQ2974" i="1"/>
  <c r="K2974" i="1"/>
  <c r="M2974" i="1" s="1"/>
  <c r="AQ2966" i="1"/>
  <c r="K2966" i="1"/>
  <c r="M2966" i="1" s="1"/>
  <c r="AQ2958" i="1"/>
  <c r="K2958" i="1"/>
  <c r="M2958" i="1" s="1"/>
  <c r="AQ2950" i="1"/>
  <c r="K2950" i="1"/>
  <c r="M2950" i="1" s="1"/>
  <c r="AQ2942" i="1"/>
  <c r="K2942" i="1"/>
  <c r="M2942" i="1" s="1"/>
  <c r="AQ2934" i="1"/>
  <c r="K2934" i="1"/>
  <c r="AQ2926" i="1"/>
  <c r="K2926" i="1"/>
  <c r="M2926" i="1" s="1"/>
  <c r="AQ2900" i="1"/>
  <c r="K2900" i="1"/>
  <c r="AQ2892" i="1"/>
  <c r="K2892" i="1"/>
  <c r="AQ2884" i="1"/>
  <c r="K2884" i="1"/>
  <c r="AQ2875" i="1"/>
  <c r="K2875" i="1"/>
  <c r="M2875" i="1" s="1"/>
  <c r="AQ2867" i="1"/>
  <c r="K2867" i="1"/>
  <c r="AQ2859" i="1"/>
  <c r="K2859" i="1"/>
  <c r="AQ2851" i="1"/>
  <c r="K2851" i="1"/>
  <c r="AQ2843" i="1"/>
  <c r="K2843" i="1"/>
  <c r="AQ2835" i="1"/>
  <c r="K2835" i="1"/>
  <c r="AQ2827" i="1"/>
  <c r="K2827" i="1"/>
  <c r="M2827" i="1" s="1"/>
  <c r="AQ2819" i="1"/>
  <c r="K2819" i="1"/>
  <c r="M2819" i="1" s="1"/>
  <c r="AQ2811" i="1"/>
  <c r="K2811" i="1"/>
  <c r="AQ2803" i="1"/>
  <c r="K2803" i="1"/>
  <c r="AQ2795" i="1"/>
  <c r="K2795" i="1"/>
  <c r="M2795" i="1" s="1"/>
  <c r="AQ2787" i="1"/>
  <c r="K2787" i="1"/>
  <c r="AQ2779" i="1"/>
  <c r="K2779" i="1"/>
  <c r="AQ2771" i="1"/>
  <c r="K2771" i="1"/>
  <c r="AQ2763" i="1"/>
  <c r="K2763" i="1"/>
  <c r="AQ2755" i="1"/>
  <c r="K2755" i="1"/>
  <c r="AQ2747" i="1"/>
  <c r="K2747" i="1"/>
  <c r="M2747" i="1" s="1"/>
  <c r="AQ2739" i="1"/>
  <c r="K2739" i="1"/>
  <c r="M2739" i="1" s="1"/>
  <c r="AQ2731" i="1"/>
  <c r="K2731" i="1"/>
  <c r="M2731" i="1" s="1"/>
  <c r="AQ2723" i="1"/>
  <c r="K2723" i="1"/>
  <c r="AQ2715" i="1"/>
  <c r="K2715" i="1"/>
  <c r="M2715" i="1" s="1"/>
  <c r="AR2708" i="1"/>
  <c r="L2708" i="1"/>
  <c r="AR2704" i="1"/>
  <c r="K2704" i="1"/>
  <c r="AS2697" i="1"/>
  <c r="L2697" i="1"/>
  <c r="AS2696" i="1"/>
  <c r="AQ2693" i="1"/>
  <c r="K2693" i="1"/>
  <c r="AQ2690" i="1"/>
  <c r="K2690" i="1"/>
  <c r="J2689" i="1"/>
  <c r="AP2689" i="1"/>
  <c r="AP2686" i="1"/>
  <c r="AS2677" i="1"/>
  <c r="AS2674" i="1"/>
  <c r="AS2670" i="1"/>
  <c r="L2670" i="1"/>
  <c r="H2668" i="1"/>
  <c r="AQ2663" i="1"/>
  <c r="K2663" i="1"/>
  <c r="M2663" i="1" s="1"/>
  <c r="K2662" i="1"/>
  <c r="AQ2662" i="1"/>
  <c r="AP2660" i="1"/>
  <c r="AP2656" i="1"/>
  <c r="AP2648" i="1"/>
  <c r="AR2646" i="1"/>
  <c r="H2646" i="1"/>
  <c r="AS2644" i="1"/>
  <c r="J2644" i="1"/>
  <c r="H2636" i="1"/>
  <c r="AQ2634" i="1"/>
  <c r="J2634" i="1"/>
  <c r="AR2632" i="1"/>
  <c r="K2632" i="1"/>
  <c r="L2631" i="1"/>
  <c r="AR2629" i="1"/>
  <c r="K2629" i="1"/>
  <c r="J2624" i="1"/>
  <c r="AS2623" i="1"/>
  <c r="K2623" i="1"/>
  <c r="AP2617" i="1"/>
  <c r="J2595" i="1"/>
  <c r="AP2595" i="1"/>
  <c r="K2595" i="1"/>
  <c r="AQ2595" i="1"/>
  <c r="H2585" i="1"/>
  <c r="AS2553" i="1"/>
  <c r="AP2553" i="1"/>
  <c r="J2553" i="1"/>
  <c r="AQ2553" i="1"/>
  <c r="K2553" i="1"/>
  <c r="AR2553" i="1"/>
  <c r="L2553" i="1"/>
  <c r="AQ3035" i="1"/>
  <c r="AQ3027" i="1"/>
  <c r="AQ3019" i="1"/>
  <c r="AP3014" i="1"/>
  <c r="AQ3011" i="1"/>
  <c r="AP3006" i="1"/>
  <c r="AQ3003" i="1"/>
  <c r="AP2998" i="1"/>
  <c r="AQ2995" i="1"/>
  <c r="AP2990" i="1"/>
  <c r="AQ2987" i="1"/>
  <c r="AP2982" i="1"/>
  <c r="AQ2979" i="1"/>
  <c r="AP2974" i="1"/>
  <c r="AQ2971" i="1"/>
  <c r="AP2966" i="1"/>
  <c r="AQ2963" i="1"/>
  <c r="AP2958" i="1"/>
  <c r="AQ2955" i="1"/>
  <c r="AP2950" i="1"/>
  <c r="AQ2947" i="1"/>
  <c r="AP2942" i="1"/>
  <c r="AQ2939" i="1"/>
  <c r="AP2934" i="1"/>
  <c r="AQ2931" i="1"/>
  <c r="AP2926" i="1"/>
  <c r="AQ2905" i="1"/>
  <c r="AP2900" i="1"/>
  <c r="AQ2897" i="1"/>
  <c r="AP2892" i="1"/>
  <c r="AQ2889" i="1"/>
  <c r="AP2884" i="1"/>
  <c r="AQ2881" i="1"/>
  <c r="AP2875" i="1"/>
  <c r="AQ2872" i="1"/>
  <c r="AP2867" i="1"/>
  <c r="AQ2864" i="1"/>
  <c r="AP2859" i="1"/>
  <c r="AQ2856" i="1"/>
  <c r="AP2851" i="1"/>
  <c r="AQ2848" i="1"/>
  <c r="AP2843" i="1"/>
  <c r="AQ2840" i="1"/>
  <c r="AP2835" i="1"/>
  <c r="AQ2832" i="1"/>
  <c r="AP2827" i="1"/>
  <c r="AQ2824" i="1"/>
  <c r="AP2819" i="1"/>
  <c r="AQ2816" i="1"/>
  <c r="AP2811" i="1"/>
  <c r="AQ2808" i="1"/>
  <c r="AP2803" i="1"/>
  <c r="AQ2800" i="1"/>
  <c r="AP2795" i="1"/>
  <c r="AQ2792" i="1"/>
  <c r="AP2787" i="1"/>
  <c r="AQ2784" i="1"/>
  <c r="AP2779" i="1"/>
  <c r="AQ2776" i="1"/>
  <c r="AP2771" i="1"/>
  <c r="AQ2768" i="1"/>
  <c r="AP2763" i="1"/>
  <c r="AQ2760" i="1"/>
  <c r="AP2755" i="1"/>
  <c r="AQ2752" i="1"/>
  <c r="AP2747" i="1"/>
  <c r="AQ2744" i="1"/>
  <c r="AP2739" i="1"/>
  <c r="AQ2736" i="1"/>
  <c r="AP2731" i="1"/>
  <c r="AQ2728" i="1"/>
  <c r="AP2723" i="1"/>
  <c r="AQ2720" i="1"/>
  <c r="AP2715" i="1"/>
  <c r="AQ2708" i="1"/>
  <c r="AQ2704" i="1"/>
  <c r="J2704" i="1"/>
  <c r="AR2697" i="1"/>
  <c r="K2697" i="1"/>
  <c r="AP2693" i="1"/>
  <c r="AP2690" i="1"/>
  <c r="AS2688" i="1"/>
  <c r="J2681" i="1"/>
  <c r="M2681" i="1" s="1"/>
  <c r="AP2681" i="1"/>
  <c r="AR2670" i="1"/>
  <c r="J2670" i="1"/>
  <c r="AP2663" i="1"/>
  <c r="H2660" i="1"/>
  <c r="K2654" i="1"/>
  <c r="M2654" i="1" s="1"/>
  <c r="AQ2654" i="1"/>
  <c r="AP2646" i="1"/>
  <c r="AR2644" i="1"/>
  <c r="H2644" i="1"/>
  <c r="AS2640" i="1"/>
  <c r="J2640" i="1"/>
  <c r="AQ2640" i="1"/>
  <c r="AP2634" i="1"/>
  <c r="H2634" i="1"/>
  <c r="AQ2632" i="1"/>
  <c r="J2632" i="1"/>
  <c r="AS2631" i="1"/>
  <c r="K2631" i="1"/>
  <c r="AQ2629" i="1"/>
  <c r="H2629" i="1"/>
  <c r="AQ2624" i="1"/>
  <c r="AR2623" i="1"/>
  <c r="M2612" i="1"/>
  <c r="AS2612" i="1"/>
  <c r="H2612" i="1"/>
  <c r="AP2612" i="1"/>
  <c r="AS2609" i="1"/>
  <c r="K2609" i="1"/>
  <c r="AS2545" i="1"/>
  <c r="AP2545" i="1"/>
  <c r="J2545" i="1"/>
  <c r="AQ2545" i="1"/>
  <c r="K2545" i="1"/>
  <c r="AR2545" i="1"/>
  <c r="L2545" i="1"/>
  <c r="AS2512" i="1"/>
  <c r="AP2512" i="1"/>
  <c r="J2512" i="1"/>
  <c r="AQ2512" i="1"/>
  <c r="K2512" i="1"/>
  <c r="AR2512" i="1"/>
  <c r="L2512" i="1"/>
  <c r="AS2480" i="1"/>
  <c r="AP2480" i="1"/>
  <c r="J2480" i="1"/>
  <c r="AQ2480" i="1"/>
  <c r="K2480" i="1"/>
  <c r="AR2480" i="1"/>
  <c r="L2480" i="1"/>
  <c r="AS2447" i="1"/>
  <c r="AP2447" i="1"/>
  <c r="J2447" i="1"/>
  <c r="AQ2447" i="1"/>
  <c r="K2447" i="1"/>
  <c r="AR2447" i="1"/>
  <c r="L2447" i="1"/>
  <c r="AS2415" i="1"/>
  <c r="AP2415" i="1"/>
  <c r="J2415" i="1"/>
  <c r="AQ2415" i="1"/>
  <c r="K2415" i="1"/>
  <c r="AR2415" i="1"/>
  <c r="L2415" i="1"/>
  <c r="K2279" i="1"/>
  <c r="AQ2279" i="1"/>
  <c r="H2279" i="1"/>
  <c r="AP2279" i="1"/>
  <c r="J2279" i="1"/>
  <c r="AR2279" i="1"/>
  <c r="J2261" i="1"/>
  <c r="AP2261" i="1"/>
  <c r="J2250" i="1"/>
  <c r="AP2250" i="1"/>
  <c r="AQ2250" i="1"/>
  <c r="J2245" i="1"/>
  <c r="AP2245" i="1"/>
  <c r="K2245" i="1"/>
  <c r="AQ2245" i="1"/>
  <c r="L2245" i="1"/>
  <c r="AR2245" i="1"/>
  <c r="J2234" i="1"/>
  <c r="AP2234" i="1"/>
  <c r="AQ2234" i="1"/>
  <c r="K2234" i="1"/>
  <c r="AR2234" i="1"/>
  <c r="L2234" i="1"/>
  <c r="AS2234" i="1"/>
  <c r="J2212" i="1"/>
  <c r="AP2212" i="1"/>
  <c r="K2212" i="1"/>
  <c r="AQ2212" i="1"/>
  <c r="L2212" i="1"/>
  <c r="AR2212" i="1"/>
  <c r="AS2197" i="1"/>
  <c r="H2197" i="1"/>
  <c r="AP2197" i="1"/>
  <c r="AS2186" i="1"/>
  <c r="AP2186" i="1"/>
  <c r="J2186" i="1"/>
  <c r="AQ2186" i="1"/>
  <c r="J2077" i="1"/>
  <c r="AP2077" i="1"/>
  <c r="K2077" i="1"/>
  <c r="AQ2077" i="1"/>
  <c r="AR2077" i="1"/>
  <c r="AS2077" i="1"/>
  <c r="L2077" i="1"/>
  <c r="AS2056" i="1"/>
  <c r="AP2056" i="1"/>
  <c r="J2056" i="1"/>
  <c r="AQ2056" i="1"/>
  <c r="K2056" i="1"/>
  <c r="AR2056" i="1"/>
  <c r="J2028" i="1"/>
  <c r="AP2028" i="1"/>
  <c r="K2028" i="1"/>
  <c r="AQ2028" i="1"/>
  <c r="AR2028" i="1"/>
  <c r="AS2028" i="1"/>
  <c r="L2028" i="1"/>
  <c r="AS1791" i="1"/>
  <c r="AP1791" i="1"/>
  <c r="J1791" i="1"/>
  <c r="AQ1791" i="1"/>
  <c r="K1791" i="1"/>
  <c r="AR1791" i="1"/>
  <c r="L1791" i="1"/>
  <c r="AS1751" i="1"/>
  <c r="AP1751" i="1"/>
  <c r="J1751" i="1"/>
  <c r="AQ1751" i="1"/>
  <c r="K1751" i="1"/>
  <c r="AR1751" i="1"/>
  <c r="AS1682" i="1"/>
  <c r="AP1682" i="1"/>
  <c r="AQ1682" i="1"/>
  <c r="J1682" i="1"/>
  <c r="AR1682" i="1"/>
  <c r="K1682" i="1"/>
  <c r="H2590" i="1"/>
  <c r="J2590" i="1"/>
  <c r="AP2590" i="1"/>
  <c r="H2582" i="1"/>
  <c r="J2582" i="1"/>
  <c r="AP2582" i="1"/>
  <c r="H2574" i="1"/>
  <c r="J2574" i="1"/>
  <c r="AP2574" i="1"/>
  <c r="H2566" i="1"/>
  <c r="J2566" i="1"/>
  <c r="AP2566" i="1"/>
  <c r="H2558" i="1"/>
  <c r="J2558" i="1"/>
  <c r="AP2558" i="1"/>
  <c r="H2550" i="1"/>
  <c r="J2550" i="1"/>
  <c r="AP2550" i="1"/>
  <c r="H2542" i="1"/>
  <c r="J2542" i="1"/>
  <c r="AP2542" i="1"/>
  <c r="H2534" i="1"/>
  <c r="J2534" i="1"/>
  <c r="AP2534" i="1"/>
  <c r="H2526" i="1"/>
  <c r="J2526" i="1"/>
  <c r="AP2526" i="1"/>
  <c r="H2517" i="1"/>
  <c r="J2517" i="1"/>
  <c r="AP2517" i="1"/>
  <c r="H2509" i="1"/>
  <c r="J2509" i="1"/>
  <c r="AP2509" i="1"/>
  <c r="H2501" i="1"/>
  <c r="J2501" i="1"/>
  <c r="AP2501" i="1"/>
  <c r="H2493" i="1"/>
  <c r="J2493" i="1"/>
  <c r="AP2493" i="1"/>
  <c r="H2485" i="1"/>
  <c r="J2485" i="1"/>
  <c r="AP2485" i="1"/>
  <c r="H2477" i="1"/>
  <c r="J2477" i="1"/>
  <c r="AP2477" i="1"/>
  <c r="H2469" i="1"/>
  <c r="J2469" i="1"/>
  <c r="AP2469" i="1"/>
  <c r="H2461" i="1"/>
  <c r="J2461" i="1"/>
  <c r="AP2461" i="1"/>
  <c r="H2452" i="1"/>
  <c r="J2452" i="1"/>
  <c r="AP2452" i="1"/>
  <c r="H2444" i="1"/>
  <c r="J2444" i="1"/>
  <c r="AP2444" i="1"/>
  <c r="H2436" i="1"/>
  <c r="J2436" i="1"/>
  <c r="AP2436" i="1"/>
  <c r="H2428" i="1"/>
  <c r="J2428" i="1"/>
  <c r="AP2428" i="1"/>
  <c r="H2420" i="1"/>
  <c r="J2420" i="1"/>
  <c r="AP2420" i="1"/>
  <c r="H2412" i="1"/>
  <c r="J2412" i="1"/>
  <c r="AP2412" i="1"/>
  <c r="H2272" i="1"/>
  <c r="J2272" i="1"/>
  <c r="AP2272" i="1"/>
  <c r="L2223" i="1"/>
  <c r="AR2216" i="1"/>
  <c r="K2216" i="1"/>
  <c r="L2197" i="1"/>
  <c r="AS2178" i="1"/>
  <c r="AP2178" i="1"/>
  <c r="J2178" i="1"/>
  <c r="AQ2178" i="1"/>
  <c r="K2178" i="1"/>
  <c r="AR2178" i="1"/>
  <c r="J2156" i="1"/>
  <c r="AP2156" i="1"/>
  <c r="K2156" i="1"/>
  <c r="AQ2156" i="1"/>
  <c r="J2142" i="1"/>
  <c r="AP2142" i="1"/>
  <c r="K2142" i="1"/>
  <c r="AQ2142" i="1"/>
  <c r="AR2142" i="1"/>
  <c r="AS2142" i="1"/>
  <c r="L2142" i="1"/>
  <c r="AS2121" i="1"/>
  <c r="AP2121" i="1"/>
  <c r="J2121" i="1"/>
  <c r="AQ2121" i="1"/>
  <c r="K2121" i="1"/>
  <c r="AR2121" i="1"/>
  <c r="AS2094" i="1"/>
  <c r="H2094" i="1"/>
  <c r="J2094" i="1"/>
  <c r="AP2094" i="1"/>
  <c r="M2084" i="1"/>
  <c r="J2068" i="1"/>
  <c r="AP2068" i="1"/>
  <c r="K2068" i="1"/>
  <c r="AQ2068" i="1"/>
  <c r="AR2068" i="1"/>
  <c r="AS2068" i="1"/>
  <c r="L2068" i="1"/>
  <c r="J1988" i="1"/>
  <c r="AP1988" i="1"/>
  <c r="K1988" i="1"/>
  <c r="AQ1988" i="1"/>
  <c r="AR1988" i="1"/>
  <c r="AS1988" i="1"/>
  <c r="L1988" i="1"/>
  <c r="J1947" i="1"/>
  <c r="AP1947" i="1"/>
  <c r="K1947" i="1"/>
  <c r="AQ1947" i="1"/>
  <c r="AR1947" i="1"/>
  <c r="AS1947" i="1"/>
  <c r="L1947" i="1"/>
  <c r="J1926" i="1"/>
  <c r="AP1926" i="1"/>
  <c r="AQ1926" i="1"/>
  <c r="K1926" i="1"/>
  <c r="AR1926" i="1"/>
  <c r="L1926" i="1"/>
  <c r="AS1926" i="1"/>
  <c r="J1796" i="1"/>
  <c r="AP1796" i="1"/>
  <c r="AQ1796" i="1"/>
  <c r="K1796" i="1"/>
  <c r="AR1796" i="1"/>
  <c r="L1796" i="1"/>
  <c r="AS1796" i="1"/>
  <c r="J1772" i="1"/>
  <c r="AP1772" i="1"/>
  <c r="AQ1772" i="1"/>
  <c r="K1772" i="1"/>
  <c r="AR1772" i="1"/>
  <c r="L1772" i="1"/>
  <c r="AS1772" i="1"/>
  <c r="AS1666" i="1"/>
  <c r="AP1666" i="1"/>
  <c r="AQ1666" i="1"/>
  <c r="J1666" i="1"/>
  <c r="AR1666" i="1"/>
  <c r="K1666" i="1"/>
  <c r="AS1466" i="1"/>
  <c r="H1466" i="1"/>
  <c r="AP1466" i="1"/>
  <c r="J1466" i="1"/>
  <c r="AQ1466" i="1"/>
  <c r="K1466" i="1"/>
  <c r="AR1466" i="1"/>
  <c r="L1466" i="1"/>
  <c r="M2277" i="1"/>
  <c r="H2264" i="1"/>
  <c r="J2264" i="1"/>
  <c r="AP2264" i="1"/>
  <c r="K2264" i="1"/>
  <c r="AQ2264" i="1"/>
  <c r="AS2261" i="1"/>
  <c r="L2261" i="1"/>
  <c r="AS2257" i="1"/>
  <c r="AP2257" i="1"/>
  <c r="L2253" i="1"/>
  <c r="L2250" i="1"/>
  <c r="AS2243" i="1"/>
  <c r="L2242" i="1"/>
  <c r="AS2241" i="1"/>
  <c r="AP2241" i="1"/>
  <c r="J2241" i="1"/>
  <c r="AQ2241" i="1"/>
  <c r="K2241" i="1"/>
  <c r="AR2241" i="1"/>
  <c r="AS2223" i="1"/>
  <c r="J2223" i="1"/>
  <c r="AQ2216" i="1"/>
  <c r="J2216" i="1"/>
  <c r="AS2210" i="1"/>
  <c r="L2209" i="1"/>
  <c r="K2197" i="1"/>
  <c r="L2186" i="1"/>
  <c r="J2134" i="1"/>
  <c r="AP2134" i="1"/>
  <c r="K2134" i="1"/>
  <c r="AQ2134" i="1"/>
  <c r="AR2134" i="1"/>
  <c r="AS2134" i="1"/>
  <c r="L2134" i="1"/>
  <c r="AS2064" i="1"/>
  <c r="H2064" i="1"/>
  <c r="AP2064" i="1"/>
  <c r="J2064" i="1"/>
  <c r="M2064" i="1" s="1"/>
  <c r="AQ2064" i="1"/>
  <c r="J2055" i="1"/>
  <c r="AP2055" i="1"/>
  <c r="AQ2055" i="1"/>
  <c r="K2055" i="1"/>
  <c r="AR2055" i="1"/>
  <c r="L2055" i="1"/>
  <c r="AS2055" i="1"/>
  <c r="AS1880" i="1"/>
  <c r="AP1880" i="1"/>
  <c r="J1880" i="1"/>
  <c r="AQ1880" i="1"/>
  <c r="K1880" i="1"/>
  <c r="AR1880" i="1"/>
  <c r="L1880" i="1"/>
  <c r="AS1816" i="1"/>
  <c r="AP1816" i="1"/>
  <c r="J1816" i="1"/>
  <c r="AQ1816" i="1"/>
  <c r="K1816" i="1"/>
  <c r="AR1816" i="1"/>
  <c r="AS1563" i="1"/>
  <c r="H1563" i="1"/>
  <c r="AP1563" i="1"/>
  <c r="J1563" i="1"/>
  <c r="AQ1563" i="1"/>
  <c r="K1563" i="1"/>
  <c r="AR1563" i="1"/>
  <c r="L1563" i="1"/>
  <c r="AS1498" i="1"/>
  <c r="H1498" i="1"/>
  <c r="AP1498" i="1"/>
  <c r="J1498" i="1"/>
  <c r="AQ1498" i="1"/>
  <c r="K1498" i="1"/>
  <c r="AR1498" i="1"/>
  <c r="L1498" i="1"/>
  <c r="H2642" i="1"/>
  <c r="H2628" i="1"/>
  <c r="J2619" i="1"/>
  <c r="AP2619" i="1"/>
  <c r="K2619" i="1"/>
  <c r="AQ2619" i="1"/>
  <c r="H2617" i="1"/>
  <c r="H2606" i="1"/>
  <c r="J2606" i="1"/>
  <c r="M2606" i="1" s="1"/>
  <c r="AP2606" i="1"/>
  <c r="M2604" i="1"/>
  <c r="AS2604" i="1"/>
  <c r="AS2590" i="1"/>
  <c r="L2590" i="1"/>
  <c r="AS2582" i="1"/>
  <c r="L2582" i="1"/>
  <c r="AS2574" i="1"/>
  <c r="L2574" i="1"/>
  <c r="AS2566" i="1"/>
  <c r="L2566" i="1"/>
  <c r="AS2558" i="1"/>
  <c r="L2558" i="1"/>
  <c r="AS2550" i="1"/>
  <c r="L2550" i="1"/>
  <c r="AS2542" i="1"/>
  <c r="L2542" i="1"/>
  <c r="AS2534" i="1"/>
  <c r="L2534" i="1"/>
  <c r="AS2526" i="1"/>
  <c r="L2526" i="1"/>
  <c r="AS2517" i="1"/>
  <c r="L2517" i="1"/>
  <c r="AS2509" i="1"/>
  <c r="L2509" i="1"/>
  <c r="AS2501" i="1"/>
  <c r="L2501" i="1"/>
  <c r="AS2493" i="1"/>
  <c r="L2493" i="1"/>
  <c r="AS2485" i="1"/>
  <c r="L2485" i="1"/>
  <c r="AS2477" i="1"/>
  <c r="L2477" i="1"/>
  <c r="AS2469" i="1"/>
  <c r="L2469" i="1"/>
  <c r="AS2461" i="1"/>
  <c r="L2461" i="1"/>
  <c r="AS2452" i="1"/>
  <c r="L2452" i="1"/>
  <c r="AS2444" i="1"/>
  <c r="L2444" i="1"/>
  <c r="AS2436" i="1"/>
  <c r="L2436" i="1"/>
  <c r="AS2428" i="1"/>
  <c r="L2428" i="1"/>
  <c r="AS2420" i="1"/>
  <c r="L2420" i="1"/>
  <c r="AS2412" i="1"/>
  <c r="L2412" i="1"/>
  <c r="J2399" i="1"/>
  <c r="AP2399" i="1"/>
  <c r="K2399" i="1"/>
  <c r="AQ2399" i="1"/>
  <c r="J2391" i="1"/>
  <c r="AP2391" i="1"/>
  <c r="K2391" i="1"/>
  <c r="AQ2391" i="1"/>
  <c r="J2383" i="1"/>
  <c r="AP2383" i="1"/>
  <c r="K2383" i="1"/>
  <c r="AQ2383" i="1"/>
  <c r="J2375" i="1"/>
  <c r="AP2375" i="1"/>
  <c r="K2375" i="1"/>
  <c r="AQ2375" i="1"/>
  <c r="J2367" i="1"/>
  <c r="AP2367" i="1"/>
  <c r="K2367" i="1"/>
  <c r="AQ2367" i="1"/>
  <c r="J2359" i="1"/>
  <c r="AP2359" i="1"/>
  <c r="K2359" i="1"/>
  <c r="AQ2359" i="1"/>
  <c r="J2351" i="1"/>
  <c r="AP2351" i="1"/>
  <c r="K2351" i="1"/>
  <c r="AQ2351" i="1"/>
  <c r="J2343" i="1"/>
  <c r="AP2343" i="1"/>
  <c r="K2343" i="1"/>
  <c r="AQ2343" i="1"/>
  <c r="J2335" i="1"/>
  <c r="AP2335" i="1"/>
  <c r="K2335" i="1"/>
  <c r="AQ2335" i="1"/>
  <c r="J2326" i="1"/>
  <c r="AP2326" i="1"/>
  <c r="K2326" i="1"/>
  <c r="AQ2326" i="1"/>
  <c r="J2318" i="1"/>
  <c r="AP2318" i="1"/>
  <c r="K2318" i="1"/>
  <c r="AQ2318" i="1"/>
  <c r="J2310" i="1"/>
  <c r="AP2310" i="1"/>
  <c r="K2310" i="1"/>
  <c r="AQ2310" i="1"/>
  <c r="J2302" i="1"/>
  <c r="AP2302" i="1"/>
  <c r="K2302" i="1"/>
  <c r="AQ2302" i="1"/>
  <c r="J2293" i="1"/>
  <c r="AP2293" i="1"/>
  <c r="K2293" i="1"/>
  <c r="AQ2293" i="1"/>
  <c r="K2287" i="1"/>
  <c r="AQ2287" i="1"/>
  <c r="AP2287" i="1"/>
  <c r="AS2280" i="1"/>
  <c r="H2280" i="1"/>
  <c r="L2279" i="1"/>
  <c r="AS2272" i="1"/>
  <c r="L2272" i="1"/>
  <c r="AR2261" i="1"/>
  <c r="K2261" i="1"/>
  <c r="L2257" i="1"/>
  <c r="AS2253" i="1"/>
  <c r="AS2250" i="1"/>
  <c r="K2250" i="1"/>
  <c r="L2243" i="1"/>
  <c r="H2223" i="1"/>
  <c r="L2210" i="1"/>
  <c r="AS2199" i="1"/>
  <c r="H2199" i="1"/>
  <c r="AR2197" i="1"/>
  <c r="J2197" i="1"/>
  <c r="J2193" i="1"/>
  <c r="AP2193" i="1"/>
  <c r="AQ2193" i="1"/>
  <c r="K2193" i="1"/>
  <c r="AR2193" i="1"/>
  <c r="K2186" i="1"/>
  <c r="J2185" i="1"/>
  <c r="AP2185" i="1"/>
  <c r="AQ2185" i="1"/>
  <c r="K2185" i="1"/>
  <c r="AR2185" i="1"/>
  <c r="L2185" i="1"/>
  <c r="AS2185" i="1"/>
  <c r="J2177" i="1"/>
  <c r="AP2177" i="1"/>
  <c r="AQ2177" i="1"/>
  <c r="K2177" i="1"/>
  <c r="AR2177" i="1"/>
  <c r="L2177" i="1"/>
  <c r="AS2177" i="1"/>
  <c r="AS2130" i="1"/>
  <c r="H2130" i="1"/>
  <c r="AP2130" i="1"/>
  <c r="J2130" i="1"/>
  <c r="AQ2130" i="1"/>
  <c r="J2120" i="1"/>
  <c r="AP2120" i="1"/>
  <c r="AQ2120" i="1"/>
  <c r="K2120" i="1"/>
  <c r="AR2120" i="1"/>
  <c r="L2120" i="1"/>
  <c r="AS2120" i="1"/>
  <c r="J2099" i="1"/>
  <c r="AP2099" i="1"/>
  <c r="K2099" i="1"/>
  <c r="AQ2099" i="1"/>
  <c r="L2094" i="1"/>
  <c r="J2091" i="1"/>
  <c r="AP2091" i="1"/>
  <c r="K2091" i="1"/>
  <c r="AQ2091" i="1"/>
  <c r="L2091" i="1"/>
  <c r="AR2091" i="1"/>
  <c r="L2056" i="1"/>
  <c r="AS2026" i="1"/>
  <c r="AP2026" i="1"/>
  <c r="J2026" i="1"/>
  <c r="AQ2026" i="1"/>
  <c r="K2026" i="1"/>
  <c r="AR2026" i="1"/>
  <c r="L2026" i="1"/>
  <c r="J1885" i="1"/>
  <c r="AP1885" i="1"/>
  <c r="AQ1885" i="1"/>
  <c r="K1885" i="1"/>
  <c r="AR1885" i="1"/>
  <c r="L1885" i="1"/>
  <c r="AS1885" i="1"/>
  <c r="J1857" i="1"/>
  <c r="AP1857" i="1"/>
  <c r="K1857" i="1"/>
  <c r="AQ1857" i="1"/>
  <c r="AR1857" i="1"/>
  <c r="AS1857" i="1"/>
  <c r="L1857" i="1"/>
  <c r="L1751" i="1"/>
  <c r="J1729" i="1"/>
  <c r="AP1729" i="1"/>
  <c r="K1729" i="1"/>
  <c r="AQ1729" i="1"/>
  <c r="AR1729" i="1"/>
  <c r="AS1729" i="1"/>
  <c r="L1729" i="1"/>
  <c r="J1704" i="1"/>
  <c r="AP1704" i="1"/>
  <c r="K1704" i="1"/>
  <c r="AQ1704" i="1"/>
  <c r="AR1704" i="1"/>
  <c r="AS1704" i="1"/>
  <c r="L1704" i="1"/>
  <c r="L1682" i="1"/>
  <c r="H2577" i="1"/>
  <c r="H2569" i="1"/>
  <c r="H2561" i="1"/>
  <c r="H2553" i="1"/>
  <c r="AR2550" i="1"/>
  <c r="K2550" i="1"/>
  <c r="H2545" i="1"/>
  <c r="AR2542" i="1"/>
  <c r="K2542" i="1"/>
  <c r="H2537" i="1"/>
  <c r="AR2534" i="1"/>
  <c r="K2534" i="1"/>
  <c r="H2529" i="1"/>
  <c r="AR2526" i="1"/>
  <c r="K2526" i="1"/>
  <c r="H2520" i="1"/>
  <c r="AR2517" i="1"/>
  <c r="K2517" i="1"/>
  <c r="H2512" i="1"/>
  <c r="AR2509" i="1"/>
  <c r="K2509" i="1"/>
  <c r="H2504" i="1"/>
  <c r="AR2501" i="1"/>
  <c r="K2501" i="1"/>
  <c r="H2496" i="1"/>
  <c r="AR2493" i="1"/>
  <c r="K2493" i="1"/>
  <c r="H2488" i="1"/>
  <c r="AR2485" i="1"/>
  <c r="K2485" i="1"/>
  <c r="H2480" i="1"/>
  <c r="AR2477" i="1"/>
  <c r="K2477" i="1"/>
  <c r="H2472" i="1"/>
  <c r="AR2469" i="1"/>
  <c r="K2469" i="1"/>
  <c r="H2464" i="1"/>
  <c r="AR2461" i="1"/>
  <c r="K2461" i="1"/>
  <c r="H2455" i="1"/>
  <c r="AR2452" i="1"/>
  <c r="K2452" i="1"/>
  <c r="H2447" i="1"/>
  <c r="AR2444" i="1"/>
  <c r="K2444" i="1"/>
  <c r="H2439" i="1"/>
  <c r="AR2436" i="1"/>
  <c r="K2436" i="1"/>
  <c r="H2431" i="1"/>
  <c r="AR2428" i="1"/>
  <c r="K2428" i="1"/>
  <c r="H2423" i="1"/>
  <c r="AR2420" i="1"/>
  <c r="K2420" i="1"/>
  <c r="H2415" i="1"/>
  <c r="AR2412" i="1"/>
  <c r="K2412" i="1"/>
  <c r="AR2272" i="1"/>
  <c r="K2272" i="1"/>
  <c r="K2271" i="1"/>
  <c r="AQ2271" i="1"/>
  <c r="AP2271" i="1"/>
  <c r="J2271" i="1"/>
  <c r="AR2271" i="1"/>
  <c r="L2271" i="1"/>
  <c r="AS2271" i="1"/>
  <c r="AQ2261" i="1"/>
  <c r="AR2250" i="1"/>
  <c r="H2250" i="1"/>
  <c r="AS2246" i="1"/>
  <c r="H2238" i="1"/>
  <c r="J2238" i="1"/>
  <c r="AP2238" i="1"/>
  <c r="H2234" i="1"/>
  <c r="J2227" i="1"/>
  <c r="AP2227" i="1"/>
  <c r="K2227" i="1"/>
  <c r="AQ2227" i="1"/>
  <c r="AS2213" i="1"/>
  <c r="AP2213" i="1"/>
  <c r="AQ2197" i="1"/>
  <c r="J2196" i="1"/>
  <c r="AP2196" i="1"/>
  <c r="K2196" i="1"/>
  <c r="AQ2196" i="1"/>
  <c r="L2196" i="1"/>
  <c r="AR2196" i="1"/>
  <c r="H2186" i="1"/>
  <c r="L2178" i="1"/>
  <c r="H2151" i="1"/>
  <c r="J2151" i="1"/>
  <c r="AP2151" i="1"/>
  <c r="L2121" i="1"/>
  <c r="M2110" i="1"/>
  <c r="K2094" i="1"/>
  <c r="H2086" i="1"/>
  <c r="J2086" i="1"/>
  <c r="AP2086" i="1"/>
  <c r="K2086" i="1"/>
  <c r="AQ2086" i="1"/>
  <c r="H2056" i="1"/>
  <c r="J2012" i="1"/>
  <c r="AP2012" i="1"/>
  <c r="K2012" i="1"/>
  <c r="AQ2012" i="1"/>
  <c r="AR2012" i="1"/>
  <c r="AS2012" i="1"/>
  <c r="L2012" i="1"/>
  <c r="AS1945" i="1"/>
  <c r="AP1945" i="1"/>
  <c r="J1945" i="1"/>
  <c r="AQ1945" i="1"/>
  <c r="K1945" i="1"/>
  <c r="AR1945" i="1"/>
  <c r="L1945" i="1"/>
  <c r="AS1905" i="1"/>
  <c r="AP1905" i="1"/>
  <c r="J1905" i="1"/>
  <c r="AQ1905" i="1"/>
  <c r="K1905" i="1"/>
  <c r="AR1905" i="1"/>
  <c r="L1666" i="1"/>
  <c r="AQ2582" i="1"/>
  <c r="AQ2574" i="1"/>
  <c r="AQ2566" i="1"/>
  <c r="AQ2558" i="1"/>
  <c r="AQ2550" i="1"/>
  <c r="AQ2542" i="1"/>
  <c r="AQ2534" i="1"/>
  <c r="AQ2526" i="1"/>
  <c r="AQ2517" i="1"/>
  <c r="AQ2509" i="1"/>
  <c r="AQ2501" i="1"/>
  <c r="AQ2493" i="1"/>
  <c r="AQ2485" i="1"/>
  <c r="AQ2477" i="1"/>
  <c r="AQ2469" i="1"/>
  <c r="AQ2461" i="1"/>
  <c r="AQ2452" i="1"/>
  <c r="AQ2444" i="1"/>
  <c r="AQ2436" i="1"/>
  <c r="AQ2428" i="1"/>
  <c r="AQ2420" i="1"/>
  <c r="AQ2412" i="1"/>
  <c r="AS2406" i="1"/>
  <c r="AS2397" i="1"/>
  <c r="M2389" i="1"/>
  <c r="AS2389" i="1"/>
  <c r="AS2381" i="1"/>
  <c r="M2376" i="1"/>
  <c r="M2373" i="1"/>
  <c r="AS2373" i="1"/>
  <c r="AS2365" i="1"/>
  <c r="AS2357" i="1"/>
  <c r="AS2349" i="1"/>
  <c r="AS2341" i="1"/>
  <c r="M2336" i="1"/>
  <c r="AS2333" i="1"/>
  <c r="M2327" i="1"/>
  <c r="AS2324" i="1"/>
  <c r="M2319" i="1"/>
  <c r="AS2316" i="1"/>
  <c r="AS2308" i="1"/>
  <c r="M2300" i="1"/>
  <c r="AS2300" i="1"/>
  <c r="AS2291" i="1"/>
  <c r="L2287" i="1"/>
  <c r="AR2280" i="1"/>
  <c r="K2280" i="1"/>
  <c r="AS2279" i="1"/>
  <c r="AQ2272" i="1"/>
  <c r="L2264" i="1"/>
  <c r="AR2257" i="1"/>
  <c r="J2257" i="1"/>
  <c r="AS2249" i="1"/>
  <c r="H2249" i="1"/>
  <c r="AP2249" i="1"/>
  <c r="J2249" i="1"/>
  <c r="M2249" i="1" s="1"/>
  <c r="AQ2249" i="1"/>
  <c r="L2246" i="1"/>
  <c r="AQ2243" i="1"/>
  <c r="J2243" i="1"/>
  <c r="L2241" i="1"/>
  <c r="H2235" i="1"/>
  <c r="J2235" i="1"/>
  <c r="AP2235" i="1"/>
  <c r="J2230" i="1"/>
  <c r="M2230" i="1" s="1"/>
  <c r="AP2230" i="1"/>
  <c r="K2230" i="1"/>
  <c r="AQ2230" i="1"/>
  <c r="L2213" i="1"/>
  <c r="AQ2210" i="1"/>
  <c r="J2210" i="1"/>
  <c r="AR2186" i="1"/>
  <c r="H2178" i="1"/>
  <c r="J2164" i="1"/>
  <c r="M2164" i="1" s="1"/>
  <c r="AP2164" i="1"/>
  <c r="M2159" i="1"/>
  <c r="AS2159" i="1"/>
  <c r="H2159" i="1"/>
  <c r="AS2156" i="1"/>
  <c r="J2148" i="1"/>
  <c r="AP2148" i="1"/>
  <c r="K2148" i="1"/>
  <c r="AQ2148" i="1"/>
  <c r="L2148" i="1"/>
  <c r="AR2148" i="1"/>
  <c r="J2063" i="1"/>
  <c r="AP2063" i="1"/>
  <c r="AQ2063" i="1"/>
  <c r="K2063" i="1"/>
  <c r="AR2063" i="1"/>
  <c r="L2063" i="1"/>
  <c r="AS2063" i="1"/>
  <c r="J1991" i="1"/>
  <c r="AP1991" i="1"/>
  <c r="AQ1991" i="1"/>
  <c r="K1991" i="1"/>
  <c r="AR1991" i="1"/>
  <c r="L1991" i="1"/>
  <c r="AS1991" i="1"/>
  <c r="J1950" i="1"/>
  <c r="AP1950" i="1"/>
  <c r="AQ1950" i="1"/>
  <c r="K1950" i="1"/>
  <c r="AR1950" i="1"/>
  <c r="L1950" i="1"/>
  <c r="AS1950" i="1"/>
  <c r="J1923" i="1"/>
  <c r="AP1923" i="1"/>
  <c r="K1923" i="1"/>
  <c r="AQ1923" i="1"/>
  <c r="AR1923" i="1"/>
  <c r="AS1923" i="1"/>
  <c r="L1923" i="1"/>
  <c r="J1793" i="1"/>
  <c r="AP1793" i="1"/>
  <c r="K1793" i="1"/>
  <c r="AQ1793" i="1"/>
  <c r="AR1793" i="1"/>
  <c r="AS1793" i="1"/>
  <c r="L1793" i="1"/>
  <c r="J1769" i="1"/>
  <c r="AP1769" i="1"/>
  <c r="K1769" i="1"/>
  <c r="AQ1769" i="1"/>
  <c r="AR1769" i="1"/>
  <c r="AS1769" i="1"/>
  <c r="L1769" i="1"/>
  <c r="J1632" i="1"/>
  <c r="AP1632" i="1"/>
  <c r="AQ1632" i="1"/>
  <c r="K1632" i="1"/>
  <c r="AR1632" i="1"/>
  <c r="AS1632" i="1"/>
  <c r="L1632" i="1"/>
  <c r="J2611" i="1"/>
  <c r="AP2611" i="1"/>
  <c r="K2611" i="1"/>
  <c r="AQ2611" i="1"/>
  <c r="H2609" i="1"/>
  <c r="H2598" i="1"/>
  <c r="J2598" i="1"/>
  <c r="AP2598" i="1"/>
  <c r="AS2596" i="1"/>
  <c r="J2587" i="1"/>
  <c r="AP2587" i="1"/>
  <c r="K2587" i="1"/>
  <c r="AQ2587" i="1"/>
  <c r="J2579" i="1"/>
  <c r="AP2579" i="1"/>
  <c r="K2579" i="1"/>
  <c r="AQ2579" i="1"/>
  <c r="J2571" i="1"/>
  <c r="AP2571" i="1"/>
  <c r="K2571" i="1"/>
  <c r="AQ2571" i="1"/>
  <c r="J2563" i="1"/>
  <c r="AP2563" i="1"/>
  <c r="K2563" i="1"/>
  <c r="AQ2563" i="1"/>
  <c r="J2555" i="1"/>
  <c r="AP2555" i="1"/>
  <c r="K2555" i="1"/>
  <c r="AQ2555" i="1"/>
  <c r="J2547" i="1"/>
  <c r="AP2547" i="1"/>
  <c r="K2547" i="1"/>
  <c r="AQ2547" i="1"/>
  <c r="J2539" i="1"/>
  <c r="AP2539" i="1"/>
  <c r="K2539" i="1"/>
  <c r="AQ2539" i="1"/>
  <c r="J2531" i="1"/>
  <c r="AP2531" i="1"/>
  <c r="K2531" i="1"/>
  <c r="AQ2531" i="1"/>
  <c r="J2522" i="1"/>
  <c r="AP2522" i="1"/>
  <c r="K2522" i="1"/>
  <c r="AQ2522" i="1"/>
  <c r="J2514" i="1"/>
  <c r="AP2514" i="1"/>
  <c r="K2514" i="1"/>
  <c r="AQ2514" i="1"/>
  <c r="J2506" i="1"/>
  <c r="AP2506" i="1"/>
  <c r="K2506" i="1"/>
  <c r="AQ2506" i="1"/>
  <c r="J2498" i="1"/>
  <c r="AP2498" i="1"/>
  <c r="K2498" i="1"/>
  <c r="AQ2498" i="1"/>
  <c r="J2490" i="1"/>
  <c r="AP2490" i="1"/>
  <c r="K2490" i="1"/>
  <c r="AQ2490" i="1"/>
  <c r="J2482" i="1"/>
  <c r="AP2482" i="1"/>
  <c r="K2482" i="1"/>
  <c r="AQ2482" i="1"/>
  <c r="J2474" i="1"/>
  <c r="AP2474" i="1"/>
  <c r="K2474" i="1"/>
  <c r="AQ2474" i="1"/>
  <c r="J2466" i="1"/>
  <c r="AP2466" i="1"/>
  <c r="K2466" i="1"/>
  <c r="AQ2466" i="1"/>
  <c r="J2458" i="1"/>
  <c r="AP2458" i="1"/>
  <c r="K2458" i="1"/>
  <c r="AQ2458" i="1"/>
  <c r="J2449" i="1"/>
  <c r="AP2449" i="1"/>
  <c r="K2449" i="1"/>
  <c r="AQ2449" i="1"/>
  <c r="J2441" i="1"/>
  <c r="AP2441" i="1"/>
  <c r="K2441" i="1"/>
  <c r="AQ2441" i="1"/>
  <c r="J2433" i="1"/>
  <c r="AP2433" i="1"/>
  <c r="K2433" i="1"/>
  <c r="AQ2433" i="1"/>
  <c r="J2425" i="1"/>
  <c r="AP2425" i="1"/>
  <c r="K2425" i="1"/>
  <c r="AQ2425" i="1"/>
  <c r="J2417" i="1"/>
  <c r="AP2417" i="1"/>
  <c r="K2417" i="1"/>
  <c r="AQ2417" i="1"/>
  <c r="J2409" i="1"/>
  <c r="AP2409" i="1"/>
  <c r="K2409" i="1"/>
  <c r="AQ2409" i="1"/>
  <c r="L2399" i="1"/>
  <c r="H2394" i="1"/>
  <c r="J2394" i="1"/>
  <c r="AP2394" i="1"/>
  <c r="L2391" i="1"/>
  <c r="H2386" i="1"/>
  <c r="J2386" i="1"/>
  <c r="AP2386" i="1"/>
  <c r="L2383" i="1"/>
  <c r="L2381" i="1"/>
  <c r="M2379" i="1"/>
  <c r="H2378" i="1"/>
  <c r="J2378" i="1"/>
  <c r="AP2378" i="1"/>
  <c r="L2375" i="1"/>
  <c r="M2371" i="1"/>
  <c r="H2370" i="1"/>
  <c r="J2370" i="1"/>
  <c r="M2370" i="1" s="1"/>
  <c r="AP2370" i="1"/>
  <c r="L2367" i="1"/>
  <c r="L2365" i="1"/>
  <c r="H2362" i="1"/>
  <c r="J2362" i="1"/>
  <c r="M2362" i="1" s="1"/>
  <c r="AP2362" i="1"/>
  <c r="L2359" i="1"/>
  <c r="L2357" i="1"/>
  <c r="H2354" i="1"/>
  <c r="J2354" i="1"/>
  <c r="AP2354" i="1"/>
  <c r="L2351" i="1"/>
  <c r="L2349" i="1"/>
  <c r="M2347" i="1"/>
  <c r="H2346" i="1"/>
  <c r="J2346" i="1"/>
  <c r="M2346" i="1" s="1"/>
  <c r="AP2346" i="1"/>
  <c r="L2343" i="1"/>
  <c r="L2341" i="1"/>
  <c r="H2338" i="1"/>
  <c r="J2338" i="1"/>
  <c r="AP2338" i="1"/>
  <c r="L2335" i="1"/>
  <c r="L2333" i="1"/>
  <c r="M2333" i="1" s="1"/>
  <c r="H2329" i="1"/>
  <c r="J2329" i="1"/>
  <c r="AP2329" i="1"/>
  <c r="L2326" i="1"/>
  <c r="L2324" i="1"/>
  <c r="M2324" i="1" s="1"/>
  <c r="M2322" i="1"/>
  <c r="H2321" i="1"/>
  <c r="J2321" i="1"/>
  <c r="AP2321" i="1"/>
  <c r="L2318" i="1"/>
  <c r="M2314" i="1"/>
  <c r="H2313" i="1"/>
  <c r="J2313" i="1"/>
  <c r="AP2313" i="1"/>
  <c r="L2310" i="1"/>
  <c r="H2305" i="1"/>
  <c r="J2305" i="1"/>
  <c r="AP2305" i="1"/>
  <c r="L2302" i="1"/>
  <c r="M2302" i="1" s="1"/>
  <c r="M2298" i="1"/>
  <c r="H2297" i="1"/>
  <c r="J2297" i="1"/>
  <c r="AP2297" i="1"/>
  <c r="L2293" i="1"/>
  <c r="AS2287" i="1"/>
  <c r="J2287" i="1"/>
  <c r="AQ2280" i="1"/>
  <c r="J2280" i="1"/>
  <c r="AS2264" i="1"/>
  <c r="AQ2257" i="1"/>
  <c r="H2257" i="1"/>
  <c r="AR2246" i="1"/>
  <c r="K2246" i="1"/>
  <c r="AS2245" i="1"/>
  <c r="AP2243" i="1"/>
  <c r="H2243" i="1"/>
  <c r="H2241" i="1"/>
  <c r="AS2238" i="1"/>
  <c r="L2238" i="1"/>
  <c r="AS2212" i="1"/>
  <c r="AP2210" i="1"/>
  <c r="H2210" i="1"/>
  <c r="AS2194" i="1"/>
  <c r="H2194" i="1"/>
  <c r="AR2156" i="1"/>
  <c r="AS2151" i="1"/>
  <c r="L2151" i="1"/>
  <c r="J2129" i="1"/>
  <c r="AP2129" i="1"/>
  <c r="AQ2129" i="1"/>
  <c r="K2129" i="1"/>
  <c r="AR2129" i="1"/>
  <c r="L2129" i="1"/>
  <c r="AS2129" i="1"/>
  <c r="AQ2094" i="1"/>
  <c r="AS1970" i="1"/>
  <c r="AP1970" i="1"/>
  <c r="J1970" i="1"/>
  <c r="AQ1970" i="1"/>
  <c r="K1970" i="1"/>
  <c r="AR1970" i="1"/>
  <c r="AS1727" i="1"/>
  <c r="AP1727" i="1"/>
  <c r="J1727" i="1"/>
  <c r="AQ1727" i="1"/>
  <c r="K1727" i="1"/>
  <c r="AR1727" i="1"/>
  <c r="L1727" i="1"/>
  <c r="K1661" i="1"/>
  <c r="AS1595" i="1"/>
  <c r="H1595" i="1"/>
  <c r="AP1595" i="1"/>
  <c r="J1595" i="1"/>
  <c r="AQ1595" i="1"/>
  <c r="K1595" i="1"/>
  <c r="AR1595" i="1"/>
  <c r="L1595" i="1"/>
  <c r="AS1530" i="1"/>
  <c r="H1530" i="1"/>
  <c r="AP1530" i="1"/>
  <c r="J1530" i="1"/>
  <c r="AQ1530" i="1"/>
  <c r="K1530" i="1"/>
  <c r="AR1530" i="1"/>
  <c r="L1530" i="1"/>
  <c r="J2253" i="1"/>
  <c r="AP2253" i="1"/>
  <c r="K2253" i="1"/>
  <c r="AQ2253" i="1"/>
  <c r="J2242" i="1"/>
  <c r="AP2242" i="1"/>
  <c r="H2242" i="1"/>
  <c r="AQ2242" i="1"/>
  <c r="K2242" i="1"/>
  <c r="AR2242" i="1"/>
  <c r="K2223" i="1"/>
  <c r="AQ2223" i="1"/>
  <c r="AP2223" i="1"/>
  <c r="AS2216" i="1"/>
  <c r="H2216" i="1"/>
  <c r="J2209" i="1"/>
  <c r="AP2209" i="1"/>
  <c r="AQ2209" i="1"/>
  <c r="K2209" i="1"/>
  <c r="AR2209" i="1"/>
  <c r="J2190" i="1"/>
  <c r="AP2190" i="1"/>
  <c r="K2190" i="1"/>
  <c r="AQ2190" i="1"/>
  <c r="AR2190" i="1"/>
  <c r="AS2190" i="1"/>
  <c r="L2190" i="1"/>
  <c r="M2102" i="1"/>
  <c r="AS2010" i="1"/>
  <c r="AP2010" i="1"/>
  <c r="J2010" i="1"/>
  <c r="AQ2010" i="1"/>
  <c r="K2010" i="1"/>
  <c r="AR2010" i="1"/>
  <c r="L2010" i="1"/>
  <c r="J1882" i="1"/>
  <c r="AP1882" i="1"/>
  <c r="K1882" i="1"/>
  <c r="AQ1882" i="1"/>
  <c r="AR1882" i="1"/>
  <c r="AS1882" i="1"/>
  <c r="L1882" i="1"/>
  <c r="J1860" i="1"/>
  <c r="AP1860" i="1"/>
  <c r="AQ1860" i="1"/>
  <c r="K1860" i="1"/>
  <c r="AR1860" i="1"/>
  <c r="L1860" i="1"/>
  <c r="AS1860" i="1"/>
  <c r="L1838" i="1"/>
  <c r="AS1838" i="1"/>
  <c r="J1732" i="1"/>
  <c r="AP1732" i="1"/>
  <c r="AQ1732" i="1"/>
  <c r="K1732" i="1"/>
  <c r="AR1732" i="1"/>
  <c r="L1732" i="1"/>
  <c r="AS1732" i="1"/>
  <c r="J1707" i="1"/>
  <c r="AP1707" i="1"/>
  <c r="AQ1707" i="1"/>
  <c r="K1707" i="1"/>
  <c r="AR1707" i="1"/>
  <c r="L1707" i="1"/>
  <c r="AS1707" i="1"/>
  <c r="AS1698" i="1"/>
  <c r="AP1698" i="1"/>
  <c r="J1698" i="1"/>
  <c r="AQ1698" i="1"/>
  <c r="K1698" i="1"/>
  <c r="AR1698" i="1"/>
  <c r="J1289" i="1"/>
  <c r="AP1289" i="1"/>
  <c r="K1289" i="1"/>
  <c r="AQ1289" i="1"/>
  <c r="AR1289" i="1"/>
  <c r="AS1289" i="1"/>
  <c r="L1289" i="1"/>
  <c r="J1581" i="1"/>
  <c r="AP1581" i="1"/>
  <c r="K1581" i="1"/>
  <c r="AQ1581" i="1"/>
  <c r="AR1581" i="1"/>
  <c r="AS1581" i="1"/>
  <c r="L1581" i="1"/>
  <c r="J1549" i="1"/>
  <c r="AP1549" i="1"/>
  <c r="K1549" i="1"/>
  <c r="AQ1549" i="1"/>
  <c r="AR1549" i="1"/>
  <c r="AS1549" i="1"/>
  <c r="L1549" i="1"/>
  <c r="J1516" i="1"/>
  <c r="AP1516" i="1"/>
  <c r="K1516" i="1"/>
  <c r="AQ1516" i="1"/>
  <c r="AR1516" i="1"/>
  <c r="AS1516" i="1"/>
  <c r="L1516" i="1"/>
  <c r="J1484" i="1"/>
  <c r="AP1484" i="1"/>
  <c r="K1484" i="1"/>
  <c r="AQ1484" i="1"/>
  <c r="AR1484" i="1"/>
  <c r="AS1484" i="1"/>
  <c r="L1484" i="1"/>
  <c r="AS1449" i="1"/>
  <c r="H1449" i="1"/>
  <c r="AP1449" i="1"/>
  <c r="J1449" i="1"/>
  <c r="AQ1449" i="1"/>
  <c r="H1207" i="1"/>
  <c r="AP1207" i="1"/>
  <c r="J1207" i="1"/>
  <c r="AQ1207" i="1"/>
  <c r="AR1207" i="1"/>
  <c r="AS1207" i="1"/>
  <c r="K1207" i="1"/>
  <c r="L1207" i="1"/>
  <c r="J980" i="1"/>
  <c r="AP980" i="1"/>
  <c r="AQ980" i="1"/>
  <c r="K980" i="1"/>
  <c r="AR980" i="1"/>
  <c r="AS980" i="1"/>
  <c r="L980" i="1"/>
  <c r="J2126" i="1"/>
  <c r="AP2126" i="1"/>
  <c r="K2126" i="1"/>
  <c r="AQ2126" i="1"/>
  <c r="AS2113" i="1"/>
  <c r="J2112" i="1"/>
  <c r="AP2112" i="1"/>
  <c r="J2060" i="1"/>
  <c r="AP2060" i="1"/>
  <c r="K2060" i="1"/>
  <c r="AQ2060" i="1"/>
  <c r="AS2048" i="1"/>
  <c r="J2047" i="1"/>
  <c r="AP2047" i="1"/>
  <c r="AS1986" i="1"/>
  <c r="J1966" i="1"/>
  <c r="AP1966" i="1"/>
  <c r="J1963" i="1"/>
  <c r="AP1963" i="1"/>
  <c r="K1963" i="1"/>
  <c r="AQ1963" i="1"/>
  <c r="AS1921" i="1"/>
  <c r="J1901" i="1"/>
  <c r="AP1901" i="1"/>
  <c r="J1898" i="1"/>
  <c r="AP1898" i="1"/>
  <c r="K1898" i="1"/>
  <c r="AQ1898" i="1"/>
  <c r="AS1855" i="1"/>
  <c r="AS1832" i="1"/>
  <c r="J1812" i="1"/>
  <c r="AP1812" i="1"/>
  <c r="J1809" i="1"/>
  <c r="AP1809" i="1"/>
  <c r="K1809" i="1"/>
  <c r="AQ1809" i="1"/>
  <c r="M1778" i="1"/>
  <c r="AS1767" i="1"/>
  <c r="J1748" i="1"/>
  <c r="AP1748" i="1"/>
  <c r="J1745" i="1"/>
  <c r="AP1745" i="1"/>
  <c r="K1745" i="1"/>
  <c r="AQ1745" i="1"/>
  <c r="AS1702" i="1"/>
  <c r="J1653" i="1"/>
  <c r="AP1653" i="1"/>
  <c r="K1653" i="1"/>
  <c r="AQ1653" i="1"/>
  <c r="AR1653" i="1"/>
  <c r="AS1653" i="1"/>
  <c r="L1653" i="1"/>
  <c r="H1646" i="1"/>
  <c r="J1646" i="1"/>
  <c r="AP1646" i="1"/>
  <c r="H1643" i="1"/>
  <c r="J1643" i="1"/>
  <c r="AP1643" i="1"/>
  <c r="K1643" i="1"/>
  <c r="AQ1643" i="1"/>
  <c r="L1643" i="1"/>
  <c r="AR1643" i="1"/>
  <c r="H1614" i="1"/>
  <c r="J1614" i="1"/>
  <c r="AP1614" i="1"/>
  <c r="AS1603" i="1"/>
  <c r="H1603" i="1"/>
  <c r="AP1603" i="1"/>
  <c r="J1603" i="1"/>
  <c r="AQ1603" i="1"/>
  <c r="K1603" i="1"/>
  <c r="AR1603" i="1"/>
  <c r="AS1571" i="1"/>
  <c r="H1571" i="1"/>
  <c r="AP1571" i="1"/>
  <c r="J1571" i="1"/>
  <c r="AQ1571" i="1"/>
  <c r="K1571" i="1"/>
  <c r="AR1571" i="1"/>
  <c r="AS1538" i="1"/>
  <c r="H1538" i="1"/>
  <c r="AP1538" i="1"/>
  <c r="J1538" i="1"/>
  <c r="AQ1538" i="1"/>
  <c r="K1538" i="1"/>
  <c r="AR1538" i="1"/>
  <c r="AS1506" i="1"/>
  <c r="H1506" i="1"/>
  <c r="AP1506" i="1"/>
  <c r="J1506" i="1"/>
  <c r="AQ1506" i="1"/>
  <c r="K1506" i="1"/>
  <c r="AR1506" i="1"/>
  <c r="AS1474" i="1"/>
  <c r="H1474" i="1"/>
  <c r="AP1474" i="1"/>
  <c r="J1474" i="1"/>
  <c r="AQ1474" i="1"/>
  <c r="K1474" i="1"/>
  <c r="AR1474" i="1"/>
  <c r="J1378" i="1"/>
  <c r="AP1378" i="1"/>
  <c r="K1378" i="1"/>
  <c r="AQ1378" i="1"/>
  <c r="AR1378" i="1"/>
  <c r="AS1378" i="1"/>
  <c r="L1378" i="1"/>
  <c r="J1353" i="1"/>
  <c r="AP1353" i="1"/>
  <c r="K1353" i="1"/>
  <c r="AQ1353" i="1"/>
  <c r="AR1353" i="1"/>
  <c r="AS1353" i="1"/>
  <c r="L1353" i="1"/>
  <c r="AS663" i="1"/>
  <c r="H663" i="1"/>
  <c r="AP663" i="1"/>
  <c r="AQ663" i="1"/>
  <c r="J663" i="1"/>
  <c r="AR663" i="1"/>
  <c r="K663" i="1"/>
  <c r="L663" i="1"/>
  <c r="AS2638" i="1"/>
  <c r="AS2630" i="1"/>
  <c r="AS2622" i="1"/>
  <c r="AS2613" i="1"/>
  <c r="AS2605" i="1"/>
  <c r="M2605" i="1"/>
  <c r="AS2597" i="1"/>
  <c r="AS2589" i="1"/>
  <c r="AS2581" i="1"/>
  <c r="M2581" i="1"/>
  <c r="AS2573" i="1"/>
  <c r="AS2565" i="1"/>
  <c r="M2565" i="1"/>
  <c r="AS2557" i="1"/>
  <c r="M2557" i="1"/>
  <c r="AS2549" i="1"/>
  <c r="AS2541" i="1"/>
  <c r="AS2533" i="1"/>
  <c r="AS2525" i="1"/>
  <c r="AS2516" i="1"/>
  <c r="M2516" i="1"/>
  <c r="AS2508" i="1"/>
  <c r="AS2500" i="1"/>
  <c r="AS2492" i="1"/>
  <c r="AS2484" i="1"/>
  <c r="AS2476" i="1"/>
  <c r="AS2468" i="1"/>
  <c r="AS2460" i="1"/>
  <c r="AS2451" i="1"/>
  <c r="M2451" i="1"/>
  <c r="AS2443" i="1"/>
  <c r="AS2435" i="1"/>
  <c r="AS2427" i="1"/>
  <c r="AS2419" i="1"/>
  <c r="M2419" i="1"/>
  <c r="AS2411" i="1"/>
  <c r="M2411" i="1"/>
  <c r="AS2393" i="1"/>
  <c r="AS2385" i="1"/>
  <c r="M2385" i="1"/>
  <c r="AS2377" i="1"/>
  <c r="AS2369" i="1"/>
  <c r="AS2361" i="1"/>
  <c r="AS2353" i="1"/>
  <c r="M2353" i="1"/>
  <c r="AS2345" i="1"/>
  <c r="AS2337" i="1"/>
  <c r="AS2328" i="1"/>
  <c r="AS2320" i="1"/>
  <c r="AS2312" i="1"/>
  <c r="M2312" i="1"/>
  <c r="AS2304" i="1"/>
  <c r="AS2296" i="1"/>
  <c r="M2296" i="1"/>
  <c r="AS2278" i="1"/>
  <c r="M2278" i="1"/>
  <c r="AS2275" i="1"/>
  <c r="H2269" i="1"/>
  <c r="K2263" i="1"/>
  <c r="AQ2263" i="1"/>
  <c r="AS2248" i="1"/>
  <c r="AS2233" i="1"/>
  <c r="J2226" i="1"/>
  <c r="AP2226" i="1"/>
  <c r="AS2207" i="1"/>
  <c r="J2206" i="1"/>
  <c r="AP2206" i="1"/>
  <c r="K2206" i="1"/>
  <c r="AQ2206" i="1"/>
  <c r="AS2202" i="1"/>
  <c r="J2182" i="1"/>
  <c r="AP2182" i="1"/>
  <c r="K2182" i="1"/>
  <c r="AQ2182" i="1"/>
  <c r="H2172" i="1"/>
  <c r="AS2170" i="1"/>
  <c r="J2169" i="1"/>
  <c r="AP2169" i="1"/>
  <c r="AS2150" i="1"/>
  <c r="H2150" i="1"/>
  <c r="AQ2143" i="1"/>
  <c r="K2143" i="1"/>
  <c r="H2137" i="1"/>
  <c r="J2117" i="1"/>
  <c r="AP2117" i="1"/>
  <c r="K2117" i="1"/>
  <c r="AQ2117" i="1"/>
  <c r="AR2113" i="1"/>
  <c r="K2113" i="1"/>
  <c r="H2107" i="1"/>
  <c r="AS2105" i="1"/>
  <c r="J2104" i="1"/>
  <c r="AP2104" i="1"/>
  <c r="AS2085" i="1"/>
  <c r="H2085" i="1"/>
  <c r="AR2083" i="1"/>
  <c r="L2083" i="1"/>
  <c r="AQ2078" i="1"/>
  <c r="K2078" i="1"/>
  <c r="H2072" i="1"/>
  <c r="J2052" i="1"/>
  <c r="AP2052" i="1"/>
  <c r="K2052" i="1"/>
  <c r="AQ2052" i="1"/>
  <c r="AR2048" i="1"/>
  <c r="K2048" i="1"/>
  <c r="H2042" i="1"/>
  <c r="AS2040" i="1"/>
  <c r="J2039" i="1"/>
  <c r="AP2039" i="1"/>
  <c r="M2038" i="1"/>
  <c r="H2031" i="1"/>
  <c r="K2024" i="1"/>
  <c r="AQ2024" i="1"/>
  <c r="AS2024" i="1"/>
  <c r="J2023" i="1"/>
  <c r="AP2023" i="1"/>
  <c r="H2015" i="1"/>
  <c r="K2008" i="1"/>
  <c r="AQ2008" i="1"/>
  <c r="AS2008" i="1"/>
  <c r="J2007" i="1"/>
  <c r="AP2007" i="1"/>
  <c r="J2004" i="1"/>
  <c r="AP2004" i="1"/>
  <c r="K2004" i="1"/>
  <c r="AQ2004" i="1"/>
  <c r="H1994" i="1"/>
  <c r="L1986" i="1"/>
  <c r="H1975" i="1"/>
  <c r="AS1972" i="1"/>
  <c r="H1972" i="1"/>
  <c r="AS1961" i="1"/>
  <c r="J1942" i="1"/>
  <c r="AP1942" i="1"/>
  <c r="J1939" i="1"/>
  <c r="AP1939" i="1"/>
  <c r="K1939" i="1"/>
  <c r="AQ1939" i="1"/>
  <c r="L1921" i="1"/>
  <c r="AS1896" i="1"/>
  <c r="J1877" i="1"/>
  <c r="AP1877" i="1"/>
  <c r="J1874" i="1"/>
  <c r="AP1874" i="1"/>
  <c r="K1874" i="1"/>
  <c r="AQ1874" i="1"/>
  <c r="L1855" i="1"/>
  <c r="L1832" i="1"/>
  <c r="M1819" i="1"/>
  <c r="AS1807" i="1"/>
  <c r="J1788" i="1"/>
  <c r="AP1788" i="1"/>
  <c r="J1785" i="1"/>
  <c r="AP1785" i="1"/>
  <c r="K1785" i="1"/>
  <c r="AQ1785" i="1"/>
  <c r="L1767" i="1"/>
  <c r="M1754" i="1"/>
  <c r="AS1743" i="1"/>
  <c r="J1724" i="1"/>
  <c r="AP1724" i="1"/>
  <c r="J1721" i="1"/>
  <c r="AP1721" i="1"/>
  <c r="K1721" i="1"/>
  <c r="AQ1721" i="1"/>
  <c r="L1702" i="1"/>
  <c r="J1694" i="1"/>
  <c r="AP1694" i="1"/>
  <c r="AQ1694" i="1"/>
  <c r="K1694" i="1"/>
  <c r="AR1694" i="1"/>
  <c r="AS1684" i="1"/>
  <c r="H1684" i="1"/>
  <c r="J1678" i="1"/>
  <c r="AP1678" i="1"/>
  <c r="AQ1678" i="1"/>
  <c r="K1678" i="1"/>
  <c r="AR1678" i="1"/>
  <c r="AS1668" i="1"/>
  <c r="H1668" i="1"/>
  <c r="AS1640" i="1"/>
  <c r="AP1640" i="1"/>
  <c r="J1640" i="1"/>
  <c r="AQ1640" i="1"/>
  <c r="K1640" i="1"/>
  <c r="AR1640" i="1"/>
  <c r="J1589" i="1"/>
  <c r="AP1589" i="1"/>
  <c r="K1589" i="1"/>
  <c r="AQ1589" i="1"/>
  <c r="AR1589" i="1"/>
  <c r="AS1589" i="1"/>
  <c r="L1589" i="1"/>
  <c r="J1557" i="1"/>
  <c r="AP1557" i="1"/>
  <c r="K1557" i="1"/>
  <c r="AQ1557" i="1"/>
  <c r="AR1557" i="1"/>
  <c r="AS1557" i="1"/>
  <c r="L1557" i="1"/>
  <c r="J1524" i="1"/>
  <c r="AP1524" i="1"/>
  <c r="K1524" i="1"/>
  <c r="AQ1524" i="1"/>
  <c r="AR1524" i="1"/>
  <c r="AS1524" i="1"/>
  <c r="L1524" i="1"/>
  <c r="J1492" i="1"/>
  <c r="AP1492" i="1"/>
  <c r="K1492" i="1"/>
  <c r="AQ1492" i="1"/>
  <c r="AR1492" i="1"/>
  <c r="AS1492" i="1"/>
  <c r="L1492" i="1"/>
  <c r="J1459" i="1"/>
  <c r="AP1459" i="1"/>
  <c r="K1459" i="1"/>
  <c r="AQ1459" i="1"/>
  <c r="AR1459" i="1"/>
  <c r="AS1459" i="1"/>
  <c r="L1459" i="1"/>
  <c r="L1449" i="1"/>
  <c r="J1434" i="1"/>
  <c r="AP1434" i="1"/>
  <c r="K1434" i="1"/>
  <c r="AQ1434" i="1"/>
  <c r="AR1434" i="1"/>
  <c r="AS1434" i="1"/>
  <c r="L1434" i="1"/>
  <c r="J1410" i="1"/>
  <c r="AP1410" i="1"/>
  <c r="K1410" i="1"/>
  <c r="AQ1410" i="1"/>
  <c r="AR1410" i="1"/>
  <c r="AS1410" i="1"/>
  <c r="L1410" i="1"/>
  <c r="J1392" i="1"/>
  <c r="AP1392" i="1"/>
  <c r="K1392" i="1"/>
  <c r="AQ1392" i="1"/>
  <c r="AR1392" i="1"/>
  <c r="AS1392" i="1"/>
  <c r="L1392" i="1"/>
  <c r="H1381" i="1"/>
  <c r="J1381" i="1"/>
  <c r="AP1381" i="1"/>
  <c r="AQ1381" i="1"/>
  <c r="K1381" i="1"/>
  <c r="AR1381" i="1"/>
  <c r="L1381" i="1"/>
  <c r="AS1381" i="1"/>
  <c r="AS2289" i="1"/>
  <c r="J2282" i="1"/>
  <c r="AP2282" i="1"/>
  <c r="H2261" i="1"/>
  <c r="K2255" i="1"/>
  <c r="AQ2255" i="1"/>
  <c r="AS2225" i="1"/>
  <c r="J2218" i="1"/>
  <c r="AP2218" i="1"/>
  <c r="H2209" i="1"/>
  <c r="AS2205" i="1"/>
  <c r="J2201" i="1"/>
  <c r="M2201" i="1" s="1"/>
  <c r="AP2201" i="1"/>
  <c r="H2193" i="1"/>
  <c r="J2174" i="1"/>
  <c r="AP2174" i="1"/>
  <c r="K2174" i="1"/>
  <c r="AQ2174" i="1"/>
  <c r="AR2170" i="1"/>
  <c r="K2170" i="1"/>
  <c r="M2168" i="1"/>
  <c r="H2164" i="1"/>
  <c r="AS2162" i="1"/>
  <c r="J2161" i="1"/>
  <c r="AP2161" i="1"/>
  <c r="AP2143" i="1"/>
  <c r="J2143" i="1"/>
  <c r="H2142" i="1"/>
  <c r="AR2140" i="1"/>
  <c r="L2140" i="1"/>
  <c r="AQ2135" i="1"/>
  <c r="K2135" i="1"/>
  <c r="H2129" i="1"/>
  <c r="M2116" i="1"/>
  <c r="AQ2113" i="1"/>
  <c r="J2113" i="1"/>
  <c r="AS2112" i="1"/>
  <c r="L2112" i="1"/>
  <c r="J2109" i="1"/>
  <c r="AP2109" i="1"/>
  <c r="K2109" i="1"/>
  <c r="AQ2109" i="1"/>
  <c r="AR2105" i="1"/>
  <c r="K2105" i="1"/>
  <c r="M2103" i="1"/>
  <c r="H2099" i="1"/>
  <c r="AS2097" i="1"/>
  <c r="J2096" i="1"/>
  <c r="M2096" i="1" s="1"/>
  <c r="AP2096" i="1"/>
  <c r="AQ2083" i="1"/>
  <c r="K2083" i="1"/>
  <c r="AP2078" i="1"/>
  <c r="J2078" i="1"/>
  <c r="H2077" i="1"/>
  <c r="AR2075" i="1"/>
  <c r="L2075" i="1"/>
  <c r="AQ2069" i="1"/>
  <c r="K2069" i="1"/>
  <c r="H2063" i="1"/>
  <c r="AS2053" i="1"/>
  <c r="AQ2048" i="1"/>
  <c r="J2048" i="1"/>
  <c r="AS2047" i="1"/>
  <c r="L2047" i="1"/>
  <c r="J2044" i="1"/>
  <c r="AP2044" i="1"/>
  <c r="K2044" i="1"/>
  <c r="AQ2044" i="1"/>
  <c r="AR2040" i="1"/>
  <c r="K2040" i="1"/>
  <c r="J2036" i="1"/>
  <c r="AP2036" i="1"/>
  <c r="K2036" i="1"/>
  <c r="AQ2036" i="1"/>
  <c r="H2028" i="1"/>
  <c r="L2024" i="1"/>
  <c r="J2020" i="1"/>
  <c r="AP2020" i="1"/>
  <c r="K2020" i="1"/>
  <c r="AQ2020" i="1"/>
  <c r="H2012" i="1"/>
  <c r="L2008" i="1"/>
  <c r="AS2002" i="1"/>
  <c r="AR1986" i="1"/>
  <c r="K1986" i="1"/>
  <c r="J1983" i="1"/>
  <c r="M1983" i="1" s="1"/>
  <c r="AP1983" i="1"/>
  <c r="J1980" i="1"/>
  <c r="AP1980" i="1"/>
  <c r="K1980" i="1"/>
  <c r="AQ1980" i="1"/>
  <c r="H1970" i="1"/>
  <c r="AS1966" i="1"/>
  <c r="L1966" i="1"/>
  <c r="L1961" i="1"/>
  <c r="H1950" i="1"/>
  <c r="H1947" i="1"/>
  <c r="AS1937" i="1"/>
  <c r="AR1921" i="1"/>
  <c r="K1921" i="1"/>
  <c r="J1918" i="1"/>
  <c r="AP1918" i="1"/>
  <c r="J1915" i="1"/>
  <c r="AP1915" i="1"/>
  <c r="K1915" i="1"/>
  <c r="AQ1915" i="1"/>
  <c r="H1905" i="1"/>
  <c r="AS1901" i="1"/>
  <c r="L1901" i="1"/>
  <c r="L1896" i="1"/>
  <c r="H1885" i="1"/>
  <c r="H1882" i="1"/>
  <c r="AS1872" i="1"/>
  <c r="AR1855" i="1"/>
  <c r="K1855" i="1"/>
  <c r="J1852" i="1"/>
  <c r="AP1852" i="1"/>
  <c r="J1849" i="1"/>
  <c r="AP1849" i="1"/>
  <c r="K1849" i="1"/>
  <c r="AQ1849" i="1"/>
  <c r="AR1832" i="1"/>
  <c r="K1832" i="1"/>
  <c r="J1829" i="1"/>
  <c r="M1829" i="1" s="1"/>
  <c r="AP1829" i="1"/>
  <c r="J1826" i="1"/>
  <c r="AP1826" i="1"/>
  <c r="K1826" i="1"/>
  <c r="AQ1826" i="1"/>
  <c r="H1816" i="1"/>
  <c r="AS1812" i="1"/>
  <c r="L1812" i="1"/>
  <c r="L1807" i="1"/>
  <c r="H1796" i="1"/>
  <c r="M1794" i="1"/>
  <c r="H1793" i="1"/>
  <c r="AS1783" i="1"/>
  <c r="AR1767" i="1"/>
  <c r="K1767" i="1"/>
  <c r="J1764" i="1"/>
  <c r="AP1764" i="1"/>
  <c r="J1761" i="1"/>
  <c r="AP1761" i="1"/>
  <c r="K1761" i="1"/>
  <c r="AQ1761" i="1"/>
  <c r="H1751" i="1"/>
  <c r="AS1748" i="1"/>
  <c r="L1748" i="1"/>
  <c r="L1743" i="1"/>
  <c r="H1732" i="1"/>
  <c r="H1729" i="1"/>
  <c r="AS1718" i="1"/>
  <c r="AR1702" i="1"/>
  <c r="K1702" i="1"/>
  <c r="H1698" i="1"/>
  <c r="J1697" i="1"/>
  <c r="AP1697" i="1"/>
  <c r="K1697" i="1"/>
  <c r="AQ1697" i="1"/>
  <c r="L1697" i="1"/>
  <c r="AR1697" i="1"/>
  <c r="M1689" i="1"/>
  <c r="L1684" i="1"/>
  <c r="H1682" i="1"/>
  <c r="J1681" i="1"/>
  <c r="AP1681" i="1"/>
  <c r="K1681" i="1"/>
  <c r="AQ1681" i="1"/>
  <c r="L1681" i="1"/>
  <c r="AR1681" i="1"/>
  <c r="L1668" i="1"/>
  <c r="H1666" i="1"/>
  <c r="J1665" i="1"/>
  <c r="AP1665" i="1"/>
  <c r="K1665" i="1"/>
  <c r="AQ1665" i="1"/>
  <c r="L1665" i="1"/>
  <c r="AR1665" i="1"/>
  <c r="J1658" i="1"/>
  <c r="AP1658" i="1"/>
  <c r="K1658" i="1"/>
  <c r="AQ1658" i="1"/>
  <c r="AR1658" i="1"/>
  <c r="AS1658" i="1"/>
  <c r="L1658" i="1"/>
  <c r="AS1646" i="1"/>
  <c r="L1646" i="1"/>
  <c r="AS1633" i="1"/>
  <c r="AP1633" i="1"/>
  <c r="AS1614" i="1"/>
  <c r="L1614" i="1"/>
  <c r="AS1611" i="1"/>
  <c r="H1611" i="1"/>
  <c r="AP1611" i="1"/>
  <c r="J1611" i="1"/>
  <c r="AQ1611" i="1"/>
  <c r="AS1579" i="1"/>
  <c r="H1579" i="1"/>
  <c r="AP1579" i="1"/>
  <c r="J1579" i="1"/>
  <c r="AQ1579" i="1"/>
  <c r="K1579" i="1"/>
  <c r="AR1579" i="1"/>
  <c r="AS1547" i="1"/>
  <c r="H1547" i="1"/>
  <c r="AP1547" i="1"/>
  <c r="J1547" i="1"/>
  <c r="AQ1547" i="1"/>
  <c r="K1547" i="1"/>
  <c r="AR1547" i="1"/>
  <c r="AS1514" i="1"/>
  <c r="H1514" i="1"/>
  <c r="AP1514" i="1"/>
  <c r="J1514" i="1"/>
  <c r="AQ1514" i="1"/>
  <c r="K1514" i="1"/>
  <c r="AR1514" i="1"/>
  <c r="AS1482" i="1"/>
  <c r="H1482" i="1"/>
  <c r="AP1482" i="1"/>
  <c r="J1482" i="1"/>
  <c r="AQ1482" i="1"/>
  <c r="K1482" i="1"/>
  <c r="AR1482" i="1"/>
  <c r="K1449" i="1"/>
  <c r="AS1430" i="1"/>
  <c r="H1430" i="1"/>
  <c r="AP1430" i="1"/>
  <c r="J1430" i="1"/>
  <c r="AQ1430" i="1"/>
  <c r="AR1430" i="1"/>
  <c r="K1430" i="1"/>
  <c r="L1430" i="1"/>
  <c r="H1413" i="1"/>
  <c r="J1413" i="1"/>
  <c r="AP1413" i="1"/>
  <c r="AQ1413" i="1"/>
  <c r="K1413" i="1"/>
  <c r="AR1413" i="1"/>
  <c r="L1413" i="1"/>
  <c r="AS1413" i="1"/>
  <c r="AS910" i="1"/>
  <c r="AP910" i="1"/>
  <c r="J910" i="1"/>
  <c r="AQ910" i="1"/>
  <c r="AR910" i="1"/>
  <c r="K910" i="1"/>
  <c r="L910" i="1"/>
  <c r="J904" i="1"/>
  <c r="AP904" i="1"/>
  <c r="K904" i="1"/>
  <c r="AQ904" i="1"/>
  <c r="AR904" i="1"/>
  <c r="AS904" i="1"/>
  <c r="L904" i="1"/>
  <c r="AP2649" i="1"/>
  <c r="AP2641" i="1"/>
  <c r="AQ2638" i="1"/>
  <c r="AP2633" i="1"/>
  <c r="AQ2630" i="1"/>
  <c r="AP2625" i="1"/>
  <c r="AQ2622" i="1"/>
  <c r="AP2616" i="1"/>
  <c r="AS2615" i="1"/>
  <c r="AQ2613" i="1"/>
  <c r="AP2608" i="1"/>
  <c r="AS2607" i="1"/>
  <c r="AQ2605" i="1"/>
  <c r="AP2600" i="1"/>
  <c r="AS2599" i="1"/>
  <c r="AQ2597" i="1"/>
  <c r="AP2592" i="1"/>
  <c r="AS2591" i="1"/>
  <c r="AQ2589" i="1"/>
  <c r="AP2584" i="1"/>
  <c r="AS2583" i="1"/>
  <c r="AQ2581" i="1"/>
  <c r="AP2576" i="1"/>
  <c r="AS2575" i="1"/>
  <c r="AQ2573" i="1"/>
  <c r="AP2568" i="1"/>
  <c r="AS2567" i="1"/>
  <c r="AQ2565" i="1"/>
  <c r="AP2560" i="1"/>
  <c r="AS2559" i="1"/>
  <c r="AQ2557" i="1"/>
  <c r="AP2552" i="1"/>
  <c r="AS2551" i="1"/>
  <c r="AQ2549" i="1"/>
  <c r="AP2544" i="1"/>
  <c r="AS2543" i="1"/>
  <c r="AQ2541" i="1"/>
  <c r="AP2536" i="1"/>
  <c r="AS2535" i="1"/>
  <c r="AQ2533" i="1"/>
  <c r="AP2528" i="1"/>
  <c r="AS2527" i="1"/>
  <c r="AQ2525" i="1"/>
  <c r="AP2519" i="1"/>
  <c r="AS2518" i="1"/>
  <c r="AQ2516" i="1"/>
  <c r="AP2511" i="1"/>
  <c r="AS2510" i="1"/>
  <c r="AQ2508" i="1"/>
  <c r="AP2503" i="1"/>
  <c r="AS2502" i="1"/>
  <c r="AQ2500" i="1"/>
  <c r="AP2495" i="1"/>
  <c r="AS2494" i="1"/>
  <c r="AQ2492" i="1"/>
  <c r="AP2487" i="1"/>
  <c r="AS2486" i="1"/>
  <c r="AQ2484" i="1"/>
  <c r="AP2479" i="1"/>
  <c r="AS2478" i="1"/>
  <c r="AQ2476" i="1"/>
  <c r="AP2471" i="1"/>
  <c r="AS2470" i="1"/>
  <c r="AQ2468" i="1"/>
  <c r="AP2463" i="1"/>
  <c r="AS2462" i="1"/>
  <c r="AQ2460" i="1"/>
  <c r="AP2454" i="1"/>
  <c r="AS2453" i="1"/>
  <c r="AQ2451" i="1"/>
  <c r="AP2446" i="1"/>
  <c r="AS2445" i="1"/>
  <c r="AQ2443" i="1"/>
  <c r="AP2438" i="1"/>
  <c r="AS2437" i="1"/>
  <c r="AQ2435" i="1"/>
  <c r="AP2430" i="1"/>
  <c r="AS2429" i="1"/>
  <c r="AQ2427" i="1"/>
  <c r="AP2422" i="1"/>
  <c r="AS2421" i="1"/>
  <c r="AQ2419" i="1"/>
  <c r="AP2414" i="1"/>
  <c r="AS2413" i="1"/>
  <c r="AQ2411" i="1"/>
  <c r="AP2396" i="1"/>
  <c r="AS2395" i="1"/>
  <c r="AQ2393" i="1"/>
  <c r="AP2388" i="1"/>
  <c r="AS2387" i="1"/>
  <c r="AQ2385" i="1"/>
  <c r="AP2380" i="1"/>
  <c r="AS2379" i="1"/>
  <c r="AQ2377" i="1"/>
  <c r="AP2372" i="1"/>
  <c r="AS2371" i="1"/>
  <c r="AQ2369" i="1"/>
  <c r="AP2364" i="1"/>
  <c r="AS2363" i="1"/>
  <c r="AQ2361" i="1"/>
  <c r="AP2356" i="1"/>
  <c r="AS2355" i="1"/>
  <c r="AQ2353" i="1"/>
  <c r="AP2348" i="1"/>
  <c r="AS2347" i="1"/>
  <c r="AQ2345" i="1"/>
  <c r="AP2340" i="1"/>
  <c r="AS2339" i="1"/>
  <c r="AQ2337" i="1"/>
  <c r="AP2331" i="1"/>
  <c r="AS2330" i="1"/>
  <c r="AQ2328" i="1"/>
  <c r="AP2323" i="1"/>
  <c r="AS2322" i="1"/>
  <c r="AQ2320" i="1"/>
  <c r="AP2315" i="1"/>
  <c r="AS2314" i="1"/>
  <c r="AQ2312" i="1"/>
  <c r="AP2307" i="1"/>
  <c r="AS2306" i="1"/>
  <c r="AQ2304" i="1"/>
  <c r="AP2299" i="1"/>
  <c r="AS2298" i="1"/>
  <c r="AQ2296" i="1"/>
  <c r="AP2290" i="1"/>
  <c r="AR2289" i="1"/>
  <c r="K2289" i="1"/>
  <c r="M2289" i="1" s="1"/>
  <c r="AP2286" i="1"/>
  <c r="AP2283" i="1"/>
  <c r="AS2282" i="1"/>
  <c r="L2282" i="1"/>
  <c r="M2281" i="1"/>
  <c r="AS2281" i="1"/>
  <c r="AQ2278" i="1"/>
  <c r="AQ2275" i="1"/>
  <c r="J2274" i="1"/>
  <c r="AP2274" i="1"/>
  <c r="AR2263" i="1"/>
  <c r="J2263" i="1"/>
  <c r="AS2262" i="1"/>
  <c r="AS2259" i="1"/>
  <c r="AP2256" i="1"/>
  <c r="AS2255" i="1"/>
  <c r="L2255" i="1"/>
  <c r="H2253" i="1"/>
  <c r="AQ2248" i="1"/>
  <c r="K2247" i="1"/>
  <c r="M2247" i="1" s="1"/>
  <c r="AQ2247" i="1"/>
  <c r="AQ2237" i="1"/>
  <c r="AQ2233" i="1"/>
  <c r="J2233" i="1"/>
  <c r="AS2232" i="1"/>
  <c r="AR2229" i="1"/>
  <c r="AR2226" i="1"/>
  <c r="K2226" i="1"/>
  <c r="AR2225" i="1"/>
  <c r="K2225" i="1"/>
  <c r="AP2222" i="1"/>
  <c r="AP2219" i="1"/>
  <c r="AS2218" i="1"/>
  <c r="L2218" i="1"/>
  <c r="AS2217" i="1"/>
  <c r="AQ2207" i="1"/>
  <c r="L2206" i="1"/>
  <c r="AR2205" i="1"/>
  <c r="K2205" i="1"/>
  <c r="M2205" i="1" s="1"/>
  <c r="AQ2202" i="1"/>
  <c r="M2200" i="1"/>
  <c r="H2185" i="1"/>
  <c r="AS2175" i="1"/>
  <c r="AQ2170" i="1"/>
  <c r="J2170" i="1"/>
  <c r="AS2169" i="1"/>
  <c r="L2169" i="1"/>
  <c r="M2169" i="1" s="1"/>
  <c r="J2166" i="1"/>
  <c r="AP2166" i="1"/>
  <c r="K2166" i="1"/>
  <c r="AQ2166" i="1"/>
  <c r="AR2162" i="1"/>
  <c r="K2162" i="1"/>
  <c r="H2156" i="1"/>
  <c r="AS2154" i="1"/>
  <c r="J2153" i="1"/>
  <c r="AP2153" i="1"/>
  <c r="AQ2140" i="1"/>
  <c r="AP2135" i="1"/>
  <c r="H2134" i="1"/>
  <c r="L2126" i="1"/>
  <c r="H2120" i="1"/>
  <c r="AP2113" i="1"/>
  <c r="AR2112" i="1"/>
  <c r="K2112" i="1"/>
  <c r="AS2110" i="1"/>
  <c r="AQ2105" i="1"/>
  <c r="J2105" i="1"/>
  <c r="AS2104" i="1"/>
  <c r="L2104" i="1"/>
  <c r="J2101" i="1"/>
  <c r="AP2101" i="1"/>
  <c r="K2101" i="1"/>
  <c r="AQ2101" i="1"/>
  <c r="AR2097" i="1"/>
  <c r="K2097" i="1"/>
  <c r="H2091" i="1"/>
  <c r="M2089" i="1"/>
  <c r="AS2089" i="1"/>
  <c r="J2088" i="1"/>
  <c r="M2088" i="1" s="1"/>
  <c r="AP2088" i="1"/>
  <c r="AP2083" i="1"/>
  <c r="AQ2075" i="1"/>
  <c r="AP2069" i="1"/>
  <c r="H2068" i="1"/>
  <c r="L2060" i="1"/>
  <c r="H2055" i="1"/>
  <c r="M2052" i="1"/>
  <c r="AP2048" i="1"/>
  <c r="AR2047" i="1"/>
  <c r="K2047" i="1"/>
  <c r="AS2045" i="1"/>
  <c r="AQ2040" i="1"/>
  <c r="J2040" i="1"/>
  <c r="AS2039" i="1"/>
  <c r="L2039" i="1"/>
  <c r="M2035" i="1"/>
  <c r="AS2034" i="1"/>
  <c r="H2026" i="1"/>
  <c r="J2024" i="1"/>
  <c r="AS2023" i="1"/>
  <c r="L2023" i="1"/>
  <c r="AS2018" i="1"/>
  <c r="H2010" i="1"/>
  <c r="J2008" i="1"/>
  <c r="AS2007" i="1"/>
  <c r="L2007" i="1"/>
  <c r="L2002" i="1"/>
  <c r="H1991" i="1"/>
  <c r="H1988" i="1"/>
  <c r="AQ1986" i="1"/>
  <c r="J1986" i="1"/>
  <c r="AS1978" i="1"/>
  <c r="AR1966" i="1"/>
  <c r="K1966" i="1"/>
  <c r="L1963" i="1"/>
  <c r="AR1961" i="1"/>
  <c r="K1961" i="1"/>
  <c r="J1958" i="1"/>
  <c r="AP1958" i="1"/>
  <c r="J1955" i="1"/>
  <c r="AP1955" i="1"/>
  <c r="K1955" i="1"/>
  <c r="AQ1955" i="1"/>
  <c r="H1945" i="1"/>
  <c r="AS1942" i="1"/>
  <c r="L1942" i="1"/>
  <c r="L1937" i="1"/>
  <c r="H1926" i="1"/>
  <c r="H1923" i="1"/>
  <c r="AQ1921" i="1"/>
  <c r="J1921" i="1"/>
  <c r="AS1913" i="1"/>
  <c r="AR1901" i="1"/>
  <c r="K1901" i="1"/>
  <c r="L1898" i="1"/>
  <c r="AR1896" i="1"/>
  <c r="K1896" i="1"/>
  <c r="J1893" i="1"/>
  <c r="M1893" i="1" s="1"/>
  <c r="AP1893" i="1"/>
  <c r="J1890" i="1"/>
  <c r="AP1890" i="1"/>
  <c r="K1890" i="1"/>
  <c r="AQ1890" i="1"/>
  <c r="H1880" i="1"/>
  <c r="AS1877" i="1"/>
  <c r="L1877" i="1"/>
  <c r="L1872" i="1"/>
  <c r="H1860" i="1"/>
  <c r="H1857" i="1"/>
  <c r="AQ1855" i="1"/>
  <c r="J1855" i="1"/>
  <c r="AS1847" i="1"/>
  <c r="AQ1832" i="1"/>
  <c r="J1832" i="1"/>
  <c r="AS1824" i="1"/>
  <c r="AR1812" i="1"/>
  <c r="K1812" i="1"/>
  <c r="L1809" i="1"/>
  <c r="AR1807" i="1"/>
  <c r="K1807" i="1"/>
  <c r="J1804" i="1"/>
  <c r="M1804" i="1" s="1"/>
  <c r="AP1804" i="1"/>
  <c r="J1801" i="1"/>
  <c r="AP1801" i="1"/>
  <c r="K1801" i="1"/>
  <c r="AQ1801" i="1"/>
  <c r="H1791" i="1"/>
  <c r="AS1788" i="1"/>
  <c r="L1788" i="1"/>
  <c r="L1783" i="1"/>
  <c r="H1772" i="1"/>
  <c r="H1769" i="1"/>
  <c r="AQ1767" i="1"/>
  <c r="J1767" i="1"/>
  <c r="AS1759" i="1"/>
  <c r="AR1748" i="1"/>
  <c r="K1748" i="1"/>
  <c r="L1745" i="1"/>
  <c r="AR1743" i="1"/>
  <c r="K1743" i="1"/>
  <c r="J1740" i="1"/>
  <c r="AP1740" i="1"/>
  <c r="J1737" i="1"/>
  <c r="AP1737" i="1"/>
  <c r="K1737" i="1"/>
  <c r="AQ1737" i="1"/>
  <c r="H1727" i="1"/>
  <c r="AS1724" i="1"/>
  <c r="L1724" i="1"/>
  <c r="L1718" i="1"/>
  <c r="H1707" i="1"/>
  <c r="H1704" i="1"/>
  <c r="AQ1702" i="1"/>
  <c r="J1702" i="1"/>
  <c r="AR1684" i="1"/>
  <c r="K1684" i="1"/>
  <c r="AR1668" i="1"/>
  <c r="K1668" i="1"/>
  <c r="AR1646" i="1"/>
  <c r="K1646" i="1"/>
  <c r="J1641" i="1"/>
  <c r="AP1641" i="1"/>
  <c r="AQ1641" i="1"/>
  <c r="K1641" i="1"/>
  <c r="AR1641" i="1"/>
  <c r="L1641" i="1"/>
  <c r="AS1641" i="1"/>
  <c r="L1633" i="1"/>
  <c r="AR1614" i="1"/>
  <c r="K1614" i="1"/>
  <c r="L1603" i="1"/>
  <c r="J1597" i="1"/>
  <c r="AP1597" i="1"/>
  <c r="K1597" i="1"/>
  <c r="AQ1597" i="1"/>
  <c r="AR1597" i="1"/>
  <c r="AS1597" i="1"/>
  <c r="L1597" i="1"/>
  <c r="L1571" i="1"/>
  <c r="J1565" i="1"/>
  <c r="AP1565" i="1"/>
  <c r="K1565" i="1"/>
  <c r="AQ1565" i="1"/>
  <c r="AR1565" i="1"/>
  <c r="AS1565" i="1"/>
  <c r="L1565" i="1"/>
  <c r="L1538" i="1"/>
  <c r="J1532" i="1"/>
  <c r="AP1532" i="1"/>
  <c r="K1532" i="1"/>
  <c r="AQ1532" i="1"/>
  <c r="AR1532" i="1"/>
  <c r="AS1532" i="1"/>
  <c r="L1532" i="1"/>
  <c r="L1506" i="1"/>
  <c r="J1500" i="1"/>
  <c r="AP1500" i="1"/>
  <c r="K1500" i="1"/>
  <c r="AQ1500" i="1"/>
  <c r="AR1500" i="1"/>
  <c r="AS1500" i="1"/>
  <c r="L1500" i="1"/>
  <c r="L1474" i="1"/>
  <c r="J1468" i="1"/>
  <c r="AP1468" i="1"/>
  <c r="K1468" i="1"/>
  <c r="AQ1468" i="1"/>
  <c r="AR1468" i="1"/>
  <c r="AS1468" i="1"/>
  <c r="L1468" i="1"/>
  <c r="AS2588" i="1"/>
  <c r="AS2580" i="1"/>
  <c r="AS2572" i="1"/>
  <c r="AS2564" i="1"/>
  <c r="AS2556" i="1"/>
  <c r="AS2548" i="1"/>
  <c r="AS2540" i="1"/>
  <c r="AS2532" i="1"/>
  <c r="AS2523" i="1"/>
  <c r="AS2515" i="1"/>
  <c r="AS2507" i="1"/>
  <c r="AS2499" i="1"/>
  <c r="AS2491" i="1"/>
  <c r="AS2483" i="1"/>
  <c r="AS2475" i="1"/>
  <c r="AS2467" i="1"/>
  <c r="AS2459" i="1"/>
  <c r="AS2450" i="1"/>
  <c r="AS2442" i="1"/>
  <c r="AS2434" i="1"/>
  <c r="AS2426" i="1"/>
  <c r="AS2418" i="1"/>
  <c r="AS2410" i="1"/>
  <c r="AS2400" i="1"/>
  <c r="AS2392" i="1"/>
  <c r="AS2384" i="1"/>
  <c r="AS2376" i="1"/>
  <c r="AS2368" i="1"/>
  <c r="AS2360" i="1"/>
  <c r="AS2352" i="1"/>
  <c r="AS2344" i="1"/>
  <c r="AS2336" i="1"/>
  <c r="AS2327" i="1"/>
  <c r="AS2319" i="1"/>
  <c r="AS2311" i="1"/>
  <c r="AS2303" i="1"/>
  <c r="AS2295" i="1"/>
  <c r="AS2288" i="1"/>
  <c r="AS2273" i="1"/>
  <c r="J2266" i="1"/>
  <c r="M2266" i="1" s="1"/>
  <c r="AP2266" i="1"/>
  <c r="AS2254" i="1"/>
  <c r="AS2251" i="1"/>
  <c r="H2245" i="1"/>
  <c r="K2239" i="1"/>
  <c r="M2239" i="1" s="1"/>
  <c r="AQ2239" i="1"/>
  <c r="AS2224" i="1"/>
  <c r="H2212" i="1"/>
  <c r="H2196" i="1"/>
  <c r="H2190" i="1"/>
  <c r="H2177" i="1"/>
  <c r="AS2167" i="1"/>
  <c r="J2158" i="1"/>
  <c r="AP2158" i="1"/>
  <c r="K2158" i="1"/>
  <c r="AQ2158" i="1"/>
  <c r="H2148" i="1"/>
  <c r="AS2146" i="1"/>
  <c r="J2145" i="1"/>
  <c r="AP2145" i="1"/>
  <c r="AS2126" i="1"/>
  <c r="H2126" i="1"/>
  <c r="AQ2112" i="1"/>
  <c r="H2112" i="1"/>
  <c r="AS2102" i="1"/>
  <c r="J2093" i="1"/>
  <c r="AP2093" i="1"/>
  <c r="K2093" i="1"/>
  <c r="AQ2093" i="1"/>
  <c r="M2087" i="1"/>
  <c r="H2083" i="1"/>
  <c r="M2081" i="1"/>
  <c r="AS2081" i="1"/>
  <c r="J2080" i="1"/>
  <c r="M2080" i="1" s="1"/>
  <c r="AP2080" i="1"/>
  <c r="AS2060" i="1"/>
  <c r="H2060" i="1"/>
  <c r="AQ2047" i="1"/>
  <c r="H2047" i="1"/>
  <c r="J1999" i="1"/>
  <c r="M1999" i="1" s="1"/>
  <c r="AP1999" i="1"/>
  <c r="J1996" i="1"/>
  <c r="AP1996" i="1"/>
  <c r="K1996" i="1"/>
  <c r="AQ1996" i="1"/>
  <c r="AP1986" i="1"/>
  <c r="H1986" i="1"/>
  <c r="AQ1966" i="1"/>
  <c r="H1966" i="1"/>
  <c r="AS1963" i="1"/>
  <c r="H1963" i="1"/>
  <c r="AQ1961" i="1"/>
  <c r="J1961" i="1"/>
  <c r="AS1953" i="1"/>
  <c r="AR1942" i="1"/>
  <c r="K1942" i="1"/>
  <c r="L1939" i="1"/>
  <c r="J1934" i="1"/>
  <c r="AP1934" i="1"/>
  <c r="J1931" i="1"/>
  <c r="AP1931" i="1"/>
  <c r="K1931" i="1"/>
  <c r="AQ1931" i="1"/>
  <c r="AP1921" i="1"/>
  <c r="H1921" i="1"/>
  <c r="AQ1901" i="1"/>
  <c r="H1901" i="1"/>
  <c r="AS1898" i="1"/>
  <c r="H1898" i="1"/>
  <c r="AQ1896" i="1"/>
  <c r="J1896" i="1"/>
  <c r="M1888" i="1"/>
  <c r="AS1888" i="1"/>
  <c r="AR1877" i="1"/>
  <c r="K1877" i="1"/>
  <c r="L1874" i="1"/>
  <c r="J1868" i="1"/>
  <c r="AP1868" i="1"/>
  <c r="J1865" i="1"/>
  <c r="AP1865" i="1"/>
  <c r="K1865" i="1"/>
  <c r="AQ1865" i="1"/>
  <c r="AP1855" i="1"/>
  <c r="H1855" i="1"/>
  <c r="AP1832" i="1"/>
  <c r="H1832" i="1"/>
  <c r="AQ1812" i="1"/>
  <c r="H1812" i="1"/>
  <c r="AS1809" i="1"/>
  <c r="H1809" i="1"/>
  <c r="AQ1807" i="1"/>
  <c r="J1807" i="1"/>
  <c r="AS1799" i="1"/>
  <c r="AR1788" i="1"/>
  <c r="K1788" i="1"/>
  <c r="L1785" i="1"/>
  <c r="AR1783" i="1"/>
  <c r="K1783" i="1"/>
  <c r="J1780" i="1"/>
  <c r="M1780" i="1" s="1"/>
  <c r="AP1780" i="1"/>
  <c r="J1777" i="1"/>
  <c r="AP1777" i="1"/>
  <c r="K1777" i="1"/>
  <c r="AQ1777" i="1"/>
  <c r="AP1767" i="1"/>
  <c r="H1767" i="1"/>
  <c r="AS1764" i="1"/>
  <c r="L1764" i="1"/>
  <c r="AQ1748" i="1"/>
  <c r="H1748" i="1"/>
  <c r="AS1745" i="1"/>
  <c r="H1745" i="1"/>
  <c r="AQ1743" i="1"/>
  <c r="J1743" i="1"/>
  <c r="AS1735" i="1"/>
  <c r="AR1724" i="1"/>
  <c r="K1724" i="1"/>
  <c r="L1721" i="1"/>
  <c r="AR1718" i="1"/>
  <c r="K1718" i="1"/>
  <c r="J1715" i="1"/>
  <c r="M1715" i="1" s="1"/>
  <c r="AP1715" i="1"/>
  <c r="J1712" i="1"/>
  <c r="AP1712" i="1"/>
  <c r="K1712" i="1"/>
  <c r="AQ1712" i="1"/>
  <c r="AP1702" i="1"/>
  <c r="H1702" i="1"/>
  <c r="M1695" i="1"/>
  <c r="AS1695" i="1"/>
  <c r="L1694" i="1"/>
  <c r="AQ1684" i="1"/>
  <c r="J1684" i="1"/>
  <c r="AS1679" i="1"/>
  <c r="L1678" i="1"/>
  <c r="AQ1668" i="1"/>
  <c r="J1668" i="1"/>
  <c r="M1663" i="1"/>
  <c r="AS1663" i="1"/>
  <c r="AQ1646" i="1"/>
  <c r="L1640" i="1"/>
  <c r="H1635" i="1"/>
  <c r="J1635" i="1"/>
  <c r="M1635" i="1" s="1"/>
  <c r="AP1635" i="1"/>
  <c r="K1633" i="1"/>
  <c r="AQ1614" i="1"/>
  <c r="L1611" i="1"/>
  <c r="AS1587" i="1"/>
  <c r="H1587" i="1"/>
  <c r="AP1587" i="1"/>
  <c r="J1587" i="1"/>
  <c r="AQ1587" i="1"/>
  <c r="K1587" i="1"/>
  <c r="AR1587" i="1"/>
  <c r="AS1555" i="1"/>
  <c r="H1555" i="1"/>
  <c r="AP1555" i="1"/>
  <c r="J1555" i="1"/>
  <c r="AQ1555" i="1"/>
  <c r="K1555" i="1"/>
  <c r="AR1555" i="1"/>
  <c r="AS1522" i="1"/>
  <c r="H1522" i="1"/>
  <c r="AP1522" i="1"/>
  <c r="J1522" i="1"/>
  <c r="AQ1522" i="1"/>
  <c r="K1522" i="1"/>
  <c r="AR1522" i="1"/>
  <c r="AS1490" i="1"/>
  <c r="H1490" i="1"/>
  <c r="AP1490" i="1"/>
  <c r="J1490" i="1"/>
  <c r="AQ1490" i="1"/>
  <c r="K1490" i="1"/>
  <c r="AR1490" i="1"/>
  <c r="AR1449" i="1"/>
  <c r="K1420" i="1"/>
  <c r="AQ1420" i="1"/>
  <c r="AS1420" i="1"/>
  <c r="AP1420" i="1"/>
  <c r="AR1420" i="1"/>
  <c r="J1420" i="1"/>
  <c r="L1420" i="1"/>
  <c r="H1403" i="1"/>
  <c r="J1403" i="1"/>
  <c r="AP1403" i="1"/>
  <c r="AQ1403" i="1"/>
  <c r="K1403" i="1"/>
  <c r="AR1403" i="1"/>
  <c r="M2265" i="1"/>
  <c r="AS2265" i="1"/>
  <c r="J2258" i="1"/>
  <c r="AP2258" i="1"/>
  <c r="K2231" i="1"/>
  <c r="AQ2231" i="1"/>
  <c r="J2214" i="1"/>
  <c r="AP2214" i="1"/>
  <c r="K2214" i="1"/>
  <c r="AQ2214" i="1"/>
  <c r="J2198" i="1"/>
  <c r="AP2198" i="1"/>
  <c r="K2198" i="1"/>
  <c r="AQ2198" i="1"/>
  <c r="J2150" i="1"/>
  <c r="AP2150" i="1"/>
  <c r="K2150" i="1"/>
  <c r="AQ2150" i="1"/>
  <c r="AS2138" i="1"/>
  <c r="J2137" i="1"/>
  <c r="AP2137" i="1"/>
  <c r="AR2126" i="1"/>
  <c r="J2085" i="1"/>
  <c r="AP2085" i="1"/>
  <c r="K2085" i="1"/>
  <c r="AQ2085" i="1"/>
  <c r="AS2073" i="1"/>
  <c r="J2072" i="1"/>
  <c r="AP2072" i="1"/>
  <c r="AR2060" i="1"/>
  <c r="K2032" i="1"/>
  <c r="M2032" i="1" s="1"/>
  <c r="AQ2032" i="1"/>
  <c r="AS2032" i="1"/>
  <c r="J2031" i="1"/>
  <c r="AP2031" i="1"/>
  <c r="K2016" i="1"/>
  <c r="M2016" i="1" s="1"/>
  <c r="AQ2016" i="1"/>
  <c r="AS2016" i="1"/>
  <c r="J2015" i="1"/>
  <c r="M2015" i="1" s="1"/>
  <c r="AP2015" i="1"/>
  <c r="M2014" i="1"/>
  <c r="M2005" i="1"/>
  <c r="M1994" i="1"/>
  <c r="AS1994" i="1"/>
  <c r="J1975" i="1"/>
  <c r="AP1975" i="1"/>
  <c r="J1972" i="1"/>
  <c r="AP1972" i="1"/>
  <c r="K1972" i="1"/>
  <c r="AQ1972" i="1"/>
  <c r="AR1963" i="1"/>
  <c r="AP1961" i="1"/>
  <c r="H1961" i="1"/>
  <c r="AQ1942" i="1"/>
  <c r="H1942" i="1"/>
  <c r="AS1939" i="1"/>
  <c r="H1939" i="1"/>
  <c r="AS1929" i="1"/>
  <c r="J1910" i="1"/>
  <c r="AP1910" i="1"/>
  <c r="J1907" i="1"/>
  <c r="AP1907" i="1"/>
  <c r="K1907" i="1"/>
  <c r="AQ1907" i="1"/>
  <c r="AR1898" i="1"/>
  <c r="AP1896" i="1"/>
  <c r="H1896" i="1"/>
  <c r="AQ1877" i="1"/>
  <c r="H1877" i="1"/>
  <c r="AS1874" i="1"/>
  <c r="H1874" i="1"/>
  <c r="AS1863" i="1"/>
  <c r="J1821" i="1"/>
  <c r="AP1821" i="1"/>
  <c r="J1818" i="1"/>
  <c r="AP1818" i="1"/>
  <c r="K1818" i="1"/>
  <c r="AQ1818" i="1"/>
  <c r="AR1809" i="1"/>
  <c r="AP1807" i="1"/>
  <c r="H1807" i="1"/>
  <c r="AQ1788" i="1"/>
  <c r="H1788" i="1"/>
  <c r="AS1785" i="1"/>
  <c r="H1785" i="1"/>
  <c r="AQ1783" i="1"/>
  <c r="J1783" i="1"/>
  <c r="AS1775" i="1"/>
  <c r="AR1764" i="1"/>
  <c r="K1764" i="1"/>
  <c r="L1761" i="1"/>
  <c r="J1756" i="1"/>
  <c r="AP1756" i="1"/>
  <c r="J1753" i="1"/>
  <c r="AP1753" i="1"/>
  <c r="K1753" i="1"/>
  <c r="AQ1753" i="1"/>
  <c r="AR1745" i="1"/>
  <c r="AP1743" i="1"/>
  <c r="H1743" i="1"/>
  <c r="AQ1724" i="1"/>
  <c r="H1724" i="1"/>
  <c r="AS1721" i="1"/>
  <c r="H1721" i="1"/>
  <c r="AQ1718" i="1"/>
  <c r="J1718" i="1"/>
  <c r="M1710" i="1"/>
  <c r="AS1710" i="1"/>
  <c r="AS1701" i="1"/>
  <c r="AP1701" i="1"/>
  <c r="J1701" i="1"/>
  <c r="M1701" i="1" s="1"/>
  <c r="AQ1701" i="1"/>
  <c r="AP1684" i="1"/>
  <c r="AP1668" i="1"/>
  <c r="H1640" i="1"/>
  <c r="AR1633" i="1"/>
  <c r="J1633" i="1"/>
  <c r="J1621" i="1"/>
  <c r="AP1621" i="1"/>
  <c r="K1621" i="1"/>
  <c r="AQ1621" i="1"/>
  <c r="AR1621" i="1"/>
  <c r="AS1621" i="1"/>
  <c r="L1621" i="1"/>
  <c r="M1612" i="1"/>
  <c r="K1611" i="1"/>
  <c r="J1605" i="1"/>
  <c r="AP1605" i="1"/>
  <c r="K1605" i="1"/>
  <c r="AQ1605" i="1"/>
  <c r="AR1605" i="1"/>
  <c r="AS1605" i="1"/>
  <c r="L1605" i="1"/>
  <c r="M1604" i="1"/>
  <c r="L1579" i="1"/>
  <c r="J1573" i="1"/>
  <c r="AP1573" i="1"/>
  <c r="K1573" i="1"/>
  <c r="AQ1573" i="1"/>
  <c r="AR1573" i="1"/>
  <c r="AS1573" i="1"/>
  <c r="L1573" i="1"/>
  <c r="L1547" i="1"/>
  <c r="J1540" i="1"/>
  <c r="AP1540" i="1"/>
  <c r="K1540" i="1"/>
  <c r="AQ1540" i="1"/>
  <c r="AR1540" i="1"/>
  <c r="AS1540" i="1"/>
  <c r="L1540" i="1"/>
  <c r="L1514" i="1"/>
  <c r="J1508" i="1"/>
  <c r="AP1508" i="1"/>
  <c r="K1508" i="1"/>
  <c r="AQ1508" i="1"/>
  <c r="AR1508" i="1"/>
  <c r="AS1508" i="1"/>
  <c r="L1508" i="1"/>
  <c r="L1482" i="1"/>
  <c r="J1476" i="1"/>
  <c r="AP1476" i="1"/>
  <c r="K1476" i="1"/>
  <c r="AQ1476" i="1"/>
  <c r="AR1476" i="1"/>
  <c r="AS1476" i="1"/>
  <c r="L1476" i="1"/>
  <c r="AS1457" i="1"/>
  <c r="H1457" i="1"/>
  <c r="AP1457" i="1"/>
  <c r="J1457" i="1"/>
  <c r="AQ1457" i="1"/>
  <c r="K1457" i="1"/>
  <c r="AR1457" i="1"/>
  <c r="L1457" i="1"/>
  <c r="AS1427" i="1"/>
  <c r="H1427" i="1"/>
  <c r="AP1427" i="1"/>
  <c r="J1427" i="1"/>
  <c r="AQ1427" i="1"/>
  <c r="H1250" i="1"/>
  <c r="J1250" i="1"/>
  <c r="AP1250" i="1"/>
  <c r="AQ1250" i="1"/>
  <c r="K1250" i="1"/>
  <c r="AR1250" i="1"/>
  <c r="AS1250" i="1"/>
  <c r="L1250" i="1"/>
  <c r="AS2208" i="1"/>
  <c r="AS2200" i="1"/>
  <c r="AS2192" i="1"/>
  <c r="AS2184" i="1"/>
  <c r="AS2176" i="1"/>
  <c r="AS2168" i="1"/>
  <c r="AS2160" i="1"/>
  <c r="AS2152" i="1"/>
  <c r="AS2144" i="1"/>
  <c r="AS2136" i="1"/>
  <c r="AS2128" i="1"/>
  <c r="AS2119" i="1"/>
  <c r="AS2111" i="1"/>
  <c r="AS2103" i="1"/>
  <c r="AS2095" i="1"/>
  <c r="AS2087" i="1"/>
  <c r="AS2079" i="1"/>
  <c r="AS2071" i="1"/>
  <c r="AS2062" i="1"/>
  <c r="AS2054" i="1"/>
  <c r="AS2046" i="1"/>
  <c r="AS2038" i="1"/>
  <c r="AS2030" i="1"/>
  <c r="AS2022" i="1"/>
  <c r="AS2014" i="1"/>
  <c r="AS2006" i="1"/>
  <c r="AS1998" i="1"/>
  <c r="AS1990" i="1"/>
  <c r="AS1982" i="1"/>
  <c r="AS1974" i="1"/>
  <c r="AS1965" i="1"/>
  <c r="AS1957" i="1"/>
  <c r="AS1949" i="1"/>
  <c r="AS1941" i="1"/>
  <c r="AS1933" i="1"/>
  <c r="AS1925" i="1"/>
  <c r="AS1917" i="1"/>
  <c r="AS1909" i="1"/>
  <c r="AS1900" i="1"/>
  <c r="AS1892" i="1"/>
  <c r="AS1884" i="1"/>
  <c r="AS1876" i="1"/>
  <c r="AS1867" i="1"/>
  <c r="AS1859" i="1"/>
  <c r="AS1851" i="1"/>
  <c r="AS1828" i="1"/>
  <c r="AS1820" i="1"/>
  <c r="AS1811" i="1"/>
  <c r="AS1803" i="1"/>
  <c r="AS1795" i="1"/>
  <c r="AS1787" i="1"/>
  <c r="AS1779" i="1"/>
  <c r="AS1771" i="1"/>
  <c r="AS1763" i="1"/>
  <c r="AS1755" i="1"/>
  <c r="AS1747" i="1"/>
  <c r="AS1739" i="1"/>
  <c r="AS1731" i="1"/>
  <c r="AS1723" i="1"/>
  <c r="AS1714" i="1"/>
  <c r="AS1706" i="1"/>
  <c r="AS1700" i="1"/>
  <c r="AS1692" i="1"/>
  <c r="J1691" i="1"/>
  <c r="AP1691" i="1"/>
  <c r="K1691" i="1"/>
  <c r="AQ1691" i="1"/>
  <c r="AS1687" i="1"/>
  <c r="AS1676" i="1"/>
  <c r="J1675" i="1"/>
  <c r="AP1675" i="1"/>
  <c r="K1675" i="1"/>
  <c r="AQ1675" i="1"/>
  <c r="AS1671" i="1"/>
  <c r="AS1657" i="1"/>
  <c r="AS1645" i="1"/>
  <c r="H1645" i="1"/>
  <c r="J1629" i="1"/>
  <c r="AP1629" i="1"/>
  <c r="K1629" i="1"/>
  <c r="AQ1629" i="1"/>
  <c r="H1613" i="1"/>
  <c r="H1600" i="1"/>
  <c r="H1592" i="1"/>
  <c r="H1584" i="1"/>
  <c r="H1576" i="1"/>
  <c r="H1568" i="1"/>
  <c r="H1560" i="1"/>
  <c r="H1552" i="1"/>
  <c r="H1543" i="1"/>
  <c r="H1535" i="1"/>
  <c r="H1527" i="1"/>
  <c r="H1519" i="1"/>
  <c r="H1511" i="1"/>
  <c r="H1503" i="1"/>
  <c r="J1423" i="1"/>
  <c r="AP1423" i="1"/>
  <c r="H1423" i="1"/>
  <c r="AQ1423" i="1"/>
  <c r="K1423" i="1"/>
  <c r="AR1423" i="1"/>
  <c r="M1416" i="1"/>
  <c r="M1395" i="1"/>
  <c r="M1384" i="1"/>
  <c r="AS1261" i="1"/>
  <c r="H1261" i="1"/>
  <c r="AP1261" i="1"/>
  <c r="J1261" i="1"/>
  <c r="AQ1261" i="1"/>
  <c r="K1261" i="1"/>
  <c r="AR1261" i="1"/>
  <c r="L1261" i="1"/>
  <c r="J1187" i="1"/>
  <c r="AP1187" i="1"/>
  <c r="K1187" i="1"/>
  <c r="AQ1187" i="1"/>
  <c r="AR1187" i="1"/>
  <c r="AS1187" i="1"/>
  <c r="L1187" i="1"/>
  <c r="AS1175" i="1"/>
  <c r="H1175" i="1"/>
  <c r="AP1175" i="1"/>
  <c r="J1175" i="1"/>
  <c r="AQ1175" i="1"/>
  <c r="AR1175" i="1"/>
  <c r="K1175" i="1"/>
  <c r="L1175" i="1"/>
  <c r="J1036" i="1"/>
  <c r="AP1036" i="1"/>
  <c r="AQ1036" i="1"/>
  <c r="K1036" i="1"/>
  <c r="AR1036" i="1"/>
  <c r="AS1036" i="1"/>
  <c r="L1036" i="1"/>
  <c r="M652" i="1"/>
  <c r="AS2189" i="1"/>
  <c r="AS2181" i="1"/>
  <c r="AS2173" i="1"/>
  <c r="AS2165" i="1"/>
  <c r="AS2157" i="1"/>
  <c r="AS2149" i="1"/>
  <c r="AS2141" i="1"/>
  <c r="AS2133" i="1"/>
  <c r="AS2124" i="1"/>
  <c r="AS2116" i="1"/>
  <c r="AS2108" i="1"/>
  <c r="AS2100" i="1"/>
  <c r="AS2092" i="1"/>
  <c r="AS2084" i="1"/>
  <c r="AS2076" i="1"/>
  <c r="AS2067" i="1"/>
  <c r="AS2059" i="1"/>
  <c r="AS2051" i="1"/>
  <c r="AS2043" i="1"/>
  <c r="AS2035" i="1"/>
  <c r="AS2027" i="1"/>
  <c r="AS2019" i="1"/>
  <c r="AS2011" i="1"/>
  <c r="AS2003" i="1"/>
  <c r="AS1995" i="1"/>
  <c r="AS1987" i="1"/>
  <c r="AS1979" i="1"/>
  <c r="AS1971" i="1"/>
  <c r="AS1962" i="1"/>
  <c r="AS1954" i="1"/>
  <c r="AS1946" i="1"/>
  <c r="AS1938" i="1"/>
  <c r="AS1930" i="1"/>
  <c r="AS1922" i="1"/>
  <c r="AS1914" i="1"/>
  <c r="AS1906" i="1"/>
  <c r="AS1897" i="1"/>
  <c r="AS1889" i="1"/>
  <c r="AS1881" i="1"/>
  <c r="AS1873" i="1"/>
  <c r="AS1864" i="1"/>
  <c r="AS1856" i="1"/>
  <c r="AS1848" i="1"/>
  <c r="AS1833" i="1"/>
  <c r="AS1825" i="1"/>
  <c r="AS1817" i="1"/>
  <c r="AS1808" i="1"/>
  <c r="AS1800" i="1"/>
  <c r="AS1792" i="1"/>
  <c r="AS1784" i="1"/>
  <c r="AS1776" i="1"/>
  <c r="AS1768" i="1"/>
  <c r="AS1760" i="1"/>
  <c r="AS1752" i="1"/>
  <c r="AS1744" i="1"/>
  <c r="AS1736" i="1"/>
  <c r="AS1728" i="1"/>
  <c r="AS1719" i="1"/>
  <c r="AS1711" i="1"/>
  <c r="AS1703" i="1"/>
  <c r="H1694" i="1"/>
  <c r="AS1690" i="1"/>
  <c r="J1686" i="1"/>
  <c r="M1686" i="1" s="1"/>
  <c r="AP1686" i="1"/>
  <c r="H1678" i="1"/>
  <c r="AS1674" i="1"/>
  <c r="J1670" i="1"/>
  <c r="AP1670" i="1"/>
  <c r="AS1649" i="1"/>
  <c r="J1648" i="1"/>
  <c r="AP1648" i="1"/>
  <c r="H1632" i="1"/>
  <c r="AS1630" i="1"/>
  <c r="M1617" i="1"/>
  <c r="AS1617" i="1"/>
  <c r="J1616" i="1"/>
  <c r="AP1616" i="1"/>
  <c r="H1605" i="1"/>
  <c r="H1597" i="1"/>
  <c r="H1589" i="1"/>
  <c r="H1581" i="1"/>
  <c r="H1573" i="1"/>
  <c r="H1565" i="1"/>
  <c r="H1557" i="1"/>
  <c r="H1549" i="1"/>
  <c r="H1540" i="1"/>
  <c r="H1532" i="1"/>
  <c r="H1524" i="1"/>
  <c r="H1516" i="1"/>
  <c r="H1508" i="1"/>
  <c r="H1500" i="1"/>
  <c r="H1492" i="1"/>
  <c r="H1484" i="1"/>
  <c r="H1476" i="1"/>
  <c r="H1468" i="1"/>
  <c r="H1459" i="1"/>
  <c r="H1438" i="1"/>
  <c r="AP1438" i="1"/>
  <c r="J1431" i="1"/>
  <c r="AP1431" i="1"/>
  <c r="H1431" i="1"/>
  <c r="AQ1431" i="1"/>
  <c r="J1426" i="1"/>
  <c r="AP1426" i="1"/>
  <c r="K1426" i="1"/>
  <c r="AQ1426" i="1"/>
  <c r="L1426" i="1"/>
  <c r="AR1426" i="1"/>
  <c r="H1266" i="1"/>
  <c r="J1266" i="1"/>
  <c r="AP1266" i="1"/>
  <c r="AQ1266" i="1"/>
  <c r="K1266" i="1"/>
  <c r="AR1266" i="1"/>
  <c r="L1266" i="1"/>
  <c r="AS1266" i="1"/>
  <c r="H1258" i="1"/>
  <c r="J1258" i="1"/>
  <c r="AP1258" i="1"/>
  <c r="AQ1258" i="1"/>
  <c r="K1258" i="1"/>
  <c r="AR1258" i="1"/>
  <c r="L1258" i="1"/>
  <c r="AS1258" i="1"/>
  <c r="J1106" i="1"/>
  <c r="AP1106" i="1"/>
  <c r="K1106" i="1"/>
  <c r="AQ1106" i="1"/>
  <c r="AR1106" i="1"/>
  <c r="AS1106" i="1"/>
  <c r="L1106" i="1"/>
  <c r="J1050" i="1"/>
  <c r="AP1050" i="1"/>
  <c r="K1050" i="1"/>
  <c r="AQ1050" i="1"/>
  <c r="AR1050" i="1"/>
  <c r="AS1050" i="1"/>
  <c r="L1050" i="1"/>
  <c r="J996" i="1"/>
  <c r="AP996" i="1"/>
  <c r="AQ996" i="1"/>
  <c r="K996" i="1"/>
  <c r="AR996" i="1"/>
  <c r="L996" i="1"/>
  <c r="AS996" i="1"/>
  <c r="AS951" i="1"/>
  <c r="AP951" i="1"/>
  <c r="J951" i="1"/>
  <c r="AQ951" i="1"/>
  <c r="K951" i="1"/>
  <c r="AR951" i="1"/>
  <c r="L951" i="1"/>
  <c r="H670" i="1"/>
  <c r="J670" i="1"/>
  <c r="AP670" i="1"/>
  <c r="K670" i="1"/>
  <c r="AQ670" i="1"/>
  <c r="AR670" i="1"/>
  <c r="AS670" i="1"/>
  <c r="L670" i="1"/>
  <c r="AS2000" i="1"/>
  <c r="AS1992" i="1"/>
  <c r="AS1984" i="1"/>
  <c r="AS1976" i="1"/>
  <c r="M1976" i="1"/>
  <c r="AS1959" i="1"/>
  <c r="AS1951" i="1"/>
  <c r="AS1943" i="1"/>
  <c r="AS1935" i="1"/>
  <c r="AS1927" i="1"/>
  <c r="AS1919" i="1"/>
  <c r="AS1911" i="1"/>
  <c r="AS1902" i="1"/>
  <c r="M1902" i="1"/>
  <c r="AS1894" i="1"/>
  <c r="AS1886" i="1"/>
  <c r="AS1878" i="1"/>
  <c r="AS1870" i="1"/>
  <c r="AS1861" i="1"/>
  <c r="M1861" i="1"/>
  <c r="AS1853" i="1"/>
  <c r="M1853" i="1"/>
  <c r="AS1839" i="1"/>
  <c r="AS1830" i="1"/>
  <c r="AS1822" i="1"/>
  <c r="M1822" i="1"/>
  <c r="AS1813" i="1"/>
  <c r="AS1805" i="1"/>
  <c r="M1805" i="1"/>
  <c r="AS1797" i="1"/>
  <c r="AS1789" i="1"/>
  <c r="AS1781" i="1"/>
  <c r="M1781" i="1"/>
  <c r="AS1773" i="1"/>
  <c r="AS1765" i="1"/>
  <c r="AS1757" i="1"/>
  <c r="AS1749" i="1"/>
  <c r="AS1741" i="1"/>
  <c r="AS1733" i="1"/>
  <c r="AS1725" i="1"/>
  <c r="AS1716" i="1"/>
  <c r="M1716" i="1"/>
  <c r="AS1708" i="1"/>
  <c r="M1708" i="1"/>
  <c r="K1699" i="1"/>
  <c r="M1699" i="1" s="1"/>
  <c r="AQ1699" i="1"/>
  <c r="M1685" i="1"/>
  <c r="M1669" i="1"/>
  <c r="H1653" i="1"/>
  <c r="J1637" i="1"/>
  <c r="AP1637" i="1"/>
  <c r="K1637" i="1"/>
  <c r="AQ1637" i="1"/>
  <c r="H1621" i="1"/>
  <c r="J1446" i="1"/>
  <c r="AP1446" i="1"/>
  <c r="J1443" i="1"/>
  <c r="AP1443" i="1"/>
  <c r="K1443" i="1"/>
  <c r="AQ1443" i="1"/>
  <c r="J1213" i="1"/>
  <c r="AP1213" i="1"/>
  <c r="K1213" i="1"/>
  <c r="AQ1213" i="1"/>
  <c r="AR1213" i="1"/>
  <c r="AS1213" i="1"/>
  <c r="L1213" i="1"/>
  <c r="J1130" i="1"/>
  <c r="AP1130" i="1"/>
  <c r="K1130" i="1"/>
  <c r="AQ1130" i="1"/>
  <c r="AR1130" i="1"/>
  <c r="AS1130" i="1"/>
  <c r="L1130" i="1"/>
  <c r="J1090" i="1"/>
  <c r="AP1090" i="1"/>
  <c r="K1090" i="1"/>
  <c r="AQ1090" i="1"/>
  <c r="AR1090" i="1"/>
  <c r="AS1090" i="1"/>
  <c r="L1090" i="1"/>
  <c r="AS1056" i="1"/>
  <c r="H1056" i="1"/>
  <c r="AP1056" i="1"/>
  <c r="J1056" i="1"/>
  <c r="AQ1056" i="1"/>
  <c r="AR1056" i="1"/>
  <c r="K1056" i="1"/>
  <c r="J864" i="1"/>
  <c r="AP864" i="1"/>
  <c r="K864" i="1"/>
  <c r="AQ864" i="1"/>
  <c r="AR864" i="1"/>
  <c r="AS864" i="1"/>
  <c r="L864" i="1"/>
  <c r="J783" i="1"/>
  <c r="AP783" i="1"/>
  <c r="K783" i="1"/>
  <c r="AQ783" i="1"/>
  <c r="AR783" i="1"/>
  <c r="AS783" i="1"/>
  <c r="L783" i="1"/>
  <c r="H1697" i="1"/>
  <c r="H1681" i="1"/>
  <c r="H1665" i="1"/>
  <c r="H1641" i="1"/>
  <c r="AS1625" i="1"/>
  <c r="J1624" i="1"/>
  <c r="M1624" i="1" s="1"/>
  <c r="AP1624" i="1"/>
  <c r="K1609" i="1"/>
  <c r="AQ1609" i="1"/>
  <c r="AS1609" i="1"/>
  <c r="J1608" i="1"/>
  <c r="AP1608" i="1"/>
  <c r="J1495" i="1"/>
  <c r="M1495" i="1" s="1"/>
  <c r="AP1495" i="1"/>
  <c r="J1487" i="1"/>
  <c r="AP1487" i="1"/>
  <c r="J1479" i="1"/>
  <c r="M1479" i="1" s="1"/>
  <c r="AP1479" i="1"/>
  <c r="J1471" i="1"/>
  <c r="M1471" i="1" s="1"/>
  <c r="AP1471" i="1"/>
  <c r="J1463" i="1"/>
  <c r="AP1463" i="1"/>
  <c r="J1451" i="1"/>
  <c r="AP1451" i="1"/>
  <c r="K1451" i="1"/>
  <c r="AQ1451" i="1"/>
  <c r="AS1438" i="1"/>
  <c r="K1438" i="1"/>
  <c r="L1431" i="1"/>
  <c r="AS1424" i="1"/>
  <c r="H1424" i="1"/>
  <c r="L1423" i="1"/>
  <c r="AS1422" i="1"/>
  <c r="AP1422" i="1"/>
  <c r="J1422" i="1"/>
  <c r="AQ1422" i="1"/>
  <c r="K1422" i="1"/>
  <c r="AR1422" i="1"/>
  <c r="H1420" i="1"/>
  <c r="AS1414" i="1"/>
  <c r="H1414" i="1"/>
  <c r="AP1414" i="1"/>
  <c r="J1414" i="1"/>
  <c r="AQ1414" i="1"/>
  <c r="AS1382" i="1"/>
  <c r="AP1382" i="1"/>
  <c r="J1382" i="1"/>
  <c r="M1382" i="1" s="1"/>
  <c r="AQ1382" i="1"/>
  <c r="J1337" i="1"/>
  <c r="AP1337" i="1"/>
  <c r="K1337" i="1"/>
  <c r="AQ1337" i="1"/>
  <c r="AR1337" i="1"/>
  <c r="AS1337" i="1"/>
  <c r="L1337" i="1"/>
  <c r="AS1253" i="1"/>
  <c r="H1253" i="1"/>
  <c r="AP1253" i="1"/>
  <c r="J1253" i="1"/>
  <c r="AQ1253" i="1"/>
  <c r="K1253" i="1"/>
  <c r="AR1253" i="1"/>
  <c r="AS1180" i="1"/>
  <c r="H1180" i="1"/>
  <c r="AP1180" i="1"/>
  <c r="J1180" i="1"/>
  <c r="AQ1180" i="1"/>
  <c r="K1180" i="1"/>
  <c r="AR1180" i="1"/>
  <c r="J1141" i="1"/>
  <c r="AP1141" i="1"/>
  <c r="AQ1141" i="1"/>
  <c r="K1141" i="1"/>
  <c r="AR1141" i="1"/>
  <c r="L1141" i="1"/>
  <c r="AS1141" i="1"/>
  <c r="J1093" i="1"/>
  <c r="AP1093" i="1"/>
  <c r="AQ1093" i="1"/>
  <c r="K1093" i="1"/>
  <c r="AR1093" i="1"/>
  <c r="L1093" i="1"/>
  <c r="AS1093" i="1"/>
  <c r="J956" i="1"/>
  <c r="AP956" i="1"/>
  <c r="AQ956" i="1"/>
  <c r="K956" i="1"/>
  <c r="AR956" i="1"/>
  <c r="L956" i="1"/>
  <c r="AS956" i="1"/>
  <c r="AS926" i="1"/>
  <c r="AP926" i="1"/>
  <c r="J926" i="1"/>
  <c r="AQ926" i="1"/>
  <c r="K926" i="1"/>
  <c r="AR926" i="1"/>
  <c r="L926" i="1"/>
  <c r="AQ2000" i="1"/>
  <c r="AQ1992" i="1"/>
  <c r="AQ1984" i="1"/>
  <c r="AQ1976" i="1"/>
  <c r="AQ1959" i="1"/>
  <c r="AQ1951" i="1"/>
  <c r="AQ1943" i="1"/>
  <c r="AQ1935" i="1"/>
  <c r="AQ1927" i="1"/>
  <c r="AQ1919" i="1"/>
  <c r="AQ1911" i="1"/>
  <c r="AQ1902" i="1"/>
  <c r="AQ1894" i="1"/>
  <c r="AQ1886" i="1"/>
  <c r="AQ1878" i="1"/>
  <c r="AQ1870" i="1"/>
  <c r="AQ1861" i="1"/>
  <c r="AQ1853" i="1"/>
  <c r="AQ1830" i="1"/>
  <c r="AQ1822" i="1"/>
  <c r="AQ1813" i="1"/>
  <c r="AQ1805" i="1"/>
  <c r="AQ1797" i="1"/>
  <c r="AQ1789" i="1"/>
  <c r="AQ1781" i="1"/>
  <c r="AQ1773" i="1"/>
  <c r="AQ1765" i="1"/>
  <c r="AQ1757" i="1"/>
  <c r="AQ1749" i="1"/>
  <c r="AQ1741" i="1"/>
  <c r="AQ1733" i="1"/>
  <c r="AQ1725" i="1"/>
  <c r="AQ1716" i="1"/>
  <c r="AQ1708" i="1"/>
  <c r="AR1689" i="1"/>
  <c r="J1683" i="1"/>
  <c r="AP1683" i="1"/>
  <c r="K1683" i="1"/>
  <c r="AQ1683" i="1"/>
  <c r="AR1673" i="1"/>
  <c r="J1667" i="1"/>
  <c r="AP1667" i="1"/>
  <c r="K1667" i="1"/>
  <c r="AQ1667" i="1"/>
  <c r="AQ1656" i="1"/>
  <c r="J1645" i="1"/>
  <c r="AP1645" i="1"/>
  <c r="K1645" i="1"/>
  <c r="AQ1645" i="1"/>
  <c r="AP1630" i="1"/>
  <c r="AR1627" i="1"/>
  <c r="L1627" i="1"/>
  <c r="AR1625" i="1"/>
  <c r="K1625" i="1"/>
  <c r="M1625" i="1" s="1"/>
  <c r="AP1619" i="1"/>
  <c r="J1619" i="1"/>
  <c r="AP1617" i="1"/>
  <c r="AR1616" i="1"/>
  <c r="K1616" i="1"/>
  <c r="J1613" i="1"/>
  <c r="AP1613" i="1"/>
  <c r="K1613" i="1"/>
  <c r="AQ1613" i="1"/>
  <c r="L1609" i="1"/>
  <c r="J1600" i="1"/>
  <c r="AP1600" i="1"/>
  <c r="J1592" i="1"/>
  <c r="AP1592" i="1"/>
  <c r="J1584" i="1"/>
  <c r="AP1584" i="1"/>
  <c r="J1576" i="1"/>
  <c r="AP1576" i="1"/>
  <c r="J1568" i="1"/>
  <c r="AP1568" i="1"/>
  <c r="J1560" i="1"/>
  <c r="AP1560" i="1"/>
  <c r="J1552" i="1"/>
  <c r="AP1552" i="1"/>
  <c r="J1543" i="1"/>
  <c r="AP1543" i="1"/>
  <c r="J1535" i="1"/>
  <c r="AP1535" i="1"/>
  <c r="J1527" i="1"/>
  <c r="M1527" i="1" s="1"/>
  <c r="AP1527" i="1"/>
  <c r="J1519" i="1"/>
  <c r="M1519" i="1" s="1"/>
  <c r="AP1519" i="1"/>
  <c r="J1511" i="1"/>
  <c r="AP1511" i="1"/>
  <c r="J1503" i="1"/>
  <c r="M1503" i="1" s="1"/>
  <c r="AP1503" i="1"/>
  <c r="J1454" i="1"/>
  <c r="AP1454" i="1"/>
  <c r="AS1446" i="1"/>
  <c r="L1446" i="1"/>
  <c r="AS1441" i="1"/>
  <c r="H1441" i="1"/>
  <c r="AR1438" i="1"/>
  <c r="J1438" i="1"/>
  <c r="AS1431" i="1"/>
  <c r="K1431" i="1"/>
  <c r="H1370" i="1"/>
  <c r="J1370" i="1"/>
  <c r="AP1370" i="1"/>
  <c r="J1359" i="1"/>
  <c r="AP1359" i="1"/>
  <c r="K1359" i="1"/>
  <c r="AQ1359" i="1"/>
  <c r="J1345" i="1"/>
  <c r="AP1345" i="1"/>
  <c r="K1345" i="1"/>
  <c r="AQ1345" i="1"/>
  <c r="AR1345" i="1"/>
  <c r="AS1345" i="1"/>
  <c r="L1345" i="1"/>
  <c r="J1263" i="1"/>
  <c r="AP1263" i="1"/>
  <c r="K1263" i="1"/>
  <c r="AQ1263" i="1"/>
  <c r="AR1263" i="1"/>
  <c r="AS1263" i="1"/>
  <c r="L1263" i="1"/>
  <c r="AS1099" i="1"/>
  <c r="H1099" i="1"/>
  <c r="AP1099" i="1"/>
  <c r="AQ1099" i="1"/>
  <c r="J1099" i="1"/>
  <c r="AR1099" i="1"/>
  <c r="K1099" i="1"/>
  <c r="L1099" i="1"/>
  <c r="M1018" i="1"/>
  <c r="J1421" i="1"/>
  <c r="AP1421" i="1"/>
  <c r="J1418" i="1"/>
  <c r="AP1418" i="1"/>
  <c r="K1418" i="1"/>
  <c r="AQ1418" i="1"/>
  <c r="AS1390" i="1"/>
  <c r="H1389" i="1"/>
  <c r="J1389" i="1"/>
  <c r="AP1389" i="1"/>
  <c r="J1386" i="1"/>
  <c r="AP1386" i="1"/>
  <c r="K1386" i="1"/>
  <c r="AQ1386" i="1"/>
  <c r="M1368" i="1"/>
  <c r="AS1357" i="1"/>
  <c r="H1356" i="1"/>
  <c r="J1356" i="1"/>
  <c r="AP1356" i="1"/>
  <c r="AS1354" i="1"/>
  <c r="AS1351" i="1"/>
  <c r="AS1343" i="1"/>
  <c r="J1329" i="1"/>
  <c r="AP1329" i="1"/>
  <c r="K1329" i="1"/>
  <c r="AQ1329" i="1"/>
  <c r="J1297" i="1"/>
  <c r="AP1297" i="1"/>
  <c r="K1297" i="1"/>
  <c r="AQ1297" i="1"/>
  <c r="AS1269" i="1"/>
  <c r="H1269" i="1"/>
  <c r="J1221" i="1"/>
  <c r="AP1221" i="1"/>
  <c r="K1221" i="1"/>
  <c r="AQ1221" i="1"/>
  <c r="H1155" i="1"/>
  <c r="J1155" i="1"/>
  <c r="AP1155" i="1"/>
  <c r="K1155" i="1"/>
  <c r="AQ1155" i="1"/>
  <c r="H1144" i="1"/>
  <c r="J1144" i="1"/>
  <c r="AP1144" i="1"/>
  <c r="K1144" i="1"/>
  <c r="AQ1144" i="1"/>
  <c r="J1122" i="1"/>
  <c r="AP1122" i="1"/>
  <c r="K1122" i="1"/>
  <c r="AQ1122" i="1"/>
  <c r="AR1122" i="1"/>
  <c r="AS1122" i="1"/>
  <c r="L1122" i="1"/>
  <c r="AS1048" i="1"/>
  <c r="AP1048" i="1"/>
  <c r="J1048" i="1"/>
  <c r="AQ1048" i="1"/>
  <c r="K1048" i="1"/>
  <c r="AR1048" i="1"/>
  <c r="L1048" i="1"/>
  <c r="J891" i="1"/>
  <c r="AP891" i="1"/>
  <c r="AQ891" i="1"/>
  <c r="K891" i="1"/>
  <c r="AR891" i="1"/>
  <c r="L891" i="1"/>
  <c r="AS891" i="1"/>
  <c r="AS886" i="1"/>
  <c r="AP886" i="1"/>
  <c r="J886" i="1"/>
  <c r="AQ886" i="1"/>
  <c r="K886" i="1"/>
  <c r="AR886" i="1"/>
  <c r="J807" i="1"/>
  <c r="AP807" i="1"/>
  <c r="K807" i="1"/>
  <c r="AQ807" i="1"/>
  <c r="AR807" i="1"/>
  <c r="AS807" i="1"/>
  <c r="L807" i="1"/>
  <c r="J743" i="1"/>
  <c r="AP743" i="1"/>
  <c r="K743" i="1"/>
  <c r="AQ743" i="1"/>
  <c r="AR743" i="1"/>
  <c r="AS743" i="1"/>
  <c r="L743" i="1"/>
  <c r="J726" i="1"/>
  <c r="AP726" i="1"/>
  <c r="K726" i="1"/>
  <c r="AQ726" i="1"/>
  <c r="AR726" i="1"/>
  <c r="AS726" i="1"/>
  <c r="L726" i="1"/>
  <c r="AS1693" i="1"/>
  <c r="AS1685" i="1"/>
  <c r="AS1677" i="1"/>
  <c r="AS1669" i="1"/>
  <c r="AS1660" i="1"/>
  <c r="AS1652" i="1"/>
  <c r="AQ1650" i="1"/>
  <c r="K1650" i="1"/>
  <c r="AS1644" i="1"/>
  <c r="AQ1642" i="1"/>
  <c r="K1642" i="1"/>
  <c r="AS1636" i="1"/>
  <c r="AQ1634" i="1"/>
  <c r="K1634" i="1"/>
  <c r="M1634" i="1" s="1"/>
  <c r="AS1628" i="1"/>
  <c r="AQ1626" i="1"/>
  <c r="K1626" i="1"/>
  <c r="AS1620" i="1"/>
  <c r="AQ1618" i="1"/>
  <c r="K1618" i="1"/>
  <c r="AS1612" i="1"/>
  <c r="AQ1610" i="1"/>
  <c r="K1610" i="1"/>
  <c r="AS1604" i="1"/>
  <c r="AQ1602" i="1"/>
  <c r="K1602" i="1"/>
  <c r="AS1596" i="1"/>
  <c r="AQ1594" i="1"/>
  <c r="K1594" i="1"/>
  <c r="AS1588" i="1"/>
  <c r="AQ1586" i="1"/>
  <c r="K1586" i="1"/>
  <c r="AS1580" i="1"/>
  <c r="AQ1578" i="1"/>
  <c r="K1578" i="1"/>
  <c r="AS1572" i="1"/>
  <c r="AQ1570" i="1"/>
  <c r="K1570" i="1"/>
  <c r="M1570" i="1" s="1"/>
  <c r="AS1564" i="1"/>
  <c r="AQ1562" i="1"/>
  <c r="K1562" i="1"/>
  <c r="M1562" i="1" s="1"/>
  <c r="AS1556" i="1"/>
  <c r="AQ1554" i="1"/>
  <c r="K1554" i="1"/>
  <c r="AS1548" i="1"/>
  <c r="AQ1546" i="1"/>
  <c r="K1546" i="1"/>
  <c r="M1546" i="1" s="1"/>
  <c r="AS1539" i="1"/>
  <c r="AQ1537" i="1"/>
  <c r="K1537" i="1"/>
  <c r="AS1531" i="1"/>
  <c r="AQ1529" i="1"/>
  <c r="K1529" i="1"/>
  <c r="AS1523" i="1"/>
  <c r="AQ1521" i="1"/>
  <c r="K1521" i="1"/>
  <c r="AS1515" i="1"/>
  <c r="AQ1513" i="1"/>
  <c r="K1513" i="1"/>
  <c r="AS1507" i="1"/>
  <c r="AQ1505" i="1"/>
  <c r="K1505" i="1"/>
  <c r="AS1499" i="1"/>
  <c r="AQ1497" i="1"/>
  <c r="K1497" i="1"/>
  <c r="AS1491" i="1"/>
  <c r="AQ1489" i="1"/>
  <c r="K1489" i="1"/>
  <c r="AS1483" i="1"/>
  <c r="AQ1481" i="1"/>
  <c r="K1481" i="1"/>
  <c r="AS1475" i="1"/>
  <c r="AQ1473" i="1"/>
  <c r="K1473" i="1"/>
  <c r="AS1467" i="1"/>
  <c r="AQ1465" i="1"/>
  <c r="K1465" i="1"/>
  <c r="AQ1456" i="1"/>
  <c r="K1456" i="1"/>
  <c r="AQ1448" i="1"/>
  <c r="K1448" i="1"/>
  <c r="AQ1440" i="1"/>
  <c r="K1440" i="1"/>
  <c r="AQ1437" i="1"/>
  <c r="K1437" i="1"/>
  <c r="K1436" i="1"/>
  <c r="AQ1436" i="1"/>
  <c r="AS1421" i="1"/>
  <c r="L1421" i="1"/>
  <c r="AQ1411" i="1"/>
  <c r="K1411" i="1"/>
  <c r="AR1400" i="1"/>
  <c r="L1400" i="1"/>
  <c r="AR1390" i="1"/>
  <c r="K1390" i="1"/>
  <c r="AS1387" i="1"/>
  <c r="AQ1379" i="1"/>
  <c r="K1379" i="1"/>
  <c r="AR1367" i="1"/>
  <c r="L1367" i="1"/>
  <c r="AR1357" i="1"/>
  <c r="K1357" i="1"/>
  <c r="AR1354" i="1"/>
  <c r="K1354" i="1"/>
  <c r="L1351" i="1"/>
  <c r="H1348" i="1"/>
  <c r="J1348" i="1"/>
  <c r="AP1348" i="1"/>
  <c r="L1343" i="1"/>
  <c r="H1340" i="1"/>
  <c r="J1340" i="1"/>
  <c r="AP1340" i="1"/>
  <c r="M1338" i="1"/>
  <c r="AS1335" i="1"/>
  <c r="J1321" i="1"/>
  <c r="AP1321" i="1"/>
  <c r="K1321" i="1"/>
  <c r="AQ1321" i="1"/>
  <c r="J1305" i="1"/>
  <c r="AP1305" i="1"/>
  <c r="K1305" i="1"/>
  <c r="AQ1305" i="1"/>
  <c r="H1292" i="1"/>
  <c r="J1292" i="1"/>
  <c r="AP1292" i="1"/>
  <c r="M1290" i="1"/>
  <c r="L1269" i="1"/>
  <c r="H1263" i="1"/>
  <c r="H1216" i="1"/>
  <c r="J1216" i="1"/>
  <c r="AP1216" i="1"/>
  <c r="AS1211" i="1"/>
  <c r="H1211" i="1"/>
  <c r="J1206" i="1"/>
  <c r="AP1206" i="1"/>
  <c r="AQ1206" i="1"/>
  <c r="K1206" i="1"/>
  <c r="AR1206" i="1"/>
  <c r="L1206" i="1"/>
  <c r="AS1206" i="1"/>
  <c r="AS1064" i="1"/>
  <c r="H1064" i="1"/>
  <c r="AP1064" i="1"/>
  <c r="J1064" i="1"/>
  <c r="AQ1064" i="1"/>
  <c r="J1053" i="1"/>
  <c r="AP1053" i="1"/>
  <c r="AQ1053" i="1"/>
  <c r="K1053" i="1"/>
  <c r="AR1053" i="1"/>
  <c r="L1053" i="1"/>
  <c r="AS1053" i="1"/>
  <c r="AS1015" i="1"/>
  <c r="AP1015" i="1"/>
  <c r="J1015" i="1"/>
  <c r="AQ1015" i="1"/>
  <c r="J993" i="1"/>
  <c r="AP993" i="1"/>
  <c r="K993" i="1"/>
  <c r="AQ993" i="1"/>
  <c r="AR993" i="1"/>
  <c r="AS993" i="1"/>
  <c r="L993" i="1"/>
  <c r="J953" i="1"/>
  <c r="AP953" i="1"/>
  <c r="K953" i="1"/>
  <c r="AQ953" i="1"/>
  <c r="AR953" i="1"/>
  <c r="AS953" i="1"/>
  <c r="L953" i="1"/>
  <c r="L931" i="1"/>
  <c r="H818" i="1"/>
  <c r="J818" i="1"/>
  <c r="AP818" i="1"/>
  <c r="AQ818" i="1"/>
  <c r="K818" i="1"/>
  <c r="AR818" i="1"/>
  <c r="L818" i="1"/>
  <c r="AS818" i="1"/>
  <c r="J767" i="1"/>
  <c r="AP767" i="1"/>
  <c r="K767" i="1"/>
  <c r="AQ767" i="1"/>
  <c r="AR767" i="1"/>
  <c r="AS767" i="1"/>
  <c r="L767" i="1"/>
  <c r="H569" i="1"/>
  <c r="J569" i="1"/>
  <c r="AP569" i="1"/>
  <c r="K569" i="1"/>
  <c r="AQ569" i="1"/>
  <c r="AR569" i="1"/>
  <c r="AS569" i="1"/>
  <c r="L569" i="1"/>
  <c r="J504" i="1"/>
  <c r="AP504" i="1"/>
  <c r="K504" i="1"/>
  <c r="AQ504" i="1"/>
  <c r="AR504" i="1"/>
  <c r="AS504" i="1"/>
  <c r="L504" i="1"/>
  <c r="J483" i="1"/>
  <c r="AP483" i="1"/>
  <c r="AQ483" i="1"/>
  <c r="K483" i="1"/>
  <c r="AR483" i="1"/>
  <c r="L483" i="1"/>
  <c r="AS483" i="1"/>
  <c r="AP1650" i="1"/>
  <c r="AP1642" i="1"/>
  <c r="AP1634" i="1"/>
  <c r="AP1626" i="1"/>
  <c r="AP1618" i="1"/>
  <c r="AP1610" i="1"/>
  <c r="AP1602" i="1"/>
  <c r="AS1601" i="1"/>
  <c r="AP1594" i="1"/>
  <c r="AS1593" i="1"/>
  <c r="AP1586" i="1"/>
  <c r="AS1585" i="1"/>
  <c r="AP1578" i="1"/>
  <c r="AS1577" i="1"/>
  <c r="M1577" i="1"/>
  <c r="AP1570" i="1"/>
  <c r="AS1569" i="1"/>
  <c r="M1569" i="1"/>
  <c r="AP1562" i="1"/>
  <c r="AS1561" i="1"/>
  <c r="M1561" i="1"/>
  <c r="AP1554" i="1"/>
  <c r="AS1553" i="1"/>
  <c r="AP1546" i="1"/>
  <c r="AS1544" i="1"/>
  <c r="AP1537" i="1"/>
  <c r="AS1536" i="1"/>
  <c r="AP1529" i="1"/>
  <c r="AS1528" i="1"/>
  <c r="M1528" i="1"/>
  <c r="AP1521" i="1"/>
  <c r="AS1520" i="1"/>
  <c r="AP1513" i="1"/>
  <c r="AS1512" i="1"/>
  <c r="M1512" i="1"/>
  <c r="AP1505" i="1"/>
  <c r="AS1504" i="1"/>
  <c r="AP1497" i="1"/>
  <c r="J1497" i="1"/>
  <c r="AS1496" i="1"/>
  <c r="M1496" i="1"/>
  <c r="AP1489" i="1"/>
  <c r="J1489" i="1"/>
  <c r="AS1488" i="1"/>
  <c r="AP1481" i="1"/>
  <c r="J1481" i="1"/>
  <c r="AS1480" i="1"/>
  <c r="AP1473" i="1"/>
  <c r="J1473" i="1"/>
  <c r="AS1472" i="1"/>
  <c r="AP1465" i="1"/>
  <c r="J1465" i="1"/>
  <c r="AS1464" i="1"/>
  <c r="M1464" i="1"/>
  <c r="AP1456" i="1"/>
  <c r="J1456" i="1"/>
  <c r="AS1455" i="1"/>
  <c r="AQ1453" i="1"/>
  <c r="AP1448" i="1"/>
  <c r="J1448" i="1"/>
  <c r="AS1447" i="1"/>
  <c r="AP1440" i="1"/>
  <c r="J1440" i="1"/>
  <c r="AS1439" i="1"/>
  <c r="AP1437" i="1"/>
  <c r="J1437" i="1"/>
  <c r="H1434" i="1"/>
  <c r="AQ1429" i="1"/>
  <c r="K1429" i="1"/>
  <c r="K1428" i="1"/>
  <c r="AQ1428" i="1"/>
  <c r="AR1421" i="1"/>
  <c r="K1421" i="1"/>
  <c r="AP1411" i="1"/>
  <c r="J1411" i="1"/>
  <c r="H1410" i="1"/>
  <c r="M1409" i="1"/>
  <c r="AQ1400" i="1"/>
  <c r="K1400" i="1"/>
  <c r="AS1398" i="1"/>
  <c r="H1397" i="1"/>
  <c r="J1397" i="1"/>
  <c r="AP1397" i="1"/>
  <c r="J1394" i="1"/>
  <c r="AP1394" i="1"/>
  <c r="K1394" i="1"/>
  <c r="AQ1394" i="1"/>
  <c r="H1392" i="1"/>
  <c r="AQ1390" i="1"/>
  <c r="J1390" i="1"/>
  <c r="AS1389" i="1"/>
  <c r="L1389" i="1"/>
  <c r="AP1379" i="1"/>
  <c r="J1379" i="1"/>
  <c r="H1378" i="1"/>
  <c r="AQ1367" i="1"/>
  <c r="K1367" i="1"/>
  <c r="AS1365" i="1"/>
  <c r="H1364" i="1"/>
  <c r="J1364" i="1"/>
  <c r="AP1364" i="1"/>
  <c r="J1361" i="1"/>
  <c r="AP1361" i="1"/>
  <c r="K1361" i="1"/>
  <c r="AQ1361" i="1"/>
  <c r="H1359" i="1"/>
  <c r="AQ1357" i="1"/>
  <c r="J1357" i="1"/>
  <c r="AS1356" i="1"/>
  <c r="L1356" i="1"/>
  <c r="AQ1354" i="1"/>
  <c r="J1354" i="1"/>
  <c r="H1353" i="1"/>
  <c r="AR1351" i="1"/>
  <c r="K1351" i="1"/>
  <c r="H1345" i="1"/>
  <c r="AR1343" i="1"/>
  <c r="K1343" i="1"/>
  <c r="H1332" i="1"/>
  <c r="J1332" i="1"/>
  <c r="AP1332" i="1"/>
  <c r="AS1327" i="1"/>
  <c r="J1313" i="1"/>
  <c r="AP1313" i="1"/>
  <c r="K1313" i="1"/>
  <c r="AQ1313" i="1"/>
  <c r="H1300" i="1"/>
  <c r="J1300" i="1"/>
  <c r="AP1300" i="1"/>
  <c r="AS1295" i="1"/>
  <c r="H1295" i="1"/>
  <c r="AR1269" i="1"/>
  <c r="K1269" i="1"/>
  <c r="J1238" i="1"/>
  <c r="AP1238" i="1"/>
  <c r="K1238" i="1"/>
  <c r="AQ1238" i="1"/>
  <c r="H1224" i="1"/>
  <c r="J1224" i="1"/>
  <c r="AP1224" i="1"/>
  <c r="AS1219" i="1"/>
  <c r="H1219" i="1"/>
  <c r="H1188" i="1"/>
  <c r="J1188" i="1"/>
  <c r="AP1188" i="1"/>
  <c r="K1188" i="1"/>
  <c r="AQ1188" i="1"/>
  <c r="J1174" i="1"/>
  <c r="AP1174" i="1"/>
  <c r="AQ1174" i="1"/>
  <c r="K1174" i="1"/>
  <c r="AR1174" i="1"/>
  <c r="L1174" i="1"/>
  <c r="AS1174" i="1"/>
  <c r="J1163" i="1"/>
  <c r="AP1163" i="1"/>
  <c r="K1163" i="1"/>
  <c r="AQ1163" i="1"/>
  <c r="AR1163" i="1"/>
  <c r="AS1163" i="1"/>
  <c r="L1163" i="1"/>
  <c r="J915" i="1"/>
  <c r="AP915" i="1"/>
  <c r="AQ915" i="1"/>
  <c r="K915" i="1"/>
  <c r="AR915" i="1"/>
  <c r="AS862" i="1"/>
  <c r="AP862" i="1"/>
  <c r="J862" i="1"/>
  <c r="AQ862" i="1"/>
  <c r="K862" i="1"/>
  <c r="AR862" i="1"/>
  <c r="L862" i="1"/>
  <c r="H1426" i="1"/>
  <c r="AQ1421" i="1"/>
  <c r="H1421" i="1"/>
  <c r="L1418" i="1"/>
  <c r="AR1408" i="1"/>
  <c r="L1408" i="1"/>
  <c r="M1408" i="1" s="1"/>
  <c r="AP1400" i="1"/>
  <c r="AR1398" i="1"/>
  <c r="K1398" i="1"/>
  <c r="AS1395" i="1"/>
  <c r="AP1390" i="1"/>
  <c r="AR1389" i="1"/>
  <c r="K1389" i="1"/>
  <c r="AQ1387" i="1"/>
  <c r="K1387" i="1"/>
  <c r="M1387" i="1" s="1"/>
  <c r="L1386" i="1"/>
  <c r="AR1376" i="1"/>
  <c r="L1376" i="1"/>
  <c r="AP1367" i="1"/>
  <c r="AR1365" i="1"/>
  <c r="K1365" i="1"/>
  <c r="AS1362" i="1"/>
  <c r="AP1357" i="1"/>
  <c r="AR1356" i="1"/>
  <c r="K1356" i="1"/>
  <c r="AP1354" i="1"/>
  <c r="H1354" i="1"/>
  <c r="AQ1351" i="1"/>
  <c r="J1351" i="1"/>
  <c r="AS1348" i="1"/>
  <c r="L1348" i="1"/>
  <c r="AQ1343" i="1"/>
  <c r="J1343" i="1"/>
  <c r="AS1340" i="1"/>
  <c r="L1340" i="1"/>
  <c r="H1337" i="1"/>
  <c r="AR1335" i="1"/>
  <c r="K1335" i="1"/>
  <c r="L1329" i="1"/>
  <c r="L1327" i="1"/>
  <c r="M1325" i="1"/>
  <c r="H1324" i="1"/>
  <c r="J1324" i="1"/>
  <c r="AP1324" i="1"/>
  <c r="M1319" i="1"/>
  <c r="AS1319" i="1"/>
  <c r="H1308" i="1"/>
  <c r="J1308" i="1"/>
  <c r="AP1308" i="1"/>
  <c r="M1306" i="1"/>
  <c r="M1303" i="1"/>
  <c r="AS1303" i="1"/>
  <c r="H1303" i="1"/>
  <c r="L1297" i="1"/>
  <c r="L1295" i="1"/>
  <c r="AS1292" i="1"/>
  <c r="L1292" i="1"/>
  <c r="H1289" i="1"/>
  <c r="AS1283" i="1"/>
  <c r="L1283" i="1"/>
  <c r="AQ1269" i="1"/>
  <c r="J1269" i="1"/>
  <c r="J1247" i="1"/>
  <c r="AP1247" i="1"/>
  <c r="K1247" i="1"/>
  <c r="AQ1247" i="1"/>
  <c r="L1221" i="1"/>
  <c r="L1219" i="1"/>
  <c r="AS1216" i="1"/>
  <c r="L1216" i="1"/>
  <c r="H1213" i="1"/>
  <c r="AR1211" i="1"/>
  <c r="K1211" i="1"/>
  <c r="M1204" i="1"/>
  <c r="H1177" i="1"/>
  <c r="J1177" i="1"/>
  <c r="AP1177" i="1"/>
  <c r="K1177" i="1"/>
  <c r="AQ1177" i="1"/>
  <c r="L1155" i="1"/>
  <c r="J1154" i="1"/>
  <c r="AP1154" i="1"/>
  <c r="K1154" i="1"/>
  <c r="AQ1154" i="1"/>
  <c r="AR1154" i="1"/>
  <c r="AS1154" i="1"/>
  <c r="L1154" i="1"/>
  <c r="AS1147" i="1"/>
  <c r="H1147" i="1"/>
  <c r="L1144" i="1"/>
  <c r="AS1142" i="1"/>
  <c r="H1142" i="1"/>
  <c r="AP1142" i="1"/>
  <c r="J1142" i="1"/>
  <c r="AQ1142" i="1"/>
  <c r="J1114" i="1"/>
  <c r="AP1114" i="1"/>
  <c r="K1114" i="1"/>
  <c r="AQ1114" i="1"/>
  <c r="AR1114" i="1"/>
  <c r="AS1114" i="1"/>
  <c r="L1114" i="1"/>
  <c r="L1064" i="1"/>
  <c r="AS1031" i="1"/>
  <c r="AP1031" i="1"/>
  <c r="J1031" i="1"/>
  <c r="M1031" i="1" s="1"/>
  <c r="AQ1031" i="1"/>
  <c r="L1015" i="1"/>
  <c r="L886" i="1"/>
  <c r="J602" i="1"/>
  <c r="AP602" i="1"/>
  <c r="K602" i="1"/>
  <c r="AQ602" i="1"/>
  <c r="AR602" i="1"/>
  <c r="AS602" i="1"/>
  <c r="L602" i="1"/>
  <c r="AQ1601" i="1"/>
  <c r="AQ1593" i="1"/>
  <c r="AQ1585" i="1"/>
  <c r="AQ1577" i="1"/>
  <c r="AQ1569" i="1"/>
  <c r="AQ1561" i="1"/>
  <c r="AQ1553" i="1"/>
  <c r="AQ1536" i="1"/>
  <c r="AQ1528" i="1"/>
  <c r="AQ1520" i="1"/>
  <c r="AQ1512" i="1"/>
  <c r="AQ1504" i="1"/>
  <c r="AQ1496" i="1"/>
  <c r="AQ1488" i="1"/>
  <c r="AQ1480" i="1"/>
  <c r="AQ1472" i="1"/>
  <c r="AQ1464" i="1"/>
  <c r="AQ1455" i="1"/>
  <c r="AQ1447" i="1"/>
  <c r="AQ1439" i="1"/>
  <c r="AP1419" i="1"/>
  <c r="AS1418" i="1"/>
  <c r="H1418" i="1"/>
  <c r="AQ1408" i="1"/>
  <c r="AS1406" i="1"/>
  <c r="H1405" i="1"/>
  <c r="J1405" i="1"/>
  <c r="AP1405" i="1"/>
  <c r="J1402" i="1"/>
  <c r="AP1402" i="1"/>
  <c r="K1402" i="1"/>
  <c r="AQ1402" i="1"/>
  <c r="H1400" i="1"/>
  <c r="AQ1398" i="1"/>
  <c r="J1398" i="1"/>
  <c r="AS1397" i="1"/>
  <c r="L1397" i="1"/>
  <c r="AQ1389" i="1"/>
  <c r="AP1387" i="1"/>
  <c r="AS1386" i="1"/>
  <c r="H1386" i="1"/>
  <c r="M1385" i="1"/>
  <c r="AQ1376" i="1"/>
  <c r="M1374" i="1"/>
  <c r="AS1374" i="1"/>
  <c r="H1373" i="1"/>
  <c r="J1373" i="1"/>
  <c r="AP1373" i="1"/>
  <c r="J1369" i="1"/>
  <c r="AP1369" i="1"/>
  <c r="K1369" i="1"/>
  <c r="AQ1369" i="1"/>
  <c r="H1367" i="1"/>
  <c r="AQ1365" i="1"/>
  <c r="J1365" i="1"/>
  <c r="AS1364" i="1"/>
  <c r="L1364" i="1"/>
  <c r="AQ1356" i="1"/>
  <c r="AP1351" i="1"/>
  <c r="H1351" i="1"/>
  <c r="AR1348" i="1"/>
  <c r="K1348" i="1"/>
  <c r="AP1343" i="1"/>
  <c r="H1343" i="1"/>
  <c r="AR1340" i="1"/>
  <c r="K1340" i="1"/>
  <c r="AQ1335" i="1"/>
  <c r="J1335" i="1"/>
  <c r="AS1332" i="1"/>
  <c r="L1332" i="1"/>
  <c r="AS1329" i="1"/>
  <c r="H1329" i="1"/>
  <c r="AR1327" i="1"/>
  <c r="K1327" i="1"/>
  <c r="L1321" i="1"/>
  <c r="H1316" i="1"/>
  <c r="J1316" i="1"/>
  <c r="M1316" i="1" s="1"/>
  <c r="AP1316" i="1"/>
  <c r="AS1311" i="1"/>
  <c r="L1305" i="1"/>
  <c r="AS1300" i="1"/>
  <c r="L1300" i="1"/>
  <c r="AS1297" i="1"/>
  <c r="H1297" i="1"/>
  <c r="AR1295" i="1"/>
  <c r="K1295" i="1"/>
  <c r="AR1292" i="1"/>
  <c r="K1292" i="1"/>
  <c r="AP1269" i="1"/>
  <c r="J1255" i="1"/>
  <c r="AP1255" i="1"/>
  <c r="K1255" i="1"/>
  <c r="AQ1255" i="1"/>
  <c r="AS1224" i="1"/>
  <c r="L1224" i="1"/>
  <c r="M1223" i="1"/>
  <c r="AS1221" i="1"/>
  <c r="H1221" i="1"/>
  <c r="AR1219" i="1"/>
  <c r="K1219" i="1"/>
  <c r="AR1216" i="1"/>
  <c r="K1216" i="1"/>
  <c r="AQ1211" i="1"/>
  <c r="J1211" i="1"/>
  <c r="J1195" i="1"/>
  <c r="AP1195" i="1"/>
  <c r="K1195" i="1"/>
  <c r="AQ1195" i="1"/>
  <c r="AR1195" i="1"/>
  <c r="AS1195" i="1"/>
  <c r="L1195" i="1"/>
  <c r="M1172" i="1"/>
  <c r="AS1155" i="1"/>
  <c r="AS1144" i="1"/>
  <c r="H1096" i="1"/>
  <c r="J1096" i="1"/>
  <c r="AP1096" i="1"/>
  <c r="K1096" i="1"/>
  <c r="AQ1096" i="1"/>
  <c r="K1064" i="1"/>
  <c r="K1015" i="1"/>
  <c r="AS991" i="1"/>
  <c r="AP991" i="1"/>
  <c r="J991" i="1"/>
  <c r="AQ991" i="1"/>
  <c r="K991" i="1"/>
  <c r="AR991" i="1"/>
  <c r="L991" i="1"/>
  <c r="AS975" i="1"/>
  <c r="AP975" i="1"/>
  <c r="J975" i="1"/>
  <c r="AQ975" i="1"/>
  <c r="J969" i="1"/>
  <c r="AP969" i="1"/>
  <c r="K969" i="1"/>
  <c r="AQ969" i="1"/>
  <c r="AR969" i="1"/>
  <c r="AS969" i="1"/>
  <c r="L969" i="1"/>
  <c r="J928" i="1"/>
  <c r="AP928" i="1"/>
  <c r="K928" i="1"/>
  <c r="AQ928" i="1"/>
  <c r="AR928" i="1"/>
  <c r="AS928" i="1"/>
  <c r="L928" i="1"/>
  <c r="J888" i="1"/>
  <c r="AP888" i="1"/>
  <c r="K888" i="1"/>
  <c r="AQ888" i="1"/>
  <c r="AR888" i="1"/>
  <c r="AS888" i="1"/>
  <c r="L888" i="1"/>
  <c r="J867" i="1"/>
  <c r="AP867" i="1"/>
  <c r="AQ867" i="1"/>
  <c r="K867" i="1"/>
  <c r="AR867" i="1"/>
  <c r="L867" i="1"/>
  <c r="AS867" i="1"/>
  <c r="AS1412" i="1"/>
  <c r="AS1404" i="1"/>
  <c r="M1404" i="1"/>
  <c r="AS1396" i="1"/>
  <c r="AS1388" i="1"/>
  <c r="AS1380" i="1"/>
  <c r="AS1371" i="1"/>
  <c r="AS1363" i="1"/>
  <c r="AS1355" i="1"/>
  <c r="M1355" i="1"/>
  <c r="AS1347" i="1"/>
  <c r="M1331" i="1"/>
  <c r="H1198" i="1"/>
  <c r="AS1183" i="1"/>
  <c r="J1182" i="1"/>
  <c r="AP1182" i="1"/>
  <c r="H1166" i="1"/>
  <c r="AS1150" i="1"/>
  <c r="J1149" i="1"/>
  <c r="AP1149" i="1"/>
  <c r="AS1131" i="1"/>
  <c r="M1129" i="1"/>
  <c r="AS1123" i="1"/>
  <c r="M1121" i="1"/>
  <c r="AS1115" i="1"/>
  <c r="AS1107" i="1"/>
  <c r="J1028" i="1"/>
  <c r="AP1028" i="1"/>
  <c r="J1025" i="1"/>
  <c r="AP1025" i="1"/>
  <c r="K1025" i="1"/>
  <c r="AQ1025" i="1"/>
  <c r="J1012" i="1"/>
  <c r="AP1012" i="1"/>
  <c r="J1009" i="1"/>
  <c r="AP1009" i="1"/>
  <c r="K1009" i="1"/>
  <c r="AQ1009" i="1"/>
  <c r="J972" i="1"/>
  <c r="AP972" i="1"/>
  <c r="AS967" i="1"/>
  <c r="J945" i="1"/>
  <c r="AP945" i="1"/>
  <c r="K945" i="1"/>
  <c r="AQ945" i="1"/>
  <c r="J907" i="1"/>
  <c r="AP907" i="1"/>
  <c r="AS902" i="1"/>
  <c r="J880" i="1"/>
  <c r="AP880" i="1"/>
  <c r="K880" i="1"/>
  <c r="AQ880" i="1"/>
  <c r="J791" i="1"/>
  <c r="AP791" i="1"/>
  <c r="K791" i="1"/>
  <c r="AQ791" i="1"/>
  <c r="AR791" i="1"/>
  <c r="AS791" i="1"/>
  <c r="L791" i="1"/>
  <c r="H689" i="1"/>
  <c r="J689" i="1"/>
  <c r="AP689" i="1"/>
  <c r="AQ689" i="1"/>
  <c r="K689" i="1"/>
  <c r="AR689" i="1"/>
  <c r="L689" i="1"/>
  <c r="AS689" i="1"/>
  <c r="H260" i="1"/>
  <c r="J260" i="1"/>
  <c r="AP260" i="1"/>
  <c r="K260" i="1"/>
  <c r="AQ260" i="1"/>
  <c r="AR260" i="1"/>
  <c r="AS260" i="1"/>
  <c r="L260" i="1"/>
  <c r="AQ1310" i="1"/>
  <c r="K1310" i="1"/>
  <c r="AQ1302" i="1"/>
  <c r="K1302" i="1"/>
  <c r="M1302" i="1" s="1"/>
  <c r="AQ1294" i="1"/>
  <c r="K1294" i="1"/>
  <c r="AQ1268" i="1"/>
  <c r="K1268" i="1"/>
  <c r="AQ1260" i="1"/>
  <c r="K1260" i="1"/>
  <c r="AQ1252" i="1"/>
  <c r="K1252" i="1"/>
  <c r="M1252" i="1" s="1"/>
  <c r="AQ1218" i="1"/>
  <c r="K1218" i="1"/>
  <c r="AQ1210" i="1"/>
  <c r="K1210" i="1"/>
  <c r="J1203" i="1"/>
  <c r="AP1203" i="1"/>
  <c r="K1203" i="1"/>
  <c r="AQ1203" i="1"/>
  <c r="H1187" i="1"/>
  <c r="AR1185" i="1"/>
  <c r="L1185" i="1"/>
  <c r="AR1183" i="1"/>
  <c r="K1183" i="1"/>
  <c r="J1171" i="1"/>
  <c r="AP1171" i="1"/>
  <c r="K1171" i="1"/>
  <c r="AQ1171" i="1"/>
  <c r="H1154" i="1"/>
  <c r="AR1152" i="1"/>
  <c r="L1152" i="1"/>
  <c r="AR1150" i="1"/>
  <c r="K1150" i="1"/>
  <c r="J1138" i="1"/>
  <c r="AP1138" i="1"/>
  <c r="K1138" i="1"/>
  <c r="AQ1138" i="1"/>
  <c r="AS1091" i="1"/>
  <c r="J1085" i="1"/>
  <c r="AP1085" i="1"/>
  <c r="J1082" i="1"/>
  <c r="AP1082" i="1"/>
  <c r="K1082" i="1"/>
  <c r="AQ1082" i="1"/>
  <c r="J1045" i="1"/>
  <c r="AP1045" i="1"/>
  <c r="J1042" i="1"/>
  <c r="AP1042" i="1"/>
  <c r="K1042" i="1"/>
  <c r="AQ1042" i="1"/>
  <c r="H1036" i="1"/>
  <c r="H1031" i="1"/>
  <c r="AS1023" i="1"/>
  <c r="H1015" i="1"/>
  <c r="AS1007" i="1"/>
  <c r="J985" i="1"/>
  <c r="AP985" i="1"/>
  <c r="K985" i="1"/>
  <c r="AQ985" i="1"/>
  <c r="H980" i="1"/>
  <c r="H975" i="1"/>
  <c r="L967" i="1"/>
  <c r="H953" i="1"/>
  <c r="J948" i="1"/>
  <c r="AP948" i="1"/>
  <c r="AS943" i="1"/>
  <c r="J920" i="1"/>
  <c r="AP920" i="1"/>
  <c r="K920" i="1"/>
  <c r="AQ920" i="1"/>
  <c r="H915" i="1"/>
  <c r="H910" i="1"/>
  <c r="L902" i="1"/>
  <c r="H888" i="1"/>
  <c r="J883" i="1"/>
  <c r="AP883" i="1"/>
  <c r="AS878" i="1"/>
  <c r="J815" i="1"/>
  <c r="AP815" i="1"/>
  <c r="K815" i="1"/>
  <c r="AQ815" i="1"/>
  <c r="AR815" i="1"/>
  <c r="AS815" i="1"/>
  <c r="L815" i="1"/>
  <c r="J751" i="1"/>
  <c r="AP751" i="1"/>
  <c r="K751" i="1"/>
  <c r="AQ751" i="1"/>
  <c r="AR751" i="1"/>
  <c r="AS751" i="1"/>
  <c r="L751" i="1"/>
  <c r="J718" i="1"/>
  <c r="AP718" i="1"/>
  <c r="K718" i="1"/>
  <c r="AQ718" i="1"/>
  <c r="AR718" i="1"/>
  <c r="AS718" i="1"/>
  <c r="L718" i="1"/>
  <c r="J702" i="1"/>
  <c r="AP702" i="1"/>
  <c r="K702" i="1"/>
  <c r="AQ702" i="1"/>
  <c r="AR702" i="1"/>
  <c r="AS702" i="1"/>
  <c r="L702" i="1"/>
  <c r="AP1415" i="1"/>
  <c r="AQ1412" i="1"/>
  <c r="AP1407" i="1"/>
  <c r="AQ1404" i="1"/>
  <c r="AP1399" i="1"/>
  <c r="AQ1396" i="1"/>
  <c r="AP1391" i="1"/>
  <c r="AQ1388" i="1"/>
  <c r="AP1383" i="1"/>
  <c r="AQ1380" i="1"/>
  <c r="AP1375" i="1"/>
  <c r="AQ1371" i="1"/>
  <c r="AP1366" i="1"/>
  <c r="AQ1363" i="1"/>
  <c r="AP1358" i="1"/>
  <c r="AQ1355" i="1"/>
  <c r="AP1350" i="1"/>
  <c r="AS1349" i="1"/>
  <c r="AQ1347" i="1"/>
  <c r="AP1342" i="1"/>
  <c r="AS1341" i="1"/>
  <c r="AQ1339" i="1"/>
  <c r="AP1334" i="1"/>
  <c r="AS1333" i="1"/>
  <c r="AQ1331" i="1"/>
  <c r="AP1326" i="1"/>
  <c r="AS1325" i="1"/>
  <c r="AQ1323" i="1"/>
  <c r="AP1318" i="1"/>
  <c r="AS1317" i="1"/>
  <c r="AQ1315" i="1"/>
  <c r="AP1310" i="1"/>
  <c r="AS1309" i="1"/>
  <c r="AQ1307" i="1"/>
  <c r="AP1302" i="1"/>
  <c r="AS1301" i="1"/>
  <c r="AQ1299" i="1"/>
  <c r="AP1294" i="1"/>
  <c r="AS1293" i="1"/>
  <c r="AQ1291" i="1"/>
  <c r="AQ1282" i="1"/>
  <c r="AP1268" i="1"/>
  <c r="AS1267" i="1"/>
  <c r="AQ1265" i="1"/>
  <c r="AP1260" i="1"/>
  <c r="AS1259" i="1"/>
  <c r="AQ1257" i="1"/>
  <c r="AP1252" i="1"/>
  <c r="AS1251" i="1"/>
  <c r="AQ1249" i="1"/>
  <c r="AS1225" i="1"/>
  <c r="AQ1223" i="1"/>
  <c r="AP1218" i="1"/>
  <c r="AS1217" i="1"/>
  <c r="AQ1215" i="1"/>
  <c r="AP1210" i="1"/>
  <c r="AS1209" i="1"/>
  <c r="H1206" i="1"/>
  <c r="AS1204" i="1"/>
  <c r="AQ1196" i="1"/>
  <c r="AS1191" i="1"/>
  <c r="J1190" i="1"/>
  <c r="AP1190" i="1"/>
  <c r="AQ1185" i="1"/>
  <c r="K1185" i="1"/>
  <c r="AQ1183" i="1"/>
  <c r="J1183" i="1"/>
  <c r="AS1182" i="1"/>
  <c r="L1182" i="1"/>
  <c r="H1174" i="1"/>
  <c r="AS1172" i="1"/>
  <c r="AQ1164" i="1"/>
  <c r="K1164" i="1"/>
  <c r="M1158" i="1"/>
  <c r="AS1158" i="1"/>
  <c r="J1157" i="1"/>
  <c r="M1157" i="1" s="1"/>
  <c r="AP1157" i="1"/>
  <c r="AQ1152" i="1"/>
  <c r="K1152" i="1"/>
  <c r="AQ1150" i="1"/>
  <c r="J1150" i="1"/>
  <c r="AS1149" i="1"/>
  <c r="L1149" i="1"/>
  <c r="H1141" i="1"/>
  <c r="AS1139" i="1"/>
  <c r="M1137" i="1"/>
  <c r="AQ1131" i="1"/>
  <c r="K1131" i="1"/>
  <c r="AQ1123" i="1"/>
  <c r="K1123" i="1"/>
  <c r="AQ1115" i="1"/>
  <c r="K1115" i="1"/>
  <c r="AQ1107" i="1"/>
  <c r="K1107" i="1"/>
  <c r="AS1102" i="1"/>
  <c r="J1101" i="1"/>
  <c r="M1101" i="1" s="1"/>
  <c r="AP1101" i="1"/>
  <c r="H1093" i="1"/>
  <c r="AR1091" i="1"/>
  <c r="K1091" i="1"/>
  <c r="AS1080" i="1"/>
  <c r="H1080" i="1"/>
  <c r="H1053" i="1"/>
  <c r="H1050" i="1"/>
  <c r="AS1040" i="1"/>
  <c r="AS1028" i="1"/>
  <c r="L1028" i="1"/>
  <c r="L1023" i="1"/>
  <c r="AS1012" i="1"/>
  <c r="L1012" i="1"/>
  <c r="L1007" i="1"/>
  <c r="H993" i="1"/>
  <c r="J988" i="1"/>
  <c r="AP988" i="1"/>
  <c r="AS983" i="1"/>
  <c r="AS972" i="1"/>
  <c r="L972" i="1"/>
  <c r="AR967" i="1"/>
  <c r="K967" i="1"/>
  <c r="J961" i="1"/>
  <c r="AP961" i="1"/>
  <c r="K961" i="1"/>
  <c r="AQ961" i="1"/>
  <c r="H956" i="1"/>
  <c r="H951" i="1"/>
  <c r="L943" i="1"/>
  <c r="H928" i="1"/>
  <c r="J923" i="1"/>
  <c r="AP923" i="1"/>
  <c r="AS918" i="1"/>
  <c r="AS907" i="1"/>
  <c r="L907" i="1"/>
  <c r="AR902" i="1"/>
  <c r="K902" i="1"/>
  <c r="J896" i="1"/>
  <c r="AP896" i="1"/>
  <c r="K896" i="1"/>
  <c r="AQ896" i="1"/>
  <c r="H891" i="1"/>
  <c r="H886" i="1"/>
  <c r="L878" i="1"/>
  <c r="H864" i="1"/>
  <c r="H857" i="1"/>
  <c r="J857" i="1"/>
  <c r="AP857" i="1"/>
  <c r="H849" i="1"/>
  <c r="J849" i="1"/>
  <c r="AP849" i="1"/>
  <c r="H841" i="1"/>
  <c r="J841" i="1"/>
  <c r="AP841" i="1"/>
  <c r="J829" i="1"/>
  <c r="AP829" i="1"/>
  <c r="K829" i="1"/>
  <c r="AQ829" i="1"/>
  <c r="J775" i="1"/>
  <c r="AP775" i="1"/>
  <c r="K775" i="1"/>
  <c r="AQ775" i="1"/>
  <c r="AR775" i="1"/>
  <c r="AS775" i="1"/>
  <c r="L775" i="1"/>
  <c r="J694" i="1"/>
  <c r="AP694" i="1"/>
  <c r="K694" i="1"/>
  <c r="AQ694" i="1"/>
  <c r="AR694" i="1"/>
  <c r="AS694" i="1"/>
  <c r="L694" i="1"/>
  <c r="H613" i="1"/>
  <c r="J613" i="1"/>
  <c r="AP613" i="1"/>
  <c r="AQ613" i="1"/>
  <c r="K613" i="1"/>
  <c r="AR613" i="1"/>
  <c r="AS613" i="1"/>
  <c r="L613" i="1"/>
  <c r="H309" i="1"/>
  <c r="J309" i="1"/>
  <c r="AP309" i="1"/>
  <c r="K309" i="1"/>
  <c r="AQ309" i="1"/>
  <c r="AR309" i="1"/>
  <c r="AS309" i="1"/>
  <c r="L309" i="1"/>
  <c r="AS307" i="1"/>
  <c r="H307" i="1"/>
  <c r="AP307" i="1"/>
  <c r="J307" i="1"/>
  <c r="AQ307" i="1"/>
  <c r="K307" i="1"/>
  <c r="AR307" i="1"/>
  <c r="L307" i="1"/>
  <c r="AS1346" i="1"/>
  <c r="AS1338" i="1"/>
  <c r="AS1330" i="1"/>
  <c r="AS1322" i="1"/>
  <c r="AS1314" i="1"/>
  <c r="AS1306" i="1"/>
  <c r="AS1298" i="1"/>
  <c r="AS1290" i="1"/>
  <c r="AS1264" i="1"/>
  <c r="AS1256" i="1"/>
  <c r="AS1248" i="1"/>
  <c r="AS1239" i="1"/>
  <c r="AS1222" i="1"/>
  <c r="AS1214" i="1"/>
  <c r="H1195" i="1"/>
  <c r="AP1185" i="1"/>
  <c r="J1185" i="1"/>
  <c r="AP1183" i="1"/>
  <c r="AR1182" i="1"/>
  <c r="K1182" i="1"/>
  <c r="J1179" i="1"/>
  <c r="AP1179" i="1"/>
  <c r="K1179" i="1"/>
  <c r="AQ1179" i="1"/>
  <c r="AP1164" i="1"/>
  <c r="J1164" i="1"/>
  <c r="H1163" i="1"/>
  <c r="AP1152" i="1"/>
  <c r="J1152" i="1"/>
  <c r="AP1150" i="1"/>
  <c r="AR1149" i="1"/>
  <c r="K1149" i="1"/>
  <c r="J1146" i="1"/>
  <c r="AP1146" i="1"/>
  <c r="K1146" i="1"/>
  <c r="AQ1146" i="1"/>
  <c r="AP1131" i="1"/>
  <c r="J1131" i="1"/>
  <c r="H1130" i="1"/>
  <c r="AP1123" i="1"/>
  <c r="J1123" i="1"/>
  <c r="H1122" i="1"/>
  <c r="AP1115" i="1"/>
  <c r="J1115" i="1"/>
  <c r="H1114" i="1"/>
  <c r="AP1107" i="1"/>
  <c r="J1107" i="1"/>
  <c r="H1106" i="1"/>
  <c r="J1098" i="1"/>
  <c r="AP1098" i="1"/>
  <c r="K1098" i="1"/>
  <c r="AQ1098" i="1"/>
  <c r="AQ1091" i="1"/>
  <c r="J1091" i="1"/>
  <c r="H1090" i="1"/>
  <c r="AS1085" i="1"/>
  <c r="L1085" i="1"/>
  <c r="M1083" i="1"/>
  <c r="J1077" i="1"/>
  <c r="M1077" i="1" s="1"/>
  <c r="AP1077" i="1"/>
  <c r="J1074" i="1"/>
  <c r="AP1074" i="1"/>
  <c r="K1074" i="1"/>
  <c r="AQ1074" i="1"/>
  <c r="H1048" i="1"/>
  <c r="AS1045" i="1"/>
  <c r="L1045" i="1"/>
  <c r="L1040" i="1"/>
  <c r="AR1028" i="1"/>
  <c r="K1028" i="1"/>
  <c r="L1025" i="1"/>
  <c r="AR1023" i="1"/>
  <c r="K1023" i="1"/>
  <c r="AR1012" i="1"/>
  <c r="K1012" i="1"/>
  <c r="L1009" i="1"/>
  <c r="AR1007" i="1"/>
  <c r="K1007" i="1"/>
  <c r="J1001" i="1"/>
  <c r="AP1001" i="1"/>
  <c r="K1001" i="1"/>
  <c r="AQ1001" i="1"/>
  <c r="H996" i="1"/>
  <c r="H991" i="1"/>
  <c r="L983" i="1"/>
  <c r="AR972" i="1"/>
  <c r="K972" i="1"/>
  <c r="H969" i="1"/>
  <c r="AQ967" i="1"/>
  <c r="J967" i="1"/>
  <c r="J964" i="1"/>
  <c r="AP964" i="1"/>
  <c r="AS959" i="1"/>
  <c r="AS948" i="1"/>
  <c r="L948" i="1"/>
  <c r="L945" i="1"/>
  <c r="AR943" i="1"/>
  <c r="K943" i="1"/>
  <c r="J937" i="1"/>
  <c r="AP937" i="1"/>
  <c r="K937" i="1"/>
  <c r="AQ937" i="1"/>
  <c r="H926" i="1"/>
  <c r="L918" i="1"/>
  <c r="AR907" i="1"/>
  <c r="K907" i="1"/>
  <c r="H904" i="1"/>
  <c r="AQ902" i="1"/>
  <c r="J902" i="1"/>
  <c r="M900" i="1"/>
  <c r="J899" i="1"/>
  <c r="AP899" i="1"/>
  <c r="AS894" i="1"/>
  <c r="AS883" i="1"/>
  <c r="L883" i="1"/>
  <c r="L880" i="1"/>
  <c r="AR878" i="1"/>
  <c r="K878" i="1"/>
  <c r="J872" i="1"/>
  <c r="AP872" i="1"/>
  <c r="K872" i="1"/>
  <c r="AQ872" i="1"/>
  <c r="H867" i="1"/>
  <c r="H862" i="1"/>
  <c r="J799" i="1"/>
  <c r="AP799" i="1"/>
  <c r="K799" i="1"/>
  <c r="AQ799" i="1"/>
  <c r="AR799" i="1"/>
  <c r="AS799" i="1"/>
  <c r="L799" i="1"/>
  <c r="J734" i="1"/>
  <c r="AP734" i="1"/>
  <c r="K734" i="1"/>
  <c r="AQ734" i="1"/>
  <c r="AR734" i="1"/>
  <c r="AS734" i="1"/>
  <c r="L734" i="1"/>
  <c r="J397" i="1"/>
  <c r="AP397" i="1"/>
  <c r="AQ397" i="1"/>
  <c r="K397" i="1"/>
  <c r="AR397" i="1"/>
  <c r="L397" i="1"/>
  <c r="AS397" i="1"/>
  <c r="J389" i="1"/>
  <c r="AP389" i="1"/>
  <c r="AQ389" i="1"/>
  <c r="K389" i="1"/>
  <c r="AR389" i="1"/>
  <c r="L389" i="1"/>
  <c r="AS389" i="1"/>
  <c r="AS384" i="1"/>
  <c r="H384" i="1"/>
  <c r="AP384" i="1"/>
  <c r="J384" i="1"/>
  <c r="AQ384" i="1"/>
  <c r="K384" i="1"/>
  <c r="AR384" i="1"/>
  <c r="L384" i="1"/>
  <c r="K1208" i="1"/>
  <c r="M1208" i="1" s="1"/>
  <c r="AQ1208" i="1"/>
  <c r="AS1199" i="1"/>
  <c r="J1198" i="1"/>
  <c r="M1198" i="1" s="1"/>
  <c r="AP1198" i="1"/>
  <c r="AS1167" i="1"/>
  <c r="J1166" i="1"/>
  <c r="M1166" i="1" s="1"/>
  <c r="AP1166" i="1"/>
  <c r="AQ1149" i="1"/>
  <c r="H1149" i="1"/>
  <c r="L1138" i="1"/>
  <c r="AS1134" i="1"/>
  <c r="J1133" i="1"/>
  <c r="M1133" i="1" s="1"/>
  <c r="AP1133" i="1"/>
  <c r="AS1126" i="1"/>
  <c r="J1125" i="1"/>
  <c r="M1125" i="1" s="1"/>
  <c r="AP1125" i="1"/>
  <c r="AS1118" i="1"/>
  <c r="J1117" i="1"/>
  <c r="AP1117" i="1"/>
  <c r="M1110" i="1"/>
  <c r="AS1110" i="1"/>
  <c r="J1109" i="1"/>
  <c r="AP1109" i="1"/>
  <c r="AP1091" i="1"/>
  <c r="H1091" i="1"/>
  <c r="AQ1088" i="1"/>
  <c r="K1088" i="1"/>
  <c r="AR1085" i="1"/>
  <c r="K1085" i="1"/>
  <c r="L1082" i="1"/>
  <c r="AR1080" i="1"/>
  <c r="K1080" i="1"/>
  <c r="M1080" i="1" s="1"/>
  <c r="AS1072" i="1"/>
  <c r="H1072" i="1"/>
  <c r="J1069" i="1"/>
  <c r="M1069" i="1" s="1"/>
  <c r="AP1069" i="1"/>
  <c r="J1066" i="1"/>
  <c r="AP1066" i="1"/>
  <c r="K1066" i="1"/>
  <c r="AQ1066" i="1"/>
  <c r="J1061" i="1"/>
  <c r="AP1061" i="1"/>
  <c r="J1058" i="1"/>
  <c r="AP1058" i="1"/>
  <c r="K1058" i="1"/>
  <c r="AQ1058" i="1"/>
  <c r="AR1045" i="1"/>
  <c r="K1045" i="1"/>
  <c r="L1042" i="1"/>
  <c r="AR1040" i="1"/>
  <c r="K1040" i="1"/>
  <c r="J1033" i="1"/>
  <c r="AP1033" i="1"/>
  <c r="K1033" i="1"/>
  <c r="AQ1033" i="1"/>
  <c r="AQ1028" i="1"/>
  <c r="H1028" i="1"/>
  <c r="AS1025" i="1"/>
  <c r="H1025" i="1"/>
  <c r="AQ1023" i="1"/>
  <c r="J1023" i="1"/>
  <c r="J1020" i="1"/>
  <c r="AP1020" i="1"/>
  <c r="J1017" i="1"/>
  <c r="AP1017" i="1"/>
  <c r="K1017" i="1"/>
  <c r="AQ1017" i="1"/>
  <c r="AQ1012" i="1"/>
  <c r="H1012" i="1"/>
  <c r="AS1009" i="1"/>
  <c r="H1009" i="1"/>
  <c r="AQ1007" i="1"/>
  <c r="J1007" i="1"/>
  <c r="J1004" i="1"/>
  <c r="AP1004" i="1"/>
  <c r="AS999" i="1"/>
  <c r="AS988" i="1"/>
  <c r="L988" i="1"/>
  <c r="L985" i="1"/>
  <c r="AR983" i="1"/>
  <c r="K983" i="1"/>
  <c r="J977" i="1"/>
  <c r="AP977" i="1"/>
  <c r="K977" i="1"/>
  <c r="AQ977" i="1"/>
  <c r="AQ972" i="1"/>
  <c r="H972" i="1"/>
  <c r="AP967" i="1"/>
  <c r="H967" i="1"/>
  <c r="L959" i="1"/>
  <c r="M959" i="1" s="1"/>
  <c r="AR948" i="1"/>
  <c r="K948" i="1"/>
  <c r="AS945" i="1"/>
  <c r="H945" i="1"/>
  <c r="AQ943" i="1"/>
  <c r="J943" i="1"/>
  <c r="J940" i="1"/>
  <c r="AP940" i="1"/>
  <c r="M935" i="1"/>
  <c r="AS935" i="1"/>
  <c r="AS923" i="1"/>
  <c r="L923" i="1"/>
  <c r="L920" i="1"/>
  <c r="AR918" i="1"/>
  <c r="K918" i="1"/>
  <c r="J912" i="1"/>
  <c r="AP912" i="1"/>
  <c r="K912" i="1"/>
  <c r="AQ912" i="1"/>
  <c r="AQ907" i="1"/>
  <c r="H907" i="1"/>
  <c r="AP902" i="1"/>
  <c r="H902" i="1"/>
  <c r="L894" i="1"/>
  <c r="AR883" i="1"/>
  <c r="K883" i="1"/>
  <c r="AS880" i="1"/>
  <c r="H880" i="1"/>
  <c r="AQ878" i="1"/>
  <c r="J878" i="1"/>
  <c r="M876" i="1"/>
  <c r="J875" i="1"/>
  <c r="AP875" i="1"/>
  <c r="M870" i="1"/>
  <c r="AS870" i="1"/>
  <c r="AS857" i="1"/>
  <c r="L857" i="1"/>
  <c r="AS849" i="1"/>
  <c r="L849" i="1"/>
  <c r="AS841" i="1"/>
  <c r="L841" i="1"/>
  <c r="AS819" i="1"/>
  <c r="AP819" i="1"/>
  <c r="J819" i="1"/>
  <c r="AQ819" i="1"/>
  <c r="J759" i="1"/>
  <c r="AP759" i="1"/>
  <c r="K759" i="1"/>
  <c r="AQ759" i="1"/>
  <c r="AR759" i="1"/>
  <c r="AS759" i="1"/>
  <c r="L759" i="1"/>
  <c r="J710" i="1"/>
  <c r="AP710" i="1"/>
  <c r="K710" i="1"/>
  <c r="AQ710" i="1"/>
  <c r="AR710" i="1"/>
  <c r="AS710" i="1"/>
  <c r="L710" i="1"/>
  <c r="H678" i="1"/>
  <c r="J678" i="1"/>
  <c r="AP678" i="1"/>
  <c r="K678" i="1"/>
  <c r="AQ678" i="1"/>
  <c r="AR678" i="1"/>
  <c r="AS678" i="1"/>
  <c r="L678" i="1"/>
  <c r="AS1035" i="1"/>
  <c r="AS1003" i="1"/>
  <c r="AS995" i="1"/>
  <c r="AS987" i="1"/>
  <c r="AS979" i="1"/>
  <c r="AS971" i="1"/>
  <c r="AS963" i="1"/>
  <c r="AS955" i="1"/>
  <c r="AS947" i="1"/>
  <c r="AS939" i="1"/>
  <c r="AS930" i="1"/>
  <c r="AS922" i="1"/>
  <c r="AS914" i="1"/>
  <c r="AS906" i="1"/>
  <c r="AS898" i="1"/>
  <c r="AS890" i="1"/>
  <c r="AS882" i="1"/>
  <c r="AS874" i="1"/>
  <c r="AS866" i="1"/>
  <c r="AS856" i="1"/>
  <c r="H856" i="1"/>
  <c r="AS848" i="1"/>
  <c r="H848" i="1"/>
  <c r="AS840" i="1"/>
  <c r="H840" i="1"/>
  <c r="M827" i="1"/>
  <c r="AS827" i="1"/>
  <c r="H826" i="1"/>
  <c r="J826" i="1"/>
  <c r="AP826" i="1"/>
  <c r="J823" i="1"/>
  <c r="AP823" i="1"/>
  <c r="K823" i="1"/>
  <c r="AQ823" i="1"/>
  <c r="H821" i="1"/>
  <c r="AS813" i="1"/>
  <c r="H810" i="1"/>
  <c r="J810" i="1"/>
  <c r="AP810" i="1"/>
  <c r="AS805" i="1"/>
  <c r="H802" i="1"/>
  <c r="J802" i="1"/>
  <c r="AP802" i="1"/>
  <c r="AS797" i="1"/>
  <c r="H794" i="1"/>
  <c r="J794" i="1"/>
  <c r="AP794" i="1"/>
  <c r="AS789" i="1"/>
  <c r="H786" i="1"/>
  <c r="J786" i="1"/>
  <c r="AP786" i="1"/>
  <c r="AS781" i="1"/>
  <c r="H778" i="1"/>
  <c r="J778" i="1"/>
  <c r="AP778" i="1"/>
  <c r="AS773" i="1"/>
  <c r="H770" i="1"/>
  <c r="J770" i="1"/>
  <c r="AP770" i="1"/>
  <c r="AS765" i="1"/>
  <c r="H762" i="1"/>
  <c r="J762" i="1"/>
  <c r="AP762" i="1"/>
  <c r="AS757" i="1"/>
  <c r="H754" i="1"/>
  <c r="J754" i="1"/>
  <c r="AP754" i="1"/>
  <c r="AS749" i="1"/>
  <c r="H746" i="1"/>
  <c r="J746" i="1"/>
  <c r="AP746" i="1"/>
  <c r="AS741" i="1"/>
  <c r="H738" i="1"/>
  <c r="J738" i="1"/>
  <c r="AP738" i="1"/>
  <c r="AS732" i="1"/>
  <c r="H729" i="1"/>
  <c r="J729" i="1"/>
  <c r="AP729" i="1"/>
  <c r="AS724" i="1"/>
  <c r="H721" i="1"/>
  <c r="J721" i="1"/>
  <c r="AP721" i="1"/>
  <c r="AS716" i="1"/>
  <c r="H713" i="1"/>
  <c r="J713" i="1"/>
  <c r="AP713" i="1"/>
  <c r="AS708" i="1"/>
  <c r="H705" i="1"/>
  <c r="J705" i="1"/>
  <c r="AP705" i="1"/>
  <c r="AS692" i="1"/>
  <c r="AS639" i="1"/>
  <c r="H639" i="1"/>
  <c r="AP639" i="1"/>
  <c r="J639" i="1"/>
  <c r="AQ639" i="1"/>
  <c r="J608" i="1"/>
  <c r="AP608" i="1"/>
  <c r="K608" i="1"/>
  <c r="AQ608" i="1"/>
  <c r="L608" i="1"/>
  <c r="AR608" i="1"/>
  <c r="J542" i="1"/>
  <c r="AP542" i="1"/>
  <c r="K542" i="1"/>
  <c r="AQ542" i="1"/>
  <c r="AR542" i="1"/>
  <c r="AS542" i="1"/>
  <c r="L542" i="1"/>
  <c r="J160" i="1"/>
  <c r="AP160" i="1"/>
  <c r="K160" i="1"/>
  <c r="AQ160" i="1"/>
  <c r="AR160" i="1"/>
  <c r="AS160" i="1"/>
  <c r="L160" i="1"/>
  <c r="AS1202" i="1"/>
  <c r="AQ1200" i="1"/>
  <c r="K1200" i="1"/>
  <c r="AS1194" i="1"/>
  <c r="AQ1192" i="1"/>
  <c r="K1192" i="1"/>
  <c r="AS1186" i="1"/>
  <c r="AQ1184" i="1"/>
  <c r="K1184" i="1"/>
  <c r="AS1178" i="1"/>
  <c r="AQ1176" i="1"/>
  <c r="K1176" i="1"/>
  <c r="M1176" i="1" s="1"/>
  <c r="AS1170" i="1"/>
  <c r="AQ1168" i="1"/>
  <c r="K1168" i="1"/>
  <c r="AS1162" i="1"/>
  <c r="AQ1159" i="1"/>
  <c r="K1159" i="1"/>
  <c r="M1159" i="1" s="1"/>
  <c r="AS1153" i="1"/>
  <c r="AQ1151" i="1"/>
  <c r="K1151" i="1"/>
  <c r="AS1145" i="1"/>
  <c r="AQ1143" i="1"/>
  <c r="K1143" i="1"/>
  <c r="AS1137" i="1"/>
  <c r="AQ1135" i="1"/>
  <c r="K1135" i="1"/>
  <c r="AS1129" i="1"/>
  <c r="AQ1127" i="1"/>
  <c r="AS1121" i="1"/>
  <c r="AQ1119" i="1"/>
  <c r="AS1113" i="1"/>
  <c r="AQ1111" i="1"/>
  <c r="AS1105" i="1"/>
  <c r="AQ1103" i="1"/>
  <c r="K1103" i="1"/>
  <c r="AS1097" i="1"/>
  <c r="AQ1095" i="1"/>
  <c r="K1095" i="1"/>
  <c r="M1095" i="1" s="1"/>
  <c r="AS1089" i="1"/>
  <c r="AQ1087" i="1"/>
  <c r="K1087" i="1"/>
  <c r="M1087" i="1" s="1"/>
  <c r="AS1081" i="1"/>
  <c r="AQ1079" i="1"/>
  <c r="AS1073" i="1"/>
  <c r="AQ1071" i="1"/>
  <c r="K1071" i="1"/>
  <c r="M1071" i="1" s="1"/>
  <c r="AS1065" i="1"/>
  <c r="AQ1063" i="1"/>
  <c r="K1063" i="1"/>
  <c r="AS1057" i="1"/>
  <c r="AQ1055" i="1"/>
  <c r="AS1049" i="1"/>
  <c r="AS1041" i="1"/>
  <c r="AS1032" i="1"/>
  <c r="AS1024" i="1"/>
  <c r="AS1016" i="1"/>
  <c r="AS1008" i="1"/>
  <c r="AS1000" i="1"/>
  <c r="AS992" i="1"/>
  <c r="AS984" i="1"/>
  <c r="AS976" i="1"/>
  <c r="AS968" i="1"/>
  <c r="AS960" i="1"/>
  <c r="AS952" i="1"/>
  <c r="AS944" i="1"/>
  <c r="AS936" i="1"/>
  <c r="AS927" i="1"/>
  <c r="AS919" i="1"/>
  <c r="AS911" i="1"/>
  <c r="AS903" i="1"/>
  <c r="AS895" i="1"/>
  <c r="AS887" i="1"/>
  <c r="AS879" i="1"/>
  <c r="AS871" i="1"/>
  <c r="AS863" i="1"/>
  <c r="AS824" i="1"/>
  <c r="M824" i="1"/>
  <c r="H697" i="1"/>
  <c r="J697" i="1"/>
  <c r="AP697" i="1"/>
  <c r="H694" i="1"/>
  <c r="L692" i="1"/>
  <c r="H681" i="1"/>
  <c r="J681" i="1"/>
  <c r="AP681" i="1"/>
  <c r="J649" i="1"/>
  <c r="AP649" i="1"/>
  <c r="K649" i="1"/>
  <c r="AQ649" i="1"/>
  <c r="J526" i="1"/>
  <c r="AP526" i="1"/>
  <c r="K526" i="1"/>
  <c r="AQ526" i="1"/>
  <c r="AR526" i="1"/>
  <c r="AS526" i="1"/>
  <c r="L526" i="1"/>
  <c r="J446" i="1"/>
  <c r="AP446" i="1"/>
  <c r="AQ446" i="1"/>
  <c r="K446" i="1"/>
  <c r="AR446" i="1"/>
  <c r="L446" i="1"/>
  <c r="AS446" i="1"/>
  <c r="AP1200" i="1"/>
  <c r="AP1192" i="1"/>
  <c r="AP1184" i="1"/>
  <c r="AP1176" i="1"/>
  <c r="AP1168" i="1"/>
  <c r="AP1159" i="1"/>
  <c r="AP1151" i="1"/>
  <c r="AP1143" i="1"/>
  <c r="AP1135" i="1"/>
  <c r="AP1103" i="1"/>
  <c r="AS1094" i="1"/>
  <c r="AP1087" i="1"/>
  <c r="AS1086" i="1"/>
  <c r="AS1078" i="1"/>
  <c r="AS1070" i="1"/>
  <c r="AP1063" i="1"/>
  <c r="AS1062" i="1"/>
  <c r="AS1054" i="1"/>
  <c r="AS1046" i="1"/>
  <c r="AS1037" i="1"/>
  <c r="AS1029" i="1"/>
  <c r="AS1021" i="1"/>
  <c r="AS1013" i="1"/>
  <c r="AS1005" i="1"/>
  <c r="AS997" i="1"/>
  <c r="AS989" i="1"/>
  <c r="AS981" i="1"/>
  <c r="AS973" i="1"/>
  <c r="AS965" i="1"/>
  <c r="AS957" i="1"/>
  <c r="AS949" i="1"/>
  <c r="AS941" i="1"/>
  <c r="AS933" i="1"/>
  <c r="AS924" i="1"/>
  <c r="AS916" i="1"/>
  <c r="AS908" i="1"/>
  <c r="AS900" i="1"/>
  <c r="AS892" i="1"/>
  <c r="AS884" i="1"/>
  <c r="AS876" i="1"/>
  <c r="AS868" i="1"/>
  <c r="AS836" i="1"/>
  <c r="H835" i="1"/>
  <c r="J835" i="1"/>
  <c r="M835" i="1" s="1"/>
  <c r="AP835" i="1"/>
  <c r="J832" i="1"/>
  <c r="AP832" i="1"/>
  <c r="K832" i="1"/>
  <c r="AQ832" i="1"/>
  <c r="H829" i="1"/>
  <c r="H815" i="1"/>
  <c r="H807" i="1"/>
  <c r="H799" i="1"/>
  <c r="H791" i="1"/>
  <c r="H783" i="1"/>
  <c r="H775" i="1"/>
  <c r="H767" i="1"/>
  <c r="H759" i="1"/>
  <c r="H751" i="1"/>
  <c r="H743" i="1"/>
  <c r="H734" i="1"/>
  <c r="H726" i="1"/>
  <c r="H718" i="1"/>
  <c r="H710" i="1"/>
  <c r="AS700" i="1"/>
  <c r="H673" i="1"/>
  <c r="J673" i="1"/>
  <c r="AP673" i="1"/>
  <c r="J635" i="1"/>
  <c r="AP635" i="1"/>
  <c r="K635" i="1"/>
  <c r="AQ635" i="1"/>
  <c r="AR635" i="1"/>
  <c r="AS635" i="1"/>
  <c r="L635" i="1"/>
  <c r="H627" i="1"/>
  <c r="J627" i="1"/>
  <c r="AP627" i="1"/>
  <c r="AS562" i="1"/>
  <c r="AP562" i="1"/>
  <c r="AQ562" i="1"/>
  <c r="J562" i="1"/>
  <c r="AR562" i="1"/>
  <c r="K562" i="1"/>
  <c r="AS1083" i="1"/>
  <c r="AS1075" i="1"/>
  <c r="AS1067" i="1"/>
  <c r="AS1059" i="1"/>
  <c r="AS1051" i="1"/>
  <c r="AS1043" i="1"/>
  <c r="AS1034" i="1"/>
  <c r="AS1026" i="1"/>
  <c r="AS1018" i="1"/>
  <c r="AS1010" i="1"/>
  <c r="AS1002" i="1"/>
  <c r="AS994" i="1"/>
  <c r="AS986" i="1"/>
  <c r="AS978" i="1"/>
  <c r="AS970" i="1"/>
  <c r="AS962" i="1"/>
  <c r="AS954" i="1"/>
  <c r="AS946" i="1"/>
  <c r="AS938" i="1"/>
  <c r="AS929" i="1"/>
  <c r="AS921" i="1"/>
  <c r="AS913" i="1"/>
  <c r="AS905" i="1"/>
  <c r="AS897" i="1"/>
  <c r="AS889" i="1"/>
  <c r="AS881" i="1"/>
  <c r="AS873" i="1"/>
  <c r="AS865" i="1"/>
  <c r="K858" i="1"/>
  <c r="AQ858" i="1"/>
  <c r="AS858" i="1"/>
  <c r="AR836" i="1"/>
  <c r="K836" i="1"/>
  <c r="AS833" i="1"/>
  <c r="AQ824" i="1"/>
  <c r="L823" i="1"/>
  <c r="AQ813" i="1"/>
  <c r="J813" i="1"/>
  <c r="AR810" i="1"/>
  <c r="K810" i="1"/>
  <c r="AQ805" i="1"/>
  <c r="J805" i="1"/>
  <c r="AR802" i="1"/>
  <c r="K802" i="1"/>
  <c r="AQ797" i="1"/>
  <c r="J797" i="1"/>
  <c r="AR794" i="1"/>
  <c r="K794" i="1"/>
  <c r="AQ789" i="1"/>
  <c r="J789" i="1"/>
  <c r="M789" i="1" s="1"/>
  <c r="AR786" i="1"/>
  <c r="K786" i="1"/>
  <c r="AQ781" i="1"/>
  <c r="J781" i="1"/>
  <c r="M781" i="1" s="1"/>
  <c r="AR778" i="1"/>
  <c r="K778" i="1"/>
  <c r="AQ773" i="1"/>
  <c r="J773" i="1"/>
  <c r="M773" i="1" s="1"/>
  <c r="AR770" i="1"/>
  <c r="K770" i="1"/>
  <c r="AQ765" i="1"/>
  <c r="J765" i="1"/>
  <c r="M765" i="1" s="1"/>
  <c r="AR762" i="1"/>
  <c r="K762" i="1"/>
  <c r="AQ757" i="1"/>
  <c r="J757" i="1"/>
  <c r="AR754" i="1"/>
  <c r="K754" i="1"/>
  <c r="AQ749" i="1"/>
  <c r="J749" i="1"/>
  <c r="M749" i="1" s="1"/>
  <c r="AR746" i="1"/>
  <c r="K746" i="1"/>
  <c r="AQ741" i="1"/>
  <c r="J741" i="1"/>
  <c r="AR738" i="1"/>
  <c r="K738" i="1"/>
  <c r="AQ732" i="1"/>
  <c r="J732" i="1"/>
  <c r="M732" i="1" s="1"/>
  <c r="AR729" i="1"/>
  <c r="K729" i="1"/>
  <c r="AQ724" i="1"/>
  <c r="J724" i="1"/>
  <c r="M724" i="1" s="1"/>
  <c r="AR721" i="1"/>
  <c r="K721" i="1"/>
  <c r="AQ716" i="1"/>
  <c r="J716" i="1"/>
  <c r="M716" i="1" s="1"/>
  <c r="AR713" i="1"/>
  <c r="K713" i="1"/>
  <c r="AQ708" i="1"/>
  <c r="J708" i="1"/>
  <c r="AR705" i="1"/>
  <c r="K705" i="1"/>
  <c r="M703" i="1"/>
  <c r="H702" i="1"/>
  <c r="L700" i="1"/>
  <c r="AS697" i="1"/>
  <c r="L697" i="1"/>
  <c r="AQ692" i="1"/>
  <c r="J692" i="1"/>
  <c r="AS684" i="1"/>
  <c r="H684" i="1"/>
  <c r="AS681" i="1"/>
  <c r="L681" i="1"/>
  <c r="M671" i="1"/>
  <c r="J667" i="1"/>
  <c r="AP667" i="1"/>
  <c r="K639" i="1"/>
  <c r="H638" i="1"/>
  <c r="J638" i="1"/>
  <c r="AP638" i="1"/>
  <c r="AQ638" i="1"/>
  <c r="K638" i="1"/>
  <c r="AR638" i="1"/>
  <c r="L638" i="1"/>
  <c r="AS638" i="1"/>
  <c r="M616" i="1"/>
  <c r="AS546" i="1"/>
  <c r="AP546" i="1"/>
  <c r="J546" i="1"/>
  <c r="AQ546" i="1"/>
  <c r="K546" i="1"/>
  <c r="AR546" i="1"/>
  <c r="L546" i="1"/>
  <c r="AP340" i="1"/>
  <c r="AQ340" i="1"/>
  <c r="K340" i="1"/>
  <c r="AR340" i="1"/>
  <c r="L340" i="1"/>
  <c r="J859" i="1"/>
  <c r="AP859" i="1"/>
  <c r="J856" i="1"/>
  <c r="AP856" i="1"/>
  <c r="K856" i="1"/>
  <c r="AQ856" i="1"/>
  <c r="AS852" i="1"/>
  <c r="H851" i="1"/>
  <c r="J851" i="1"/>
  <c r="AP851" i="1"/>
  <c r="J848" i="1"/>
  <c r="AP848" i="1"/>
  <c r="K848" i="1"/>
  <c r="AQ848" i="1"/>
  <c r="AS844" i="1"/>
  <c r="H843" i="1"/>
  <c r="J843" i="1"/>
  <c r="AP843" i="1"/>
  <c r="J840" i="1"/>
  <c r="AP840" i="1"/>
  <c r="K840" i="1"/>
  <c r="AQ840" i="1"/>
  <c r="AP732" i="1"/>
  <c r="H732" i="1"/>
  <c r="AQ729" i="1"/>
  <c r="AP724" i="1"/>
  <c r="H724" i="1"/>
  <c r="AQ721" i="1"/>
  <c r="AP716" i="1"/>
  <c r="H716" i="1"/>
  <c r="AQ713" i="1"/>
  <c r="AP708" i="1"/>
  <c r="H708" i="1"/>
  <c r="AQ705" i="1"/>
  <c r="AR700" i="1"/>
  <c r="K700" i="1"/>
  <c r="AR697" i="1"/>
  <c r="K697" i="1"/>
  <c r="AP692" i="1"/>
  <c r="H692" i="1"/>
  <c r="J686" i="1"/>
  <c r="AP686" i="1"/>
  <c r="K686" i="1"/>
  <c r="AQ686" i="1"/>
  <c r="AR681" i="1"/>
  <c r="K681" i="1"/>
  <c r="M676" i="1"/>
  <c r="AS676" i="1"/>
  <c r="H676" i="1"/>
  <c r="AS673" i="1"/>
  <c r="L673" i="1"/>
  <c r="L649" i="1"/>
  <c r="AS627" i="1"/>
  <c r="L627" i="1"/>
  <c r="AS611" i="1"/>
  <c r="H611" i="1"/>
  <c r="AP611" i="1"/>
  <c r="AS548" i="1"/>
  <c r="AP548" i="1"/>
  <c r="J548" i="1"/>
  <c r="AQ548" i="1"/>
  <c r="K548" i="1"/>
  <c r="AR548" i="1"/>
  <c r="H480" i="1"/>
  <c r="J480" i="1"/>
  <c r="AP480" i="1"/>
  <c r="K480" i="1"/>
  <c r="AQ480" i="1"/>
  <c r="AR480" i="1"/>
  <c r="AS480" i="1"/>
  <c r="L480" i="1"/>
  <c r="H371" i="1"/>
  <c r="J371" i="1"/>
  <c r="AP371" i="1"/>
  <c r="K371" i="1"/>
  <c r="AQ371" i="1"/>
  <c r="AR371" i="1"/>
  <c r="AS371" i="1"/>
  <c r="L371" i="1"/>
  <c r="AS850" i="1"/>
  <c r="M850" i="1"/>
  <c r="AS842" i="1"/>
  <c r="AS834" i="1"/>
  <c r="AS825" i="1"/>
  <c r="AS817" i="1"/>
  <c r="AS809" i="1"/>
  <c r="AS801" i="1"/>
  <c r="M801" i="1"/>
  <c r="AS793" i="1"/>
  <c r="AS785" i="1"/>
  <c r="AS777" i="1"/>
  <c r="M777" i="1"/>
  <c r="AS769" i="1"/>
  <c r="AS761" i="1"/>
  <c r="AS753" i="1"/>
  <c r="AS745" i="1"/>
  <c r="AS736" i="1"/>
  <c r="AS728" i="1"/>
  <c r="AS720" i="1"/>
  <c r="AS712" i="1"/>
  <c r="M712" i="1"/>
  <c r="AS696" i="1"/>
  <c r="K669" i="1"/>
  <c r="AQ669" i="1"/>
  <c r="K661" i="1"/>
  <c r="AQ661" i="1"/>
  <c r="AS647" i="1"/>
  <c r="H646" i="1"/>
  <c r="J646" i="1"/>
  <c r="AP646" i="1"/>
  <c r="J643" i="1"/>
  <c r="AP643" i="1"/>
  <c r="K643" i="1"/>
  <c r="AQ643" i="1"/>
  <c r="M625" i="1"/>
  <c r="J618" i="1"/>
  <c r="AP618" i="1"/>
  <c r="K618" i="1"/>
  <c r="AQ618" i="1"/>
  <c r="H605" i="1"/>
  <c r="J605" i="1"/>
  <c r="AP605" i="1"/>
  <c r="AS603" i="1"/>
  <c r="J594" i="1"/>
  <c r="AP594" i="1"/>
  <c r="K594" i="1"/>
  <c r="AQ594" i="1"/>
  <c r="J585" i="1"/>
  <c r="AP585" i="1"/>
  <c r="K585" i="1"/>
  <c r="AQ585" i="1"/>
  <c r="J576" i="1"/>
  <c r="AP576" i="1"/>
  <c r="K576" i="1"/>
  <c r="AQ576" i="1"/>
  <c r="AS551" i="1"/>
  <c r="J478" i="1"/>
  <c r="AP478" i="1"/>
  <c r="AQ478" i="1"/>
  <c r="K478" i="1"/>
  <c r="AR478" i="1"/>
  <c r="L478" i="1"/>
  <c r="AS478" i="1"/>
  <c r="J462" i="1"/>
  <c r="AP462" i="1"/>
  <c r="AQ462" i="1"/>
  <c r="K462" i="1"/>
  <c r="AR462" i="1"/>
  <c r="L462" i="1"/>
  <c r="AS462" i="1"/>
  <c r="J438" i="1"/>
  <c r="AP438" i="1"/>
  <c r="AQ438" i="1"/>
  <c r="K438" i="1"/>
  <c r="AR438" i="1"/>
  <c r="L438" i="1"/>
  <c r="AS438" i="1"/>
  <c r="J320" i="1"/>
  <c r="AP320" i="1"/>
  <c r="AQ320" i="1"/>
  <c r="K320" i="1"/>
  <c r="AR320" i="1"/>
  <c r="AS320" i="1"/>
  <c r="L320" i="1"/>
  <c r="AS185" i="1"/>
  <c r="H185" i="1"/>
  <c r="AP185" i="1"/>
  <c r="J185" i="1"/>
  <c r="AQ185" i="1"/>
  <c r="K185" i="1"/>
  <c r="AR185" i="1"/>
  <c r="L185" i="1"/>
  <c r="AQ683" i="1"/>
  <c r="K683" i="1"/>
  <c r="AQ675" i="1"/>
  <c r="K675" i="1"/>
  <c r="H667" i="1"/>
  <c r="AQ662" i="1"/>
  <c r="K662" i="1"/>
  <c r="L661" i="1"/>
  <c r="AR657" i="1"/>
  <c r="L657" i="1"/>
  <c r="AR647" i="1"/>
  <c r="K647" i="1"/>
  <c r="AQ636" i="1"/>
  <c r="K636" i="1"/>
  <c r="AR624" i="1"/>
  <c r="L624" i="1"/>
  <c r="AR603" i="1"/>
  <c r="K603" i="1"/>
  <c r="AS554" i="1"/>
  <c r="H554" i="1"/>
  <c r="AP554" i="1"/>
  <c r="J554" i="1"/>
  <c r="AQ554" i="1"/>
  <c r="L551" i="1"/>
  <c r="J430" i="1"/>
  <c r="AP430" i="1"/>
  <c r="AQ430" i="1"/>
  <c r="K430" i="1"/>
  <c r="AR430" i="1"/>
  <c r="L430" i="1"/>
  <c r="AS430" i="1"/>
  <c r="K378" i="1"/>
  <c r="AP378" i="1"/>
  <c r="J378" i="1"/>
  <c r="AQ378" i="1"/>
  <c r="AR378" i="1"/>
  <c r="AS378" i="1"/>
  <c r="L378" i="1"/>
  <c r="K370" i="1"/>
  <c r="AQ370" i="1"/>
  <c r="AP370" i="1"/>
  <c r="J370" i="1"/>
  <c r="AR370" i="1"/>
  <c r="L370" i="1"/>
  <c r="AS370" i="1"/>
  <c r="AS266" i="1"/>
  <c r="H266" i="1"/>
  <c r="AP266" i="1"/>
  <c r="J266" i="1"/>
  <c r="AQ266" i="1"/>
  <c r="K266" i="1"/>
  <c r="AR266" i="1"/>
  <c r="L266" i="1"/>
  <c r="J80" i="1"/>
  <c r="AP80" i="1"/>
  <c r="AQ80" i="1"/>
  <c r="K80" i="1"/>
  <c r="AR80" i="1"/>
  <c r="AS80" i="1"/>
  <c r="L80" i="1"/>
  <c r="J72" i="1"/>
  <c r="AP72" i="1"/>
  <c r="AQ72" i="1"/>
  <c r="K72" i="1"/>
  <c r="AR72" i="1"/>
  <c r="L72" i="1"/>
  <c r="AS72" i="1"/>
  <c r="AQ850" i="1"/>
  <c r="AQ842" i="1"/>
  <c r="AP837" i="1"/>
  <c r="AQ834" i="1"/>
  <c r="AP828" i="1"/>
  <c r="AQ825" i="1"/>
  <c r="AP820" i="1"/>
  <c r="AQ817" i="1"/>
  <c r="AP812" i="1"/>
  <c r="AS811" i="1"/>
  <c r="AQ809" i="1"/>
  <c r="AP804" i="1"/>
  <c r="AS803" i="1"/>
  <c r="AQ801" i="1"/>
  <c r="AP796" i="1"/>
  <c r="AS795" i="1"/>
  <c r="M795" i="1"/>
  <c r="AQ793" i="1"/>
  <c r="AP788" i="1"/>
  <c r="AS787" i="1"/>
  <c r="AQ785" i="1"/>
  <c r="AP780" i="1"/>
  <c r="AS779" i="1"/>
  <c r="AQ777" i="1"/>
  <c r="AP772" i="1"/>
  <c r="AS771" i="1"/>
  <c r="M771" i="1"/>
  <c r="AQ769" i="1"/>
  <c r="AP764" i="1"/>
  <c r="AS763" i="1"/>
  <c r="AQ761" i="1"/>
  <c r="AP756" i="1"/>
  <c r="AS755" i="1"/>
  <c r="AQ753" i="1"/>
  <c r="AP748" i="1"/>
  <c r="AS747" i="1"/>
  <c r="M747" i="1"/>
  <c r="AQ745" i="1"/>
  <c r="AP740" i="1"/>
  <c r="AS739" i="1"/>
  <c r="AQ736" i="1"/>
  <c r="AP731" i="1"/>
  <c r="AS730" i="1"/>
  <c r="M730" i="1"/>
  <c r="AQ728" i="1"/>
  <c r="AP723" i="1"/>
  <c r="AS722" i="1"/>
  <c r="AQ720" i="1"/>
  <c r="AP715" i="1"/>
  <c r="AS714" i="1"/>
  <c r="M714" i="1"/>
  <c r="AQ712" i="1"/>
  <c r="AP707" i="1"/>
  <c r="AS706" i="1"/>
  <c r="AQ704" i="1"/>
  <c r="AP699" i="1"/>
  <c r="J699" i="1"/>
  <c r="M699" i="1" s="1"/>
  <c r="AS698" i="1"/>
  <c r="AQ696" i="1"/>
  <c r="K696" i="1"/>
  <c r="AP691" i="1"/>
  <c r="J691" i="1"/>
  <c r="AS690" i="1"/>
  <c r="AQ688" i="1"/>
  <c r="K688" i="1"/>
  <c r="M688" i="1" s="1"/>
  <c r="AP683" i="1"/>
  <c r="J683" i="1"/>
  <c r="AQ680" i="1"/>
  <c r="K680" i="1"/>
  <c r="AP675" i="1"/>
  <c r="J675" i="1"/>
  <c r="AQ672" i="1"/>
  <c r="K672" i="1"/>
  <c r="M672" i="1" s="1"/>
  <c r="AR669" i="1"/>
  <c r="J669" i="1"/>
  <c r="AP662" i="1"/>
  <c r="J662" i="1"/>
  <c r="AS661" i="1"/>
  <c r="J661" i="1"/>
  <c r="AQ657" i="1"/>
  <c r="K657" i="1"/>
  <c r="AS655" i="1"/>
  <c r="H654" i="1"/>
  <c r="J654" i="1"/>
  <c r="AP654" i="1"/>
  <c r="J651" i="1"/>
  <c r="AP651" i="1"/>
  <c r="K651" i="1"/>
  <c r="AQ651" i="1"/>
  <c r="H649" i="1"/>
  <c r="AQ647" i="1"/>
  <c r="J647" i="1"/>
  <c r="AS646" i="1"/>
  <c r="L646" i="1"/>
  <c r="AP636" i="1"/>
  <c r="J636" i="1"/>
  <c r="H635" i="1"/>
  <c r="AQ624" i="1"/>
  <c r="K624" i="1"/>
  <c r="AS622" i="1"/>
  <c r="H621" i="1"/>
  <c r="J621" i="1"/>
  <c r="AP621" i="1"/>
  <c r="AS619" i="1"/>
  <c r="AS605" i="1"/>
  <c r="L605" i="1"/>
  <c r="AQ603" i="1"/>
  <c r="J603" i="1"/>
  <c r="H602" i="1"/>
  <c r="AS592" i="1"/>
  <c r="AS583" i="1"/>
  <c r="H562" i="1"/>
  <c r="AR551" i="1"/>
  <c r="K551" i="1"/>
  <c r="H548" i="1"/>
  <c r="H546" i="1"/>
  <c r="J520" i="1"/>
  <c r="AP520" i="1"/>
  <c r="K520" i="1"/>
  <c r="AQ520" i="1"/>
  <c r="AR520" i="1"/>
  <c r="AS520" i="1"/>
  <c r="L520" i="1"/>
  <c r="J510" i="1"/>
  <c r="AP510" i="1"/>
  <c r="K510" i="1"/>
  <c r="AQ510" i="1"/>
  <c r="H504" i="1"/>
  <c r="J422" i="1"/>
  <c r="AP422" i="1"/>
  <c r="AQ422" i="1"/>
  <c r="K422" i="1"/>
  <c r="AR422" i="1"/>
  <c r="L422" i="1"/>
  <c r="AS422" i="1"/>
  <c r="AS99" i="1"/>
  <c r="H99" i="1"/>
  <c r="AP99" i="1"/>
  <c r="J99" i="1"/>
  <c r="AQ99" i="1"/>
  <c r="K99" i="1"/>
  <c r="AR99" i="1"/>
  <c r="L99" i="1"/>
  <c r="AP696" i="1"/>
  <c r="AP688" i="1"/>
  <c r="K685" i="1"/>
  <c r="AP680" i="1"/>
  <c r="AQ677" i="1"/>
  <c r="K677" i="1"/>
  <c r="M677" i="1" s="1"/>
  <c r="AP672" i="1"/>
  <c r="AP669" i="1"/>
  <c r="H669" i="1"/>
  <c r="AR661" i="1"/>
  <c r="H661" i="1"/>
  <c r="K659" i="1"/>
  <c r="AQ659" i="1"/>
  <c r="AP657" i="1"/>
  <c r="AR655" i="1"/>
  <c r="K655" i="1"/>
  <c r="AP647" i="1"/>
  <c r="H647" i="1"/>
  <c r="AR646" i="1"/>
  <c r="K646" i="1"/>
  <c r="AQ644" i="1"/>
  <c r="K644" i="1"/>
  <c r="L643" i="1"/>
  <c r="AP624" i="1"/>
  <c r="AR622" i="1"/>
  <c r="K622" i="1"/>
  <c r="AR619" i="1"/>
  <c r="K619" i="1"/>
  <c r="L618" i="1"/>
  <c r="J610" i="1"/>
  <c r="AP610" i="1"/>
  <c r="K610" i="1"/>
  <c r="AQ610" i="1"/>
  <c r="H608" i="1"/>
  <c r="AR605" i="1"/>
  <c r="K605" i="1"/>
  <c r="AP603" i="1"/>
  <c r="H603" i="1"/>
  <c r="AR600" i="1"/>
  <c r="L600" i="1"/>
  <c r="M598" i="1"/>
  <c r="H597" i="1"/>
  <c r="J597" i="1"/>
  <c r="M597" i="1" s="1"/>
  <c r="AP597" i="1"/>
  <c r="L594" i="1"/>
  <c r="L592" i="1"/>
  <c r="M590" i="1"/>
  <c r="H589" i="1"/>
  <c r="J589" i="1"/>
  <c r="AP589" i="1"/>
  <c r="L585" i="1"/>
  <c r="L583" i="1"/>
  <c r="H579" i="1"/>
  <c r="J579" i="1"/>
  <c r="AP579" i="1"/>
  <c r="L576" i="1"/>
  <c r="J558" i="1"/>
  <c r="AP558" i="1"/>
  <c r="K558" i="1"/>
  <c r="AQ558" i="1"/>
  <c r="L554" i="1"/>
  <c r="AQ551" i="1"/>
  <c r="J551" i="1"/>
  <c r="J547" i="1"/>
  <c r="AP547" i="1"/>
  <c r="H547" i="1"/>
  <c r="AQ547" i="1"/>
  <c r="K547" i="1"/>
  <c r="AR547" i="1"/>
  <c r="J536" i="1"/>
  <c r="AP536" i="1"/>
  <c r="K536" i="1"/>
  <c r="AQ536" i="1"/>
  <c r="AR536" i="1"/>
  <c r="AS536" i="1"/>
  <c r="L536" i="1"/>
  <c r="J413" i="1"/>
  <c r="AP413" i="1"/>
  <c r="AQ413" i="1"/>
  <c r="K413" i="1"/>
  <c r="AR413" i="1"/>
  <c r="L413" i="1"/>
  <c r="AS413" i="1"/>
  <c r="K364" i="1"/>
  <c r="AQ364" i="1"/>
  <c r="AS364" i="1"/>
  <c r="AP364" i="1"/>
  <c r="AR364" i="1"/>
  <c r="J364" i="1"/>
  <c r="L364" i="1"/>
  <c r="J328" i="1"/>
  <c r="AP328" i="1"/>
  <c r="AQ328" i="1"/>
  <c r="K328" i="1"/>
  <c r="AR328" i="1"/>
  <c r="AS328" i="1"/>
  <c r="L328" i="1"/>
  <c r="J109" i="1"/>
  <c r="AP109" i="1"/>
  <c r="K109" i="1"/>
  <c r="AQ109" i="1"/>
  <c r="AR109" i="1"/>
  <c r="AS109" i="1"/>
  <c r="L109" i="1"/>
  <c r="AQ811" i="1"/>
  <c r="AQ803" i="1"/>
  <c r="AQ795" i="1"/>
  <c r="AQ787" i="1"/>
  <c r="AQ779" i="1"/>
  <c r="AQ771" i="1"/>
  <c r="AQ763" i="1"/>
  <c r="AQ755" i="1"/>
  <c r="AQ747" i="1"/>
  <c r="AQ739" i="1"/>
  <c r="AQ730" i="1"/>
  <c r="AQ722" i="1"/>
  <c r="AQ714" i="1"/>
  <c r="AQ706" i="1"/>
  <c r="AQ698" i="1"/>
  <c r="AQ690" i="1"/>
  <c r="AP685" i="1"/>
  <c r="AQ682" i="1"/>
  <c r="AP677" i="1"/>
  <c r="AQ674" i="1"/>
  <c r="AQ668" i="1"/>
  <c r="AQ665" i="1"/>
  <c r="J664" i="1"/>
  <c r="M664" i="1" s="1"/>
  <c r="AP664" i="1"/>
  <c r="AP661" i="1"/>
  <c r="AQ660" i="1"/>
  <c r="H657" i="1"/>
  <c r="AQ655" i="1"/>
  <c r="J655" i="1"/>
  <c r="AS654" i="1"/>
  <c r="L654" i="1"/>
  <c r="AQ646" i="1"/>
  <c r="AP644" i="1"/>
  <c r="AS643" i="1"/>
  <c r="H643" i="1"/>
  <c r="M642" i="1"/>
  <c r="AS630" i="1"/>
  <c r="H629" i="1"/>
  <c r="J629" i="1"/>
  <c r="AP629" i="1"/>
  <c r="J626" i="1"/>
  <c r="AP626" i="1"/>
  <c r="K626" i="1"/>
  <c r="AQ626" i="1"/>
  <c r="H624" i="1"/>
  <c r="AQ622" i="1"/>
  <c r="J622" i="1"/>
  <c r="AS621" i="1"/>
  <c r="L621" i="1"/>
  <c r="AQ619" i="1"/>
  <c r="J619" i="1"/>
  <c r="AS618" i="1"/>
  <c r="H618" i="1"/>
  <c r="AQ605" i="1"/>
  <c r="AQ600" i="1"/>
  <c r="AS594" i="1"/>
  <c r="H594" i="1"/>
  <c r="AR592" i="1"/>
  <c r="K592" i="1"/>
  <c r="M592" i="1" s="1"/>
  <c r="AS585" i="1"/>
  <c r="H585" i="1"/>
  <c r="AR583" i="1"/>
  <c r="K583" i="1"/>
  <c r="AS576" i="1"/>
  <c r="H576" i="1"/>
  <c r="J566" i="1"/>
  <c r="AP566" i="1"/>
  <c r="J555" i="1"/>
  <c r="M555" i="1" s="1"/>
  <c r="AP555" i="1"/>
  <c r="AQ555" i="1"/>
  <c r="K554" i="1"/>
  <c r="AP551" i="1"/>
  <c r="H551" i="1"/>
  <c r="J550" i="1"/>
  <c r="AP550" i="1"/>
  <c r="K550" i="1"/>
  <c r="AQ550" i="1"/>
  <c r="L550" i="1"/>
  <c r="AR550" i="1"/>
  <c r="J470" i="1"/>
  <c r="AP470" i="1"/>
  <c r="AQ470" i="1"/>
  <c r="K470" i="1"/>
  <c r="AR470" i="1"/>
  <c r="L470" i="1"/>
  <c r="AS470" i="1"/>
  <c r="J454" i="1"/>
  <c r="AP454" i="1"/>
  <c r="AQ454" i="1"/>
  <c r="K454" i="1"/>
  <c r="AR454" i="1"/>
  <c r="L454" i="1"/>
  <c r="AS454" i="1"/>
  <c r="J405" i="1"/>
  <c r="AP405" i="1"/>
  <c r="AQ405" i="1"/>
  <c r="K405" i="1"/>
  <c r="AR405" i="1"/>
  <c r="L405" i="1"/>
  <c r="AS405" i="1"/>
  <c r="AS148" i="1"/>
  <c r="H148" i="1"/>
  <c r="AP148" i="1"/>
  <c r="J148" i="1"/>
  <c r="AQ148" i="1"/>
  <c r="AR148" i="1"/>
  <c r="K148" i="1"/>
  <c r="L148" i="1"/>
  <c r="J119" i="1"/>
  <c r="AP119" i="1"/>
  <c r="K119" i="1"/>
  <c r="AQ119" i="1"/>
  <c r="AR119" i="1"/>
  <c r="AS119" i="1"/>
  <c r="L119" i="1"/>
  <c r="AS653" i="1"/>
  <c r="AS645" i="1"/>
  <c r="AS637" i="1"/>
  <c r="AS628" i="1"/>
  <c r="AS620" i="1"/>
  <c r="AS612" i="1"/>
  <c r="AS604" i="1"/>
  <c r="AS596" i="1"/>
  <c r="AS588" i="1"/>
  <c r="AS578" i="1"/>
  <c r="H574" i="1"/>
  <c r="K568" i="1"/>
  <c r="AQ568" i="1"/>
  <c r="AS553" i="1"/>
  <c r="H539" i="1"/>
  <c r="AS535" i="1"/>
  <c r="J531" i="1"/>
  <c r="AP531" i="1"/>
  <c r="H523" i="1"/>
  <c r="AS519" i="1"/>
  <c r="J515" i="1"/>
  <c r="AP515" i="1"/>
  <c r="H507" i="1"/>
  <c r="AS503" i="1"/>
  <c r="J499" i="1"/>
  <c r="AP499" i="1"/>
  <c r="J491" i="1"/>
  <c r="AP491" i="1"/>
  <c r="K487" i="1"/>
  <c r="AQ487" i="1"/>
  <c r="AS487" i="1"/>
  <c r="J475" i="1"/>
  <c r="AP475" i="1"/>
  <c r="K475" i="1"/>
  <c r="AQ475" i="1"/>
  <c r="J467" i="1"/>
  <c r="AP467" i="1"/>
  <c r="K467" i="1"/>
  <c r="AQ467" i="1"/>
  <c r="J459" i="1"/>
  <c r="AP459" i="1"/>
  <c r="K459" i="1"/>
  <c r="AQ459" i="1"/>
  <c r="J451" i="1"/>
  <c r="AP451" i="1"/>
  <c r="K451" i="1"/>
  <c r="AQ451" i="1"/>
  <c r="J443" i="1"/>
  <c r="AP443" i="1"/>
  <c r="K443" i="1"/>
  <c r="AQ443" i="1"/>
  <c r="J435" i="1"/>
  <c r="AP435" i="1"/>
  <c r="K435" i="1"/>
  <c r="AQ435" i="1"/>
  <c r="J427" i="1"/>
  <c r="AP427" i="1"/>
  <c r="K427" i="1"/>
  <c r="AQ427" i="1"/>
  <c r="J418" i="1"/>
  <c r="AP418" i="1"/>
  <c r="K418" i="1"/>
  <c r="AQ418" i="1"/>
  <c r="J410" i="1"/>
  <c r="AP410" i="1"/>
  <c r="K410" i="1"/>
  <c r="AQ410" i="1"/>
  <c r="J402" i="1"/>
  <c r="AP402" i="1"/>
  <c r="K402" i="1"/>
  <c r="AQ402" i="1"/>
  <c r="J394" i="1"/>
  <c r="AP394" i="1"/>
  <c r="K394" i="1"/>
  <c r="AQ394" i="1"/>
  <c r="J386" i="1"/>
  <c r="AP386" i="1"/>
  <c r="K386" i="1"/>
  <c r="AQ386" i="1"/>
  <c r="J373" i="1"/>
  <c r="AP373" i="1"/>
  <c r="H373" i="1"/>
  <c r="AQ373" i="1"/>
  <c r="AS366" i="1"/>
  <c r="AP366" i="1"/>
  <c r="J366" i="1"/>
  <c r="AQ366" i="1"/>
  <c r="J360" i="1"/>
  <c r="AP360" i="1"/>
  <c r="K360" i="1"/>
  <c r="AQ360" i="1"/>
  <c r="J304" i="1"/>
  <c r="AP304" i="1"/>
  <c r="AQ304" i="1"/>
  <c r="K304" i="1"/>
  <c r="AR304" i="1"/>
  <c r="L304" i="1"/>
  <c r="AS304" i="1"/>
  <c r="H293" i="1"/>
  <c r="J293" i="1"/>
  <c r="AP293" i="1"/>
  <c r="K293" i="1"/>
  <c r="AQ293" i="1"/>
  <c r="AR293" i="1"/>
  <c r="AS293" i="1"/>
  <c r="L293" i="1"/>
  <c r="H252" i="1"/>
  <c r="J252" i="1"/>
  <c r="AP252" i="1"/>
  <c r="K252" i="1"/>
  <c r="AQ252" i="1"/>
  <c r="AR252" i="1"/>
  <c r="AS252" i="1"/>
  <c r="L252" i="1"/>
  <c r="M126" i="1"/>
  <c r="H566" i="1"/>
  <c r="K560" i="1"/>
  <c r="AQ560" i="1"/>
  <c r="K495" i="1"/>
  <c r="AQ495" i="1"/>
  <c r="AS495" i="1"/>
  <c r="J488" i="1"/>
  <c r="AP488" i="1"/>
  <c r="K488" i="1"/>
  <c r="AQ488" i="1"/>
  <c r="AS481" i="1"/>
  <c r="AS473" i="1"/>
  <c r="H473" i="1"/>
  <c r="AS465" i="1"/>
  <c r="H465" i="1"/>
  <c r="AS457" i="1"/>
  <c r="H457" i="1"/>
  <c r="AS449" i="1"/>
  <c r="H449" i="1"/>
  <c r="AS441" i="1"/>
  <c r="H441" i="1"/>
  <c r="AS433" i="1"/>
  <c r="H433" i="1"/>
  <c r="AS425" i="1"/>
  <c r="H425" i="1"/>
  <c r="AS416" i="1"/>
  <c r="H416" i="1"/>
  <c r="AS408" i="1"/>
  <c r="H408" i="1"/>
  <c r="AS400" i="1"/>
  <c r="H400" i="1"/>
  <c r="AS392" i="1"/>
  <c r="H392" i="1"/>
  <c r="J263" i="1"/>
  <c r="AP263" i="1"/>
  <c r="AQ263" i="1"/>
  <c r="K263" i="1"/>
  <c r="AR263" i="1"/>
  <c r="L263" i="1"/>
  <c r="AS263" i="1"/>
  <c r="H220" i="1"/>
  <c r="J220" i="1"/>
  <c r="AP220" i="1"/>
  <c r="K220" i="1"/>
  <c r="AQ220" i="1"/>
  <c r="AR220" i="1"/>
  <c r="AS220" i="1"/>
  <c r="L220" i="1"/>
  <c r="M220" i="1" s="1"/>
  <c r="J212" i="1"/>
  <c r="AP212" i="1"/>
  <c r="K212" i="1"/>
  <c r="AQ212" i="1"/>
  <c r="AR212" i="1"/>
  <c r="AS212" i="1"/>
  <c r="L212" i="1"/>
  <c r="J85" i="1"/>
  <c r="AP85" i="1"/>
  <c r="K85" i="1"/>
  <c r="AQ85" i="1"/>
  <c r="AR85" i="1"/>
  <c r="AS85" i="1"/>
  <c r="L85" i="1"/>
  <c r="AP656" i="1"/>
  <c r="AQ653" i="1"/>
  <c r="AP648" i="1"/>
  <c r="AQ645" i="1"/>
  <c r="AP640" i="1"/>
  <c r="AQ637" i="1"/>
  <c r="AP631" i="1"/>
  <c r="AQ628" i="1"/>
  <c r="AP623" i="1"/>
  <c r="AQ620" i="1"/>
  <c r="AP615" i="1"/>
  <c r="AS614" i="1"/>
  <c r="AQ612" i="1"/>
  <c r="AP607" i="1"/>
  <c r="AS606" i="1"/>
  <c r="AQ604" i="1"/>
  <c r="AP599" i="1"/>
  <c r="AS598" i="1"/>
  <c r="AQ596" i="1"/>
  <c r="AP591" i="1"/>
  <c r="AS590" i="1"/>
  <c r="AQ588" i="1"/>
  <c r="AP582" i="1"/>
  <c r="AS580" i="1"/>
  <c r="AQ578" i="1"/>
  <c r="AR568" i="1"/>
  <c r="J568" i="1"/>
  <c r="AS567" i="1"/>
  <c r="AS564" i="1"/>
  <c r="AP561" i="1"/>
  <c r="AS560" i="1"/>
  <c r="L560" i="1"/>
  <c r="H558" i="1"/>
  <c r="AQ553" i="1"/>
  <c r="K552" i="1"/>
  <c r="AQ552" i="1"/>
  <c r="H542" i="1"/>
  <c r="AP537" i="1"/>
  <c r="AQ535" i="1"/>
  <c r="J535" i="1"/>
  <c r="M535" i="1" s="1"/>
  <c r="AP532" i="1"/>
  <c r="AS531" i="1"/>
  <c r="L531" i="1"/>
  <c r="H526" i="1"/>
  <c r="AP521" i="1"/>
  <c r="J521" i="1"/>
  <c r="AQ519" i="1"/>
  <c r="J519" i="1"/>
  <c r="AP516" i="1"/>
  <c r="AS515" i="1"/>
  <c r="L515" i="1"/>
  <c r="H510" i="1"/>
  <c r="AP505" i="1"/>
  <c r="J505" i="1"/>
  <c r="M505" i="1" s="1"/>
  <c r="AQ503" i="1"/>
  <c r="J503" i="1"/>
  <c r="AP500" i="1"/>
  <c r="AS499" i="1"/>
  <c r="L499" i="1"/>
  <c r="J496" i="1"/>
  <c r="AP496" i="1"/>
  <c r="K496" i="1"/>
  <c r="M496" i="1" s="1"/>
  <c r="AQ496" i="1"/>
  <c r="L495" i="1"/>
  <c r="AS491" i="1"/>
  <c r="L491" i="1"/>
  <c r="AS489" i="1"/>
  <c r="J487" i="1"/>
  <c r="AR481" i="1"/>
  <c r="K481" i="1"/>
  <c r="H478" i="1"/>
  <c r="L473" i="1"/>
  <c r="H470" i="1"/>
  <c r="L465" i="1"/>
  <c r="H462" i="1"/>
  <c r="L457" i="1"/>
  <c r="H454" i="1"/>
  <c r="L449" i="1"/>
  <c r="H446" i="1"/>
  <c r="L441" i="1"/>
  <c r="H438" i="1"/>
  <c r="L433" i="1"/>
  <c r="H430" i="1"/>
  <c r="L425" i="1"/>
  <c r="H422" i="1"/>
  <c r="L416" i="1"/>
  <c r="H413" i="1"/>
  <c r="L408" i="1"/>
  <c r="H405" i="1"/>
  <c r="L400" i="1"/>
  <c r="H397" i="1"/>
  <c r="L392" i="1"/>
  <c r="H389" i="1"/>
  <c r="M379" i="1"/>
  <c r="L373" i="1"/>
  <c r="L366" i="1"/>
  <c r="H364" i="1"/>
  <c r="D350" i="1"/>
  <c r="F350" i="1"/>
  <c r="AL350" i="1"/>
  <c r="K339" i="1"/>
  <c r="AS226" i="1"/>
  <c r="H226" i="1"/>
  <c r="AP226" i="1"/>
  <c r="J226" i="1"/>
  <c r="AQ226" i="1"/>
  <c r="K226" i="1"/>
  <c r="AR226" i="1"/>
  <c r="AS218" i="1"/>
  <c r="H218" i="1"/>
  <c r="AP218" i="1"/>
  <c r="J218" i="1"/>
  <c r="AQ218" i="1"/>
  <c r="K218" i="1"/>
  <c r="AR218" i="1"/>
  <c r="AS180" i="1"/>
  <c r="H180" i="1"/>
  <c r="AP180" i="1"/>
  <c r="J180" i="1"/>
  <c r="AQ180" i="1"/>
  <c r="AR180" i="1"/>
  <c r="K180" i="1"/>
  <c r="L180" i="1"/>
  <c r="AS153" i="1"/>
  <c r="H153" i="1"/>
  <c r="AP153" i="1"/>
  <c r="J153" i="1"/>
  <c r="AQ153" i="1"/>
  <c r="AS595" i="1"/>
  <c r="AS586" i="1"/>
  <c r="AS577" i="1"/>
  <c r="J571" i="1"/>
  <c r="AP571" i="1"/>
  <c r="AS559" i="1"/>
  <c r="AS556" i="1"/>
  <c r="H550" i="1"/>
  <c r="K544" i="1"/>
  <c r="AQ544" i="1"/>
  <c r="AS540" i="1"/>
  <c r="AS529" i="1"/>
  <c r="J528" i="1"/>
  <c r="AP528" i="1"/>
  <c r="K528" i="1"/>
  <c r="AQ528" i="1"/>
  <c r="AS524" i="1"/>
  <c r="AP519" i="1"/>
  <c r="AR515" i="1"/>
  <c r="K515" i="1"/>
  <c r="AS513" i="1"/>
  <c r="J512" i="1"/>
  <c r="AP512" i="1"/>
  <c r="K512" i="1"/>
  <c r="AQ512" i="1"/>
  <c r="AS508" i="1"/>
  <c r="AP503" i="1"/>
  <c r="AR502" i="1"/>
  <c r="AR499" i="1"/>
  <c r="K499" i="1"/>
  <c r="J495" i="1"/>
  <c r="AR491" i="1"/>
  <c r="K491" i="1"/>
  <c r="AR489" i="1"/>
  <c r="K489" i="1"/>
  <c r="L488" i="1"/>
  <c r="AR487" i="1"/>
  <c r="AR486" i="1"/>
  <c r="H483" i="1"/>
  <c r="AQ481" i="1"/>
  <c r="J481" i="1"/>
  <c r="L475" i="1"/>
  <c r="AR473" i="1"/>
  <c r="K473" i="1"/>
  <c r="L467" i="1"/>
  <c r="AR465" i="1"/>
  <c r="K465" i="1"/>
  <c r="L459" i="1"/>
  <c r="AR457" i="1"/>
  <c r="K457" i="1"/>
  <c r="L451" i="1"/>
  <c r="AR449" i="1"/>
  <c r="K449" i="1"/>
  <c r="L443" i="1"/>
  <c r="AR441" i="1"/>
  <c r="K441" i="1"/>
  <c r="L435" i="1"/>
  <c r="AR433" i="1"/>
  <c r="K433" i="1"/>
  <c r="L427" i="1"/>
  <c r="AR425" i="1"/>
  <c r="K425" i="1"/>
  <c r="L418" i="1"/>
  <c r="AR416" i="1"/>
  <c r="K416" i="1"/>
  <c r="L410" i="1"/>
  <c r="AR408" i="1"/>
  <c r="K408" i="1"/>
  <c r="L402" i="1"/>
  <c r="AR400" i="1"/>
  <c r="K400" i="1"/>
  <c r="L394" i="1"/>
  <c r="AR392" i="1"/>
  <c r="K392" i="1"/>
  <c r="L386" i="1"/>
  <c r="M376" i="1"/>
  <c r="AS373" i="1"/>
  <c r="K373" i="1"/>
  <c r="K366" i="1"/>
  <c r="J365" i="1"/>
  <c r="AP365" i="1"/>
  <c r="H365" i="1"/>
  <c r="AQ365" i="1"/>
  <c r="K365" i="1"/>
  <c r="AR365" i="1"/>
  <c r="L365" i="1"/>
  <c r="AS365" i="1"/>
  <c r="L360" i="1"/>
  <c r="J192" i="1"/>
  <c r="AP192" i="1"/>
  <c r="K192" i="1"/>
  <c r="AQ192" i="1"/>
  <c r="AR192" i="1"/>
  <c r="AS192" i="1"/>
  <c r="L192" i="1"/>
  <c r="AS570" i="1"/>
  <c r="J563" i="1"/>
  <c r="AP563" i="1"/>
  <c r="AS543" i="1"/>
  <c r="J539" i="1"/>
  <c r="AP539" i="1"/>
  <c r="AS527" i="1"/>
  <c r="J523" i="1"/>
  <c r="AP523" i="1"/>
  <c r="AS511" i="1"/>
  <c r="J507" i="1"/>
  <c r="AP507" i="1"/>
  <c r="AQ449" i="1"/>
  <c r="J449" i="1"/>
  <c r="H443" i="1"/>
  <c r="AQ441" i="1"/>
  <c r="J441" i="1"/>
  <c r="AS435" i="1"/>
  <c r="H435" i="1"/>
  <c r="AQ433" i="1"/>
  <c r="J433" i="1"/>
  <c r="AS427" i="1"/>
  <c r="H427" i="1"/>
  <c r="AQ425" i="1"/>
  <c r="J425" i="1"/>
  <c r="AS418" i="1"/>
  <c r="H418" i="1"/>
  <c r="AQ416" i="1"/>
  <c r="J416" i="1"/>
  <c r="AS410" i="1"/>
  <c r="H410" i="1"/>
  <c r="AQ408" i="1"/>
  <c r="J408" i="1"/>
  <c r="AS402" i="1"/>
  <c r="H402" i="1"/>
  <c r="AQ400" i="1"/>
  <c r="J400" i="1"/>
  <c r="AS394" i="1"/>
  <c r="H394" i="1"/>
  <c r="AQ392" i="1"/>
  <c r="J392" i="1"/>
  <c r="AS386" i="1"/>
  <c r="H386" i="1"/>
  <c r="J381" i="1"/>
  <c r="AP381" i="1"/>
  <c r="AR373" i="1"/>
  <c r="H366" i="1"/>
  <c r="AS360" i="1"/>
  <c r="AS344" i="1"/>
  <c r="H344" i="1"/>
  <c r="AP344" i="1"/>
  <c r="AR332" i="1"/>
  <c r="J332" i="1"/>
  <c r="L332" i="1"/>
  <c r="H325" i="1"/>
  <c r="J325" i="1"/>
  <c r="AP325" i="1"/>
  <c r="K325" i="1"/>
  <c r="AQ325" i="1"/>
  <c r="AR325" i="1"/>
  <c r="AS325" i="1"/>
  <c r="L325" i="1"/>
  <c r="H302" i="1"/>
  <c r="J302" i="1"/>
  <c r="AP302" i="1"/>
  <c r="K302" i="1"/>
  <c r="AQ302" i="1"/>
  <c r="AR302" i="1"/>
  <c r="AS302" i="1"/>
  <c r="L302" i="1"/>
  <c r="H285" i="1"/>
  <c r="J285" i="1"/>
  <c r="AP285" i="1"/>
  <c r="K285" i="1"/>
  <c r="AQ285" i="1"/>
  <c r="AR285" i="1"/>
  <c r="AS285" i="1"/>
  <c r="L285" i="1"/>
  <c r="J223" i="1"/>
  <c r="AP223" i="1"/>
  <c r="AQ223" i="1"/>
  <c r="K223" i="1"/>
  <c r="AR223" i="1"/>
  <c r="L223" i="1"/>
  <c r="AS223" i="1"/>
  <c r="J215" i="1"/>
  <c r="AP215" i="1"/>
  <c r="AQ215" i="1"/>
  <c r="K215" i="1"/>
  <c r="AR215" i="1"/>
  <c r="L215" i="1"/>
  <c r="AS215" i="1"/>
  <c r="L153" i="1"/>
  <c r="J47" i="1"/>
  <c r="AP47" i="1"/>
  <c r="K47" i="1"/>
  <c r="AQ47" i="1"/>
  <c r="AR47" i="1"/>
  <c r="H47" i="1"/>
  <c r="AS47" i="1"/>
  <c r="L47" i="1"/>
  <c r="AS275" i="1"/>
  <c r="H275" i="1"/>
  <c r="J272" i="1"/>
  <c r="AP272" i="1"/>
  <c r="AS234" i="1"/>
  <c r="H234" i="1"/>
  <c r="J231" i="1"/>
  <c r="AP231" i="1"/>
  <c r="J122" i="1"/>
  <c r="AP122" i="1"/>
  <c r="AQ122" i="1"/>
  <c r="K122" i="1"/>
  <c r="AR122" i="1"/>
  <c r="L122" i="1"/>
  <c r="AS122" i="1"/>
  <c r="AS107" i="1"/>
  <c r="H107" i="1"/>
  <c r="AP107" i="1"/>
  <c r="J107" i="1"/>
  <c r="AQ107" i="1"/>
  <c r="K107" i="1"/>
  <c r="AR107" i="1"/>
  <c r="L107" i="1"/>
  <c r="N2923" i="1"/>
  <c r="AS538" i="1"/>
  <c r="AS530" i="1"/>
  <c r="AS522" i="1"/>
  <c r="AS514" i="1"/>
  <c r="AS506" i="1"/>
  <c r="AS498" i="1"/>
  <c r="AS490" i="1"/>
  <c r="AS482" i="1"/>
  <c r="AS474" i="1"/>
  <c r="AQ472" i="1"/>
  <c r="K472" i="1"/>
  <c r="AS466" i="1"/>
  <c r="AQ464" i="1"/>
  <c r="K464" i="1"/>
  <c r="AS458" i="1"/>
  <c r="AQ456" i="1"/>
  <c r="K456" i="1"/>
  <c r="AS450" i="1"/>
  <c r="AQ448" i="1"/>
  <c r="K448" i="1"/>
  <c r="AS442" i="1"/>
  <c r="AQ440" i="1"/>
  <c r="K440" i="1"/>
  <c r="AS434" i="1"/>
  <c r="AQ432" i="1"/>
  <c r="K432" i="1"/>
  <c r="AS426" i="1"/>
  <c r="AQ424" i="1"/>
  <c r="K424" i="1"/>
  <c r="AS417" i="1"/>
  <c r="AQ415" i="1"/>
  <c r="K415" i="1"/>
  <c r="AS409" i="1"/>
  <c r="AQ407" i="1"/>
  <c r="K407" i="1"/>
  <c r="AS401" i="1"/>
  <c r="AQ399" i="1"/>
  <c r="K399" i="1"/>
  <c r="AS393" i="1"/>
  <c r="AQ391" i="1"/>
  <c r="K391" i="1"/>
  <c r="AS385" i="1"/>
  <c r="AQ383" i="1"/>
  <c r="K383" i="1"/>
  <c r="H378" i="1"/>
  <c r="K362" i="1"/>
  <c r="M362" i="1" s="1"/>
  <c r="AQ362" i="1"/>
  <c r="AS358" i="1"/>
  <c r="K356" i="1"/>
  <c r="AQ356" i="1"/>
  <c r="AS356" i="1"/>
  <c r="AS331" i="1"/>
  <c r="H328" i="1"/>
  <c r="H320" i="1"/>
  <c r="AS315" i="1"/>
  <c r="H315" i="1"/>
  <c r="J312" i="1"/>
  <c r="AP312" i="1"/>
  <c r="L275" i="1"/>
  <c r="H269" i="1"/>
  <c r="J269" i="1"/>
  <c r="AP269" i="1"/>
  <c r="K269" i="1"/>
  <c r="AQ269" i="1"/>
  <c r="L234" i="1"/>
  <c r="H228" i="1"/>
  <c r="J228" i="1"/>
  <c r="AP228" i="1"/>
  <c r="K228" i="1"/>
  <c r="AQ228" i="1"/>
  <c r="M213" i="1"/>
  <c r="J209" i="1"/>
  <c r="AP209" i="1"/>
  <c r="H209" i="1"/>
  <c r="AQ209" i="1"/>
  <c r="M207" i="1"/>
  <c r="J147" i="1"/>
  <c r="AP147" i="1"/>
  <c r="AQ147" i="1"/>
  <c r="K147" i="1"/>
  <c r="AR147" i="1"/>
  <c r="L147" i="1"/>
  <c r="AS147" i="1"/>
  <c r="H128" i="1"/>
  <c r="J128" i="1"/>
  <c r="AP128" i="1"/>
  <c r="K128" i="1"/>
  <c r="AQ128" i="1"/>
  <c r="J113" i="1"/>
  <c r="AP113" i="1"/>
  <c r="AQ113" i="1"/>
  <c r="K113" i="1"/>
  <c r="AR113" i="1"/>
  <c r="AS479" i="1"/>
  <c r="M479" i="1"/>
  <c r="AP472" i="1"/>
  <c r="J472" i="1"/>
  <c r="AS471" i="1"/>
  <c r="M471" i="1"/>
  <c r="AP464" i="1"/>
  <c r="J464" i="1"/>
  <c r="AS463" i="1"/>
  <c r="AP456" i="1"/>
  <c r="J456" i="1"/>
  <c r="AS455" i="1"/>
  <c r="AP448" i="1"/>
  <c r="J448" i="1"/>
  <c r="AS447" i="1"/>
  <c r="M447" i="1"/>
  <c r="AP440" i="1"/>
  <c r="J440" i="1"/>
  <c r="AS439" i="1"/>
  <c r="AP432" i="1"/>
  <c r="J432" i="1"/>
  <c r="AS431" i="1"/>
  <c r="M431" i="1"/>
  <c r="AP424" i="1"/>
  <c r="J424" i="1"/>
  <c r="AS423" i="1"/>
  <c r="AP415" i="1"/>
  <c r="J415" i="1"/>
  <c r="AS414" i="1"/>
  <c r="AP407" i="1"/>
  <c r="J407" i="1"/>
  <c r="AS406" i="1"/>
  <c r="AP399" i="1"/>
  <c r="J399" i="1"/>
  <c r="AS398" i="1"/>
  <c r="AP391" i="1"/>
  <c r="J391" i="1"/>
  <c r="AS390" i="1"/>
  <c r="AP383" i="1"/>
  <c r="J383" i="1"/>
  <c r="AS382" i="1"/>
  <c r="M382" i="1"/>
  <c r="H360" i="1"/>
  <c r="J357" i="1"/>
  <c r="AP357" i="1"/>
  <c r="H304" i="1"/>
  <c r="AR275" i="1"/>
  <c r="K275" i="1"/>
  <c r="AS272" i="1"/>
  <c r="L272" i="1"/>
  <c r="H263" i="1"/>
  <c r="AS242" i="1"/>
  <c r="H242" i="1"/>
  <c r="J239" i="1"/>
  <c r="AP239" i="1"/>
  <c r="AR234" i="1"/>
  <c r="K234" i="1"/>
  <c r="AS231" i="1"/>
  <c r="L231" i="1"/>
  <c r="H223" i="1"/>
  <c r="H215" i="1"/>
  <c r="J179" i="1"/>
  <c r="AP179" i="1"/>
  <c r="AQ179" i="1"/>
  <c r="K179" i="1"/>
  <c r="AR179" i="1"/>
  <c r="L179" i="1"/>
  <c r="AS179" i="1"/>
  <c r="H161" i="1"/>
  <c r="J161" i="1"/>
  <c r="AP161" i="1"/>
  <c r="K161" i="1"/>
  <c r="AQ161" i="1"/>
  <c r="H150" i="1"/>
  <c r="J150" i="1"/>
  <c r="AP150" i="1"/>
  <c r="K150" i="1"/>
  <c r="AQ150" i="1"/>
  <c r="J136" i="1"/>
  <c r="AP136" i="1"/>
  <c r="K136" i="1"/>
  <c r="AQ136" i="1"/>
  <c r="AR136" i="1"/>
  <c r="AS136" i="1"/>
  <c r="L136" i="1"/>
  <c r="AS91" i="1"/>
  <c r="H91" i="1"/>
  <c r="AP91" i="1"/>
  <c r="J91" i="1"/>
  <c r="AQ91" i="1"/>
  <c r="H370" i="1"/>
  <c r="E350" i="1"/>
  <c r="K341" i="1"/>
  <c r="AQ341" i="1"/>
  <c r="AS341" i="1"/>
  <c r="AQ331" i="1"/>
  <c r="K331" i="1"/>
  <c r="M331" i="1" s="1"/>
  <c r="AS323" i="1"/>
  <c r="H323" i="1"/>
  <c r="H317" i="1"/>
  <c r="J317" i="1"/>
  <c r="AP317" i="1"/>
  <c r="K317" i="1"/>
  <c r="AQ317" i="1"/>
  <c r="H277" i="1"/>
  <c r="J277" i="1"/>
  <c r="AP277" i="1"/>
  <c r="K277" i="1"/>
  <c r="AQ277" i="1"/>
  <c r="AQ275" i="1"/>
  <c r="J275" i="1"/>
  <c r="AR272" i="1"/>
  <c r="K272" i="1"/>
  <c r="AS250" i="1"/>
  <c r="H250" i="1"/>
  <c r="J247" i="1"/>
  <c r="M247" i="1" s="1"/>
  <c r="AP247" i="1"/>
  <c r="L242" i="1"/>
  <c r="H236" i="1"/>
  <c r="J236" i="1"/>
  <c r="AP236" i="1"/>
  <c r="K236" i="1"/>
  <c r="AQ236" i="1"/>
  <c r="AQ234" i="1"/>
  <c r="J234" i="1"/>
  <c r="AR231" i="1"/>
  <c r="K231" i="1"/>
  <c r="M229" i="1"/>
  <c r="L209" i="1"/>
  <c r="H193" i="1"/>
  <c r="J193" i="1"/>
  <c r="AP193" i="1"/>
  <c r="K193" i="1"/>
  <c r="AQ193" i="1"/>
  <c r="H182" i="1"/>
  <c r="J182" i="1"/>
  <c r="AP182" i="1"/>
  <c r="K182" i="1"/>
  <c r="AQ182" i="1"/>
  <c r="J168" i="1"/>
  <c r="AP168" i="1"/>
  <c r="K168" i="1"/>
  <c r="AQ168" i="1"/>
  <c r="AR168" i="1"/>
  <c r="AS168" i="1"/>
  <c r="L168" i="1"/>
  <c r="M142" i="1"/>
  <c r="J101" i="1"/>
  <c r="AP101" i="1"/>
  <c r="K101" i="1"/>
  <c r="AQ101" i="1"/>
  <c r="AR101" i="1"/>
  <c r="AS101" i="1"/>
  <c r="L101" i="1"/>
  <c r="AS83" i="1"/>
  <c r="H83" i="1"/>
  <c r="AP83" i="1"/>
  <c r="J83" i="1"/>
  <c r="AQ83" i="1"/>
  <c r="K83" i="1"/>
  <c r="AR83" i="1"/>
  <c r="C51" i="2"/>
  <c r="AN51" i="2" s="1"/>
  <c r="AQ479" i="1"/>
  <c r="AQ471" i="1"/>
  <c r="AQ463" i="1"/>
  <c r="AQ455" i="1"/>
  <c r="AQ447" i="1"/>
  <c r="AQ439" i="1"/>
  <c r="AQ431" i="1"/>
  <c r="AQ423" i="1"/>
  <c r="AQ414" i="1"/>
  <c r="AQ406" i="1"/>
  <c r="AQ398" i="1"/>
  <c r="AQ390" i="1"/>
  <c r="AP385" i="1"/>
  <c r="AQ382" i="1"/>
  <c r="AQ376" i="1"/>
  <c r="AS374" i="1"/>
  <c r="K372" i="1"/>
  <c r="AQ372" i="1"/>
  <c r="AS372" i="1"/>
  <c r="AR357" i="1"/>
  <c r="K357" i="1"/>
  <c r="K354" i="1"/>
  <c r="AQ354" i="1"/>
  <c r="C350" i="1"/>
  <c r="G350" i="1"/>
  <c r="H350" i="1" s="1"/>
  <c r="K349" i="1"/>
  <c r="AQ349" i="1"/>
  <c r="L341" i="1"/>
  <c r="AR337" i="1"/>
  <c r="AP331" i="1"/>
  <c r="L323" i="1"/>
  <c r="AQ315" i="1"/>
  <c r="J315" i="1"/>
  <c r="AR312" i="1"/>
  <c r="K312" i="1"/>
  <c r="AS299" i="1"/>
  <c r="H299" i="1"/>
  <c r="J296" i="1"/>
  <c r="AP296" i="1"/>
  <c r="AS291" i="1"/>
  <c r="H291" i="1"/>
  <c r="J289" i="1"/>
  <c r="AP289" i="1"/>
  <c r="AS283" i="1"/>
  <c r="H283" i="1"/>
  <c r="J280" i="1"/>
  <c r="AP280" i="1"/>
  <c r="AP275" i="1"/>
  <c r="AQ272" i="1"/>
  <c r="H272" i="1"/>
  <c r="L269" i="1"/>
  <c r="AS258" i="1"/>
  <c r="H258" i="1"/>
  <c r="J255" i="1"/>
  <c r="AP255" i="1"/>
  <c r="L250" i="1"/>
  <c r="H244" i="1"/>
  <c r="J244" i="1"/>
  <c r="AP244" i="1"/>
  <c r="K244" i="1"/>
  <c r="AQ244" i="1"/>
  <c r="AR242" i="1"/>
  <c r="K242" i="1"/>
  <c r="AS239" i="1"/>
  <c r="L239" i="1"/>
  <c r="AP234" i="1"/>
  <c r="AQ231" i="1"/>
  <c r="H231" i="1"/>
  <c r="L228" i="1"/>
  <c r="AS209" i="1"/>
  <c r="K209" i="1"/>
  <c r="J200" i="1"/>
  <c r="AP200" i="1"/>
  <c r="K200" i="1"/>
  <c r="AQ200" i="1"/>
  <c r="AR200" i="1"/>
  <c r="AS200" i="1"/>
  <c r="L200" i="1"/>
  <c r="L128" i="1"/>
  <c r="J127" i="1"/>
  <c r="AP127" i="1"/>
  <c r="K127" i="1"/>
  <c r="AQ127" i="1"/>
  <c r="AR127" i="1"/>
  <c r="AS127" i="1"/>
  <c r="L127" i="1"/>
  <c r="L113" i="1"/>
  <c r="L91" i="1"/>
  <c r="J77" i="1"/>
  <c r="AP77" i="1"/>
  <c r="K77" i="1"/>
  <c r="AQ77" i="1"/>
  <c r="AR77" i="1"/>
  <c r="AS77" i="1"/>
  <c r="L77" i="1"/>
  <c r="J205" i="1"/>
  <c r="AP205" i="1"/>
  <c r="K205" i="1"/>
  <c r="AQ205" i="1"/>
  <c r="AS188" i="1"/>
  <c r="J187" i="1"/>
  <c r="AP187" i="1"/>
  <c r="AS156" i="1"/>
  <c r="J155" i="1"/>
  <c r="AP155" i="1"/>
  <c r="AS117" i="1"/>
  <c r="H117" i="1"/>
  <c r="M94" i="1"/>
  <c r="AS75" i="1"/>
  <c r="H75" i="1"/>
  <c r="H56" i="1"/>
  <c r="J56" i="1"/>
  <c r="AP56" i="1"/>
  <c r="K56" i="1"/>
  <c r="AQ56" i="1"/>
  <c r="J43" i="1"/>
  <c r="AP43" i="1"/>
  <c r="K43" i="1"/>
  <c r="AQ43" i="1"/>
  <c r="J23" i="1"/>
  <c r="AP23" i="1"/>
  <c r="K23" i="1"/>
  <c r="AQ23" i="1"/>
  <c r="AR23" i="1"/>
  <c r="AS23" i="1"/>
  <c r="L23" i="1"/>
  <c r="AB2923" i="1"/>
  <c r="AM48" i="2" s="1"/>
  <c r="P1845" i="1"/>
  <c r="AQ330" i="1"/>
  <c r="AS324" i="1"/>
  <c r="AQ322" i="1"/>
  <c r="AS316" i="1"/>
  <c r="AQ314" i="1"/>
  <c r="K314" i="1"/>
  <c r="AS308" i="1"/>
  <c r="AQ306" i="1"/>
  <c r="K306" i="1"/>
  <c r="AS300" i="1"/>
  <c r="AQ298" i="1"/>
  <c r="K298" i="1"/>
  <c r="AS292" i="1"/>
  <c r="AQ290" i="1"/>
  <c r="K290" i="1"/>
  <c r="AS284" i="1"/>
  <c r="AQ282" i="1"/>
  <c r="K282" i="1"/>
  <c r="AS276" i="1"/>
  <c r="AQ274" i="1"/>
  <c r="K274" i="1"/>
  <c r="AS267" i="1"/>
  <c r="AQ265" i="1"/>
  <c r="K265" i="1"/>
  <c r="AS259" i="1"/>
  <c r="AQ257" i="1"/>
  <c r="K257" i="1"/>
  <c r="AS251" i="1"/>
  <c r="AQ249" i="1"/>
  <c r="K249" i="1"/>
  <c r="M249" i="1" s="1"/>
  <c r="AS243" i="1"/>
  <c r="AQ241" i="1"/>
  <c r="K241" i="1"/>
  <c r="AS235" i="1"/>
  <c r="AQ233" i="1"/>
  <c r="K233" i="1"/>
  <c r="M233" i="1" s="1"/>
  <c r="AS227" i="1"/>
  <c r="AQ225" i="1"/>
  <c r="K225" i="1"/>
  <c r="M225" i="1" s="1"/>
  <c r="AS219" i="1"/>
  <c r="AQ217" i="1"/>
  <c r="K217" i="1"/>
  <c r="AS204" i="1"/>
  <c r="H192" i="1"/>
  <c r="AR190" i="1"/>
  <c r="L190" i="1"/>
  <c r="AR188" i="1"/>
  <c r="K188" i="1"/>
  <c r="J176" i="1"/>
  <c r="AP176" i="1"/>
  <c r="K176" i="1"/>
  <c r="AQ176" i="1"/>
  <c r="H160" i="1"/>
  <c r="AR158" i="1"/>
  <c r="L158" i="1"/>
  <c r="AR156" i="1"/>
  <c r="K156" i="1"/>
  <c r="J144" i="1"/>
  <c r="AP144" i="1"/>
  <c r="K144" i="1"/>
  <c r="AQ144" i="1"/>
  <c r="H127" i="1"/>
  <c r="AR125" i="1"/>
  <c r="L125" i="1"/>
  <c r="L117" i="1"/>
  <c r="H113" i="1"/>
  <c r="H101" i="1"/>
  <c r="H85" i="1"/>
  <c r="H80" i="1"/>
  <c r="L75" i="1"/>
  <c r="J66" i="1"/>
  <c r="AP66" i="1"/>
  <c r="AS46" i="1"/>
  <c r="AP46" i="1"/>
  <c r="J46" i="1"/>
  <c r="AQ46" i="1"/>
  <c r="K46" i="1"/>
  <c r="AR46" i="1"/>
  <c r="M29" i="1"/>
  <c r="AY54" i="2"/>
  <c r="AO54" i="2"/>
  <c r="AP314" i="1"/>
  <c r="AP306" i="1"/>
  <c r="AP298" i="1"/>
  <c r="AP290" i="1"/>
  <c r="AP282" i="1"/>
  <c r="AP274" i="1"/>
  <c r="AP265" i="1"/>
  <c r="AP257" i="1"/>
  <c r="AP249" i="1"/>
  <c r="AP241" i="1"/>
  <c r="AP233" i="1"/>
  <c r="AP225" i="1"/>
  <c r="AP217" i="1"/>
  <c r="H212" i="1"/>
  <c r="L205" i="1"/>
  <c r="AQ201" i="1"/>
  <c r="AS196" i="1"/>
  <c r="J195" i="1"/>
  <c r="AP195" i="1"/>
  <c r="AQ190" i="1"/>
  <c r="K190" i="1"/>
  <c r="AQ188" i="1"/>
  <c r="J188" i="1"/>
  <c r="AS187" i="1"/>
  <c r="L187" i="1"/>
  <c r="H179" i="1"/>
  <c r="AS177" i="1"/>
  <c r="AQ169" i="1"/>
  <c r="K169" i="1"/>
  <c r="AS164" i="1"/>
  <c r="J163" i="1"/>
  <c r="AP163" i="1"/>
  <c r="AQ158" i="1"/>
  <c r="K158" i="1"/>
  <c r="AQ156" i="1"/>
  <c r="J156" i="1"/>
  <c r="M156" i="1" s="1"/>
  <c r="AS155" i="1"/>
  <c r="L155" i="1"/>
  <c r="H147" i="1"/>
  <c r="AS145" i="1"/>
  <c r="AQ137" i="1"/>
  <c r="K137" i="1"/>
  <c r="M132" i="1"/>
  <c r="AS132" i="1"/>
  <c r="J130" i="1"/>
  <c r="AP130" i="1"/>
  <c r="AQ125" i="1"/>
  <c r="K125" i="1"/>
  <c r="H122" i="1"/>
  <c r="AR117" i="1"/>
  <c r="K117" i="1"/>
  <c r="H109" i="1"/>
  <c r="H77" i="1"/>
  <c r="AR75" i="1"/>
  <c r="K75" i="1"/>
  <c r="AS69" i="1"/>
  <c r="H69" i="1"/>
  <c r="J63" i="1"/>
  <c r="AP63" i="1"/>
  <c r="K63" i="1"/>
  <c r="AQ63" i="1"/>
  <c r="J42" i="1"/>
  <c r="AP42" i="1"/>
  <c r="AQ42" i="1"/>
  <c r="K42" i="1"/>
  <c r="AR42" i="1"/>
  <c r="L42" i="1"/>
  <c r="AS42" i="1"/>
  <c r="AP375" i="1"/>
  <c r="AP367" i="1"/>
  <c r="AS326" i="1"/>
  <c r="AQ324" i="1"/>
  <c r="K324" i="1"/>
  <c r="AP319" i="1"/>
  <c r="AS318" i="1"/>
  <c r="AQ316" i="1"/>
  <c r="K316" i="1"/>
  <c r="AP311" i="1"/>
  <c r="AS310" i="1"/>
  <c r="AQ308" i="1"/>
  <c r="AS301" i="1"/>
  <c r="AQ300" i="1"/>
  <c r="AS294" i="1"/>
  <c r="AQ292" i="1"/>
  <c r="AS286" i="1"/>
  <c r="AQ284" i="1"/>
  <c r="AS278" i="1"/>
  <c r="AQ276" i="1"/>
  <c r="K276" i="1"/>
  <c r="AS270" i="1"/>
  <c r="AQ267" i="1"/>
  <c r="K267" i="1"/>
  <c r="AS261" i="1"/>
  <c r="AQ259" i="1"/>
  <c r="K259" i="1"/>
  <c r="AS253" i="1"/>
  <c r="AQ251" i="1"/>
  <c r="K251" i="1"/>
  <c r="AS245" i="1"/>
  <c r="AQ243" i="1"/>
  <c r="K243" i="1"/>
  <c r="M243" i="1" s="1"/>
  <c r="AS237" i="1"/>
  <c r="AQ235" i="1"/>
  <c r="K235" i="1"/>
  <c r="AS229" i="1"/>
  <c r="AQ227" i="1"/>
  <c r="K227" i="1"/>
  <c r="M227" i="1" s="1"/>
  <c r="AS221" i="1"/>
  <c r="AQ219" i="1"/>
  <c r="AS213" i="1"/>
  <c r="AS210" i="1"/>
  <c r="AS205" i="1"/>
  <c r="H200" i="1"/>
  <c r="AP190" i="1"/>
  <c r="J190" i="1"/>
  <c r="AP188" i="1"/>
  <c r="H188" i="1"/>
  <c r="AR187" i="1"/>
  <c r="K187" i="1"/>
  <c r="J184" i="1"/>
  <c r="AP184" i="1"/>
  <c r="K184" i="1"/>
  <c r="AQ184" i="1"/>
  <c r="H168" i="1"/>
  <c r="AP158" i="1"/>
  <c r="J158" i="1"/>
  <c r="AP156" i="1"/>
  <c r="H156" i="1"/>
  <c r="AR155" i="1"/>
  <c r="K155" i="1"/>
  <c r="J152" i="1"/>
  <c r="AP152" i="1"/>
  <c r="K152" i="1"/>
  <c r="AQ152" i="1"/>
  <c r="H136" i="1"/>
  <c r="AP125" i="1"/>
  <c r="J125" i="1"/>
  <c r="H119" i="1"/>
  <c r="AQ117" i="1"/>
  <c r="J117" i="1"/>
  <c r="J96" i="1"/>
  <c r="M96" i="1" s="1"/>
  <c r="AP96" i="1"/>
  <c r="AQ75" i="1"/>
  <c r="J75" i="1"/>
  <c r="H72" i="1"/>
  <c r="AS66" i="1"/>
  <c r="L66" i="1"/>
  <c r="L56" i="1"/>
  <c r="J53" i="1"/>
  <c r="M53" i="1" s="1"/>
  <c r="AP53" i="1"/>
  <c r="H48" i="1"/>
  <c r="J48" i="1"/>
  <c r="AP48" i="1"/>
  <c r="K48" i="1"/>
  <c r="AQ48" i="1"/>
  <c r="L43" i="1"/>
  <c r="AS13" i="1"/>
  <c r="AP13" i="1"/>
  <c r="J13" i="1"/>
  <c r="AQ13" i="1"/>
  <c r="K13" i="1"/>
  <c r="AR13" i="1"/>
  <c r="L13" i="1"/>
  <c r="AP276" i="1"/>
  <c r="AP267" i="1"/>
  <c r="AP259" i="1"/>
  <c r="AP235" i="1"/>
  <c r="AP227" i="1"/>
  <c r="AR205" i="1"/>
  <c r="AQ187" i="1"/>
  <c r="H187" i="1"/>
  <c r="M183" i="1"/>
  <c r="AQ177" i="1"/>
  <c r="L176" i="1"/>
  <c r="AS172" i="1"/>
  <c r="J171" i="1"/>
  <c r="M171" i="1" s="1"/>
  <c r="AP171" i="1"/>
  <c r="AQ155" i="1"/>
  <c r="H155" i="1"/>
  <c r="AQ145" i="1"/>
  <c r="L144" i="1"/>
  <c r="AS140" i="1"/>
  <c r="J139" i="1"/>
  <c r="M139" i="1" s="1"/>
  <c r="AP139" i="1"/>
  <c r="AP117" i="1"/>
  <c r="J104" i="1"/>
  <c r="AP104" i="1"/>
  <c r="J93" i="1"/>
  <c r="AP93" i="1"/>
  <c r="K93" i="1"/>
  <c r="AQ93" i="1"/>
  <c r="J88" i="1"/>
  <c r="M88" i="1" s="1"/>
  <c r="AP88" i="1"/>
  <c r="AP75" i="1"/>
  <c r="AR66" i="1"/>
  <c r="K66" i="1"/>
  <c r="AS56" i="1"/>
  <c r="L46" i="1"/>
  <c r="AS43" i="1"/>
  <c r="H43" i="1"/>
  <c r="M37" i="1"/>
  <c r="J26" i="1"/>
  <c r="AP26" i="1"/>
  <c r="AQ26" i="1"/>
  <c r="K26" i="1"/>
  <c r="AR26" i="1"/>
  <c r="L26" i="1"/>
  <c r="AS26" i="1"/>
  <c r="AS21" i="1"/>
  <c r="AP21" i="1"/>
  <c r="J21" i="1"/>
  <c r="AQ21" i="1"/>
  <c r="K21" i="1"/>
  <c r="AR21" i="1"/>
  <c r="H61" i="1"/>
  <c r="K55" i="1"/>
  <c r="AQ55" i="1"/>
  <c r="H37" i="1"/>
  <c r="J34" i="1"/>
  <c r="AP34" i="1"/>
  <c r="J31" i="1"/>
  <c r="AP31" i="1"/>
  <c r="K31" i="1"/>
  <c r="AQ31" i="1"/>
  <c r="J15" i="1"/>
  <c r="AP15" i="1"/>
  <c r="K15" i="1"/>
  <c r="AQ15" i="1"/>
  <c r="AS207" i="1"/>
  <c r="AS199" i="1"/>
  <c r="AQ197" i="1"/>
  <c r="K197" i="1"/>
  <c r="AS191" i="1"/>
  <c r="AQ189" i="1"/>
  <c r="K189" i="1"/>
  <c r="M189" i="1" s="1"/>
  <c r="AS183" i="1"/>
  <c r="AQ181" i="1"/>
  <c r="K181" i="1"/>
  <c r="M181" i="1" s="1"/>
  <c r="AS175" i="1"/>
  <c r="AQ173" i="1"/>
  <c r="K173" i="1"/>
  <c r="AS167" i="1"/>
  <c r="AQ165" i="1"/>
  <c r="K165" i="1"/>
  <c r="AS159" i="1"/>
  <c r="AQ157" i="1"/>
  <c r="K157" i="1"/>
  <c r="AS151" i="1"/>
  <c r="AQ149" i="1"/>
  <c r="K149" i="1"/>
  <c r="M149" i="1" s="1"/>
  <c r="AS143" i="1"/>
  <c r="AQ141" i="1"/>
  <c r="K141" i="1"/>
  <c r="M141" i="1" s="1"/>
  <c r="AS135" i="1"/>
  <c r="AQ133" i="1"/>
  <c r="K133" i="1"/>
  <c r="AS126" i="1"/>
  <c r="AQ124" i="1"/>
  <c r="K124" i="1"/>
  <c r="AS118" i="1"/>
  <c r="AQ116" i="1"/>
  <c r="K116" i="1"/>
  <c r="AS108" i="1"/>
  <c r="AQ106" i="1"/>
  <c r="K106" i="1"/>
  <c r="M106" i="1" s="1"/>
  <c r="AS100" i="1"/>
  <c r="AQ98" i="1"/>
  <c r="K98" i="1"/>
  <c r="M98" i="1" s="1"/>
  <c r="AS92" i="1"/>
  <c r="AQ90" i="1"/>
  <c r="K90" i="1"/>
  <c r="AS84" i="1"/>
  <c r="AQ82" i="1"/>
  <c r="K82" i="1"/>
  <c r="AQ74" i="1"/>
  <c r="K74" i="1"/>
  <c r="AQ68" i="1"/>
  <c r="K68" i="1"/>
  <c r="AS55" i="1"/>
  <c r="L55" i="1"/>
  <c r="H53" i="1"/>
  <c r="J39" i="1"/>
  <c r="AP39" i="1"/>
  <c r="K39" i="1"/>
  <c r="AQ39" i="1"/>
  <c r="H23" i="1"/>
  <c r="M19" i="1"/>
  <c r="J18" i="1"/>
  <c r="M18" i="1" s="1"/>
  <c r="AP18" i="1"/>
  <c r="R2407" i="1"/>
  <c r="AP197" i="1"/>
  <c r="AP189" i="1"/>
  <c r="AP181" i="1"/>
  <c r="AP173" i="1"/>
  <c r="AP165" i="1"/>
  <c r="AP157" i="1"/>
  <c r="AP149" i="1"/>
  <c r="AP141" i="1"/>
  <c r="AP133" i="1"/>
  <c r="AP124" i="1"/>
  <c r="AS123" i="1"/>
  <c r="AP116" i="1"/>
  <c r="AS115" i="1"/>
  <c r="AP106" i="1"/>
  <c r="AS105" i="1"/>
  <c r="M105" i="1"/>
  <c r="AP98" i="1"/>
  <c r="AS97" i="1"/>
  <c r="M97" i="1"/>
  <c r="AP90" i="1"/>
  <c r="AS89" i="1"/>
  <c r="AP82" i="1"/>
  <c r="AS81" i="1"/>
  <c r="AP74" i="1"/>
  <c r="AS73" i="1"/>
  <c r="AP68" i="1"/>
  <c r="AS67" i="1"/>
  <c r="AR55" i="1"/>
  <c r="J55" i="1"/>
  <c r="AS54" i="1"/>
  <c r="AS51" i="1"/>
  <c r="AR45" i="1"/>
  <c r="AS40" i="1"/>
  <c r="AS34" i="1"/>
  <c r="L34" i="1"/>
  <c r="AS32" i="1"/>
  <c r="H26" i="1"/>
  <c r="H21" i="1"/>
  <c r="M16" i="1"/>
  <c r="J7" i="1"/>
  <c r="AP7" i="1"/>
  <c r="K7" i="1"/>
  <c r="AQ7" i="1"/>
  <c r="C53" i="2"/>
  <c r="Z53" i="2" s="1"/>
  <c r="J58" i="1"/>
  <c r="AP58" i="1"/>
  <c r="J50" i="1"/>
  <c r="AP50" i="1"/>
  <c r="H42" i="1"/>
  <c r="H13" i="1"/>
  <c r="J10" i="1"/>
  <c r="AP10" i="1"/>
  <c r="C50" i="2"/>
  <c r="AT50" i="2" s="1"/>
  <c r="AQ123" i="1"/>
  <c r="AQ115" i="1"/>
  <c r="AQ105" i="1"/>
  <c r="AQ97" i="1"/>
  <c r="AS57" i="1"/>
  <c r="AQ54" i="1"/>
  <c r="AQ51" i="1"/>
  <c r="AR29" i="1"/>
  <c r="M5" i="1"/>
  <c r="AA2923" i="1"/>
  <c r="AK48" i="2" s="1"/>
  <c r="C43" i="2"/>
  <c r="AR43" i="2" s="1"/>
  <c r="AS49" i="1"/>
  <c r="AS41" i="1"/>
  <c r="AS33" i="1"/>
  <c r="AS25" i="1"/>
  <c r="AS17" i="1"/>
  <c r="AS9" i="1"/>
  <c r="Y2923" i="1"/>
  <c r="AG48" i="2" s="1"/>
  <c r="AG54" i="2" s="1"/>
  <c r="S2923" i="1"/>
  <c r="P2923" i="1"/>
  <c r="C45" i="2"/>
  <c r="AN45" i="2" s="1"/>
  <c r="AS38" i="1"/>
  <c r="AS30" i="1"/>
  <c r="AS22" i="1"/>
  <c r="AS14" i="1"/>
  <c r="BA54" i="2"/>
  <c r="C49" i="2"/>
  <c r="Z49" i="2" s="1"/>
  <c r="C47" i="2"/>
  <c r="N47" i="2" s="1"/>
  <c r="C40" i="2"/>
  <c r="V40" i="2" s="1"/>
  <c r="C31" i="2"/>
  <c r="N31" i="2" s="1"/>
  <c r="AS35" i="1"/>
  <c r="AS27" i="1"/>
  <c r="AS19" i="1"/>
  <c r="H7" i="1"/>
  <c r="AQ54" i="2"/>
  <c r="W2923" i="1"/>
  <c r="AC48" i="2" s="1"/>
  <c r="Q2923" i="1"/>
  <c r="AB27" i="2"/>
  <c r="AP27" i="2"/>
  <c r="AT27" i="2"/>
  <c r="P27" i="2"/>
  <c r="BB27" i="2"/>
  <c r="T27" i="2"/>
  <c r="BD27" i="2"/>
  <c r="AD27" i="2"/>
  <c r="AN27" i="2"/>
  <c r="AV27" i="2"/>
  <c r="AL27" i="2"/>
  <c r="AS24" i="1"/>
  <c r="AS16" i="1"/>
  <c r="AQ14" i="1"/>
  <c r="AS8" i="1"/>
  <c r="AS5" i="1"/>
  <c r="J4" i="1"/>
  <c r="AP4" i="1"/>
  <c r="K4" i="1"/>
  <c r="AQ4" i="1"/>
  <c r="AS3" i="1"/>
  <c r="V27" i="2"/>
  <c r="N27" i="2"/>
  <c r="C52" i="2"/>
  <c r="Z52" i="2" s="1"/>
  <c r="R2923" i="1"/>
  <c r="AA54" i="2"/>
  <c r="AV29" i="2"/>
  <c r="C39" i="2"/>
  <c r="L39" i="2" s="1"/>
  <c r="C26" i="2"/>
  <c r="AD26" i="2" s="1"/>
  <c r="C46" i="2"/>
  <c r="X46" i="2" s="1"/>
  <c r="C44" i="2"/>
  <c r="BD44" i="2" s="1"/>
  <c r="U2407" i="1"/>
  <c r="Y42" i="2" s="1"/>
  <c r="C34" i="2"/>
  <c r="N34" i="2" s="1"/>
  <c r="C33" i="2"/>
  <c r="P33" i="2" s="1"/>
  <c r="P2407" i="1"/>
  <c r="C41" i="2"/>
  <c r="AR41" i="2" s="1"/>
  <c r="C37" i="2"/>
  <c r="X37" i="2" s="1"/>
  <c r="Q2407" i="1"/>
  <c r="C28" i="2"/>
  <c r="AB28" i="2" s="1"/>
  <c r="C7" i="2"/>
  <c r="AR7" i="2" s="1"/>
  <c r="C36" i="2"/>
  <c r="AT36" i="2" s="1"/>
  <c r="X27" i="2"/>
  <c r="C38" i="2"/>
  <c r="P38" i="2" s="1"/>
  <c r="AZ27" i="2"/>
  <c r="AH27" i="2"/>
  <c r="L27" i="2"/>
  <c r="T2407" i="1"/>
  <c r="N2407" i="1"/>
  <c r="S1845" i="1"/>
  <c r="AX27" i="2"/>
  <c r="Z27" i="2"/>
  <c r="AF27" i="2"/>
  <c r="N1845" i="1"/>
  <c r="C30" i="2"/>
  <c r="BB30" i="2" s="1"/>
  <c r="R27" i="2"/>
  <c r="R1845" i="1"/>
  <c r="AJ27" i="2"/>
  <c r="C25" i="2"/>
  <c r="Z25" i="2" s="1"/>
  <c r="AB1286" i="1"/>
  <c r="AM24" i="2" s="1"/>
  <c r="C23" i="2"/>
  <c r="AX23" i="2" s="1"/>
  <c r="R1244" i="1"/>
  <c r="P19" i="2"/>
  <c r="AJ19" i="2"/>
  <c r="N1286" i="1"/>
  <c r="N1244" i="1"/>
  <c r="O1286" i="1"/>
  <c r="T1244" i="1"/>
  <c r="U1286" i="1"/>
  <c r="Y24" i="2" s="1"/>
  <c r="P1286" i="1"/>
  <c r="O1244" i="1"/>
  <c r="Q1286" i="1"/>
  <c r="W1244" i="1"/>
  <c r="AC22" i="2" s="1"/>
  <c r="P1244" i="1"/>
  <c r="C10" i="2"/>
  <c r="AJ10" i="2" s="1"/>
  <c r="R1286" i="1"/>
  <c r="C20" i="2"/>
  <c r="L20" i="2" s="1"/>
  <c r="AR27" i="2"/>
  <c r="T1286" i="1"/>
  <c r="Q1244" i="1"/>
  <c r="C16" i="2"/>
  <c r="AJ16" i="2" s="1"/>
  <c r="C15" i="2"/>
  <c r="AB15" i="2" s="1"/>
  <c r="AH11" i="2"/>
  <c r="C14" i="2"/>
  <c r="L14" i="2" s="1"/>
  <c r="X19" i="2"/>
  <c r="C3" i="2"/>
  <c r="Z3" i="2" s="1"/>
  <c r="C4" i="2"/>
  <c r="AP4" i="2" s="1"/>
  <c r="P342" i="1"/>
  <c r="C5" i="2"/>
  <c r="L5" i="2" s="1"/>
  <c r="C13" i="2"/>
  <c r="P13" i="2" s="1"/>
  <c r="M1362" i="23" l="1"/>
  <c r="AS1276" i="1"/>
  <c r="M336" i="23"/>
  <c r="L1241" i="1"/>
  <c r="M1189" i="23"/>
  <c r="M1248" i="23"/>
  <c r="J340" i="1"/>
  <c r="M947" i="23"/>
  <c r="K1241" i="1"/>
  <c r="M1241" i="1" s="1"/>
  <c r="M1292" i="23"/>
  <c r="AP1241" i="1"/>
  <c r="AS1241" i="1"/>
  <c r="M1085" i="23"/>
  <c r="J1241" i="1"/>
  <c r="AS1841" i="1"/>
  <c r="M21" i="23"/>
  <c r="AQ1241" i="1"/>
  <c r="M1303" i="23"/>
  <c r="M93" i="23"/>
  <c r="M1162" i="23"/>
  <c r="M50" i="23"/>
  <c r="M1100" i="23"/>
  <c r="M856" i="23"/>
  <c r="H1241" i="1"/>
  <c r="AP1233" i="1"/>
  <c r="M957" i="23"/>
  <c r="M1193" i="23"/>
  <c r="M43" i="23"/>
  <c r="M1116" i="23"/>
  <c r="J1233" i="1"/>
  <c r="M490" i="23"/>
  <c r="M1117" i="23"/>
  <c r="M1148" i="23"/>
  <c r="M1536" i="23"/>
  <c r="M76" i="23"/>
  <c r="H1233" i="1"/>
  <c r="M120" i="23"/>
  <c r="L1233" i="1"/>
  <c r="M1080" i="23"/>
  <c r="AR1233" i="1"/>
  <c r="M1170" i="23"/>
  <c r="M1081" i="23"/>
  <c r="M1298" i="23"/>
  <c r="M167" i="23"/>
  <c r="J2909" i="1"/>
  <c r="AQ334" i="1"/>
  <c r="M56" i="23"/>
  <c r="AQ1843" i="1"/>
  <c r="M429" i="23"/>
  <c r="M531" i="23"/>
  <c r="M136" i="23"/>
  <c r="AP1272" i="1"/>
  <c r="M476" i="23"/>
  <c r="M1506" i="23"/>
  <c r="M1514" i="23"/>
  <c r="M357" i="23"/>
  <c r="M1524" i="23"/>
  <c r="M1487" i="23"/>
  <c r="M1416" i="23"/>
  <c r="M1326" i="23"/>
  <c r="M908" i="23"/>
  <c r="AQ2917" i="1"/>
  <c r="M1548" i="23"/>
  <c r="M1517" i="23"/>
  <c r="M1448" i="23"/>
  <c r="M1476" i="23"/>
  <c r="M1324" i="23"/>
  <c r="M1412" i="23"/>
  <c r="M1563" i="23"/>
  <c r="M1450" i="23"/>
  <c r="M1568" i="23"/>
  <c r="M1467" i="23"/>
  <c r="M1478" i="23"/>
  <c r="M1419" i="23"/>
  <c r="M2705" i="1"/>
  <c r="M2710" i="1"/>
  <c r="M2765" i="1"/>
  <c r="M2860" i="1"/>
  <c r="M2761" i="1"/>
  <c r="M2733" i="1"/>
  <c r="M2866" i="1"/>
  <c r="M2833" i="1"/>
  <c r="M2726" i="1"/>
  <c r="M2757" i="1"/>
  <c r="M2870" i="1"/>
  <c r="M2872" i="1"/>
  <c r="M2856" i="1"/>
  <c r="M2677" i="1"/>
  <c r="M2775" i="1"/>
  <c r="M2669" i="1"/>
  <c r="M2728" i="1"/>
  <c r="M2768" i="1"/>
  <c r="M2813" i="1"/>
  <c r="M2781" i="1"/>
  <c r="M2873" i="1"/>
  <c r="M2682" i="1"/>
  <c r="M2708" i="1"/>
  <c r="M2651" i="1"/>
  <c r="M2845" i="1"/>
  <c r="M2700" i="1"/>
  <c r="M2690" i="1"/>
  <c r="M2815" i="1"/>
  <c r="M2706" i="1"/>
  <c r="M2703" i="1"/>
  <c r="M2720" i="1"/>
  <c r="AS1967" i="1"/>
  <c r="M1940" i="1"/>
  <c r="J1967" i="1"/>
  <c r="AR1967" i="1"/>
  <c r="AP1967" i="1"/>
  <c r="M1934" i="1"/>
  <c r="AQ1967" i="1"/>
  <c r="K1967" i="1"/>
  <c r="M1967" i="1" s="1"/>
  <c r="M1938" i="1"/>
  <c r="M1908" i="1"/>
  <c r="M1941" i="1"/>
  <c r="M1954" i="1"/>
  <c r="M1952" i="1"/>
  <c r="M1960" i="1"/>
  <c r="M1944" i="1"/>
  <c r="M1943" i="1"/>
  <c r="M1949" i="1"/>
  <c r="AP1226" i="1"/>
  <c r="M1218" i="1"/>
  <c r="M1075" i="1"/>
  <c r="M1189" i="1"/>
  <c r="M1318" i="1"/>
  <c r="M1043" i="1"/>
  <c r="M2476" i="1"/>
  <c r="M2576" i="1"/>
  <c r="M57" i="1"/>
  <c r="M1162" i="1"/>
  <c r="M361" i="1"/>
  <c r="M992" i="1"/>
  <c r="M962" i="1"/>
  <c r="M1566" i="1"/>
  <c r="M2348" i="1"/>
  <c r="M570" i="1"/>
  <c r="M265" i="1"/>
  <c r="M1513" i="1"/>
  <c r="M2237" i="1"/>
  <c r="M2502" i="1"/>
  <c r="M1399" i="1"/>
  <c r="M1444" i="1"/>
  <c r="M696" i="1"/>
  <c r="K1226" i="1"/>
  <c r="M2841" i="1"/>
  <c r="M502" i="1"/>
  <c r="M298" i="1"/>
  <c r="AD11" i="2"/>
  <c r="AL11" i="2"/>
  <c r="AN11" i="2"/>
  <c r="BD11" i="2"/>
  <c r="P11" i="2"/>
  <c r="M58" i="1"/>
  <c r="M259" i="1"/>
  <c r="AQ1226" i="1"/>
  <c r="M1946" i="1"/>
  <c r="M2484" i="1"/>
  <c r="M2092" i="1"/>
  <c r="M474" i="1"/>
  <c r="M2284" i="1"/>
  <c r="M521" i="1"/>
  <c r="M453" i="1"/>
  <c r="M346" i="1"/>
  <c r="M684" i="1"/>
  <c r="M2573" i="1"/>
  <c r="M919" i="1"/>
  <c r="R11" i="2"/>
  <c r="M1142" i="1"/>
  <c r="AB11" i="2"/>
  <c r="X11" i="2"/>
  <c r="BB11" i="2"/>
  <c r="N11" i="2"/>
  <c r="M399" i="1"/>
  <c r="M563" i="1"/>
  <c r="M819" i="1"/>
  <c r="M1777" i="1"/>
  <c r="M2817" i="1"/>
  <c r="M2964" i="1"/>
  <c r="M3062" i="1"/>
  <c r="M955" i="1"/>
  <c r="M2073" i="1"/>
  <c r="M3198" i="1"/>
  <c r="M59" i="1"/>
  <c r="AV11" i="2"/>
  <c r="V11" i="2"/>
  <c r="AR11" i="2"/>
  <c r="M432" i="1"/>
  <c r="M2394" i="1"/>
  <c r="M2303" i="1"/>
  <c r="M1419" i="1"/>
  <c r="H1270" i="1"/>
  <c r="M2173" i="1"/>
  <c r="M2613" i="1"/>
  <c r="M3123" i="1"/>
  <c r="M2397" i="1"/>
  <c r="AT11" i="2"/>
  <c r="AZ11" i="2"/>
  <c r="L11" i="2"/>
  <c r="M31" i="1"/>
  <c r="M661" i="1"/>
  <c r="M943" i="1"/>
  <c r="M2598" i="1"/>
  <c r="M2469" i="1"/>
  <c r="M3072" i="1"/>
  <c r="M2111" i="1"/>
  <c r="M2426" i="1"/>
  <c r="M3211" i="1"/>
  <c r="M2549" i="1"/>
  <c r="M2147" i="1"/>
  <c r="M2881" i="1"/>
  <c r="M834" i="1"/>
  <c r="M1136" i="1"/>
  <c r="M752" i="1"/>
  <c r="M1322" i="1"/>
  <c r="M2033" i="1"/>
  <c r="M1730" i="1"/>
  <c r="M2616" i="1"/>
  <c r="H1371" i="1"/>
  <c r="M250" i="1"/>
  <c r="AJ11" i="2"/>
  <c r="M104" i="1"/>
  <c r="M137" i="1"/>
  <c r="M464" i="1"/>
  <c r="M3004" i="1"/>
  <c r="M2732" i="1"/>
  <c r="M3093" i="1"/>
  <c r="M51" i="1"/>
  <c r="M698" i="1"/>
  <c r="M2224" i="1"/>
  <c r="M2325" i="1"/>
  <c r="M1501" i="1"/>
  <c r="M1831" i="1"/>
  <c r="M1741" i="1"/>
  <c r="M2118" i="1"/>
  <c r="M2410" i="1"/>
  <c r="AF11" i="2"/>
  <c r="AP11" i="2"/>
  <c r="T11" i="2"/>
  <c r="M10" i="1"/>
  <c r="M1037" i="1"/>
  <c r="M1679" i="1"/>
  <c r="M2597" i="1"/>
  <c r="M3090" i="1"/>
  <c r="M2133" i="1"/>
  <c r="M278" i="1"/>
  <c r="M2515" i="1"/>
  <c r="M566" i="1"/>
  <c r="AX11" i="2"/>
  <c r="M150" i="1"/>
  <c r="M381" i="1"/>
  <c r="M813" i="1"/>
  <c r="M915" i="1"/>
  <c r="M2678" i="1"/>
  <c r="M933" i="1"/>
  <c r="M1412" i="1"/>
  <c r="M2082" i="1"/>
  <c r="M2308" i="1"/>
  <c r="M1680" i="1"/>
  <c r="M2203" i="1"/>
  <c r="N17" i="2"/>
  <c r="T17" i="2"/>
  <c r="M1200" i="1"/>
  <c r="AQ1661" i="1"/>
  <c r="M17" i="1"/>
  <c r="M1814" i="1"/>
  <c r="M2445" i="1"/>
  <c r="M2337" i="1"/>
  <c r="M271" i="1"/>
  <c r="M1193" i="1"/>
  <c r="M263" i="1"/>
  <c r="M1004" i="1"/>
  <c r="F1661" i="1"/>
  <c r="M2142" i="1"/>
  <c r="M135" i="1"/>
  <c r="M582" i="1"/>
  <c r="M572" i="1"/>
  <c r="M527" i="1"/>
  <c r="M577" i="1"/>
  <c r="M385" i="1"/>
  <c r="M787" i="1"/>
  <c r="M1049" i="1"/>
  <c r="M1113" i="1"/>
  <c r="M2180" i="1"/>
  <c r="M154" i="1"/>
  <c r="M308" i="1"/>
  <c r="M1132" i="1"/>
  <c r="M291" i="1"/>
  <c r="M235" i="1"/>
  <c r="M1149" i="1"/>
  <c r="M1429" i="1"/>
  <c r="M1670" i="1"/>
  <c r="M1942" i="1"/>
  <c r="M2117" i="1"/>
  <c r="E1661" i="1"/>
  <c r="M2349" i="1"/>
  <c r="M2640" i="1"/>
  <c r="M573" i="1"/>
  <c r="M1016" i="1"/>
  <c r="M1504" i="1"/>
  <c r="M1328" i="1"/>
  <c r="M1897" i="1"/>
  <c r="M2388" i="1"/>
  <c r="M1894" i="1"/>
  <c r="M2955" i="1"/>
  <c r="M401" i="1"/>
  <c r="M917" i="1"/>
  <c r="M905" i="1"/>
  <c r="AS1844" i="1"/>
  <c r="M123" i="1"/>
  <c r="M140" i="1"/>
  <c r="M1024" i="1"/>
  <c r="M1344" i="1"/>
  <c r="M537" i="1"/>
  <c r="M1067" i="1"/>
  <c r="M2037" i="1"/>
  <c r="M790" i="1"/>
  <c r="M2372" i="1"/>
  <c r="M1787" i="1"/>
  <c r="M2525" i="1"/>
  <c r="M2602" i="1"/>
  <c r="M2607" i="1"/>
  <c r="M2995" i="1"/>
  <c r="M655" i="1"/>
  <c r="D1661" i="1"/>
  <c r="M2574" i="1"/>
  <c r="M2796" i="1"/>
  <c r="M20" i="1"/>
  <c r="M1415" i="1"/>
  <c r="M3016" i="1"/>
  <c r="AR1844" i="1"/>
  <c r="M2034" i="1"/>
  <c r="M44" i="1"/>
  <c r="M292" i="1"/>
  <c r="M286" i="1"/>
  <c r="M311" i="1"/>
  <c r="M425" i="1"/>
  <c r="M912" i="1"/>
  <c r="AP1661" i="1"/>
  <c r="M174" i="1"/>
  <c r="M1165" i="1"/>
  <c r="M2377" i="1"/>
  <c r="M1929" i="1"/>
  <c r="M1775" i="1"/>
  <c r="M1393" i="1"/>
  <c r="M1486" i="1"/>
  <c r="M2330" i="1"/>
  <c r="M629" i="1"/>
  <c r="M1300" i="1"/>
  <c r="M1356" i="1"/>
  <c r="J1661" i="1"/>
  <c r="M2338" i="1"/>
  <c r="M2755" i="1"/>
  <c r="M2724" i="1"/>
  <c r="M897" i="1"/>
  <c r="M1848" i="1"/>
  <c r="M2473" i="1"/>
  <c r="M2306" i="1"/>
  <c r="M1664" i="1"/>
  <c r="M1491" i="1"/>
  <c r="M1201" i="1"/>
  <c r="M1288" i="1"/>
  <c r="L1544" i="1"/>
  <c r="AT45" i="2"/>
  <c r="M147" i="1"/>
  <c r="M1578" i="1"/>
  <c r="M3146" i="1"/>
  <c r="M2893" i="1"/>
  <c r="M595" i="1"/>
  <c r="M2273" i="1"/>
  <c r="M2275" i="1"/>
  <c r="M2495" i="1"/>
  <c r="M2822" i="1"/>
  <c r="M2536" i="1"/>
  <c r="M903" i="1"/>
  <c r="M2057" i="1"/>
  <c r="M549" i="1"/>
  <c r="M822" i="1"/>
  <c r="J1544" i="1"/>
  <c r="M1425" i="1"/>
  <c r="X36" i="2"/>
  <c r="M133" i="1"/>
  <c r="M195" i="1"/>
  <c r="L40" i="2"/>
  <c r="M169" i="1"/>
  <c r="M354" i="1"/>
  <c r="M489" i="1"/>
  <c r="M2882" i="1"/>
  <c r="M221" i="1"/>
  <c r="M974" i="1"/>
  <c r="M1773" i="1"/>
  <c r="M1887" i="1"/>
  <c r="M1959" i="1"/>
  <c r="M2259" i="1"/>
  <c r="M2564" i="1"/>
  <c r="M1246" i="1"/>
  <c r="M1749" i="1"/>
  <c r="M1485" i="1"/>
  <c r="AR1544" i="1"/>
  <c r="M210" i="1"/>
  <c r="M2311" i="1"/>
  <c r="M2584" i="1"/>
  <c r="M2342" i="1"/>
  <c r="H347" i="1"/>
  <c r="M1703" i="1"/>
  <c r="M2107" i="1"/>
  <c r="H1544" i="1"/>
  <c r="M68" i="1"/>
  <c r="M251" i="1"/>
  <c r="M797" i="1"/>
  <c r="M2378" i="1"/>
  <c r="M2544" i="1"/>
  <c r="M61" i="1"/>
  <c r="M426" i="1"/>
  <c r="M202" i="1"/>
  <c r="M35" i="1"/>
  <c r="M204" i="1"/>
  <c r="M355" i="1"/>
  <c r="M532" i="1"/>
  <c r="M739" i="1"/>
  <c r="M882" i="1"/>
  <c r="M198" i="1"/>
  <c r="AP1544" i="1"/>
  <c r="M3214" i="1"/>
  <c r="M2392" i="1"/>
  <c r="M2589" i="1"/>
  <c r="M1335" i="1"/>
  <c r="M1343" i="1"/>
  <c r="M1627" i="1"/>
  <c r="L1661" i="1"/>
  <c r="M2534" i="1"/>
  <c r="M3071" i="1"/>
  <c r="M500" i="1"/>
  <c r="M895" i="1"/>
  <c r="M1148" i="1"/>
  <c r="M1878" i="1"/>
  <c r="M1922" i="1"/>
  <c r="M2240" i="1"/>
  <c r="M393" i="1"/>
  <c r="M1502" i="1"/>
  <c r="M1030" i="1"/>
  <c r="M1971" i="1"/>
  <c r="M3157" i="1"/>
  <c r="M3227" i="1"/>
  <c r="M1249" i="1"/>
  <c r="K1544" i="1"/>
  <c r="M2328" i="1"/>
  <c r="M2570" i="1"/>
  <c r="M3033" i="1"/>
  <c r="M1916" i="1"/>
  <c r="M372" i="1"/>
  <c r="M323" i="1"/>
  <c r="M851" i="1"/>
  <c r="M1171" i="1"/>
  <c r="M1365" i="1"/>
  <c r="M862" i="1"/>
  <c r="M1718" i="1"/>
  <c r="M1721" i="1"/>
  <c r="M1980" i="1"/>
  <c r="AR1661" i="1"/>
  <c r="M2280" i="1"/>
  <c r="M49" i="1"/>
  <c r="M38" i="1"/>
  <c r="M758" i="1"/>
  <c r="M779" i="1"/>
  <c r="M1298" i="1"/>
  <c r="M978" i="1"/>
  <c r="M1406" i="1"/>
  <c r="M1688" i="1"/>
  <c r="M2017" i="1"/>
  <c r="M1998" i="1"/>
  <c r="M2152" i="1"/>
  <c r="M2368" i="1"/>
  <c r="M2541" i="1"/>
  <c r="M2633" i="1"/>
  <c r="M793" i="1"/>
  <c r="M3222" i="1"/>
  <c r="M3032" i="1"/>
  <c r="M2106" i="1"/>
  <c r="M2869" i="1"/>
  <c r="M2505" i="1"/>
  <c r="M1520" i="1"/>
  <c r="M1803" i="1"/>
  <c r="M2244" i="1"/>
  <c r="M2575" i="1"/>
  <c r="M1601" i="1"/>
  <c r="M1591" i="1"/>
  <c r="AP332" i="1"/>
  <c r="AS332" i="1"/>
  <c r="M314" i="1"/>
  <c r="H332" i="1"/>
  <c r="AQ332" i="1"/>
  <c r="M305" i="1"/>
  <c r="M293" i="1"/>
  <c r="M318" i="1"/>
  <c r="M1132" i="23"/>
  <c r="M1245" i="23"/>
  <c r="AR1240" i="1"/>
  <c r="M1204" i="23"/>
  <c r="M94" i="23"/>
  <c r="M88" i="23"/>
  <c r="M1436" i="23"/>
  <c r="M773" i="23"/>
  <c r="M1283" i="23"/>
  <c r="M165" i="23"/>
  <c r="M1104" i="23"/>
  <c r="AQ1240" i="1"/>
  <c r="L1240" i="1"/>
  <c r="M655" i="23"/>
  <c r="M1557" i="23"/>
  <c r="M1432" i="23"/>
  <c r="M1571" i="23"/>
  <c r="M1009" i="23"/>
  <c r="J1240" i="1"/>
  <c r="AS1236" i="1"/>
  <c r="M712" i="23"/>
  <c r="M601" i="23"/>
  <c r="M444" i="23"/>
  <c r="AS1240" i="1"/>
  <c r="AP1240" i="1"/>
  <c r="M364" i="23"/>
  <c r="M19" i="23"/>
  <c r="H340" i="1"/>
  <c r="M1097" i="23"/>
  <c r="M1252" i="23"/>
  <c r="M1082" i="23"/>
  <c r="M1491" i="23"/>
  <c r="M1319" i="23"/>
  <c r="M1384" i="23"/>
  <c r="M1402" i="23"/>
  <c r="M1357" i="23"/>
  <c r="M801" i="23"/>
  <c r="M840" i="23"/>
  <c r="M1001" i="23"/>
  <c r="M812" i="23"/>
  <c r="M769" i="23"/>
  <c r="M940" i="23"/>
  <c r="M820" i="23"/>
  <c r="M692" i="23"/>
  <c r="M1442" i="23"/>
  <c r="L2911" i="1"/>
  <c r="M1389" i="23"/>
  <c r="M1439" i="23"/>
  <c r="AQ1232" i="1"/>
  <c r="M1083" i="23"/>
  <c r="M468" i="23"/>
  <c r="M220" i="23"/>
  <c r="M1356" i="23"/>
  <c r="H1232" i="1"/>
  <c r="M111" i="23"/>
  <c r="M706" i="23"/>
  <c r="M761" i="23"/>
  <c r="M472" i="23"/>
  <c r="M549" i="23"/>
  <c r="M1451" i="23"/>
  <c r="M1539" i="23"/>
  <c r="M344" i="23"/>
  <c r="M907" i="23"/>
  <c r="M573" i="23"/>
  <c r="M1493" i="23"/>
  <c r="M1460" i="23"/>
  <c r="M1470" i="23"/>
  <c r="M1098" i="23"/>
  <c r="M1179" i="23"/>
  <c r="M1174" i="23"/>
  <c r="AQ1844" i="1"/>
  <c r="J1844" i="1"/>
  <c r="AP1844" i="1"/>
  <c r="H1844" i="1"/>
  <c r="L1844" i="1"/>
  <c r="AP1232" i="1"/>
  <c r="AR1232" i="1"/>
  <c r="M1555" i="23"/>
  <c r="M1169" i="23"/>
  <c r="M1152" i="23"/>
  <c r="M96" i="23"/>
  <c r="M1447" i="23"/>
  <c r="L1232" i="1"/>
  <c r="M728" i="23"/>
  <c r="K1835" i="1"/>
  <c r="AP1835" i="1"/>
  <c r="M939" i="23"/>
  <c r="M1197" i="23"/>
  <c r="H1835" i="1"/>
  <c r="J1835" i="1"/>
  <c r="M32" i="23"/>
  <c r="M713" i="23"/>
  <c r="M821" i="23"/>
  <c r="AS1232" i="1"/>
  <c r="J1232" i="1"/>
  <c r="M1280" i="23"/>
  <c r="M115" i="23"/>
  <c r="M1301" i="23"/>
  <c r="M6" i="23"/>
  <c r="M1315" i="23"/>
  <c r="M1477" i="23"/>
  <c r="M1211" i="23"/>
  <c r="M855" i="23"/>
  <c r="M1338" i="23"/>
  <c r="M1488" i="23"/>
  <c r="M913" i="23"/>
  <c r="M1293" i="23"/>
  <c r="M1509" i="23"/>
  <c r="M1133" i="23"/>
  <c r="K1837" i="1"/>
  <c r="L1837" i="1"/>
  <c r="M1155" i="23"/>
  <c r="M1276" i="23"/>
  <c r="M1088" i="23"/>
  <c r="M1184" i="23"/>
  <c r="M1099" i="23"/>
  <c r="L338" i="1"/>
  <c r="M1500" i="23"/>
  <c r="J1243" i="1"/>
  <c r="M1076" i="23"/>
  <c r="M968" i="23"/>
  <c r="M1410" i="23"/>
  <c r="M1297" i="23"/>
  <c r="K338" i="1"/>
  <c r="M1138" i="23"/>
  <c r="M178" i="23"/>
  <c r="M1236" i="23"/>
  <c r="M873" i="23"/>
  <c r="M1212" i="23"/>
  <c r="J338" i="1"/>
  <c r="M142" i="23"/>
  <c r="AP1243" i="1"/>
  <c r="H338" i="1"/>
  <c r="AR338" i="1"/>
  <c r="AP338" i="1"/>
  <c r="M1511" i="23"/>
  <c r="H339" i="1"/>
  <c r="AS339" i="1"/>
  <c r="L339" i="1"/>
  <c r="M683" i="23"/>
  <c r="M824" i="23"/>
  <c r="M859" i="23"/>
  <c r="AR339" i="1"/>
  <c r="M356" i="23"/>
  <c r="M872" i="23"/>
  <c r="M1213" i="23"/>
  <c r="M270" i="23"/>
  <c r="M138" i="23"/>
  <c r="M1325" i="23"/>
  <c r="J339" i="1"/>
  <c r="K1243" i="1"/>
  <c r="M1215" i="23"/>
  <c r="M1501" i="23"/>
  <c r="AP339" i="1"/>
  <c r="M1430" i="23"/>
  <c r="M1387" i="23"/>
  <c r="M424" i="23"/>
  <c r="H1238" i="1"/>
  <c r="M389" i="23"/>
  <c r="M661" i="23"/>
  <c r="M233" i="23"/>
  <c r="M234" i="23"/>
  <c r="M110" i="1"/>
  <c r="M111" i="1"/>
  <c r="M100" i="1"/>
  <c r="M103" i="1"/>
  <c r="M228" i="23"/>
  <c r="M883" i="23"/>
  <c r="M475" i="23"/>
  <c r="M209" i="23"/>
  <c r="M5" i="23"/>
  <c r="M169" i="23"/>
  <c r="M282" i="23"/>
  <c r="M375" i="23"/>
  <c r="K1231" i="1"/>
  <c r="AR1231" i="1"/>
  <c r="AS1231" i="1"/>
  <c r="AS2911" i="1"/>
  <c r="M106" i="23"/>
  <c r="AR1841" i="1"/>
  <c r="M1305" i="23"/>
  <c r="M529" i="23"/>
  <c r="M250" i="23"/>
  <c r="M63" i="23"/>
  <c r="M1323" i="23"/>
  <c r="K2404" i="1"/>
  <c r="M1564" i="23"/>
  <c r="M1318" i="23"/>
  <c r="AS2405" i="1"/>
  <c r="M1291" i="23"/>
  <c r="M1262" i="23"/>
  <c r="M1254" i="23"/>
  <c r="M1538" i="23"/>
  <c r="M1339" i="23"/>
  <c r="M1530" i="23"/>
  <c r="M1316" i="23"/>
  <c r="M795" i="23"/>
  <c r="M862" i="23"/>
  <c r="M754" i="23"/>
  <c r="M722" i="23"/>
  <c r="M1019" i="23"/>
  <c r="M931" i="23"/>
  <c r="M921" i="23"/>
  <c r="M352" i="23"/>
  <c r="M493" i="23"/>
  <c r="M666" i="23"/>
  <c r="M1376" i="23"/>
  <c r="M1418" i="23"/>
  <c r="M1135" i="23"/>
  <c r="M1314" i="23"/>
  <c r="M1515" i="23"/>
  <c r="H2916" i="1"/>
  <c r="M1464" i="23"/>
  <c r="M1253" i="23"/>
  <c r="H1230" i="1"/>
  <c r="M1392" i="23"/>
  <c r="M1231" i="23"/>
  <c r="M1397" i="23"/>
  <c r="H1239" i="1"/>
  <c r="M1203" i="23"/>
  <c r="M1525" i="23"/>
  <c r="M629" i="23"/>
  <c r="M1196" i="23"/>
  <c r="M1113" i="23"/>
  <c r="M1274" i="23"/>
  <c r="M834" i="23"/>
  <c r="K1230" i="1"/>
  <c r="M985" i="23"/>
  <c r="AS1230" i="1"/>
  <c r="M311" i="23"/>
  <c r="M758" i="23"/>
  <c r="M1371" i="23"/>
  <c r="M1166" i="23"/>
  <c r="M1313" i="23"/>
  <c r="AP1230" i="1"/>
  <c r="M1383" i="23"/>
  <c r="AP1836" i="1"/>
  <c r="AR1230" i="1"/>
  <c r="M1071" i="23"/>
  <c r="H1240" i="1"/>
  <c r="L1230" i="1"/>
  <c r="J1230" i="1"/>
  <c r="M1031" i="23"/>
  <c r="AS1836" i="1"/>
  <c r="M904" i="23"/>
  <c r="M1173" i="23"/>
  <c r="M1378" i="23"/>
  <c r="M1456" i="23"/>
  <c r="M222" i="23"/>
  <c r="M1317" i="23"/>
  <c r="M1353" i="23"/>
  <c r="M569" i="23"/>
  <c r="M1183" i="23"/>
  <c r="M1459" i="23"/>
  <c r="M1186" i="23"/>
  <c r="M539" i="23"/>
  <c r="AP2910" i="1"/>
  <c r="M923" i="23"/>
  <c r="L1840" i="1"/>
  <c r="M1094" i="23"/>
  <c r="M313" i="23"/>
  <c r="J2910" i="1"/>
  <c r="AS1840" i="1"/>
  <c r="M177" i="23"/>
  <c r="M1164" i="23"/>
  <c r="M1194" i="23"/>
  <c r="M1242" i="23"/>
  <c r="M1255" i="23"/>
  <c r="M1446" i="23"/>
  <c r="M1429" i="23"/>
  <c r="M1251" i="23"/>
  <c r="J2916" i="1"/>
  <c r="M1455" i="23"/>
  <c r="M1011" i="23"/>
  <c r="M1066" i="23"/>
  <c r="M1114" i="23"/>
  <c r="M99" i="23"/>
  <c r="M1368" i="23"/>
  <c r="M1265" i="23"/>
  <c r="M1466" i="23"/>
  <c r="M1281" i="23"/>
  <c r="M37" i="23"/>
  <c r="M1570" i="23"/>
  <c r="M1147" i="23"/>
  <c r="M1267" i="23"/>
  <c r="M8" i="23"/>
  <c r="AP2916" i="1"/>
  <c r="M466" i="23"/>
  <c r="M75" i="23"/>
  <c r="M740" i="23"/>
  <c r="M1272" i="23"/>
  <c r="M1118" i="23"/>
  <c r="M156" i="23"/>
  <c r="AP1840" i="1"/>
  <c r="M1474" i="23"/>
  <c r="M1507" i="23"/>
  <c r="M24" i="23"/>
  <c r="M512" i="23"/>
  <c r="J1840" i="1"/>
  <c r="M1360" i="23"/>
  <c r="M1191" i="23"/>
  <c r="M1547" i="23"/>
  <c r="M55" i="23"/>
  <c r="M1141" i="23"/>
  <c r="M1205" i="23"/>
  <c r="M428" i="23"/>
  <c r="M1572" i="23"/>
  <c r="M1258" i="23"/>
  <c r="M1434" i="23"/>
  <c r="M1407" i="23"/>
  <c r="M130" i="23"/>
  <c r="M141" i="23"/>
  <c r="M77" i="23"/>
  <c r="M36" i="23"/>
  <c r="M1198" i="23"/>
  <c r="M639" i="23"/>
  <c r="M46" i="23"/>
  <c r="M1510" i="23"/>
  <c r="M943" i="23"/>
  <c r="M1380" i="23"/>
  <c r="M1259" i="23"/>
  <c r="M1373" i="23"/>
  <c r="M1124" i="23"/>
  <c r="M1172" i="23"/>
  <c r="M540" i="23"/>
  <c r="M1396" i="23"/>
  <c r="M1143" i="23"/>
  <c r="M1485" i="23"/>
  <c r="M1239" i="23"/>
  <c r="M1144" i="23"/>
  <c r="M1334" i="23"/>
  <c r="M1128" i="23"/>
  <c r="M1413" i="23"/>
  <c r="M1230" i="23"/>
  <c r="M835" i="23"/>
  <c r="M1139" i="23"/>
  <c r="M1352" i="23"/>
  <c r="M1167" i="23"/>
  <c r="M1285" i="23"/>
  <c r="M159" i="23"/>
  <c r="M1494" i="23"/>
  <c r="M1374" i="23"/>
  <c r="M1475" i="23"/>
  <c r="J2402" i="1"/>
  <c r="M1332" i="23"/>
  <c r="M161" i="23"/>
  <c r="M1391" i="23"/>
  <c r="M1484" i="23"/>
  <c r="M464" i="23"/>
  <c r="M1199" i="23"/>
  <c r="M1208" i="23"/>
  <c r="M893" i="23"/>
  <c r="M1492" i="23"/>
  <c r="M35" i="23"/>
  <c r="M134" i="23"/>
  <c r="M1089" i="23"/>
  <c r="M1523" i="23"/>
  <c r="M724" i="23"/>
  <c r="M1090" i="23"/>
  <c r="M1180" i="23"/>
  <c r="M537" i="23"/>
  <c r="M564" i="23"/>
  <c r="M561" i="23"/>
  <c r="M183" i="23"/>
  <c r="M448" i="23"/>
  <c r="M595" i="23"/>
  <c r="M244" i="23"/>
  <c r="M385" i="23"/>
  <c r="M575" i="23"/>
  <c r="M226" i="23"/>
  <c r="M318" i="23"/>
  <c r="M423" i="23"/>
  <c r="M327" i="23"/>
  <c r="M759" i="23"/>
  <c r="M784" i="23"/>
  <c r="M822" i="23"/>
  <c r="M1008" i="23"/>
  <c r="M983" i="23"/>
  <c r="M797" i="23"/>
  <c r="M696" i="23"/>
  <c r="M717" i="23"/>
  <c r="M975" i="23"/>
  <c r="M919" i="23"/>
  <c r="M804" i="23"/>
  <c r="M1012" i="23"/>
  <c r="M860" i="23"/>
  <c r="K1272" i="1"/>
  <c r="M912" i="23"/>
  <c r="M306" i="1"/>
  <c r="M327" i="1"/>
  <c r="M309" i="1"/>
  <c r="M280" i="1"/>
  <c r="M319" i="1"/>
  <c r="M276" i="1"/>
  <c r="M1628" i="1"/>
  <c r="H1661" i="1"/>
  <c r="M1652" i="1"/>
  <c r="M1638" i="1"/>
  <c r="M1598" i="1"/>
  <c r="M1614" i="1"/>
  <c r="M1620" i="1"/>
  <c r="M1594" i="1"/>
  <c r="M1584" i="1"/>
  <c r="M1619" i="1"/>
  <c r="M1631" i="1"/>
  <c r="M977" i="23"/>
  <c r="M746" i="23"/>
  <c r="M978" i="23"/>
  <c r="M1042" i="23"/>
  <c r="M988" i="23"/>
  <c r="M700" i="23"/>
  <c r="M704" i="23"/>
  <c r="M1065" i="23"/>
  <c r="M953" i="23"/>
  <c r="H1285" i="1"/>
  <c r="M849" i="23"/>
  <c r="M720" i="23"/>
  <c r="M772" i="23"/>
  <c r="M861" i="23"/>
  <c r="M783" i="23"/>
  <c r="M768" i="23"/>
  <c r="M748" i="23"/>
  <c r="M1151" i="1"/>
  <c r="M3249" i="1"/>
  <c r="M749" i="23"/>
  <c r="M845" i="23"/>
  <c r="M935" i="23"/>
  <c r="M1545" i="23"/>
  <c r="M143" i="1"/>
  <c r="M723" i="1"/>
  <c r="AR1284" i="1"/>
  <c r="M2076" i="1"/>
  <c r="M2009" i="1"/>
  <c r="M2635" i="1"/>
  <c r="M3169" i="1"/>
  <c r="M3040" i="1"/>
  <c r="M3138" i="1"/>
  <c r="M1948" i="1"/>
  <c r="M564" i="1"/>
  <c r="M201" i="1"/>
  <c r="M892" i="23"/>
  <c r="M1351" i="23"/>
  <c r="M541" i="23"/>
  <c r="X17" i="2"/>
  <c r="T12" i="2"/>
  <c r="N3" i="2"/>
  <c r="AD36" i="2"/>
  <c r="M600" i="1"/>
  <c r="M180" i="23"/>
  <c r="M3134" i="1"/>
  <c r="M3015" i="1"/>
  <c r="M742" i="23"/>
  <c r="M1364" i="23"/>
  <c r="M36" i="1"/>
  <c r="M41" i="1"/>
  <c r="M102" i="1"/>
  <c r="M609" i="1"/>
  <c r="M1254" i="1"/>
  <c r="K1284" i="1"/>
  <c r="M2483" i="1"/>
  <c r="M916" i="1"/>
  <c r="M1924" i="1"/>
  <c r="M2457" i="1"/>
  <c r="M3104" i="1"/>
  <c r="M2122" i="1"/>
  <c r="M1444" i="23"/>
  <c r="M1205" i="1"/>
  <c r="M2937" i="1"/>
  <c r="M1120" i="23"/>
  <c r="L1160" i="1"/>
  <c r="M1160" i="1" s="1"/>
  <c r="AS1160" i="1"/>
  <c r="M47" i="1"/>
  <c r="M826" i="1"/>
  <c r="M1463" i="1"/>
  <c r="M1761" i="1"/>
  <c r="M2031" i="1"/>
  <c r="M2751" i="1"/>
  <c r="M3201" i="1"/>
  <c r="M3217" i="1"/>
  <c r="M869" i="23"/>
  <c r="M166" i="1"/>
  <c r="M559" i="1"/>
  <c r="M1034" i="1"/>
  <c r="M941" i="1"/>
  <c r="M2886" i="1"/>
  <c r="M575" i="1"/>
  <c r="M1768" i="1"/>
  <c r="M2374" i="1"/>
  <c r="H632" i="1"/>
  <c r="M979" i="1"/>
  <c r="M294" i="23"/>
  <c r="M123" i="23"/>
  <c r="M836" i="23"/>
  <c r="M1322" i="23"/>
  <c r="AN17" i="2"/>
  <c r="AP28" i="2"/>
  <c r="M274" i="1"/>
  <c r="M1192" i="1"/>
  <c r="M902" i="1"/>
  <c r="K1235" i="1"/>
  <c r="M1235" i="1" s="1"/>
  <c r="M1809" i="1"/>
  <c r="M2140" i="1"/>
  <c r="M2867" i="1"/>
  <c r="M2904" i="1"/>
  <c r="M3149" i="1"/>
  <c r="M33" i="1"/>
  <c r="M177" i="1"/>
  <c r="M887" i="1"/>
  <c r="M1051" i="1"/>
  <c r="M1672" i="1"/>
  <c r="M2042" i="1"/>
  <c r="M2108" i="1"/>
  <c r="M2442" i="1"/>
  <c r="M2928" i="1"/>
  <c r="M800" i="1"/>
  <c r="M866" i="1"/>
  <c r="M793" i="23"/>
  <c r="M1395" i="23"/>
  <c r="M1394" i="23"/>
  <c r="M960" i="23"/>
  <c r="M197" i="1"/>
  <c r="M589" i="1"/>
  <c r="AQ1235" i="1"/>
  <c r="M1511" i="1"/>
  <c r="M1882" i="1"/>
  <c r="M204" i="23"/>
  <c r="M1532" i="23"/>
  <c r="M1372" i="23"/>
  <c r="M1030" i="23"/>
  <c r="M1026" i="23"/>
  <c r="M299" i="1"/>
  <c r="M69" i="1"/>
  <c r="M494" i="1"/>
  <c r="M839" i="1"/>
  <c r="M1035" i="1"/>
  <c r="M1906" i="1"/>
  <c r="M2422" i="1"/>
  <c r="M1953" i="1"/>
  <c r="M3046" i="1"/>
  <c r="M1127" i="1"/>
  <c r="M567" i="1"/>
  <c r="M2800" i="1"/>
  <c r="M2960" i="1"/>
  <c r="M3070" i="1"/>
  <c r="H830" i="1"/>
  <c r="M3239" i="1"/>
  <c r="M3011" i="1"/>
  <c r="M3019" i="1"/>
  <c r="M1195" i="23"/>
  <c r="M1084" i="23"/>
  <c r="M1234" i="23"/>
  <c r="M1223" i="23"/>
  <c r="M255" i="1"/>
  <c r="M975" i="1"/>
  <c r="M1529" i="1"/>
  <c r="M1626" i="1"/>
  <c r="M2354" i="1"/>
  <c r="M1288" i="23"/>
  <c r="M175" i="1"/>
  <c r="M842" i="1"/>
  <c r="M954" i="1"/>
  <c r="M728" i="1"/>
  <c r="M825" i="1"/>
  <c r="M987" i="1"/>
  <c r="M1760" i="1"/>
  <c r="M2269" i="1"/>
  <c r="M2443" i="1"/>
  <c r="M2929" i="1"/>
  <c r="M3205" i="1"/>
  <c r="M1507" i="1"/>
  <c r="M484" i="1"/>
  <c r="M326" i="1"/>
  <c r="M1447" i="1"/>
  <c r="M2022" i="1"/>
  <c r="M455" i="1"/>
  <c r="M1659" i="1"/>
  <c r="M3079" i="1"/>
  <c r="M2344" i="1"/>
  <c r="M3197" i="1"/>
  <c r="M1134" i="23"/>
  <c r="M2320" i="1"/>
  <c r="M1590" i="1"/>
  <c r="M2468" i="1"/>
  <c r="M1056" i="23"/>
  <c r="M1415" i="23"/>
  <c r="M170" i="23"/>
  <c r="M1111" i="23"/>
  <c r="M1181" i="23"/>
  <c r="AP2124" i="1"/>
  <c r="J2124" i="1"/>
  <c r="M2124" i="1" s="1"/>
  <c r="M2146" i="1"/>
  <c r="L632" i="1"/>
  <c r="M632" i="1" s="1"/>
  <c r="M603" i="1"/>
  <c r="M875" i="1"/>
  <c r="M1568" i="1"/>
  <c r="M2595" i="1"/>
  <c r="M2885" i="1"/>
  <c r="M3234" i="1"/>
  <c r="M631" i="23"/>
  <c r="M2786" i="1"/>
  <c r="M14" i="1"/>
  <c r="M322" i="1"/>
  <c r="M1147" i="1"/>
  <c r="M1196" i="1"/>
  <c r="M2725" i="1"/>
  <c r="M947" i="1"/>
  <c r="M1296" i="1"/>
  <c r="M847" i="1"/>
  <c r="M2947" i="1"/>
  <c r="M1220" i="1"/>
  <c r="M2167" i="1"/>
  <c r="M1333" i="23"/>
  <c r="M1512" i="23"/>
  <c r="M249" i="23"/>
  <c r="R17" i="2"/>
  <c r="AF17" i="2"/>
  <c r="T36" i="2"/>
  <c r="X31" i="2"/>
  <c r="M173" i="1"/>
  <c r="M46" i="1"/>
  <c r="AR632" i="1"/>
  <c r="M659" i="1"/>
  <c r="M843" i="1"/>
  <c r="M2048" i="1"/>
  <c r="M2787" i="1"/>
  <c r="M2801" i="1"/>
  <c r="M3160" i="1"/>
  <c r="H690" i="23"/>
  <c r="M897" i="23"/>
  <c r="M45" i="1"/>
  <c r="M927" i="1"/>
  <c r="M1169" i="1"/>
  <c r="M1309" i="1"/>
  <c r="M2071" i="1"/>
  <c r="M1738" i="1"/>
  <c r="M2195" i="1"/>
  <c r="M2552" i="1"/>
  <c r="M3173" i="1"/>
  <c r="M2641" i="1"/>
  <c r="M3189" i="1"/>
  <c r="M2316" i="1"/>
  <c r="M976" i="1"/>
  <c r="M1615" i="1"/>
  <c r="M2707" i="1"/>
  <c r="M3221" i="1"/>
  <c r="M2160" i="1"/>
  <c r="M863" i="1"/>
  <c r="M869" i="1"/>
  <c r="M400" i="23"/>
  <c r="M1565" i="23"/>
  <c r="M1072" i="23"/>
  <c r="AQ632" i="1"/>
  <c r="M1537" i="1"/>
  <c r="M1487" i="1"/>
  <c r="M1555" i="1"/>
  <c r="M2145" i="1"/>
  <c r="M2182" i="1"/>
  <c r="M3232" i="1"/>
  <c r="M811" i="23"/>
  <c r="M529" i="1"/>
  <c r="M421" i="1"/>
  <c r="M358" i="1"/>
  <c r="M753" i="1"/>
  <c r="M404" i="1"/>
  <c r="M151" i="1"/>
  <c r="AP632" i="1"/>
  <c r="M706" i="1"/>
  <c r="M981" i="1"/>
  <c r="M1876" i="1"/>
  <c r="M1914" i="1"/>
  <c r="M2046" i="1"/>
  <c r="M2304" i="1"/>
  <c r="M3203" i="1"/>
  <c r="M2508" i="1"/>
  <c r="M2622" i="1"/>
  <c r="M518" i="1"/>
  <c r="M2179" i="1"/>
  <c r="M2189" i="1"/>
  <c r="M3009" i="1"/>
  <c r="M1072" i="1"/>
  <c r="M2821" i="1"/>
  <c r="M2267" i="1"/>
  <c r="M1649" i="1"/>
  <c r="M3172" i="1"/>
  <c r="M416" i="23"/>
  <c r="M118" i="1"/>
  <c r="M166" i="23"/>
  <c r="M757" i="23"/>
  <c r="AP33" i="2"/>
  <c r="M324" i="1"/>
  <c r="M290" i="1"/>
  <c r="M507" i="1"/>
  <c r="M443" i="1"/>
  <c r="AP1235" i="1"/>
  <c r="M1648" i="1"/>
  <c r="M2305" i="1"/>
  <c r="M3137" i="1"/>
  <c r="AP2921" i="1"/>
  <c r="M467" i="23"/>
  <c r="M403" i="23"/>
  <c r="M423" i="1"/>
  <c r="M617" i="1"/>
  <c r="M971" i="1"/>
  <c r="M1092" i="1"/>
  <c r="H1460" i="1"/>
  <c r="M2001" i="1"/>
  <c r="M2131" i="1"/>
  <c r="M2840" i="1"/>
  <c r="M1469" i="1"/>
  <c r="M2360" i="1"/>
  <c r="M1673" i="1"/>
  <c r="M1935" i="1"/>
  <c r="M1336" i="1"/>
  <c r="AS632" i="1"/>
  <c r="M2554" i="1"/>
  <c r="M2251" i="1"/>
  <c r="M2696" i="1"/>
  <c r="M2897" i="1"/>
  <c r="M2199" i="1"/>
  <c r="M1800" i="1"/>
  <c r="M879" i="23"/>
  <c r="M1140" i="23"/>
  <c r="M1269" i="23"/>
  <c r="M1435" i="23"/>
  <c r="M1168" i="23"/>
  <c r="M1496" i="23"/>
  <c r="M1216" i="23"/>
  <c r="M1175" i="23"/>
  <c r="M1386" i="23"/>
  <c r="M31" i="23"/>
  <c r="Z17" i="2"/>
  <c r="Z28" i="2"/>
  <c r="M1397" i="1"/>
  <c r="M1535" i="1"/>
  <c r="M2590" i="1"/>
  <c r="M2906" i="1"/>
  <c r="M152" i="23"/>
  <c r="M755" i="23"/>
  <c r="M391" i="23"/>
  <c r="M28" i="1"/>
  <c r="M1363" i="1"/>
  <c r="M1984" i="1"/>
  <c r="M2030" i="1"/>
  <c r="M2192" i="1"/>
  <c r="M2317" i="1"/>
  <c r="M2395" i="1"/>
  <c r="M3164" i="1"/>
  <c r="M329" i="1"/>
  <c r="M62" i="1"/>
  <c r="M1989" i="1"/>
  <c r="M733" i="1"/>
  <c r="M1776" i="1"/>
  <c r="M1883" i="1"/>
  <c r="M517" i="1"/>
  <c r="M2100" i="1"/>
  <c r="M1541" i="23"/>
  <c r="M1526" i="23"/>
  <c r="M392" i="23"/>
  <c r="M615" i="23"/>
  <c r="M185" i="23"/>
  <c r="M1226" i="23"/>
  <c r="M864" i="23"/>
  <c r="M924" i="23"/>
  <c r="M750" i="23"/>
  <c r="M1021" i="23"/>
  <c r="M895" i="23"/>
  <c r="M1068" i="23"/>
  <c r="M852" i="23"/>
  <c r="M1052" i="23"/>
  <c r="M828" i="23"/>
  <c r="M934" i="23"/>
  <c r="L1272" i="1"/>
  <c r="M827" i="23"/>
  <c r="M891" i="23"/>
  <c r="M929" i="23"/>
  <c r="M961" i="23"/>
  <c r="M1003" i="23"/>
  <c r="AQ1281" i="1"/>
  <c r="M1060" i="23"/>
  <c r="M900" i="23"/>
  <c r="M896" i="23"/>
  <c r="M764" i="23"/>
  <c r="M984" i="23"/>
  <c r="M976" i="23"/>
  <c r="M708" i="23"/>
  <c r="M1028" i="23"/>
  <c r="AS1272" i="1"/>
  <c r="M825" i="23"/>
  <c r="M875" i="23"/>
  <c r="M933" i="23"/>
  <c r="M965" i="23"/>
  <c r="M1029" i="23"/>
  <c r="J1273" i="1"/>
  <c r="H1272" i="1"/>
  <c r="K1285" i="1"/>
  <c r="J1272" i="1"/>
  <c r="AR1273" i="1"/>
  <c r="AR1272" i="1"/>
  <c r="M694" i="23"/>
  <c r="M710" i="23"/>
  <c r="M730" i="23"/>
  <c r="M969" i="23"/>
  <c r="M1033" i="23"/>
  <c r="M1027" i="23"/>
  <c r="M1064" i="23"/>
  <c r="M1013" i="23"/>
  <c r="M946" i="23"/>
  <c r="M832" i="23"/>
  <c r="M734" i="23"/>
  <c r="M837" i="23"/>
  <c r="M903" i="23"/>
  <c r="H1283" i="1"/>
  <c r="M809" i="23"/>
  <c r="M1062" i="23"/>
  <c r="M1016" i="23"/>
  <c r="M393" i="23"/>
  <c r="M425" i="23"/>
  <c r="M401" i="23"/>
  <c r="M446" i="23"/>
  <c r="H1231" i="1"/>
  <c r="M488" i="23"/>
  <c r="M496" i="23"/>
  <c r="M238" i="23"/>
  <c r="M637" i="23"/>
  <c r="AS1234" i="1"/>
  <c r="M492" i="23"/>
  <c r="AQ1234" i="1"/>
  <c r="M517" i="23"/>
  <c r="M659" i="23"/>
  <c r="M973" i="23"/>
  <c r="M705" i="23"/>
  <c r="M756" i="23"/>
  <c r="M816" i="23"/>
  <c r="M917" i="23"/>
  <c r="M1048" i="23"/>
  <c r="M1063" i="23"/>
  <c r="M788" i="23"/>
  <c r="M980" i="23"/>
  <c r="M775" i="23"/>
  <c r="M979" i="23"/>
  <c r="M1055" i="23"/>
  <c r="M1061" i="23"/>
  <c r="M823" i="23"/>
  <c r="M716" i="23"/>
  <c r="M952" i="23"/>
  <c r="M714" i="23"/>
  <c r="M732" i="23"/>
  <c r="H1273" i="1"/>
  <c r="M776" i="23"/>
  <c r="M721" i="23"/>
  <c r="M955" i="23"/>
  <c r="M814" i="23"/>
  <c r="M781" i="23"/>
  <c r="M796" i="23"/>
  <c r="M928" i="23"/>
  <c r="M848" i="23"/>
  <c r="M888" i="23"/>
  <c r="M1020" i="23"/>
  <c r="M744" i="23"/>
  <c r="M899" i="23"/>
  <c r="M501" i="23"/>
  <c r="M70" i="23"/>
  <c r="M782" i="23"/>
  <c r="M1414" i="23"/>
  <c r="M1404" i="23"/>
  <c r="M1549" i="23"/>
  <c r="M360" i="23"/>
  <c r="M154" i="23"/>
  <c r="M815" i="23"/>
  <c r="M1171" i="23"/>
  <c r="M1217" i="23"/>
  <c r="M925" i="23"/>
  <c r="M72" i="23"/>
  <c r="M39" i="23"/>
  <c r="M1015" i="23"/>
  <c r="M998" i="23"/>
  <c r="M274" i="23"/>
  <c r="M503" i="23"/>
  <c r="M83" i="23"/>
  <c r="H1234" i="1"/>
  <c r="M452" i="23"/>
  <c r="M752" i="23"/>
  <c r="M844" i="23"/>
  <c r="M1040" i="23"/>
  <c r="M1129" i="23"/>
  <c r="M1202" i="23"/>
  <c r="M1275" i="23"/>
  <c r="M996" i="23"/>
  <c r="M1550" i="23"/>
  <c r="M1156" i="23"/>
  <c r="M679" i="23"/>
  <c r="M1382" i="23"/>
  <c r="M805" i="23"/>
  <c r="M997" i="23"/>
  <c r="M1273" i="23"/>
  <c r="M798" i="23"/>
  <c r="M853" i="23"/>
  <c r="M345" i="23"/>
  <c r="M1115" i="23"/>
  <c r="M1566" i="23"/>
  <c r="M1102" i="23"/>
  <c r="M1528" i="23"/>
  <c r="M585" i="23"/>
  <c r="M202" i="23"/>
  <c r="M1350" i="23"/>
  <c r="M409" i="23"/>
  <c r="M718" i="23"/>
  <c r="M829" i="23"/>
  <c r="M971" i="23"/>
  <c r="M1529" i="23"/>
  <c r="M1393" i="23"/>
  <c r="M370" i="23"/>
  <c r="M1520" i="23"/>
  <c r="M18" i="23"/>
  <c r="M160" i="23"/>
  <c r="M348" i="23"/>
  <c r="M909" i="23"/>
  <c r="M941" i="23"/>
  <c r="M1497" i="23"/>
  <c r="M999" i="23"/>
  <c r="M1463" i="23"/>
  <c r="M484" i="23"/>
  <c r="M110" i="23"/>
  <c r="M847" i="23"/>
  <c r="M1145" i="23"/>
  <c r="M1452" i="23"/>
  <c r="M1218" i="23"/>
  <c r="M1573" i="23"/>
  <c r="M521" i="23"/>
  <c r="M3" i="23"/>
  <c r="M1264" i="23"/>
  <c r="M1388" i="23"/>
  <c r="M577" i="23"/>
  <c r="M920" i="23"/>
  <c r="M1041" i="23"/>
  <c r="M1546" i="23"/>
  <c r="AR1234" i="1"/>
  <c r="M410" i="23"/>
  <c r="M1185" i="23"/>
  <c r="M1221" i="23"/>
  <c r="M1051" i="23"/>
  <c r="M333" i="23"/>
  <c r="M158" i="23"/>
  <c r="M494" i="23"/>
  <c r="M1119" i="23"/>
  <c r="M989" i="23"/>
  <c r="M179" i="23"/>
  <c r="M726" i="23"/>
  <c r="M743" i="23"/>
  <c r="M367" i="23"/>
  <c r="M981" i="23"/>
  <c r="M658" i="23"/>
  <c r="M1233" i="23"/>
  <c r="M774" i="23"/>
  <c r="M1428" i="23"/>
  <c r="M703" i="23"/>
  <c r="M813" i="23"/>
  <c r="M995" i="23"/>
  <c r="M1249" i="23"/>
  <c r="M386" i="23"/>
  <c r="M593" i="23"/>
  <c r="M372" i="23"/>
  <c r="M767" i="23"/>
  <c r="M1336" i="23"/>
  <c r="M1079" i="23"/>
  <c r="M1243" i="23"/>
  <c r="M335" i="23"/>
  <c r="H1228" i="1"/>
  <c r="M1163" i="23"/>
  <c r="M1424" i="23"/>
  <c r="M799" i="23"/>
  <c r="H1043" i="23"/>
  <c r="M663" i="23"/>
  <c r="M789" i="23"/>
  <c r="M1422" i="23"/>
  <c r="M993" i="23"/>
  <c r="M1308" i="23"/>
  <c r="M1131" i="23"/>
  <c r="M948" i="23"/>
  <c r="M1058" i="23"/>
  <c r="M1458" i="23"/>
  <c r="M851" i="23"/>
  <c r="M870" i="23"/>
  <c r="M1105" i="23"/>
  <c r="M1151" i="23"/>
  <c r="M1127" i="23"/>
  <c r="M687" i="23"/>
  <c r="M420" i="23"/>
  <c r="M800" i="23"/>
  <c r="M760" i="23"/>
  <c r="M880" i="23"/>
  <c r="M956" i="23"/>
  <c r="M964" i="23"/>
  <c r="M121" i="23"/>
  <c r="M1304" i="23"/>
  <c r="M1046" i="23"/>
  <c r="M1045" i="23"/>
  <c r="M1358" i="23"/>
  <c r="M1461" i="23"/>
  <c r="M623" i="23"/>
  <c r="M894" i="23"/>
  <c r="M1359" i="23"/>
  <c r="M1123" i="23"/>
  <c r="M1480" i="23"/>
  <c r="M1426" i="23"/>
  <c r="M1558" i="23"/>
  <c r="M1311" i="23"/>
  <c r="M247" i="23"/>
  <c r="M26" i="23"/>
  <c r="M126" i="23"/>
  <c r="M509" i="23"/>
  <c r="M806" i="23"/>
  <c r="M1109" i="23"/>
  <c r="M709" i="23"/>
  <c r="M938" i="23"/>
  <c r="M41" i="23"/>
  <c r="M1329" i="23"/>
  <c r="M1244" i="23"/>
  <c r="M966" i="23"/>
  <c r="M918" i="23"/>
  <c r="M1101" i="23"/>
  <c r="M1346" i="23"/>
  <c r="M1440" i="23"/>
  <c r="M1462" i="23"/>
  <c r="M1207" i="23"/>
  <c r="M1247" i="23"/>
  <c r="M95" i="23"/>
  <c r="M82" i="23"/>
  <c r="M101" i="23"/>
  <c r="M22" i="23"/>
  <c r="M733" i="23"/>
  <c r="M777" i="23"/>
  <c r="M1457" i="23"/>
  <c r="M441" i="23"/>
  <c r="M473" i="23"/>
  <c r="M506" i="23"/>
  <c r="M538" i="23"/>
  <c r="M570" i="23"/>
  <c r="M602" i="23"/>
  <c r="M632" i="23"/>
  <c r="M664" i="23"/>
  <c r="M741" i="23"/>
  <c r="M211" i="23"/>
  <c r="M1312" i="23"/>
  <c r="M1449" i="23"/>
  <c r="M1320" i="23"/>
  <c r="M1553" i="23"/>
  <c r="M1125" i="23"/>
  <c r="M1403" i="23"/>
  <c r="M1295" i="23"/>
  <c r="M1330" i="23"/>
  <c r="AP1231" i="1"/>
  <c r="AQ1231" i="1"/>
  <c r="M69" i="23"/>
  <c r="M150" i="23"/>
  <c r="M53" i="23"/>
  <c r="M164" i="23"/>
  <c r="M1091" i="23"/>
  <c r="M284" i="23"/>
  <c r="M991" i="23"/>
  <c r="M697" i="23"/>
  <c r="M532" i="23"/>
  <c r="M770" i="23"/>
  <c r="M927" i="23"/>
  <c r="M555" i="23"/>
  <c r="M1355" i="23"/>
  <c r="M1122" i="23"/>
  <c r="M1468" i="23"/>
  <c r="M1224" i="23"/>
  <c r="M412" i="23"/>
  <c r="M533" i="23"/>
  <c r="M299" i="23"/>
  <c r="M641" i="23"/>
  <c r="M214" i="23"/>
  <c r="M1499" i="23"/>
  <c r="M1237" i="23"/>
  <c r="M786" i="23"/>
  <c r="M1034" i="23"/>
  <c r="M906" i="23"/>
  <c r="M1238" i="23"/>
  <c r="M858" i="23"/>
  <c r="M507" i="23"/>
  <c r="M1260" i="23"/>
  <c r="L1231" i="1"/>
  <c r="M657" i="23"/>
  <c r="M1502" i="23"/>
  <c r="M1366" i="23"/>
  <c r="M1000" i="23"/>
  <c r="M1110" i="23"/>
  <c r="M373" i="23"/>
  <c r="M79" i="23"/>
  <c r="M747" i="23"/>
  <c r="M762" i="23"/>
  <c r="M1025" i="23"/>
  <c r="M987" i="23"/>
  <c r="M967" i="23"/>
  <c r="M1417" i="23"/>
  <c r="M1481" i="23"/>
  <c r="M1562" i="23"/>
  <c r="M1343" i="23"/>
  <c r="M974" i="23"/>
  <c r="M1022" i="23"/>
  <c r="M1369" i="23"/>
  <c r="M1516" i="23"/>
  <c r="M817" i="23"/>
  <c r="L1282" i="1"/>
  <c r="AR1276" i="1"/>
  <c r="H1276" i="1"/>
  <c r="AR336" i="1"/>
  <c r="K336" i="1"/>
  <c r="M651" i="23"/>
  <c r="M347" i="23"/>
  <c r="H336" i="1"/>
  <c r="M456" i="23"/>
  <c r="M915" i="23"/>
  <c r="M315" i="23"/>
  <c r="M1069" i="23"/>
  <c r="M1142" i="23"/>
  <c r="M1437" i="23"/>
  <c r="M729" i="23"/>
  <c r="M959" i="23"/>
  <c r="M1023" i="23"/>
  <c r="M1201" i="23"/>
  <c r="M857" i="23"/>
  <c r="M842" i="23"/>
  <c r="M15" i="23"/>
  <c r="K1276" i="1"/>
  <c r="AQ1842" i="1"/>
  <c r="AS336" i="1"/>
  <c r="M323" i="23"/>
  <c r="M278" i="23"/>
  <c r="M1321" i="23"/>
  <c r="M1398" i="23"/>
  <c r="M1057" i="23"/>
  <c r="M1341" i="23"/>
  <c r="M1408" i="23"/>
  <c r="M1136" i="23"/>
  <c r="M1454" i="23"/>
  <c r="M1073" i="23"/>
  <c r="M1263" i="23"/>
  <c r="M1349" i="23"/>
  <c r="M1159" i="23"/>
  <c r="M1518" i="23"/>
  <c r="M1535" i="23"/>
  <c r="M597" i="23"/>
  <c r="M559" i="23"/>
  <c r="M599" i="23"/>
  <c r="M102" i="23"/>
  <c r="M186" i="23"/>
  <c r="M868" i="23"/>
  <c r="M1059" i="23"/>
  <c r="M886" i="23"/>
  <c r="K334" i="1"/>
  <c r="M237" i="23"/>
  <c r="M763" i="23"/>
  <c r="M358" i="23"/>
  <c r="M911" i="23"/>
  <c r="M1268" i="23"/>
  <c r="M1377" i="23"/>
  <c r="AQ1276" i="1"/>
  <c r="L336" i="1"/>
  <c r="M396" i="23"/>
  <c r="M13" i="23"/>
  <c r="M254" i="23"/>
  <c r="M1121" i="23"/>
  <c r="M1344" i="23"/>
  <c r="M1053" i="23"/>
  <c r="M1210" i="23"/>
  <c r="M1472" i="23"/>
  <c r="M1047" i="23"/>
  <c r="M1229" i="23"/>
  <c r="M916" i="23"/>
  <c r="M1445" i="23"/>
  <c r="M1225" i="23"/>
  <c r="M1348" i="23"/>
  <c r="M605" i="23"/>
  <c r="L1236" i="1"/>
  <c r="M780" i="23"/>
  <c r="M1266" i="23"/>
  <c r="M1004" i="23"/>
  <c r="AR334" i="1"/>
  <c r="AP334" i="1"/>
  <c r="M40" i="23"/>
  <c r="M449" i="23"/>
  <c r="M481" i="23"/>
  <c r="M514" i="23"/>
  <c r="M546" i="23"/>
  <c r="M578" i="23"/>
  <c r="M640" i="23"/>
  <c r="M672" i="23"/>
  <c r="M1037" i="23"/>
  <c r="M854" i="23"/>
  <c r="M1367" i="23"/>
  <c r="M1431" i="23"/>
  <c r="M1495" i="23"/>
  <c r="M1214" i="23"/>
  <c r="M1014" i="23"/>
  <c r="M1299" i="23"/>
  <c r="J1276" i="1"/>
  <c r="J336" i="1"/>
  <c r="M194" i="23"/>
  <c r="M59" i="23"/>
  <c r="M511" i="23"/>
  <c r="M1235" i="23"/>
  <c r="M1421" i="23"/>
  <c r="M1309" i="23"/>
  <c r="M1067" i="23"/>
  <c r="M932" i="23"/>
  <c r="M1075" i="23"/>
  <c r="M1087" i="23"/>
  <c r="J334" i="1"/>
  <c r="M421" i="23"/>
  <c r="M1007" i="23"/>
  <c r="M1399" i="23"/>
  <c r="M779" i="23"/>
  <c r="AP1276" i="1"/>
  <c r="AQ336" i="1"/>
  <c r="M863" i="23"/>
  <c r="M1126" i="23"/>
  <c r="M807" i="23"/>
  <c r="M133" i="23"/>
  <c r="M1544" i="23"/>
  <c r="M1486" i="23"/>
  <c r="M1178" i="23"/>
  <c r="M1107" i="23"/>
  <c r="M1078" i="23"/>
  <c r="M1165" i="23"/>
  <c r="M208" i="23"/>
  <c r="M78" i="23"/>
  <c r="M1070" i="23"/>
  <c r="M876" i="23"/>
  <c r="L334" i="1"/>
  <c r="M361" i="23"/>
  <c r="M419" i="23"/>
  <c r="M737" i="23"/>
  <c r="M949" i="23"/>
  <c r="M771" i="23"/>
  <c r="M866" i="23"/>
  <c r="M1441" i="23"/>
  <c r="M699" i="23"/>
  <c r="M1489" i="23"/>
  <c r="M1543" i="23"/>
  <c r="M1010" i="23"/>
  <c r="AR1282" i="1"/>
  <c r="J1282" i="1"/>
  <c r="M498" i="23"/>
  <c r="M206" i="23"/>
  <c r="M618" i="23"/>
  <c r="M368" i="23"/>
  <c r="M1340" i="23"/>
  <c r="M1438" i="23"/>
  <c r="M1054" i="23"/>
  <c r="M1542" i="23"/>
  <c r="M1533" i="23"/>
  <c r="M1112" i="23"/>
  <c r="M1365" i="23"/>
  <c r="M191" i="23"/>
  <c r="M146" i="23"/>
  <c r="H334" i="1"/>
  <c r="M84" i="23"/>
  <c r="M846" i="23"/>
  <c r="M1017" i="23"/>
  <c r="M802" i="23"/>
  <c r="M487" i="23"/>
  <c r="M901" i="23"/>
  <c r="M1188" i="23"/>
  <c r="M766" i="23"/>
  <c r="M963" i="23"/>
  <c r="M218" i="23"/>
  <c r="M790" i="23"/>
  <c r="M1106" i="23"/>
  <c r="M1390" i="23"/>
  <c r="M1534" i="23"/>
  <c r="M1504" i="23"/>
  <c r="M68" i="23"/>
  <c r="M944" i="23"/>
  <c r="M887" i="23"/>
  <c r="AR1228" i="1"/>
  <c r="M591" i="23"/>
  <c r="M603" i="23"/>
  <c r="AS1281" i="1"/>
  <c r="AQ1274" i="1"/>
  <c r="AQ1243" i="1"/>
  <c r="AQ1285" i="1"/>
  <c r="AR1838" i="1"/>
  <c r="K2918" i="1"/>
  <c r="L2910" i="1"/>
  <c r="AS2916" i="1"/>
  <c r="AQ1284" i="1"/>
  <c r="AR2402" i="1"/>
  <c r="J1836" i="1"/>
  <c r="AR1840" i="1"/>
  <c r="M625" i="23"/>
  <c r="AS1228" i="1"/>
  <c r="K1838" i="1"/>
  <c r="M1838" i="1" s="1"/>
  <c r="L1835" i="1"/>
  <c r="AP2918" i="1"/>
  <c r="AS2910" i="1"/>
  <c r="L2916" i="1"/>
  <c r="AP2402" i="1"/>
  <c r="AR1836" i="1"/>
  <c r="M264" i="23"/>
  <c r="M273" i="23"/>
  <c r="M630" i="23"/>
  <c r="AQ1838" i="1"/>
  <c r="AS1835" i="1"/>
  <c r="J2918" i="1"/>
  <c r="M610" i="23"/>
  <c r="AR2910" i="1"/>
  <c r="K2916" i="1"/>
  <c r="AS1285" i="1"/>
  <c r="AS2920" i="1"/>
  <c r="L1243" i="1"/>
  <c r="AQ1836" i="1"/>
  <c r="AS1284" i="1"/>
  <c r="AS2402" i="1"/>
  <c r="AP1838" i="1"/>
  <c r="AR1835" i="1"/>
  <c r="H2918" i="1"/>
  <c r="AQ2910" i="1"/>
  <c r="AR2916" i="1"/>
  <c r="L1274" i="1"/>
  <c r="AR1285" i="1"/>
  <c r="AQ1840" i="1"/>
  <c r="AP2920" i="1"/>
  <c r="AS1243" i="1"/>
  <c r="K1836" i="1"/>
  <c r="AQ1228" i="1"/>
  <c r="AP1285" i="1"/>
  <c r="AQ2402" i="1"/>
  <c r="M604" i="23"/>
  <c r="M596" i="23"/>
  <c r="H1284" i="1"/>
  <c r="J1285" i="1"/>
  <c r="L2915" i="1"/>
  <c r="K1228" i="1"/>
  <c r="H1243" i="1"/>
  <c r="M635" i="23"/>
  <c r="H1275" i="1"/>
  <c r="M265" i="23"/>
  <c r="K1843" i="1"/>
  <c r="M285" i="23"/>
  <c r="M87" i="23"/>
  <c r="M269" i="23"/>
  <c r="M143" i="23"/>
  <c r="H172" i="23"/>
  <c r="M277" i="23"/>
  <c r="M240" i="23"/>
  <c r="J1841" i="1"/>
  <c r="H2405" i="1"/>
  <c r="AR2404" i="1"/>
  <c r="H2909" i="1"/>
  <c r="AR2917" i="1"/>
  <c r="AS1843" i="1"/>
  <c r="AQ2405" i="1"/>
  <c r="AR2922" i="1"/>
  <c r="AS2922" i="1"/>
  <c r="H2917" i="1"/>
  <c r="H2922" i="1"/>
  <c r="M343" i="23"/>
  <c r="M90" i="23"/>
  <c r="AP1843" i="1"/>
  <c r="AS2404" i="1"/>
  <c r="AP2909" i="1"/>
  <c r="M16" i="23"/>
  <c r="M80" i="23"/>
  <c r="M144" i="23"/>
  <c r="M73" i="23"/>
  <c r="AQ1841" i="1"/>
  <c r="AR2405" i="1"/>
  <c r="L2405" i="1"/>
  <c r="AP2922" i="1"/>
  <c r="AP1236" i="1"/>
  <c r="M297" i="23"/>
  <c r="J1843" i="1"/>
  <c r="AP2405" i="1"/>
  <c r="AP2917" i="1"/>
  <c r="AS2909" i="1"/>
  <c r="M9" i="23"/>
  <c r="M135" i="23"/>
  <c r="AP1841" i="1"/>
  <c r="J2922" i="1"/>
  <c r="M337" i="23"/>
  <c r="H1235" i="1"/>
  <c r="M163" i="23"/>
  <c r="M45" i="23"/>
  <c r="M162" i="23"/>
  <c r="AQ2922" i="1"/>
  <c r="AS2917" i="1"/>
  <c r="M292" i="23"/>
  <c r="M301" i="23"/>
  <c r="L1841" i="1"/>
  <c r="L2922" i="1"/>
  <c r="H1282" i="1"/>
  <c r="K2909" i="1"/>
  <c r="M104" i="23"/>
  <c r="H1841" i="1"/>
  <c r="J2404" i="1"/>
  <c r="H1843" i="1"/>
  <c r="L1843" i="1"/>
  <c r="M366" i="23"/>
  <c r="M190" i="23"/>
  <c r="K1236" i="1"/>
  <c r="M331" i="23"/>
  <c r="AQ2909" i="1"/>
  <c r="M291" i="23"/>
  <c r="M105" i="23"/>
  <c r="AQ2404" i="1"/>
  <c r="L2404" i="1"/>
  <c r="L2909" i="1"/>
  <c r="L2917" i="1"/>
  <c r="M200" i="23"/>
  <c r="M329" i="23"/>
  <c r="M11" i="23"/>
  <c r="J1236" i="1"/>
  <c r="H1840" i="1"/>
  <c r="H2910" i="1"/>
  <c r="AQ1236" i="1"/>
  <c r="J1228" i="1"/>
  <c r="M4" i="23"/>
  <c r="M67" i="23"/>
  <c r="M147" i="23"/>
  <c r="M54" i="23"/>
  <c r="H1236" i="1"/>
  <c r="K2917" i="1"/>
  <c r="M252" i="23"/>
  <c r="M20" i="23"/>
  <c r="M332" i="23"/>
  <c r="K2405" i="1"/>
  <c r="M201" i="23"/>
  <c r="L1228" i="1"/>
  <c r="M182" i="23"/>
  <c r="M319" i="23"/>
  <c r="H1836" i="1"/>
  <c r="M30" i="23"/>
  <c r="L1275" i="1"/>
  <c r="M196" i="23"/>
  <c r="M260" i="23"/>
  <c r="M129" i="23"/>
  <c r="M81" i="23"/>
  <c r="J1842" i="1"/>
  <c r="K2403" i="1"/>
  <c r="L2403" i="1"/>
  <c r="AS1275" i="1"/>
  <c r="H1278" i="1"/>
  <c r="AS1842" i="1"/>
  <c r="AP2403" i="1"/>
  <c r="M44" i="23"/>
  <c r="AP1842" i="1"/>
  <c r="J2915" i="1"/>
  <c r="AR2403" i="1"/>
  <c r="M232" i="23"/>
  <c r="M14" i="23"/>
  <c r="K1275" i="1"/>
  <c r="AS1278" i="1"/>
  <c r="AP1275" i="1"/>
  <c r="J2403" i="1"/>
  <c r="K2915" i="1"/>
  <c r="M97" i="23"/>
  <c r="AS1235" i="1"/>
  <c r="J1284" i="1"/>
  <c r="H1842" i="1"/>
  <c r="H2402" i="1"/>
  <c r="K2402" i="1"/>
  <c r="L2920" i="1"/>
  <c r="L2918" i="1"/>
  <c r="AQ2403" i="1"/>
  <c r="M34" i="23"/>
  <c r="M131" i="23"/>
  <c r="M287" i="23"/>
  <c r="M107" i="23"/>
  <c r="AP335" i="1"/>
  <c r="AR1275" i="1"/>
  <c r="J1275" i="1"/>
  <c r="H2403" i="1"/>
  <c r="AQ2915" i="1"/>
  <c r="M7" i="23"/>
  <c r="M306" i="23"/>
  <c r="AP1274" i="1"/>
  <c r="J1274" i="1"/>
  <c r="AR1235" i="1"/>
  <c r="AP1284" i="1"/>
  <c r="L1842" i="1"/>
  <c r="AR2920" i="1"/>
  <c r="AS2918" i="1"/>
  <c r="M258" i="23"/>
  <c r="M149" i="23"/>
  <c r="M171" i="23"/>
  <c r="M289" i="23"/>
  <c r="M38" i="23"/>
  <c r="H335" i="1"/>
  <c r="AQ1275" i="1"/>
  <c r="K1278" i="1"/>
  <c r="M251" i="23"/>
  <c r="H1274" i="1"/>
  <c r="AS1274" i="1"/>
  <c r="AR1842" i="1"/>
  <c r="K2920" i="1"/>
  <c r="AR2915" i="1"/>
  <c r="M215" i="23"/>
  <c r="M51" i="23"/>
  <c r="M155" i="23"/>
  <c r="M27" i="23"/>
  <c r="M117" i="23"/>
  <c r="H1281" i="1"/>
  <c r="H1838" i="1"/>
  <c r="H2920" i="1"/>
  <c r="M62" i="23"/>
  <c r="J1278" i="1"/>
  <c r="AR1278" i="1"/>
  <c r="AR1274" i="1"/>
  <c r="K1281" i="1"/>
  <c r="H2915" i="1"/>
  <c r="AQ2920" i="1"/>
  <c r="M175" i="23"/>
  <c r="M304" i="23"/>
  <c r="M66" i="23"/>
  <c r="M320" i="23"/>
  <c r="J1281" i="1"/>
  <c r="AS2915" i="1"/>
  <c r="M317" i="23"/>
  <c r="M118" i="23"/>
  <c r="M295" i="23"/>
  <c r="M213" i="23"/>
  <c r="M350" i="23"/>
  <c r="M207" i="23"/>
  <c r="M681" i="23"/>
  <c r="M397" i="23"/>
  <c r="M499" i="23"/>
  <c r="M440" i="23"/>
  <c r="M286" i="23"/>
  <c r="M261" i="23"/>
  <c r="M432" i="23"/>
  <c r="M437" i="23"/>
  <c r="M469" i="23"/>
  <c r="M502" i="23"/>
  <c r="M534" i="23"/>
  <c r="M566" i="23"/>
  <c r="M598" i="23"/>
  <c r="M500" i="23"/>
  <c r="M660" i="23"/>
  <c r="M272" i="23"/>
  <c r="M515" i="23"/>
  <c r="M271" i="23"/>
  <c r="M283" i="23"/>
  <c r="M505" i="23"/>
  <c r="M349" i="23"/>
  <c r="M667" i="23"/>
  <c r="M470" i="23"/>
  <c r="M236" i="23"/>
  <c r="M377" i="23"/>
  <c r="M174" i="23"/>
  <c r="M316" i="23"/>
  <c r="M241" i="23"/>
  <c r="M309" i="23"/>
  <c r="M384" i="23"/>
  <c r="M188" i="23"/>
  <c r="M417" i="23"/>
  <c r="M407" i="23"/>
  <c r="M491" i="23"/>
  <c r="M556" i="23"/>
  <c r="M622" i="23"/>
  <c r="M682" i="23"/>
  <c r="M266" i="23"/>
  <c r="M227" i="23"/>
  <c r="M426" i="23"/>
  <c r="M381" i="23"/>
  <c r="M445" i="23"/>
  <c r="M477" i="23"/>
  <c r="M510" i="23"/>
  <c r="M542" i="23"/>
  <c r="M574" i="23"/>
  <c r="M606" i="23"/>
  <c r="M636" i="23"/>
  <c r="M668" i="23"/>
  <c r="M296" i="23"/>
  <c r="M351" i="23"/>
  <c r="M280" i="23"/>
  <c r="M210" i="23"/>
  <c r="M436" i="23"/>
  <c r="M303" i="23"/>
  <c r="M388" i="23"/>
  <c r="M418" i="23"/>
  <c r="M326" i="23"/>
  <c r="M583" i="23"/>
  <c r="M307" i="23"/>
  <c r="M478" i="23"/>
  <c r="M675" i="23"/>
  <c r="M581" i="23"/>
  <c r="M430" i="23"/>
  <c r="M520" i="23"/>
  <c r="M460" i="23"/>
  <c r="M589" i="23"/>
  <c r="M362" i="23"/>
  <c r="M438" i="23"/>
  <c r="M279" i="23"/>
  <c r="M685" i="23"/>
  <c r="M302" i="23"/>
  <c r="M369" i="23"/>
  <c r="M455" i="23"/>
  <c r="M371" i="23"/>
  <c r="M454" i="23"/>
  <c r="M374" i="23"/>
  <c r="M486" i="23"/>
  <c r="M308" i="23"/>
  <c r="M340" i="23"/>
  <c r="M288" i="23"/>
  <c r="M225" i="23"/>
  <c r="M281" i="23"/>
  <c r="M325" i="23"/>
  <c r="M567" i="23"/>
  <c r="M689" i="23"/>
  <c r="M621" i="23"/>
  <c r="M535" i="23"/>
  <c r="M212" i="23"/>
  <c r="M399" i="23"/>
  <c r="M544" i="23"/>
  <c r="M670" i="23"/>
  <c r="M435" i="23"/>
  <c r="M527" i="23"/>
  <c r="M404" i="23"/>
  <c r="M262" i="23"/>
  <c r="M339" i="23"/>
  <c r="M390" i="23"/>
  <c r="L1234" i="1"/>
  <c r="AP1234" i="1"/>
  <c r="J1234" i="1"/>
  <c r="K1839" i="1"/>
  <c r="H1839" i="1"/>
  <c r="AP1839" i="1"/>
  <c r="AR1839" i="1"/>
  <c r="J1839" i="1"/>
  <c r="L1839" i="1"/>
  <c r="AP1837" i="1"/>
  <c r="AQ1837" i="1"/>
  <c r="H1837" i="1"/>
  <c r="J1837" i="1"/>
  <c r="AR1837" i="1"/>
  <c r="AQ2921" i="1"/>
  <c r="K2921" i="1"/>
  <c r="AR2921" i="1"/>
  <c r="L2921" i="1"/>
  <c r="H2921" i="1"/>
  <c r="AS2921" i="1"/>
  <c r="AR1279" i="1"/>
  <c r="L1279" i="1"/>
  <c r="AS1279" i="1"/>
  <c r="H1279" i="1"/>
  <c r="AP1279" i="1"/>
  <c r="J1279" i="1"/>
  <c r="AQ1279" i="1"/>
  <c r="K2914" i="1"/>
  <c r="J2914" i="1"/>
  <c r="V12" i="2"/>
  <c r="M328" i="1"/>
  <c r="M683" i="1"/>
  <c r="M1866" i="1"/>
  <c r="M3226" i="1"/>
  <c r="M1567" i="1"/>
  <c r="M1341" i="1"/>
  <c r="AQ1038" i="1"/>
  <c r="AR1038" i="1"/>
  <c r="AS1038" i="1"/>
  <c r="L1038" i="1"/>
  <c r="M1038" i="1" s="1"/>
  <c r="M1445" i="1"/>
  <c r="AF41" i="2"/>
  <c r="M228" i="1"/>
  <c r="M913" i="1"/>
  <c r="M734" i="1"/>
  <c r="M2287" i="1"/>
  <c r="V47" i="2"/>
  <c r="Z51" i="2"/>
  <c r="M418" i="1"/>
  <c r="M499" i="1"/>
  <c r="M531" i="1"/>
  <c r="M622" i="1"/>
  <c r="M109" i="1"/>
  <c r="M937" i="1"/>
  <c r="M1852" i="1"/>
  <c r="M2834" i="1"/>
  <c r="M54" i="1"/>
  <c r="M1139" i="1"/>
  <c r="M2533" i="1"/>
  <c r="M936" i="1"/>
  <c r="K1279" i="1"/>
  <c r="M685" i="1"/>
  <c r="X39" i="2"/>
  <c r="AH51" i="2"/>
  <c r="M83" i="1"/>
  <c r="M168" i="1"/>
  <c r="M654" i="1"/>
  <c r="M1115" i="1"/>
  <c r="M923" i="1"/>
  <c r="M961" i="1"/>
  <c r="M702" i="1"/>
  <c r="M689" i="1"/>
  <c r="M969" i="1"/>
  <c r="M1305" i="1"/>
  <c r="M1247" i="1"/>
  <c r="M1456" i="1"/>
  <c r="M3225" i="1"/>
  <c r="M6" i="1"/>
  <c r="M1851" i="1"/>
  <c r="M986" i="1"/>
  <c r="M1262" i="1"/>
  <c r="M1267" i="1"/>
  <c r="M873" i="1"/>
  <c r="M364" i="1"/>
  <c r="M1091" i="1"/>
  <c r="M1354" i="1"/>
  <c r="M1505" i="1"/>
  <c r="M741" i="1"/>
  <c r="M1168" i="1"/>
  <c r="M991" i="1"/>
  <c r="M1295" i="1"/>
  <c r="M1369" i="1"/>
  <c r="M1608" i="1"/>
  <c r="M1055" i="1"/>
  <c r="AH12" i="2"/>
  <c r="AD41" i="2"/>
  <c r="AH45" i="2"/>
  <c r="M416" i="1"/>
  <c r="M669" i="1"/>
  <c r="M1007" i="1"/>
  <c r="M1117" i="1"/>
  <c r="M1918" i="1"/>
  <c r="M146" i="1"/>
  <c r="AL12" i="2"/>
  <c r="AB26" i="2"/>
  <c r="M21" i="1"/>
  <c r="M188" i="1"/>
  <c r="M23" i="1"/>
  <c r="X51" i="2"/>
  <c r="M1357" i="1"/>
  <c r="M1394" i="1"/>
  <c r="M1427" i="1"/>
  <c r="M2647" i="1"/>
  <c r="M2165" i="1"/>
  <c r="M966" i="1"/>
  <c r="X41" i="2"/>
  <c r="BB28" i="2"/>
  <c r="AD28" i="2"/>
  <c r="M691" i="1"/>
  <c r="M815" i="1"/>
  <c r="M3096" i="1"/>
  <c r="M837" i="1"/>
  <c r="M1170" i="1"/>
  <c r="M1725" i="1"/>
  <c r="M444" i="1"/>
  <c r="M1239" i="1"/>
  <c r="M1559" i="1"/>
  <c r="M2400" i="1"/>
  <c r="M2692" i="1"/>
  <c r="M1737" i="1"/>
  <c r="M2002" i="1"/>
  <c r="M1698" i="1"/>
  <c r="M2130" i="1"/>
  <c r="M2693" i="1"/>
  <c r="M2771" i="1"/>
  <c r="M2835" i="1"/>
  <c r="M2934" i="1"/>
  <c r="M2679" i="1"/>
  <c r="M2874" i="1"/>
  <c r="M25" i="1"/>
  <c r="M8" i="1"/>
  <c r="K130" i="1"/>
  <c r="M130" i="1" s="1"/>
  <c r="M960" i="1"/>
  <c r="M1070" i="1"/>
  <c r="M994" i="1"/>
  <c r="M938" i="1"/>
  <c r="M1041" i="1"/>
  <c r="M1475" i="1"/>
  <c r="M1452" i="1"/>
  <c r="M1472" i="1"/>
  <c r="M1847" i="1"/>
  <c r="M1867" i="1"/>
  <c r="M2194" i="1"/>
  <c r="M1733" i="1"/>
  <c r="M1909" i="1"/>
  <c r="M2127" i="1"/>
  <c r="M2418" i="1"/>
  <c r="M2430" i="1"/>
  <c r="M2481" i="1"/>
  <c r="M2814" i="1"/>
  <c r="M2744" i="1"/>
  <c r="M2467" i="1"/>
  <c r="M2599" i="1"/>
  <c r="M2596" i="1"/>
  <c r="M2711" i="1"/>
  <c r="M3073" i="1"/>
  <c r="M3115" i="1"/>
  <c r="M3074" i="1"/>
  <c r="M3089" i="1"/>
  <c r="M2494" i="1"/>
  <c r="M509" i="1"/>
  <c r="M833" i="1"/>
  <c r="M949" i="1"/>
  <c r="M1248" i="1"/>
  <c r="M2475" i="1"/>
  <c r="M2784" i="1"/>
  <c r="M1668" i="1"/>
  <c r="M2365" i="1"/>
  <c r="M2461" i="1"/>
  <c r="M2526" i="1"/>
  <c r="M2785" i="1"/>
  <c r="M2849" i="1"/>
  <c r="M3036" i="1"/>
  <c r="M273" i="1"/>
  <c r="M203" i="1"/>
  <c r="M828" i="1"/>
  <c r="M501" i="1"/>
  <c r="M1081" i="1"/>
  <c r="M1326" i="1"/>
  <c r="M1553" i="1"/>
  <c r="M1333" i="1"/>
  <c r="M1798" i="1"/>
  <c r="M1734" i="1"/>
  <c r="M1964" i="1"/>
  <c r="M2067" i="1"/>
  <c r="M2115" i="1"/>
  <c r="M2095" i="1"/>
  <c r="M2438" i="1"/>
  <c r="M2513" i="1"/>
  <c r="M2667" i="1"/>
  <c r="M2345" i="1"/>
  <c r="M2510" i="1"/>
  <c r="M3049" i="1"/>
  <c r="M2567" i="1"/>
  <c r="M2688" i="1"/>
  <c r="M630" i="1"/>
  <c r="M1478" i="1"/>
  <c r="M725" i="1"/>
  <c r="M1879" i="1"/>
  <c r="M1920" i="1"/>
  <c r="M2191" i="1"/>
  <c r="M2758" i="1"/>
  <c r="M3027" i="1"/>
  <c r="M2717" i="1"/>
  <c r="M2258" i="1"/>
  <c r="M1812" i="1"/>
  <c r="M1898" i="1"/>
  <c r="M2105" i="1"/>
  <c r="M2170" i="1"/>
  <c r="M2225" i="1"/>
  <c r="M2212" i="1"/>
  <c r="M2632" i="1"/>
  <c r="M2811" i="1"/>
  <c r="M3006" i="1"/>
  <c r="M2645" i="1"/>
  <c r="M2709" i="1"/>
  <c r="M2809" i="1"/>
  <c r="M2810" i="1"/>
  <c r="M3110" i="1"/>
  <c r="M3069" i="1"/>
  <c r="M3179" i="1"/>
  <c r="M3056" i="1"/>
  <c r="M3109" i="1"/>
  <c r="M2780" i="1"/>
  <c r="M591" i="1"/>
  <c r="M707" i="1"/>
  <c r="M855" i="1"/>
  <c r="M995" i="1"/>
  <c r="M1102" i="1"/>
  <c r="M881" i="1"/>
  <c r="M1766" i="1"/>
  <c r="M1828" i="1"/>
  <c r="M1795" i="1"/>
  <c r="M2027" i="1"/>
  <c r="M1792" i="1"/>
  <c r="M2172" i="1"/>
  <c r="M2228" i="1"/>
  <c r="M1870" i="1"/>
  <c r="M2432" i="1"/>
  <c r="M2551" i="1"/>
  <c r="M2698" i="1"/>
  <c r="M2730" i="1"/>
  <c r="M2805" i="1"/>
  <c r="M2315" i="1"/>
  <c r="M3116" i="1"/>
  <c r="M2489" i="1"/>
  <c r="M3244" i="1"/>
  <c r="M1462" i="1"/>
  <c r="M1985" i="1"/>
  <c r="M2366" i="1"/>
  <c r="M1982" i="1"/>
  <c r="M2334" i="1"/>
  <c r="M1574" i="1"/>
  <c r="H2404" i="1"/>
  <c r="M1937" i="1"/>
  <c r="M2135" i="1"/>
  <c r="M2161" i="1"/>
  <c r="M2004" i="1"/>
  <c r="M2297" i="1"/>
  <c r="M1857" i="1"/>
  <c r="M2545" i="1"/>
  <c r="M2662" i="1"/>
  <c r="M2642" i="1"/>
  <c r="M3242" i="1"/>
  <c r="M2855" i="1"/>
  <c r="M108" i="1"/>
  <c r="M368" i="1"/>
  <c r="M668" i="1"/>
  <c r="M687" i="1"/>
  <c r="M658" i="1"/>
  <c r="M921" i="1"/>
  <c r="M796" i="1"/>
  <c r="M946" i="1"/>
  <c r="M1548" i="1"/>
  <c r="M1145" i="1"/>
  <c r="M1417" i="1"/>
  <c r="M1928" i="1"/>
  <c r="M1824" i="1"/>
  <c r="M1932" i="1"/>
  <c r="M2021" i="1"/>
  <c r="M1881" i="1"/>
  <c r="M2416" i="1"/>
  <c r="M1903" i="1"/>
  <c r="M2652" i="1"/>
  <c r="M2773" i="1"/>
  <c r="M2580" i="1"/>
  <c r="M742" i="1"/>
  <c r="M812" i="1"/>
  <c r="M877" i="1"/>
  <c r="M1073" i="1"/>
  <c r="M1515" i="1"/>
  <c r="M1509" i="1"/>
  <c r="M1307" i="1"/>
  <c r="M1936" i="1"/>
  <c r="M2299" i="1"/>
  <c r="M1047" i="1"/>
  <c r="M2263" i="1"/>
  <c r="M2109" i="1"/>
  <c r="M2216" i="1"/>
  <c r="M2234" i="1"/>
  <c r="M2851" i="1"/>
  <c r="M2884" i="1"/>
  <c r="M2988" i="1"/>
  <c r="M3020" i="1"/>
  <c r="M2807" i="1"/>
  <c r="M3216" i="1"/>
  <c r="M3094" i="1"/>
  <c r="M89" i="1"/>
  <c r="M1097" i="1"/>
  <c r="M1118" i="1"/>
  <c r="M1450" i="1"/>
  <c r="M1494" i="1"/>
  <c r="M1862" i="1"/>
  <c r="M1752" i="1"/>
  <c r="M1191" i="1"/>
  <c r="M2098" i="1"/>
  <c r="M2229" i="1"/>
  <c r="M2390" i="1"/>
  <c r="M2491" i="1"/>
  <c r="M2625" i="1"/>
  <c r="M2462" i="1"/>
  <c r="M321" i="1"/>
  <c r="M1108" i="1"/>
  <c r="M1304" i="1"/>
  <c r="M637" i="1"/>
  <c r="M2470" i="1"/>
  <c r="M1696" i="1"/>
  <c r="M1674" i="1"/>
  <c r="M2144" i="1"/>
  <c r="M2217" i="1"/>
  <c r="M1433" i="1"/>
  <c r="M1550" i="1"/>
  <c r="AS1280" i="1"/>
  <c r="L1280" i="1"/>
  <c r="H1280" i="1"/>
  <c r="K1280" i="1"/>
  <c r="AQ1280" i="1"/>
  <c r="J1280" i="1"/>
  <c r="AP1280" i="1"/>
  <c r="L2913" i="1"/>
  <c r="J2913" i="1"/>
  <c r="AP2913" i="1"/>
  <c r="AQ2913" i="1"/>
  <c r="K2913" i="1"/>
  <c r="H2913" i="1"/>
  <c r="AR2913" i="1"/>
  <c r="M103" i="23"/>
  <c r="M42" i="23"/>
  <c r="M139" i="23"/>
  <c r="M1482" i="23"/>
  <c r="M794" i="23"/>
  <c r="M259" i="23"/>
  <c r="M195" i="23"/>
  <c r="M376" i="23"/>
  <c r="M408" i="23"/>
  <c r="M1379" i="23"/>
  <c r="M1261" i="23"/>
  <c r="M865" i="23"/>
  <c r="M1271" i="23"/>
  <c r="M1423" i="23"/>
  <c r="M982" i="23"/>
  <c r="M613" i="23"/>
  <c r="M647" i="23"/>
  <c r="M1508" i="23"/>
  <c r="M176" i="23"/>
  <c r="AQ1283" i="1"/>
  <c r="J1283" i="1"/>
  <c r="AP1283" i="1"/>
  <c r="AR1283" i="1"/>
  <c r="K1283" i="1"/>
  <c r="L1277" i="1"/>
  <c r="AP1277" i="1"/>
  <c r="AQ1277" i="1"/>
  <c r="K1277" i="1"/>
  <c r="J1277" i="1"/>
  <c r="H1277" i="1"/>
  <c r="AR1277" i="1"/>
  <c r="M1294" i="23"/>
  <c r="M415" i="23"/>
  <c r="M1471" i="23"/>
  <c r="M1074" i="23"/>
  <c r="M229" i="23"/>
  <c r="M702" i="23"/>
  <c r="M197" i="23"/>
  <c r="M890" i="23"/>
  <c r="M65" i="23"/>
  <c r="M584" i="23"/>
  <c r="M867" i="23"/>
  <c r="M205" i="23"/>
  <c r="M471" i="23"/>
  <c r="M994" i="23"/>
  <c r="M71" i="23"/>
  <c r="H2914" i="1"/>
  <c r="AS2914" i="1"/>
  <c r="M263" i="23"/>
  <c r="M255" i="23"/>
  <c r="M198" i="23"/>
  <c r="M378" i="23"/>
  <c r="L2919" i="1"/>
  <c r="AP2919" i="1"/>
  <c r="AQ2919" i="1"/>
  <c r="J2919" i="1"/>
  <c r="AR2919" i="1"/>
  <c r="K2919" i="1"/>
  <c r="M380" i="23"/>
  <c r="M1342" i="23"/>
  <c r="M1036" i="23"/>
  <c r="M189" i="23"/>
  <c r="M889" i="23"/>
  <c r="M725" i="23"/>
  <c r="M753" i="23"/>
  <c r="M1278" i="23"/>
  <c r="M300" i="23"/>
  <c r="M950" i="23"/>
  <c r="M678" i="23"/>
  <c r="M986" i="23"/>
  <c r="M1521" i="23"/>
  <c r="M707" i="23"/>
  <c r="M843" i="23"/>
  <c r="M1039" i="23"/>
  <c r="M1220" i="23"/>
  <c r="M151" i="23"/>
  <c r="M1182" i="23"/>
  <c r="M568" i="23"/>
  <c r="M962" i="23"/>
  <c r="M778" i="23"/>
  <c r="AP1273" i="1"/>
  <c r="AQ1273" i="1"/>
  <c r="AR2912" i="1"/>
  <c r="AR2914" i="1"/>
  <c r="J2911" i="1"/>
  <c r="M199" i="23"/>
  <c r="M458" i="23"/>
  <c r="M242" i="23"/>
  <c r="M462" i="23"/>
  <c r="M671" i="23"/>
  <c r="M231" i="23"/>
  <c r="M132" i="23"/>
  <c r="M513" i="23"/>
  <c r="M627" i="23"/>
  <c r="M1032" i="23"/>
  <c r="M1187" i="23"/>
  <c r="M830" i="23"/>
  <c r="M1157" i="23"/>
  <c r="M1219" i="23"/>
  <c r="M1469" i="23"/>
  <c r="M1519" i="23"/>
  <c r="M1137" i="23"/>
  <c r="M405" i="23"/>
  <c r="AS1242" i="1"/>
  <c r="AS1273" i="1"/>
  <c r="M128" i="23"/>
  <c r="M25" i="23"/>
  <c r="M89" i="23"/>
  <c r="M153" i="23"/>
  <c r="M413" i="23"/>
  <c r="M108" i="23"/>
  <c r="M1561" i="23"/>
  <c r="M137" i="23"/>
  <c r="M881" i="23"/>
  <c r="M662" i="23"/>
  <c r="K2912" i="1"/>
  <c r="AQ2406" i="1"/>
  <c r="AQ2911" i="1"/>
  <c r="H1242" i="1"/>
  <c r="K1242" i="1"/>
  <c r="M422" i="23"/>
  <c r="M792" i="23"/>
  <c r="H2919" i="1"/>
  <c r="M884" i="23"/>
  <c r="M1103" i="23"/>
  <c r="M1149" i="23"/>
  <c r="M1405" i="23"/>
  <c r="M972" i="23"/>
  <c r="M1347" i="23"/>
  <c r="M1093" i="23"/>
  <c r="M235" i="23"/>
  <c r="AR335" i="1"/>
  <c r="L2406" i="1"/>
  <c r="M2406" i="1" s="1"/>
  <c r="M268" i="23"/>
  <c r="M243" i="23"/>
  <c r="M701" i="23"/>
  <c r="M693" i="23"/>
  <c r="M810" i="23"/>
  <c r="M745" i="23"/>
  <c r="M346" i="23"/>
  <c r="M411" i="23"/>
  <c r="M905" i="23"/>
  <c r="M937" i="23"/>
  <c r="M1035" i="23"/>
  <c r="M951" i="23"/>
  <c r="M1420" i="23"/>
  <c r="M1551" i="23"/>
  <c r="M1385" i="23"/>
  <c r="M1335" i="23"/>
  <c r="H1575" i="23"/>
  <c r="M930" i="23"/>
  <c r="M338" i="23"/>
  <c r="AQ2912" i="1"/>
  <c r="L2914" i="1"/>
  <c r="AR1242" i="1"/>
  <c r="M290" i="23"/>
  <c r="M543" i="23"/>
  <c r="M402" i="23"/>
  <c r="M545" i="23"/>
  <c r="L1278" i="1"/>
  <c r="AP1278" i="1"/>
  <c r="M450" i="23"/>
  <c r="M736" i="23"/>
  <c r="M1050" i="23"/>
  <c r="M839" i="23"/>
  <c r="M936" i="23"/>
  <c r="M1024" i="23"/>
  <c r="M1307" i="23"/>
  <c r="M1483" i="23"/>
  <c r="AP1281" i="1"/>
  <c r="L1281" i="1"/>
  <c r="K335" i="1"/>
  <c r="M28" i="23"/>
  <c r="M119" i="23"/>
  <c r="M324" i="23"/>
  <c r="M453" i="23"/>
  <c r="M485" i="23"/>
  <c r="M518" i="23"/>
  <c r="M550" i="23"/>
  <c r="M582" i="23"/>
  <c r="M614" i="23"/>
  <c r="M644" i="23"/>
  <c r="M676" i="23"/>
  <c r="M528" i="23"/>
  <c r="M654" i="23"/>
  <c r="M1005" i="23"/>
  <c r="M192" i="23"/>
  <c r="M819" i="23"/>
  <c r="M785" i="23"/>
  <c r="M1567" i="23"/>
  <c r="M1241" i="23"/>
  <c r="M1296" i="23"/>
  <c r="M1537" i="23"/>
  <c r="M600" i="23"/>
  <c r="H2912" i="1"/>
  <c r="J2912" i="1"/>
  <c r="J1242" i="1"/>
  <c r="M223" i="23"/>
  <c r="M547" i="23"/>
  <c r="M617" i="23"/>
  <c r="M474" i="23"/>
  <c r="M61" i="23"/>
  <c r="M29" i="23"/>
  <c r="M1049" i="23"/>
  <c r="K1282" i="1"/>
  <c r="AP1282" i="1"/>
  <c r="M1453" i="23"/>
  <c r="M1240" i="23"/>
  <c r="M1158" i="23"/>
  <c r="M992" i="23"/>
  <c r="M557" i="23"/>
  <c r="M1381" i="23"/>
  <c r="M1177" i="23"/>
  <c r="AS335" i="1"/>
  <c r="L335" i="1"/>
  <c r="AQ335" i="1"/>
  <c r="M224" i="23"/>
  <c r="M328" i="23"/>
  <c r="M457" i="23"/>
  <c r="M489" i="23"/>
  <c r="M522" i="23"/>
  <c r="M554" i="23"/>
  <c r="M586" i="23"/>
  <c r="M620" i="23"/>
  <c r="M648" i="23"/>
  <c r="M680" i="23"/>
  <c r="M305" i="23"/>
  <c r="M314" i="23"/>
  <c r="M945" i="23"/>
  <c r="M1554" i="23"/>
  <c r="M1522" i="23"/>
  <c r="M882" i="23"/>
  <c r="M833" i="23"/>
  <c r="M322" i="23"/>
  <c r="M877" i="23"/>
  <c r="M1310" i="23"/>
  <c r="M124" i="23"/>
  <c r="M1228" i="23"/>
  <c r="M1270" i="23"/>
  <c r="M914" i="23"/>
  <c r="AP2912" i="1"/>
  <c r="K2911" i="1"/>
  <c r="AQ1242" i="1"/>
  <c r="M341" i="23"/>
  <c r="M677" i="23"/>
  <c r="M85" i="23"/>
  <c r="M1077" i="23"/>
  <c r="M1250" i="23"/>
  <c r="M1411" i="23"/>
  <c r="AQ2914" i="1"/>
  <c r="M365" i="23"/>
  <c r="M698" i="23"/>
  <c r="M738" i="23"/>
  <c r="M495" i="23"/>
  <c r="M850" i="23"/>
  <c r="M1559" i="23"/>
  <c r="M902" i="23"/>
  <c r="M395" i="23"/>
  <c r="M646" i="23"/>
  <c r="M1284" i="23"/>
  <c r="M926" i="23"/>
  <c r="M1498" i="23"/>
  <c r="M23" i="23"/>
  <c r="M536" i="23"/>
  <c r="M1209" i="23"/>
  <c r="K1273" i="1"/>
  <c r="AR2406" i="1"/>
  <c r="AP2406" i="1"/>
  <c r="H2911" i="1"/>
  <c r="AR2911" i="1"/>
  <c r="AP1242" i="1"/>
  <c r="H2406" i="1"/>
  <c r="M665" i="23"/>
  <c r="M633" i="23"/>
  <c r="M519" i="23"/>
  <c r="M239" i="23"/>
  <c r="M607" i="23"/>
  <c r="M157" i="23"/>
  <c r="M230" i="23"/>
  <c r="M114" i="23"/>
  <c r="M808" i="23"/>
  <c r="M791" i="23"/>
  <c r="M831" i="23"/>
  <c r="M871" i="23"/>
  <c r="M1130" i="23"/>
  <c r="M1406" i="23"/>
  <c r="M1192" i="23"/>
  <c r="M1150" i="23"/>
  <c r="M447" i="23"/>
  <c r="M576" i="23"/>
  <c r="M619" i="23"/>
  <c r="M626" i="23"/>
  <c r="M248" i="23"/>
  <c r="M219" i="23"/>
  <c r="M275" i="23"/>
  <c r="M217" i="23"/>
  <c r="M355" i="23"/>
  <c r="M414" i="23"/>
  <c r="M406" i="23"/>
  <c r="M504" i="23"/>
  <c r="M257" i="23"/>
  <c r="M523" i="23"/>
  <c r="M649" i="23"/>
  <c r="M653" i="23"/>
  <c r="M525" i="23"/>
  <c r="M267" i="23"/>
  <c r="M616" i="23"/>
  <c r="M439" i="23"/>
  <c r="M353" i="23"/>
  <c r="M246" i="23"/>
  <c r="M382" i="23"/>
  <c r="M565" i="23"/>
  <c r="M571" i="23"/>
  <c r="M187" i="23"/>
  <c r="M203" i="23"/>
  <c r="M552" i="23"/>
  <c r="M383" i="23"/>
  <c r="M394" i="23"/>
  <c r="M673" i="23"/>
  <c r="M298" i="23"/>
  <c r="M442" i="23"/>
  <c r="M611" i="23"/>
  <c r="M480" i="23"/>
  <c r="M181" i="23"/>
  <c r="M321" i="23"/>
  <c r="M427" i="23"/>
  <c r="M609" i="23"/>
  <c r="M587" i="23"/>
  <c r="M434" i="23"/>
  <c r="M645" i="23"/>
  <c r="M482" i="23"/>
  <c r="M193" i="23"/>
  <c r="M563" i="23"/>
  <c r="M669" i="23"/>
  <c r="M1268" i="1"/>
  <c r="M1264" i="1"/>
  <c r="R28" i="2"/>
  <c r="M1580" i="1"/>
  <c r="N28" i="2"/>
  <c r="M1606" i="1"/>
  <c r="BD28" i="2"/>
  <c r="M1554" i="1"/>
  <c r="M1642" i="1"/>
  <c r="M1564" i="1"/>
  <c r="M1660" i="1"/>
  <c r="V28" i="2"/>
  <c r="M1602" i="1"/>
  <c r="AF28" i="2"/>
  <c r="L28" i="2"/>
  <c r="M1552" i="1"/>
  <c r="M1592" i="1"/>
  <c r="M1636" i="1"/>
  <c r="M1259" i="1"/>
  <c r="M1256" i="1"/>
  <c r="M1251" i="1"/>
  <c r="R21" i="2"/>
  <c r="P21" i="2"/>
  <c r="M2723" i="1"/>
  <c r="M1396" i="1"/>
  <c r="M2356" i="1"/>
  <c r="M2839" i="1"/>
  <c r="M2971" i="1"/>
  <c r="M73" i="1"/>
  <c r="M412" i="1"/>
  <c r="M989" i="1"/>
  <c r="M965" i="1"/>
  <c r="M1630" i="1"/>
  <c r="M1455" i="1"/>
  <c r="M1886" i="1"/>
  <c r="M2492" i="1"/>
  <c r="M1401" i="1"/>
  <c r="M1323" i="1"/>
  <c r="M3177" i="1"/>
  <c r="M1850" i="1"/>
  <c r="M1301" i="1"/>
  <c r="AT29" i="2"/>
  <c r="R50" i="2"/>
  <c r="M155" i="1"/>
  <c r="AP19" i="2"/>
  <c r="M282" i="1"/>
  <c r="M415" i="1"/>
  <c r="M544" i="1"/>
  <c r="M226" i="1"/>
  <c r="M519" i="1"/>
  <c r="M551" i="1"/>
  <c r="M657" i="1"/>
  <c r="M446" i="1"/>
  <c r="M1103" i="1"/>
  <c r="M1373" i="1"/>
  <c r="M726" i="1"/>
  <c r="M1576" i="1"/>
  <c r="M1868" i="1"/>
  <c r="M2166" i="1"/>
  <c r="M2274" i="1"/>
  <c r="M1524" i="1"/>
  <c r="M2246" i="1"/>
  <c r="M2318" i="1"/>
  <c r="M2351" i="1"/>
  <c r="M1816" i="1"/>
  <c r="M2644" i="1"/>
  <c r="M3047" i="1"/>
  <c r="M2823" i="1"/>
  <c r="M214" i="1"/>
  <c r="M230" i="1"/>
  <c r="M3" i="1"/>
  <c r="M284" i="1"/>
  <c r="M1003" i="1"/>
  <c r="M1105" i="1"/>
  <c r="M1225" i="1"/>
  <c r="M1065" i="1"/>
  <c r="M804" i="1"/>
  <c r="M359" i="1"/>
  <c r="M1202" i="1"/>
  <c r="M1214" i="1"/>
  <c r="M1360" i="1"/>
  <c r="M1435" i="1"/>
  <c r="M1873" i="1"/>
  <c r="M1759" i="1"/>
  <c r="M2163" i="1"/>
  <c r="M1992" i="1"/>
  <c r="M1872" i="1"/>
  <c r="M2000" i="1"/>
  <c r="M2364" i="1"/>
  <c r="M2437" i="1"/>
  <c r="M2384" i="1"/>
  <c r="M2560" i="1"/>
  <c r="M2895" i="1"/>
  <c r="M1854" i="1"/>
  <c r="M2018" i="1"/>
  <c r="M2065" i="1"/>
  <c r="M2718" i="1"/>
  <c r="M2363" i="1"/>
  <c r="AP830" i="1"/>
  <c r="J830" i="1"/>
  <c r="AQ830" i="1"/>
  <c r="K830" i="1"/>
  <c r="AR830" i="1"/>
  <c r="L830" i="1"/>
  <c r="AS830" i="1"/>
  <c r="J1270" i="1"/>
  <c r="AP1270" i="1"/>
  <c r="K1270" i="1"/>
  <c r="AS1270" i="1"/>
  <c r="L1270" i="1"/>
  <c r="AR1270" i="1"/>
  <c r="M2594" i="1"/>
  <c r="AL29" i="2"/>
  <c r="X16" i="2"/>
  <c r="AD29" i="2"/>
  <c r="AJ29" i="2"/>
  <c r="AF29" i="2"/>
  <c r="AN16" i="2"/>
  <c r="AR19" i="2"/>
  <c r="AV19" i="2"/>
  <c r="Z19" i="2"/>
  <c r="AH19" i="2"/>
  <c r="AR29" i="2"/>
  <c r="N36" i="2"/>
  <c r="AP29" i="2"/>
  <c r="X40" i="2"/>
  <c r="X29" i="2"/>
  <c r="X52" i="2"/>
  <c r="AP50" i="2"/>
  <c r="M218" i="1"/>
  <c r="M542" i="1"/>
  <c r="M1473" i="1"/>
  <c r="M1586" i="1"/>
  <c r="M951" i="1"/>
  <c r="M1106" i="1"/>
  <c r="M2072" i="1"/>
  <c r="M1420" i="1"/>
  <c r="M2233" i="1"/>
  <c r="M1678" i="1"/>
  <c r="M2253" i="1"/>
  <c r="M2151" i="1"/>
  <c r="M2210" i="1"/>
  <c r="M1498" i="1"/>
  <c r="M1563" i="1"/>
  <c r="M2068" i="1"/>
  <c r="M2077" i="1"/>
  <c r="M2858" i="1"/>
  <c r="M2978" i="1"/>
  <c r="M3209" i="1"/>
  <c r="M3256" i="1"/>
  <c r="M2943" i="1"/>
  <c r="M3132" i="1"/>
  <c r="M586" i="1"/>
  <c r="M452" i="1"/>
  <c r="M623" i="1"/>
  <c r="M814" i="1"/>
  <c r="M944" i="1"/>
  <c r="M615" i="1"/>
  <c r="M1062" i="1"/>
  <c r="M1194" i="1"/>
  <c r="M1124" i="1"/>
  <c r="M1014" i="1"/>
  <c r="M1366" i="1"/>
  <c r="M1899" i="1"/>
  <c r="M1784" i="1"/>
  <c r="M2006" i="1"/>
  <c r="M2051" i="1"/>
  <c r="M2231" i="1"/>
  <c r="M2181" i="1"/>
  <c r="M2254" i="1"/>
  <c r="M52" i="1"/>
  <c r="M766" i="1"/>
  <c r="M701" i="1"/>
  <c r="M32" i="1"/>
  <c r="M1956" i="1"/>
  <c r="M2066" i="1"/>
  <c r="M1599" i="1"/>
  <c r="M1782" i="1"/>
  <c r="M1126" i="1"/>
  <c r="M1644" i="1"/>
  <c r="M2586" i="1"/>
  <c r="M2659" i="1"/>
  <c r="M3103" i="1"/>
  <c r="K1237" i="1"/>
  <c r="AP1237" i="1"/>
  <c r="AS1237" i="1"/>
  <c r="H1237" i="1"/>
  <c r="L1237" i="1"/>
  <c r="AQ1237" i="1"/>
  <c r="J1237" i="1"/>
  <c r="N29" i="2"/>
  <c r="M391" i="1"/>
  <c r="P14" i="2"/>
  <c r="AF19" i="2"/>
  <c r="AX19" i="2"/>
  <c r="R19" i="2"/>
  <c r="BD19" i="2"/>
  <c r="AT19" i="2"/>
  <c r="BB29" i="2"/>
  <c r="L29" i="2"/>
  <c r="AH40" i="2"/>
  <c r="AN29" i="2"/>
  <c r="N40" i="2"/>
  <c r="H39" i="4" s="1"/>
  <c r="M539" i="1"/>
  <c r="M153" i="1"/>
  <c r="M180" i="1"/>
  <c r="M618" i="1"/>
  <c r="M1020" i="1"/>
  <c r="M1138" i="1"/>
  <c r="M996" i="1"/>
  <c r="M1753" i="1"/>
  <c r="M1783" i="1"/>
  <c r="M2069" i="1"/>
  <c r="M1392" i="1"/>
  <c r="M1589" i="1"/>
  <c r="M1860" i="1"/>
  <c r="M2367" i="1"/>
  <c r="M1991" i="1"/>
  <c r="M2099" i="1"/>
  <c r="M2293" i="1"/>
  <c r="M2310" i="1"/>
  <c r="M2326" i="1"/>
  <c r="M2343" i="1"/>
  <c r="M2375" i="1"/>
  <c r="M2028" i="1"/>
  <c r="M2646" i="1"/>
  <c r="M2722" i="1"/>
  <c r="M2997" i="1"/>
  <c r="M3095" i="1"/>
  <c r="M3022" i="1"/>
  <c r="M2636" i="1"/>
  <c r="M2687" i="1"/>
  <c r="M3037" i="1"/>
  <c r="M3191" i="1"/>
  <c r="M486" i="1"/>
  <c r="M461" i="1"/>
  <c r="M406" i="1"/>
  <c r="M809" i="1"/>
  <c r="M984" i="1"/>
  <c r="M1010" i="1"/>
  <c r="M1217" i="1"/>
  <c r="M1032" i="1"/>
  <c r="M952" i="1"/>
  <c r="M2119" i="1"/>
  <c r="M1656" i="1"/>
  <c r="M1978" i="1"/>
  <c r="M2572" i="1"/>
  <c r="M2486" i="1"/>
  <c r="M258" i="1"/>
  <c r="M695" i="1"/>
  <c r="M30" i="1"/>
  <c r="M363" i="1"/>
  <c r="M428" i="1"/>
  <c r="M761" i="1"/>
  <c r="M620" i="1"/>
  <c r="M115" i="1"/>
  <c r="M310" i="1"/>
  <c r="M411" i="1"/>
  <c r="M2398" i="1"/>
  <c r="M1358" i="1"/>
  <c r="M2369" i="1"/>
  <c r="AL26" i="2"/>
  <c r="P29" i="2"/>
  <c r="AX29" i="2"/>
  <c r="M1164" i="1"/>
  <c r="M2399" i="1"/>
  <c r="AB29" i="2"/>
  <c r="V29" i="2"/>
  <c r="M42" i="1"/>
  <c r="M456" i="1"/>
  <c r="M651" i="1"/>
  <c r="M1184" i="1"/>
  <c r="M678" i="1"/>
  <c r="M894" i="1"/>
  <c r="M1260" i="1"/>
  <c r="M1294" i="1"/>
  <c r="M1177" i="1"/>
  <c r="M1324" i="1"/>
  <c r="M1418" i="1"/>
  <c r="M1438" i="1"/>
  <c r="M1454" i="1"/>
  <c r="M2162" i="1"/>
  <c r="M1950" i="1"/>
  <c r="M2213" i="1"/>
  <c r="M3058" i="1"/>
  <c r="M2759" i="1"/>
  <c r="M2812" i="1"/>
  <c r="M2883" i="1"/>
  <c r="M9" i="1"/>
  <c r="M145" i="1"/>
  <c r="M178" i="1"/>
  <c r="M87" i="1"/>
  <c r="M612" i="1"/>
  <c r="M628" i="1"/>
  <c r="M294" i="1"/>
  <c r="M760" i="1"/>
  <c r="M1060" i="1"/>
  <c r="M1153" i="1"/>
  <c r="M957" i="1"/>
  <c r="M1371" i="1"/>
  <c r="M1120" i="1"/>
  <c r="M1483" i="1"/>
  <c r="M1588" i="1"/>
  <c r="M1582" i="1"/>
  <c r="M1676" i="1"/>
  <c r="M1765" i="1"/>
  <c r="M1719" i="1"/>
  <c r="M1927" i="1"/>
  <c r="M2507" i="1"/>
  <c r="M2626" i="1"/>
  <c r="M2680" i="1"/>
  <c r="M2295" i="1"/>
  <c r="M287" i="1"/>
  <c r="M1593" i="1"/>
  <c r="M3097" i="1"/>
  <c r="K736" i="1"/>
  <c r="J736" i="1"/>
  <c r="L736" i="1"/>
  <c r="AR736" i="1"/>
  <c r="AD19" i="2"/>
  <c r="AH29" i="2"/>
  <c r="AP16" i="2"/>
  <c r="L19" i="2"/>
  <c r="T16" i="2"/>
  <c r="AB19" i="2"/>
  <c r="AL19" i="2"/>
  <c r="AZ29" i="2"/>
  <c r="AL40" i="2"/>
  <c r="Z39" i="2"/>
  <c r="AT39" i="2"/>
  <c r="T29" i="2"/>
  <c r="R29" i="2"/>
  <c r="AB50" i="2"/>
  <c r="M56" i="1"/>
  <c r="M759" i="1"/>
  <c r="M928" i="1"/>
  <c r="M1400" i="1"/>
  <c r="M807" i="1"/>
  <c r="M1099" i="1"/>
  <c r="M2075" i="1"/>
  <c r="M1516" i="1"/>
  <c r="M1581" i="1"/>
  <c r="M2335" i="1"/>
  <c r="M2381" i="1"/>
  <c r="M2257" i="1"/>
  <c r="M1945" i="1"/>
  <c r="M2026" i="1"/>
  <c r="M2120" i="1"/>
  <c r="M2520" i="1"/>
  <c r="M3118" i="1"/>
  <c r="M3185" i="1"/>
  <c r="M2989" i="1"/>
  <c r="M604" i="1"/>
  <c r="M656" i="1"/>
  <c r="M763" i="1"/>
  <c r="M611" i="1"/>
  <c r="M640" i="1"/>
  <c r="M958" i="1"/>
  <c r="M1265" i="1"/>
  <c r="M1311" i="1"/>
  <c r="M1388" i="1"/>
  <c r="M1770" i="1"/>
  <c r="M1339" i="1"/>
  <c r="M1856" i="1"/>
  <c r="M1746" i="1"/>
  <c r="M1997" i="1"/>
  <c r="M1742" i="1"/>
  <c r="M1995" i="1"/>
  <c r="M2666" i="1"/>
  <c r="M2846" i="1"/>
  <c r="M2979" i="1"/>
  <c r="M1347" i="1"/>
  <c r="M2074" i="1"/>
  <c r="M2750" i="1"/>
  <c r="M2952" i="1"/>
  <c r="M3000" i="1"/>
  <c r="M3230" i="1"/>
  <c r="M1790" i="1"/>
  <c r="AP14" i="2"/>
  <c r="V14" i="2"/>
  <c r="T14" i="2"/>
  <c r="AN19" i="2"/>
  <c r="Z29" i="2"/>
  <c r="AN14" i="2"/>
  <c r="T19" i="2"/>
  <c r="AH39" i="2"/>
  <c r="AJ40" i="2"/>
  <c r="N41" i="2"/>
  <c r="BD29" i="2"/>
  <c r="P39" i="2"/>
  <c r="M608" i="1"/>
  <c r="M710" i="1"/>
  <c r="M918" i="1"/>
  <c r="M896" i="1"/>
  <c r="M1308" i="1"/>
  <c r="M1238" i="1"/>
  <c r="M926" i="1"/>
  <c r="M1261" i="1"/>
  <c r="M1557" i="1"/>
  <c r="M2313" i="1"/>
  <c r="M2383" i="1"/>
  <c r="M2012" i="1"/>
  <c r="M2803" i="1"/>
  <c r="M2639" i="1"/>
  <c r="M2770" i="1"/>
  <c r="M2585" i="1"/>
  <c r="M121" i="1"/>
  <c r="M219" i="1"/>
  <c r="M396" i="1"/>
  <c r="M596" i="1"/>
  <c r="M40" i="1"/>
  <c r="M300" i="1"/>
  <c r="M388" i="1"/>
  <c r="M925" i="1"/>
  <c r="M614" i="1"/>
  <c r="M1000" i="1"/>
  <c r="M1068" i="1"/>
  <c r="M1013" i="1"/>
  <c r="M1596" i="1"/>
  <c r="M1531" i="1"/>
  <c r="M1789" i="1"/>
  <c r="M1585" i="1"/>
  <c r="M1705" i="1"/>
  <c r="M1375" i="1"/>
  <c r="M1965" i="1"/>
  <c r="M2355" i="1"/>
  <c r="M3098" i="1"/>
  <c r="M2760" i="1"/>
  <c r="M3008" i="1"/>
  <c r="M3156" i="1"/>
  <c r="M1104" i="1"/>
  <c r="M2797" i="1"/>
  <c r="M3148" i="1"/>
  <c r="M2829" i="1"/>
  <c r="M2123" i="1"/>
  <c r="M2283" i="1"/>
  <c r="M1864" i="1"/>
  <c r="M2268" i="1"/>
  <c r="M2528" i="1"/>
  <c r="M2460" i="1"/>
  <c r="M2500" i="1"/>
  <c r="M2532" i="1"/>
  <c r="M3166" i="1"/>
  <c r="M3206" i="1"/>
  <c r="AP419" i="1"/>
  <c r="AQ419" i="1"/>
  <c r="J419" i="1"/>
  <c r="AR419" i="1"/>
  <c r="L419" i="1"/>
  <c r="AS419" i="1"/>
  <c r="K419" i="1"/>
  <c r="M666" i="1"/>
  <c r="M2538" i="1"/>
  <c r="L53" i="2"/>
  <c r="M465" i="1"/>
  <c r="M1618" i="1"/>
  <c r="M2624" i="1"/>
  <c r="AZ25" i="2"/>
  <c r="AP34" i="2"/>
  <c r="P17" i="2"/>
  <c r="T34" i="2"/>
  <c r="N53" i="2"/>
  <c r="AX53" i="2"/>
  <c r="M90" i="1"/>
  <c r="M15" i="1"/>
  <c r="M316" i="1"/>
  <c r="M257" i="1"/>
  <c r="M234" i="1"/>
  <c r="M408" i="1"/>
  <c r="M441" i="1"/>
  <c r="M512" i="1"/>
  <c r="M503" i="1"/>
  <c r="M360" i="1"/>
  <c r="M536" i="1"/>
  <c r="M438" i="1"/>
  <c r="M585" i="1"/>
  <c r="M643" i="1"/>
  <c r="M858" i="1"/>
  <c r="M1109" i="1"/>
  <c r="M397" i="1"/>
  <c r="M1001" i="1"/>
  <c r="M1123" i="1"/>
  <c r="M1402" i="1"/>
  <c r="K931" i="1"/>
  <c r="M1321" i="1"/>
  <c r="M1348" i="1"/>
  <c r="M1386" i="1"/>
  <c r="M1560" i="1"/>
  <c r="M1426" i="1"/>
  <c r="M1756" i="1"/>
  <c r="M1896" i="1"/>
  <c r="M1748" i="1"/>
  <c r="M1801" i="1"/>
  <c r="M2112" i="1"/>
  <c r="M1661" i="1"/>
  <c r="M2329" i="1"/>
  <c r="M1466" i="1"/>
  <c r="M2779" i="1"/>
  <c r="M2843" i="1"/>
  <c r="M2825" i="1"/>
  <c r="M2935" i="1"/>
  <c r="M2569" i="1"/>
  <c r="M2537" i="1"/>
  <c r="M2719" i="1"/>
  <c r="M3223" i="1"/>
  <c r="M12" i="1"/>
  <c r="M159" i="1"/>
  <c r="M437" i="1"/>
  <c r="M538" i="1"/>
  <c r="M477" i="1"/>
  <c r="M497" i="1"/>
  <c r="M469" i="1"/>
  <c r="M704" i="1"/>
  <c r="M545" i="1"/>
  <c r="M745" i="1"/>
  <c r="M899" i="1"/>
  <c r="M906" i="1"/>
  <c r="M852" i="1"/>
  <c r="M1167" i="1"/>
  <c r="M1215" i="1"/>
  <c r="M1029" i="1"/>
  <c r="M1575" i="1"/>
  <c r="M1917" i="1"/>
  <c r="M2155" i="1"/>
  <c r="M1895" i="1"/>
  <c r="M1692" i="1"/>
  <c r="M2184" i="1"/>
  <c r="M1833" i="1"/>
  <c r="M2232" i="1"/>
  <c r="M1830" i="1"/>
  <c r="M1858" i="1"/>
  <c r="M2527" i="1"/>
  <c r="M2591" i="1"/>
  <c r="M2270" i="1"/>
  <c r="J267" i="1"/>
  <c r="AR267" i="1"/>
  <c r="L267" i="1"/>
  <c r="M744" i="1"/>
  <c r="M845" i="1"/>
  <c r="M854" i="1"/>
  <c r="AR130" i="1"/>
  <c r="AS130" i="1"/>
  <c r="M950" i="1"/>
  <c r="M1654" i="1"/>
  <c r="M2655" i="1"/>
  <c r="M315" i="1"/>
  <c r="M2999" i="1"/>
  <c r="M889" i="1"/>
  <c r="M879" i="1"/>
  <c r="R6" i="2"/>
  <c r="Z14" i="2"/>
  <c r="AD34" i="2"/>
  <c r="X26" i="2"/>
  <c r="Z34" i="2"/>
  <c r="AD53" i="2"/>
  <c r="M116" i="1"/>
  <c r="M317" i="1"/>
  <c r="M528" i="1"/>
  <c r="M610" i="1"/>
  <c r="M320" i="1"/>
  <c r="M548" i="1"/>
  <c r="M546" i="1"/>
  <c r="M988" i="1"/>
  <c r="M1017" i="1"/>
  <c r="M389" i="1"/>
  <c r="M985" i="1"/>
  <c r="M1082" i="1"/>
  <c r="M880" i="1"/>
  <c r="M1233" i="1"/>
  <c r="AQ931" i="1"/>
  <c r="M1206" i="1"/>
  <c r="M743" i="1"/>
  <c r="M1451" i="1"/>
  <c r="M1056" i="1"/>
  <c r="M1213" i="1"/>
  <c r="M1258" i="1"/>
  <c r="M1266" i="1"/>
  <c r="M2137" i="1"/>
  <c r="M1482" i="1"/>
  <c r="M1681" i="1"/>
  <c r="M2386" i="1"/>
  <c r="M1885" i="1"/>
  <c r="M1791" i="1"/>
  <c r="M2660" i="1"/>
  <c r="M2778" i="1"/>
  <c r="M3200" i="1"/>
  <c r="M2891" i="1"/>
  <c r="M2714" i="1"/>
  <c r="M3207" i="1"/>
  <c r="M3136" i="1"/>
  <c r="M134" i="1"/>
  <c r="M170" i="1"/>
  <c r="M253" i="1"/>
  <c r="M414" i="1"/>
  <c r="M337" i="1"/>
  <c r="M514" i="1"/>
  <c r="M893" i="1"/>
  <c r="M868" i="1"/>
  <c r="M1054" i="1"/>
  <c r="M1178" i="1"/>
  <c r="M963" i="1"/>
  <c r="M1583" i="1"/>
  <c r="M1499" i="1"/>
  <c r="M1731" i="1"/>
  <c r="M2054" i="1"/>
  <c r="M1687" i="1"/>
  <c r="M1969" i="1"/>
  <c r="M1771" i="1"/>
  <c r="M1774" i="1"/>
  <c r="M1811" i="1"/>
  <c r="M2045" i="1"/>
  <c r="M2187" i="1"/>
  <c r="M1900" i="1"/>
  <c r="M2207" i="1"/>
  <c r="M2465" i="1"/>
  <c r="M3034" i="1"/>
  <c r="M3059" i="1"/>
  <c r="M3091" i="1"/>
  <c r="M2276" i="1"/>
  <c r="H27" i="2"/>
  <c r="H931" i="1"/>
  <c r="AR931" i="1"/>
  <c r="M3126" i="1"/>
  <c r="M3257" i="1"/>
  <c r="M380" i="1"/>
  <c r="AN6" i="2"/>
  <c r="AH15" i="2"/>
  <c r="X14" i="2"/>
  <c r="N6" i="2"/>
  <c r="AL34" i="2"/>
  <c r="AP38" i="2"/>
  <c r="P36" i="2"/>
  <c r="AL53" i="2"/>
  <c r="AB53" i="2"/>
  <c r="M34" i="1"/>
  <c r="AR51" i="2"/>
  <c r="M77" i="1"/>
  <c r="M523" i="1"/>
  <c r="M571" i="1"/>
  <c r="M366" i="1"/>
  <c r="M386" i="1"/>
  <c r="M402" i="1"/>
  <c r="M451" i="1"/>
  <c r="M467" i="1"/>
  <c r="M470" i="1"/>
  <c r="M675" i="1"/>
  <c r="M80" i="1"/>
  <c r="M266" i="1"/>
  <c r="M430" i="1"/>
  <c r="M462" i="1"/>
  <c r="M576" i="1"/>
  <c r="M708" i="1"/>
  <c r="M805" i="1"/>
  <c r="M1135" i="1"/>
  <c r="M1088" i="1"/>
  <c r="M751" i="1"/>
  <c r="M1327" i="1"/>
  <c r="M1398" i="1"/>
  <c r="M1405" i="1"/>
  <c r="M1351" i="1"/>
  <c r="M1389" i="1"/>
  <c r="M767" i="1"/>
  <c r="AP931" i="1"/>
  <c r="M1667" i="1"/>
  <c r="M1093" i="1"/>
  <c r="M1130" i="1"/>
  <c r="M1764" i="1"/>
  <c r="M1832" i="1"/>
  <c r="M2153" i="1"/>
  <c r="M1658" i="1"/>
  <c r="M2113" i="1"/>
  <c r="M2190" i="1"/>
  <c r="M2321" i="1"/>
  <c r="M2178" i="1"/>
  <c r="M2970" i="1"/>
  <c r="M3127" i="1"/>
  <c r="M2828" i="1"/>
  <c r="M2657" i="1"/>
  <c r="M2702" i="1"/>
  <c r="M2764" i="1"/>
  <c r="M3031" i="1"/>
  <c r="M3121" i="1"/>
  <c r="M3215" i="1"/>
  <c r="M3248" i="1"/>
  <c r="M167" i="1"/>
  <c r="M216" i="1"/>
  <c r="M232" i="1"/>
  <c r="M466" i="1"/>
  <c r="M543" i="1"/>
  <c r="M162" i="1"/>
  <c r="M482" i="1"/>
  <c r="M498" i="1"/>
  <c r="M769" i="1"/>
  <c r="M865" i="1"/>
  <c r="M1059" i="1"/>
  <c r="M1057" i="1"/>
  <c r="M1173" i="1"/>
  <c r="M990" i="1"/>
  <c r="M1925" i="1"/>
  <c r="M1551" i="1"/>
  <c r="M1556" i="1"/>
  <c r="M1884" i="1"/>
  <c r="M1706" i="1"/>
  <c r="M1990" i="1"/>
  <c r="M1825" i="1"/>
  <c r="M1891" i="1"/>
  <c r="M2292" i="1"/>
  <c r="M2286" i="1"/>
  <c r="M2683" i="1"/>
  <c r="M2837" i="1"/>
  <c r="M2824" i="1"/>
  <c r="M2792" i="1"/>
  <c r="M2734" i="1"/>
  <c r="M3066" i="1"/>
  <c r="M387" i="1"/>
  <c r="M313" i="1"/>
  <c r="M541" i="1"/>
  <c r="M806" i="1"/>
  <c r="K347" i="1"/>
  <c r="AR347" i="1"/>
  <c r="J347" i="1"/>
  <c r="L347" i="1"/>
  <c r="AP347" i="1"/>
  <c r="AQ347" i="1"/>
  <c r="M2132" i="1"/>
  <c r="M1786" i="1"/>
  <c r="M3057" i="1"/>
  <c r="J1229" i="1"/>
  <c r="AQ1229" i="1"/>
  <c r="K1229" i="1"/>
  <c r="AR1229" i="1"/>
  <c r="L1229" i="1"/>
  <c r="AS1229" i="1"/>
  <c r="AP1229" i="1"/>
  <c r="AX6" i="2"/>
  <c r="AN38" i="2"/>
  <c r="M674" i="1"/>
  <c r="T38" i="2"/>
  <c r="M50" i="1"/>
  <c r="R52" i="2"/>
  <c r="M74" i="1"/>
  <c r="M165" i="1"/>
  <c r="AJ41" i="2"/>
  <c r="M163" i="1"/>
  <c r="BB51" i="2"/>
  <c r="M136" i="1"/>
  <c r="M119" i="1"/>
  <c r="M626" i="1"/>
  <c r="M583" i="1"/>
  <c r="M644" i="1"/>
  <c r="M185" i="1"/>
  <c r="M673" i="1"/>
  <c r="M1063" i="1"/>
  <c r="M160" i="1"/>
  <c r="M1009" i="1"/>
  <c r="M718" i="1"/>
  <c r="M1085" i="1"/>
  <c r="M1364" i="1"/>
  <c r="M1144" i="1"/>
  <c r="J931" i="1"/>
  <c r="M1521" i="1"/>
  <c r="M1650" i="1"/>
  <c r="M1122" i="1"/>
  <c r="M956" i="1"/>
  <c r="M1961" i="1"/>
  <c r="M1413" i="1"/>
  <c r="M2083" i="1"/>
  <c r="M1207" i="1"/>
  <c r="M1707" i="1"/>
  <c r="M2242" i="1"/>
  <c r="M2493" i="1"/>
  <c r="M2558" i="1"/>
  <c r="M2689" i="1"/>
  <c r="M2940" i="1"/>
  <c r="M2956" i="1"/>
  <c r="M2431" i="1"/>
  <c r="M2933" i="1"/>
  <c r="M2941" i="1"/>
  <c r="M2991" i="1"/>
  <c r="M2658" i="1"/>
  <c r="M2844" i="1"/>
  <c r="M2850" i="1"/>
  <c r="M3106" i="1"/>
  <c r="M3114" i="1"/>
  <c r="M3151" i="1"/>
  <c r="M3128" i="1"/>
  <c r="M138" i="1"/>
  <c r="M84" i="1"/>
  <c r="M196" i="1"/>
  <c r="M356" i="1"/>
  <c r="M445" i="1"/>
  <c r="M352" i="1"/>
  <c r="M578" i="1"/>
  <c r="M914" i="1"/>
  <c r="M508" i="1"/>
  <c r="M892" i="1"/>
  <c r="M463" i="1"/>
  <c r="M574" i="1"/>
  <c r="M693" i="1"/>
  <c r="M731" i="1"/>
  <c r="M1723" i="1"/>
  <c r="M1808" i="1"/>
  <c r="M1827" i="1"/>
  <c r="M1518" i="1"/>
  <c r="M1820" i="1"/>
  <c r="M1362" i="1"/>
  <c r="M2421" i="1"/>
  <c r="M2188" i="1"/>
  <c r="M2671" i="1"/>
  <c r="M2699" i="1"/>
  <c r="M1750" i="1"/>
  <c r="M240" i="1"/>
  <c r="M2701" i="1"/>
  <c r="M2903" i="1"/>
  <c r="M2359" i="1"/>
  <c r="AJ34" i="2"/>
  <c r="T53" i="2"/>
  <c r="M1269" i="1"/>
  <c r="M3042" i="1"/>
  <c r="M1011" i="1"/>
  <c r="AB14" i="2"/>
  <c r="L17" i="2"/>
  <c r="AL25" i="2"/>
  <c r="V34" i="2"/>
  <c r="P25" i="2"/>
  <c r="V53" i="2"/>
  <c r="BD53" i="2"/>
  <c r="AP41" i="2"/>
  <c r="M13" i="1"/>
  <c r="M113" i="1"/>
  <c r="M289" i="1"/>
  <c r="M400" i="1"/>
  <c r="M410" i="1"/>
  <c r="M475" i="1"/>
  <c r="M487" i="1"/>
  <c r="M560" i="1"/>
  <c r="M627" i="1"/>
  <c r="M635" i="1"/>
  <c r="M849" i="1"/>
  <c r="M1210" i="1"/>
  <c r="M602" i="1"/>
  <c r="M1379" i="1"/>
  <c r="M1610" i="1"/>
  <c r="M1543" i="1"/>
  <c r="M1821" i="1"/>
  <c r="M1975" i="1"/>
  <c r="M1740" i="1"/>
  <c r="M1767" i="1"/>
  <c r="M1958" i="1"/>
  <c r="M2008" i="1"/>
  <c r="M2255" i="1"/>
  <c r="M2007" i="1"/>
  <c r="M2582" i="1"/>
  <c r="M2763" i="1"/>
  <c r="M2859" i="1"/>
  <c r="M2892" i="1"/>
  <c r="M2577" i="1"/>
  <c r="M2793" i="1"/>
  <c r="M2504" i="1"/>
  <c r="M3044" i="1"/>
  <c r="M2899" i="1"/>
  <c r="M3183" i="1"/>
  <c r="M2673" i="1"/>
  <c r="M2959" i="1"/>
  <c r="M2439" i="1"/>
  <c r="M3023" i="1"/>
  <c r="M2628" i="1"/>
  <c r="M3010" i="1"/>
  <c r="M3030" i="1"/>
  <c r="M3028" i="1"/>
  <c r="M283" i="1"/>
  <c r="M353" i="1"/>
  <c r="M513" i="1"/>
  <c r="M588" i="1"/>
  <c r="M1044" i="1"/>
  <c r="M934" i="1"/>
  <c r="M942" i="1"/>
  <c r="M1755" i="1"/>
  <c r="M1477" i="1"/>
  <c r="M1677" i="1"/>
  <c r="M1913" i="1"/>
  <c r="M1334" i="1"/>
  <c r="M1352" i="1"/>
  <c r="M1957" i="1"/>
  <c r="M1806" i="1"/>
  <c r="M1671" i="1"/>
  <c r="M1651" i="1"/>
  <c r="M1008" i="1"/>
  <c r="M2114" i="1"/>
  <c r="M2396" i="1"/>
  <c r="M2963" i="1"/>
  <c r="M2854" i="1"/>
  <c r="M2029" i="1"/>
  <c r="M2685" i="1"/>
  <c r="M2382" i="1"/>
  <c r="M2301" i="1"/>
  <c r="M2358" i="1"/>
  <c r="M2656" i="1"/>
  <c r="M81" i="1"/>
  <c r="AN13" i="2"/>
  <c r="AT34" i="2"/>
  <c r="AF26" i="2"/>
  <c r="L34" i="2"/>
  <c r="F33" i="4" s="1"/>
  <c r="V39" i="2"/>
  <c r="AT53" i="2"/>
  <c r="AJ53" i="2"/>
  <c r="M82" i="1"/>
  <c r="R38" i="2"/>
  <c r="M552" i="1"/>
  <c r="M212" i="1"/>
  <c r="M647" i="1"/>
  <c r="M920" i="1"/>
  <c r="M307" i="1"/>
  <c r="M1376" i="1"/>
  <c r="M1313" i="1"/>
  <c r="M1436" i="1"/>
  <c r="M1250" i="1"/>
  <c r="M1910" i="1"/>
  <c r="M2126" i="1"/>
  <c r="M1459" i="1"/>
  <c r="M1640" i="1"/>
  <c r="M1874" i="1"/>
  <c r="M1643" i="1"/>
  <c r="M2060" i="1"/>
  <c r="M980" i="1"/>
  <c r="M1732" i="1"/>
  <c r="M2357" i="1"/>
  <c r="M2235" i="1"/>
  <c r="M2619" i="1"/>
  <c r="M2634" i="1"/>
  <c r="M2631" i="1"/>
  <c r="M2777" i="1"/>
  <c r="M2980" i="1"/>
  <c r="M2716" i="1"/>
  <c r="M3193" i="1"/>
  <c r="M3228" i="1"/>
  <c r="M3250" i="1"/>
  <c r="M2614" i="1"/>
  <c r="M64" i="1"/>
  <c r="M157" i="1"/>
  <c r="M248" i="1"/>
  <c r="M301" i="1"/>
  <c r="M530" i="1"/>
  <c r="M344" i="1"/>
  <c r="M922" i="1"/>
  <c r="M1346" i="1"/>
  <c r="M1094" i="1"/>
  <c r="M1119" i="1"/>
  <c r="M1919" i="1"/>
  <c r="M2171" i="1"/>
  <c r="M2154" i="1"/>
  <c r="M2341" i="1"/>
  <c r="M2887" i="1"/>
  <c r="M2838" i="1"/>
  <c r="AT18" i="2"/>
  <c r="AB44" i="2"/>
  <c r="M940" i="1"/>
  <c r="AF15" i="2"/>
  <c r="M1131" i="1"/>
  <c r="M1042" i="1"/>
  <c r="M3240" i="1"/>
  <c r="M238" i="1"/>
  <c r="M755" i="1"/>
  <c r="M1293" i="1"/>
  <c r="M648" i="1"/>
  <c r="M939" i="1"/>
  <c r="M722" i="1"/>
  <c r="T7" i="2"/>
  <c r="AH18" i="2"/>
  <c r="AD16" i="2"/>
  <c r="AD21" i="2"/>
  <c r="BK27" i="2"/>
  <c r="V15" i="2"/>
  <c r="X38" i="2"/>
  <c r="AT44" i="2"/>
  <c r="BL27" i="2"/>
  <c r="P52" i="2"/>
  <c r="P50" i="2"/>
  <c r="M152" i="1"/>
  <c r="M190" i="1"/>
  <c r="M269" i="1"/>
  <c r="M193" i="1"/>
  <c r="M107" i="1"/>
  <c r="M495" i="1"/>
  <c r="M1023" i="1"/>
  <c r="M1224" i="1"/>
  <c r="M2023" i="1"/>
  <c r="M1666" i="1"/>
  <c r="M2561" i="1"/>
  <c r="M27" i="1"/>
  <c r="M473" i="1"/>
  <c r="M930" i="1"/>
  <c r="M1763" i="1"/>
  <c r="Z21" i="2"/>
  <c r="AD18" i="2"/>
  <c r="AB4" i="2"/>
  <c r="AT7" i="2"/>
  <c r="P43" i="2"/>
  <c r="M101" i="1"/>
  <c r="N8" i="2"/>
  <c r="V7" i="2"/>
  <c r="L21" i="2"/>
  <c r="R15" i="2"/>
  <c r="X7" i="2"/>
  <c r="L6" i="2"/>
  <c r="AT16" i="2"/>
  <c r="AT21" i="2"/>
  <c r="N33" i="2"/>
  <c r="N25" i="2"/>
  <c r="N37" i="2"/>
  <c r="T28" i="2"/>
  <c r="AH28" i="2"/>
  <c r="AR38" i="2"/>
  <c r="V38" i="2"/>
  <c r="AP51" i="2"/>
  <c r="AN28" i="2"/>
  <c r="P51" i="2"/>
  <c r="AF52" i="2"/>
  <c r="M66" i="1"/>
  <c r="M117" i="1"/>
  <c r="M200" i="1"/>
  <c r="M520" i="1"/>
  <c r="M605" i="1"/>
  <c r="M713" i="1"/>
  <c r="M1152" i="1"/>
  <c r="M1179" i="1"/>
  <c r="M1114" i="1"/>
  <c r="M1633" i="1"/>
  <c r="M1694" i="1"/>
  <c r="M1530" i="1"/>
  <c r="M1682" i="1"/>
  <c r="M2529" i="1"/>
  <c r="M2754" i="1"/>
  <c r="N19" i="2"/>
  <c r="M490" i="1"/>
  <c r="M524" i="1"/>
  <c r="M772" i="1"/>
  <c r="M2548" i="1"/>
  <c r="AJ44" i="2"/>
  <c r="V44" i="2"/>
  <c r="AN44" i="2"/>
  <c r="R31" i="2"/>
  <c r="AP44" i="2"/>
  <c r="M124" i="1"/>
  <c r="M43" i="1"/>
  <c r="L4" i="2"/>
  <c r="AT8" i="2"/>
  <c r="AJ12" i="2"/>
  <c r="AR21" i="2"/>
  <c r="AF23" i="2"/>
  <c r="AT37" i="2"/>
  <c r="P37" i="2"/>
  <c r="Z38" i="2"/>
  <c r="AV34" i="2"/>
  <c r="Z37" i="2"/>
  <c r="AF47" i="2"/>
  <c r="Z43" i="2"/>
  <c r="AJ49" i="2"/>
  <c r="AN52" i="2"/>
  <c r="M125" i="1"/>
  <c r="M176" i="1"/>
  <c r="M217" i="1"/>
  <c r="M205" i="1"/>
  <c r="M242" i="1"/>
  <c r="M510" i="1"/>
  <c r="M729" i="1"/>
  <c r="M1040" i="1"/>
  <c r="M1297" i="1"/>
  <c r="M1571" i="1"/>
  <c r="M2509" i="1"/>
  <c r="M2241" i="1"/>
  <c r="M2648" i="1"/>
  <c r="M2496" i="1"/>
  <c r="M3029" i="1"/>
  <c r="E29" i="19"/>
  <c r="F29" i="19"/>
  <c r="M553" i="1"/>
  <c r="M606" i="1"/>
  <c r="M2128" i="1"/>
  <c r="P4" i="2"/>
  <c r="BB44" i="2"/>
  <c r="M296" i="1"/>
  <c r="M332" i="1"/>
  <c r="V18" i="2"/>
  <c r="AX25" i="2"/>
  <c r="AD37" i="2"/>
  <c r="AR37" i="2"/>
  <c r="AJ37" i="2"/>
  <c r="AP49" i="2"/>
  <c r="AB49" i="2"/>
  <c r="M48" i="1"/>
  <c r="M75" i="1"/>
  <c r="M184" i="1"/>
  <c r="M182" i="1"/>
  <c r="M427" i="1"/>
  <c r="M594" i="1"/>
  <c r="M700" i="1"/>
  <c r="M1188" i="1"/>
  <c r="M1538" i="1"/>
  <c r="M1901" i="1"/>
  <c r="M1966" i="1"/>
  <c r="M2464" i="1"/>
  <c r="M3051" i="1"/>
  <c r="D19" i="19"/>
  <c r="BB19" i="2"/>
  <c r="AZ19" i="2"/>
  <c r="M898" i="1"/>
  <c r="M836" i="1"/>
  <c r="M1747" i="1"/>
  <c r="AL31" i="2"/>
  <c r="M93" i="1"/>
  <c r="N7" i="2"/>
  <c r="V8" i="2"/>
  <c r="AL8" i="2"/>
  <c r="AN12" i="2"/>
  <c r="AH21" i="2"/>
  <c r="R44" i="2"/>
  <c r="P44" i="2"/>
  <c r="N50" i="2"/>
  <c r="M187" i="1"/>
  <c r="M241" i="1"/>
  <c r="M349" i="1"/>
  <c r="M449" i="1"/>
  <c r="M433" i="1"/>
  <c r="M371" i="1"/>
  <c r="M480" i="1"/>
  <c r="M1150" i="1"/>
  <c r="M945" i="1"/>
  <c r="M1637" i="1"/>
  <c r="M1905" i="1"/>
  <c r="M2197" i="1"/>
  <c r="M3052" i="1"/>
  <c r="M2665" i="1"/>
  <c r="M2818" i="1"/>
  <c r="M3122" i="1"/>
  <c r="M398" i="1"/>
  <c r="M774" i="1"/>
  <c r="M1349" i="1"/>
  <c r="M2288" i="1"/>
  <c r="M2540" i="1"/>
  <c r="M1140" i="1"/>
  <c r="M1810" i="1"/>
  <c r="M2487" i="1"/>
  <c r="M3082" i="1"/>
  <c r="M3076" i="1"/>
  <c r="M1155" i="1"/>
  <c r="M1359" i="1"/>
  <c r="M1253" i="1"/>
  <c r="M1414" i="1"/>
  <c r="M1422" i="1"/>
  <c r="M1090" i="1"/>
  <c r="M1621" i="1"/>
  <c r="M1522" i="1"/>
  <c r="M1996" i="1"/>
  <c r="M2093" i="1"/>
  <c r="M2158" i="1"/>
  <c r="M1955" i="1"/>
  <c r="M2040" i="1"/>
  <c r="M1665" i="1"/>
  <c r="M1697" i="1"/>
  <c r="M1939" i="1"/>
  <c r="M1506" i="1"/>
  <c r="M1289" i="1"/>
  <c r="M1923" i="1"/>
  <c r="M2243" i="1"/>
  <c r="M2086" i="1"/>
  <c r="M2272" i="1"/>
  <c r="M2279" i="1"/>
  <c r="M1988" i="1"/>
  <c r="M2121" i="1"/>
  <c r="M2477" i="1"/>
  <c r="M2542" i="1"/>
  <c r="M1751" i="1"/>
  <c r="M2261" i="1"/>
  <c r="M2512" i="1"/>
  <c r="M2704" i="1"/>
  <c r="M2900" i="1"/>
  <c r="M2488" i="1"/>
  <c r="M2948" i="1"/>
  <c r="M2740" i="1"/>
  <c r="M2820" i="1"/>
  <c r="M2951" i="1"/>
  <c r="M2826" i="1"/>
  <c r="M2672" i="1"/>
  <c r="M3182" i="1"/>
  <c r="M288" i="1"/>
  <c r="M295" i="1"/>
  <c r="M129" i="1"/>
  <c r="M476" i="1"/>
  <c r="M650" i="1"/>
  <c r="M375" i="1"/>
  <c r="M709" i="1"/>
  <c r="M330" i="1"/>
  <c r="M1655" i="1"/>
  <c r="M1197" i="1"/>
  <c r="M1977" i="1"/>
  <c r="M2220" i="1"/>
  <c r="M2782" i="1"/>
  <c r="M2592" i="1"/>
  <c r="M3243" i="1"/>
  <c r="M2562" i="1"/>
  <c r="M3041" i="1"/>
  <c r="M91" i="1"/>
  <c r="M272" i="1"/>
  <c r="M435" i="1"/>
  <c r="M481" i="1"/>
  <c r="M488" i="1"/>
  <c r="M550" i="1"/>
  <c r="M619" i="1"/>
  <c r="M99" i="1"/>
  <c r="M621" i="1"/>
  <c r="M554" i="1"/>
  <c r="M667" i="1"/>
  <c r="M562" i="1"/>
  <c r="M746" i="1"/>
  <c r="M778" i="1"/>
  <c r="M983" i="1"/>
  <c r="M1033" i="1"/>
  <c r="M1182" i="1"/>
  <c r="M1190" i="1"/>
  <c r="M1310" i="1"/>
  <c r="M260" i="1"/>
  <c r="M791" i="1"/>
  <c r="M867" i="1"/>
  <c r="M1428" i="1"/>
  <c r="M1440" i="1"/>
  <c r="M569" i="1"/>
  <c r="M1180" i="1"/>
  <c r="M1175" i="1"/>
  <c r="M1490" i="1"/>
  <c r="M1743" i="1"/>
  <c r="M1807" i="1"/>
  <c r="M1641" i="1"/>
  <c r="M1702" i="1"/>
  <c r="M1890" i="1"/>
  <c r="M2024" i="1"/>
  <c r="M904" i="1"/>
  <c r="M1611" i="1"/>
  <c r="M2078" i="1"/>
  <c r="M1877" i="1"/>
  <c r="M663" i="1"/>
  <c r="M1474" i="1"/>
  <c r="M1745" i="1"/>
  <c r="M1970" i="1"/>
  <c r="M1793" i="1"/>
  <c r="M2452" i="1"/>
  <c r="M2517" i="1"/>
  <c r="M1729" i="1"/>
  <c r="M2055" i="1"/>
  <c r="M1947" i="1"/>
  <c r="M2501" i="1"/>
  <c r="M2566" i="1"/>
  <c r="M2480" i="1"/>
  <c r="M2455" i="1"/>
  <c r="M2617" i="1"/>
  <c r="M2745" i="1"/>
  <c r="M2684" i="1"/>
  <c r="M2802" i="1"/>
  <c r="M2676" i="1"/>
  <c r="M2756" i="1"/>
  <c r="M2791" i="1"/>
  <c r="M2794" i="1"/>
  <c r="M3055" i="1"/>
  <c r="M3129" i="1"/>
  <c r="M2650" i="1"/>
  <c r="M206" i="1"/>
  <c r="M429" i="1"/>
  <c r="M468" i="1"/>
  <c r="M607" i="1"/>
  <c r="M367" i="1"/>
  <c r="M641" i="1"/>
  <c r="M784" i="1"/>
  <c r="M782" i="1"/>
  <c r="M1027" i="1"/>
  <c r="J1226" i="1"/>
  <c r="AS1226" i="1"/>
  <c r="L1226" i="1"/>
  <c r="AR1226" i="1"/>
  <c r="M2790" i="1"/>
  <c r="M3108" i="1"/>
  <c r="M2806" i="1"/>
  <c r="M2568" i="1"/>
  <c r="M3168" i="1"/>
  <c r="M2521" i="1"/>
  <c r="M122" i="1"/>
  <c r="M365" i="1"/>
  <c r="M394" i="1"/>
  <c r="M459" i="1"/>
  <c r="M457" i="1"/>
  <c r="M72" i="1"/>
  <c r="M794" i="1"/>
  <c r="M1058" i="1"/>
  <c r="M907" i="1"/>
  <c r="M829" i="1"/>
  <c r="M857" i="1"/>
  <c r="M1219" i="1"/>
  <c r="M1154" i="1"/>
  <c r="M1211" i="1"/>
  <c r="M1489" i="1"/>
  <c r="M504" i="1"/>
  <c r="M1370" i="1"/>
  <c r="M1337" i="1"/>
  <c r="M864" i="1"/>
  <c r="M1443" i="1"/>
  <c r="M1457" i="1"/>
  <c r="M2085" i="1"/>
  <c r="M2198" i="1"/>
  <c r="M1865" i="1"/>
  <c r="M1986" i="1"/>
  <c r="M2101" i="1"/>
  <c r="M1430" i="1"/>
  <c r="M1826" i="1"/>
  <c r="M1849" i="1"/>
  <c r="M1449" i="1"/>
  <c r="M1484" i="1"/>
  <c r="M1549" i="1"/>
  <c r="M2010" i="1"/>
  <c r="M1769" i="1"/>
  <c r="M2094" i="1"/>
  <c r="M2238" i="1"/>
  <c r="M1704" i="1"/>
  <c r="M2134" i="1"/>
  <c r="M1926" i="1"/>
  <c r="M2186" i="1"/>
  <c r="M2447" i="1"/>
  <c r="M2609" i="1"/>
  <c r="M2423" i="1"/>
  <c r="M2620" i="1"/>
  <c r="M2836" i="1"/>
  <c r="M2901" i="1"/>
  <c r="M2788" i="1"/>
  <c r="M3007" i="1"/>
  <c r="M3140" i="1"/>
  <c r="M2957" i="1"/>
  <c r="M3064" i="1"/>
  <c r="M3150" i="1"/>
  <c r="M2603" i="1"/>
  <c r="M2748" i="1"/>
  <c r="M3231" i="1"/>
  <c r="M3199" i="1"/>
  <c r="M2876" i="1"/>
  <c r="M3054" i="1"/>
  <c r="F11" i="19"/>
  <c r="E11" i="19"/>
  <c r="Z11" i="2"/>
  <c r="G11" i="2" s="1"/>
  <c r="M186" i="1"/>
  <c r="M70" i="1"/>
  <c r="M256" i="1"/>
  <c r="M601" i="1"/>
  <c r="M1181" i="1"/>
  <c r="M1052" i="1"/>
  <c r="M1525" i="1"/>
  <c r="M2307" i="1"/>
  <c r="M2503" i="1"/>
  <c r="M2610" i="1"/>
  <c r="M2519" i="1"/>
  <c r="M2894" i="1"/>
  <c r="M3100" i="1"/>
  <c r="M2600" i="1"/>
  <c r="M275" i="1"/>
  <c r="M392" i="1"/>
  <c r="M252" i="1"/>
  <c r="M304" i="1"/>
  <c r="M148" i="1"/>
  <c r="M422" i="1"/>
  <c r="M646" i="1"/>
  <c r="M340" i="1"/>
  <c r="M692" i="1"/>
  <c r="M639" i="1"/>
  <c r="M810" i="1"/>
  <c r="M613" i="1"/>
  <c r="M775" i="1"/>
  <c r="M967" i="1"/>
  <c r="M883" i="1"/>
  <c r="M1025" i="1"/>
  <c r="M483" i="1"/>
  <c r="M1064" i="1"/>
  <c r="M1329" i="1"/>
  <c r="M1600" i="1"/>
  <c r="M1683" i="1"/>
  <c r="M783" i="1"/>
  <c r="M1431" i="1"/>
  <c r="M1187" i="1"/>
  <c r="M2104" i="1"/>
  <c r="M910" i="1"/>
  <c r="M1579" i="1"/>
  <c r="M2044" i="1"/>
  <c r="M1381" i="1"/>
  <c r="M1492" i="1"/>
  <c r="M1785" i="1"/>
  <c r="M1855" i="1"/>
  <c r="M2047" i="1"/>
  <c r="M2209" i="1"/>
  <c r="M1727" i="1"/>
  <c r="M2391" i="1"/>
  <c r="M1632" i="1"/>
  <c r="M2177" i="1"/>
  <c r="M2250" i="1"/>
  <c r="M1796" i="1"/>
  <c r="M2056" i="1"/>
  <c r="M2245" i="1"/>
  <c r="M2415" i="1"/>
  <c r="M2686" i="1"/>
  <c r="M2664" i="1"/>
  <c r="M2772" i="1"/>
  <c r="M2472" i="1"/>
  <c r="M2847" i="1"/>
  <c r="M2975" i="1"/>
  <c r="M3085" i="1"/>
  <c r="M3158" i="1"/>
  <c r="M3063" i="1"/>
  <c r="M3086" i="1"/>
  <c r="E27" i="19"/>
  <c r="F27" i="19"/>
  <c r="M79" i="1"/>
  <c r="M303" i="1"/>
  <c r="M369" i="1"/>
  <c r="M1111" i="1"/>
  <c r="M1116" i="1"/>
  <c r="M750" i="1"/>
  <c r="M1312" i="1"/>
  <c r="M2448" i="1"/>
  <c r="M2454" i="1"/>
  <c r="M2776" i="1"/>
  <c r="M2643" i="1"/>
  <c r="M3190" i="1"/>
  <c r="M2749" i="1"/>
  <c r="M2939" i="1"/>
  <c r="M128" i="1"/>
  <c r="M231" i="1"/>
  <c r="M192" i="1"/>
  <c r="M85" i="1"/>
  <c r="M579" i="1"/>
  <c r="M680" i="1"/>
  <c r="M478" i="1"/>
  <c r="M859" i="1"/>
  <c r="M757" i="1"/>
  <c r="M649" i="1"/>
  <c r="M697" i="1"/>
  <c r="M1143" i="1"/>
  <c r="M948" i="1"/>
  <c r="M1061" i="1"/>
  <c r="M384" i="1"/>
  <c r="M872" i="1"/>
  <c r="M841" i="1"/>
  <c r="M1183" i="1"/>
  <c r="M1195" i="1"/>
  <c r="M886" i="1"/>
  <c r="M1411" i="1"/>
  <c r="M993" i="1"/>
  <c r="M1053" i="1"/>
  <c r="M1390" i="1"/>
  <c r="M1221" i="1"/>
  <c r="M1345" i="1"/>
  <c r="M1609" i="1"/>
  <c r="M1446" i="1"/>
  <c r="M1036" i="1"/>
  <c r="M1684" i="1"/>
  <c r="M1724" i="1"/>
  <c r="M1921" i="1"/>
  <c r="M1547" i="1"/>
  <c r="M1434" i="1"/>
  <c r="M1353" i="1"/>
  <c r="M2611" i="1"/>
  <c r="M1880" i="1"/>
  <c r="M1772" i="1"/>
  <c r="M2156" i="1"/>
  <c r="M2653" i="1"/>
  <c r="M2888" i="1"/>
  <c r="M2954" i="1"/>
  <c r="M3038" i="1"/>
  <c r="M2783" i="1"/>
  <c r="M2880" i="1"/>
  <c r="M2762" i="1"/>
  <c r="M3120" i="1"/>
  <c r="M2695" i="1"/>
  <c r="M2986" i="1"/>
  <c r="M2949" i="1"/>
  <c r="M485" i="1"/>
  <c r="M740" i="1"/>
  <c r="M717" i="1"/>
  <c r="M901" i="1"/>
  <c r="M711" i="1"/>
  <c r="M1350" i="1"/>
  <c r="M2424" i="1"/>
  <c r="M2331" i="1"/>
  <c r="M3135" i="1"/>
  <c r="M2774" i="1"/>
  <c r="M2497" i="1"/>
  <c r="M3045" i="1"/>
  <c r="M2808" i="1"/>
  <c r="M341" i="1"/>
  <c r="M161" i="1"/>
  <c r="M239" i="1"/>
  <c r="M624" i="1"/>
  <c r="M370" i="1"/>
  <c r="M378" i="1"/>
  <c r="M638" i="1"/>
  <c r="M526" i="1"/>
  <c r="M1045" i="1"/>
  <c r="M799" i="1"/>
  <c r="M878" i="1"/>
  <c r="M964" i="1"/>
  <c r="M1107" i="1"/>
  <c r="M972" i="1"/>
  <c r="M1012" i="1"/>
  <c r="M1028" i="1"/>
  <c r="M1015" i="1"/>
  <c r="M1163" i="1"/>
  <c r="M1332" i="1"/>
  <c r="M1361" i="1"/>
  <c r="M1367" i="1"/>
  <c r="M818" i="1"/>
  <c r="M953" i="1"/>
  <c r="M891" i="1"/>
  <c r="M1048" i="1"/>
  <c r="M1141" i="1"/>
  <c r="M670" i="1"/>
  <c r="M1050" i="1"/>
  <c r="M1587" i="1"/>
  <c r="M1788" i="1"/>
  <c r="M2097" i="1"/>
  <c r="M1514" i="1"/>
  <c r="M1410" i="1"/>
  <c r="M2039" i="1"/>
  <c r="M1378" i="1"/>
  <c r="M1603" i="1"/>
  <c r="M1646" i="1"/>
  <c r="M1653" i="1"/>
  <c r="M1963" i="1"/>
  <c r="M1595" i="1"/>
  <c r="M2129" i="1"/>
  <c r="M2063" i="1"/>
  <c r="M2227" i="1"/>
  <c r="M2485" i="1"/>
  <c r="M2550" i="1"/>
  <c r="M2553" i="1"/>
  <c r="M2629" i="1"/>
  <c r="M2623" i="1"/>
  <c r="M2842" i="1"/>
  <c r="M2907" i="1"/>
  <c r="M2965" i="1"/>
  <c r="M2927" i="1"/>
  <c r="M2799" i="1"/>
  <c r="M2743" i="1"/>
  <c r="M2738" i="1"/>
  <c r="M3188" i="1"/>
  <c r="M3245" i="1"/>
  <c r="M3039" i="1"/>
  <c r="M2925" i="1"/>
  <c r="M3043" i="1"/>
  <c r="M3067" i="1"/>
  <c r="M3124" i="1"/>
  <c r="M95" i="1"/>
  <c r="M860" i="1"/>
  <c r="M792" i="1"/>
  <c r="M1100" i="1"/>
  <c r="M1084" i="1"/>
  <c r="M1112" i="1"/>
  <c r="M1315" i="1"/>
  <c r="M838" i="1"/>
  <c r="L1460" i="1"/>
  <c r="AS1460" i="1"/>
  <c r="AP1460" i="1"/>
  <c r="J1460" i="1"/>
  <c r="K1460" i="1"/>
  <c r="AQ1460" i="1"/>
  <c r="AR1460" i="1"/>
  <c r="M2050" i="1"/>
  <c r="M1981" i="1"/>
  <c r="M2236" i="1"/>
  <c r="M2618" i="1"/>
  <c r="M2878" i="1"/>
  <c r="M2862" i="1"/>
  <c r="W24" i="2"/>
  <c r="AO1286" i="1"/>
  <c r="T46" i="2"/>
  <c r="M3153" i="1"/>
  <c r="J1327" i="23"/>
  <c r="K1327" i="23"/>
  <c r="L1327" i="23"/>
  <c r="H1327" i="23"/>
  <c r="N5" i="2"/>
  <c r="R10" i="2"/>
  <c r="AX15" i="2"/>
  <c r="AJ15" i="2"/>
  <c r="AZ15" i="2"/>
  <c r="AL15" i="2"/>
  <c r="BB15" i="2"/>
  <c r="BD15" i="2"/>
  <c r="Z15" i="2"/>
  <c r="AP15" i="2"/>
  <c r="AD15" i="2"/>
  <c r="AT15" i="2"/>
  <c r="P15" i="2"/>
  <c r="D15" i="19"/>
  <c r="AB30" i="2"/>
  <c r="AX33" i="2"/>
  <c r="AP47" i="2"/>
  <c r="AP350" i="1"/>
  <c r="AR350" i="1"/>
  <c r="AQ350" i="1"/>
  <c r="AS350" i="1"/>
  <c r="M705" i="1"/>
  <c r="M770" i="1"/>
  <c r="M1174" i="1"/>
  <c r="M1423" i="1"/>
  <c r="M1403" i="1"/>
  <c r="M2412" i="1"/>
  <c r="M221" i="23"/>
  <c r="M3237" i="1"/>
  <c r="M113" i="23"/>
  <c r="M57" i="23"/>
  <c r="M52" i="23"/>
  <c r="M727" i="23"/>
  <c r="M787" i="23"/>
  <c r="M719" i="23"/>
  <c r="M1222" i="23"/>
  <c r="M1337" i="23"/>
  <c r="M1401" i="23"/>
  <c r="M1018" i="23"/>
  <c r="M818" i="23"/>
  <c r="L1043" i="23"/>
  <c r="J1043" i="23"/>
  <c r="K1043" i="23"/>
  <c r="M1206" i="23"/>
  <c r="Y54" i="2"/>
  <c r="AL46" i="2"/>
  <c r="M4" i="1"/>
  <c r="AN4" i="2"/>
  <c r="F16" i="4"/>
  <c r="G16" i="4"/>
  <c r="H16" i="4"/>
  <c r="AT5" i="2"/>
  <c r="AL16" i="2"/>
  <c r="AJ31" i="2"/>
  <c r="BB7" i="2"/>
  <c r="BD31" i="2"/>
  <c r="AR26" i="2"/>
  <c r="BD47" i="2"/>
  <c r="R43" i="2"/>
  <c r="X45" i="2"/>
  <c r="AF46" i="2"/>
  <c r="AP18" i="2"/>
  <c r="Z4" i="2"/>
  <c r="AN30" i="2"/>
  <c r="V33" i="2"/>
  <c r="V46" i="2"/>
  <c r="M236" i="1"/>
  <c r="M840" i="1"/>
  <c r="M832" i="1"/>
  <c r="M681" i="1"/>
  <c r="M823" i="1"/>
  <c r="M1096" i="1"/>
  <c r="M1691" i="1"/>
  <c r="M2036" i="1"/>
  <c r="M2174" i="1"/>
  <c r="M2282" i="1"/>
  <c r="N30" i="2"/>
  <c r="M2417" i="1"/>
  <c r="M2433" i="1"/>
  <c r="M2449" i="1"/>
  <c r="M2466" i="1"/>
  <c r="M2482" i="1"/>
  <c r="M2498" i="1"/>
  <c r="M2514" i="1"/>
  <c r="M2531" i="1"/>
  <c r="M2547" i="1"/>
  <c r="M2563" i="1"/>
  <c r="M2579" i="1"/>
  <c r="M2091" i="1"/>
  <c r="M2264" i="1"/>
  <c r="M2436" i="1"/>
  <c r="M2804" i="1"/>
  <c r="M2694" i="1"/>
  <c r="M33" i="23"/>
  <c r="M49" i="23"/>
  <c r="M739" i="23"/>
  <c r="M256" i="23"/>
  <c r="M17" i="23"/>
  <c r="M826" i="23"/>
  <c r="M1465" i="23"/>
  <c r="M1505" i="23"/>
  <c r="M1569" i="23"/>
  <c r="M363" i="23"/>
  <c r="M970" i="23"/>
  <c r="J1286" i="23"/>
  <c r="K1286" i="23"/>
  <c r="L1286" i="23"/>
  <c r="M1345" i="23"/>
  <c r="M1409" i="23"/>
  <c r="M958" i="23"/>
  <c r="M1006" i="23"/>
  <c r="M1425" i="23"/>
  <c r="M1513" i="23"/>
  <c r="H1286" i="23"/>
  <c r="M2831" i="1"/>
  <c r="AH7" i="2"/>
  <c r="AH50" i="2"/>
  <c r="AX50" i="2"/>
  <c r="AZ50" i="2"/>
  <c r="AF50" i="2"/>
  <c r="AL50" i="2"/>
  <c r="AD50" i="2"/>
  <c r="BB50" i="2"/>
  <c r="BD50" i="2"/>
  <c r="V50" i="2"/>
  <c r="X50" i="2"/>
  <c r="D50" i="19"/>
  <c r="M179" i="1"/>
  <c r="AH4" i="2"/>
  <c r="AN15" i="2"/>
  <c r="AX7" i="2"/>
  <c r="O22" i="2"/>
  <c r="F1244" i="1"/>
  <c r="N23" i="2"/>
  <c r="V23" i="2"/>
  <c r="L31" i="2"/>
  <c r="U32" i="2"/>
  <c r="AN1845" i="1"/>
  <c r="R47" i="2"/>
  <c r="Q48" i="2"/>
  <c r="AL2923" i="1"/>
  <c r="AB46" i="2"/>
  <c r="T43" i="2"/>
  <c r="V35" i="2"/>
  <c r="P45" i="2"/>
  <c r="AJ5" i="2"/>
  <c r="T5" i="2"/>
  <c r="O9" i="2"/>
  <c r="G342" i="1"/>
  <c r="AN342" i="1"/>
  <c r="C342" i="1"/>
  <c r="AL342" i="1"/>
  <c r="D342" i="1"/>
  <c r="AM342" i="1"/>
  <c r="E342" i="1"/>
  <c r="AO342" i="1"/>
  <c r="F342" i="1"/>
  <c r="R7" i="2"/>
  <c r="AP10" i="2"/>
  <c r="P20" i="2"/>
  <c r="T6" i="2"/>
  <c r="N4" i="2"/>
  <c r="AF8" i="2"/>
  <c r="L12" i="2"/>
  <c r="AH5" i="2"/>
  <c r="Z10" i="2"/>
  <c r="BD17" i="2"/>
  <c r="AP17" i="2"/>
  <c r="AB17" i="2"/>
  <c r="AR17" i="2"/>
  <c r="AV17" i="2"/>
  <c r="AH17" i="2"/>
  <c r="AX17" i="2"/>
  <c r="AJ17" i="2"/>
  <c r="AZ17" i="2"/>
  <c r="V17" i="2"/>
  <c r="AL17" i="2"/>
  <c r="D17" i="19"/>
  <c r="AR6" i="2"/>
  <c r="P12" i="2"/>
  <c r="X15" i="2"/>
  <c r="AD17" i="2"/>
  <c r="AT20" i="2"/>
  <c r="Z8" i="2"/>
  <c r="X10" i="2"/>
  <c r="AC54" i="2"/>
  <c r="R20" i="2"/>
  <c r="BB17" i="2"/>
  <c r="Z23" i="2"/>
  <c r="AH23" i="2"/>
  <c r="BB25" i="2"/>
  <c r="AN25" i="2"/>
  <c r="X25" i="2"/>
  <c r="AB25" i="2"/>
  <c r="AT25" i="2"/>
  <c r="AV25" i="2"/>
  <c r="BD25" i="2"/>
  <c r="R25" i="2"/>
  <c r="AD25" i="2"/>
  <c r="AJ25" i="2"/>
  <c r="D25" i="19"/>
  <c r="L35" i="2"/>
  <c r="V31" i="2"/>
  <c r="BD26" i="2"/>
  <c r="AT30" i="2"/>
  <c r="AJ33" i="2"/>
  <c r="AT43" i="2"/>
  <c r="K42" i="2"/>
  <c r="C2407" i="1"/>
  <c r="D2407" i="1"/>
  <c r="E2407" i="1"/>
  <c r="G2407" i="1"/>
  <c r="AN2407" i="1"/>
  <c r="T33" i="2"/>
  <c r="AF36" i="2"/>
  <c r="AV36" i="2"/>
  <c r="AN36" i="2"/>
  <c r="BD36" i="2"/>
  <c r="AZ36" i="2"/>
  <c r="Z36" i="2"/>
  <c r="BB36" i="2"/>
  <c r="AH36" i="2"/>
  <c r="AL36" i="2"/>
  <c r="L36" i="2"/>
  <c r="R36" i="2"/>
  <c r="AR36" i="2"/>
  <c r="AX36" i="2"/>
  <c r="D36" i="19"/>
  <c r="AH43" i="2"/>
  <c r="AJ36" i="2"/>
  <c r="T25" i="2"/>
  <c r="AB36" i="2"/>
  <c r="AN41" i="2"/>
  <c r="BD41" i="2"/>
  <c r="AZ41" i="2"/>
  <c r="R41" i="2"/>
  <c r="AL41" i="2"/>
  <c r="T41" i="2"/>
  <c r="AH41" i="2"/>
  <c r="AV41" i="2"/>
  <c r="AX41" i="2"/>
  <c r="BB41" i="2"/>
  <c r="L41" i="2"/>
  <c r="Z41" i="2"/>
  <c r="AB41" i="2"/>
  <c r="D41" i="19"/>
  <c r="AZ34" i="2"/>
  <c r="BB34" i="2"/>
  <c r="AN34" i="2"/>
  <c r="AR34" i="2"/>
  <c r="R34" i="2"/>
  <c r="AX34" i="2"/>
  <c r="BD34" i="2"/>
  <c r="AB34" i="2"/>
  <c r="AF34" i="2"/>
  <c r="AH34" i="2"/>
  <c r="D34" i="19"/>
  <c r="AR39" i="2"/>
  <c r="N43" i="2"/>
  <c r="P23" i="2"/>
  <c r="V41" i="2"/>
  <c r="V30" i="2"/>
  <c r="AX40" i="2"/>
  <c r="AB39" i="2"/>
  <c r="R49" i="2"/>
  <c r="P34" i="2"/>
  <c r="AV43" i="2"/>
  <c r="AN46" i="2"/>
  <c r="L45" i="2"/>
  <c r="AH47" i="2"/>
  <c r="L43" i="2"/>
  <c r="Z47" i="2"/>
  <c r="Z50" i="2"/>
  <c r="S42" i="2"/>
  <c r="AM2407" i="1"/>
  <c r="AH33" i="2"/>
  <c r="AZ47" i="2"/>
  <c r="M158" i="1"/>
  <c r="O32" i="2"/>
  <c r="F1845" i="1"/>
  <c r="M383" i="1"/>
  <c r="M448" i="1"/>
  <c r="M686" i="1"/>
  <c r="M848" i="1"/>
  <c r="M721" i="1"/>
  <c r="M786" i="1"/>
  <c r="M1098" i="1"/>
  <c r="M694" i="1"/>
  <c r="M888" i="1"/>
  <c r="M1437" i="1"/>
  <c r="M1448" i="1"/>
  <c r="M1263" i="1"/>
  <c r="M1613" i="1"/>
  <c r="M1645" i="1"/>
  <c r="M1629" i="1"/>
  <c r="M1818" i="1"/>
  <c r="M1972" i="1"/>
  <c r="M2150" i="1"/>
  <c r="M1712" i="1"/>
  <c r="M1931" i="1"/>
  <c r="M1915" i="1"/>
  <c r="M2020" i="1"/>
  <c r="M2218" i="1"/>
  <c r="M2206" i="1"/>
  <c r="M2271" i="1"/>
  <c r="M2193" i="1"/>
  <c r="M2721" i="1"/>
  <c r="M2753" i="1"/>
  <c r="M2967" i="1"/>
  <c r="M3060" i="1"/>
  <c r="M2601" i="1"/>
  <c r="M2994" i="1"/>
  <c r="M2852" i="1"/>
  <c r="M2983" i="1"/>
  <c r="M3078" i="1"/>
  <c r="M3143" i="1"/>
  <c r="M3117" i="1"/>
  <c r="M3220" i="1"/>
  <c r="M3171" i="1"/>
  <c r="M253" i="23"/>
  <c r="M751" i="23"/>
  <c r="M898" i="23"/>
  <c r="M874" i="23"/>
  <c r="M184" i="23"/>
  <c r="M838" i="23"/>
  <c r="M1473" i="23"/>
  <c r="M1038" i="23"/>
  <c r="M1361" i="23"/>
  <c r="M1433" i="23"/>
  <c r="K22" i="2"/>
  <c r="D1244" i="1"/>
  <c r="G1244" i="1"/>
  <c r="AN1244" i="1"/>
  <c r="C1244" i="1"/>
  <c r="T4" i="2"/>
  <c r="T18" i="2"/>
  <c r="AJ18" i="2"/>
  <c r="AZ18" i="2"/>
  <c r="AL18" i="2"/>
  <c r="BB18" i="2"/>
  <c r="X18" i="2"/>
  <c r="AN18" i="2"/>
  <c r="BD18" i="2"/>
  <c r="L18" i="2"/>
  <c r="AB18" i="2"/>
  <c r="AR18" i="2"/>
  <c r="AF18" i="2"/>
  <c r="AV18" i="2"/>
  <c r="R18" i="2"/>
  <c r="AX18" i="2"/>
  <c r="D18" i="19"/>
  <c r="AN23" i="2"/>
  <c r="M7" i="1"/>
  <c r="M26" i="1"/>
  <c r="M209" i="1"/>
  <c r="AF13" i="2"/>
  <c r="AV13" i="2"/>
  <c r="R13" i="2"/>
  <c r="AH13" i="2"/>
  <c r="AX13" i="2"/>
  <c r="AJ13" i="2"/>
  <c r="AZ13" i="2"/>
  <c r="AL13" i="2"/>
  <c r="BB13" i="2"/>
  <c r="X13" i="2"/>
  <c r="BD13" i="2"/>
  <c r="AR13" i="2"/>
  <c r="N13" i="2"/>
  <c r="AD13" i="2"/>
  <c r="AT13" i="2"/>
  <c r="D13" i="19"/>
  <c r="T3" i="2"/>
  <c r="AJ3" i="2"/>
  <c r="AZ3" i="2"/>
  <c r="AL3" i="2"/>
  <c r="BB3" i="2"/>
  <c r="BD3" i="2"/>
  <c r="AP3" i="2"/>
  <c r="L3" i="2"/>
  <c r="AB3" i="2"/>
  <c r="AR3" i="2"/>
  <c r="AD3" i="2"/>
  <c r="AT3" i="2"/>
  <c r="AF3" i="2"/>
  <c r="AV3" i="2"/>
  <c r="R3" i="2"/>
  <c r="AH3" i="2"/>
  <c r="AX3" i="2"/>
  <c r="D3" i="19"/>
  <c r="AH6" i="2"/>
  <c r="AZ6" i="2"/>
  <c r="AL6" i="2"/>
  <c r="BD6" i="2"/>
  <c r="Z6" i="2"/>
  <c r="AP6" i="2"/>
  <c r="AD6" i="2"/>
  <c r="P6" i="2"/>
  <c r="AF6" i="2"/>
  <c r="AV6" i="2"/>
  <c r="D6" i="19"/>
  <c r="P30" i="2"/>
  <c r="T20" i="2"/>
  <c r="AR20" i="2"/>
  <c r="BI27" i="2"/>
  <c r="P49" i="2"/>
  <c r="AF49" i="2"/>
  <c r="AV49" i="2"/>
  <c r="AX49" i="2"/>
  <c r="BD49" i="2"/>
  <c r="V49" i="2"/>
  <c r="BB49" i="2"/>
  <c r="AD49" i="2"/>
  <c r="AL49" i="2"/>
  <c r="L49" i="2"/>
  <c r="T49" i="2"/>
  <c r="AR49" i="2"/>
  <c r="AT49" i="2"/>
  <c r="AZ49" i="2"/>
  <c r="D49" i="19"/>
  <c r="AL5" i="2"/>
  <c r="AR8" i="2"/>
  <c r="AP5" i="2"/>
  <c r="P16" i="2"/>
  <c r="P8" i="2"/>
  <c r="R16" i="2"/>
  <c r="AN8" i="2"/>
  <c r="T15" i="2"/>
  <c r="AF14" i="2"/>
  <c r="AV14" i="2"/>
  <c r="R14" i="2"/>
  <c r="AH14" i="2"/>
  <c r="AX14" i="2"/>
  <c r="AJ14" i="2"/>
  <c r="AZ14" i="2"/>
  <c r="AL14" i="2"/>
  <c r="BB14" i="2"/>
  <c r="BD14" i="2"/>
  <c r="AR14" i="2"/>
  <c r="N14" i="2"/>
  <c r="AD14" i="2"/>
  <c r="AT14" i="2"/>
  <c r="D14" i="19"/>
  <c r="AT17" i="2"/>
  <c r="AR15" i="2"/>
  <c r="N18" i="2"/>
  <c r="AP21" i="2"/>
  <c r="AB21" i="2"/>
  <c r="N21" i="2"/>
  <c r="AF21" i="2"/>
  <c r="AV21" i="2"/>
  <c r="AX21" i="2"/>
  <c r="T21" i="2"/>
  <c r="AJ21" i="2"/>
  <c r="AZ21" i="2"/>
  <c r="V21" i="2"/>
  <c r="AL21" i="2"/>
  <c r="BB21" i="2"/>
  <c r="X21" i="2"/>
  <c r="AN21" i="2"/>
  <c r="BD21" i="2"/>
  <c r="D21" i="19"/>
  <c r="R23" i="2"/>
  <c r="BB6" i="2"/>
  <c r="P18" i="2"/>
  <c r="M24" i="2"/>
  <c r="E1286" i="1"/>
  <c r="AV23" i="2"/>
  <c r="V25" i="2"/>
  <c r="R35" i="2"/>
  <c r="BD30" i="2"/>
  <c r="AL33" i="2"/>
  <c r="W42" i="2"/>
  <c r="AO2407" i="1"/>
  <c r="Z26" i="2"/>
  <c r="AB31" i="2"/>
  <c r="AF25" i="2"/>
  <c r="Z33" i="2"/>
  <c r="L7" i="2"/>
  <c r="V13" i="2"/>
  <c r="AZ43" i="2"/>
  <c r="AP36" i="2"/>
  <c r="AF37" i="2"/>
  <c r="AV37" i="2"/>
  <c r="AN37" i="2"/>
  <c r="BD37" i="2"/>
  <c r="T37" i="2"/>
  <c r="V37" i="2"/>
  <c r="AX37" i="2"/>
  <c r="AZ37" i="2"/>
  <c r="AB37" i="2"/>
  <c r="BB37" i="2"/>
  <c r="AH37" i="2"/>
  <c r="L37" i="2"/>
  <c r="AL37" i="2"/>
  <c r="AP37" i="2"/>
  <c r="D37" i="19"/>
  <c r="E37" i="19" s="1"/>
  <c r="O42" i="2"/>
  <c r="F2407" i="1"/>
  <c r="AJ47" i="2"/>
  <c r="L33" i="2"/>
  <c r="X34" i="2"/>
  <c r="BB39" i="2"/>
  <c r="AF44" i="2"/>
  <c r="AV44" i="2"/>
  <c r="X44" i="2"/>
  <c r="AZ44" i="2"/>
  <c r="Z44" i="2"/>
  <c r="AD44" i="2"/>
  <c r="AH44" i="2"/>
  <c r="AL44" i="2"/>
  <c r="L44" i="2"/>
  <c r="AR44" i="2"/>
  <c r="AX44" i="2"/>
  <c r="T44" i="2"/>
  <c r="N44" i="2"/>
  <c r="D44" i="19"/>
  <c r="L25" i="2"/>
  <c r="R37" i="2"/>
  <c r="AT41" i="2"/>
  <c r="AP43" i="2"/>
  <c r="Z40" i="2"/>
  <c r="AJ50" i="2"/>
  <c r="AF45" i="2"/>
  <c r="X49" i="2"/>
  <c r="O48" i="2"/>
  <c r="F2923" i="1"/>
  <c r="AV50" i="2"/>
  <c r="AR53" i="2"/>
  <c r="AZ53" i="2"/>
  <c r="BB53" i="2"/>
  <c r="AN53" i="2"/>
  <c r="AP53" i="2"/>
  <c r="P53" i="2"/>
  <c r="AV53" i="2"/>
  <c r="R53" i="2"/>
  <c r="X53" i="2"/>
  <c r="AF53" i="2"/>
  <c r="AH53" i="2"/>
  <c r="D53" i="19"/>
  <c r="M55" i="1"/>
  <c r="M39" i="1"/>
  <c r="BD39" i="2"/>
  <c r="M63" i="1"/>
  <c r="AP39" i="2"/>
  <c r="M277" i="1"/>
  <c r="M223" i="1"/>
  <c r="M568" i="1"/>
  <c r="M413" i="1"/>
  <c r="M558" i="1"/>
  <c r="M662" i="1"/>
  <c r="M856" i="1"/>
  <c r="M762" i="1"/>
  <c r="M977" i="1"/>
  <c r="M1146" i="1"/>
  <c r="M1203" i="1"/>
  <c r="M1255" i="1"/>
  <c r="M1465" i="1"/>
  <c r="M1481" i="1"/>
  <c r="M1497" i="1"/>
  <c r="M1216" i="1"/>
  <c r="M1675" i="1"/>
  <c r="M1907" i="1"/>
  <c r="M2214" i="1"/>
  <c r="M2143" i="1"/>
  <c r="M2223" i="1"/>
  <c r="M2420" i="1"/>
  <c r="M2593" i="1"/>
  <c r="M2868" i="1"/>
  <c r="M3080" i="1"/>
  <c r="M2668" i="1"/>
  <c r="M2962" i="1"/>
  <c r="M2735" i="1"/>
  <c r="M3018" i="1"/>
  <c r="M3212" i="1"/>
  <c r="M3174" i="1"/>
  <c r="M293" i="23"/>
  <c r="M443" i="23"/>
  <c r="M508" i="23"/>
  <c r="M572" i="23"/>
  <c r="M634" i="23"/>
  <c r="M731" i="23"/>
  <c r="M354" i="23"/>
  <c r="M330" i="23"/>
  <c r="M463" i="23"/>
  <c r="M592" i="23"/>
  <c r="M60" i="23"/>
  <c r="M379" i="23"/>
  <c r="M334" i="23"/>
  <c r="M878" i="23"/>
  <c r="M1190" i="23"/>
  <c r="M922" i="23"/>
  <c r="M1002" i="23"/>
  <c r="M910" i="23"/>
  <c r="M1246" i="23"/>
  <c r="AD5" i="2"/>
  <c r="S22" i="2"/>
  <c r="AM1244" i="1"/>
  <c r="AV35" i="2"/>
  <c r="AX35" i="2"/>
  <c r="AL35" i="2"/>
  <c r="BB35" i="2"/>
  <c r="AR35" i="2"/>
  <c r="N35" i="2"/>
  <c r="AZ35" i="2"/>
  <c r="AB35" i="2"/>
  <c r="AD35" i="2"/>
  <c r="AJ35" i="2"/>
  <c r="AN35" i="2"/>
  <c r="D35" i="19"/>
  <c r="R46" i="2"/>
  <c r="T23" i="2"/>
  <c r="AJ23" i="2"/>
  <c r="AZ23" i="2"/>
  <c r="AL23" i="2"/>
  <c r="BB23" i="2"/>
  <c r="BD23" i="2"/>
  <c r="AP23" i="2"/>
  <c r="AT23" i="2"/>
  <c r="L23" i="2"/>
  <c r="AB23" i="2"/>
  <c r="AD23" i="2"/>
  <c r="AR23" i="2"/>
  <c r="D23" i="19"/>
  <c r="AP26" i="2"/>
  <c r="R26" i="2"/>
  <c r="AP13" i="2"/>
  <c r="V5" i="2"/>
  <c r="BL11" i="2"/>
  <c r="BI11" i="2"/>
  <c r="BJ11" i="2"/>
  <c r="BK11" i="2"/>
  <c r="G10" i="4"/>
  <c r="H10" i="4"/>
  <c r="F10" i="4"/>
  <c r="AJ6" i="2"/>
  <c r="X23" i="2"/>
  <c r="BJ27" i="2"/>
  <c r="AZ45" i="2"/>
  <c r="S48" i="2"/>
  <c r="AM2923" i="1"/>
  <c r="AB40" i="2"/>
  <c r="BB40" i="2"/>
  <c r="AT40" i="2"/>
  <c r="AD40" i="2"/>
  <c r="AF40" i="2"/>
  <c r="AZ40" i="2"/>
  <c r="BD40" i="2"/>
  <c r="R40" i="2"/>
  <c r="T40" i="2"/>
  <c r="AN40" i="2"/>
  <c r="AP40" i="2"/>
  <c r="AV40" i="2"/>
  <c r="D40" i="19"/>
  <c r="M244" i="1"/>
  <c r="X4" i="2"/>
  <c r="P7" i="2"/>
  <c r="X3" i="2"/>
  <c r="AB13" i="2"/>
  <c r="V3" i="2"/>
  <c r="R8" i="2"/>
  <c r="Z12" i="2"/>
  <c r="AP12" i="2"/>
  <c r="AB12" i="2"/>
  <c r="AR12" i="2"/>
  <c r="AD12" i="2"/>
  <c r="AT12" i="2"/>
  <c r="AF12" i="2"/>
  <c r="AV12" i="2"/>
  <c r="AX12" i="2"/>
  <c r="AZ12" i="2"/>
  <c r="BB12" i="2"/>
  <c r="X12" i="2"/>
  <c r="BD12" i="2"/>
  <c r="D12" i="19"/>
  <c r="P3" i="2"/>
  <c r="V6" i="2"/>
  <c r="R12" i="2"/>
  <c r="Q24" i="2"/>
  <c r="AL1286" i="1"/>
  <c r="X20" i="2"/>
  <c r="K24" i="2"/>
  <c r="D1286" i="1"/>
  <c r="G1286" i="1"/>
  <c r="C1286" i="1"/>
  <c r="AM54" i="2"/>
  <c r="AH25" i="2"/>
  <c r="AR31" i="2"/>
  <c r="AR25" i="2"/>
  <c r="AT31" i="2"/>
  <c r="AP35" i="2"/>
  <c r="X35" i="2"/>
  <c r="L38" i="2"/>
  <c r="AB38" i="2"/>
  <c r="AJ38" i="2"/>
  <c r="AZ38" i="2"/>
  <c r="AH38" i="2"/>
  <c r="AT38" i="2"/>
  <c r="AV38" i="2"/>
  <c r="AX38" i="2"/>
  <c r="BB38" i="2"/>
  <c r="BD38" i="2"/>
  <c r="N38" i="2"/>
  <c r="AD38" i="2"/>
  <c r="AF38" i="2"/>
  <c r="AL38" i="2"/>
  <c r="D38" i="19"/>
  <c r="AP25" i="2"/>
  <c r="N15" i="2"/>
  <c r="AV33" i="2"/>
  <c r="AJ28" i="2"/>
  <c r="AL28" i="2"/>
  <c r="X28" i="2"/>
  <c r="AR28" i="2"/>
  <c r="AT28" i="2"/>
  <c r="AV28" i="2"/>
  <c r="AX28" i="2"/>
  <c r="P28" i="2"/>
  <c r="AZ28" i="2"/>
  <c r="D28" i="19"/>
  <c r="AX26" i="2"/>
  <c r="P35" i="2"/>
  <c r="AR50" i="2"/>
  <c r="AH49" i="2"/>
  <c r="U48" i="2"/>
  <c r="AN2923" i="1"/>
  <c r="P41" i="2"/>
  <c r="N49" i="2"/>
  <c r="M312" i="1"/>
  <c r="V36" i="2"/>
  <c r="M215" i="1"/>
  <c r="M285" i="1"/>
  <c r="M515" i="1"/>
  <c r="M547" i="1"/>
  <c r="M738" i="1"/>
  <c r="M802" i="1"/>
  <c r="M1066" i="1"/>
  <c r="M1074" i="1"/>
  <c r="M1185" i="1"/>
  <c r="M1340" i="1"/>
  <c r="M2185" i="1"/>
  <c r="M2444" i="1"/>
  <c r="AN3" i="2"/>
  <c r="M2670" i="1"/>
  <c r="M2697" i="1"/>
  <c r="M2729" i="1"/>
  <c r="M2769" i="1"/>
  <c r="M2727" i="1"/>
  <c r="M2930" i="1"/>
  <c r="M3204" i="1"/>
  <c r="M342" i="23"/>
  <c r="M695" i="23"/>
  <c r="M145" i="23"/>
  <c r="M638" i="23"/>
  <c r="M116" i="23"/>
  <c r="M715" i="23"/>
  <c r="M954" i="23"/>
  <c r="M942" i="23"/>
  <c r="M990" i="23"/>
  <c r="K690" i="23"/>
  <c r="J690" i="23"/>
  <c r="L690" i="23"/>
  <c r="P5" i="2"/>
  <c r="AF5" i="2"/>
  <c r="AV5" i="2"/>
  <c r="AX5" i="2"/>
  <c r="AZ5" i="2"/>
  <c r="BB5" i="2"/>
  <c r="X5" i="2"/>
  <c r="AN5" i="2"/>
  <c r="BD5" i="2"/>
  <c r="Z5" i="2"/>
  <c r="AB5" i="2"/>
  <c r="AR5" i="2"/>
  <c r="D5" i="19"/>
  <c r="AD10" i="2"/>
  <c r="AT10" i="2"/>
  <c r="P10" i="2"/>
  <c r="AF10" i="2"/>
  <c r="AV10" i="2"/>
  <c r="AH10" i="2"/>
  <c r="AX10" i="2"/>
  <c r="AZ10" i="2"/>
  <c r="AL10" i="2"/>
  <c r="BB10" i="2"/>
  <c r="AN10" i="2"/>
  <c r="BD10" i="2"/>
  <c r="AB10" i="2"/>
  <c r="AR10" i="2"/>
  <c r="D10" i="19"/>
  <c r="AF30" i="2"/>
  <c r="L30" i="2"/>
  <c r="AD30" i="2"/>
  <c r="AV30" i="2"/>
  <c r="AJ30" i="2"/>
  <c r="AZ30" i="2"/>
  <c r="T30" i="2"/>
  <c r="AL30" i="2"/>
  <c r="AX30" i="2"/>
  <c r="Z30" i="2"/>
  <c r="AH30" i="2"/>
  <c r="AP30" i="2"/>
  <c r="D30" i="19"/>
  <c r="BB46" i="2"/>
  <c r="AT46" i="2"/>
  <c r="AP46" i="2"/>
  <c r="AR46" i="2"/>
  <c r="AV46" i="2"/>
  <c r="Z46" i="2"/>
  <c r="AX46" i="2"/>
  <c r="AZ46" i="2"/>
  <c r="BD46" i="2"/>
  <c r="L46" i="2"/>
  <c r="N46" i="2"/>
  <c r="AH46" i="2"/>
  <c r="AJ46" i="2"/>
  <c r="D46" i="19"/>
  <c r="N16" i="2"/>
  <c r="AF16" i="2"/>
  <c r="AV16" i="2"/>
  <c r="AH16" i="2"/>
  <c r="AX16" i="2"/>
  <c r="AZ16" i="2"/>
  <c r="BB16" i="2"/>
  <c r="BD16" i="2"/>
  <c r="Z16" i="2"/>
  <c r="AB16" i="2"/>
  <c r="AR16" i="2"/>
  <c r="L16" i="2"/>
  <c r="D16" i="19"/>
  <c r="Q22" i="2"/>
  <c r="AL1244" i="1"/>
  <c r="AD20" i="2"/>
  <c r="L10" i="2"/>
  <c r="W22" i="2"/>
  <c r="AO1244" i="1"/>
  <c r="K32" i="2"/>
  <c r="C1845" i="1"/>
  <c r="D1845" i="1"/>
  <c r="E1845" i="1"/>
  <c r="G1845" i="1"/>
  <c r="F27" i="2"/>
  <c r="F26" i="4"/>
  <c r="G26" i="4"/>
  <c r="H26" i="4"/>
  <c r="AN7" i="2"/>
  <c r="BD7" i="2"/>
  <c r="Z7" i="2"/>
  <c r="AP7" i="2"/>
  <c r="AF7" i="2"/>
  <c r="AV7" i="2"/>
  <c r="AJ7" i="2"/>
  <c r="AZ7" i="2"/>
  <c r="AL7" i="2"/>
  <c r="D7" i="19"/>
  <c r="T35" i="2"/>
  <c r="P26" i="2"/>
  <c r="AH26" i="2"/>
  <c r="V26" i="2"/>
  <c r="AN26" i="2"/>
  <c r="AT26" i="2"/>
  <c r="BB26" i="2"/>
  <c r="AJ26" i="2"/>
  <c r="AV26" i="2"/>
  <c r="D26" i="19"/>
  <c r="AD46" i="2"/>
  <c r="P46" i="2"/>
  <c r="AL47" i="2"/>
  <c r="BB47" i="2"/>
  <c r="AD47" i="2"/>
  <c r="AX47" i="2"/>
  <c r="P47" i="2"/>
  <c r="T47" i="2"/>
  <c r="AR47" i="2"/>
  <c r="AB47" i="2"/>
  <c r="AT47" i="2"/>
  <c r="AV47" i="2"/>
  <c r="D47" i="19"/>
  <c r="AK54" i="2"/>
  <c r="K48" i="2"/>
  <c r="G2923" i="1"/>
  <c r="AO2923" i="1"/>
  <c r="C2923" i="1"/>
  <c r="D2923" i="1"/>
  <c r="E2923" i="1"/>
  <c r="M325" i="1"/>
  <c r="M491" i="1"/>
  <c r="M1476" i="1"/>
  <c r="M1508" i="1"/>
  <c r="M1540" i="1"/>
  <c r="M1573" i="1"/>
  <c r="M1468" i="1"/>
  <c r="M1500" i="1"/>
  <c r="M1532" i="1"/>
  <c r="M1565" i="1"/>
  <c r="M1597" i="1"/>
  <c r="M2409" i="1"/>
  <c r="M2425" i="1"/>
  <c r="M2441" i="1"/>
  <c r="M2458" i="1"/>
  <c r="M2474" i="1"/>
  <c r="M2490" i="1"/>
  <c r="M2506" i="1"/>
  <c r="M2522" i="1"/>
  <c r="M2539" i="1"/>
  <c r="M2555" i="1"/>
  <c r="M2571" i="1"/>
  <c r="M2587" i="1"/>
  <c r="M2148" i="1"/>
  <c r="M2196" i="1"/>
  <c r="M2661" i="1"/>
  <c r="M2896" i="1"/>
  <c r="M3178" i="1"/>
  <c r="M3196" i="1"/>
  <c r="M2946" i="1"/>
  <c r="M3101" i="1"/>
  <c r="M459" i="23"/>
  <c r="M524" i="23"/>
  <c r="M588" i="23"/>
  <c r="M650" i="23"/>
  <c r="M723" i="23"/>
  <c r="M431" i="23"/>
  <c r="M560" i="23"/>
  <c r="M686" i="23"/>
  <c r="J172" i="23"/>
  <c r="K172" i="23"/>
  <c r="L172" i="23"/>
  <c r="M711" i="23"/>
  <c r="K1575" i="23"/>
  <c r="L1575" i="23"/>
  <c r="J1575" i="23"/>
  <c r="AB20" i="2"/>
  <c r="AF20" i="2"/>
  <c r="AV20" i="2"/>
  <c r="AX20" i="2"/>
  <c r="AJ20" i="2"/>
  <c r="AZ20" i="2"/>
  <c r="V20" i="2"/>
  <c r="BB20" i="2"/>
  <c r="AN20" i="2"/>
  <c r="BD20" i="2"/>
  <c r="Z20" i="2"/>
  <c r="AP20" i="2"/>
  <c r="D20" i="19"/>
  <c r="AX4" i="2"/>
  <c r="AJ4" i="2"/>
  <c r="AZ4" i="2"/>
  <c r="AL4" i="2"/>
  <c r="BB4" i="2"/>
  <c r="BD4" i="2"/>
  <c r="AR4" i="2"/>
  <c r="AT4" i="2"/>
  <c r="D4" i="19"/>
  <c r="S24" i="2"/>
  <c r="AM1286" i="1"/>
  <c r="AF4" i="2"/>
  <c r="M22" i="2"/>
  <c r="E1244" i="1"/>
  <c r="S32" i="2"/>
  <c r="AM1845" i="1"/>
  <c r="R30" i="2"/>
  <c r="AZ33" i="2"/>
  <c r="BB33" i="2"/>
  <c r="AD33" i="2"/>
  <c r="AF33" i="2"/>
  <c r="AN33" i="2"/>
  <c r="AR33" i="2"/>
  <c r="R33" i="2"/>
  <c r="X33" i="2"/>
  <c r="AB33" i="2"/>
  <c r="BD33" i="2"/>
  <c r="D33" i="19"/>
  <c r="X30" i="2"/>
  <c r="AT35" i="2"/>
  <c r="G27" i="2"/>
  <c r="AX31" i="2"/>
  <c r="T31" i="2"/>
  <c r="AZ31" i="2"/>
  <c r="BB31" i="2"/>
  <c r="AP31" i="2"/>
  <c r="AV31" i="2"/>
  <c r="P31" i="2"/>
  <c r="Z31" i="2"/>
  <c r="AF31" i="2"/>
  <c r="AN31" i="2"/>
  <c r="D31" i="19"/>
  <c r="AB45" i="2"/>
  <c r="V45" i="2"/>
  <c r="AV45" i="2"/>
  <c r="Z45" i="2"/>
  <c r="AD45" i="2"/>
  <c r="BB45" i="2"/>
  <c r="AJ45" i="2"/>
  <c r="AL45" i="2"/>
  <c r="R45" i="2"/>
  <c r="T45" i="2"/>
  <c r="AP45" i="2"/>
  <c r="AR45" i="2"/>
  <c r="D45" i="19"/>
  <c r="AN43" i="2"/>
  <c r="AB43" i="2"/>
  <c r="AJ43" i="2"/>
  <c r="AL43" i="2"/>
  <c r="BB43" i="2"/>
  <c r="BD43" i="2"/>
  <c r="AF43" i="2"/>
  <c r="X43" i="2"/>
  <c r="D43" i="19"/>
  <c r="M302" i="1"/>
  <c r="AB6" i="2"/>
  <c r="V10" i="2"/>
  <c r="L13" i="2"/>
  <c r="AB7" i="2"/>
  <c r="N10" i="2"/>
  <c r="V4" i="2"/>
  <c r="L8" i="2"/>
  <c r="AB8" i="2"/>
  <c r="AD8" i="2"/>
  <c r="AV8" i="2"/>
  <c r="AX8" i="2"/>
  <c r="T8" i="2"/>
  <c r="AJ8" i="2"/>
  <c r="AZ8" i="2"/>
  <c r="BB8" i="2"/>
  <c r="X8" i="2"/>
  <c r="BD8" i="2"/>
  <c r="AP8" i="2"/>
  <c r="D8" i="19"/>
  <c r="AD4" i="2"/>
  <c r="X6" i="2"/>
  <c r="Z13" i="2"/>
  <c r="T13" i="2"/>
  <c r="R4" i="2"/>
  <c r="T10" i="2"/>
  <c r="L15" i="2"/>
  <c r="V16" i="2"/>
  <c r="R5" i="2"/>
  <c r="AL20" i="2"/>
  <c r="AV4" i="2"/>
  <c r="AV15" i="2"/>
  <c r="O24" i="2"/>
  <c r="F1286" i="1"/>
  <c r="AH20" i="2"/>
  <c r="N20" i="2"/>
  <c r="AZ26" i="2"/>
  <c r="AR40" i="2"/>
  <c r="AT33" i="2"/>
  <c r="AD31" i="2"/>
  <c r="AF35" i="2"/>
  <c r="T26" i="2"/>
  <c r="AD43" i="2"/>
  <c r="L26" i="2"/>
  <c r="AH35" i="2"/>
  <c r="AD7" i="2"/>
  <c r="P40" i="2"/>
  <c r="AH31" i="2"/>
  <c r="Q42" i="2"/>
  <c r="AL2407" i="1"/>
  <c r="V43" i="2"/>
  <c r="BD45" i="2"/>
  <c r="AR30" i="2"/>
  <c r="N26" i="2"/>
  <c r="AF39" i="2"/>
  <c r="AV39" i="2"/>
  <c r="R39" i="2"/>
  <c r="AX39" i="2"/>
  <c r="AL39" i="2"/>
  <c r="T39" i="2"/>
  <c r="AZ39" i="2"/>
  <c r="AN39" i="2"/>
  <c r="N39" i="2"/>
  <c r="AD39" i="2"/>
  <c r="AJ39" i="2"/>
  <c r="D39" i="19"/>
  <c r="N45" i="2"/>
  <c r="BD35" i="2"/>
  <c r="BD52" i="2"/>
  <c r="AP52" i="2"/>
  <c r="AV52" i="2"/>
  <c r="AH52" i="2"/>
  <c r="AX52" i="2"/>
  <c r="AZ52" i="2"/>
  <c r="V52" i="2"/>
  <c r="BB52" i="2"/>
  <c r="AB52" i="2"/>
  <c r="AD52" i="2"/>
  <c r="AJ52" i="2"/>
  <c r="L52" i="2"/>
  <c r="N52" i="2"/>
  <c r="AL52" i="2"/>
  <c r="AR52" i="2"/>
  <c r="AT52" i="2"/>
  <c r="D52" i="19"/>
  <c r="E52" i="19" s="1"/>
  <c r="L47" i="2"/>
  <c r="X47" i="2"/>
  <c r="AX43" i="2"/>
  <c r="AN47" i="2"/>
  <c r="AX45" i="2"/>
  <c r="T50" i="2"/>
  <c r="AN50" i="2"/>
  <c r="L50" i="2"/>
  <c r="AN49" i="2"/>
  <c r="T52" i="2"/>
  <c r="M144" i="1"/>
  <c r="M127" i="1"/>
  <c r="AF51" i="2"/>
  <c r="AV51" i="2"/>
  <c r="R51" i="2"/>
  <c r="AX51" i="2"/>
  <c r="BD51" i="2"/>
  <c r="N51" i="2"/>
  <c r="AT51" i="2"/>
  <c r="T51" i="2"/>
  <c r="AZ51" i="2"/>
  <c r="V51" i="2"/>
  <c r="AB51" i="2"/>
  <c r="AD51" i="2"/>
  <c r="AJ51" i="2"/>
  <c r="AL51" i="2"/>
  <c r="L51" i="2"/>
  <c r="D51" i="19"/>
  <c r="M357" i="1"/>
  <c r="M407" i="1"/>
  <c r="M424" i="1"/>
  <c r="M440" i="1"/>
  <c r="M472" i="1"/>
  <c r="M373" i="1"/>
  <c r="M405" i="1"/>
  <c r="M454" i="1"/>
  <c r="M636" i="1"/>
  <c r="M754" i="1"/>
  <c r="M1292" i="1"/>
  <c r="M1421" i="1"/>
  <c r="M1616" i="1"/>
  <c r="M1605" i="1"/>
  <c r="M2226" i="1"/>
  <c r="M2428" i="1"/>
  <c r="M2737" i="1"/>
  <c r="M3145" i="1"/>
  <c r="M3088" i="1"/>
  <c r="M2863" i="1"/>
  <c r="M3253" i="1"/>
  <c r="M245" i="23"/>
  <c r="M3113" i="1"/>
  <c r="M310" i="23"/>
  <c r="M735" i="23"/>
  <c r="M387" i="23"/>
  <c r="M479" i="23"/>
  <c r="M608" i="23"/>
  <c r="M451" i="23"/>
  <c r="M483" i="23"/>
  <c r="M516" i="23"/>
  <c r="M548" i="23"/>
  <c r="M580" i="23"/>
  <c r="M612" i="23"/>
  <c r="M642" i="23"/>
  <c r="M674" i="23"/>
  <c r="M1503" i="23"/>
  <c r="M1527" i="23"/>
  <c r="M803" i="23"/>
  <c r="M1240" i="1" l="1"/>
  <c r="H27" i="4"/>
  <c r="M1544" i="1"/>
  <c r="F28" i="4"/>
  <c r="M339" i="1"/>
  <c r="M1243" i="1"/>
  <c r="M1844" i="1"/>
  <c r="M1837" i="1"/>
  <c r="M1835" i="1"/>
  <c r="M1840" i="1"/>
  <c r="M1232" i="1"/>
  <c r="M1231" i="1"/>
  <c r="M338" i="1"/>
  <c r="M1230" i="1"/>
  <c r="G3" i="4"/>
  <c r="M2402" i="1"/>
  <c r="M1234" i="1"/>
  <c r="M1272" i="1"/>
  <c r="M1284" i="1"/>
  <c r="M1843" i="1"/>
  <c r="M2910" i="1"/>
  <c r="M336" i="1"/>
  <c r="M1281" i="1"/>
  <c r="H342" i="1"/>
  <c r="M2914" i="1"/>
  <c r="M1273" i="1"/>
  <c r="F27" i="4"/>
  <c r="M736" i="1"/>
  <c r="H28" i="4"/>
  <c r="M334" i="1"/>
  <c r="H3" i="4"/>
  <c r="F52" i="4"/>
  <c r="M1283" i="1"/>
  <c r="M931" i="1"/>
  <c r="M1285" i="1"/>
  <c r="M1278" i="1"/>
  <c r="M1282" i="1"/>
  <c r="M1327" i="23"/>
  <c r="M2404" i="1"/>
  <c r="M2916" i="1"/>
  <c r="M1276" i="1"/>
  <c r="M2912" i="1"/>
  <c r="M1043" i="23"/>
  <c r="M2917" i="1"/>
  <c r="M2920" i="1"/>
  <c r="M1286" i="23"/>
  <c r="M2921" i="1"/>
  <c r="M1228" i="1"/>
  <c r="M2909" i="1"/>
  <c r="M1836" i="1"/>
  <c r="M1280" i="1"/>
  <c r="M1274" i="1"/>
  <c r="M2919" i="1"/>
  <c r="M1275" i="1"/>
  <c r="M1242" i="1"/>
  <c r="M1236" i="1"/>
  <c r="M1839" i="1"/>
  <c r="M2918" i="1"/>
  <c r="M2915" i="1"/>
  <c r="M1842" i="1"/>
  <c r="M2922" i="1"/>
  <c r="M2405" i="1"/>
  <c r="M1841" i="1"/>
  <c r="M335" i="1"/>
  <c r="M2403" i="1"/>
  <c r="H52" i="4"/>
  <c r="G39" i="4"/>
  <c r="G27" i="4"/>
  <c r="I27" i="4" s="1"/>
  <c r="M1279" i="1"/>
  <c r="G52" i="4"/>
  <c r="F39" i="4"/>
  <c r="G19" i="2"/>
  <c r="M2913" i="1"/>
  <c r="M1277" i="1"/>
  <c r="M1575" i="23"/>
  <c r="M2911" i="1"/>
  <c r="M172" i="23"/>
  <c r="M690" i="23"/>
  <c r="M1270" i="1"/>
  <c r="H5" i="4"/>
  <c r="F29" i="2"/>
  <c r="G29" i="2"/>
  <c r="I29" i="2" s="1"/>
  <c r="J29" i="2" s="1"/>
  <c r="I16" i="4"/>
  <c r="M1237" i="1"/>
  <c r="BI29" i="2"/>
  <c r="M267" i="1"/>
  <c r="G28" i="4"/>
  <c r="BK29" i="2"/>
  <c r="BL29" i="2"/>
  <c r="M1229" i="1"/>
  <c r="G60" i="3"/>
  <c r="H1845" i="1"/>
  <c r="H29" i="2"/>
  <c r="M347" i="1"/>
  <c r="BJ29" i="2"/>
  <c r="M830" i="1"/>
  <c r="H19" i="2"/>
  <c r="D18" i="4" s="1"/>
  <c r="H1286" i="1"/>
  <c r="F19" i="2"/>
  <c r="BI19" i="2"/>
  <c r="H2407" i="1"/>
  <c r="BJ19" i="2"/>
  <c r="F5" i="4"/>
  <c r="H33" i="4"/>
  <c r="M1226" i="1"/>
  <c r="BK19" i="2"/>
  <c r="G18" i="4"/>
  <c r="G5" i="4"/>
  <c r="G33" i="4"/>
  <c r="I33" i="4" s="1"/>
  <c r="H18" i="4"/>
  <c r="M419" i="1"/>
  <c r="BK6" i="2"/>
  <c r="G20" i="4"/>
  <c r="F18" i="4"/>
  <c r="I28" i="4"/>
  <c r="BL19" i="2"/>
  <c r="G20" i="2"/>
  <c r="H2923" i="1"/>
  <c r="BL34" i="2"/>
  <c r="G5" i="2"/>
  <c r="F19" i="19"/>
  <c r="E19" i="19"/>
  <c r="F11" i="2"/>
  <c r="I11" i="2" s="1"/>
  <c r="J11" i="2" s="1"/>
  <c r="H1244" i="1"/>
  <c r="F34" i="2"/>
  <c r="A33" i="4" s="1"/>
  <c r="BJ5" i="2"/>
  <c r="F5" i="2"/>
  <c r="A4" i="4" s="1"/>
  <c r="G6" i="2"/>
  <c r="F53" i="2"/>
  <c r="H17" i="2"/>
  <c r="G4" i="2"/>
  <c r="BK17" i="2"/>
  <c r="F17" i="2"/>
  <c r="B16" i="4" s="1"/>
  <c r="M1460" i="1"/>
  <c r="H4" i="2"/>
  <c r="F39" i="2"/>
  <c r="B38" i="4" s="1"/>
  <c r="H40" i="2"/>
  <c r="H11" i="2"/>
  <c r="BI17" i="2"/>
  <c r="I10" i="4"/>
  <c r="BL6" i="2"/>
  <c r="E51" i="19"/>
  <c r="F51" i="19"/>
  <c r="BL4" i="2"/>
  <c r="BK28" i="2"/>
  <c r="BI28" i="2"/>
  <c r="E23" i="19"/>
  <c r="F23" i="19"/>
  <c r="E35" i="19"/>
  <c r="F35" i="19"/>
  <c r="C22" i="2"/>
  <c r="N22" i="2" s="1"/>
  <c r="K54" i="2"/>
  <c r="F42" i="4"/>
  <c r="G42" i="4"/>
  <c r="H42" i="4"/>
  <c r="F43" i="2"/>
  <c r="H43" i="2"/>
  <c r="BL43" i="2"/>
  <c r="BJ43" i="2"/>
  <c r="BK43" i="2"/>
  <c r="G43" i="2"/>
  <c r="BI43" i="2"/>
  <c r="E41" i="19"/>
  <c r="F41" i="19"/>
  <c r="F36" i="19"/>
  <c r="E36" i="19"/>
  <c r="E17" i="19"/>
  <c r="F17" i="19"/>
  <c r="G40" i="2"/>
  <c r="BL39" i="2"/>
  <c r="BI20" i="2"/>
  <c r="F39" i="19"/>
  <c r="E39" i="19"/>
  <c r="BJ26" i="2"/>
  <c r="F25" i="4"/>
  <c r="G25" i="4"/>
  <c r="H25" i="4"/>
  <c r="H26" i="2"/>
  <c r="BL26" i="2"/>
  <c r="F26" i="2"/>
  <c r="G26" i="2"/>
  <c r="BI26" i="2"/>
  <c r="BK26" i="2"/>
  <c r="BJ8" i="2"/>
  <c r="F8" i="2"/>
  <c r="BK8" i="2"/>
  <c r="H7" i="4"/>
  <c r="G7" i="4"/>
  <c r="F7" i="4"/>
  <c r="H8" i="2"/>
  <c r="BI8" i="2"/>
  <c r="BL8" i="2"/>
  <c r="G8" i="2"/>
  <c r="F4" i="19"/>
  <c r="E4" i="19"/>
  <c r="C48" i="2"/>
  <c r="R48" i="2" s="1"/>
  <c r="Q54" i="2"/>
  <c r="H6" i="2"/>
  <c r="F30" i="19"/>
  <c r="E30" i="19"/>
  <c r="E21" i="19"/>
  <c r="F21" i="19"/>
  <c r="BJ14" i="2"/>
  <c r="G14" i="2"/>
  <c r="BL14" i="2"/>
  <c r="BI14" i="2"/>
  <c r="H14" i="2"/>
  <c r="BK14" i="2"/>
  <c r="F6" i="2"/>
  <c r="G17" i="2"/>
  <c r="E50" i="19"/>
  <c r="F50" i="19"/>
  <c r="BK5" i="2"/>
  <c r="G38" i="4"/>
  <c r="H20" i="2"/>
  <c r="J1845" i="1"/>
  <c r="AP1845" i="1"/>
  <c r="K1845" i="1"/>
  <c r="AQ1845" i="1"/>
  <c r="L1845" i="1"/>
  <c r="AR1845" i="1"/>
  <c r="AS1845" i="1"/>
  <c r="F16" i="19"/>
  <c r="E16" i="19"/>
  <c r="E46" i="19"/>
  <c r="F46" i="19"/>
  <c r="BL40" i="2"/>
  <c r="G53" i="2"/>
  <c r="BI53" i="2"/>
  <c r="BJ53" i="2"/>
  <c r="BJ44" i="2"/>
  <c r="F44" i="2"/>
  <c r="BK44" i="2"/>
  <c r="F43" i="4"/>
  <c r="G43" i="4"/>
  <c r="H43" i="4"/>
  <c r="BI44" i="2"/>
  <c r="H44" i="2"/>
  <c r="BL44" i="2"/>
  <c r="G44" i="2"/>
  <c r="F28" i="2"/>
  <c r="BK4" i="2"/>
  <c r="BI3" i="2"/>
  <c r="BJ3" i="2"/>
  <c r="F3" i="2"/>
  <c r="H2" i="4"/>
  <c r="F2" i="4"/>
  <c r="G2" i="4"/>
  <c r="H3" i="2"/>
  <c r="BK3" i="2"/>
  <c r="BL3" i="2"/>
  <c r="G3" i="2"/>
  <c r="F13" i="19"/>
  <c r="E13" i="19"/>
  <c r="F18" i="19"/>
  <c r="E18" i="19"/>
  <c r="BJ18" i="2"/>
  <c r="G18" i="2"/>
  <c r="F17" i="4"/>
  <c r="G17" i="4"/>
  <c r="H17" i="4"/>
  <c r="H18" i="2"/>
  <c r="BL18" i="2"/>
  <c r="BK18" i="2"/>
  <c r="BI18" i="2"/>
  <c r="F18" i="2"/>
  <c r="BJ34" i="2"/>
  <c r="G34" i="2"/>
  <c r="H34" i="2"/>
  <c r="BL17" i="2"/>
  <c r="B71" i="3"/>
  <c r="F4" i="2"/>
  <c r="H13" i="4"/>
  <c r="G39" i="2"/>
  <c r="F38" i="4"/>
  <c r="G19" i="4"/>
  <c r="BJ47" i="2"/>
  <c r="H46" i="4"/>
  <c r="F46" i="4"/>
  <c r="G46" i="4"/>
  <c r="F47" i="2"/>
  <c r="BL47" i="2"/>
  <c r="G47" i="2"/>
  <c r="H47" i="2"/>
  <c r="BI47" i="2"/>
  <c r="BK47" i="2"/>
  <c r="F14" i="4"/>
  <c r="G14" i="4"/>
  <c r="H14" i="4"/>
  <c r="BL15" i="2"/>
  <c r="G15" i="2"/>
  <c r="H15" i="2"/>
  <c r="BK15" i="2"/>
  <c r="F15" i="2"/>
  <c r="BJ15" i="2"/>
  <c r="BI15" i="2"/>
  <c r="BJ17" i="2"/>
  <c r="F31" i="19"/>
  <c r="E31" i="19"/>
  <c r="C32" i="2"/>
  <c r="V32" i="2" s="1"/>
  <c r="BJ40" i="2"/>
  <c r="BJ38" i="2"/>
  <c r="H37" i="4"/>
  <c r="G37" i="4"/>
  <c r="F37" i="4"/>
  <c r="BK38" i="2"/>
  <c r="G38" i="2"/>
  <c r="H38" i="2"/>
  <c r="BI38" i="2"/>
  <c r="BL38" i="2"/>
  <c r="F38" i="2"/>
  <c r="F24" i="4"/>
  <c r="G24" i="4"/>
  <c r="H24" i="4"/>
  <c r="G25" i="2"/>
  <c r="BI25" i="2"/>
  <c r="H25" i="2"/>
  <c r="BJ25" i="2"/>
  <c r="F25" i="2"/>
  <c r="BK25" i="2"/>
  <c r="BL25" i="2"/>
  <c r="H49" i="2"/>
  <c r="BL49" i="2"/>
  <c r="G48" i="4"/>
  <c r="H48" i="4"/>
  <c r="F48" i="4"/>
  <c r="BI49" i="2"/>
  <c r="G49" i="2"/>
  <c r="F49" i="2"/>
  <c r="BK49" i="2"/>
  <c r="BJ49" i="2"/>
  <c r="F6" i="19"/>
  <c r="E6" i="19"/>
  <c r="F44" i="4"/>
  <c r="G44" i="4"/>
  <c r="H44" i="4"/>
  <c r="BK45" i="2"/>
  <c r="G45" i="2"/>
  <c r="BL45" i="2"/>
  <c r="F45" i="2"/>
  <c r="BJ45" i="2"/>
  <c r="H45" i="2"/>
  <c r="BI45" i="2"/>
  <c r="BL53" i="2"/>
  <c r="U54" i="2"/>
  <c r="G13" i="4"/>
  <c r="G4" i="4"/>
  <c r="BJ39" i="2"/>
  <c r="H38" i="4"/>
  <c r="F19" i="4"/>
  <c r="F49" i="4"/>
  <c r="G49" i="4"/>
  <c r="H49" i="4"/>
  <c r="BI50" i="2"/>
  <c r="BJ50" i="2"/>
  <c r="F50" i="2"/>
  <c r="G50" i="2"/>
  <c r="BK50" i="2"/>
  <c r="BL50" i="2"/>
  <c r="H50" i="2"/>
  <c r="F8" i="19"/>
  <c r="E8" i="19"/>
  <c r="F43" i="19"/>
  <c r="E43" i="19"/>
  <c r="E33" i="19"/>
  <c r="F33" i="19"/>
  <c r="M54" i="2"/>
  <c r="F3" i="4"/>
  <c r="I3" i="4" s="1"/>
  <c r="I26" i="4"/>
  <c r="F15" i="4"/>
  <c r="G15" i="4"/>
  <c r="H15" i="4"/>
  <c r="BK16" i="2"/>
  <c r="BL16" i="2"/>
  <c r="F16" i="2"/>
  <c r="BJ16" i="2"/>
  <c r="G16" i="2"/>
  <c r="H16" i="2"/>
  <c r="BI16" i="2"/>
  <c r="BK34" i="2"/>
  <c r="F38" i="19"/>
  <c r="E38" i="19"/>
  <c r="AS1286" i="1"/>
  <c r="AQ1286" i="1"/>
  <c r="AR1286" i="1"/>
  <c r="J1286" i="1"/>
  <c r="K1286" i="1"/>
  <c r="L1286" i="1"/>
  <c r="AP1286" i="1"/>
  <c r="E53" i="19"/>
  <c r="F53" i="19"/>
  <c r="H21" i="2"/>
  <c r="F20" i="4"/>
  <c r="AS1244" i="1"/>
  <c r="J1244" i="1"/>
  <c r="K1244" i="1"/>
  <c r="L1244" i="1"/>
  <c r="AP1244" i="1"/>
  <c r="AQ1244" i="1"/>
  <c r="AR1244" i="1"/>
  <c r="F34" i="19"/>
  <c r="E34" i="19"/>
  <c r="BI41" i="2"/>
  <c r="BL41" i="2"/>
  <c r="G40" i="4"/>
  <c r="H40" i="4"/>
  <c r="F40" i="4"/>
  <c r="BJ41" i="2"/>
  <c r="BK41" i="2"/>
  <c r="H41" i="2"/>
  <c r="F41" i="2"/>
  <c r="G41" i="2"/>
  <c r="J2407" i="1"/>
  <c r="AP2407" i="1"/>
  <c r="K2407" i="1"/>
  <c r="AQ2407" i="1"/>
  <c r="L2407" i="1"/>
  <c r="AR2407" i="1"/>
  <c r="AS2407" i="1"/>
  <c r="G35" i="2"/>
  <c r="BJ35" i="2"/>
  <c r="F34" i="4"/>
  <c r="H34" i="4"/>
  <c r="G34" i="4"/>
  <c r="F35" i="2"/>
  <c r="BL35" i="2"/>
  <c r="H35" i="2"/>
  <c r="BI35" i="2"/>
  <c r="BK35" i="2"/>
  <c r="F14" i="2"/>
  <c r="J342" i="1"/>
  <c r="AP342" i="1"/>
  <c r="AQ342" i="1"/>
  <c r="AR342" i="1"/>
  <c r="K342" i="1"/>
  <c r="L342" i="1"/>
  <c r="AS342" i="1"/>
  <c r="F31" i="2"/>
  <c r="BK31" i="2"/>
  <c r="BJ31" i="2"/>
  <c r="G30" i="4"/>
  <c r="H30" i="4"/>
  <c r="F30" i="4"/>
  <c r="BI31" i="2"/>
  <c r="G31" i="2"/>
  <c r="H31" i="2"/>
  <c r="BL31" i="2"/>
  <c r="F13" i="4"/>
  <c r="BI4" i="2"/>
  <c r="F4" i="4"/>
  <c r="BI39" i="2"/>
  <c r="BJ20" i="2"/>
  <c r="H19" i="4"/>
  <c r="H13" i="2"/>
  <c r="F12" i="4"/>
  <c r="G12" i="4"/>
  <c r="H12" i="4"/>
  <c r="BJ13" i="2"/>
  <c r="BL13" i="2"/>
  <c r="G13" i="2"/>
  <c r="BK13" i="2"/>
  <c r="BI13" i="2"/>
  <c r="F13" i="2"/>
  <c r="F26" i="19"/>
  <c r="E26" i="19"/>
  <c r="I27" i="2"/>
  <c r="J27" i="2" s="1"/>
  <c r="C26" i="4"/>
  <c r="D26" i="4"/>
  <c r="A26" i="4"/>
  <c r="B26" i="4"/>
  <c r="W54" i="2"/>
  <c r="F30" i="2"/>
  <c r="BK30" i="2"/>
  <c r="H29" i="4"/>
  <c r="G29" i="4"/>
  <c r="F29" i="4"/>
  <c r="BL30" i="2"/>
  <c r="BI30" i="2"/>
  <c r="H30" i="2"/>
  <c r="BJ30" i="2"/>
  <c r="G30" i="2"/>
  <c r="E40" i="19"/>
  <c r="F40" i="19"/>
  <c r="BI23" i="2"/>
  <c r="BJ23" i="2"/>
  <c r="F23" i="2"/>
  <c r="F22" i="4"/>
  <c r="G22" i="4"/>
  <c r="H22" i="4"/>
  <c r="G23" i="2"/>
  <c r="BL23" i="2"/>
  <c r="H23" i="2"/>
  <c r="BK23" i="2"/>
  <c r="S54" i="2"/>
  <c r="E44" i="19"/>
  <c r="F44" i="19"/>
  <c r="G33" i="2"/>
  <c r="F32" i="4"/>
  <c r="G32" i="4"/>
  <c r="H32" i="4"/>
  <c r="BI33" i="2"/>
  <c r="H33" i="2"/>
  <c r="F33" i="2"/>
  <c r="BJ33" i="2"/>
  <c r="BL33" i="2"/>
  <c r="BK33" i="2"/>
  <c r="BK37" i="2"/>
  <c r="F37" i="2"/>
  <c r="G36" i="4"/>
  <c r="H36" i="4"/>
  <c r="F36" i="4"/>
  <c r="G37" i="2"/>
  <c r="BJ37" i="2"/>
  <c r="BL37" i="2"/>
  <c r="H37" i="2"/>
  <c r="BI37" i="2"/>
  <c r="H6" i="4"/>
  <c r="F6" i="4"/>
  <c r="G6" i="4"/>
  <c r="BK7" i="2"/>
  <c r="H7" i="2"/>
  <c r="F7" i="2"/>
  <c r="BL7" i="2"/>
  <c r="BI7" i="2"/>
  <c r="BJ7" i="2"/>
  <c r="G7" i="2"/>
  <c r="H20" i="4"/>
  <c r="E49" i="19"/>
  <c r="F49" i="19"/>
  <c r="BK53" i="2"/>
  <c r="G28" i="2"/>
  <c r="BI36" i="2"/>
  <c r="BK36" i="2"/>
  <c r="F35" i="4"/>
  <c r="G35" i="4"/>
  <c r="H35" i="4"/>
  <c r="G36" i="2"/>
  <c r="BL36" i="2"/>
  <c r="BJ36" i="2"/>
  <c r="F36" i="2"/>
  <c r="H36" i="2"/>
  <c r="C42" i="2"/>
  <c r="X42" i="2" s="1"/>
  <c r="H28" i="2"/>
  <c r="H4" i="4"/>
  <c r="H39" i="2"/>
  <c r="BL20" i="2"/>
  <c r="BK20" i="2"/>
  <c r="G50" i="4"/>
  <c r="H50" i="4"/>
  <c r="F50" i="4"/>
  <c r="F51" i="2"/>
  <c r="G51" i="2"/>
  <c r="H51" i="2"/>
  <c r="BI51" i="2"/>
  <c r="BL51" i="2"/>
  <c r="BK51" i="2"/>
  <c r="BJ51" i="2"/>
  <c r="BI52" i="2"/>
  <c r="BL52" i="2"/>
  <c r="F51" i="4"/>
  <c r="G51" i="4"/>
  <c r="H51" i="4"/>
  <c r="G52" i="2"/>
  <c r="F52" i="2"/>
  <c r="H52" i="2"/>
  <c r="BJ52" i="2"/>
  <c r="BK52" i="2"/>
  <c r="BK40" i="2"/>
  <c r="A28" i="4"/>
  <c r="B28" i="4"/>
  <c r="F45" i="19"/>
  <c r="E45" i="19"/>
  <c r="F20" i="19"/>
  <c r="E20" i="19"/>
  <c r="J2923" i="1"/>
  <c r="AP2923" i="1"/>
  <c r="K2923" i="1"/>
  <c r="AQ2923" i="1"/>
  <c r="L2923" i="1"/>
  <c r="AR2923" i="1"/>
  <c r="AS2923" i="1"/>
  <c r="E47" i="19"/>
  <c r="F47" i="19"/>
  <c r="F9" i="4"/>
  <c r="G9" i="4"/>
  <c r="H9" i="4"/>
  <c r="F10" i="2"/>
  <c r="BJ10" i="2"/>
  <c r="G10" i="2"/>
  <c r="BL10" i="2"/>
  <c r="H10" i="2"/>
  <c r="BK10" i="2"/>
  <c r="BI10" i="2"/>
  <c r="F28" i="19"/>
  <c r="E28" i="19"/>
  <c r="F12" i="19"/>
  <c r="E12" i="19"/>
  <c r="BL21" i="2"/>
  <c r="F14" i="19"/>
  <c r="E14" i="19"/>
  <c r="BI40" i="2"/>
  <c r="F40" i="2"/>
  <c r="BI34" i="2"/>
  <c r="C57" i="3"/>
  <c r="F15" i="19"/>
  <c r="E15" i="19"/>
  <c r="H5" i="2"/>
  <c r="BL5" i="2"/>
  <c r="BK39" i="2"/>
  <c r="F20" i="2"/>
  <c r="H53" i="2"/>
  <c r="E7" i="19"/>
  <c r="F7" i="19"/>
  <c r="BK46" i="2"/>
  <c r="G46" i="2"/>
  <c r="H46" i="2"/>
  <c r="H45" i="4"/>
  <c r="F45" i="4"/>
  <c r="G45" i="4"/>
  <c r="BI46" i="2"/>
  <c r="F46" i="2"/>
  <c r="BJ46" i="2"/>
  <c r="BL46" i="2"/>
  <c r="F10" i="19"/>
  <c r="E10" i="19"/>
  <c r="F5" i="19"/>
  <c r="E5" i="19"/>
  <c r="C24" i="2"/>
  <c r="BL28" i="2"/>
  <c r="BI21" i="2"/>
  <c r="BK21" i="2"/>
  <c r="G21" i="2"/>
  <c r="F21" i="2"/>
  <c r="BJ21" i="2"/>
  <c r="BI6" i="2"/>
  <c r="E3" i="19"/>
  <c r="F3" i="19"/>
  <c r="BJ28" i="2"/>
  <c r="F25" i="19"/>
  <c r="E25" i="19"/>
  <c r="BJ12" i="2"/>
  <c r="F11" i="4"/>
  <c r="G11" i="4"/>
  <c r="H11" i="4"/>
  <c r="G12" i="2"/>
  <c r="BL12" i="2"/>
  <c r="BI12" i="2"/>
  <c r="H12" i="2"/>
  <c r="F12" i="2"/>
  <c r="BK12" i="2"/>
  <c r="O54" i="2"/>
  <c r="C9" i="2"/>
  <c r="P9" i="2" s="1"/>
  <c r="BJ6" i="2"/>
  <c r="BJ4" i="2"/>
  <c r="BI5" i="2"/>
  <c r="B4" i="4" l="1"/>
  <c r="C18" i="4"/>
  <c r="I52" i="4"/>
  <c r="I39" i="4"/>
  <c r="C28" i="4"/>
  <c r="I5" i="2"/>
  <c r="J5" i="2" s="1"/>
  <c r="I19" i="2"/>
  <c r="J19" i="2" s="1"/>
  <c r="I34" i="2"/>
  <c r="J34" i="2" s="1"/>
  <c r="A16" i="4"/>
  <c r="D28" i="4"/>
  <c r="B18" i="4"/>
  <c r="I39" i="2"/>
  <c r="J39" i="2" s="1"/>
  <c r="M1244" i="1"/>
  <c r="F60" i="3"/>
  <c r="A18" i="4"/>
  <c r="I18" i="4"/>
  <c r="I5" i="4"/>
  <c r="I44" i="4"/>
  <c r="I48" i="4"/>
  <c r="I53" i="2"/>
  <c r="J53" i="2" s="1"/>
  <c r="I36" i="4"/>
  <c r="C52" i="4"/>
  <c r="I50" i="4"/>
  <c r="T48" i="2"/>
  <c r="M1845" i="1"/>
  <c r="V48" i="2"/>
  <c r="P48" i="2"/>
  <c r="P32" i="2"/>
  <c r="L32" i="2"/>
  <c r="I4" i="4"/>
  <c r="M2407" i="1"/>
  <c r="B52" i="4"/>
  <c r="I42" i="4"/>
  <c r="I11" i="4"/>
  <c r="M342" i="1"/>
  <c r="R42" i="2"/>
  <c r="D52" i="4"/>
  <c r="E60" i="3"/>
  <c r="B10" i="4"/>
  <c r="M1286" i="1"/>
  <c r="M2923" i="1"/>
  <c r="A10" i="4"/>
  <c r="AN22" i="2"/>
  <c r="BD22" i="2"/>
  <c r="AB22" i="2"/>
  <c r="AF22" i="2"/>
  <c r="AV22" i="2"/>
  <c r="AX22" i="2"/>
  <c r="AJ22" i="2"/>
  <c r="AL22" i="2"/>
  <c r="AZ22" i="2"/>
  <c r="D22" i="19"/>
  <c r="AP22" i="2"/>
  <c r="AH22" i="2"/>
  <c r="BB22" i="2"/>
  <c r="AT22" i="2"/>
  <c r="AR22" i="2"/>
  <c r="Z22" i="2"/>
  <c r="V22" i="2"/>
  <c r="AD22" i="2"/>
  <c r="I12" i="2"/>
  <c r="J12" i="2" s="1"/>
  <c r="A11" i="4"/>
  <c r="B11" i="4"/>
  <c r="C11" i="4"/>
  <c r="D11" i="4"/>
  <c r="I31" i="2"/>
  <c r="J31" i="2" s="1"/>
  <c r="A30" i="4"/>
  <c r="B30" i="4"/>
  <c r="C30" i="4"/>
  <c r="D30" i="4"/>
  <c r="I14" i="4"/>
  <c r="P42" i="2"/>
  <c r="C16" i="4"/>
  <c r="C4" i="4"/>
  <c r="I46" i="2"/>
  <c r="J46" i="2" s="1"/>
  <c r="B45" i="4"/>
  <c r="C45" i="4"/>
  <c r="D45" i="4"/>
  <c r="A45" i="4"/>
  <c r="I40" i="2"/>
  <c r="J40" i="2" s="1"/>
  <c r="A39" i="4"/>
  <c r="B39" i="4"/>
  <c r="C39" i="4"/>
  <c r="D39" i="4"/>
  <c r="I38" i="2"/>
  <c r="J38" i="2" s="1"/>
  <c r="A37" i="4"/>
  <c r="B37" i="4"/>
  <c r="C37" i="4"/>
  <c r="D37" i="4"/>
  <c r="I21" i="2"/>
  <c r="J21" i="2" s="1"/>
  <c r="A20" i="4"/>
  <c r="B20" i="4"/>
  <c r="D20" i="4"/>
  <c r="C20" i="4"/>
  <c r="I33" i="2"/>
  <c r="J33" i="2" s="1"/>
  <c r="C32" i="4"/>
  <c r="D32" i="4"/>
  <c r="B32" i="4"/>
  <c r="A32" i="4"/>
  <c r="I3" i="2"/>
  <c r="J3" i="2" s="1"/>
  <c r="A2" i="4"/>
  <c r="B2" i="4"/>
  <c r="D2" i="4"/>
  <c r="C2" i="4"/>
  <c r="I6" i="2"/>
  <c r="J6" i="2" s="1"/>
  <c r="A5" i="4"/>
  <c r="B5" i="4"/>
  <c r="C5" i="4"/>
  <c r="D5" i="4"/>
  <c r="I8" i="2"/>
  <c r="J8" i="2" s="1"/>
  <c r="A7" i="4"/>
  <c r="B7" i="4"/>
  <c r="C7" i="4"/>
  <c r="D7" i="4"/>
  <c r="I17" i="2"/>
  <c r="J17" i="2" s="1"/>
  <c r="AB24" i="2"/>
  <c r="AH24" i="2"/>
  <c r="AJ24" i="2"/>
  <c r="BB24" i="2"/>
  <c r="AL24" i="2"/>
  <c r="BD24" i="2"/>
  <c r="V24" i="2"/>
  <c r="AV24" i="2"/>
  <c r="D24" i="19"/>
  <c r="AD24" i="2"/>
  <c r="AP24" i="2"/>
  <c r="AF24" i="2"/>
  <c r="AZ24" i="2"/>
  <c r="AR24" i="2"/>
  <c r="AX24" i="2"/>
  <c r="AT24" i="2"/>
  <c r="AN24" i="2"/>
  <c r="Z24" i="2"/>
  <c r="O45" i="3"/>
  <c r="O44" i="3"/>
  <c r="O46" i="3"/>
  <c r="O47" i="3"/>
  <c r="O43" i="3"/>
  <c r="I25" i="2"/>
  <c r="J25" i="2" s="1"/>
  <c r="C24" i="4"/>
  <c r="D24" i="4"/>
  <c r="A24" i="4"/>
  <c r="B24" i="4"/>
  <c r="D4" i="4"/>
  <c r="L42" i="2"/>
  <c r="I35" i="4"/>
  <c r="I6" i="4"/>
  <c r="AA45" i="3"/>
  <c r="AA44" i="3"/>
  <c r="AA47" i="3"/>
  <c r="AA43" i="3"/>
  <c r="AA46" i="3"/>
  <c r="I20" i="4"/>
  <c r="I45" i="2"/>
  <c r="J45" i="2" s="1"/>
  <c r="C44" i="4"/>
  <c r="D44" i="4"/>
  <c r="B44" i="4"/>
  <c r="A44" i="4"/>
  <c r="I49" i="2"/>
  <c r="J49" i="2" s="1"/>
  <c r="A48" i="4"/>
  <c r="B48" i="4"/>
  <c r="C48" i="4"/>
  <c r="D48" i="4"/>
  <c r="N24" i="2"/>
  <c r="I15" i="2"/>
  <c r="J15" i="2" s="1"/>
  <c r="C14" i="4"/>
  <c r="A14" i="4"/>
  <c r="B14" i="4"/>
  <c r="D14" i="4"/>
  <c r="AR9" i="2"/>
  <c r="AT9" i="2"/>
  <c r="AF9" i="2"/>
  <c r="AV9" i="2"/>
  <c r="AH9" i="2"/>
  <c r="AX9" i="2"/>
  <c r="AJ9" i="2"/>
  <c r="AZ9" i="2"/>
  <c r="BB9" i="2"/>
  <c r="BD9" i="2"/>
  <c r="Z9" i="2"/>
  <c r="AP9" i="2"/>
  <c r="D9" i="19"/>
  <c r="AN9" i="2"/>
  <c r="L9" i="2"/>
  <c r="AB9" i="2"/>
  <c r="R9" i="2"/>
  <c r="N9" i="2"/>
  <c r="AL9" i="2"/>
  <c r="AD9" i="2"/>
  <c r="V9" i="2"/>
  <c r="T9" i="2"/>
  <c r="X9" i="2"/>
  <c r="I45" i="4"/>
  <c r="T22" i="2"/>
  <c r="I22" i="4"/>
  <c r="I30" i="2"/>
  <c r="J30" i="2" s="1"/>
  <c r="A29" i="4"/>
  <c r="B29" i="4"/>
  <c r="C29" i="4"/>
  <c r="D29" i="4"/>
  <c r="I41" i="2"/>
  <c r="J41" i="2" s="1"/>
  <c r="A40" i="4"/>
  <c r="B40" i="4"/>
  <c r="C40" i="4"/>
  <c r="D40" i="4"/>
  <c r="I49" i="4"/>
  <c r="AF32" i="2"/>
  <c r="AV32" i="2"/>
  <c r="AZ32" i="2"/>
  <c r="X32" i="2"/>
  <c r="BD32" i="2"/>
  <c r="AH32" i="2"/>
  <c r="AL32" i="2"/>
  <c r="AX32" i="2"/>
  <c r="R32" i="2"/>
  <c r="AT32" i="2"/>
  <c r="D32" i="19"/>
  <c r="AB32" i="2"/>
  <c r="AP32" i="2"/>
  <c r="AR32" i="2"/>
  <c r="AJ32" i="2"/>
  <c r="AD32" i="2"/>
  <c r="N32" i="2"/>
  <c r="H31" i="4" s="1"/>
  <c r="Z32" i="2"/>
  <c r="AN32" i="2"/>
  <c r="BB32" i="2"/>
  <c r="C33" i="4"/>
  <c r="D38" i="4"/>
  <c r="B57" i="3"/>
  <c r="A57" i="3"/>
  <c r="I36" i="2"/>
  <c r="J36" i="2" s="1"/>
  <c r="B35" i="4"/>
  <c r="C35" i="4"/>
  <c r="D35" i="4"/>
  <c r="A35" i="4"/>
  <c r="I37" i="2"/>
  <c r="J37" i="2" s="1"/>
  <c r="A36" i="4"/>
  <c r="B36" i="4"/>
  <c r="C36" i="4"/>
  <c r="D36" i="4"/>
  <c r="I23" i="2"/>
  <c r="J23" i="2" s="1"/>
  <c r="C22" i="4"/>
  <c r="A22" i="4"/>
  <c r="D22" i="4"/>
  <c r="B22" i="4"/>
  <c r="I30" i="4"/>
  <c r="K43" i="3"/>
  <c r="K54" i="3"/>
  <c r="K52" i="3"/>
  <c r="K45" i="3"/>
  <c r="K53" i="3"/>
  <c r="K47" i="3"/>
  <c r="K44" i="3"/>
  <c r="K51" i="3"/>
  <c r="K46" i="3"/>
  <c r="K50" i="3"/>
  <c r="I35" i="2"/>
  <c r="J35" i="2" s="1"/>
  <c r="C34" i="4"/>
  <c r="D34" i="4"/>
  <c r="A34" i="4"/>
  <c r="B34" i="4"/>
  <c r="I15" i="4"/>
  <c r="I19" i="4"/>
  <c r="I25" i="4"/>
  <c r="P22" i="2"/>
  <c r="C38" i="4"/>
  <c r="L24" i="2"/>
  <c r="X24" i="2"/>
  <c r="C46" i="3"/>
  <c r="C50" i="3"/>
  <c r="C54" i="3"/>
  <c r="C47" i="3"/>
  <c r="C53" i="3"/>
  <c r="C43" i="3"/>
  <c r="C60" i="3"/>
  <c r="C52" i="3"/>
  <c r="C45" i="3"/>
  <c r="C51" i="3"/>
  <c r="C44" i="3"/>
  <c r="I46" i="4"/>
  <c r="I4" i="2"/>
  <c r="J4" i="2" s="1"/>
  <c r="A3" i="4"/>
  <c r="B3" i="4"/>
  <c r="C3" i="4"/>
  <c r="D3" i="4"/>
  <c r="T24" i="2"/>
  <c r="I9" i="4"/>
  <c r="I52" i="2"/>
  <c r="J52" i="2" s="1"/>
  <c r="A51" i="4"/>
  <c r="B51" i="4"/>
  <c r="C51" i="4"/>
  <c r="D51" i="4"/>
  <c r="V53" i="25"/>
  <c r="I20" i="2"/>
  <c r="J20" i="2" s="1"/>
  <c r="A19" i="4"/>
  <c r="B19" i="4"/>
  <c r="C19" i="4"/>
  <c r="D19" i="4"/>
  <c r="I38" i="4"/>
  <c r="I43" i="4"/>
  <c r="I43" i="2"/>
  <c r="J43" i="2" s="1"/>
  <c r="D42" i="4"/>
  <c r="A42" i="4"/>
  <c r="B42" i="4"/>
  <c r="C42" i="4"/>
  <c r="C54" i="2"/>
  <c r="R54" i="2" s="1"/>
  <c r="F53" i="25"/>
  <c r="B33" i="4"/>
  <c r="G45" i="3"/>
  <c r="G53" i="3"/>
  <c r="G54" i="3"/>
  <c r="G51" i="3"/>
  <c r="G47" i="3"/>
  <c r="G44" i="3"/>
  <c r="G52" i="3"/>
  <c r="G50" i="3"/>
  <c r="G43" i="3"/>
  <c r="G46" i="3"/>
  <c r="G57" i="3"/>
  <c r="I51" i="4"/>
  <c r="I7" i="2"/>
  <c r="J7" i="2" s="1"/>
  <c r="A6" i="4"/>
  <c r="B6" i="4"/>
  <c r="C6" i="4"/>
  <c r="D6" i="4"/>
  <c r="I32" i="4"/>
  <c r="X22" i="2"/>
  <c r="I13" i="2"/>
  <c r="J13" i="2" s="1"/>
  <c r="C12" i="4"/>
  <c r="B12" i="4"/>
  <c r="D12" i="4"/>
  <c r="A12" i="4"/>
  <c r="I12" i="4"/>
  <c r="W46" i="3"/>
  <c r="W44" i="3"/>
  <c r="W43" i="3"/>
  <c r="W45" i="3"/>
  <c r="W47" i="3"/>
  <c r="I50" i="2"/>
  <c r="J50" i="2" s="1"/>
  <c r="A49" i="4"/>
  <c r="D49" i="4"/>
  <c r="B49" i="4"/>
  <c r="C49" i="4"/>
  <c r="I37" i="4"/>
  <c r="I17" i="4"/>
  <c r="I2" i="4"/>
  <c r="I28" i="2"/>
  <c r="J28" i="2" s="1"/>
  <c r="B27" i="4"/>
  <c r="C27" i="4"/>
  <c r="D27" i="4"/>
  <c r="A27" i="4"/>
  <c r="R24" i="2"/>
  <c r="L48" i="2"/>
  <c r="I7" i="4"/>
  <c r="L22" i="2"/>
  <c r="D33" i="4"/>
  <c r="A52" i="4"/>
  <c r="A38" i="4"/>
  <c r="P24" i="2"/>
  <c r="D16" i="4"/>
  <c r="BB42" i="2"/>
  <c r="AV42" i="2"/>
  <c r="AJ42" i="2"/>
  <c r="AP42" i="2"/>
  <c r="BD42" i="2"/>
  <c r="AH42" i="2"/>
  <c r="D42" i="19"/>
  <c r="AD42" i="2"/>
  <c r="V42" i="2"/>
  <c r="AN42" i="2"/>
  <c r="AT42" i="2"/>
  <c r="AR42" i="2"/>
  <c r="AX42" i="2"/>
  <c r="AZ42" i="2"/>
  <c r="AL42" i="2"/>
  <c r="AF42" i="2"/>
  <c r="N42" i="2"/>
  <c r="AB42" i="2"/>
  <c r="Z42" i="2"/>
  <c r="I10" i="2"/>
  <c r="J10" i="2" s="1"/>
  <c r="A9" i="4"/>
  <c r="B9" i="4"/>
  <c r="C9" i="4"/>
  <c r="D9" i="4"/>
  <c r="I51" i="2"/>
  <c r="J51" i="2" s="1"/>
  <c r="A50" i="4"/>
  <c r="B50" i="4"/>
  <c r="D50" i="4"/>
  <c r="C50" i="4"/>
  <c r="I29" i="4"/>
  <c r="I13" i="4"/>
  <c r="S45" i="3"/>
  <c r="S44" i="3"/>
  <c r="S46" i="3"/>
  <c r="S43" i="3"/>
  <c r="S47" i="3"/>
  <c r="I14" i="2"/>
  <c r="J14" i="2" s="1"/>
  <c r="D13" i="4"/>
  <c r="B13" i="4"/>
  <c r="A13" i="4"/>
  <c r="C13" i="4"/>
  <c r="I34" i="4"/>
  <c r="I40" i="4"/>
  <c r="T42" i="2"/>
  <c r="I16" i="2"/>
  <c r="J16" i="2" s="1"/>
  <c r="D15" i="4"/>
  <c r="A15" i="4"/>
  <c r="B15" i="4"/>
  <c r="C15" i="4"/>
  <c r="N54" i="2"/>
  <c r="O53" i="25" s="1"/>
  <c r="N53" i="25"/>
  <c r="I24" i="4"/>
  <c r="I47" i="2"/>
  <c r="J47" i="2" s="1"/>
  <c r="A46" i="4"/>
  <c r="B46" i="4"/>
  <c r="C46" i="4"/>
  <c r="D46" i="4"/>
  <c r="I18" i="2"/>
  <c r="J18" i="2" s="1"/>
  <c r="B17" i="4"/>
  <c r="C17" i="4"/>
  <c r="D17" i="4"/>
  <c r="A17" i="4"/>
  <c r="I44" i="2"/>
  <c r="J44" i="2" s="1"/>
  <c r="D43" i="4"/>
  <c r="A43" i="4"/>
  <c r="B43" i="4"/>
  <c r="C43" i="4"/>
  <c r="T32" i="2"/>
  <c r="R22" i="2"/>
  <c r="AF48" i="2"/>
  <c r="AV48" i="2"/>
  <c r="BB48" i="2"/>
  <c r="BD48" i="2"/>
  <c r="AJ48" i="2"/>
  <c r="AP48" i="2"/>
  <c r="AR48" i="2"/>
  <c r="Z48" i="2"/>
  <c r="AB48" i="2"/>
  <c r="D48" i="19"/>
  <c r="AZ48" i="2"/>
  <c r="X48" i="2"/>
  <c r="AT48" i="2"/>
  <c r="AX48" i="2"/>
  <c r="N48" i="2"/>
  <c r="AD48" i="2"/>
  <c r="AH48" i="2"/>
  <c r="AL48" i="2"/>
  <c r="AN48" i="2"/>
  <c r="I26" i="2"/>
  <c r="J26" i="2" s="1"/>
  <c r="B25" i="4"/>
  <c r="C25" i="4"/>
  <c r="D25" i="4"/>
  <c r="A25" i="4"/>
  <c r="BL32" i="2" l="1"/>
  <c r="W21" i="25"/>
  <c r="R21" i="25" s="1"/>
  <c r="S21" i="25" s="1"/>
  <c r="W9" i="25"/>
  <c r="R9" i="25" s="1"/>
  <c r="U9" i="25" s="1"/>
  <c r="W37" i="25"/>
  <c r="R37" i="25" s="1"/>
  <c r="S37" i="25" s="1"/>
  <c r="W5" i="25"/>
  <c r="R5" i="25" s="1"/>
  <c r="S5" i="25" s="1"/>
  <c r="W3" i="25"/>
  <c r="R3" i="25" s="1"/>
  <c r="S3" i="25" s="1"/>
  <c r="W16" i="25"/>
  <c r="R16" i="25" s="1"/>
  <c r="S16" i="25" s="1"/>
  <c r="D74" i="3"/>
  <c r="D86" i="3" s="1"/>
  <c r="G32" i="2"/>
  <c r="BJ32" i="2"/>
  <c r="V21" i="25"/>
  <c r="T21" i="25"/>
  <c r="F44" i="3"/>
  <c r="E44" i="3"/>
  <c r="A53" i="3"/>
  <c r="B53" i="3"/>
  <c r="W49" i="25"/>
  <c r="R49" i="25" s="1"/>
  <c r="BI32" i="2"/>
  <c r="H32" i="2"/>
  <c r="U21" i="25" s="1"/>
  <c r="Y44" i="3"/>
  <c r="Z44" i="3"/>
  <c r="W7" i="25"/>
  <c r="R7" i="25" s="1"/>
  <c r="M44" i="3"/>
  <c r="N44" i="3"/>
  <c r="V46" i="3"/>
  <c r="U46" i="3"/>
  <c r="F48" i="19"/>
  <c r="E48" i="19"/>
  <c r="A47" i="3"/>
  <c r="B47" i="3"/>
  <c r="BI24" i="2"/>
  <c r="F24" i="2"/>
  <c r="F23" i="4"/>
  <c r="G23" i="4"/>
  <c r="H23" i="4"/>
  <c r="H24" i="2"/>
  <c r="G24" i="2"/>
  <c r="BJ24" i="2"/>
  <c r="BL24" i="2"/>
  <c r="BK24" i="2"/>
  <c r="I50" i="3"/>
  <c r="J50" i="3"/>
  <c r="I47" i="3"/>
  <c r="J47" i="3"/>
  <c r="W27" i="25"/>
  <c r="R27" i="25" s="1"/>
  <c r="W35" i="25"/>
  <c r="R35" i="25" s="1"/>
  <c r="AA31" i="3"/>
  <c r="Y31" i="3" s="1"/>
  <c r="AA32" i="3"/>
  <c r="Y32" i="3" s="1"/>
  <c r="AA30" i="3"/>
  <c r="Y30" i="3" s="1"/>
  <c r="AA33" i="3"/>
  <c r="Y33" i="3" s="1"/>
  <c r="AA29" i="3"/>
  <c r="Y29" i="3" s="1"/>
  <c r="BK9" i="2"/>
  <c r="G8" i="4"/>
  <c r="H8" i="4"/>
  <c r="F8" i="4"/>
  <c r="F9" i="2"/>
  <c r="G9" i="2"/>
  <c r="BI9" i="2"/>
  <c r="BJ9" i="2"/>
  <c r="BL9" i="2"/>
  <c r="G6" i="25"/>
  <c r="B6" i="25" s="1"/>
  <c r="G38" i="25"/>
  <c r="B38" i="25" s="1"/>
  <c r="G31" i="25"/>
  <c r="B31" i="25" s="1"/>
  <c r="G4" i="25"/>
  <c r="B4" i="25" s="1"/>
  <c r="C38" i="3"/>
  <c r="A38" i="3" s="1"/>
  <c r="G29" i="25"/>
  <c r="B29" i="25" s="1"/>
  <c r="G24" i="25"/>
  <c r="B24" i="25" s="1"/>
  <c r="G2" i="25"/>
  <c r="B2" i="25" s="1"/>
  <c r="G34" i="25"/>
  <c r="B34" i="25" s="1"/>
  <c r="C39" i="3"/>
  <c r="A39" i="3" s="1"/>
  <c r="G21" i="25"/>
  <c r="B21" i="25" s="1"/>
  <c r="G10" i="25"/>
  <c r="B10" i="25" s="1"/>
  <c r="G3" i="25"/>
  <c r="B3" i="25" s="1"/>
  <c r="G35" i="25"/>
  <c r="B35" i="25" s="1"/>
  <c r="G45" i="25"/>
  <c r="B45" i="25" s="1"/>
  <c r="G12" i="25"/>
  <c r="B12" i="25" s="1"/>
  <c r="G48" i="25"/>
  <c r="B48" i="25" s="1"/>
  <c r="G37" i="25"/>
  <c r="B37" i="25" s="1"/>
  <c r="G32" i="25"/>
  <c r="B32" i="25" s="1"/>
  <c r="H9" i="2"/>
  <c r="G14" i="25"/>
  <c r="B14" i="25" s="1"/>
  <c r="G7" i="25"/>
  <c r="B7" i="25" s="1"/>
  <c r="G39" i="25"/>
  <c r="B39" i="25" s="1"/>
  <c r="G9" i="25"/>
  <c r="B9" i="25" s="1"/>
  <c r="G20" i="25"/>
  <c r="B20" i="25" s="1"/>
  <c r="G52" i="25"/>
  <c r="B52" i="25" s="1"/>
  <c r="G42" i="25"/>
  <c r="B42" i="25" s="1"/>
  <c r="C40" i="3"/>
  <c r="A40" i="3" s="1"/>
  <c r="G30" i="25"/>
  <c r="B30" i="25" s="1"/>
  <c r="G23" i="25"/>
  <c r="B23" i="25" s="1"/>
  <c r="G41" i="25"/>
  <c r="B41" i="25" s="1"/>
  <c r="C29" i="3"/>
  <c r="A29" i="3" s="1"/>
  <c r="G13" i="25"/>
  <c r="B13" i="25" s="1"/>
  <c r="G18" i="25"/>
  <c r="B18" i="25" s="1"/>
  <c r="G11" i="25"/>
  <c r="B11" i="25" s="1"/>
  <c r="G43" i="25"/>
  <c r="B43" i="25" s="1"/>
  <c r="G17" i="25"/>
  <c r="B17" i="25" s="1"/>
  <c r="G44" i="25"/>
  <c r="B44" i="25" s="1"/>
  <c r="G28" i="25"/>
  <c r="B28" i="25" s="1"/>
  <c r="B74" i="3"/>
  <c r="C30" i="3"/>
  <c r="A30" i="3" s="1"/>
  <c r="G16" i="25"/>
  <c r="B16" i="25" s="1"/>
  <c r="G22" i="25"/>
  <c r="B22" i="25" s="1"/>
  <c r="G15" i="25"/>
  <c r="B15" i="25" s="1"/>
  <c r="G47" i="25"/>
  <c r="B47" i="25" s="1"/>
  <c r="G25" i="25"/>
  <c r="B25" i="25" s="1"/>
  <c r="G46" i="25"/>
  <c r="B46" i="25" s="1"/>
  <c r="G36" i="25"/>
  <c r="B36" i="25" s="1"/>
  <c r="G40" i="25"/>
  <c r="B40" i="25" s="1"/>
  <c r="C33" i="3"/>
  <c r="A33" i="3" s="1"/>
  <c r="G50" i="25"/>
  <c r="B50" i="25" s="1"/>
  <c r="G27" i="25"/>
  <c r="B27" i="25" s="1"/>
  <c r="G26" i="25"/>
  <c r="B26" i="25" s="1"/>
  <c r="G19" i="25"/>
  <c r="B19" i="25" s="1"/>
  <c r="G51" i="25"/>
  <c r="B51" i="25" s="1"/>
  <c r="G33" i="25"/>
  <c r="B33" i="25" s="1"/>
  <c r="G49" i="25"/>
  <c r="B49" i="25" s="1"/>
  <c r="G5" i="25"/>
  <c r="B5" i="25" s="1"/>
  <c r="C37" i="3"/>
  <c r="A37" i="3" s="1"/>
  <c r="C36" i="3"/>
  <c r="A36" i="3" s="1"/>
  <c r="C31" i="3"/>
  <c r="A31" i="3" s="1"/>
  <c r="C32" i="3"/>
  <c r="A32" i="3" s="1"/>
  <c r="G8" i="25"/>
  <c r="B8" i="25" s="1"/>
  <c r="Y45" i="3"/>
  <c r="Z45" i="3"/>
  <c r="K39" i="3"/>
  <c r="I39" i="3" s="1"/>
  <c r="N45" i="3"/>
  <c r="M45" i="3"/>
  <c r="Q47" i="3"/>
  <c r="R47" i="3"/>
  <c r="E45" i="3"/>
  <c r="F45" i="3"/>
  <c r="W50" i="25"/>
  <c r="R50" i="25" s="1"/>
  <c r="AF54" i="2"/>
  <c r="D53" i="25"/>
  <c r="T53" i="25"/>
  <c r="D54" i="19"/>
  <c r="L53" i="25"/>
  <c r="BD54" i="2"/>
  <c r="AJ54" i="2"/>
  <c r="AX54" i="2"/>
  <c r="AV54" i="2"/>
  <c r="AH54" i="2"/>
  <c r="AB54" i="2"/>
  <c r="AP54" i="2"/>
  <c r="AR54" i="2"/>
  <c r="AZ54" i="2"/>
  <c r="AT54" i="2"/>
  <c r="BB54" i="2"/>
  <c r="AD54" i="2"/>
  <c r="AL54" i="2"/>
  <c r="AN54" i="2"/>
  <c r="Z54" i="2"/>
  <c r="W20" i="25"/>
  <c r="R20" i="25" s="1"/>
  <c r="W26" i="25"/>
  <c r="R26" i="25" s="1"/>
  <c r="L54" i="2"/>
  <c r="A45" i="3"/>
  <c r="B45" i="3"/>
  <c r="I53" i="3"/>
  <c r="J53" i="3"/>
  <c r="W46" i="25"/>
  <c r="R46" i="25" s="1"/>
  <c r="BK32" i="2"/>
  <c r="W6" i="25"/>
  <c r="R6" i="25" s="1"/>
  <c r="S40" i="3"/>
  <c r="Q40" i="3" s="1"/>
  <c r="S29" i="3"/>
  <c r="Q29" i="3" s="1"/>
  <c r="S32" i="3"/>
  <c r="Q32" i="3" s="1"/>
  <c r="S39" i="3"/>
  <c r="Q39" i="3" s="1"/>
  <c r="S31" i="3"/>
  <c r="Q31" i="3" s="1"/>
  <c r="S30" i="3"/>
  <c r="Q30" i="3" s="1"/>
  <c r="S36" i="3"/>
  <c r="Q36" i="3" s="1"/>
  <c r="S33" i="3"/>
  <c r="Q33" i="3" s="1"/>
  <c r="S37" i="3"/>
  <c r="Q37" i="3" s="1"/>
  <c r="S38" i="3"/>
  <c r="Q38" i="3" s="1"/>
  <c r="W32" i="25"/>
  <c r="R32" i="25" s="1"/>
  <c r="E53" i="3"/>
  <c r="F53" i="3"/>
  <c r="R46" i="3"/>
  <c r="Q46" i="3"/>
  <c r="W11" i="25"/>
  <c r="R11" i="25" s="1"/>
  <c r="V47" i="3"/>
  <c r="U47" i="3"/>
  <c r="F46" i="3"/>
  <c r="E46" i="3"/>
  <c r="E47" i="3"/>
  <c r="F47" i="3"/>
  <c r="W13" i="25"/>
  <c r="R13" i="25" s="1"/>
  <c r="B52" i="3"/>
  <c r="A52" i="3"/>
  <c r="W10" i="25"/>
  <c r="R10" i="25" s="1"/>
  <c r="W33" i="25"/>
  <c r="R33" i="25" s="1"/>
  <c r="W30" i="25"/>
  <c r="R30" i="25" s="1"/>
  <c r="W43" i="25"/>
  <c r="R43" i="25" s="1"/>
  <c r="W29" i="25"/>
  <c r="R29" i="25" s="1"/>
  <c r="K30" i="3"/>
  <c r="I30" i="3" s="1"/>
  <c r="W4" i="25"/>
  <c r="R4" i="25" s="1"/>
  <c r="W8" i="25"/>
  <c r="R8" i="25" s="1"/>
  <c r="W23" i="25"/>
  <c r="R23" i="25" s="1"/>
  <c r="W40" i="25"/>
  <c r="R40" i="25" s="1"/>
  <c r="K37" i="3"/>
  <c r="I37" i="3" s="1"/>
  <c r="W34" i="25"/>
  <c r="R34" i="25" s="1"/>
  <c r="W36" i="25"/>
  <c r="R36" i="25" s="1"/>
  <c r="K33" i="3"/>
  <c r="I33" i="3" s="1"/>
  <c r="W22" i="25"/>
  <c r="R22" i="25" s="1"/>
  <c r="W15" i="25"/>
  <c r="R15" i="25" s="1"/>
  <c r="I46" i="3"/>
  <c r="J46" i="3"/>
  <c r="I45" i="3"/>
  <c r="J45" i="3"/>
  <c r="K31" i="3"/>
  <c r="I31" i="3" s="1"/>
  <c r="K36" i="3"/>
  <c r="I36" i="3" s="1"/>
  <c r="W30" i="3"/>
  <c r="U30" i="3" s="1"/>
  <c r="W33" i="3"/>
  <c r="U33" i="3" s="1"/>
  <c r="W31" i="3"/>
  <c r="U31" i="3" s="1"/>
  <c r="W32" i="3"/>
  <c r="U32" i="3" s="1"/>
  <c r="W29" i="3"/>
  <c r="U29" i="3" s="1"/>
  <c r="F9" i="19"/>
  <c r="E9" i="19"/>
  <c r="V54" i="2"/>
  <c r="W25" i="25"/>
  <c r="R25" i="25" s="1"/>
  <c r="T54" i="2"/>
  <c r="BI48" i="2"/>
  <c r="BJ48" i="2"/>
  <c r="F48" i="2"/>
  <c r="G48" i="2"/>
  <c r="H47" i="4"/>
  <c r="BK48" i="2"/>
  <c r="F47" i="4"/>
  <c r="H48" i="2"/>
  <c r="BL48" i="2"/>
  <c r="G47" i="4"/>
  <c r="Q43" i="3"/>
  <c r="R43" i="3"/>
  <c r="W41" i="25"/>
  <c r="R41" i="25" s="1"/>
  <c r="Q45" i="3"/>
  <c r="R45" i="3"/>
  <c r="K38" i="3"/>
  <c r="I38" i="3" s="1"/>
  <c r="G31" i="4"/>
  <c r="F43" i="3"/>
  <c r="E43" i="3"/>
  <c r="W45" i="25"/>
  <c r="R45" i="25" s="1"/>
  <c r="A60" i="3"/>
  <c r="B60" i="3"/>
  <c r="A54" i="3"/>
  <c r="B54" i="3"/>
  <c r="J51" i="3"/>
  <c r="I51" i="3"/>
  <c r="I52" i="3"/>
  <c r="J52" i="3"/>
  <c r="X54" i="2"/>
  <c r="W2" i="25"/>
  <c r="R2" i="25" s="1"/>
  <c r="W18" i="25"/>
  <c r="R18" i="25" s="1"/>
  <c r="K29" i="3"/>
  <c r="I29" i="3" s="1"/>
  <c r="F24" i="19"/>
  <c r="E24" i="19"/>
  <c r="A51" i="3"/>
  <c r="B51" i="3"/>
  <c r="Q44" i="3"/>
  <c r="R44" i="3"/>
  <c r="W38" i="25"/>
  <c r="R38" i="25" s="1"/>
  <c r="U45" i="3"/>
  <c r="V45" i="3"/>
  <c r="W42" i="25"/>
  <c r="R42" i="25" s="1"/>
  <c r="W31" i="25"/>
  <c r="R31" i="25" s="1"/>
  <c r="E42" i="19"/>
  <c r="F42" i="19"/>
  <c r="F22" i="2"/>
  <c r="BI22" i="2"/>
  <c r="BK22" i="2"/>
  <c r="H22" i="2"/>
  <c r="F21" i="4"/>
  <c r="BJ22" i="2"/>
  <c r="G21" i="4"/>
  <c r="H21" i="4"/>
  <c r="BL22" i="2"/>
  <c r="G22" i="2"/>
  <c r="U43" i="3"/>
  <c r="V43" i="3"/>
  <c r="W47" i="25"/>
  <c r="R47" i="25" s="1"/>
  <c r="E51" i="3"/>
  <c r="F51" i="3"/>
  <c r="W19" i="25"/>
  <c r="R19" i="25" s="1"/>
  <c r="A43" i="3"/>
  <c r="B43" i="3"/>
  <c r="B50" i="3"/>
  <c r="A50" i="3"/>
  <c r="J44" i="3"/>
  <c r="I44" i="3"/>
  <c r="W52" i="25"/>
  <c r="R52" i="25" s="1"/>
  <c r="K32" i="3"/>
  <c r="I32" i="3" s="1"/>
  <c r="Y46" i="3"/>
  <c r="Z46" i="3"/>
  <c r="W51" i="25"/>
  <c r="R51" i="25" s="1"/>
  <c r="M43" i="3"/>
  <c r="N43" i="3"/>
  <c r="F31" i="4"/>
  <c r="E57" i="3"/>
  <c r="F57" i="3"/>
  <c r="W48" i="25"/>
  <c r="R48" i="25" s="1"/>
  <c r="U44" i="3"/>
  <c r="V44" i="3"/>
  <c r="W39" i="25"/>
  <c r="R39" i="25" s="1"/>
  <c r="E50" i="3"/>
  <c r="F50" i="3"/>
  <c r="E54" i="3"/>
  <c r="F54" i="3"/>
  <c r="P54" i="2"/>
  <c r="W53" i="25" s="1"/>
  <c r="B46" i="3"/>
  <c r="A46" i="3"/>
  <c r="J54" i="3"/>
  <c r="I54" i="3"/>
  <c r="W24" i="25"/>
  <c r="R24" i="25" s="1"/>
  <c r="F32" i="19"/>
  <c r="E32" i="19"/>
  <c r="W28" i="25"/>
  <c r="R28" i="25" s="1"/>
  <c r="G40" i="3"/>
  <c r="E40" i="3" s="1"/>
  <c r="O36" i="25"/>
  <c r="J36" i="25" s="1"/>
  <c r="G37" i="3"/>
  <c r="E37" i="3" s="1"/>
  <c r="O7" i="25"/>
  <c r="J7" i="25" s="1"/>
  <c r="O18" i="25"/>
  <c r="J18" i="25" s="1"/>
  <c r="O31" i="25"/>
  <c r="J31" i="25" s="1"/>
  <c r="C74" i="3"/>
  <c r="O37" i="25"/>
  <c r="J37" i="25" s="1"/>
  <c r="O24" i="25"/>
  <c r="J24" i="25" s="1"/>
  <c r="O12" i="25"/>
  <c r="J12" i="25" s="1"/>
  <c r="O14" i="25"/>
  <c r="J14" i="25" s="1"/>
  <c r="O4" i="25"/>
  <c r="J4" i="25" s="1"/>
  <c r="O26" i="25"/>
  <c r="J26" i="25" s="1"/>
  <c r="O21" i="25"/>
  <c r="J21" i="25" s="1"/>
  <c r="O2" i="25"/>
  <c r="J2" i="25" s="1"/>
  <c r="O33" i="25"/>
  <c r="J33" i="25" s="1"/>
  <c r="G29" i="3"/>
  <c r="E29" i="3" s="1"/>
  <c r="O50" i="25"/>
  <c r="J50" i="25" s="1"/>
  <c r="O10" i="25"/>
  <c r="J10" i="25" s="1"/>
  <c r="G39" i="3"/>
  <c r="E39" i="3" s="1"/>
  <c r="O19" i="25"/>
  <c r="J19" i="25" s="1"/>
  <c r="O40" i="25"/>
  <c r="J40" i="25" s="1"/>
  <c r="O11" i="25"/>
  <c r="J11" i="25" s="1"/>
  <c r="O42" i="25"/>
  <c r="J42" i="25" s="1"/>
  <c r="O51" i="25"/>
  <c r="J51" i="25" s="1"/>
  <c r="O30" i="25"/>
  <c r="J30" i="25" s="1"/>
  <c r="O25" i="25"/>
  <c r="J25" i="25" s="1"/>
  <c r="O52" i="25"/>
  <c r="J52" i="25" s="1"/>
  <c r="O16" i="25"/>
  <c r="J16" i="25" s="1"/>
  <c r="O22" i="25"/>
  <c r="J22" i="25" s="1"/>
  <c r="O8" i="25"/>
  <c r="J8" i="25" s="1"/>
  <c r="O34" i="25"/>
  <c r="J34" i="25" s="1"/>
  <c r="G33" i="3"/>
  <c r="E33" i="3" s="1"/>
  <c r="O47" i="25"/>
  <c r="J47" i="25" s="1"/>
  <c r="O49" i="25"/>
  <c r="J49" i="25" s="1"/>
  <c r="O5" i="25"/>
  <c r="J5" i="25" s="1"/>
  <c r="O29" i="25"/>
  <c r="J29" i="25" s="1"/>
  <c r="O15" i="25"/>
  <c r="J15" i="25" s="1"/>
  <c r="O41" i="25"/>
  <c r="J41" i="25" s="1"/>
  <c r="G31" i="3"/>
  <c r="E31" i="3" s="1"/>
  <c r="G32" i="3"/>
  <c r="E32" i="3" s="1"/>
  <c r="O13" i="25"/>
  <c r="J13" i="25" s="1"/>
  <c r="O38" i="25"/>
  <c r="J38" i="25" s="1"/>
  <c r="O48" i="25"/>
  <c r="J48" i="25" s="1"/>
  <c r="O28" i="25"/>
  <c r="J28" i="25" s="1"/>
  <c r="O45" i="25"/>
  <c r="J45" i="25" s="1"/>
  <c r="O20" i="25"/>
  <c r="J20" i="25" s="1"/>
  <c r="O44" i="25"/>
  <c r="J44" i="25" s="1"/>
  <c r="O3" i="25"/>
  <c r="J3" i="25" s="1"/>
  <c r="G38" i="3"/>
  <c r="E38" i="3" s="1"/>
  <c r="O46" i="25"/>
  <c r="J46" i="25" s="1"/>
  <c r="O9" i="25"/>
  <c r="J9" i="25" s="1"/>
  <c r="O23" i="25"/>
  <c r="J23" i="25" s="1"/>
  <c r="O17" i="25"/>
  <c r="J17" i="25" s="1"/>
  <c r="O6" i="25"/>
  <c r="J6" i="25" s="1"/>
  <c r="O39" i="25"/>
  <c r="J39" i="25" s="1"/>
  <c r="G30" i="3"/>
  <c r="E30" i="3" s="1"/>
  <c r="O27" i="25"/>
  <c r="J27" i="25" s="1"/>
  <c r="O43" i="25"/>
  <c r="J43" i="25" s="1"/>
  <c r="G36" i="3"/>
  <c r="E36" i="3" s="1"/>
  <c r="O32" i="25"/>
  <c r="J32" i="25" s="1"/>
  <c r="O35" i="25"/>
  <c r="J35" i="25" s="1"/>
  <c r="F32" i="2"/>
  <c r="Y43" i="3"/>
  <c r="Z43" i="3"/>
  <c r="W14" i="25"/>
  <c r="R14" i="25" s="1"/>
  <c r="F41" i="4"/>
  <c r="F42" i="2"/>
  <c r="BJ42" i="2"/>
  <c r="G41" i="4"/>
  <c r="H41" i="4"/>
  <c r="BI42" i="2"/>
  <c r="BK42" i="2"/>
  <c r="BL42" i="2"/>
  <c r="G42" i="2"/>
  <c r="H42" i="2"/>
  <c r="M47" i="3"/>
  <c r="N47" i="3"/>
  <c r="W12" i="25"/>
  <c r="R12" i="25" s="1"/>
  <c r="E52" i="3"/>
  <c r="F52" i="3"/>
  <c r="W44" i="25"/>
  <c r="R44" i="25" s="1"/>
  <c r="A44" i="3"/>
  <c r="B44" i="3"/>
  <c r="I43" i="3"/>
  <c r="J43" i="3"/>
  <c r="W17" i="25"/>
  <c r="R17" i="25" s="1"/>
  <c r="O30" i="3"/>
  <c r="M30" i="3" s="1"/>
  <c r="O33" i="3"/>
  <c r="M33" i="3" s="1"/>
  <c r="O32" i="3"/>
  <c r="M32" i="3" s="1"/>
  <c r="O31" i="3"/>
  <c r="M31" i="3" s="1"/>
  <c r="O29" i="3"/>
  <c r="M29" i="3" s="1"/>
  <c r="Y47" i="3"/>
  <c r="Z47" i="3"/>
  <c r="K40" i="3"/>
  <c r="I40" i="3" s="1"/>
  <c r="M46" i="3"/>
  <c r="N46" i="3"/>
  <c r="F22" i="19"/>
  <c r="E22" i="19"/>
  <c r="I31" i="4" l="1"/>
  <c r="D75" i="3"/>
  <c r="D76" i="3" s="1"/>
  <c r="D77" i="3" s="1"/>
  <c r="D78" i="3" s="1"/>
  <c r="D79" i="3" s="1"/>
  <c r="D80" i="3" s="1"/>
  <c r="V9" i="25"/>
  <c r="S9" i="25"/>
  <c r="T9" i="25"/>
  <c r="V37" i="25"/>
  <c r="U37" i="25"/>
  <c r="T37" i="25"/>
  <c r="V3" i="25"/>
  <c r="U5" i="25"/>
  <c r="U3" i="25"/>
  <c r="T5" i="25"/>
  <c r="T3" i="25"/>
  <c r="V5" i="25"/>
  <c r="U16" i="25"/>
  <c r="V16" i="25"/>
  <c r="T16" i="25"/>
  <c r="D87" i="3"/>
  <c r="I8" i="4"/>
  <c r="K15" i="25"/>
  <c r="L15" i="25"/>
  <c r="M15" i="25"/>
  <c r="N15" i="25"/>
  <c r="M36" i="25"/>
  <c r="K36" i="25"/>
  <c r="N36" i="25"/>
  <c r="L36" i="25"/>
  <c r="I21" i="4"/>
  <c r="E8" i="25"/>
  <c r="F8" i="25"/>
  <c r="C8" i="25"/>
  <c r="D8" i="25"/>
  <c r="D64" i="3"/>
  <c r="D69" i="3" s="1"/>
  <c r="D65" i="3"/>
  <c r="D70" i="3" s="1"/>
  <c r="D71" i="3"/>
  <c r="D63" i="3"/>
  <c r="K39" i="25"/>
  <c r="L39" i="25"/>
  <c r="M39" i="25"/>
  <c r="N39" i="25"/>
  <c r="N49" i="25"/>
  <c r="L49" i="25"/>
  <c r="M49" i="25"/>
  <c r="K49" i="25"/>
  <c r="K19" i="25"/>
  <c r="L19" i="25"/>
  <c r="M19" i="25"/>
  <c r="N19" i="25"/>
  <c r="C75" i="3"/>
  <c r="C76" i="3" s="1"/>
  <c r="C86" i="3"/>
  <c r="T51" i="25"/>
  <c r="U51" i="25"/>
  <c r="V51" i="25"/>
  <c r="S51" i="25"/>
  <c r="U30" i="25"/>
  <c r="V30" i="25"/>
  <c r="T30" i="25"/>
  <c r="S30" i="25"/>
  <c r="C51" i="25"/>
  <c r="D51" i="25"/>
  <c r="E51" i="25"/>
  <c r="F51" i="25"/>
  <c r="K6" i="25"/>
  <c r="L6" i="25"/>
  <c r="M6" i="25"/>
  <c r="N6" i="25"/>
  <c r="M13" i="25"/>
  <c r="N13" i="25"/>
  <c r="K13" i="25"/>
  <c r="L13" i="25"/>
  <c r="K31" i="25"/>
  <c r="L31" i="25"/>
  <c r="M31" i="25"/>
  <c r="N31" i="25"/>
  <c r="S15" i="25"/>
  <c r="T15" i="25"/>
  <c r="U15" i="25"/>
  <c r="V15" i="25"/>
  <c r="U14" i="25"/>
  <c r="V14" i="25"/>
  <c r="T14" i="25"/>
  <c r="S14" i="25"/>
  <c r="M33" i="25"/>
  <c r="N33" i="25"/>
  <c r="K33" i="25"/>
  <c r="L33" i="25"/>
  <c r="T43" i="25"/>
  <c r="U43" i="25"/>
  <c r="V43" i="25"/>
  <c r="S43" i="25"/>
  <c r="U6" i="25"/>
  <c r="V6" i="25"/>
  <c r="S6" i="25"/>
  <c r="T6" i="25"/>
  <c r="C10" i="25"/>
  <c r="D10" i="25"/>
  <c r="E10" i="25"/>
  <c r="F10" i="25"/>
  <c r="S23" i="25"/>
  <c r="T23" i="25"/>
  <c r="U23" i="25"/>
  <c r="V23" i="25"/>
  <c r="K35" i="25"/>
  <c r="L35" i="25"/>
  <c r="N35" i="25"/>
  <c r="M35" i="25"/>
  <c r="M20" i="25"/>
  <c r="K20" i="25"/>
  <c r="N20" i="25"/>
  <c r="L20" i="25"/>
  <c r="K10" i="25"/>
  <c r="L10" i="25"/>
  <c r="M10" i="25"/>
  <c r="N10" i="25"/>
  <c r="K18" i="25"/>
  <c r="L18" i="25"/>
  <c r="M18" i="25"/>
  <c r="N18" i="25"/>
  <c r="S48" i="25"/>
  <c r="T48" i="25"/>
  <c r="U48" i="25"/>
  <c r="V48" i="25"/>
  <c r="U18" i="25"/>
  <c r="V18" i="25"/>
  <c r="S18" i="25"/>
  <c r="T18" i="25"/>
  <c r="I48" i="2"/>
  <c r="J48" i="2" s="1"/>
  <c r="A47" i="4"/>
  <c r="B47" i="4"/>
  <c r="C47" i="4"/>
  <c r="D47" i="4"/>
  <c r="U25" i="25"/>
  <c r="V25" i="25"/>
  <c r="S25" i="25"/>
  <c r="T25" i="25"/>
  <c r="U22" i="25"/>
  <c r="V22" i="25"/>
  <c r="T22" i="25"/>
  <c r="S22" i="25"/>
  <c r="S8" i="25"/>
  <c r="T8" i="25"/>
  <c r="V8" i="25"/>
  <c r="U8" i="25"/>
  <c r="U10" i="25"/>
  <c r="V10" i="25"/>
  <c r="S10" i="25"/>
  <c r="T10" i="25"/>
  <c r="S20" i="25"/>
  <c r="T20" i="25"/>
  <c r="U20" i="25"/>
  <c r="V20" i="25"/>
  <c r="C26" i="25"/>
  <c r="D26" i="25"/>
  <c r="E26" i="25"/>
  <c r="F26" i="25"/>
  <c r="C25" i="25"/>
  <c r="D25" i="25"/>
  <c r="E25" i="25"/>
  <c r="F25" i="25"/>
  <c r="F44" i="25"/>
  <c r="C44" i="25"/>
  <c r="E44" i="25"/>
  <c r="D44" i="25"/>
  <c r="E20" i="25"/>
  <c r="F20" i="25"/>
  <c r="D20" i="25"/>
  <c r="C20" i="25"/>
  <c r="F48" i="25"/>
  <c r="C48" i="25"/>
  <c r="D48" i="25"/>
  <c r="E48" i="25"/>
  <c r="C34" i="25"/>
  <c r="D34" i="25"/>
  <c r="E34" i="25"/>
  <c r="F34" i="25"/>
  <c r="E31" i="25"/>
  <c r="F31" i="25"/>
  <c r="C31" i="25"/>
  <c r="D31" i="25"/>
  <c r="I24" i="2"/>
  <c r="J24" i="2" s="1"/>
  <c r="D23" i="4"/>
  <c r="A23" i="4"/>
  <c r="B23" i="4"/>
  <c r="C23" i="4"/>
  <c r="U17" i="25"/>
  <c r="V17" i="25"/>
  <c r="S17" i="25"/>
  <c r="T17" i="25"/>
  <c r="K3" i="25"/>
  <c r="L3" i="25"/>
  <c r="N3" i="25"/>
  <c r="M3" i="25"/>
  <c r="M5" i="25"/>
  <c r="N5" i="25"/>
  <c r="K5" i="25"/>
  <c r="L5" i="25"/>
  <c r="K52" i="25"/>
  <c r="L52" i="25"/>
  <c r="M52" i="25"/>
  <c r="N52" i="25"/>
  <c r="S28" i="25"/>
  <c r="T28" i="25"/>
  <c r="U28" i="25"/>
  <c r="V28" i="25"/>
  <c r="S39" i="25"/>
  <c r="T39" i="25"/>
  <c r="U39" i="25"/>
  <c r="V39" i="25"/>
  <c r="S40" i="25"/>
  <c r="T40" i="25"/>
  <c r="U40" i="25"/>
  <c r="V40" i="25"/>
  <c r="E40" i="25"/>
  <c r="F40" i="25"/>
  <c r="C40" i="25"/>
  <c r="D40" i="25"/>
  <c r="E4" i="25"/>
  <c r="F4" i="25"/>
  <c r="D4" i="25"/>
  <c r="C4" i="25"/>
  <c r="E63" i="3"/>
  <c r="E68" i="3" s="1"/>
  <c r="F126" i="4" s="1"/>
  <c r="E65" i="3"/>
  <c r="E70" i="3" s="1"/>
  <c r="E64" i="3"/>
  <c r="E69" i="3" s="1"/>
  <c r="E71" i="3"/>
  <c r="G53" i="25"/>
  <c r="H54" i="2"/>
  <c r="U53" i="25" s="1"/>
  <c r="F53" i="4"/>
  <c r="G53" i="4"/>
  <c r="BK54" i="2"/>
  <c r="H53" i="4"/>
  <c r="G54" i="2"/>
  <c r="M53" i="25" s="1"/>
  <c r="F54" i="2"/>
  <c r="BJ54" i="2"/>
  <c r="BL54" i="2"/>
  <c r="BI54" i="2"/>
  <c r="E36" i="25"/>
  <c r="F36" i="25"/>
  <c r="D36" i="25"/>
  <c r="C36" i="25"/>
  <c r="C13" i="25"/>
  <c r="D13" i="25"/>
  <c r="E13" i="25"/>
  <c r="F13" i="25"/>
  <c r="E32" i="25"/>
  <c r="F32" i="25"/>
  <c r="C32" i="25"/>
  <c r="D32" i="25"/>
  <c r="K47" i="25"/>
  <c r="L47" i="25"/>
  <c r="M47" i="25"/>
  <c r="N47" i="25"/>
  <c r="K30" i="25"/>
  <c r="L30" i="25"/>
  <c r="M30" i="25"/>
  <c r="N30" i="25"/>
  <c r="K26" i="25"/>
  <c r="L26" i="25"/>
  <c r="M26" i="25"/>
  <c r="N26" i="25"/>
  <c r="V46" i="25"/>
  <c r="S46" i="25"/>
  <c r="T46" i="25"/>
  <c r="U46" i="25"/>
  <c r="U26" i="25"/>
  <c r="V26" i="25"/>
  <c r="S26" i="25"/>
  <c r="T26" i="25"/>
  <c r="F19" i="25"/>
  <c r="C19" i="25"/>
  <c r="D19" i="25"/>
  <c r="E19" i="25"/>
  <c r="E28" i="25"/>
  <c r="F28" i="25"/>
  <c r="D28" i="25"/>
  <c r="C28" i="25"/>
  <c r="F52" i="25"/>
  <c r="E52" i="25"/>
  <c r="D52" i="25"/>
  <c r="C52" i="25"/>
  <c r="U38" i="25"/>
  <c r="V38" i="25"/>
  <c r="T38" i="25"/>
  <c r="S38" i="25"/>
  <c r="N32" i="25"/>
  <c r="K32" i="25"/>
  <c r="L32" i="25"/>
  <c r="M32" i="25"/>
  <c r="K23" i="25"/>
  <c r="L23" i="25"/>
  <c r="M23" i="25"/>
  <c r="N23" i="25"/>
  <c r="N45" i="25"/>
  <c r="K45" i="25"/>
  <c r="L45" i="25"/>
  <c r="M45" i="25"/>
  <c r="K34" i="25"/>
  <c r="L34" i="25"/>
  <c r="M34" i="25"/>
  <c r="N34" i="25"/>
  <c r="K51" i="25"/>
  <c r="L51" i="25"/>
  <c r="N51" i="25"/>
  <c r="M51" i="25"/>
  <c r="L50" i="25"/>
  <c r="M50" i="25"/>
  <c r="N50" i="25"/>
  <c r="K50" i="25"/>
  <c r="K14" i="25"/>
  <c r="L14" i="25"/>
  <c r="M14" i="25"/>
  <c r="N14" i="25"/>
  <c r="K7" i="25"/>
  <c r="L7" i="25"/>
  <c r="M7" i="25"/>
  <c r="N7" i="25"/>
  <c r="S24" i="25"/>
  <c r="T24" i="25"/>
  <c r="U24" i="25"/>
  <c r="V24" i="25"/>
  <c r="I22" i="2"/>
  <c r="J22" i="2" s="1"/>
  <c r="A21" i="4"/>
  <c r="B21" i="4"/>
  <c r="C21" i="4"/>
  <c r="D21" i="4"/>
  <c r="U2" i="25"/>
  <c r="V2" i="25"/>
  <c r="S2" i="25"/>
  <c r="T2" i="25"/>
  <c r="S4" i="25"/>
  <c r="T4" i="25"/>
  <c r="U4" i="25"/>
  <c r="V4" i="25"/>
  <c r="F54" i="19"/>
  <c r="E54" i="19"/>
  <c r="G86" i="4" s="1"/>
  <c r="D47" i="25"/>
  <c r="C47" i="25"/>
  <c r="E47" i="25"/>
  <c r="F47" i="25"/>
  <c r="C17" i="25"/>
  <c r="D17" i="25"/>
  <c r="E17" i="25"/>
  <c r="F17" i="25"/>
  <c r="D41" i="25"/>
  <c r="E41" i="25"/>
  <c r="F41" i="25"/>
  <c r="C41" i="25"/>
  <c r="C9" i="25"/>
  <c r="D9" i="25"/>
  <c r="E9" i="25"/>
  <c r="F9" i="25"/>
  <c r="E12" i="25"/>
  <c r="F12" i="25"/>
  <c r="D12" i="25"/>
  <c r="C12" i="25"/>
  <c r="C2" i="25"/>
  <c r="D2" i="25"/>
  <c r="E2" i="25"/>
  <c r="F2" i="25"/>
  <c r="C38" i="25"/>
  <c r="D38" i="25"/>
  <c r="F38" i="25"/>
  <c r="E38" i="25"/>
  <c r="S35" i="25"/>
  <c r="T35" i="25"/>
  <c r="U35" i="25"/>
  <c r="V35" i="25"/>
  <c r="S44" i="25"/>
  <c r="T44" i="25"/>
  <c r="U44" i="25"/>
  <c r="V44" i="25"/>
  <c r="L46" i="25"/>
  <c r="M46" i="25"/>
  <c r="N46" i="25"/>
  <c r="K46" i="25"/>
  <c r="K22" i="25"/>
  <c r="L22" i="25"/>
  <c r="M22" i="25"/>
  <c r="N22" i="25"/>
  <c r="N24" i="25"/>
  <c r="K24" i="25"/>
  <c r="L24" i="25"/>
  <c r="M24" i="25"/>
  <c r="K48" i="25"/>
  <c r="L48" i="25"/>
  <c r="N48" i="25"/>
  <c r="M48" i="25"/>
  <c r="K40" i="25"/>
  <c r="L40" i="25"/>
  <c r="N40" i="25"/>
  <c r="M40" i="25"/>
  <c r="T47" i="25"/>
  <c r="U47" i="25"/>
  <c r="V47" i="25"/>
  <c r="S47" i="25"/>
  <c r="V42" i="25"/>
  <c r="T42" i="25"/>
  <c r="S42" i="25"/>
  <c r="U42" i="25"/>
  <c r="C33" i="25"/>
  <c r="D33" i="25"/>
  <c r="E33" i="25"/>
  <c r="F33" i="25"/>
  <c r="S12" i="25"/>
  <c r="T12" i="25"/>
  <c r="U12" i="25"/>
  <c r="V12" i="25"/>
  <c r="I32" i="2"/>
  <c r="J32" i="2" s="1"/>
  <c r="A31" i="4"/>
  <c r="B31" i="4"/>
  <c r="C31" i="4"/>
  <c r="D31" i="4"/>
  <c r="M44" i="25"/>
  <c r="N44" i="25"/>
  <c r="K44" i="25"/>
  <c r="L44" i="25"/>
  <c r="K38" i="25"/>
  <c r="L38" i="25"/>
  <c r="M38" i="25"/>
  <c r="N38" i="25"/>
  <c r="M25" i="25"/>
  <c r="N25" i="25"/>
  <c r="K25" i="25"/>
  <c r="L25" i="25"/>
  <c r="M21" i="25"/>
  <c r="N21" i="25"/>
  <c r="K21" i="25"/>
  <c r="L21" i="25"/>
  <c r="V50" i="25"/>
  <c r="U50" i="25"/>
  <c r="S50" i="25"/>
  <c r="T50" i="25"/>
  <c r="B75" i="3"/>
  <c r="B76" i="3" s="1"/>
  <c r="B86" i="3"/>
  <c r="C42" i="25"/>
  <c r="D42" i="25"/>
  <c r="F42" i="25"/>
  <c r="E42" i="25"/>
  <c r="C21" i="25"/>
  <c r="D21" i="25"/>
  <c r="E21" i="25"/>
  <c r="F21" i="25"/>
  <c r="C71" i="3"/>
  <c r="C64" i="3"/>
  <c r="C69" i="3" s="1"/>
  <c r="C63" i="3"/>
  <c r="C65" i="3"/>
  <c r="C70" i="3" s="1"/>
  <c r="U33" i="25"/>
  <c r="T33" i="25"/>
  <c r="V33" i="25"/>
  <c r="S33" i="25"/>
  <c r="C46" i="25"/>
  <c r="D46" i="25"/>
  <c r="E46" i="25"/>
  <c r="F46" i="25"/>
  <c r="C37" i="25"/>
  <c r="D37" i="25"/>
  <c r="E37" i="25"/>
  <c r="F37" i="25"/>
  <c r="I9" i="2"/>
  <c r="J9" i="2" s="1"/>
  <c r="A8" i="4"/>
  <c r="B8" i="4"/>
  <c r="D8" i="4"/>
  <c r="C8" i="4"/>
  <c r="B63" i="3"/>
  <c r="B65" i="3"/>
  <c r="B70" i="3" s="1"/>
  <c r="B64" i="3"/>
  <c r="B69" i="3" s="1"/>
  <c r="I23" i="4"/>
  <c r="M17" i="25"/>
  <c r="N17" i="25"/>
  <c r="L17" i="25"/>
  <c r="K17" i="25"/>
  <c r="M4" i="25"/>
  <c r="L4" i="25"/>
  <c r="N4" i="25"/>
  <c r="K4" i="25"/>
  <c r="I42" i="2"/>
  <c r="J42" i="2" s="1"/>
  <c r="A41" i="4"/>
  <c r="D41" i="4"/>
  <c r="C41" i="4"/>
  <c r="B41" i="4"/>
  <c r="I41" i="4"/>
  <c r="M9" i="25"/>
  <c r="N9" i="25"/>
  <c r="L9" i="25"/>
  <c r="K9" i="25"/>
  <c r="M28" i="25"/>
  <c r="N28" i="25"/>
  <c r="L28" i="25"/>
  <c r="K28" i="25"/>
  <c r="N41" i="25"/>
  <c r="K41" i="25"/>
  <c r="L41" i="25"/>
  <c r="M41" i="25"/>
  <c r="K8" i="25"/>
  <c r="L8" i="25"/>
  <c r="M8" i="25"/>
  <c r="N8" i="25"/>
  <c r="L42" i="25"/>
  <c r="M42" i="25"/>
  <c r="N42" i="25"/>
  <c r="K42" i="25"/>
  <c r="M12" i="25"/>
  <c r="N12" i="25"/>
  <c r="L12" i="25"/>
  <c r="K12" i="25"/>
  <c r="S52" i="25"/>
  <c r="T52" i="25"/>
  <c r="U52" i="25"/>
  <c r="V52" i="25"/>
  <c r="S19" i="25"/>
  <c r="T19" i="25"/>
  <c r="U19" i="25"/>
  <c r="V19" i="25"/>
  <c r="S41" i="25"/>
  <c r="T41" i="25"/>
  <c r="U41" i="25"/>
  <c r="V41" i="25"/>
  <c r="S36" i="25"/>
  <c r="T36" i="25"/>
  <c r="U36" i="25"/>
  <c r="V36" i="25"/>
  <c r="S32" i="25"/>
  <c r="T32" i="25"/>
  <c r="U32" i="25"/>
  <c r="V32" i="25"/>
  <c r="C5" i="25"/>
  <c r="D5" i="25"/>
  <c r="E5" i="25"/>
  <c r="F5" i="25"/>
  <c r="C27" i="25"/>
  <c r="D27" i="25"/>
  <c r="F27" i="25"/>
  <c r="E27" i="25"/>
  <c r="E15" i="25"/>
  <c r="F15" i="25"/>
  <c r="C15" i="25"/>
  <c r="D15" i="25"/>
  <c r="D43" i="25"/>
  <c r="E43" i="25"/>
  <c r="F43" i="25"/>
  <c r="C43" i="25"/>
  <c r="E39" i="25"/>
  <c r="F39" i="25"/>
  <c r="C39" i="25"/>
  <c r="D39" i="25"/>
  <c r="D45" i="25"/>
  <c r="E45" i="25"/>
  <c r="F45" i="25"/>
  <c r="C45" i="25"/>
  <c r="E24" i="25"/>
  <c r="F24" i="25"/>
  <c r="C24" i="25"/>
  <c r="D24" i="25"/>
  <c r="C6" i="25"/>
  <c r="D6" i="25"/>
  <c r="E6" i="25"/>
  <c r="F6" i="25"/>
  <c r="S27" i="25"/>
  <c r="T27" i="25"/>
  <c r="U27" i="25"/>
  <c r="V27" i="25"/>
  <c r="S49" i="25"/>
  <c r="T49" i="25"/>
  <c r="V49" i="25"/>
  <c r="U49" i="25"/>
  <c r="D49" i="25"/>
  <c r="E49" i="25"/>
  <c r="F49" i="25"/>
  <c r="C49" i="25"/>
  <c r="C22" i="25"/>
  <c r="D22" i="25"/>
  <c r="F22" i="25"/>
  <c r="E22" i="25"/>
  <c r="E23" i="25"/>
  <c r="F23" i="25"/>
  <c r="D23" i="25"/>
  <c r="C23" i="25"/>
  <c r="K43" i="25"/>
  <c r="L43" i="25"/>
  <c r="N43" i="25"/>
  <c r="M43" i="25"/>
  <c r="K11" i="25"/>
  <c r="L11" i="25"/>
  <c r="N11" i="25"/>
  <c r="M11" i="25"/>
  <c r="V45" i="25"/>
  <c r="S45" i="25"/>
  <c r="T45" i="25"/>
  <c r="U45" i="25"/>
  <c r="U34" i="25"/>
  <c r="V34" i="25"/>
  <c r="S34" i="25"/>
  <c r="T34" i="25"/>
  <c r="S13" i="25"/>
  <c r="V13" i="25"/>
  <c r="T13" i="25"/>
  <c r="U13" i="25"/>
  <c r="S11" i="25"/>
  <c r="T11" i="25"/>
  <c r="U11" i="25"/>
  <c r="V11" i="25"/>
  <c r="C50" i="25"/>
  <c r="D50" i="25"/>
  <c r="F50" i="25"/>
  <c r="E50" i="25"/>
  <c r="F11" i="25"/>
  <c r="C11" i="25"/>
  <c r="D11" i="25"/>
  <c r="E11" i="25"/>
  <c r="E7" i="25"/>
  <c r="F7" i="25"/>
  <c r="C7" i="25"/>
  <c r="D7" i="25"/>
  <c r="C35" i="25"/>
  <c r="F35" i="25"/>
  <c r="D35" i="25"/>
  <c r="E35" i="25"/>
  <c r="C29" i="25"/>
  <c r="D29" i="25"/>
  <c r="E29" i="25"/>
  <c r="F29" i="25"/>
  <c r="H71" i="3"/>
  <c r="H64" i="3"/>
  <c r="H69" i="3" s="1"/>
  <c r="H65" i="3"/>
  <c r="H70" i="3" s="1"/>
  <c r="H63" i="3"/>
  <c r="H68" i="3" s="1"/>
  <c r="G71" i="3"/>
  <c r="G63" i="3"/>
  <c r="G68" i="3" s="1"/>
  <c r="G65" i="3"/>
  <c r="G70" i="3" s="1"/>
  <c r="G64" i="3"/>
  <c r="G69" i="3" s="1"/>
  <c r="K27" i="25"/>
  <c r="L27" i="25"/>
  <c r="M27" i="25"/>
  <c r="N27" i="25"/>
  <c r="M29" i="25"/>
  <c r="N29" i="25"/>
  <c r="K29" i="25"/>
  <c r="L29" i="25"/>
  <c r="K16" i="25"/>
  <c r="L16" i="25"/>
  <c r="M16" i="25"/>
  <c r="N16" i="25"/>
  <c r="K2" i="25"/>
  <c r="L2" i="25"/>
  <c r="M2" i="25"/>
  <c r="N2" i="25"/>
  <c r="M37" i="25"/>
  <c r="N37" i="25"/>
  <c r="K37" i="25"/>
  <c r="L37" i="25"/>
  <c r="S31" i="25"/>
  <c r="T31" i="25"/>
  <c r="U31" i="25"/>
  <c r="V31" i="25"/>
  <c r="I47" i="4"/>
  <c r="V29" i="25"/>
  <c r="S29" i="25"/>
  <c r="T29" i="25"/>
  <c r="U29" i="25"/>
  <c r="E16" i="25"/>
  <c r="F16" i="25"/>
  <c r="C16" i="25"/>
  <c r="D16" i="25"/>
  <c r="C18" i="25"/>
  <c r="D18" i="25"/>
  <c r="E18" i="25"/>
  <c r="F18" i="25"/>
  <c r="C30" i="25"/>
  <c r="D30" i="25"/>
  <c r="E30" i="25"/>
  <c r="F30" i="25"/>
  <c r="C14" i="25"/>
  <c r="D14" i="25"/>
  <c r="E14" i="25"/>
  <c r="F14" i="25"/>
  <c r="C3" i="25"/>
  <c r="F3" i="25"/>
  <c r="D3" i="25"/>
  <c r="E3" i="25"/>
  <c r="F71" i="3"/>
  <c r="F64" i="3"/>
  <c r="F69" i="3" s="1"/>
  <c r="F65" i="3"/>
  <c r="F70" i="3" s="1"/>
  <c r="F63" i="3"/>
  <c r="F68" i="3" s="1"/>
  <c r="S7" i="25"/>
  <c r="T7" i="25"/>
  <c r="U7" i="25"/>
  <c r="V7" i="25"/>
  <c r="D88" i="3" l="1"/>
  <c r="D89" i="3" s="1"/>
  <c r="D90" i="3" s="1"/>
  <c r="D91" i="3" s="1"/>
  <c r="D92" i="3" s="1"/>
  <c r="B87" i="3"/>
  <c r="B88" i="3" s="1"/>
  <c r="B77" i="3"/>
  <c r="B78" i="3" s="1"/>
  <c r="B79" i="3" s="1"/>
  <c r="C87" i="3"/>
  <c r="D68" i="3"/>
  <c r="F125" i="4" s="1"/>
  <c r="F101" i="4"/>
  <c r="I53" i="4"/>
  <c r="C68" i="3"/>
  <c r="F123" i="4" s="1"/>
  <c r="F99" i="4"/>
  <c r="D81" i="3"/>
  <c r="D82" i="3" s="1"/>
  <c r="D83" i="3" s="1"/>
  <c r="D19" i="3"/>
  <c r="A19" i="3" s="1"/>
  <c r="D16" i="3"/>
  <c r="A16" i="3" s="1"/>
  <c r="D20" i="3"/>
  <c r="A20" i="3" s="1"/>
  <c r="D4" i="3"/>
  <c r="A4" i="3" s="1"/>
  <c r="D21" i="3"/>
  <c r="A21" i="3" s="1"/>
  <c r="D5" i="3"/>
  <c r="A5" i="3" s="1"/>
  <c r="D9" i="3"/>
  <c r="A9" i="3" s="1"/>
  <c r="D7" i="3"/>
  <c r="A7" i="3" s="1"/>
  <c r="D17" i="3"/>
  <c r="A17" i="3" s="1"/>
  <c r="D8" i="3"/>
  <c r="A8" i="3" s="1"/>
  <c r="D23" i="3"/>
  <c r="A23" i="3" s="1"/>
  <c r="D6" i="3"/>
  <c r="A6" i="3" s="1"/>
  <c r="D12" i="3"/>
  <c r="A12" i="3" s="1"/>
  <c r="D10" i="3"/>
  <c r="A10" i="3" s="1"/>
  <c r="D22" i="3"/>
  <c r="A22" i="3" s="1"/>
  <c r="D18" i="3"/>
  <c r="A18" i="3" s="1"/>
  <c r="D24" i="3"/>
  <c r="A24" i="3" s="1"/>
  <c r="D25" i="3"/>
  <c r="A25" i="3" s="1"/>
  <c r="D3" i="3"/>
  <c r="A3" i="3" s="1"/>
  <c r="D11" i="3"/>
  <c r="A11" i="3" s="1"/>
  <c r="C77" i="3"/>
  <c r="F100" i="4"/>
  <c r="B68" i="3"/>
  <c r="F124" i="4" s="1"/>
  <c r="I54" i="2"/>
  <c r="J54" i="2" s="1"/>
  <c r="D53" i="4"/>
  <c r="D54" i="4" s="1"/>
  <c r="E53" i="25"/>
  <c r="B53" i="4"/>
  <c r="B54" i="4" s="1"/>
  <c r="A53" i="4"/>
  <c r="A54" i="4" s="1"/>
  <c r="C53" i="4"/>
  <c r="C54" i="4" s="1"/>
  <c r="C88" i="3" l="1"/>
  <c r="C89" i="3" s="1"/>
  <c r="C90" i="3" s="1"/>
  <c r="B89" i="3"/>
  <c r="B90" i="3" s="1"/>
  <c r="B91" i="3" s="1"/>
  <c r="G101" i="4"/>
  <c r="G125" i="4"/>
  <c r="E8" i="3"/>
  <c r="F8" i="3"/>
  <c r="H8" i="3"/>
  <c r="I8" i="3"/>
  <c r="B8" i="3"/>
  <c r="G8" i="3"/>
  <c r="G16" i="3"/>
  <c r="H16" i="3"/>
  <c r="E16" i="3"/>
  <c r="F16" i="3"/>
  <c r="I16" i="3"/>
  <c r="B16" i="3"/>
  <c r="G24" i="3"/>
  <c r="H24" i="3"/>
  <c r="B24" i="3"/>
  <c r="I24" i="3"/>
  <c r="E24" i="3"/>
  <c r="F24" i="3"/>
  <c r="F17" i="3"/>
  <c r="B17" i="3"/>
  <c r="E17" i="3"/>
  <c r="H17" i="3"/>
  <c r="G17" i="3"/>
  <c r="I17" i="3"/>
  <c r="I19" i="3"/>
  <c r="F19" i="3"/>
  <c r="E19" i="3"/>
  <c r="B19" i="3"/>
  <c r="G19" i="3"/>
  <c r="H19" i="3"/>
  <c r="B3" i="3"/>
  <c r="G3" i="3"/>
  <c r="H3" i="3"/>
  <c r="I3" i="3"/>
  <c r="F3" i="3"/>
  <c r="E3" i="3"/>
  <c r="I23" i="3"/>
  <c r="B23" i="3"/>
  <c r="F23" i="3"/>
  <c r="G23" i="3"/>
  <c r="E23" i="3"/>
  <c r="H23" i="3"/>
  <c r="G20" i="3"/>
  <c r="H20" i="3"/>
  <c r="F20" i="3"/>
  <c r="B20" i="3"/>
  <c r="I20" i="3"/>
  <c r="E20" i="3"/>
  <c r="F25" i="3"/>
  <c r="B25" i="3"/>
  <c r="G25" i="3"/>
  <c r="H25" i="3"/>
  <c r="I25" i="3"/>
  <c r="E25" i="3"/>
  <c r="G124" i="4"/>
  <c r="E18" i="3"/>
  <c r="F18" i="3"/>
  <c r="H18" i="3"/>
  <c r="I18" i="3"/>
  <c r="B18" i="3"/>
  <c r="G18" i="3"/>
  <c r="B7" i="3"/>
  <c r="G7" i="3"/>
  <c r="E7" i="3"/>
  <c r="F7" i="3"/>
  <c r="I7" i="3"/>
  <c r="H7" i="3"/>
  <c r="D93" i="3"/>
  <c r="D94" i="3" s="1"/>
  <c r="B80" i="3"/>
  <c r="G100" i="4"/>
  <c r="E22" i="3"/>
  <c r="B22" i="3"/>
  <c r="G22" i="3"/>
  <c r="H22" i="3"/>
  <c r="I22" i="3"/>
  <c r="F22" i="3"/>
  <c r="E9" i="3"/>
  <c r="F9" i="3"/>
  <c r="G9" i="3"/>
  <c r="B9" i="3"/>
  <c r="H9" i="3"/>
  <c r="I9" i="3"/>
  <c r="G102" i="4"/>
  <c r="G99" i="4"/>
  <c r="B11" i="3"/>
  <c r="G11" i="3"/>
  <c r="E11" i="3"/>
  <c r="I11" i="3"/>
  <c r="F11" i="3"/>
  <c r="H11" i="3"/>
  <c r="H6" i="3"/>
  <c r="I6" i="3"/>
  <c r="G6" i="3"/>
  <c r="E6" i="3"/>
  <c r="F6" i="3"/>
  <c r="B6" i="3"/>
  <c r="E4" i="3"/>
  <c r="F4" i="3"/>
  <c r="H4" i="3"/>
  <c r="I4" i="3"/>
  <c r="G4" i="3"/>
  <c r="B4" i="3"/>
  <c r="H10" i="3"/>
  <c r="I10" i="3"/>
  <c r="E10" i="3"/>
  <c r="F10" i="3"/>
  <c r="G10" i="3"/>
  <c r="B10" i="3"/>
  <c r="H5" i="3"/>
  <c r="I5" i="3"/>
  <c r="E5" i="3"/>
  <c r="F5" i="3"/>
  <c r="B5" i="3"/>
  <c r="G5" i="3"/>
  <c r="G123" i="4"/>
  <c r="C78" i="3"/>
  <c r="G126" i="4"/>
  <c r="E12" i="3"/>
  <c r="F12" i="3"/>
  <c r="B12" i="3"/>
  <c r="G12" i="3"/>
  <c r="H12" i="3"/>
  <c r="I12" i="3"/>
  <c r="F21" i="3"/>
  <c r="B21" i="3"/>
  <c r="G21" i="3"/>
  <c r="E21" i="3"/>
  <c r="H21" i="3"/>
  <c r="I21" i="3"/>
  <c r="J22" i="3" l="1"/>
  <c r="C22" i="3" s="1"/>
  <c r="J12" i="3"/>
  <c r="C12" i="3" s="1"/>
  <c r="B81" i="3"/>
  <c r="B82" i="3" s="1"/>
  <c r="B83" i="3" s="1"/>
  <c r="J7" i="3"/>
  <c r="C7" i="3" s="1"/>
  <c r="J17" i="3"/>
  <c r="C17" i="3" s="1"/>
  <c r="J16" i="3"/>
  <c r="C16" i="3" s="1"/>
  <c r="J21" i="3"/>
  <c r="C21" i="3" s="1"/>
  <c r="B92" i="3"/>
  <c r="J18" i="3"/>
  <c r="C18" i="3" s="1"/>
  <c r="J19" i="3"/>
  <c r="C19" i="3" s="1"/>
  <c r="J24" i="3"/>
  <c r="C24" i="3" s="1"/>
  <c r="C79" i="3"/>
  <c r="J10" i="3"/>
  <c r="C10" i="3" s="1"/>
  <c r="J11" i="3"/>
  <c r="C11" i="3" s="1"/>
  <c r="J25" i="3"/>
  <c r="C25" i="3" s="1"/>
  <c r="J20" i="3"/>
  <c r="C20" i="3" s="1"/>
  <c r="J8" i="3"/>
  <c r="C8" i="3" s="1"/>
  <c r="J9" i="3"/>
  <c r="C9" i="3" s="1"/>
  <c r="J5" i="3"/>
  <c r="C5" i="3" s="1"/>
  <c r="J4" i="3"/>
  <c r="C4" i="3" s="1"/>
  <c r="J6" i="3"/>
  <c r="C6" i="3" s="1"/>
  <c r="J23" i="3"/>
  <c r="C23" i="3" s="1"/>
  <c r="J3" i="3"/>
  <c r="C3" i="3" s="1"/>
  <c r="D95" i="3"/>
  <c r="B93" i="3" l="1"/>
  <c r="B94" i="3" s="1"/>
  <c r="B95" i="3" s="1"/>
  <c r="C91" i="3"/>
  <c r="C80" i="3"/>
  <c r="C92" i="3" l="1"/>
  <c r="C81" i="3"/>
  <c r="C82" i="3" l="1"/>
  <c r="C93" i="3"/>
  <c r="C83" i="3" l="1"/>
  <c r="C94" i="3"/>
  <c r="C95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Y342" authorId="0" shapeId="0" xr:uid="{00000000-0006-0000-03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county-level write-ins not available.</t>
        </r>
      </text>
    </comment>
    <comment ref="Q347" authorId="0" shapeId="0" xr:uid="{00000000-0006-0000-0300-000002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Write-ins not available by county.</t>
        </r>
      </text>
    </comment>
    <comment ref="W347" authorId="0" shapeId="0" xr:uid="{00000000-0006-0000-03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Write-ins not available by county.</t>
        </r>
      </text>
    </comment>
    <comment ref="A1593" authorId="0" shapeId="0" xr:uid="{00000000-0006-0000-03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Kansas City included with Jackson County</t>
        </r>
      </text>
    </comment>
    <comment ref="W1845" authorId="0" shapeId="0" xr:uid="{00000000-0006-0000-03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Town-level write-ins not available.</t>
        </r>
      </text>
    </comment>
    <comment ref="W2407" authorId="0" shapeId="0" xr:uid="{00000000-0006-0000-03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Write-ins not available by county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Q726" authorId="0" shapeId="0" xr:uid="{00000000-0006-0000-04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write-ins for "Nader" appear in Town precinct sheet.  PD43 has these included in Write-ins column </t>
        </r>
      </text>
    </comment>
    <comment ref="W726" authorId="0" shapeId="0" xr:uid="{00000000-0006-0000-04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216  Reallocated 163 votes to Nader per city official results.  Reallocated 1 vote to Hollis.</t>
        </r>
      </text>
    </comment>
    <comment ref="AB726" authorId="0" shapeId="0" xr:uid="{00000000-0006-0000-04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 for Hollis in City precinct results.  PD#43 has this vote tallied in "write-ins"</t>
        </r>
      </text>
    </comment>
    <comment ref="Q735" authorId="0" shapeId="0" xr:uid="{00000000-0006-0000-04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write-ins for "Nader" appear in Town precinct sheet.  PD43 has these included in Write-ins column </t>
        </r>
      </text>
    </comment>
    <comment ref="W735" authorId="0" shapeId="0" xr:uid="{00000000-0006-0000-04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10.  Reallocated 6 votes to Nader per city official results.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2" authorId="0" shapeId="0" xr:uid="{00000000-0006-0000-08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Data source: FEC</t>
        </r>
      </text>
    </comment>
    <comment ref="C2" authorId="0" shapeId="0" xr:uid="{00000000-0006-0000-08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Data Source: FEC.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E31" authorId="0" shapeId="0" xr:uid="{3C05A0C7-14D5-7243-A74F-9A00BFD499F8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Liberty, Ecology, Community</t>
        </r>
      </text>
    </comment>
    <comment ref="D43" authorId="0" shapeId="0" xr:uid="{E2C93015-F848-1E40-A07B-332124BCA4FD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Slogan: Reform</t>
        </r>
      </text>
    </comment>
    <comment ref="E43" authorId="0" shapeId="0" xr:uid="{FCABFC26-24CA-D240-8631-7669B7436222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Slogan: Green</t>
        </r>
      </text>
    </comment>
    <comment ref="F43" authorId="0" shapeId="0" xr:uid="{97E48C83-C56D-7048-B96B-1FBB029C7874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Slogan: Libertarian</t>
        </r>
      </text>
    </comment>
    <comment ref="G43" authorId="0" shapeId="0" xr:uid="{F3912950-2E76-774B-89A5-10CA4D9D88DC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Slogan: US Taxpayers</t>
        </r>
      </text>
    </comment>
    <comment ref="H43" authorId="0" shapeId="0" xr:uid="{CD4B1907-43EC-5347-BA56-025C6BBB3589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Slogan: Natural Law</t>
        </r>
      </text>
    </comment>
    <comment ref="I43" authorId="0" shapeId="0" xr:uid="{7730AEEC-0555-FA49-B63E-09779203DD4E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Slogan: Workers World</t>
        </r>
      </text>
    </comment>
    <comment ref="M43" authorId="0" shapeId="0" xr:uid="{13427BB1-4E47-D44E-9890-EFE38CAC1D65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Slogan: Socialist Workers</t>
        </r>
      </text>
    </comment>
    <comment ref="Q43" authorId="0" shapeId="0" xr:uid="{6E780473-F649-EC45-8F48-DB713CEE0524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Slogan: Socialist Equality
</t>
        </r>
      </text>
    </comment>
    <comment ref="B45" authorId="0" shapeId="0" xr:uid="{CF061F8D-1F67-D74D-BD13-285F2C761BA7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also on the ballot for the Liberal Party</t>
        </r>
      </text>
    </comment>
    <comment ref="C45" authorId="0" shapeId="0" xr:uid="{A18C71BF-665D-6747-B64A-323498458F29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Also on the ballot for the Freedom and Conserative parties</t>
        </r>
      </text>
    </comment>
    <comment ref="D53" authorId="0" shapeId="0" xr:uid="{16F542EC-2D09-2549-942C-E1FAB7465A8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Ran under Reform and Patriot Parties</t>
        </r>
      </text>
    </comment>
    <comment ref="H67" authorId="0" shapeId="0" xr:uid="{0D9EAF48-7B4E-3448-BE05-9402263BA6A3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H68" authorId="0" shapeId="0" xr:uid="{D4489421-B08C-6541-A437-0C5269376047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H69" authorId="0" shapeId="0" xr:uid="{D203072C-F922-8044-B3AC-4343D91AA3C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H70" authorId="0" shapeId="0" xr:uid="{E4AB2209-865B-5446-AC94-7952C1E2815F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H79" authorId="0" shapeId="0" xr:uid="{8D7DF4DF-EDC6-0944-9BB6-79859CBF545A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H97" authorId="0" shapeId="0" xr:uid="{6CECB0E6-925A-B24E-BF43-233E0ED62C09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H103" authorId="0" shapeId="0" xr:uid="{70717093-AFB1-5248-829B-FF9417DFA3C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H109" authorId="0" shapeId="0" xr:uid="{04FE6AB1-BDE6-4D4F-9283-5841CB1CAAD9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H111" authorId="0" shapeId="0" xr:uid="{7902B983-79D5-B944-9373-BED01F41F36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C4" authorId="0" shapeId="0" xr:uid="{DD026677-D05D-F349-B3CF-D46FD572A772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Pat Choate was selected late in the process.  He was listed on only 32 state ballots.  Stand-in candidate James Campbell was listed on 16 ballots and Carl Owenby was listed on two.  </t>
        </r>
      </text>
    </comment>
    <comment ref="C8" authorId="0" shapeId="0" xr:uid="{B2A43C26-A28E-E44E-8BD6-2A99F2E4A436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Dr. Vinton "Mike" Tompkins</t>
        </r>
      </text>
    </comment>
    <comment ref="B18" authorId="0" shapeId="0" xr:uid="{8EB983C7-2EBA-4B4B-AE6C-F0B8E13D2AB1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Diane Beall Templin</t>
        </r>
      </text>
    </comment>
  </commentList>
</comments>
</file>

<file path=xl/sharedStrings.xml><?xml version="1.0" encoding="utf-8"?>
<sst xmlns="http://schemas.openxmlformats.org/spreadsheetml/2006/main" count="25547" uniqueCount="3513">
  <si>
    <t>This file may not be redistributed in whole or in part.</t>
  </si>
  <si>
    <t>Version</t>
  </si>
  <si>
    <t>Greer</t>
  </si>
  <si>
    <t>Love</t>
  </si>
  <si>
    <t>Okfuskee</t>
  </si>
  <si>
    <t>California Statement of Vote General Election November 5, 1996</t>
  </si>
  <si>
    <t>MCD</t>
  </si>
  <si>
    <t>COUSUBFP</t>
  </si>
  <si>
    <t>Nottoway</t>
  </si>
  <si>
    <t>Page</t>
  </si>
  <si>
    <t>Tompkins</t>
  </si>
  <si>
    <t>Parsonsfield</t>
  </si>
  <si>
    <t>Northampton</t>
  </si>
  <si>
    <t>Wolcott</t>
  </si>
  <si>
    <t>Acushnet</t>
  </si>
  <si>
    <t>Agawam</t>
  </si>
  <si>
    <t>Alford</t>
  </si>
  <si>
    <t>Amesbury</t>
  </si>
  <si>
    <t>Ashburnham</t>
  </si>
  <si>
    <t>Ashby</t>
  </si>
  <si>
    <t>Ashfield</t>
  </si>
  <si>
    <t>Athol</t>
  </si>
  <si>
    <t>Watertown</t>
  </si>
  <si>
    <t>Wayland</t>
  </si>
  <si>
    <t>N/A</t>
  </si>
  <si>
    <t>Fairfax</t>
  </si>
  <si>
    <t>Lowell</t>
  </si>
  <si>
    <t>Ludlow</t>
  </si>
  <si>
    <t>District 34</t>
  </si>
  <si>
    <t>District 35</t>
  </si>
  <si>
    <t>Winthrop</t>
  </si>
  <si>
    <t>Fort Fairfield</t>
  </si>
  <si>
    <t>Wenham</t>
  </si>
  <si>
    <t>Industry</t>
  </si>
  <si>
    <t>Island Falls</t>
  </si>
  <si>
    <t>State Ranking</t>
  </si>
  <si>
    <t>County Ranking</t>
  </si>
  <si>
    <t>States with Lowest Percent of Vote</t>
  </si>
  <si>
    <t>Maries</t>
  </si>
  <si>
    <t>McDonald</t>
  </si>
  <si>
    <t>Trego</t>
  </si>
  <si>
    <t>Greenbush</t>
  </si>
  <si>
    <t>New Haven</t>
  </si>
  <si>
    <t>New London</t>
  </si>
  <si>
    <t>Tolland</t>
  </si>
  <si>
    <t>Freedom</t>
  </si>
  <si>
    <t>State of Hawaii Office of Elections</t>
  </si>
  <si>
    <t>Harrisville</t>
  </si>
  <si>
    <t>Frederick</t>
  </si>
  <si>
    <t>Garrett</t>
  </si>
  <si>
    <t>Windham</t>
  </si>
  <si>
    <t>Deerfield</t>
  </si>
  <si>
    <t>Dennis</t>
  </si>
  <si>
    <t>Howell</t>
  </si>
  <si>
    <t>Iron</t>
  </si>
  <si>
    <t>Wirt</t>
  </si>
  <si>
    <t>Wisconsin</t>
  </si>
  <si>
    <t>Heard</t>
  </si>
  <si>
    <t>Irwin</t>
  </si>
  <si>
    <t>Roscommon</t>
  </si>
  <si>
    <t>Saginaw</t>
  </si>
  <si>
    <t>California Secretary of State</t>
  </si>
  <si>
    <t>Northbridge</t>
  </si>
  <si>
    <t>Hallowell</t>
  </si>
  <si>
    <t>Norwood</t>
  </si>
  <si>
    <t>Mountrail</t>
  </si>
  <si>
    <t>New Castle</t>
  </si>
  <si>
    <t>Edmunds</t>
  </si>
  <si>
    <t>King George</t>
  </si>
  <si>
    <t>R</t>
  </si>
  <si>
    <t>Orland</t>
  </si>
  <si>
    <t>Orono</t>
  </si>
  <si>
    <t>Okmulgee</t>
  </si>
  <si>
    <t>Payne</t>
  </si>
  <si>
    <t>Navarro</t>
  </si>
  <si>
    <t>Nolan</t>
  </si>
  <si>
    <t>Date</t>
  </si>
  <si>
    <t>Washington Secretary of State Elections</t>
  </si>
  <si>
    <t>Weare</t>
  </si>
  <si>
    <t>Wentworth</t>
  </si>
  <si>
    <t>Thomaston</t>
  </si>
  <si>
    <t>Northborough</t>
  </si>
  <si>
    <t>Oregon</t>
  </si>
  <si>
    <t>Ozark</t>
  </si>
  <si>
    <t>Windsor</t>
  </si>
  <si>
    <t>Wabash</t>
  </si>
  <si>
    <t>Gilpin</t>
  </si>
  <si>
    <t>Anderson</t>
  </si>
  <si>
    <t>Atchison</t>
  </si>
  <si>
    <t>Barber</t>
  </si>
  <si>
    <t>Coal</t>
  </si>
  <si>
    <t>Hitchcock</t>
  </si>
  <si>
    <t>Stone</t>
  </si>
  <si>
    <t>Wilmot</t>
  </si>
  <si>
    <t>Wilton</t>
  </si>
  <si>
    <t>Sanilac</t>
  </si>
  <si>
    <t>Christian</t>
  </si>
  <si>
    <t>Hampstead</t>
  </si>
  <si>
    <t>Bowdoin</t>
  </si>
  <si>
    <t>Black Hawk</t>
  </si>
  <si>
    <t>Tuscaloosa</t>
  </si>
  <si>
    <t>Louisa</t>
  </si>
  <si>
    <t>Dona Ana</t>
  </si>
  <si>
    <t>Eddy</t>
  </si>
  <si>
    <t>Mathews</t>
  </si>
  <si>
    <t>Guildhall</t>
  </si>
  <si>
    <t>Orrington</t>
  </si>
  <si>
    <t>Vanceboro</t>
  </si>
  <si>
    <t>Waterville Valley</t>
  </si>
  <si>
    <t>WI</t>
  </si>
  <si>
    <t>Nodaway</t>
  </si>
  <si>
    <t>Stratford</t>
  </si>
  <si>
    <t>Stratham</t>
  </si>
  <si>
    <t>Success</t>
  </si>
  <si>
    <t>Shackelford</t>
  </si>
  <si>
    <t>Somervell</t>
  </si>
  <si>
    <t>District 6</t>
  </si>
  <si>
    <t>Upshur</t>
  </si>
  <si>
    <t>Dodge</t>
  </si>
  <si>
    <t>Whitley</t>
  </si>
  <si>
    <t>Chariton</t>
  </si>
  <si>
    <t>Tamworth</t>
  </si>
  <si>
    <t>Arizona Secretary of State Division of Election Services</t>
  </si>
  <si>
    <t>Arkansas Secretary of State Elections</t>
  </si>
  <si>
    <t>Michigan Department of State Bureau of Elections</t>
  </si>
  <si>
    <t>Old Town</t>
  </si>
  <si>
    <t>Orient</t>
  </si>
  <si>
    <t>Ouray</t>
  </si>
  <si>
    <t>Tallapoosa</t>
  </si>
  <si>
    <t>Garvin</t>
  </si>
  <si>
    <t>Plainfield</t>
  </si>
  <si>
    <t>Nacogdoches</t>
  </si>
  <si>
    <t>Danby</t>
  </si>
  <si>
    <t>Chichester</t>
  </si>
  <si>
    <t>Long Island</t>
  </si>
  <si>
    <t>District 38</t>
  </si>
  <si>
    <t>Canterbury</t>
  </si>
  <si>
    <t>Center Harbor</t>
  </si>
  <si>
    <t>Chandler's Purchase</t>
  </si>
  <si>
    <t>Dover</t>
  </si>
  <si>
    <t>Dummerston</t>
  </si>
  <si>
    <t>Duxbury</t>
  </si>
  <si>
    <t>East Haven</t>
  </si>
  <si>
    <t>Massachusetts</t>
  </si>
  <si>
    <t>MA</t>
  </si>
  <si>
    <t>Harmon</t>
  </si>
  <si>
    <t>Oklahoma State Election Board</t>
  </si>
  <si>
    <t>Sugar Hill</t>
  </si>
  <si>
    <t>Plaistow</t>
  </si>
  <si>
    <t>East Montpelier</t>
  </si>
  <si>
    <t>Eden</t>
  </si>
  <si>
    <t>Enosburg</t>
  </si>
  <si>
    <t>Fair Haven</t>
  </si>
  <si>
    <t>Burke</t>
  </si>
  <si>
    <t>Butts</t>
  </si>
  <si>
    <t>Roger Mills</t>
  </si>
  <si>
    <t>Rogers</t>
  </si>
  <si>
    <t>Yadkin</t>
  </si>
  <si>
    <t>Cleveland</t>
  </si>
  <si>
    <t>Walthall</t>
  </si>
  <si>
    <t>Gilmer</t>
  </si>
  <si>
    <t>Lonoke</t>
  </si>
  <si>
    <t>Cromwell</t>
  </si>
  <si>
    <t>Darien</t>
  </si>
  <si>
    <t>Hampton Falls</t>
  </si>
  <si>
    <t>West Windsor</t>
  </si>
  <si>
    <t>Colchester</t>
  </si>
  <si>
    <t>Concord</t>
  </si>
  <si>
    <t>Puerto Rico</t>
  </si>
  <si>
    <t>Garfield</t>
  </si>
  <si>
    <t>Kennebec</t>
  </si>
  <si>
    <t>Parke</t>
  </si>
  <si>
    <t>Northumberland</t>
  </si>
  <si>
    <t>Maine</t>
  </si>
  <si>
    <t>George</t>
  </si>
  <si>
    <t>Grenada</t>
  </si>
  <si>
    <t>Danville</t>
  </si>
  <si>
    <t>Falls Church</t>
  </si>
  <si>
    <t>Fredericksburg</t>
  </si>
  <si>
    <t>Galax</t>
  </si>
  <si>
    <t>Yazoo</t>
  </si>
  <si>
    <t>Missouri</t>
  </si>
  <si>
    <t>MO</t>
  </si>
  <si>
    <t>Andrew</t>
  </si>
  <si>
    <t>Wellesley</t>
  </si>
  <si>
    <t>Wellfleet</t>
  </si>
  <si>
    <t>Wendell</t>
  </si>
  <si>
    <t>Groton</t>
  </si>
  <si>
    <t>Hinds</t>
  </si>
  <si>
    <t>Humphreys</t>
  </si>
  <si>
    <t>District 32</t>
  </si>
  <si>
    <t>Peacham</t>
  </si>
  <si>
    <t>Lewis</t>
  </si>
  <si>
    <t>Minidoka</t>
  </si>
  <si>
    <t>Nez Perce</t>
  </si>
  <si>
    <t>Oneida</t>
  </si>
  <si>
    <t>District 27</t>
  </si>
  <si>
    <t>Posey</t>
  </si>
  <si>
    <t>Cornwall</t>
  </si>
  <si>
    <t>Craftsbury</t>
  </si>
  <si>
    <t>MN</t>
  </si>
  <si>
    <t>Loudon</t>
  </si>
  <si>
    <t>Maury</t>
  </si>
  <si>
    <t>Falls</t>
  </si>
  <si>
    <t>Fisher</t>
  </si>
  <si>
    <t>West Bridgewater</t>
  </si>
  <si>
    <t>West Brookfield</t>
  </si>
  <si>
    <t>West Newbury</t>
  </si>
  <si>
    <t>Kenduskeag</t>
  </si>
  <si>
    <t>Kittery</t>
  </si>
  <si>
    <t>Lagrange</t>
  </si>
  <si>
    <t>Pawlet</t>
  </si>
  <si>
    <t>East Granby</t>
  </si>
  <si>
    <t>North Yarmouth</t>
  </si>
  <si>
    <t>Northport</t>
  </si>
  <si>
    <t>Fourth Place</t>
  </si>
  <si>
    <t>Lavaca</t>
  </si>
  <si>
    <t>Talladega</t>
  </si>
  <si>
    <t>Fryeburg</t>
  </si>
  <si>
    <t>Gardiner</t>
  </si>
  <si>
    <t>Washita</t>
  </si>
  <si>
    <t>Counties with Highest Percent of Vote</t>
  </si>
  <si>
    <t>Ochiltree</t>
  </si>
  <si>
    <t>Palo Pinto</t>
  </si>
  <si>
    <t>Owen</t>
  </si>
  <si>
    <t>District of Columbia Board of Ethics and Elections</t>
  </si>
  <si>
    <t>Coffee</t>
  </si>
  <si>
    <t>Hoke</t>
  </si>
  <si>
    <t>Cheshire</t>
  </si>
  <si>
    <t>Schuylkill</t>
  </si>
  <si>
    <t>Snyder</t>
  </si>
  <si>
    <t>Jamestown</t>
  </si>
  <si>
    <t>Holbrook</t>
  </si>
  <si>
    <t>Holden</t>
  </si>
  <si>
    <t>South Portland</t>
  </si>
  <si>
    <t>T3 ND</t>
  </si>
  <si>
    <t>Dorset</t>
  </si>
  <si>
    <t>North Carolina State Board of Elections</t>
  </si>
  <si>
    <t>Fulton</t>
  </si>
  <si>
    <t>Habersham</t>
  </si>
  <si>
    <t>Vanderburgh</t>
  </si>
  <si>
    <t>Darlington</t>
  </si>
  <si>
    <t>Dillon</t>
  </si>
  <si>
    <t>Shiawassee</t>
  </si>
  <si>
    <t>Tuscola</t>
  </si>
  <si>
    <t>Ferrisburg</t>
  </si>
  <si>
    <t>Abbot</t>
  </si>
  <si>
    <t>Peterborough</t>
  </si>
  <si>
    <t>Piermont</t>
  </si>
  <si>
    <t>Pinkham's Grant</t>
  </si>
  <si>
    <t>Green CO</t>
  </si>
  <si>
    <t>CO Prohibition</t>
  </si>
  <si>
    <t>Libertarian IA</t>
  </si>
  <si>
    <t>Green MN</t>
  </si>
  <si>
    <t>Derby</t>
  </si>
  <si>
    <t>District 26</t>
  </si>
  <si>
    <t>Brownington</t>
  </si>
  <si>
    <t>Harford</t>
  </si>
  <si>
    <t>St. Francois</t>
  </si>
  <si>
    <t>Amelia</t>
  </si>
  <si>
    <t>Park</t>
  </si>
  <si>
    <t>Harper</t>
  </si>
  <si>
    <t>Farmingdale</t>
  </si>
  <si>
    <t>Green Coalition</t>
  </si>
  <si>
    <t>Marsha Feinland</t>
  </si>
  <si>
    <t>Kate McClatchy</t>
  </si>
  <si>
    <t>Stafford</t>
  </si>
  <si>
    <t>Nueces</t>
  </si>
  <si>
    <t>Largest Margin of Victory</t>
  </si>
  <si>
    <t>Winner</t>
  </si>
  <si>
    <t>Williamstown</t>
  </si>
  <si>
    <t>Williston</t>
  </si>
  <si>
    <t>Wilmington</t>
  </si>
  <si>
    <t>Winhall</t>
  </si>
  <si>
    <t>North Brookfield</t>
  </si>
  <si>
    <t>North Reading</t>
  </si>
  <si>
    <t>Great Barrington</t>
  </si>
  <si>
    <t>Greenfield</t>
  </si>
  <si>
    <t>Groveland</t>
  </si>
  <si>
    <t>Hadley</t>
  </si>
  <si>
    <t>Orwell</t>
  </si>
  <si>
    <t>Jamaica</t>
  </si>
  <si>
    <t>Hardwick</t>
  </si>
  <si>
    <t>Northfield</t>
  </si>
  <si>
    <t>Norwich</t>
  </si>
  <si>
    <t>West Haven</t>
  </si>
  <si>
    <t>West Rutland</t>
  </si>
  <si>
    <t>District of Columbia</t>
  </si>
  <si>
    <t>Florida</t>
  </si>
  <si>
    <t>Salem</t>
  </si>
  <si>
    <t>Cotton</t>
  </si>
  <si>
    <t>Creek</t>
  </si>
  <si>
    <t>Erath</t>
  </si>
  <si>
    <t>Cole</t>
  </si>
  <si>
    <t>Clarksburg</t>
  </si>
  <si>
    <t>Meriwether</t>
  </si>
  <si>
    <t>Hayes</t>
  </si>
  <si>
    <t>Gibson</t>
  </si>
  <si>
    <t>Wadena</t>
  </si>
  <si>
    <t>Waseca</t>
  </si>
  <si>
    <t>Madera</t>
  </si>
  <si>
    <t>State Canvass for the office of President Elecion held on November 5th, 1996</t>
  </si>
  <si>
    <t>Howard Phillips</t>
  </si>
  <si>
    <t>Dr. John Hagelin</t>
  </si>
  <si>
    <t>Pat Choate</t>
  </si>
  <si>
    <t>Jack Kemp</t>
  </si>
  <si>
    <t>Albert Gore Jr.</t>
  </si>
  <si>
    <t>Lemhi</t>
  </si>
  <si>
    <t>FL</t>
  </si>
  <si>
    <t>Alachua</t>
  </si>
  <si>
    <t>Stetson</t>
  </si>
  <si>
    <t>Stockholm</t>
  </si>
  <si>
    <t>Stockton Springs</t>
  </si>
  <si>
    <t>Stonington</t>
  </si>
  <si>
    <t>Otero</t>
  </si>
  <si>
    <t>Ripley</t>
  </si>
  <si>
    <t>Scurry</t>
  </si>
  <si>
    <t>Cabarrus</t>
  </si>
  <si>
    <t>Woodruff</t>
  </si>
  <si>
    <t>Westford</t>
  </si>
  <si>
    <t>Colorado Secretary of State Elections Center</t>
  </si>
  <si>
    <t>Stonewall</t>
  </si>
  <si>
    <t>Weybridge</t>
  </si>
  <si>
    <t>Wheelock</t>
  </si>
  <si>
    <t>Whiting</t>
  </si>
  <si>
    <t>Whitingham</t>
  </si>
  <si>
    <t>San Juan</t>
  </si>
  <si>
    <t>Sedgwick</t>
  </si>
  <si>
    <t>Ashley</t>
  </si>
  <si>
    <t>Swansea</t>
  </si>
  <si>
    <t>Taunton</t>
  </si>
  <si>
    <t>Kingfisher</t>
  </si>
  <si>
    <t>Blandford</t>
  </si>
  <si>
    <t>Boston</t>
  </si>
  <si>
    <t>Bourne</t>
  </si>
  <si>
    <t>Boxborough</t>
  </si>
  <si>
    <t>Boxford</t>
  </si>
  <si>
    <t>Searsmont</t>
  </si>
  <si>
    <t>Cohasset</t>
  </si>
  <si>
    <t>North Hampton</t>
  </si>
  <si>
    <t>North Adams</t>
  </si>
  <si>
    <t>Teton</t>
  </si>
  <si>
    <t>Twin Falls</t>
  </si>
  <si>
    <t>Maui</t>
  </si>
  <si>
    <t>Nantucket</t>
  </si>
  <si>
    <t>Norfolk</t>
  </si>
  <si>
    <t>Duval</t>
  </si>
  <si>
    <t>Flagler</t>
  </si>
  <si>
    <t>Archuleta</t>
  </si>
  <si>
    <t>Baca</t>
  </si>
  <si>
    <t>Labette</t>
  </si>
  <si>
    <t>Griggs</t>
  </si>
  <si>
    <t>Izard</t>
  </si>
  <si>
    <t>Little River</t>
  </si>
  <si>
    <t>Alexandria</t>
  </si>
  <si>
    <t>Richmond</t>
  </si>
  <si>
    <t>Ralls</t>
  </si>
  <si>
    <t>Ray</t>
  </si>
  <si>
    <t>Reynolds</t>
  </si>
  <si>
    <t>St. Charles</t>
  </si>
  <si>
    <t>Greeley</t>
  </si>
  <si>
    <t>Motley</t>
  </si>
  <si>
    <t>Webb</t>
  </si>
  <si>
    <t>Lac Qui Parle</t>
  </si>
  <si>
    <t>Bent</t>
  </si>
  <si>
    <t>Boulder</t>
  </si>
  <si>
    <t>Albemarle</t>
  </si>
  <si>
    <t>Bertie</t>
  </si>
  <si>
    <t>Bladen</t>
  </si>
  <si>
    <t>Coffey</t>
  </si>
  <si>
    <t>Autauga</t>
  </si>
  <si>
    <t>Baldwin</t>
  </si>
  <si>
    <t>Early</t>
  </si>
  <si>
    <t>Red Lake</t>
  </si>
  <si>
    <t>Yancey</t>
  </si>
  <si>
    <t>Dighton</t>
  </si>
  <si>
    <t>Dracut</t>
  </si>
  <si>
    <t>Branford</t>
  </si>
  <si>
    <t>Burrillville</t>
  </si>
  <si>
    <t>Charlestown</t>
  </si>
  <si>
    <t>Hingham</t>
  </si>
  <si>
    <t>East Greenwich</t>
  </si>
  <si>
    <t>Oakham</t>
  </si>
  <si>
    <t>Norwell</t>
  </si>
  <si>
    <t>Chesterfield</t>
  </si>
  <si>
    <t>Marshfield</t>
  </si>
  <si>
    <t>Mendon</t>
  </si>
  <si>
    <t>Middlebury</t>
  </si>
  <si>
    <t>Schoolcraft</t>
  </si>
  <si>
    <t>Coles</t>
  </si>
  <si>
    <t>Sterling</t>
  </si>
  <si>
    <t>Connecticut Secretary of the State Election Services Division</t>
  </si>
  <si>
    <t>New Jersey Department of Law and Public Safety Division of Elections</t>
  </si>
  <si>
    <t>New Mexico Office of the Secretary of State Bureau of Elections</t>
  </si>
  <si>
    <t>North Dakota Secretary of State Elections</t>
  </si>
  <si>
    <t>Ohio Secretary of State Election Services</t>
  </si>
  <si>
    <t>East Brookfield</t>
  </si>
  <si>
    <t>Alabama Office of the Secretary of State</t>
  </si>
  <si>
    <t>Vermont Office of the Secretary of State Elections Division</t>
  </si>
  <si>
    <t>Swanzey</t>
  </si>
  <si>
    <t>Westhampton</t>
  </si>
  <si>
    <t>Westport</t>
  </si>
  <si>
    <t>Westwood</t>
  </si>
  <si>
    <t>Stanton</t>
  </si>
  <si>
    <t>Stevens</t>
  </si>
  <si>
    <t>Greensboro</t>
  </si>
  <si>
    <t>Watonwan</t>
  </si>
  <si>
    <t>Pittsford</t>
  </si>
  <si>
    <t>Pennsylvania Department of State Bureau of Commissions, Elections and Legislation</t>
  </si>
  <si>
    <t>Tennessee Secretary of State Division of Elections</t>
  </si>
  <si>
    <t>Texas Secretary of State Elections Division</t>
  </si>
  <si>
    <t>Citrus</t>
  </si>
  <si>
    <t>Hughes</t>
  </si>
  <si>
    <t>Johnston</t>
  </si>
  <si>
    <t>West Stockbridge</t>
  </si>
  <si>
    <t>Morehouse</t>
  </si>
  <si>
    <t>New Hanover</t>
  </si>
  <si>
    <t>MT</t>
  </si>
  <si>
    <t>Cullman</t>
  </si>
  <si>
    <t>Dale</t>
  </si>
  <si>
    <t>Sheridan</t>
  </si>
  <si>
    <t>Sherman</t>
  </si>
  <si>
    <t>Smith</t>
  </si>
  <si>
    <t>West Springfield</t>
  </si>
  <si>
    <t>Plainville</t>
  </si>
  <si>
    <t>Plympton</t>
  </si>
  <si>
    <t>Nebraska Secretary of State Election Administration</t>
  </si>
  <si>
    <t>Princeton</t>
  </si>
  <si>
    <t>Ransom</t>
  </si>
  <si>
    <t>Rolette</t>
  </si>
  <si>
    <t>Sargent</t>
  </si>
  <si>
    <t>Slope</t>
  </si>
  <si>
    <t>Stutsman</t>
  </si>
  <si>
    <t>State</t>
  </si>
  <si>
    <t>Tishomingo</t>
  </si>
  <si>
    <t>Finney</t>
  </si>
  <si>
    <t>Bergen</t>
  </si>
  <si>
    <t>NH</t>
  </si>
  <si>
    <t>Belknap</t>
  </si>
  <si>
    <t>Holland</t>
  </si>
  <si>
    <t>Kentucky</t>
  </si>
  <si>
    <t>Sharkey</t>
  </si>
  <si>
    <t>North Andover</t>
  </si>
  <si>
    <t>Brookline</t>
  </si>
  <si>
    <t>Los Angeles</t>
  </si>
  <si>
    <t>El Paso</t>
  </si>
  <si>
    <t>Minnesota</t>
  </si>
  <si>
    <t>Ledyard</t>
  </si>
  <si>
    <t>Parmer</t>
  </si>
  <si>
    <t>Wharton</t>
  </si>
  <si>
    <t>Wilbarger</t>
  </si>
  <si>
    <t>Custer</t>
  </si>
  <si>
    <t>Delta</t>
  </si>
  <si>
    <t>Cooke</t>
  </si>
  <si>
    <t>Grand</t>
  </si>
  <si>
    <t>West Boylston</t>
  </si>
  <si>
    <t>Frankfort</t>
  </si>
  <si>
    <t>Freeport</t>
  </si>
  <si>
    <t>Total Vote</t>
  </si>
  <si>
    <t>Oakland</t>
  </si>
  <si>
    <t>Oceana</t>
  </si>
  <si>
    <t>Ellsworth</t>
  </si>
  <si>
    <t>Moniteau</t>
  </si>
  <si>
    <t>Austin</t>
  </si>
  <si>
    <t>South Bristol</t>
  </si>
  <si>
    <t>Morristown</t>
  </si>
  <si>
    <t>Southport</t>
  </si>
  <si>
    <t>Eustis</t>
  </si>
  <si>
    <t>Clare</t>
  </si>
  <si>
    <t>Other</t>
  </si>
  <si>
    <t>Brown</t>
  </si>
  <si>
    <t>Phillips</t>
  </si>
  <si>
    <t>Aiken</t>
  </si>
  <si>
    <t>Abbeville</t>
  </si>
  <si>
    <t>Childress</t>
  </si>
  <si>
    <t>Cochran</t>
  </si>
  <si>
    <t>District 30</t>
  </si>
  <si>
    <t>Santa Fe</t>
  </si>
  <si>
    <t>Socorro</t>
  </si>
  <si>
    <t>Woods</t>
  </si>
  <si>
    <t>Crane</t>
  </si>
  <si>
    <t>White</t>
  </si>
  <si>
    <t>Calvert</t>
  </si>
  <si>
    <t>Bleckley</t>
  </si>
  <si>
    <t>Brantley</t>
  </si>
  <si>
    <t>Brooks</t>
  </si>
  <si>
    <t>Bryan</t>
  </si>
  <si>
    <t>Rio Arriba</t>
  </si>
  <si>
    <t>Sandoval</t>
  </si>
  <si>
    <t>Choctaw</t>
  </si>
  <si>
    <t>Clarke</t>
  </si>
  <si>
    <t>Clay</t>
  </si>
  <si>
    <t>Cleburne</t>
  </si>
  <si>
    <t>Big Horn</t>
  </si>
  <si>
    <t>Faulkner</t>
  </si>
  <si>
    <t>Belgrade</t>
  </si>
  <si>
    <t>Medford</t>
  </si>
  <si>
    <t>Medway</t>
  </si>
  <si>
    <t>Melrose</t>
  </si>
  <si>
    <t>Sagadahoc</t>
  </si>
  <si>
    <t>Holliston</t>
  </si>
  <si>
    <t>Holyoke</t>
  </si>
  <si>
    <t>Niobrara</t>
  </si>
  <si>
    <t>Kit Carson</t>
  </si>
  <si>
    <t>South Thomaston</t>
  </si>
  <si>
    <t>Stacyville</t>
  </si>
  <si>
    <t>% Total Vote</t>
  </si>
  <si>
    <t>Proctor</t>
  </si>
  <si>
    <t>Parker</t>
  </si>
  <si>
    <t>Caribou</t>
  </si>
  <si>
    <t>Hettinger</t>
  </si>
  <si>
    <t>Kidder</t>
  </si>
  <si>
    <t>Aroostook</t>
  </si>
  <si>
    <t>Meriden</t>
  </si>
  <si>
    <t>Counties with Lowest Percent of Vote</t>
  </si>
  <si>
    <t>Stokes</t>
  </si>
  <si>
    <t>Sandown</t>
  </si>
  <si>
    <t>Woodson</t>
  </si>
  <si>
    <t>Wyandotte</t>
  </si>
  <si>
    <t>Chandler</t>
  </si>
  <si>
    <t>Official Results State of Utah General Election November 5, 1996</t>
  </si>
  <si>
    <t>Liberty Union</t>
  </si>
  <si>
    <t>Dennis Peron</t>
  </si>
  <si>
    <t>Hertford</t>
  </si>
  <si>
    <t>Menard</t>
  </si>
  <si>
    <t>Mahoning</t>
  </si>
  <si>
    <t>Summit</t>
  </si>
  <si>
    <t>Teller</t>
  </si>
  <si>
    <t>Green</t>
  </si>
  <si>
    <t>New Britain</t>
  </si>
  <si>
    <t>New Canaan</t>
  </si>
  <si>
    <t>Stanly</t>
  </si>
  <si>
    <t>County</t>
  </si>
  <si>
    <t>Peru</t>
  </si>
  <si>
    <t>Nowata</t>
  </si>
  <si>
    <t>Mayes</t>
  </si>
  <si>
    <t>Sumner</t>
  </si>
  <si>
    <t>Wyoming Secretary of State Election Administration</t>
  </si>
  <si>
    <t>President - 1996 Election (from Agency Web Site)</t>
  </si>
  <si>
    <t>1996 General Election Statement of Vote</t>
  </si>
  <si>
    <t>Arlin Troutt Jr.</t>
  </si>
  <si>
    <t>VA Reform</t>
  </si>
  <si>
    <t>VA Taxpayers</t>
  </si>
  <si>
    <t>VA Natural Law</t>
  </si>
  <si>
    <t>VA Libertarian</t>
  </si>
  <si>
    <t>General Election Returns 1996</t>
  </si>
  <si>
    <t>Westminster</t>
  </si>
  <si>
    <t>Westmore</t>
  </si>
  <si>
    <t>Mecklenburg</t>
  </si>
  <si>
    <t>Coventry</t>
  </si>
  <si>
    <t>Bar Harbor</t>
  </si>
  <si>
    <t>Des Moines</t>
  </si>
  <si>
    <t>Allegany</t>
  </si>
  <si>
    <t>Gill</t>
  </si>
  <si>
    <t>Gosnold</t>
  </si>
  <si>
    <t>Haakon</t>
  </si>
  <si>
    <t>Woodstock</t>
  </si>
  <si>
    <t>Abington</t>
  </si>
  <si>
    <t>Acton</t>
  </si>
  <si>
    <t>Official Abstract of Votes General Election November 5, 1996</t>
  </si>
  <si>
    <t>1996 Statewide General Canvass - November 5, 1996</t>
  </si>
  <si>
    <t>Robert Dole</t>
  </si>
  <si>
    <t>H. Ross Perot</t>
  </si>
  <si>
    <t>Ralph Nader</t>
  </si>
  <si>
    <t>Harry Browne</t>
  </si>
  <si>
    <t>Browne</t>
  </si>
  <si>
    <t>Wales</t>
  </si>
  <si>
    <t>Walpole</t>
  </si>
  <si>
    <t>Dewey</t>
  </si>
  <si>
    <t>Swanville</t>
  </si>
  <si>
    <t>Sweden</t>
  </si>
  <si>
    <t>Baker</t>
  </si>
  <si>
    <t>West Tisbury</t>
  </si>
  <si>
    <t>Islesboro</t>
  </si>
  <si>
    <t>Jackman</t>
  </si>
  <si>
    <t>Emanuel</t>
  </si>
  <si>
    <t>Thompson &amp; Mes's Pur.</t>
  </si>
  <si>
    <t>Hubbardton</t>
  </si>
  <si>
    <t>Huntington</t>
  </si>
  <si>
    <t>Hyde Park</t>
  </si>
  <si>
    <t>North Hero</t>
  </si>
  <si>
    <t>Owls Head</t>
  </si>
  <si>
    <t>East Longmeadow</t>
  </si>
  <si>
    <t>Glascock</t>
  </si>
  <si>
    <t>Copiah</t>
  </si>
  <si>
    <t>Forrest</t>
  </si>
  <si>
    <t>Ulster</t>
  </si>
  <si>
    <t>AK</t>
  </si>
  <si>
    <t>Faulk</t>
  </si>
  <si>
    <t>Gregory</t>
  </si>
  <si>
    <t>Talbot</t>
  </si>
  <si>
    <t>Rockdale</t>
  </si>
  <si>
    <t>Lane</t>
  </si>
  <si>
    <t>North Berwick</t>
  </si>
  <si>
    <t>Corinna</t>
  </si>
  <si>
    <t>Odell</t>
  </si>
  <si>
    <t>Murray</t>
  </si>
  <si>
    <t>Stephenson</t>
  </si>
  <si>
    <t>Tuolumne</t>
  </si>
  <si>
    <t>Pratt</t>
  </si>
  <si>
    <t>Collier</t>
  </si>
  <si>
    <t>Columbia</t>
  </si>
  <si>
    <t>Alleghany</t>
  </si>
  <si>
    <t>Broome</t>
  </si>
  <si>
    <t>Hodgeman</t>
  </si>
  <si>
    <t>Jewell</t>
  </si>
  <si>
    <t>Buena Vista</t>
  </si>
  <si>
    <t>McKinley</t>
  </si>
  <si>
    <t>Mora</t>
  </si>
  <si>
    <t>Quay</t>
  </si>
  <si>
    <t>Michigan</t>
  </si>
  <si>
    <t>Buffalo</t>
  </si>
  <si>
    <t>Echols</t>
  </si>
  <si>
    <t>Bulloch</t>
  </si>
  <si>
    <t>Tennessee</t>
  </si>
  <si>
    <t>Quitman</t>
  </si>
  <si>
    <t>Rabun</t>
  </si>
  <si>
    <t>Kershaw</t>
  </si>
  <si>
    <t>Atoka</t>
  </si>
  <si>
    <t>Sumter</t>
  </si>
  <si>
    <t>Dublin</t>
  </si>
  <si>
    <t>Dummer</t>
  </si>
  <si>
    <t>Blue Earth</t>
  </si>
  <si>
    <t>Camp</t>
  </si>
  <si>
    <t>Carson</t>
  </si>
  <si>
    <t>Castro</t>
  </si>
  <si>
    <t>Greenwood</t>
  </si>
  <si>
    <t>Chowan</t>
  </si>
  <si>
    <t>Columbus</t>
  </si>
  <si>
    <t>Charlottesville</t>
  </si>
  <si>
    <t>Lycoming</t>
  </si>
  <si>
    <t>McKean</t>
  </si>
  <si>
    <t>West Carroll</t>
  </si>
  <si>
    <t>Dixville</t>
  </si>
  <si>
    <t>Vernon</t>
  </si>
  <si>
    <t>Dunbarton</t>
  </si>
  <si>
    <t>Candia</t>
  </si>
  <si>
    <t>Cornish</t>
  </si>
  <si>
    <t>McCook</t>
  </si>
  <si>
    <t>Lea</t>
  </si>
  <si>
    <t>Los Alamos</t>
  </si>
  <si>
    <t>Madrid</t>
  </si>
  <si>
    <t>Harwinton</t>
  </si>
  <si>
    <t>Edinburg</t>
  </si>
  <si>
    <t>Simsbury</t>
  </si>
  <si>
    <t>Craven</t>
  </si>
  <si>
    <t>Mechanic Falls</t>
  </si>
  <si>
    <t>Mariaville</t>
  </si>
  <si>
    <t>Dudley</t>
  </si>
  <si>
    <t>Dunstable</t>
  </si>
  <si>
    <t>New Kent</t>
  </si>
  <si>
    <t>New Hapmshire</t>
  </si>
  <si>
    <t>Allagash</t>
  </si>
  <si>
    <t>Won?</t>
  </si>
  <si>
    <t>Rank</t>
  </si>
  <si>
    <t>Second Place</t>
  </si>
  <si>
    <t>Third Place</t>
  </si>
  <si>
    <t>1996 General Election Official Results Statewide Issues Abstract</t>
  </si>
  <si>
    <t>MS Taxpayer</t>
  </si>
  <si>
    <t>NH Taxpayer</t>
  </si>
  <si>
    <t>Enfield</t>
  </si>
  <si>
    <t>Epping</t>
  </si>
  <si>
    <t>Highest % of Vote and Lose</t>
  </si>
  <si>
    <t>D</t>
  </si>
  <si>
    <t>Lowest % of Vote and Win</t>
  </si>
  <si>
    <t>Halifax</t>
  </si>
  <si>
    <t>Cassia</t>
  </si>
  <si>
    <t>Clark</t>
  </si>
  <si>
    <t>Jerome</t>
  </si>
  <si>
    <t>Kootenai</t>
  </si>
  <si>
    <t>Latah</t>
  </si>
  <si>
    <t>Flathead</t>
  </si>
  <si>
    <t>Solano</t>
  </si>
  <si>
    <t>Sonoma</t>
  </si>
  <si>
    <t>Concordia</t>
  </si>
  <si>
    <t>DeSoto</t>
  </si>
  <si>
    <t>Macomb</t>
  </si>
  <si>
    <t>Manistee</t>
  </si>
  <si>
    <t>St. Martin</t>
  </si>
  <si>
    <t>North Stonington</t>
  </si>
  <si>
    <t>Norwalk</t>
  </si>
  <si>
    <t>South Dakota Secretary of State</t>
  </si>
  <si>
    <t>Iberia</t>
  </si>
  <si>
    <t>Trenton</t>
  </si>
  <si>
    <t>Thorndike</t>
  </si>
  <si>
    <t>New Hampshire Department of State Election Division</t>
  </si>
  <si>
    <t>Uxbridge</t>
  </si>
  <si>
    <t>Wakefield</t>
  </si>
  <si>
    <t>Newark</t>
  </si>
  <si>
    <t>Newbury</t>
  </si>
  <si>
    <t>Newfane</t>
  </si>
  <si>
    <t>First Place</t>
  </si>
  <si>
    <t>Florida Department of State Division of Elections</t>
  </si>
  <si>
    <t>Wilkin</t>
  </si>
  <si>
    <t>Effingham</t>
  </si>
  <si>
    <t>Colonial Heights</t>
  </si>
  <si>
    <t>Louisiana Secretary of State Elections Division</t>
  </si>
  <si>
    <t>Minnesota Office of the Secretary of State Elections</t>
  </si>
  <si>
    <t>Missouri Office of the Secretary of State Elections</t>
  </si>
  <si>
    <t>Montana Secretary of State Elections</t>
  </si>
  <si>
    <t>Searsport</t>
  </si>
  <si>
    <t>Brimfield</t>
  </si>
  <si>
    <t>Rankin</t>
  </si>
  <si>
    <t>Poultney</t>
  </si>
  <si>
    <t>Pownal</t>
  </si>
  <si>
    <t>North Attleborough</t>
  </si>
  <si>
    <t>District 33</t>
  </si>
  <si>
    <t>Androscoggin</t>
  </si>
  <si>
    <t>Milton</t>
  </si>
  <si>
    <t>Monkton</t>
  </si>
  <si>
    <t>Tyringham</t>
  </si>
  <si>
    <t>Wareham</t>
  </si>
  <si>
    <t>South Berwick</t>
  </si>
  <si>
    <t>Penobscot</t>
  </si>
  <si>
    <t>Menominee</t>
  </si>
  <si>
    <t>Hampden</t>
  </si>
  <si>
    <t>Chesapeake</t>
  </si>
  <si>
    <t>Edgecombe</t>
  </si>
  <si>
    <t>Gaston</t>
  </si>
  <si>
    <t>Gates</t>
  </si>
  <si>
    <t>Bee</t>
  </si>
  <si>
    <t>Bexar</t>
  </si>
  <si>
    <t>Ontonagon</t>
  </si>
  <si>
    <t>Oscoda</t>
  </si>
  <si>
    <t>Tangipahoa</t>
  </si>
  <si>
    <t>Atascosa</t>
  </si>
  <si>
    <t>Susquehanna</t>
  </si>
  <si>
    <t>Piscataquis</t>
  </si>
  <si>
    <t>Chambers</t>
  </si>
  <si>
    <t>Brule</t>
  </si>
  <si>
    <t>Bibb</t>
  </si>
  <si>
    <t>Lowndes</t>
  </si>
  <si>
    <t>Doddridge</t>
  </si>
  <si>
    <t>Waushara</t>
  </si>
  <si>
    <t>Winnebago</t>
  </si>
  <si>
    <t>Coke</t>
  </si>
  <si>
    <t>Independent</t>
  </si>
  <si>
    <t>Taos</t>
  </si>
  <si>
    <t>Lampasas</t>
  </si>
  <si>
    <t>Philadelphia</t>
  </si>
  <si>
    <t>Potter</t>
  </si>
  <si>
    <t>Freestone</t>
  </si>
  <si>
    <t>Bowie</t>
  </si>
  <si>
    <t>Washtenaw</t>
  </si>
  <si>
    <t>Voter Turnout (VAP)</t>
  </si>
  <si>
    <t>Colbert</t>
  </si>
  <si>
    <t>Bridgton</t>
  </si>
  <si>
    <t>Iredell</t>
  </si>
  <si>
    <t>District 31</t>
  </si>
  <si>
    <t>Beaverhead</t>
  </si>
  <si>
    <t>Methuen</t>
  </si>
  <si>
    <t>Bollinger</t>
  </si>
  <si>
    <t>Buchanan</t>
  </si>
  <si>
    <t>Independence</t>
  </si>
  <si>
    <t xml:space="preserve"> </t>
  </si>
  <si>
    <t>NV</t>
  </si>
  <si>
    <t>Churchill</t>
  </si>
  <si>
    <t>Bates</t>
  </si>
  <si>
    <t>Barry</t>
  </si>
  <si>
    <t>Bowerbank</t>
  </si>
  <si>
    <t>Bremen</t>
  </si>
  <si>
    <t>Brewer</t>
  </si>
  <si>
    <t>Hocking</t>
  </si>
  <si>
    <t>Perham</t>
  </si>
  <si>
    <t>Tunica</t>
  </si>
  <si>
    <t>Kingston</t>
  </si>
  <si>
    <t>Lakeville</t>
  </si>
  <si>
    <t>Middlefield</t>
  </si>
  <si>
    <t>Nashua</t>
  </si>
  <si>
    <t>Buxton</t>
  </si>
  <si>
    <t>Brooklin</t>
  </si>
  <si>
    <t>Wade</t>
  </si>
  <si>
    <t>Edwards</t>
  </si>
  <si>
    <t>Elk</t>
  </si>
  <si>
    <t>Harrisonburg</t>
  </si>
  <si>
    <t>Doniphan</t>
  </si>
  <si>
    <t>Bristol</t>
  </si>
  <si>
    <t>Keith</t>
  </si>
  <si>
    <t>Redwood</t>
  </si>
  <si>
    <t>Renville</t>
  </si>
  <si>
    <t>Wabaunsee</t>
  </si>
  <si>
    <t>San Miguel</t>
  </si>
  <si>
    <t>Conway</t>
  </si>
  <si>
    <t>Craighead</t>
  </si>
  <si>
    <t>Cross</t>
  </si>
  <si>
    <t>Desha</t>
  </si>
  <si>
    <t>Drew</t>
  </si>
  <si>
    <t>Lauderdale</t>
  </si>
  <si>
    <t>Granville</t>
  </si>
  <si>
    <t>Guilford</t>
  </si>
  <si>
    <t>Mt. Washington</t>
  </si>
  <si>
    <t>Carmel</t>
  </si>
  <si>
    <t>Carrabassett Valley</t>
  </si>
  <si>
    <t>Carthage</t>
  </si>
  <si>
    <t>Casco</t>
  </si>
  <si>
    <t>Castine</t>
  </si>
  <si>
    <t>Castle Hill</t>
  </si>
  <si>
    <t>Webster</t>
  </si>
  <si>
    <t>Wheeler</t>
  </si>
  <si>
    <t>Virginia Beach</t>
  </si>
  <si>
    <t>Waynesboro</t>
  </si>
  <si>
    <t>Horry</t>
  </si>
  <si>
    <t>Elmore</t>
  </si>
  <si>
    <t>Eureka</t>
  </si>
  <si>
    <t>Wasatch</t>
  </si>
  <si>
    <t>Sutter</t>
  </si>
  <si>
    <t>Kandiyohi</t>
  </si>
  <si>
    <t>Escambia</t>
  </si>
  <si>
    <t>Fayette</t>
  </si>
  <si>
    <t>Final Results of the 1996 Washington State General Election - Detail Report</t>
  </si>
  <si>
    <t>Gloucester</t>
  </si>
  <si>
    <t>Hudson</t>
  </si>
  <si>
    <t>Standish</t>
  </si>
  <si>
    <t>Gilead</t>
  </si>
  <si>
    <t>Berkeley</t>
  </si>
  <si>
    <t>San Diego</t>
  </si>
  <si>
    <t>San Francisco</t>
  </si>
  <si>
    <t>San Joaquin</t>
  </si>
  <si>
    <t>Mifflin</t>
  </si>
  <si>
    <t>Montour</t>
  </si>
  <si>
    <t>Hanson</t>
  </si>
  <si>
    <t>Hutchinson</t>
  </si>
  <si>
    <t>Hyde</t>
  </si>
  <si>
    <t>Jerauld</t>
  </si>
  <si>
    <t>Richardson</t>
  </si>
  <si>
    <t>Ellis</t>
  </si>
  <si>
    <t>Jeff Davis</t>
  </si>
  <si>
    <t>Jenkins</t>
  </si>
  <si>
    <t>New Madrid</t>
  </si>
  <si>
    <t>Deer Isle</t>
  </si>
  <si>
    <t>Denmark</t>
  </si>
  <si>
    <t>Kennebunk</t>
  </si>
  <si>
    <t>Royalton</t>
  </si>
  <si>
    <t>State of Arizona Official Canvass - General Election - November 5, 1996</t>
  </si>
  <si>
    <t>Summary of Election Results November 5, 1996</t>
  </si>
  <si>
    <t>American</t>
  </si>
  <si>
    <t>America First</t>
  </si>
  <si>
    <t>Election Results November 5, 1996 General Election For Office of President/Vice President of the United States</t>
  </si>
  <si>
    <t>Fall River</t>
  </si>
  <si>
    <t>Lamoine</t>
  </si>
  <si>
    <t>Leeds</t>
  </si>
  <si>
    <t>Levant</t>
  </si>
  <si>
    <t>Lewiston</t>
  </si>
  <si>
    <t>Limerick</t>
  </si>
  <si>
    <t>Limington</t>
  </si>
  <si>
    <t>Charlemont</t>
  </si>
  <si>
    <t>Chelmsford</t>
  </si>
  <si>
    <t>Chicopee</t>
  </si>
  <si>
    <t>Chilmark</t>
  </si>
  <si>
    <t>Strong</t>
  </si>
  <si>
    <t>Swan's Island</t>
  </si>
  <si>
    <t>Lenoir</t>
  </si>
  <si>
    <t>Nash</t>
  </si>
  <si>
    <t>Kilkenny</t>
  </si>
  <si>
    <t>Leicester</t>
  </si>
  <si>
    <t>Londonderry</t>
  </si>
  <si>
    <t>Midland</t>
  </si>
  <si>
    <t>Laconia</t>
  </si>
  <si>
    <t>Zavala</t>
  </si>
  <si>
    <t>Skamania</t>
  </si>
  <si>
    <t>Snohomish</t>
  </si>
  <si>
    <t>Newry</t>
  </si>
  <si>
    <t>Nobleboro</t>
  </si>
  <si>
    <t>Norridgewock</t>
  </si>
  <si>
    <t>Egremont</t>
  </si>
  <si>
    <t>Erving</t>
  </si>
  <si>
    <t>Everett</t>
  </si>
  <si>
    <t>Newburgh</t>
  </si>
  <si>
    <t>Newcastle</t>
  </si>
  <si>
    <t>Newfield</t>
  </si>
  <si>
    <t>Troup</t>
  </si>
  <si>
    <t>Turner</t>
  </si>
  <si>
    <t>Twiggs</t>
  </si>
  <si>
    <t>Fresno</t>
  </si>
  <si>
    <t>Gwinnett</t>
  </si>
  <si>
    <t>Brazoria</t>
  </si>
  <si>
    <t>Pend Oreille</t>
  </si>
  <si>
    <t>Burt</t>
  </si>
  <si>
    <t>Cherry</t>
  </si>
  <si>
    <t>Pawnee</t>
  </si>
  <si>
    <t>Lawrence</t>
  </si>
  <si>
    <t>Lee</t>
  </si>
  <si>
    <t>Woburn</t>
  </si>
  <si>
    <t>Emporia</t>
  </si>
  <si>
    <t>Manassas</t>
  </si>
  <si>
    <t>Manassas Park</t>
  </si>
  <si>
    <t>Poquoson</t>
  </si>
  <si>
    <t>Walden</t>
  </si>
  <si>
    <t>Wallingford</t>
  </si>
  <si>
    <t>Erving's Location</t>
  </si>
  <si>
    <t>Moscow</t>
  </si>
  <si>
    <t>Mount Chase</t>
  </si>
  <si>
    <t>Mount Desert</t>
  </si>
  <si>
    <t>East Kingston</t>
  </si>
  <si>
    <t>C</t>
  </si>
  <si>
    <t>Starr</t>
  </si>
  <si>
    <t>Yell</t>
  </si>
  <si>
    <t>Brockton</t>
  </si>
  <si>
    <t>Buckland</t>
  </si>
  <si>
    <t>Canton</t>
  </si>
  <si>
    <t>Person</t>
  </si>
  <si>
    <t>Alabama</t>
  </si>
  <si>
    <t>Dickey</t>
  </si>
  <si>
    <t>Pembina</t>
  </si>
  <si>
    <t>Bell</t>
  </si>
  <si>
    <t>Boyd</t>
  </si>
  <si>
    <t>District 28</t>
  </si>
  <si>
    <t>District 29</t>
  </si>
  <si>
    <t>Long</t>
  </si>
  <si>
    <t>Harpswell</t>
  </si>
  <si>
    <t>Fort Kent</t>
  </si>
  <si>
    <t>AL</t>
  </si>
  <si>
    <t>Bullitt</t>
  </si>
  <si>
    <t>Oliver</t>
  </si>
  <si>
    <t>Lemington</t>
  </si>
  <si>
    <t>Beacon Falls</t>
  </si>
  <si>
    <t>Bethany</t>
  </si>
  <si>
    <t>Bozrah</t>
  </si>
  <si>
    <t>Oak Bluffs</t>
  </si>
  <si>
    <t>Cooper</t>
  </si>
  <si>
    <t>New Ipswich</t>
  </si>
  <si>
    <t>Newfields</t>
  </si>
  <si>
    <t>Osborn</t>
  </si>
  <si>
    <t>Otisfield</t>
  </si>
  <si>
    <t>DE</t>
  </si>
  <si>
    <t>Wisconsin State Election Board</t>
  </si>
  <si>
    <t>Talmadge</t>
  </si>
  <si>
    <t>Old Orchard Beach</t>
  </si>
  <si>
    <t>Montrose</t>
  </si>
  <si>
    <t>Warner</t>
  </si>
  <si>
    <t>Alamance</t>
  </si>
  <si>
    <t>Alexander</t>
  </si>
  <si>
    <t>Treutlen</t>
  </si>
  <si>
    <t>Milo</t>
  </si>
  <si>
    <t>Minot</t>
  </si>
  <si>
    <t>Edgar</t>
  </si>
  <si>
    <t>Northwood</t>
  </si>
  <si>
    <t>Nottingham</t>
  </si>
  <si>
    <t>Wetzel</t>
  </si>
  <si>
    <t>Lyndon</t>
  </si>
  <si>
    <t>Granby</t>
  </si>
  <si>
    <t>Dundy</t>
  </si>
  <si>
    <t>Frontier</t>
  </si>
  <si>
    <t>Furnas</t>
  </si>
  <si>
    <t>Gage</t>
  </si>
  <si>
    <t>Bedford</t>
  </si>
  <si>
    <t>Walla Walla</t>
  </si>
  <si>
    <t>Whatcom</t>
  </si>
  <si>
    <t>Whitman</t>
  </si>
  <si>
    <t>Scotland</t>
  </si>
  <si>
    <t>Live Oak</t>
  </si>
  <si>
    <t>Juniata</t>
  </si>
  <si>
    <t>Hood</t>
  </si>
  <si>
    <t>Prince George's</t>
  </si>
  <si>
    <t>Beaver</t>
  </si>
  <si>
    <t>Pinellas</t>
  </si>
  <si>
    <t>Polk</t>
  </si>
  <si>
    <t>Putnam</t>
  </si>
  <si>
    <t>Boundary</t>
  </si>
  <si>
    <t>Bonner</t>
  </si>
  <si>
    <t>Bonneville</t>
  </si>
  <si>
    <t>Montgomery</t>
  </si>
  <si>
    <t>Franconia</t>
  </si>
  <si>
    <t>New Sweden</t>
  </si>
  <si>
    <t>Ashford</t>
  </si>
  <si>
    <t>Barkhamsted</t>
  </si>
  <si>
    <t>District 16</t>
  </si>
  <si>
    <t>Hempstead</t>
  </si>
  <si>
    <t>Hampshire</t>
  </si>
  <si>
    <t>Ogemaw</t>
  </si>
  <si>
    <t>Charles City</t>
  </si>
  <si>
    <t>St. Mary</t>
  </si>
  <si>
    <t>Vermillion</t>
  </si>
  <si>
    <t>Owsley</t>
  </si>
  <si>
    <t>Dover-Foxcroft</t>
  </si>
  <si>
    <t>Dresden</t>
  </si>
  <si>
    <t>Mars Hill</t>
  </si>
  <si>
    <t>ME</t>
  </si>
  <si>
    <t>Terrebonne</t>
  </si>
  <si>
    <t>Niagara</t>
  </si>
  <si>
    <t>Gunnison</t>
  </si>
  <si>
    <t>Onondaga</t>
  </si>
  <si>
    <t>Huerfano</t>
  </si>
  <si>
    <t>Larimer</t>
  </si>
  <si>
    <t>Winneshiek</t>
  </si>
  <si>
    <t>Woodbury</t>
  </si>
  <si>
    <t>Bond</t>
  </si>
  <si>
    <t>Bureau</t>
  </si>
  <si>
    <t>Loudoun</t>
  </si>
  <si>
    <t>Bean's Purchase</t>
  </si>
  <si>
    <t>Bethlehem</t>
  </si>
  <si>
    <t>Boscawen</t>
  </si>
  <si>
    <t>Bow</t>
  </si>
  <si>
    <t>Brentwood</t>
  </si>
  <si>
    <t>Campton</t>
  </si>
  <si>
    <t>Unity</t>
  </si>
  <si>
    <t>Temple</t>
  </si>
  <si>
    <t>S</t>
  </si>
  <si>
    <t>Dukes</t>
  </si>
  <si>
    <t>Orford</t>
  </si>
  <si>
    <t>Ossipee</t>
  </si>
  <si>
    <t>Elkhart</t>
  </si>
  <si>
    <t>Fountain</t>
  </si>
  <si>
    <t>Georgia Secretary of State Elections Division</t>
  </si>
  <si>
    <t>Licking</t>
  </si>
  <si>
    <t>Indiana Secretary of State Elections</t>
  </si>
  <si>
    <t>Maine Department of the Secretary of State Bureau of Corporations, Elections, and Commissions</t>
  </si>
  <si>
    <t>Massachusetts Secretary of the Commonwealth Elections Division</t>
  </si>
  <si>
    <t>Barron</t>
  </si>
  <si>
    <t>Bayfield</t>
  </si>
  <si>
    <t>Burnet</t>
  </si>
  <si>
    <t>Mississippi</t>
  </si>
  <si>
    <t>District 36</t>
  </si>
  <si>
    <t>Pomfret</t>
  </si>
  <si>
    <t>Maidstone</t>
  </si>
  <si>
    <t>Haddam</t>
  </si>
  <si>
    <t>Hamden</t>
  </si>
  <si>
    <t>Westborough</t>
  </si>
  <si>
    <t>Dearborn</t>
  </si>
  <si>
    <t>Grant</t>
  </si>
  <si>
    <t>Harrison</t>
  </si>
  <si>
    <t>Shoshone</t>
  </si>
  <si>
    <t>Isle Au Haut</t>
  </si>
  <si>
    <t>Jonesboro</t>
  </si>
  <si>
    <t>Jonesport</t>
  </si>
  <si>
    <t>Middletown Springs</t>
  </si>
  <si>
    <t>Oxford</t>
  </si>
  <si>
    <t>Daviess</t>
  </si>
  <si>
    <t>Naples</t>
  </si>
  <si>
    <t>West Hartford</t>
  </si>
  <si>
    <t>East Haddam</t>
  </si>
  <si>
    <t>Dix's Grant</t>
  </si>
  <si>
    <t>Mapleton</t>
  </si>
  <si>
    <t>New Fairfield</t>
  </si>
  <si>
    <t>Buncombe</t>
  </si>
  <si>
    <t>Oktibbeha</t>
  </si>
  <si>
    <t>Woodward</t>
  </si>
  <si>
    <t>Mattawamkeag</t>
  </si>
  <si>
    <t>Maxfield</t>
  </si>
  <si>
    <t>Reading</t>
  </si>
  <si>
    <t>Dexter</t>
  </si>
  <si>
    <t>Lovell</t>
  </si>
  <si>
    <t>Crawford's Purchase</t>
  </si>
  <si>
    <t>Croydon</t>
  </si>
  <si>
    <t>Guadalupe</t>
  </si>
  <si>
    <t>Harding</t>
  </si>
  <si>
    <t>Hidalgo</t>
  </si>
  <si>
    <t>Pittsylvania</t>
  </si>
  <si>
    <t>Powhatan</t>
  </si>
  <si>
    <t>Edgecomb</t>
  </si>
  <si>
    <t>Prince Edward</t>
  </si>
  <si>
    <t>New Hartford</t>
  </si>
  <si>
    <t>New Milford</t>
  </si>
  <si>
    <t>Kay</t>
  </si>
  <si>
    <t>Utah State Elections Office</t>
  </si>
  <si>
    <t>Idaho Secretary of State Election Division</t>
  </si>
  <si>
    <t>Fairhaven</t>
  </si>
  <si>
    <t>Lander</t>
  </si>
  <si>
    <t>Templeton</t>
  </si>
  <si>
    <t>Tewksbury</t>
  </si>
  <si>
    <t>Tensas</t>
  </si>
  <si>
    <t>Banner</t>
  </si>
  <si>
    <t>Charlotte</t>
  </si>
  <si>
    <t>Elec Vote</t>
  </si>
  <si>
    <t>Eddington</t>
  </si>
  <si>
    <t>Danbury</t>
  </si>
  <si>
    <t>Marion</t>
  </si>
  <si>
    <t>Meredith</t>
  </si>
  <si>
    <t>Milan</t>
  </si>
  <si>
    <t>Millsfield</t>
  </si>
  <si>
    <t>Greenup</t>
  </si>
  <si>
    <t>La Plata</t>
  </si>
  <si>
    <t>Charleston</t>
  </si>
  <si>
    <t>Barnstable</t>
  </si>
  <si>
    <t>Winn</t>
  </si>
  <si>
    <t>Dade</t>
  </si>
  <si>
    <t>District 40</t>
  </si>
  <si>
    <t>New Canada</t>
  </si>
  <si>
    <t>Sorrento</t>
  </si>
  <si>
    <t>Torrington</t>
  </si>
  <si>
    <t>Voluntown</t>
  </si>
  <si>
    <t>Seekonk</t>
  </si>
  <si>
    <t>New Vineyard</t>
  </si>
  <si>
    <t>Amherst</t>
  </si>
  <si>
    <t>Appomattox</t>
  </si>
  <si>
    <t>Arlington</t>
  </si>
  <si>
    <t>Westmoreland</t>
  </si>
  <si>
    <t>South Carolina</t>
  </si>
  <si>
    <t>SC</t>
  </si>
  <si>
    <t>Republic</t>
  </si>
  <si>
    <t>North Smithfield</t>
  </si>
  <si>
    <t>North Providence</t>
  </si>
  <si>
    <t>Belvidere</t>
  </si>
  <si>
    <t>Chesterville</t>
  </si>
  <si>
    <t>Audrain</t>
  </si>
  <si>
    <t>Laclede</t>
  </si>
  <si>
    <t>Sacramento</t>
  </si>
  <si>
    <t>San Benito</t>
  </si>
  <si>
    <t>District 8</t>
  </si>
  <si>
    <t>District 12</t>
  </si>
  <si>
    <t>AR</t>
  </si>
  <si>
    <t>California</t>
  </si>
  <si>
    <t>CA</t>
  </si>
  <si>
    <t>Chippewa</t>
  </si>
  <si>
    <t>Chisago</t>
  </si>
  <si>
    <t>Overton</t>
  </si>
  <si>
    <t>Freeborn</t>
  </si>
  <si>
    <t>Moody</t>
  </si>
  <si>
    <t>Roberts</t>
  </si>
  <si>
    <t>Gladwin</t>
  </si>
  <si>
    <t>Clifton Forge</t>
  </si>
  <si>
    <t>District 21</t>
  </si>
  <si>
    <t>Summers</t>
  </si>
  <si>
    <t>Angelina</t>
  </si>
  <si>
    <t>Aransas</t>
  </si>
  <si>
    <t>Charles Mix</t>
  </si>
  <si>
    <t>Clayton</t>
  </si>
  <si>
    <t>Clinch</t>
  </si>
  <si>
    <t>Cobb</t>
  </si>
  <si>
    <t>Colquitt</t>
  </si>
  <si>
    <t>Cook</t>
  </si>
  <si>
    <t>District 23</t>
  </si>
  <si>
    <t>District 24</t>
  </si>
  <si>
    <t>Piute</t>
  </si>
  <si>
    <t>Arthur</t>
  </si>
  <si>
    <t>Addison</t>
  </si>
  <si>
    <t>Bennington</t>
  </si>
  <si>
    <t>Banks</t>
  </si>
  <si>
    <t>Honolulu</t>
  </si>
  <si>
    <t>Clear Creek</t>
  </si>
  <si>
    <t>Mont Vernon</t>
  </si>
  <si>
    <t>Medfield</t>
  </si>
  <si>
    <t>Millville</t>
  </si>
  <si>
    <t>Monson</t>
  </si>
  <si>
    <t>Vinalhaven</t>
  </si>
  <si>
    <t>Paris</t>
  </si>
  <si>
    <t>Parkman</t>
  </si>
  <si>
    <t>Blount</t>
  </si>
  <si>
    <t>Bullock</t>
  </si>
  <si>
    <t>Butler</t>
  </si>
  <si>
    <t>Cattaraugus</t>
  </si>
  <si>
    <t>Verona</t>
  </si>
  <si>
    <t>Vienna</t>
  </si>
  <si>
    <t>Hadley's Purchase</t>
  </si>
  <si>
    <t>Hale's Location</t>
  </si>
  <si>
    <t>Haverhill</t>
  </si>
  <si>
    <t>Hawley</t>
  </si>
  <si>
    <t>Carson City</t>
  </si>
  <si>
    <t>Cibola</t>
  </si>
  <si>
    <t>Kansas Secretary of State</t>
  </si>
  <si>
    <t>Boyle</t>
  </si>
  <si>
    <t>Coconino</t>
  </si>
  <si>
    <t>Gila</t>
  </si>
  <si>
    <t>Graham</t>
  </si>
  <si>
    <t>Spotsylvania</t>
  </si>
  <si>
    <t>Surry</t>
  </si>
  <si>
    <t>Hopkinton</t>
  </si>
  <si>
    <t>Barren</t>
  </si>
  <si>
    <t>Bath</t>
  </si>
  <si>
    <t>East Providence</t>
  </si>
  <si>
    <t>States with Highest Percent of Vote</t>
  </si>
  <si>
    <t>Dole</t>
  </si>
  <si>
    <t>Perot</t>
  </si>
  <si>
    <t>Moorhead</t>
  </si>
  <si>
    <t>Feinland</t>
  </si>
  <si>
    <t>Collins</t>
  </si>
  <si>
    <t>None-of-Above</t>
  </si>
  <si>
    <t>Michael</t>
  </si>
  <si>
    <t>Peace &amp; Freedom</t>
  </si>
  <si>
    <t>Brooklyn</t>
  </si>
  <si>
    <t>Chaplin</t>
  </si>
  <si>
    <t>Boylston</t>
  </si>
  <si>
    <t>Looking Back</t>
  </si>
  <si>
    <t>Absentee</t>
  </si>
  <si>
    <t>Millard</t>
  </si>
  <si>
    <t>Shasta</t>
  </si>
  <si>
    <t>Assumption</t>
  </si>
  <si>
    <t>Crow Wing</t>
  </si>
  <si>
    <t>Dakota</t>
  </si>
  <si>
    <t>Faribault</t>
  </si>
  <si>
    <t>VT</t>
  </si>
  <si>
    <t>Cayuga</t>
  </si>
  <si>
    <t>Pottawatomie</t>
  </si>
  <si>
    <t>Prohibition</t>
  </si>
  <si>
    <t>Kern</t>
  </si>
  <si>
    <t>Kings</t>
  </si>
  <si>
    <t>Lake</t>
  </si>
  <si>
    <t>Lassen</t>
  </si>
  <si>
    <t>Malheur</t>
  </si>
  <si>
    <t>Nance</t>
  </si>
  <si>
    <t>Cheyenne</t>
  </si>
  <si>
    <t>Radford</t>
  </si>
  <si>
    <t>Kossuth</t>
  </si>
  <si>
    <t>McMinn</t>
  </si>
  <si>
    <t>Connecticut</t>
  </si>
  <si>
    <t>CT</t>
  </si>
  <si>
    <t>WY</t>
  </si>
  <si>
    <t>Stillwater</t>
  </si>
  <si>
    <t>Sweet Grass</t>
  </si>
  <si>
    <t>Toole</t>
  </si>
  <si>
    <t>Weld</t>
  </si>
  <si>
    <t>Hardin</t>
  </si>
  <si>
    <t>Alpine</t>
  </si>
  <si>
    <t>Bannock</t>
  </si>
  <si>
    <t>Palmyra</t>
  </si>
  <si>
    <t>Landaff</t>
  </si>
  <si>
    <t>Whitefield</t>
  </si>
  <si>
    <t>Scituate</t>
  </si>
  <si>
    <t>Brooksville</t>
  </si>
  <si>
    <t>Dixie</t>
  </si>
  <si>
    <t>McDuffie</t>
  </si>
  <si>
    <t>Tulare</t>
  </si>
  <si>
    <t>Anson</t>
  </si>
  <si>
    <t>Ashe</t>
  </si>
  <si>
    <t>Avery</t>
  </si>
  <si>
    <t>Beaver Cove</t>
  </si>
  <si>
    <t>Albion</t>
  </si>
  <si>
    <t>Alfred</t>
  </si>
  <si>
    <t>Meigs</t>
  </si>
  <si>
    <t>Monticello</t>
  </si>
  <si>
    <t>Topsham</t>
  </si>
  <si>
    <t>Kearny</t>
  </si>
  <si>
    <t>Lorain</t>
  </si>
  <si>
    <t>Price</t>
  </si>
  <si>
    <t>Racine</t>
  </si>
  <si>
    <t>Dixmont</t>
  </si>
  <si>
    <t>Birrenback</t>
  </si>
  <si>
    <t>Masters</t>
  </si>
  <si>
    <t>Corinth</t>
  </si>
  <si>
    <t>Otis</t>
  </si>
  <si>
    <t>Colleton</t>
  </si>
  <si>
    <t>Swain</t>
  </si>
  <si>
    <t>Raymond</t>
  </si>
  <si>
    <t>Rindge</t>
  </si>
  <si>
    <t>Sturbridge</t>
  </si>
  <si>
    <t>Swampscott</t>
  </si>
  <si>
    <t>Westfield</t>
  </si>
  <si>
    <t>Oklahoma</t>
  </si>
  <si>
    <t>OK</t>
  </si>
  <si>
    <t>OR</t>
  </si>
  <si>
    <t>Riverside</t>
  </si>
  <si>
    <t>Nuckolls</t>
  </si>
  <si>
    <t>Otoe</t>
  </si>
  <si>
    <t>Jasper</t>
  </si>
  <si>
    <t>Lamoille</t>
  </si>
  <si>
    <t>District 20</t>
  </si>
  <si>
    <t>Lafourche</t>
  </si>
  <si>
    <t>LaSalle</t>
  </si>
  <si>
    <t>Pleasants</t>
  </si>
  <si>
    <t>Crenshaw</t>
  </si>
  <si>
    <t>Lyndeborough</t>
  </si>
  <si>
    <t>Jericho</t>
  </si>
  <si>
    <t>Winslow</t>
  </si>
  <si>
    <t>Winter Harbor</t>
  </si>
  <si>
    <t>Winterport</t>
  </si>
  <si>
    <t>Wiscasset</t>
  </si>
  <si>
    <t>Yavapai</t>
  </si>
  <si>
    <t>Wake</t>
  </si>
  <si>
    <t>Wicomico</t>
  </si>
  <si>
    <t>Chittenden</t>
  </si>
  <si>
    <t>Grand Isle</t>
  </si>
  <si>
    <t>East Bridgewater</t>
  </si>
  <si>
    <t>Sunapee</t>
  </si>
  <si>
    <t>Delaware</t>
  </si>
  <si>
    <t>Edgartown</t>
  </si>
  <si>
    <t>Arapahoe</t>
  </si>
  <si>
    <t>Wythe</t>
  </si>
  <si>
    <t>McIntosh</t>
  </si>
  <si>
    <t>Lumpkin</t>
  </si>
  <si>
    <t>Augusta</t>
  </si>
  <si>
    <t>St. George</t>
  </si>
  <si>
    <t>St. Johnsbury</t>
  </si>
  <si>
    <t>Stamford</t>
  </si>
  <si>
    <t>Seymour</t>
  </si>
  <si>
    <t>Shelton</t>
  </si>
  <si>
    <t>Millinocket</t>
  </si>
  <si>
    <t>Monterey</t>
  </si>
  <si>
    <t>Napa</t>
  </si>
  <si>
    <t>Nevada</t>
  </si>
  <si>
    <t>Orange</t>
  </si>
  <si>
    <t>Placer</t>
  </si>
  <si>
    <t>Deuel</t>
  </si>
  <si>
    <t>Dixon</t>
  </si>
  <si>
    <t>Judith Basin</t>
  </si>
  <si>
    <t>Hanover</t>
  </si>
  <si>
    <t>Lake of the Woods</t>
  </si>
  <si>
    <t>Llano</t>
  </si>
  <si>
    <t>Loving</t>
  </si>
  <si>
    <t>Orangeburg</t>
  </si>
  <si>
    <t>Woodford</t>
  </si>
  <si>
    <t>Louisiana</t>
  </si>
  <si>
    <t>LA</t>
  </si>
  <si>
    <t>Acadia</t>
  </si>
  <si>
    <t>Catahoula</t>
  </si>
  <si>
    <t>Rockland</t>
  </si>
  <si>
    <t>Haskell</t>
  </si>
  <si>
    <t>Berkshire</t>
  </si>
  <si>
    <t>Uintah</t>
  </si>
  <si>
    <t>Republican</t>
  </si>
  <si>
    <t>Reform</t>
  </si>
  <si>
    <t>Lafayette</t>
  </si>
  <si>
    <t>Leon</t>
  </si>
  <si>
    <t>Levy</t>
  </si>
  <si>
    <t>Dubuque</t>
  </si>
  <si>
    <t>Routt</t>
  </si>
  <si>
    <t>Morgan</t>
  </si>
  <si>
    <t>Clearwater</t>
  </si>
  <si>
    <t>Gem</t>
  </si>
  <si>
    <t>Gooding</t>
  </si>
  <si>
    <t>Claiborne</t>
  </si>
  <si>
    <t>Blair</t>
  </si>
  <si>
    <t>Juneau</t>
  </si>
  <si>
    <t>Kenosha</t>
  </si>
  <si>
    <t>Brunswick</t>
  </si>
  <si>
    <t>Rock</t>
  </si>
  <si>
    <t>Canóvanas</t>
  </si>
  <si>
    <t>Carolina</t>
  </si>
  <si>
    <t>Cataño</t>
  </si>
  <si>
    <t>Cayey</t>
  </si>
  <si>
    <t>Ceiba</t>
  </si>
  <si>
    <t>Cidra</t>
  </si>
  <si>
    <t>Craig</t>
  </si>
  <si>
    <t>Culpeper</t>
  </si>
  <si>
    <t>DC</t>
  </si>
  <si>
    <t>Harnett</t>
  </si>
  <si>
    <t>Dutchess</t>
  </si>
  <si>
    <t>St. Lawrence</t>
  </si>
  <si>
    <t>McCulloch</t>
  </si>
  <si>
    <t>Claremont</t>
  </si>
  <si>
    <t>Deering</t>
  </si>
  <si>
    <t>Derry</t>
  </si>
  <si>
    <t>State Code</t>
  </si>
  <si>
    <t>San Bernardino</t>
  </si>
  <si>
    <t>La Salle</t>
  </si>
  <si>
    <t>McCracken</t>
  </si>
  <si>
    <t>East Baton Rouge</t>
  </si>
  <si>
    <t>West Baton Rouge</t>
  </si>
  <si>
    <t>West Feliciana</t>
  </si>
  <si>
    <t>San Patricio</t>
  </si>
  <si>
    <t>Pacific</t>
  </si>
  <si>
    <t>Cascade</t>
  </si>
  <si>
    <t>Pittsburg</t>
  </si>
  <si>
    <t>Crittenden</t>
  </si>
  <si>
    <t>District 1</t>
  </si>
  <si>
    <t>McKenzie</t>
  </si>
  <si>
    <t>Saguache</t>
  </si>
  <si>
    <t>Comanche</t>
  </si>
  <si>
    <t>Cowley</t>
  </si>
  <si>
    <t>Dickinson</t>
  </si>
  <si>
    <t>Caguas</t>
  </si>
  <si>
    <t>Camuy</t>
  </si>
  <si>
    <t>Yellow Medicine</t>
  </si>
  <si>
    <t>Huron</t>
  </si>
  <si>
    <t>Rutland</t>
  </si>
  <si>
    <t>Petroleum</t>
  </si>
  <si>
    <t>Letcher</t>
  </si>
  <si>
    <t>Steele</t>
  </si>
  <si>
    <t>Swift</t>
  </si>
  <si>
    <t>Cuyahoga</t>
  </si>
  <si>
    <t>Darke</t>
  </si>
  <si>
    <t>Accomack</t>
  </si>
  <si>
    <t>Manchester</t>
  </si>
  <si>
    <t>Hammond</t>
  </si>
  <si>
    <t>Harmony</t>
  </si>
  <si>
    <t>Indian Township</t>
  </si>
  <si>
    <t>Virginia</t>
  </si>
  <si>
    <t>East Windsor</t>
  </si>
  <si>
    <t>Eastford</t>
  </si>
  <si>
    <t>Ellington</t>
  </si>
  <si>
    <t>Somers</t>
  </si>
  <si>
    <t>Montville</t>
  </si>
  <si>
    <t>Worcester</t>
  </si>
  <si>
    <t>Yarmouth</t>
  </si>
  <si>
    <t>Acworth</t>
  </si>
  <si>
    <t>Allenstown</t>
  </si>
  <si>
    <t>Linneus</t>
  </si>
  <si>
    <t>Livermore Falls</t>
  </si>
  <si>
    <t>Lubec</t>
  </si>
  <si>
    <t>Machias</t>
  </si>
  <si>
    <t>Machiasport</t>
  </si>
  <si>
    <t>Clarksville</t>
  </si>
  <si>
    <t>Madawaska</t>
  </si>
  <si>
    <t>North Canaan</t>
  </si>
  <si>
    <t>Skowhegan</t>
  </si>
  <si>
    <t>Smyrna</t>
  </si>
  <si>
    <t>Solon</t>
  </si>
  <si>
    <t>Worthington</t>
  </si>
  <si>
    <t>Weymouth</t>
  </si>
  <si>
    <t>Whately</t>
  </si>
  <si>
    <t>Wilbraham</t>
  </si>
  <si>
    <t>Winchendon</t>
  </si>
  <si>
    <t>Fairlee</t>
  </si>
  <si>
    <t>Fayston</t>
  </si>
  <si>
    <t>Fletcher</t>
  </si>
  <si>
    <t>Glover</t>
  </si>
  <si>
    <t>Hartland</t>
  </si>
  <si>
    <t>Highgate</t>
  </si>
  <si>
    <t>Hinesburg</t>
  </si>
  <si>
    <t>Pueblo</t>
  </si>
  <si>
    <t>Maryland</t>
  </si>
  <si>
    <t>MD</t>
  </si>
  <si>
    <t>Ira</t>
  </si>
  <si>
    <t>Irasburg</t>
  </si>
  <si>
    <t>Isle La Motte</t>
  </si>
  <si>
    <t>Day</t>
  </si>
  <si>
    <t>Vance</t>
  </si>
  <si>
    <t>Falmouth</t>
  </si>
  <si>
    <t>Fitchburg</t>
  </si>
  <si>
    <t>Transylvania</t>
  </si>
  <si>
    <t>Tyrrell</t>
  </si>
  <si>
    <t>Starksboro</t>
  </si>
  <si>
    <t>Alfalfa</t>
  </si>
  <si>
    <t>Dawson</t>
  </si>
  <si>
    <t>Wibaux</t>
  </si>
  <si>
    <t>Gray</t>
  </si>
  <si>
    <t>Poinsett</t>
  </si>
  <si>
    <t>Searcy</t>
  </si>
  <si>
    <t>Sebastian</t>
  </si>
  <si>
    <t>Sharp</t>
  </si>
  <si>
    <t>Hinsdale</t>
  </si>
  <si>
    <t>Evangeline</t>
  </si>
  <si>
    <t>District 37</t>
  </si>
  <si>
    <t>Eastport</t>
  </si>
  <si>
    <t>Glastonbury</t>
  </si>
  <si>
    <t>Palmer</t>
  </si>
  <si>
    <t>Paxton</t>
  </si>
  <si>
    <t>Peabody</t>
  </si>
  <si>
    <t>Pelham</t>
  </si>
  <si>
    <t>Pembroke</t>
  </si>
  <si>
    <t>East Hampton</t>
  </si>
  <si>
    <t>North Haven</t>
  </si>
  <si>
    <t>Cornville</t>
  </si>
  <si>
    <t>South Windsor</t>
  </si>
  <si>
    <t>Southbury</t>
  </si>
  <si>
    <t>Desoto</t>
  </si>
  <si>
    <t>Southington</t>
  </si>
  <si>
    <t>East Lyme</t>
  </si>
  <si>
    <t>East Hartford</t>
  </si>
  <si>
    <t>Mount Vernon</t>
  </si>
  <si>
    <t>Savoy</t>
  </si>
  <si>
    <t>Bastrop</t>
  </si>
  <si>
    <t>Baylor</t>
  </si>
  <si>
    <t>Hooker</t>
  </si>
  <si>
    <t>Kearney</t>
  </si>
  <si>
    <t>Muskingum</t>
  </si>
  <si>
    <t>Merrimac</t>
  </si>
  <si>
    <t>Lanesborough</t>
  </si>
  <si>
    <t>Lenox</t>
  </si>
  <si>
    <t>Leominster</t>
  </si>
  <si>
    <t>Westbrook</t>
  </si>
  <si>
    <t>Moultonborough</t>
  </si>
  <si>
    <t>Maynard</t>
  </si>
  <si>
    <t>Ector</t>
  </si>
  <si>
    <t>Goshen</t>
  </si>
  <si>
    <t>Allegan</t>
  </si>
  <si>
    <t>Benzie</t>
  </si>
  <si>
    <t>Harvey</t>
  </si>
  <si>
    <t>Alcona</t>
  </si>
  <si>
    <t>Alger</t>
  </si>
  <si>
    <t>Margin (%)</t>
  </si>
  <si>
    <t>Mississippi Secretary of State Elections Division</t>
  </si>
  <si>
    <t>Etowah</t>
  </si>
  <si>
    <t>%REG/VAP</t>
  </si>
  <si>
    <t>Dallas</t>
  </si>
  <si>
    <t>DeKalb</t>
  </si>
  <si>
    <t>Stewart</t>
  </si>
  <si>
    <t>KY</t>
  </si>
  <si>
    <t>Adair</t>
  </si>
  <si>
    <t>Presque Isle</t>
  </si>
  <si>
    <t>Traill</t>
  </si>
  <si>
    <t>Walsh</t>
  </si>
  <si>
    <t>Chattahoochee</t>
  </si>
  <si>
    <t>Chattooga</t>
  </si>
  <si>
    <t>Houghton</t>
  </si>
  <si>
    <t>Ingham</t>
  </si>
  <si>
    <t>St. Helena</t>
  </si>
  <si>
    <t>St. James</t>
  </si>
  <si>
    <t>Emmet</t>
  </si>
  <si>
    <t>Genesee</t>
  </si>
  <si>
    <t>Minnehaha</t>
  </si>
  <si>
    <t>Rocky Hill</t>
  </si>
  <si>
    <t>Currituck</t>
  </si>
  <si>
    <t>Tucker</t>
  </si>
  <si>
    <t>Tyler</t>
  </si>
  <si>
    <t>Natrona</t>
  </si>
  <si>
    <t>Plaquemines</t>
  </si>
  <si>
    <t>Hubbard</t>
  </si>
  <si>
    <t>Isanti</t>
  </si>
  <si>
    <t>Stark</t>
  </si>
  <si>
    <t>Presidential Candidate</t>
  </si>
  <si>
    <t>Vice Presidential Candidate</t>
  </si>
  <si>
    <t>Pearl River</t>
  </si>
  <si>
    <t>Pontotoc</t>
  </si>
  <si>
    <t>Patten</t>
  </si>
  <si>
    <t>Passadumkeag</t>
  </si>
  <si>
    <t>Rhode Island</t>
  </si>
  <si>
    <t>RI</t>
  </si>
  <si>
    <t>Silver Bow</t>
  </si>
  <si>
    <t>Hockley</t>
  </si>
  <si>
    <t>Kingsbury</t>
  </si>
  <si>
    <t>Victoria</t>
  </si>
  <si>
    <t>Freetown</t>
  </si>
  <si>
    <t>Berwick</t>
  </si>
  <si>
    <t>Lisbon</t>
  </si>
  <si>
    <t>West Gardiner</t>
  </si>
  <si>
    <t>Peron</t>
  </si>
  <si>
    <t>Templin</t>
  </si>
  <si>
    <t>Forbes</t>
  </si>
  <si>
    <t>Wolfeboro</t>
  </si>
  <si>
    <t>Centerville</t>
  </si>
  <si>
    <t>Nahant</t>
  </si>
  <si>
    <t>Needham</t>
  </si>
  <si>
    <t>Tisbury</t>
  </si>
  <si>
    <t>Collin</t>
  </si>
  <si>
    <t>Grainger</t>
  </si>
  <si>
    <t>Hamblen</t>
  </si>
  <si>
    <t>Antelope</t>
  </si>
  <si>
    <t>Liberty</t>
  </si>
  <si>
    <t>Manatee</t>
  </si>
  <si>
    <t>Beltrami</t>
  </si>
  <si>
    <t>Big Stone</t>
  </si>
  <si>
    <t>Townsend</t>
  </si>
  <si>
    <t>Bowdoinham</t>
  </si>
  <si>
    <t>Langdon</t>
  </si>
  <si>
    <t>Lempster</t>
  </si>
  <si>
    <t>Middleton</t>
  </si>
  <si>
    <t>Milford</t>
  </si>
  <si>
    <t>Millbury</t>
  </si>
  <si>
    <t>Millis</t>
  </si>
  <si>
    <t>Palermo</t>
  </si>
  <si>
    <t>Harvard</t>
  </si>
  <si>
    <t>Medina</t>
  </si>
  <si>
    <t>Prowers</t>
  </si>
  <si>
    <t>Biddeford</t>
  </si>
  <si>
    <t>Blue Hill</t>
  </si>
  <si>
    <t>West Paris</t>
  </si>
  <si>
    <t>Exeter</t>
  </si>
  <si>
    <t>Glocester</t>
  </si>
  <si>
    <t>Harwich</t>
  </si>
  <si>
    <t>Hatfield</t>
  </si>
  <si>
    <t>Marblehead</t>
  </si>
  <si>
    <t>Cutt's Grant</t>
  </si>
  <si>
    <t>Bay</t>
  </si>
  <si>
    <t>Bradford</t>
  </si>
  <si>
    <t>Naugatuck</t>
  </si>
  <si>
    <t>Bridgeport</t>
  </si>
  <si>
    <t>Pamlico</t>
  </si>
  <si>
    <t>Pasquotank</t>
  </si>
  <si>
    <t>Pender</t>
  </si>
  <si>
    <t>Latimer</t>
  </si>
  <si>
    <t>Deep River</t>
  </si>
  <si>
    <t>South Hadley</t>
  </si>
  <si>
    <t>Southborough</t>
  </si>
  <si>
    <t>Southbridge</t>
  </si>
  <si>
    <t>Southwick</t>
  </si>
  <si>
    <t>Stoneham</t>
  </si>
  <si>
    <t>Stoughton</t>
  </si>
  <si>
    <t>Stow</t>
  </si>
  <si>
    <t>Woodland</t>
  </si>
  <si>
    <t>Cape Elizabeth</t>
  </si>
  <si>
    <t>Roque Bluffs</t>
  </si>
  <si>
    <t>Rumford</t>
  </si>
  <si>
    <t>Sabattus</t>
  </si>
  <si>
    <t>Saco</t>
  </si>
  <si>
    <t>St. Agatha</t>
  </si>
  <si>
    <t>St. Albans</t>
  </si>
  <si>
    <t>Framingham</t>
  </si>
  <si>
    <t>Thornton</t>
  </si>
  <si>
    <t>Tilton</t>
  </si>
  <si>
    <t>Prospect</t>
  </si>
  <si>
    <t>Chicot</t>
  </si>
  <si>
    <t>Pickens</t>
  </si>
  <si>
    <t>Pike</t>
  </si>
  <si>
    <t>Randolph</t>
  </si>
  <si>
    <t>Russell</t>
  </si>
  <si>
    <t>Tremont</t>
  </si>
  <si>
    <t>Tuftonboro</t>
  </si>
  <si>
    <t>Ventura</t>
  </si>
  <si>
    <t>Watauga</t>
  </si>
  <si>
    <t>Town</t>
  </si>
  <si>
    <t>Kirby</t>
  </si>
  <si>
    <t>Low &amp; Burbank's Gt.</t>
  </si>
  <si>
    <t>Lyme</t>
  </si>
  <si>
    <t>Alamosa</t>
  </si>
  <si>
    <t>Milbridge</t>
  </si>
  <si>
    <t>Panola</t>
  </si>
  <si>
    <t>Hopewell</t>
  </si>
  <si>
    <t>Waltham</t>
  </si>
  <si>
    <t>Wardsboro</t>
  </si>
  <si>
    <t>Waterbury</t>
  </si>
  <si>
    <t>Luzerne</t>
  </si>
  <si>
    <t>Richland</t>
  </si>
  <si>
    <t>Sabine</t>
  </si>
  <si>
    <t>Sarpy</t>
  </si>
  <si>
    <t>Orleans</t>
  </si>
  <si>
    <t>Yakima</t>
  </si>
  <si>
    <t>Tooele</t>
  </si>
  <si>
    <t>Taliaferro</t>
  </si>
  <si>
    <t>Tattnall</t>
  </si>
  <si>
    <t>Mariposa</t>
  </si>
  <si>
    <t>McMullen</t>
  </si>
  <si>
    <t>Pitt</t>
  </si>
  <si>
    <t>Natick</t>
  </si>
  <si>
    <t>Marlow</t>
  </si>
  <si>
    <t>Danvers</t>
  </si>
  <si>
    <t>Caratunk</t>
  </si>
  <si>
    <t>Newington</t>
  </si>
  <si>
    <t>Newmarket</t>
  </si>
  <si>
    <t>Portage Lake</t>
  </si>
  <si>
    <t>Portland</t>
  </si>
  <si>
    <t>Sebago</t>
  </si>
  <si>
    <t>Tyngsborough</t>
  </si>
  <si>
    <t>Box Butte</t>
  </si>
  <si>
    <t>Foxborough</t>
  </si>
  <si>
    <t>Eastham</t>
  </si>
  <si>
    <t>Hodgdon</t>
  </si>
  <si>
    <t>Hope</t>
  </si>
  <si>
    <t>Sangerville</t>
  </si>
  <si>
    <t>Houlton</t>
  </si>
  <si>
    <t>Howland</t>
  </si>
  <si>
    <t>Blackstone</t>
  </si>
  <si>
    <t>Moffat</t>
  </si>
  <si>
    <t>Montezuma</t>
  </si>
  <si>
    <t>Yolo</t>
  </si>
  <si>
    <t>Easthampton</t>
  </si>
  <si>
    <t>Easton</t>
  </si>
  <si>
    <t>Colorado</t>
  </si>
  <si>
    <t>CO</t>
  </si>
  <si>
    <t>Adams</t>
  </si>
  <si>
    <t>Rock Island</t>
  </si>
  <si>
    <t>Mexico</t>
  </si>
  <si>
    <t>Fitzwilliam</t>
  </si>
  <si>
    <t>Francestown</t>
  </si>
  <si>
    <t>Vershire</t>
  </si>
  <si>
    <t>Cherokee</t>
  </si>
  <si>
    <t>Lynchburg</t>
  </si>
  <si>
    <t>Kentucky State Board of Elections</t>
  </si>
  <si>
    <t>Epsom</t>
  </si>
  <si>
    <t>Errol</t>
  </si>
  <si>
    <t>Perquimans</t>
  </si>
  <si>
    <t>Nader</t>
  </si>
  <si>
    <t>Ward</t>
  </si>
  <si>
    <t>Eau Claire</t>
  </si>
  <si>
    <t>Hormigueros</t>
  </si>
  <si>
    <t>Humacao</t>
  </si>
  <si>
    <t>Moose River</t>
  </si>
  <si>
    <t>Alstead</t>
  </si>
  <si>
    <t>Wethersfield</t>
  </si>
  <si>
    <t>Willington</t>
  </si>
  <si>
    <t>Eastland</t>
  </si>
  <si>
    <t>Dixfield</t>
  </si>
  <si>
    <t>Shawnee</t>
  </si>
  <si>
    <t>Torrance</t>
  </si>
  <si>
    <t>Valencia</t>
  </si>
  <si>
    <t>Hampton</t>
  </si>
  <si>
    <t>Bronx</t>
  </si>
  <si>
    <t>Nassau</t>
  </si>
  <si>
    <t>Westchester</t>
  </si>
  <si>
    <t>Barnard</t>
  </si>
  <si>
    <t>Barnet</t>
  </si>
  <si>
    <t>Caldwell</t>
  </si>
  <si>
    <t>Calloway</t>
  </si>
  <si>
    <t>Campbell</t>
  </si>
  <si>
    <t>Carlisle</t>
  </si>
  <si>
    <t>Middlesex</t>
  </si>
  <si>
    <t>EV</t>
  </si>
  <si>
    <t>% Difference</t>
  </si>
  <si>
    <t>Vote Difference</t>
  </si>
  <si>
    <t>Wellington</t>
  </si>
  <si>
    <t>Wesley</t>
  </si>
  <si>
    <t>Sibley</t>
  </si>
  <si>
    <t>Stearns</t>
  </si>
  <si>
    <t>Arkansas</t>
  </si>
  <si>
    <t>Oconto</t>
  </si>
  <si>
    <t>Hendricks</t>
  </si>
  <si>
    <t>Howard</t>
  </si>
  <si>
    <t>Bacon</t>
  </si>
  <si>
    <t>Sheboygan</t>
  </si>
  <si>
    <t>Votes</t>
  </si>
  <si>
    <t>Coamo</t>
  </si>
  <si>
    <t>Comerío</t>
  </si>
  <si>
    <t>Corozal</t>
  </si>
  <si>
    <t>Culebra</t>
  </si>
  <si>
    <t>Dorado</t>
  </si>
  <si>
    <t>Fajardo</t>
  </si>
  <si>
    <t>054</t>
  </si>
  <si>
    <t>Guánica</t>
  </si>
  <si>
    <t>Guayama</t>
  </si>
  <si>
    <t>Shannon</t>
  </si>
  <si>
    <t>Caddo</t>
  </si>
  <si>
    <t>McLennan</t>
  </si>
  <si>
    <t>Ionia</t>
  </si>
  <si>
    <t>Total</t>
  </si>
  <si>
    <t>Robertson</t>
  </si>
  <si>
    <t>Washakie</t>
  </si>
  <si>
    <t>Weston</t>
  </si>
  <si>
    <t>Isabella</t>
  </si>
  <si>
    <t>Magoffin</t>
  </si>
  <si>
    <t>Mason</t>
  </si>
  <si>
    <t>Powell</t>
  </si>
  <si>
    <t>District 17</t>
  </si>
  <si>
    <t>Perry</t>
  </si>
  <si>
    <t>Saluda</t>
  </si>
  <si>
    <t>Essex</t>
  </si>
  <si>
    <t>San Augustine</t>
  </si>
  <si>
    <t>Glacier</t>
  </si>
  <si>
    <t>Cuming</t>
  </si>
  <si>
    <t>Dawes</t>
  </si>
  <si>
    <t>San Jacinto</t>
  </si>
  <si>
    <t>Kalamazoo</t>
  </si>
  <si>
    <t>Kalkaska</t>
  </si>
  <si>
    <t>Keweenaw</t>
  </si>
  <si>
    <t>Smyth</t>
  </si>
  <si>
    <t>Colfax</t>
  </si>
  <si>
    <t>Sierra</t>
  </si>
  <si>
    <t>Dallam</t>
  </si>
  <si>
    <t>Wrentham</t>
  </si>
  <si>
    <t>Newtown</t>
  </si>
  <si>
    <t>North Branford</t>
  </si>
  <si>
    <t>Dennysville</t>
  </si>
  <si>
    <t>Detroit</t>
  </si>
  <si>
    <t>Landgrove</t>
  </si>
  <si>
    <t>Muskogee</t>
  </si>
  <si>
    <t>Chase</t>
  </si>
  <si>
    <t>Chautauqua</t>
  </si>
  <si>
    <t>Rush</t>
  </si>
  <si>
    <t>Canaan</t>
  </si>
  <si>
    <t>Castleton</t>
  </si>
  <si>
    <t>Cavendish</t>
  </si>
  <si>
    <t>Chelsea</t>
  </si>
  <si>
    <t>Pepperell</t>
  </si>
  <si>
    <t>Cranberry Isles</t>
  </si>
  <si>
    <t>Crystal</t>
  </si>
  <si>
    <t>Cushing</t>
  </si>
  <si>
    <t>New Gloucester</t>
  </si>
  <si>
    <t>Grassroots</t>
  </si>
  <si>
    <t>Phillipston</t>
  </si>
  <si>
    <t>Provincetown</t>
  </si>
  <si>
    <t>Moretown</t>
  </si>
  <si>
    <t>Ocean</t>
  </si>
  <si>
    <t>Gouldsboro</t>
  </si>
  <si>
    <t>Sprague</t>
  </si>
  <si>
    <t>Suffield</t>
  </si>
  <si>
    <t>Thompson</t>
  </si>
  <si>
    <t>Noxubee</t>
  </si>
  <si>
    <t>Bailey</t>
  </si>
  <si>
    <t>Bandera</t>
  </si>
  <si>
    <t>South Kingstown</t>
  </si>
  <si>
    <t>Tiverton</t>
  </si>
  <si>
    <t>Warwick</t>
  </si>
  <si>
    <t>Closest States</t>
  </si>
  <si>
    <t>McLean</t>
  </si>
  <si>
    <t>Dare</t>
  </si>
  <si>
    <t>Davie</t>
  </si>
  <si>
    <t>Duplin</t>
  </si>
  <si>
    <t>Tippah</t>
  </si>
  <si>
    <t>Burlington</t>
  </si>
  <si>
    <t>Calhoun</t>
  </si>
  <si>
    <t>Cloud</t>
  </si>
  <si>
    <t>Tazewell</t>
  </si>
  <si>
    <t>Wise</t>
  </si>
  <si>
    <t>Missoula</t>
  </si>
  <si>
    <t>Iberville</t>
  </si>
  <si>
    <t>Jefferson Davis</t>
  </si>
  <si>
    <t>Dauphin</t>
  </si>
  <si>
    <t>Luna</t>
  </si>
  <si>
    <t>Cimarron</t>
  </si>
  <si>
    <t>Stannard</t>
  </si>
  <si>
    <t>Rockport</t>
  </si>
  <si>
    <t>Rowe</t>
  </si>
  <si>
    <t>Rowley</t>
  </si>
  <si>
    <t>Royalston</t>
  </si>
  <si>
    <t>Cambridge</t>
  </si>
  <si>
    <t>Damariscotta</t>
  </si>
  <si>
    <t>Mount Tabor</t>
  </si>
  <si>
    <t>Second College Gt.</t>
  </si>
  <si>
    <t>Somersworth</t>
  </si>
  <si>
    <t>Kennebunkport</t>
  </si>
  <si>
    <t>Kingfield</t>
  </si>
  <si>
    <t>Danforth</t>
  </si>
  <si>
    <t>Dayton</t>
  </si>
  <si>
    <t>Deblois</t>
  </si>
  <si>
    <t>Mount Holly</t>
  </si>
  <si>
    <t>Camas</t>
  </si>
  <si>
    <t>Canyon</t>
  </si>
  <si>
    <t>Garza</t>
  </si>
  <si>
    <t>Gillespie</t>
  </si>
  <si>
    <t>Glasscock</t>
  </si>
  <si>
    <t>Goliad</t>
  </si>
  <si>
    <t>Suffolk</t>
  </si>
  <si>
    <t>Rensselaer</t>
  </si>
  <si>
    <t>Waller</t>
  </si>
  <si>
    <t>Texas</t>
  </si>
  <si>
    <t>Montana</t>
  </si>
  <si>
    <t>Cowlitz</t>
  </si>
  <si>
    <t>Ferry</t>
  </si>
  <si>
    <t>Greene</t>
  </si>
  <si>
    <t>NM</t>
  </si>
  <si>
    <t>Ringgold</t>
  </si>
  <si>
    <t>North Kingstown</t>
  </si>
  <si>
    <t>Carteret</t>
  </si>
  <si>
    <t>Bledsoe</t>
  </si>
  <si>
    <t>Amador</t>
  </si>
  <si>
    <t>Coleman</t>
  </si>
  <si>
    <t>Wexford</t>
  </si>
  <si>
    <t>Grayson</t>
  </si>
  <si>
    <t>Breckinridge</t>
  </si>
  <si>
    <t>Rowan</t>
  </si>
  <si>
    <t>Simpson</t>
  </si>
  <si>
    <t>Santa Clara</t>
  </si>
  <si>
    <t>Thayer</t>
  </si>
  <si>
    <t>St. Lucie</t>
  </si>
  <si>
    <t>St. Bernard</t>
  </si>
  <si>
    <t>Kendall</t>
  </si>
  <si>
    <t>Okeechobee</t>
  </si>
  <si>
    <t>Hall</t>
  </si>
  <si>
    <t>Hennepin</t>
  </si>
  <si>
    <t>Marinette</t>
  </si>
  <si>
    <t>Lackawanna</t>
  </si>
  <si>
    <t>Lebanon</t>
  </si>
  <si>
    <t>Schley</t>
  </si>
  <si>
    <t>Screven</t>
  </si>
  <si>
    <t>Spalding</t>
  </si>
  <si>
    <t>Stephens</t>
  </si>
  <si>
    <t>Dent</t>
  </si>
  <si>
    <t>Kenedy</t>
  </si>
  <si>
    <t>Utah</t>
  </si>
  <si>
    <t>Hancock</t>
  </si>
  <si>
    <t>Evans</t>
  </si>
  <si>
    <t>Attala</t>
  </si>
  <si>
    <t>Bolivar</t>
  </si>
  <si>
    <t>Chickasaw</t>
  </si>
  <si>
    <t>Mono</t>
  </si>
  <si>
    <t>Nelson</t>
  </si>
  <si>
    <t>Schleicher</t>
  </si>
  <si>
    <t>District 2</t>
  </si>
  <si>
    <t>District 3</t>
  </si>
  <si>
    <t>Pinal</t>
  </si>
  <si>
    <t>Staunton</t>
  </si>
  <si>
    <t>Ware</t>
  </si>
  <si>
    <t>Warren</t>
  </si>
  <si>
    <t>Wayne</t>
  </si>
  <si>
    <t>Chelan</t>
  </si>
  <si>
    <t>Clallam</t>
  </si>
  <si>
    <t>Clarion</t>
  </si>
  <si>
    <t>Clearfield</t>
  </si>
  <si>
    <t>Caledonia</t>
  </si>
  <si>
    <t>Kerr</t>
  </si>
  <si>
    <t>Menifee</t>
  </si>
  <si>
    <t>Roseau</t>
  </si>
  <si>
    <t>St. Louis</t>
  </si>
  <si>
    <t>Armstrong</t>
  </si>
  <si>
    <t>Wallowa</t>
  </si>
  <si>
    <t>Marin</t>
  </si>
  <si>
    <t>San Saba</t>
  </si>
  <si>
    <t>Warrick</t>
  </si>
  <si>
    <t>Wells</t>
  </si>
  <si>
    <t>Perkins</t>
  </si>
  <si>
    <t>Portage</t>
  </si>
  <si>
    <t>McNairy</t>
  </si>
  <si>
    <t>Moore</t>
  </si>
  <si>
    <t>Obion</t>
  </si>
  <si>
    <t>Sequatchie</t>
  </si>
  <si>
    <t>Arizona</t>
  </si>
  <si>
    <t>Mohave</t>
  </si>
  <si>
    <t>South Dakota</t>
  </si>
  <si>
    <t>SD</t>
  </si>
  <si>
    <t>Yellowstone</t>
  </si>
  <si>
    <t>Toombs</t>
  </si>
  <si>
    <t>Towns</t>
  </si>
  <si>
    <t>Truro</t>
  </si>
  <si>
    <t>Ayer</t>
  </si>
  <si>
    <t>Barre</t>
  </si>
  <si>
    <t>Sanborn</t>
  </si>
  <si>
    <t>Spink</t>
  </si>
  <si>
    <t>Stanley</t>
  </si>
  <si>
    <t>Billings</t>
  </si>
  <si>
    <t>Bottineau</t>
  </si>
  <si>
    <t>Gogebic</t>
  </si>
  <si>
    <t>Pecos</t>
  </si>
  <si>
    <t>Sully</t>
  </si>
  <si>
    <t>Tripp</t>
  </si>
  <si>
    <t>Yankton</t>
  </si>
  <si>
    <t>Pitkin</t>
  </si>
  <si>
    <t>Jefferson</t>
  </si>
  <si>
    <t>Lamar</t>
  </si>
  <si>
    <t>Whitfield</t>
  </si>
  <si>
    <t>Clarendon</t>
  </si>
  <si>
    <t>Livermore</t>
  </si>
  <si>
    <t>Boothbay</t>
  </si>
  <si>
    <t>Boothbay Harbor</t>
  </si>
  <si>
    <t>Beddington</t>
  </si>
  <si>
    <t>Pittsfield</t>
  </si>
  <si>
    <t>Panton</t>
  </si>
  <si>
    <t>Broward</t>
  </si>
  <si>
    <t>Onslow</t>
  </si>
  <si>
    <t>St. Francis</t>
  </si>
  <si>
    <t>Glenburn</t>
  </si>
  <si>
    <t>Norway</t>
  </si>
  <si>
    <t>Oakfield</t>
  </si>
  <si>
    <t>Ogunquit</t>
  </si>
  <si>
    <t>Brookings</t>
  </si>
  <si>
    <t>Floyd</t>
  </si>
  <si>
    <t>Forsyth</t>
  </si>
  <si>
    <t>Hart</t>
  </si>
  <si>
    <t>Great Pond</t>
  </si>
  <si>
    <t>Wyandot</t>
  </si>
  <si>
    <t>Whitneyville</t>
  </si>
  <si>
    <t>Willimantic</t>
  </si>
  <si>
    <t>Vinton</t>
  </si>
  <si>
    <t>Williams</t>
  </si>
  <si>
    <t>Hale</t>
  </si>
  <si>
    <t>Rockingham</t>
  </si>
  <si>
    <t>Jackson</t>
  </si>
  <si>
    <t>North Dakota</t>
  </si>
  <si>
    <t>Prentiss</t>
  </si>
  <si>
    <t>Okanogan</t>
  </si>
  <si>
    <t>Forest</t>
  </si>
  <si>
    <t>Boise</t>
  </si>
  <si>
    <t>Haynesville</t>
  </si>
  <si>
    <t>Schoharie</t>
  </si>
  <si>
    <t>Martin's Location</t>
  </si>
  <si>
    <t>Cherryfield</t>
  </si>
  <si>
    <t>Chapman</t>
  </si>
  <si>
    <t>Byron</t>
  </si>
  <si>
    <t>Belfast</t>
  </si>
  <si>
    <t>Wheatland</t>
  </si>
  <si>
    <t>Morrow</t>
  </si>
  <si>
    <t>Hopedale</t>
  </si>
  <si>
    <t>Hubbardston</t>
  </si>
  <si>
    <t>Hull</t>
  </si>
  <si>
    <t>Ipswich</t>
  </si>
  <si>
    <t>Vassalboro</t>
  </si>
  <si>
    <t>Veazie</t>
  </si>
  <si>
    <t>Beadle</t>
  </si>
  <si>
    <t>Vigo</t>
  </si>
  <si>
    <t>Heath</t>
  </si>
  <si>
    <t>Alna</t>
  </si>
  <si>
    <t>Amity</t>
  </si>
  <si>
    <t>Baileyville</t>
  </si>
  <si>
    <t>Victory</t>
  </si>
  <si>
    <t>Natchitoches</t>
  </si>
  <si>
    <t>Logan</t>
  </si>
  <si>
    <t>Pendleton</t>
  </si>
  <si>
    <t>Iosco</t>
  </si>
  <si>
    <t>Dunn</t>
  </si>
  <si>
    <t>New Boston</t>
  </si>
  <si>
    <t>New Durham</t>
  </si>
  <si>
    <t>New Hampton</t>
  </si>
  <si>
    <t>Westmanland</t>
  </si>
  <si>
    <t>Keene</t>
  </si>
  <si>
    <t>Isabela</t>
  </si>
  <si>
    <t>Lunenburg</t>
  </si>
  <si>
    <t>Rice</t>
  </si>
  <si>
    <t>Riley</t>
  </si>
  <si>
    <t>Rooks</t>
  </si>
  <si>
    <t>Saline</t>
  </si>
  <si>
    <t>Seward</t>
  </si>
  <si>
    <t>Metcalfe</t>
  </si>
  <si>
    <t>Muhlenberg</t>
  </si>
  <si>
    <t>Sebec</t>
  </si>
  <si>
    <t>Starks</t>
  </si>
  <si>
    <t>Hart's Location</t>
  </si>
  <si>
    <t>Hebron</t>
  </si>
  <si>
    <t>Iroquois</t>
  </si>
  <si>
    <t>Jersey</t>
  </si>
  <si>
    <t>Oswego</t>
  </si>
  <si>
    <t>Otsego</t>
  </si>
  <si>
    <t>Aurora</t>
  </si>
  <si>
    <t>Kankakee</t>
  </si>
  <si>
    <t>Macoupin</t>
  </si>
  <si>
    <t>Massac</t>
  </si>
  <si>
    <t>Moultrie</t>
  </si>
  <si>
    <t>Catron</t>
  </si>
  <si>
    <t>Phelps</t>
  </si>
  <si>
    <t>Mineral</t>
  </si>
  <si>
    <t>Gilford</t>
  </si>
  <si>
    <t>Greenland</t>
  </si>
  <si>
    <t>Callaway</t>
  </si>
  <si>
    <t>Yuba</t>
  </si>
  <si>
    <t>Piatt</t>
  </si>
  <si>
    <t>Dimmit</t>
  </si>
  <si>
    <t>Donley</t>
  </si>
  <si>
    <t>Farmington</t>
  </si>
  <si>
    <t>Pennsylvania</t>
  </si>
  <si>
    <t>PA</t>
  </si>
  <si>
    <t>Ramsey</t>
  </si>
  <si>
    <t>Rich</t>
  </si>
  <si>
    <t>Salt Lake</t>
  </si>
  <si>
    <t>Sanpete</t>
  </si>
  <si>
    <t>Las Marías</t>
  </si>
  <si>
    <t>Las Piedras</t>
  </si>
  <si>
    <t>Loíza</t>
  </si>
  <si>
    <t>Luquillo</t>
  </si>
  <si>
    <t>009</t>
  </si>
  <si>
    <t>011</t>
  </si>
  <si>
    <t>013</t>
  </si>
  <si>
    <t>Guayanilla</t>
  </si>
  <si>
    <t>Guaynabo</t>
  </si>
  <si>
    <t>Gurabo</t>
  </si>
  <si>
    <t>Hatillo</t>
  </si>
  <si>
    <t>WA</t>
  </si>
  <si>
    <t>Voting Age Population, Registration, and Turnout</t>
  </si>
  <si>
    <t>070</t>
  </si>
  <si>
    <t>Dillingham</t>
  </si>
  <si>
    <t>090</t>
  </si>
  <si>
    <t>Fairbanks North Star</t>
  </si>
  <si>
    <t>100</t>
  </si>
  <si>
    <t>Haines</t>
  </si>
  <si>
    <t>110</t>
  </si>
  <si>
    <t>Sequoyah</t>
  </si>
  <si>
    <t>Tillman</t>
  </si>
  <si>
    <t>Todd</t>
  </si>
  <si>
    <t>Estill</t>
  </si>
  <si>
    <t>Alameda</t>
  </si>
  <si>
    <t>Camden</t>
  </si>
  <si>
    <t>Candler</t>
  </si>
  <si>
    <t>Carroll</t>
  </si>
  <si>
    <t>Wallace</t>
  </si>
  <si>
    <t>Plymouth</t>
  </si>
  <si>
    <t>Mahaska</t>
  </si>
  <si>
    <t>Atkinson</t>
  </si>
  <si>
    <t>123</t>
  </si>
  <si>
    <t>125</t>
  </si>
  <si>
    <t>Lehigh</t>
  </si>
  <si>
    <t>Ouachita</t>
  </si>
  <si>
    <t>Shenandoah</t>
  </si>
  <si>
    <t>Decatur</t>
  </si>
  <si>
    <t>Schuyler</t>
  </si>
  <si>
    <t>Deaf Smith</t>
  </si>
  <si>
    <t>Blanco</t>
  </si>
  <si>
    <t>Borden</t>
  </si>
  <si>
    <t>Bosque</t>
  </si>
  <si>
    <t>O'Brien</t>
  </si>
  <si>
    <t>Pottawattamie</t>
  </si>
  <si>
    <t>Zapata</t>
  </si>
  <si>
    <t>Calcasieu</t>
  </si>
  <si>
    <t>Cameron</t>
  </si>
  <si>
    <t>Illinois State Board of Elections</t>
  </si>
  <si>
    <t>Iowa Secretary of State</t>
  </si>
  <si>
    <t>Friendship</t>
  </si>
  <si>
    <t>Coryell</t>
  </si>
  <si>
    <t>Cottle</t>
  </si>
  <si>
    <t>Crosby</t>
  </si>
  <si>
    <t>Culberson</t>
  </si>
  <si>
    <t>Prince William</t>
  </si>
  <si>
    <t>Kewaunee</t>
  </si>
  <si>
    <t>La Crosse</t>
  </si>
  <si>
    <t>Kitsap</t>
  </si>
  <si>
    <t>Archer</t>
  </si>
  <si>
    <t>Milwaukee</t>
  </si>
  <si>
    <t>Siskiyou</t>
  </si>
  <si>
    <t>Lincolnville</t>
  </si>
  <si>
    <t>Windsor Locks</t>
  </si>
  <si>
    <t>Masardis</t>
  </si>
  <si>
    <t>Rupert</t>
  </si>
  <si>
    <t>Alton</t>
  </si>
  <si>
    <t>St. Joseph</t>
  </si>
  <si>
    <t>Barbour</t>
  </si>
  <si>
    <t>Atk. &amp; Gilm. Ac. Gt.</t>
  </si>
  <si>
    <t>Bartlett</t>
  </si>
  <si>
    <t>Bean's Grant</t>
  </si>
  <si>
    <t>Lanier</t>
  </si>
  <si>
    <t>Laurens</t>
  </si>
  <si>
    <t>Stanislaus</t>
  </si>
  <si>
    <t>District 22</t>
  </si>
  <si>
    <t>Tehama</t>
  </si>
  <si>
    <t>Trinity</t>
  </si>
  <si>
    <t>Berks</t>
  </si>
  <si>
    <t>Manitowoc</t>
  </si>
  <si>
    <t>Marathon</t>
  </si>
  <si>
    <t>Sarasota</t>
  </si>
  <si>
    <t>Seminole</t>
  </si>
  <si>
    <t>Henry</t>
  </si>
  <si>
    <t>Houston</t>
  </si>
  <si>
    <t>Clermont</t>
  </si>
  <si>
    <t>Yalobusha</t>
  </si>
  <si>
    <t>New Hampshire</t>
  </si>
  <si>
    <t>Henrico</t>
  </si>
  <si>
    <t>Ciales</t>
  </si>
  <si>
    <t>Monmouth</t>
  </si>
  <si>
    <t>Columbiana</t>
  </si>
  <si>
    <t>Sussex</t>
  </si>
  <si>
    <t>Chenango</t>
  </si>
  <si>
    <t>Cortland</t>
  </si>
  <si>
    <t>Ozaukee</t>
  </si>
  <si>
    <t>Kittitas</t>
  </si>
  <si>
    <t>Sargent's Purchase</t>
  </si>
  <si>
    <t>Seabrook</t>
  </si>
  <si>
    <t>Gilmanton</t>
  </si>
  <si>
    <t>Rollinsford</t>
  </si>
  <si>
    <t>Maryland State Board of Elections</t>
  </si>
  <si>
    <t>Lyman</t>
  </si>
  <si>
    <t>Galveston</t>
  </si>
  <si>
    <t>Canadian</t>
  </si>
  <si>
    <t>Putney</t>
  </si>
  <si>
    <t>Barnstead</t>
  </si>
  <si>
    <t>Sandisfield</t>
  </si>
  <si>
    <t>Sandwich</t>
  </si>
  <si>
    <t>Leyden</t>
  </si>
  <si>
    <t>Littleton</t>
  </si>
  <si>
    <t>Poweshiek</t>
  </si>
  <si>
    <t>New Mexico</t>
  </si>
  <si>
    <t>Leflore</t>
  </si>
  <si>
    <t>Neshoba</t>
  </si>
  <si>
    <t>Barton</t>
  </si>
  <si>
    <t>Bourbon</t>
  </si>
  <si>
    <t>Dyer Brook</t>
  </si>
  <si>
    <t>Eastbrook</t>
  </si>
  <si>
    <t>Woodbridge</t>
  </si>
  <si>
    <t>Waitsfield</t>
  </si>
  <si>
    <t>New Limerick</t>
  </si>
  <si>
    <t>New Portland</t>
  </si>
  <si>
    <t>New Sharon</t>
  </si>
  <si>
    <t>Leake</t>
  </si>
  <si>
    <t>Revere</t>
  </si>
  <si>
    <t>Raynham</t>
  </si>
  <si>
    <t>Rehoboth</t>
  </si>
  <si>
    <t>Cabot</t>
  </si>
  <si>
    <t>Calais</t>
  </si>
  <si>
    <t>Greenwich</t>
  </si>
  <si>
    <t>Griswold</t>
  </si>
  <si>
    <t>Cutler</t>
  </si>
  <si>
    <t>North Carolina</t>
  </si>
  <si>
    <t>Electoral Vote</t>
  </si>
  <si>
    <t>Montmorency</t>
  </si>
  <si>
    <t>Muskegon</t>
  </si>
  <si>
    <t>Newaygo</t>
  </si>
  <si>
    <t>Mobile</t>
  </si>
  <si>
    <t>Monroe</t>
  </si>
  <si>
    <t>Allendale</t>
  </si>
  <si>
    <t>Bamberg</t>
  </si>
  <si>
    <t>Garland</t>
  </si>
  <si>
    <t>Brownville</t>
  </si>
  <si>
    <t>Little Compton</t>
  </si>
  <si>
    <t>Middletown</t>
  </si>
  <si>
    <t>Narragansett</t>
  </si>
  <si>
    <t>Buckfield</t>
  </si>
  <si>
    <t>Somerset</t>
  </si>
  <si>
    <t>Leverett</t>
  </si>
  <si>
    <t>New Shoreham</t>
  </si>
  <si>
    <t>New Salem</t>
  </si>
  <si>
    <t>South Carolina State Election Commission</t>
  </si>
  <si>
    <t>Collingsworth</t>
  </si>
  <si>
    <t>Comal</t>
  </si>
  <si>
    <t>Virginia State Board of Elections</t>
  </si>
  <si>
    <t>Glades</t>
  </si>
  <si>
    <t>Cache</t>
  </si>
  <si>
    <t>Waukesha</t>
  </si>
  <si>
    <t>Preble</t>
  </si>
  <si>
    <t>Ross</t>
  </si>
  <si>
    <t>Tinmouth</t>
  </si>
  <si>
    <t>NJ</t>
  </si>
  <si>
    <t>Meddybemps</t>
  </si>
  <si>
    <t>Merrill</t>
  </si>
  <si>
    <t>Karnes</t>
  </si>
  <si>
    <t>Kaufman</t>
  </si>
  <si>
    <t>District 10</t>
  </si>
  <si>
    <t>Rains</t>
  </si>
  <si>
    <t>Randall</t>
  </si>
  <si>
    <t>Marlboro</t>
  </si>
  <si>
    <t>Newberry</t>
  </si>
  <si>
    <t>Grimes</t>
  </si>
  <si>
    <t>Scioto</t>
  </si>
  <si>
    <t>Fillmore</t>
  </si>
  <si>
    <t>Aguadilla</t>
  </si>
  <si>
    <t>Maunabo</t>
  </si>
  <si>
    <t>Coos</t>
  </si>
  <si>
    <t>Grafton</t>
  </si>
  <si>
    <t>Rutherford</t>
  </si>
  <si>
    <t>Pickett</t>
  </si>
  <si>
    <t>Roane</t>
  </si>
  <si>
    <t>Rhea</t>
  </si>
  <si>
    <t>Goodhue</t>
  </si>
  <si>
    <t>Election District</t>
  </si>
  <si>
    <t>Hernando</t>
  </si>
  <si>
    <t>Highlands</t>
  </si>
  <si>
    <t>Pickaway</t>
  </si>
  <si>
    <t>Bernalillo</t>
  </si>
  <si>
    <t>Centre</t>
  </si>
  <si>
    <t>Chester</t>
  </si>
  <si>
    <t>Musselshell</t>
  </si>
  <si>
    <t>Suwannee</t>
  </si>
  <si>
    <t>Taylor</t>
  </si>
  <si>
    <t>Union</t>
  </si>
  <si>
    <t>Shirley Masters</t>
  </si>
  <si>
    <t>Earl Dodge</t>
  </si>
  <si>
    <t>Rachel Kelly</t>
  </si>
  <si>
    <t>Herbert Titus</t>
  </si>
  <si>
    <t>Taxpayers</t>
  </si>
  <si>
    <t>National Party</t>
  </si>
  <si>
    <t>United States President Abstract of Votes Cast in the General Election held on November 5, 1996</t>
  </si>
  <si>
    <t>Davis</t>
  </si>
  <si>
    <t>Workers World</t>
  </si>
  <si>
    <t>Charles Collins</t>
  </si>
  <si>
    <t>Rosemary Giumarra</t>
  </si>
  <si>
    <t>Chilton</t>
  </si>
  <si>
    <t>Stoddard</t>
  </si>
  <si>
    <t>Taney</t>
  </si>
  <si>
    <t>Gratiot</t>
  </si>
  <si>
    <t>Hillsdale</t>
  </si>
  <si>
    <t>Albany</t>
  </si>
  <si>
    <t>Alpena</t>
  </si>
  <si>
    <t>Montague</t>
  </si>
  <si>
    <t>Tippecanoe</t>
  </si>
  <si>
    <t>Tipton</t>
  </si>
  <si>
    <t>Washburn</t>
  </si>
  <si>
    <t>Ryegate</t>
  </si>
  <si>
    <t>Salisbury</t>
  </si>
  <si>
    <t>Sandgate</t>
  </si>
  <si>
    <t>Searsburg</t>
  </si>
  <si>
    <t>Bancroft</t>
  </si>
  <si>
    <t>Bangor</t>
  </si>
  <si>
    <t>Treasure</t>
  </si>
  <si>
    <t>Baring</t>
  </si>
  <si>
    <t>Beals</t>
  </si>
  <si>
    <t>Old Saybrook</t>
  </si>
  <si>
    <t>Coshocton</t>
  </si>
  <si>
    <t>Esmeralda</t>
  </si>
  <si>
    <t>Wood</t>
  </si>
  <si>
    <t>Cumberland</t>
  </si>
  <si>
    <t>Cummington</t>
  </si>
  <si>
    <t>Dalton</t>
  </si>
  <si>
    <t>Baxter</t>
  </si>
  <si>
    <t>Madbury</t>
  </si>
  <si>
    <t>Beverly</t>
  </si>
  <si>
    <t>Greenville</t>
  </si>
  <si>
    <t>Edmonson</t>
  </si>
  <si>
    <t>NC</t>
  </si>
  <si>
    <t>Seneca</t>
  </si>
  <si>
    <t>Tioga</t>
  </si>
  <si>
    <t>Franklin</t>
  </si>
  <si>
    <t>Skagit</t>
  </si>
  <si>
    <t>Tillamook</t>
  </si>
  <si>
    <t>Umatilla</t>
  </si>
  <si>
    <t>Middleborough</t>
  </si>
  <si>
    <t>Greenlee</t>
  </si>
  <si>
    <t>Lucas</t>
  </si>
  <si>
    <t>Barrington</t>
  </si>
  <si>
    <t>Gardner</t>
  </si>
  <si>
    <t>Dartmouth</t>
  </si>
  <si>
    <t>Dedham</t>
  </si>
  <si>
    <t>Southwest Harbor</t>
  </si>
  <si>
    <t>Mitchell</t>
  </si>
  <si>
    <t>Foard</t>
  </si>
  <si>
    <t>Tom Green</t>
  </si>
  <si>
    <t>Newburyport</t>
  </si>
  <si>
    <t>Carver</t>
  </si>
  <si>
    <t>Travis</t>
  </si>
  <si>
    <t>Upton</t>
  </si>
  <si>
    <t>Uvalde</t>
  </si>
  <si>
    <t>Val Verde</t>
  </si>
  <si>
    <t>Rangeley</t>
  </si>
  <si>
    <t>Appleton</t>
  </si>
  <si>
    <t>Arrowsic</t>
  </si>
  <si>
    <t>Arundel</t>
  </si>
  <si>
    <t>Multnomah</t>
  </si>
  <si>
    <t>Throckmorton</t>
  </si>
  <si>
    <t>Titus</t>
  </si>
  <si>
    <t>Henniker</t>
  </si>
  <si>
    <t>Holderness</t>
  </si>
  <si>
    <t>Hollis</t>
  </si>
  <si>
    <t>Hooksett</t>
  </si>
  <si>
    <t>Jaffrey</t>
  </si>
  <si>
    <t>China</t>
  </si>
  <si>
    <t>Hermon</t>
  </si>
  <si>
    <t>Becket</t>
  </si>
  <si>
    <t>Allamakee</t>
  </si>
  <si>
    <t>Benson</t>
  </si>
  <si>
    <t>Bernardston</t>
  </si>
  <si>
    <t>Cerro Gordo</t>
  </si>
  <si>
    <t>Baraga</t>
  </si>
  <si>
    <t>Ada</t>
  </si>
  <si>
    <t>Morrill</t>
  </si>
  <si>
    <t>Hamilton</t>
  </si>
  <si>
    <t>Sangamon</t>
  </si>
  <si>
    <t>Sudbury</t>
  </si>
  <si>
    <t>Erie</t>
  </si>
  <si>
    <t>Townshend</t>
  </si>
  <si>
    <t>Tunbridge</t>
  </si>
  <si>
    <t>Underhill</t>
  </si>
  <si>
    <t>Green's Grant</t>
  </si>
  <si>
    <t>Merrick</t>
  </si>
  <si>
    <t>Marquette</t>
  </si>
  <si>
    <t>King and Queen</t>
  </si>
  <si>
    <t>Plumas</t>
  </si>
  <si>
    <t>Gilsum</t>
  </si>
  <si>
    <t>Goffstown</t>
  </si>
  <si>
    <t>Mingo</t>
  </si>
  <si>
    <t>Juncos</t>
  </si>
  <si>
    <t>Lajas</t>
  </si>
  <si>
    <t>Lares</t>
  </si>
  <si>
    <t>Juana Díaz</t>
  </si>
  <si>
    <t>Thurston</t>
  </si>
  <si>
    <t>Gentry</t>
  </si>
  <si>
    <t>Grundy</t>
  </si>
  <si>
    <t>Defiance</t>
  </si>
  <si>
    <t>Fremont</t>
  </si>
  <si>
    <t>Prairie</t>
  </si>
  <si>
    <t>Scotts Bluff</t>
  </si>
  <si>
    <t>Laurel</t>
  </si>
  <si>
    <t>Leslie</t>
  </si>
  <si>
    <t>Winchester</t>
  </si>
  <si>
    <t>Trujillo Alto</t>
  </si>
  <si>
    <t>Utuado</t>
  </si>
  <si>
    <t>Vega Alta</t>
  </si>
  <si>
    <t>Bristol Bay</t>
  </si>
  <si>
    <t>068</t>
  </si>
  <si>
    <t>Denali</t>
  </si>
  <si>
    <t>Kenai Peninsula</t>
  </si>
  <si>
    <t>130</t>
  </si>
  <si>
    <t>Ketchikan Gateway</t>
  </si>
  <si>
    <t>150</t>
  </si>
  <si>
    <t>045</t>
  </si>
  <si>
    <t>047</t>
  </si>
  <si>
    <t>049</t>
  </si>
  <si>
    <t>051</t>
  </si>
  <si>
    <t>053</t>
  </si>
  <si>
    <t>055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</si>
  <si>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</si>
  <si>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</si>
  <si>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</si>
  <si>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</si>
  <si>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</si>
  <si>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</si>
  <si>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</si>
  <si>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</si>
  <si>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</si>
  <si>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</si>
  <si>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Southeast Fairbanks</t>
  </si>
  <si>
    <t>Yukon-Koyukuk</t>
  </si>
  <si>
    <t>City</t>
  </si>
  <si>
    <t>119</t>
  </si>
  <si>
    <t>121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</si>
  <si>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</si>
  <si>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</si>
  <si>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</si>
  <si>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</si>
  <si>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</si>
  <si>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</si>
  <si>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</si>
  <si>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</si>
  <si>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</si>
  <si>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</si>
  <si>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</si>
  <si>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</si>
  <si>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</si>
  <si>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</si>
  <si>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Guernsey</t>
  </si>
  <si>
    <t>Highland</t>
  </si>
  <si>
    <t>Jones</t>
  </si>
  <si>
    <t>Herkimer</t>
  </si>
  <si>
    <t>Carter</t>
  </si>
  <si>
    <t>Casey</t>
  </si>
  <si>
    <t>Beauregard</t>
  </si>
  <si>
    <t>Bienville</t>
  </si>
  <si>
    <t>FIPS</t>
  </si>
  <si>
    <t>LSAD_TRANS</t>
  </si>
  <si>
    <t>Refugio</t>
  </si>
  <si>
    <t>Rockwall</t>
  </si>
  <si>
    <t>City and Borough</t>
  </si>
  <si>
    <t>122</t>
  </si>
  <si>
    <t>Terrell</t>
  </si>
  <si>
    <t>Thomas</t>
  </si>
  <si>
    <t>Hand</t>
  </si>
  <si>
    <t>Socialist AR</t>
  </si>
  <si>
    <t>Rumney</t>
  </si>
  <si>
    <t>Rye</t>
  </si>
  <si>
    <t>Sanbornton</t>
  </si>
  <si>
    <t>District 39</t>
  </si>
  <si>
    <t>Saugus</t>
  </si>
  <si>
    <t>Readsboro</t>
  </si>
  <si>
    <t>Richford</t>
  </si>
  <si>
    <t>Ripton</t>
  </si>
  <si>
    <t>Rochester</t>
  </si>
  <si>
    <t>Durham</t>
  </si>
  <si>
    <t>State of Delaware Official Results of General Election for Statewide Offices November 5, 1996</t>
  </si>
  <si>
    <t>Unaffiliated</t>
  </si>
  <si>
    <t>Cape May</t>
  </si>
  <si>
    <t>East Feliciana</t>
  </si>
  <si>
    <t>Bucks</t>
  </si>
  <si>
    <t>Cambria</t>
  </si>
  <si>
    <t>Spencer</t>
  </si>
  <si>
    <t>Trigg</t>
  </si>
  <si>
    <t>Avoyelles</t>
  </si>
  <si>
    <t>Asotin</t>
  </si>
  <si>
    <t>Mahnomen</t>
  </si>
  <si>
    <t>Meeker</t>
  </si>
  <si>
    <t>Total REG</t>
  </si>
  <si>
    <t>Turnout</t>
  </si>
  <si>
    <t>Gasconade</t>
  </si>
  <si>
    <t>Kent</t>
  </si>
  <si>
    <t>Outagamie</t>
  </si>
  <si>
    <t>Branch</t>
  </si>
  <si>
    <t>Charlevoix</t>
  </si>
  <si>
    <t>Sherborn</t>
  </si>
  <si>
    <t>St. Tammany</t>
  </si>
  <si>
    <t>Woodville</t>
  </si>
  <si>
    <t>Woolwich</t>
  </si>
  <si>
    <t>Ansonia</t>
  </si>
  <si>
    <t>Fluvanna</t>
  </si>
  <si>
    <t>290</t>
  </si>
  <si>
    <t>Patrick</t>
  </si>
  <si>
    <t>Brownfield</t>
  </si>
  <si>
    <t>Pepin</t>
  </si>
  <si>
    <t>Daniels</t>
  </si>
  <si>
    <t>Deer Lodge</t>
  </si>
  <si>
    <t>Fallon</t>
  </si>
  <si>
    <t>Cheboygan</t>
  </si>
  <si>
    <t>Dickenson</t>
  </si>
  <si>
    <t>Shirley</t>
  </si>
  <si>
    <t>Mecosta</t>
  </si>
  <si>
    <t>Missaukee</t>
  </si>
  <si>
    <t>Montcalm</t>
  </si>
  <si>
    <t>St. Landry</t>
  </si>
  <si>
    <t>Roxbury</t>
  </si>
  <si>
    <t>Killingly</t>
  </si>
  <si>
    <t>Killingworth</t>
  </si>
  <si>
    <t>Johnson</t>
  </si>
  <si>
    <t>Itawamba</t>
  </si>
  <si>
    <t>Fauquier</t>
  </si>
  <si>
    <t>Quincy</t>
  </si>
  <si>
    <t>District 9</t>
  </si>
  <si>
    <t>Nicholas</t>
  </si>
  <si>
    <t>Oldham</t>
  </si>
  <si>
    <t>Frenchboro</t>
  </si>
  <si>
    <t>Frenchville</t>
  </si>
  <si>
    <t>District 18</t>
  </si>
  <si>
    <t>District 19</t>
  </si>
  <si>
    <t>Sac</t>
  </si>
  <si>
    <t>Wichita</t>
  </si>
  <si>
    <t>Wilson</t>
  </si>
  <si>
    <t>Lynn</t>
  </si>
  <si>
    <t>Ford</t>
  </si>
  <si>
    <t>Limestone</t>
  </si>
  <si>
    <t>Matagorda</t>
  </si>
  <si>
    <t>Maverick</t>
  </si>
  <si>
    <t>HI</t>
  </si>
  <si>
    <t>Tarrant</t>
  </si>
  <si>
    <t>Terry</t>
  </si>
  <si>
    <t>St. Mary's</t>
  </si>
  <si>
    <t>Nobles</t>
  </si>
  <si>
    <t>Pierce</t>
  </si>
  <si>
    <t>Kittson</t>
  </si>
  <si>
    <t>Koochiching</t>
  </si>
  <si>
    <t>Marshall</t>
  </si>
  <si>
    <t>Miller</t>
  </si>
  <si>
    <t>McClain</t>
  </si>
  <si>
    <t>McCurtain</t>
  </si>
  <si>
    <t>McDonough</t>
  </si>
  <si>
    <t>Data Source</t>
  </si>
  <si>
    <t>DuPage</t>
  </si>
  <si>
    <t>District 11</t>
  </si>
  <si>
    <t>San Luis Obispo</t>
  </si>
  <si>
    <t>San Mateo</t>
  </si>
  <si>
    <t>Santa Barbara</t>
  </si>
  <si>
    <t>District 13</t>
  </si>
  <si>
    <t>District 14</t>
  </si>
  <si>
    <t>De Soto</t>
  </si>
  <si>
    <t>West Virginia</t>
  </si>
  <si>
    <t>WV</t>
  </si>
  <si>
    <t>Braxton</t>
  </si>
  <si>
    <t>Brooke</t>
  </si>
  <si>
    <t>Cabell</t>
  </si>
  <si>
    <t>Duchesne</t>
  </si>
  <si>
    <t>Emery</t>
  </si>
  <si>
    <t>Anoka</t>
  </si>
  <si>
    <t>Becker</t>
  </si>
  <si>
    <t>Dickson</t>
  </si>
  <si>
    <t>Dyer</t>
  </si>
  <si>
    <t>Hillsborough</t>
  </si>
  <si>
    <t>Wilkinson</t>
  </si>
  <si>
    <t>Kimble</t>
  </si>
  <si>
    <t>Jo Jorgensen</t>
  </si>
  <si>
    <t>Write-in</t>
  </si>
  <si>
    <t>Winona LaDuke</t>
  </si>
  <si>
    <t>Green Party AR</t>
  </si>
  <si>
    <t>Runnels</t>
  </si>
  <si>
    <t>Volusia</t>
  </si>
  <si>
    <t>Catawba</t>
  </si>
  <si>
    <t>Hamlin</t>
  </si>
  <si>
    <t>Gulf</t>
  </si>
  <si>
    <t>Providence</t>
  </si>
  <si>
    <t>District 15</t>
  </si>
  <si>
    <t>Garden</t>
  </si>
  <si>
    <t>Ashtabula</t>
  </si>
  <si>
    <t>Moca</t>
  </si>
  <si>
    <t>Morovis</t>
  </si>
  <si>
    <t>Naguabo</t>
  </si>
  <si>
    <t>Naranjito</t>
  </si>
  <si>
    <t>039</t>
  </si>
  <si>
    <t>041</t>
  </si>
  <si>
    <t>043</t>
  </si>
  <si>
    <t>Miami-Dade</t>
  </si>
  <si>
    <t>De Witt</t>
  </si>
  <si>
    <t>Parish</t>
  </si>
  <si>
    <t>72</t>
  </si>
  <si>
    <t>Adjuntas</t>
  </si>
  <si>
    <t>Municipio</t>
  </si>
  <si>
    <t>Aguada</t>
  </si>
  <si>
    <t>220</t>
  </si>
  <si>
    <t>Strafford</t>
  </si>
  <si>
    <t>Chemung</t>
  </si>
  <si>
    <t>Kingman</t>
  </si>
  <si>
    <t>Porter</t>
  </si>
  <si>
    <t>Kinney</t>
  </si>
  <si>
    <t>Kleberg</t>
  </si>
  <si>
    <t>Juab</t>
  </si>
  <si>
    <t>Contra Costa</t>
  </si>
  <si>
    <t>Mary Cal Hollis</t>
  </si>
  <si>
    <t>Eric Chester</t>
  </si>
  <si>
    <t>Public Document #43, Massachusets Election Statistics - 1996 p248</t>
  </si>
  <si>
    <t>Wasco</t>
  </si>
  <si>
    <t>Yamhill</t>
  </si>
  <si>
    <t>Wahkiakum</t>
  </si>
  <si>
    <t>De Baca</t>
  </si>
  <si>
    <t>Charles</t>
  </si>
  <si>
    <t>Dorchester</t>
  </si>
  <si>
    <t>Telfair</t>
  </si>
  <si>
    <t>Idaho</t>
  </si>
  <si>
    <t>ID</t>
  </si>
  <si>
    <t>Grays Harbor</t>
  </si>
  <si>
    <t>Island</t>
  </si>
  <si>
    <t>King</t>
  </si>
  <si>
    <t>Hansford</t>
  </si>
  <si>
    <t>Hartley</t>
  </si>
  <si>
    <t>Huntingdon</t>
  </si>
  <si>
    <t>Muscatine</t>
  </si>
  <si>
    <t>Pulaski</t>
  </si>
  <si>
    <t>Hays</t>
  </si>
  <si>
    <t>Pointe Coupee</t>
  </si>
  <si>
    <t>Boone</t>
  </si>
  <si>
    <t>Gorham</t>
  </si>
  <si>
    <t>Grantham</t>
  </si>
  <si>
    <t>MS</t>
  </si>
  <si>
    <t>Bennett</t>
  </si>
  <si>
    <t>Bon Homme</t>
  </si>
  <si>
    <t>Calumet</t>
  </si>
  <si>
    <t>Dane</t>
  </si>
  <si>
    <t>Gonzales</t>
  </si>
  <si>
    <t>Gregg</t>
  </si>
  <si>
    <t>Sunflower</t>
  </si>
  <si>
    <t>Tallahatchie</t>
  </si>
  <si>
    <t>Tate</t>
  </si>
  <si>
    <t>Jennings</t>
  </si>
  <si>
    <t>Knox</t>
  </si>
  <si>
    <t>Mellette</t>
  </si>
  <si>
    <t>Langlade</t>
  </si>
  <si>
    <t>St. John the Baptist</t>
  </si>
  <si>
    <t>Wapello</t>
  </si>
  <si>
    <t>Geneva</t>
  </si>
  <si>
    <t>Pop Vote</t>
  </si>
  <si>
    <t>Margin</t>
  </si>
  <si>
    <t>Glenn</t>
  </si>
  <si>
    <t>Door</t>
  </si>
  <si>
    <t>Livingston</t>
  </si>
  <si>
    <t>Tuscarawas</t>
  </si>
  <si>
    <t>Van Wert</t>
  </si>
  <si>
    <t>Fort Bend</t>
  </si>
  <si>
    <t>Keokuk</t>
  </si>
  <si>
    <t>Billerica</t>
  </si>
  <si>
    <t>Belchertown</t>
  </si>
  <si>
    <t>Readfield</t>
  </si>
  <si>
    <t>Robbinston</t>
  </si>
  <si>
    <t>Rome</t>
  </si>
  <si>
    <t>Pocahontas</t>
  </si>
  <si>
    <t>Topsfield</t>
  </si>
  <si>
    <t>Harrington</t>
  </si>
  <si>
    <t>Hiram</t>
  </si>
  <si>
    <t>Chaves</t>
  </si>
  <si>
    <t>Gay Head</t>
  </si>
  <si>
    <t>Nye</t>
  </si>
  <si>
    <t>Pershing</t>
  </si>
  <si>
    <t>Williamsburg</t>
  </si>
  <si>
    <t>Leavenworth</t>
  </si>
  <si>
    <t>Shelby</t>
  </si>
  <si>
    <t>Linn</t>
  </si>
  <si>
    <t>Lyon</t>
  </si>
  <si>
    <t>Ottawa</t>
  </si>
  <si>
    <t>King William</t>
  </si>
  <si>
    <t>Atlantic</t>
  </si>
  <si>
    <t>Miner</t>
  </si>
  <si>
    <t>Audubon</t>
  </si>
  <si>
    <t>Bremer</t>
  </si>
  <si>
    <t>Platte</t>
  </si>
  <si>
    <t>Lincoln</t>
  </si>
  <si>
    <t>Mesa</t>
  </si>
  <si>
    <t>Peoria</t>
  </si>
  <si>
    <t>Troy</t>
  </si>
  <si>
    <t>District 25</t>
  </si>
  <si>
    <t>Vergennes</t>
  </si>
  <si>
    <t>Write-ins</t>
  </si>
  <si>
    <t>Power</t>
  </si>
  <si>
    <t>Shaftsbury</t>
  </si>
  <si>
    <t>Sharon</t>
  </si>
  <si>
    <t>Waterford</t>
  </si>
  <si>
    <t>Waterville</t>
  </si>
  <si>
    <t>Weathersfield</t>
  </si>
  <si>
    <t>Haralson</t>
  </si>
  <si>
    <t>Denton</t>
  </si>
  <si>
    <t>Dewitt</t>
  </si>
  <si>
    <t>Dickens</t>
  </si>
  <si>
    <t>Lipscomb</t>
  </si>
  <si>
    <t>Chouteau</t>
  </si>
  <si>
    <t>Barranquitas</t>
  </si>
  <si>
    <t>Bayamón</t>
  </si>
  <si>
    <t>Cabo Rojo</t>
  </si>
  <si>
    <t>Gadsden</t>
  </si>
  <si>
    <t>Ziebach</t>
  </si>
  <si>
    <t>State of Delaware Department of Elections</t>
  </si>
  <si>
    <t>Jayuya</t>
  </si>
  <si>
    <t>Shawano</t>
  </si>
  <si>
    <t>Libertarian</t>
  </si>
  <si>
    <t>Aleutians East</t>
  </si>
  <si>
    <t>Borough</t>
  </si>
  <si>
    <t>016</t>
  </si>
  <si>
    <t>Aleutians West</t>
  </si>
  <si>
    <t>Census Area</t>
  </si>
  <si>
    <t>020</t>
  </si>
  <si>
    <t>Anchorage</t>
  </si>
  <si>
    <t>Toa Alta</t>
  </si>
  <si>
    <t>Toa Baja</t>
  </si>
  <si>
    <t>Keya Paha</t>
  </si>
  <si>
    <t>Kimball</t>
  </si>
  <si>
    <t>Lancaster</t>
  </si>
  <si>
    <t>Loup</t>
  </si>
  <si>
    <t>Caroline</t>
  </si>
  <si>
    <t>Cecil</t>
  </si>
  <si>
    <t>Kiowa</t>
  </si>
  <si>
    <t>Redding</t>
  </si>
  <si>
    <t>Rapides</t>
  </si>
  <si>
    <t>Trimble</t>
  </si>
  <si>
    <t>Wolfe</t>
  </si>
  <si>
    <t>Cedar</t>
  </si>
  <si>
    <t>Hudspeth</t>
  </si>
  <si>
    <t>Nebraska</t>
  </si>
  <si>
    <t>NE</t>
  </si>
  <si>
    <t>Winona</t>
  </si>
  <si>
    <t>Wright</t>
  </si>
  <si>
    <t>Jim Wells</t>
  </si>
  <si>
    <t>West Greenwich</t>
  </si>
  <si>
    <t>Queens</t>
  </si>
  <si>
    <t>PR</t>
  </si>
  <si>
    <t>Greenbrier</t>
  </si>
  <si>
    <t>Hardy</t>
  </si>
  <si>
    <t>Georgetown</t>
  </si>
  <si>
    <t>Sawyer</t>
  </si>
  <si>
    <t>Election Proclamation State of Louisiana Office of the Secretary of State; November 5, 1996</t>
  </si>
  <si>
    <t>US Taxpayer</t>
  </si>
  <si>
    <t>069</t>
  </si>
  <si>
    <t>Schenectady</t>
  </si>
  <si>
    <t>Rockbridge</t>
  </si>
  <si>
    <t>None of the Above</t>
  </si>
  <si>
    <t>Henderson</t>
  </si>
  <si>
    <t>McCreary</t>
  </si>
  <si>
    <t>Mississippi Official and Statistical Register 1996-2000 p473</t>
  </si>
  <si>
    <t>General Election Results 1996 Presidential Electors</t>
  </si>
  <si>
    <t>Van Horn</t>
  </si>
  <si>
    <t>Statement of Vote General Election November 5, 1996</t>
  </si>
  <si>
    <t>James Harris</t>
  </si>
  <si>
    <t>Laura Garza</t>
  </si>
  <si>
    <t>Municipality</t>
  </si>
  <si>
    <t>050</t>
  </si>
  <si>
    <t>060</t>
  </si>
  <si>
    <t>Clackamas</t>
  </si>
  <si>
    <t>Clatsop</t>
  </si>
  <si>
    <t>Kemper</t>
  </si>
  <si>
    <t>Bossier</t>
  </si>
  <si>
    <t>Goochland</t>
  </si>
  <si>
    <t>Smithfield</t>
  </si>
  <si>
    <t>Roosevelt</t>
  </si>
  <si>
    <t>Rosebud</t>
  </si>
  <si>
    <t>Ritchie</t>
  </si>
  <si>
    <t>Sanders</t>
  </si>
  <si>
    <t>Wrangell-Petersburg</t>
  </si>
  <si>
    <t>282</t>
  </si>
  <si>
    <t>Yakutat</t>
  </si>
  <si>
    <t>General Election - State of Hawaii November 5, 1996 President/Vice President</t>
  </si>
  <si>
    <t>Palo Alto</t>
  </si>
  <si>
    <t>Cavalier</t>
  </si>
  <si>
    <t>057</t>
  </si>
  <si>
    <t>Santa Rosa</t>
  </si>
  <si>
    <t>Burnham</t>
  </si>
  <si>
    <t>Larue</t>
  </si>
  <si>
    <t>Graves</t>
  </si>
  <si>
    <t>Ness</t>
  </si>
  <si>
    <t>Rawlins</t>
  </si>
  <si>
    <t>Reno</t>
  </si>
  <si>
    <t>Colrain</t>
  </si>
  <si>
    <t>Petersham</t>
  </si>
  <si>
    <t>Somerville</t>
  </si>
  <si>
    <t>Grand Forks</t>
  </si>
  <si>
    <t>LaMoure</t>
  </si>
  <si>
    <t>Geary</t>
  </si>
  <si>
    <t>Gove</t>
  </si>
  <si>
    <t>Passaic</t>
  </si>
  <si>
    <t>Milam</t>
  </si>
  <si>
    <t>Mills</t>
  </si>
  <si>
    <t>Hot Spring</t>
  </si>
  <si>
    <t>Prince George</t>
  </si>
  <si>
    <t>Meagher</t>
  </si>
  <si>
    <t>Elko</t>
  </si>
  <si>
    <t>Ascension</t>
  </si>
  <si>
    <t>McPherson</t>
  </si>
  <si>
    <t>Norton</t>
  </si>
  <si>
    <t>Clinton</t>
  </si>
  <si>
    <t>Divide</t>
  </si>
  <si>
    <t>Emmons</t>
  </si>
  <si>
    <t>Macon</t>
  </si>
  <si>
    <t>Madison</t>
  </si>
  <si>
    <t>Marengo</t>
  </si>
  <si>
    <t>Rio Grande</t>
  </si>
  <si>
    <t>Andover</t>
  </si>
  <si>
    <t>Brighton</t>
  </si>
  <si>
    <t>Brookfield</t>
  </si>
  <si>
    <t>New Ashford</t>
  </si>
  <si>
    <t>Sutton</t>
  </si>
  <si>
    <t>Brattleboro</t>
  </si>
  <si>
    <t>Swisher</t>
  </si>
  <si>
    <t>Butte</t>
  </si>
  <si>
    <t>Monongalia</t>
  </si>
  <si>
    <t>Nicollet</t>
  </si>
  <si>
    <t>Braintree</t>
  </si>
  <si>
    <t>Brandon</t>
  </si>
  <si>
    <t>Mattapoisett</t>
  </si>
  <si>
    <t>Pittston</t>
  </si>
  <si>
    <t>Poland</t>
  </si>
  <si>
    <t>Sherburne</t>
  </si>
  <si>
    <t>Bridgewater</t>
  </si>
  <si>
    <t>Bridport</t>
  </si>
  <si>
    <t>Sevier</t>
  </si>
  <si>
    <t>Carbon</t>
  </si>
  <si>
    <t>Pennington</t>
  </si>
  <si>
    <t>Bartow</t>
  </si>
  <si>
    <t>Crockett</t>
  </si>
  <si>
    <t>District 4</t>
  </si>
  <si>
    <t>Nemaha</t>
  </si>
  <si>
    <t>Neosho</t>
  </si>
  <si>
    <t>Berlin</t>
  </si>
  <si>
    <t>Bethel</t>
  </si>
  <si>
    <t>Bloomfield</t>
  </si>
  <si>
    <t>Bolton</t>
  </si>
  <si>
    <t>Pondera</t>
  </si>
  <si>
    <t>Powder River</t>
  </si>
  <si>
    <t>Marlborough</t>
  </si>
  <si>
    <t>Mashpee</t>
  </si>
  <si>
    <t>%TO VAP</t>
  </si>
  <si>
    <t>Weber</t>
  </si>
  <si>
    <t>Vermont</t>
  </si>
  <si>
    <t>Presidio</t>
  </si>
  <si>
    <t>Chaffee</t>
  </si>
  <si>
    <t>%TO REG</t>
  </si>
  <si>
    <t>Fleming</t>
  </si>
  <si>
    <t>Towner</t>
  </si>
  <si>
    <t>261</t>
  </si>
  <si>
    <t>Bradley</t>
  </si>
  <si>
    <t>Oregon Secretary of State Elections Division</t>
  </si>
  <si>
    <t>Crook</t>
  </si>
  <si>
    <t>Deschutes</t>
  </si>
  <si>
    <t>Gilliam</t>
  </si>
  <si>
    <t>Harney</t>
  </si>
  <si>
    <t>Mayagüez</t>
  </si>
  <si>
    <t>149</t>
  </si>
  <si>
    <t>151</t>
  </si>
  <si>
    <t>Auglaize</t>
  </si>
  <si>
    <t>Belmont</t>
  </si>
  <si>
    <t>Kansas</t>
  </si>
  <si>
    <t>Sandusky</t>
  </si>
  <si>
    <t>Trumbull</t>
  </si>
  <si>
    <t>Corson</t>
  </si>
  <si>
    <t>Osceola</t>
  </si>
  <si>
    <t>Hardeman</t>
  </si>
  <si>
    <t>Orocovis</t>
  </si>
  <si>
    <t>Patillas</t>
  </si>
  <si>
    <t>Peñuelas</t>
  </si>
  <si>
    <t>Ponce</t>
  </si>
  <si>
    <t>Quebradillas</t>
  </si>
  <si>
    <t>Rincón</t>
  </si>
  <si>
    <t>Río Grande</t>
  </si>
  <si>
    <t>Sabana Grande</t>
  </si>
  <si>
    <t>Salinas</t>
  </si>
  <si>
    <t>San Germán</t>
  </si>
  <si>
    <t>San Lorenzo</t>
  </si>
  <si>
    <t>Official Count of the Ballots Cast General Election Election November 5, 1996</t>
  </si>
  <si>
    <t>President/Vice President</t>
  </si>
  <si>
    <t>232</t>
  </si>
  <si>
    <t>Skagway-Hoonah-Angoon</t>
  </si>
  <si>
    <t>240</t>
  </si>
  <si>
    <t>1996 General Election 11/5/96 President/Vice President</t>
  </si>
  <si>
    <t>General Election Nov 5, 1996</t>
  </si>
  <si>
    <t>Elliott</t>
  </si>
  <si>
    <t>Cass</t>
  </si>
  <si>
    <t>Ridgefield</t>
  </si>
  <si>
    <t>West Fairlee</t>
  </si>
  <si>
    <t>James City</t>
  </si>
  <si>
    <t>Ste. Genevieve</t>
  </si>
  <si>
    <t>023</t>
  </si>
  <si>
    <t>025</t>
  </si>
  <si>
    <t>027</t>
  </si>
  <si>
    <t>029</t>
  </si>
  <si>
    <t>031</t>
  </si>
  <si>
    <t>033</t>
  </si>
  <si>
    <t>035</t>
  </si>
  <si>
    <t>037</t>
  </si>
  <si>
    <t>Hemphill</t>
  </si>
  <si>
    <t>Isle of Wight</t>
  </si>
  <si>
    <t>General Election Tabulations - November 5, 1996 President of the United States</t>
  </si>
  <si>
    <t>The Minnesota Legislative Manual 1997-1998 p360</t>
  </si>
  <si>
    <t>Arenac</t>
  </si>
  <si>
    <t>Mower</t>
  </si>
  <si>
    <t>Noble</t>
  </si>
  <si>
    <t>Illinois</t>
  </si>
  <si>
    <t>Kane</t>
  </si>
  <si>
    <t>Coahoma</t>
  </si>
  <si>
    <t>Ohio</t>
  </si>
  <si>
    <t>Alcorn</t>
  </si>
  <si>
    <t>Berrien</t>
  </si>
  <si>
    <t>Brazos</t>
  </si>
  <si>
    <t>Lapeer</t>
  </si>
  <si>
    <t>Leelanau</t>
  </si>
  <si>
    <t>Uinta</t>
  </si>
  <si>
    <t>Bracken</t>
  </si>
  <si>
    <t>Van Zandt</t>
  </si>
  <si>
    <t>Willacy</t>
  </si>
  <si>
    <t>Iowa</t>
  </si>
  <si>
    <t>IA</t>
  </si>
  <si>
    <t>Auburn</t>
  </si>
  <si>
    <t>Avon</t>
  </si>
  <si>
    <t>Kensington</t>
  </si>
  <si>
    <t>Attleboro</t>
  </si>
  <si>
    <t>Hersey</t>
  </si>
  <si>
    <t>Bellingham</t>
  </si>
  <si>
    <t>Crowley</t>
  </si>
  <si>
    <t>Elbert</t>
  </si>
  <si>
    <t>Beckham</t>
  </si>
  <si>
    <t>Scott</t>
  </si>
  <si>
    <t>Shrewsbury</t>
  </si>
  <si>
    <t>South Burlington</t>
  </si>
  <si>
    <t>South Hero</t>
  </si>
  <si>
    <t>Springfield</t>
  </si>
  <si>
    <t>Ontario</t>
  </si>
  <si>
    <t>Sheffield</t>
  </si>
  <si>
    <t>Shelburne</t>
  </si>
  <si>
    <t>Bland</t>
  </si>
  <si>
    <t>Botetourt</t>
  </si>
  <si>
    <t>Martinsville</t>
  </si>
  <si>
    <t>Southampton</t>
  </si>
  <si>
    <t>Red River</t>
  </si>
  <si>
    <t>Owyhee</t>
  </si>
  <si>
    <t>Payette</t>
  </si>
  <si>
    <t>Colebrook</t>
  </si>
  <si>
    <t>Starke</t>
  </si>
  <si>
    <t>Steuben</t>
  </si>
  <si>
    <t>Sullivan</t>
  </si>
  <si>
    <t>Switzerland</t>
  </si>
  <si>
    <t>Stowe</t>
  </si>
  <si>
    <t>East Carroll</t>
  </si>
  <si>
    <t>Ogle</t>
  </si>
  <si>
    <t>Newport News</t>
  </si>
  <si>
    <t>Petersburg</t>
  </si>
  <si>
    <t>Portsmouth</t>
  </si>
  <si>
    <t>Shapleigh</t>
  </si>
  <si>
    <t>Sidney</t>
  </si>
  <si>
    <t>Berkley</t>
  </si>
  <si>
    <t>Sanford</t>
  </si>
  <si>
    <t>Swanton</t>
  </si>
  <si>
    <t>Thetford</t>
  </si>
  <si>
    <t>Crisp</t>
  </si>
  <si>
    <t>Brewster</t>
  </si>
  <si>
    <t>Briscoe</t>
  </si>
  <si>
    <t>Burleson</t>
  </si>
  <si>
    <t>Callahan</t>
  </si>
  <si>
    <t>Sheldon</t>
  </si>
  <si>
    <t>Shoreham</t>
  </si>
  <si>
    <t>Venango</t>
  </si>
  <si>
    <t>Old Lyme</t>
  </si>
  <si>
    <t>Eagle Lake</t>
  </si>
  <si>
    <t>East Machias</t>
  </si>
  <si>
    <t>East Millinocket</t>
  </si>
  <si>
    <t>Hickory</t>
  </si>
  <si>
    <t>Holt</t>
  </si>
  <si>
    <t>White Pine</t>
  </si>
  <si>
    <t>Lenawee</t>
  </si>
  <si>
    <t>West Virginia Secretary of State</t>
  </si>
  <si>
    <t>Reeves</t>
  </si>
  <si>
    <t>Pettis</t>
  </si>
  <si>
    <t>Issaquena</t>
  </si>
  <si>
    <t>Trempealeau</t>
  </si>
  <si>
    <t>Jim Hogg</t>
  </si>
  <si>
    <t>States</t>
  </si>
  <si>
    <t>Counties</t>
  </si>
  <si>
    <t>CD</t>
  </si>
  <si>
    <t>Extra Boundary Shapes</t>
  </si>
  <si>
    <t>Benton</t>
  </si>
  <si>
    <t>Valley</t>
  </si>
  <si>
    <t>065</t>
  </si>
  <si>
    <t>067</t>
  </si>
  <si>
    <t>Popular Vote</t>
  </si>
  <si>
    <t>Margin of Victory</t>
  </si>
  <si>
    <t>McHenry</t>
  </si>
  <si>
    <t>State Ballot Listing</t>
  </si>
  <si>
    <t>Number of State Ballots</t>
  </si>
  <si>
    <t>Carlton</t>
  </si>
  <si>
    <t>Sioux</t>
  </si>
  <si>
    <t>Barnwell</t>
  </si>
  <si>
    <t>Beaufort</t>
  </si>
  <si>
    <t>Fairfield</t>
  </si>
  <si>
    <t>Caswell</t>
  </si>
  <si>
    <t>Hot Springs</t>
  </si>
  <si>
    <t>Laramie</t>
  </si>
  <si>
    <t>Gallia</t>
  </si>
  <si>
    <t>Geauga</t>
  </si>
  <si>
    <t>Official Manual President and Vice President General Election November 5, 1996</t>
  </si>
  <si>
    <t>Official Report of the Board of State Canvassers of the State of Nebraska General Election November 5, 1996</t>
  </si>
  <si>
    <t>Otter Tail</t>
  </si>
  <si>
    <t>Eaton</t>
  </si>
  <si>
    <t>Pine</t>
  </si>
  <si>
    <t>Pipestone</t>
  </si>
  <si>
    <t>LaPorte</t>
  </si>
  <si>
    <t>Miami</t>
  </si>
  <si>
    <t>Las Animas</t>
  </si>
  <si>
    <t>Rio Blanco</t>
  </si>
  <si>
    <t>Florence</t>
  </si>
  <si>
    <t>Haywood</t>
  </si>
  <si>
    <t>TN</t>
  </si>
  <si>
    <t>Valdez-Cordova</t>
  </si>
  <si>
    <t>270</t>
  </si>
  <si>
    <t>Wade Hampton</t>
  </si>
  <si>
    <t>280</t>
  </si>
  <si>
    <t>November 5, 1996 General Election Official Results President of the United States</t>
  </si>
  <si>
    <t>Official Election Results General Election of November 5, 1996 President of the United States</t>
  </si>
  <si>
    <t>Constitutional</t>
  </si>
  <si>
    <t>Total Votes for President in the 1996 General Election</t>
  </si>
  <si>
    <t>1996 Election Report State of Indiana p1</t>
  </si>
  <si>
    <t>059</t>
  </si>
  <si>
    <t>061</t>
  </si>
  <si>
    <t>063</t>
  </si>
  <si>
    <t>Cottonwood</t>
  </si>
  <si>
    <t>Wakulla</t>
  </si>
  <si>
    <t>Walton</t>
  </si>
  <si>
    <t>Muscogee</t>
  </si>
  <si>
    <t>Bowman</t>
  </si>
  <si>
    <t>Gallatin</t>
  </si>
  <si>
    <t>Waite</t>
  </si>
  <si>
    <t>Fergus</t>
  </si>
  <si>
    <t>Spokane</t>
  </si>
  <si>
    <t>Martin</t>
  </si>
  <si>
    <t>Story</t>
  </si>
  <si>
    <t>Tama</t>
  </si>
  <si>
    <t>Hunt</t>
  </si>
  <si>
    <t>Eliot</t>
  </si>
  <si>
    <t>Embden</t>
  </si>
  <si>
    <t>Etna</t>
  </si>
  <si>
    <t>Ballard</t>
  </si>
  <si>
    <t>Rockcastle</t>
  </si>
  <si>
    <t>Foster</t>
  </si>
  <si>
    <t>Hartford</t>
  </si>
  <si>
    <t>Litchfield</t>
  </si>
  <si>
    <t>Wallagrass</t>
  </si>
  <si>
    <t>Waterboro</t>
  </si>
  <si>
    <t>Waldo</t>
  </si>
  <si>
    <t>York</t>
  </si>
  <si>
    <t>Hunterdon</t>
  </si>
  <si>
    <t>Longmeadow</t>
  </si>
  <si>
    <t>Lynnfield</t>
  </si>
  <si>
    <t>Malden</t>
  </si>
  <si>
    <t>Mansfield</t>
  </si>
  <si>
    <t>Total VAP</t>
  </si>
  <si>
    <t>AZ</t>
  </si>
  <si>
    <t>Apache</t>
  </si>
  <si>
    <t>Cochise</t>
  </si>
  <si>
    <t>Maricopa</t>
  </si>
  <si>
    <t>La Paz</t>
  </si>
  <si>
    <t>Denver</t>
  </si>
  <si>
    <t>Dolores</t>
  </si>
  <si>
    <t>South Hampton</t>
  </si>
  <si>
    <t>Stewartstown</t>
  </si>
  <si>
    <t>Shutesbury</t>
  </si>
  <si>
    <t>Alburg</t>
  </si>
  <si>
    <t>Wyoming</t>
  </si>
  <si>
    <t>Bucksport</t>
  </si>
  <si>
    <t>Buckingham</t>
  </si>
  <si>
    <t>Clifton</t>
  </si>
  <si>
    <t>Columbia Falls</t>
  </si>
  <si>
    <t>VA</t>
  </si>
  <si>
    <t>New Bedford</t>
  </si>
  <si>
    <t>New Braintree</t>
  </si>
  <si>
    <t>New Marlborough</t>
  </si>
  <si>
    <t>Dooly</t>
  </si>
  <si>
    <t>Natural Law</t>
  </si>
  <si>
    <t>Concho</t>
  </si>
  <si>
    <t>Glynn</t>
  </si>
  <si>
    <t>Gordon</t>
  </si>
  <si>
    <t>Modoc</t>
  </si>
  <si>
    <t>Santa Cruz</t>
  </si>
  <si>
    <t>Garrard</t>
  </si>
  <si>
    <t>Yuma</t>
  </si>
  <si>
    <t>Calaveras</t>
  </si>
  <si>
    <t>Colusa</t>
  </si>
  <si>
    <t>Red Willow</t>
  </si>
  <si>
    <t>Newport</t>
  </si>
  <si>
    <t>135</t>
  </si>
  <si>
    <t>137</t>
  </si>
  <si>
    <t>Gosper</t>
  </si>
  <si>
    <t>Yabucoa</t>
  </si>
  <si>
    <t>Yauco</t>
  </si>
  <si>
    <t>02</t>
  </si>
  <si>
    <t>127</t>
  </si>
  <si>
    <t>McCone</t>
  </si>
  <si>
    <t>Bartholomew</t>
  </si>
  <si>
    <t>UT</t>
  </si>
  <si>
    <t>153</t>
  </si>
  <si>
    <t>133</t>
  </si>
  <si>
    <t>County Votes for U.S. President General Election, November 5, 1996</t>
  </si>
  <si>
    <t>139</t>
  </si>
  <si>
    <t>141</t>
  </si>
  <si>
    <t>143</t>
  </si>
  <si>
    <t>145</t>
  </si>
  <si>
    <t>147</t>
  </si>
  <si>
    <t>Mille Lacs</t>
  </si>
  <si>
    <t>Box Elder</t>
  </si>
  <si>
    <t>Tift</t>
  </si>
  <si>
    <t>Wilkes</t>
  </si>
  <si>
    <t>Sitka</t>
  </si>
  <si>
    <t>Prince of Wales-Outer Ketchikan</t>
  </si>
  <si>
    <t>Harris</t>
  </si>
  <si>
    <t>Athens</t>
  </si>
  <si>
    <t>Socialist</t>
  </si>
  <si>
    <t>Merrimack</t>
  </si>
  <si>
    <t>Hardee</t>
  </si>
  <si>
    <t>Waupaca</t>
  </si>
  <si>
    <t>Grand Traverse</t>
  </si>
  <si>
    <t>New Jersey</t>
  </si>
  <si>
    <t>Aitkin</t>
  </si>
  <si>
    <t>Hood River</t>
  </si>
  <si>
    <t>Pushmataha</t>
  </si>
  <si>
    <t>San Sebastián</t>
  </si>
  <si>
    <t>Santa Isabel</t>
  </si>
  <si>
    <t>Sublette</t>
  </si>
  <si>
    <t>Sweetwater</t>
  </si>
  <si>
    <t>Merced</t>
  </si>
  <si>
    <t>Oglethorpe</t>
  </si>
  <si>
    <t>Paulding</t>
  </si>
  <si>
    <t>Peach</t>
  </si>
  <si>
    <t>Le Flore</t>
  </si>
  <si>
    <t>1996 Official State of Nevada General Election Returns November 5, 1996</t>
  </si>
  <si>
    <t>1996 Presidential General Election Results President and Vice President of the United States</t>
  </si>
  <si>
    <t>Jack</t>
  </si>
  <si>
    <t>Raleigh</t>
  </si>
  <si>
    <t>201</t>
  </si>
  <si>
    <t>021</t>
  </si>
  <si>
    <t>Michigan Manual 1997, pp844-846. General Election November 5, 1996, President/Vice President</t>
  </si>
  <si>
    <t>Daggett</t>
  </si>
  <si>
    <t>Blackford</t>
  </si>
  <si>
    <t>Hawkins</t>
  </si>
  <si>
    <t>Okaloosa</t>
  </si>
  <si>
    <t>Indian River</t>
  </si>
  <si>
    <t>Hendry</t>
  </si>
  <si>
    <t>Cape Girardeau</t>
  </si>
  <si>
    <t>Amite</t>
  </si>
  <si>
    <t>Grady</t>
  </si>
  <si>
    <t>Allegheny</t>
  </si>
  <si>
    <t>Fond du Lac</t>
  </si>
  <si>
    <t>Green Lake</t>
  </si>
  <si>
    <t>Greensville</t>
  </si>
  <si>
    <t>Conejos</t>
  </si>
  <si>
    <t>New York State Board of Elections</t>
  </si>
  <si>
    <t>McDowell</t>
  </si>
  <si>
    <t>Lamb</t>
  </si>
  <si>
    <t>Guthrie</t>
  </si>
  <si>
    <t>Ida</t>
  </si>
  <si>
    <t>Vermilion</t>
  </si>
  <si>
    <t>Rappahannock</t>
  </si>
  <si>
    <t>Worth</t>
  </si>
  <si>
    <t>Hawaii</t>
  </si>
  <si>
    <t>LaGrange</t>
  </si>
  <si>
    <t>Kanawha</t>
  </si>
  <si>
    <t>Humboldt</t>
  </si>
  <si>
    <t>Imperial</t>
  </si>
  <si>
    <t>Inyo</t>
  </si>
  <si>
    <t>Crawford</t>
  </si>
  <si>
    <t>Klamath</t>
  </si>
  <si>
    <t>Rhode Island Board of Elections</t>
  </si>
  <si>
    <t>Agency</t>
  </si>
  <si>
    <t>Cannon</t>
  </si>
  <si>
    <t>Cheatham</t>
  </si>
  <si>
    <t>Cocke</t>
  </si>
  <si>
    <t>Josephine</t>
  </si>
  <si>
    <t>Broadwater</t>
  </si>
  <si>
    <t>Scarborough</t>
  </si>
  <si>
    <t>Davison</t>
  </si>
  <si>
    <t>001</t>
  </si>
  <si>
    <t>003</t>
  </si>
  <si>
    <t>005</t>
  </si>
  <si>
    <t>007</t>
  </si>
  <si>
    <t>Fentress</t>
  </si>
  <si>
    <t>Giles</t>
  </si>
  <si>
    <t>Storey</t>
  </si>
  <si>
    <t>Washoe</t>
  </si>
  <si>
    <t>Osage</t>
  </si>
  <si>
    <t>Osborne</t>
  </si>
  <si>
    <t>Meade</t>
  </si>
  <si>
    <t>Morris</t>
  </si>
  <si>
    <t>Yates</t>
  </si>
  <si>
    <t>Dubois</t>
  </si>
  <si>
    <t>Bakersfield</t>
  </si>
  <si>
    <t>District 7</t>
  </si>
  <si>
    <t>Stratton</t>
  </si>
  <si>
    <t>Sunderland</t>
  </si>
  <si>
    <t>Coosa</t>
  </si>
  <si>
    <t>Covington</t>
  </si>
  <si>
    <t>Pope</t>
  </si>
  <si>
    <t>McCormick</t>
  </si>
  <si>
    <t>Aguas Buenas</t>
  </si>
  <si>
    <t>Aibonito</t>
  </si>
  <si>
    <t>Añasco</t>
  </si>
  <si>
    <t>Arecibo</t>
  </si>
  <si>
    <t>Arroyo</t>
  </si>
  <si>
    <t>Barceloneta</t>
  </si>
  <si>
    <t>St. Johns</t>
  </si>
  <si>
    <t>Robeson</t>
  </si>
  <si>
    <t>Sampson</t>
  </si>
  <si>
    <t>Lubbock</t>
  </si>
  <si>
    <t>Hagelin</t>
  </si>
  <si>
    <t>Luce</t>
  </si>
  <si>
    <t>Mackinac</t>
  </si>
  <si>
    <t>Converse</t>
  </si>
  <si>
    <t>Upson</t>
  </si>
  <si>
    <t>Frio</t>
  </si>
  <si>
    <t>Gaines</t>
  </si>
  <si>
    <t>Pemiscot</t>
  </si>
  <si>
    <t>Knott</t>
  </si>
  <si>
    <t>Vilas</t>
  </si>
  <si>
    <t>Ben Hill</t>
  </si>
  <si>
    <t>Morrison</t>
  </si>
  <si>
    <t>State of Tennessee Electors for President of the United States November 5, 1996 General Election.</t>
  </si>
  <si>
    <t>NYS Board of Elections Presidential Election Returns November 5, 1996</t>
  </si>
  <si>
    <t>Right to Life</t>
  </si>
  <si>
    <t>&gt;50%</t>
  </si>
  <si>
    <t>&gt;60%</t>
  </si>
  <si>
    <t>&gt;70%</t>
  </si>
  <si>
    <t>&gt;80%</t>
  </si>
  <si>
    <t>&gt;90%</t>
  </si>
  <si>
    <t>Palm Beach</t>
  </si>
  <si>
    <t>Pasco</t>
  </si>
  <si>
    <t>Le Sueur</t>
  </si>
  <si>
    <t>Barrow</t>
  </si>
  <si>
    <t>Norman</t>
  </si>
  <si>
    <t>Olmsted</t>
  </si>
  <si>
    <t>Major</t>
  </si>
  <si>
    <t>Saratoga</t>
  </si>
  <si>
    <t>Barnes</t>
  </si>
  <si>
    <t>Edgefield</t>
  </si>
  <si>
    <t>Spartanburg</t>
  </si>
  <si>
    <t>Klickitat</t>
  </si>
  <si>
    <t>1996 General Election Results by County November 5, 1996 Race for President</t>
  </si>
  <si>
    <t>Official Results U.S. President November 5, 1996 General Election</t>
  </si>
  <si>
    <t>Final and Complete Election Results for The November 5, 1996 General Election</t>
  </si>
  <si>
    <t>Taxpayer</t>
  </si>
  <si>
    <t>Wabasha</t>
  </si>
  <si>
    <t>Georgia</t>
  </si>
  <si>
    <t>GA</t>
  </si>
  <si>
    <t>Appling</t>
  </si>
  <si>
    <t>Harlan</t>
  </si>
  <si>
    <t>Newton</t>
  </si>
  <si>
    <t>Oconee</t>
  </si>
  <si>
    <t>Burleigh</t>
  </si>
  <si>
    <t>185</t>
  </si>
  <si>
    <t>Lake and Peninsula</t>
  </si>
  <si>
    <t>Dougherty</t>
  </si>
  <si>
    <t>Fannin</t>
  </si>
  <si>
    <t>Queen Anne's</t>
  </si>
  <si>
    <t>Dinwiddie</t>
  </si>
  <si>
    <t>Monona</t>
  </si>
  <si>
    <t>Lexington</t>
  </si>
  <si>
    <t>Waldoboro</t>
  </si>
  <si>
    <t>Phippsburg</t>
  </si>
  <si>
    <t>Bear Lake</t>
  </si>
  <si>
    <t>Benewah</t>
  </si>
  <si>
    <t>Bingham</t>
  </si>
  <si>
    <t>Jo Daviess</t>
  </si>
  <si>
    <t>Ravalli</t>
  </si>
  <si>
    <t>West Warwick</t>
  </si>
  <si>
    <t>Westerly</t>
  </si>
  <si>
    <t>Blaine</t>
  </si>
  <si>
    <t>St. Clair</t>
  </si>
  <si>
    <t>Appanoose</t>
  </si>
  <si>
    <t>Breathitt</t>
  </si>
  <si>
    <t>Del Norte</t>
  </si>
  <si>
    <t>El Dorado</t>
  </si>
  <si>
    <t>Mercer</t>
  </si>
  <si>
    <t>Kauai</t>
  </si>
  <si>
    <t>KS</t>
  </si>
  <si>
    <t>Saunders</t>
  </si>
  <si>
    <t>Jay</t>
  </si>
  <si>
    <t>Winkler</t>
  </si>
  <si>
    <t>Yoakum</t>
  </si>
  <si>
    <t>Young</t>
  </si>
  <si>
    <t>Costilla</t>
  </si>
  <si>
    <t>Van Buren</t>
  </si>
  <si>
    <t>Weakley</t>
  </si>
  <si>
    <t>Williamson</t>
  </si>
  <si>
    <t>McLeod</t>
  </si>
  <si>
    <t>Kosciusko</t>
  </si>
  <si>
    <t>129</t>
  </si>
  <si>
    <t>131</t>
  </si>
  <si>
    <t>Nevada Secretary of State Elections Division</t>
  </si>
  <si>
    <t>Alaska</t>
  </si>
  <si>
    <t>Holmes</t>
  </si>
  <si>
    <t>170</t>
  </si>
  <si>
    <t>Matanuska-Susitna</t>
  </si>
  <si>
    <t>180</t>
  </si>
  <si>
    <t>Nome</t>
  </si>
  <si>
    <t>North Slope</t>
  </si>
  <si>
    <t>188</t>
  </si>
  <si>
    <t>Northwest Arctic</t>
  </si>
  <si>
    <t>Champaign</t>
  </si>
  <si>
    <t>Brevard</t>
  </si>
  <si>
    <t>MI</t>
  </si>
  <si>
    <t>Davidson</t>
  </si>
  <si>
    <t>Curry</t>
  </si>
  <si>
    <t>TX</t>
  </si>
  <si>
    <t>St. Croix</t>
  </si>
  <si>
    <t>Sauk</t>
  </si>
  <si>
    <t>Anne Arundel</t>
  </si>
  <si>
    <t>Real</t>
  </si>
  <si>
    <t>Morton</t>
  </si>
  <si>
    <t>Coweta</t>
  </si>
  <si>
    <t>Walker</t>
  </si>
  <si>
    <t>Stockbridge</t>
  </si>
  <si>
    <t>Reagan</t>
  </si>
  <si>
    <t>1997 New Hampshire Manual p399 - President and Vice President of the United States</t>
  </si>
  <si>
    <t>Official Results Presidential Election November 5, 1996</t>
  </si>
  <si>
    <t>Canvass of Returns of General Election Held on November 5, 1996 State of New Mexico</t>
  </si>
  <si>
    <t>&lt;30%</t>
  </si>
  <si>
    <t>&lt;40%</t>
  </si>
  <si>
    <t>&lt;50%</t>
  </si>
  <si>
    <t>Iowa General Election - November 5, 1996 Canvass by Counties of the Votes Cast for President and Vice President</t>
  </si>
  <si>
    <t>Irion</t>
  </si>
  <si>
    <t>Andrews</t>
  </si>
  <si>
    <t>ND</t>
  </si>
  <si>
    <t>OH</t>
  </si>
  <si>
    <t>Ashland</t>
  </si>
  <si>
    <t>Gilchrist</t>
  </si>
  <si>
    <t>Itasca</t>
  </si>
  <si>
    <t>Kanabec</t>
  </si>
  <si>
    <t>Trousdale</t>
  </si>
  <si>
    <t>Unicoi</t>
  </si>
  <si>
    <t>New York</t>
  </si>
  <si>
    <t>NY</t>
  </si>
  <si>
    <t>Lewis and Clark</t>
  </si>
  <si>
    <t>Whiteside</t>
  </si>
  <si>
    <t>Will</t>
  </si>
  <si>
    <t>Conecuh</t>
  </si>
  <si>
    <t>Democratic</t>
  </si>
  <si>
    <t>Manatí</t>
  </si>
  <si>
    <t>015</t>
  </si>
  <si>
    <t>017</t>
  </si>
  <si>
    <t>019</t>
  </si>
  <si>
    <t>Granite</t>
  </si>
  <si>
    <t>Hill</t>
  </si>
  <si>
    <t>Navajo</t>
  </si>
  <si>
    <t>Pima</t>
  </si>
  <si>
    <t>Antrim</t>
  </si>
  <si>
    <t>Rusk</t>
  </si>
  <si>
    <t>Golden Valley</t>
  </si>
  <si>
    <t>Burnett</t>
  </si>
  <si>
    <t>Baltimore</t>
  </si>
  <si>
    <t>Dunklin</t>
  </si>
  <si>
    <t>Tulsa</t>
  </si>
  <si>
    <t>Wagoner</t>
  </si>
  <si>
    <t>Preston</t>
  </si>
  <si>
    <t>West Bath</t>
  </si>
  <si>
    <t>Mendocino</t>
  </si>
  <si>
    <t>Douglas</t>
  </si>
  <si>
    <t>Eagle</t>
  </si>
  <si>
    <t>Hickman</t>
  </si>
  <si>
    <t>Hopkins</t>
  </si>
  <si>
    <t>Jessamine</t>
  </si>
  <si>
    <t>Kenton</t>
  </si>
  <si>
    <t>Glastenbury town</t>
  </si>
  <si>
    <t>Lewis town</t>
  </si>
  <si>
    <t>Somerset town</t>
  </si>
  <si>
    <t>Warner's grant</t>
  </si>
  <si>
    <t>Catoosa</t>
  </si>
  <si>
    <t>Charlton</t>
  </si>
  <si>
    <t>Chatham</t>
  </si>
  <si>
    <t>District 5</t>
  </si>
  <si>
    <t>Codington</t>
  </si>
  <si>
    <t>1996 Statewide Candidates Presidential Electors</t>
  </si>
  <si>
    <t>November 5, 1996 South Carolina State Wide General Election - Official Results</t>
  </si>
  <si>
    <t>Kodiak Island</t>
  </si>
  <si>
    <t>164</t>
  </si>
  <si>
    <t>US Taxpayers</t>
  </si>
  <si>
    <t>1st</t>
  </si>
  <si>
    <t>2nd</t>
  </si>
  <si>
    <t>3rd</t>
  </si>
  <si>
    <t>Traverse</t>
  </si>
  <si>
    <t>Washington</t>
  </si>
  <si>
    <t>Wilcox</t>
  </si>
  <si>
    <t>Winston</t>
  </si>
  <si>
    <t>T</t>
  </si>
  <si>
    <t>Roanoke</t>
  </si>
  <si>
    <t>Maricao</t>
  </si>
  <si>
    <t>Vega Baja</t>
  </si>
  <si>
    <t>Vieques</t>
  </si>
  <si>
    <t>Villalba</t>
  </si>
  <si>
    <t>November 5, 1996 General Election President &amp; Vice President of the United States</t>
  </si>
  <si>
    <t>&lt;10%</t>
  </si>
  <si>
    <t>&lt;20%</t>
  </si>
  <si>
    <t>Southeast Piscataquis</t>
  </si>
  <si>
    <t>State of Alaska Division of Elections</t>
  </si>
  <si>
    <t>Walworth</t>
  </si>
  <si>
    <t>IL</t>
  </si>
  <si>
    <t>Indiana</t>
  </si>
  <si>
    <t>IN</t>
  </si>
  <si>
    <t>Avery's gore</t>
  </si>
  <si>
    <t>Allen</t>
  </si>
  <si>
    <t>Ferdinand town</t>
  </si>
  <si>
    <t>Warren's gore</t>
  </si>
  <si>
    <t>Primary and General Elections Vermont 1996</t>
  </si>
  <si>
    <t>gore</t>
  </si>
  <si>
    <t>North Oxford</t>
  </si>
  <si>
    <t>South Oxford</t>
  </si>
  <si>
    <t>North Penobscot</t>
  </si>
  <si>
    <t>Whitney</t>
  </si>
  <si>
    <t>Twombly</t>
  </si>
  <si>
    <t>Plantation</t>
  </si>
  <si>
    <t>Un. Twp. Unity</t>
  </si>
  <si>
    <t>Northwest Aroostook</t>
  </si>
  <si>
    <t>Square Lake</t>
  </si>
  <si>
    <t>Central Aroostook</t>
  </si>
  <si>
    <t>South Aroostook</t>
  </si>
  <si>
    <t>Penobscot Indian Island</t>
  </si>
  <si>
    <t>Reservation</t>
  </si>
  <si>
    <t>North Franklin</t>
  </si>
  <si>
    <t>Wyman</t>
  </si>
  <si>
    <t>East Central Franklin</t>
  </si>
  <si>
    <t>West Central Franklin</t>
  </si>
  <si>
    <t>South Franklin</t>
  </si>
  <si>
    <t>East Hancock</t>
  </si>
  <si>
    <t>Seboomook Lake</t>
  </si>
  <si>
    <t>Northeast Somerset</t>
  </si>
  <si>
    <t>Northwest Somerset</t>
  </si>
  <si>
    <t>Central Somerset</t>
  </si>
  <si>
    <t>North Washington</t>
  </si>
  <si>
    <t>Passamaquoddy Indian Township</t>
  </si>
  <si>
    <t>East Central Washington</t>
  </si>
  <si>
    <t>Passamaquoddy Pleasant Point</t>
  </si>
  <si>
    <t>Northwest Hancock</t>
  </si>
  <si>
    <t>Central Hancock</t>
  </si>
  <si>
    <t>Criehaven</t>
  </si>
  <si>
    <t>Hibberts</t>
  </si>
  <si>
    <t>Monica Moorehead</t>
  </si>
  <si>
    <t>None of these Candidates</t>
  </si>
  <si>
    <t>Jerome White</t>
  </si>
  <si>
    <t>Diane Beall Templin</t>
  </si>
  <si>
    <t>A. Peter Crane</t>
  </si>
  <si>
    <t>Justice Ralph Forbes</t>
  </si>
  <si>
    <t>John Birrenback</t>
  </si>
  <si>
    <t>Steve Michael</t>
  </si>
  <si>
    <t>Gloria La Riva</t>
  </si>
  <si>
    <t>McMahon</t>
  </si>
  <si>
    <t>Averill town</t>
  </si>
  <si>
    <t>Buels gore</t>
  </si>
  <si>
    <t xml:space="preserve">Corrected figure for Clinton in Beaufort County (15,764 to 13,532).  Faulty entry in one precinct. </t>
  </si>
  <si>
    <t>East Central Penobscot</t>
  </si>
  <si>
    <t>Argyle</t>
  </si>
  <si>
    <t>Northwest Piscataquis</t>
  </si>
  <si>
    <t>Northeast Piscataquis</t>
  </si>
  <si>
    <t>Blanchard</t>
  </si>
  <si>
    <t>Official Results of the November 5, 1996 General Election President of the United States</t>
  </si>
  <si>
    <t>Reallocated 169 votes from "Write-ins" to Nader in Boston and Brockton.  1 vote reallocated from "write-ins" to Hollis in Boston (per city official results).</t>
  </si>
  <si>
    <t>Update</t>
  </si>
  <si>
    <t>Updated statewide write-in vote published in State of Delaware 1996 Election Results book.</t>
  </si>
  <si>
    <t>Changed alphabetic order for St. Louis and Ste. Genevieve Counties</t>
  </si>
  <si>
    <t>ST</t>
  </si>
  <si>
    <t>CTY</t>
  </si>
  <si>
    <t>Added state-level FIPS codes to the County and Town tabs. Changed all FIPS code cell formats from text to number</t>
  </si>
  <si>
    <t>All</t>
  </si>
  <si>
    <t>Changed name of "St. Louis City" to "St. Louis"</t>
  </si>
  <si>
    <t>Removed "boundary order" columns</t>
  </si>
  <si>
    <t>DTT9 &amp; T10</t>
  </si>
  <si>
    <t>No. 8 S.D.</t>
  </si>
  <si>
    <t>1996 Detailed General Election Data for President</t>
  </si>
  <si>
    <t>Changed name of "Baltimore City" to "Baltimore" (County-Equivalent "City" is in LSAD_TRANS column)</t>
  </si>
  <si>
    <t>Cary</t>
  </si>
  <si>
    <t>Codyville</t>
  </si>
  <si>
    <t>Coplin</t>
  </si>
  <si>
    <t>Cyr</t>
  </si>
  <si>
    <t>Dennistown</t>
  </si>
  <si>
    <t>Glenwood</t>
  </si>
  <si>
    <t>Grand Lake Stream</t>
  </si>
  <si>
    <t>Lake View</t>
  </si>
  <si>
    <t>Macwahoc</t>
  </si>
  <si>
    <t>Magalloway</t>
  </si>
  <si>
    <t>Matinicus Isle</t>
  </si>
  <si>
    <t>Monhegan</t>
  </si>
  <si>
    <t>Moro</t>
  </si>
  <si>
    <t>Nashville</t>
  </si>
  <si>
    <t>Oxbow</t>
  </si>
  <si>
    <t>Pleasant Ridge</t>
  </si>
  <si>
    <t>Reed</t>
  </si>
  <si>
    <t>St. John</t>
  </si>
  <si>
    <t>Sandy River</t>
  </si>
  <si>
    <t>Seboeis</t>
  </si>
  <si>
    <t>The Forks</t>
  </si>
  <si>
    <t>West Forks</t>
  </si>
  <si>
    <t>Winterville</t>
  </si>
  <si>
    <t>Benedicta</t>
  </si>
  <si>
    <t>Brookton</t>
  </si>
  <si>
    <t>Connor</t>
  </si>
  <si>
    <t>Freeman</t>
  </si>
  <si>
    <t>Indian Purchase T3 T4</t>
  </si>
  <si>
    <t>Madawaska Lake</t>
  </si>
  <si>
    <t>No. 21</t>
  </si>
  <si>
    <t>No. 27</t>
  </si>
  <si>
    <t>Orneville</t>
  </si>
  <si>
    <t>Rockwood</t>
  </si>
  <si>
    <t>Sinclair</t>
  </si>
  <si>
    <t>T1 R9</t>
  </si>
  <si>
    <t>T17 R5</t>
  </si>
  <si>
    <t>Trescott</t>
  </si>
  <si>
    <t>Pleasant Point</t>
  </si>
  <si>
    <t>Manchester-by-the-Sea</t>
  </si>
  <si>
    <t>Winooski</t>
  </si>
  <si>
    <t>Montpelier</t>
  </si>
  <si>
    <t>Wentworth's Location</t>
  </si>
  <si>
    <t>Central Falls</t>
  </si>
  <si>
    <t>Cranston</t>
  </si>
  <si>
    <t>Pawtucket</t>
  </si>
  <si>
    <t>Woonsocket</t>
  </si>
  <si>
    <t>Subdivision</t>
  </si>
  <si>
    <t>Voting District</t>
  </si>
  <si>
    <t>Township</t>
  </si>
  <si>
    <t>Purchase</t>
  </si>
  <si>
    <t>Location</t>
  </si>
  <si>
    <t>Gore</t>
  </si>
  <si>
    <t>Penobscot Nation</t>
  </si>
  <si>
    <t>Changed to City on April 1, 1996</t>
  </si>
  <si>
    <t>Add pre-fusion county-level data for Bush and Clinton ballot lines in columns to the right</t>
  </si>
  <si>
    <t>Changed alphabetic order of El Paso/Elbert and La Plata/Lake Counties</t>
  </si>
  <si>
    <t>Clinton (Democratic)</t>
  </si>
  <si>
    <t>Clinton (Liberal)</t>
  </si>
  <si>
    <t>Dole (Republican)</t>
  </si>
  <si>
    <t>Dole (Conservative)</t>
  </si>
  <si>
    <t>Dole (Freedom)</t>
  </si>
  <si>
    <t>No.</t>
  </si>
  <si>
    <t>President</t>
  </si>
  <si>
    <t>Vice President</t>
  </si>
  <si>
    <t>Party</t>
  </si>
  <si>
    <t>P Home State</t>
  </si>
  <si>
    <t>VP Home State</t>
  </si>
  <si>
    <t>No. Ballots</t>
  </si>
  <si>
    <t>Short Name</t>
  </si>
  <si>
    <t>William Clinton</t>
  </si>
  <si>
    <t>Dr. V. Tompkins</t>
  </si>
  <si>
    <t>Moorehead</t>
  </si>
  <si>
    <t>-</t>
  </si>
  <si>
    <t>Soc. Workers</t>
  </si>
  <si>
    <t>None o.t. Candidates</t>
  </si>
  <si>
    <t>None</t>
  </si>
  <si>
    <t>Mazelis</t>
  </si>
  <si>
    <t>Soc. Equality</t>
  </si>
  <si>
    <t>Diane Templin</t>
  </si>
  <si>
    <t>Just. Ralph Forbes</t>
  </si>
  <si>
    <t>Ind. Grassroots</t>
  </si>
  <si>
    <t>Isabell Masters pHD</t>
  </si>
  <si>
    <t>Ann Northrop</t>
  </si>
  <si>
    <t>Candidate Number</t>
  </si>
  <si>
    <t>National Political Party</t>
  </si>
  <si>
    <t>Peace and Freedom</t>
  </si>
  <si>
    <t>Presidential Home State</t>
  </si>
  <si>
    <t>V. Presidential Home State</t>
  </si>
  <si>
    <t>Shortname</t>
  </si>
  <si>
    <t>No Party</t>
  </si>
  <si>
    <t>US Tax. AR</t>
  </si>
  <si>
    <t>American Ind.</t>
  </si>
  <si>
    <t>American Const.</t>
  </si>
  <si>
    <t>Soc. Workers Campaign</t>
  </si>
  <si>
    <t>Concerned Cit.</t>
  </si>
  <si>
    <t>Lbty Ecol Comm</t>
  </si>
  <si>
    <t>Democratic-F.L.</t>
  </si>
  <si>
    <t>By Petition</t>
  </si>
  <si>
    <t>Ind. American</t>
  </si>
  <si>
    <t>None these Cand.</t>
  </si>
  <si>
    <t>Not Designated</t>
  </si>
  <si>
    <t>VP Candidates</t>
  </si>
  <si>
    <t>James Campbell</t>
  </si>
  <si>
    <t>Joseph Zdonczyk</t>
  </si>
  <si>
    <t>Islara Souto</t>
  </si>
  <si>
    <t>Anne Goeke</t>
  </si>
  <si>
    <t>Albion Knight Jr.</t>
  </si>
  <si>
    <t>Carl Owenby</t>
  </si>
  <si>
    <t>Halstead</t>
  </si>
  <si>
    <t>Muriel Tillinghast</t>
  </si>
  <si>
    <t>Added Candidates tab</t>
  </si>
  <si>
    <t>Election Date:</t>
  </si>
  <si>
    <t>Changed Candidates tab to Ballots.  Data updated</t>
  </si>
  <si>
    <t>Tab</t>
  </si>
  <si>
    <t>Ballots</t>
  </si>
  <si>
    <t>Candidates</t>
  </si>
  <si>
    <t>Changed alphabetic order for DTT9 &amp; T10, T1 R9, T17 R5, Tresott</t>
  </si>
  <si>
    <t>Removd subdivision from Town name in columns A, AH (e.g. Plantation, Twp., etc.)</t>
  </si>
  <si>
    <t>Changed Easthampton from Town to City (changed to city form of government on April 1, 1996)</t>
  </si>
  <si>
    <t>Changed Wentworth's Loc. To Wentworth's Location in column A,AG</t>
  </si>
  <si>
    <t>Changed alphabetic order of Green's Grant</t>
  </si>
  <si>
    <t>Removed City/Town from name in colums A,AG for several rows.</t>
  </si>
  <si>
    <t>Removed City from name in colums A,AG for several rows.</t>
  </si>
  <si>
    <t>Added Subdivision column</t>
  </si>
  <si>
    <t>County/Town</t>
  </si>
  <si>
    <t>© Dave Leip's Atlas of U.S. Elections, LLC 2020 All Rights Reserved</t>
  </si>
  <si>
    <t>Corrected town name from Manchester to Manchester-by-the-Sea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</si>
</sst>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"/>
    <numFmt numFmtId="168" formatCode="m/d/yyyy"/>
    <numFmt numFmtId="169" formatCode="00"/>
    <numFmt numFmtId="170" formatCode="000"/>
    <numFmt numFmtId="171" formatCode="00000"/>
    <numFmt numFmtId="172" formatCode="000000"/>
  </numFmts>
  <fonts count="21" x14ac:knownFonts="1">
    <font>
      <sz val="10"/>
      <name val="Geneva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8"/>
      <name val="Verdana"/>
      <family val="2"/>
    </font>
    <font>
      <sz val="10"/>
      <color indexed="53"/>
      <name val="Geneva"/>
      <family val="2"/>
    </font>
    <font>
      <u/>
      <sz val="10"/>
      <color theme="10"/>
      <name val="Geneva"/>
      <family val="2"/>
    </font>
    <font>
      <u/>
      <sz val="10"/>
      <color theme="11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i/>
      <sz val="10"/>
      <name val="Geneva"/>
      <family val="2"/>
    </font>
    <font>
      <b/>
      <sz val="9"/>
      <color rgb="FF000000"/>
      <name val="Geneva"/>
      <family val="2"/>
    </font>
    <font>
      <sz val="9"/>
      <color rgb="FF000000"/>
      <name val="Geneva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2">
    <xf numFmtId="0" fontId="0" fillId="0" borderId="0"/>
    <xf numFmtId="9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173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0" fontId="7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2" fillId="0" borderId="0" xfId="0" applyFon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1" xfId="1" applyNumberFormat="1" applyFont="1" applyFill="1" applyBorder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0" fillId="0" borderId="0" xfId="0" applyAlignment="1">
      <alignment wrapText="1"/>
    </xf>
    <xf numFmtId="168" fontId="1" fillId="0" borderId="0" xfId="0" applyNumberFormat="1" applyFont="1"/>
    <xf numFmtId="168" fontId="0" fillId="0" borderId="0" xfId="0" applyNumberFormat="1"/>
    <xf numFmtId="1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0" fontId="2" fillId="2" borderId="0" xfId="0" applyFont="1" applyFill="1"/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3" fontId="11" fillId="2" borderId="0" xfId="0" applyNumberFormat="1" applyFont="1" applyFill="1"/>
    <xf numFmtId="3" fontId="5" fillId="2" borderId="0" xfId="0" applyNumberFormat="1" applyFont="1" applyFill="1"/>
    <xf numFmtId="3" fontId="5" fillId="0" borderId="0" xfId="0" applyNumberFormat="1" applyFont="1" applyFill="1"/>
    <xf numFmtId="3" fontId="5" fillId="0" borderId="1" xfId="0" applyNumberFormat="1" applyFont="1" applyFill="1" applyBorder="1"/>
    <xf numFmtId="0" fontId="5" fillId="0" borderId="0" xfId="0" applyFont="1"/>
    <xf numFmtId="3" fontId="5" fillId="0" borderId="0" xfId="0" applyNumberFormat="1" applyFont="1"/>
    <xf numFmtId="3" fontId="2" fillId="0" borderId="1" xfId="0" applyNumberFormat="1" applyFont="1" applyFill="1" applyBorder="1"/>
    <xf numFmtId="10" fontId="2" fillId="2" borderId="0" xfId="0" applyNumberFormat="1" applyFont="1" applyFill="1"/>
    <xf numFmtId="10" fontId="2" fillId="0" borderId="1" xfId="0" applyNumberFormat="1" applyFont="1" applyFill="1" applyBorder="1"/>
    <xf numFmtId="10" fontId="0" fillId="0" borderId="0" xfId="0" applyNumberFormat="1" applyAlignment="1">
      <alignment horizontal="left"/>
    </xf>
    <xf numFmtId="14" fontId="2" fillId="0" borderId="0" xfId="0" applyNumberFormat="1" applyFont="1"/>
    <xf numFmtId="0" fontId="2" fillId="0" borderId="0" xfId="0" applyFont="1" applyAlignment="1">
      <alignment wrapText="1"/>
    </xf>
    <xf numFmtId="14" fontId="0" fillId="0" borderId="0" xfId="0" applyNumberFormat="1"/>
    <xf numFmtId="167" fontId="2" fillId="0" borderId="0" xfId="0" applyNumberFormat="1" applyFont="1"/>
    <xf numFmtId="168" fontId="2" fillId="0" borderId="0" xfId="0" applyNumberFormat="1" applyFont="1"/>
    <xf numFmtId="0" fontId="2" fillId="0" borderId="0" xfId="0" applyFont="1"/>
    <xf numFmtId="3" fontId="0" fillId="0" borderId="0" xfId="0" applyNumberFormat="1" applyAlignment="1">
      <alignment horizontal="center"/>
    </xf>
    <xf numFmtId="10" fontId="2" fillId="0" borderId="0" xfId="0" applyNumberFormat="1" applyFont="1" applyAlignment="1">
      <alignment horizontal="center"/>
    </xf>
    <xf numFmtId="3" fontId="13" fillId="0" borderId="0" xfId="0" applyNumberFormat="1" applyFont="1"/>
    <xf numFmtId="0" fontId="1" fillId="0" borderId="1" xfId="0" applyFont="1" applyBorder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0" xfId="0" applyFont="1"/>
    <xf numFmtId="0" fontId="2" fillId="0" borderId="0" xfId="0" applyFont="1"/>
    <xf numFmtId="0" fontId="2" fillId="0" borderId="0" xfId="0" applyFont="1"/>
    <xf numFmtId="169" fontId="0" fillId="0" borderId="0" xfId="0" applyNumberFormat="1"/>
    <xf numFmtId="170" fontId="0" fillId="0" borderId="0" xfId="0" applyNumberFormat="1"/>
    <xf numFmtId="171" fontId="0" fillId="0" borderId="0" xfId="0" applyNumberFormat="1" applyAlignment="1">
      <alignment horizontal="right"/>
    </xf>
    <xf numFmtId="171" fontId="0" fillId="0" borderId="0" xfId="0" applyNumberFormat="1"/>
    <xf numFmtId="0" fontId="16" fillId="0" borderId="0" xfId="0" applyFont="1"/>
    <xf numFmtId="0" fontId="2" fillId="0" borderId="0" xfId="0" applyFont="1"/>
    <xf numFmtId="0" fontId="7" fillId="0" borderId="0" xfId="0" applyFont="1"/>
    <xf numFmtId="169" fontId="2" fillId="0" borderId="0" xfId="0" applyNumberFormat="1" applyFont="1"/>
    <xf numFmtId="172" fontId="0" fillId="0" borderId="0" xfId="0" applyNumberFormat="1"/>
    <xf numFmtId="0" fontId="2" fillId="0" borderId="0" xfId="0" applyFont="1"/>
    <xf numFmtId="0" fontId="17" fillId="0" borderId="0" xfId="0" applyFont="1"/>
    <xf numFmtId="0" fontId="18" fillId="0" borderId="0" xfId="0" applyFont="1"/>
    <xf numFmtId="0" fontId="2" fillId="0" borderId="0" xfId="0" applyFont="1"/>
    <xf numFmtId="0" fontId="2" fillId="0" borderId="0" xfId="0" applyFont="1"/>
    <xf numFmtId="3" fontId="2" fillId="0" borderId="0" xfId="0" applyNumberFormat="1" applyFont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</cellXfs>
  <cellStyles count="1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Normal" xfId="0" builtinId="0"/>
    <cellStyle name="Percent" xfId="1" builtinId="5"/>
  </cellStyles>
  <dxfs count="61">
    <dxf>
      <fill>
        <patternFill>
          <bgColor indexed="10"/>
        </patternFill>
      </fill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DE4-7A43-B541-02B2B4BAC4F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DE4-7A43-B541-02B2B4BAC4F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DE4-7A43-B541-02B2B4BAC4F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DE4-7A43-B541-02B2B4BAC4F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769044</c:v>
                </c:pt>
                <c:pt idx="1">
                  <c:v>662165</c:v>
                </c:pt>
                <c:pt idx="2">
                  <c:v>92149</c:v>
                </c:pt>
                <c:pt idx="3">
                  <c:v>10991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E4-7A43-B541-02B2B4BAC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2C9-394E-B41A-A6FEF8C0ED2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2C9-394E-B41A-A6FEF8C0ED2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2C9-394E-B41A-A6FEF8C0ED2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2C9-394E-B41A-A6FEF8C0ED2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122746</c:v>
                </c:pt>
                <c:pt idx="1">
                  <c:v>80380</c:v>
                </c:pt>
                <c:pt idx="2">
                  <c:v>26333</c:v>
                </c:pt>
                <c:pt idx="3">
                  <c:v>12161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C9-394E-B41A-A6FEF8C0E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8E5-4042-9F1D-91F73692C51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8E5-4042-9F1D-91F73692C51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8E5-4042-9F1D-91F73692C51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8E5-4042-9F1D-91F73692C51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653288</c:v>
                </c:pt>
                <c:pt idx="1">
                  <c:v>622073</c:v>
                </c:pt>
                <c:pt idx="2">
                  <c:v>112072</c:v>
                </c:pt>
                <c:pt idx="3">
                  <c:v>16972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E5-4042-9F1D-91F73692C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4FC-964D-95FF-3E269228459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4FC-964D-95FF-3E269228459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4FC-964D-95FF-3E269228459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4FC-964D-95FF-3E269228459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475171</c:v>
                </c:pt>
                <c:pt idx="1">
                  <c:v>325416</c:v>
                </c:pt>
                <c:pt idx="2">
                  <c:v>69884</c:v>
                </c:pt>
                <c:pt idx="3">
                  <c:v>13791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FC-964D-95FF-3E2692284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49F-7F4E-9492-C837A360F33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49F-7F4E-9492-C837A360F33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49F-7F4E-9492-C837A360F33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49F-7F4E-9492-C837A360F33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5119835</c:v>
                </c:pt>
                <c:pt idx="1">
                  <c:v>3828380</c:v>
                </c:pt>
                <c:pt idx="2">
                  <c:v>697847</c:v>
                </c:pt>
                <c:pt idx="3">
                  <c:v>373422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9F-7F4E-9492-C837A360F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82D-D141-BAC6-57754CC377B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82D-D141-BAC6-57754CC377B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82D-D141-BAC6-57754CC377B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82D-D141-BAC6-57754CC377B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691848</c:v>
                </c:pt>
                <c:pt idx="1">
                  <c:v>671152</c:v>
                </c:pt>
                <c:pt idx="2">
                  <c:v>99629</c:v>
                </c:pt>
                <c:pt idx="3">
                  <c:v>48075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2D-D141-BAC6-57754CC37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62C-9747-8135-3A8F05F6D77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62C-9747-8135-3A8F05F6D77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62C-9747-8135-3A8F05F6D77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62C-9747-8135-3A8F05F6D77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735740</c:v>
                </c:pt>
                <c:pt idx="1">
                  <c:v>483109</c:v>
                </c:pt>
                <c:pt idx="2">
                  <c:v>139523</c:v>
                </c:pt>
                <c:pt idx="3">
                  <c:v>34242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2C-9747-8135-3A8F05F6D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C38-D942-9CBE-02CA31B536D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C38-D942-9CBE-02CA31B536D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C38-D942-9CBE-02CA31B536D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C38-D942-9CBE-02CA31B536D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140355</c:v>
                </c:pt>
                <c:pt idx="1">
                  <c:v>99062</c:v>
                </c:pt>
                <c:pt idx="2">
                  <c:v>28719</c:v>
                </c:pt>
                <c:pt idx="3">
                  <c:v>2948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38-D942-9CBE-02CA31B53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6EC-924C-BDBB-32110763A60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6EC-924C-BDBB-32110763A60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6EC-924C-BDBB-32110763A60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6EC-924C-BDBB-32110763A60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158220</c:v>
                </c:pt>
                <c:pt idx="1">
                  <c:v>17339</c:v>
                </c:pt>
                <c:pt idx="2">
                  <c:v>3611</c:v>
                </c:pt>
                <c:pt idx="3">
                  <c:v>6556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EC-924C-BDBB-32110763A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BB7-5A4B-83A4-EB3A4A624EB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BB7-5A4B-83A4-EB3A4A624EB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BB7-5A4B-83A4-EB3A4A624EB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BB7-5A4B-83A4-EB3A4A624EB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2546870</c:v>
                </c:pt>
                <c:pt idx="1">
                  <c:v>2244536</c:v>
                </c:pt>
                <c:pt idx="2">
                  <c:v>483870</c:v>
                </c:pt>
                <c:pt idx="3">
                  <c:v>28518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B7-5A4B-83A4-EB3A4A624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B74-E544-B319-C757AB309BB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B74-E544-B319-C757AB309BB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B74-E544-B319-C757AB309BB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B74-E544-B319-C757AB309BB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1080843</c:v>
                </c:pt>
                <c:pt idx="1">
                  <c:v>1053849</c:v>
                </c:pt>
                <c:pt idx="2">
                  <c:v>146337</c:v>
                </c:pt>
                <c:pt idx="3">
                  <c:v>18042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74-E544-B319-C757AB309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DA7-AA4D-B9D2-0604DE1700A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DA7-AA4D-B9D2-0604DE1700A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DA7-AA4D-B9D2-0604DE1700A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DA7-AA4D-B9D2-0604DE1700A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205012</c:v>
                </c:pt>
                <c:pt idx="1">
                  <c:v>113943</c:v>
                </c:pt>
                <c:pt idx="2">
                  <c:v>27358</c:v>
                </c:pt>
                <c:pt idx="3">
                  <c:v>13807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A7-AA4D-B9D2-0604DE170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8FE-604A-B5ED-1D834EE4641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8FE-604A-B5ED-1D834EE4641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8FE-604A-B5ED-1D834EE4641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8FE-604A-B5ED-1D834EE4641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256595</c:v>
                </c:pt>
                <c:pt idx="1">
                  <c:v>165443</c:v>
                </c:pt>
                <c:pt idx="2">
                  <c:v>62518</c:v>
                </c:pt>
                <c:pt idx="3">
                  <c:v>7163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FE-604A-B5ED-1D834EE4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85D-8C49-9BEC-02B752F6A70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85D-8C49-9BEC-02B752F6A70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85D-8C49-9BEC-02B752F6A70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85D-8C49-9BEC-02B752F6A70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2341744</c:v>
                </c:pt>
                <c:pt idx="1">
                  <c:v>1587021</c:v>
                </c:pt>
                <c:pt idx="2">
                  <c:v>346408</c:v>
                </c:pt>
                <c:pt idx="3">
                  <c:v>36218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5D-8C49-9BEC-02B752F6A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F3E-D846-9461-20A3289E3C5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0F3E-D846-9461-20A3289E3C5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F3E-D846-9461-20A3289E3C5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F3E-D846-9461-20A3289E3C5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1006693</c:v>
                </c:pt>
                <c:pt idx="1">
                  <c:v>887424</c:v>
                </c:pt>
                <c:pt idx="2">
                  <c:v>224299</c:v>
                </c:pt>
                <c:pt idx="3">
                  <c:v>17426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3E-D846-9461-20A3289E3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2E9-8141-B9EB-8DA829FEC9B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2E9-8141-B9EB-8DA829FEC9B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2E9-8141-B9EB-8DA829FEC9B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2E9-8141-B9EB-8DA829FEC9B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620258</c:v>
                </c:pt>
                <c:pt idx="1">
                  <c:v>492644</c:v>
                </c:pt>
                <c:pt idx="2">
                  <c:v>105159</c:v>
                </c:pt>
                <c:pt idx="3">
                  <c:v>16014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E9-8141-B9EB-8DA829FEC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716-8A41-8F07-1F5746A57E5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716-8A41-8F07-1F5746A57E5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716-8A41-8F07-1F5746A57E5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716-8A41-8F07-1F5746A57E5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583245</c:v>
                </c:pt>
                <c:pt idx="1">
                  <c:v>387659</c:v>
                </c:pt>
                <c:pt idx="2">
                  <c:v>92639</c:v>
                </c:pt>
                <c:pt idx="3">
                  <c:v>10757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16-8A41-8F07-1F5746A57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1D1-C942-B62D-4F21BC53F08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1D1-C942-B62D-4F21BC53F08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1D1-C942-B62D-4F21BC53F08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1D1-C942-B62D-4F21BC53F08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636614</c:v>
                </c:pt>
                <c:pt idx="1">
                  <c:v>623283</c:v>
                </c:pt>
                <c:pt idx="2">
                  <c:v>120396</c:v>
                </c:pt>
                <c:pt idx="3">
                  <c:v>8415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D1-C942-B62D-4F21BC53F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A10-F444-A532-F97D420BDB6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A10-F444-A532-F97D420BDB6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A10-F444-A532-F97D420BDB6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A10-F444-A532-F97D420BDB6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927837</c:v>
                </c:pt>
                <c:pt idx="1">
                  <c:v>712586</c:v>
                </c:pt>
                <c:pt idx="2">
                  <c:v>123293</c:v>
                </c:pt>
                <c:pt idx="3">
                  <c:v>20243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10-F444-A532-F97D420BD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B58-B648-9788-A5EE9DC5653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B58-B648-9788-A5EE9DC5653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B58-B648-9788-A5EE9DC5653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B58-B648-9788-A5EE9DC5653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312788</c:v>
                </c:pt>
                <c:pt idx="1">
                  <c:v>186378</c:v>
                </c:pt>
                <c:pt idx="2">
                  <c:v>85970</c:v>
                </c:pt>
                <c:pt idx="3">
                  <c:v>20761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58-B648-9788-A5EE9DC5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2F9-714A-995C-B8D7A7F6755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2F9-714A-995C-B8D7A7F6755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2F9-714A-995C-B8D7A7F6755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2F9-714A-995C-B8D7A7F6755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966207</c:v>
                </c:pt>
                <c:pt idx="1">
                  <c:v>681530</c:v>
                </c:pt>
                <c:pt idx="2">
                  <c:v>115812</c:v>
                </c:pt>
                <c:pt idx="3">
                  <c:v>17321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F9-714A-995C-B8D7A7F67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CEC-1148-812C-B613BF440E2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CEC-1148-812C-B613BF440E2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CEC-1148-812C-B613BF440E2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CEC-1148-812C-B613BF440E2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1571763</c:v>
                </c:pt>
                <c:pt idx="1">
                  <c:v>718107</c:v>
                </c:pt>
                <c:pt idx="2">
                  <c:v>227217</c:v>
                </c:pt>
                <c:pt idx="3">
                  <c:v>39698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EC-1148-812C-B613BF440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045-934D-A8BF-F78318C133C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045-934D-A8BF-F78318C133C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045-934D-A8BF-F78318C133C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045-934D-A8BF-F78318C133C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1989653</c:v>
                </c:pt>
                <c:pt idx="1">
                  <c:v>1481212</c:v>
                </c:pt>
                <c:pt idx="2">
                  <c:v>336670</c:v>
                </c:pt>
                <c:pt idx="3">
                  <c:v>41309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45-934D-A8BF-F78318C13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6C9-6646-95E5-618674D7CCB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6C9-6646-95E5-618674D7CCB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6C9-6646-95E5-618674D7CCB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6C9-6646-95E5-618674D7CCB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1120438</c:v>
                </c:pt>
                <c:pt idx="1">
                  <c:v>766476</c:v>
                </c:pt>
                <c:pt idx="2">
                  <c:v>257704</c:v>
                </c:pt>
                <c:pt idx="3">
                  <c:v>48022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C9-6646-95E5-618674D7C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293-3B47-B116-6BCAE0C089B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C293-3B47-B116-6BCAE0C089B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293-3B47-B116-6BCAE0C089B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293-3B47-B116-6BCAE0C089B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439838</c:v>
                </c:pt>
                <c:pt idx="1">
                  <c:v>394022</c:v>
                </c:pt>
                <c:pt idx="2">
                  <c:v>52222</c:v>
                </c:pt>
                <c:pt idx="3">
                  <c:v>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93-3B47-B116-6BCAE0C08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A33-6141-AD20-4D4AFBB090F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A33-6141-AD20-4D4AFBB090F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A33-6141-AD20-4D4AFBB090F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A33-6141-AD20-4D4AFBB090F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1025935</c:v>
                </c:pt>
                <c:pt idx="1">
                  <c:v>890016</c:v>
                </c:pt>
                <c:pt idx="2">
                  <c:v>217188</c:v>
                </c:pt>
                <c:pt idx="3">
                  <c:v>24926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33-6141-AD20-4D4AFBB09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BAA-A247-8C73-6D8AFAF8694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BAA-A247-8C73-6D8AFAF8694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BAA-A247-8C73-6D8AFAF8694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BAA-A247-8C73-6D8AFAF8694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179652</c:v>
                </c:pt>
                <c:pt idx="1">
                  <c:v>167922</c:v>
                </c:pt>
                <c:pt idx="2">
                  <c:v>55229</c:v>
                </c:pt>
                <c:pt idx="3">
                  <c:v>4458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AA-A247-8C73-6D8AFAF86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0DC-7A4C-A8CE-5A408DC1CC55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0DC-7A4C-A8CE-5A408DC1CC5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0DC-7A4C-A8CE-5A408DC1CC5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0DC-7A4C-A8CE-5A408DC1CC5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363467</c:v>
                </c:pt>
                <c:pt idx="1">
                  <c:v>236761</c:v>
                </c:pt>
                <c:pt idx="2">
                  <c:v>71278</c:v>
                </c:pt>
                <c:pt idx="3">
                  <c:v>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DC-7A4C-A8CE-5A408DC1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173-AE4C-A8DE-E10259DFEA8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173-AE4C-A8DE-E10259DFEA8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173-AE4C-A8DE-E10259DFEA8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173-AE4C-A8DE-E10259DFEA8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203974</c:v>
                </c:pt>
                <c:pt idx="1">
                  <c:v>199244</c:v>
                </c:pt>
                <c:pt idx="2">
                  <c:v>43986</c:v>
                </c:pt>
                <c:pt idx="3">
                  <c:v>17075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73-AE4C-A8DE-E10259DFE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A15-3045-A260-64EE0DCB411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A15-3045-A260-64EE0DCB411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A15-3045-A260-64EE0DCB411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A15-3045-A260-64EE0DCB411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246214</c:v>
                </c:pt>
                <c:pt idx="1">
                  <c:v>196532</c:v>
                </c:pt>
                <c:pt idx="2">
                  <c:v>48390</c:v>
                </c:pt>
                <c:pt idx="3">
                  <c:v>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15-3045-A260-64EE0DCB4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E0F-8543-B8A1-F0865374868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E0F-8543-B8A1-F0865374868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E0F-8543-B8A1-F0865374868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E0F-8543-B8A1-F0865374868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Graphs!$F$53:$I$53</c:f>
              <c:numCache>
                <c:formatCode>#,##0</c:formatCode>
                <c:ptCount val="4"/>
                <c:pt idx="0">
                  <c:v>47400125</c:v>
                </c:pt>
                <c:pt idx="1">
                  <c:v>39198755</c:v>
                </c:pt>
                <c:pt idx="2">
                  <c:v>8085402</c:v>
                </c:pt>
                <c:pt idx="3">
                  <c:v>1591358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0F-8543-B8A1-F08653748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B01-0D4F-ACAE-78D40CA04C8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B01-0D4F-ACAE-78D40CA04C8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B01-0D4F-ACAE-78D40CA04C8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B01-0D4F-ACAE-78D40CA04C8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Graphs!$F$54:$I$54</c:f>
              <c:numCache>
                <c:formatCode>General</c:formatCode>
                <c:ptCount val="4"/>
                <c:pt idx="0">
                  <c:v>379</c:v>
                </c:pt>
                <c:pt idx="1">
                  <c:v>159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01-0D4F-ACAE-78D40CA04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22A-764D-BFAC-493E208082C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22A-764D-BFAC-493E208082C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22A-764D-BFAC-493E208082C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22A-764D-BFAC-493E208082C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1652329</c:v>
                </c:pt>
                <c:pt idx="1">
                  <c:v>1103078</c:v>
                </c:pt>
                <c:pt idx="2">
                  <c:v>262134</c:v>
                </c:pt>
                <c:pt idx="3">
                  <c:v>58266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2A-764D-BFAC-493E208082C8}"/>
            </c:ext>
          </c:extLst>
        </c:ser>
        <c:ser>
          <c:idx val="0"/>
          <c:order val="1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8-522A-764D-BFAC-493E208082C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522A-764D-BFAC-493E208082C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522A-764D-BFAC-493E208082C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522A-764D-BFAC-493E208082C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769044</c:v>
                </c:pt>
                <c:pt idx="1">
                  <c:v>662165</c:v>
                </c:pt>
                <c:pt idx="2">
                  <c:v>92149</c:v>
                </c:pt>
                <c:pt idx="3">
                  <c:v>10991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22A-764D-BFAC-493E20808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324-A54D-9FF1-8F19614D02D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324-A54D-9FF1-8F19614D02D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324-A54D-9FF1-8F19614D02D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324-A54D-9FF1-8F19614D02D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273495</c:v>
                </c:pt>
                <c:pt idx="1">
                  <c:v>232751</c:v>
                </c:pt>
                <c:pt idx="2">
                  <c:v>32257</c:v>
                </c:pt>
                <c:pt idx="3">
                  <c:v>17571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24-A54D-9FF1-8F19614D0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4C7-174B-B6F2-FA2F9260C40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4C7-174B-B6F2-FA2F9260C40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4C7-174B-B6F2-FA2F9260C40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4C7-174B-B6F2-FA2F9260C40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3756177</c:v>
                </c:pt>
                <c:pt idx="1">
                  <c:v>1933492</c:v>
                </c:pt>
                <c:pt idx="2">
                  <c:v>503458</c:v>
                </c:pt>
                <c:pt idx="3">
                  <c:v>123002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C7-174B-B6F2-FA2F9260C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332-AF4D-A8F3-BF6972EF5C0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2332-AF4D-A8F3-BF6972EF5C0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332-AF4D-A8F3-BF6972EF5C0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332-AF4D-A8F3-BF6972EF5C0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1225938</c:v>
                </c:pt>
                <c:pt idx="1">
                  <c:v>1107849</c:v>
                </c:pt>
                <c:pt idx="2">
                  <c:v>168059</c:v>
                </c:pt>
                <c:pt idx="3">
                  <c:v>13961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32-AF4D-A8F3-BF6972EF5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EF7-C148-83B4-7BC603CF371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EF7-C148-83B4-7BC603CF371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EF7-C148-83B4-7BC603CF371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EF7-C148-83B4-7BC603CF371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125050</c:v>
                </c:pt>
                <c:pt idx="1">
                  <c:v>106905</c:v>
                </c:pt>
                <c:pt idx="2">
                  <c:v>32515</c:v>
                </c:pt>
                <c:pt idx="3">
                  <c:v>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F7-C148-83B4-7BC603CF3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DA3-A342-A913-364451DCA8F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DA3-A342-A913-364451DCA8F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DA3-A342-A913-364451DCA8F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DA3-A342-A913-364451DCA8F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2148222</c:v>
                </c:pt>
                <c:pt idx="1">
                  <c:v>1859883</c:v>
                </c:pt>
                <c:pt idx="2">
                  <c:v>483207</c:v>
                </c:pt>
                <c:pt idx="3">
                  <c:v>43122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A3-A342-A913-364451DCA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E93-F447-89BD-471E68B4A80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FE93-F447-89BD-471E68B4A80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E93-F447-89BD-471E68B4A80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E93-F447-89BD-471E68B4A80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582315</c:v>
                </c:pt>
                <c:pt idx="1">
                  <c:v>488105</c:v>
                </c:pt>
                <c:pt idx="2">
                  <c:v>130788</c:v>
                </c:pt>
                <c:pt idx="3">
                  <c:v>5505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93-F447-89BD-471E68B4A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3C2-E447-A85E-4FE4D0419B2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3C2-E447-A85E-4FE4D0419B2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3C2-E447-A85E-4FE4D0419B2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3C2-E447-A85E-4FE4D0419B2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#,##0</c:formatCode>
                <c:ptCount val="4"/>
                <c:pt idx="0">
                  <c:v>649641</c:v>
                </c:pt>
                <c:pt idx="1">
                  <c:v>538152</c:v>
                </c:pt>
                <c:pt idx="2">
                  <c:v>121221</c:v>
                </c:pt>
                <c:pt idx="3">
                  <c:v>68746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C2-E447-A85E-4FE4D0419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DCC-7F47-B98D-E31FE1EE696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DCC-7F47-B98D-E31FE1EE696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DCC-7F47-B98D-E31FE1EE696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DCC-7F47-B98D-E31FE1EE696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#,##0</c:formatCode>
                <c:ptCount val="4"/>
                <c:pt idx="0">
                  <c:v>2215819</c:v>
                </c:pt>
                <c:pt idx="1">
                  <c:v>1801169</c:v>
                </c:pt>
                <c:pt idx="2">
                  <c:v>430984</c:v>
                </c:pt>
                <c:pt idx="3">
                  <c:v>58146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CC-7F47-B98D-E31FE1EE6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741-2344-B9A0-7F7B27D4C39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741-2344-B9A0-7F7B27D4C39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741-2344-B9A0-7F7B27D4C39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741-2344-B9A0-7F7B27D4C39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Graphs!$F$41:$I$41</c:f>
              <c:numCache>
                <c:formatCode>#,##0</c:formatCode>
                <c:ptCount val="4"/>
                <c:pt idx="0">
                  <c:v>233050</c:v>
                </c:pt>
                <c:pt idx="1">
                  <c:v>104683</c:v>
                </c:pt>
                <c:pt idx="2">
                  <c:v>43723</c:v>
                </c:pt>
                <c:pt idx="3">
                  <c:v>8828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41-2344-B9A0-7F7B27D4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F84-CD48-83BD-F0ED513CA50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F84-CD48-83BD-F0ED513CA50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F84-CD48-83BD-F0ED513CA50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F84-CD48-83BD-F0ED513CA50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Graphs!$F$42:$I$42</c:f>
              <c:numCache>
                <c:formatCode>#,##0</c:formatCode>
                <c:ptCount val="4"/>
                <c:pt idx="0">
                  <c:v>573458</c:v>
                </c:pt>
                <c:pt idx="1">
                  <c:v>504051</c:v>
                </c:pt>
                <c:pt idx="2">
                  <c:v>64386</c:v>
                </c:pt>
                <c:pt idx="3">
                  <c:v>7562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84-CD48-83BD-F0ED513CA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0C5-F746-A147-4CB8DB0CA34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0C5-F746-A147-4CB8DB0CA34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0C5-F746-A147-4CB8DB0CA34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0C5-F746-A147-4CB8DB0CA34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Graphs!$F$43:$I$43</c:f>
              <c:numCache>
                <c:formatCode>#,##0</c:formatCode>
                <c:ptCount val="4"/>
                <c:pt idx="0">
                  <c:v>150543</c:v>
                </c:pt>
                <c:pt idx="1">
                  <c:v>139333</c:v>
                </c:pt>
                <c:pt idx="2">
                  <c:v>31250</c:v>
                </c:pt>
                <c:pt idx="3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C5-F746-A147-4CB8DB0CA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60A-7D46-B5A3-4F2F0DDB081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60A-7D46-B5A3-4F2F0DDB081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60A-7D46-B5A3-4F2F0DDB081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60A-7D46-B5A3-4F2F0DDB081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Graphs!$F$44:$I$44</c:f>
              <c:numCache>
                <c:formatCode>#,##0</c:formatCode>
                <c:ptCount val="4"/>
                <c:pt idx="0">
                  <c:v>909146</c:v>
                </c:pt>
                <c:pt idx="1">
                  <c:v>863530</c:v>
                </c:pt>
                <c:pt idx="2">
                  <c:v>105918</c:v>
                </c:pt>
                <c:pt idx="3">
                  <c:v>15511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0A-7D46-B5A3-4F2F0DDB0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E8B-9B47-BA03-0EBF6BC4A725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E8B-9B47-BA03-0EBF6BC4A72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E8B-9B47-BA03-0EBF6BC4A72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E8B-9B47-BA03-0EBF6BC4A72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Graphs!$F$45:$I$45</c:f>
              <c:numCache>
                <c:formatCode>#,##0</c:formatCode>
                <c:ptCount val="4"/>
                <c:pt idx="0">
                  <c:v>2736167</c:v>
                </c:pt>
                <c:pt idx="1">
                  <c:v>2459683</c:v>
                </c:pt>
                <c:pt idx="2">
                  <c:v>378537</c:v>
                </c:pt>
                <c:pt idx="3">
                  <c:v>37257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8B-9B47-BA03-0EBF6BC4A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5C9-F34A-8EEC-62428C60977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85C9-F34A-8EEC-62428C60977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5C9-F34A-8EEC-62428C60977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5C9-F34A-8EEC-62428C60977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Graphs!$F$46:$I$46</c:f>
              <c:numCache>
                <c:formatCode>#,##0</c:formatCode>
                <c:ptCount val="4"/>
                <c:pt idx="0">
                  <c:v>361911</c:v>
                </c:pt>
                <c:pt idx="1">
                  <c:v>221633</c:v>
                </c:pt>
                <c:pt idx="2">
                  <c:v>66461</c:v>
                </c:pt>
                <c:pt idx="3">
                  <c:v>15624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C9-F34A-8EEC-62428C609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067-C143-B0D6-AEBE1F612E3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067-C143-B0D6-AEBE1F612E3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067-C143-B0D6-AEBE1F612E3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067-C143-B0D6-AEBE1F612E3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Graphs!$F$47:$I$47</c:f>
              <c:numCache>
                <c:formatCode>#,##0</c:formatCode>
                <c:ptCount val="4"/>
                <c:pt idx="0">
                  <c:v>137894</c:v>
                </c:pt>
                <c:pt idx="1">
                  <c:v>80352</c:v>
                </c:pt>
                <c:pt idx="2">
                  <c:v>31024</c:v>
                </c:pt>
                <c:pt idx="3">
                  <c:v>9179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67-C143-B0D6-AEBE1F612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AAA-F946-AE57-ADD487F6D08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AAA-F946-AE57-ADD487F6D08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AA-F946-AE57-ADD487F6D08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AA-F946-AE57-ADD487F6D08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Graphs!$F$48:$I$48</c:f>
              <c:numCache>
                <c:formatCode>#,##0</c:formatCode>
                <c:ptCount val="4"/>
                <c:pt idx="0">
                  <c:v>1138350</c:v>
                </c:pt>
                <c:pt idx="1">
                  <c:v>1091060</c:v>
                </c:pt>
                <c:pt idx="2">
                  <c:v>159861</c:v>
                </c:pt>
                <c:pt idx="3">
                  <c:v>27371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AA-F946-AE57-ADD487F6D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1DB-3746-BEF6-D81ED46DB8D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1DB-3746-BEF6-D81ED46DB8D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1DB-3746-BEF6-D81ED46DB8D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1DB-3746-BEF6-D81ED46DB8D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Graphs!$F$49:$I$49</c:f>
              <c:numCache>
                <c:formatCode>#,##0</c:formatCode>
                <c:ptCount val="4"/>
                <c:pt idx="0">
                  <c:v>1123323</c:v>
                </c:pt>
                <c:pt idx="1">
                  <c:v>840712</c:v>
                </c:pt>
                <c:pt idx="2">
                  <c:v>201003</c:v>
                </c:pt>
                <c:pt idx="3">
                  <c:v>88799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DB-3746-BEF6-D81ED46DB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E97-AD46-861A-D11F66BF799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E97-AD46-861A-D11F66BF799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E97-AD46-861A-D11F66BF799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E97-AD46-861A-D11F66BF799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Graphs!$F$50:$I$50</c:f>
              <c:numCache>
                <c:formatCode>#,##0</c:formatCode>
                <c:ptCount val="4"/>
                <c:pt idx="0">
                  <c:v>327812</c:v>
                </c:pt>
                <c:pt idx="1">
                  <c:v>233946</c:v>
                </c:pt>
                <c:pt idx="2">
                  <c:v>71639</c:v>
                </c:pt>
                <c:pt idx="3">
                  <c:v>3062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7-AD46-861A-D11F66BF7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77B-B849-9529-5BBBEA07D99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77B-B849-9529-5BBBEA07D99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77B-B849-9529-5BBBEA07D99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77B-B849-9529-5BBBEA07D99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Graphs!$F$51:$I$51</c:f>
              <c:numCache>
                <c:formatCode>#,##0</c:formatCode>
                <c:ptCount val="4"/>
                <c:pt idx="0">
                  <c:v>1071971</c:v>
                </c:pt>
                <c:pt idx="1">
                  <c:v>845029</c:v>
                </c:pt>
                <c:pt idx="2">
                  <c:v>227339</c:v>
                </c:pt>
                <c:pt idx="3">
                  <c:v>51830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7B-B849-9529-5BBBEA07D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9FA-6641-A040-C04F41E8CB8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89FA-6641-A040-C04F41E8CB8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9FA-6641-A040-C04F41E8CB8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9FA-6641-A040-C04F41E8CB8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Graphs!$F$52:$I$52</c:f>
              <c:numCache>
                <c:formatCode>#,##0</c:formatCode>
                <c:ptCount val="4"/>
                <c:pt idx="0">
                  <c:v>105388</c:v>
                </c:pt>
                <c:pt idx="1">
                  <c:v>77934</c:v>
                </c:pt>
                <c:pt idx="2">
                  <c:v>25928</c:v>
                </c:pt>
                <c:pt idx="3">
                  <c:v>2321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FA-6641-A040-C04F41E8C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0112389756076"/>
          <c:y val="5.6410432975363599E-2"/>
          <c:w val="0.86516877665488301"/>
          <c:h val="0.80000250401424799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5E2-744B-A623-96EEC75DDD3C}"/>
              </c:ext>
            </c:extLst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5E2-744B-A623-96EEC75DDD3C}"/>
              </c:ext>
            </c:extLst>
          </c:dPt>
          <c:dPt>
            <c:idx val="2"/>
            <c:invertIfNegative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5E2-744B-A623-96EEC75DDD3C}"/>
              </c:ext>
            </c:extLst>
          </c:dPt>
          <c:cat>
            <c:strRef>
              <c:f>Graphs!$F$56:$H$56</c:f>
              <c:strCache>
                <c:ptCount val="3"/>
                <c:pt idx="0">
                  <c:v>Clinton</c:v>
                </c:pt>
                <c:pt idx="1">
                  <c:v>Dole</c:v>
                </c:pt>
                <c:pt idx="2">
                  <c:v>Perot</c:v>
                </c:pt>
              </c:strCache>
            </c:strRef>
          </c:cat>
          <c:val>
            <c:numRef>
              <c:f>Graphs!$F$54:$H$54</c:f>
              <c:numCache>
                <c:formatCode>General</c:formatCode>
                <c:ptCount val="3"/>
                <c:pt idx="0">
                  <c:v>379</c:v>
                </c:pt>
                <c:pt idx="1">
                  <c:v>159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E2-744B-A623-96EEC75DD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19423512"/>
        <c:axId val="2019426856"/>
        <c:axId val="0"/>
      </c:bar3DChart>
      <c:catAx>
        <c:axId val="201942351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426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194268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42351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79856273058356"/>
          <c:h val="0.65891971687043405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Graphs!$G$86</c:f>
              <c:numCache>
                <c:formatCode>0.00%</c:formatCode>
                <c:ptCount val="1"/>
                <c:pt idx="0">
                  <c:v>0.48992494058856756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0-C644-AB92-20038E33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375304"/>
        <c:axId val="2019378616"/>
      </c:barChart>
      <c:catAx>
        <c:axId val="201937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378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193786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3753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070-6C40-BE9B-FC6C68830C5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8070-6C40-BE9B-FC6C68830C5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070-6C40-BE9B-FC6C68830C5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070-6C40-BE9B-FC6C68830C51}"/>
              </c:ext>
            </c:extLst>
          </c:dPt>
          <c:cat>
            <c:strRef>
              <c:f>Graphs!$E$99:$E$102</c:f>
              <c:strCache>
                <c:ptCount val="4"/>
                <c:pt idx="0">
                  <c:v>Dole</c:v>
                </c:pt>
                <c:pt idx="1">
                  <c:v>Clinton</c:v>
                </c:pt>
                <c:pt idx="2">
                  <c:v>Perot</c:v>
                </c:pt>
                <c:pt idx="3">
                  <c:v>Other</c:v>
                </c:pt>
              </c:strCache>
            </c:strRef>
          </c:cat>
          <c:val>
            <c:numRef>
              <c:f>Graphs!$F$99:$F$102</c:f>
              <c:numCache>
                <c:formatCode>0</c:formatCode>
                <c:ptCount val="4"/>
                <c:pt idx="0">
                  <c:v>19</c:v>
                </c:pt>
                <c:pt idx="1">
                  <c:v>32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70-6C40-BE9B-FC6C68830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409-F24F-B7B1-C910DCD3321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409-F24F-B7B1-C910DCD3321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409-F24F-B7B1-C910DCD3321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409-F24F-B7B1-C910DCD33216}"/>
              </c:ext>
            </c:extLst>
          </c:dPt>
          <c:cat>
            <c:strRef>
              <c:f>Graphs!$E$99:$E$102</c:f>
              <c:strCache>
                <c:ptCount val="4"/>
                <c:pt idx="0">
                  <c:v>Dole</c:v>
                </c:pt>
                <c:pt idx="1">
                  <c:v>Clinton</c:v>
                </c:pt>
                <c:pt idx="2">
                  <c:v>Perot</c:v>
                </c:pt>
                <c:pt idx="3">
                  <c:v>Other</c:v>
                </c:pt>
              </c:strCache>
            </c:strRef>
          </c:cat>
          <c:val>
            <c:numRef>
              <c:f>Graphs!$F$123:$F$126</c:f>
              <c:numCache>
                <c:formatCode>0</c:formatCode>
                <c:ptCount val="4"/>
                <c:pt idx="0">
                  <c:v>1619</c:v>
                </c:pt>
                <c:pt idx="1">
                  <c:v>1534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09-F24F-B7B1-C910DCD33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Clinton</a:t>
            </a:r>
          </a:p>
        </c:rich>
      </c:tx>
      <c:layout>
        <c:manualLayout>
          <c:xMode val="edge"/>
          <c:yMode val="edge"/>
          <c:x val="0.43434379138371898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95641716351101"/>
          <c:y val="0.15835777126099701"/>
          <c:w val="0.73400733737713797"/>
          <c:h val="0.648093841642229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</c:v>
                </c:pt>
                <c:pt idx="1">
                  <c:v>35</c:v>
                </c:pt>
                <c:pt idx="2">
                  <c:v>282</c:v>
                </c:pt>
                <c:pt idx="3">
                  <c:v>800</c:v>
                </c:pt>
                <c:pt idx="4">
                  <c:v>1192</c:v>
                </c:pt>
                <c:pt idx="5">
                  <c:v>627</c:v>
                </c:pt>
                <c:pt idx="6">
                  <c:v>169</c:v>
                </c:pt>
                <c:pt idx="7">
                  <c:v>34</c:v>
                </c:pt>
                <c:pt idx="8">
                  <c:v>12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5-624E-96F6-91B8BBC0B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142152"/>
        <c:axId val="2019148120"/>
      </c:barChart>
      <c:catAx>
        <c:axId val="2019142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535397542644503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148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19148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7710797518477E-2"/>
              <c:y val="0.363636363636363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142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Dole</a:t>
            </a:r>
          </a:p>
        </c:rich>
      </c:tx>
      <c:layout>
        <c:manualLayout>
          <c:xMode val="edge"/>
          <c:yMode val="edge"/>
          <c:x val="0.45791283432702201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95641716351101"/>
          <c:y val="0.15835777126099701"/>
          <c:w val="0.73400733737713797"/>
          <c:h val="0.648093841642229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0</c:v>
                </c:pt>
                <c:pt idx="1">
                  <c:v>27</c:v>
                </c:pt>
                <c:pt idx="2">
                  <c:v>189</c:v>
                </c:pt>
                <c:pt idx="3">
                  <c:v>842</c:v>
                </c:pt>
                <c:pt idx="4">
                  <c:v>1139</c:v>
                </c:pt>
                <c:pt idx="5">
                  <c:v>706</c:v>
                </c:pt>
                <c:pt idx="6">
                  <c:v>208</c:v>
                </c:pt>
                <c:pt idx="7">
                  <c:v>41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6-224D-BCFF-3E14C616E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116952"/>
        <c:axId val="2019105912"/>
      </c:barChart>
      <c:catAx>
        <c:axId val="2019116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535397542644503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10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19105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7710797518477E-2"/>
              <c:y val="0.363636363636363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116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Perot</a:t>
            </a:r>
          </a:p>
        </c:rich>
      </c:tx>
      <c:layout>
        <c:manualLayout>
          <c:xMode val="edge"/>
          <c:yMode val="edge"/>
          <c:x val="0.44630945612261402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188293355923"/>
          <c:y val="0.15835777126099701"/>
          <c:w val="0.73490053301392899"/>
          <c:h val="0.648093841642229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1513</c:v>
                </c:pt>
                <c:pt idx="1">
                  <c:v>1628</c:v>
                </c:pt>
                <c:pt idx="2">
                  <c:v>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7-C046-9020-040328207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083912"/>
        <c:axId val="2019089880"/>
      </c:barChart>
      <c:catAx>
        <c:axId val="2019083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355792122929102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08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19089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624232553338298E-2"/>
              <c:y val="0.363636363636363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083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Number of Counties by %Vote</a:t>
            </a:r>
          </a:p>
        </c:rich>
      </c:tx>
      <c:layout>
        <c:manualLayout>
          <c:xMode val="edge"/>
          <c:yMode val="edge"/>
          <c:x val="0.28741150971707802"/>
          <c:y val="3.21637656505317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52051785753099"/>
          <c:y val="0.160818828252659"/>
          <c:w val="0.81235319275405404"/>
          <c:h val="0.6461992917061369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</c:v>
                </c:pt>
                <c:pt idx="1">
                  <c:v>35</c:v>
                </c:pt>
                <c:pt idx="2">
                  <c:v>282</c:v>
                </c:pt>
                <c:pt idx="3">
                  <c:v>800</c:v>
                </c:pt>
                <c:pt idx="4">
                  <c:v>1192</c:v>
                </c:pt>
                <c:pt idx="5">
                  <c:v>627</c:v>
                </c:pt>
                <c:pt idx="6">
                  <c:v>169</c:v>
                </c:pt>
                <c:pt idx="7">
                  <c:v>34</c:v>
                </c:pt>
                <c:pt idx="8">
                  <c:v>12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A-AE4D-8FD6-BE090269AFA9}"/>
            </c:ext>
          </c:extLst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0</c:v>
                </c:pt>
                <c:pt idx="1">
                  <c:v>27</c:v>
                </c:pt>
                <c:pt idx="2">
                  <c:v>189</c:v>
                </c:pt>
                <c:pt idx="3">
                  <c:v>842</c:v>
                </c:pt>
                <c:pt idx="4">
                  <c:v>1139</c:v>
                </c:pt>
                <c:pt idx="5">
                  <c:v>706</c:v>
                </c:pt>
                <c:pt idx="6">
                  <c:v>208</c:v>
                </c:pt>
                <c:pt idx="7">
                  <c:v>41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A-AE4D-8FD6-BE090269AFA9}"/>
            </c:ext>
          </c:extLst>
        </c:ser>
        <c:ser>
          <c:idx val="2"/>
          <c:order val="2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1513</c:v>
                </c:pt>
                <c:pt idx="1">
                  <c:v>1628</c:v>
                </c:pt>
                <c:pt idx="2">
                  <c:v>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4A-AE4D-8FD6-BE090269A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036712"/>
        <c:axId val="2019042648"/>
      </c:barChart>
      <c:catAx>
        <c:axId val="2019036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2494168303697597"/>
              <c:y val="0.915205331692403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042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19042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3.0878922531586799E-2"/>
              <c:y val="0.365497336937860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19036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" Type="http://schemas.openxmlformats.org/officeDocument/2006/relationships/chart" Target="../charts/chart5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chart" Target="../charts/chart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>
          <a:extLst>
            <a:ext uri="{FF2B5EF4-FFF2-40B4-BE49-F238E27FC236}">
              <a16:creationId xmlns:a16="http://schemas.microsoft.com/office/drawing/2014/main" id="{00000000-0008-0000-0500-00003B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>
          <a:extLst>
            <a:ext uri="{FF2B5EF4-FFF2-40B4-BE49-F238E27FC236}">
              <a16:creationId xmlns:a16="http://schemas.microsoft.com/office/drawing/2014/main" id="{00000000-0008-0000-0500-00003C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3" name="Chart 61">
          <a:extLst>
            <a:ext uri="{FF2B5EF4-FFF2-40B4-BE49-F238E27FC236}">
              <a16:creationId xmlns:a16="http://schemas.microsoft.com/office/drawing/2014/main" id="{00000000-0008-0000-0500-00003D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4" name="Chart 62">
          <a:extLst>
            <a:ext uri="{FF2B5EF4-FFF2-40B4-BE49-F238E27FC236}">
              <a16:creationId xmlns:a16="http://schemas.microsoft.com/office/drawing/2014/main" id="{00000000-0008-0000-0500-00003E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5" name="Chart 63">
          <a:extLst>
            <a:ext uri="{FF2B5EF4-FFF2-40B4-BE49-F238E27FC236}">
              <a16:creationId xmlns:a16="http://schemas.microsoft.com/office/drawing/2014/main" id="{00000000-0008-0000-0500-00003F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36" name="Chart 64">
          <a:extLst>
            <a:ext uri="{FF2B5EF4-FFF2-40B4-BE49-F238E27FC236}">
              <a16:creationId xmlns:a16="http://schemas.microsoft.com/office/drawing/2014/main" id="{00000000-0008-0000-0500-000040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37" name="Chart 65">
          <a:extLst>
            <a:ext uri="{FF2B5EF4-FFF2-40B4-BE49-F238E27FC236}">
              <a16:creationId xmlns:a16="http://schemas.microsoft.com/office/drawing/2014/main" id="{00000000-0008-0000-0500-00004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38" name="Chart 66">
          <a:extLst>
            <a:ext uri="{FF2B5EF4-FFF2-40B4-BE49-F238E27FC236}">
              <a16:creationId xmlns:a16="http://schemas.microsoft.com/office/drawing/2014/main" id="{00000000-0008-0000-0500-000042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39" name="Chart 67">
          <a:extLst>
            <a:ext uri="{FF2B5EF4-FFF2-40B4-BE49-F238E27FC236}">
              <a16:creationId xmlns:a16="http://schemas.microsoft.com/office/drawing/2014/main" id="{00000000-0008-0000-0500-000043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0" name="Chart 68">
          <a:extLst>
            <a:ext uri="{FF2B5EF4-FFF2-40B4-BE49-F238E27FC236}">
              <a16:creationId xmlns:a16="http://schemas.microsoft.com/office/drawing/2014/main" id="{00000000-0008-0000-0500-000044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1" name="Chart 69">
          <a:extLst>
            <a:ext uri="{FF2B5EF4-FFF2-40B4-BE49-F238E27FC236}">
              <a16:creationId xmlns:a16="http://schemas.microsoft.com/office/drawing/2014/main" id="{00000000-0008-0000-0500-00004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2" name="Chart 70">
          <a:extLst>
            <a:ext uri="{FF2B5EF4-FFF2-40B4-BE49-F238E27FC236}">
              <a16:creationId xmlns:a16="http://schemas.microsoft.com/office/drawing/2014/main" id="{00000000-0008-0000-0500-000046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43" name="Chart 71">
          <a:extLst>
            <a:ext uri="{FF2B5EF4-FFF2-40B4-BE49-F238E27FC236}">
              <a16:creationId xmlns:a16="http://schemas.microsoft.com/office/drawing/2014/main" id="{00000000-0008-0000-0500-00004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44" name="Chart 72">
          <a:extLst>
            <a:ext uri="{FF2B5EF4-FFF2-40B4-BE49-F238E27FC236}">
              <a16:creationId xmlns:a16="http://schemas.microsoft.com/office/drawing/2014/main" id="{00000000-0008-0000-0500-000048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45" name="Chart 73">
          <a:extLst>
            <a:ext uri="{FF2B5EF4-FFF2-40B4-BE49-F238E27FC236}">
              <a16:creationId xmlns:a16="http://schemas.microsoft.com/office/drawing/2014/main" id="{00000000-0008-0000-0500-00004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46" name="Chart 74">
          <a:extLst>
            <a:ext uri="{FF2B5EF4-FFF2-40B4-BE49-F238E27FC236}">
              <a16:creationId xmlns:a16="http://schemas.microsoft.com/office/drawing/2014/main" id="{00000000-0008-0000-0500-00004A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47" name="Chart 75">
          <a:extLst>
            <a:ext uri="{FF2B5EF4-FFF2-40B4-BE49-F238E27FC236}">
              <a16:creationId xmlns:a16="http://schemas.microsoft.com/office/drawing/2014/main" id="{00000000-0008-0000-0500-00004B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48" name="Chart 76">
          <a:extLst>
            <a:ext uri="{FF2B5EF4-FFF2-40B4-BE49-F238E27FC236}">
              <a16:creationId xmlns:a16="http://schemas.microsoft.com/office/drawing/2014/main" id="{00000000-0008-0000-0500-00004C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49" name="Chart 77">
          <a:extLst>
            <a:ext uri="{FF2B5EF4-FFF2-40B4-BE49-F238E27FC236}">
              <a16:creationId xmlns:a16="http://schemas.microsoft.com/office/drawing/2014/main" id="{00000000-0008-0000-0500-00004D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50" name="Chart 78">
          <a:extLst>
            <a:ext uri="{FF2B5EF4-FFF2-40B4-BE49-F238E27FC236}">
              <a16:creationId xmlns:a16="http://schemas.microsoft.com/office/drawing/2014/main" id="{00000000-0008-0000-0500-00004E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51" name="Chart 79">
          <a:extLst>
            <a:ext uri="{FF2B5EF4-FFF2-40B4-BE49-F238E27FC236}">
              <a16:creationId xmlns:a16="http://schemas.microsoft.com/office/drawing/2014/main" id="{00000000-0008-0000-0500-00004F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52" name="Chart 80">
          <a:extLst>
            <a:ext uri="{FF2B5EF4-FFF2-40B4-BE49-F238E27FC236}">
              <a16:creationId xmlns:a16="http://schemas.microsoft.com/office/drawing/2014/main" id="{00000000-0008-0000-0500-000050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53" name="Chart 81">
          <a:extLst>
            <a:ext uri="{FF2B5EF4-FFF2-40B4-BE49-F238E27FC236}">
              <a16:creationId xmlns:a16="http://schemas.microsoft.com/office/drawing/2014/main" id="{00000000-0008-0000-0500-00005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54" name="Chart 82">
          <a:extLst>
            <a:ext uri="{FF2B5EF4-FFF2-40B4-BE49-F238E27FC236}">
              <a16:creationId xmlns:a16="http://schemas.microsoft.com/office/drawing/2014/main" id="{00000000-0008-0000-0500-000052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55" name="Chart 83">
          <a:extLst>
            <a:ext uri="{FF2B5EF4-FFF2-40B4-BE49-F238E27FC236}">
              <a16:creationId xmlns:a16="http://schemas.microsoft.com/office/drawing/2014/main" id="{00000000-0008-0000-0500-000053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57" name="Chart 85">
          <a:extLst>
            <a:ext uri="{FF2B5EF4-FFF2-40B4-BE49-F238E27FC236}">
              <a16:creationId xmlns:a16="http://schemas.microsoft.com/office/drawing/2014/main" id="{00000000-0008-0000-0500-00005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58" name="Chart 86">
          <a:extLst>
            <a:ext uri="{FF2B5EF4-FFF2-40B4-BE49-F238E27FC236}">
              <a16:creationId xmlns:a16="http://schemas.microsoft.com/office/drawing/2014/main" id="{00000000-0008-0000-0500-000056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59" name="Chart 87">
          <a:extLst>
            <a:ext uri="{FF2B5EF4-FFF2-40B4-BE49-F238E27FC236}">
              <a16:creationId xmlns:a16="http://schemas.microsoft.com/office/drawing/2014/main" id="{00000000-0008-0000-0500-00005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60" name="Chart 88">
          <a:extLst>
            <a:ext uri="{FF2B5EF4-FFF2-40B4-BE49-F238E27FC236}">
              <a16:creationId xmlns:a16="http://schemas.microsoft.com/office/drawing/2014/main" id="{00000000-0008-0000-0500-000058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61" name="Chart 89">
          <a:extLst>
            <a:ext uri="{FF2B5EF4-FFF2-40B4-BE49-F238E27FC236}">
              <a16:creationId xmlns:a16="http://schemas.microsoft.com/office/drawing/2014/main" id="{00000000-0008-0000-0500-00005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6</xdr:col>
      <xdr:colOff>101600</xdr:colOff>
      <xdr:row>67</xdr:row>
      <xdr:rowOff>127000</xdr:rowOff>
    </xdr:to>
    <xdr:graphicFrame macro="">
      <xdr:nvGraphicFramePr>
        <xdr:cNvPr id="3162" name="Chart 90">
          <a:extLst>
            <a:ext uri="{FF2B5EF4-FFF2-40B4-BE49-F238E27FC236}">
              <a16:creationId xmlns:a16="http://schemas.microsoft.com/office/drawing/2014/main" id="{00000000-0008-0000-0500-00005A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57</xdr:row>
      <xdr:rowOff>0</xdr:rowOff>
    </xdr:from>
    <xdr:to>
      <xdr:col>9</xdr:col>
      <xdr:colOff>101600</xdr:colOff>
      <xdr:row>67</xdr:row>
      <xdr:rowOff>127000</xdr:rowOff>
    </xdr:to>
    <xdr:graphicFrame macro="">
      <xdr:nvGraphicFramePr>
        <xdr:cNvPr id="3164" name="Chart 92">
          <a:extLst>
            <a:ext uri="{FF2B5EF4-FFF2-40B4-BE49-F238E27FC236}">
              <a16:creationId xmlns:a16="http://schemas.microsoft.com/office/drawing/2014/main" id="{00000000-0008-0000-0500-00005C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65" name="Chart 93">
          <a:extLst>
            <a:ext uri="{FF2B5EF4-FFF2-40B4-BE49-F238E27FC236}">
              <a16:creationId xmlns:a16="http://schemas.microsoft.com/office/drawing/2014/main" id="{00000000-0008-0000-0500-00005D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66" name="Chart 94">
          <a:extLst>
            <a:ext uri="{FF2B5EF4-FFF2-40B4-BE49-F238E27FC236}">
              <a16:creationId xmlns:a16="http://schemas.microsoft.com/office/drawing/2014/main" id="{00000000-0008-0000-0500-00005E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67" name="Chart 95">
          <a:extLst>
            <a:ext uri="{FF2B5EF4-FFF2-40B4-BE49-F238E27FC236}">
              <a16:creationId xmlns:a16="http://schemas.microsoft.com/office/drawing/2014/main" id="{00000000-0008-0000-0500-00005F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68" name="Chart 96">
          <a:extLst>
            <a:ext uri="{FF2B5EF4-FFF2-40B4-BE49-F238E27FC236}">
              <a16:creationId xmlns:a16="http://schemas.microsoft.com/office/drawing/2014/main" id="{00000000-0008-0000-0500-000060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169" name="Chart 97">
          <a:extLst>
            <a:ext uri="{FF2B5EF4-FFF2-40B4-BE49-F238E27FC236}">
              <a16:creationId xmlns:a16="http://schemas.microsoft.com/office/drawing/2014/main" id="{00000000-0008-0000-0500-00006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170" name="Chart 98">
          <a:extLst>
            <a:ext uri="{FF2B5EF4-FFF2-40B4-BE49-F238E27FC236}">
              <a16:creationId xmlns:a16="http://schemas.microsoft.com/office/drawing/2014/main" id="{00000000-0008-0000-0500-000062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10</xdr:col>
      <xdr:colOff>2006600</xdr:colOff>
      <xdr:row>83</xdr:row>
      <xdr:rowOff>127000</xdr:rowOff>
    </xdr:to>
    <xdr:graphicFrame macro="">
      <xdr:nvGraphicFramePr>
        <xdr:cNvPr id="3171" name="Chart 99">
          <a:extLst>
            <a:ext uri="{FF2B5EF4-FFF2-40B4-BE49-F238E27FC236}">
              <a16:creationId xmlns:a16="http://schemas.microsoft.com/office/drawing/2014/main" id="{00000000-0008-0000-0500-000063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11</xdr:col>
      <xdr:colOff>2006600</xdr:colOff>
      <xdr:row>83</xdr:row>
      <xdr:rowOff>127000</xdr:rowOff>
    </xdr:to>
    <xdr:graphicFrame macro="">
      <xdr:nvGraphicFramePr>
        <xdr:cNvPr id="3172" name="Chart 100">
          <a:extLst>
            <a:ext uri="{FF2B5EF4-FFF2-40B4-BE49-F238E27FC236}">
              <a16:creationId xmlns:a16="http://schemas.microsoft.com/office/drawing/2014/main" id="{00000000-0008-0000-0500-000064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12</xdr:col>
      <xdr:colOff>2006600</xdr:colOff>
      <xdr:row>83</xdr:row>
      <xdr:rowOff>127000</xdr:rowOff>
    </xdr:to>
    <xdr:graphicFrame macro="">
      <xdr:nvGraphicFramePr>
        <xdr:cNvPr id="3173" name="Chart 101">
          <a:extLst>
            <a:ext uri="{FF2B5EF4-FFF2-40B4-BE49-F238E27FC236}">
              <a16:creationId xmlns:a16="http://schemas.microsoft.com/office/drawing/2014/main" id="{00000000-0008-0000-0500-00006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73</xdr:row>
      <xdr:rowOff>0</xdr:rowOff>
    </xdr:from>
    <xdr:to>
      <xdr:col>13</xdr:col>
      <xdr:colOff>2006600</xdr:colOff>
      <xdr:row>83</xdr:row>
      <xdr:rowOff>127000</xdr:rowOff>
    </xdr:to>
    <xdr:graphicFrame macro="">
      <xdr:nvGraphicFramePr>
        <xdr:cNvPr id="3174" name="Chart 102">
          <a:extLst>
            <a:ext uri="{FF2B5EF4-FFF2-40B4-BE49-F238E27FC236}">
              <a16:creationId xmlns:a16="http://schemas.microsoft.com/office/drawing/2014/main" id="{00000000-0008-0000-0500-000066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73</xdr:row>
      <xdr:rowOff>0</xdr:rowOff>
    </xdr:from>
    <xdr:to>
      <xdr:col>14</xdr:col>
      <xdr:colOff>2006600</xdr:colOff>
      <xdr:row>83</xdr:row>
      <xdr:rowOff>127000</xdr:rowOff>
    </xdr:to>
    <xdr:graphicFrame macro="">
      <xdr:nvGraphicFramePr>
        <xdr:cNvPr id="3175" name="Chart 103">
          <a:extLst>
            <a:ext uri="{FF2B5EF4-FFF2-40B4-BE49-F238E27FC236}">
              <a16:creationId xmlns:a16="http://schemas.microsoft.com/office/drawing/2014/main" id="{00000000-0008-0000-0500-00006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73</xdr:row>
      <xdr:rowOff>0</xdr:rowOff>
    </xdr:from>
    <xdr:to>
      <xdr:col>15</xdr:col>
      <xdr:colOff>2006600</xdr:colOff>
      <xdr:row>83</xdr:row>
      <xdr:rowOff>127000</xdr:rowOff>
    </xdr:to>
    <xdr:graphicFrame macro="">
      <xdr:nvGraphicFramePr>
        <xdr:cNvPr id="3176" name="Chart 104">
          <a:extLst>
            <a:ext uri="{FF2B5EF4-FFF2-40B4-BE49-F238E27FC236}">
              <a16:creationId xmlns:a16="http://schemas.microsoft.com/office/drawing/2014/main" id="{00000000-0008-0000-0500-000068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85</xdr:row>
      <xdr:rowOff>0</xdr:rowOff>
    </xdr:from>
    <xdr:to>
      <xdr:col>10</xdr:col>
      <xdr:colOff>2006600</xdr:colOff>
      <xdr:row>95</xdr:row>
      <xdr:rowOff>127000</xdr:rowOff>
    </xdr:to>
    <xdr:graphicFrame macro="">
      <xdr:nvGraphicFramePr>
        <xdr:cNvPr id="3177" name="Chart 105">
          <a:extLst>
            <a:ext uri="{FF2B5EF4-FFF2-40B4-BE49-F238E27FC236}">
              <a16:creationId xmlns:a16="http://schemas.microsoft.com/office/drawing/2014/main" id="{00000000-0008-0000-0500-00006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11</xdr:col>
      <xdr:colOff>2006600</xdr:colOff>
      <xdr:row>95</xdr:row>
      <xdr:rowOff>127000</xdr:rowOff>
    </xdr:to>
    <xdr:graphicFrame macro="">
      <xdr:nvGraphicFramePr>
        <xdr:cNvPr id="3178" name="Chart 106">
          <a:extLst>
            <a:ext uri="{FF2B5EF4-FFF2-40B4-BE49-F238E27FC236}">
              <a16:creationId xmlns:a16="http://schemas.microsoft.com/office/drawing/2014/main" id="{00000000-0008-0000-0500-00006A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85</xdr:row>
      <xdr:rowOff>0</xdr:rowOff>
    </xdr:from>
    <xdr:to>
      <xdr:col>12</xdr:col>
      <xdr:colOff>2006600</xdr:colOff>
      <xdr:row>95</xdr:row>
      <xdr:rowOff>127000</xdr:rowOff>
    </xdr:to>
    <xdr:graphicFrame macro="">
      <xdr:nvGraphicFramePr>
        <xdr:cNvPr id="3179" name="Chart 107">
          <a:extLst>
            <a:ext uri="{FF2B5EF4-FFF2-40B4-BE49-F238E27FC236}">
              <a16:creationId xmlns:a16="http://schemas.microsoft.com/office/drawing/2014/main" id="{00000000-0008-0000-0500-00006B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13</xdr:col>
      <xdr:colOff>2006600</xdr:colOff>
      <xdr:row>95</xdr:row>
      <xdr:rowOff>127000</xdr:rowOff>
    </xdr:to>
    <xdr:graphicFrame macro="">
      <xdr:nvGraphicFramePr>
        <xdr:cNvPr id="3180" name="Chart 108">
          <a:extLst>
            <a:ext uri="{FF2B5EF4-FFF2-40B4-BE49-F238E27FC236}">
              <a16:creationId xmlns:a16="http://schemas.microsoft.com/office/drawing/2014/main" id="{00000000-0008-0000-0500-00006C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85</xdr:row>
      <xdr:rowOff>0</xdr:rowOff>
    </xdr:from>
    <xdr:to>
      <xdr:col>14</xdr:col>
      <xdr:colOff>2006600</xdr:colOff>
      <xdr:row>95</xdr:row>
      <xdr:rowOff>127000</xdr:rowOff>
    </xdr:to>
    <xdr:graphicFrame macro="">
      <xdr:nvGraphicFramePr>
        <xdr:cNvPr id="3181" name="Chart 109">
          <a:extLst>
            <a:ext uri="{FF2B5EF4-FFF2-40B4-BE49-F238E27FC236}">
              <a16:creationId xmlns:a16="http://schemas.microsoft.com/office/drawing/2014/main" id="{00000000-0008-0000-0500-00006D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85</xdr:row>
      <xdr:rowOff>0</xdr:rowOff>
    </xdr:from>
    <xdr:to>
      <xdr:col>15</xdr:col>
      <xdr:colOff>2006600</xdr:colOff>
      <xdr:row>95</xdr:row>
      <xdr:rowOff>127000</xdr:rowOff>
    </xdr:to>
    <xdr:graphicFrame macro="">
      <xdr:nvGraphicFramePr>
        <xdr:cNvPr id="3182" name="Chart 110">
          <a:extLst>
            <a:ext uri="{FF2B5EF4-FFF2-40B4-BE49-F238E27FC236}">
              <a16:creationId xmlns:a16="http://schemas.microsoft.com/office/drawing/2014/main" id="{00000000-0008-0000-0500-00006E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10</xdr:col>
      <xdr:colOff>2006600</xdr:colOff>
      <xdr:row>107</xdr:row>
      <xdr:rowOff>127000</xdr:rowOff>
    </xdr:to>
    <xdr:graphicFrame macro="">
      <xdr:nvGraphicFramePr>
        <xdr:cNvPr id="3183" name="Chart 111">
          <a:extLst>
            <a:ext uri="{FF2B5EF4-FFF2-40B4-BE49-F238E27FC236}">
              <a16:creationId xmlns:a16="http://schemas.microsoft.com/office/drawing/2014/main" id="{00000000-0008-0000-0500-00006F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2006600</xdr:colOff>
      <xdr:row>107</xdr:row>
      <xdr:rowOff>127000</xdr:rowOff>
    </xdr:to>
    <xdr:graphicFrame macro="">
      <xdr:nvGraphicFramePr>
        <xdr:cNvPr id="3184" name="Chart 112">
          <a:extLst>
            <a:ext uri="{FF2B5EF4-FFF2-40B4-BE49-F238E27FC236}">
              <a16:creationId xmlns:a16="http://schemas.microsoft.com/office/drawing/2014/main" id="{00000000-0008-0000-0500-000070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</xdr:col>
      <xdr:colOff>0</xdr:colOff>
      <xdr:row>97</xdr:row>
      <xdr:rowOff>0</xdr:rowOff>
    </xdr:from>
    <xdr:to>
      <xdr:col>12</xdr:col>
      <xdr:colOff>2006600</xdr:colOff>
      <xdr:row>107</xdr:row>
      <xdr:rowOff>127000</xdr:rowOff>
    </xdr:to>
    <xdr:graphicFrame macro="">
      <xdr:nvGraphicFramePr>
        <xdr:cNvPr id="3185" name="Chart 113">
          <a:extLst>
            <a:ext uri="{FF2B5EF4-FFF2-40B4-BE49-F238E27FC236}">
              <a16:creationId xmlns:a16="http://schemas.microsoft.com/office/drawing/2014/main" id="{00000000-0008-0000-0500-00007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</xdr:col>
      <xdr:colOff>0</xdr:colOff>
      <xdr:row>68</xdr:row>
      <xdr:rowOff>12700</xdr:rowOff>
    </xdr:from>
    <xdr:to>
      <xdr:col>9</xdr:col>
      <xdr:colOff>889000</xdr:colOff>
      <xdr:row>83</xdr:row>
      <xdr:rowOff>12700</xdr:rowOff>
    </xdr:to>
    <xdr:graphicFrame macro="">
      <xdr:nvGraphicFramePr>
        <xdr:cNvPr id="3186" name="Chart 114">
          <a:extLst>
            <a:ext uri="{FF2B5EF4-FFF2-40B4-BE49-F238E27FC236}">
              <a16:creationId xmlns:a16="http://schemas.microsoft.com/office/drawing/2014/main" id="{00000000-0008-0000-0500-000072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25400</xdr:colOff>
      <xdr:row>85</xdr:row>
      <xdr:rowOff>12700</xdr:rowOff>
    </xdr:from>
    <xdr:to>
      <xdr:col>8</xdr:col>
      <xdr:colOff>838200</xdr:colOff>
      <xdr:row>95</xdr:row>
      <xdr:rowOff>0</xdr:rowOff>
    </xdr:to>
    <xdr:graphicFrame macro="">
      <xdr:nvGraphicFramePr>
        <xdr:cNvPr id="3187" name="Chart 115">
          <a:extLst>
            <a:ext uri="{FF2B5EF4-FFF2-40B4-BE49-F238E27FC236}">
              <a16:creationId xmlns:a16="http://schemas.microsoft.com/office/drawing/2014/main" id="{00000000-0008-0000-0500-000073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98</xdr:row>
      <xdr:rowOff>0</xdr:rowOff>
    </xdr:from>
    <xdr:to>
      <xdr:col>9</xdr:col>
      <xdr:colOff>101600</xdr:colOff>
      <xdr:row>108</xdr:row>
      <xdr:rowOff>127000</xdr:rowOff>
    </xdr:to>
    <xdr:graphicFrame macro="">
      <xdr:nvGraphicFramePr>
        <xdr:cNvPr id="3189" name="Chart 117">
          <a:extLst>
            <a:ext uri="{FF2B5EF4-FFF2-40B4-BE49-F238E27FC236}">
              <a16:creationId xmlns:a16="http://schemas.microsoft.com/office/drawing/2014/main" id="{00000000-0008-0000-0500-00007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122</xdr:row>
      <xdr:rowOff>0</xdr:rowOff>
    </xdr:from>
    <xdr:to>
      <xdr:col>9</xdr:col>
      <xdr:colOff>101600</xdr:colOff>
      <xdr:row>132</xdr:row>
      <xdr:rowOff>127000</xdr:rowOff>
    </xdr:to>
    <xdr:graphicFrame macro="">
      <xdr:nvGraphicFramePr>
        <xdr:cNvPr id="3191" name="Chart 119">
          <a:extLst>
            <a:ext uri="{FF2B5EF4-FFF2-40B4-BE49-F238E27FC236}">
              <a16:creationId xmlns:a16="http://schemas.microsoft.com/office/drawing/2014/main" id="{00000000-0008-0000-0500-00007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3</xdr:col>
      <xdr:colOff>850900</xdr:colOff>
      <xdr:row>125</xdr:row>
      <xdr:rowOff>101600</xdr:rowOff>
    </xdr:to>
    <xdr:graphicFrame macro="">
      <xdr:nvGraphicFramePr>
        <xdr:cNvPr id="1039" name="Chart 15">
          <a:extLst>
            <a:ext uri="{FF2B5EF4-FFF2-40B4-BE49-F238E27FC236}">
              <a16:creationId xmlns:a16="http://schemas.microsoft.com/office/drawing/2014/main" id="{00000000-0008-0000-0700-00000F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850900</xdr:colOff>
      <xdr:row>99</xdr:row>
      <xdr:rowOff>63500</xdr:rowOff>
    </xdr:from>
    <xdr:to>
      <xdr:col>7</xdr:col>
      <xdr:colOff>812800</xdr:colOff>
      <xdr:row>125</xdr:row>
      <xdr:rowOff>101600</xdr:rowOff>
    </xdr:to>
    <xdr:graphicFrame macro="">
      <xdr:nvGraphicFramePr>
        <xdr:cNvPr id="1040" name="Chart 16">
          <a:extLst>
            <a:ext uri="{FF2B5EF4-FFF2-40B4-BE49-F238E27FC236}">
              <a16:creationId xmlns:a16="http://schemas.microsoft.com/office/drawing/2014/main" id="{00000000-0008-0000-0700-000010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812800</xdr:colOff>
      <xdr:row>99</xdr:row>
      <xdr:rowOff>63500</xdr:rowOff>
    </xdr:from>
    <xdr:to>
      <xdr:col>11</xdr:col>
      <xdr:colOff>787400</xdr:colOff>
      <xdr:row>125</xdr:row>
      <xdr:rowOff>101600</xdr:rowOff>
    </xdr:to>
    <xdr:graphicFrame macro="">
      <xdr:nvGraphicFramePr>
        <xdr:cNvPr id="1041" name="Chart 17">
          <a:extLst>
            <a:ext uri="{FF2B5EF4-FFF2-40B4-BE49-F238E27FC236}">
              <a16:creationId xmlns:a16="http://schemas.microsoft.com/office/drawing/2014/main" id="{00000000-0008-0000-0700-000011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584200</xdr:colOff>
      <xdr:row>99</xdr:row>
      <xdr:rowOff>50800</xdr:rowOff>
    </xdr:to>
    <xdr:graphicFrame macro="">
      <xdr:nvGraphicFramePr>
        <xdr:cNvPr id="1042" name="Chart 18">
          <a:extLst>
            <a:ext uri="{FF2B5EF4-FFF2-40B4-BE49-F238E27FC236}">
              <a16:creationId xmlns:a16="http://schemas.microsoft.com/office/drawing/2014/main" id="{00000000-0008-0000-0700-000012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tabSelected="1" workbookViewId="0">
      <selection activeCell="C11" sqref="C11"/>
    </sheetView>
  </sheetViews>
  <sheetFormatPr baseColWidth="10" defaultRowHeight="14" x14ac:dyDescent="0.2"/>
  <sheetData>
    <row r="1" spans="1:4" x14ac:dyDescent="0.2">
      <c r="A1" t="s">
        <v>3384</v>
      </c>
    </row>
    <row r="2" spans="1:4" x14ac:dyDescent="0.2">
      <c r="A2" s="139" t="s">
        <v>3511</v>
      </c>
      <c r="B2" s="139"/>
      <c r="C2" s="139"/>
    </row>
    <row r="3" spans="1:4" x14ac:dyDescent="0.2">
      <c r="A3" s="143" t="s">
        <v>0</v>
      </c>
      <c r="B3" s="143"/>
      <c r="C3" s="143"/>
      <c r="D3" s="143"/>
    </row>
    <row r="4" spans="1:4" x14ac:dyDescent="0.2">
      <c r="A4" s="10"/>
      <c r="B4" s="10"/>
    </row>
    <row r="5" spans="1:4" x14ac:dyDescent="0.2">
      <c r="A5" s="10" t="s">
        <v>1</v>
      </c>
      <c r="B5" s="117">
        <v>1.4</v>
      </c>
    </row>
    <row r="6" spans="1:4" x14ac:dyDescent="0.2">
      <c r="A6" s="10" t="s">
        <v>76</v>
      </c>
      <c r="B6" s="118">
        <v>42526</v>
      </c>
    </row>
  </sheetData>
  <mergeCells count="1">
    <mergeCell ref="A3:D3"/>
  </mergeCells>
  <phoneticPr fontId="12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N59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E59" sqref="E59"/>
    </sheetView>
  </sheetViews>
  <sheetFormatPr baseColWidth="10" defaultRowHeight="14" x14ac:dyDescent="0.2"/>
  <cols>
    <col min="1" max="1" width="14.85546875" customWidth="1"/>
    <col min="2" max="2" width="6.7109375" customWidth="1"/>
    <col min="3" max="3" width="11.7109375" customWidth="1"/>
    <col min="4" max="5" width="3.7109375" customWidth="1"/>
    <col min="6" max="8" width="2.140625" style="75" customWidth="1"/>
    <col min="9" max="10" width="9.7109375" customWidth="1"/>
    <col min="12" max="12" width="10.7109375" style="2"/>
    <col min="15" max="15" width="10.7109375" style="108"/>
    <col min="17" max="17" width="8.7109375" style="10" customWidth="1"/>
    <col min="18" max="20" width="8.7109375" customWidth="1"/>
    <col min="21" max="24" width="8.7109375" style="10" customWidth="1"/>
    <col min="25" max="56" width="7.7109375" style="10" customWidth="1"/>
    <col min="57" max="57" width="7.7109375" customWidth="1"/>
    <col min="59" max="59" width="3.85546875" customWidth="1"/>
    <col min="60" max="60" width="4.7109375" customWidth="1"/>
    <col min="61" max="64" width="1.7109375" customWidth="1"/>
    <col min="65" max="65" width="2.7109375" customWidth="1"/>
  </cols>
  <sheetData>
    <row r="1" spans="1:66" x14ac:dyDescent="0.2">
      <c r="A1" t="s">
        <v>433</v>
      </c>
      <c r="B1" s="75" t="s">
        <v>1692</v>
      </c>
      <c r="C1" s="30" t="s">
        <v>1692</v>
      </c>
      <c r="D1" s="147" t="s">
        <v>1063</v>
      </c>
      <c r="E1" s="147"/>
      <c r="F1" s="148" t="s">
        <v>2551</v>
      </c>
      <c r="G1" s="148"/>
      <c r="H1" s="148"/>
      <c r="I1" s="160" t="s">
        <v>2898</v>
      </c>
      <c r="J1" s="157"/>
      <c r="K1" s="155" t="str">
        <f>County!N1</f>
        <v>Clinton</v>
      </c>
      <c r="L1" s="155"/>
      <c r="M1" s="156" t="str">
        <f>County!O1</f>
        <v>Dole</v>
      </c>
      <c r="N1" s="157"/>
      <c r="O1" s="158" t="str">
        <f>County!P1</f>
        <v>Perot</v>
      </c>
      <c r="P1" s="159"/>
      <c r="Q1" s="144" t="str">
        <f>County!Q1</f>
        <v>Nader</v>
      </c>
      <c r="R1" s="148"/>
      <c r="S1" s="160" t="str">
        <f>County!R1</f>
        <v>Browne</v>
      </c>
      <c r="T1" s="157"/>
      <c r="U1" s="144" t="str">
        <f>County!S1</f>
        <v>Phillips</v>
      </c>
      <c r="V1" s="148"/>
      <c r="W1" s="144" t="str">
        <f>County!T1</f>
        <v>Hagelin</v>
      </c>
      <c r="X1" s="148"/>
      <c r="Y1" s="144" t="str">
        <f>County!U1</f>
        <v>Moorhead</v>
      </c>
      <c r="Z1" s="144"/>
      <c r="AA1" s="144" t="str">
        <f>County!V1</f>
        <v>Feinland</v>
      </c>
      <c r="AB1" s="148"/>
      <c r="AC1" s="144" t="str">
        <f>County!W1</f>
        <v>Write-ins</v>
      </c>
      <c r="AD1" s="148"/>
      <c r="AE1" s="144" t="str">
        <f>County!X1</f>
        <v>Collins</v>
      </c>
      <c r="AF1" s="144"/>
      <c r="AG1" s="144" t="str">
        <f>County!Y1</f>
        <v>Harris</v>
      </c>
      <c r="AH1" s="144"/>
      <c r="AI1" s="144" t="s">
        <v>2652</v>
      </c>
      <c r="AJ1" s="144"/>
      <c r="AK1" s="144" t="str">
        <f>County!AA1</f>
        <v>Peron</v>
      </c>
      <c r="AL1" s="148"/>
      <c r="AM1" s="144" t="str">
        <f>County!AB1</f>
        <v>Hollis</v>
      </c>
      <c r="AN1" s="144"/>
      <c r="AO1" s="144" t="str">
        <f>County!AC1</f>
        <v>White</v>
      </c>
      <c r="AP1" s="148"/>
      <c r="AQ1" s="144" t="str">
        <f>County!AD1</f>
        <v>Templin</v>
      </c>
      <c r="AR1" s="148"/>
      <c r="AS1" s="144" t="str">
        <f>County!AE1</f>
        <v>Dodge</v>
      </c>
      <c r="AT1" s="148"/>
      <c r="AU1" s="144" t="str">
        <f>County!AF1</f>
        <v>Crane</v>
      </c>
      <c r="AV1" s="144"/>
      <c r="AW1" s="144" t="str">
        <f>County!AG1</f>
        <v>Forbes</v>
      </c>
      <c r="AX1" s="144"/>
      <c r="AY1" s="144" t="str">
        <f>County!AH1</f>
        <v>Birrenback</v>
      </c>
      <c r="AZ1" s="144"/>
      <c r="BA1" s="144" t="str">
        <f>County!AI1</f>
        <v>Masters</v>
      </c>
      <c r="BB1" s="144"/>
      <c r="BC1" s="144" t="str">
        <f>County!AJ1</f>
        <v>Michael</v>
      </c>
      <c r="BD1" s="144"/>
      <c r="BE1" s="1"/>
      <c r="BF1" s="1"/>
      <c r="BI1" s="17" t="str">
        <f>LEFT(Q1,1)</f>
        <v>N</v>
      </c>
      <c r="BJ1" s="17" t="str">
        <f>LEFT(S1,1)</f>
        <v>B</v>
      </c>
      <c r="BK1" s="17" t="str">
        <f>LEFT(W1,1)</f>
        <v>H</v>
      </c>
      <c r="BL1" s="17" t="str">
        <f>LEFT(U1,1)</f>
        <v>P</v>
      </c>
    </row>
    <row r="2" spans="1:66" s="32" customFormat="1" x14ac:dyDescent="0.2">
      <c r="B2" s="56" t="s">
        <v>1063</v>
      </c>
      <c r="C2" s="34" t="s">
        <v>2897</v>
      </c>
      <c r="D2" s="33" t="s">
        <v>663</v>
      </c>
      <c r="E2" s="33" t="s">
        <v>69</v>
      </c>
      <c r="F2" s="124" t="str">
        <f>LEFT(K2,1)</f>
        <v>D</v>
      </c>
      <c r="G2" s="125" t="str">
        <f>LEFT(M2,1)</f>
        <v>R</v>
      </c>
      <c r="H2" s="126" t="str">
        <f>LEFT(O2,1)</f>
        <v>R</v>
      </c>
      <c r="I2" s="34" t="s">
        <v>1678</v>
      </c>
      <c r="J2" s="34" t="s">
        <v>506</v>
      </c>
      <c r="K2" s="149" t="str">
        <f>Ballots!B1</f>
        <v>Democratic</v>
      </c>
      <c r="L2" s="149"/>
      <c r="M2" s="150" t="str">
        <f>Ballots!C1</f>
        <v>Republican</v>
      </c>
      <c r="N2" s="151"/>
      <c r="O2" s="152" t="str">
        <f>Ballots!D1</f>
        <v>Reform</v>
      </c>
      <c r="P2" s="153"/>
      <c r="Q2" s="145" t="str">
        <f>Ballots!E1</f>
        <v>Green</v>
      </c>
      <c r="R2" s="146"/>
      <c r="S2" s="154" t="str">
        <f>Ballots!F1</f>
        <v>Libertarian</v>
      </c>
      <c r="T2" s="151"/>
      <c r="U2" s="145" t="str">
        <f>Ballots!G1</f>
        <v>US Taxpayers</v>
      </c>
      <c r="V2" s="146"/>
      <c r="W2" s="145" t="str">
        <f>Ballots!H1</f>
        <v>Natural Law</v>
      </c>
      <c r="X2" s="146"/>
      <c r="Y2" s="145" t="str">
        <f>Ballots!I1</f>
        <v>Workers World</v>
      </c>
      <c r="Z2" s="146"/>
      <c r="AA2" s="145" t="str">
        <f>Ballots!J1</f>
        <v>Peace &amp; Freedom</v>
      </c>
      <c r="AB2" s="146"/>
      <c r="AC2" s="145"/>
      <c r="AD2" s="146"/>
      <c r="AE2" s="145" t="str">
        <f>Ballots!K1</f>
        <v>-</v>
      </c>
      <c r="AF2" s="146"/>
      <c r="AG2" s="145" t="str">
        <f>Ballots!L1</f>
        <v>Independent</v>
      </c>
      <c r="AH2" s="146"/>
      <c r="AI2" s="145"/>
      <c r="AJ2" s="146"/>
      <c r="AK2" s="145" t="str">
        <f>Ballots!N1</f>
        <v>-</v>
      </c>
      <c r="AL2" s="146"/>
      <c r="AM2" s="145" t="str">
        <f>Ballots!O1</f>
        <v>Grassroots</v>
      </c>
      <c r="AN2" s="146"/>
      <c r="AO2" s="145" t="str">
        <f>Ballots!P1</f>
        <v>Socialist</v>
      </c>
      <c r="AP2" s="146"/>
      <c r="AQ2" s="145" t="str">
        <f>Ballots!Q1</f>
        <v>Soc. Equality</v>
      </c>
      <c r="AR2" s="146"/>
      <c r="AS2" s="145" t="str">
        <f>Ballots!R1</f>
        <v>American</v>
      </c>
      <c r="AT2" s="146"/>
      <c r="AU2" s="145" t="str">
        <f>Ballots!S1</f>
        <v>Prohibition</v>
      </c>
      <c r="AV2" s="146"/>
      <c r="AW2" s="145" t="str">
        <f>Ballots!T1</f>
        <v>Independent</v>
      </c>
      <c r="AX2" s="146"/>
      <c r="AY2" s="145" t="str">
        <f>Ballots!U1</f>
        <v>America First</v>
      </c>
      <c r="AZ2" s="146"/>
      <c r="BA2" s="145" t="str">
        <f>Ballots!V1</f>
        <v>Ind. Grassroots</v>
      </c>
      <c r="BB2" s="146"/>
      <c r="BC2" s="145" t="str">
        <f>Ballots!W1</f>
        <v>Looking Back</v>
      </c>
      <c r="BD2" s="146"/>
      <c r="BE2" s="35"/>
      <c r="BF2" s="35" t="s">
        <v>433</v>
      </c>
      <c r="BI2" s="36"/>
      <c r="BJ2" s="36"/>
      <c r="BK2" s="36"/>
      <c r="BL2" s="36"/>
      <c r="BN2" s="32" t="s">
        <v>1331</v>
      </c>
    </row>
    <row r="3" spans="1:66" x14ac:dyDescent="0.2">
      <c r="A3" t="s">
        <v>901</v>
      </c>
      <c r="B3">
        <f t="shared" ref="B3:B34" si="0">E3+D3</f>
        <v>9</v>
      </c>
      <c r="C3" s="1">
        <f>K3+M3+O3+Q3+S3+W3+U3+AC3+AI3+AA3+AE3+Y3+AG3+AQ3+AS3+AK3+AO3+AM3+AU3+AW3+AY3+BA3+BC3</f>
        <v>1534349</v>
      </c>
      <c r="D3" s="24"/>
      <c r="E3" s="24">
        <v>9</v>
      </c>
      <c r="F3" s="87">
        <f t="shared" ref="F3:F34" si="1">RANK(K3,K3:BE3)</f>
        <v>2</v>
      </c>
      <c r="G3" s="87">
        <f t="shared" ref="G3:G34" si="2">RANK(M3,K3:BE3)</f>
        <v>1</v>
      </c>
      <c r="H3" s="87">
        <f t="shared" ref="H3:H34" si="3">IF(O3&gt;0,RANK(O3,K3:BE3),"-")</f>
        <v>3</v>
      </c>
      <c r="I3" s="1">
        <f>IF(F3=1,K3,IF(G3=1,M3,O3))-IF(F3=2,K3,IF(G3=2,M3,O3))</f>
        <v>106879</v>
      </c>
      <c r="J3" s="2">
        <f t="shared" ref="J3:J34" si="4">I3/C3</f>
        <v>6.965755509339791E-2</v>
      </c>
      <c r="K3" s="1">
        <f>County!N70</f>
        <v>662165</v>
      </c>
      <c r="L3" s="2">
        <f t="shared" ref="L3:L34" si="5">K3/$C3</f>
        <v>0.43156087695824091</v>
      </c>
      <c r="M3" s="1">
        <f>County!O70</f>
        <v>769044</v>
      </c>
      <c r="N3" s="2">
        <f t="shared" ref="N3:N34" si="6">M3/$C3</f>
        <v>0.50121843205163885</v>
      </c>
      <c r="O3" s="71">
        <f>County!P70</f>
        <v>92149</v>
      </c>
      <c r="P3" s="2">
        <f t="shared" ref="P3:P34" si="7">O3/$C3</f>
        <v>6.0057392418543631E-2</v>
      </c>
      <c r="Q3" s="68">
        <f>County!Q70</f>
        <v>0</v>
      </c>
      <c r="R3" s="2">
        <f t="shared" ref="R3:R34" si="8">Q3/$C3</f>
        <v>0</v>
      </c>
      <c r="S3" s="1">
        <f>County!R70</f>
        <v>5290</v>
      </c>
      <c r="T3" s="2">
        <f t="shared" ref="T3:T34" si="9">S3/$C3</f>
        <v>3.4477162627277107E-3</v>
      </c>
      <c r="U3" s="68">
        <f>County!S70</f>
        <v>2365</v>
      </c>
      <c r="V3" s="73">
        <f t="shared" ref="V3:V34" si="10">U3/$C3</f>
        <v>1.5413703140550162E-3</v>
      </c>
      <c r="W3" s="68">
        <f>County!T70</f>
        <v>1697</v>
      </c>
      <c r="X3" s="73">
        <f t="shared" ref="X3:X34" si="11">W3/$C3</f>
        <v>1.1060065213325E-3</v>
      </c>
      <c r="Y3" s="68">
        <f>County!U70</f>
        <v>0</v>
      </c>
      <c r="Z3" s="73">
        <f t="shared" ref="Z3:Z34" si="12">Y3/$C3</f>
        <v>0</v>
      </c>
      <c r="AA3" s="68">
        <f>County!V70</f>
        <v>0</v>
      </c>
      <c r="AB3" s="73">
        <f t="shared" ref="AB3:AB34" si="13">AA3/$C3</f>
        <v>0</v>
      </c>
      <c r="AC3" s="68">
        <f>County!W70</f>
        <v>1123</v>
      </c>
      <c r="AD3" s="73">
        <f t="shared" ref="AD3:AD34" si="14">AC3/$C3</f>
        <v>7.3190649584937973E-4</v>
      </c>
      <c r="AE3" s="68">
        <f>County!X70</f>
        <v>0</v>
      </c>
      <c r="AF3" s="73">
        <f t="shared" ref="AF3:AF34" si="15">AE3/$C3</f>
        <v>0</v>
      </c>
      <c r="AG3" s="68">
        <f>County!Y70</f>
        <v>516</v>
      </c>
      <c r="AH3" s="73">
        <f t="shared" ref="AH3:AH34" si="16">AG3/$C3</f>
        <v>3.3629897761200351E-4</v>
      </c>
      <c r="AI3" s="68">
        <f>County!Z70</f>
        <v>0</v>
      </c>
      <c r="AJ3" s="73">
        <f t="shared" ref="AJ3:AJ34" si="17">AI3/$C3</f>
        <v>0</v>
      </c>
      <c r="AK3" s="68">
        <f>County!AA70</f>
        <v>0</v>
      </c>
      <c r="AL3" s="73">
        <f t="shared" ref="AL3:AL34" si="18">AK3/$C3</f>
        <v>0</v>
      </c>
      <c r="AM3" s="68">
        <f>County!AB70</f>
        <v>0</v>
      </c>
      <c r="AN3" s="73">
        <f t="shared" ref="AN3:AN34" si="19">AM3/$C3</f>
        <v>0</v>
      </c>
      <c r="AO3" s="68">
        <f>County!AC70</f>
        <v>0</v>
      </c>
      <c r="AP3" s="73">
        <f t="shared" ref="AP3:AP34" si="20">AO3/$C3</f>
        <v>0</v>
      </c>
      <c r="AQ3" s="68">
        <f>County!AD70</f>
        <v>0</v>
      </c>
      <c r="AR3" s="73">
        <f t="shared" ref="AR3:AT34" si="21">AQ3/$C3</f>
        <v>0</v>
      </c>
      <c r="AS3" s="68">
        <f>County!AE70</f>
        <v>0</v>
      </c>
      <c r="AT3" s="73">
        <f t="shared" si="21"/>
        <v>0</v>
      </c>
      <c r="AU3" s="68">
        <f>County!AF70</f>
        <v>0</v>
      </c>
      <c r="AV3" s="73">
        <f t="shared" ref="AV3:AX34" si="22">AU3/$C3</f>
        <v>0</v>
      </c>
      <c r="AW3" s="68">
        <f>County!AG70</f>
        <v>0</v>
      </c>
      <c r="AX3" s="73">
        <f t="shared" si="22"/>
        <v>0</v>
      </c>
      <c r="AY3" s="68">
        <f>County!AH70</f>
        <v>0</v>
      </c>
      <c r="AZ3" s="73">
        <f t="shared" ref="AZ3:AZ34" si="23">AY3/$C3</f>
        <v>0</v>
      </c>
      <c r="BA3" s="68">
        <f>County!AI70</f>
        <v>0</v>
      </c>
      <c r="BB3" s="73">
        <f t="shared" ref="BB3:BB34" si="24">BA3/$C3</f>
        <v>0</v>
      </c>
      <c r="BC3" s="68">
        <f>County!AJ70</f>
        <v>0</v>
      </c>
      <c r="BD3" s="73">
        <f t="shared" ref="BD3:BD34" si="25">BC3/$C3</f>
        <v>0</v>
      </c>
      <c r="BE3" s="31"/>
      <c r="BF3" t="str">
        <f>A3</f>
        <v>Alabama</v>
      </c>
      <c r="BG3" t="s">
        <v>911</v>
      </c>
      <c r="BI3" s="9">
        <f>RANK(Q3,(K3:P3,Q3:X3,AC3:AV3))</f>
        <v>17</v>
      </c>
      <c r="BJ3" s="9">
        <f>RANK(S3,(K3:P3,Q3:X3,AC3:AV3))</f>
        <v>4</v>
      </c>
      <c r="BK3" s="9">
        <f>RANK(W3,(K3:P3,Q3:X3,AC3:AV3))</f>
        <v>6</v>
      </c>
      <c r="BL3" s="9">
        <f>RANK(U3,(K3:P3,Q3:X3,AC3:AV3))</f>
        <v>5</v>
      </c>
      <c r="BN3">
        <v>1</v>
      </c>
    </row>
    <row r="4" spans="1:66" s="50" customFormat="1" x14ac:dyDescent="0.2">
      <c r="A4" s="50" t="s">
        <v>3207</v>
      </c>
      <c r="B4" s="50">
        <f t="shared" si="0"/>
        <v>3</v>
      </c>
      <c r="C4" s="53">
        <f t="shared" ref="C4:C53" si="26">K4+M4+O4+Q4+S4+W4+U4+AC4+AI4+AA4+AE4+Y4+AG4+AQ4+AS4+AK4+AO4+AM4+AU4+AW4+AY4+BA4+BC4</f>
        <v>241620</v>
      </c>
      <c r="D4" s="52"/>
      <c r="E4" s="52">
        <v>3</v>
      </c>
      <c r="F4" s="88">
        <f t="shared" si="1"/>
        <v>2</v>
      </c>
      <c r="G4" s="88">
        <f t="shared" si="2"/>
        <v>1</v>
      </c>
      <c r="H4" s="88">
        <f t="shared" si="3"/>
        <v>3</v>
      </c>
      <c r="I4" s="53">
        <f t="shared" ref="I4:I54" si="27">IF(F4=1,K4,IF(G4=1,M4,O4))-IF(F4=2,K4,IF(G4=2,M4,O4))</f>
        <v>42366</v>
      </c>
      <c r="J4" s="54">
        <f t="shared" si="4"/>
        <v>0.17534144524459896</v>
      </c>
      <c r="K4" s="53">
        <f>County!N113</f>
        <v>80380</v>
      </c>
      <c r="L4" s="54">
        <f t="shared" si="5"/>
        <v>0.33267113649532326</v>
      </c>
      <c r="M4" s="53">
        <f>County!O113</f>
        <v>122746</v>
      </c>
      <c r="N4" s="54">
        <f t="shared" si="6"/>
        <v>0.50801258173992214</v>
      </c>
      <c r="O4" s="104">
        <f>County!P113</f>
        <v>26333</v>
      </c>
      <c r="P4" s="54">
        <f t="shared" si="7"/>
        <v>0.10898518334574953</v>
      </c>
      <c r="Q4" s="77">
        <f>County!Q113</f>
        <v>7597</v>
      </c>
      <c r="R4" s="54">
        <f t="shared" si="8"/>
        <v>3.1441933614766993E-2</v>
      </c>
      <c r="S4" s="53">
        <f>County!R113</f>
        <v>2276</v>
      </c>
      <c r="T4" s="54">
        <f t="shared" si="9"/>
        <v>9.419750020693651E-3</v>
      </c>
      <c r="U4" s="77">
        <f>County!S113</f>
        <v>925</v>
      </c>
      <c r="V4" s="111">
        <f t="shared" si="10"/>
        <v>3.828325469745882E-3</v>
      </c>
      <c r="W4" s="77">
        <f>County!T113</f>
        <v>729</v>
      </c>
      <c r="X4" s="111">
        <f t="shared" si="11"/>
        <v>3.0171343431835114E-3</v>
      </c>
      <c r="Y4" s="77">
        <f>County!U113</f>
        <v>0</v>
      </c>
      <c r="Z4" s="111">
        <f t="shared" si="12"/>
        <v>0</v>
      </c>
      <c r="AA4" s="77">
        <f>County!V113</f>
        <v>0</v>
      </c>
      <c r="AB4" s="111">
        <f t="shared" si="13"/>
        <v>0</v>
      </c>
      <c r="AC4" s="77">
        <f>County!W113</f>
        <v>634</v>
      </c>
      <c r="AD4" s="111">
        <f t="shared" si="14"/>
        <v>2.6239549706150154E-3</v>
      </c>
      <c r="AE4" s="77">
        <f>County!X113</f>
        <v>0</v>
      </c>
      <c r="AF4" s="111">
        <f t="shared" si="15"/>
        <v>0</v>
      </c>
      <c r="AG4" s="77">
        <f>County!Y113</f>
        <v>0</v>
      </c>
      <c r="AH4" s="111">
        <f t="shared" si="16"/>
        <v>0</v>
      </c>
      <c r="AI4" s="77">
        <f>County!Z113</f>
        <v>0</v>
      </c>
      <c r="AJ4" s="111">
        <f t="shared" si="17"/>
        <v>0</v>
      </c>
      <c r="AK4" s="77">
        <f>County!AA113</f>
        <v>0</v>
      </c>
      <c r="AL4" s="111">
        <f t="shared" si="18"/>
        <v>0</v>
      </c>
      <c r="AM4" s="77">
        <f>County!AB113</f>
        <v>0</v>
      </c>
      <c r="AN4" s="111">
        <f t="shared" si="19"/>
        <v>0</v>
      </c>
      <c r="AO4" s="77">
        <f>County!AC113</f>
        <v>0</v>
      </c>
      <c r="AP4" s="111">
        <f t="shared" si="20"/>
        <v>0</v>
      </c>
      <c r="AQ4" s="77">
        <f>County!AD113</f>
        <v>0</v>
      </c>
      <c r="AR4" s="111">
        <f t="shared" si="21"/>
        <v>0</v>
      </c>
      <c r="AS4" s="77">
        <f>County!AE113</f>
        <v>0</v>
      </c>
      <c r="AT4" s="111">
        <f t="shared" si="21"/>
        <v>0</v>
      </c>
      <c r="AU4" s="77">
        <f>County!AF113</f>
        <v>0</v>
      </c>
      <c r="AV4" s="111">
        <f t="shared" si="22"/>
        <v>0</v>
      </c>
      <c r="AW4" s="77">
        <f>County!AG113</f>
        <v>0</v>
      </c>
      <c r="AX4" s="111">
        <f t="shared" si="22"/>
        <v>0</v>
      </c>
      <c r="AY4" s="77">
        <f>County!AH113</f>
        <v>0</v>
      </c>
      <c r="AZ4" s="111">
        <f t="shared" si="23"/>
        <v>0</v>
      </c>
      <c r="BA4" s="77">
        <f>County!AI113</f>
        <v>0</v>
      </c>
      <c r="BB4" s="111">
        <f t="shared" si="24"/>
        <v>0</v>
      </c>
      <c r="BC4" s="77">
        <f>County!AJ113</f>
        <v>0</v>
      </c>
      <c r="BD4" s="111">
        <f t="shared" si="25"/>
        <v>0</v>
      </c>
      <c r="BE4" s="61"/>
      <c r="BF4" s="50" t="str">
        <f t="shared" ref="BF4:BF54" si="28">A4</f>
        <v>Alaska</v>
      </c>
      <c r="BG4" s="50" t="s">
        <v>587</v>
      </c>
      <c r="BI4" s="51">
        <f>RANK(Q4,(K4:P4,Q4:X4,AC4:AV4))</f>
        <v>4</v>
      </c>
      <c r="BJ4" s="51">
        <f>RANK(S4,(K4:P4,Q4:X4,AC4:AV4))</f>
        <v>5</v>
      </c>
      <c r="BK4" s="51">
        <f>RANK(W4,(K4:P4,Q4:X4,AC4:AV4))</f>
        <v>7</v>
      </c>
      <c r="BL4" s="51">
        <f>RANK(U4,(K4:P4,Q4:X4,AC4:AV4))</f>
        <v>6</v>
      </c>
      <c r="BN4" s="50">
        <v>2</v>
      </c>
    </row>
    <row r="5" spans="1:66" s="37" customFormat="1" x14ac:dyDescent="0.2">
      <c r="A5" s="37" t="s">
        <v>1863</v>
      </c>
      <c r="B5" s="37">
        <f t="shared" si="0"/>
        <v>8</v>
      </c>
      <c r="C5" s="40">
        <f t="shared" si="26"/>
        <v>1404405</v>
      </c>
      <c r="D5" s="39">
        <v>8</v>
      </c>
      <c r="E5" s="39"/>
      <c r="F5" s="89">
        <f t="shared" si="1"/>
        <v>1</v>
      </c>
      <c r="G5" s="89">
        <f t="shared" si="2"/>
        <v>2</v>
      </c>
      <c r="H5" s="89">
        <f t="shared" si="3"/>
        <v>3</v>
      </c>
      <c r="I5" s="1">
        <f t="shared" si="27"/>
        <v>31215</v>
      </c>
      <c r="J5" s="41">
        <f t="shared" si="4"/>
        <v>2.2226494494109607E-2</v>
      </c>
      <c r="K5" s="40">
        <f>County!N130</f>
        <v>653288</v>
      </c>
      <c r="L5" s="41">
        <f t="shared" si="5"/>
        <v>0.46517065946076808</v>
      </c>
      <c r="M5" s="40">
        <f>County!O130</f>
        <v>622073</v>
      </c>
      <c r="N5" s="41">
        <f t="shared" si="6"/>
        <v>0.4429441649666585</v>
      </c>
      <c r="O5" s="96">
        <f>County!P130</f>
        <v>112072</v>
      </c>
      <c r="P5" s="41">
        <f t="shared" si="7"/>
        <v>7.9800342493796306E-2</v>
      </c>
      <c r="Q5" s="78">
        <f>County!Q130</f>
        <v>2062</v>
      </c>
      <c r="R5" s="41">
        <f t="shared" si="8"/>
        <v>1.4682374386305944E-3</v>
      </c>
      <c r="S5" s="40">
        <f>County!R130</f>
        <v>14358</v>
      </c>
      <c r="T5" s="41">
        <f t="shared" si="9"/>
        <v>1.0223546626507311E-2</v>
      </c>
      <c r="U5" s="78">
        <f>County!S130</f>
        <v>347</v>
      </c>
      <c r="V5" s="79">
        <f t="shared" si="10"/>
        <v>2.4707972415364513E-4</v>
      </c>
      <c r="W5" s="78">
        <f>County!T130</f>
        <v>153</v>
      </c>
      <c r="X5" s="79">
        <f t="shared" si="11"/>
        <v>1.0894293312826429E-4</v>
      </c>
      <c r="Y5" s="78">
        <f>County!U130</f>
        <v>0</v>
      </c>
      <c r="Z5" s="79">
        <f t="shared" si="12"/>
        <v>0</v>
      </c>
      <c r="AA5" s="78">
        <f>County!V130</f>
        <v>0</v>
      </c>
      <c r="AB5" s="79">
        <f t="shared" si="13"/>
        <v>0</v>
      </c>
      <c r="AC5" s="78">
        <f>County!W130</f>
        <v>16</v>
      </c>
      <c r="AD5" s="79">
        <f t="shared" si="14"/>
        <v>1.1392725033021102E-5</v>
      </c>
      <c r="AE5" s="78">
        <f>County!X130</f>
        <v>36</v>
      </c>
      <c r="AF5" s="79">
        <f t="shared" si="15"/>
        <v>2.563363132429748E-5</v>
      </c>
      <c r="AG5" s="78">
        <f>County!Y130</f>
        <v>0</v>
      </c>
      <c r="AH5" s="79">
        <f t="shared" si="16"/>
        <v>0</v>
      </c>
      <c r="AI5" s="78">
        <f>County!Z130</f>
        <v>0</v>
      </c>
      <c r="AJ5" s="79">
        <f t="shared" si="17"/>
        <v>0</v>
      </c>
      <c r="AK5" s="78">
        <f>County!AA130</f>
        <v>0</v>
      </c>
      <c r="AL5" s="79">
        <f t="shared" si="18"/>
        <v>0</v>
      </c>
      <c r="AM5" s="78">
        <f>County!AB130</f>
        <v>0</v>
      </c>
      <c r="AN5" s="79">
        <f t="shared" si="19"/>
        <v>0</v>
      </c>
      <c r="AO5" s="78">
        <f>County!AC130</f>
        <v>0</v>
      </c>
      <c r="AP5" s="79">
        <f t="shared" si="20"/>
        <v>0</v>
      </c>
      <c r="AQ5" s="78">
        <f>County!AD130</f>
        <v>0</v>
      </c>
      <c r="AR5" s="79">
        <f t="shared" si="21"/>
        <v>0</v>
      </c>
      <c r="AS5" s="78">
        <f>County!AE130</f>
        <v>0</v>
      </c>
      <c r="AT5" s="79">
        <f t="shared" si="21"/>
        <v>0</v>
      </c>
      <c r="AU5" s="78">
        <f>County!AF130</f>
        <v>0</v>
      </c>
      <c r="AV5" s="79">
        <f t="shared" si="22"/>
        <v>0</v>
      </c>
      <c r="AW5" s="78">
        <f>County!AG130</f>
        <v>0</v>
      </c>
      <c r="AX5" s="79">
        <f t="shared" si="22"/>
        <v>0</v>
      </c>
      <c r="AY5" s="78">
        <f>County!AH130</f>
        <v>0</v>
      </c>
      <c r="AZ5" s="79">
        <f t="shared" si="23"/>
        <v>0</v>
      </c>
      <c r="BA5" s="78">
        <f>County!AI130</f>
        <v>0</v>
      </c>
      <c r="BB5" s="79">
        <f t="shared" si="24"/>
        <v>0</v>
      </c>
      <c r="BC5" s="78">
        <f>County!AJ130</f>
        <v>0</v>
      </c>
      <c r="BD5" s="79">
        <f t="shared" si="25"/>
        <v>0</v>
      </c>
      <c r="BE5" s="62"/>
      <c r="BF5" s="37" t="str">
        <f t="shared" si="28"/>
        <v>Arizona</v>
      </c>
      <c r="BG5" s="37" t="s">
        <v>2968</v>
      </c>
      <c r="BI5" s="38">
        <f>RANK(Q5,(K5:P5,Q5:X5,AC5:AV5))</f>
        <v>5</v>
      </c>
      <c r="BJ5" s="38">
        <f>RANK(S5,(K5:P5,Q5:X5,AC5:AV5))</f>
        <v>4</v>
      </c>
      <c r="BK5" s="38">
        <f>RANK(W5,(K5:P5,Q5:X5,AC5:AV5))</f>
        <v>7</v>
      </c>
      <c r="BL5" s="38">
        <f>RANK(U5,(K5:P5,Q5:X5,AC5:AV5))</f>
        <v>6</v>
      </c>
      <c r="BN5" s="37">
        <v>4</v>
      </c>
    </row>
    <row r="6" spans="1:66" s="50" customFormat="1" x14ac:dyDescent="0.2">
      <c r="A6" s="55" t="s">
        <v>1672</v>
      </c>
      <c r="B6" s="55">
        <f t="shared" si="0"/>
        <v>6</v>
      </c>
      <c r="C6" s="53">
        <f t="shared" si="26"/>
        <v>884262</v>
      </c>
      <c r="D6" s="52">
        <v>6</v>
      </c>
      <c r="E6" s="52"/>
      <c r="F6" s="88">
        <f t="shared" si="1"/>
        <v>1</v>
      </c>
      <c r="G6" s="88">
        <f t="shared" si="2"/>
        <v>2</v>
      </c>
      <c r="H6" s="88">
        <f t="shared" si="3"/>
        <v>3</v>
      </c>
      <c r="I6" s="53">
        <f t="shared" si="27"/>
        <v>149755</v>
      </c>
      <c r="J6" s="54">
        <f t="shared" si="4"/>
        <v>0.16935591487590781</v>
      </c>
      <c r="K6" s="53">
        <f>County!N207</f>
        <v>475171</v>
      </c>
      <c r="L6" s="54">
        <f t="shared" si="5"/>
        <v>0.53736449151948174</v>
      </c>
      <c r="M6" s="53">
        <f>County!O207</f>
        <v>325416</v>
      </c>
      <c r="N6" s="54">
        <f t="shared" si="6"/>
        <v>0.36800857664357395</v>
      </c>
      <c r="O6" s="104">
        <f>County!P207</f>
        <v>69884</v>
      </c>
      <c r="P6" s="54">
        <f t="shared" si="7"/>
        <v>7.9030875464511652E-2</v>
      </c>
      <c r="Q6" s="77">
        <f>County!Q207</f>
        <v>3649</v>
      </c>
      <c r="R6" s="54">
        <f t="shared" si="8"/>
        <v>4.1266050107321133E-3</v>
      </c>
      <c r="S6" s="53">
        <f>County!R207</f>
        <v>3076</v>
      </c>
      <c r="T6" s="54">
        <f t="shared" si="9"/>
        <v>3.4786070191866214E-3</v>
      </c>
      <c r="U6" s="77">
        <f>County!S207</f>
        <v>2065</v>
      </c>
      <c r="V6" s="111">
        <f t="shared" si="10"/>
        <v>2.3352807199676115E-3</v>
      </c>
      <c r="W6" s="77">
        <f>County!T207</f>
        <v>729</v>
      </c>
      <c r="X6" s="111">
        <f t="shared" si="11"/>
        <v>8.2441629290866284E-4</v>
      </c>
      <c r="Y6" s="77">
        <f>County!U207</f>
        <v>747</v>
      </c>
      <c r="Z6" s="111">
        <f t="shared" si="12"/>
        <v>8.4477225075825946E-4</v>
      </c>
      <c r="AA6" s="77">
        <f>County!V207</f>
        <v>0</v>
      </c>
      <c r="AB6" s="111">
        <f t="shared" si="13"/>
        <v>0</v>
      </c>
      <c r="AC6" s="77">
        <f>County!W207</f>
        <v>0</v>
      </c>
      <c r="AD6" s="111">
        <f t="shared" si="14"/>
        <v>0</v>
      </c>
      <c r="AE6" s="77">
        <f>County!X207</f>
        <v>823</v>
      </c>
      <c r="AF6" s="111">
        <f t="shared" si="15"/>
        <v>9.3071962834544511E-4</v>
      </c>
      <c r="AG6" s="77">
        <f>County!Y207</f>
        <v>0</v>
      </c>
      <c r="AH6" s="111">
        <f t="shared" si="16"/>
        <v>0</v>
      </c>
      <c r="AI6" s="77">
        <f>County!Z207</f>
        <v>0</v>
      </c>
      <c r="AJ6" s="111">
        <f t="shared" si="17"/>
        <v>0</v>
      </c>
      <c r="AK6" s="77">
        <f>County!AA207</f>
        <v>0</v>
      </c>
      <c r="AL6" s="111">
        <f t="shared" si="18"/>
        <v>0</v>
      </c>
      <c r="AM6" s="77">
        <f>County!AB207</f>
        <v>538</v>
      </c>
      <c r="AN6" s="111">
        <f t="shared" si="19"/>
        <v>6.0841696239349874E-4</v>
      </c>
      <c r="AO6" s="77">
        <f>County!AC207</f>
        <v>0</v>
      </c>
      <c r="AP6" s="111">
        <f t="shared" si="20"/>
        <v>0</v>
      </c>
      <c r="AQ6" s="77">
        <f>County!AD207</f>
        <v>0</v>
      </c>
      <c r="AR6" s="111">
        <f t="shared" si="21"/>
        <v>0</v>
      </c>
      <c r="AS6" s="77">
        <f>County!AE207</f>
        <v>483</v>
      </c>
      <c r="AT6" s="111">
        <f t="shared" si="21"/>
        <v>5.4621820229750916E-4</v>
      </c>
      <c r="AU6" s="77">
        <f>County!AF207</f>
        <v>0</v>
      </c>
      <c r="AV6" s="111">
        <f t="shared" si="22"/>
        <v>0</v>
      </c>
      <c r="AW6" s="77">
        <f>County!AG207</f>
        <v>932</v>
      </c>
      <c r="AX6" s="111">
        <f t="shared" si="22"/>
        <v>1.0539862619902247E-3</v>
      </c>
      <c r="AY6" s="77">
        <f>County!AH207</f>
        <v>0</v>
      </c>
      <c r="AZ6" s="111">
        <f t="shared" si="23"/>
        <v>0</v>
      </c>
      <c r="BA6" s="77">
        <f>County!AI207</f>
        <v>749</v>
      </c>
      <c r="BB6" s="111">
        <f t="shared" si="24"/>
        <v>8.4703402385265909E-4</v>
      </c>
      <c r="BC6" s="77">
        <f>County!AJ207</f>
        <v>0</v>
      </c>
      <c r="BD6" s="111">
        <f t="shared" si="25"/>
        <v>0</v>
      </c>
      <c r="BE6" s="61"/>
      <c r="BF6" s="50" t="str">
        <f t="shared" si="28"/>
        <v>Arkansas</v>
      </c>
      <c r="BG6" s="50" t="s">
        <v>1100</v>
      </c>
      <c r="BI6" s="51">
        <f>RANK(Q6,(K6:P6,Q6:X6,AC6:AV6))</f>
        <v>4</v>
      </c>
      <c r="BJ6" s="51">
        <f>RANK(S6,(K6:P6,Q6:X6,AC6:AV6))</f>
        <v>5</v>
      </c>
      <c r="BK6" s="51">
        <f>RANK(W6,(K6:P6,Q6:X6,AC6:AV6))</f>
        <v>8</v>
      </c>
      <c r="BL6" s="51">
        <f>RANK(U6,(K6:P6,Q6:X6,AC6:AV6))</f>
        <v>6</v>
      </c>
      <c r="BN6" s="50">
        <v>5</v>
      </c>
    </row>
    <row r="7" spans="1:66" s="37" customFormat="1" x14ac:dyDescent="0.2">
      <c r="A7" s="42" t="s">
        <v>1101</v>
      </c>
      <c r="B7" s="42">
        <f t="shared" si="0"/>
        <v>54</v>
      </c>
      <c r="C7" s="40">
        <f t="shared" si="26"/>
        <v>10019484</v>
      </c>
      <c r="D7" s="39">
        <v>54</v>
      </c>
      <c r="E7" s="39"/>
      <c r="F7" s="89">
        <f t="shared" si="1"/>
        <v>1</v>
      </c>
      <c r="G7" s="89">
        <f t="shared" si="2"/>
        <v>2</v>
      </c>
      <c r="H7" s="89">
        <f t="shared" si="3"/>
        <v>3</v>
      </c>
      <c r="I7" s="1">
        <f t="shared" si="27"/>
        <v>1291455</v>
      </c>
      <c r="J7" s="41">
        <f t="shared" si="4"/>
        <v>0.12889436222464151</v>
      </c>
      <c r="K7" s="40">
        <f>County!N267</f>
        <v>5119835</v>
      </c>
      <c r="L7" s="41">
        <f t="shared" si="5"/>
        <v>0.51098789119279997</v>
      </c>
      <c r="M7" s="40">
        <f>County!O267</f>
        <v>3828380</v>
      </c>
      <c r="N7" s="41">
        <f t="shared" si="6"/>
        <v>0.38209352896815846</v>
      </c>
      <c r="O7" s="96">
        <f>County!P267</f>
        <v>697847</v>
      </c>
      <c r="P7" s="41">
        <f t="shared" si="7"/>
        <v>6.9648995896395463E-2</v>
      </c>
      <c r="Q7" s="78">
        <f>County!Q267</f>
        <v>237016</v>
      </c>
      <c r="R7" s="41">
        <f t="shared" si="8"/>
        <v>2.3655509605085452E-2</v>
      </c>
      <c r="S7" s="40">
        <f>County!R267</f>
        <v>73600</v>
      </c>
      <c r="T7" s="41">
        <f t="shared" si="9"/>
        <v>7.345687662159049E-3</v>
      </c>
      <c r="U7" s="78">
        <f>County!S267</f>
        <v>21202</v>
      </c>
      <c r="V7" s="79">
        <f t="shared" si="10"/>
        <v>2.1160770355040238E-3</v>
      </c>
      <c r="W7" s="78">
        <f>County!T267</f>
        <v>15403</v>
      </c>
      <c r="X7" s="79">
        <f t="shared" si="11"/>
        <v>1.5373047154923348E-3</v>
      </c>
      <c r="Y7" s="78">
        <f>County!U267</f>
        <v>0</v>
      </c>
      <c r="Z7" s="79">
        <f t="shared" si="12"/>
        <v>0</v>
      </c>
      <c r="AA7" s="78">
        <f>County!V267</f>
        <v>25332</v>
      </c>
      <c r="AB7" s="79">
        <f t="shared" si="13"/>
        <v>2.52827391111159E-3</v>
      </c>
      <c r="AC7" s="78">
        <f>County!W267</f>
        <v>25</v>
      </c>
      <c r="AD7" s="79">
        <f t="shared" si="14"/>
        <v>2.495138472200764E-6</v>
      </c>
      <c r="AE7" s="78">
        <f>County!X267</f>
        <v>765</v>
      </c>
      <c r="AF7" s="79">
        <f t="shared" si="15"/>
        <v>7.6351237249343382E-5</v>
      </c>
      <c r="AG7" s="78">
        <f>County!Y267</f>
        <v>77</v>
      </c>
      <c r="AH7" s="79">
        <f t="shared" si="16"/>
        <v>7.6850264943783534E-6</v>
      </c>
      <c r="AI7" s="78">
        <f>County!Z267</f>
        <v>0</v>
      </c>
      <c r="AJ7" s="79">
        <f t="shared" si="17"/>
        <v>0</v>
      </c>
      <c r="AK7" s="78">
        <f>County!AA267</f>
        <v>0</v>
      </c>
      <c r="AL7" s="79">
        <f t="shared" si="18"/>
        <v>0</v>
      </c>
      <c r="AM7" s="78">
        <f>County!AB267</f>
        <v>0</v>
      </c>
      <c r="AN7" s="79">
        <f t="shared" si="19"/>
        <v>0</v>
      </c>
      <c r="AO7" s="78">
        <f>County!AC267</f>
        <v>0</v>
      </c>
      <c r="AP7" s="79">
        <f t="shared" si="20"/>
        <v>0</v>
      </c>
      <c r="AQ7" s="78">
        <f>County!AD267</f>
        <v>0</v>
      </c>
      <c r="AR7" s="79">
        <f t="shared" si="21"/>
        <v>0</v>
      </c>
      <c r="AS7" s="78">
        <f>County!AE267</f>
        <v>0</v>
      </c>
      <c r="AT7" s="79">
        <f t="shared" si="21"/>
        <v>0</v>
      </c>
      <c r="AU7" s="78">
        <f>County!AF267</f>
        <v>0</v>
      </c>
      <c r="AV7" s="79">
        <f t="shared" si="22"/>
        <v>0</v>
      </c>
      <c r="AW7" s="78">
        <f>County!AG267</f>
        <v>0</v>
      </c>
      <c r="AX7" s="79">
        <f t="shared" si="22"/>
        <v>0</v>
      </c>
      <c r="AY7" s="78">
        <f>County!AH267</f>
        <v>0</v>
      </c>
      <c r="AZ7" s="79">
        <f t="shared" si="23"/>
        <v>0</v>
      </c>
      <c r="BA7" s="78">
        <f>County!AI267</f>
        <v>2</v>
      </c>
      <c r="BB7" s="79">
        <f t="shared" si="24"/>
        <v>1.9961107777606113E-7</v>
      </c>
      <c r="BC7" s="78">
        <f>County!AJ267</f>
        <v>0</v>
      </c>
      <c r="BD7" s="79">
        <f t="shared" si="25"/>
        <v>0</v>
      </c>
      <c r="BE7" s="62"/>
      <c r="BF7" s="37" t="str">
        <f t="shared" si="28"/>
        <v>California</v>
      </c>
      <c r="BG7" s="37" t="s">
        <v>1102</v>
      </c>
      <c r="BI7" s="38">
        <f>RANK(Q7,(K7:P7,Q7:X7,AC7:AV7))</f>
        <v>4</v>
      </c>
      <c r="BJ7" s="38">
        <f>RANK(S7,(K7:P7,Q7:X7,AC7:AV7))</f>
        <v>5</v>
      </c>
      <c r="BK7" s="38">
        <f>RANK(W7,(K7:P7,Q7:X7,AC7:AV7))</f>
        <v>7</v>
      </c>
      <c r="BL7" s="38">
        <f>RANK(U7,(K7:P7,Q7:X7,AC7:AV7))</f>
        <v>6</v>
      </c>
      <c r="BN7" s="37">
        <v>6</v>
      </c>
    </row>
    <row r="8" spans="1:66" s="50" customFormat="1" x14ac:dyDescent="0.2">
      <c r="A8" s="50" t="s">
        <v>1626</v>
      </c>
      <c r="B8" s="50">
        <f t="shared" si="0"/>
        <v>8</v>
      </c>
      <c r="C8" s="53">
        <f t="shared" si="26"/>
        <v>1510704</v>
      </c>
      <c r="D8" s="52"/>
      <c r="E8" s="52">
        <v>8</v>
      </c>
      <c r="F8" s="88">
        <f t="shared" si="1"/>
        <v>2</v>
      </c>
      <c r="G8" s="88">
        <f t="shared" si="2"/>
        <v>1</v>
      </c>
      <c r="H8" s="88">
        <f t="shared" si="3"/>
        <v>3</v>
      </c>
      <c r="I8" s="53">
        <f t="shared" si="27"/>
        <v>20696</v>
      </c>
      <c r="J8" s="54">
        <f t="shared" si="4"/>
        <v>1.3699573179127083E-2</v>
      </c>
      <c r="K8" s="53">
        <f>County!N332</f>
        <v>671152</v>
      </c>
      <c r="L8" s="54">
        <f t="shared" si="5"/>
        <v>0.44426439593725842</v>
      </c>
      <c r="M8" s="53">
        <f>County!O332</f>
        <v>691848</v>
      </c>
      <c r="N8" s="54">
        <f t="shared" si="6"/>
        <v>0.45796396911638548</v>
      </c>
      <c r="O8" s="104">
        <f>County!P332</f>
        <v>99629</v>
      </c>
      <c r="P8" s="54">
        <f t="shared" si="7"/>
        <v>6.5948723244262278E-2</v>
      </c>
      <c r="Q8" s="77">
        <f>County!Q332</f>
        <v>25070</v>
      </c>
      <c r="R8" s="54">
        <f t="shared" si="8"/>
        <v>1.6594912041008696E-2</v>
      </c>
      <c r="S8" s="53">
        <f>County!R332</f>
        <v>12392</v>
      </c>
      <c r="T8" s="54">
        <f t="shared" si="9"/>
        <v>8.2027981656234445E-3</v>
      </c>
      <c r="U8" s="77">
        <f>County!S332</f>
        <v>2813</v>
      </c>
      <c r="V8" s="111">
        <f t="shared" si="10"/>
        <v>1.8620457746851798E-3</v>
      </c>
      <c r="W8" s="77">
        <f>County!T332</f>
        <v>2547</v>
      </c>
      <c r="X8" s="111">
        <f t="shared" si="11"/>
        <v>1.6859689257458775E-3</v>
      </c>
      <c r="Y8" s="77">
        <f>County!U332</f>
        <v>599</v>
      </c>
      <c r="Z8" s="111">
        <f t="shared" si="12"/>
        <v>3.9650388163399317E-4</v>
      </c>
      <c r="AA8" s="77">
        <f>County!V332</f>
        <v>0</v>
      </c>
      <c r="AB8" s="111">
        <f t="shared" si="13"/>
        <v>0</v>
      </c>
      <c r="AC8" s="77">
        <f>County!W332</f>
        <v>0</v>
      </c>
      <c r="AD8" s="111">
        <f t="shared" si="14"/>
        <v>0</v>
      </c>
      <c r="AE8" s="77">
        <f>County!X332</f>
        <v>2809</v>
      </c>
      <c r="AF8" s="111">
        <f t="shared" si="15"/>
        <v>1.8593980025206791E-3</v>
      </c>
      <c r="AG8" s="77">
        <f>County!Y332</f>
        <v>244</v>
      </c>
      <c r="AH8" s="111">
        <f t="shared" si="16"/>
        <v>1.6151410203454813E-4</v>
      </c>
      <c r="AI8" s="77">
        <f>County!Z332</f>
        <v>0</v>
      </c>
      <c r="AJ8" s="111">
        <f t="shared" si="17"/>
        <v>0</v>
      </c>
      <c r="AK8" s="77">
        <f>County!AA332</f>
        <v>0</v>
      </c>
      <c r="AL8" s="111">
        <f t="shared" si="18"/>
        <v>0</v>
      </c>
      <c r="AM8" s="77">
        <f>County!AB332</f>
        <v>669</v>
      </c>
      <c r="AN8" s="111">
        <f t="shared" si="19"/>
        <v>4.4283989451275699E-4</v>
      </c>
      <c r="AO8" s="77">
        <f>County!AC332</f>
        <v>0</v>
      </c>
      <c r="AP8" s="111">
        <f t="shared" si="20"/>
        <v>0</v>
      </c>
      <c r="AQ8" s="77">
        <f>County!AD332</f>
        <v>557</v>
      </c>
      <c r="AR8" s="111">
        <f t="shared" si="21"/>
        <v>3.6870227390673485E-4</v>
      </c>
      <c r="AS8" s="77">
        <f>County!AE332</f>
        <v>375</v>
      </c>
      <c r="AT8" s="111">
        <f t="shared" si="21"/>
        <v>2.4822864042194895E-4</v>
      </c>
      <c r="AU8" s="77">
        <f>County!AF332</f>
        <v>0</v>
      </c>
      <c r="AV8" s="111">
        <f t="shared" si="22"/>
        <v>0</v>
      </c>
      <c r="AW8" s="77">
        <f>County!AG332</f>
        <v>0</v>
      </c>
      <c r="AX8" s="111">
        <f t="shared" si="22"/>
        <v>0</v>
      </c>
      <c r="AY8" s="77">
        <f>County!AH332</f>
        <v>0</v>
      </c>
      <c r="AZ8" s="111">
        <f t="shared" si="23"/>
        <v>0</v>
      </c>
      <c r="BA8" s="77">
        <f>County!AI332</f>
        <v>0</v>
      </c>
      <c r="BB8" s="111">
        <f t="shared" si="24"/>
        <v>0</v>
      </c>
      <c r="BC8" s="77">
        <f>County!AJ332</f>
        <v>0</v>
      </c>
      <c r="BD8" s="111">
        <f t="shared" si="25"/>
        <v>0</v>
      </c>
      <c r="BE8" s="61"/>
      <c r="BF8" s="50" t="str">
        <f t="shared" si="28"/>
        <v>Colorado</v>
      </c>
      <c r="BG8" s="50" t="s">
        <v>1627</v>
      </c>
      <c r="BI8" s="51">
        <f>RANK(Q8,(K8:P8,Q8:X8,AC8:AV8))</f>
        <v>4</v>
      </c>
      <c r="BJ8" s="51">
        <f>RANK(S8,(K8:P8,Q8:X8,AC8:AV8))</f>
        <v>5</v>
      </c>
      <c r="BK8" s="51">
        <f>RANK(W8,(K8:P8,Q8:X8,AC8:AV8))</f>
        <v>8</v>
      </c>
      <c r="BL8" s="51">
        <f>RANK(U8,(K8:P8,Q8:X8,AC8:AV8))</f>
        <v>6</v>
      </c>
      <c r="BN8" s="50">
        <v>8</v>
      </c>
    </row>
    <row r="9" spans="1:66" s="37" customFormat="1" x14ac:dyDescent="0.2">
      <c r="A9" s="37" t="s">
        <v>1194</v>
      </c>
      <c r="B9" s="37">
        <f t="shared" si="0"/>
        <v>8</v>
      </c>
      <c r="C9" s="40">
        <f t="shared" si="26"/>
        <v>1392614</v>
      </c>
      <c r="D9" s="39">
        <v>8</v>
      </c>
      <c r="E9" s="39"/>
      <c r="F9" s="89">
        <f t="shared" si="1"/>
        <v>1</v>
      </c>
      <c r="G9" s="89">
        <f t="shared" si="2"/>
        <v>2</v>
      </c>
      <c r="H9" s="89">
        <f t="shared" si="3"/>
        <v>3</v>
      </c>
      <c r="I9" s="1">
        <f t="shared" si="27"/>
        <v>252631</v>
      </c>
      <c r="J9" s="41">
        <f t="shared" si="4"/>
        <v>0.18140776984864435</v>
      </c>
      <c r="K9" s="40">
        <f>County!N342</f>
        <v>735740</v>
      </c>
      <c r="L9" s="41">
        <f t="shared" si="5"/>
        <v>0.52831581471965672</v>
      </c>
      <c r="M9" s="40">
        <f>County!O342</f>
        <v>483109</v>
      </c>
      <c r="N9" s="41">
        <f t="shared" si="6"/>
        <v>0.34690804487101234</v>
      </c>
      <c r="O9" s="78">
        <f>County!P342</f>
        <v>139523</v>
      </c>
      <c r="P9" s="41">
        <f t="shared" si="7"/>
        <v>0.10018784817616368</v>
      </c>
      <c r="Q9" s="78">
        <f>County!Q342</f>
        <v>24321</v>
      </c>
      <c r="R9" s="41">
        <f t="shared" si="8"/>
        <v>1.7464279405492118E-2</v>
      </c>
      <c r="S9" s="40">
        <f>County!R342</f>
        <v>5788</v>
      </c>
      <c r="T9" s="41">
        <f t="shared" si="9"/>
        <v>4.1562127050280978E-3</v>
      </c>
      <c r="U9" s="78">
        <f>County!S342</f>
        <v>2425</v>
      </c>
      <c r="V9" s="79">
        <f t="shared" si="10"/>
        <v>1.7413296146670937E-3</v>
      </c>
      <c r="W9" s="78">
        <f>County!T342</f>
        <v>1703</v>
      </c>
      <c r="X9" s="79">
        <f t="shared" si="11"/>
        <v>1.2228801376404374E-3</v>
      </c>
      <c r="Y9" s="78">
        <f>County!U342</f>
        <v>0</v>
      </c>
      <c r="Z9" s="79">
        <f t="shared" si="12"/>
        <v>0</v>
      </c>
      <c r="AA9" s="78">
        <f>County!V342</f>
        <v>0</v>
      </c>
      <c r="AB9" s="79">
        <f t="shared" si="13"/>
        <v>0</v>
      </c>
      <c r="AC9" s="78">
        <f>County!W342</f>
        <v>1</v>
      </c>
      <c r="AD9" s="79">
        <f t="shared" si="14"/>
        <v>7.1807406790395611E-7</v>
      </c>
      <c r="AE9" s="78">
        <f>County!X342</f>
        <v>0</v>
      </c>
      <c r="AF9" s="79">
        <f t="shared" si="15"/>
        <v>0</v>
      </c>
      <c r="AG9" s="78">
        <f>County!Y342</f>
        <v>4</v>
      </c>
      <c r="AH9" s="79">
        <f t="shared" si="16"/>
        <v>2.8722962716158244E-6</v>
      </c>
      <c r="AI9" s="78">
        <f>County!Z342</f>
        <v>0</v>
      </c>
      <c r="AJ9" s="79">
        <f t="shared" si="17"/>
        <v>0</v>
      </c>
      <c r="AK9" s="78">
        <f>County!AA342</f>
        <v>0</v>
      </c>
      <c r="AL9" s="79">
        <f t="shared" si="18"/>
        <v>0</v>
      </c>
      <c r="AM9" s="78">
        <f>County!AB342</f>
        <v>0</v>
      </c>
      <c r="AN9" s="79">
        <f t="shared" si="19"/>
        <v>0</v>
      </c>
      <c r="AO9" s="78">
        <f>County!AC342</f>
        <v>0</v>
      </c>
      <c r="AP9" s="79">
        <f t="shared" si="20"/>
        <v>0</v>
      </c>
      <c r="AQ9" s="78">
        <f>County!AD342</f>
        <v>0</v>
      </c>
      <c r="AR9" s="79">
        <f t="shared" si="21"/>
        <v>0</v>
      </c>
      <c r="AS9" s="78">
        <f>County!AE342</f>
        <v>0</v>
      </c>
      <c r="AT9" s="79">
        <f t="shared" si="21"/>
        <v>0</v>
      </c>
      <c r="AU9" s="78">
        <f>County!AF342</f>
        <v>0</v>
      </c>
      <c r="AV9" s="79">
        <f t="shared" si="22"/>
        <v>0</v>
      </c>
      <c r="AW9" s="78">
        <f>County!AG342</f>
        <v>0</v>
      </c>
      <c r="AX9" s="79">
        <f t="shared" si="22"/>
        <v>0</v>
      </c>
      <c r="AY9" s="78">
        <f>County!AH342</f>
        <v>0</v>
      </c>
      <c r="AZ9" s="79">
        <f t="shared" si="23"/>
        <v>0</v>
      </c>
      <c r="BA9" s="78">
        <f>County!AI342</f>
        <v>0</v>
      </c>
      <c r="BB9" s="79">
        <f t="shared" si="24"/>
        <v>0</v>
      </c>
      <c r="BC9" s="78">
        <f>County!AJ342</f>
        <v>0</v>
      </c>
      <c r="BD9" s="79">
        <f t="shared" si="25"/>
        <v>0</v>
      </c>
      <c r="BE9" s="62"/>
      <c r="BF9" s="37" t="str">
        <f t="shared" si="28"/>
        <v>Connecticut</v>
      </c>
      <c r="BG9" s="37" t="s">
        <v>1195</v>
      </c>
      <c r="BI9" s="38">
        <f>RANK(Q9,(K9:P9,Q9:X9,AC9:AV9))</f>
        <v>4</v>
      </c>
      <c r="BJ9" s="38">
        <f>RANK(S9,(K9:P9,Q9:X9,AC9:AV9))</f>
        <v>5</v>
      </c>
      <c r="BK9" s="38">
        <f>RANK(W9,(K9:P9,Q9:X9,AC9:AV9))</f>
        <v>7</v>
      </c>
      <c r="BL9" s="38">
        <f>RANK(U9,(K9:P9,Q9:X9,AC9:AV9))</f>
        <v>6</v>
      </c>
      <c r="BN9" s="37">
        <v>9</v>
      </c>
    </row>
    <row r="10" spans="1:66" s="50" customFormat="1" x14ac:dyDescent="0.2">
      <c r="A10" s="50" t="s">
        <v>1263</v>
      </c>
      <c r="B10" s="50">
        <f t="shared" si="0"/>
        <v>3</v>
      </c>
      <c r="C10" s="53">
        <f t="shared" si="26"/>
        <v>271084</v>
      </c>
      <c r="D10" s="52">
        <v>3</v>
      </c>
      <c r="E10" s="52"/>
      <c r="F10" s="88">
        <f t="shared" si="1"/>
        <v>1</v>
      </c>
      <c r="G10" s="88">
        <f t="shared" si="2"/>
        <v>2</v>
      </c>
      <c r="H10" s="88">
        <f t="shared" si="3"/>
        <v>3</v>
      </c>
      <c r="I10" s="53">
        <f t="shared" si="27"/>
        <v>41293</v>
      </c>
      <c r="J10" s="54">
        <f t="shared" si="4"/>
        <v>0.1523254784494843</v>
      </c>
      <c r="K10" s="53">
        <f>County!N347</f>
        <v>140355</v>
      </c>
      <c r="L10" s="54">
        <f t="shared" si="5"/>
        <v>0.51775464431689067</v>
      </c>
      <c r="M10" s="53">
        <f>County!O347</f>
        <v>99062</v>
      </c>
      <c r="N10" s="54">
        <f t="shared" si="6"/>
        <v>0.36542916586740642</v>
      </c>
      <c r="O10" s="77">
        <f>County!P347</f>
        <v>28719</v>
      </c>
      <c r="P10" s="54">
        <f t="shared" si="7"/>
        <v>0.10594133183810184</v>
      </c>
      <c r="Q10" s="77">
        <f>County!Q347</f>
        <v>156</v>
      </c>
      <c r="R10" s="54">
        <f t="shared" si="8"/>
        <v>5.7546738280385412E-4</v>
      </c>
      <c r="S10" s="53">
        <f>County!R347</f>
        <v>2052</v>
      </c>
      <c r="T10" s="54">
        <f t="shared" si="9"/>
        <v>7.569609419958389E-3</v>
      </c>
      <c r="U10" s="77">
        <f>County!S347</f>
        <v>348</v>
      </c>
      <c r="V10" s="111">
        <f t="shared" si="10"/>
        <v>1.2837349308701361E-3</v>
      </c>
      <c r="W10" s="77">
        <f>County!T347</f>
        <v>274</v>
      </c>
      <c r="X10" s="111">
        <f t="shared" si="11"/>
        <v>1.0107568133862566E-3</v>
      </c>
      <c r="Y10" s="77">
        <f>County!U347</f>
        <v>0</v>
      </c>
      <c r="Z10" s="111">
        <f t="shared" si="12"/>
        <v>0</v>
      </c>
      <c r="AA10" s="77">
        <f>County!V347</f>
        <v>0</v>
      </c>
      <c r="AB10" s="111">
        <f t="shared" si="13"/>
        <v>0</v>
      </c>
      <c r="AC10" s="77">
        <f>County!W347</f>
        <v>116</v>
      </c>
      <c r="AD10" s="111">
        <f t="shared" si="14"/>
        <v>4.2791164362337872E-4</v>
      </c>
      <c r="AE10" s="77">
        <f>County!X347</f>
        <v>0</v>
      </c>
      <c r="AF10" s="111">
        <f t="shared" si="15"/>
        <v>0</v>
      </c>
      <c r="AG10" s="77">
        <f>County!Y347</f>
        <v>1</v>
      </c>
      <c r="AH10" s="111">
        <f t="shared" si="16"/>
        <v>3.6888934795118854E-6</v>
      </c>
      <c r="AI10" s="77">
        <f>County!Z347</f>
        <v>0</v>
      </c>
      <c r="AJ10" s="111">
        <f t="shared" si="17"/>
        <v>0</v>
      </c>
      <c r="AK10" s="77">
        <f>County!AA347</f>
        <v>0</v>
      </c>
      <c r="AL10" s="111">
        <f t="shared" si="18"/>
        <v>0</v>
      </c>
      <c r="AM10" s="77">
        <f>County!AB347</f>
        <v>1</v>
      </c>
      <c r="AN10" s="111">
        <f t="shared" si="19"/>
        <v>3.6888934795118854E-6</v>
      </c>
      <c r="AO10" s="77">
        <f>County!AC347</f>
        <v>0</v>
      </c>
      <c r="AP10" s="111">
        <f t="shared" si="20"/>
        <v>0</v>
      </c>
      <c r="AQ10" s="77">
        <f>County!AD347</f>
        <v>0</v>
      </c>
      <c r="AR10" s="111">
        <f t="shared" si="21"/>
        <v>0</v>
      </c>
      <c r="AS10" s="77">
        <f>County!AE347</f>
        <v>0</v>
      </c>
      <c r="AT10" s="111">
        <f t="shared" si="21"/>
        <v>0</v>
      </c>
      <c r="AU10" s="77">
        <f>County!AF347</f>
        <v>0</v>
      </c>
      <c r="AV10" s="111">
        <f t="shared" si="22"/>
        <v>0</v>
      </c>
      <c r="AW10" s="77">
        <f>County!AG347</f>
        <v>0</v>
      </c>
      <c r="AX10" s="111">
        <f t="shared" si="22"/>
        <v>0</v>
      </c>
      <c r="AY10" s="77">
        <f>County!AH347</f>
        <v>0</v>
      </c>
      <c r="AZ10" s="111">
        <f t="shared" si="23"/>
        <v>0</v>
      </c>
      <c r="BA10" s="77">
        <f>County!AI347</f>
        <v>0</v>
      </c>
      <c r="BB10" s="111">
        <f t="shared" si="24"/>
        <v>0</v>
      </c>
      <c r="BC10" s="77">
        <f>County!AJ347</f>
        <v>0</v>
      </c>
      <c r="BD10" s="111">
        <f t="shared" si="25"/>
        <v>0</v>
      </c>
      <c r="BE10" s="61"/>
      <c r="BF10" s="50" t="str">
        <f t="shared" si="28"/>
        <v>Delaware</v>
      </c>
      <c r="BG10" s="50" t="s">
        <v>924</v>
      </c>
      <c r="BI10" s="51">
        <f>RANK(Q10,(K10:P10,Q10:X10,AC10:AV10))</f>
        <v>7</v>
      </c>
      <c r="BJ10" s="51">
        <f>RANK(S10,(K10:P10,Q10:X10,AC10:AV10))</f>
        <v>4</v>
      </c>
      <c r="BK10" s="51">
        <f>RANK(W10,(K10:P10,Q10:X10,AC10:AV10))</f>
        <v>6</v>
      </c>
      <c r="BL10" s="51">
        <f>RANK(U10,(K10:P10,Q10:X10,AC10:AV10))</f>
        <v>5</v>
      </c>
      <c r="BN10" s="50">
        <v>10</v>
      </c>
    </row>
    <row r="11" spans="1:66" s="37" customFormat="1" x14ac:dyDescent="0.2">
      <c r="A11" s="43" t="s">
        <v>287</v>
      </c>
      <c r="B11" s="43">
        <f t="shared" si="0"/>
        <v>3</v>
      </c>
      <c r="C11" s="40">
        <f t="shared" si="26"/>
        <v>185726</v>
      </c>
      <c r="D11" s="39">
        <v>3</v>
      </c>
      <c r="E11" s="39"/>
      <c r="F11" s="89">
        <f t="shared" si="1"/>
        <v>1</v>
      </c>
      <c r="G11" s="89">
        <f t="shared" si="2"/>
        <v>2</v>
      </c>
      <c r="H11" s="89">
        <f t="shared" si="3"/>
        <v>4</v>
      </c>
      <c r="I11" s="1">
        <f t="shared" si="27"/>
        <v>140881</v>
      </c>
      <c r="J11" s="41">
        <f t="shared" si="4"/>
        <v>0.75854215349493337</v>
      </c>
      <c r="K11" s="40">
        <f>County!N349</f>
        <v>158220</v>
      </c>
      <c r="L11" s="41">
        <f t="shared" si="5"/>
        <v>0.85190011091608064</v>
      </c>
      <c r="M11" s="40">
        <f>County!O349</f>
        <v>17339</v>
      </c>
      <c r="N11" s="41">
        <f t="shared" si="6"/>
        <v>9.3357957421147275E-2</v>
      </c>
      <c r="O11" s="78">
        <f>County!P349</f>
        <v>3611</v>
      </c>
      <c r="P11" s="41">
        <f t="shared" si="7"/>
        <v>1.9442619773214306E-2</v>
      </c>
      <c r="Q11" s="78">
        <f>County!Q349</f>
        <v>4780</v>
      </c>
      <c r="R11" s="41">
        <f t="shared" si="8"/>
        <v>2.573683813790207E-2</v>
      </c>
      <c r="S11" s="40">
        <f>County!R349</f>
        <v>588</v>
      </c>
      <c r="T11" s="41">
        <f t="shared" si="9"/>
        <v>3.1659541475076189E-3</v>
      </c>
      <c r="U11" s="78">
        <f>County!S349</f>
        <v>0</v>
      </c>
      <c r="V11" s="79">
        <f t="shared" si="10"/>
        <v>0</v>
      </c>
      <c r="W11" s="78">
        <f>County!T349</f>
        <v>283</v>
      </c>
      <c r="X11" s="79">
        <f t="shared" si="11"/>
        <v>1.5237500403820683E-3</v>
      </c>
      <c r="Y11" s="78">
        <f>County!U349</f>
        <v>0</v>
      </c>
      <c r="Z11" s="79">
        <f t="shared" si="12"/>
        <v>0</v>
      </c>
      <c r="AA11" s="78">
        <f>County!V349</f>
        <v>0</v>
      </c>
      <c r="AB11" s="79">
        <f t="shared" si="13"/>
        <v>0</v>
      </c>
      <c r="AC11" s="78">
        <f>County!W349</f>
        <v>648</v>
      </c>
      <c r="AD11" s="79">
        <f t="shared" si="14"/>
        <v>3.4890106931716614E-3</v>
      </c>
      <c r="AE11" s="78">
        <f>County!X349</f>
        <v>0</v>
      </c>
      <c r="AF11" s="79">
        <f t="shared" si="15"/>
        <v>0</v>
      </c>
      <c r="AG11" s="78">
        <f>County!Y349</f>
        <v>257</v>
      </c>
      <c r="AH11" s="79">
        <f t="shared" si="16"/>
        <v>1.3837588705943164E-3</v>
      </c>
      <c r="AI11" s="78">
        <f>County!Z349</f>
        <v>0</v>
      </c>
      <c r="AJ11" s="79">
        <f t="shared" si="17"/>
        <v>0</v>
      </c>
      <c r="AK11" s="78">
        <f>County!AA349</f>
        <v>0</v>
      </c>
      <c r="AL11" s="79">
        <f t="shared" si="18"/>
        <v>0</v>
      </c>
      <c r="AM11" s="78">
        <f>County!AB349</f>
        <v>0</v>
      </c>
      <c r="AN11" s="79">
        <f t="shared" si="19"/>
        <v>0</v>
      </c>
      <c r="AO11" s="78">
        <f>County!AC349</f>
        <v>0</v>
      </c>
      <c r="AP11" s="79">
        <f t="shared" si="20"/>
        <v>0</v>
      </c>
      <c r="AQ11" s="78">
        <f>County!AD349</f>
        <v>0</v>
      </c>
      <c r="AR11" s="79">
        <f t="shared" si="21"/>
        <v>0</v>
      </c>
      <c r="AS11" s="78">
        <f>County!AE349</f>
        <v>0</v>
      </c>
      <c r="AT11" s="79">
        <f t="shared" si="21"/>
        <v>0</v>
      </c>
      <c r="AU11" s="78">
        <f>County!AF349</f>
        <v>0</v>
      </c>
      <c r="AV11" s="79">
        <f t="shared" si="22"/>
        <v>0</v>
      </c>
      <c r="AW11" s="78">
        <f>County!AG349</f>
        <v>0</v>
      </c>
      <c r="AX11" s="79">
        <f t="shared" si="22"/>
        <v>0</v>
      </c>
      <c r="AY11" s="78">
        <f>County!AH349</f>
        <v>0</v>
      </c>
      <c r="AZ11" s="79">
        <f t="shared" si="23"/>
        <v>0</v>
      </c>
      <c r="BA11" s="78">
        <f>County!AI349</f>
        <v>0</v>
      </c>
      <c r="BB11" s="79">
        <f t="shared" si="24"/>
        <v>0</v>
      </c>
      <c r="BC11" s="78">
        <f>County!AJ349</f>
        <v>0</v>
      </c>
      <c r="BD11" s="79">
        <f t="shared" si="25"/>
        <v>0</v>
      </c>
      <c r="BE11" s="62"/>
      <c r="BF11" s="37" t="str">
        <f t="shared" si="28"/>
        <v>District of Columbia</v>
      </c>
      <c r="BG11" s="37" t="s">
        <v>1323</v>
      </c>
      <c r="BI11" s="38">
        <f>RANK(Q11,(K11:P11,Q11:X11,AC11:AV11))</f>
        <v>3</v>
      </c>
      <c r="BJ11" s="38">
        <f>RANK(S11,(K11:P11,Q11:X11,AC11:AV11))</f>
        <v>6</v>
      </c>
      <c r="BK11" s="38">
        <f>RANK(W11,(K11:P11,Q11:X11,AC11:AV11))</f>
        <v>7</v>
      </c>
      <c r="BL11" s="38">
        <f>RANK(U11,(K11:P11,Q11:X11,AC11:AV11))</f>
        <v>17</v>
      </c>
      <c r="BN11" s="37">
        <v>11</v>
      </c>
    </row>
    <row r="12" spans="1:66" s="50" customFormat="1" x14ac:dyDescent="0.2">
      <c r="A12" s="50" t="s">
        <v>288</v>
      </c>
      <c r="B12" s="50">
        <f t="shared" si="0"/>
        <v>25</v>
      </c>
      <c r="C12" s="53">
        <f t="shared" si="26"/>
        <v>5303794</v>
      </c>
      <c r="D12" s="52">
        <v>25</v>
      </c>
      <c r="E12" s="52"/>
      <c r="F12" s="88">
        <f t="shared" si="1"/>
        <v>1</v>
      </c>
      <c r="G12" s="88">
        <f t="shared" si="2"/>
        <v>2</v>
      </c>
      <c r="H12" s="88">
        <f t="shared" si="3"/>
        <v>3</v>
      </c>
      <c r="I12" s="53">
        <f t="shared" si="27"/>
        <v>302334</v>
      </c>
      <c r="J12" s="54">
        <f t="shared" si="4"/>
        <v>5.7003345152545515E-2</v>
      </c>
      <c r="K12" s="53">
        <f>County!N419</f>
        <v>2546870</v>
      </c>
      <c r="L12" s="54">
        <f t="shared" si="5"/>
        <v>0.48019776032025374</v>
      </c>
      <c r="M12" s="53">
        <f>County!O419</f>
        <v>2244536</v>
      </c>
      <c r="N12" s="54">
        <f t="shared" si="6"/>
        <v>0.42319441516770823</v>
      </c>
      <c r="O12" s="77">
        <f>County!P419</f>
        <v>483870</v>
      </c>
      <c r="P12" s="54">
        <f t="shared" si="7"/>
        <v>9.1230918847903977E-2</v>
      </c>
      <c r="Q12" s="77">
        <f>County!Q419</f>
        <v>4101</v>
      </c>
      <c r="R12" s="54">
        <f t="shared" si="8"/>
        <v>7.7322007604367746E-4</v>
      </c>
      <c r="S12" s="53">
        <f>County!R419</f>
        <v>23965</v>
      </c>
      <c r="T12" s="54">
        <f t="shared" si="9"/>
        <v>4.5184635753198563E-3</v>
      </c>
      <c r="U12" s="77">
        <f>County!S419</f>
        <v>0</v>
      </c>
      <c r="V12" s="111">
        <f t="shared" si="10"/>
        <v>0</v>
      </c>
      <c r="W12" s="77">
        <f>County!T419</f>
        <v>418</v>
      </c>
      <c r="X12" s="111">
        <f t="shared" si="11"/>
        <v>7.8811507385090744E-5</v>
      </c>
      <c r="Y12" s="77">
        <f>County!U419</f>
        <v>0</v>
      </c>
      <c r="Z12" s="111">
        <f t="shared" si="12"/>
        <v>0</v>
      </c>
      <c r="AA12" s="77">
        <f>County!V419</f>
        <v>0</v>
      </c>
      <c r="AB12" s="111">
        <f t="shared" si="13"/>
        <v>0</v>
      </c>
      <c r="AC12" s="77">
        <f>County!W419</f>
        <v>0</v>
      </c>
      <c r="AD12" s="111">
        <f t="shared" si="14"/>
        <v>0</v>
      </c>
      <c r="AE12" s="77">
        <f>County!X419</f>
        <v>0</v>
      </c>
      <c r="AF12" s="111">
        <f t="shared" si="15"/>
        <v>0</v>
      </c>
      <c r="AG12" s="77">
        <f>County!Y419</f>
        <v>13</v>
      </c>
      <c r="AH12" s="111">
        <f t="shared" si="16"/>
        <v>2.4510755885315306E-6</v>
      </c>
      <c r="AI12" s="77">
        <f>County!Z419</f>
        <v>0</v>
      </c>
      <c r="AJ12" s="111">
        <f t="shared" si="17"/>
        <v>0</v>
      </c>
      <c r="AK12" s="77">
        <f>County!AA419</f>
        <v>0</v>
      </c>
      <c r="AL12" s="111">
        <f t="shared" si="18"/>
        <v>0</v>
      </c>
      <c r="AM12" s="77">
        <f>County!AB419</f>
        <v>21</v>
      </c>
      <c r="AN12" s="111">
        <f t="shared" si="19"/>
        <v>3.9594297968586261E-6</v>
      </c>
      <c r="AO12" s="77">
        <f>County!AC419</f>
        <v>0</v>
      </c>
      <c r="AP12" s="111">
        <f t="shared" si="20"/>
        <v>0</v>
      </c>
      <c r="AQ12" s="77">
        <f>County!AD419</f>
        <v>0</v>
      </c>
      <c r="AR12" s="111">
        <f t="shared" si="21"/>
        <v>0</v>
      </c>
      <c r="AS12" s="77">
        <f>County!AE419</f>
        <v>0</v>
      </c>
      <c r="AT12" s="111">
        <f t="shared" si="21"/>
        <v>0</v>
      </c>
      <c r="AU12" s="77">
        <f>County!AF419</f>
        <v>0</v>
      </c>
      <c r="AV12" s="111">
        <f t="shared" si="22"/>
        <v>0</v>
      </c>
      <c r="AW12" s="77">
        <f>County!AG419</f>
        <v>0</v>
      </c>
      <c r="AX12" s="111">
        <f t="shared" si="22"/>
        <v>0</v>
      </c>
      <c r="AY12" s="77">
        <f>County!AH419</f>
        <v>0</v>
      </c>
      <c r="AZ12" s="111">
        <f t="shared" si="23"/>
        <v>0</v>
      </c>
      <c r="BA12" s="77">
        <f>County!AI419</f>
        <v>0</v>
      </c>
      <c r="BB12" s="111">
        <f t="shared" si="24"/>
        <v>0</v>
      </c>
      <c r="BC12" s="77">
        <f>County!AJ419</f>
        <v>0</v>
      </c>
      <c r="BD12" s="111">
        <f t="shared" si="25"/>
        <v>0</v>
      </c>
      <c r="BE12" s="61"/>
      <c r="BF12" s="50" t="str">
        <f t="shared" si="28"/>
        <v>Florida</v>
      </c>
      <c r="BG12" s="50" t="s">
        <v>308</v>
      </c>
      <c r="BI12" s="51">
        <f>RANK(Q12,(K12:P12,Q12:X12,AC12:AV12))</f>
        <v>5</v>
      </c>
      <c r="BJ12" s="51">
        <f>RANK(S12,(K12:P12,Q12:X12,AC12:AV12))</f>
        <v>4</v>
      </c>
      <c r="BK12" s="51">
        <f>RANK(W12,(K12:P12,Q12:X12,AC12:AV12))</f>
        <v>6</v>
      </c>
      <c r="BL12" s="51">
        <f>RANK(U12,(K12:P12,Q12:X12,AC12:AV12))</f>
        <v>17</v>
      </c>
      <c r="BN12" s="50">
        <v>12</v>
      </c>
    </row>
    <row r="13" spans="1:66" s="37" customFormat="1" x14ac:dyDescent="0.2">
      <c r="A13" s="37" t="s">
        <v>3160</v>
      </c>
      <c r="B13" s="37">
        <f t="shared" si="0"/>
        <v>13</v>
      </c>
      <c r="C13" s="40">
        <f t="shared" si="26"/>
        <v>2299071</v>
      </c>
      <c r="D13" s="39"/>
      <c r="E13" s="39">
        <v>13</v>
      </c>
      <c r="F13" s="89">
        <f t="shared" si="1"/>
        <v>2</v>
      </c>
      <c r="G13" s="89">
        <f t="shared" si="2"/>
        <v>1</v>
      </c>
      <c r="H13" s="89">
        <f t="shared" si="3"/>
        <v>3</v>
      </c>
      <c r="I13" s="1">
        <f t="shared" si="27"/>
        <v>26994</v>
      </c>
      <c r="J13" s="41">
        <f t="shared" si="4"/>
        <v>1.1741264188883249E-2</v>
      </c>
      <c r="K13" s="40">
        <f>County!N580</f>
        <v>1053849</v>
      </c>
      <c r="L13" s="41">
        <f t="shared" si="5"/>
        <v>0.45838036319887465</v>
      </c>
      <c r="M13" s="40">
        <f>County!O580</f>
        <v>1080843</v>
      </c>
      <c r="N13" s="41">
        <f t="shared" si="6"/>
        <v>0.47012162738775792</v>
      </c>
      <c r="O13" s="78">
        <f>County!P580</f>
        <v>146337</v>
      </c>
      <c r="P13" s="41">
        <f t="shared" si="7"/>
        <v>6.3650491872586798E-2</v>
      </c>
      <c r="Q13" s="78">
        <f>County!Q580</f>
        <v>0</v>
      </c>
      <c r="R13" s="41">
        <f t="shared" si="8"/>
        <v>0</v>
      </c>
      <c r="S13" s="40">
        <f>County!R580</f>
        <v>17870</v>
      </c>
      <c r="T13" s="41">
        <f t="shared" si="9"/>
        <v>7.772704714208478E-3</v>
      </c>
      <c r="U13" s="78">
        <f>County!S580</f>
        <v>145</v>
      </c>
      <c r="V13" s="79">
        <f t="shared" si="10"/>
        <v>6.3068952633476742E-5</v>
      </c>
      <c r="W13" s="78">
        <f>County!T580</f>
        <v>0</v>
      </c>
      <c r="X13" s="79">
        <f t="shared" si="11"/>
        <v>0</v>
      </c>
      <c r="Y13" s="78">
        <f>County!U580</f>
        <v>0</v>
      </c>
      <c r="Z13" s="79">
        <f t="shared" si="12"/>
        <v>0</v>
      </c>
      <c r="AA13" s="78">
        <f>County!V580</f>
        <v>0</v>
      </c>
      <c r="AB13" s="79">
        <f t="shared" si="13"/>
        <v>0</v>
      </c>
      <c r="AC13" s="78">
        <f>County!W580</f>
        <v>0</v>
      </c>
      <c r="AD13" s="79">
        <f t="shared" si="14"/>
        <v>0</v>
      </c>
      <c r="AE13" s="78">
        <f>County!X580</f>
        <v>15</v>
      </c>
      <c r="AF13" s="79">
        <f t="shared" si="15"/>
        <v>6.5243744103596628E-6</v>
      </c>
      <c r="AG13" s="78">
        <f>County!Y580</f>
        <v>12</v>
      </c>
      <c r="AH13" s="79">
        <f t="shared" si="16"/>
        <v>5.21949952828773E-6</v>
      </c>
      <c r="AI13" s="78">
        <f>County!Z580</f>
        <v>0</v>
      </c>
      <c r="AJ13" s="79">
        <f t="shared" si="17"/>
        <v>0</v>
      </c>
      <c r="AK13" s="78">
        <f>County!AA580</f>
        <v>0</v>
      </c>
      <c r="AL13" s="79">
        <f t="shared" si="18"/>
        <v>0</v>
      </c>
      <c r="AM13" s="78">
        <f>County!AB580</f>
        <v>0</v>
      </c>
      <c r="AN13" s="79">
        <f t="shared" si="19"/>
        <v>0</v>
      </c>
      <c r="AO13" s="78">
        <f>County!AC580</f>
        <v>0</v>
      </c>
      <c r="AP13" s="79">
        <f t="shared" si="20"/>
        <v>0</v>
      </c>
      <c r="AQ13" s="78">
        <f>County!AD580</f>
        <v>0</v>
      </c>
      <c r="AR13" s="79">
        <f t="shared" si="21"/>
        <v>0</v>
      </c>
      <c r="AS13" s="78">
        <f>County!AE580</f>
        <v>0</v>
      </c>
      <c r="AT13" s="79">
        <f t="shared" si="21"/>
        <v>0</v>
      </c>
      <c r="AU13" s="78">
        <f>County!AF580</f>
        <v>0</v>
      </c>
      <c r="AV13" s="79">
        <f t="shared" si="22"/>
        <v>0</v>
      </c>
      <c r="AW13" s="78">
        <f>County!AG580</f>
        <v>0</v>
      </c>
      <c r="AX13" s="79">
        <f t="shared" si="22"/>
        <v>0</v>
      </c>
      <c r="AY13" s="78">
        <f>County!AH580</f>
        <v>0</v>
      </c>
      <c r="AZ13" s="79">
        <f t="shared" si="23"/>
        <v>0</v>
      </c>
      <c r="BA13" s="78">
        <f>County!AI580</f>
        <v>0</v>
      </c>
      <c r="BB13" s="79">
        <f t="shared" si="24"/>
        <v>0</v>
      </c>
      <c r="BC13" s="78">
        <f>County!AJ580</f>
        <v>0</v>
      </c>
      <c r="BD13" s="79">
        <f t="shared" si="25"/>
        <v>0</v>
      </c>
      <c r="BE13" s="62"/>
      <c r="BF13" s="37" t="str">
        <f t="shared" si="28"/>
        <v>Georgia</v>
      </c>
      <c r="BG13" s="37" t="s">
        <v>3161</v>
      </c>
      <c r="BI13" s="38">
        <f>RANK(Q13,(K13:P13,Q13:X13,AC13:AV13))</f>
        <v>15</v>
      </c>
      <c r="BJ13" s="38">
        <f>RANK(S13,(K13:P13,Q13:X13,AC13:AV13))</f>
        <v>4</v>
      </c>
      <c r="BK13" s="38">
        <f>RANK(W13,(K13:P13,Q13:X13,AC13:AV13))</f>
        <v>15</v>
      </c>
      <c r="BL13" s="38">
        <f>RANK(U13,(K13:P13,Q13:X13,AC13:AV13))</f>
        <v>5</v>
      </c>
      <c r="BN13" s="37">
        <v>13</v>
      </c>
    </row>
    <row r="14" spans="1:66" s="50" customFormat="1" x14ac:dyDescent="0.2">
      <c r="A14" s="50" t="s">
        <v>3074</v>
      </c>
      <c r="B14" s="50">
        <f t="shared" si="0"/>
        <v>4</v>
      </c>
      <c r="C14" s="53">
        <f t="shared" si="26"/>
        <v>360120</v>
      </c>
      <c r="D14" s="52">
        <v>4</v>
      </c>
      <c r="E14" s="52"/>
      <c r="F14" s="88">
        <f t="shared" si="1"/>
        <v>1</v>
      </c>
      <c r="G14" s="88">
        <f t="shared" si="2"/>
        <v>2</v>
      </c>
      <c r="H14" s="88">
        <f t="shared" si="3"/>
        <v>3</v>
      </c>
      <c r="I14" s="53">
        <f t="shared" si="27"/>
        <v>91069</v>
      </c>
      <c r="J14" s="54">
        <f t="shared" si="4"/>
        <v>0.25288514939464624</v>
      </c>
      <c r="K14" s="53">
        <f>County!N586</f>
        <v>205012</v>
      </c>
      <c r="L14" s="54">
        <f t="shared" si="5"/>
        <v>0.56928801510607574</v>
      </c>
      <c r="M14" s="53">
        <f>County!O586</f>
        <v>113943</v>
      </c>
      <c r="N14" s="54">
        <f t="shared" si="6"/>
        <v>0.3164028657114295</v>
      </c>
      <c r="O14" s="77">
        <f>County!P586</f>
        <v>27358</v>
      </c>
      <c r="P14" s="54">
        <f t="shared" si="7"/>
        <v>7.596912140397645E-2</v>
      </c>
      <c r="Q14" s="77">
        <f>County!Q586</f>
        <v>10386</v>
      </c>
      <c r="R14" s="54">
        <f t="shared" si="8"/>
        <v>2.8840386537820728E-2</v>
      </c>
      <c r="S14" s="53">
        <f>County!R586</f>
        <v>2493</v>
      </c>
      <c r="T14" s="54">
        <f t="shared" si="9"/>
        <v>6.9226924358547154E-3</v>
      </c>
      <c r="U14" s="77">
        <f>County!S586</f>
        <v>358</v>
      </c>
      <c r="V14" s="111">
        <f t="shared" si="10"/>
        <v>9.9411307341997109E-4</v>
      </c>
      <c r="W14" s="77">
        <f>County!T586</f>
        <v>570</v>
      </c>
      <c r="X14" s="111">
        <f t="shared" si="11"/>
        <v>1.582805731422859E-3</v>
      </c>
      <c r="Y14" s="77">
        <f>County!U586</f>
        <v>0</v>
      </c>
      <c r="Z14" s="111">
        <f t="shared" si="12"/>
        <v>0</v>
      </c>
      <c r="AA14" s="77">
        <f>County!V586</f>
        <v>0</v>
      </c>
      <c r="AB14" s="111">
        <f t="shared" si="13"/>
        <v>0</v>
      </c>
      <c r="AC14" s="77">
        <f>County!W586</f>
        <v>0</v>
      </c>
      <c r="AD14" s="111">
        <f t="shared" si="14"/>
        <v>0</v>
      </c>
      <c r="AE14" s="77">
        <f>County!X586</f>
        <v>0</v>
      </c>
      <c r="AF14" s="111">
        <f t="shared" si="15"/>
        <v>0</v>
      </c>
      <c r="AG14" s="77">
        <f>County!Y586</f>
        <v>0</v>
      </c>
      <c r="AH14" s="111">
        <f t="shared" si="16"/>
        <v>0</v>
      </c>
      <c r="AI14" s="77">
        <f>County!Z586</f>
        <v>0</v>
      </c>
      <c r="AJ14" s="111">
        <f t="shared" si="17"/>
        <v>0</v>
      </c>
      <c r="AK14" s="77">
        <f>County!AA586</f>
        <v>0</v>
      </c>
      <c r="AL14" s="111">
        <f t="shared" si="18"/>
        <v>0</v>
      </c>
      <c r="AM14" s="77">
        <f>County!AB586</f>
        <v>0</v>
      </c>
      <c r="AN14" s="111">
        <f t="shared" si="19"/>
        <v>0</v>
      </c>
      <c r="AO14" s="77">
        <f>County!AC586</f>
        <v>0</v>
      </c>
      <c r="AP14" s="111">
        <f t="shared" si="20"/>
        <v>0</v>
      </c>
      <c r="AQ14" s="77">
        <f>County!AD586</f>
        <v>0</v>
      </c>
      <c r="AR14" s="111">
        <f t="shared" si="21"/>
        <v>0</v>
      </c>
      <c r="AS14" s="77">
        <f>County!AE586</f>
        <v>0</v>
      </c>
      <c r="AT14" s="111">
        <f t="shared" si="21"/>
        <v>0</v>
      </c>
      <c r="AU14" s="77">
        <f>County!AF586</f>
        <v>0</v>
      </c>
      <c r="AV14" s="111">
        <f t="shared" si="22"/>
        <v>0</v>
      </c>
      <c r="AW14" s="77">
        <f>County!AG586</f>
        <v>0</v>
      </c>
      <c r="AX14" s="111">
        <f t="shared" si="22"/>
        <v>0</v>
      </c>
      <c r="AY14" s="77">
        <f>County!AH586</f>
        <v>0</v>
      </c>
      <c r="AZ14" s="111">
        <f t="shared" si="23"/>
        <v>0</v>
      </c>
      <c r="BA14" s="77">
        <f>County!AI586</f>
        <v>0</v>
      </c>
      <c r="BB14" s="111">
        <f t="shared" si="24"/>
        <v>0</v>
      </c>
      <c r="BC14" s="77">
        <f>County!AJ586</f>
        <v>0</v>
      </c>
      <c r="BD14" s="111">
        <f t="shared" si="25"/>
        <v>0</v>
      </c>
      <c r="BE14" s="61"/>
      <c r="BF14" s="50" t="str">
        <f t="shared" si="28"/>
        <v>Hawaii</v>
      </c>
      <c r="BG14" s="50" t="s">
        <v>2437</v>
      </c>
      <c r="BI14" s="51">
        <f>RANK(Q14,(K14:P14,Q14:X14,AC14:AV14))</f>
        <v>4</v>
      </c>
      <c r="BJ14" s="51">
        <f>RANK(S14,(K14:P14,Q14:X14,AC14:AV14))</f>
        <v>5</v>
      </c>
      <c r="BK14" s="51">
        <f>RANK(W14,(K14:P14,Q14:X14,AC14:AV14))</f>
        <v>6</v>
      </c>
      <c r="BL14" s="51">
        <f>RANK(U14,(K14:P14,Q14:X14,AC14:AV14))</f>
        <v>7</v>
      </c>
      <c r="BN14" s="50">
        <v>15</v>
      </c>
    </row>
    <row r="15" spans="1:66" s="37" customFormat="1" x14ac:dyDescent="0.2">
      <c r="A15" s="37" t="s">
        <v>2519</v>
      </c>
      <c r="B15" s="37">
        <f t="shared" si="0"/>
        <v>4</v>
      </c>
      <c r="C15" s="40">
        <f t="shared" si="26"/>
        <v>491719</v>
      </c>
      <c r="D15" s="39"/>
      <c r="E15" s="39">
        <v>4</v>
      </c>
      <c r="F15" s="89">
        <f t="shared" si="1"/>
        <v>2</v>
      </c>
      <c r="G15" s="89">
        <f t="shared" si="2"/>
        <v>1</v>
      </c>
      <c r="H15" s="89">
        <f t="shared" si="3"/>
        <v>3</v>
      </c>
      <c r="I15" s="1">
        <f t="shared" si="27"/>
        <v>91152</v>
      </c>
      <c r="J15" s="41">
        <f t="shared" si="4"/>
        <v>0.18537416695307685</v>
      </c>
      <c r="K15" s="40">
        <f>County!N632</f>
        <v>165443</v>
      </c>
      <c r="L15" s="41">
        <f t="shared" si="5"/>
        <v>0.33645842442533236</v>
      </c>
      <c r="M15" s="40">
        <f>County!O632</f>
        <v>256595</v>
      </c>
      <c r="N15" s="41">
        <f t="shared" si="6"/>
        <v>0.52183259137840921</v>
      </c>
      <c r="O15" s="78">
        <f>County!P632</f>
        <v>62518</v>
      </c>
      <c r="P15" s="41">
        <f t="shared" si="7"/>
        <v>0.12714172118628728</v>
      </c>
      <c r="Q15" s="78">
        <f>County!Q632</f>
        <v>0</v>
      </c>
      <c r="R15" s="41">
        <f t="shared" si="8"/>
        <v>0</v>
      </c>
      <c r="S15" s="40">
        <f>County!R632</f>
        <v>3325</v>
      </c>
      <c r="T15" s="41">
        <f t="shared" si="9"/>
        <v>6.7619921133818296E-3</v>
      </c>
      <c r="U15" s="78">
        <f>County!S632</f>
        <v>2230</v>
      </c>
      <c r="V15" s="79">
        <f t="shared" si="10"/>
        <v>4.5351105001027008E-3</v>
      </c>
      <c r="W15" s="78">
        <f>County!T632</f>
        <v>1600</v>
      </c>
      <c r="X15" s="79">
        <f t="shared" si="11"/>
        <v>3.2538909417777228E-3</v>
      </c>
      <c r="Y15" s="78">
        <f>County!U632</f>
        <v>0</v>
      </c>
      <c r="Z15" s="79">
        <f t="shared" si="12"/>
        <v>0</v>
      </c>
      <c r="AA15" s="78">
        <f>County!V632</f>
        <v>0</v>
      </c>
      <c r="AB15" s="79">
        <f t="shared" si="13"/>
        <v>0</v>
      </c>
      <c r="AC15" s="78">
        <f>County!W632</f>
        <v>1</v>
      </c>
      <c r="AD15" s="79">
        <f t="shared" si="14"/>
        <v>2.0336818386110768E-6</v>
      </c>
      <c r="AE15" s="78">
        <f>County!X632</f>
        <v>7</v>
      </c>
      <c r="AF15" s="79">
        <f t="shared" si="15"/>
        <v>1.4235772870277537E-5</v>
      </c>
      <c r="AG15" s="78">
        <f>County!Y632</f>
        <v>0</v>
      </c>
      <c r="AH15" s="79">
        <f t="shared" si="16"/>
        <v>0</v>
      </c>
      <c r="AI15" s="78">
        <f>County!Z632</f>
        <v>0</v>
      </c>
      <c r="AJ15" s="79">
        <f t="shared" si="17"/>
        <v>0</v>
      </c>
      <c r="AK15" s="78">
        <f>County!AA632</f>
        <v>0</v>
      </c>
      <c r="AL15" s="79">
        <f t="shared" si="18"/>
        <v>0</v>
      </c>
      <c r="AM15" s="78">
        <f>County!AB632</f>
        <v>0</v>
      </c>
      <c r="AN15" s="79">
        <f t="shared" si="19"/>
        <v>0</v>
      </c>
      <c r="AO15" s="78">
        <f>County!AC632</f>
        <v>0</v>
      </c>
      <c r="AP15" s="79">
        <f t="shared" si="20"/>
        <v>0</v>
      </c>
      <c r="AQ15" s="78">
        <f>County!AD632</f>
        <v>0</v>
      </c>
      <c r="AR15" s="79">
        <f t="shared" si="21"/>
        <v>0</v>
      </c>
      <c r="AS15" s="78">
        <f>County!AE632</f>
        <v>0</v>
      </c>
      <c r="AT15" s="79">
        <f t="shared" si="21"/>
        <v>0</v>
      </c>
      <c r="AU15" s="78">
        <f>County!AF632</f>
        <v>0</v>
      </c>
      <c r="AV15" s="79">
        <f t="shared" si="22"/>
        <v>0</v>
      </c>
      <c r="AW15" s="78">
        <f>County!AG632</f>
        <v>0</v>
      </c>
      <c r="AX15" s="79">
        <f t="shared" si="22"/>
        <v>0</v>
      </c>
      <c r="AY15" s="78">
        <f>County!AH632</f>
        <v>0</v>
      </c>
      <c r="AZ15" s="79">
        <f t="shared" si="23"/>
        <v>0</v>
      </c>
      <c r="BA15" s="78">
        <f>County!AI632</f>
        <v>0</v>
      </c>
      <c r="BB15" s="79">
        <f t="shared" si="24"/>
        <v>0</v>
      </c>
      <c r="BC15" s="78">
        <f>County!AJ632</f>
        <v>0</v>
      </c>
      <c r="BD15" s="79">
        <f t="shared" si="25"/>
        <v>0</v>
      </c>
      <c r="BE15" s="62"/>
      <c r="BF15" s="37" t="str">
        <f t="shared" si="28"/>
        <v>Idaho</v>
      </c>
      <c r="BG15" s="37" t="s">
        <v>2520</v>
      </c>
      <c r="BI15" s="38">
        <f>RANK(Q15,(K15:P15,Q15:X15,AC15:AV15))</f>
        <v>17</v>
      </c>
      <c r="BJ15" s="38">
        <f>RANK(S15,(K15:P15,Q15:X15,AC15:AV15))</f>
        <v>4</v>
      </c>
      <c r="BK15" s="38">
        <f>RANK(W15,(K15:P15,Q15:X15,AC15:AV15))</f>
        <v>6</v>
      </c>
      <c r="BL15" s="38">
        <f>RANK(U15,(K15:P15,Q15:X15,AC15:AV15))</f>
        <v>5</v>
      </c>
      <c r="BN15" s="37">
        <v>16</v>
      </c>
    </row>
    <row r="16" spans="1:66" s="50" customFormat="1" x14ac:dyDescent="0.2">
      <c r="A16" s="50" t="s">
        <v>2811</v>
      </c>
      <c r="B16" s="50">
        <f t="shared" si="0"/>
        <v>22</v>
      </c>
      <c r="C16" s="53">
        <f t="shared" si="26"/>
        <v>4311391</v>
      </c>
      <c r="D16" s="52">
        <v>22</v>
      </c>
      <c r="E16" s="52"/>
      <c r="F16" s="88">
        <f t="shared" si="1"/>
        <v>1</v>
      </c>
      <c r="G16" s="88">
        <f t="shared" si="2"/>
        <v>2</v>
      </c>
      <c r="H16" s="88">
        <f t="shared" si="3"/>
        <v>3</v>
      </c>
      <c r="I16" s="53">
        <f t="shared" si="27"/>
        <v>754723</v>
      </c>
      <c r="J16" s="54">
        <f t="shared" si="4"/>
        <v>0.17505324847595591</v>
      </c>
      <c r="K16" s="53">
        <f>County!N736</f>
        <v>2341744</v>
      </c>
      <c r="L16" s="54">
        <f t="shared" si="5"/>
        <v>0.54315277830287256</v>
      </c>
      <c r="M16" s="53">
        <f>County!O736</f>
        <v>1587021</v>
      </c>
      <c r="N16" s="54">
        <f t="shared" si="6"/>
        <v>0.36809952982691663</v>
      </c>
      <c r="O16" s="77">
        <f>County!P736</f>
        <v>346408</v>
      </c>
      <c r="P16" s="54">
        <f t="shared" si="7"/>
        <v>8.034715478136871E-2</v>
      </c>
      <c r="Q16" s="77">
        <f>County!Q736</f>
        <v>1447</v>
      </c>
      <c r="R16" s="54">
        <f t="shared" si="8"/>
        <v>3.3562254038197879E-4</v>
      </c>
      <c r="S16" s="53">
        <f>County!R736</f>
        <v>22548</v>
      </c>
      <c r="T16" s="54">
        <f t="shared" si="9"/>
        <v>5.2298666486059837E-3</v>
      </c>
      <c r="U16" s="77">
        <f>County!S736</f>
        <v>7606</v>
      </c>
      <c r="V16" s="111">
        <f t="shared" si="10"/>
        <v>1.7641638162718251E-3</v>
      </c>
      <c r="W16" s="77">
        <f>County!T736</f>
        <v>4606</v>
      </c>
      <c r="X16" s="111">
        <f t="shared" si="11"/>
        <v>1.06833270283303E-3</v>
      </c>
      <c r="Y16" s="77">
        <f>County!U736</f>
        <v>0</v>
      </c>
      <c r="Z16" s="111">
        <f t="shared" si="12"/>
        <v>0</v>
      </c>
      <c r="AA16" s="77">
        <f>County!V736</f>
        <v>0</v>
      </c>
      <c r="AB16" s="111">
        <f t="shared" si="13"/>
        <v>0</v>
      </c>
      <c r="AC16" s="77">
        <f>County!W736</f>
        <v>10</v>
      </c>
      <c r="AD16" s="111">
        <f t="shared" si="14"/>
        <v>2.3194370447959834E-6</v>
      </c>
      <c r="AE16" s="77">
        <f>County!X736</f>
        <v>0</v>
      </c>
      <c r="AF16" s="111">
        <f t="shared" si="15"/>
        <v>0</v>
      </c>
      <c r="AG16" s="77">
        <f>County!Y736</f>
        <v>0</v>
      </c>
      <c r="AH16" s="111">
        <f t="shared" si="16"/>
        <v>0</v>
      </c>
      <c r="AI16" s="77">
        <f>County!Z736</f>
        <v>0</v>
      </c>
      <c r="AJ16" s="111">
        <f t="shared" si="17"/>
        <v>0</v>
      </c>
      <c r="AK16" s="77">
        <f>County!AA736</f>
        <v>0</v>
      </c>
      <c r="AL16" s="111">
        <f t="shared" si="18"/>
        <v>0</v>
      </c>
      <c r="AM16" s="77">
        <f>County!AB736</f>
        <v>0</v>
      </c>
      <c r="AN16" s="111">
        <f t="shared" si="19"/>
        <v>0</v>
      </c>
      <c r="AO16" s="77">
        <f>County!AC736</f>
        <v>0</v>
      </c>
      <c r="AP16" s="111">
        <f t="shared" si="20"/>
        <v>0</v>
      </c>
      <c r="AQ16" s="77">
        <f>County!AD736</f>
        <v>0</v>
      </c>
      <c r="AR16" s="111">
        <f t="shared" si="21"/>
        <v>0</v>
      </c>
      <c r="AS16" s="77">
        <f>County!AE736</f>
        <v>1</v>
      </c>
      <c r="AT16" s="111">
        <f t="shared" si="21"/>
        <v>2.3194370447959835E-7</v>
      </c>
      <c r="AU16" s="77">
        <f>County!AF736</f>
        <v>0</v>
      </c>
      <c r="AV16" s="111">
        <f t="shared" si="22"/>
        <v>0</v>
      </c>
      <c r="AW16" s="77">
        <f>County!AG736</f>
        <v>0</v>
      </c>
      <c r="AX16" s="111">
        <f t="shared" si="22"/>
        <v>0</v>
      </c>
      <c r="AY16" s="77">
        <f>County!AH736</f>
        <v>0</v>
      </c>
      <c r="AZ16" s="111">
        <f t="shared" si="23"/>
        <v>0</v>
      </c>
      <c r="BA16" s="77">
        <f>County!AI736</f>
        <v>0</v>
      </c>
      <c r="BB16" s="111">
        <f t="shared" si="24"/>
        <v>0</v>
      </c>
      <c r="BC16" s="77">
        <f>County!AJ736</f>
        <v>0</v>
      </c>
      <c r="BD16" s="111">
        <f t="shared" si="25"/>
        <v>0</v>
      </c>
      <c r="BE16" s="61"/>
      <c r="BF16" s="50" t="str">
        <f t="shared" si="28"/>
        <v>Illinois</v>
      </c>
      <c r="BG16" s="50" t="s">
        <v>3313</v>
      </c>
      <c r="BI16" s="51">
        <f>RANK(Q16,(K16:P16,Q16:X16,AC16:AV16))</f>
        <v>7</v>
      </c>
      <c r="BJ16" s="51">
        <f>RANK(S16,(K16:P16,Q16:X16,AC16:AV16))</f>
        <v>4</v>
      </c>
      <c r="BK16" s="51">
        <f>RANK(W16,(K16:P16,Q16:X16,AC16:AV16))</f>
        <v>6</v>
      </c>
      <c r="BL16" s="51">
        <f>RANK(U16,(K16:P16,Q16:X16,AC16:AV16))</f>
        <v>5</v>
      </c>
      <c r="BN16" s="50">
        <v>17</v>
      </c>
    </row>
    <row r="17" spans="1:66" s="37" customFormat="1" x14ac:dyDescent="0.2">
      <c r="A17" s="37" t="s">
        <v>3314</v>
      </c>
      <c r="B17" s="37">
        <f t="shared" si="0"/>
        <v>12</v>
      </c>
      <c r="C17" s="40">
        <f t="shared" si="26"/>
        <v>2135842</v>
      </c>
      <c r="D17" s="39"/>
      <c r="E17" s="39">
        <v>12</v>
      </c>
      <c r="F17" s="89">
        <f t="shared" si="1"/>
        <v>2</v>
      </c>
      <c r="G17" s="89">
        <f t="shared" si="2"/>
        <v>1</v>
      </c>
      <c r="H17" s="89">
        <f t="shared" si="3"/>
        <v>3</v>
      </c>
      <c r="I17" s="1">
        <f t="shared" si="27"/>
        <v>119269</v>
      </c>
      <c r="J17" s="41">
        <f t="shared" si="4"/>
        <v>5.5841677427450158E-2</v>
      </c>
      <c r="K17" s="40">
        <f>County!N830</f>
        <v>887424</v>
      </c>
      <c r="L17" s="41">
        <f t="shared" si="5"/>
        <v>0.41549140807231993</v>
      </c>
      <c r="M17" s="40">
        <f>County!O830</f>
        <v>1006693</v>
      </c>
      <c r="N17" s="41">
        <f t="shared" si="6"/>
        <v>0.4713330854997701</v>
      </c>
      <c r="O17" s="78">
        <f>County!P830</f>
        <v>224299</v>
      </c>
      <c r="P17" s="41">
        <f t="shared" si="7"/>
        <v>0.10501666321759756</v>
      </c>
      <c r="Q17" s="78">
        <f>County!Q830</f>
        <v>1121</v>
      </c>
      <c r="R17" s="41">
        <f t="shared" si="8"/>
        <v>5.2485155737175314E-4</v>
      </c>
      <c r="S17" s="40">
        <f>County!R830</f>
        <v>15632</v>
      </c>
      <c r="T17" s="41">
        <f t="shared" si="9"/>
        <v>7.3188934387468738E-3</v>
      </c>
      <c r="U17" s="78">
        <f>County!S830</f>
        <v>453</v>
      </c>
      <c r="V17" s="79">
        <f t="shared" si="10"/>
        <v>2.1209434031168971E-4</v>
      </c>
      <c r="W17" s="78">
        <f>County!T830</f>
        <v>120</v>
      </c>
      <c r="X17" s="79">
        <f t="shared" si="11"/>
        <v>5.6183931208394629E-5</v>
      </c>
      <c r="Y17" s="78">
        <f>County!U830</f>
        <v>0</v>
      </c>
      <c r="Z17" s="79">
        <f t="shared" si="12"/>
        <v>0</v>
      </c>
      <c r="AA17" s="78">
        <f>County!V830</f>
        <v>0</v>
      </c>
      <c r="AB17" s="79">
        <f t="shared" si="13"/>
        <v>0</v>
      </c>
      <c r="AC17" s="78">
        <f>County!W830</f>
        <v>18</v>
      </c>
      <c r="AD17" s="79">
        <f t="shared" si="14"/>
        <v>8.4275896812591944E-6</v>
      </c>
      <c r="AE17" s="78">
        <f>County!X830</f>
        <v>22</v>
      </c>
      <c r="AF17" s="79">
        <f t="shared" si="15"/>
        <v>1.0300387388205683E-5</v>
      </c>
      <c r="AG17" s="78">
        <f>County!Y830</f>
        <v>0</v>
      </c>
      <c r="AH17" s="79">
        <f t="shared" si="16"/>
        <v>0</v>
      </c>
      <c r="AI17" s="78">
        <f>County!Z830</f>
        <v>0</v>
      </c>
      <c r="AJ17" s="79">
        <f t="shared" si="17"/>
        <v>0</v>
      </c>
      <c r="AK17" s="78">
        <f>County!AA830</f>
        <v>0</v>
      </c>
      <c r="AL17" s="79">
        <f t="shared" si="18"/>
        <v>0</v>
      </c>
      <c r="AM17" s="78">
        <f>County!AB830</f>
        <v>60</v>
      </c>
      <c r="AN17" s="79">
        <f t="shared" si="19"/>
        <v>2.8091965604197315E-5</v>
      </c>
      <c r="AO17" s="78">
        <f>County!AC830</f>
        <v>0</v>
      </c>
      <c r="AP17" s="79">
        <f t="shared" si="20"/>
        <v>0</v>
      </c>
      <c r="AQ17" s="78">
        <f>County!AD830</f>
        <v>0</v>
      </c>
      <c r="AR17" s="79">
        <f t="shared" si="21"/>
        <v>0</v>
      </c>
      <c r="AS17" s="78">
        <f>County!AE830</f>
        <v>0</v>
      </c>
      <c r="AT17" s="79">
        <f t="shared" si="21"/>
        <v>0</v>
      </c>
      <c r="AU17" s="78">
        <f>County!AF830</f>
        <v>0</v>
      </c>
      <c r="AV17" s="79">
        <f t="shared" si="22"/>
        <v>0</v>
      </c>
      <c r="AW17" s="78">
        <f>County!AG830</f>
        <v>0</v>
      </c>
      <c r="AX17" s="79">
        <f t="shared" si="22"/>
        <v>0</v>
      </c>
      <c r="AY17" s="78">
        <f>County!AH830</f>
        <v>0</v>
      </c>
      <c r="AZ17" s="79">
        <f t="shared" si="23"/>
        <v>0</v>
      </c>
      <c r="BA17" s="78">
        <f>County!AI830</f>
        <v>0</v>
      </c>
      <c r="BB17" s="79">
        <f t="shared" si="24"/>
        <v>0</v>
      </c>
      <c r="BC17" s="78">
        <f>County!AJ830</f>
        <v>0</v>
      </c>
      <c r="BD17" s="79">
        <f t="shared" si="25"/>
        <v>0</v>
      </c>
      <c r="BE17" s="62"/>
      <c r="BF17" s="37" t="str">
        <f t="shared" si="28"/>
        <v>Indiana</v>
      </c>
      <c r="BG17" s="37" t="s">
        <v>3315</v>
      </c>
      <c r="BI17" s="38">
        <f>RANK(Q17,(K17:P17,Q17:X17,AC17:AV17))</f>
        <v>5</v>
      </c>
      <c r="BJ17" s="38">
        <f>RANK(S17,(K17:P17,Q17:X17,AC17:AV17))</f>
        <v>4</v>
      </c>
      <c r="BK17" s="38">
        <f>RANK(W17,(K17:P17,Q17:X17,AC17:AV17))</f>
        <v>7</v>
      </c>
      <c r="BL17" s="38">
        <f>RANK(U17,(K17:P17,Q17:X17,AC17:AV17))</f>
        <v>6</v>
      </c>
      <c r="BN17" s="37">
        <v>18</v>
      </c>
    </row>
    <row r="18" spans="1:66" s="50" customFormat="1" x14ac:dyDescent="0.2">
      <c r="A18" s="50" t="s">
        <v>2824</v>
      </c>
      <c r="B18" s="50">
        <f t="shared" si="0"/>
        <v>7</v>
      </c>
      <c r="C18" s="53">
        <f t="shared" si="26"/>
        <v>1234075</v>
      </c>
      <c r="D18" s="52">
        <v>7</v>
      </c>
      <c r="E18" s="52"/>
      <c r="F18" s="88">
        <f t="shared" si="1"/>
        <v>1</v>
      </c>
      <c r="G18" s="88">
        <f t="shared" si="2"/>
        <v>2</v>
      </c>
      <c r="H18" s="88">
        <f t="shared" si="3"/>
        <v>3</v>
      </c>
      <c r="I18" s="53">
        <f t="shared" si="27"/>
        <v>127614</v>
      </c>
      <c r="J18" s="54">
        <f t="shared" si="4"/>
        <v>0.10340862589388813</v>
      </c>
      <c r="K18" s="53">
        <f>County!N931</f>
        <v>620258</v>
      </c>
      <c r="L18" s="54">
        <f t="shared" si="5"/>
        <v>0.50260964690152543</v>
      </c>
      <c r="M18" s="53">
        <f>County!O931</f>
        <v>492644</v>
      </c>
      <c r="N18" s="54">
        <f t="shared" si="6"/>
        <v>0.39920102100763732</v>
      </c>
      <c r="O18" s="77">
        <f>County!P931</f>
        <v>105159</v>
      </c>
      <c r="P18" s="54">
        <f t="shared" si="7"/>
        <v>8.5212811214877546E-2</v>
      </c>
      <c r="Q18" s="77">
        <f>County!Q931</f>
        <v>6550</v>
      </c>
      <c r="R18" s="54">
        <f t="shared" si="8"/>
        <v>5.3076190669124647E-3</v>
      </c>
      <c r="S18" s="53">
        <f>County!R931</f>
        <v>2315</v>
      </c>
      <c r="T18" s="54">
        <f t="shared" si="9"/>
        <v>1.8758989526568483E-3</v>
      </c>
      <c r="U18" s="77">
        <f>County!S931</f>
        <v>2229</v>
      </c>
      <c r="V18" s="111">
        <f t="shared" si="10"/>
        <v>1.80621112979357E-3</v>
      </c>
      <c r="W18" s="77">
        <f>County!T931</f>
        <v>3349</v>
      </c>
      <c r="X18" s="111">
        <f t="shared" si="11"/>
        <v>2.7137734740595183E-3</v>
      </c>
      <c r="Y18" s="77">
        <f>County!U931</f>
        <v>0</v>
      </c>
      <c r="Z18" s="111">
        <f t="shared" si="12"/>
        <v>0</v>
      </c>
      <c r="AA18" s="77">
        <f>County!V931</f>
        <v>0</v>
      </c>
      <c r="AB18" s="111">
        <f t="shared" si="13"/>
        <v>0</v>
      </c>
      <c r="AC18" s="77">
        <f>County!W931</f>
        <v>1240</v>
      </c>
      <c r="AD18" s="111">
        <f t="shared" si="14"/>
        <v>1.0048011668658712E-3</v>
      </c>
      <c r="AE18" s="77">
        <f>County!X931</f>
        <v>0</v>
      </c>
      <c r="AF18" s="111">
        <f t="shared" si="15"/>
        <v>0</v>
      </c>
      <c r="AG18" s="77">
        <f>County!Y931</f>
        <v>331</v>
      </c>
      <c r="AH18" s="111">
        <f t="shared" si="16"/>
        <v>2.6821708567145432E-4</v>
      </c>
      <c r="AI18" s="77">
        <f>County!Z931</f>
        <v>0</v>
      </c>
      <c r="AJ18" s="111">
        <f t="shared" si="17"/>
        <v>0</v>
      </c>
      <c r="AK18" s="77">
        <f>County!AA931</f>
        <v>0</v>
      </c>
      <c r="AL18" s="111">
        <f t="shared" si="18"/>
        <v>0</v>
      </c>
      <c r="AM18" s="77">
        <f>County!AB931</f>
        <v>0</v>
      </c>
      <c r="AN18" s="111">
        <f t="shared" si="19"/>
        <v>0</v>
      </c>
      <c r="AO18" s="77">
        <f>County!AC931</f>
        <v>0</v>
      </c>
      <c r="AP18" s="111">
        <f t="shared" si="20"/>
        <v>0</v>
      </c>
      <c r="AQ18" s="77">
        <f>County!AD931</f>
        <v>0</v>
      </c>
      <c r="AR18" s="111">
        <f t="shared" si="21"/>
        <v>0</v>
      </c>
      <c r="AS18" s="77">
        <f>County!AE931</f>
        <v>0</v>
      </c>
      <c r="AT18" s="111">
        <f t="shared" si="21"/>
        <v>0</v>
      </c>
      <c r="AU18" s="77">
        <f>County!AF931</f>
        <v>0</v>
      </c>
      <c r="AV18" s="111">
        <f t="shared" si="22"/>
        <v>0</v>
      </c>
      <c r="AW18" s="77">
        <f>County!AG931</f>
        <v>0</v>
      </c>
      <c r="AX18" s="111">
        <f t="shared" si="22"/>
        <v>0</v>
      </c>
      <c r="AY18" s="77">
        <f>County!AH931</f>
        <v>0</v>
      </c>
      <c r="AZ18" s="111">
        <f t="shared" si="23"/>
        <v>0</v>
      </c>
      <c r="BA18" s="77">
        <f>County!AI931</f>
        <v>0</v>
      </c>
      <c r="BB18" s="111">
        <f t="shared" si="24"/>
        <v>0</v>
      </c>
      <c r="BC18" s="77">
        <f>County!AJ931</f>
        <v>0</v>
      </c>
      <c r="BD18" s="111">
        <f t="shared" si="25"/>
        <v>0</v>
      </c>
      <c r="BE18" s="61"/>
      <c r="BF18" s="50" t="str">
        <f t="shared" si="28"/>
        <v>Iowa</v>
      </c>
      <c r="BG18" s="50" t="s">
        <v>2825</v>
      </c>
      <c r="BI18" s="51">
        <f>RANK(Q18,(K18:P18,Q18:X18,AC18:AV18))</f>
        <v>4</v>
      </c>
      <c r="BJ18" s="51">
        <f>RANK(S18,(K18:P18,Q18:X18,AC18:AV18))</f>
        <v>6</v>
      </c>
      <c r="BK18" s="51">
        <f>RANK(W18,(K18:P18,Q18:X18,AC18:AV18))</f>
        <v>5</v>
      </c>
      <c r="BL18" s="51">
        <f>RANK(U18,(K18:P18,Q18:X18,AC18:AV18))</f>
        <v>7</v>
      </c>
      <c r="BN18" s="50">
        <v>19</v>
      </c>
    </row>
    <row r="19" spans="1:66" s="37" customFormat="1" x14ac:dyDescent="0.2">
      <c r="A19" s="37" t="s">
        <v>2766</v>
      </c>
      <c r="B19" s="37">
        <f t="shared" si="0"/>
        <v>6</v>
      </c>
      <c r="C19" s="40">
        <f t="shared" si="26"/>
        <v>1074300</v>
      </c>
      <c r="D19" s="39"/>
      <c r="E19" s="39">
        <v>6</v>
      </c>
      <c r="F19" s="89">
        <f t="shared" si="1"/>
        <v>2</v>
      </c>
      <c r="G19" s="89">
        <f t="shared" si="2"/>
        <v>1</v>
      </c>
      <c r="H19" s="89">
        <f t="shared" si="3"/>
        <v>3</v>
      </c>
      <c r="I19" s="1">
        <f t="shared" si="27"/>
        <v>195586</v>
      </c>
      <c r="J19" s="41">
        <f t="shared" si="4"/>
        <v>0.18205901517267056</v>
      </c>
      <c r="K19" s="40">
        <f>County!N1038</f>
        <v>387659</v>
      </c>
      <c r="L19" s="41">
        <f t="shared" si="5"/>
        <v>0.3608479940426324</v>
      </c>
      <c r="M19" s="40">
        <f>County!O1038</f>
        <v>583245</v>
      </c>
      <c r="N19" s="41">
        <f t="shared" si="6"/>
        <v>0.54290700921530299</v>
      </c>
      <c r="O19" s="78">
        <f>County!P1038</f>
        <v>92639</v>
      </c>
      <c r="P19" s="41">
        <f t="shared" si="7"/>
        <v>8.6231965000465413E-2</v>
      </c>
      <c r="Q19" s="78">
        <f>County!Q1038</f>
        <v>914</v>
      </c>
      <c r="R19" s="41">
        <f t="shared" si="8"/>
        <v>8.5078655868937913E-4</v>
      </c>
      <c r="S19" s="40">
        <f>County!R1038</f>
        <v>4557</v>
      </c>
      <c r="T19" s="41">
        <f t="shared" si="9"/>
        <v>4.2418318905333707E-3</v>
      </c>
      <c r="U19" s="78">
        <f>County!S1038</f>
        <v>3519</v>
      </c>
      <c r="V19" s="79">
        <f t="shared" si="10"/>
        <v>3.2756213348226751E-3</v>
      </c>
      <c r="W19" s="78">
        <f>County!T1038</f>
        <v>1655</v>
      </c>
      <c r="X19" s="79">
        <f t="shared" si="11"/>
        <v>1.540538024760309E-3</v>
      </c>
      <c r="Y19" s="78">
        <f>County!U1038</f>
        <v>0</v>
      </c>
      <c r="Z19" s="79">
        <f t="shared" si="12"/>
        <v>0</v>
      </c>
      <c r="AA19" s="78">
        <f>County!V1038</f>
        <v>0</v>
      </c>
      <c r="AB19" s="79">
        <f t="shared" si="13"/>
        <v>0</v>
      </c>
      <c r="AC19" s="78">
        <f>County!W1038</f>
        <v>0</v>
      </c>
      <c r="AD19" s="79">
        <f t="shared" si="14"/>
        <v>0</v>
      </c>
      <c r="AE19" s="78">
        <f>County!X1038</f>
        <v>112</v>
      </c>
      <c r="AF19" s="79">
        <f t="shared" si="15"/>
        <v>1.042539327934469E-4</v>
      </c>
      <c r="AG19" s="78">
        <f>County!Y1038</f>
        <v>0</v>
      </c>
      <c r="AH19" s="79">
        <f t="shared" si="16"/>
        <v>0</v>
      </c>
      <c r="AI19" s="78">
        <f>County!Z1038</f>
        <v>0</v>
      </c>
      <c r="AJ19" s="79">
        <f t="shared" si="17"/>
        <v>0</v>
      </c>
      <c r="AK19" s="78">
        <f>County!AA1038</f>
        <v>0</v>
      </c>
      <c r="AL19" s="79">
        <f t="shared" si="18"/>
        <v>0</v>
      </c>
      <c r="AM19" s="78">
        <f>County!AB1038</f>
        <v>0</v>
      </c>
      <c r="AN19" s="79">
        <f t="shared" si="19"/>
        <v>0</v>
      </c>
      <c r="AO19" s="78">
        <f>County!AC1038</f>
        <v>0</v>
      </c>
      <c r="AP19" s="79">
        <f t="shared" si="20"/>
        <v>0</v>
      </c>
      <c r="AQ19" s="78">
        <f>County!AD1038</f>
        <v>0</v>
      </c>
      <c r="AR19" s="79">
        <f t="shared" si="21"/>
        <v>0</v>
      </c>
      <c r="AS19" s="78">
        <f>County!AE1038</f>
        <v>0</v>
      </c>
      <c r="AT19" s="79">
        <f t="shared" si="21"/>
        <v>0</v>
      </c>
      <c r="AU19" s="78">
        <f>County!AF1038</f>
        <v>0</v>
      </c>
      <c r="AV19" s="79">
        <f t="shared" si="22"/>
        <v>0</v>
      </c>
      <c r="AW19" s="78">
        <f>County!AG1038</f>
        <v>0</v>
      </c>
      <c r="AX19" s="79">
        <f t="shared" si="22"/>
        <v>0</v>
      </c>
      <c r="AY19" s="78">
        <f>County!AH1038</f>
        <v>0</v>
      </c>
      <c r="AZ19" s="79">
        <f t="shared" si="23"/>
        <v>0</v>
      </c>
      <c r="BA19" s="78">
        <f>County!AI1038</f>
        <v>0</v>
      </c>
      <c r="BB19" s="79">
        <f t="shared" si="24"/>
        <v>0</v>
      </c>
      <c r="BC19" s="78">
        <f>County!AJ1038</f>
        <v>0</v>
      </c>
      <c r="BD19" s="79">
        <f t="shared" si="25"/>
        <v>0</v>
      </c>
      <c r="BE19" s="62"/>
      <c r="BF19" s="37" t="str">
        <f t="shared" si="28"/>
        <v>Kansas</v>
      </c>
      <c r="BG19" s="37" t="s">
        <v>3192</v>
      </c>
      <c r="BI19" s="38">
        <f>RANK(Q19,(K19:P19,Q19:X19,AC19:AV19))</f>
        <v>7</v>
      </c>
      <c r="BJ19" s="38">
        <f>RANK(S19,(K19:P19,Q19:X19,AC19:AV19))</f>
        <v>4</v>
      </c>
      <c r="BK19" s="38">
        <f>RANK(W19,(K19:P19,Q19:X19,AC19:AV19))</f>
        <v>6</v>
      </c>
      <c r="BL19" s="38">
        <f>RANK(U19,(K19:P19,Q19:X19,AC19:AV19))</f>
        <v>5</v>
      </c>
      <c r="BN19" s="37">
        <v>20</v>
      </c>
    </row>
    <row r="20" spans="1:66" s="50" customFormat="1" x14ac:dyDescent="0.2">
      <c r="A20" s="50" t="s">
        <v>440</v>
      </c>
      <c r="B20" s="50">
        <f t="shared" si="0"/>
        <v>8</v>
      </c>
      <c r="C20" s="53">
        <f t="shared" si="26"/>
        <v>1388708</v>
      </c>
      <c r="D20" s="52">
        <v>8</v>
      </c>
      <c r="E20" s="52"/>
      <c r="F20" s="88">
        <f t="shared" si="1"/>
        <v>1</v>
      </c>
      <c r="G20" s="88">
        <f t="shared" si="2"/>
        <v>2</v>
      </c>
      <c r="H20" s="88">
        <f t="shared" si="3"/>
        <v>3</v>
      </c>
      <c r="I20" s="53">
        <f t="shared" si="27"/>
        <v>13331</v>
      </c>
      <c r="J20" s="54">
        <f t="shared" si="4"/>
        <v>9.5995702480291024E-3</v>
      </c>
      <c r="K20" s="53">
        <f>County!N1160</f>
        <v>636614</v>
      </c>
      <c r="L20" s="54">
        <f t="shared" si="5"/>
        <v>0.4584217848532593</v>
      </c>
      <c r="M20" s="53">
        <f>County!O1160</f>
        <v>623283</v>
      </c>
      <c r="N20" s="54">
        <f t="shared" si="6"/>
        <v>0.4488222146052302</v>
      </c>
      <c r="O20" s="77">
        <f>County!P1160</f>
        <v>120396</v>
      </c>
      <c r="P20" s="54">
        <f t="shared" si="7"/>
        <v>8.6696411340612997E-2</v>
      </c>
      <c r="Q20" s="77">
        <f>County!Q1160</f>
        <v>701</v>
      </c>
      <c r="R20" s="54">
        <f t="shared" si="8"/>
        <v>5.0478574329520674E-4</v>
      </c>
      <c r="S20" s="53">
        <f>County!R1160</f>
        <v>4009</v>
      </c>
      <c r="T20" s="54">
        <f t="shared" si="9"/>
        <v>2.8868559841233724E-3</v>
      </c>
      <c r="U20" s="77">
        <f>County!S1160</f>
        <v>2204</v>
      </c>
      <c r="V20" s="111">
        <f t="shared" si="10"/>
        <v>1.5870867021720908E-3</v>
      </c>
      <c r="W20" s="77">
        <f>County!T1160</f>
        <v>1493</v>
      </c>
      <c r="X20" s="111">
        <f t="shared" si="11"/>
        <v>1.0751000210267386E-3</v>
      </c>
      <c r="Y20" s="77">
        <f>County!U1160</f>
        <v>0</v>
      </c>
      <c r="Z20" s="111">
        <f t="shared" si="12"/>
        <v>0</v>
      </c>
      <c r="AA20" s="77">
        <f>County!V1160</f>
        <v>0</v>
      </c>
      <c r="AB20" s="111">
        <f t="shared" si="13"/>
        <v>0</v>
      </c>
      <c r="AC20" s="77">
        <f>County!W1160</f>
        <v>8</v>
      </c>
      <c r="AD20" s="111">
        <f t="shared" si="14"/>
        <v>5.7607502801164823E-6</v>
      </c>
      <c r="AE20" s="77">
        <f>County!X1160</f>
        <v>0</v>
      </c>
      <c r="AF20" s="111">
        <f t="shared" si="15"/>
        <v>0</v>
      </c>
      <c r="AG20" s="77">
        <f>County!Y1160</f>
        <v>0</v>
      </c>
      <c r="AH20" s="111">
        <f t="shared" si="16"/>
        <v>0</v>
      </c>
      <c r="AI20" s="77">
        <f>County!Z1160</f>
        <v>0</v>
      </c>
      <c r="AJ20" s="111">
        <f t="shared" si="17"/>
        <v>0</v>
      </c>
      <c r="AK20" s="77">
        <f>County!AA1160</f>
        <v>0</v>
      </c>
      <c r="AL20" s="111">
        <f t="shared" si="18"/>
        <v>0</v>
      </c>
      <c r="AM20" s="77">
        <f>County!AB1160</f>
        <v>0</v>
      </c>
      <c r="AN20" s="111">
        <f t="shared" si="19"/>
        <v>0</v>
      </c>
      <c r="AO20" s="77">
        <f>County!AC1160</f>
        <v>0</v>
      </c>
      <c r="AP20" s="111">
        <f t="shared" si="20"/>
        <v>0</v>
      </c>
      <c r="AQ20" s="77">
        <f>County!AD1160</f>
        <v>0</v>
      </c>
      <c r="AR20" s="111">
        <f t="shared" si="21"/>
        <v>0</v>
      </c>
      <c r="AS20" s="77">
        <f>County!AE1160</f>
        <v>0</v>
      </c>
      <c r="AT20" s="111">
        <f t="shared" si="21"/>
        <v>0</v>
      </c>
      <c r="AU20" s="77">
        <f>County!AF1160</f>
        <v>0</v>
      </c>
      <c r="AV20" s="111">
        <f t="shared" si="22"/>
        <v>0</v>
      </c>
      <c r="AW20" s="77">
        <f>County!AG1160</f>
        <v>0</v>
      </c>
      <c r="AX20" s="111">
        <f t="shared" si="22"/>
        <v>0</v>
      </c>
      <c r="AY20" s="77">
        <f>County!AH1160</f>
        <v>0</v>
      </c>
      <c r="AZ20" s="111">
        <f t="shared" si="23"/>
        <v>0</v>
      </c>
      <c r="BA20" s="77">
        <f>County!AI1160</f>
        <v>0</v>
      </c>
      <c r="BB20" s="111">
        <f t="shared" si="24"/>
        <v>0</v>
      </c>
      <c r="BC20" s="77">
        <f>County!AJ1160</f>
        <v>0</v>
      </c>
      <c r="BD20" s="111">
        <f t="shared" si="25"/>
        <v>0</v>
      </c>
      <c r="BE20" s="61"/>
      <c r="BF20" s="50" t="str">
        <f t="shared" si="28"/>
        <v>Kentucky</v>
      </c>
      <c r="BG20" s="50" t="s">
        <v>1466</v>
      </c>
      <c r="BI20" s="51">
        <f>RANK(Q20,(K20:P20,Q20:X20,AC20:AV20))</f>
        <v>7</v>
      </c>
      <c r="BJ20" s="51">
        <f>RANK(S20,(K20:P20,Q20:X20,AC20:AV20))</f>
        <v>4</v>
      </c>
      <c r="BK20" s="51">
        <f>RANK(W20,(K20:P20,Q20:X20,AC20:AV20))</f>
        <v>6</v>
      </c>
      <c r="BL20" s="51">
        <f>RANK(U20,(K20:P20,Q20:X20,AC20:AV20))</f>
        <v>5</v>
      </c>
      <c r="BN20" s="50">
        <v>21</v>
      </c>
    </row>
    <row r="21" spans="1:66" s="37" customFormat="1" x14ac:dyDescent="0.2">
      <c r="A21" s="37" t="s">
        <v>1290</v>
      </c>
      <c r="B21" s="37">
        <f t="shared" si="0"/>
        <v>9</v>
      </c>
      <c r="C21" s="40">
        <f t="shared" si="26"/>
        <v>1783959</v>
      </c>
      <c r="D21" s="39">
        <v>9</v>
      </c>
      <c r="E21" s="39"/>
      <c r="F21" s="89">
        <f t="shared" si="1"/>
        <v>1</v>
      </c>
      <c r="G21" s="89">
        <f t="shared" si="2"/>
        <v>2</v>
      </c>
      <c r="H21" s="89">
        <f t="shared" si="3"/>
        <v>3</v>
      </c>
      <c r="I21" s="1">
        <f t="shared" si="27"/>
        <v>215251</v>
      </c>
      <c r="J21" s="41">
        <f t="shared" si="4"/>
        <v>0.12065916313099125</v>
      </c>
      <c r="K21" s="40">
        <f>County!N1226</f>
        <v>927837</v>
      </c>
      <c r="L21" s="41">
        <f t="shared" si="5"/>
        <v>0.52009995745417914</v>
      </c>
      <c r="M21" s="40">
        <f>County!O1226</f>
        <v>712586</v>
      </c>
      <c r="N21" s="41">
        <f t="shared" si="6"/>
        <v>0.39944079432318791</v>
      </c>
      <c r="O21" s="78">
        <f>County!P1226</f>
        <v>123293</v>
      </c>
      <c r="P21" s="41">
        <f t="shared" si="7"/>
        <v>6.911201434562117E-2</v>
      </c>
      <c r="Q21" s="78">
        <f>County!Q1226</f>
        <v>4719</v>
      </c>
      <c r="R21" s="41">
        <f t="shared" si="8"/>
        <v>2.6452401652728567E-3</v>
      </c>
      <c r="S21" s="40">
        <f>County!R1226</f>
        <v>7499</v>
      </c>
      <c r="T21" s="41">
        <f t="shared" si="9"/>
        <v>4.2035719430771673E-3</v>
      </c>
      <c r="U21" s="78">
        <f>County!S1226</f>
        <v>3366</v>
      </c>
      <c r="V21" s="79">
        <f t="shared" si="10"/>
        <v>1.8868146633414782E-3</v>
      </c>
      <c r="W21" s="78">
        <f>County!T1226</f>
        <v>2981</v>
      </c>
      <c r="X21" s="79">
        <f t="shared" si="11"/>
        <v>1.6710025286455574E-3</v>
      </c>
      <c r="Y21" s="78">
        <f>County!U1226</f>
        <v>1678</v>
      </c>
      <c r="Z21" s="79">
        <f t="shared" si="12"/>
        <v>9.4060457667468819E-4</v>
      </c>
      <c r="AA21" s="78">
        <f>County!V1226</f>
        <v>0</v>
      </c>
      <c r="AB21" s="79">
        <f t="shared" si="13"/>
        <v>0</v>
      </c>
      <c r="AC21" s="78">
        <f>County!W1226</f>
        <v>0</v>
      </c>
      <c r="AD21" s="79">
        <f t="shared" si="14"/>
        <v>0</v>
      </c>
      <c r="AE21" s="78">
        <f>County!X1226</f>
        <v>0</v>
      </c>
      <c r="AF21" s="79">
        <f t="shared" si="15"/>
        <v>0</v>
      </c>
      <c r="AG21" s="78">
        <f>County!Y1226</f>
        <v>0</v>
      </c>
      <c r="AH21" s="79">
        <f t="shared" si="16"/>
        <v>0</v>
      </c>
      <c r="AI21" s="78">
        <f>County!Z1226</f>
        <v>0</v>
      </c>
      <c r="AJ21" s="79">
        <f t="shared" si="17"/>
        <v>0</v>
      </c>
      <c r="AK21" s="78">
        <f>County!AA1226</f>
        <v>0</v>
      </c>
      <c r="AL21" s="79">
        <f t="shared" si="18"/>
        <v>0</v>
      </c>
      <c r="AM21" s="78">
        <f>County!AB1226</f>
        <v>0</v>
      </c>
      <c r="AN21" s="79">
        <f t="shared" si="19"/>
        <v>0</v>
      </c>
      <c r="AO21" s="78">
        <f>County!AC1226</f>
        <v>0</v>
      </c>
      <c r="AP21" s="79">
        <f t="shared" si="20"/>
        <v>0</v>
      </c>
      <c r="AQ21" s="78">
        <f>County!AD1226</f>
        <v>0</v>
      </c>
      <c r="AR21" s="79">
        <f t="shared" si="21"/>
        <v>0</v>
      </c>
      <c r="AS21" s="78">
        <f>County!AE1226</f>
        <v>0</v>
      </c>
      <c r="AT21" s="79">
        <f t="shared" si="21"/>
        <v>0</v>
      </c>
      <c r="AU21" s="78">
        <f>County!AF1226</f>
        <v>0</v>
      </c>
      <c r="AV21" s="79">
        <f t="shared" si="22"/>
        <v>0</v>
      </c>
      <c r="AW21" s="78">
        <f>County!AG1226</f>
        <v>0</v>
      </c>
      <c r="AX21" s="79">
        <f t="shared" si="22"/>
        <v>0</v>
      </c>
      <c r="AY21" s="78">
        <f>County!AH1226</f>
        <v>0</v>
      </c>
      <c r="AZ21" s="79">
        <f t="shared" si="23"/>
        <v>0</v>
      </c>
      <c r="BA21" s="78">
        <f>County!AI1226</f>
        <v>0</v>
      </c>
      <c r="BB21" s="79">
        <f t="shared" si="24"/>
        <v>0</v>
      </c>
      <c r="BC21" s="78">
        <f>County!AJ1226</f>
        <v>0</v>
      </c>
      <c r="BD21" s="79">
        <f t="shared" si="25"/>
        <v>0</v>
      </c>
      <c r="BE21" s="62"/>
      <c r="BF21" s="37" t="str">
        <f t="shared" si="28"/>
        <v>Louisiana</v>
      </c>
      <c r="BG21" s="37" t="s">
        <v>1291</v>
      </c>
      <c r="BI21" s="38">
        <f>RANK(Q21,(K21:P21,Q21:X21,AC21:AV21))</f>
        <v>5</v>
      </c>
      <c r="BJ21" s="38">
        <f>RANK(S21,(K21:P21,Q21:X21,AC21:AV21))</f>
        <v>4</v>
      </c>
      <c r="BK21" s="38">
        <f>RANK(W21,(K21:P21,Q21:X21,AC21:AV21))</f>
        <v>7</v>
      </c>
      <c r="BL21" s="38">
        <f>RANK(U21,(K21:P21,Q21:X21,AC21:AV21))</f>
        <v>6</v>
      </c>
      <c r="BN21" s="37">
        <v>22</v>
      </c>
    </row>
    <row r="22" spans="1:66" s="50" customFormat="1" x14ac:dyDescent="0.2">
      <c r="A22" s="50" t="s">
        <v>173</v>
      </c>
      <c r="B22" s="50">
        <f t="shared" si="0"/>
        <v>4</v>
      </c>
      <c r="C22" s="53">
        <f t="shared" si="26"/>
        <v>605897</v>
      </c>
      <c r="D22" s="52">
        <v>4</v>
      </c>
      <c r="E22" s="52"/>
      <c r="F22" s="88">
        <f t="shared" si="1"/>
        <v>1</v>
      </c>
      <c r="G22" s="88">
        <f t="shared" si="2"/>
        <v>2</v>
      </c>
      <c r="H22" s="88">
        <f t="shared" si="3"/>
        <v>3</v>
      </c>
      <c r="I22" s="53">
        <f t="shared" si="27"/>
        <v>126410</v>
      </c>
      <c r="J22" s="54">
        <f t="shared" si="4"/>
        <v>0.20863282042987505</v>
      </c>
      <c r="K22" s="53">
        <f>County!N1244</f>
        <v>312788</v>
      </c>
      <c r="L22" s="54">
        <f t="shared" si="5"/>
        <v>0.5162395588689167</v>
      </c>
      <c r="M22" s="53">
        <f>County!O1244</f>
        <v>186378</v>
      </c>
      <c r="N22" s="54">
        <f t="shared" si="6"/>
        <v>0.30760673843904163</v>
      </c>
      <c r="O22" s="77">
        <f>County!P1244</f>
        <v>85970</v>
      </c>
      <c r="P22" s="54">
        <f t="shared" si="7"/>
        <v>0.1418888028823381</v>
      </c>
      <c r="Q22" s="77">
        <f>County!Q1244</f>
        <v>15279</v>
      </c>
      <c r="R22" s="54">
        <f t="shared" si="8"/>
        <v>2.5217157371632472E-2</v>
      </c>
      <c r="S22" s="53">
        <f>County!R1244</f>
        <v>2996</v>
      </c>
      <c r="T22" s="54">
        <f t="shared" si="9"/>
        <v>4.9447348311676739E-3</v>
      </c>
      <c r="U22" s="77">
        <f>County!S1244</f>
        <v>1517</v>
      </c>
      <c r="V22" s="111">
        <f t="shared" si="10"/>
        <v>2.5037258808015225E-3</v>
      </c>
      <c r="W22" s="77">
        <f>County!T1244</f>
        <v>825</v>
      </c>
      <c r="X22" s="111">
        <f t="shared" si="11"/>
        <v>1.3616175686626604E-3</v>
      </c>
      <c r="Y22" s="77">
        <f>County!U1244</f>
        <v>0</v>
      </c>
      <c r="Z22" s="111">
        <f t="shared" si="12"/>
        <v>0</v>
      </c>
      <c r="AA22" s="77">
        <f>County!V1244</f>
        <v>0</v>
      </c>
      <c r="AB22" s="111">
        <f t="shared" si="13"/>
        <v>0</v>
      </c>
      <c r="AC22" s="77">
        <f>County!W1244</f>
        <v>144</v>
      </c>
      <c r="AD22" s="111">
        <f t="shared" si="14"/>
        <v>2.3766415743930075E-4</v>
      </c>
      <c r="AE22" s="77">
        <f>County!X1244</f>
        <v>0</v>
      </c>
      <c r="AF22" s="111">
        <f t="shared" si="15"/>
        <v>0</v>
      </c>
      <c r="AG22" s="77">
        <f>County!Y1244</f>
        <v>0</v>
      </c>
      <c r="AH22" s="111">
        <f t="shared" si="16"/>
        <v>0</v>
      </c>
      <c r="AI22" s="77">
        <f>County!Z1244</f>
        <v>0</v>
      </c>
      <c r="AJ22" s="111">
        <f t="shared" si="17"/>
        <v>0</v>
      </c>
      <c r="AK22" s="77">
        <f>County!AA1244</f>
        <v>0</v>
      </c>
      <c r="AL22" s="111">
        <f t="shared" si="18"/>
        <v>0</v>
      </c>
      <c r="AM22" s="77">
        <f>County!AB1244</f>
        <v>0</v>
      </c>
      <c r="AN22" s="111">
        <f t="shared" si="19"/>
        <v>0</v>
      </c>
      <c r="AO22" s="77">
        <f>County!AC1244</f>
        <v>0</v>
      </c>
      <c r="AP22" s="111">
        <f t="shared" si="20"/>
        <v>0</v>
      </c>
      <c r="AQ22" s="77">
        <f>County!AD1244</f>
        <v>0</v>
      </c>
      <c r="AR22" s="111">
        <f t="shared" si="21"/>
        <v>0</v>
      </c>
      <c r="AS22" s="77">
        <f>County!AE1244</f>
        <v>0</v>
      </c>
      <c r="AT22" s="111">
        <f t="shared" si="21"/>
        <v>0</v>
      </c>
      <c r="AU22" s="77">
        <f>County!AF1244</f>
        <v>0</v>
      </c>
      <c r="AV22" s="111">
        <f t="shared" si="22"/>
        <v>0</v>
      </c>
      <c r="AW22" s="77">
        <f>County!AG1244</f>
        <v>0</v>
      </c>
      <c r="AX22" s="111">
        <f t="shared" si="22"/>
        <v>0</v>
      </c>
      <c r="AY22" s="77">
        <f>County!AH1244</f>
        <v>0</v>
      </c>
      <c r="AZ22" s="111">
        <f t="shared" si="23"/>
        <v>0</v>
      </c>
      <c r="BA22" s="77">
        <f>County!AI1244</f>
        <v>0</v>
      </c>
      <c r="BB22" s="111">
        <f t="shared" si="24"/>
        <v>0</v>
      </c>
      <c r="BC22" s="77">
        <f>County!AJ1244</f>
        <v>0</v>
      </c>
      <c r="BD22" s="111">
        <f t="shared" si="25"/>
        <v>0</v>
      </c>
      <c r="BE22" s="61"/>
      <c r="BF22" s="50" t="str">
        <f t="shared" si="28"/>
        <v>Maine</v>
      </c>
      <c r="BG22" s="50" t="s">
        <v>977</v>
      </c>
      <c r="BI22" s="51">
        <f>RANK(Q22,(K22:P22,Q22:X22,AC22:AV22))</f>
        <v>4</v>
      </c>
      <c r="BJ22" s="51">
        <f>RANK(S22,(K22:P22,Q22:X22,AC22:AV22))</f>
        <v>5</v>
      </c>
      <c r="BK22" s="51">
        <f>RANK(W22,(K22:P22,Q22:X22,AC22:AV22))</f>
        <v>7</v>
      </c>
      <c r="BL22" s="51">
        <f>RANK(U22,(K22:P22,Q22:X22,AC22:AV22))</f>
        <v>6</v>
      </c>
      <c r="BN22" s="50">
        <v>23</v>
      </c>
    </row>
    <row r="23" spans="1:66" s="37" customFormat="1" x14ac:dyDescent="0.2">
      <c r="A23" s="37" t="s">
        <v>1399</v>
      </c>
      <c r="B23" s="37">
        <f t="shared" si="0"/>
        <v>10</v>
      </c>
      <c r="C23" s="40">
        <f t="shared" si="26"/>
        <v>1780870</v>
      </c>
      <c r="D23" s="39">
        <v>10</v>
      </c>
      <c r="E23" s="39"/>
      <c r="F23" s="89">
        <f t="shared" si="1"/>
        <v>1</v>
      </c>
      <c r="G23" s="89">
        <f t="shared" si="2"/>
        <v>2</v>
      </c>
      <c r="H23" s="89">
        <f t="shared" si="3"/>
        <v>3</v>
      </c>
      <c r="I23" s="1">
        <f t="shared" si="27"/>
        <v>284677</v>
      </c>
      <c r="J23" s="41">
        <f t="shared" si="4"/>
        <v>0.15985276859063266</v>
      </c>
      <c r="K23" s="40">
        <f>County!N1270</f>
        <v>966207</v>
      </c>
      <c r="L23" s="41">
        <f t="shared" si="5"/>
        <v>0.54254774351861734</v>
      </c>
      <c r="M23" s="40">
        <f>County!O1270</f>
        <v>681530</v>
      </c>
      <c r="N23" s="41">
        <f t="shared" si="6"/>
        <v>0.38269497492798465</v>
      </c>
      <c r="O23" s="78">
        <f>County!P1270</f>
        <v>115812</v>
      </c>
      <c r="P23" s="41">
        <f t="shared" si="7"/>
        <v>6.50311364670077E-2</v>
      </c>
      <c r="Q23" s="78">
        <f>County!Q1270</f>
        <v>2606</v>
      </c>
      <c r="R23" s="41">
        <f t="shared" si="8"/>
        <v>1.4633297208667673E-3</v>
      </c>
      <c r="S23" s="40">
        <f>County!R1270</f>
        <v>8765</v>
      </c>
      <c r="T23" s="41">
        <f t="shared" si="9"/>
        <v>4.9217517280879574E-3</v>
      </c>
      <c r="U23" s="78">
        <f>County!S1270</f>
        <v>3402</v>
      </c>
      <c r="V23" s="79">
        <f t="shared" si="10"/>
        <v>1.9103022679926103E-3</v>
      </c>
      <c r="W23" s="78">
        <f>County!T1270</f>
        <v>2517</v>
      </c>
      <c r="X23" s="79">
        <f t="shared" si="11"/>
        <v>1.4133541471303352E-3</v>
      </c>
      <c r="Y23" s="78">
        <f>County!U1270</f>
        <v>0</v>
      </c>
      <c r="Z23" s="79">
        <f t="shared" si="12"/>
        <v>0</v>
      </c>
      <c r="AA23" s="78">
        <f>County!V1270</f>
        <v>0</v>
      </c>
      <c r="AB23" s="79">
        <f t="shared" si="13"/>
        <v>0</v>
      </c>
      <c r="AC23" s="78">
        <f>County!W1270</f>
        <v>20</v>
      </c>
      <c r="AD23" s="79">
        <f t="shared" si="14"/>
        <v>1.1230466008187009E-5</v>
      </c>
      <c r="AE23" s="78">
        <f>County!X1270</f>
        <v>6</v>
      </c>
      <c r="AF23" s="79">
        <f t="shared" si="15"/>
        <v>3.3691398024561029E-6</v>
      </c>
      <c r="AG23" s="78">
        <f>County!Y1270</f>
        <v>0</v>
      </c>
      <c r="AH23" s="79">
        <f t="shared" si="16"/>
        <v>0</v>
      </c>
      <c r="AI23" s="78">
        <f>County!Z1270</f>
        <v>0</v>
      </c>
      <c r="AJ23" s="79">
        <f t="shared" si="17"/>
        <v>0</v>
      </c>
      <c r="AK23" s="78">
        <f>County!AA1270</f>
        <v>0</v>
      </c>
      <c r="AL23" s="79">
        <f t="shared" si="18"/>
        <v>0</v>
      </c>
      <c r="AM23" s="78">
        <f>County!AB1270</f>
        <v>4</v>
      </c>
      <c r="AN23" s="79">
        <f t="shared" si="19"/>
        <v>2.2460932016374018E-6</v>
      </c>
      <c r="AO23" s="78">
        <f>County!AC1270</f>
        <v>0</v>
      </c>
      <c r="AP23" s="79">
        <f t="shared" si="20"/>
        <v>0</v>
      </c>
      <c r="AQ23" s="78">
        <f>County!AD1270</f>
        <v>0</v>
      </c>
      <c r="AR23" s="79">
        <f t="shared" si="21"/>
        <v>0</v>
      </c>
      <c r="AS23" s="78">
        <f>County!AE1270</f>
        <v>0</v>
      </c>
      <c r="AT23" s="79">
        <f t="shared" si="21"/>
        <v>0</v>
      </c>
      <c r="AU23" s="78">
        <f>County!AF1270</f>
        <v>0</v>
      </c>
      <c r="AV23" s="79">
        <f t="shared" si="22"/>
        <v>0</v>
      </c>
      <c r="AW23" s="78">
        <f>County!AG1270</f>
        <v>0</v>
      </c>
      <c r="AX23" s="79">
        <f t="shared" si="22"/>
        <v>0</v>
      </c>
      <c r="AY23" s="78">
        <f>County!AH1270</f>
        <v>0</v>
      </c>
      <c r="AZ23" s="79">
        <f t="shared" si="23"/>
        <v>0</v>
      </c>
      <c r="BA23" s="78">
        <f>County!AI1270</f>
        <v>1</v>
      </c>
      <c r="BB23" s="79">
        <f t="shared" si="24"/>
        <v>5.6152330040935045E-7</v>
      </c>
      <c r="BC23" s="78">
        <f>County!AJ1270</f>
        <v>0</v>
      </c>
      <c r="BD23" s="79">
        <f t="shared" si="25"/>
        <v>0</v>
      </c>
      <c r="BE23" s="62"/>
      <c r="BF23" s="37" t="str">
        <f t="shared" si="28"/>
        <v>Maryland</v>
      </c>
      <c r="BG23" s="37" t="s">
        <v>1400</v>
      </c>
      <c r="BI23" s="38">
        <f>RANK(Q23,(K23:P23,Q23:X23,AC23:AV23))</f>
        <v>6</v>
      </c>
      <c r="BJ23" s="38">
        <f>RANK(S23,(K23:P23,Q23:X23,AC23:AV23))</f>
        <v>4</v>
      </c>
      <c r="BK23" s="38">
        <f>RANK(W23,(K23:P23,Q23:X23,AC23:AV23))</f>
        <v>7</v>
      </c>
      <c r="BL23" s="38">
        <f>RANK(U23,(K23:P23,Q23:X23,AC23:AV23))</f>
        <v>5</v>
      </c>
      <c r="BN23" s="37">
        <v>24</v>
      </c>
    </row>
    <row r="24" spans="1:66" s="50" customFormat="1" x14ac:dyDescent="0.2">
      <c r="A24" s="50" t="s">
        <v>143</v>
      </c>
      <c r="B24" s="50">
        <f t="shared" si="0"/>
        <v>12</v>
      </c>
      <c r="C24" s="53">
        <f t="shared" si="26"/>
        <v>2556785</v>
      </c>
      <c r="D24" s="52">
        <v>12</v>
      </c>
      <c r="E24" s="52"/>
      <c r="F24" s="88">
        <f t="shared" si="1"/>
        <v>1</v>
      </c>
      <c r="G24" s="88">
        <f t="shared" si="2"/>
        <v>2</v>
      </c>
      <c r="H24" s="88">
        <f t="shared" si="3"/>
        <v>3</v>
      </c>
      <c r="I24" s="53">
        <f t="shared" si="27"/>
        <v>853656</v>
      </c>
      <c r="J24" s="54">
        <f t="shared" si="4"/>
        <v>0.33387867966997614</v>
      </c>
      <c r="K24" s="53">
        <f>County!N1286</f>
        <v>1571763</v>
      </c>
      <c r="L24" s="54">
        <f t="shared" si="5"/>
        <v>0.61474195131776821</v>
      </c>
      <c r="M24" s="53">
        <f>County!O1286</f>
        <v>718107</v>
      </c>
      <c r="N24" s="54">
        <f t="shared" si="6"/>
        <v>0.28086327164779207</v>
      </c>
      <c r="O24" s="77">
        <f>County!P1286</f>
        <v>227217</v>
      </c>
      <c r="P24" s="54">
        <f t="shared" si="7"/>
        <v>8.8868246645689805E-2</v>
      </c>
      <c r="Q24" s="77">
        <f>County!Q1286</f>
        <v>4734</v>
      </c>
      <c r="R24" s="54">
        <f t="shared" si="8"/>
        <v>1.8515440289269532E-3</v>
      </c>
      <c r="S24" s="53">
        <f>County!R1286</f>
        <v>20426</v>
      </c>
      <c r="T24" s="54">
        <f t="shared" si="9"/>
        <v>7.9889392342336173E-3</v>
      </c>
      <c r="U24" s="77">
        <f>County!S1286</f>
        <v>0</v>
      </c>
      <c r="V24" s="111">
        <f t="shared" si="10"/>
        <v>0</v>
      </c>
      <c r="W24" s="77">
        <f>County!T1286</f>
        <v>5184</v>
      </c>
      <c r="X24" s="111">
        <f t="shared" si="11"/>
        <v>2.0275463130454848E-3</v>
      </c>
      <c r="Y24" s="77">
        <f>County!U1286</f>
        <v>3277</v>
      </c>
      <c r="Z24" s="111">
        <f t="shared" si="12"/>
        <v>1.2816877445698406E-3</v>
      </c>
      <c r="AA24" s="77">
        <f>County!V1286</f>
        <v>0</v>
      </c>
      <c r="AB24" s="111">
        <f t="shared" si="13"/>
        <v>0</v>
      </c>
      <c r="AC24" s="77">
        <f>County!W1286</f>
        <v>6012</v>
      </c>
      <c r="AD24" s="111">
        <f t="shared" si="14"/>
        <v>2.3513905158235831E-3</v>
      </c>
      <c r="AE24" s="77">
        <f>County!X1286</f>
        <v>0</v>
      </c>
      <c r="AF24" s="111">
        <f t="shared" si="15"/>
        <v>0</v>
      </c>
      <c r="AG24" s="77">
        <f>County!Y1286</f>
        <v>0</v>
      </c>
      <c r="AH24" s="111">
        <f t="shared" si="16"/>
        <v>0</v>
      </c>
      <c r="AI24" s="77">
        <f>County!Z1286</f>
        <v>0</v>
      </c>
      <c r="AJ24" s="111">
        <f t="shared" si="17"/>
        <v>0</v>
      </c>
      <c r="AK24" s="77">
        <f>County!AA1286</f>
        <v>0</v>
      </c>
      <c r="AL24" s="111">
        <f t="shared" si="18"/>
        <v>0</v>
      </c>
      <c r="AM24" s="77">
        <f>County!AB1286</f>
        <v>61</v>
      </c>
      <c r="AN24" s="111">
        <f t="shared" si="19"/>
        <v>2.3858087402734292E-5</v>
      </c>
      <c r="AO24" s="77">
        <f>County!AC1286</f>
        <v>0</v>
      </c>
      <c r="AP24" s="111">
        <f t="shared" si="20"/>
        <v>0</v>
      </c>
      <c r="AQ24" s="77">
        <f>County!AD1286</f>
        <v>0</v>
      </c>
      <c r="AR24" s="111">
        <f t="shared" si="21"/>
        <v>0</v>
      </c>
      <c r="AS24" s="77">
        <f>County!AE1286</f>
        <v>4</v>
      </c>
      <c r="AT24" s="111">
        <f t="shared" si="21"/>
        <v>1.5644647477202816E-6</v>
      </c>
      <c r="AU24" s="77">
        <f>County!AF1286</f>
        <v>0</v>
      </c>
      <c r="AV24" s="111">
        <f t="shared" si="22"/>
        <v>0</v>
      </c>
      <c r="AW24" s="77">
        <f>County!AG1286</f>
        <v>0</v>
      </c>
      <c r="AX24" s="111">
        <f t="shared" si="22"/>
        <v>0</v>
      </c>
      <c r="AY24" s="77">
        <f>County!AH1286</f>
        <v>0</v>
      </c>
      <c r="AZ24" s="111">
        <f t="shared" si="23"/>
        <v>0</v>
      </c>
      <c r="BA24" s="77">
        <f>County!AI1286</f>
        <v>0</v>
      </c>
      <c r="BB24" s="111">
        <f t="shared" si="24"/>
        <v>0</v>
      </c>
      <c r="BC24" s="77">
        <f>County!AJ1286</f>
        <v>0</v>
      </c>
      <c r="BD24" s="111">
        <f t="shared" si="25"/>
        <v>0</v>
      </c>
      <c r="BE24" s="61"/>
      <c r="BF24" s="50" t="str">
        <f t="shared" si="28"/>
        <v>Massachusetts</v>
      </c>
      <c r="BG24" s="50" t="s">
        <v>144</v>
      </c>
      <c r="BI24" s="51">
        <f>RANK(Q24,(K24:P24,Q24:X24,AC24:AV24))</f>
        <v>7</v>
      </c>
      <c r="BJ24" s="51">
        <f>RANK(S24,(K24:P24,Q24:X24,AC24:AV24))</f>
        <v>4</v>
      </c>
      <c r="BK24" s="51">
        <f>RANK(W24,(K24:P24,Q24:X24,AC24:AV24))</f>
        <v>6</v>
      </c>
      <c r="BL24" s="51">
        <f>RANK(U24,(K24:P24,Q24:X24,AC24:AV24))</f>
        <v>19</v>
      </c>
      <c r="BN24" s="50">
        <v>25</v>
      </c>
    </row>
    <row r="25" spans="1:66" s="37" customFormat="1" x14ac:dyDescent="0.2">
      <c r="A25" s="37" t="s">
        <v>610</v>
      </c>
      <c r="B25" s="37">
        <f t="shared" si="0"/>
        <v>18</v>
      </c>
      <c r="C25" s="40">
        <f t="shared" si="26"/>
        <v>3848844</v>
      </c>
      <c r="D25" s="39">
        <v>18</v>
      </c>
      <c r="E25" s="39"/>
      <c r="F25" s="89">
        <f t="shared" si="1"/>
        <v>1</v>
      </c>
      <c r="G25" s="89">
        <f t="shared" si="2"/>
        <v>2</v>
      </c>
      <c r="H25" s="89">
        <f t="shared" si="3"/>
        <v>3</v>
      </c>
      <c r="I25" s="1">
        <f t="shared" si="27"/>
        <v>508441</v>
      </c>
      <c r="J25" s="41">
        <f t="shared" si="4"/>
        <v>0.13210226239359144</v>
      </c>
      <c r="K25" s="40">
        <f>County!N1371</f>
        <v>1989653</v>
      </c>
      <c r="L25" s="41">
        <f t="shared" si="5"/>
        <v>0.51694820574697231</v>
      </c>
      <c r="M25" s="40">
        <f>County!O1371</f>
        <v>1481212</v>
      </c>
      <c r="N25" s="41">
        <f t="shared" si="6"/>
        <v>0.3848459433533809</v>
      </c>
      <c r="O25" s="78">
        <f>County!P1371</f>
        <v>336670</v>
      </c>
      <c r="P25" s="41">
        <f t="shared" si="7"/>
        <v>8.7473017872379349E-2</v>
      </c>
      <c r="Q25" s="78">
        <f>County!Q1371</f>
        <v>2322</v>
      </c>
      <c r="R25" s="41">
        <f t="shared" si="8"/>
        <v>6.0329802922643784E-4</v>
      </c>
      <c r="S25" s="40">
        <f>County!R1371</f>
        <v>27670</v>
      </c>
      <c r="T25" s="41">
        <f t="shared" si="9"/>
        <v>7.189171605812031E-3</v>
      </c>
      <c r="U25" s="78">
        <f>County!S1371</f>
        <v>539</v>
      </c>
      <c r="V25" s="79">
        <f t="shared" si="10"/>
        <v>1.4004204898925495E-4</v>
      </c>
      <c r="W25" s="78">
        <f>County!T1371</f>
        <v>4254</v>
      </c>
      <c r="X25" s="79">
        <f t="shared" si="11"/>
        <v>1.1052669320970141E-3</v>
      </c>
      <c r="Y25" s="78">
        <f>County!U1371</f>
        <v>3153</v>
      </c>
      <c r="Z25" s="79">
        <f t="shared" si="12"/>
        <v>8.1920701384623543E-4</v>
      </c>
      <c r="AA25" s="78">
        <f>County!V1371</f>
        <v>0</v>
      </c>
      <c r="AB25" s="79">
        <f t="shared" si="13"/>
        <v>0</v>
      </c>
      <c r="AC25" s="78">
        <f>County!W1371</f>
        <v>1817</v>
      </c>
      <c r="AD25" s="79">
        <f t="shared" si="14"/>
        <v>4.7208980150923238E-4</v>
      </c>
      <c r="AE25" s="78">
        <f>County!X1371</f>
        <v>0</v>
      </c>
      <c r="AF25" s="79">
        <f t="shared" si="15"/>
        <v>0</v>
      </c>
      <c r="AG25" s="78">
        <f>County!Y1371</f>
        <v>0</v>
      </c>
      <c r="AH25" s="79">
        <f t="shared" si="16"/>
        <v>0</v>
      </c>
      <c r="AI25" s="78">
        <f>County!Z1371</f>
        <v>0</v>
      </c>
      <c r="AJ25" s="79">
        <f t="shared" si="17"/>
        <v>0</v>
      </c>
      <c r="AK25" s="78">
        <f>County!AA1371</f>
        <v>0</v>
      </c>
      <c r="AL25" s="79">
        <f t="shared" si="18"/>
        <v>0</v>
      </c>
      <c r="AM25" s="78">
        <f>County!AB1371</f>
        <v>0</v>
      </c>
      <c r="AN25" s="79">
        <f t="shared" si="19"/>
        <v>0</v>
      </c>
      <c r="AO25" s="78">
        <f>County!AC1371</f>
        <v>1554</v>
      </c>
      <c r="AP25" s="79">
        <f t="shared" si="20"/>
        <v>4.0375759578720259E-4</v>
      </c>
      <c r="AQ25" s="78">
        <f>County!AD1371</f>
        <v>0</v>
      </c>
      <c r="AR25" s="79">
        <f t="shared" si="21"/>
        <v>0</v>
      </c>
      <c r="AS25" s="78">
        <f>County!AE1371</f>
        <v>0</v>
      </c>
      <c r="AT25" s="79">
        <f t="shared" si="21"/>
        <v>0</v>
      </c>
      <c r="AU25" s="78">
        <f>County!AF1371</f>
        <v>0</v>
      </c>
      <c r="AV25" s="79">
        <f t="shared" si="22"/>
        <v>0</v>
      </c>
      <c r="AW25" s="78">
        <f>County!AG1371</f>
        <v>0</v>
      </c>
      <c r="AX25" s="79">
        <f t="shared" si="22"/>
        <v>0</v>
      </c>
      <c r="AY25" s="78">
        <f>County!AH1371</f>
        <v>0</v>
      </c>
      <c r="AZ25" s="79">
        <f t="shared" si="23"/>
        <v>0</v>
      </c>
      <c r="BA25" s="78">
        <f>County!AI1371</f>
        <v>0</v>
      </c>
      <c r="BB25" s="79">
        <f t="shared" si="24"/>
        <v>0</v>
      </c>
      <c r="BC25" s="78">
        <f>County!AJ1371</f>
        <v>0</v>
      </c>
      <c r="BD25" s="79">
        <f t="shared" si="25"/>
        <v>0</v>
      </c>
      <c r="BE25" s="62"/>
      <c r="BF25" s="37" t="str">
        <f t="shared" si="28"/>
        <v>Michigan</v>
      </c>
      <c r="BG25" s="37" t="s">
        <v>3218</v>
      </c>
      <c r="BI25" s="38">
        <f>RANK(Q25,(K25:P25,Q25:X25,AC25:AV25))</f>
        <v>6</v>
      </c>
      <c r="BJ25" s="38">
        <f>RANK(S25,(K25:P25,Q25:X25,AC25:AV25))</f>
        <v>4</v>
      </c>
      <c r="BK25" s="38">
        <f>RANK(W25,(K25:P25,Q25:X25,AC25:AV25))</f>
        <v>5</v>
      </c>
      <c r="BL25" s="38">
        <f>RANK(U25,(K25:P25,Q25:X25,AC25:AV25))</f>
        <v>9</v>
      </c>
      <c r="BN25" s="37">
        <v>26</v>
      </c>
    </row>
    <row r="26" spans="1:66" s="50" customFormat="1" x14ac:dyDescent="0.2">
      <c r="A26" s="50" t="s">
        <v>446</v>
      </c>
      <c r="B26" s="50">
        <f t="shared" si="0"/>
        <v>10</v>
      </c>
      <c r="C26" s="53">
        <f t="shared" si="26"/>
        <v>2192640</v>
      </c>
      <c r="D26" s="52">
        <v>10</v>
      </c>
      <c r="E26" s="52"/>
      <c r="F26" s="88">
        <f t="shared" si="1"/>
        <v>1</v>
      </c>
      <c r="G26" s="88">
        <f t="shared" si="2"/>
        <v>2</v>
      </c>
      <c r="H26" s="88">
        <f t="shared" si="3"/>
        <v>3</v>
      </c>
      <c r="I26" s="53">
        <f t="shared" si="27"/>
        <v>353962</v>
      </c>
      <c r="J26" s="54">
        <f t="shared" si="4"/>
        <v>0.1614318812025686</v>
      </c>
      <c r="K26" s="53">
        <f>County!N1460</f>
        <v>1120438</v>
      </c>
      <c r="L26" s="54">
        <f t="shared" si="5"/>
        <v>0.5109995256859311</v>
      </c>
      <c r="M26" s="53">
        <f>County!O1460</f>
        <v>766476</v>
      </c>
      <c r="N26" s="54">
        <f t="shared" si="6"/>
        <v>0.34956764448336253</v>
      </c>
      <c r="O26" s="77">
        <f>County!P1460</f>
        <v>257704</v>
      </c>
      <c r="P26" s="54">
        <f t="shared" si="7"/>
        <v>0.11753137769994162</v>
      </c>
      <c r="Q26" s="77">
        <f>County!Q1460</f>
        <v>24908</v>
      </c>
      <c r="R26" s="54">
        <f t="shared" si="8"/>
        <v>1.135982194979568E-2</v>
      </c>
      <c r="S26" s="53">
        <f>County!R1460</f>
        <v>8271</v>
      </c>
      <c r="T26" s="54">
        <f t="shared" si="9"/>
        <v>3.7721650612959718E-3</v>
      </c>
      <c r="U26" s="77">
        <f>County!S1460</f>
        <v>3416</v>
      </c>
      <c r="V26" s="111">
        <f t="shared" si="10"/>
        <v>1.5579392877991826E-3</v>
      </c>
      <c r="W26" s="77">
        <f>County!T1460</f>
        <v>1808</v>
      </c>
      <c r="X26" s="111">
        <f t="shared" si="11"/>
        <v>8.2457676590776412E-4</v>
      </c>
      <c r="Y26" s="77">
        <f>County!U1460</f>
        <v>0</v>
      </c>
      <c r="Z26" s="111">
        <f t="shared" si="12"/>
        <v>0</v>
      </c>
      <c r="AA26" s="77">
        <f>County!V1460</f>
        <v>0</v>
      </c>
      <c r="AB26" s="111">
        <f t="shared" si="13"/>
        <v>0</v>
      </c>
      <c r="AC26" s="77">
        <f>County!W1460</f>
        <v>2903</v>
      </c>
      <c r="AD26" s="111">
        <f t="shared" si="14"/>
        <v>1.3239747518972564E-3</v>
      </c>
      <c r="AE26" s="77">
        <f>County!X1460</f>
        <v>0</v>
      </c>
      <c r="AF26" s="111">
        <f t="shared" si="15"/>
        <v>0</v>
      </c>
      <c r="AG26" s="77">
        <f>County!Y1460</f>
        <v>684</v>
      </c>
      <c r="AH26" s="111">
        <f t="shared" si="16"/>
        <v>3.1195271453590191E-4</v>
      </c>
      <c r="AI26" s="77">
        <f>County!Z1460</f>
        <v>0</v>
      </c>
      <c r="AJ26" s="111">
        <f t="shared" si="17"/>
        <v>0</v>
      </c>
      <c r="AK26" s="77">
        <f>County!AA1460</f>
        <v>4898</v>
      </c>
      <c r="AL26" s="111">
        <f t="shared" si="18"/>
        <v>2.2338368359603035E-3</v>
      </c>
      <c r="AM26" s="77">
        <f>County!AB1460</f>
        <v>0</v>
      </c>
      <c r="AN26" s="111">
        <f t="shared" si="19"/>
        <v>0</v>
      </c>
      <c r="AO26" s="77">
        <f>County!AC1460</f>
        <v>347</v>
      </c>
      <c r="AP26" s="111">
        <f t="shared" si="20"/>
        <v>1.5825671336835959E-4</v>
      </c>
      <c r="AQ26" s="77">
        <f>County!AD1460</f>
        <v>0</v>
      </c>
      <c r="AR26" s="111">
        <f t="shared" si="21"/>
        <v>0</v>
      </c>
      <c r="AS26" s="77">
        <f>County!AE1460</f>
        <v>0</v>
      </c>
      <c r="AT26" s="111">
        <f t="shared" si="21"/>
        <v>0</v>
      </c>
      <c r="AU26" s="77">
        <f>County!AF1460</f>
        <v>0</v>
      </c>
      <c r="AV26" s="111">
        <f t="shared" si="22"/>
        <v>0</v>
      </c>
      <c r="AW26" s="77">
        <f>County!AG1460</f>
        <v>0</v>
      </c>
      <c r="AX26" s="111">
        <f t="shared" si="22"/>
        <v>0</v>
      </c>
      <c r="AY26" s="77">
        <f>County!AH1460</f>
        <v>787</v>
      </c>
      <c r="AZ26" s="111">
        <f t="shared" si="23"/>
        <v>3.5892805020431993E-4</v>
      </c>
      <c r="BA26" s="77">
        <f>County!AI1460</f>
        <v>0</v>
      </c>
      <c r="BB26" s="111">
        <f t="shared" si="24"/>
        <v>0</v>
      </c>
      <c r="BC26" s="77">
        <f>County!AJ1460</f>
        <v>0</v>
      </c>
      <c r="BD26" s="111">
        <f t="shared" si="25"/>
        <v>0</v>
      </c>
      <c r="BE26" s="61"/>
      <c r="BF26" s="50" t="str">
        <f t="shared" si="28"/>
        <v>Minnesota</v>
      </c>
      <c r="BG26" s="50" t="s">
        <v>200</v>
      </c>
      <c r="BI26" s="51">
        <f>RANK(Q26,(K26:P26,Q26:X26,AC26:AV26))</f>
        <v>4</v>
      </c>
      <c r="BJ26" s="51">
        <f>RANK(S26,(K26:P26,Q26:X26,AC26:AV26))</f>
        <v>5</v>
      </c>
      <c r="BK26" s="51">
        <f>RANK(W26,(K26:P26,Q26:X26,AC26:AV26))</f>
        <v>9</v>
      </c>
      <c r="BL26" s="51">
        <f>RANK(U26,(K26:P26,Q26:X26,AC26:AV26))</f>
        <v>7</v>
      </c>
      <c r="BN26" s="50">
        <v>27</v>
      </c>
    </row>
    <row r="27" spans="1:66" s="37" customFormat="1" x14ac:dyDescent="0.2">
      <c r="A27" s="37" t="s">
        <v>1011</v>
      </c>
      <c r="B27" s="37">
        <f t="shared" si="0"/>
        <v>7</v>
      </c>
      <c r="C27" s="40">
        <f t="shared" si="26"/>
        <v>893857</v>
      </c>
      <c r="D27" s="39"/>
      <c r="E27" s="39">
        <v>7</v>
      </c>
      <c r="F27" s="89">
        <f t="shared" si="1"/>
        <v>2</v>
      </c>
      <c r="G27" s="89">
        <f t="shared" si="2"/>
        <v>1</v>
      </c>
      <c r="H27" s="89">
        <f t="shared" si="3"/>
        <v>3</v>
      </c>
      <c r="I27" s="1">
        <f t="shared" si="27"/>
        <v>45816</v>
      </c>
      <c r="J27" s="41">
        <f t="shared" si="4"/>
        <v>5.1256520897637992E-2</v>
      </c>
      <c r="K27" s="40">
        <f>County!N1544</f>
        <v>394022</v>
      </c>
      <c r="L27" s="41">
        <f t="shared" si="5"/>
        <v>0.44081100220728819</v>
      </c>
      <c r="M27" s="40">
        <f>County!O1544</f>
        <v>439838</v>
      </c>
      <c r="N27" s="41">
        <f t="shared" si="6"/>
        <v>0.49206752310492619</v>
      </c>
      <c r="O27" s="78">
        <f>County!P1544</f>
        <v>52222</v>
      </c>
      <c r="P27" s="41">
        <f t="shared" si="7"/>
        <v>5.8423215346526343E-2</v>
      </c>
      <c r="Q27" s="78">
        <f>County!Q1544</f>
        <v>0</v>
      </c>
      <c r="R27" s="41">
        <f t="shared" si="8"/>
        <v>0</v>
      </c>
      <c r="S27" s="40">
        <f>County!R1544</f>
        <v>2809</v>
      </c>
      <c r="T27" s="41">
        <f t="shared" si="9"/>
        <v>3.1425608346748977E-3</v>
      </c>
      <c r="U27" s="78">
        <f>County!S1544</f>
        <v>2314</v>
      </c>
      <c r="V27" s="79">
        <f t="shared" si="10"/>
        <v>2.5887809795079077E-3</v>
      </c>
      <c r="W27" s="78">
        <f>County!T1544</f>
        <v>1447</v>
      </c>
      <c r="X27" s="79">
        <f t="shared" si="11"/>
        <v>1.6188271725790591E-3</v>
      </c>
      <c r="Y27" s="78">
        <f>County!U1544</f>
        <v>0</v>
      </c>
      <c r="Z27" s="79">
        <f t="shared" si="12"/>
        <v>0</v>
      </c>
      <c r="AA27" s="78">
        <f>County!V1544</f>
        <v>0</v>
      </c>
      <c r="AB27" s="79">
        <f t="shared" si="13"/>
        <v>0</v>
      </c>
      <c r="AC27" s="78">
        <f>County!W1544</f>
        <v>0</v>
      </c>
      <c r="AD27" s="79">
        <f t="shared" si="14"/>
        <v>0</v>
      </c>
      <c r="AE27" s="78">
        <f>County!X1544</f>
        <v>1205</v>
      </c>
      <c r="AF27" s="79">
        <f t="shared" si="15"/>
        <v>1.3480903544974196E-3</v>
      </c>
      <c r="AG27" s="78">
        <f>County!Y1544</f>
        <v>0</v>
      </c>
      <c r="AH27" s="79">
        <f t="shared" si="16"/>
        <v>0</v>
      </c>
      <c r="AI27" s="78">
        <f>County!Z1544</f>
        <v>0</v>
      </c>
      <c r="AJ27" s="79">
        <f t="shared" si="17"/>
        <v>0</v>
      </c>
      <c r="AK27" s="78">
        <f>County!AA1544</f>
        <v>0</v>
      </c>
      <c r="AL27" s="79">
        <f t="shared" si="18"/>
        <v>0</v>
      </c>
      <c r="AM27" s="78">
        <f>County!AB1544</f>
        <v>0</v>
      </c>
      <c r="AN27" s="79">
        <f t="shared" si="19"/>
        <v>0</v>
      </c>
      <c r="AO27" s="78">
        <f>County!AC1544</f>
        <v>0</v>
      </c>
      <c r="AP27" s="79">
        <f t="shared" si="20"/>
        <v>0</v>
      </c>
      <c r="AQ27" s="78">
        <f>County!AD1544</f>
        <v>0</v>
      </c>
      <c r="AR27" s="79">
        <f t="shared" si="21"/>
        <v>0</v>
      </c>
      <c r="AS27" s="78">
        <f>County!AE1544</f>
        <v>0</v>
      </c>
      <c r="AT27" s="79">
        <f t="shared" si="21"/>
        <v>0</v>
      </c>
      <c r="AU27" s="78">
        <f>County!AF1544</f>
        <v>0</v>
      </c>
      <c r="AV27" s="79">
        <f t="shared" si="22"/>
        <v>0</v>
      </c>
      <c r="AW27" s="78">
        <f>County!AG1544</f>
        <v>0</v>
      </c>
      <c r="AX27" s="79">
        <f t="shared" si="22"/>
        <v>0</v>
      </c>
      <c r="AY27" s="78">
        <f>County!AH1544</f>
        <v>0</v>
      </c>
      <c r="AZ27" s="79">
        <f t="shared" si="23"/>
        <v>0</v>
      </c>
      <c r="BA27" s="78">
        <f>County!AI1544</f>
        <v>0</v>
      </c>
      <c r="BB27" s="79">
        <f t="shared" si="24"/>
        <v>0</v>
      </c>
      <c r="BC27" s="78">
        <f>County!AJ1544</f>
        <v>0</v>
      </c>
      <c r="BD27" s="79">
        <f t="shared" si="25"/>
        <v>0</v>
      </c>
      <c r="BE27" s="62"/>
      <c r="BF27" s="37" t="str">
        <f t="shared" si="28"/>
        <v>Mississippi</v>
      </c>
      <c r="BG27" s="37" t="s">
        <v>2534</v>
      </c>
      <c r="BI27" s="38">
        <f>RANK(Q27,(K27:P27,Q27:X27,AC27:AV27))</f>
        <v>15</v>
      </c>
      <c r="BJ27" s="38">
        <f>RANK(S27,(K27:P27,Q27:X27,AC27:AV27))</f>
        <v>4</v>
      </c>
      <c r="BK27" s="38">
        <f>RANK(W27,(K27:P27,Q27:X27,AC27:AV27))</f>
        <v>6</v>
      </c>
      <c r="BL27" s="38">
        <f>RANK(U27,(K27:P27,Q27:X27,AC27:AV27))</f>
        <v>5</v>
      </c>
      <c r="BN27" s="37">
        <v>28</v>
      </c>
    </row>
    <row r="28" spans="1:66" s="50" customFormat="1" x14ac:dyDescent="0.2">
      <c r="A28" s="50" t="s">
        <v>181</v>
      </c>
      <c r="B28" s="50">
        <f t="shared" si="0"/>
        <v>11</v>
      </c>
      <c r="C28" s="53">
        <f t="shared" si="26"/>
        <v>2158065</v>
      </c>
      <c r="D28" s="52">
        <v>11</v>
      </c>
      <c r="E28" s="52"/>
      <c r="F28" s="88">
        <f t="shared" si="1"/>
        <v>1</v>
      </c>
      <c r="G28" s="88">
        <f t="shared" si="2"/>
        <v>2</v>
      </c>
      <c r="H28" s="88">
        <f t="shared" si="3"/>
        <v>3</v>
      </c>
      <c r="I28" s="53">
        <f t="shared" si="27"/>
        <v>135919</v>
      </c>
      <c r="J28" s="54">
        <f t="shared" si="4"/>
        <v>6.2981884234256144E-2</v>
      </c>
      <c r="K28" s="53">
        <f>County!N1661</f>
        <v>1025935</v>
      </c>
      <c r="L28" s="54">
        <f t="shared" si="5"/>
        <v>0.47539578279616229</v>
      </c>
      <c r="M28" s="53">
        <f>County!O1661</f>
        <v>890016</v>
      </c>
      <c r="N28" s="54">
        <f t="shared" si="6"/>
        <v>0.41241389856190613</v>
      </c>
      <c r="O28" s="77">
        <f>County!P1661</f>
        <v>217188</v>
      </c>
      <c r="P28" s="54">
        <f t="shared" si="7"/>
        <v>0.10064015680713972</v>
      </c>
      <c r="Q28" s="77">
        <f>County!Q1661</f>
        <v>534</v>
      </c>
      <c r="R28" s="54">
        <f t="shared" si="8"/>
        <v>2.474438907076478E-4</v>
      </c>
      <c r="S28" s="53">
        <f>County!R1661</f>
        <v>10522</v>
      </c>
      <c r="T28" s="54">
        <f t="shared" si="9"/>
        <v>4.8756640787001315E-3</v>
      </c>
      <c r="U28" s="77">
        <f>County!S1661</f>
        <v>11521</v>
      </c>
      <c r="V28" s="111">
        <f t="shared" si="10"/>
        <v>5.3385787731138777E-3</v>
      </c>
      <c r="W28" s="77">
        <f>County!T1661</f>
        <v>2287</v>
      </c>
      <c r="X28" s="111">
        <f t="shared" si="11"/>
        <v>1.0597456517760122E-3</v>
      </c>
      <c r="Y28" s="77">
        <f>County!U1661</f>
        <v>0</v>
      </c>
      <c r="Z28" s="111">
        <f t="shared" si="12"/>
        <v>0</v>
      </c>
      <c r="AA28" s="77">
        <f>County!V1661</f>
        <v>0</v>
      </c>
      <c r="AB28" s="111">
        <f t="shared" si="13"/>
        <v>0</v>
      </c>
      <c r="AC28" s="77">
        <f>County!W1661</f>
        <v>0</v>
      </c>
      <c r="AD28" s="111">
        <f t="shared" si="14"/>
        <v>0</v>
      </c>
      <c r="AE28" s="77">
        <f>County!X1661</f>
        <v>62</v>
      </c>
      <c r="AF28" s="111">
        <f t="shared" si="15"/>
        <v>2.8729440494146376E-5</v>
      </c>
      <c r="AG28" s="77">
        <f>County!Y1661</f>
        <v>0</v>
      </c>
      <c r="AH28" s="111">
        <f t="shared" si="16"/>
        <v>0</v>
      </c>
      <c r="AI28" s="77">
        <f>County!Z1661</f>
        <v>0</v>
      </c>
      <c r="AJ28" s="111">
        <f t="shared" si="17"/>
        <v>0</v>
      </c>
      <c r="AK28" s="77">
        <f>County!AA1661</f>
        <v>0</v>
      </c>
      <c r="AL28" s="111">
        <f t="shared" si="18"/>
        <v>0</v>
      </c>
      <c r="AM28" s="77">
        <f>County!AB1661</f>
        <v>0</v>
      </c>
      <c r="AN28" s="111">
        <f t="shared" si="19"/>
        <v>0</v>
      </c>
      <c r="AO28" s="77">
        <f>County!AC1661</f>
        <v>0</v>
      </c>
      <c r="AP28" s="111">
        <f t="shared" si="20"/>
        <v>0</v>
      </c>
      <c r="AQ28" s="77">
        <f>County!AD1661</f>
        <v>0</v>
      </c>
      <c r="AR28" s="111">
        <f t="shared" si="21"/>
        <v>0</v>
      </c>
      <c r="AS28" s="77">
        <f>County!AE1661</f>
        <v>0</v>
      </c>
      <c r="AT28" s="111">
        <f t="shared" si="21"/>
        <v>0</v>
      </c>
      <c r="AU28" s="77">
        <f>County!AF1661</f>
        <v>0</v>
      </c>
      <c r="AV28" s="111">
        <f t="shared" si="22"/>
        <v>0</v>
      </c>
      <c r="AW28" s="77">
        <f>County!AG1661</f>
        <v>0</v>
      </c>
      <c r="AX28" s="111">
        <f t="shared" si="22"/>
        <v>0</v>
      </c>
      <c r="AY28" s="77">
        <f>County!AH1661</f>
        <v>0</v>
      </c>
      <c r="AZ28" s="111">
        <f t="shared" si="23"/>
        <v>0</v>
      </c>
      <c r="BA28" s="77">
        <f>County!AI1661</f>
        <v>0</v>
      </c>
      <c r="BB28" s="111">
        <f t="shared" si="24"/>
        <v>0</v>
      </c>
      <c r="BC28" s="77">
        <f>County!AJ1661</f>
        <v>0</v>
      </c>
      <c r="BD28" s="111">
        <f t="shared" si="25"/>
        <v>0</v>
      </c>
      <c r="BE28" s="61"/>
      <c r="BF28" s="50" t="str">
        <f t="shared" si="28"/>
        <v>Missouri</v>
      </c>
      <c r="BG28" s="50" t="s">
        <v>182</v>
      </c>
      <c r="BI28" s="51">
        <f>RANK(Q28,(K28:P28,Q28:X28,AC28:AV28))</f>
        <v>7</v>
      </c>
      <c r="BJ28" s="51">
        <f>RANK(S28,(K28:P28,Q28:X28,AC28:AV28))</f>
        <v>5</v>
      </c>
      <c r="BK28" s="51">
        <f>RANK(W28,(K28:P28,Q28:X28,AC28:AV28))</f>
        <v>6</v>
      </c>
      <c r="BL28" s="51">
        <f>RANK(U28,(K28:P28,Q28:X28,AC28:AV28))</f>
        <v>4</v>
      </c>
      <c r="BN28" s="50">
        <v>29</v>
      </c>
    </row>
    <row r="29" spans="1:66" s="37" customFormat="1" x14ac:dyDescent="0.2">
      <c r="A29" s="37" t="s">
        <v>1793</v>
      </c>
      <c r="B29" s="37">
        <f t="shared" si="0"/>
        <v>3</v>
      </c>
      <c r="C29" s="40">
        <f t="shared" si="26"/>
        <v>407261</v>
      </c>
      <c r="D29" s="39"/>
      <c r="E29" s="39">
        <v>3</v>
      </c>
      <c r="F29" s="89">
        <f t="shared" si="1"/>
        <v>2</v>
      </c>
      <c r="G29" s="89">
        <f t="shared" si="2"/>
        <v>1</v>
      </c>
      <c r="H29" s="89">
        <f t="shared" si="3"/>
        <v>3</v>
      </c>
      <c r="I29" s="1">
        <f t="shared" si="27"/>
        <v>11730</v>
      </c>
      <c r="J29" s="41">
        <f t="shared" si="4"/>
        <v>2.8802168633873609E-2</v>
      </c>
      <c r="K29" s="40">
        <f>County!N1719</f>
        <v>167922</v>
      </c>
      <c r="L29" s="41">
        <f t="shared" si="5"/>
        <v>0.41232035476021517</v>
      </c>
      <c r="M29" s="40">
        <f>County!O1719</f>
        <v>179652</v>
      </c>
      <c r="N29" s="41">
        <f t="shared" si="6"/>
        <v>0.44112252339408881</v>
      </c>
      <c r="O29" s="78">
        <f>County!P1719</f>
        <v>55229</v>
      </c>
      <c r="P29" s="41">
        <f t="shared" si="7"/>
        <v>0.13561082450811643</v>
      </c>
      <c r="Q29" s="78">
        <f>County!Q1719</f>
        <v>0</v>
      </c>
      <c r="R29" s="41">
        <f t="shared" si="8"/>
        <v>0</v>
      </c>
      <c r="S29" s="40">
        <f>County!R1719</f>
        <v>2526</v>
      </c>
      <c r="T29" s="41">
        <f t="shared" si="9"/>
        <v>6.2024107390592272E-3</v>
      </c>
      <c r="U29" s="78">
        <f>County!S1719</f>
        <v>152</v>
      </c>
      <c r="V29" s="79">
        <f t="shared" si="10"/>
        <v>3.7322503259580467E-4</v>
      </c>
      <c r="W29" s="78">
        <f>County!T1719</f>
        <v>1754</v>
      </c>
      <c r="X29" s="79">
        <f t="shared" si="11"/>
        <v>4.3068204419279034E-3</v>
      </c>
      <c r="Y29" s="78">
        <f>County!U1719</f>
        <v>0</v>
      </c>
      <c r="Z29" s="79">
        <f t="shared" si="12"/>
        <v>0</v>
      </c>
      <c r="AA29" s="78">
        <f>County!V1719</f>
        <v>0</v>
      </c>
      <c r="AB29" s="79">
        <f t="shared" si="13"/>
        <v>0</v>
      </c>
      <c r="AC29" s="78">
        <f>County!W1719</f>
        <v>5</v>
      </c>
      <c r="AD29" s="79">
        <f t="shared" si="14"/>
        <v>1.2277139230125153E-5</v>
      </c>
      <c r="AE29" s="78">
        <f>County!X1719</f>
        <v>20</v>
      </c>
      <c r="AF29" s="79">
        <f t="shared" si="15"/>
        <v>4.9108556920500613E-5</v>
      </c>
      <c r="AG29" s="78">
        <f>County!Y1719</f>
        <v>0</v>
      </c>
      <c r="AH29" s="79">
        <f t="shared" si="16"/>
        <v>0</v>
      </c>
      <c r="AI29" s="78">
        <f>County!Z1719</f>
        <v>0</v>
      </c>
      <c r="AJ29" s="79">
        <f t="shared" si="17"/>
        <v>0</v>
      </c>
      <c r="AK29" s="78">
        <f>County!AA1719</f>
        <v>0</v>
      </c>
      <c r="AL29" s="79">
        <f t="shared" si="18"/>
        <v>0</v>
      </c>
      <c r="AM29" s="78">
        <f>County!AB1719</f>
        <v>1</v>
      </c>
      <c r="AN29" s="79">
        <f t="shared" si="19"/>
        <v>2.4554278460250305E-6</v>
      </c>
      <c r="AO29" s="78">
        <f>County!AC1719</f>
        <v>0</v>
      </c>
      <c r="AP29" s="79">
        <f t="shared" si="20"/>
        <v>0</v>
      </c>
      <c r="AQ29" s="78">
        <f>County!AD1719</f>
        <v>0</v>
      </c>
      <c r="AR29" s="79">
        <f t="shared" si="21"/>
        <v>0</v>
      </c>
      <c r="AS29" s="78">
        <f>County!AE1719</f>
        <v>0</v>
      </c>
      <c r="AT29" s="79">
        <f t="shared" si="21"/>
        <v>0</v>
      </c>
      <c r="AU29" s="78">
        <f>County!AF1719</f>
        <v>0</v>
      </c>
      <c r="AV29" s="79">
        <f t="shared" si="22"/>
        <v>0</v>
      </c>
      <c r="AW29" s="78">
        <f>County!AG1719</f>
        <v>0</v>
      </c>
      <c r="AX29" s="79">
        <f t="shared" si="22"/>
        <v>0</v>
      </c>
      <c r="AY29" s="78">
        <f>County!AH1719</f>
        <v>0</v>
      </c>
      <c r="AZ29" s="79">
        <f t="shared" si="23"/>
        <v>0</v>
      </c>
      <c r="BA29" s="78">
        <f>County!AI1719</f>
        <v>0</v>
      </c>
      <c r="BB29" s="79">
        <f t="shared" si="24"/>
        <v>0</v>
      </c>
      <c r="BC29" s="78">
        <f>County!AJ1719</f>
        <v>0</v>
      </c>
      <c r="BD29" s="79">
        <f t="shared" si="25"/>
        <v>0</v>
      </c>
      <c r="BE29" s="62"/>
      <c r="BF29" s="37" t="str">
        <f t="shared" si="28"/>
        <v>Montana</v>
      </c>
      <c r="BG29" s="37" t="s">
        <v>417</v>
      </c>
      <c r="BI29" s="38">
        <f>RANK(Q29,(K29:P29,Q29:X29,AC29:AV29))</f>
        <v>19</v>
      </c>
      <c r="BJ29" s="38">
        <f>RANK(S29,(K29:P29,Q29:X29,AC29:AV29))</f>
        <v>4</v>
      </c>
      <c r="BK29" s="38">
        <f>RANK(W29,(K29:P29,Q29:X29,AC29:AV29))</f>
        <v>5</v>
      </c>
      <c r="BL29" s="38">
        <f>RANK(U29,(K29:P29,Q29:X29,AC29:AV29))</f>
        <v>6</v>
      </c>
      <c r="BN29" s="37">
        <v>30</v>
      </c>
    </row>
    <row r="30" spans="1:66" s="50" customFormat="1" x14ac:dyDescent="0.2">
      <c r="A30" s="50" t="s">
        <v>2635</v>
      </c>
      <c r="B30" s="50">
        <f t="shared" si="0"/>
        <v>5</v>
      </c>
      <c r="C30" s="53">
        <f t="shared" si="26"/>
        <v>677415</v>
      </c>
      <c r="D30" s="52"/>
      <c r="E30" s="52">
        <v>5</v>
      </c>
      <c r="F30" s="88">
        <f t="shared" si="1"/>
        <v>2</v>
      </c>
      <c r="G30" s="88">
        <f t="shared" si="2"/>
        <v>1</v>
      </c>
      <c r="H30" s="88">
        <f t="shared" si="3"/>
        <v>3</v>
      </c>
      <c r="I30" s="53">
        <f t="shared" si="27"/>
        <v>126706</v>
      </c>
      <c r="J30" s="54">
        <f t="shared" si="4"/>
        <v>0.18704339289800195</v>
      </c>
      <c r="K30" s="53">
        <f>County!N1814</f>
        <v>236761</v>
      </c>
      <c r="L30" s="54">
        <f t="shared" si="5"/>
        <v>0.34950658016134867</v>
      </c>
      <c r="M30" s="53">
        <f>County!O1814</f>
        <v>363467</v>
      </c>
      <c r="N30" s="54">
        <f t="shared" si="6"/>
        <v>0.53654997305935059</v>
      </c>
      <c r="O30" s="77">
        <f>County!P1814</f>
        <v>71278</v>
      </c>
      <c r="P30" s="54">
        <f t="shared" si="7"/>
        <v>0.10522058117992664</v>
      </c>
      <c r="Q30" s="77">
        <f>County!Q1814</f>
        <v>0</v>
      </c>
      <c r="R30" s="54">
        <f t="shared" si="8"/>
        <v>0</v>
      </c>
      <c r="S30" s="53">
        <f>County!R1814</f>
        <v>2792</v>
      </c>
      <c r="T30" s="54">
        <f t="shared" si="9"/>
        <v>4.1215503052043426E-3</v>
      </c>
      <c r="U30" s="77">
        <f>County!S1814</f>
        <v>1928</v>
      </c>
      <c r="V30" s="111">
        <f t="shared" si="10"/>
        <v>2.8461135345393888E-3</v>
      </c>
      <c r="W30" s="77">
        <f>County!T1814</f>
        <v>1189</v>
      </c>
      <c r="X30" s="111">
        <f t="shared" si="11"/>
        <v>1.7552017596303596E-3</v>
      </c>
      <c r="Y30" s="77">
        <f>County!U1814</f>
        <v>0</v>
      </c>
      <c r="Z30" s="111">
        <f t="shared" si="12"/>
        <v>0</v>
      </c>
      <c r="AA30" s="77">
        <f>County!V1814</f>
        <v>0</v>
      </c>
      <c r="AB30" s="111">
        <f t="shared" si="13"/>
        <v>0</v>
      </c>
      <c r="AC30" s="77">
        <f>County!W1814</f>
        <v>0</v>
      </c>
      <c r="AD30" s="111">
        <f t="shared" si="14"/>
        <v>0</v>
      </c>
      <c r="AE30" s="77">
        <f>County!X1814</f>
        <v>0</v>
      </c>
      <c r="AF30" s="111">
        <f t="shared" si="15"/>
        <v>0</v>
      </c>
      <c r="AG30" s="77">
        <f>County!Y1814</f>
        <v>0</v>
      </c>
      <c r="AH30" s="111">
        <f t="shared" si="16"/>
        <v>0</v>
      </c>
      <c r="AI30" s="77">
        <f>County!Z1814</f>
        <v>0</v>
      </c>
      <c r="AJ30" s="111">
        <f t="shared" si="17"/>
        <v>0</v>
      </c>
      <c r="AK30" s="77">
        <f>County!AA1814</f>
        <v>0</v>
      </c>
      <c r="AL30" s="111">
        <f t="shared" si="18"/>
        <v>0</v>
      </c>
      <c r="AM30" s="77">
        <f>County!AB1814</f>
        <v>0</v>
      </c>
      <c r="AN30" s="111">
        <f t="shared" si="19"/>
        <v>0</v>
      </c>
      <c r="AO30" s="77">
        <f>County!AC1814</f>
        <v>0</v>
      </c>
      <c r="AP30" s="111">
        <f t="shared" si="20"/>
        <v>0</v>
      </c>
      <c r="AQ30" s="77">
        <f>County!AD1814</f>
        <v>0</v>
      </c>
      <c r="AR30" s="111">
        <f t="shared" si="21"/>
        <v>0</v>
      </c>
      <c r="AS30" s="77">
        <f>County!AE1814</f>
        <v>0</v>
      </c>
      <c r="AT30" s="111">
        <f t="shared" si="21"/>
        <v>0</v>
      </c>
      <c r="AU30" s="77">
        <f>County!AF1814</f>
        <v>0</v>
      </c>
      <c r="AV30" s="111">
        <f t="shared" si="22"/>
        <v>0</v>
      </c>
      <c r="AW30" s="77">
        <f>County!AG1814</f>
        <v>0</v>
      </c>
      <c r="AX30" s="111">
        <f t="shared" si="22"/>
        <v>0</v>
      </c>
      <c r="AY30" s="77">
        <f>County!AH1814</f>
        <v>0</v>
      </c>
      <c r="AZ30" s="111">
        <f t="shared" si="23"/>
        <v>0</v>
      </c>
      <c r="BA30" s="77">
        <f>County!AI1814</f>
        <v>0</v>
      </c>
      <c r="BB30" s="111">
        <f t="shared" si="24"/>
        <v>0</v>
      </c>
      <c r="BC30" s="77">
        <f>County!AJ1814</f>
        <v>0</v>
      </c>
      <c r="BD30" s="111">
        <f t="shared" si="25"/>
        <v>0</v>
      </c>
      <c r="BE30" s="61"/>
      <c r="BF30" s="50" t="str">
        <f t="shared" si="28"/>
        <v>Nebraska</v>
      </c>
      <c r="BG30" s="50" t="s">
        <v>2636</v>
      </c>
      <c r="BI30" s="51">
        <f>RANK(Q30,(K30:P30,Q30:X30,AC30:AV30))</f>
        <v>13</v>
      </c>
      <c r="BJ30" s="51">
        <f>RANK(S30,(K30:P30,Q30:X30,AC30:AV30))</f>
        <v>4</v>
      </c>
      <c r="BK30" s="51">
        <f>RANK(W30,(K30:P30,Q30:X30,AC30:AV30))</f>
        <v>6</v>
      </c>
      <c r="BL30" s="51">
        <f>RANK(U30,(K30:P30,Q30:X30,AC30:AV30))</f>
        <v>5</v>
      </c>
      <c r="BN30" s="50">
        <v>31</v>
      </c>
    </row>
    <row r="31" spans="1:66" s="37" customFormat="1" x14ac:dyDescent="0.2">
      <c r="A31" s="37" t="s">
        <v>1278</v>
      </c>
      <c r="B31" s="37">
        <f t="shared" si="0"/>
        <v>4</v>
      </c>
      <c r="C31" s="40">
        <f t="shared" si="26"/>
        <v>464279</v>
      </c>
      <c r="D31" s="39">
        <v>4</v>
      </c>
      <c r="E31" s="39"/>
      <c r="F31" s="89">
        <f t="shared" si="1"/>
        <v>1</v>
      </c>
      <c r="G31" s="89">
        <f t="shared" si="2"/>
        <v>2</v>
      </c>
      <c r="H31" s="89">
        <f t="shared" si="3"/>
        <v>3</v>
      </c>
      <c r="I31" s="1">
        <f t="shared" si="27"/>
        <v>4730</v>
      </c>
      <c r="J31" s="41">
        <f t="shared" si="4"/>
        <v>1.0187839639527095E-2</v>
      </c>
      <c r="K31" s="40">
        <f>County!N1833</f>
        <v>203974</v>
      </c>
      <c r="L31" s="41">
        <f t="shared" si="5"/>
        <v>0.43933496884416484</v>
      </c>
      <c r="M31" s="40">
        <f>County!O1833</f>
        <v>199244</v>
      </c>
      <c r="N31" s="41">
        <f t="shared" si="6"/>
        <v>0.42914712920463771</v>
      </c>
      <c r="O31" s="78">
        <f>County!P1833</f>
        <v>43986</v>
      </c>
      <c r="P31" s="41">
        <f t="shared" si="7"/>
        <v>9.4740447015695298E-2</v>
      </c>
      <c r="Q31" s="78">
        <f>County!Q1833</f>
        <v>4730</v>
      </c>
      <c r="R31" s="41">
        <f t="shared" si="8"/>
        <v>1.0187839639527095E-2</v>
      </c>
      <c r="S31" s="40">
        <f>County!R1833</f>
        <v>4460</v>
      </c>
      <c r="T31" s="41">
        <f t="shared" si="9"/>
        <v>9.6062927679261816E-3</v>
      </c>
      <c r="U31" s="78">
        <f>County!S1833</f>
        <v>1732</v>
      </c>
      <c r="V31" s="79">
        <f t="shared" si="10"/>
        <v>3.7305154874547417E-3</v>
      </c>
      <c r="W31" s="78">
        <f>County!T1833</f>
        <v>545</v>
      </c>
      <c r="X31" s="79">
        <f t="shared" si="11"/>
        <v>1.1738631297129529E-3</v>
      </c>
      <c r="Y31" s="78">
        <f>County!U1833</f>
        <v>0</v>
      </c>
      <c r="Z31" s="79">
        <f t="shared" si="12"/>
        <v>0</v>
      </c>
      <c r="AA31" s="78">
        <f>County!V1833</f>
        <v>0</v>
      </c>
      <c r="AB31" s="79">
        <f t="shared" si="13"/>
        <v>0</v>
      </c>
      <c r="AC31" s="78">
        <f>County!W1833</f>
        <v>0</v>
      </c>
      <c r="AD31" s="79">
        <f t="shared" si="14"/>
        <v>0</v>
      </c>
      <c r="AE31" s="78">
        <f>County!X1833</f>
        <v>0</v>
      </c>
      <c r="AF31" s="79">
        <f t="shared" si="15"/>
        <v>0</v>
      </c>
      <c r="AG31" s="78">
        <f>County!Y1833</f>
        <v>0</v>
      </c>
      <c r="AH31" s="79">
        <f t="shared" si="16"/>
        <v>0</v>
      </c>
      <c r="AI31" s="78">
        <f>County!Z1833</f>
        <v>5608</v>
      </c>
      <c r="AJ31" s="79">
        <f t="shared" si="17"/>
        <v>1.2078943910881173E-2</v>
      </c>
      <c r="AK31" s="78">
        <f>County!AA1833</f>
        <v>0</v>
      </c>
      <c r="AL31" s="79">
        <f t="shared" si="18"/>
        <v>0</v>
      </c>
      <c r="AM31" s="78">
        <f>County!AB1833</f>
        <v>0</v>
      </c>
      <c r="AN31" s="79">
        <f t="shared" si="19"/>
        <v>0</v>
      </c>
      <c r="AO31" s="78">
        <f>County!AC1833</f>
        <v>0</v>
      </c>
      <c r="AP31" s="79">
        <f t="shared" si="20"/>
        <v>0</v>
      </c>
      <c r="AQ31" s="78">
        <f>County!AD1833</f>
        <v>0</v>
      </c>
      <c r="AR31" s="79">
        <f t="shared" si="21"/>
        <v>0</v>
      </c>
      <c r="AS31" s="78">
        <f>County!AE1833</f>
        <v>0</v>
      </c>
      <c r="AT31" s="79">
        <f t="shared" si="21"/>
        <v>0</v>
      </c>
      <c r="AU31" s="78">
        <f>County!AF1833</f>
        <v>0</v>
      </c>
      <c r="AV31" s="79">
        <f t="shared" si="22"/>
        <v>0</v>
      </c>
      <c r="AW31" s="78">
        <f>County!AG1833</f>
        <v>0</v>
      </c>
      <c r="AX31" s="79">
        <f t="shared" si="22"/>
        <v>0</v>
      </c>
      <c r="AY31" s="78">
        <f>County!AH1833</f>
        <v>0</v>
      </c>
      <c r="AZ31" s="79">
        <f t="shared" si="23"/>
        <v>0</v>
      </c>
      <c r="BA31" s="78">
        <f>County!AI1833</f>
        <v>0</v>
      </c>
      <c r="BB31" s="79">
        <f t="shared" si="24"/>
        <v>0</v>
      </c>
      <c r="BC31" s="78">
        <f>County!AJ1833</f>
        <v>0</v>
      </c>
      <c r="BD31" s="79">
        <f t="shared" si="25"/>
        <v>0</v>
      </c>
      <c r="BE31" s="62"/>
      <c r="BF31" s="37" t="str">
        <f t="shared" si="28"/>
        <v>Nevada</v>
      </c>
      <c r="BG31" s="37" t="s">
        <v>755</v>
      </c>
      <c r="BI31" s="38">
        <f>RANK(Q31,(K31:P31,Q31:X31,AC31:AV31))</f>
        <v>5</v>
      </c>
      <c r="BJ31" s="38">
        <f>RANK(S31,(K31:P31,Q31:X31,AC31:AV31))</f>
        <v>6</v>
      </c>
      <c r="BK31" s="38">
        <f>RANK(W31,(K31:P31,Q31:X31,AC31:AV31))</f>
        <v>8</v>
      </c>
      <c r="BL31" s="38">
        <f>RANK(U31,(K31:P31,Q31:X31,AC31:AV31))</f>
        <v>7</v>
      </c>
      <c r="BN31" s="37">
        <v>32</v>
      </c>
    </row>
    <row r="32" spans="1:66" s="50" customFormat="1" x14ac:dyDescent="0.2">
      <c r="A32" s="50" t="s">
        <v>2077</v>
      </c>
      <c r="B32" s="50">
        <f t="shared" si="0"/>
        <v>4</v>
      </c>
      <c r="C32" s="53">
        <f t="shared" si="26"/>
        <v>499175</v>
      </c>
      <c r="D32" s="52">
        <v>4</v>
      </c>
      <c r="E32" s="52"/>
      <c r="F32" s="88">
        <f t="shared" si="1"/>
        <v>1</v>
      </c>
      <c r="G32" s="88">
        <f t="shared" si="2"/>
        <v>2</v>
      </c>
      <c r="H32" s="88">
        <f t="shared" si="3"/>
        <v>3</v>
      </c>
      <c r="I32" s="53">
        <f t="shared" si="27"/>
        <v>49682</v>
      </c>
      <c r="J32" s="54">
        <f t="shared" si="4"/>
        <v>9.9528221565583219E-2</v>
      </c>
      <c r="K32" s="53">
        <f>County!N1845</f>
        <v>246214</v>
      </c>
      <c r="L32" s="54">
        <f t="shared" si="5"/>
        <v>0.49324184905093404</v>
      </c>
      <c r="M32" s="53">
        <f>County!O1845</f>
        <v>196532</v>
      </c>
      <c r="N32" s="54">
        <f t="shared" si="6"/>
        <v>0.39371362748535083</v>
      </c>
      <c r="O32" s="77">
        <f>County!P1845</f>
        <v>48390</v>
      </c>
      <c r="P32" s="54">
        <f t="shared" si="7"/>
        <v>9.6939950919016374E-2</v>
      </c>
      <c r="Q32" s="77">
        <f>County!Q1845</f>
        <v>0</v>
      </c>
      <c r="R32" s="54">
        <f t="shared" si="8"/>
        <v>0</v>
      </c>
      <c r="S32" s="53">
        <f>County!R1845</f>
        <v>4237</v>
      </c>
      <c r="T32" s="54">
        <f t="shared" si="9"/>
        <v>8.48800520859418E-3</v>
      </c>
      <c r="U32" s="77">
        <f>County!S1845</f>
        <v>1346</v>
      </c>
      <c r="V32" s="111">
        <f t="shared" si="10"/>
        <v>2.6964491410827866E-3</v>
      </c>
      <c r="W32" s="77">
        <f>County!T1845</f>
        <v>0</v>
      </c>
      <c r="X32" s="111">
        <f t="shared" si="11"/>
        <v>0</v>
      </c>
      <c r="Y32" s="77">
        <f>County!U1845</f>
        <v>0</v>
      </c>
      <c r="Z32" s="111">
        <f t="shared" si="12"/>
        <v>0</v>
      </c>
      <c r="AA32" s="77">
        <f>County!V1845</f>
        <v>0</v>
      </c>
      <c r="AB32" s="111">
        <f t="shared" si="13"/>
        <v>0</v>
      </c>
      <c r="AC32" s="77">
        <f>County!W1845</f>
        <v>2456</v>
      </c>
      <c r="AD32" s="111">
        <f t="shared" si="14"/>
        <v>4.9201181950217863E-3</v>
      </c>
      <c r="AE32" s="77">
        <f>County!X1845</f>
        <v>0</v>
      </c>
      <c r="AF32" s="111">
        <f t="shared" si="15"/>
        <v>0</v>
      </c>
      <c r="AG32" s="77">
        <f>County!Y1845</f>
        <v>0</v>
      </c>
      <c r="AH32" s="111">
        <f t="shared" si="16"/>
        <v>0</v>
      </c>
      <c r="AI32" s="77">
        <f>County!Z1845</f>
        <v>0</v>
      </c>
      <c r="AJ32" s="111">
        <f t="shared" si="17"/>
        <v>0</v>
      </c>
      <c r="AK32" s="77">
        <f>County!AA1845</f>
        <v>0</v>
      </c>
      <c r="AL32" s="111">
        <f t="shared" si="18"/>
        <v>0</v>
      </c>
      <c r="AM32" s="77">
        <f>County!AB1845</f>
        <v>0</v>
      </c>
      <c r="AN32" s="111">
        <f t="shared" si="19"/>
        <v>0</v>
      </c>
      <c r="AO32" s="77">
        <f>County!AC1845</f>
        <v>0</v>
      </c>
      <c r="AP32" s="111">
        <f t="shared" si="20"/>
        <v>0</v>
      </c>
      <c r="AQ32" s="77">
        <f>County!AD1845</f>
        <v>0</v>
      </c>
      <c r="AR32" s="111">
        <f t="shared" si="21"/>
        <v>0</v>
      </c>
      <c r="AS32" s="77">
        <f>County!AE1845</f>
        <v>0</v>
      </c>
      <c r="AT32" s="111">
        <f t="shared" si="21"/>
        <v>0</v>
      </c>
      <c r="AU32" s="77">
        <f>County!AF1845</f>
        <v>0</v>
      </c>
      <c r="AV32" s="111">
        <f t="shared" si="22"/>
        <v>0</v>
      </c>
      <c r="AW32" s="77">
        <f>County!AG1845</f>
        <v>0</v>
      </c>
      <c r="AX32" s="111">
        <f t="shared" si="22"/>
        <v>0</v>
      </c>
      <c r="AY32" s="77">
        <f>County!AH1845</f>
        <v>0</v>
      </c>
      <c r="AZ32" s="111">
        <f t="shared" si="23"/>
        <v>0</v>
      </c>
      <c r="BA32" s="77">
        <f>County!AI1845</f>
        <v>0</v>
      </c>
      <c r="BB32" s="111">
        <f t="shared" si="24"/>
        <v>0</v>
      </c>
      <c r="BC32" s="77">
        <f>County!AJ1845</f>
        <v>0</v>
      </c>
      <c r="BD32" s="111">
        <f t="shared" si="25"/>
        <v>0</v>
      </c>
      <c r="BE32" s="61"/>
      <c r="BF32" s="50" t="str">
        <f t="shared" si="28"/>
        <v>New Hampshire</v>
      </c>
      <c r="BG32" s="50" t="s">
        <v>437</v>
      </c>
      <c r="BI32" s="51">
        <f>RANK(Q32,(K32:P32,Q32:X32,AC32:AV32))</f>
        <v>13</v>
      </c>
      <c r="BJ32" s="51">
        <f>RANK(S32,(K32:P32,Q32:X32,AC32:AV32))</f>
        <v>4</v>
      </c>
      <c r="BK32" s="51">
        <f>RANK(W32,(K32:P32,Q32:X32,AC32:AV32))</f>
        <v>13</v>
      </c>
      <c r="BL32" s="51">
        <f>RANK(U32,(K32:P32,Q32:X32,AC32:AV32))</f>
        <v>6</v>
      </c>
      <c r="BN32" s="50">
        <v>33</v>
      </c>
    </row>
    <row r="33" spans="1:66" s="37" customFormat="1" x14ac:dyDescent="0.2">
      <c r="A33" s="37" t="s">
        <v>3032</v>
      </c>
      <c r="B33" s="37">
        <f t="shared" si="0"/>
        <v>15</v>
      </c>
      <c r="C33" s="40">
        <f t="shared" si="26"/>
        <v>3075807</v>
      </c>
      <c r="D33" s="39">
        <v>15</v>
      </c>
      <c r="E33" s="39"/>
      <c r="F33" s="89">
        <f t="shared" si="1"/>
        <v>1</v>
      </c>
      <c r="G33" s="89">
        <f t="shared" si="2"/>
        <v>2</v>
      </c>
      <c r="H33" s="89">
        <f t="shared" si="3"/>
        <v>3</v>
      </c>
      <c r="I33" s="1">
        <f t="shared" si="27"/>
        <v>549251</v>
      </c>
      <c r="J33" s="41">
        <f t="shared" si="4"/>
        <v>0.17857134729194646</v>
      </c>
      <c r="K33" s="40">
        <f>County!N1868</f>
        <v>1652329</v>
      </c>
      <c r="L33" s="41">
        <f t="shared" si="5"/>
        <v>0.53720178151620046</v>
      </c>
      <c r="M33" s="40">
        <f>County!O1868</f>
        <v>1103078</v>
      </c>
      <c r="N33" s="41">
        <f t="shared" si="6"/>
        <v>0.358630434224254</v>
      </c>
      <c r="O33" s="78">
        <f>County!P1868</f>
        <v>262134</v>
      </c>
      <c r="P33" s="41">
        <f t="shared" si="7"/>
        <v>8.5224463043357401E-2</v>
      </c>
      <c r="Q33" s="78">
        <f>County!Q1868</f>
        <v>32465</v>
      </c>
      <c r="R33" s="41">
        <f t="shared" si="8"/>
        <v>1.0554953545524801E-2</v>
      </c>
      <c r="S33" s="40">
        <f>County!R1868</f>
        <v>14763</v>
      </c>
      <c r="T33" s="41">
        <f t="shared" si="9"/>
        <v>4.7997159769777491E-3</v>
      </c>
      <c r="U33" s="78">
        <f>County!S1868</f>
        <v>3440</v>
      </c>
      <c r="V33" s="79">
        <f t="shared" si="10"/>
        <v>1.1184056736979922E-3</v>
      </c>
      <c r="W33" s="78">
        <f>County!T1868</f>
        <v>3887</v>
      </c>
      <c r="X33" s="79">
        <f t="shared" si="11"/>
        <v>1.263733387693051E-3</v>
      </c>
      <c r="Y33" s="78">
        <f>County!U1868</f>
        <v>1337</v>
      </c>
      <c r="Z33" s="79">
        <f t="shared" si="12"/>
        <v>4.3468267027157428E-4</v>
      </c>
      <c r="AA33" s="78">
        <f>County!V1868</f>
        <v>0</v>
      </c>
      <c r="AB33" s="79">
        <f t="shared" si="13"/>
        <v>0</v>
      </c>
      <c r="AC33" s="78">
        <f>County!W1868</f>
        <v>0</v>
      </c>
      <c r="AD33" s="79">
        <f t="shared" si="14"/>
        <v>0</v>
      </c>
      <c r="AE33" s="78">
        <f>County!X1868</f>
        <v>0</v>
      </c>
      <c r="AF33" s="79">
        <f t="shared" si="15"/>
        <v>0</v>
      </c>
      <c r="AG33" s="78">
        <f>County!Y1868</f>
        <v>1837</v>
      </c>
      <c r="AH33" s="79">
        <f t="shared" si="16"/>
        <v>5.9724163447186381E-4</v>
      </c>
      <c r="AI33" s="78">
        <f>County!Z1868</f>
        <v>0</v>
      </c>
      <c r="AJ33" s="79">
        <f t="shared" si="17"/>
        <v>0</v>
      </c>
      <c r="AK33" s="78">
        <f>County!AA1868</f>
        <v>0</v>
      </c>
      <c r="AL33" s="79">
        <f t="shared" si="18"/>
        <v>0</v>
      </c>
      <c r="AM33" s="78">
        <f>County!AB1868</f>
        <v>0</v>
      </c>
      <c r="AN33" s="79">
        <f t="shared" si="19"/>
        <v>0</v>
      </c>
      <c r="AO33" s="78">
        <f>County!AC1868</f>
        <v>537</v>
      </c>
      <c r="AP33" s="79">
        <f t="shared" si="20"/>
        <v>1.7458832755111098E-4</v>
      </c>
      <c r="AQ33" s="78">
        <f>County!AD1868</f>
        <v>0</v>
      </c>
      <c r="AR33" s="79">
        <f t="shared" si="21"/>
        <v>0</v>
      </c>
      <c r="AS33" s="78">
        <f>County!AE1868</f>
        <v>0</v>
      </c>
      <c r="AT33" s="79">
        <f t="shared" si="21"/>
        <v>0</v>
      </c>
      <c r="AU33" s="78">
        <f>County!AF1868</f>
        <v>0</v>
      </c>
      <c r="AV33" s="79">
        <f t="shared" si="22"/>
        <v>0</v>
      </c>
      <c r="AW33" s="78">
        <f>County!AG1868</f>
        <v>0</v>
      </c>
      <c r="AX33" s="79">
        <f t="shared" si="22"/>
        <v>0</v>
      </c>
      <c r="AY33" s="78">
        <f>County!AH1868</f>
        <v>0</v>
      </c>
      <c r="AZ33" s="79">
        <f t="shared" si="23"/>
        <v>0</v>
      </c>
      <c r="BA33" s="78">
        <f>County!AI1868</f>
        <v>0</v>
      </c>
      <c r="BB33" s="79">
        <f t="shared" si="24"/>
        <v>0</v>
      </c>
      <c r="BC33" s="78">
        <f>County!AJ1868</f>
        <v>0</v>
      </c>
      <c r="BD33" s="79">
        <f t="shared" si="25"/>
        <v>0</v>
      </c>
      <c r="BE33" s="62"/>
      <c r="BF33" s="37" t="str">
        <f t="shared" si="28"/>
        <v>New Jersey</v>
      </c>
      <c r="BG33" s="37" t="s">
        <v>2152</v>
      </c>
      <c r="BI33" s="38">
        <f>RANK(Q33,(K33:P33,Q33:X33,AC33:AV33))</f>
        <v>4</v>
      </c>
      <c r="BJ33" s="38">
        <f>RANK(S33,(K33:P33,Q33:X33,AC33:AV33))</f>
        <v>5</v>
      </c>
      <c r="BK33" s="38">
        <f>RANK(W33,(K33:P33,Q33:X33,AC33:AV33))</f>
        <v>6</v>
      </c>
      <c r="BL33" s="38">
        <f>RANK(U33,(K33:P33,Q33:X33,AC33:AV33))</f>
        <v>7</v>
      </c>
      <c r="BN33" s="37">
        <v>34</v>
      </c>
    </row>
    <row r="34" spans="1:66" s="50" customFormat="1" x14ac:dyDescent="0.2">
      <c r="A34" s="50" t="s">
        <v>2102</v>
      </c>
      <c r="B34" s="50">
        <f t="shared" si="0"/>
        <v>5</v>
      </c>
      <c r="C34" s="53">
        <f t="shared" si="26"/>
        <v>556074</v>
      </c>
      <c r="D34" s="52">
        <v>5</v>
      </c>
      <c r="E34" s="52"/>
      <c r="F34" s="88">
        <f t="shared" si="1"/>
        <v>1</v>
      </c>
      <c r="G34" s="88">
        <f t="shared" si="2"/>
        <v>2</v>
      </c>
      <c r="H34" s="88">
        <f t="shared" si="3"/>
        <v>3</v>
      </c>
      <c r="I34" s="53">
        <f t="shared" si="27"/>
        <v>40744</v>
      </c>
      <c r="J34" s="54">
        <f t="shared" si="4"/>
        <v>7.327082366735363E-2</v>
      </c>
      <c r="K34" s="53">
        <f>County!N1903</f>
        <v>273495</v>
      </c>
      <c r="L34" s="54">
        <f t="shared" si="5"/>
        <v>0.49183202235673668</v>
      </c>
      <c r="M34" s="53">
        <f>County!O1903</f>
        <v>232751</v>
      </c>
      <c r="N34" s="54">
        <f t="shared" si="6"/>
        <v>0.41856119868938307</v>
      </c>
      <c r="O34" s="77">
        <f>County!P1903</f>
        <v>32257</v>
      </c>
      <c r="P34" s="54">
        <f t="shared" si="7"/>
        <v>5.8008466499063077E-2</v>
      </c>
      <c r="Q34" s="77">
        <f>County!Q1903</f>
        <v>13218</v>
      </c>
      <c r="R34" s="54">
        <f t="shared" si="8"/>
        <v>2.3770217632904975E-2</v>
      </c>
      <c r="S34" s="53">
        <f>County!R1903</f>
        <v>2996</v>
      </c>
      <c r="T34" s="54">
        <f t="shared" si="9"/>
        <v>5.3877721310473066E-3</v>
      </c>
      <c r="U34" s="77">
        <f>County!S1903</f>
        <v>713</v>
      </c>
      <c r="V34" s="111">
        <f t="shared" si="10"/>
        <v>1.2822034477425665E-3</v>
      </c>
      <c r="W34" s="77">
        <f>County!T1903</f>
        <v>644</v>
      </c>
      <c r="X34" s="111">
        <f t="shared" si="11"/>
        <v>1.1581192431223183E-3</v>
      </c>
      <c r="Y34" s="77">
        <f>County!U1903</f>
        <v>0</v>
      </c>
      <c r="Z34" s="111">
        <f t="shared" si="12"/>
        <v>0</v>
      </c>
      <c r="AA34" s="77">
        <f>County!V1903</f>
        <v>0</v>
      </c>
      <c r="AB34" s="111">
        <f t="shared" si="13"/>
        <v>0</v>
      </c>
      <c r="AC34" s="77">
        <f>County!W1903</f>
        <v>0</v>
      </c>
      <c r="AD34" s="111">
        <f t="shared" si="14"/>
        <v>0</v>
      </c>
      <c r="AE34" s="77">
        <f>County!X1903</f>
        <v>0</v>
      </c>
      <c r="AF34" s="111">
        <f t="shared" si="15"/>
        <v>0</v>
      </c>
      <c r="AG34" s="77">
        <f>County!Y1903</f>
        <v>0</v>
      </c>
      <c r="AH34" s="111">
        <f t="shared" si="16"/>
        <v>0</v>
      </c>
      <c r="AI34" s="77">
        <f>County!Z1903</f>
        <v>0</v>
      </c>
      <c r="AJ34" s="111">
        <f t="shared" si="17"/>
        <v>0</v>
      </c>
      <c r="AK34" s="77">
        <f>County!AA1903</f>
        <v>0</v>
      </c>
      <c r="AL34" s="111">
        <f t="shared" si="18"/>
        <v>0</v>
      </c>
      <c r="AM34" s="77">
        <f>County!AB1903</f>
        <v>0</v>
      </c>
      <c r="AN34" s="111">
        <f t="shared" si="19"/>
        <v>0</v>
      </c>
      <c r="AO34" s="77">
        <f>County!AC1903</f>
        <v>0</v>
      </c>
      <c r="AP34" s="111">
        <f t="shared" si="20"/>
        <v>0</v>
      </c>
      <c r="AQ34" s="77">
        <f>County!AD1903</f>
        <v>0</v>
      </c>
      <c r="AR34" s="111">
        <f t="shared" si="21"/>
        <v>0</v>
      </c>
      <c r="AS34" s="77">
        <f>County!AE1903</f>
        <v>0</v>
      </c>
      <c r="AT34" s="111">
        <f t="shared" si="21"/>
        <v>0</v>
      </c>
      <c r="AU34" s="77">
        <f>County!AF1903</f>
        <v>0</v>
      </c>
      <c r="AV34" s="111">
        <f t="shared" si="22"/>
        <v>0</v>
      </c>
      <c r="AW34" s="77">
        <f>County!AG1903</f>
        <v>0</v>
      </c>
      <c r="AX34" s="111">
        <f t="shared" si="22"/>
        <v>0</v>
      </c>
      <c r="AY34" s="77">
        <f>County!AH1903</f>
        <v>0</v>
      </c>
      <c r="AZ34" s="111">
        <f t="shared" si="23"/>
        <v>0</v>
      </c>
      <c r="BA34" s="77">
        <f>County!AI1903</f>
        <v>0</v>
      </c>
      <c r="BB34" s="111">
        <f t="shared" si="24"/>
        <v>0</v>
      </c>
      <c r="BC34" s="77">
        <f>County!AJ1903</f>
        <v>0</v>
      </c>
      <c r="BD34" s="111">
        <f t="shared" si="25"/>
        <v>0</v>
      </c>
      <c r="BE34" s="61"/>
      <c r="BF34" s="50" t="str">
        <f t="shared" si="28"/>
        <v>New Mexico</v>
      </c>
      <c r="BG34" s="50" t="s">
        <v>1797</v>
      </c>
      <c r="BI34" s="51">
        <f>RANK(Q34,(K34:P34,Q34:X34,AC34:AV34))</f>
        <v>4</v>
      </c>
      <c r="BJ34" s="51">
        <f>RANK(S34,(K34:P34,Q34:X34,AC34:AV34))</f>
        <v>5</v>
      </c>
      <c r="BK34" s="51">
        <f>RANK(W34,(K34:P34,Q34:X34,AC34:AV34))</f>
        <v>7</v>
      </c>
      <c r="BL34" s="51">
        <f>RANK(U34,(K34:P34,Q34:X34,AC34:AV34))</f>
        <v>6</v>
      </c>
      <c r="BN34" s="50">
        <v>35</v>
      </c>
    </row>
    <row r="35" spans="1:66" s="37" customFormat="1" x14ac:dyDescent="0.2">
      <c r="A35" s="37" t="s">
        <v>3248</v>
      </c>
      <c r="B35" s="37">
        <f t="shared" ref="B35:B54" si="29">E35+D35</f>
        <v>33</v>
      </c>
      <c r="C35" s="40">
        <f t="shared" si="26"/>
        <v>6316129</v>
      </c>
      <c r="D35" s="39">
        <v>33</v>
      </c>
      <c r="E35" s="39"/>
      <c r="F35" s="89">
        <f t="shared" ref="F35:F54" si="30">RANK(K35,K35:BE35)</f>
        <v>1</v>
      </c>
      <c r="G35" s="89">
        <f t="shared" ref="G35:G54" si="31">RANK(M35,K35:BE35)</f>
        <v>2</v>
      </c>
      <c r="H35" s="89">
        <f t="shared" ref="H35:H54" si="32">IF(O35&gt;0,RANK(O35,K35:BE35),"-")</f>
        <v>3</v>
      </c>
      <c r="I35" s="1">
        <f t="shared" si="27"/>
        <v>1822685</v>
      </c>
      <c r="J35" s="41">
        <f t="shared" ref="J35:J54" si="33">I35/C35</f>
        <v>0.28857627828690641</v>
      </c>
      <c r="K35" s="40">
        <f>County!N1967</f>
        <v>3756177</v>
      </c>
      <c r="L35" s="41">
        <f t="shared" ref="L35:L54" si="34">K35/$C35</f>
        <v>0.59469605513123625</v>
      </c>
      <c r="M35" s="40">
        <f>County!O1967</f>
        <v>1933492</v>
      </c>
      <c r="N35" s="41">
        <f t="shared" ref="N35:N54" si="35">M35/$C35</f>
        <v>0.30611977684432978</v>
      </c>
      <c r="O35" s="78">
        <f>County!P1967</f>
        <v>503458</v>
      </c>
      <c r="P35" s="41">
        <f t="shared" ref="P35:P54" si="36">O35/$C35</f>
        <v>7.9709898262052589E-2</v>
      </c>
      <c r="Q35" s="78">
        <f>County!Q1967</f>
        <v>75956</v>
      </c>
      <c r="R35" s="41">
        <f t="shared" ref="R35:R54" si="37">Q35/$C35</f>
        <v>1.2025720183992443E-2</v>
      </c>
      <c r="S35" s="40">
        <f>County!R1967</f>
        <v>12220</v>
      </c>
      <c r="T35" s="41">
        <f t="shared" ref="T35:T54" si="38">S35/$C35</f>
        <v>1.9347293255093428E-3</v>
      </c>
      <c r="U35" s="78">
        <f>County!S1967</f>
        <v>23580</v>
      </c>
      <c r="V35" s="79">
        <f t="shared" ref="V35:V54" si="39">U35/$C35</f>
        <v>3.7332993040515797E-3</v>
      </c>
      <c r="W35" s="78">
        <f>County!T1967</f>
        <v>5011</v>
      </c>
      <c r="X35" s="79">
        <f t="shared" ref="X35:X54" si="40">W35/$C35</f>
        <v>7.9336568331647434E-4</v>
      </c>
      <c r="Y35" s="78">
        <f>County!U1967</f>
        <v>3473</v>
      </c>
      <c r="Z35" s="79">
        <f t="shared" ref="Z35:Z54" si="41">Y35/$C35</f>
        <v>5.4986210699623135E-4</v>
      </c>
      <c r="AA35" s="78">
        <f>County!V1967</f>
        <v>0</v>
      </c>
      <c r="AB35" s="79">
        <f t="shared" ref="AB35:AB54" si="42">AA35/$C35</f>
        <v>0</v>
      </c>
      <c r="AC35" s="78">
        <f>County!W1967</f>
        <v>0</v>
      </c>
      <c r="AD35" s="79">
        <f t="shared" ref="AD35:AD54" si="43">AC35/$C35</f>
        <v>0</v>
      </c>
      <c r="AE35" s="78">
        <f>County!X1967</f>
        <v>0</v>
      </c>
      <c r="AF35" s="79">
        <f t="shared" ref="AF35:AF54" si="44">AE35/$C35</f>
        <v>0</v>
      </c>
      <c r="AG35" s="78">
        <f>County!Y1967</f>
        <v>2762</v>
      </c>
      <c r="AH35" s="79">
        <f t="shared" ref="AH35:AH54" si="45">AG35/$C35</f>
        <v>4.3729315851528684E-4</v>
      </c>
      <c r="AI35" s="78">
        <f>County!Z1967</f>
        <v>0</v>
      </c>
      <c r="AJ35" s="79">
        <f t="shared" ref="AJ35:AJ54" si="46">AI35/$C35</f>
        <v>0</v>
      </c>
      <c r="AK35" s="78">
        <f>County!AA1967</f>
        <v>0</v>
      </c>
      <c r="AL35" s="79">
        <f t="shared" ref="AL35:AL54" si="47">AK35/$C35</f>
        <v>0</v>
      </c>
      <c r="AM35" s="78">
        <f>County!AB1967</f>
        <v>0</v>
      </c>
      <c r="AN35" s="79">
        <f t="shared" ref="AN35:AN54" si="48">AM35/$C35</f>
        <v>0</v>
      </c>
      <c r="AO35" s="78">
        <f>County!AC1967</f>
        <v>0</v>
      </c>
      <c r="AP35" s="79">
        <f t="shared" ref="AP35:AP54" si="49">AO35/$C35</f>
        <v>0</v>
      </c>
      <c r="AQ35" s="78">
        <f>County!AD1967</f>
        <v>0</v>
      </c>
      <c r="AR35" s="79">
        <f t="shared" ref="AR35:AT54" si="50">AQ35/$C35</f>
        <v>0</v>
      </c>
      <c r="AS35" s="78">
        <f>County!AE1967</f>
        <v>0</v>
      </c>
      <c r="AT35" s="79">
        <f t="shared" si="50"/>
        <v>0</v>
      </c>
      <c r="AU35" s="78">
        <f>County!AF1967</f>
        <v>0</v>
      </c>
      <c r="AV35" s="79">
        <f t="shared" ref="AV35:AX54" si="51">AU35/$C35</f>
        <v>0</v>
      </c>
      <c r="AW35" s="78">
        <f>County!AG1967</f>
        <v>0</v>
      </c>
      <c r="AX35" s="79">
        <f t="shared" si="51"/>
        <v>0</v>
      </c>
      <c r="AY35" s="78">
        <f>County!AH1967</f>
        <v>0</v>
      </c>
      <c r="AZ35" s="79">
        <f t="shared" ref="AZ35:AZ54" si="52">AY35/$C35</f>
        <v>0</v>
      </c>
      <c r="BA35" s="78">
        <f>County!AI1967</f>
        <v>0</v>
      </c>
      <c r="BB35" s="79">
        <f t="shared" ref="BB35:BB54" si="53">BA35/$C35</f>
        <v>0</v>
      </c>
      <c r="BC35" s="78">
        <f>County!AJ1967</f>
        <v>0</v>
      </c>
      <c r="BD35" s="79">
        <f t="shared" ref="BD35:BD54" si="54">BC35/$C35</f>
        <v>0</v>
      </c>
      <c r="BE35" s="62"/>
      <c r="BF35" s="37" t="str">
        <f t="shared" si="28"/>
        <v>New York</v>
      </c>
      <c r="BG35" s="37" t="s">
        <v>3249</v>
      </c>
      <c r="BI35" s="38">
        <f>RANK(Q35,(K35:P35,Q35:X35,AC35:AV35))</f>
        <v>4</v>
      </c>
      <c r="BJ35" s="38">
        <f>RANK(S35,(K35:P35,Q35:X35,AC35:AV35))</f>
        <v>6</v>
      </c>
      <c r="BK35" s="38">
        <f>RANK(W35,(K35:P35,Q35:X35,AC35:AV35))</f>
        <v>7</v>
      </c>
      <c r="BL35" s="38">
        <f>RANK(U35,(K35:P35,Q35:X35,AC35:AV35))</f>
        <v>5</v>
      </c>
      <c r="BN35" s="37">
        <v>36</v>
      </c>
    </row>
    <row r="36" spans="1:66" s="50" customFormat="1" x14ac:dyDescent="0.2">
      <c r="A36" s="50" t="s">
        <v>2123</v>
      </c>
      <c r="B36" s="50">
        <f t="shared" si="29"/>
        <v>14</v>
      </c>
      <c r="C36" s="53">
        <f t="shared" si="26"/>
        <v>2515807</v>
      </c>
      <c r="D36" s="52"/>
      <c r="E36" s="52">
        <v>14</v>
      </c>
      <c r="F36" s="88">
        <f t="shared" si="30"/>
        <v>2</v>
      </c>
      <c r="G36" s="88">
        <f t="shared" si="31"/>
        <v>1</v>
      </c>
      <c r="H36" s="88">
        <f t="shared" si="32"/>
        <v>3</v>
      </c>
      <c r="I36" s="53">
        <f t="shared" si="27"/>
        <v>118089</v>
      </c>
      <c r="J36" s="54">
        <f t="shared" si="33"/>
        <v>4.6938815258881147E-2</v>
      </c>
      <c r="K36" s="53">
        <f>County!N2069</f>
        <v>1107849</v>
      </c>
      <c r="L36" s="54">
        <f t="shared" si="34"/>
        <v>0.4403553213740164</v>
      </c>
      <c r="M36" s="53">
        <f>County!O2069</f>
        <v>1225938</v>
      </c>
      <c r="N36" s="54">
        <f t="shared" si="35"/>
        <v>0.4872941366328975</v>
      </c>
      <c r="O36" s="105">
        <f>County!P2069</f>
        <v>168059</v>
      </c>
      <c r="P36" s="54">
        <f t="shared" si="36"/>
        <v>6.6801229188089548E-2</v>
      </c>
      <c r="Q36" s="77">
        <f>County!Q2069</f>
        <v>2108</v>
      </c>
      <c r="R36" s="54">
        <f t="shared" si="37"/>
        <v>8.3790211252293993E-4</v>
      </c>
      <c r="S36" s="53">
        <f>County!R2069</f>
        <v>8740</v>
      </c>
      <c r="T36" s="54">
        <f t="shared" si="38"/>
        <v>3.4740343754508991E-3</v>
      </c>
      <c r="U36" s="77">
        <f>County!S2069</f>
        <v>258</v>
      </c>
      <c r="V36" s="111">
        <f t="shared" si="39"/>
        <v>1.0255158682681144E-4</v>
      </c>
      <c r="W36" s="77">
        <f>County!T2069</f>
        <v>2771</v>
      </c>
      <c r="X36" s="111">
        <f t="shared" si="40"/>
        <v>1.1014358414616066E-3</v>
      </c>
      <c r="Y36" s="77">
        <f>County!U2069</f>
        <v>0</v>
      </c>
      <c r="Z36" s="111">
        <f t="shared" si="41"/>
        <v>0</v>
      </c>
      <c r="AA36" s="77">
        <f>County!V2069</f>
        <v>0</v>
      </c>
      <c r="AB36" s="111">
        <f t="shared" si="42"/>
        <v>0</v>
      </c>
      <c r="AC36" s="77">
        <f>County!W2069</f>
        <v>0</v>
      </c>
      <c r="AD36" s="111">
        <f t="shared" si="43"/>
        <v>0</v>
      </c>
      <c r="AE36" s="77">
        <f>County!X2069</f>
        <v>0</v>
      </c>
      <c r="AF36" s="111">
        <f t="shared" si="44"/>
        <v>0</v>
      </c>
      <c r="AG36" s="77">
        <f>County!Y2069</f>
        <v>84</v>
      </c>
      <c r="AH36" s="111">
        <f t="shared" si="45"/>
        <v>3.3388888734310699E-5</v>
      </c>
      <c r="AI36" s="77">
        <f>County!Z2069</f>
        <v>0</v>
      </c>
      <c r="AJ36" s="111">
        <f t="shared" si="46"/>
        <v>0</v>
      </c>
      <c r="AK36" s="77">
        <f>County!AA2069</f>
        <v>0</v>
      </c>
      <c r="AL36" s="111">
        <f t="shared" si="47"/>
        <v>0</v>
      </c>
      <c r="AM36" s="77">
        <f>County!AB2069</f>
        <v>0</v>
      </c>
      <c r="AN36" s="111">
        <f t="shared" si="48"/>
        <v>0</v>
      </c>
      <c r="AO36" s="77">
        <f>County!AC2069</f>
        <v>0</v>
      </c>
      <c r="AP36" s="111">
        <f t="shared" si="49"/>
        <v>0</v>
      </c>
      <c r="AQ36" s="77">
        <f>County!AD2069</f>
        <v>0</v>
      </c>
      <c r="AR36" s="111">
        <f t="shared" si="50"/>
        <v>0</v>
      </c>
      <c r="AS36" s="77">
        <f>County!AE2069</f>
        <v>0</v>
      </c>
      <c r="AT36" s="111">
        <f t="shared" si="50"/>
        <v>0</v>
      </c>
      <c r="AU36" s="77">
        <f>County!AF2069</f>
        <v>0</v>
      </c>
      <c r="AV36" s="111">
        <f t="shared" si="51"/>
        <v>0</v>
      </c>
      <c r="AW36" s="77">
        <f>County!AG2069</f>
        <v>0</v>
      </c>
      <c r="AX36" s="111">
        <f t="shared" si="51"/>
        <v>0</v>
      </c>
      <c r="AY36" s="77">
        <f>County!AH2069</f>
        <v>0</v>
      </c>
      <c r="AZ36" s="111">
        <f t="shared" si="52"/>
        <v>0</v>
      </c>
      <c r="BA36" s="77">
        <f>County!AI2069</f>
        <v>0</v>
      </c>
      <c r="BB36" s="111">
        <f t="shared" si="53"/>
        <v>0</v>
      </c>
      <c r="BC36" s="77">
        <f>County!AJ2069</f>
        <v>0</v>
      </c>
      <c r="BD36" s="111">
        <f t="shared" si="54"/>
        <v>0</v>
      </c>
      <c r="BE36" s="61"/>
      <c r="BF36" s="50" t="str">
        <f t="shared" si="28"/>
        <v>North Carolina</v>
      </c>
      <c r="BG36" s="50" t="s">
        <v>2228</v>
      </c>
      <c r="BI36" s="51">
        <f>RANK(Q36,(K36:P36,Q36:X36,AC36:AV36))</f>
        <v>6</v>
      </c>
      <c r="BJ36" s="51">
        <f>RANK(S36,(K36:P36,Q36:X36,AC36:AV36))</f>
        <v>4</v>
      </c>
      <c r="BK36" s="51">
        <f>RANK(W36,(K36:P36,Q36:X36,AC36:AV36))</f>
        <v>5</v>
      </c>
      <c r="BL36" s="51">
        <f>RANK(U36,(K36:P36,Q36:X36,AC36:AV36))</f>
        <v>7</v>
      </c>
      <c r="BN36" s="50">
        <v>37</v>
      </c>
    </row>
    <row r="37" spans="1:66" s="37" customFormat="1" x14ac:dyDescent="0.2">
      <c r="A37" s="37" t="s">
        <v>1914</v>
      </c>
      <c r="B37" s="37">
        <f t="shared" si="29"/>
        <v>3</v>
      </c>
      <c r="C37" s="40">
        <f t="shared" si="26"/>
        <v>266411</v>
      </c>
      <c r="D37" s="39"/>
      <c r="E37" s="39">
        <v>3</v>
      </c>
      <c r="F37" s="89">
        <f t="shared" si="30"/>
        <v>2</v>
      </c>
      <c r="G37" s="89">
        <f t="shared" si="31"/>
        <v>1</v>
      </c>
      <c r="H37" s="89">
        <f t="shared" si="32"/>
        <v>3</v>
      </c>
      <c r="I37" s="1">
        <f t="shared" si="27"/>
        <v>18145</v>
      </c>
      <c r="J37" s="41">
        <f t="shared" si="33"/>
        <v>6.8109049551257267E-2</v>
      </c>
      <c r="K37" s="40">
        <f>County!N2124</f>
        <v>106905</v>
      </c>
      <c r="L37" s="41">
        <f t="shared" si="34"/>
        <v>0.40127847573861442</v>
      </c>
      <c r="M37" s="40">
        <f>County!O2124</f>
        <v>125050</v>
      </c>
      <c r="N37" s="41">
        <f t="shared" si="35"/>
        <v>0.46938752528987165</v>
      </c>
      <c r="O37" s="106">
        <f>County!P2124</f>
        <v>32515</v>
      </c>
      <c r="P37" s="41">
        <f t="shared" si="36"/>
        <v>0.12204826377289225</v>
      </c>
      <c r="Q37" s="78">
        <f>County!Q2124</f>
        <v>0</v>
      </c>
      <c r="R37" s="41">
        <f t="shared" si="37"/>
        <v>0</v>
      </c>
      <c r="S37" s="40">
        <f>County!R2124</f>
        <v>847</v>
      </c>
      <c r="T37" s="41">
        <f t="shared" si="38"/>
        <v>3.1792981521033292E-3</v>
      </c>
      <c r="U37" s="78">
        <f>County!S2124</f>
        <v>745</v>
      </c>
      <c r="V37" s="79">
        <f t="shared" si="39"/>
        <v>2.7964310782963167E-3</v>
      </c>
      <c r="W37" s="78">
        <f>County!T2124</f>
        <v>349</v>
      </c>
      <c r="X37" s="79">
        <f t="shared" si="40"/>
        <v>1.3100059682220329E-3</v>
      </c>
      <c r="Y37" s="78">
        <f>County!U2124</f>
        <v>0</v>
      </c>
      <c r="Z37" s="79">
        <f t="shared" si="41"/>
        <v>0</v>
      </c>
      <c r="AA37" s="78">
        <f>County!V2124</f>
        <v>0</v>
      </c>
      <c r="AB37" s="79">
        <f t="shared" si="42"/>
        <v>0</v>
      </c>
      <c r="AC37" s="78">
        <f>County!W2124</f>
        <v>0</v>
      </c>
      <c r="AD37" s="79">
        <f t="shared" si="43"/>
        <v>0</v>
      </c>
      <c r="AE37" s="78">
        <f>County!X2124</f>
        <v>0</v>
      </c>
      <c r="AF37" s="79">
        <f t="shared" si="44"/>
        <v>0</v>
      </c>
      <c r="AG37" s="78">
        <f>County!Y2124</f>
        <v>0</v>
      </c>
      <c r="AH37" s="79">
        <f t="shared" si="45"/>
        <v>0</v>
      </c>
      <c r="AI37" s="78">
        <f>County!Z2124</f>
        <v>0</v>
      </c>
      <c r="AJ37" s="79">
        <f t="shared" si="46"/>
        <v>0</v>
      </c>
      <c r="AK37" s="78">
        <f>County!AA2124</f>
        <v>0</v>
      </c>
      <c r="AL37" s="79">
        <f t="shared" si="47"/>
        <v>0</v>
      </c>
      <c r="AM37" s="78">
        <f>County!AB2124</f>
        <v>0</v>
      </c>
      <c r="AN37" s="79">
        <f t="shared" si="48"/>
        <v>0</v>
      </c>
      <c r="AO37" s="78">
        <f>County!AC2124</f>
        <v>0</v>
      </c>
      <c r="AP37" s="79">
        <f t="shared" si="49"/>
        <v>0</v>
      </c>
      <c r="AQ37" s="78">
        <f>County!AD2124</f>
        <v>0</v>
      </c>
      <c r="AR37" s="79">
        <f t="shared" si="50"/>
        <v>0</v>
      </c>
      <c r="AS37" s="78">
        <f>County!AE2124</f>
        <v>0</v>
      </c>
      <c r="AT37" s="79">
        <f t="shared" si="50"/>
        <v>0</v>
      </c>
      <c r="AU37" s="78">
        <f>County!AF2124</f>
        <v>0</v>
      </c>
      <c r="AV37" s="79">
        <f t="shared" si="51"/>
        <v>0</v>
      </c>
      <c r="AW37" s="78">
        <f>County!AG2124</f>
        <v>0</v>
      </c>
      <c r="AX37" s="79">
        <f t="shared" si="51"/>
        <v>0</v>
      </c>
      <c r="AY37" s="78">
        <f>County!AH2124</f>
        <v>0</v>
      </c>
      <c r="AZ37" s="79">
        <f t="shared" si="52"/>
        <v>0</v>
      </c>
      <c r="BA37" s="78">
        <f>County!AI2124</f>
        <v>0</v>
      </c>
      <c r="BB37" s="79">
        <f t="shared" si="53"/>
        <v>0</v>
      </c>
      <c r="BC37" s="78">
        <f>County!AJ2124</f>
        <v>0</v>
      </c>
      <c r="BD37" s="79">
        <f t="shared" si="54"/>
        <v>0</v>
      </c>
      <c r="BE37" s="62"/>
      <c r="BF37" s="37" t="str">
        <f t="shared" si="28"/>
        <v>North Dakota</v>
      </c>
      <c r="BG37" s="37" t="s">
        <v>3240</v>
      </c>
      <c r="BI37" s="38">
        <f>RANK(Q37,(K37:P37,Q37:X37,AC37:AV37))</f>
        <v>13</v>
      </c>
      <c r="BJ37" s="38">
        <f>RANK(S37,(K37:P37,Q37:X37,AC37:AV37))</f>
        <v>4</v>
      </c>
      <c r="BK37" s="38">
        <f>RANK(W37,(K37:P37,Q37:X37,AC37:AV37))</f>
        <v>6</v>
      </c>
      <c r="BL37" s="38">
        <f>RANK(U37,(K37:P37,Q37:X37,AC37:AV37))</f>
        <v>5</v>
      </c>
      <c r="BN37" s="37">
        <v>38</v>
      </c>
    </row>
    <row r="38" spans="1:66" s="50" customFormat="1" x14ac:dyDescent="0.2">
      <c r="A38" s="50" t="s">
        <v>2814</v>
      </c>
      <c r="B38" s="50">
        <f t="shared" si="29"/>
        <v>21</v>
      </c>
      <c r="C38" s="53">
        <f t="shared" si="26"/>
        <v>4534434</v>
      </c>
      <c r="D38" s="52">
        <v>21</v>
      </c>
      <c r="E38" s="52"/>
      <c r="F38" s="88">
        <f t="shared" si="30"/>
        <v>1</v>
      </c>
      <c r="G38" s="88">
        <f t="shared" si="31"/>
        <v>2</v>
      </c>
      <c r="H38" s="88">
        <f t="shared" si="32"/>
        <v>3</v>
      </c>
      <c r="I38" s="53">
        <f t="shared" si="27"/>
        <v>288339</v>
      </c>
      <c r="J38" s="54">
        <f t="shared" si="33"/>
        <v>6.3588752201487547E-2</v>
      </c>
      <c r="K38" s="53">
        <f>County!N2214</f>
        <v>2148222</v>
      </c>
      <c r="L38" s="54">
        <f t="shared" si="34"/>
        <v>0.47375747447200689</v>
      </c>
      <c r="M38" s="53">
        <f>County!O2214</f>
        <v>1859883</v>
      </c>
      <c r="N38" s="54">
        <f t="shared" si="35"/>
        <v>0.41016872227051931</v>
      </c>
      <c r="O38" s="105">
        <f>County!P2214</f>
        <v>483207</v>
      </c>
      <c r="P38" s="54">
        <f t="shared" si="36"/>
        <v>0.10656390632215619</v>
      </c>
      <c r="Q38" s="77">
        <f>County!Q2214</f>
        <v>2962</v>
      </c>
      <c r="R38" s="54">
        <f t="shared" si="37"/>
        <v>6.5322375405618433E-4</v>
      </c>
      <c r="S38" s="53">
        <f>County!R2214</f>
        <v>12851</v>
      </c>
      <c r="T38" s="54">
        <f t="shared" si="38"/>
        <v>2.8340913110655045E-3</v>
      </c>
      <c r="U38" s="77">
        <f>County!S2214</f>
        <v>7361</v>
      </c>
      <c r="V38" s="111">
        <f t="shared" si="39"/>
        <v>1.6233558587466484E-3</v>
      </c>
      <c r="W38" s="77">
        <f>County!T2214</f>
        <v>9120</v>
      </c>
      <c r="X38" s="111">
        <f t="shared" si="40"/>
        <v>2.0112763798083729E-3</v>
      </c>
      <c r="Y38" s="77">
        <f>County!U2214</f>
        <v>10813</v>
      </c>
      <c r="Z38" s="111">
        <f t="shared" si="41"/>
        <v>2.384641611279379E-3</v>
      </c>
      <c r="AA38" s="77">
        <f>County!V2214</f>
        <v>0</v>
      </c>
      <c r="AB38" s="111">
        <f t="shared" si="42"/>
        <v>0</v>
      </c>
      <c r="AC38" s="77">
        <f>County!W2214</f>
        <v>15</v>
      </c>
      <c r="AD38" s="111">
        <f t="shared" si="43"/>
        <v>3.3080203615269294E-6</v>
      </c>
      <c r="AE38" s="77">
        <f>County!X2214</f>
        <v>0</v>
      </c>
      <c r="AF38" s="111">
        <f t="shared" si="44"/>
        <v>0</v>
      </c>
      <c r="AG38" s="77">
        <f>County!Y2214</f>
        <v>0</v>
      </c>
      <c r="AH38" s="111">
        <f t="shared" si="45"/>
        <v>0</v>
      </c>
      <c r="AI38" s="77">
        <f>County!Z2214</f>
        <v>0</v>
      </c>
      <c r="AJ38" s="111">
        <f t="shared" si="46"/>
        <v>0</v>
      </c>
      <c r="AK38" s="77">
        <f>County!AA2214</f>
        <v>0</v>
      </c>
      <c r="AL38" s="111">
        <f t="shared" si="47"/>
        <v>0</v>
      </c>
      <c r="AM38" s="77">
        <f>County!AB2214</f>
        <v>0</v>
      </c>
      <c r="AN38" s="111">
        <f t="shared" si="48"/>
        <v>0</v>
      </c>
      <c r="AO38" s="77">
        <f>County!AC2214</f>
        <v>0</v>
      </c>
      <c r="AP38" s="111">
        <f t="shared" si="49"/>
        <v>0</v>
      </c>
      <c r="AQ38" s="77">
        <f>County!AD2214</f>
        <v>0</v>
      </c>
      <c r="AR38" s="111">
        <f t="shared" si="50"/>
        <v>0</v>
      </c>
      <c r="AS38" s="77">
        <f>County!AE2214</f>
        <v>0</v>
      </c>
      <c r="AT38" s="111">
        <f t="shared" si="50"/>
        <v>0</v>
      </c>
      <c r="AU38" s="77">
        <f>County!AF2214</f>
        <v>0</v>
      </c>
      <c r="AV38" s="111">
        <f t="shared" si="51"/>
        <v>0</v>
      </c>
      <c r="AW38" s="77">
        <f>County!AG2214</f>
        <v>0</v>
      </c>
      <c r="AX38" s="111">
        <f t="shared" si="51"/>
        <v>0</v>
      </c>
      <c r="AY38" s="77">
        <f>County!AH2214</f>
        <v>0</v>
      </c>
      <c r="AZ38" s="111">
        <f t="shared" si="52"/>
        <v>0</v>
      </c>
      <c r="BA38" s="77">
        <f>County!AI2214</f>
        <v>0</v>
      </c>
      <c r="BB38" s="111">
        <f t="shared" si="53"/>
        <v>0</v>
      </c>
      <c r="BC38" s="77">
        <f>County!AJ2214</f>
        <v>0</v>
      </c>
      <c r="BD38" s="111">
        <f t="shared" si="54"/>
        <v>0</v>
      </c>
      <c r="BE38" s="61"/>
      <c r="BF38" s="50" t="str">
        <f t="shared" si="28"/>
        <v>Ohio</v>
      </c>
      <c r="BG38" s="50" t="s">
        <v>3241</v>
      </c>
      <c r="BI38" s="51">
        <f>RANK(Q38,(K38:P38,Q38:X38,AC38:AV38))</f>
        <v>7</v>
      </c>
      <c r="BJ38" s="51">
        <f>RANK(S38,(K38:P38,Q38:X38,AC38:AV38))</f>
        <v>4</v>
      </c>
      <c r="BK38" s="51">
        <f>RANK(W38,(K38:P38,Q38:X38,AC38:AV38))</f>
        <v>5</v>
      </c>
      <c r="BL38" s="51">
        <f>RANK(U38,(K38:P38,Q38:X38,AC38:AV38))</f>
        <v>6</v>
      </c>
      <c r="BN38" s="50">
        <v>39</v>
      </c>
    </row>
    <row r="39" spans="1:66" s="37" customFormat="1" x14ac:dyDescent="0.2">
      <c r="A39" s="37" t="s">
        <v>1237</v>
      </c>
      <c r="B39" s="37">
        <f t="shared" si="29"/>
        <v>8</v>
      </c>
      <c r="C39" s="40">
        <f t="shared" si="26"/>
        <v>1206713</v>
      </c>
      <c r="D39" s="39"/>
      <c r="E39" s="39">
        <v>8</v>
      </c>
      <c r="F39" s="89">
        <f t="shared" si="30"/>
        <v>2</v>
      </c>
      <c r="G39" s="89">
        <f t="shared" si="31"/>
        <v>1</v>
      </c>
      <c r="H39" s="89">
        <f t="shared" si="32"/>
        <v>3</v>
      </c>
      <c r="I39" s="1">
        <f t="shared" si="27"/>
        <v>94210</v>
      </c>
      <c r="J39" s="41">
        <f t="shared" si="33"/>
        <v>7.8071587858919225E-2</v>
      </c>
      <c r="K39" s="40">
        <f>County!N2293</f>
        <v>488105</v>
      </c>
      <c r="L39" s="41">
        <f t="shared" si="34"/>
        <v>0.40449137450247075</v>
      </c>
      <c r="M39" s="40">
        <f>County!O2293</f>
        <v>582315</v>
      </c>
      <c r="N39" s="41">
        <f t="shared" si="35"/>
        <v>0.48256296236139001</v>
      </c>
      <c r="O39" s="106">
        <f>County!P2293</f>
        <v>130788</v>
      </c>
      <c r="P39" s="41">
        <f t="shared" si="36"/>
        <v>0.10838368360993873</v>
      </c>
      <c r="Q39" s="78">
        <f>County!Q2293</f>
        <v>0</v>
      </c>
      <c r="R39" s="41">
        <f t="shared" si="37"/>
        <v>0</v>
      </c>
      <c r="S39" s="40">
        <f>County!R2293</f>
        <v>5505</v>
      </c>
      <c r="T39" s="41">
        <f t="shared" si="38"/>
        <v>4.5619795262005136E-3</v>
      </c>
      <c r="U39" s="78">
        <f>County!S2293</f>
        <v>0</v>
      </c>
      <c r="V39" s="79">
        <f t="shared" si="39"/>
        <v>0</v>
      </c>
      <c r="W39" s="78">
        <f>County!T2293</f>
        <v>0</v>
      </c>
      <c r="X39" s="79">
        <f t="shared" si="40"/>
        <v>0</v>
      </c>
      <c r="Y39" s="78">
        <f>County!U2293</f>
        <v>0</v>
      </c>
      <c r="Z39" s="79">
        <f t="shared" si="41"/>
        <v>0</v>
      </c>
      <c r="AA39" s="78">
        <f>County!V2293</f>
        <v>0</v>
      </c>
      <c r="AB39" s="79">
        <f t="shared" si="42"/>
        <v>0</v>
      </c>
      <c r="AC39" s="78">
        <f>County!W2293</f>
        <v>0</v>
      </c>
      <c r="AD39" s="79">
        <f t="shared" si="43"/>
        <v>0</v>
      </c>
      <c r="AE39" s="78">
        <f>County!X2293</f>
        <v>0</v>
      </c>
      <c r="AF39" s="79">
        <f t="shared" si="44"/>
        <v>0</v>
      </c>
      <c r="AG39" s="78">
        <f>County!Y2293</f>
        <v>0</v>
      </c>
      <c r="AH39" s="79">
        <f t="shared" si="45"/>
        <v>0</v>
      </c>
      <c r="AI39" s="78">
        <f>County!Z2293</f>
        <v>0</v>
      </c>
      <c r="AJ39" s="79">
        <f t="shared" si="46"/>
        <v>0</v>
      </c>
      <c r="AK39" s="78">
        <f>County!AA2293</f>
        <v>0</v>
      </c>
      <c r="AL39" s="79">
        <f t="shared" si="47"/>
        <v>0</v>
      </c>
      <c r="AM39" s="78">
        <f>County!AB2293</f>
        <v>0</v>
      </c>
      <c r="AN39" s="79">
        <f t="shared" si="48"/>
        <v>0</v>
      </c>
      <c r="AO39" s="78">
        <f>County!AC2293</f>
        <v>0</v>
      </c>
      <c r="AP39" s="79">
        <f t="shared" si="49"/>
        <v>0</v>
      </c>
      <c r="AQ39" s="78">
        <f>County!AD2293</f>
        <v>0</v>
      </c>
      <c r="AR39" s="79">
        <f t="shared" si="50"/>
        <v>0</v>
      </c>
      <c r="AS39" s="78">
        <f>County!AE2293</f>
        <v>0</v>
      </c>
      <c r="AT39" s="79">
        <f t="shared" si="50"/>
        <v>0</v>
      </c>
      <c r="AU39" s="78">
        <f>County!AF2293</f>
        <v>0</v>
      </c>
      <c r="AV39" s="79">
        <f t="shared" si="51"/>
        <v>0</v>
      </c>
      <c r="AW39" s="78">
        <f>County!AG2293</f>
        <v>0</v>
      </c>
      <c r="AX39" s="79">
        <f t="shared" si="51"/>
        <v>0</v>
      </c>
      <c r="AY39" s="78">
        <f>County!AH2293</f>
        <v>0</v>
      </c>
      <c r="AZ39" s="79">
        <f t="shared" si="52"/>
        <v>0</v>
      </c>
      <c r="BA39" s="78">
        <f>County!AI2293</f>
        <v>0</v>
      </c>
      <c r="BB39" s="79">
        <f t="shared" si="53"/>
        <v>0</v>
      </c>
      <c r="BC39" s="78">
        <f>County!AJ2293</f>
        <v>0</v>
      </c>
      <c r="BD39" s="79">
        <f t="shared" si="54"/>
        <v>0</v>
      </c>
      <c r="BE39" s="62"/>
      <c r="BF39" s="37" t="str">
        <f t="shared" si="28"/>
        <v>Oklahoma</v>
      </c>
      <c r="BG39" s="37" t="s">
        <v>1238</v>
      </c>
      <c r="BI39" s="38">
        <f>RANK(Q39,(K39:P39,Q39:X39,AC39:AV39))</f>
        <v>9</v>
      </c>
      <c r="BJ39" s="38">
        <f>RANK(S39,(K39:P39,Q39:X39,AC39:AV39))</f>
        <v>4</v>
      </c>
      <c r="BK39" s="38">
        <f>RANK(W39,(K39:P39,Q39:X39,AC39:AV39))</f>
        <v>9</v>
      </c>
      <c r="BL39" s="38">
        <f>RANK(U39,(K39:P39,Q39:X39,AC39:AV39))</f>
        <v>9</v>
      </c>
      <c r="BN39" s="37">
        <v>40</v>
      </c>
    </row>
    <row r="40" spans="1:66" s="50" customFormat="1" x14ac:dyDescent="0.2">
      <c r="A40" s="50" t="s">
        <v>82</v>
      </c>
      <c r="B40" s="50">
        <f t="shared" si="29"/>
        <v>7</v>
      </c>
      <c r="C40" s="53">
        <f t="shared" si="26"/>
        <v>1377760</v>
      </c>
      <c r="D40" s="52">
        <v>7</v>
      </c>
      <c r="E40" s="52"/>
      <c r="F40" s="88">
        <f t="shared" si="30"/>
        <v>1</v>
      </c>
      <c r="G40" s="88">
        <f t="shared" si="31"/>
        <v>2</v>
      </c>
      <c r="H40" s="88">
        <f t="shared" si="32"/>
        <v>3</v>
      </c>
      <c r="I40" s="53">
        <f t="shared" si="27"/>
        <v>111489</v>
      </c>
      <c r="J40" s="54">
        <f t="shared" si="33"/>
        <v>8.0920479619091865E-2</v>
      </c>
      <c r="K40" s="53">
        <f>County!N2331</f>
        <v>649641</v>
      </c>
      <c r="L40" s="54">
        <f t="shared" si="34"/>
        <v>0.47151971315758912</v>
      </c>
      <c r="M40" s="53">
        <f>County!O2331</f>
        <v>538152</v>
      </c>
      <c r="N40" s="54">
        <f t="shared" si="35"/>
        <v>0.39059923353849729</v>
      </c>
      <c r="O40" s="105">
        <f>County!P2331</f>
        <v>121221</v>
      </c>
      <c r="P40" s="54">
        <f t="shared" si="36"/>
        <v>8.7984119149924517E-2</v>
      </c>
      <c r="Q40" s="77">
        <f>County!Q2331</f>
        <v>49415</v>
      </c>
      <c r="R40" s="54">
        <f t="shared" si="37"/>
        <v>3.5866188595981882E-2</v>
      </c>
      <c r="S40" s="53">
        <f>County!R2331</f>
        <v>8903</v>
      </c>
      <c r="T40" s="54">
        <f t="shared" si="38"/>
        <v>6.4619382185576585E-3</v>
      </c>
      <c r="U40" s="77">
        <f>County!S2331</f>
        <v>3379</v>
      </c>
      <c r="V40" s="111">
        <f t="shared" si="39"/>
        <v>2.4525316455696203E-3</v>
      </c>
      <c r="W40" s="77">
        <f>County!T2331</f>
        <v>2798</v>
      </c>
      <c r="X40" s="111">
        <f t="shared" si="40"/>
        <v>2.0308326559052375E-3</v>
      </c>
      <c r="Y40" s="77">
        <f>County!U2331</f>
        <v>0</v>
      </c>
      <c r="Z40" s="111">
        <f t="shared" si="41"/>
        <v>0</v>
      </c>
      <c r="AA40" s="77">
        <f>County!V2331</f>
        <v>0</v>
      </c>
      <c r="AB40" s="111">
        <f t="shared" si="42"/>
        <v>0</v>
      </c>
      <c r="AC40" s="77">
        <f>County!W2331</f>
        <v>2329</v>
      </c>
      <c r="AD40" s="111">
        <f t="shared" si="43"/>
        <v>1.6904250377424224E-3</v>
      </c>
      <c r="AE40" s="77">
        <f>County!X2331</f>
        <v>0</v>
      </c>
      <c r="AF40" s="111">
        <f t="shared" si="44"/>
        <v>0</v>
      </c>
      <c r="AG40" s="77">
        <f>County!Y2331</f>
        <v>0</v>
      </c>
      <c r="AH40" s="111">
        <f t="shared" si="45"/>
        <v>0</v>
      </c>
      <c r="AI40" s="77">
        <f>County!Z2331</f>
        <v>0</v>
      </c>
      <c r="AJ40" s="111">
        <f t="shared" si="46"/>
        <v>0</v>
      </c>
      <c r="AK40" s="77">
        <f>County!AA2331</f>
        <v>0</v>
      </c>
      <c r="AL40" s="111">
        <f t="shared" si="47"/>
        <v>0</v>
      </c>
      <c r="AM40" s="77">
        <f>County!AB2331</f>
        <v>1922</v>
      </c>
      <c r="AN40" s="111">
        <f t="shared" si="48"/>
        <v>1.3950180002322611E-3</v>
      </c>
      <c r="AO40" s="77">
        <f>County!AC2331</f>
        <v>0</v>
      </c>
      <c r="AP40" s="111">
        <f t="shared" si="49"/>
        <v>0</v>
      </c>
      <c r="AQ40" s="77">
        <f>County!AD2331</f>
        <v>0</v>
      </c>
      <c r="AR40" s="111">
        <f t="shared" si="50"/>
        <v>0</v>
      </c>
      <c r="AS40" s="77">
        <f>County!AE2331</f>
        <v>0</v>
      </c>
      <c r="AT40" s="111">
        <f t="shared" si="50"/>
        <v>0</v>
      </c>
      <c r="AU40" s="77">
        <f>County!AF2331</f>
        <v>0</v>
      </c>
      <c r="AV40" s="111">
        <f t="shared" si="51"/>
        <v>0</v>
      </c>
      <c r="AW40" s="77">
        <f>County!AG2331</f>
        <v>0</v>
      </c>
      <c r="AX40" s="111">
        <f t="shared" si="51"/>
        <v>0</v>
      </c>
      <c r="AY40" s="77">
        <f>County!AH2331</f>
        <v>0</v>
      </c>
      <c r="AZ40" s="111">
        <f t="shared" si="52"/>
        <v>0</v>
      </c>
      <c r="BA40" s="77">
        <f>County!AI2331</f>
        <v>0</v>
      </c>
      <c r="BB40" s="111">
        <f t="shared" si="53"/>
        <v>0</v>
      </c>
      <c r="BC40" s="77">
        <f>County!AJ2331</f>
        <v>0</v>
      </c>
      <c r="BD40" s="111">
        <f t="shared" si="54"/>
        <v>0</v>
      </c>
      <c r="BE40" s="61"/>
      <c r="BF40" s="50" t="str">
        <f t="shared" si="28"/>
        <v>Oregon</v>
      </c>
      <c r="BG40" s="50" t="s">
        <v>1239</v>
      </c>
      <c r="BI40" s="51">
        <f>RANK(Q40,(K40:P40,Q40:X40,AC40:AV40))</f>
        <v>4</v>
      </c>
      <c r="BJ40" s="51">
        <f>RANK(S40,(K40:P40,Q40:X40,AC40:AV40))</f>
        <v>5</v>
      </c>
      <c r="BK40" s="51">
        <f>RANK(W40,(K40:P40,Q40:X40,AC40:AV40))</f>
        <v>7</v>
      </c>
      <c r="BL40" s="51">
        <f>RANK(U40,(K40:P40,Q40:X40,AC40:AV40))</f>
        <v>6</v>
      </c>
      <c r="BN40" s="50">
        <v>41</v>
      </c>
    </row>
    <row r="41" spans="1:66" s="37" customFormat="1" x14ac:dyDescent="0.2">
      <c r="A41" s="37" t="s">
        <v>1984</v>
      </c>
      <c r="B41" s="37">
        <f t="shared" si="29"/>
        <v>23</v>
      </c>
      <c r="C41" s="40">
        <f t="shared" si="26"/>
        <v>4506118</v>
      </c>
      <c r="D41" s="39">
        <v>23</v>
      </c>
      <c r="E41" s="39"/>
      <c r="F41" s="89">
        <f t="shared" si="30"/>
        <v>1</v>
      </c>
      <c r="G41" s="89">
        <f t="shared" si="31"/>
        <v>2</v>
      </c>
      <c r="H41" s="89">
        <f t="shared" si="32"/>
        <v>3</v>
      </c>
      <c r="I41" s="1">
        <f t="shared" si="27"/>
        <v>414650</v>
      </c>
      <c r="J41" s="41">
        <f t="shared" si="33"/>
        <v>9.2019339040832926E-2</v>
      </c>
      <c r="K41" s="40">
        <f>County!N2400</f>
        <v>2215819</v>
      </c>
      <c r="L41" s="41">
        <f t="shared" si="34"/>
        <v>0.49173568024627851</v>
      </c>
      <c r="M41" s="40">
        <f>County!O2400</f>
        <v>1801169</v>
      </c>
      <c r="N41" s="41">
        <f t="shared" si="35"/>
        <v>0.39971634120544558</v>
      </c>
      <c r="O41" s="106">
        <f>County!P2400</f>
        <v>430984</v>
      </c>
      <c r="P41" s="41">
        <f t="shared" si="36"/>
        <v>9.5644188634207983E-2</v>
      </c>
      <c r="Q41" s="78">
        <f>County!Q2400</f>
        <v>3086</v>
      </c>
      <c r="R41" s="41">
        <f t="shared" si="37"/>
        <v>6.8484669065479423E-4</v>
      </c>
      <c r="S41" s="40">
        <f>County!R2400</f>
        <v>28000</v>
      </c>
      <c r="T41" s="41">
        <f t="shared" si="38"/>
        <v>6.213774250918418E-3</v>
      </c>
      <c r="U41" s="78">
        <f>County!S2400</f>
        <v>19552</v>
      </c>
      <c r="V41" s="79">
        <f t="shared" si="39"/>
        <v>4.3389897912127469E-3</v>
      </c>
      <c r="W41" s="78">
        <f>County!T2400</f>
        <v>5783</v>
      </c>
      <c r="X41" s="79">
        <f t="shared" si="40"/>
        <v>1.2833663033236147E-3</v>
      </c>
      <c r="Y41" s="78">
        <f>County!U2400</f>
        <v>0</v>
      </c>
      <c r="Z41" s="79">
        <f t="shared" si="41"/>
        <v>0</v>
      </c>
      <c r="AA41" s="78">
        <f>County!V2400</f>
        <v>0</v>
      </c>
      <c r="AB41" s="79">
        <f t="shared" si="42"/>
        <v>0</v>
      </c>
      <c r="AC41" s="78">
        <f>County!W2400</f>
        <v>1725</v>
      </c>
      <c r="AD41" s="79">
        <f t="shared" si="43"/>
        <v>3.8281287795836682E-4</v>
      </c>
      <c r="AE41" s="78">
        <f>County!X2400</f>
        <v>0</v>
      </c>
      <c r="AF41" s="79">
        <f t="shared" si="44"/>
        <v>0</v>
      </c>
      <c r="AG41" s="78">
        <f>County!Y2400</f>
        <v>0</v>
      </c>
      <c r="AH41" s="79">
        <f t="shared" si="45"/>
        <v>0</v>
      </c>
      <c r="AI41" s="78">
        <f>County!Z2400</f>
        <v>0</v>
      </c>
      <c r="AJ41" s="79">
        <f t="shared" si="46"/>
        <v>0</v>
      </c>
      <c r="AK41" s="78">
        <f>County!AA2400</f>
        <v>0</v>
      </c>
      <c r="AL41" s="79">
        <f t="shared" si="47"/>
        <v>0</v>
      </c>
      <c r="AM41" s="78">
        <f>County!AB2400</f>
        <v>0</v>
      </c>
      <c r="AN41" s="79">
        <f t="shared" si="48"/>
        <v>0</v>
      </c>
      <c r="AO41" s="78">
        <f>County!AC2400</f>
        <v>0</v>
      </c>
      <c r="AP41" s="79">
        <f t="shared" si="49"/>
        <v>0</v>
      </c>
      <c r="AQ41" s="78">
        <f>County!AD2400</f>
        <v>0</v>
      </c>
      <c r="AR41" s="79">
        <f t="shared" si="50"/>
        <v>0</v>
      </c>
      <c r="AS41" s="78">
        <f>County!AE2400</f>
        <v>0</v>
      </c>
      <c r="AT41" s="79">
        <f t="shared" si="50"/>
        <v>0</v>
      </c>
      <c r="AU41" s="78">
        <f>County!AF2400</f>
        <v>0</v>
      </c>
      <c r="AV41" s="79">
        <f t="shared" si="51"/>
        <v>0</v>
      </c>
      <c r="AW41" s="78">
        <f>County!AG2400</f>
        <v>0</v>
      </c>
      <c r="AX41" s="79">
        <f t="shared" si="51"/>
        <v>0</v>
      </c>
      <c r="AY41" s="78">
        <f>County!AH2400</f>
        <v>0</v>
      </c>
      <c r="AZ41" s="79">
        <f t="shared" si="52"/>
        <v>0</v>
      </c>
      <c r="BA41" s="78">
        <f>County!AI2400</f>
        <v>0</v>
      </c>
      <c r="BB41" s="79">
        <f t="shared" si="53"/>
        <v>0</v>
      </c>
      <c r="BC41" s="78">
        <f>County!AJ2400</f>
        <v>0</v>
      </c>
      <c r="BD41" s="79">
        <f t="shared" si="54"/>
        <v>0</v>
      </c>
      <c r="BE41" s="62"/>
      <c r="BF41" s="37" t="str">
        <f t="shared" si="28"/>
        <v>Pennsylvania</v>
      </c>
      <c r="BG41" s="37" t="s">
        <v>1985</v>
      </c>
      <c r="BI41" s="38">
        <f>RANK(Q41,(K41:P41,Q41:X41,AC41:AV41))</f>
        <v>7</v>
      </c>
      <c r="BJ41" s="38">
        <f>RANK(S41,(K41:P41,Q41:X41,AC41:AV41))</f>
        <v>4</v>
      </c>
      <c r="BK41" s="38">
        <f>RANK(W41,(K41:P41,Q41:X41,AC41:AV41))</f>
        <v>6</v>
      </c>
      <c r="BL41" s="38">
        <f>RANK(U41,(K41:P41,Q41:X41,AC41:AV41))</f>
        <v>5</v>
      </c>
      <c r="BN41" s="37">
        <v>42</v>
      </c>
    </row>
    <row r="42" spans="1:66" s="50" customFormat="1" x14ac:dyDescent="0.2">
      <c r="A42" s="50" t="s">
        <v>1495</v>
      </c>
      <c r="B42" s="50">
        <f t="shared" si="29"/>
        <v>4</v>
      </c>
      <c r="C42" s="53">
        <f t="shared" si="26"/>
        <v>390284</v>
      </c>
      <c r="D42" s="52">
        <v>4</v>
      </c>
      <c r="E42" s="52"/>
      <c r="F42" s="88">
        <f t="shared" si="30"/>
        <v>1</v>
      </c>
      <c r="G42" s="88">
        <f t="shared" si="31"/>
        <v>2</v>
      </c>
      <c r="H42" s="88">
        <f t="shared" si="32"/>
        <v>3</v>
      </c>
      <c r="I42" s="53">
        <f t="shared" si="27"/>
        <v>128367</v>
      </c>
      <c r="J42" s="54">
        <f t="shared" si="33"/>
        <v>0.32890664234249933</v>
      </c>
      <c r="K42" s="53">
        <f>County!N2407</f>
        <v>233050</v>
      </c>
      <c r="L42" s="54">
        <f t="shared" si="34"/>
        <v>0.59712926996751081</v>
      </c>
      <c r="M42" s="53">
        <f>County!O2407</f>
        <v>104683</v>
      </c>
      <c r="N42" s="54">
        <f t="shared" si="35"/>
        <v>0.26822262762501153</v>
      </c>
      <c r="O42" s="105">
        <f>County!P2407</f>
        <v>43723</v>
      </c>
      <c r="P42" s="54">
        <f t="shared" si="36"/>
        <v>0.11202867655348413</v>
      </c>
      <c r="Q42" s="77">
        <f>County!Q2407</f>
        <v>6040</v>
      </c>
      <c r="R42" s="54">
        <f t="shared" si="37"/>
        <v>1.5475909850262886E-2</v>
      </c>
      <c r="S42" s="53">
        <f>County!R2407</f>
        <v>1109</v>
      </c>
      <c r="T42" s="54">
        <f t="shared" si="38"/>
        <v>2.8415205337651555E-3</v>
      </c>
      <c r="U42" s="77">
        <f>County!S2407</f>
        <v>1021</v>
      </c>
      <c r="V42" s="111">
        <f t="shared" si="39"/>
        <v>2.61604370150967E-3</v>
      </c>
      <c r="W42" s="77">
        <f>County!T2407</f>
        <v>435</v>
      </c>
      <c r="X42" s="111">
        <f t="shared" si="40"/>
        <v>1.1145729776265488E-3</v>
      </c>
      <c r="Y42" s="77">
        <f>County!U2407</f>
        <v>186</v>
      </c>
      <c r="Z42" s="111">
        <f t="shared" si="41"/>
        <v>4.7657603181273125E-4</v>
      </c>
      <c r="AA42" s="77">
        <f>County!V2407</f>
        <v>0</v>
      </c>
      <c r="AB42" s="111">
        <f t="shared" si="42"/>
        <v>0</v>
      </c>
      <c r="AC42" s="77">
        <f>County!W2407</f>
        <v>37</v>
      </c>
      <c r="AD42" s="111">
        <f t="shared" si="43"/>
        <v>9.4802759016511052E-5</v>
      </c>
      <c r="AE42" s="77">
        <f>County!X2407</f>
        <v>0</v>
      </c>
      <c r="AF42" s="111">
        <f t="shared" si="44"/>
        <v>0</v>
      </c>
      <c r="AG42" s="77">
        <f>County!Y2407</f>
        <v>0</v>
      </c>
      <c r="AH42" s="111">
        <f t="shared" si="45"/>
        <v>0</v>
      </c>
      <c r="AI42" s="77">
        <f>County!Z2407</f>
        <v>0</v>
      </c>
      <c r="AJ42" s="111">
        <f t="shared" si="46"/>
        <v>0</v>
      </c>
      <c r="AK42" s="77">
        <f>County!AA2407</f>
        <v>0</v>
      </c>
      <c r="AL42" s="111">
        <f t="shared" si="47"/>
        <v>0</v>
      </c>
      <c r="AM42" s="77">
        <f>County!AB2407</f>
        <v>0</v>
      </c>
      <c r="AN42" s="111">
        <f t="shared" si="48"/>
        <v>0</v>
      </c>
      <c r="AO42" s="77">
        <f>County!AC2407</f>
        <v>0</v>
      </c>
      <c r="AP42" s="111">
        <f t="shared" si="49"/>
        <v>0</v>
      </c>
      <c r="AQ42" s="77">
        <f>County!AD2407</f>
        <v>0</v>
      </c>
      <c r="AR42" s="111">
        <f t="shared" si="50"/>
        <v>0</v>
      </c>
      <c r="AS42" s="77">
        <f>County!AE2407</f>
        <v>0</v>
      </c>
      <c r="AT42" s="111">
        <f t="shared" si="50"/>
        <v>0</v>
      </c>
      <c r="AU42" s="77">
        <f>County!AF2407</f>
        <v>0</v>
      </c>
      <c r="AV42" s="111">
        <f t="shared" si="51"/>
        <v>0</v>
      </c>
      <c r="AW42" s="77">
        <f>County!AG2407</f>
        <v>0</v>
      </c>
      <c r="AX42" s="111">
        <f t="shared" si="51"/>
        <v>0</v>
      </c>
      <c r="AY42" s="77">
        <f>County!AH2407</f>
        <v>0</v>
      </c>
      <c r="AZ42" s="111">
        <f t="shared" si="52"/>
        <v>0</v>
      </c>
      <c r="BA42" s="77">
        <f>County!AI2407</f>
        <v>0</v>
      </c>
      <c r="BB42" s="111">
        <f t="shared" si="53"/>
        <v>0</v>
      </c>
      <c r="BC42" s="77">
        <f>County!AJ2407</f>
        <v>0</v>
      </c>
      <c r="BD42" s="111">
        <f t="shared" si="54"/>
        <v>0</v>
      </c>
      <c r="BE42" s="61"/>
      <c r="BF42" s="50" t="str">
        <f t="shared" si="28"/>
        <v>Rhode Island</v>
      </c>
      <c r="BG42" s="50" t="s">
        <v>1496</v>
      </c>
      <c r="BI42" s="51">
        <f>RANK(Q42,(K42:P42,Q42:X42,AC42:AV42))</f>
        <v>4</v>
      </c>
      <c r="BJ42" s="51">
        <f>RANK(S42,(K42:P42,Q42:X42,AC42:AV42))</f>
        <v>5</v>
      </c>
      <c r="BK42" s="51">
        <f>RANK(W42,(K42:P42,Q42:X42,AC42:AV42))</f>
        <v>7</v>
      </c>
      <c r="BL42" s="51">
        <f>RANK(U42,(K42:P42,Q42:X42,AC42:AV42))</f>
        <v>6</v>
      </c>
      <c r="BN42" s="50">
        <v>44</v>
      </c>
    </row>
    <row r="43" spans="1:66" s="37" customFormat="1" x14ac:dyDescent="0.2">
      <c r="A43" s="37" t="s">
        <v>1087</v>
      </c>
      <c r="B43" s="37">
        <f t="shared" si="29"/>
        <v>8</v>
      </c>
      <c r="C43" s="40">
        <f t="shared" si="26"/>
        <v>1149457</v>
      </c>
      <c r="D43" s="39"/>
      <c r="E43" s="39">
        <v>8</v>
      </c>
      <c r="F43" s="89">
        <f t="shared" si="30"/>
        <v>2</v>
      </c>
      <c r="G43" s="89">
        <f t="shared" si="31"/>
        <v>1</v>
      </c>
      <c r="H43" s="89">
        <f t="shared" si="32"/>
        <v>3</v>
      </c>
      <c r="I43" s="1">
        <f t="shared" si="27"/>
        <v>69407</v>
      </c>
      <c r="J43" s="41">
        <f t="shared" si="33"/>
        <v>6.038242404892049E-2</v>
      </c>
      <c r="K43" s="78">
        <f>County!N2455</f>
        <v>504051</v>
      </c>
      <c r="L43" s="79">
        <f t="shared" si="34"/>
        <v>0.43851227144643079</v>
      </c>
      <c r="M43" s="78">
        <f>County!O2455</f>
        <v>573458</v>
      </c>
      <c r="N43" s="79">
        <f t="shared" si="35"/>
        <v>0.49889469549535126</v>
      </c>
      <c r="O43" s="106">
        <f>County!P2455</f>
        <v>64386</v>
      </c>
      <c r="P43" s="79">
        <f t="shared" si="36"/>
        <v>5.6014274566164722E-2</v>
      </c>
      <c r="Q43" s="78">
        <f>County!Q2455</f>
        <v>0</v>
      </c>
      <c r="R43" s="41">
        <f t="shared" si="37"/>
        <v>0</v>
      </c>
      <c r="S43" s="40">
        <f>County!R2455</f>
        <v>4271</v>
      </c>
      <c r="T43" s="41">
        <f t="shared" si="38"/>
        <v>3.7156674847340964E-3</v>
      </c>
      <c r="U43" s="78">
        <f>County!S2455</f>
        <v>2043</v>
      </c>
      <c r="V43" s="79">
        <f t="shared" si="39"/>
        <v>1.7773609626110416E-3</v>
      </c>
      <c r="W43" s="78">
        <f>County!T2455</f>
        <v>1248</v>
      </c>
      <c r="X43" s="79">
        <f t="shared" si="40"/>
        <v>1.0857300447080665E-3</v>
      </c>
      <c r="Y43" s="78">
        <f>County!U2455</f>
        <v>0</v>
      </c>
      <c r="Z43" s="79">
        <f t="shared" si="41"/>
        <v>0</v>
      </c>
      <c r="AA43" s="78">
        <f>County!V2455</f>
        <v>0</v>
      </c>
      <c r="AB43" s="79">
        <f t="shared" si="42"/>
        <v>0</v>
      </c>
      <c r="AC43" s="78">
        <f>County!W2455</f>
        <v>0</v>
      </c>
      <c r="AD43" s="79">
        <f t="shared" si="43"/>
        <v>0</v>
      </c>
      <c r="AE43" s="78">
        <f>County!X2455</f>
        <v>0</v>
      </c>
      <c r="AF43" s="79">
        <f t="shared" si="44"/>
        <v>0</v>
      </c>
      <c r="AG43" s="78">
        <f>County!Y2455</f>
        <v>0</v>
      </c>
      <c r="AH43" s="79">
        <f t="shared" si="45"/>
        <v>0</v>
      </c>
      <c r="AI43" s="78">
        <f>County!Z2455</f>
        <v>0</v>
      </c>
      <c r="AJ43" s="79">
        <f t="shared" si="46"/>
        <v>0</v>
      </c>
      <c r="AK43" s="78">
        <f>County!AA2455</f>
        <v>0</v>
      </c>
      <c r="AL43" s="79">
        <f t="shared" si="47"/>
        <v>0</v>
      </c>
      <c r="AM43" s="78">
        <f>County!AB2455</f>
        <v>0</v>
      </c>
      <c r="AN43" s="79">
        <f t="shared" si="48"/>
        <v>0</v>
      </c>
      <c r="AO43" s="78">
        <f>County!AC2455</f>
        <v>0</v>
      </c>
      <c r="AP43" s="79">
        <f t="shared" si="49"/>
        <v>0</v>
      </c>
      <c r="AQ43" s="78">
        <f>County!AD2455</f>
        <v>0</v>
      </c>
      <c r="AR43" s="79">
        <f t="shared" si="50"/>
        <v>0</v>
      </c>
      <c r="AS43" s="78">
        <f>County!AE2455</f>
        <v>0</v>
      </c>
      <c r="AT43" s="79">
        <f t="shared" si="50"/>
        <v>0</v>
      </c>
      <c r="AU43" s="78">
        <f>County!AF2455</f>
        <v>0</v>
      </c>
      <c r="AV43" s="79">
        <f t="shared" si="51"/>
        <v>0</v>
      </c>
      <c r="AW43" s="78">
        <f>County!AG2455</f>
        <v>0</v>
      </c>
      <c r="AX43" s="79">
        <f t="shared" si="51"/>
        <v>0</v>
      </c>
      <c r="AY43" s="78">
        <f>County!AH2455</f>
        <v>0</v>
      </c>
      <c r="AZ43" s="79">
        <f t="shared" si="52"/>
        <v>0</v>
      </c>
      <c r="BA43" s="78">
        <f>County!AI2455</f>
        <v>0</v>
      </c>
      <c r="BB43" s="79">
        <f t="shared" si="53"/>
        <v>0</v>
      </c>
      <c r="BC43" s="78">
        <f>County!AJ2455</f>
        <v>0</v>
      </c>
      <c r="BD43" s="79">
        <f t="shared" si="54"/>
        <v>0</v>
      </c>
      <c r="BE43" s="62"/>
      <c r="BF43" s="37" t="str">
        <f t="shared" si="28"/>
        <v>South Carolina</v>
      </c>
      <c r="BG43" s="37" t="s">
        <v>1088</v>
      </c>
      <c r="BI43" s="38">
        <f>RANK(Q43,(K43:P43,Q43:X43,AC43:AV43))</f>
        <v>13</v>
      </c>
      <c r="BJ43" s="38">
        <f>RANK(S43,(K43:P43,Q43:X43,AC43:AV43))</f>
        <v>4</v>
      </c>
      <c r="BK43" s="38">
        <f>RANK(W43,(K43:P43,Q43:X43,AC43:AV43))</f>
        <v>6</v>
      </c>
      <c r="BL43" s="38">
        <f>RANK(U43,(K43:P43,Q43:X43,AC43:AV43))</f>
        <v>5</v>
      </c>
      <c r="BN43" s="37">
        <v>45</v>
      </c>
    </row>
    <row r="44" spans="1:66" s="50" customFormat="1" x14ac:dyDescent="0.2">
      <c r="A44" s="50" t="s">
        <v>1865</v>
      </c>
      <c r="B44" s="50">
        <f t="shared" si="29"/>
        <v>3</v>
      </c>
      <c r="C44" s="53">
        <f t="shared" si="26"/>
        <v>323826</v>
      </c>
      <c r="D44" s="52"/>
      <c r="E44" s="52">
        <v>3</v>
      </c>
      <c r="F44" s="88">
        <f t="shared" si="30"/>
        <v>2</v>
      </c>
      <c r="G44" s="88">
        <f t="shared" si="31"/>
        <v>1</v>
      </c>
      <c r="H44" s="88">
        <f t="shared" si="32"/>
        <v>3</v>
      </c>
      <c r="I44" s="53">
        <f t="shared" si="27"/>
        <v>11210</v>
      </c>
      <c r="J44" s="54">
        <f t="shared" si="33"/>
        <v>3.4617356234521009E-2</v>
      </c>
      <c r="K44" s="53">
        <f>County!N2523</f>
        <v>139333</v>
      </c>
      <c r="L44" s="54">
        <f t="shared" si="34"/>
        <v>0.43027119502448846</v>
      </c>
      <c r="M44" s="53">
        <f>County!O2523</f>
        <v>150543</v>
      </c>
      <c r="N44" s="54">
        <f t="shared" si="35"/>
        <v>0.46488855125900946</v>
      </c>
      <c r="O44" s="105">
        <f>County!P2523</f>
        <v>31250</v>
      </c>
      <c r="P44" s="54">
        <f t="shared" si="36"/>
        <v>9.6502442669828853E-2</v>
      </c>
      <c r="Q44" s="77">
        <f>County!Q2523</f>
        <v>0</v>
      </c>
      <c r="R44" s="54">
        <f t="shared" si="37"/>
        <v>0</v>
      </c>
      <c r="S44" s="53">
        <f>County!R2523</f>
        <v>1472</v>
      </c>
      <c r="T44" s="54">
        <f t="shared" si="38"/>
        <v>4.5456510595196188E-3</v>
      </c>
      <c r="U44" s="77">
        <f>County!S2523</f>
        <v>912</v>
      </c>
      <c r="V44" s="111">
        <f t="shared" si="39"/>
        <v>2.8163272868762853E-3</v>
      </c>
      <c r="W44" s="77">
        <f>County!T2523</f>
        <v>316</v>
      </c>
      <c r="X44" s="111">
        <f t="shared" si="40"/>
        <v>9.7583270027730938E-4</v>
      </c>
      <c r="Y44" s="77">
        <f>County!U2523</f>
        <v>0</v>
      </c>
      <c r="Z44" s="111">
        <f t="shared" si="41"/>
        <v>0</v>
      </c>
      <c r="AA44" s="77">
        <f>County!V2523</f>
        <v>0</v>
      </c>
      <c r="AB44" s="111">
        <f t="shared" si="42"/>
        <v>0</v>
      </c>
      <c r="AC44" s="77">
        <f>County!W2523</f>
        <v>0</v>
      </c>
      <c r="AD44" s="111">
        <f t="shared" si="43"/>
        <v>0</v>
      </c>
      <c r="AE44" s="77">
        <f>County!X2523</f>
        <v>0</v>
      </c>
      <c r="AF44" s="111">
        <f t="shared" si="44"/>
        <v>0</v>
      </c>
      <c r="AG44" s="77">
        <f>County!Y2523</f>
        <v>0</v>
      </c>
      <c r="AH44" s="111">
        <f t="shared" si="45"/>
        <v>0</v>
      </c>
      <c r="AI44" s="77">
        <f>County!Z2523</f>
        <v>0</v>
      </c>
      <c r="AJ44" s="111">
        <f t="shared" si="46"/>
        <v>0</v>
      </c>
      <c r="AK44" s="77">
        <f>County!AA2523</f>
        <v>0</v>
      </c>
      <c r="AL44" s="111">
        <f t="shared" si="47"/>
        <v>0</v>
      </c>
      <c r="AM44" s="77">
        <f>County!AB2523</f>
        <v>0</v>
      </c>
      <c r="AN44" s="111">
        <f t="shared" si="48"/>
        <v>0</v>
      </c>
      <c r="AO44" s="77">
        <f>County!AC2523</f>
        <v>0</v>
      </c>
      <c r="AP44" s="111">
        <f t="shared" si="49"/>
        <v>0</v>
      </c>
      <c r="AQ44" s="77">
        <f>County!AD2523</f>
        <v>0</v>
      </c>
      <c r="AR44" s="111">
        <f t="shared" si="50"/>
        <v>0</v>
      </c>
      <c r="AS44" s="77">
        <f>County!AE2523</f>
        <v>0</v>
      </c>
      <c r="AT44" s="111">
        <f t="shared" si="50"/>
        <v>0</v>
      </c>
      <c r="AU44" s="77">
        <f>County!AF2523</f>
        <v>0</v>
      </c>
      <c r="AV44" s="111">
        <f t="shared" si="51"/>
        <v>0</v>
      </c>
      <c r="AW44" s="77">
        <f>County!AG2523</f>
        <v>0</v>
      </c>
      <c r="AX44" s="111">
        <f t="shared" si="51"/>
        <v>0</v>
      </c>
      <c r="AY44" s="77">
        <f>County!AH2523</f>
        <v>0</v>
      </c>
      <c r="AZ44" s="111">
        <f t="shared" si="52"/>
        <v>0</v>
      </c>
      <c r="BA44" s="77">
        <f>County!AI2523</f>
        <v>0</v>
      </c>
      <c r="BB44" s="111">
        <f t="shared" si="53"/>
        <v>0</v>
      </c>
      <c r="BC44" s="77">
        <f>County!AJ2523</f>
        <v>0</v>
      </c>
      <c r="BD44" s="111">
        <f t="shared" si="54"/>
        <v>0</v>
      </c>
      <c r="BE44" s="61"/>
      <c r="BF44" s="50" t="str">
        <f t="shared" si="28"/>
        <v>South Dakota</v>
      </c>
      <c r="BG44" s="50" t="s">
        <v>1866</v>
      </c>
      <c r="BI44" s="51">
        <f>RANK(Q44,(K44:P44,Q44:X44,AC44:AV44))</f>
        <v>13</v>
      </c>
      <c r="BJ44" s="51">
        <f>RANK(S44,(K44:P44,Q44:X44,AC44:AV44))</f>
        <v>4</v>
      </c>
      <c r="BK44" s="51">
        <f>RANK(W44,(K44:P44,Q44:X44,AC44:AV44))</f>
        <v>6</v>
      </c>
      <c r="BL44" s="51">
        <f>RANK(U44,(K44:P44,Q44:X44,AC44:AV44))</f>
        <v>5</v>
      </c>
      <c r="BN44" s="50">
        <v>46</v>
      </c>
    </row>
    <row r="45" spans="1:66" s="37" customFormat="1" x14ac:dyDescent="0.2">
      <c r="A45" s="37" t="s">
        <v>614</v>
      </c>
      <c r="B45" s="37">
        <f t="shared" si="29"/>
        <v>11</v>
      </c>
      <c r="C45" s="40">
        <f t="shared" si="26"/>
        <v>1894105</v>
      </c>
      <c r="D45" s="39">
        <v>11</v>
      </c>
      <c r="E45" s="39"/>
      <c r="F45" s="89">
        <f t="shared" si="30"/>
        <v>1</v>
      </c>
      <c r="G45" s="89">
        <f t="shared" si="31"/>
        <v>2</v>
      </c>
      <c r="H45" s="89">
        <f t="shared" si="32"/>
        <v>3</v>
      </c>
      <c r="I45" s="1">
        <f t="shared" si="27"/>
        <v>45616</v>
      </c>
      <c r="J45" s="41">
        <f t="shared" si="33"/>
        <v>2.4083142170048651E-2</v>
      </c>
      <c r="K45" s="40">
        <f>County!N2620</f>
        <v>909146</v>
      </c>
      <c r="L45" s="41">
        <f t="shared" si="34"/>
        <v>0.47998711792640852</v>
      </c>
      <c r="M45" s="40">
        <f>County!O2620</f>
        <v>863530</v>
      </c>
      <c r="N45" s="41">
        <f t="shared" si="35"/>
        <v>0.45590397575635988</v>
      </c>
      <c r="O45" s="106">
        <f>County!P2620</f>
        <v>105918</v>
      </c>
      <c r="P45" s="41">
        <f t="shared" si="36"/>
        <v>5.5919814371431363E-2</v>
      </c>
      <c r="Q45" s="78">
        <f>County!Q2620</f>
        <v>6427</v>
      </c>
      <c r="R45" s="41">
        <f t="shared" si="37"/>
        <v>3.3931593021506198E-3</v>
      </c>
      <c r="S45" s="40">
        <f>County!R2620</f>
        <v>5020</v>
      </c>
      <c r="T45" s="41">
        <f t="shared" si="38"/>
        <v>2.650328255297357E-3</v>
      </c>
      <c r="U45" s="78">
        <f>County!S2620</f>
        <v>1818</v>
      </c>
      <c r="V45" s="79">
        <f t="shared" si="39"/>
        <v>9.5982007333278777E-4</v>
      </c>
      <c r="W45" s="78">
        <f>County!T2620</f>
        <v>636</v>
      </c>
      <c r="X45" s="79">
        <f t="shared" si="40"/>
        <v>3.3577863951576072E-4</v>
      </c>
      <c r="Y45" s="78">
        <f>County!U2620</f>
        <v>0</v>
      </c>
      <c r="Z45" s="79">
        <f t="shared" si="41"/>
        <v>0</v>
      </c>
      <c r="AA45" s="78">
        <f>County!V2620</f>
        <v>0</v>
      </c>
      <c r="AB45" s="79">
        <f t="shared" si="42"/>
        <v>0</v>
      </c>
      <c r="AC45" s="78">
        <f>County!W2620</f>
        <v>190</v>
      </c>
      <c r="AD45" s="79">
        <f t="shared" si="43"/>
        <v>1.0031122878615493E-4</v>
      </c>
      <c r="AE45" s="78">
        <f>County!X2620</f>
        <v>688</v>
      </c>
      <c r="AF45" s="79">
        <f t="shared" si="44"/>
        <v>3.6323223897302421E-4</v>
      </c>
      <c r="AG45" s="78">
        <f>County!Y2620</f>
        <v>0</v>
      </c>
      <c r="AH45" s="79">
        <f t="shared" si="45"/>
        <v>0</v>
      </c>
      <c r="AI45" s="78">
        <f>County!Z2620</f>
        <v>0</v>
      </c>
      <c r="AJ45" s="79">
        <f t="shared" si="46"/>
        <v>0</v>
      </c>
      <c r="AK45" s="78">
        <f>County!AA2620</f>
        <v>0</v>
      </c>
      <c r="AL45" s="79">
        <f t="shared" si="47"/>
        <v>0</v>
      </c>
      <c r="AM45" s="78">
        <f>County!AB2620</f>
        <v>0</v>
      </c>
      <c r="AN45" s="79">
        <f t="shared" si="48"/>
        <v>0</v>
      </c>
      <c r="AO45" s="78">
        <f>County!AC2620</f>
        <v>0</v>
      </c>
      <c r="AP45" s="79">
        <f t="shared" si="49"/>
        <v>0</v>
      </c>
      <c r="AQ45" s="78">
        <f>County!AD2620</f>
        <v>0</v>
      </c>
      <c r="AR45" s="79">
        <f t="shared" si="50"/>
        <v>0</v>
      </c>
      <c r="AS45" s="78">
        <f>County!AE2620</f>
        <v>324</v>
      </c>
      <c r="AT45" s="79">
        <f t="shared" si="50"/>
        <v>1.7105704277217999E-4</v>
      </c>
      <c r="AU45" s="78">
        <f>County!AF2620</f>
        <v>0</v>
      </c>
      <c r="AV45" s="79">
        <f t="shared" si="51"/>
        <v>0</v>
      </c>
      <c r="AW45" s="78">
        <f>County!AG2620</f>
        <v>0</v>
      </c>
      <c r="AX45" s="79">
        <f t="shared" si="51"/>
        <v>0</v>
      </c>
      <c r="AY45" s="78">
        <f>County!AH2620</f>
        <v>0</v>
      </c>
      <c r="AZ45" s="79">
        <f t="shared" si="52"/>
        <v>0</v>
      </c>
      <c r="BA45" s="78">
        <f>County!AI2620</f>
        <v>0</v>
      </c>
      <c r="BB45" s="79">
        <f t="shared" si="53"/>
        <v>0</v>
      </c>
      <c r="BC45" s="78">
        <f>County!AJ2620</f>
        <v>408</v>
      </c>
      <c r="BD45" s="79">
        <f t="shared" si="54"/>
        <v>2.1540516497237482E-4</v>
      </c>
      <c r="BE45" s="62"/>
      <c r="BF45" s="37" t="str">
        <f t="shared" si="28"/>
        <v>Tennessee</v>
      </c>
      <c r="BG45" s="37" t="s">
        <v>2924</v>
      </c>
      <c r="BI45" s="38">
        <f>RANK(Q45,(K45:P45,Q45:X45,AC45:AV45))</f>
        <v>4</v>
      </c>
      <c r="BJ45" s="38">
        <f>RANK(S45,(K45:P45,Q45:X45,AC45:AV45))</f>
        <v>5</v>
      </c>
      <c r="BK45" s="38">
        <f>RANK(W45,(K45:P45,Q45:X45,AC45:AV45))</f>
        <v>8</v>
      </c>
      <c r="BL45" s="38">
        <f>RANK(U45,(K45:P45,Q45:X45,AC45:AV45))</f>
        <v>6</v>
      </c>
      <c r="BN45" s="37">
        <v>47</v>
      </c>
    </row>
    <row r="46" spans="1:66" s="50" customFormat="1" x14ac:dyDescent="0.2">
      <c r="A46" s="50" t="s">
        <v>1792</v>
      </c>
      <c r="B46" s="50">
        <f t="shared" si="29"/>
        <v>32</v>
      </c>
      <c r="C46" s="53">
        <f t="shared" si="26"/>
        <v>5611644</v>
      </c>
      <c r="D46" s="52"/>
      <c r="E46" s="52">
        <v>32</v>
      </c>
      <c r="F46" s="88">
        <f t="shared" si="30"/>
        <v>2</v>
      </c>
      <c r="G46" s="88">
        <f t="shared" si="31"/>
        <v>1</v>
      </c>
      <c r="H46" s="88">
        <f t="shared" si="32"/>
        <v>3</v>
      </c>
      <c r="I46" s="53">
        <f t="shared" si="27"/>
        <v>276484</v>
      </c>
      <c r="J46" s="54">
        <f t="shared" si="33"/>
        <v>4.9269697079857525E-2</v>
      </c>
      <c r="K46" s="53">
        <f>County!N2876</f>
        <v>2459683</v>
      </c>
      <c r="L46" s="54">
        <f t="shared" si="34"/>
        <v>0.43831771937065145</v>
      </c>
      <c r="M46" s="53">
        <f>County!O2876</f>
        <v>2736167</v>
      </c>
      <c r="N46" s="54">
        <f t="shared" si="35"/>
        <v>0.48758741645050896</v>
      </c>
      <c r="O46" s="105">
        <f>County!P2876</f>
        <v>378537</v>
      </c>
      <c r="P46" s="54">
        <f t="shared" si="36"/>
        <v>6.7455633322427433E-2</v>
      </c>
      <c r="Q46" s="77">
        <f>County!Q2876</f>
        <v>4810</v>
      </c>
      <c r="R46" s="54">
        <f t="shared" si="37"/>
        <v>8.5714631933173243E-4</v>
      </c>
      <c r="S46" s="53">
        <f>County!R2876</f>
        <v>20256</v>
      </c>
      <c r="T46" s="54">
        <f t="shared" si="38"/>
        <v>3.6096373896847343E-3</v>
      </c>
      <c r="U46" s="77">
        <f>County!S2876</f>
        <v>7472</v>
      </c>
      <c r="V46" s="111">
        <f t="shared" si="39"/>
        <v>1.3315171097810195E-3</v>
      </c>
      <c r="W46" s="77">
        <f>County!T2876</f>
        <v>4422</v>
      </c>
      <c r="X46" s="111">
        <f t="shared" si="40"/>
        <v>7.8800437091162588E-4</v>
      </c>
      <c r="Y46" s="77">
        <f>County!U2876</f>
        <v>0</v>
      </c>
      <c r="Z46" s="111">
        <f t="shared" si="41"/>
        <v>0</v>
      </c>
      <c r="AA46" s="77">
        <f>County!V2876</f>
        <v>0</v>
      </c>
      <c r="AB46" s="111">
        <f t="shared" si="42"/>
        <v>0</v>
      </c>
      <c r="AC46" s="77">
        <f>County!W2876</f>
        <v>0</v>
      </c>
      <c r="AD46" s="111">
        <f t="shared" si="43"/>
        <v>0</v>
      </c>
      <c r="AE46" s="77">
        <f>County!X2876</f>
        <v>0</v>
      </c>
      <c r="AF46" s="111">
        <f t="shared" si="44"/>
        <v>0</v>
      </c>
      <c r="AG46" s="77">
        <f>County!Y2876</f>
        <v>0</v>
      </c>
      <c r="AH46" s="111">
        <f t="shared" si="45"/>
        <v>0</v>
      </c>
      <c r="AI46" s="77">
        <f>County!Z2876</f>
        <v>0</v>
      </c>
      <c r="AJ46" s="111">
        <f t="shared" si="46"/>
        <v>0</v>
      </c>
      <c r="AK46" s="77">
        <f>County!AA2876</f>
        <v>0</v>
      </c>
      <c r="AL46" s="111">
        <f t="shared" si="47"/>
        <v>0</v>
      </c>
      <c r="AM46" s="77">
        <f>County!AB2876</f>
        <v>297</v>
      </c>
      <c r="AN46" s="111">
        <f t="shared" si="48"/>
        <v>5.2925666703019647E-5</v>
      </c>
      <c r="AO46" s="77">
        <f>County!AC2876</f>
        <v>0</v>
      </c>
      <c r="AP46" s="111">
        <f t="shared" si="49"/>
        <v>0</v>
      </c>
      <c r="AQ46" s="77">
        <f>County!AD2876</f>
        <v>0</v>
      </c>
      <c r="AR46" s="111">
        <f t="shared" si="50"/>
        <v>0</v>
      </c>
      <c r="AS46" s="77">
        <f>County!AE2876</f>
        <v>0</v>
      </c>
      <c r="AT46" s="111">
        <f t="shared" si="50"/>
        <v>0</v>
      </c>
      <c r="AU46" s="77">
        <f>County!AF2876</f>
        <v>0</v>
      </c>
      <c r="AV46" s="111">
        <f t="shared" si="51"/>
        <v>0</v>
      </c>
      <c r="AW46" s="77">
        <f>County!AG2876</f>
        <v>0</v>
      </c>
      <c r="AX46" s="111">
        <f t="shared" si="51"/>
        <v>0</v>
      </c>
      <c r="AY46" s="77">
        <f>County!AH2876</f>
        <v>0</v>
      </c>
      <c r="AZ46" s="111">
        <f t="shared" si="52"/>
        <v>0</v>
      </c>
      <c r="BA46" s="77">
        <f>County!AI2876</f>
        <v>0</v>
      </c>
      <c r="BB46" s="111">
        <f t="shared" si="53"/>
        <v>0</v>
      </c>
      <c r="BC46" s="77">
        <f>County!AJ2876</f>
        <v>0</v>
      </c>
      <c r="BD46" s="111">
        <f t="shared" si="54"/>
        <v>0</v>
      </c>
      <c r="BE46" s="61"/>
      <c r="BF46" s="50" t="str">
        <f t="shared" si="28"/>
        <v>Texas</v>
      </c>
      <c r="BG46" s="50" t="s">
        <v>3221</v>
      </c>
      <c r="BI46" s="51">
        <f>RANK(Q46,(K46:P46,Q46:X46,AC46:AV46))</f>
        <v>6</v>
      </c>
      <c r="BJ46" s="51">
        <f>RANK(S46,(K46:P46,Q46:X46,AC46:AV46))</f>
        <v>4</v>
      </c>
      <c r="BK46" s="51">
        <f>RANK(W46,(K46:P46,Q46:X46,AC46:AV46))</f>
        <v>7</v>
      </c>
      <c r="BL46" s="51">
        <f>RANK(U46,(K46:P46,Q46:X46,AC46:AV46))</f>
        <v>5</v>
      </c>
      <c r="BN46" s="50">
        <v>48</v>
      </c>
    </row>
    <row r="47" spans="1:66" s="37" customFormat="1" x14ac:dyDescent="0.2">
      <c r="A47" s="37" t="s">
        <v>1826</v>
      </c>
      <c r="B47" s="37">
        <f t="shared" si="29"/>
        <v>5</v>
      </c>
      <c r="C47" s="40">
        <f t="shared" si="26"/>
        <v>665629</v>
      </c>
      <c r="D47" s="39"/>
      <c r="E47" s="39">
        <v>5</v>
      </c>
      <c r="F47" s="89">
        <f t="shared" si="30"/>
        <v>2</v>
      </c>
      <c r="G47" s="89">
        <f t="shared" si="31"/>
        <v>1</v>
      </c>
      <c r="H47" s="89">
        <f t="shared" si="32"/>
        <v>3</v>
      </c>
      <c r="I47" s="1">
        <f t="shared" si="27"/>
        <v>140278</v>
      </c>
      <c r="J47" s="41">
        <f t="shared" si="33"/>
        <v>0.21074502463083791</v>
      </c>
      <c r="K47" s="40">
        <f>County!N2907</f>
        <v>221633</v>
      </c>
      <c r="L47" s="41">
        <f t="shared" si="34"/>
        <v>0.33296776432517211</v>
      </c>
      <c r="M47" s="40">
        <f>County!O2907</f>
        <v>361911</v>
      </c>
      <c r="N47" s="41">
        <f t="shared" si="35"/>
        <v>0.54371278895601005</v>
      </c>
      <c r="O47" s="106">
        <f>County!P2907</f>
        <v>66461</v>
      </c>
      <c r="P47" s="41">
        <f t="shared" si="36"/>
        <v>9.984691171808921E-2</v>
      </c>
      <c r="Q47" s="78">
        <f>County!Q2907</f>
        <v>4615</v>
      </c>
      <c r="R47" s="41">
        <f t="shared" si="37"/>
        <v>6.9332916684819923E-3</v>
      </c>
      <c r="S47" s="40">
        <f>County!R2907</f>
        <v>4129</v>
      </c>
      <c r="T47" s="41">
        <f t="shared" si="38"/>
        <v>6.203155211086055E-3</v>
      </c>
      <c r="U47" s="78">
        <f>County!S2907</f>
        <v>2601</v>
      </c>
      <c r="V47" s="79">
        <f t="shared" si="39"/>
        <v>3.9075821516189949E-3</v>
      </c>
      <c r="W47" s="78">
        <f>County!T2907</f>
        <v>1085</v>
      </c>
      <c r="X47" s="79">
        <f t="shared" si="40"/>
        <v>1.6300371528283773E-3</v>
      </c>
      <c r="Y47" s="78">
        <f>County!U2907</f>
        <v>298</v>
      </c>
      <c r="Z47" s="79">
        <f t="shared" si="41"/>
        <v>4.4769684013166495E-4</v>
      </c>
      <c r="AA47" s="78">
        <f>County!V2907</f>
        <v>0</v>
      </c>
      <c r="AB47" s="79">
        <f t="shared" si="42"/>
        <v>0</v>
      </c>
      <c r="AC47" s="78">
        <f>County!W2907</f>
        <v>98</v>
      </c>
      <c r="AD47" s="79">
        <f t="shared" si="43"/>
        <v>1.472291621909502E-4</v>
      </c>
      <c r="AE47" s="78">
        <f>County!X2907</f>
        <v>8</v>
      </c>
      <c r="AF47" s="79">
        <f t="shared" si="44"/>
        <v>1.2018707117628588E-5</v>
      </c>
      <c r="AG47" s="78">
        <f>County!Y2907</f>
        <v>235</v>
      </c>
      <c r="AH47" s="79">
        <f t="shared" si="45"/>
        <v>3.5304952158033982E-4</v>
      </c>
      <c r="AI47" s="78">
        <f>County!Z2907</f>
        <v>0</v>
      </c>
      <c r="AJ47" s="79">
        <f t="shared" si="46"/>
        <v>0</v>
      </c>
      <c r="AK47" s="78">
        <f>County!AA2907</f>
        <v>0</v>
      </c>
      <c r="AL47" s="79">
        <f t="shared" si="47"/>
        <v>0</v>
      </c>
      <c r="AM47" s="78">
        <f>County!AB2907</f>
        <v>53</v>
      </c>
      <c r="AN47" s="79">
        <f t="shared" si="48"/>
        <v>7.9623934654289395E-5</v>
      </c>
      <c r="AO47" s="78">
        <f>County!AC2907</f>
        <v>0</v>
      </c>
      <c r="AP47" s="79">
        <f t="shared" si="49"/>
        <v>0</v>
      </c>
      <c r="AQ47" s="78">
        <f>County!AD2907</f>
        <v>1290</v>
      </c>
      <c r="AR47" s="79">
        <f t="shared" si="50"/>
        <v>1.93801652271761E-3</v>
      </c>
      <c r="AS47" s="78">
        <f>County!AE2907</f>
        <v>111</v>
      </c>
      <c r="AT47" s="79">
        <f t="shared" si="50"/>
        <v>1.6675956125709667E-4</v>
      </c>
      <c r="AU47" s="78">
        <f>County!AF2907</f>
        <v>1101</v>
      </c>
      <c r="AV47" s="79">
        <f t="shared" si="51"/>
        <v>1.6540745670636345E-3</v>
      </c>
      <c r="AW47" s="78">
        <f>County!AG2907</f>
        <v>0</v>
      </c>
      <c r="AX47" s="79">
        <f t="shared" si="51"/>
        <v>0</v>
      </c>
      <c r="AY47" s="78">
        <f>County!AH2907</f>
        <v>0</v>
      </c>
      <c r="AZ47" s="79">
        <f t="shared" si="52"/>
        <v>0</v>
      </c>
      <c r="BA47" s="78">
        <f>County!AI2907</f>
        <v>0</v>
      </c>
      <c r="BB47" s="79">
        <f t="shared" si="53"/>
        <v>0</v>
      </c>
      <c r="BC47" s="78">
        <f>County!AJ2907</f>
        <v>0</v>
      </c>
      <c r="BD47" s="79">
        <f t="shared" si="54"/>
        <v>0</v>
      </c>
      <c r="BE47" s="62"/>
      <c r="BF47" s="37" t="str">
        <f t="shared" si="28"/>
        <v>Utah</v>
      </c>
      <c r="BG47" s="37" t="s">
        <v>3010</v>
      </c>
      <c r="BI47" s="38">
        <f>RANK(Q47,(K47:P47,Q47:X47,AC47:AV47))</f>
        <v>4</v>
      </c>
      <c r="BJ47" s="38">
        <f>RANK(S47,(K47:P47,Q47:X47,AC47:AV47))</f>
        <v>5</v>
      </c>
      <c r="BK47" s="38">
        <f>RANK(W47,(K47:P47,Q47:X47,AC47:AV47))</f>
        <v>9</v>
      </c>
      <c r="BL47" s="38">
        <f>RANK(U47,(K47:P47,Q47:X47,AC47:AV47))</f>
        <v>6</v>
      </c>
      <c r="BN47" s="37">
        <v>49</v>
      </c>
    </row>
    <row r="48" spans="1:66" s="50" customFormat="1" x14ac:dyDescent="0.2">
      <c r="A48" s="50" t="s">
        <v>2748</v>
      </c>
      <c r="B48" s="50">
        <f t="shared" si="29"/>
        <v>3</v>
      </c>
      <c r="C48" s="53">
        <f t="shared" si="26"/>
        <v>258449</v>
      </c>
      <c r="D48" s="52">
        <v>3</v>
      </c>
      <c r="E48" s="52"/>
      <c r="F48" s="88">
        <f t="shared" si="30"/>
        <v>1</v>
      </c>
      <c r="G48" s="88">
        <f t="shared" si="31"/>
        <v>2</v>
      </c>
      <c r="H48" s="88">
        <f t="shared" si="32"/>
        <v>3</v>
      </c>
      <c r="I48" s="53">
        <f t="shared" si="27"/>
        <v>57542</v>
      </c>
      <c r="J48" s="54">
        <f t="shared" si="33"/>
        <v>0.22264353895739586</v>
      </c>
      <c r="K48" s="53">
        <f>County!N2923</f>
        <v>137894</v>
      </c>
      <c r="L48" s="54">
        <f t="shared" si="34"/>
        <v>0.5335443356329489</v>
      </c>
      <c r="M48" s="53">
        <f>County!O2923</f>
        <v>80352</v>
      </c>
      <c r="N48" s="54">
        <f t="shared" si="35"/>
        <v>0.31090079667555304</v>
      </c>
      <c r="O48" s="105">
        <f>County!P2923</f>
        <v>31024</v>
      </c>
      <c r="P48" s="54">
        <f t="shared" si="36"/>
        <v>0.120039156661469</v>
      </c>
      <c r="Q48" s="77">
        <f>County!Q2923</f>
        <v>5585</v>
      </c>
      <c r="R48" s="54">
        <f t="shared" si="37"/>
        <v>2.1609679279084075E-2</v>
      </c>
      <c r="S48" s="53">
        <f>County!R2923</f>
        <v>1183</v>
      </c>
      <c r="T48" s="54">
        <f t="shared" si="38"/>
        <v>4.5773053871363406E-3</v>
      </c>
      <c r="U48" s="77">
        <f>County!S2923</f>
        <v>382</v>
      </c>
      <c r="V48" s="111">
        <f t="shared" si="39"/>
        <v>1.4780478933948283E-3</v>
      </c>
      <c r="W48" s="77">
        <f>County!T2923</f>
        <v>498</v>
      </c>
      <c r="X48" s="111">
        <f t="shared" si="40"/>
        <v>1.9268791908655092E-3</v>
      </c>
      <c r="Y48" s="77">
        <f>County!U2923</f>
        <v>0</v>
      </c>
      <c r="Z48" s="111">
        <f t="shared" si="41"/>
        <v>0</v>
      </c>
      <c r="AA48" s="77">
        <f>County!V2923</f>
        <v>0</v>
      </c>
      <c r="AB48" s="111">
        <f t="shared" si="42"/>
        <v>0</v>
      </c>
      <c r="AC48" s="77">
        <f>County!W2923</f>
        <v>560</v>
      </c>
      <c r="AD48" s="111">
        <f t="shared" si="43"/>
        <v>2.166771780892942E-3</v>
      </c>
      <c r="AE48" s="77">
        <f>County!X2923</f>
        <v>0</v>
      </c>
      <c r="AF48" s="111">
        <f t="shared" si="44"/>
        <v>0</v>
      </c>
      <c r="AG48" s="77">
        <f>County!Y2923</f>
        <v>199</v>
      </c>
      <c r="AH48" s="111">
        <f t="shared" si="45"/>
        <v>7.6997782928159904E-4</v>
      </c>
      <c r="AI48" s="77">
        <f>County!Z2923</f>
        <v>0</v>
      </c>
      <c r="AJ48" s="111">
        <f t="shared" si="46"/>
        <v>0</v>
      </c>
      <c r="AK48" s="77">
        <f>County!AA2923</f>
        <v>480</v>
      </c>
      <c r="AL48" s="111">
        <f t="shared" si="47"/>
        <v>1.8572329550510932E-3</v>
      </c>
      <c r="AM48" s="77">
        <f>County!AB2923</f>
        <v>292</v>
      </c>
      <c r="AN48" s="111">
        <f t="shared" si="48"/>
        <v>1.1298167143227484E-3</v>
      </c>
      <c r="AO48" s="77">
        <f>County!AC2923</f>
        <v>0</v>
      </c>
      <c r="AP48" s="111">
        <f t="shared" si="49"/>
        <v>0</v>
      </c>
      <c r="AQ48" s="77">
        <f>County!AD2923</f>
        <v>0</v>
      </c>
      <c r="AR48" s="111">
        <f t="shared" si="50"/>
        <v>0</v>
      </c>
      <c r="AS48" s="77">
        <f>County!AE2923</f>
        <v>0</v>
      </c>
      <c r="AT48" s="111">
        <f t="shared" si="50"/>
        <v>0</v>
      </c>
      <c r="AU48" s="77">
        <f>County!AF2923</f>
        <v>0</v>
      </c>
      <c r="AV48" s="111">
        <f t="shared" si="51"/>
        <v>0</v>
      </c>
      <c r="AW48" s="77">
        <f>County!AG2923</f>
        <v>0</v>
      </c>
      <c r="AX48" s="111">
        <f t="shared" si="51"/>
        <v>0</v>
      </c>
      <c r="AY48" s="77">
        <f>County!AH2923</f>
        <v>0</v>
      </c>
      <c r="AZ48" s="111">
        <f t="shared" si="52"/>
        <v>0</v>
      </c>
      <c r="BA48" s="77">
        <f>County!AI2923</f>
        <v>0</v>
      </c>
      <c r="BB48" s="111">
        <f t="shared" si="53"/>
        <v>0</v>
      </c>
      <c r="BC48" s="77">
        <f>County!AJ2923</f>
        <v>0</v>
      </c>
      <c r="BD48" s="111">
        <f t="shared" si="54"/>
        <v>0</v>
      </c>
      <c r="BE48" s="61"/>
      <c r="BF48" s="50" t="str">
        <f t="shared" si="28"/>
        <v>Vermont</v>
      </c>
      <c r="BG48" s="50" t="s">
        <v>1180</v>
      </c>
      <c r="BI48" s="51">
        <f>RANK(Q48,(K48:P48,Q48:X48,AC48:AV48))</f>
        <v>4</v>
      </c>
      <c r="BJ48" s="51">
        <f>RANK(S48,(K48:P48,Q48:X48,AC48:AV48))</f>
        <v>5</v>
      </c>
      <c r="BK48" s="51">
        <f>RANK(W48,(K48:P48,Q48:X48,AC48:AV48))</f>
        <v>7</v>
      </c>
      <c r="BL48" s="51">
        <f>RANK(U48,(K48:P48,Q48:X48,AC48:AV48))</f>
        <v>9</v>
      </c>
      <c r="BN48" s="50">
        <v>50</v>
      </c>
    </row>
    <row r="49" spans="1:66" s="37" customFormat="1" x14ac:dyDescent="0.2">
      <c r="A49" s="37" t="s">
        <v>1365</v>
      </c>
      <c r="B49" s="37">
        <f t="shared" si="29"/>
        <v>13</v>
      </c>
      <c r="C49" s="40">
        <f t="shared" si="26"/>
        <v>2416642</v>
      </c>
      <c r="D49" s="39"/>
      <c r="E49" s="39">
        <v>13</v>
      </c>
      <c r="F49" s="89">
        <f t="shared" si="30"/>
        <v>2</v>
      </c>
      <c r="G49" s="89">
        <f t="shared" si="31"/>
        <v>1</v>
      </c>
      <c r="H49" s="89">
        <f t="shared" si="32"/>
        <v>3</v>
      </c>
      <c r="I49" s="1">
        <f t="shared" si="27"/>
        <v>47290</v>
      </c>
      <c r="J49" s="41">
        <f t="shared" si="33"/>
        <v>1.9568475595475043E-2</v>
      </c>
      <c r="K49" s="40">
        <f>County!N3060</f>
        <v>1091060</v>
      </c>
      <c r="L49" s="41">
        <f t="shared" si="34"/>
        <v>0.45147771163457395</v>
      </c>
      <c r="M49" s="40">
        <f>County!O3060</f>
        <v>1138350</v>
      </c>
      <c r="N49" s="41">
        <f t="shared" si="35"/>
        <v>0.47104618723004898</v>
      </c>
      <c r="O49" s="106">
        <f>County!P3060</f>
        <v>159861</v>
      </c>
      <c r="P49" s="41">
        <f t="shared" si="36"/>
        <v>6.6150054497107966E-2</v>
      </c>
      <c r="Q49" s="78">
        <f>County!Q3060</f>
        <v>0</v>
      </c>
      <c r="R49" s="41">
        <f t="shared" si="37"/>
        <v>0</v>
      </c>
      <c r="S49" s="40">
        <f>County!R3060</f>
        <v>9174</v>
      </c>
      <c r="T49" s="41">
        <f t="shared" si="38"/>
        <v>3.7961766782171292E-3</v>
      </c>
      <c r="U49" s="78">
        <f>County!S3060</f>
        <v>13687</v>
      </c>
      <c r="V49" s="79">
        <f t="shared" si="39"/>
        <v>5.6636440151251197E-3</v>
      </c>
      <c r="W49" s="78">
        <f>County!T3060</f>
        <v>4510</v>
      </c>
      <c r="X49" s="79">
        <f t="shared" si="40"/>
        <v>1.8662259449268861E-3</v>
      </c>
      <c r="Y49" s="78">
        <f>County!U3060</f>
        <v>0</v>
      </c>
      <c r="Z49" s="79">
        <f t="shared" si="41"/>
        <v>0</v>
      </c>
      <c r="AA49" s="78">
        <f>County!V3060</f>
        <v>0</v>
      </c>
      <c r="AB49" s="79">
        <f t="shared" si="42"/>
        <v>0</v>
      </c>
      <c r="AC49" s="78">
        <f>County!W3060</f>
        <v>0</v>
      </c>
      <c r="AD49" s="79">
        <f t="shared" si="43"/>
        <v>0</v>
      </c>
      <c r="AE49" s="78">
        <f>County!X3060</f>
        <v>0</v>
      </c>
      <c r="AF49" s="79">
        <f t="shared" si="44"/>
        <v>0</v>
      </c>
      <c r="AG49" s="78">
        <f>County!Y3060</f>
        <v>0</v>
      </c>
      <c r="AH49" s="79">
        <f t="shared" si="45"/>
        <v>0</v>
      </c>
      <c r="AI49" s="78">
        <f>County!Z3060</f>
        <v>0</v>
      </c>
      <c r="AJ49" s="79">
        <f t="shared" si="46"/>
        <v>0</v>
      </c>
      <c r="AK49" s="78">
        <f>County!AA3060</f>
        <v>0</v>
      </c>
      <c r="AL49" s="79">
        <f t="shared" si="47"/>
        <v>0</v>
      </c>
      <c r="AM49" s="78">
        <f>County!AB3060</f>
        <v>0</v>
      </c>
      <c r="AN49" s="79">
        <f t="shared" si="48"/>
        <v>0</v>
      </c>
      <c r="AO49" s="78">
        <f>County!AC3060</f>
        <v>0</v>
      </c>
      <c r="AP49" s="79">
        <f t="shared" si="49"/>
        <v>0</v>
      </c>
      <c r="AQ49" s="78">
        <f>County!AD3060</f>
        <v>0</v>
      </c>
      <c r="AR49" s="79">
        <f t="shared" si="50"/>
        <v>0</v>
      </c>
      <c r="AS49" s="78">
        <f>County!AE3060</f>
        <v>0</v>
      </c>
      <c r="AT49" s="79">
        <f t="shared" si="50"/>
        <v>0</v>
      </c>
      <c r="AU49" s="78">
        <f>County!AF3060</f>
        <v>0</v>
      </c>
      <c r="AV49" s="79">
        <f t="shared" si="51"/>
        <v>0</v>
      </c>
      <c r="AW49" s="78">
        <f>County!AG3060</f>
        <v>0</v>
      </c>
      <c r="AX49" s="79">
        <f t="shared" si="51"/>
        <v>0</v>
      </c>
      <c r="AY49" s="78">
        <f>County!AH3060</f>
        <v>0</v>
      </c>
      <c r="AZ49" s="79">
        <f t="shared" si="52"/>
        <v>0</v>
      </c>
      <c r="BA49" s="78">
        <f>County!AI3060</f>
        <v>0</v>
      </c>
      <c r="BB49" s="79">
        <f t="shared" si="53"/>
        <v>0</v>
      </c>
      <c r="BC49" s="78">
        <f>County!AJ3060</f>
        <v>0</v>
      </c>
      <c r="BD49" s="79">
        <f t="shared" si="54"/>
        <v>0</v>
      </c>
      <c r="BE49" s="62"/>
      <c r="BF49" s="37" t="str">
        <f t="shared" si="28"/>
        <v>Virginia</v>
      </c>
      <c r="BG49" s="37" t="s">
        <v>2984</v>
      </c>
      <c r="BI49" s="38">
        <f>RANK(Q49,(K49:P49,Q49:X49,AC49:AV49))</f>
        <v>13</v>
      </c>
      <c r="BJ49" s="38">
        <f>RANK(S49,(K49:P49,Q49:X49,AC49:AV49))</f>
        <v>5</v>
      </c>
      <c r="BK49" s="38">
        <f>RANK(W49,(K49:P49,Q49:X49,AC49:AV49))</f>
        <v>6</v>
      </c>
      <c r="BL49" s="38">
        <f>RANK(U49,(K49:P49,Q49:X49,AC49:AV49))</f>
        <v>4</v>
      </c>
      <c r="BN49" s="37">
        <v>51</v>
      </c>
    </row>
    <row r="50" spans="1:66" s="50" customFormat="1" x14ac:dyDescent="0.2">
      <c r="A50" s="50" t="s">
        <v>3298</v>
      </c>
      <c r="B50" s="50">
        <f t="shared" si="29"/>
        <v>11</v>
      </c>
      <c r="C50" s="53">
        <f t="shared" si="26"/>
        <v>2253837</v>
      </c>
      <c r="D50" s="52">
        <v>11</v>
      </c>
      <c r="E50" s="52"/>
      <c r="F50" s="88">
        <f t="shared" si="30"/>
        <v>1</v>
      </c>
      <c r="G50" s="88">
        <f t="shared" si="31"/>
        <v>2</v>
      </c>
      <c r="H50" s="88">
        <f t="shared" si="32"/>
        <v>3</v>
      </c>
      <c r="I50" s="53">
        <f t="shared" si="27"/>
        <v>282611</v>
      </c>
      <c r="J50" s="54">
        <f t="shared" si="33"/>
        <v>0.12539105534251146</v>
      </c>
      <c r="K50" s="53">
        <f>County!N3101</f>
        <v>1123323</v>
      </c>
      <c r="L50" s="54">
        <f t="shared" si="34"/>
        <v>0.49840472048333573</v>
      </c>
      <c r="M50" s="53">
        <f>County!O3101</f>
        <v>840712</v>
      </c>
      <c r="N50" s="54">
        <f t="shared" si="35"/>
        <v>0.37301366514082429</v>
      </c>
      <c r="O50" s="105">
        <f>County!P3101</f>
        <v>201003</v>
      </c>
      <c r="P50" s="54">
        <f t="shared" si="36"/>
        <v>8.9182580639150036E-2</v>
      </c>
      <c r="Q50" s="77">
        <f>County!Q3101</f>
        <v>60322</v>
      </c>
      <c r="R50" s="54">
        <f t="shared" si="37"/>
        <v>2.6764136004511416E-2</v>
      </c>
      <c r="S50" s="53">
        <f>County!R3101</f>
        <v>12522</v>
      </c>
      <c r="T50" s="54">
        <f t="shared" si="38"/>
        <v>5.5558587422249259E-3</v>
      </c>
      <c r="U50" s="77">
        <f>County!S3101</f>
        <v>4578</v>
      </c>
      <c r="V50" s="111">
        <f t="shared" si="39"/>
        <v>2.0312027888440914E-3</v>
      </c>
      <c r="W50" s="77">
        <f>County!T3101</f>
        <v>6076</v>
      </c>
      <c r="X50" s="111">
        <f t="shared" si="40"/>
        <v>2.6958471264780905E-3</v>
      </c>
      <c r="Y50" s="77">
        <f>County!U3101</f>
        <v>2189</v>
      </c>
      <c r="Z50" s="111">
        <f t="shared" si="41"/>
        <v>9.7123261353860104E-4</v>
      </c>
      <c r="AA50" s="77">
        <f>County!V3101</f>
        <v>0</v>
      </c>
      <c r="AB50" s="111">
        <f t="shared" si="42"/>
        <v>0</v>
      </c>
      <c r="AC50" s="77">
        <f>County!W3101</f>
        <v>0</v>
      </c>
      <c r="AD50" s="111">
        <f t="shared" si="43"/>
        <v>0</v>
      </c>
      <c r="AE50" s="77">
        <f>County!X3101</f>
        <v>2374</v>
      </c>
      <c r="AF50" s="111">
        <f t="shared" si="44"/>
        <v>1.0533148581729735E-3</v>
      </c>
      <c r="AG50" s="77">
        <f>County!Y3101</f>
        <v>738</v>
      </c>
      <c r="AH50" s="111">
        <f t="shared" si="45"/>
        <v>3.2744160291982072E-4</v>
      </c>
      <c r="AI50" s="77">
        <f>County!Z3101</f>
        <v>0</v>
      </c>
      <c r="AJ50" s="111">
        <f t="shared" si="46"/>
        <v>0</v>
      </c>
      <c r="AK50" s="77">
        <f>County!AA3101</f>
        <v>0</v>
      </c>
      <c r="AL50" s="111">
        <f t="shared" si="47"/>
        <v>0</v>
      </c>
      <c r="AM50" s="77">
        <f>County!AB3101</f>
        <v>0</v>
      </c>
      <c r="AN50" s="111">
        <f t="shared" si="48"/>
        <v>0</v>
      </c>
      <c r="AO50" s="77">
        <f>County!AC3101</f>
        <v>0</v>
      </c>
      <c r="AP50" s="111">
        <f t="shared" si="49"/>
        <v>0</v>
      </c>
      <c r="AQ50" s="77">
        <f>County!AD3101</f>
        <v>0</v>
      </c>
      <c r="AR50" s="111">
        <f t="shared" si="50"/>
        <v>0</v>
      </c>
      <c r="AS50" s="77">
        <f>County!AE3101</f>
        <v>0</v>
      </c>
      <c r="AT50" s="111">
        <f t="shared" si="50"/>
        <v>0</v>
      </c>
      <c r="AU50" s="77">
        <f>County!AF3101</f>
        <v>0</v>
      </c>
      <c r="AV50" s="111">
        <f t="shared" si="51"/>
        <v>0</v>
      </c>
      <c r="AW50" s="77">
        <f>County!AG3101</f>
        <v>0</v>
      </c>
      <c r="AX50" s="111">
        <f t="shared" si="51"/>
        <v>0</v>
      </c>
      <c r="AY50" s="77">
        <f>County!AH3101</f>
        <v>0</v>
      </c>
      <c r="AZ50" s="111">
        <f t="shared" si="52"/>
        <v>0</v>
      </c>
      <c r="BA50" s="77">
        <f>County!AI3101</f>
        <v>0</v>
      </c>
      <c r="BB50" s="111">
        <f t="shared" si="53"/>
        <v>0</v>
      </c>
      <c r="BC50" s="77">
        <f>County!AJ3101</f>
        <v>0</v>
      </c>
      <c r="BD50" s="111">
        <f t="shared" si="54"/>
        <v>0</v>
      </c>
      <c r="BE50" s="61"/>
      <c r="BF50" s="50" t="str">
        <f t="shared" si="28"/>
        <v>Washington</v>
      </c>
      <c r="BG50" s="50" t="s">
        <v>2001</v>
      </c>
      <c r="BI50" s="51">
        <f>RANK(Q50,(K50:P50,Q50:X50,AC50:AV50))</f>
        <v>4</v>
      </c>
      <c r="BJ50" s="51">
        <f>RANK(S50,(K50:P50,Q50:X50,AC50:AV50))</f>
        <v>5</v>
      </c>
      <c r="BK50" s="51">
        <f>RANK(W50,(K50:P50,Q50:X50,AC50:AV50))</f>
        <v>6</v>
      </c>
      <c r="BL50" s="51">
        <f>RANK(U50,(K50:P50,Q50:X50,AC50:AV50))</f>
        <v>7</v>
      </c>
      <c r="BN50" s="50">
        <v>53</v>
      </c>
    </row>
    <row r="51" spans="1:66" s="37" customFormat="1" x14ac:dyDescent="0.2">
      <c r="A51" s="37" t="s">
        <v>2459</v>
      </c>
      <c r="B51" s="37">
        <f t="shared" si="29"/>
        <v>5</v>
      </c>
      <c r="C51" s="40">
        <f t="shared" si="26"/>
        <v>636459</v>
      </c>
      <c r="D51" s="39">
        <v>5</v>
      </c>
      <c r="E51" s="39"/>
      <c r="F51" s="89">
        <f t="shared" si="30"/>
        <v>1</v>
      </c>
      <c r="G51" s="89">
        <f t="shared" si="31"/>
        <v>2</v>
      </c>
      <c r="H51" s="89">
        <f t="shared" si="32"/>
        <v>3</v>
      </c>
      <c r="I51" s="1">
        <f t="shared" si="27"/>
        <v>93866</v>
      </c>
      <c r="J51" s="41">
        <f t="shared" si="33"/>
        <v>0.14748161311254929</v>
      </c>
      <c r="K51" s="40">
        <f>County!N3158</f>
        <v>327812</v>
      </c>
      <c r="L51" s="41">
        <f t="shared" si="34"/>
        <v>0.51505595804285897</v>
      </c>
      <c r="M51" s="40">
        <f>County!O3158</f>
        <v>233946</v>
      </c>
      <c r="N51" s="41">
        <f t="shared" si="35"/>
        <v>0.36757434493030972</v>
      </c>
      <c r="O51" s="106">
        <f>County!P3158</f>
        <v>71639</v>
      </c>
      <c r="P51" s="41">
        <f t="shared" si="36"/>
        <v>0.11255870370283082</v>
      </c>
      <c r="Q51" s="78">
        <f>County!Q3158</f>
        <v>0</v>
      </c>
      <c r="R51" s="41">
        <f t="shared" si="37"/>
        <v>0</v>
      </c>
      <c r="S51" s="40">
        <f>County!R3158</f>
        <v>3062</v>
      </c>
      <c r="T51" s="41">
        <f t="shared" si="38"/>
        <v>4.8109933240004467E-3</v>
      </c>
      <c r="U51" s="78">
        <f>County!S3158</f>
        <v>0</v>
      </c>
      <c r="V51" s="79">
        <f t="shared" si="39"/>
        <v>0</v>
      </c>
      <c r="W51" s="78">
        <f>County!T3158</f>
        <v>0</v>
      </c>
      <c r="X51" s="79">
        <f t="shared" si="40"/>
        <v>0</v>
      </c>
      <c r="Y51" s="78">
        <f>County!U3158</f>
        <v>0</v>
      </c>
      <c r="Z51" s="79">
        <f t="shared" si="41"/>
        <v>0</v>
      </c>
      <c r="AA51" s="78">
        <f>County!V3158</f>
        <v>0</v>
      </c>
      <c r="AB51" s="79">
        <f t="shared" si="42"/>
        <v>0</v>
      </c>
      <c r="AC51" s="78">
        <f>County!W3158</f>
        <v>0</v>
      </c>
      <c r="AD51" s="79">
        <f t="shared" si="43"/>
        <v>0</v>
      </c>
      <c r="AE51" s="78">
        <f>County!X3158</f>
        <v>0</v>
      </c>
      <c r="AF51" s="79">
        <f t="shared" si="44"/>
        <v>0</v>
      </c>
      <c r="AG51" s="78">
        <f>County!Y3158</f>
        <v>0</v>
      </c>
      <c r="AH51" s="79">
        <f t="shared" si="45"/>
        <v>0</v>
      </c>
      <c r="AI51" s="78">
        <f>County!Z3158</f>
        <v>0</v>
      </c>
      <c r="AJ51" s="79">
        <f t="shared" si="46"/>
        <v>0</v>
      </c>
      <c r="AK51" s="78">
        <f>County!AA3158</f>
        <v>0</v>
      </c>
      <c r="AL51" s="79">
        <f t="shared" si="47"/>
        <v>0</v>
      </c>
      <c r="AM51" s="78">
        <f>County!AB3158</f>
        <v>0</v>
      </c>
      <c r="AN51" s="79">
        <f t="shared" si="48"/>
        <v>0</v>
      </c>
      <c r="AO51" s="78">
        <f>County!AC3158</f>
        <v>0</v>
      </c>
      <c r="AP51" s="79">
        <f t="shared" si="49"/>
        <v>0</v>
      </c>
      <c r="AQ51" s="78">
        <f>County!AD3158</f>
        <v>0</v>
      </c>
      <c r="AR51" s="79">
        <f t="shared" si="50"/>
        <v>0</v>
      </c>
      <c r="AS51" s="78">
        <f>County!AE3158</f>
        <v>0</v>
      </c>
      <c r="AT51" s="79">
        <f t="shared" si="50"/>
        <v>0</v>
      </c>
      <c r="AU51" s="78">
        <f>County!AF3158</f>
        <v>0</v>
      </c>
      <c r="AV51" s="79">
        <f t="shared" si="51"/>
        <v>0</v>
      </c>
      <c r="AW51" s="78">
        <f>County!AG3158</f>
        <v>0</v>
      </c>
      <c r="AX51" s="79">
        <f t="shared" si="51"/>
        <v>0</v>
      </c>
      <c r="AY51" s="78">
        <f>County!AH3158</f>
        <v>0</v>
      </c>
      <c r="AZ51" s="79">
        <f t="shared" si="52"/>
        <v>0</v>
      </c>
      <c r="BA51" s="78">
        <f>County!AI3158</f>
        <v>0</v>
      </c>
      <c r="BB51" s="79">
        <f t="shared" si="53"/>
        <v>0</v>
      </c>
      <c r="BC51" s="78">
        <f>County!AJ3158</f>
        <v>0</v>
      </c>
      <c r="BD51" s="79">
        <f t="shared" si="54"/>
        <v>0</v>
      </c>
      <c r="BE51" s="62"/>
      <c r="BF51" s="37" t="str">
        <f t="shared" si="28"/>
        <v>West Virginia</v>
      </c>
      <c r="BG51" s="37" t="s">
        <v>2460</v>
      </c>
      <c r="BI51" s="38">
        <f>RANK(Q51,(K51:P51,Q51:X51,AC51:AV51))</f>
        <v>9</v>
      </c>
      <c r="BJ51" s="38">
        <f>RANK(S51,(K51:P51,Q51:X51,AC51:AV51))</f>
        <v>4</v>
      </c>
      <c r="BK51" s="38">
        <f>RANK(W51,(K51:P51,Q51:X51,AC51:AV51))</f>
        <v>9</v>
      </c>
      <c r="BL51" s="38">
        <f>RANK(U51,(K51:P51,Q51:X51,AC51:AV51))</f>
        <v>9</v>
      </c>
      <c r="BN51" s="37">
        <v>54</v>
      </c>
    </row>
    <row r="52" spans="1:66" s="50" customFormat="1" x14ac:dyDescent="0.2">
      <c r="A52" s="50" t="s">
        <v>56</v>
      </c>
      <c r="B52" s="50">
        <f t="shared" si="29"/>
        <v>11</v>
      </c>
      <c r="C52" s="53">
        <f t="shared" si="26"/>
        <v>2196169</v>
      </c>
      <c r="D52" s="52">
        <v>11</v>
      </c>
      <c r="E52" s="52"/>
      <c r="F52" s="88">
        <f t="shared" si="30"/>
        <v>1</v>
      </c>
      <c r="G52" s="88">
        <f t="shared" si="31"/>
        <v>2</v>
      </c>
      <c r="H52" s="88">
        <f t="shared" si="32"/>
        <v>3</v>
      </c>
      <c r="I52" s="53">
        <f t="shared" si="27"/>
        <v>226942</v>
      </c>
      <c r="J52" s="54">
        <f t="shared" si="33"/>
        <v>0.10333539905171232</v>
      </c>
      <c r="K52" s="53">
        <f>County!N3232</f>
        <v>1071971</v>
      </c>
      <c r="L52" s="54">
        <f t="shared" si="34"/>
        <v>0.48810952162606797</v>
      </c>
      <c r="M52" s="53">
        <f>County!O3232</f>
        <v>845029</v>
      </c>
      <c r="N52" s="54">
        <f t="shared" si="35"/>
        <v>0.38477412257435561</v>
      </c>
      <c r="O52" s="105">
        <f>County!P3232</f>
        <v>227339</v>
      </c>
      <c r="P52" s="54">
        <f t="shared" si="36"/>
        <v>0.10351616838230573</v>
      </c>
      <c r="Q52" s="77">
        <f>County!Q3232</f>
        <v>28723</v>
      </c>
      <c r="R52" s="54">
        <f t="shared" si="37"/>
        <v>1.3078683835351469E-2</v>
      </c>
      <c r="S52" s="53">
        <f>County!R3232</f>
        <v>7929</v>
      </c>
      <c r="T52" s="54">
        <f t="shared" si="38"/>
        <v>3.6103778898618458E-3</v>
      </c>
      <c r="U52" s="77">
        <f>County!S3232</f>
        <v>8811</v>
      </c>
      <c r="V52" s="111">
        <f t="shared" si="39"/>
        <v>4.0119863270995995E-3</v>
      </c>
      <c r="W52" s="77">
        <f>County!T3232</f>
        <v>1379</v>
      </c>
      <c r="X52" s="111">
        <f t="shared" si="40"/>
        <v>6.2791160425267815E-4</v>
      </c>
      <c r="Y52" s="77">
        <f>County!U3232</f>
        <v>1333</v>
      </c>
      <c r="Z52" s="111">
        <f t="shared" si="41"/>
        <v>6.0696603949878176E-4</v>
      </c>
      <c r="AA52" s="77">
        <f>County!V3232</f>
        <v>0</v>
      </c>
      <c r="AB52" s="111">
        <f t="shared" si="42"/>
        <v>0</v>
      </c>
      <c r="AC52" s="77">
        <f>County!W3232</f>
        <v>2324</v>
      </c>
      <c r="AD52" s="111">
        <f t="shared" si="43"/>
        <v>1.0582063584359857E-3</v>
      </c>
      <c r="AE52" s="77">
        <f>County!X3232</f>
        <v>0</v>
      </c>
      <c r="AF52" s="111">
        <f t="shared" si="44"/>
        <v>0</v>
      </c>
      <c r="AG52" s="77">
        <f>County!Y3232</f>
        <v>483</v>
      </c>
      <c r="AH52" s="111">
        <f t="shared" si="45"/>
        <v>2.1992842991591267E-4</v>
      </c>
      <c r="AI52" s="77">
        <f>County!Z3232</f>
        <v>0</v>
      </c>
      <c r="AJ52" s="111">
        <f t="shared" si="46"/>
        <v>0</v>
      </c>
      <c r="AK52" s="77">
        <f>County!AA3232</f>
        <v>0</v>
      </c>
      <c r="AL52" s="111">
        <f t="shared" si="47"/>
        <v>0</v>
      </c>
      <c r="AM52" s="77">
        <f>County!AB3232</f>
        <v>848</v>
      </c>
      <c r="AN52" s="111">
        <f t="shared" si="48"/>
        <v>3.8612693285443881E-4</v>
      </c>
      <c r="AO52" s="77">
        <f>County!AC3232</f>
        <v>0</v>
      </c>
      <c r="AP52" s="111">
        <f t="shared" si="49"/>
        <v>0</v>
      </c>
      <c r="AQ52" s="77">
        <f>County!AD3232</f>
        <v>0</v>
      </c>
      <c r="AR52" s="111">
        <f t="shared" si="50"/>
        <v>0</v>
      </c>
      <c r="AS52" s="77">
        <f>County!AE3232</f>
        <v>0</v>
      </c>
      <c r="AT52" s="111">
        <f t="shared" si="50"/>
        <v>0</v>
      </c>
      <c r="AU52" s="77">
        <f>County!AF3232</f>
        <v>0</v>
      </c>
      <c r="AV52" s="111">
        <f t="shared" si="51"/>
        <v>0</v>
      </c>
      <c r="AW52" s="77">
        <f>County!AG3232</f>
        <v>0</v>
      </c>
      <c r="AX52" s="111">
        <f t="shared" si="51"/>
        <v>0</v>
      </c>
      <c r="AY52" s="77">
        <f>County!AH3232</f>
        <v>0</v>
      </c>
      <c r="AZ52" s="111">
        <f t="shared" si="52"/>
        <v>0</v>
      </c>
      <c r="BA52" s="77">
        <f>County!AI3232</f>
        <v>0</v>
      </c>
      <c r="BB52" s="111">
        <f t="shared" si="53"/>
        <v>0</v>
      </c>
      <c r="BC52" s="77">
        <f>County!AJ3232</f>
        <v>0</v>
      </c>
      <c r="BD52" s="111">
        <f t="shared" si="54"/>
        <v>0</v>
      </c>
      <c r="BE52" s="61"/>
      <c r="BF52" s="50" t="str">
        <f t="shared" si="28"/>
        <v>Wisconsin</v>
      </c>
      <c r="BG52" s="50" t="s">
        <v>109</v>
      </c>
      <c r="BI52" s="51">
        <f>RANK(Q52,(K52:P52,Q52:X52,AC52:AV52))</f>
        <v>4</v>
      </c>
      <c r="BJ52" s="51">
        <f>RANK(S52,(K52:P52,Q52:X52,AC52:AV52))</f>
        <v>6</v>
      </c>
      <c r="BK52" s="51">
        <f>RANK(W52,(K52:P52,Q52:X52,AC52:AV52))</f>
        <v>8</v>
      </c>
      <c r="BL52" s="51">
        <f>RANK(U52,(K52:P52,Q52:X52,AC52:AV52))</f>
        <v>5</v>
      </c>
      <c r="BN52" s="50">
        <v>55</v>
      </c>
    </row>
    <row r="53" spans="1:66" s="44" customFormat="1" x14ac:dyDescent="0.2">
      <c r="A53" s="44" t="s">
        <v>2979</v>
      </c>
      <c r="B53" s="44">
        <f t="shared" si="29"/>
        <v>3</v>
      </c>
      <c r="C53" s="48">
        <f t="shared" si="26"/>
        <v>211571</v>
      </c>
      <c r="D53" s="47"/>
      <c r="E53" s="47">
        <v>3</v>
      </c>
      <c r="F53" s="90">
        <f t="shared" si="30"/>
        <v>2</v>
      </c>
      <c r="G53" s="90">
        <f t="shared" si="31"/>
        <v>1</v>
      </c>
      <c r="H53" s="90">
        <f t="shared" si="32"/>
        <v>3</v>
      </c>
      <c r="I53" s="35">
        <f t="shared" si="27"/>
        <v>27454</v>
      </c>
      <c r="J53" s="49">
        <f t="shared" si="33"/>
        <v>0.12976258560955897</v>
      </c>
      <c r="K53" s="48">
        <f>County!N3257</f>
        <v>77934</v>
      </c>
      <c r="L53" s="49">
        <f t="shared" si="34"/>
        <v>0.36835861247524471</v>
      </c>
      <c r="M53" s="48">
        <f>County!O3257</f>
        <v>105388</v>
      </c>
      <c r="N53" s="49">
        <f t="shared" si="35"/>
        <v>0.49812119808480371</v>
      </c>
      <c r="O53" s="107">
        <f>County!P3257</f>
        <v>25928</v>
      </c>
      <c r="P53" s="49">
        <f t="shared" si="36"/>
        <v>0.12254987687348455</v>
      </c>
      <c r="Q53" s="110">
        <f>County!Q3257</f>
        <v>0</v>
      </c>
      <c r="R53" s="49">
        <f t="shared" si="37"/>
        <v>0</v>
      </c>
      <c r="S53" s="48">
        <f>County!R3257</f>
        <v>1739</v>
      </c>
      <c r="T53" s="49">
        <f t="shared" si="38"/>
        <v>8.2194629698777236E-3</v>
      </c>
      <c r="U53" s="110">
        <f>County!S3257</f>
        <v>0</v>
      </c>
      <c r="V53" s="112">
        <f t="shared" si="39"/>
        <v>0</v>
      </c>
      <c r="W53" s="110">
        <f>County!T3257</f>
        <v>582</v>
      </c>
      <c r="X53" s="112">
        <f t="shared" si="40"/>
        <v>2.7508495965893245E-3</v>
      </c>
      <c r="Y53" s="110">
        <f>County!U3257</f>
        <v>0</v>
      </c>
      <c r="Z53" s="112">
        <f t="shared" si="41"/>
        <v>0</v>
      </c>
      <c r="AA53" s="110">
        <f>County!V3257</f>
        <v>0</v>
      </c>
      <c r="AB53" s="112">
        <f t="shared" si="42"/>
        <v>0</v>
      </c>
      <c r="AC53" s="110">
        <f>County!W3257</f>
        <v>0</v>
      </c>
      <c r="AD53" s="112">
        <f t="shared" si="43"/>
        <v>0</v>
      </c>
      <c r="AE53" s="110">
        <f>County!X3257</f>
        <v>0</v>
      </c>
      <c r="AF53" s="112">
        <f t="shared" si="44"/>
        <v>0</v>
      </c>
      <c r="AG53" s="110">
        <f>County!Y3257</f>
        <v>0</v>
      </c>
      <c r="AH53" s="112">
        <f t="shared" si="45"/>
        <v>0</v>
      </c>
      <c r="AI53" s="110">
        <f>County!Z3257</f>
        <v>0</v>
      </c>
      <c r="AJ53" s="112">
        <f t="shared" si="46"/>
        <v>0</v>
      </c>
      <c r="AK53" s="110">
        <f>County!AA3257</f>
        <v>0</v>
      </c>
      <c r="AL53" s="112">
        <f t="shared" si="47"/>
        <v>0</v>
      </c>
      <c r="AM53" s="110">
        <f>County!AB3257</f>
        <v>0</v>
      </c>
      <c r="AN53" s="112">
        <f t="shared" si="48"/>
        <v>0</v>
      </c>
      <c r="AO53" s="110">
        <f>County!AC3257</f>
        <v>0</v>
      </c>
      <c r="AP53" s="112">
        <f t="shared" si="49"/>
        <v>0</v>
      </c>
      <c r="AQ53" s="110">
        <f>County!AD3257</f>
        <v>0</v>
      </c>
      <c r="AR53" s="112">
        <f t="shared" si="50"/>
        <v>0</v>
      </c>
      <c r="AS53" s="110">
        <f>County!AE3257</f>
        <v>0</v>
      </c>
      <c r="AT53" s="112">
        <f t="shared" si="50"/>
        <v>0</v>
      </c>
      <c r="AU53" s="110">
        <f>County!AF3257</f>
        <v>0</v>
      </c>
      <c r="AV53" s="112">
        <f t="shared" si="51"/>
        <v>0</v>
      </c>
      <c r="AW53" s="110">
        <f>County!AG3257</f>
        <v>0</v>
      </c>
      <c r="AX53" s="112">
        <f t="shared" si="51"/>
        <v>0</v>
      </c>
      <c r="AY53" s="110">
        <f>County!AH3257</f>
        <v>0</v>
      </c>
      <c r="AZ53" s="112">
        <f t="shared" si="52"/>
        <v>0</v>
      </c>
      <c r="BA53" s="110">
        <f>County!AI3257</f>
        <v>0</v>
      </c>
      <c r="BB53" s="112">
        <f t="shared" si="53"/>
        <v>0</v>
      </c>
      <c r="BC53" s="110">
        <f>County!AJ3257</f>
        <v>0</v>
      </c>
      <c r="BD53" s="112">
        <f t="shared" si="54"/>
        <v>0</v>
      </c>
      <c r="BE53" s="63"/>
      <c r="BF53" s="44" t="str">
        <f t="shared" si="28"/>
        <v>Wyoming</v>
      </c>
      <c r="BG53" s="44" t="s">
        <v>1196</v>
      </c>
      <c r="BI53" s="45">
        <f>RANK(Q53,(K53:P53,Q53:X53,AC53:AV53))</f>
        <v>11</v>
      </c>
      <c r="BJ53" s="45">
        <f>RANK(S53,(K53:P53,Q53:X53,AC53:AV53))</f>
        <v>4</v>
      </c>
      <c r="BK53" s="45">
        <f>RANK(W53,(K53:P53,Q53:X53,AC53:AV53))</f>
        <v>5</v>
      </c>
      <c r="BL53" s="45">
        <f>RANK(U53,(K53:P53,Q53:X53,AC53:AV53))</f>
        <v>11</v>
      </c>
      <c r="BN53" s="44">
        <v>56</v>
      </c>
    </row>
    <row r="54" spans="1:66" s="50" customFormat="1" x14ac:dyDescent="0.2">
      <c r="A54" s="46" t="s">
        <v>1692</v>
      </c>
      <c r="B54" s="86">
        <f t="shared" si="29"/>
        <v>538</v>
      </c>
      <c r="C54" s="53">
        <f>K54+M54+O54+Q54+S54+W54+U54+AC54+AI54+AA54+AE54+Y54+AG54+AQ54+AS54+AK54+AO54+AM54+AU54+AW54+AY54+BA54+BC54</f>
        <v>96275640</v>
      </c>
      <c r="D54" s="52">
        <f>SUM(D3:D53)</f>
        <v>379</v>
      </c>
      <c r="E54" s="52">
        <f>SUM(E3:E53)</f>
        <v>159</v>
      </c>
      <c r="F54" s="88">
        <f t="shared" si="30"/>
        <v>1</v>
      </c>
      <c r="G54" s="88">
        <f t="shared" si="31"/>
        <v>2</v>
      </c>
      <c r="H54" s="88">
        <f t="shared" si="32"/>
        <v>3</v>
      </c>
      <c r="I54" s="53">
        <f t="shared" si="27"/>
        <v>8201370</v>
      </c>
      <c r="J54" s="54">
        <f t="shared" si="33"/>
        <v>8.5186346203463312E-2</v>
      </c>
      <c r="K54" s="53">
        <f>SUM(K3:K53)</f>
        <v>47400125</v>
      </c>
      <c r="L54" s="54">
        <f t="shared" si="34"/>
        <v>0.49233767752673468</v>
      </c>
      <c r="M54" s="53">
        <f>SUM(M3:M53)</f>
        <v>39198755</v>
      </c>
      <c r="N54" s="54">
        <f t="shared" si="35"/>
        <v>0.40715133132327141</v>
      </c>
      <c r="O54" s="105">
        <f>SUM(O3:O53)</f>
        <v>8085402</v>
      </c>
      <c r="P54" s="54">
        <f t="shared" si="36"/>
        <v>8.3981804743131286E-2</v>
      </c>
      <c r="Q54" s="77">
        <f>SUM(Q3:Q53)</f>
        <v>685435</v>
      </c>
      <c r="R54" s="54">
        <f t="shared" si="37"/>
        <v>7.1195060349637769E-3</v>
      </c>
      <c r="S54" s="53">
        <f>SUM(S3:S53)</f>
        <v>485798</v>
      </c>
      <c r="T54" s="54">
        <f t="shared" si="38"/>
        <v>5.0459077706468637E-3</v>
      </c>
      <c r="U54" s="77">
        <f>SUM(U3:U53)</f>
        <v>184820</v>
      </c>
      <c r="V54" s="111">
        <f t="shared" si="39"/>
        <v>1.9196964050303899E-3</v>
      </c>
      <c r="W54" s="77">
        <f>SUM(W3:W53)</f>
        <v>113670</v>
      </c>
      <c r="X54" s="111">
        <f t="shared" si="40"/>
        <v>1.1806724941013115E-3</v>
      </c>
      <c r="Y54" s="77">
        <f>SUM(Y3:Y53)</f>
        <v>29083</v>
      </c>
      <c r="Z54" s="111">
        <f t="shared" si="41"/>
        <v>3.0208056783626681E-4</v>
      </c>
      <c r="AA54" s="77">
        <f>SUM(AA3:AA53)</f>
        <v>25332</v>
      </c>
      <c r="AB54" s="111">
        <f t="shared" si="42"/>
        <v>2.6311951808370216E-4</v>
      </c>
      <c r="AC54" s="77">
        <f>SUM(AC3:AC53)</f>
        <v>24475</v>
      </c>
      <c r="AD54" s="111">
        <f t="shared" si="43"/>
        <v>2.5421799325353746E-4</v>
      </c>
      <c r="AE54" s="77">
        <f>SUM(AE3:AE53)</f>
        <v>8952</v>
      </c>
      <c r="AF54" s="111">
        <f t="shared" si="44"/>
        <v>9.2983022496656475E-5</v>
      </c>
      <c r="AG54" s="77">
        <f>SUM(AG3:AG53)</f>
        <v>8477</v>
      </c>
      <c r="AH54" s="111">
        <f t="shared" si="45"/>
        <v>8.8049271861501E-5</v>
      </c>
      <c r="AI54" s="77">
        <f>SUM(AI3:AI53)</f>
        <v>5608</v>
      </c>
      <c r="AJ54" s="111">
        <f t="shared" si="46"/>
        <v>5.8249418025161921E-5</v>
      </c>
      <c r="AK54" s="77">
        <f>SUM(AK3:AK53)</f>
        <v>5378</v>
      </c>
      <c r="AL54" s="111">
        <f t="shared" si="47"/>
        <v>5.5860444033402424E-5</v>
      </c>
      <c r="AM54" s="77">
        <f>SUM(AM3:AM53)</f>
        <v>4767</v>
      </c>
      <c r="AN54" s="111">
        <f t="shared" si="48"/>
        <v>4.9514082690076121E-5</v>
      </c>
      <c r="AO54" s="77">
        <f>SUM(AO3:AO53)</f>
        <v>2438</v>
      </c>
      <c r="AP54" s="111">
        <f t="shared" si="49"/>
        <v>2.5323124312650636E-5</v>
      </c>
      <c r="AQ54" s="77">
        <f>SUM(AQ3:AQ53)</f>
        <v>1847</v>
      </c>
      <c r="AR54" s="111">
        <f t="shared" si="50"/>
        <v>1.9184499838172979E-5</v>
      </c>
      <c r="AS54" s="77">
        <f>SUM(AS3:AS53)</f>
        <v>1298</v>
      </c>
      <c r="AT54" s="111">
        <f t="shared" si="50"/>
        <v>1.3482122788277492E-5</v>
      </c>
      <c r="AU54" s="77">
        <f>SUM(AU3:AU53)</f>
        <v>1101</v>
      </c>
      <c r="AV54" s="111">
        <f t="shared" si="51"/>
        <v>1.1435914630118274E-5</v>
      </c>
      <c r="AW54" s="77">
        <f>SUM(AW3:AW53)</f>
        <v>932</v>
      </c>
      <c r="AX54" s="111">
        <f t="shared" si="51"/>
        <v>9.6805380883471666E-6</v>
      </c>
      <c r="AY54" s="77">
        <f>SUM(AY3:AY53)</f>
        <v>787</v>
      </c>
      <c r="AZ54" s="111">
        <f t="shared" si="52"/>
        <v>8.1744457891944415E-6</v>
      </c>
      <c r="BA54" s="77">
        <f>SUM(BA3:BA53)</f>
        <v>752</v>
      </c>
      <c r="BB54" s="111">
        <f t="shared" si="53"/>
        <v>7.8109062687093015E-6</v>
      </c>
      <c r="BC54" s="77">
        <f>SUM(BC3:BC53)</f>
        <v>408</v>
      </c>
      <c r="BD54" s="111">
        <f t="shared" si="54"/>
        <v>4.2378321245124934E-6</v>
      </c>
      <c r="BE54" s="61"/>
      <c r="BF54" s="50" t="str">
        <f t="shared" si="28"/>
        <v>Total</v>
      </c>
      <c r="BI54" s="51">
        <f>RANK(Q54,(K54:P54,Q54:X54,AC54:AV54))</f>
        <v>4</v>
      </c>
      <c r="BJ54" s="51">
        <f>RANK(S54,(K54:P54,Q54:X54,AC54:AV54))</f>
        <v>5</v>
      </c>
      <c r="BK54" s="51">
        <f>RANK(W54,(K54:P54,Q54:X54,AC54:AV54))</f>
        <v>7</v>
      </c>
      <c r="BL54" s="51">
        <f>RANK(U54,(K54:P54,Q54:X54,AC54:AV54))</f>
        <v>6</v>
      </c>
    </row>
    <row r="55" spans="1:66" x14ac:dyDescent="0.2">
      <c r="C55" s="1"/>
      <c r="I55" s="1"/>
      <c r="J55" s="1"/>
      <c r="K55" s="1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1"/>
    </row>
    <row r="56" spans="1:66" x14ac:dyDescent="0.2">
      <c r="A56" s="67" t="s">
        <v>3497</v>
      </c>
      <c r="C56" s="82">
        <v>33912</v>
      </c>
      <c r="N56" s="1"/>
      <c r="O56" s="109"/>
      <c r="P56" s="1"/>
      <c r="Q56" s="68"/>
      <c r="S56" s="1"/>
      <c r="U56" s="68"/>
      <c r="X56" s="68"/>
    </row>
    <row r="57" spans="1:66" x14ac:dyDescent="0.2">
      <c r="U57" s="68"/>
      <c r="V57" s="68"/>
      <c r="W57" s="68"/>
      <c r="AB57" s="68"/>
    </row>
    <row r="58" spans="1:66" x14ac:dyDescent="0.2">
      <c r="J58" s="24"/>
    </row>
    <row r="59" spans="1:66" x14ac:dyDescent="0.2">
      <c r="O59" s="109"/>
    </row>
  </sheetData>
  <mergeCells count="49">
    <mergeCell ref="AE1:AF1"/>
    <mergeCell ref="F1:H1"/>
    <mergeCell ref="K1:L1"/>
    <mergeCell ref="M1:N1"/>
    <mergeCell ref="O1:P1"/>
    <mergeCell ref="I1:J1"/>
    <mergeCell ref="AC1:AD1"/>
    <mergeCell ref="Q1:R1"/>
    <mergeCell ref="S1:T1"/>
    <mergeCell ref="W1:X1"/>
    <mergeCell ref="U1:V1"/>
    <mergeCell ref="AA1:AB1"/>
    <mergeCell ref="AU2:AV2"/>
    <mergeCell ref="AK2:AL2"/>
    <mergeCell ref="AI1:AJ1"/>
    <mergeCell ref="AM1:AN1"/>
    <mergeCell ref="AU1:AV1"/>
    <mergeCell ref="AM2:AN2"/>
    <mergeCell ref="AK1:AL1"/>
    <mergeCell ref="AI2:AJ2"/>
    <mergeCell ref="AO2:AP2"/>
    <mergeCell ref="AQ1:AR1"/>
    <mergeCell ref="AQ2:AR2"/>
    <mergeCell ref="AO1:AP1"/>
    <mergeCell ref="AS2:AT2"/>
    <mergeCell ref="D1:E1"/>
    <mergeCell ref="AS1:AT1"/>
    <mergeCell ref="K2:L2"/>
    <mergeCell ref="M2:N2"/>
    <mergeCell ref="O2:P2"/>
    <mergeCell ref="Q2:R2"/>
    <mergeCell ref="AA2:AB2"/>
    <mergeCell ref="AE2:AF2"/>
    <mergeCell ref="AG2:AH2"/>
    <mergeCell ref="S2:T2"/>
    <mergeCell ref="W2:X2"/>
    <mergeCell ref="U2:V2"/>
    <mergeCell ref="Y2:Z2"/>
    <mergeCell ref="AC2:AD2"/>
    <mergeCell ref="AG1:AH1"/>
    <mergeCell ref="Y1:Z1"/>
    <mergeCell ref="AW1:AX1"/>
    <mergeCell ref="AW2:AX2"/>
    <mergeCell ref="BC1:BD1"/>
    <mergeCell ref="BC2:BD2"/>
    <mergeCell ref="AY1:AZ1"/>
    <mergeCell ref="AY2:AZ2"/>
    <mergeCell ref="BA1:BB1"/>
    <mergeCell ref="BA2:BB2"/>
  </mergeCells>
  <conditionalFormatting sqref="F3:F54">
    <cfRule type="cellIs" dxfId="60" priority="1" stopIfTrue="1" operator="equal">
      <formula>1</formula>
    </cfRule>
    <cfRule type="cellIs" dxfId="59" priority="2" stopIfTrue="1" operator="equal">
      <formula>3</formula>
    </cfRule>
  </conditionalFormatting>
  <conditionalFormatting sqref="G3:G54">
    <cfRule type="cellIs" dxfId="58" priority="3" stopIfTrue="1" operator="equal">
      <formula>1</formula>
    </cfRule>
    <cfRule type="cellIs" dxfId="57" priority="4" stopIfTrue="1" operator="equal">
      <formula>3</formula>
    </cfRule>
  </conditionalFormatting>
  <conditionalFormatting sqref="H3:H54">
    <cfRule type="cellIs" dxfId="56" priority="5" stopIfTrue="1" operator="equal">
      <formula>1</formula>
    </cfRule>
    <cfRule type="cellIs" dxfId="55" priority="6" stopIfTrue="1" operator="equal">
      <formula>3</formula>
    </cfRule>
  </conditionalFormatting>
  <conditionalFormatting sqref="J3:J54">
    <cfRule type="cellIs" dxfId="54" priority="7" stopIfTrue="1" operator="between">
      <formula>0.01</formula>
      <formula>-0.01</formula>
    </cfRule>
  </conditionalFormatting>
  <conditionalFormatting sqref="I3:I54">
    <cfRule type="expression" dxfId="53" priority="8" stopIfTrue="1">
      <formula>IF(F3=1,1,0)</formula>
    </cfRule>
    <cfRule type="expression" dxfId="52" priority="9" stopIfTrue="1">
      <formula>IF(G3=1,1,0)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fitToPage="1"/>
  </sheetPr>
  <dimension ref="A1:BJ3465"/>
  <sheetViews>
    <sheetView workbookViewId="0">
      <pane xSplit="2" ySplit="1" topLeftCell="C2" activePane="bottomRight" state="frozenSplit"/>
      <selection pane="topRight"/>
      <selection pane="bottomLeft" activeCell="B3995" sqref="B3995"/>
      <selection pane="bottomRight" activeCell="Q347" sqref="Q347"/>
    </sheetView>
  </sheetViews>
  <sheetFormatPr baseColWidth="10" defaultColWidth="12.42578125" defaultRowHeight="14" outlineLevelRow="1" x14ac:dyDescent="0.2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" customWidth="1"/>
    <col min="17" max="37" width="8.7109375" style="1" customWidth="1"/>
    <col min="38" max="41" width="1.7109375" style="8" customWidth="1"/>
    <col min="42" max="46" width="6.7109375" style="2" customWidth="1"/>
    <col min="47" max="47" width="12.42578125" customWidth="1"/>
    <col min="48" max="48" width="2.7109375" customWidth="1"/>
    <col min="49" max="49" width="6.7109375" customWidth="1"/>
    <col min="50" max="50" width="4" customWidth="1"/>
    <col min="51" max="51" width="3" style="83" bestFit="1" customWidth="1"/>
    <col min="52" max="52" width="4" style="10" bestFit="1" customWidth="1"/>
    <col min="53" max="53" width="6" style="76" bestFit="1" customWidth="1"/>
    <col min="54" max="54" width="5.28515625" customWidth="1"/>
    <col min="55" max="55" width="13.42578125" style="7" customWidth="1"/>
  </cols>
  <sheetData>
    <row r="1" spans="1:55" x14ac:dyDescent="0.2">
      <c r="C1" s="26" t="s">
        <v>458</v>
      </c>
      <c r="D1" s="23" t="str">
        <f>LEFT(N1)</f>
        <v>C</v>
      </c>
      <c r="E1" s="20" t="str">
        <f>LEFT(O1)</f>
        <v>D</v>
      </c>
      <c r="F1" s="21" t="str">
        <f>LEFT(P1)</f>
        <v>P</v>
      </c>
      <c r="G1" s="30" t="s">
        <v>2552</v>
      </c>
      <c r="H1" s="2" t="s">
        <v>1459</v>
      </c>
      <c r="I1" s="26"/>
      <c r="J1" s="19" t="str">
        <f>N1</f>
        <v>Clinton</v>
      </c>
      <c r="K1" s="20" t="str">
        <f>O1</f>
        <v>Dole</v>
      </c>
      <c r="L1" s="21" t="str">
        <f>P1</f>
        <v>Perot</v>
      </c>
      <c r="M1" s="2" t="s">
        <v>469</v>
      </c>
      <c r="N1" s="3" t="s">
        <v>2705</v>
      </c>
      <c r="O1" s="4" t="s">
        <v>1161</v>
      </c>
      <c r="P1" s="22" t="s">
        <v>1162</v>
      </c>
      <c r="Q1" s="1" t="s">
        <v>1640</v>
      </c>
      <c r="R1" s="1" t="s">
        <v>565</v>
      </c>
      <c r="S1" s="1" t="s">
        <v>471</v>
      </c>
      <c r="T1" s="1" t="s">
        <v>3123</v>
      </c>
      <c r="U1" s="1" t="s">
        <v>1163</v>
      </c>
      <c r="V1" s="1" t="s">
        <v>1164</v>
      </c>
      <c r="W1" s="1" t="s">
        <v>2591</v>
      </c>
      <c r="X1" s="1" t="s">
        <v>1165</v>
      </c>
      <c r="Y1" s="1" t="s">
        <v>3025</v>
      </c>
      <c r="Z1" s="1" t="s">
        <v>1166</v>
      </c>
      <c r="AA1" t="s">
        <v>1505</v>
      </c>
      <c r="AB1" s="1" t="s">
        <v>2261</v>
      </c>
      <c r="AC1" s="1" t="s">
        <v>481</v>
      </c>
      <c r="AD1" s="1" t="s">
        <v>1506</v>
      </c>
      <c r="AE1" s="1" t="s">
        <v>118</v>
      </c>
      <c r="AF1" s="1" t="s">
        <v>480</v>
      </c>
      <c r="AG1" s="1" t="s">
        <v>1507</v>
      </c>
      <c r="AH1" s="1" t="s">
        <v>1226</v>
      </c>
      <c r="AI1" s="1" t="s">
        <v>1227</v>
      </c>
      <c r="AJ1" s="1" t="s">
        <v>1167</v>
      </c>
      <c r="AL1" s="24" t="str">
        <f>LEFT(Q1,1)</f>
        <v>N</v>
      </c>
      <c r="AM1" s="24" t="str">
        <f>LEFT(R1,1)</f>
        <v>B</v>
      </c>
      <c r="AN1" s="24" t="str">
        <f>LEFT(S1,1)</f>
        <v>P</v>
      </c>
      <c r="AO1" s="24" t="str">
        <f>LEFT(T1,1)</f>
        <v>H</v>
      </c>
      <c r="AP1" s="2" t="str">
        <f>Q1</f>
        <v>Nader</v>
      </c>
      <c r="AQ1" s="2" t="str">
        <f>R1</f>
        <v>Browne</v>
      </c>
      <c r="AR1" s="2" t="str">
        <f>S1</f>
        <v>Phillips</v>
      </c>
      <c r="AS1" s="2" t="str">
        <f>T1</f>
        <v>Hagelin</v>
      </c>
      <c r="AW1" t="s">
        <v>2891</v>
      </c>
      <c r="AY1" s="83" t="s">
        <v>3376</v>
      </c>
      <c r="AZ1" s="127" t="s">
        <v>3377</v>
      </c>
      <c r="BA1" s="84" t="s">
        <v>2356</v>
      </c>
      <c r="BC1" s="7" t="s">
        <v>2357</v>
      </c>
    </row>
    <row r="2" spans="1:55" x14ac:dyDescent="0.2">
      <c r="C2" s="121"/>
      <c r="D2" s="23"/>
      <c r="E2" s="20"/>
      <c r="F2" s="21"/>
      <c r="G2" s="120"/>
      <c r="I2" s="121"/>
      <c r="J2" s="19"/>
      <c r="K2" s="20"/>
      <c r="L2" s="21"/>
      <c r="N2" s="3"/>
      <c r="O2" s="4"/>
      <c r="P2" s="22"/>
      <c r="AA2"/>
      <c r="AL2" s="24"/>
      <c r="AM2" s="24"/>
      <c r="AN2" s="24"/>
      <c r="AO2" s="24"/>
      <c r="AZ2" s="119"/>
      <c r="BA2" s="84"/>
    </row>
    <row r="3" spans="1:55" hidden="1" outlineLevel="1" x14ac:dyDescent="0.2">
      <c r="A3" t="s">
        <v>370</v>
      </c>
      <c r="B3" t="s">
        <v>911</v>
      </c>
      <c r="C3" s="1">
        <f t="shared" ref="C3:C34" si="0">SUM(N3:AJ3)</f>
        <v>15422</v>
      </c>
      <c r="D3" s="7">
        <f>RANK(N3,(N3:P3,Q3:AJ3))</f>
        <v>2</v>
      </c>
      <c r="E3" s="7">
        <f>RANK(O3,(N3:P3,Q3:AJ3))</f>
        <v>1</v>
      </c>
      <c r="F3" s="7">
        <f>IF(P3&gt;0,RANK(P3,(N3:P3,Q3:AJ3)),0)</f>
        <v>3</v>
      </c>
      <c r="G3" s="1">
        <f t="shared" ref="G3:G66" si="1">MAX(N3:P3)-LARGE(N3:P3,2)</f>
        <v>4494</v>
      </c>
      <c r="H3" s="2">
        <f t="shared" ref="H3:H66" si="2">G3/C3</f>
        <v>0.29140189339904032</v>
      </c>
      <c r="I3" s="2"/>
      <c r="J3" s="2">
        <f t="shared" ref="J3:J34" si="3">IF($C3=0,"-",N3/$C3)</f>
        <v>0.32518480093373103</v>
      </c>
      <c r="K3" s="2">
        <f t="shared" ref="K3:K34" si="4">IF($C3=0,"-",O3/$C3)</f>
        <v>0.61658669433277136</v>
      </c>
      <c r="L3" s="2">
        <f t="shared" ref="L3:L34" si="5">IF($C3=0,"-",P3/$C3)</f>
        <v>5.2716897938010633E-2</v>
      </c>
      <c r="M3" s="2">
        <f t="shared" ref="M3:M34" si="6">IF(C3=0,"-",(1-J3-K3-L3))</f>
        <v>5.5116067954869771E-3</v>
      </c>
      <c r="N3" s="1">
        <v>5015</v>
      </c>
      <c r="O3" s="1">
        <v>9509</v>
      </c>
      <c r="P3" s="1">
        <v>813</v>
      </c>
      <c r="R3" s="1">
        <v>39</v>
      </c>
      <c r="S3" s="1">
        <v>18</v>
      </c>
      <c r="T3" s="1">
        <v>10</v>
      </c>
      <c r="W3" s="1">
        <v>14</v>
      </c>
      <c r="Y3" s="1">
        <v>4</v>
      </c>
      <c r="AL3" s="7">
        <f>IF(Q3&gt;0,RANK(Q3,(N3:P3,Q3:AJ3)),0)</f>
        <v>0</v>
      </c>
      <c r="AM3" s="7">
        <f>IF(R3&gt;0,RANK(R3,(N3:P3,Q3:AJ3)),0)</f>
        <v>4</v>
      </c>
      <c r="AN3" s="7">
        <f>IF(S3&gt;0,RANK(S3,(N3:P3,Q3:AJ3)),0)</f>
        <v>5</v>
      </c>
      <c r="AO3" s="7">
        <f>IF(T3&gt;0,RANK(T3,(N3:P3,Q3:AJ3)),0)</f>
        <v>7</v>
      </c>
      <c r="AP3" s="2">
        <f t="shared" ref="AP3:AP34" si="7">IF($C3=0,"-",Q3/$C3)</f>
        <v>0</v>
      </c>
      <c r="AQ3" s="2">
        <f t="shared" ref="AQ3:AQ34" si="8">IF($C3=0,"-",R3/$C3)</f>
        <v>2.5288548826351964E-3</v>
      </c>
      <c r="AR3" s="2">
        <f t="shared" ref="AR3:AR34" si="9">IF($C3=0,"-",S3/$C3)</f>
        <v>1.1671637919854754E-3</v>
      </c>
      <c r="AS3" s="2">
        <f t="shared" ref="AS3:AS34" si="10">IF($C3=0,"-",T3/$C3)</f>
        <v>6.4842432888081959E-4</v>
      </c>
      <c r="AU3" t="s">
        <v>370</v>
      </c>
      <c r="AV3" t="s">
        <v>911</v>
      </c>
      <c r="AW3">
        <v>2</v>
      </c>
      <c r="AY3" s="130">
        <v>1</v>
      </c>
      <c r="AZ3" s="131">
        <v>1</v>
      </c>
      <c r="BA3" s="132">
        <f t="shared" ref="BA3:BA66" si="11">AY3*1000+AZ3</f>
        <v>1001</v>
      </c>
      <c r="BC3" s="7" t="s">
        <v>532</v>
      </c>
    </row>
    <row r="4" spans="1:55" hidden="1" outlineLevel="1" x14ac:dyDescent="0.2">
      <c r="A4" t="s">
        <v>371</v>
      </c>
      <c r="B4" t="s">
        <v>911</v>
      </c>
      <c r="C4" s="1">
        <f t="shared" si="0"/>
        <v>47119</v>
      </c>
      <c r="D4" s="7">
        <f>RANK(N4,(N4:P4,Q4:AJ4))</f>
        <v>2</v>
      </c>
      <c r="E4" s="7">
        <f>RANK(O4,(N4:P4,Q4:AJ4))</f>
        <v>1</v>
      </c>
      <c r="F4" s="7">
        <f>IF(P4&gt;0,RANK(P4,(N4:P4,Q4:AJ4)),0)</f>
        <v>3</v>
      </c>
      <c r="G4" s="1">
        <f t="shared" si="1"/>
        <v>16711</v>
      </c>
      <c r="H4" s="2">
        <f t="shared" si="2"/>
        <v>0.35465523461873127</v>
      </c>
      <c r="I4" s="2"/>
      <c r="J4" s="2">
        <f t="shared" si="3"/>
        <v>0.27114327553640782</v>
      </c>
      <c r="K4" s="2">
        <f t="shared" si="4"/>
        <v>0.6257985101551391</v>
      </c>
      <c r="L4" s="2">
        <f t="shared" si="5"/>
        <v>9.5927332923024689E-2</v>
      </c>
      <c r="M4" s="2">
        <f t="shared" si="6"/>
        <v>7.1308813854283892E-3</v>
      </c>
      <c r="N4" s="1">
        <v>12776</v>
      </c>
      <c r="O4" s="1">
        <v>29487</v>
      </c>
      <c r="P4" s="1">
        <v>4520</v>
      </c>
      <c r="R4" s="1">
        <v>170</v>
      </c>
      <c r="S4" s="1">
        <v>63</v>
      </c>
      <c r="T4" s="1">
        <v>37</v>
      </c>
      <c r="W4" s="1">
        <v>55</v>
      </c>
      <c r="Y4" s="1">
        <v>11</v>
      </c>
      <c r="AL4" s="7">
        <f>IF(Q4&gt;0,RANK(Q4,(N4:P4,Q4:AJ4)),0)</f>
        <v>0</v>
      </c>
      <c r="AM4" s="7">
        <f>IF(R4&gt;0,RANK(R4,(N4:P4,Q4:AJ4)),0)</f>
        <v>4</v>
      </c>
      <c r="AN4" s="7">
        <f>IF(S4&gt;0,RANK(S4,(N4:P4,Q4:AJ4)),0)</f>
        <v>5</v>
      </c>
      <c r="AO4" s="7">
        <f>IF(T4&gt;0,RANK(T4,(N4:P4,Q4:AJ4)),0)</f>
        <v>7</v>
      </c>
      <c r="AP4" s="2">
        <f t="shared" si="7"/>
        <v>0</v>
      </c>
      <c r="AQ4" s="2">
        <f t="shared" si="8"/>
        <v>3.6078864152465037E-3</v>
      </c>
      <c r="AR4" s="2">
        <f t="shared" si="9"/>
        <v>1.3370402597678219E-3</v>
      </c>
      <c r="AS4" s="2">
        <f t="shared" si="10"/>
        <v>7.8524586684776843E-4</v>
      </c>
      <c r="AU4" t="s">
        <v>371</v>
      </c>
      <c r="AV4" t="s">
        <v>911</v>
      </c>
      <c r="AW4">
        <v>1</v>
      </c>
      <c r="AY4" s="130">
        <v>1</v>
      </c>
      <c r="AZ4" s="131">
        <v>3</v>
      </c>
      <c r="BA4" s="132">
        <f t="shared" si="11"/>
        <v>1003</v>
      </c>
      <c r="BC4" s="7" t="s">
        <v>532</v>
      </c>
    </row>
    <row r="5" spans="1:55" hidden="1" outlineLevel="1" x14ac:dyDescent="0.2">
      <c r="A5" t="s">
        <v>2058</v>
      </c>
      <c r="B5" t="s">
        <v>911</v>
      </c>
      <c r="C5" s="1">
        <f t="shared" si="0"/>
        <v>8953</v>
      </c>
      <c r="D5" s="7">
        <f>RANK(N5,(N5:P5,Q5:AJ5))</f>
        <v>1</v>
      </c>
      <c r="E5" s="7">
        <f>RANK(O5,(N5:P5,Q5:AJ5))</f>
        <v>2</v>
      </c>
      <c r="F5" s="7">
        <f>IF(P5&gt;0,RANK(P5,(N5:P5,Q5:AJ5)),0)</f>
        <v>3</v>
      </c>
      <c r="G5" s="1">
        <f t="shared" si="1"/>
        <v>1160</v>
      </c>
      <c r="H5" s="2">
        <f t="shared" si="2"/>
        <v>0.12956550876801073</v>
      </c>
      <c r="I5" s="2"/>
      <c r="J5" s="2">
        <f t="shared" si="3"/>
        <v>0.53468111247626493</v>
      </c>
      <c r="K5" s="2">
        <f t="shared" si="4"/>
        <v>0.40511560370825422</v>
      </c>
      <c r="L5" s="2">
        <f t="shared" si="5"/>
        <v>5.7522618116832347E-2</v>
      </c>
      <c r="M5" s="2">
        <f t="shared" si="6"/>
        <v>2.6806656986484989E-3</v>
      </c>
      <c r="N5" s="1">
        <v>4787</v>
      </c>
      <c r="O5" s="1">
        <v>3627</v>
      </c>
      <c r="P5" s="1">
        <v>515</v>
      </c>
      <c r="R5" s="1">
        <v>16</v>
      </c>
      <c r="S5" s="1">
        <v>4</v>
      </c>
      <c r="T5" s="1">
        <v>1</v>
      </c>
      <c r="W5" s="1">
        <v>2</v>
      </c>
      <c r="Y5" s="1">
        <v>1</v>
      </c>
      <c r="AL5" s="7">
        <f>IF(Q5&gt;0,RANK(Q5,(N5:P5,Q5:AJ5)),0)</f>
        <v>0</v>
      </c>
      <c r="AM5" s="7">
        <f>IF(R5&gt;0,RANK(R5,(N5:P5,Q5:AJ5)),0)</f>
        <v>4</v>
      </c>
      <c r="AN5" s="7">
        <f>IF(S5&gt;0,RANK(S5,(N5:P5,Q5:AJ5)),0)</f>
        <v>5</v>
      </c>
      <c r="AO5" s="7">
        <f>IF(T5&gt;0,RANK(T5,(N5:P5,Q5:AJ5)),0)</f>
        <v>7</v>
      </c>
      <c r="AP5" s="2">
        <f t="shared" si="7"/>
        <v>0</v>
      </c>
      <c r="AQ5" s="2">
        <f t="shared" si="8"/>
        <v>1.7871104657656651E-3</v>
      </c>
      <c r="AR5" s="2">
        <f t="shared" si="9"/>
        <v>4.4677761644141629E-4</v>
      </c>
      <c r="AS5" s="2">
        <f t="shared" si="10"/>
        <v>1.1169440411035407E-4</v>
      </c>
      <c r="AU5" t="s">
        <v>2058</v>
      </c>
      <c r="AV5" t="s">
        <v>911</v>
      </c>
      <c r="AW5">
        <v>2</v>
      </c>
      <c r="AY5" s="130">
        <v>1</v>
      </c>
      <c r="AZ5" s="131">
        <v>5</v>
      </c>
      <c r="BA5" s="132">
        <f t="shared" si="11"/>
        <v>1005</v>
      </c>
      <c r="BC5" s="7" t="s">
        <v>532</v>
      </c>
    </row>
    <row r="6" spans="1:55" hidden="1" outlineLevel="1" x14ac:dyDescent="0.2">
      <c r="A6" t="s">
        <v>730</v>
      </c>
      <c r="B6" t="s">
        <v>911</v>
      </c>
      <c r="C6" s="1">
        <f t="shared" si="0"/>
        <v>6301</v>
      </c>
      <c r="D6" s="7">
        <f>RANK(N6,(N6:P6,Q6:AJ6))</f>
        <v>2</v>
      </c>
      <c r="E6" s="7">
        <f>RANK(O6,(N6:P6,Q6:AJ6))</f>
        <v>1</v>
      </c>
      <c r="F6" s="7">
        <f>IF(P6&gt;0,RANK(P6,(N6:P6,Q6:AJ6)),0)</f>
        <v>3</v>
      </c>
      <c r="G6" s="1">
        <f t="shared" si="1"/>
        <v>262</v>
      </c>
      <c r="H6" s="2">
        <f t="shared" si="2"/>
        <v>4.1580701475956196E-2</v>
      </c>
      <c r="I6" s="2"/>
      <c r="J6" s="2">
        <f t="shared" si="3"/>
        <v>0.44040628471671162</v>
      </c>
      <c r="K6" s="2">
        <f t="shared" si="4"/>
        <v>0.48198698619266783</v>
      </c>
      <c r="L6" s="2">
        <f t="shared" si="5"/>
        <v>7.2210760196794163E-2</v>
      </c>
      <c r="M6" s="2">
        <f t="shared" si="6"/>
        <v>5.3959688938263889E-3</v>
      </c>
      <c r="N6" s="1">
        <v>2775</v>
      </c>
      <c r="O6" s="1">
        <v>3037</v>
      </c>
      <c r="P6" s="1">
        <v>455</v>
      </c>
      <c r="R6" s="1">
        <v>10</v>
      </c>
      <c r="S6" s="1">
        <v>19</v>
      </c>
      <c r="T6" s="1">
        <v>3</v>
      </c>
      <c r="W6" s="1">
        <v>0</v>
      </c>
      <c r="Y6" s="1">
        <v>2</v>
      </c>
      <c r="AL6" s="7">
        <f>IF(Q6&gt;0,RANK(Q6,(N6:P6,Q6:AJ6)),0)</f>
        <v>0</v>
      </c>
      <c r="AM6" s="7">
        <f>IF(R6&gt;0,RANK(R6,(N6:P6,Q6:AJ6)),0)</f>
        <v>5</v>
      </c>
      <c r="AN6" s="7">
        <f>IF(S6&gt;0,RANK(S6,(N6:P6,Q6:AJ6)),0)</f>
        <v>4</v>
      </c>
      <c r="AO6" s="7">
        <f>IF(T6&gt;0,RANK(T6,(N6:P6,Q6:AJ6)),0)</f>
        <v>6</v>
      </c>
      <c r="AP6" s="2">
        <f t="shared" si="7"/>
        <v>0</v>
      </c>
      <c r="AQ6" s="2">
        <f t="shared" si="8"/>
        <v>1.5870496746548167E-3</v>
      </c>
      <c r="AR6" s="2">
        <f t="shared" si="9"/>
        <v>3.0153943818441516E-3</v>
      </c>
      <c r="AS6" s="2">
        <f t="shared" si="10"/>
        <v>4.7611490239644503E-4</v>
      </c>
      <c r="AU6" t="s">
        <v>730</v>
      </c>
      <c r="AV6" t="s">
        <v>911</v>
      </c>
      <c r="AY6" s="130">
        <v>1</v>
      </c>
      <c r="AZ6" s="131">
        <v>7</v>
      </c>
      <c r="BA6" s="132">
        <f t="shared" si="11"/>
        <v>1007</v>
      </c>
      <c r="BC6" s="7" t="s">
        <v>532</v>
      </c>
    </row>
    <row r="7" spans="1:55" hidden="1" outlineLevel="1" x14ac:dyDescent="0.2">
      <c r="A7" t="s">
        <v>1137</v>
      </c>
      <c r="B7" t="s">
        <v>911</v>
      </c>
      <c r="C7" s="1">
        <f t="shared" si="0"/>
        <v>15327</v>
      </c>
      <c r="D7" s="7">
        <f>RANK(N7,(N7:P7,Q7:AJ7))</f>
        <v>2</v>
      </c>
      <c r="E7" s="7">
        <f>RANK(O7,(N7:P7,Q7:AJ7))</f>
        <v>1</v>
      </c>
      <c r="F7" s="7">
        <f>IF(P7&gt;0,RANK(P7,(N7:P7,Q7:AJ7)),0)</f>
        <v>3</v>
      </c>
      <c r="G7" s="1">
        <f t="shared" si="1"/>
        <v>3995</v>
      </c>
      <c r="H7" s="2">
        <f t="shared" si="2"/>
        <v>0.26065113851373395</v>
      </c>
      <c r="I7" s="2"/>
      <c r="J7" s="2">
        <f t="shared" si="3"/>
        <v>0.33020160501076534</v>
      </c>
      <c r="K7" s="2">
        <f t="shared" si="4"/>
        <v>0.59085274352449924</v>
      </c>
      <c r="L7" s="2">
        <f t="shared" si="5"/>
        <v>6.426567495269786E-2</v>
      </c>
      <c r="M7" s="2">
        <f t="shared" si="6"/>
        <v>1.4679976512037562E-2</v>
      </c>
      <c r="N7" s="1">
        <v>5061</v>
      </c>
      <c r="O7" s="1">
        <v>9056</v>
      </c>
      <c r="P7" s="1">
        <v>985</v>
      </c>
      <c r="R7" s="1">
        <v>156</v>
      </c>
      <c r="S7" s="1">
        <v>43</v>
      </c>
      <c r="T7" s="1">
        <v>13</v>
      </c>
      <c r="W7" s="1">
        <v>0</v>
      </c>
      <c r="Y7" s="1">
        <v>13</v>
      </c>
      <c r="AL7" s="7">
        <f>IF(Q7&gt;0,RANK(Q7,(N7:P7,Q7:AJ7)),0)</f>
        <v>0</v>
      </c>
      <c r="AM7" s="7">
        <f>IF(R7&gt;0,RANK(R7,(N7:P7,Q7:AJ7)),0)</f>
        <v>4</v>
      </c>
      <c r="AN7" s="7">
        <f>IF(S7&gt;0,RANK(S7,(N7:P7,Q7:AJ7)),0)</f>
        <v>5</v>
      </c>
      <c r="AO7" s="7">
        <f>IF(T7&gt;0,RANK(T7,(N7:P7,Q7:AJ7)),0)</f>
        <v>6</v>
      </c>
      <c r="AP7" s="2">
        <f t="shared" si="7"/>
        <v>0</v>
      </c>
      <c r="AQ7" s="2">
        <f t="shared" si="8"/>
        <v>1.0178117048346057E-2</v>
      </c>
      <c r="AR7" s="2">
        <f t="shared" si="9"/>
        <v>2.8055066223005155E-3</v>
      </c>
      <c r="AS7" s="2">
        <f t="shared" si="10"/>
        <v>8.4817642069550466E-4</v>
      </c>
      <c r="AU7" t="s">
        <v>1137</v>
      </c>
      <c r="AV7" t="s">
        <v>911</v>
      </c>
      <c r="AW7">
        <v>4</v>
      </c>
      <c r="AY7" s="130">
        <v>1</v>
      </c>
      <c r="AZ7" s="131">
        <v>9</v>
      </c>
      <c r="BA7" s="132">
        <f t="shared" si="11"/>
        <v>1009</v>
      </c>
      <c r="BC7" s="7" t="s">
        <v>532</v>
      </c>
    </row>
    <row r="8" spans="1:55" hidden="1" outlineLevel="1" x14ac:dyDescent="0.2">
      <c r="A8" t="s">
        <v>1138</v>
      </c>
      <c r="B8" t="s">
        <v>911</v>
      </c>
      <c r="C8" s="1">
        <f t="shared" si="0"/>
        <v>4384</v>
      </c>
      <c r="D8" s="7">
        <f>RANK(N8,(N8:P8,Q8:AJ8))</f>
        <v>1</v>
      </c>
      <c r="E8" s="7">
        <f>RANK(O8,(N8:P8,Q8:AJ8))</f>
        <v>2</v>
      </c>
      <c r="F8" s="7">
        <f>IF(P8&gt;0,RANK(P8,(N8:P8,Q8:AJ8)),0)</f>
        <v>3</v>
      </c>
      <c r="G8" s="1">
        <f t="shared" si="1"/>
        <v>1924</v>
      </c>
      <c r="H8" s="2">
        <f t="shared" si="2"/>
        <v>0.43886861313868614</v>
      </c>
      <c r="I8" s="2"/>
      <c r="J8" s="2">
        <f t="shared" si="3"/>
        <v>0.70209854014598538</v>
      </c>
      <c r="K8" s="2">
        <f t="shared" si="4"/>
        <v>0.26322992700729925</v>
      </c>
      <c r="L8" s="2">
        <f t="shared" si="5"/>
        <v>2.5319343065693431E-2</v>
      </c>
      <c r="M8" s="2">
        <f t="shared" si="6"/>
        <v>9.3521897810219384E-3</v>
      </c>
      <c r="N8" s="1">
        <v>3078</v>
      </c>
      <c r="O8" s="1">
        <v>1154</v>
      </c>
      <c r="P8" s="1">
        <v>111</v>
      </c>
      <c r="R8" s="1">
        <v>23</v>
      </c>
      <c r="S8" s="1">
        <v>2</v>
      </c>
      <c r="T8" s="1">
        <v>8</v>
      </c>
      <c r="W8" s="1">
        <v>4</v>
      </c>
      <c r="Y8" s="1">
        <v>4</v>
      </c>
      <c r="AL8" s="7">
        <f>IF(Q8&gt;0,RANK(Q8,(N8:P8,Q8:AJ8)),0)</f>
        <v>0</v>
      </c>
      <c r="AM8" s="7">
        <f>IF(R8&gt;0,RANK(R8,(N8:P8,Q8:AJ8)),0)</f>
        <v>4</v>
      </c>
      <c r="AN8" s="7">
        <f>IF(S8&gt;0,RANK(S8,(N8:P8,Q8:AJ8)),0)</f>
        <v>8</v>
      </c>
      <c r="AO8" s="7">
        <f>IF(T8&gt;0,RANK(T8,(N8:P8,Q8:AJ8)),0)</f>
        <v>5</v>
      </c>
      <c r="AP8" s="2">
        <f t="shared" si="7"/>
        <v>0</v>
      </c>
      <c r="AQ8" s="2">
        <f t="shared" si="8"/>
        <v>5.2463503649635033E-3</v>
      </c>
      <c r="AR8" s="2">
        <f t="shared" si="9"/>
        <v>4.5620437956204378E-4</v>
      </c>
      <c r="AS8" s="2">
        <f t="shared" si="10"/>
        <v>1.8248175182481751E-3</v>
      </c>
      <c r="AU8" t="s">
        <v>1138</v>
      </c>
      <c r="AV8" t="s">
        <v>911</v>
      </c>
      <c r="AW8">
        <v>2</v>
      </c>
      <c r="AY8" s="130">
        <v>1</v>
      </c>
      <c r="AZ8" s="131">
        <v>11</v>
      </c>
      <c r="BA8" s="132">
        <f t="shared" si="11"/>
        <v>1011</v>
      </c>
      <c r="BC8" s="7" t="s">
        <v>532</v>
      </c>
    </row>
    <row r="9" spans="1:55" hidden="1" outlineLevel="1" x14ac:dyDescent="0.2">
      <c r="A9" t="s">
        <v>1139</v>
      </c>
      <c r="B9" t="s">
        <v>911</v>
      </c>
      <c r="C9" s="1">
        <f t="shared" si="0"/>
        <v>7770</v>
      </c>
      <c r="D9" s="7">
        <f>RANK(N9,(N9:P9,Q9:AJ9))</f>
        <v>1</v>
      </c>
      <c r="E9" s="7">
        <f>RANK(O9,(N9:P9,Q9:AJ9))</f>
        <v>2</v>
      </c>
      <c r="F9" s="7">
        <f>IF(P9&gt;0,RANK(P9,(N9:P9,Q9:AJ9)),0)</f>
        <v>3</v>
      </c>
      <c r="G9" s="1">
        <f t="shared" si="1"/>
        <v>476</v>
      </c>
      <c r="H9" s="2">
        <f t="shared" si="2"/>
        <v>6.126126126126126E-2</v>
      </c>
      <c r="I9" s="2"/>
      <c r="J9" s="2">
        <f t="shared" si="3"/>
        <v>0.49266409266409267</v>
      </c>
      <c r="K9" s="2">
        <f t="shared" si="4"/>
        <v>0.43140283140283142</v>
      </c>
      <c r="L9" s="2">
        <f t="shared" si="5"/>
        <v>6.9240669240669239E-2</v>
      </c>
      <c r="M9" s="2">
        <f t="shared" si="6"/>
        <v>6.6924066924067271E-3</v>
      </c>
      <c r="N9" s="1">
        <v>3828</v>
      </c>
      <c r="O9" s="1">
        <v>3352</v>
      </c>
      <c r="P9" s="1">
        <v>538</v>
      </c>
      <c r="R9" s="1">
        <v>19</v>
      </c>
      <c r="S9" s="1">
        <v>11</v>
      </c>
      <c r="T9" s="1">
        <v>7</v>
      </c>
      <c r="W9" s="1">
        <v>15</v>
      </c>
      <c r="Y9" s="1">
        <v>0</v>
      </c>
      <c r="AL9" s="7">
        <f>IF(Q9&gt;0,RANK(Q9,(N9:P9,Q9:AJ9)),0)</f>
        <v>0</v>
      </c>
      <c r="AM9" s="7">
        <f>IF(R9&gt;0,RANK(R9,(N9:P9,Q9:AJ9)),0)</f>
        <v>4</v>
      </c>
      <c r="AN9" s="7">
        <f>IF(S9&gt;0,RANK(S9,(N9:P9,Q9:AJ9)),0)</f>
        <v>6</v>
      </c>
      <c r="AO9" s="7">
        <f>IF(T9&gt;0,RANK(T9,(N9:P9,Q9:AJ9)),0)</f>
        <v>7</v>
      </c>
      <c r="AP9" s="2">
        <f t="shared" si="7"/>
        <v>0</v>
      </c>
      <c r="AQ9" s="2">
        <f t="shared" si="8"/>
        <v>2.4453024453024454E-3</v>
      </c>
      <c r="AR9" s="2">
        <f t="shared" si="9"/>
        <v>1.4157014157014157E-3</v>
      </c>
      <c r="AS9" s="2">
        <f t="shared" si="10"/>
        <v>9.0090090090090091E-4</v>
      </c>
      <c r="AU9" t="s">
        <v>1139</v>
      </c>
      <c r="AV9" t="s">
        <v>911</v>
      </c>
      <c r="AW9">
        <v>2</v>
      </c>
      <c r="AY9" s="130">
        <v>1</v>
      </c>
      <c r="AZ9" s="131">
        <v>13</v>
      </c>
      <c r="BA9" s="132">
        <f t="shared" si="11"/>
        <v>1013</v>
      </c>
      <c r="BC9" s="7" t="s">
        <v>532</v>
      </c>
    </row>
    <row r="10" spans="1:55" hidden="1" outlineLevel="1" x14ac:dyDescent="0.2">
      <c r="A10" t="s">
        <v>1757</v>
      </c>
      <c r="B10" t="s">
        <v>911</v>
      </c>
      <c r="C10" s="1">
        <f t="shared" si="0"/>
        <v>36911</v>
      </c>
      <c r="D10" s="7">
        <f>RANK(N10,(N10:P10,Q10:AJ10))</f>
        <v>2</v>
      </c>
      <c r="E10" s="7">
        <f>RANK(O10,(N10:P10,Q10:AJ10))</f>
        <v>1</v>
      </c>
      <c r="F10" s="7">
        <f>IF(P10&gt;0,RANK(P10,(N10:P10,Q10:AJ10)),0)</f>
        <v>3</v>
      </c>
      <c r="G10" s="1">
        <f t="shared" si="1"/>
        <v>2363</v>
      </c>
      <c r="H10" s="2">
        <f t="shared" si="2"/>
        <v>6.4018856167538135E-2</v>
      </c>
      <c r="I10" s="2"/>
      <c r="J10" s="2">
        <f t="shared" si="3"/>
        <v>0.42602476226599117</v>
      </c>
      <c r="K10" s="2">
        <f t="shared" si="4"/>
        <v>0.49004361843352928</v>
      </c>
      <c r="L10" s="2">
        <f t="shared" si="5"/>
        <v>7.0791904852212081E-2</v>
      </c>
      <c r="M10" s="2">
        <f t="shared" si="6"/>
        <v>1.3139714448267462E-2</v>
      </c>
      <c r="N10" s="1">
        <v>15725</v>
      </c>
      <c r="O10" s="1">
        <v>18088</v>
      </c>
      <c r="P10" s="1">
        <v>2613</v>
      </c>
      <c r="R10" s="1">
        <v>208</v>
      </c>
      <c r="S10" s="1">
        <v>81</v>
      </c>
      <c r="T10" s="1">
        <v>186</v>
      </c>
      <c r="W10" s="1">
        <v>0</v>
      </c>
      <c r="Y10" s="1">
        <v>10</v>
      </c>
      <c r="AL10" s="7">
        <f>IF(Q10&gt;0,RANK(Q10,(N10:P10,Q10:AJ10)),0)</f>
        <v>0</v>
      </c>
      <c r="AM10" s="7">
        <f>IF(R10&gt;0,RANK(R10,(N10:P10,Q10:AJ10)),0)</f>
        <v>4</v>
      </c>
      <c r="AN10" s="7">
        <f>IF(S10&gt;0,RANK(S10,(N10:P10,Q10:AJ10)),0)</f>
        <v>6</v>
      </c>
      <c r="AO10" s="7">
        <f>IF(T10&gt;0,RANK(T10,(N10:P10,Q10:AJ10)),0)</f>
        <v>5</v>
      </c>
      <c r="AP10" s="2">
        <f t="shared" si="7"/>
        <v>0</v>
      </c>
      <c r="AQ10" s="2">
        <f t="shared" si="8"/>
        <v>5.635176505648723E-3</v>
      </c>
      <c r="AR10" s="2">
        <f t="shared" si="9"/>
        <v>2.1944677738343584E-3</v>
      </c>
      <c r="AS10" s="2">
        <f t="shared" si="10"/>
        <v>5.0391482213974154E-3</v>
      </c>
      <c r="AU10" t="s">
        <v>1757</v>
      </c>
      <c r="AV10" t="s">
        <v>911</v>
      </c>
      <c r="AW10">
        <v>3</v>
      </c>
      <c r="AY10" s="130">
        <v>1</v>
      </c>
      <c r="AZ10" s="131">
        <v>15</v>
      </c>
      <c r="BA10" s="132">
        <f t="shared" si="11"/>
        <v>1015</v>
      </c>
      <c r="BC10" s="7" t="s">
        <v>532</v>
      </c>
    </row>
    <row r="11" spans="1:55" hidden="1" outlineLevel="1" x14ac:dyDescent="0.2">
      <c r="A11" t="s">
        <v>728</v>
      </c>
      <c r="B11" t="s">
        <v>911</v>
      </c>
      <c r="C11" s="1">
        <f t="shared" si="0"/>
        <v>11097</v>
      </c>
      <c r="D11" s="7">
        <f>RANK(N11,(N11:P11,Q11:AJ11))</f>
        <v>1</v>
      </c>
      <c r="E11" s="7">
        <f>RANK(O11,(N11:P11,Q11:AJ11))</f>
        <v>2</v>
      </c>
      <c r="F11" s="7">
        <f>IF(P11&gt;0,RANK(P11,(N11:P11,Q11:AJ11)),0)</f>
        <v>3</v>
      </c>
      <c r="G11" s="1">
        <f t="shared" si="1"/>
        <v>808</v>
      </c>
      <c r="H11" s="2">
        <f t="shared" si="2"/>
        <v>7.2812471839235823E-2</v>
      </c>
      <c r="I11" s="2"/>
      <c r="J11" s="2">
        <f t="shared" si="3"/>
        <v>0.4969811660809228</v>
      </c>
      <c r="K11" s="2">
        <f t="shared" si="4"/>
        <v>0.42416869424168696</v>
      </c>
      <c r="L11" s="2">
        <f t="shared" si="5"/>
        <v>7.317292962061818E-2</v>
      </c>
      <c r="M11" s="2">
        <f t="shared" si="6"/>
        <v>5.6772100567720613E-3</v>
      </c>
      <c r="N11" s="1">
        <v>5515</v>
      </c>
      <c r="O11" s="1">
        <v>4707</v>
      </c>
      <c r="P11" s="1">
        <v>812</v>
      </c>
      <c r="R11" s="1">
        <v>35</v>
      </c>
      <c r="S11" s="1">
        <v>10</v>
      </c>
      <c r="T11" s="1">
        <v>9</v>
      </c>
      <c r="W11" s="1">
        <v>5</v>
      </c>
      <c r="Y11" s="1">
        <v>4</v>
      </c>
      <c r="AL11" s="7">
        <f>IF(Q11&gt;0,RANK(Q11,(N11:P11,Q11:AJ11)),0)</f>
        <v>0</v>
      </c>
      <c r="AM11" s="7">
        <f>IF(R11&gt;0,RANK(R11,(N11:P11,Q11:AJ11)),0)</f>
        <v>4</v>
      </c>
      <c r="AN11" s="7">
        <f>IF(S11&gt;0,RANK(S11,(N11:P11,Q11:AJ11)),0)</f>
        <v>5</v>
      </c>
      <c r="AO11" s="7">
        <f>IF(T11&gt;0,RANK(T11,(N11:P11,Q11:AJ11)),0)</f>
        <v>6</v>
      </c>
      <c r="AP11" s="2">
        <f t="shared" si="7"/>
        <v>0</v>
      </c>
      <c r="AQ11" s="2">
        <f t="shared" si="8"/>
        <v>3.1540055870956114E-3</v>
      </c>
      <c r="AR11" s="2">
        <f t="shared" si="9"/>
        <v>9.0114445345588893E-4</v>
      </c>
      <c r="AS11" s="2">
        <f t="shared" si="10"/>
        <v>8.110300081103001E-4</v>
      </c>
      <c r="AU11" t="s">
        <v>728</v>
      </c>
      <c r="AV11" t="s">
        <v>911</v>
      </c>
      <c r="AW11">
        <v>3</v>
      </c>
      <c r="AY11" s="130">
        <v>1</v>
      </c>
      <c r="AZ11" s="131">
        <v>17</v>
      </c>
      <c r="BA11" s="132">
        <f t="shared" si="11"/>
        <v>1017</v>
      </c>
      <c r="BC11" s="7" t="s">
        <v>532</v>
      </c>
    </row>
    <row r="12" spans="1:55" hidden="1" outlineLevel="1" x14ac:dyDescent="0.2">
      <c r="A12" t="s">
        <v>1634</v>
      </c>
      <c r="B12" t="s">
        <v>911</v>
      </c>
      <c r="C12" s="1">
        <f t="shared" si="0"/>
        <v>8421</v>
      </c>
      <c r="D12" s="7">
        <f>RANK(N12,(N12:P12,Q12:AJ12))</f>
        <v>1</v>
      </c>
      <c r="E12" s="7">
        <f>RANK(O12,(N12:P12,Q12:AJ12))</f>
        <v>2</v>
      </c>
      <c r="F12" s="7">
        <f>IF(P12&gt;0,RANK(P12,(N12:P12,Q12:AJ12)),0)</f>
        <v>3</v>
      </c>
      <c r="G12" s="1">
        <f t="shared" si="1"/>
        <v>1351</v>
      </c>
      <c r="H12" s="2">
        <f t="shared" si="2"/>
        <v>0.16043225270157938</v>
      </c>
      <c r="I12" s="2"/>
      <c r="J12" s="2">
        <f t="shared" si="3"/>
        <v>0.52238451490321813</v>
      </c>
      <c r="K12" s="2">
        <f t="shared" si="4"/>
        <v>0.36195226220163879</v>
      </c>
      <c r="L12" s="2">
        <f t="shared" si="5"/>
        <v>0.10675691723073269</v>
      </c>
      <c r="M12" s="2">
        <f t="shared" si="6"/>
        <v>8.9063056644103911E-3</v>
      </c>
      <c r="N12" s="1">
        <v>4399</v>
      </c>
      <c r="O12" s="1">
        <v>3048</v>
      </c>
      <c r="P12" s="1">
        <v>899</v>
      </c>
      <c r="R12" s="1">
        <v>55</v>
      </c>
      <c r="S12" s="1">
        <v>9</v>
      </c>
      <c r="T12" s="1">
        <v>4</v>
      </c>
      <c r="W12" s="1">
        <v>0</v>
      </c>
      <c r="Y12" s="1">
        <v>7</v>
      </c>
      <c r="AL12" s="7">
        <f>IF(Q12&gt;0,RANK(Q12,(N12:P12,Q12:AJ12)),0)</f>
        <v>0</v>
      </c>
      <c r="AM12" s="7">
        <f>IF(R12&gt;0,RANK(R12,(N12:P12,Q12:AJ12)),0)</f>
        <v>4</v>
      </c>
      <c r="AN12" s="7">
        <f>IF(S12&gt;0,RANK(S12,(N12:P12,Q12:AJ12)),0)</f>
        <v>5</v>
      </c>
      <c r="AO12" s="7">
        <f>IF(T12&gt;0,RANK(T12,(N12:P12,Q12:AJ12)),0)</f>
        <v>7</v>
      </c>
      <c r="AP12" s="2">
        <f t="shared" si="7"/>
        <v>0</v>
      </c>
      <c r="AQ12" s="2">
        <f t="shared" si="8"/>
        <v>6.531290820567629E-3</v>
      </c>
      <c r="AR12" s="2">
        <f t="shared" si="9"/>
        <v>1.0687566797292483E-3</v>
      </c>
      <c r="AS12" s="2">
        <f t="shared" si="10"/>
        <v>4.7500296876855483E-4</v>
      </c>
      <c r="AU12" t="s">
        <v>1634</v>
      </c>
      <c r="AV12" t="s">
        <v>911</v>
      </c>
      <c r="AW12">
        <v>4</v>
      </c>
      <c r="AY12" s="130">
        <v>1</v>
      </c>
      <c r="AZ12" s="131">
        <v>19</v>
      </c>
      <c r="BA12" s="132">
        <f t="shared" si="11"/>
        <v>1019</v>
      </c>
      <c r="BC12" s="7" t="s">
        <v>532</v>
      </c>
    </row>
    <row r="13" spans="1:55" hidden="1" outlineLevel="1" x14ac:dyDescent="0.2">
      <c r="A13" t="s">
        <v>2196</v>
      </c>
      <c r="B13" t="s">
        <v>911</v>
      </c>
      <c r="C13" s="1">
        <f t="shared" si="0"/>
        <v>14278</v>
      </c>
      <c r="D13" s="7">
        <f>RANK(N13,(N13:P13,Q13:AJ13))</f>
        <v>2</v>
      </c>
      <c r="E13" s="7">
        <f>RANK(O13,(N13:P13,Q13:AJ13))</f>
        <v>1</v>
      </c>
      <c r="F13" s="7">
        <f>IF(P13&gt;0,RANK(P13,(N13:P13,Q13:AJ13)),0)</f>
        <v>3</v>
      </c>
      <c r="G13" s="1">
        <f t="shared" si="1"/>
        <v>2556</v>
      </c>
      <c r="H13" s="2">
        <f t="shared" si="2"/>
        <v>0.17901666900126068</v>
      </c>
      <c r="I13" s="2"/>
      <c r="J13" s="2">
        <f t="shared" si="3"/>
        <v>0.37498249054489424</v>
      </c>
      <c r="K13" s="2">
        <f t="shared" si="4"/>
        <v>0.55399915954615497</v>
      </c>
      <c r="L13" s="2">
        <f t="shared" si="5"/>
        <v>6.5065135172993421E-2</v>
      </c>
      <c r="M13" s="2">
        <f t="shared" si="6"/>
        <v>5.9532147359574183E-3</v>
      </c>
      <c r="N13" s="1">
        <v>5354</v>
      </c>
      <c r="O13" s="1">
        <v>7910</v>
      </c>
      <c r="P13" s="1">
        <v>929</v>
      </c>
      <c r="R13" s="1">
        <v>34</v>
      </c>
      <c r="S13" s="1">
        <v>27</v>
      </c>
      <c r="T13" s="1">
        <v>8</v>
      </c>
      <c r="W13" s="1">
        <v>14</v>
      </c>
      <c r="Y13" s="1">
        <v>2</v>
      </c>
      <c r="AL13" s="7">
        <f>IF(Q13&gt;0,RANK(Q13,(N13:P13,Q13:AJ13)),0)</f>
        <v>0</v>
      </c>
      <c r="AM13" s="7">
        <f>IF(R13&gt;0,RANK(R13,(N13:P13,Q13:AJ13)),0)</f>
        <v>4</v>
      </c>
      <c r="AN13" s="7">
        <f>IF(S13&gt;0,RANK(S13,(N13:P13,Q13:AJ13)),0)</f>
        <v>5</v>
      </c>
      <c r="AO13" s="7">
        <f>IF(T13&gt;0,RANK(T13,(N13:P13,Q13:AJ13)),0)</f>
        <v>7</v>
      </c>
      <c r="AP13" s="2">
        <f t="shared" si="7"/>
        <v>0</v>
      </c>
      <c r="AQ13" s="2">
        <f t="shared" si="8"/>
        <v>2.3812858943829669E-3</v>
      </c>
      <c r="AR13" s="2">
        <f t="shared" si="9"/>
        <v>1.8910211514217678E-3</v>
      </c>
      <c r="AS13" s="2">
        <f t="shared" si="10"/>
        <v>5.6030256338422744E-4</v>
      </c>
      <c r="AU13" t="s">
        <v>2196</v>
      </c>
      <c r="AV13" t="s">
        <v>911</v>
      </c>
      <c r="AW13">
        <v>3</v>
      </c>
      <c r="AY13" s="130">
        <v>1</v>
      </c>
      <c r="AZ13" s="131">
        <v>21</v>
      </c>
      <c r="BA13" s="132">
        <f t="shared" si="11"/>
        <v>1021</v>
      </c>
      <c r="BC13" s="7" t="s">
        <v>532</v>
      </c>
    </row>
    <row r="14" spans="1:55" hidden="1" outlineLevel="1" x14ac:dyDescent="0.2">
      <c r="A14" t="s">
        <v>489</v>
      </c>
      <c r="B14" t="s">
        <v>911</v>
      </c>
      <c r="C14" s="1">
        <f t="shared" si="0"/>
        <v>7131</v>
      </c>
      <c r="D14" s="7">
        <f>RANK(N14,(N14:P14,Q14:AJ14))</f>
        <v>1</v>
      </c>
      <c r="E14" s="7">
        <f>RANK(O14,(N14:P14,Q14:AJ14))</f>
        <v>2</v>
      </c>
      <c r="F14" s="7">
        <f>IF(P14&gt;0,RANK(P14,(N14:P14,Q14:AJ14)),0)</f>
        <v>3</v>
      </c>
      <c r="G14" s="1">
        <f t="shared" si="1"/>
        <v>1451</v>
      </c>
      <c r="H14" s="2">
        <f t="shared" si="2"/>
        <v>0.20347777310335155</v>
      </c>
      <c r="I14" s="2"/>
      <c r="J14" s="2">
        <f t="shared" si="3"/>
        <v>0.57130837189734962</v>
      </c>
      <c r="K14" s="2">
        <f t="shared" si="4"/>
        <v>0.36783059879399804</v>
      </c>
      <c r="L14" s="2">
        <f t="shared" si="5"/>
        <v>5.7916140793717569E-2</v>
      </c>
      <c r="M14" s="2">
        <f t="shared" si="6"/>
        <v>2.9448885149347681E-3</v>
      </c>
      <c r="N14" s="1">
        <v>4074</v>
      </c>
      <c r="O14" s="1">
        <v>2623</v>
      </c>
      <c r="P14" s="1">
        <v>413</v>
      </c>
      <c r="R14" s="1">
        <v>8</v>
      </c>
      <c r="S14" s="1">
        <v>4</v>
      </c>
      <c r="T14" s="1">
        <v>3</v>
      </c>
      <c r="W14" s="1">
        <v>0</v>
      </c>
      <c r="Y14" s="1">
        <v>6</v>
      </c>
      <c r="AL14" s="7">
        <f>IF(Q14&gt;0,RANK(Q14,(N14:P14,Q14:AJ14)),0)</f>
        <v>0</v>
      </c>
      <c r="AM14" s="7">
        <f>IF(R14&gt;0,RANK(R14,(N14:P14,Q14:AJ14)),0)</f>
        <v>4</v>
      </c>
      <c r="AN14" s="7">
        <f>IF(S14&gt;0,RANK(S14,(N14:P14,Q14:AJ14)),0)</f>
        <v>6</v>
      </c>
      <c r="AO14" s="7">
        <f>IF(T14&gt;0,RANK(T14,(N14:P14,Q14:AJ14)),0)</f>
        <v>7</v>
      </c>
      <c r="AP14" s="2">
        <f t="shared" si="7"/>
        <v>0</v>
      </c>
      <c r="AQ14" s="2">
        <f t="shared" si="8"/>
        <v>1.1218622914037301E-3</v>
      </c>
      <c r="AR14" s="2">
        <f t="shared" si="9"/>
        <v>5.6093114570186504E-4</v>
      </c>
      <c r="AS14" s="2">
        <f t="shared" si="10"/>
        <v>4.2069835927639884E-4</v>
      </c>
      <c r="AU14" t="s">
        <v>489</v>
      </c>
      <c r="AV14" t="s">
        <v>911</v>
      </c>
      <c r="AW14">
        <v>7</v>
      </c>
      <c r="AY14" s="130">
        <v>1</v>
      </c>
      <c r="AZ14" s="131">
        <v>23</v>
      </c>
      <c r="BA14" s="132">
        <f t="shared" si="11"/>
        <v>1023</v>
      </c>
      <c r="BC14" s="7" t="s">
        <v>532</v>
      </c>
    </row>
    <row r="15" spans="1:55" hidden="1" outlineLevel="1" x14ac:dyDescent="0.2">
      <c r="A15" t="s">
        <v>490</v>
      </c>
      <c r="B15" t="s">
        <v>911</v>
      </c>
      <c r="C15" s="1">
        <f t="shared" si="0"/>
        <v>10118</v>
      </c>
      <c r="D15" s="7">
        <f>RANK(N15,(N15:P15,Q15:AJ15))</f>
        <v>1</v>
      </c>
      <c r="E15" s="7">
        <f>RANK(O15,(N15:P15,Q15:AJ15))</f>
        <v>2</v>
      </c>
      <c r="F15" s="7">
        <f>IF(P15&gt;0,RANK(P15,(N15:P15,Q15:AJ15)),0)</f>
        <v>3</v>
      </c>
      <c r="G15" s="1">
        <f t="shared" si="1"/>
        <v>46</v>
      </c>
      <c r="H15" s="2">
        <f t="shared" si="2"/>
        <v>4.5463530341964811E-3</v>
      </c>
      <c r="I15" s="2"/>
      <c r="J15" s="2">
        <f t="shared" si="3"/>
        <v>0.47746590235224351</v>
      </c>
      <c r="K15" s="2">
        <f t="shared" si="4"/>
        <v>0.47291954931804703</v>
      </c>
      <c r="L15" s="2">
        <f t="shared" si="5"/>
        <v>4.724253805099822E-2</v>
      </c>
      <c r="M15" s="2">
        <f t="shared" si="6"/>
        <v>2.3720102787112424E-3</v>
      </c>
      <c r="N15" s="1">
        <v>4831</v>
      </c>
      <c r="O15" s="1">
        <v>4785</v>
      </c>
      <c r="P15" s="1">
        <v>478</v>
      </c>
      <c r="R15" s="1">
        <v>15</v>
      </c>
      <c r="S15" s="1">
        <v>4</v>
      </c>
      <c r="T15" s="1">
        <v>2</v>
      </c>
      <c r="W15" s="1">
        <v>0</v>
      </c>
      <c r="Y15" s="1">
        <v>3</v>
      </c>
      <c r="AL15" s="7">
        <f>IF(Q15&gt;0,RANK(Q15,(N15:P15,Q15:AJ15)),0)</f>
        <v>0</v>
      </c>
      <c r="AM15" s="7">
        <f>IF(R15&gt;0,RANK(R15,(N15:P15,Q15:AJ15)),0)</f>
        <v>4</v>
      </c>
      <c r="AN15" s="7">
        <f>IF(S15&gt;0,RANK(S15,(N15:P15,Q15:AJ15)),0)</f>
        <v>5</v>
      </c>
      <c r="AO15" s="7">
        <f>IF(T15&gt;0,RANK(T15,(N15:P15,Q15:AJ15)),0)</f>
        <v>7</v>
      </c>
      <c r="AP15" s="2">
        <f t="shared" si="7"/>
        <v>0</v>
      </c>
      <c r="AQ15" s="2">
        <f t="shared" si="8"/>
        <v>1.4825064241945048E-3</v>
      </c>
      <c r="AR15" s="2">
        <f t="shared" si="9"/>
        <v>3.9533504645186798E-4</v>
      </c>
      <c r="AS15" s="2">
        <f t="shared" si="10"/>
        <v>1.9766752322593399E-4</v>
      </c>
      <c r="AU15" t="s">
        <v>490</v>
      </c>
      <c r="AV15" t="s">
        <v>911</v>
      </c>
      <c r="AY15" s="130">
        <v>1</v>
      </c>
      <c r="AZ15" s="131">
        <v>25</v>
      </c>
      <c r="BA15" s="132">
        <f t="shared" si="11"/>
        <v>1025</v>
      </c>
      <c r="BC15" s="7" t="s">
        <v>532</v>
      </c>
    </row>
    <row r="16" spans="1:55" hidden="1" outlineLevel="1" x14ac:dyDescent="0.2">
      <c r="A16" t="s">
        <v>491</v>
      </c>
      <c r="B16" t="s">
        <v>911</v>
      </c>
      <c r="C16" s="1">
        <f t="shared" si="0"/>
        <v>5568</v>
      </c>
      <c r="D16" s="7">
        <f>RANK(N16,(N16:P16,Q16:AJ16))</f>
        <v>2</v>
      </c>
      <c r="E16" s="7">
        <f>RANK(O16,(N16:P16,Q16:AJ16))</f>
        <v>1</v>
      </c>
      <c r="F16" s="7">
        <f>IF(P16&gt;0,RANK(P16,(N16:P16,Q16:AJ16)),0)</f>
        <v>3</v>
      </c>
      <c r="G16" s="1">
        <f t="shared" si="1"/>
        <v>388</v>
      </c>
      <c r="H16" s="2">
        <f t="shared" si="2"/>
        <v>6.9683908045977017E-2</v>
      </c>
      <c r="I16" s="2"/>
      <c r="J16" s="2">
        <f t="shared" si="3"/>
        <v>0.4141522988505747</v>
      </c>
      <c r="K16" s="2">
        <f t="shared" si="4"/>
        <v>0.48383620689655171</v>
      </c>
      <c r="L16" s="2">
        <f t="shared" si="5"/>
        <v>9.6623563218390801E-2</v>
      </c>
      <c r="M16" s="2">
        <f t="shared" si="6"/>
        <v>5.3879310344827902E-3</v>
      </c>
      <c r="N16" s="1">
        <v>2306</v>
      </c>
      <c r="O16" s="1">
        <v>2694</v>
      </c>
      <c r="P16" s="1">
        <v>538</v>
      </c>
      <c r="R16" s="1">
        <v>13</v>
      </c>
      <c r="S16" s="1">
        <v>7</v>
      </c>
      <c r="T16" s="1">
        <v>3</v>
      </c>
      <c r="W16" s="1">
        <v>0</v>
      </c>
      <c r="Y16" s="1">
        <v>7</v>
      </c>
      <c r="AL16" s="7">
        <f>IF(Q16&gt;0,RANK(Q16,(N16:P16,Q16:AJ16)),0)</f>
        <v>0</v>
      </c>
      <c r="AM16" s="7">
        <f>IF(R16&gt;0,RANK(R16,(N16:P16,Q16:AJ16)),0)</f>
        <v>4</v>
      </c>
      <c r="AN16" s="7">
        <f>IF(S16&gt;0,RANK(S16,(N16:P16,Q16:AJ16)),0)</f>
        <v>5</v>
      </c>
      <c r="AO16" s="7">
        <f>IF(T16&gt;0,RANK(T16,(N16:P16,Q16:AJ16)),0)</f>
        <v>7</v>
      </c>
      <c r="AP16" s="2">
        <f t="shared" si="7"/>
        <v>0</v>
      </c>
      <c r="AQ16" s="2">
        <f t="shared" si="8"/>
        <v>2.3347701149425289E-3</v>
      </c>
      <c r="AR16" s="2">
        <f t="shared" si="9"/>
        <v>1.257183908045977E-3</v>
      </c>
      <c r="AS16" s="2">
        <f t="shared" si="10"/>
        <v>5.3879310344827585E-4</v>
      </c>
      <c r="AU16" t="s">
        <v>491</v>
      </c>
      <c r="AV16" t="s">
        <v>911</v>
      </c>
      <c r="AW16">
        <v>3</v>
      </c>
      <c r="AY16" s="130">
        <v>1</v>
      </c>
      <c r="AZ16" s="131">
        <v>27</v>
      </c>
      <c r="BA16" s="132">
        <f t="shared" si="11"/>
        <v>1027</v>
      </c>
      <c r="BC16" s="7" t="s">
        <v>532</v>
      </c>
    </row>
    <row r="17" spans="1:55" hidden="1" outlineLevel="1" x14ac:dyDescent="0.2">
      <c r="A17" t="s">
        <v>492</v>
      </c>
      <c r="B17" t="s">
        <v>911</v>
      </c>
      <c r="C17" s="1">
        <f t="shared" si="0"/>
        <v>4241</v>
      </c>
      <c r="D17" s="7">
        <f>RANK(N17,(N17:P17,Q17:AJ17))</f>
        <v>2</v>
      </c>
      <c r="E17" s="7">
        <f>RANK(O17,(N17:P17,Q17:AJ17))</f>
        <v>1</v>
      </c>
      <c r="F17" s="7">
        <f>IF(P17&gt;0,RANK(P17,(N17:P17,Q17:AJ17)),0)</f>
        <v>3</v>
      </c>
      <c r="G17" s="1">
        <f t="shared" si="1"/>
        <v>326</v>
      </c>
      <c r="H17" s="2">
        <f t="shared" si="2"/>
        <v>7.6868663051167171E-2</v>
      </c>
      <c r="I17" s="2"/>
      <c r="J17" s="2">
        <f t="shared" si="3"/>
        <v>0.40957321386465456</v>
      </c>
      <c r="K17" s="2">
        <f t="shared" si="4"/>
        <v>0.48644187691582175</v>
      </c>
      <c r="L17" s="2">
        <f t="shared" si="5"/>
        <v>9.0780476302758789E-2</v>
      </c>
      <c r="M17" s="2">
        <f t="shared" si="6"/>
        <v>1.3204432916764847E-2</v>
      </c>
      <c r="N17" s="1">
        <v>1737</v>
      </c>
      <c r="O17" s="1">
        <v>2063</v>
      </c>
      <c r="P17" s="1">
        <v>385</v>
      </c>
      <c r="R17" s="1">
        <v>36</v>
      </c>
      <c r="S17" s="1">
        <v>3</v>
      </c>
      <c r="T17" s="1">
        <v>6</v>
      </c>
      <c r="W17" s="1">
        <v>0</v>
      </c>
      <c r="Y17" s="1">
        <v>11</v>
      </c>
      <c r="AL17" s="7">
        <f>IF(Q17&gt;0,RANK(Q17,(N17:P17,Q17:AJ17)),0)</f>
        <v>0</v>
      </c>
      <c r="AM17" s="7">
        <f>IF(R17&gt;0,RANK(R17,(N17:P17,Q17:AJ17)),0)</f>
        <v>4</v>
      </c>
      <c r="AN17" s="7">
        <f>IF(S17&gt;0,RANK(S17,(N17:P17,Q17:AJ17)),0)</f>
        <v>7</v>
      </c>
      <c r="AO17" s="7">
        <f>IF(T17&gt;0,RANK(T17,(N17:P17,Q17:AJ17)),0)</f>
        <v>6</v>
      </c>
      <c r="AP17" s="2">
        <f t="shared" si="7"/>
        <v>0</v>
      </c>
      <c r="AQ17" s="2">
        <f t="shared" si="8"/>
        <v>8.4885640179203012E-3</v>
      </c>
      <c r="AR17" s="2">
        <f t="shared" si="9"/>
        <v>7.0738033482669184E-4</v>
      </c>
      <c r="AS17" s="2">
        <f t="shared" si="10"/>
        <v>1.4147606696533837E-3</v>
      </c>
      <c r="AU17" t="s">
        <v>492</v>
      </c>
      <c r="AV17" t="s">
        <v>911</v>
      </c>
      <c r="AW17">
        <v>3</v>
      </c>
      <c r="AY17" s="130">
        <v>1</v>
      </c>
      <c r="AZ17" s="131">
        <v>29</v>
      </c>
      <c r="BA17" s="132">
        <f t="shared" si="11"/>
        <v>1029</v>
      </c>
      <c r="BC17" s="7" t="s">
        <v>532</v>
      </c>
    </row>
    <row r="18" spans="1:55" hidden="1" outlineLevel="1" x14ac:dyDescent="0.2">
      <c r="A18" t="s">
        <v>226</v>
      </c>
      <c r="B18" t="s">
        <v>911</v>
      </c>
      <c r="C18" s="1">
        <f t="shared" si="0"/>
        <v>14159</v>
      </c>
      <c r="D18" s="7">
        <f>RANK(N18,(N18:P18,Q18:AJ18))</f>
        <v>2</v>
      </c>
      <c r="E18" s="7">
        <f>RANK(O18,(N18:P18,Q18:AJ18))</f>
        <v>1</v>
      </c>
      <c r="F18" s="7">
        <f>IF(P18&gt;0,RANK(P18,(N18:P18,Q18:AJ18)),0)</f>
        <v>3</v>
      </c>
      <c r="G18" s="1">
        <f t="shared" si="1"/>
        <v>2637</v>
      </c>
      <c r="H18" s="2">
        <f t="shared" si="2"/>
        <v>0.18624196624055372</v>
      </c>
      <c r="I18" s="2"/>
      <c r="J18" s="2">
        <f t="shared" si="3"/>
        <v>0.36499752807401653</v>
      </c>
      <c r="K18" s="2">
        <f t="shared" si="4"/>
        <v>0.5512394943145702</v>
      </c>
      <c r="L18" s="2">
        <f t="shared" si="5"/>
        <v>7.3592767850836918E-2</v>
      </c>
      <c r="M18" s="2">
        <f t="shared" si="6"/>
        <v>1.0170209760576351E-2</v>
      </c>
      <c r="N18" s="1">
        <v>5168</v>
      </c>
      <c r="O18" s="1">
        <v>7805</v>
      </c>
      <c r="P18" s="1">
        <v>1042</v>
      </c>
      <c r="R18" s="1">
        <v>121</v>
      </c>
      <c r="S18" s="1">
        <v>8</v>
      </c>
      <c r="T18" s="1">
        <v>12</v>
      </c>
      <c r="W18" s="1">
        <v>0</v>
      </c>
      <c r="Y18" s="1">
        <v>3</v>
      </c>
      <c r="AL18" s="7">
        <f>IF(Q18&gt;0,RANK(Q18,(N18:P18,Q18:AJ18)),0)</f>
        <v>0</v>
      </c>
      <c r="AM18" s="7">
        <f>IF(R18&gt;0,RANK(R18,(N18:P18,Q18:AJ18)),0)</f>
        <v>4</v>
      </c>
      <c r="AN18" s="7">
        <f>IF(S18&gt;0,RANK(S18,(N18:P18,Q18:AJ18)),0)</f>
        <v>6</v>
      </c>
      <c r="AO18" s="7">
        <f>IF(T18&gt;0,RANK(T18,(N18:P18,Q18:AJ18)),0)</f>
        <v>5</v>
      </c>
      <c r="AP18" s="2">
        <f t="shared" si="7"/>
        <v>0</v>
      </c>
      <c r="AQ18" s="2">
        <f t="shared" si="8"/>
        <v>8.5458012571509295E-3</v>
      </c>
      <c r="AR18" s="2">
        <f t="shared" si="9"/>
        <v>5.6501165336535068E-4</v>
      </c>
      <c r="AS18" s="2">
        <f t="shared" si="10"/>
        <v>8.4751748004802596E-4</v>
      </c>
      <c r="AU18" t="s">
        <v>226</v>
      </c>
      <c r="AV18" t="s">
        <v>911</v>
      </c>
      <c r="AW18">
        <v>2</v>
      </c>
      <c r="AY18" s="130">
        <v>1</v>
      </c>
      <c r="AZ18" s="131">
        <v>31</v>
      </c>
      <c r="BA18" s="132">
        <f t="shared" si="11"/>
        <v>1031</v>
      </c>
      <c r="BC18" s="7" t="s">
        <v>532</v>
      </c>
    </row>
    <row r="19" spans="1:55" hidden="1" outlineLevel="1" x14ac:dyDescent="0.2">
      <c r="A19" t="s">
        <v>745</v>
      </c>
      <c r="B19" t="s">
        <v>911</v>
      </c>
      <c r="C19" s="1">
        <f t="shared" si="0"/>
        <v>20318</v>
      </c>
      <c r="D19" s="7">
        <f>RANK(N19,(N19:P19,Q19:AJ19))</f>
        <v>1</v>
      </c>
      <c r="E19" s="7">
        <f>RANK(O19,(N19:P19,Q19:AJ19))</f>
        <v>2</v>
      </c>
      <c r="F19" s="7">
        <f>IF(P19&gt;0,RANK(P19,(N19:P19,Q19:AJ19)),0)</f>
        <v>3</v>
      </c>
      <c r="G19" s="1">
        <f t="shared" si="1"/>
        <v>1921</v>
      </c>
      <c r="H19" s="2">
        <f t="shared" si="2"/>
        <v>9.4546707353085929E-2</v>
      </c>
      <c r="I19" s="2"/>
      <c r="J19" s="2">
        <f t="shared" si="3"/>
        <v>0.50329756865833253</v>
      </c>
      <c r="K19" s="2">
        <f t="shared" si="4"/>
        <v>0.40875086130524657</v>
      </c>
      <c r="L19" s="2">
        <f t="shared" si="5"/>
        <v>8.3472782754208094E-2</v>
      </c>
      <c r="M19" s="2">
        <f t="shared" si="6"/>
        <v>4.4787872822128066E-3</v>
      </c>
      <c r="N19" s="1">
        <v>10226</v>
      </c>
      <c r="O19" s="1">
        <v>8305</v>
      </c>
      <c r="P19" s="1">
        <v>1696</v>
      </c>
      <c r="R19" s="1">
        <v>35</v>
      </c>
      <c r="S19" s="1">
        <v>30</v>
      </c>
      <c r="T19" s="1">
        <v>12</v>
      </c>
      <c r="W19" s="1">
        <v>11</v>
      </c>
      <c r="Y19" s="1">
        <v>3</v>
      </c>
      <c r="AL19" s="7">
        <f>IF(Q19&gt;0,RANK(Q19,(N19:P19,Q19:AJ19)),0)</f>
        <v>0</v>
      </c>
      <c r="AM19" s="7">
        <f>IF(R19&gt;0,RANK(R19,(N19:P19,Q19:AJ19)),0)</f>
        <v>4</v>
      </c>
      <c r="AN19" s="7">
        <f>IF(S19&gt;0,RANK(S19,(N19:P19,Q19:AJ19)),0)</f>
        <v>5</v>
      </c>
      <c r="AO19" s="7">
        <f>IF(T19&gt;0,RANK(T19,(N19:P19,Q19:AJ19)),0)</f>
        <v>6</v>
      </c>
      <c r="AP19" s="2">
        <f t="shared" si="7"/>
        <v>0</v>
      </c>
      <c r="AQ19" s="2">
        <f t="shared" si="8"/>
        <v>1.7226104931587754E-3</v>
      </c>
      <c r="AR19" s="2">
        <f t="shared" si="9"/>
        <v>1.476523279850379E-3</v>
      </c>
      <c r="AS19" s="2">
        <f t="shared" si="10"/>
        <v>5.9060931194015163E-4</v>
      </c>
      <c r="AU19" t="s">
        <v>745</v>
      </c>
      <c r="AV19" t="s">
        <v>911</v>
      </c>
      <c r="AW19">
        <v>5</v>
      </c>
      <c r="AY19" s="130">
        <v>1</v>
      </c>
      <c r="AZ19" s="131">
        <v>33</v>
      </c>
      <c r="BA19" s="132">
        <f t="shared" si="11"/>
        <v>1033</v>
      </c>
      <c r="BC19" s="7" t="s">
        <v>532</v>
      </c>
    </row>
    <row r="20" spans="1:55" hidden="1" outlineLevel="1" x14ac:dyDescent="0.2">
      <c r="A20" t="s">
        <v>3253</v>
      </c>
      <c r="B20" t="s">
        <v>911</v>
      </c>
      <c r="C20" s="1">
        <f t="shared" si="0"/>
        <v>5461</v>
      </c>
      <c r="D20" s="7">
        <f>RANK(N20,(N20:P20,Q20:AJ20))</f>
        <v>1</v>
      </c>
      <c r="E20" s="7">
        <f>RANK(O20,(N20:P20,Q20:AJ20))</f>
        <v>2</v>
      </c>
      <c r="F20" s="7">
        <f>IF(P20&gt;0,RANK(P20,(N20:P20,Q20:AJ20)),0)</f>
        <v>3</v>
      </c>
      <c r="G20" s="1">
        <f t="shared" si="1"/>
        <v>810</v>
      </c>
      <c r="H20" s="2">
        <f t="shared" si="2"/>
        <v>0.14832448269547702</v>
      </c>
      <c r="I20" s="2"/>
      <c r="J20" s="2">
        <f t="shared" si="3"/>
        <v>0.53158762131477755</v>
      </c>
      <c r="K20" s="2">
        <f t="shared" si="4"/>
        <v>0.3832631386193005</v>
      </c>
      <c r="L20" s="2">
        <f t="shared" si="5"/>
        <v>8.148690715986083E-2</v>
      </c>
      <c r="M20" s="2">
        <f t="shared" si="6"/>
        <v>3.6623329060611193E-3</v>
      </c>
      <c r="N20" s="1">
        <v>2903</v>
      </c>
      <c r="O20" s="1">
        <v>2093</v>
      </c>
      <c r="P20" s="1">
        <v>445</v>
      </c>
      <c r="R20" s="1">
        <v>7</v>
      </c>
      <c r="S20" s="1">
        <v>4</v>
      </c>
      <c r="T20" s="1">
        <v>6</v>
      </c>
      <c r="W20" s="1">
        <v>2</v>
      </c>
      <c r="Y20" s="1">
        <v>1</v>
      </c>
      <c r="AL20" s="7">
        <f>IF(Q20&gt;0,RANK(Q20,(N20:P20,Q20:AJ20)),0)</f>
        <v>0</v>
      </c>
      <c r="AM20" s="7">
        <f>IF(R20&gt;0,RANK(R20,(N20:P20,Q20:AJ20)),0)</f>
        <v>4</v>
      </c>
      <c r="AN20" s="7">
        <f>IF(S20&gt;0,RANK(S20,(N20:P20,Q20:AJ20)),0)</f>
        <v>6</v>
      </c>
      <c r="AO20" s="7">
        <f>IF(T20&gt;0,RANK(T20,(N20:P20,Q20:AJ20)),0)</f>
        <v>5</v>
      </c>
      <c r="AP20" s="2">
        <f t="shared" si="7"/>
        <v>0</v>
      </c>
      <c r="AQ20" s="2">
        <f t="shared" si="8"/>
        <v>1.2818165171214063E-3</v>
      </c>
      <c r="AR20" s="2">
        <f t="shared" si="9"/>
        <v>7.3246658121223218E-4</v>
      </c>
      <c r="AS20" s="2">
        <f t="shared" si="10"/>
        <v>1.0986998718183483E-3</v>
      </c>
      <c r="AU20" t="s">
        <v>3253</v>
      </c>
      <c r="AV20" t="s">
        <v>911</v>
      </c>
      <c r="AW20">
        <v>2</v>
      </c>
      <c r="AY20" s="130">
        <v>1</v>
      </c>
      <c r="AZ20" s="131">
        <v>35</v>
      </c>
      <c r="BA20" s="132">
        <f t="shared" si="11"/>
        <v>1035</v>
      </c>
      <c r="BC20" s="7" t="s">
        <v>532</v>
      </c>
    </row>
    <row r="21" spans="1:55" hidden="1" outlineLevel="1" x14ac:dyDescent="0.2">
      <c r="A21" t="s">
        <v>3109</v>
      </c>
      <c r="B21" t="s">
        <v>911</v>
      </c>
      <c r="C21" s="1">
        <f t="shared" si="0"/>
        <v>4131</v>
      </c>
      <c r="D21" s="7">
        <f>RANK(N21,(N21:P21,Q21:AJ21))</f>
        <v>1</v>
      </c>
      <c r="E21" s="7">
        <f>RANK(O21,(N21:P21,Q21:AJ21))</f>
        <v>2</v>
      </c>
      <c r="F21" s="7">
        <f>IF(P21&gt;0,RANK(P21,(N21:P21,Q21:AJ21)),0)</f>
        <v>3</v>
      </c>
      <c r="G21" s="1">
        <f t="shared" si="1"/>
        <v>400</v>
      </c>
      <c r="H21" s="2">
        <f t="shared" si="2"/>
        <v>9.682885499878964E-2</v>
      </c>
      <c r="I21" s="2"/>
      <c r="J21" s="2">
        <f t="shared" si="3"/>
        <v>0.51343500363108208</v>
      </c>
      <c r="K21" s="2">
        <f t="shared" si="4"/>
        <v>0.41660614863229245</v>
      </c>
      <c r="L21" s="2">
        <f t="shared" si="5"/>
        <v>6.342290002420721E-2</v>
      </c>
      <c r="M21" s="2">
        <f t="shared" si="6"/>
        <v>6.5359477124182636E-3</v>
      </c>
      <c r="N21" s="1">
        <v>2121</v>
      </c>
      <c r="O21" s="1">
        <v>1721</v>
      </c>
      <c r="P21" s="1">
        <v>262</v>
      </c>
      <c r="R21" s="1">
        <v>17</v>
      </c>
      <c r="S21" s="1">
        <v>5</v>
      </c>
      <c r="T21" s="1">
        <v>2</v>
      </c>
      <c r="W21" s="1">
        <v>2</v>
      </c>
      <c r="Y21" s="1">
        <v>1</v>
      </c>
      <c r="AL21" s="7">
        <f>IF(Q21&gt;0,RANK(Q21,(N21:P21,Q21:AJ21)),0)</f>
        <v>0</v>
      </c>
      <c r="AM21" s="7">
        <f>IF(R21&gt;0,RANK(R21,(N21:P21,Q21:AJ21)),0)</f>
        <v>4</v>
      </c>
      <c r="AN21" s="7">
        <f>IF(S21&gt;0,RANK(S21,(N21:P21,Q21:AJ21)),0)</f>
        <v>5</v>
      </c>
      <c r="AO21" s="7">
        <f>IF(T21&gt;0,RANK(T21,(N21:P21,Q21:AJ21)),0)</f>
        <v>6</v>
      </c>
      <c r="AP21" s="2">
        <f t="shared" si="7"/>
        <v>0</v>
      </c>
      <c r="AQ21" s="2">
        <f t="shared" si="8"/>
        <v>4.11522633744856E-3</v>
      </c>
      <c r="AR21" s="2">
        <f t="shared" si="9"/>
        <v>1.2103606874848704E-3</v>
      </c>
      <c r="AS21" s="2">
        <f t="shared" si="10"/>
        <v>4.8414427499394818E-4</v>
      </c>
      <c r="AU21" t="s">
        <v>3109</v>
      </c>
      <c r="AV21" t="s">
        <v>911</v>
      </c>
      <c r="AW21">
        <v>3</v>
      </c>
      <c r="AY21" s="130">
        <v>1</v>
      </c>
      <c r="AZ21" s="131">
        <v>37</v>
      </c>
      <c r="BA21" s="132">
        <f t="shared" si="11"/>
        <v>1037</v>
      </c>
      <c r="BC21" s="7" t="s">
        <v>532</v>
      </c>
    </row>
    <row r="22" spans="1:55" hidden="1" outlineLevel="1" x14ac:dyDescent="0.2">
      <c r="A22" t="s">
        <v>3110</v>
      </c>
      <c r="B22" t="s">
        <v>911</v>
      </c>
      <c r="C22" s="1">
        <f t="shared" si="0"/>
        <v>11913</v>
      </c>
      <c r="D22" s="7">
        <f>RANK(N22,(N22:P22,Q22:AJ22))</f>
        <v>2</v>
      </c>
      <c r="E22" s="7">
        <f>RANK(O22,(N22:P22,Q22:AJ22))</f>
        <v>1</v>
      </c>
      <c r="F22" s="7">
        <f>IF(P22&gt;0,RANK(P22,(N22:P22,Q22:AJ22)),0)</f>
        <v>3</v>
      </c>
      <c r="G22" s="1">
        <f t="shared" si="1"/>
        <v>1492</v>
      </c>
      <c r="H22" s="2">
        <f t="shared" si="2"/>
        <v>0.12524133299756568</v>
      </c>
      <c r="I22" s="2"/>
      <c r="J22" s="2">
        <f t="shared" si="3"/>
        <v>0.38134810710987999</v>
      </c>
      <c r="K22" s="2">
        <f t="shared" si="4"/>
        <v>0.50658944010744567</v>
      </c>
      <c r="L22" s="2">
        <f t="shared" si="5"/>
        <v>9.2168219592042314E-2</v>
      </c>
      <c r="M22" s="2">
        <f t="shared" si="6"/>
        <v>1.9894233190632035E-2</v>
      </c>
      <c r="N22" s="1">
        <v>4543</v>
      </c>
      <c r="O22" s="1">
        <v>6035</v>
      </c>
      <c r="P22" s="1">
        <v>1098</v>
      </c>
      <c r="R22" s="1">
        <v>104</v>
      </c>
      <c r="S22" s="1">
        <v>24</v>
      </c>
      <c r="T22" s="1">
        <v>103</v>
      </c>
      <c r="W22" s="1">
        <v>0</v>
      </c>
      <c r="Y22" s="1">
        <v>6</v>
      </c>
      <c r="AL22" s="7">
        <f>IF(Q22&gt;0,RANK(Q22,(N22:P22,Q22:AJ22)),0)</f>
        <v>0</v>
      </c>
      <c r="AM22" s="7">
        <f>IF(R22&gt;0,RANK(R22,(N22:P22,Q22:AJ22)),0)</f>
        <v>4</v>
      </c>
      <c r="AN22" s="7">
        <f>IF(S22&gt;0,RANK(S22,(N22:P22,Q22:AJ22)),0)</f>
        <v>6</v>
      </c>
      <c r="AO22" s="7">
        <f>IF(T22&gt;0,RANK(T22,(N22:P22,Q22:AJ22)),0)</f>
        <v>5</v>
      </c>
      <c r="AP22" s="2">
        <f t="shared" si="7"/>
        <v>0</v>
      </c>
      <c r="AQ22" s="2">
        <f t="shared" si="8"/>
        <v>8.7299588684630232E-3</v>
      </c>
      <c r="AR22" s="2">
        <f t="shared" si="9"/>
        <v>2.014605892722236E-3</v>
      </c>
      <c r="AS22" s="2">
        <f t="shared" si="10"/>
        <v>8.6460169562662635E-3</v>
      </c>
      <c r="AU22" t="s">
        <v>3110</v>
      </c>
      <c r="AV22" t="s">
        <v>911</v>
      </c>
      <c r="AW22">
        <v>2</v>
      </c>
      <c r="AY22" s="130">
        <v>1</v>
      </c>
      <c r="AZ22" s="131">
        <v>39</v>
      </c>
      <c r="BA22" s="132">
        <f t="shared" si="11"/>
        <v>1039</v>
      </c>
      <c r="BC22" s="7" t="s">
        <v>532</v>
      </c>
    </row>
    <row r="23" spans="1:55" hidden="1" outlineLevel="1" x14ac:dyDescent="0.2">
      <c r="A23" t="s">
        <v>1249</v>
      </c>
      <c r="B23" t="s">
        <v>911</v>
      </c>
      <c r="C23" s="1">
        <f t="shared" si="0"/>
        <v>4447</v>
      </c>
      <c r="D23" s="7">
        <f>RANK(N23,(N23:P23,Q23:AJ23))</f>
        <v>1</v>
      </c>
      <c r="E23" s="7">
        <f>RANK(O23,(N23:P23,Q23:AJ23))</f>
        <v>2</v>
      </c>
      <c r="F23" s="7">
        <f>IF(P23&gt;0,RANK(P23,(N23:P23,Q23:AJ23)),0)</f>
        <v>3</v>
      </c>
      <c r="G23" s="1">
        <f t="shared" si="1"/>
        <v>233</v>
      </c>
      <c r="H23" s="2">
        <f t="shared" si="2"/>
        <v>5.2394872948054866E-2</v>
      </c>
      <c r="I23" s="2"/>
      <c r="J23" s="2">
        <f t="shared" si="3"/>
        <v>0.48841915898358446</v>
      </c>
      <c r="K23" s="2">
        <f t="shared" si="4"/>
        <v>0.43602428603552956</v>
      </c>
      <c r="L23" s="2">
        <f t="shared" si="5"/>
        <v>7.1284011693276361E-2</v>
      </c>
      <c r="M23" s="2">
        <f t="shared" si="6"/>
        <v>4.2725432876096203E-3</v>
      </c>
      <c r="N23" s="1">
        <v>2172</v>
      </c>
      <c r="O23" s="1">
        <v>1939</v>
      </c>
      <c r="P23" s="1">
        <v>317</v>
      </c>
      <c r="R23" s="1">
        <v>14</v>
      </c>
      <c r="S23" s="1">
        <v>2</v>
      </c>
      <c r="T23" s="1">
        <v>3</v>
      </c>
      <c r="W23" s="1">
        <v>0</v>
      </c>
      <c r="Y23" s="1">
        <v>0</v>
      </c>
      <c r="AL23" s="7">
        <f>IF(Q23&gt;0,RANK(Q23,(N23:P23,Q23:AJ23)),0)</f>
        <v>0</v>
      </c>
      <c r="AM23" s="7">
        <f>IF(R23&gt;0,RANK(R23,(N23:P23,Q23:AJ23)),0)</f>
        <v>4</v>
      </c>
      <c r="AN23" s="7">
        <f>IF(S23&gt;0,RANK(S23,(N23:P23,Q23:AJ23)),0)</f>
        <v>6</v>
      </c>
      <c r="AO23" s="7">
        <f>IF(T23&gt;0,RANK(T23,(N23:P23,Q23:AJ23)),0)</f>
        <v>5</v>
      </c>
      <c r="AP23" s="2">
        <f t="shared" si="7"/>
        <v>0</v>
      </c>
      <c r="AQ23" s="2">
        <f t="shared" si="8"/>
        <v>3.1481897908702495E-3</v>
      </c>
      <c r="AR23" s="2">
        <f t="shared" si="9"/>
        <v>4.4974139869574995E-4</v>
      </c>
      <c r="AS23" s="2">
        <f t="shared" si="10"/>
        <v>6.7461209804362487E-4</v>
      </c>
      <c r="AU23" t="s">
        <v>1249</v>
      </c>
      <c r="AV23" t="s">
        <v>911</v>
      </c>
      <c r="AW23">
        <v>2</v>
      </c>
      <c r="AY23" s="130">
        <v>1</v>
      </c>
      <c r="AZ23" s="131">
        <v>41</v>
      </c>
      <c r="BA23" s="132">
        <f t="shared" si="11"/>
        <v>1041</v>
      </c>
      <c r="BC23" s="7" t="s">
        <v>532</v>
      </c>
    </row>
    <row r="24" spans="1:55" hidden="1" outlineLevel="1" x14ac:dyDescent="0.2">
      <c r="A24" t="s">
        <v>418</v>
      </c>
      <c r="B24" t="s">
        <v>911</v>
      </c>
      <c r="C24" s="1">
        <f t="shared" si="0"/>
        <v>26553</v>
      </c>
      <c r="D24" s="7">
        <f>RANK(N24,(N24:P24,Q24:AJ24))</f>
        <v>2</v>
      </c>
      <c r="E24" s="7">
        <f>RANK(O24,(N24:P24,Q24:AJ24))</f>
        <v>1</v>
      </c>
      <c r="F24" s="7">
        <f>IF(P24&gt;0,RANK(P24,(N24:P24,Q24:AJ24)),0)</f>
        <v>3</v>
      </c>
      <c r="G24" s="1">
        <f t="shared" si="1"/>
        <v>4764</v>
      </c>
      <c r="H24" s="2">
        <f t="shared" si="2"/>
        <v>0.17941475539487065</v>
      </c>
      <c r="I24" s="2"/>
      <c r="J24" s="2">
        <f t="shared" si="3"/>
        <v>0.35943207923775089</v>
      </c>
      <c r="K24" s="2">
        <f t="shared" si="4"/>
        <v>0.53884683463262151</v>
      </c>
      <c r="L24" s="2">
        <f t="shared" si="5"/>
        <v>9.1891688321470266E-2</v>
      </c>
      <c r="M24" s="2">
        <f t="shared" si="6"/>
        <v>9.8293978081573363E-3</v>
      </c>
      <c r="N24" s="1">
        <v>9544</v>
      </c>
      <c r="O24" s="1">
        <v>14308</v>
      </c>
      <c r="P24" s="1">
        <v>2440</v>
      </c>
      <c r="R24" s="1">
        <v>52</v>
      </c>
      <c r="S24" s="1">
        <v>189</v>
      </c>
      <c r="T24" s="1">
        <v>14</v>
      </c>
      <c r="W24" s="1">
        <v>0</v>
      </c>
      <c r="Y24" s="1">
        <v>6</v>
      </c>
      <c r="AL24" s="7">
        <f>IF(Q24&gt;0,RANK(Q24,(N24:P24,Q24:AJ24)),0)</f>
        <v>0</v>
      </c>
      <c r="AM24" s="7">
        <f>IF(R24&gt;0,RANK(R24,(N24:P24,Q24:AJ24)),0)</f>
        <v>5</v>
      </c>
      <c r="AN24" s="7">
        <f>IF(S24&gt;0,RANK(S24,(N24:P24,Q24:AJ24)),0)</f>
        <v>4</v>
      </c>
      <c r="AO24" s="7">
        <f>IF(T24&gt;0,RANK(T24,(N24:P24,Q24:AJ24)),0)</f>
        <v>6</v>
      </c>
      <c r="AP24" s="2">
        <f t="shared" si="7"/>
        <v>0</v>
      </c>
      <c r="AQ24" s="2">
        <f t="shared" si="8"/>
        <v>1.9583474560313334E-3</v>
      </c>
      <c r="AR24" s="2">
        <f t="shared" si="9"/>
        <v>7.1178397921138857E-3</v>
      </c>
      <c r="AS24" s="2">
        <f t="shared" si="10"/>
        <v>5.2724739200843591E-4</v>
      </c>
      <c r="AU24" t="s">
        <v>418</v>
      </c>
      <c r="AV24" t="s">
        <v>911</v>
      </c>
      <c r="AW24">
        <v>4</v>
      </c>
      <c r="AY24" s="130">
        <v>1</v>
      </c>
      <c r="AZ24" s="131">
        <v>43</v>
      </c>
      <c r="BA24" s="132">
        <f t="shared" si="11"/>
        <v>1043</v>
      </c>
      <c r="BC24" s="7" t="s">
        <v>532</v>
      </c>
    </row>
    <row r="25" spans="1:55" hidden="1" outlineLevel="1" x14ac:dyDescent="0.2">
      <c r="A25" t="s">
        <v>419</v>
      </c>
      <c r="B25" t="s">
        <v>911</v>
      </c>
      <c r="C25" s="1">
        <f t="shared" si="0"/>
        <v>14330</v>
      </c>
      <c r="D25" s="7">
        <f>RANK(N25,(N25:P25,Q25:AJ25))</f>
        <v>2</v>
      </c>
      <c r="E25" s="7">
        <f>RANK(O25,(N25:P25,Q25:AJ25))</f>
        <v>1</v>
      </c>
      <c r="F25" s="7">
        <f>IF(P25&gt;0,RANK(P25,(N25:P25,Q25:AJ25)),0)</f>
        <v>3</v>
      </c>
      <c r="G25" s="1">
        <f t="shared" si="1"/>
        <v>3556</v>
      </c>
      <c r="H25" s="2">
        <f t="shared" si="2"/>
        <v>0.24815073272854152</v>
      </c>
      <c r="I25" s="2"/>
      <c r="J25" s="2">
        <f t="shared" si="3"/>
        <v>0.33021632937892531</v>
      </c>
      <c r="K25" s="2">
        <f t="shared" si="4"/>
        <v>0.5783670621074668</v>
      </c>
      <c r="L25" s="2">
        <f t="shared" si="5"/>
        <v>8.4856943475226793E-2</v>
      </c>
      <c r="M25" s="2">
        <f t="shared" si="6"/>
        <v>6.5596650383810962E-3</v>
      </c>
      <c r="N25" s="1">
        <v>4732</v>
      </c>
      <c r="O25" s="1">
        <v>8288</v>
      </c>
      <c r="P25" s="1">
        <v>1216</v>
      </c>
      <c r="R25" s="1">
        <v>34</v>
      </c>
      <c r="S25" s="1">
        <v>33</v>
      </c>
      <c r="T25" s="1">
        <v>10</v>
      </c>
      <c r="W25" s="1">
        <v>12</v>
      </c>
      <c r="Y25" s="1">
        <v>5</v>
      </c>
      <c r="AL25" s="7">
        <f>IF(Q25&gt;0,RANK(Q25,(N25:P25,Q25:AJ25)),0)</f>
        <v>0</v>
      </c>
      <c r="AM25" s="7">
        <f>IF(R25&gt;0,RANK(R25,(N25:P25,Q25:AJ25)),0)</f>
        <v>4</v>
      </c>
      <c r="AN25" s="7">
        <f>IF(S25&gt;0,RANK(S25,(N25:P25,Q25:AJ25)),0)</f>
        <v>5</v>
      </c>
      <c r="AO25" s="7">
        <f>IF(T25&gt;0,RANK(T25,(N25:P25,Q25:AJ25)),0)</f>
        <v>7</v>
      </c>
      <c r="AP25" s="2">
        <f t="shared" si="7"/>
        <v>0</v>
      </c>
      <c r="AQ25" s="2">
        <f t="shared" si="8"/>
        <v>2.3726448011165387E-3</v>
      </c>
      <c r="AR25" s="2">
        <f t="shared" si="9"/>
        <v>2.3028611304954641E-3</v>
      </c>
      <c r="AS25" s="2">
        <f t="shared" si="10"/>
        <v>6.9783670621074664E-4</v>
      </c>
      <c r="AU25" t="s">
        <v>419</v>
      </c>
      <c r="AV25" t="s">
        <v>911</v>
      </c>
      <c r="AW25">
        <v>2</v>
      </c>
      <c r="AY25" s="130">
        <v>1</v>
      </c>
      <c r="AZ25" s="131">
        <v>45</v>
      </c>
      <c r="BA25" s="132">
        <f t="shared" si="11"/>
        <v>1045</v>
      </c>
      <c r="BC25" s="7" t="s">
        <v>532</v>
      </c>
    </row>
    <row r="26" spans="1:55" hidden="1" outlineLevel="1" x14ac:dyDescent="0.2">
      <c r="A26" t="s">
        <v>1463</v>
      </c>
      <c r="B26" t="s">
        <v>911</v>
      </c>
      <c r="C26" s="1">
        <f t="shared" si="0"/>
        <v>17654</v>
      </c>
      <c r="D26" s="7">
        <f>RANK(N26,(N26:P26,Q26:AJ26))</f>
        <v>1</v>
      </c>
      <c r="E26" s="7">
        <f>RANK(O26,(N26:P26,Q26:AJ26))</f>
        <v>2</v>
      </c>
      <c r="F26" s="7">
        <f>IF(P26&gt;0,RANK(P26,(N26:P26,Q26:AJ26)),0)</f>
        <v>3</v>
      </c>
      <c r="G26" s="1">
        <f t="shared" si="1"/>
        <v>3895</v>
      </c>
      <c r="H26" s="2">
        <f t="shared" si="2"/>
        <v>0.22062988557833918</v>
      </c>
      <c r="I26" s="2"/>
      <c r="J26" s="2">
        <f t="shared" si="3"/>
        <v>0.59516256938937351</v>
      </c>
      <c r="K26" s="2">
        <f t="shared" si="4"/>
        <v>0.37453268381103433</v>
      </c>
      <c r="L26" s="2">
        <f t="shared" si="5"/>
        <v>2.7019372380197124E-2</v>
      </c>
      <c r="M26" s="2">
        <f t="shared" si="6"/>
        <v>3.2853744193950402E-3</v>
      </c>
      <c r="N26" s="1">
        <v>10507</v>
      </c>
      <c r="O26" s="1">
        <v>6612</v>
      </c>
      <c r="P26" s="1">
        <v>477</v>
      </c>
      <c r="R26" s="1">
        <v>31</v>
      </c>
      <c r="S26" s="1">
        <v>9</v>
      </c>
      <c r="T26" s="1">
        <v>6</v>
      </c>
      <c r="W26" s="1">
        <v>6</v>
      </c>
      <c r="Y26" s="1">
        <v>6</v>
      </c>
      <c r="AL26" s="7">
        <f>IF(Q26&gt;0,RANK(Q26,(N26:P26,Q26:AJ26)),0)</f>
        <v>0</v>
      </c>
      <c r="AM26" s="7">
        <f>IF(R26&gt;0,RANK(R26,(N26:P26,Q26:AJ26)),0)</f>
        <v>4</v>
      </c>
      <c r="AN26" s="7">
        <f>IF(S26&gt;0,RANK(S26,(N26:P26,Q26:AJ26)),0)</f>
        <v>5</v>
      </c>
      <c r="AO26" s="7">
        <f>IF(T26&gt;0,RANK(T26,(N26:P26,Q26:AJ26)),0)</f>
        <v>6</v>
      </c>
      <c r="AP26" s="2">
        <f t="shared" si="7"/>
        <v>0</v>
      </c>
      <c r="AQ26" s="2">
        <f t="shared" si="8"/>
        <v>1.7559759827801065E-3</v>
      </c>
      <c r="AR26" s="2">
        <f t="shared" si="9"/>
        <v>5.0979947887164385E-4</v>
      </c>
      <c r="AS26" s="2">
        <f t="shared" si="10"/>
        <v>3.3986631924776253E-4</v>
      </c>
      <c r="AU26" t="s">
        <v>1463</v>
      </c>
      <c r="AV26" t="s">
        <v>911</v>
      </c>
      <c r="AW26">
        <v>7</v>
      </c>
      <c r="AY26" s="130">
        <v>1</v>
      </c>
      <c r="AZ26" s="131">
        <v>47</v>
      </c>
      <c r="BA26" s="132">
        <f t="shared" si="11"/>
        <v>1047</v>
      </c>
      <c r="BC26" s="7" t="s">
        <v>532</v>
      </c>
    </row>
    <row r="27" spans="1:55" hidden="1" outlineLevel="1" x14ac:dyDescent="0.2">
      <c r="A27" t="s">
        <v>1464</v>
      </c>
      <c r="B27" t="s">
        <v>911</v>
      </c>
      <c r="C27" s="1">
        <f t="shared" si="0"/>
        <v>18143</v>
      </c>
      <c r="D27" s="7">
        <f>RANK(N27,(N27:P27,Q27:AJ27))</f>
        <v>2</v>
      </c>
      <c r="E27" s="7">
        <f>RANK(O27,(N27:P27,Q27:AJ27))</f>
        <v>1</v>
      </c>
      <c r="F27" s="7">
        <f>IF(P27&gt;0,RANK(P27,(N27:P27,Q27:AJ27)),0)</f>
        <v>3</v>
      </c>
      <c r="G27" s="1">
        <f t="shared" si="1"/>
        <v>3279</v>
      </c>
      <c r="H27" s="2">
        <f t="shared" si="2"/>
        <v>0.1807308603869261</v>
      </c>
      <c r="I27" s="2"/>
      <c r="J27" s="2">
        <f t="shared" si="3"/>
        <v>0.36069007330650937</v>
      </c>
      <c r="K27" s="2">
        <f t="shared" si="4"/>
        <v>0.54142093369343547</v>
      </c>
      <c r="L27" s="2">
        <f t="shared" si="5"/>
        <v>8.8684341068180572E-2</v>
      </c>
      <c r="M27" s="2">
        <f t="shared" si="6"/>
        <v>9.2046519318745856E-3</v>
      </c>
      <c r="N27" s="1">
        <v>6544</v>
      </c>
      <c r="O27" s="1">
        <v>9823</v>
      </c>
      <c r="P27" s="1">
        <v>1609</v>
      </c>
      <c r="R27" s="1">
        <v>96</v>
      </c>
      <c r="S27" s="1">
        <v>20</v>
      </c>
      <c r="T27" s="1">
        <v>25</v>
      </c>
      <c r="W27" s="1">
        <v>7</v>
      </c>
      <c r="Y27" s="1">
        <v>19</v>
      </c>
      <c r="AL27" s="7">
        <f>IF(Q27&gt;0,RANK(Q27,(N27:P27,Q27:AJ27)),0)</f>
        <v>0</v>
      </c>
      <c r="AM27" s="7">
        <f>IF(R27&gt;0,RANK(R27,(N27:P27,Q27:AJ27)),0)</f>
        <v>4</v>
      </c>
      <c r="AN27" s="7">
        <f>IF(S27&gt;0,RANK(S27,(N27:P27,Q27:AJ27)),0)</f>
        <v>6</v>
      </c>
      <c r="AO27" s="7">
        <f>IF(T27&gt;0,RANK(T27,(N27:P27,Q27:AJ27)),0)</f>
        <v>5</v>
      </c>
      <c r="AP27" s="2">
        <f t="shared" si="7"/>
        <v>0</v>
      </c>
      <c r="AQ27" s="2">
        <f t="shared" si="8"/>
        <v>5.2912969189218987E-3</v>
      </c>
      <c r="AR27" s="2">
        <f t="shared" si="9"/>
        <v>1.1023535247753954E-3</v>
      </c>
      <c r="AS27" s="2">
        <f t="shared" si="10"/>
        <v>1.3779419059692444E-3</v>
      </c>
      <c r="AU27" t="s">
        <v>1464</v>
      </c>
      <c r="AV27" t="s">
        <v>911</v>
      </c>
      <c r="AW27">
        <v>4</v>
      </c>
      <c r="AY27" s="130">
        <v>1</v>
      </c>
      <c r="AZ27" s="131">
        <v>49</v>
      </c>
      <c r="BA27" s="132">
        <f t="shared" si="11"/>
        <v>1049</v>
      </c>
      <c r="BC27" s="7" t="s">
        <v>532</v>
      </c>
    </row>
    <row r="28" spans="1:55" hidden="1" outlineLevel="1" x14ac:dyDescent="0.2">
      <c r="A28" t="s">
        <v>802</v>
      </c>
      <c r="B28" t="s">
        <v>911</v>
      </c>
      <c r="C28" s="1">
        <f t="shared" si="0"/>
        <v>20946</v>
      </c>
      <c r="D28" s="7">
        <f>RANK(N28,(N28:P28,Q28:AJ28))</f>
        <v>2</v>
      </c>
      <c r="E28" s="7">
        <f>RANK(O28,(N28:P28,Q28:AJ28))</f>
        <v>1</v>
      </c>
      <c r="F28" s="7">
        <f>IF(P28&gt;0,RANK(P28,(N28:P28,Q28:AJ28)),0)</f>
        <v>3</v>
      </c>
      <c r="G28" s="1">
        <f t="shared" si="1"/>
        <v>6407</v>
      </c>
      <c r="H28" s="2">
        <f t="shared" si="2"/>
        <v>0.30588179127279669</v>
      </c>
      <c r="I28" s="2"/>
      <c r="J28" s="2">
        <f t="shared" si="3"/>
        <v>0.31175403418313757</v>
      </c>
      <c r="K28" s="2">
        <f t="shared" si="4"/>
        <v>0.61763582545593432</v>
      </c>
      <c r="L28" s="2">
        <f t="shared" si="5"/>
        <v>6.5310799197937558E-2</v>
      </c>
      <c r="M28" s="2">
        <f t="shared" si="6"/>
        <v>5.2993411629906062E-3</v>
      </c>
      <c r="N28" s="1">
        <v>6530</v>
      </c>
      <c r="O28" s="1">
        <v>12937</v>
      </c>
      <c r="P28" s="1">
        <v>1368</v>
      </c>
      <c r="R28" s="1">
        <v>67</v>
      </c>
      <c r="S28" s="1">
        <v>13</v>
      </c>
      <c r="T28" s="1">
        <v>10</v>
      </c>
      <c r="W28" s="1">
        <v>15</v>
      </c>
      <c r="Y28" s="1">
        <v>6</v>
      </c>
      <c r="AL28" s="7">
        <f>IF(Q28&gt;0,RANK(Q28,(N28:P28,Q28:AJ28)),0)</f>
        <v>0</v>
      </c>
      <c r="AM28" s="7">
        <f>IF(R28&gt;0,RANK(R28,(N28:P28,Q28:AJ28)),0)</f>
        <v>4</v>
      </c>
      <c r="AN28" s="7">
        <f>IF(S28&gt;0,RANK(S28,(N28:P28,Q28:AJ28)),0)</f>
        <v>6</v>
      </c>
      <c r="AO28" s="7">
        <f>IF(T28&gt;0,RANK(T28,(N28:P28,Q28:AJ28)),0)</f>
        <v>7</v>
      </c>
      <c r="AP28" s="2">
        <f t="shared" si="7"/>
        <v>0</v>
      </c>
      <c r="AQ28" s="2">
        <f t="shared" si="8"/>
        <v>3.198701422706006E-3</v>
      </c>
      <c r="AR28" s="2">
        <f t="shared" si="9"/>
        <v>6.2064355962952354E-4</v>
      </c>
      <c r="AS28" s="2">
        <f t="shared" si="10"/>
        <v>4.7741812279194118E-4</v>
      </c>
      <c r="AU28" t="s">
        <v>802</v>
      </c>
      <c r="AV28" t="s">
        <v>911</v>
      </c>
      <c r="AW28">
        <v>2</v>
      </c>
      <c r="AY28" s="130">
        <v>1</v>
      </c>
      <c r="AZ28" s="131">
        <v>51</v>
      </c>
      <c r="BA28" s="132">
        <f t="shared" si="11"/>
        <v>1051</v>
      </c>
      <c r="BC28" s="7" t="s">
        <v>532</v>
      </c>
    </row>
    <row r="29" spans="1:55" hidden="1" outlineLevel="1" x14ac:dyDescent="0.2">
      <c r="A29" t="s">
        <v>807</v>
      </c>
      <c r="B29" t="s">
        <v>911</v>
      </c>
      <c r="C29" s="1">
        <f t="shared" si="0"/>
        <v>11104</v>
      </c>
      <c r="D29" s="7">
        <f>RANK(N29,(N29:P29,Q29:AJ29))</f>
        <v>2</v>
      </c>
      <c r="E29" s="7">
        <f>RANK(O29,(N29:P29,Q29:AJ29))</f>
        <v>1</v>
      </c>
      <c r="F29" s="7">
        <f>IF(P29&gt;0,RANK(P29,(N29:P29,Q29:AJ29)),0)</f>
        <v>3</v>
      </c>
      <c r="G29" s="1">
        <f t="shared" si="1"/>
        <v>563</v>
      </c>
      <c r="H29" s="2">
        <f t="shared" si="2"/>
        <v>5.0702449567723344E-2</v>
      </c>
      <c r="I29" s="2"/>
      <c r="J29" s="2">
        <f t="shared" si="3"/>
        <v>0.41885806916426516</v>
      </c>
      <c r="K29" s="2">
        <f t="shared" si="4"/>
        <v>0.46956051873198845</v>
      </c>
      <c r="L29" s="2">
        <f t="shared" si="5"/>
        <v>7.8079971181556199E-2</v>
      </c>
      <c r="M29" s="2">
        <f t="shared" si="6"/>
        <v>3.3501440922190193E-2</v>
      </c>
      <c r="N29" s="1">
        <v>4651</v>
      </c>
      <c r="O29" s="1">
        <v>5214</v>
      </c>
      <c r="P29" s="1">
        <v>867</v>
      </c>
      <c r="R29" s="1">
        <v>140</v>
      </c>
      <c r="S29" s="1">
        <v>63</v>
      </c>
      <c r="T29" s="1">
        <v>163</v>
      </c>
      <c r="W29" s="1">
        <v>0</v>
      </c>
      <c r="Y29" s="1">
        <v>6</v>
      </c>
      <c r="AL29" s="7">
        <f>IF(Q29&gt;0,RANK(Q29,(N29:P29,Q29:AJ29)),0)</f>
        <v>0</v>
      </c>
      <c r="AM29" s="7">
        <f>IF(R29&gt;0,RANK(R29,(N29:P29,Q29:AJ29)),0)</f>
        <v>5</v>
      </c>
      <c r="AN29" s="7">
        <f>IF(S29&gt;0,RANK(S29,(N29:P29,Q29:AJ29)),0)</f>
        <v>6</v>
      </c>
      <c r="AO29" s="7">
        <f>IF(T29&gt;0,RANK(T29,(N29:P29,Q29:AJ29)),0)</f>
        <v>4</v>
      </c>
      <c r="AP29" s="2">
        <f t="shared" si="7"/>
        <v>0</v>
      </c>
      <c r="AQ29" s="2">
        <f t="shared" si="8"/>
        <v>1.2608069164265131E-2</v>
      </c>
      <c r="AR29" s="2">
        <f t="shared" si="9"/>
        <v>5.6736311239193081E-3</v>
      </c>
      <c r="AS29" s="2">
        <f t="shared" si="10"/>
        <v>1.4679394812680116E-2</v>
      </c>
      <c r="AU29" t="s">
        <v>807</v>
      </c>
      <c r="AV29" t="s">
        <v>911</v>
      </c>
      <c r="AW29">
        <v>1</v>
      </c>
      <c r="AY29" s="130">
        <v>1</v>
      </c>
      <c r="AZ29" s="131">
        <v>53</v>
      </c>
      <c r="BA29" s="132">
        <f t="shared" si="11"/>
        <v>1053</v>
      </c>
      <c r="BC29" s="7" t="s">
        <v>532</v>
      </c>
    </row>
    <row r="30" spans="1:55" hidden="1" outlineLevel="1" x14ac:dyDescent="0.2">
      <c r="A30" t="s">
        <v>1461</v>
      </c>
      <c r="B30" t="s">
        <v>911</v>
      </c>
      <c r="C30" s="1">
        <f t="shared" si="0"/>
        <v>37561</v>
      </c>
      <c r="D30" s="7">
        <f>RANK(N30,(N30:P30,Q30:AJ30))</f>
        <v>1</v>
      </c>
      <c r="E30" s="7">
        <f>RANK(O30,(N30:P30,Q30:AJ30))</f>
        <v>2</v>
      </c>
      <c r="F30" s="7">
        <f>IF(P30&gt;0,RANK(P30,(N30:P30,Q30:AJ30)),0)</f>
        <v>3</v>
      </c>
      <c r="G30" s="1">
        <f t="shared" si="1"/>
        <v>1141</v>
      </c>
      <c r="H30" s="2">
        <f t="shared" si="2"/>
        <v>3.0377253001783764E-2</v>
      </c>
      <c r="I30" s="2"/>
      <c r="J30" s="2">
        <f t="shared" si="3"/>
        <v>0.47858150741460559</v>
      </c>
      <c r="K30" s="2">
        <f t="shared" si="4"/>
        <v>0.4482042544128218</v>
      </c>
      <c r="L30" s="2">
        <f t="shared" si="5"/>
        <v>6.7330475759431324E-2</v>
      </c>
      <c r="M30" s="2">
        <f t="shared" si="6"/>
        <v>5.8837624131412858E-3</v>
      </c>
      <c r="N30" s="1">
        <v>17976</v>
      </c>
      <c r="O30" s="1">
        <v>16835</v>
      </c>
      <c r="P30" s="1">
        <v>2529</v>
      </c>
      <c r="R30" s="1">
        <v>87</v>
      </c>
      <c r="S30" s="1">
        <v>49</v>
      </c>
      <c r="T30" s="1">
        <v>29</v>
      </c>
      <c r="W30" s="1">
        <v>42</v>
      </c>
      <c r="Y30" s="1">
        <v>14</v>
      </c>
      <c r="AL30" s="7">
        <f>IF(Q30&gt;0,RANK(Q30,(N30:P30,Q30:AJ30)),0)</f>
        <v>0</v>
      </c>
      <c r="AM30" s="7">
        <f>IF(R30&gt;0,RANK(R30,(N30:P30,Q30:AJ30)),0)</f>
        <v>4</v>
      </c>
      <c r="AN30" s="7">
        <f>IF(S30&gt;0,RANK(S30,(N30:P30,Q30:AJ30)),0)</f>
        <v>5</v>
      </c>
      <c r="AO30" s="7">
        <f>IF(T30&gt;0,RANK(T30,(N30:P30,Q30:AJ30)),0)</f>
        <v>7</v>
      </c>
      <c r="AP30" s="2">
        <f t="shared" si="7"/>
        <v>0</v>
      </c>
      <c r="AQ30" s="2">
        <f t="shared" si="8"/>
        <v>2.3162322621868426E-3</v>
      </c>
      <c r="AR30" s="2">
        <f t="shared" si="9"/>
        <v>1.3045446074385666E-3</v>
      </c>
      <c r="AS30" s="2">
        <f t="shared" si="10"/>
        <v>7.7207742072894759E-4</v>
      </c>
      <c r="AU30" t="s">
        <v>1461</v>
      </c>
      <c r="AV30" t="s">
        <v>911</v>
      </c>
      <c r="AW30">
        <v>4</v>
      </c>
      <c r="AY30" s="130">
        <v>1</v>
      </c>
      <c r="AZ30" s="131">
        <v>55</v>
      </c>
      <c r="BA30" s="132">
        <f t="shared" si="11"/>
        <v>1055</v>
      </c>
      <c r="BC30" s="7" t="s">
        <v>532</v>
      </c>
    </row>
    <row r="31" spans="1:55" hidden="1" outlineLevel="1" x14ac:dyDescent="0.2">
      <c r="A31" t="s">
        <v>808</v>
      </c>
      <c r="B31" t="s">
        <v>911</v>
      </c>
      <c r="C31" s="1">
        <f t="shared" si="0"/>
        <v>7209</v>
      </c>
      <c r="D31" s="7">
        <f>RANK(N31,(N31:P31,Q31:AJ31))</f>
        <v>1</v>
      </c>
      <c r="E31" s="7">
        <f>RANK(O31,(N31:P31,Q31:AJ31))</f>
        <v>2</v>
      </c>
      <c r="F31" s="7">
        <f>IF(P31&gt;0,RANK(P31,(N31:P31,Q31:AJ31)),0)</f>
        <v>3</v>
      </c>
      <c r="G31" s="1">
        <f t="shared" si="1"/>
        <v>190</v>
      </c>
      <c r="H31" s="2">
        <f t="shared" si="2"/>
        <v>2.6355943958940215E-2</v>
      </c>
      <c r="I31" s="2"/>
      <c r="J31" s="2">
        <f t="shared" si="3"/>
        <v>0.46899708697461506</v>
      </c>
      <c r="K31" s="2">
        <f t="shared" si="4"/>
        <v>0.44264114301567486</v>
      </c>
      <c r="L31" s="2">
        <f t="shared" si="5"/>
        <v>8.1842141767235393E-2</v>
      </c>
      <c r="M31" s="2">
        <f t="shared" si="6"/>
        <v>6.5196282424746788E-3</v>
      </c>
      <c r="N31" s="1">
        <v>3381</v>
      </c>
      <c r="O31" s="1">
        <v>3191</v>
      </c>
      <c r="P31" s="1">
        <v>590</v>
      </c>
      <c r="R31" s="1">
        <v>12</v>
      </c>
      <c r="S31" s="1">
        <v>19</v>
      </c>
      <c r="T31" s="1">
        <v>3</v>
      </c>
      <c r="W31" s="1">
        <v>10</v>
      </c>
      <c r="Y31" s="1">
        <v>3</v>
      </c>
      <c r="AL31" s="7">
        <f>IF(Q31&gt;0,RANK(Q31,(N31:P31,Q31:AJ31)),0)</f>
        <v>0</v>
      </c>
      <c r="AM31" s="7">
        <f>IF(R31&gt;0,RANK(R31,(N31:P31,Q31:AJ31)),0)</f>
        <v>5</v>
      </c>
      <c r="AN31" s="7">
        <f>IF(S31&gt;0,RANK(S31,(N31:P31,Q31:AJ31)),0)</f>
        <v>4</v>
      </c>
      <c r="AO31" s="7">
        <f>IF(T31&gt;0,RANK(T31,(N31:P31,Q31:AJ31)),0)</f>
        <v>7</v>
      </c>
      <c r="AP31" s="2">
        <f t="shared" si="7"/>
        <v>0</v>
      </c>
      <c r="AQ31" s="2">
        <f t="shared" si="8"/>
        <v>1.6645859342488557E-3</v>
      </c>
      <c r="AR31" s="2">
        <f t="shared" si="9"/>
        <v>2.6355943958940213E-3</v>
      </c>
      <c r="AS31" s="2">
        <f t="shared" si="10"/>
        <v>4.1614648356221392E-4</v>
      </c>
      <c r="AU31" t="s">
        <v>808</v>
      </c>
      <c r="AV31" t="s">
        <v>911</v>
      </c>
      <c r="AW31">
        <v>4</v>
      </c>
      <c r="AY31" s="130">
        <v>1</v>
      </c>
      <c r="AZ31" s="131">
        <v>57</v>
      </c>
      <c r="BA31" s="132">
        <f t="shared" si="11"/>
        <v>1057</v>
      </c>
      <c r="BC31" s="7" t="s">
        <v>532</v>
      </c>
    </row>
    <row r="32" spans="1:55" hidden="1" outlineLevel="1" x14ac:dyDescent="0.2">
      <c r="A32" t="s">
        <v>2231</v>
      </c>
      <c r="B32" t="s">
        <v>911</v>
      </c>
      <c r="C32" s="1">
        <f t="shared" si="0"/>
        <v>10482</v>
      </c>
      <c r="D32" s="7">
        <f>RANK(N32,(N32:P32,Q32:AJ32))</f>
        <v>1</v>
      </c>
      <c r="E32" s="7">
        <f>RANK(O32,(N32:P32,Q32:AJ32))</f>
        <v>2</v>
      </c>
      <c r="F32" s="7">
        <f>IF(P32&gt;0,RANK(P32,(N32:P32,Q32:AJ32)),0)</f>
        <v>3</v>
      </c>
      <c r="G32" s="1">
        <f t="shared" si="1"/>
        <v>579</v>
      </c>
      <c r="H32" s="2">
        <f t="shared" si="2"/>
        <v>5.5237550085861474E-2</v>
      </c>
      <c r="I32" s="2"/>
      <c r="J32" s="2">
        <f t="shared" si="3"/>
        <v>0.47967945048654836</v>
      </c>
      <c r="K32" s="2">
        <f t="shared" si="4"/>
        <v>0.42444190040068691</v>
      </c>
      <c r="L32" s="2">
        <f t="shared" si="5"/>
        <v>9.2157985117344021E-2</v>
      </c>
      <c r="M32" s="2">
        <f t="shared" si="6"/>
        <v>3.7206639954207033E-3</v>
      </c>
      <c r="N32" s="1">
        <v>5028</v>
      </c>
      <c r="O32" s="1">
        <v>4449</v>
      </c>
      <c r="P32" s="1">
        <v>966</v>
      </c>
      <c r="R32" s="1">
        <v>15</v>
      </c>
      <c r="S32" s="1">
        <v>8</v>
      </c>
      <c r="T32" s="1">
        <v>6</v>
      </c>
      <c r="W32" s="1">
        <v>8</v>
      </c>
      <c r="Y32" s="1">
        <v>2</v>
      </c>
      <c r="AL32" s="7">
        <f>IF(Q32&gt;0,RANK(Q32,(N32:P32,Q32:AJ32)),0)</f>
        <v>0</v>
      </c>
      <c r="AM32" s="7">
        <f>IF(R32&gt;0,RANK(R32,(N32:P32,Q32:AJ32)),0)</f>
        <v>4</v>
      </c>
      <c r="AN32" s="7">
        <f>IF(S32&gt;0,RANK(S32,(N32:P32,Q32:AJ32)),0)</f>
        <v>5</v>
      </c>
      <c r="AO32" s="7">
        <f>IF(T32&gt;0,RANK(T32,(N32:P32,Q32:AJ32)),0)</f>
        <v>7</v>
      </c>
      <c r="AP32" s="2">
        <f t="shared" si="7"/>
        <v>0</v>
      </c>
      <c r="AQ32" s="2">
        <f t="shared" si="8"/>
        <v>1.4310246136233543E-3</v>
      </c>
      <c r="AR32" s="2">
        <f t="shared" si="9"/>
        <v>7.6321312726578894E-4</v>
      </c>
      <c r="AS32" s="2">
        <f t="shared" si="10"/>
        <v>5.7240984544934168E-4</v>
      </c>
      <c r="AU32" t="s">
        <v>2231</v>
      </c>
      <c r="AV32" t="s">
        <v>911</v>
      </c>
      <c r="AW32">
        <v>4</v>
      </c>
      <c r="AY32" s="130">
        <v>1</v>
      </c>
      <c r="AZ32" s="131">
        <v>59</v>
      </c>
      <c r="BA32" s="132">
        <f t="shared" si="11"/>
        <v>1059</v>
      </c>
      <c r="BC32" s="7" t="s">
        <v>532</v>
      </c>
    </row>
    <row r="33" spans="1:55" hidden="1" outlineLevel="1" x14ac:dyDescent="0.2">
      <c r="A33" t="s">
        <v>2550</v>
      </c>
      <c r="B33" t="s">
        <v>911</v>
      </c>
      <c r="C33" s="1">
        <f t="shared" si="0"/>
        <v>8983</v>
      </c>
      <c r="D33" s="7">
        <f>RANK(N33,(N33:P33,Q33:AJ33))</f>
        <v>2</v>
      </c>
      <c r="E33" s="7">
        <f>RANK(O33,(N33:P33,Q33:AJ33))</f>
        <v>1</v>
      </c>
      <c r="F33" s="7">
        <f>IF(P33&gt;0,RANK(P33,(N33:P33,Q33:AJ33)),0)</f>
        <v>3</v>
      </c>
      <c r="G33" s="1">
        <f t="shared" si="1"/>
        <v>1551</v>
      </c>
      <c r="H33" s="2">
        <f t="shared" si="2"/>
        <v>0.17265946788378048</v>
      </c>
      <c r="I33" s="2"/>
      <c r="J33" s="2">
        <f t="shared" si="3"/>
        <v>0.3533340754758989</v>
      </c>
      <c r="K33" s="2">
        <f t="shared" si="4"/>
        <v>0.52599354335967941</v>
      </c>
      <c r="L33" s="2">
        <f t="shared" si="5"/>
        <v>9.5402426806189475E-2</v>
      </c>
      <c r="M33" s="2">
        <f t="shared" si="6"/>
        <v>2.5269954358232219E-2</v>
      </c>
      <c r="N33" s="1">
        <v>3174</v>
      </c>
      <c r="O33" s="1">
        <v>4725</v>
      </c>
      <c r="P33" s="1">
        <v>857</v>
      </c>
      <c r="R33" s="1">
        <v>78</v>
      </c>
      <c r="S33" s="1">
        <v>22</v>
      </c>
      <c r="T33" s="1">
        <v>125</v>
      </c>
      <c r="W33" s="1">
        <v>0</v>
      </c>
      <c r="Y33" s="1">
        <v>2</v>
      </c>
      <c r="AL33" s="7">
        <f>IF(Q33&gt;0,RANK(Q33,(N33:P33,Q33:AJ33)),0)</f>
        <v>0</v>
      </c>
      <c r="AM33" s="7">
        <f>IF(R33&gt;0,RANK(R33,(N33:P33,Q33:AJ33)),0)</f>
        <v>5</v>
      </c>
      <c r="AN33" s="7">
        <f>IF(S33&gt;0,RANK(S33,(N33:P33,Q33:AJ33)),0)</f>
        <v>6</v>
      </c>
      <c r="AO33" s="7">
        <f>IF(T33&gt;0,RANK(T33,(N33:P33,Q33:AJ33)),0)</f>
        <v>4</v>
      </c>
      <c r="AP33" s="2">
        <f t="shared" si="7"/>
        <v>0</v>
      </c>
      <c r="AQ33" s="2">
        <f t="shared" si="8"/>
        <v>8.6830680173661367E-3</v>
      </c>
      <c r="AR33" s="2">
        <f t="shared" si="9"/>
        <v>2.4490704664366023E-3</v>
      </c>
      <c r="AS33" s="2">
        <f t="shared" si="10"/>
        <v>1.3915173104753422E-2</v>
      </c>
      <c r="AU33" t="s">
        <v>2550</v>
      </c>
      <c r="AV33" t="s">
        <v>911</v>
      </c>
      <c r="AW33">
        <v>2</v>
      </c>
      <c r="AY33" s="130">
        <v>1</v>
      </c>
      <c r="AZ33" s="131">
        <v>61</v>
      </c>
      <c r="BA33" s="132">
        <f t="shared" si="11"/>
        <v>1061</v>
      </c>
      <c r="BC33" s="7" t="s">
        <v>532</v>
      </c>
    </row>
    <row r="34" spans="1:55" hidden="1" outlineLevel="1" x14ac:dyDescent="0.2">
      <c r="A34" t="s">
        <v>1796</v>
      </c>
      <c r="B34" t="s">
        <v>911</v>
      </c>
      <c r="C34" s="1">
        <f t="shared" si="0"/>
        <v>4424</v>
      </c>
      <c r="D34" s="7">
        <f>RANK(N34,(N34:P34,Q34:AJ34))</f>
        <v>1</v>
      </c>
      <c r="E34" s="7">
        <f>RANK(O34,(N34:P34,Q34:AJ34))</f>
        <v>2</v>
      </c>
      <c r="F34" s="7">
        <f>IF(P34&gt;0,RANK(P34,(N34:P34,Q34:AJ34)),0)</f>
        <v>3</v>
      </c>
      <c r="G34" s="1">
        <f t="shared" si="1"/>
        <v>2730</v>
      </c>
      <c r="H34" s="2">
        <f t="shared" si="2"/>
        <v>0.61708860759493667</v>
      </c>
      <c r="I34" s="2"/>
      <c r="J34" s="2">
        <f t="shared" si="3"/>
        <v>0.7970162748643761</v>
      </c>
      <c r="K34" s="2">
        <f t="shared" si="4"/>
        <v>0.17992766726943943</v>
      </c>
      <c r="L34" s="2">
        <f t="shared" si="5"/>
        <v>1.2432188065099457E-2</v>
      </c>
      <c r="M34" s="2">
        <f t="shared" si="6"/>
        <v>1.0623869801085019E-2</v>
      </c>
      <c r="N34" s="1">
        <v>3526</v>
      </c>
      <c r="O34" s="1">
        <v>796</v>
      </c>
      <c r="P34" s="1">
        <v>55</v>
      </c>
      <c r="R34" s="1">
        <v>11</v>
      </c>
      <c r="S34" s="1">
        <v>16</v>
      </c>
      <c r="T34" s="1">
        <v>16</v>
      </c>
      <c r="W34" s="1">
        <v>0</v>
      </c>
      <c r="Y34" s="1">
        <v>4</v>
      </c>
      <c r="AL34" s="7">
        <f>IF(Q34&gt;0,RANK(Q34,(N34:P34,Q34:AJ34)),0)</f>
        <v>0</v>
      </c>
      <c r="AM34" s="7">
        <f>IF(R34&gt;0,RANK(R34,(N34:P34,Q34:AJ34)),0)</f>
        <v>6</v>
      </c>
      <c r="AN34" s="7">
        <f>IF(S34&gt;0,RANK(S34,(N34:P34,Q34:AJ34)),0)</f>
        <v>4</v>
      </c>
      <c r="AO34" s="7">
        <f>IF(T34&gt;0,RANK(T34,(N34:P34,Q34:AJ34)),0)</f>
        <v>4</v>
      </c>
      <c r="AP34" s="2">
        <f t="shared" si="7"/>
        <v>0</v>
      </c>
      <c r="AQ34" s="2">
        <f t="shared" si="8"/>
        <v>2.4864376130198916E-3</v>
      </c>
      <c r="AR34" s="2">
        <f t="shared" si="9"/>
        <v>3.616636528028933E-3</v>
      </c>
      <c r="AS34" s="2">
        <f t="shared" si="10"/>
        <v>3.616636528028933E-3</v>
      </c>
      <c r="AU34" t="s">
        <v>1796</v>
      </c>
      <c r="AV34" t="s">
        <v>911</v>
      </c>
      <c r="AW34">
        <v>7</v>
      </c>
      <c r="AY34" s="130">
        <v>1</v>
      </c>
      <c r="AZ34" s="131">
        <v>63</v>
      </c>
      <c r="BA34" s="132">
        <f t="shared" si="11"/>
        <v>1063</v>
      </c>
      <c r="BC34" s="7" t="s">
        <v>532</v>
      </c>
    </row>
    <row r="35" spans="1:55" hidden="1" outlineLevel="1" x14ac:dyDescent="0.2">
      <c r="A35" t="s">
        <v>1911</v>
      </c>
      <c r="B35" t="s">
        <v>911</v>
      </c>
      <c r="C35" s="1">
        <f t="shared" ref="C35:C70" si="12">SUM(N35:AJ35)</f>
        <v>5473</v>
      </c>
      <c r="D35" s="7">
        <f>RANK(N35,(N35:P35,Q35:AJ35))</f>
        <v>1</v>
      </c>
      <c r="E35" s="7">
        <f>RANK(O35,(N35:P35,Q35:AJ35))</f>
        <v>2</v>
      </c>
      <c r="F35" s="7">
        <f>IF(P35&gt;0,RANK(P35,(N35:P35,Q35:AJ35)),0)</f>
        <v>3</v>
      </c>
      <c r="G35" s="1">
        <f t="shared" si="1"/>
        <v>1479</v>
      </c>
      <c r="H35" s="2">
        <f t="shared" si="2"/>
        <v>0.27023570253974055</v>
      </c>
      <c r="I35" s="2"/>
      <c r="J35" s="2">
        <f t="shared" ref="J35:J70" si="13">IF($C35=0,"-",N35/$C35)</f>
        <v>0.61611547597295813</v>
      </c>
      <c r="K35" s="2">
        <f t="shared" ref="K35:K70" si="14">IF($C35=0,"-",O35/$C35)</f>
        <v>0.34587977343321763</v>
      </c>
      <c r="L35" s="2">
        <f t="shared" ref="L35:L70" si="15">IF($C35=0,"-",P35/$C35)</f>
        <v>3.4715877946281747E-2</v>
      </c>
      <c r="M35" s="2">
        <f t="shared" ref="M35:M66" si="16">IF(C35=0,"-",(1-J35-K35-L35))</f>
        <v>3.288872647542497E-3</v>
      </c>
      <c r="N35" s="1">
        <v>3372</v>
      </c>
      <c r="O35" s="1">
        <v>1893</v>
      </c>
      <c r="P35" s="1">
        <v>190</v>
      </c>
      <c r="R35" s="1">
        <v>7</v>
      </c>
      <c r="S35" s="1">
        <v>4</v>
      </c>
      <c r="T35" s="1">
        <v>3</v>
      </c>
      <c r="W35" s="1">
        <v>2</v>
      </c>
      <c r="Y35" s="1">
        <v>2</v>
      </c>
      <c r="AL35" s="7">
        <f>IF(Q35&gt;0,RANK(Q35,(N35:P35,Q35:AJ35)),0)</f>
        <v>0</v>
      </c>
      <c r="AM35" s="7">
        <f>IF(R35&gt;0,RANK(R35,(N35:P35,Q35:AJ35)),0)</f>
        <v>4</v>
      </c>
      <c r="AN35" s="7">
        <f>IF(S35&gt;0,RANK(S35,(N35:P35,Q35:AJ35)),0)</f>
        <v>5</v>
      </c>
      <c r="AO35" s="7">
        <f>IF(T35&gt;0,RANK(T35,(N35:P35,Q35:AJ35)),0)</f>
        <v>6</v>
      </c>
      <c r="AP35" s="2">
        <f t="shared" ref="AP35:AP70" si="17">IF($C35=0,"-",Q35/$C35)</f>
        <v>0</v>
      </c>
      <c r="AQ35" s="2">
        <f t="shared" ref="AQ35:AQ70" si="18">IF($C35=0,"-",R35/$C35)</f>
        <v>1.2790060295998539E-3</v>
      </c>
      <c r="AR35" s="2">
        <f t="shared" ref="AR35:AR70" si="19">IF($C35=0,"-",S35/$C35)</f>
        <v>7.3086058834277365E-4</v>
      </c>
      <c r="AS35" s="2">
        <f t="shared" ref="AS35:AS70" si="20">IF($C35=0,"-",T35/$C35)</f>
        <v>5.4814544125708024E-4</v>
      </c>
      <c r="AU35" t="s">
        <v>1911</v>
      </c>
      <c r="AV35" t="s">
        <v>911</v>
      </c>
      <c r="AW35">
        <v>7</v>
      </c>
      <c r="AY35" s="130">
        <v>1</v>
      </c>
      <c r="AZ35" s="131">
        <v>65</v>
      </c>
      <c r="BA35" s="132">
        <f t="shared" si="11"/>
        <v>1065</v>
      </c>
      <c r="BC35" s="7" t="s">
        <v>532</v>
      </c>
    </row>
    <row r="36" spans="1:55" hidden="1" outlineLevel="1" x14ac:dyDescent="0.2">
      <c r="A36" t="s">
        <v>2073</v>
      </c>
      <c r="B36" t="s">
        <v>911</v>
      </c>
      <c r="C36" s="1">
        <f t="shared" si="12"/>
        <v>6637</v>
      </c>
      <c r="D36" s="7">
        <f>RANK(N36,(N36:P36,Q36:AJ36))</f>
        <v>2</v>
      </c>
      <c r="E36" s="7">
        <f>RANK(O36,(N36:P36,Q36:AJ36))</f>
        <v>1</v>
      </c>
      <c r="F36" s="7">
        <f>IF(P36&gt;0,RANK(P36,(N36:P36,Q36:AJ36)),0)</f>
        <v>3</v>
      </c>
      <c r="G36" s="1">
        <f t="shared" si="1"/>
        <v>63</v>
      </c>
      <c r="H36" s="2">
        <f t="shared" si="2"/>
        <v>9.4922404700919089E-3</v>
      </c>
      <c r="I36" s="2"/>
      <c r="J36" s="2">
        <f t="shared" si="13"/>
        <v>0.45487419014615038</v>
      </c>
      <c r="K36" s="2">
        <f t="shared" si="14"/>
        <v>0.46436643061624228</v>
      </c>
      <c r="L36" s="2">
        <f t="shared" si="15"/>
        <v>7.7595299080910049E-2</v>
      </c>
      <c r="M36" s="2">
        <f t="shared" si="16"/>
        <v>3.1640801566972937E-3</v>
      </c>
      <c r="N36" s="1">
        <v>3019</v>
      </c>
      <c r="O36" s="1">
        <v>3082</v>
      </c>
      <c r="P36" s="1">
        <v>515</v>
      </c>
      <c r="R36" s="1">
        <v>9</v>
      </c>
      <c r="S36" s="1">
        <v>6</v>
      </c>
      <c r="T36" s="1">
        <v>3</v>
      </c>
      <c r="W36" s="1">
        <v>3</v>
      </c>
      <c r="Y36" s="1">
        <v>0</v>
      </c>
      <c r="AL36" s="7">
        <f>IF(Q36&gt;0,RANK(Q36,(N36:P36,Q36:AJ36)),0)</f>
        <v>0</v>
      </c>
      <c r="AM36" s="7">
        <f>IF(R36&gt;0,RANK(R36,(N36:P36,Q36:AJ36)),0)</f>
        <v>4</v>
      </c>
      <c r="AN36" s="7">
        <f>IF(S36&gt;0,RANK(S36,(N36:P36,Q36:AJ36)),0)</f>
        <v>5</v>
      </c>
      <c r="AO36" s="7">
        <f>IF(T36&gt;0,RANK(T36,(N36:P36,Q36:AJ36)),0)</f>
        <v>6</v>
      </c>
      <c r="AP36" s="2">
        <f t="shared" si="17"/>
        <v>0</v>
      </c>
      <c r="AQ36" s="2">
        <f t="shared" si="18"/>
        <v>1.3560343528702728E-3</v>
      </c>
      <c r="AR36" s="2">
        <f t="shared" si="19"/>
        <v>9.040229019135151E-4</v>
      </c>
      <c r="AS36" s="2">
        <f t="shared" si="20"/>
        <v>4.5201145095675755E-4</v>
      </c>
      <c r="AU36" t="s">
        <v>2073</v>
      </c>
      <c r="AV36" t="s">
        <v>911</v>
      </c>
      <c r="AW36">
        <v>2</v>
      </c>
      <c r="AY36" s="130">
        <v>1</v>
      </c>
      <c r="AZ36" s="131">
        <v>67</v>
      </c>
      <c r="BA36" s="132">
        <f t="shared" si="11"/>
        <v>1067</v>
      </c>
      <c r="BC36" s="7" t="s">
        <v>532</v>
      </c>
    </row>
    <row r="37" spans="1:55" hidden="1" outlineLevel="1" x14ac:dyDescent="0.2">
      <c r="A37" t="s">
        <v>2074</v>
      </c>
      <c r="B37" t="s">
        <v>911</v>
      </c>
      <c r="C37" s="1">
        <f t="shared" si="12"/>
        <v>28063</v>
      </c>
      <c r="D37" s="7">
        <f>RANK(N37,(N37:P37,Q37:AJ37))</f>
        <v>2</v>
      </c>
      <c r="E37" s="7">
        <f>RANK(O37,(N37:P37,Q37:AJ37))</f>
        <v>1</v>
      </c>
      <c r="F37" s="7">
        <f>IF(P37&gt;0,RANK(P37,(N37:P37,Q37:AJ37)),0)</f>
        <v>3</v>
      </c>
      <c r="G37" s="1">
        <f t="shared" si="1"/>
        <v>8685</v>
      </c>
      <c r="H37" s="2">
        <f t="shared" si="2"/>
        <v>0.30948223639667888</v>
      </c>
      <c r="I37" s="2"/>
      <c r="J37" s="2">
        <f t="shared" si="13"/>
        <v>0.31325945194740407</v>
      </c>
      <c r="K37" s="2">
        <f t="shared" si="14"/>
        <v>0.62274168834408294</v>
      </c>
      <c r="L37" s="2">
        <f t="shared" si="15"/>
        <v>5.8903182125930938E-2</v>
      </c>
      <c r="M37" s="2">
        <f t="shared" si="16"/>
        <v>5.0956775825819964E-3</v>
      </c>
      <c r="N37" s="1">
        <v>8791</v>
      </c>
      <c r="O37" s="1">
        <v>17476</v>
      </c>
      <c r="P37" s="1">
        <v>1653</v>
      </c>
      <c r="R37" s="1">
        <v>61</v>
      </c>
      <c r="S37" s="1">
        <v>40</v>
      </c>
      <c r="T37" s="1">
        <v>16</v>
      </c>
      <c r="W37" s="1">
        <v>18</v>
      </c>
      <c r="Y37" s="1">
        <v>8</v>
      </c>
      <c r="AL37" s="7">
        <f>IF(Q37&gt;0,RANK(Q37,(N37:P37,Q37:AJ37)),0)</f>
        <v>0</v>
      </c>
      <c r="AM37" s="7">
        <f>IF(R37&gt;0,RANK(R37,(N37:P37,Q37:AJ37)),0)</f>
        <v>4</v>
      </c>
      <c r="AN37" s="7">
        <f>IF(S37&gt;0,RANK(S37,(N37:P37,Q37:AJ37)),0)</f>
        <v>5</v>
      </c>
      <c r="AO37" s="7">
        <f>IF(T37&gt;0,RANK(T37,(N37:P37,Q37:AJ37)),0)</f>
        <v>7</v>
      </c>
      <c r="AP37" s="2">
        <f t="shared" si="17"/>
        <v>0</v>
      </c>
      <c r="AQ37" s="2">
        <f t="shared" si="18"/>
        <v>2.1736806471154189E-3</v>
      </c>
      <c r="AR37" s="2">
        <f t="shared" si="19"/>
        <v>1.425364358764209E-3</v>
      </c>
      <c r="AS37" s="2">
        <f t="shared" si="20"/>
        <v>5.7014574350568365E-4</v>
      </c>
      <c r="AU37" t="s">
        <v>2074</v>
      </c>
      <c r="AV37" t="s">
        <v>911</v>
      </c>
      <c r="AW37">
        <v>2</v>
      </c>
      <c r="AY37" s="130">
        <v>1</v>
      </c>
      <c r="AZ37" s="131">
        <v>69</v>
      </c>
      <c r="BA37" s="132">
        <f t="shared" si="11"/>
        <v>1069</v>
      </c>
      <c r="BC37" s="7" t="s">
        <v>532</v>
      </c>
    </row>
    <row r="38" spans="1:55" hidden="1" outlineLevel="1" x14ac:dyDescent="0.2">
      <c r="A38" t="s">
        <v>1913</v>
      </c>
      <c r="B38" t="s">
        <v>911</v>
      </c>
      <c r="C38" s="1">
        <f t="shared" si="12"/>
        <v>15558</v>
      </c>
      <c r="D38" s="7">
        <f>RANK(N38,(N38:P38,Q38:AJ38))</f>
        <v>1</v>
      </c>
      <c r="E38" s="7">
        <f>RANK(O38,(N38:P38,Q38:AJ38))</f>
        <v>2</v>
      </c>
      <c r="F38" s="7">
        <f>IF(P38&gt;0,RANK(P38,(N38:P38,Q38:AJ38)),0)</f>
        <v>3</v>
      </c>
      <c r="G38" s="1">
        <f t="shared" si="1"/>
        <v>2554</v>
      </c>
      <c r="H38" s="2">
        <f t="shared" si="2"/>
        <v>0.16415991772721431</v>
      </c>
      <c r="I38" s="2"/>
      <c r="J38" s="2">
        <f t="shared" si="13"/>
        <v>0.52731713587864759</v>
      </c>
      <c r="K38" s="2">
        <f t="shared" si="14"/>
        <v>0.36315721815143337</v>
      </c>
      <c r="L38" s="2">
        <f t="shared" si="15"/>
        <v>0.10110554055791232</v>
      </c>
      <c r="M38" s="2">
        <f t="shared" si="16"/>
        <v>8.4201054120067176E-3</v>
      </c>
      <c r="N38" s="1">
        <v>8204</v>
      </c>
      <c r="O38" s="1">
        <v>5650</v>
      </c>
      <c r="P38" s="1">
        <v>1573</v>
      </c>
      <c r="R38" s="1">
        <v>85</v>
      </c>
      <c r="S38" s="1">
        <v>28</v>
      </c>
      <c r="T38" s="1">
        <v>11</v>
      </c>
      <c r="W38" s="1">
        <v>2</v>
      </c>
      <c r="Y38" s="1">
        <v>5</v>
      </c>
      <c r="AL38" s="7">
        <f>IF(Q38&gt;0,RANK(Q38,(N38:P38,Q38:AJ38)),0)</f>
        <v>0</v>
      </c>
      <c r="AM38" s="7">
        <f>IF(R38&gt;0,RANK(R38,(N38:P38,Q38:AJ38)),0)</f>
        <v>4</v>
      </c>
      <c r="AN38" s="7">
        <f>IF(S38&gt;0,RANK(S38,(N38:P38,Q38:AJ38)),0)</f>
        <v>5</v>
      </c>
      <c r="AO38" s="7">
        <f>IF(T38&gt;0,RANK(T38,(N38:P38,Q38:AJ38)),0)</f>
        <v>6</v>
      </c>
      <c r="AP38" s="2">
        <f t="shared" si="17"/>
        <v>0</v>
      </c>
      <c r="AQ38" s="2">
        <f t="shared" si="18"/>
        <v>5.463427175729528E-3</v>
      </c>
      <c r="AR38" s="2">
        <f t="shared" si="19"/>
        <v>1.7997171872991388E-3</v>
      </c>
      <c r="AS38" s="2">
        <f t="shared" si="20"/>
        <v>7.0703175215323304E-4</v>
      </c>
      <c r="AU38" t="s">
        <v>1913</v>
      </c>
      <c r="AV38" t="s">
        <v>911</v>
      </c>
      <c r="AW38">
        <v>5</v>
      </c>
      <c r="AY38" s="130">
        <v>1</v>
      </c>
      <c r="AZ38" s="131">
        <v>71</v>
      </c>
      <c r="BA38" s="132">
        <f t="shared" si="11"/>
        <v>1071</v>
      </c>
      <c r="BC38" s="7" t="s">
        <v>532</v>
      </c>
    </row>
    <row r="39" spans="1:55" hidden="1" outlineLevel="1" x14ac:dyDescent="0.2">
      <c r="A39" t="s">
        <v>1884</v>
      </c>
      <c r="B39" t="s">
        <v>911</v>
      </c>
      <c r="C39" s="1">
        <f t="shared" si="12"/>
        <v>260906</v>
      </c>
      <c r="D39" s="7">
        <f>RANK(N39,(N39:P39,Q39:AJ39))</f>
        <v>2</v>
      </c>
      <c r="E39" s="7">
        <f>RANK(O39,(N39:P39,Q39:AJ39))</f>
        <v>1</v>
      </c>
      <c r="F39" s="7">
        <f>IF(P39&gt;0,RANK(P39,(N39:P39,Q39:AJ39)),0)</f>
        <v>3</v>
      </c>
      <c r="G39" s="1">
        <f t="shared" si="1"/>
        <v>10772</v>
      </c>
      <c r="H39" s="2">
        <f t="shared" si="2"/>
        <v>4.1286900262929943E-2</v>
      </c>
      <c r="I39" s="2"/>
      <c r="J39" s="2">
        <f t="shared" si="13"/>
        <v>0.4607329842931937</v>
      </c>
      <c r="K39" s="2">
        <f t="shared" si="14"/>
        <v>0.50201988455612367</v>
      </c>
      <c r="L39" s="2">
        <f t="shared" si="15"/>
        <v>3.0650885759622239E-2</v>
      </c>
      <c r="M39" s="2">
        <f t="shared" si="16"/>
        <v>6.5962453910603271E-3</v>
      </c>
      <c r="N39" s="1">
        <v>120208</v>
      </c>
      <c r="O39" s="1">
        <v>130980</v>
      </c>
      <c r="P39" s="1">
        <v>7997</v>
      </c>
      <c r="R39" s="1">
        <v>699</v>
      </c>
      <c r="S39" s="1">
        <v>421</v>
      </c>
      <c r="T39" s="1">
        <v>179</v>
      </c>
      <c r="W39" s="1">
        <v>354</v>
      </c>
      <c r="Y39" s="1">
        <v>68</v>
      </c>
      <c r="AL39" s="7">
        <f>IF(Q39&gt;0,RANK(Q39,(N39:P39,Q39:AJ39)),0)</f>
        <v>0</v>
      </c>
      <c r="AM39" s="7">
        <f>IF(R39&gt;0,RANK(R39,(N39:P39,Q39:AJ39)),0)</f>
        <v>4</v>
      </c>
      <c r="AN39" s="7">
        <f>IF(S39&gt;0,RANK(S39,(N39:P39,Q39:AJ39)),0)</f>
        <v>5</v>
      </c>
      <c r="AO39" s="7">
        <f>IF(T39&gt;0,RANK(T39,(N39:P39,Q39:AJ39)),0)</f>
        <v>7</v>
      </c>
      <c r="AP39" s="2">
        <f t="shared" si="17"/>
        <v>0</v>
      </c>
      <c r="AQ39" s="2">
        <f t="shared" si="18"/>
        <v>2.6791258154277788E-3</v>
      </c>
      <c r="AR39" s="2">
        <f t="shared" si="19"/>
        <v>1.6136079660874032E-3</v>
      </c>
      <c r="AS39" s="2">
        <f t="shared" si="20"/>
        <v>6.8607084543858708E-4</v>
      </c>
      <c r="AU39" t="s">
        <v>1884</v>
      </c>
      <c r="AV39" t="s">
        <v>911</v>
      </c>
      <c r="AY39" s="130">
        <v>1</v>
      </c>
      <c r="AZ39" s="131">
        <v>73</v>
      </c>
      <c r="BA39" s="132">
        <f t="shared" si="11"/>
        <v>1073</v>
      </c>
      <c r="BC39" s="7" t="s">
        <v>532</v>
      </c>
    </row>
    <row r="40" spans="1:55" hidden="1" outlineLevel="1" x14ac:dyDescent="0.2">
      <c r="A40" t="s">
        <v>1885</v>
      </c>
      <c r="B40" t="s">
        <v>911</v>
      </c>
      <c r="C40" s="1">
        <f t="shared" si="12"/>
        <v>6410</v>
      </c>
      <c r="D40" s="7">
        <f>RANK(N40,(N40:P40,Q40:AJ40))</f>
        <v>2</v>
      </c>
      <c r="E40" s="7">
        <f>RANK(O40,(N40:P40,Q40:AJ40))</f>
        <v>1</v>
      </c>
      <c r="F40" s="7">
        <f>IF(P40&gt;0,RANK(P40,(N40:P40,Q40:AJ40)),0)</f>
        <v>3</v>
      </c>
      <c r="G40" s="1">
        <f t="shared" si="1"/>
        <v>112</v>
      </c>
      <c r="H40" s="2">
        <f t="shared" si="2"/>
        <v>1.747269890795632E-2</v>
      </c>
      <c r="I40" s="2"/>
      <c r="J40" s="2">
        <f t="shared" si="13"/>
        <v>0.44352574102964121</v>
      </c>
      <c r="K40" s="2">
        <f t="shared" si="14"/>
        <v>0.46099843993759748</v>
      </c>
      <c r="L40" s="2">
        <f t="shared" si="15"/>
        <v>9.3135725429017158E-2</v>
      </c>
      <c r="M40" s="2">
        <f t="shared" si="16"/>
        <v>2.3400936037442088E-3</v>
      </c>
      <c r="N40" s="1">
        <v>2843</v>
      </c>
      <c r="O40" s="1">
        <v>2955</v>
      </c>
      <c r="P40" s="1">
        <v>597</v>
      </c>
      <c r="R40" s="1">
        <v>7</v>
      </c>
      <c r="S40" s="1">
        <v>5</v>
      </c>
      <c r="T40" s="1">
        <v>1</v>
      </c>
      <c r="W40" s="1">
        <v>0</v>
      </c>
      <c r="Y40" s="1">
        <v>2</v>
      </c>
      <c r="AL40" s="7">
        <f>IF(Q40&gt;0,RANK(Q40,(N40:P40,Q40:AJ40)),0)</f>
        <v>0</v>
      </c>
      <c r="AM40" s="7">
        <f>IF(R40&gt;0,RANK(R40,(N40:P40,Q40:AJ40)),0)</f>
        <v>4</v>
      </c>
      <c r="AN40" s="7">
        <f>IF(S40&gt;0,RANK(S40,(N40:P40,Q40:AJ40)),0)</f>
        <v>5</v>
      </c>
      <c r="AO40" s="7">
        <f>IF(T40&gt;0,RANK(T40,(N40:P40,Q40:AJ40)),0)</f>
        <v>7</v>
      </c>
      <c r="AP40" s="2">
        <f t="shared" si="17"/>
        <v>0</v>
      </c>
      <c r="AQ40" s="2">
        <f t="shared" si="18"/>
        <v>1.09204368174727E-3</v>
      </c>
      <c r="AR40" s="2">
        <f t="shared" si="19"/>
        <v>7.8003120124804995E-4</v>
      </c>
      <c r="AS40" s="2">
        <f t="shared" si="20"/>
        <v>1.5600624024960998E-4</v>
      </c>
      <c r="AU40" t="s">
        <v>1885</v>
      </c>
      <c r="AV40" t="s">
        <v>911</v>
      </c>
      <c r="AW40">
        <v>4</v>
      </c>
      <c r="AY40" s="130">
        <v>1</v>
      </c>
      <c r="AZ40" s="131">
        <v>75</v>
      </c>
      <c r="BA40" s="132">
        <f t="shared" si="11"/>
        <v>1075</v>
      </c>
      <c r="BC40" s="7" t="s">
        <v>532</v>
      </c>
    </row>
    <row r="41" spans="1:55" hidden="1" outlineLevel="1" x14ac:dyDescent="0.2">
      <c r="A41" t="s">
        <v>787</v>
      </c>
      <c r="B41" t="s">
        <v>911</v>
      </c>
      <c r="C41" s="1">
        <f t="shared" si="12"/>
        <v>30436</v>
      </c>
      <c r="D41" s="7">
        <f>RANK(N41,(N41:P41,Q41:AJ41))</f>
        <v>2</v>
      </c>
      <c r="E41" s="7">
        <f>RANK(O41,(N41:P41,Q41:AJ41))</f>
        <v>1</v>
      </c>
      <c r="F41" s="7">
        <f>IF(P41&gt;0,RANK(P41,(N41:P41,Q41:AJ41)),0)</f>
        <v>3</v>
      </c>
      <c r="G41" s="1">
        <f t="shared" si="1"/>
        <v>439</v>
      </c>
      <c r="H41" s="2">
        <f t="shared" si="2"/>
        <v>1.4423708765935076E-2</v>
      </c>
      <c r="I41" s="2"/>
      <c r="J41" s="2">
        <f t="shared" si="13"/>
        <v>0.44746353003022737</v>
      </c>
      <c r="K41" s="2">
        <f t="shared" si="14"/>
        <v>0.46188723879616245</v>
      </c>
      <c r="L41" s="2">
        <f t="shared" si="15"/>
        <v>8.4570902878170581E-2</v>
      </c>
      <c r="M41" s="2">
        <f t="shared" si="16"/>
        <v>6.0783282954395418E-3</v>
      </c>
      <c r="N41" s="1">
        <v>13619</v>
      </c>
      <c r="O41" s="1">
        <v>14058</v>
      </c>
      <c r="P41" s="1">
        <v>2574</v>
      </c>
      <c r="R41" s="1">
        <v>85</v>
      </c>
      <c r="S41" s="1">
        <v>40</v>
      </c>
      <c r="T41" s="1">
        <v>27</v>
      </c>
      <c r="W41" s="1">
        <v>24</v>
      </c>
      <c r="Y41" s="1">
        <v>9</v>
      </c>
      <c r="AL41" s="7">
        <f>IF(Q41&gt;0,RANK(Q41,(N41:P41,Q41:AJ41)),0)</f>
        <v>0</v>
      </c>
      <c r="AM41" s="7">
        <f>IF(R41&gt;0,RANK(R41,(N41:P41,Q41:AJ41)),0)</f>
        <v>4</v>
      </c>
      <c r="AN41" s="7">
        <f>IF(S41&gt;0,RANK(S41,(N41:P41,Q41:AJ41)),0)</f>
        <v>5</v>
      </c>
      <c r="AO41" s="7">
        <f>IF(T41&gt;0,RANK(T41,(N41:P41,Q41:AJ41)),0)</f>
        <v>6</v>
      </c>
      <c r="AP41" s="2">
        <f t="shared" si="17"/>
        <v>0</v>
      </c>
      <c r="AQ41" s="2">
        <f t="shared" si="18"/>
        <v>2.7927454330398211E-3</v>
      </c>
      <c r="AR41" s="2">
        <f t="shared" si="19"/>
        <v>1.314233144959916E-3</v>
      </c>
      <c r="AS41" s="2">
        <f t="shared" si="20"/>
        <v>8.8710737284794321E-4</v>
      </c>
      <c r="AU41" t="s">
        <v>787</v>
      </c>
      <c r="AV41" t="s">
        <v>911</v>
      </c>
      <c r="AW41">
        <v>5</v>
      </c>
      <c r="AY41" s="130">
        <v>1</v>
      </c>
      <c r="AZ41" s="131">
        <v>77</v>
      </c>
      <c r="BA41" s="132">
        <f t="shared" si="11"/>
        <v>1077</v>
      </c>
      <c r="BC41" s="7" t="s">
        <v>532</v>
      </c>
    </row>
    <row r="42" spans="1:55" hidden="1" outlineLevel="1" x14ac:dyDescent="0.2">
      <c r="A42" t="s">
        <v>880</v>
      </c>
      <c r="B42" t="s">
        <v>911</v>
      </c>
      <c r="C42" s="1">
        <f t="shared" si="12"/>
        <v>10143</v>
      </c>
      <c r="D42" s="7">
        <f>RANK(N42,(N42:P42,Q42:AJ42))</f>
        <v>1</v>
      </c>
      <c r="E42" s="7">
        <f>RANK(O42,(N42:P42,Q42:AJ42))</f>
        <v>2</v>
      </c>
      <c r="F42" s="7">
        <f>IF(P42&gt;0,RANK(P42,(N42:P42,Q42:AJ42)),0)</f>
        <v>3</v>
      </c>
      <c r="G42" s="1">
        <f t="shared" si="1"/>
        <v>1361</v>
      </c>
      <c r="H42" s="2">
        <f t="shared" si="2"/>
        <v>0.1341812087153702</v>
      </c>
      <c r="I42" s="2"/>
      <c r="J42" s="2">
        <f t="shared" si="13"/>
        <v>0.51799270432810807</v>
      </c>
      <c r="K42" s="2">
        <f t="shared" si="14"/>
        <v>0.38381149561273786</v>
      </c>
      <c r="L42" s="2">
        <f t="shared" si="15"/>
        <v>9.504091491669131E-2</v>
      </c>
      <c r="M42" s="2">
        <f t="shared" si="16"/>
        <v>3.15488514246276E-3</v>
      </c>
      <c r="N42" s="1">
        <v>5254</v>
      </c>
      <c r="O42" s="1">
        <v>3893</v>
      </c>
      <c r="P42" s="1">
        <v>964</v>
      </c>
      <c r="R42" s="1">
        <v>8</v>
      </c>
      <c r="S42" s="1">
        <v>14</v>
      </c>
      <c r="T42" s="1">
        <v>3</v>
      </c>
      <c r="W42" s="1">
        <v>6</v>
      </c>
      <c r="Y42" s="1">
        <v>1</v>
      </c>
      <c r="AL42" s="7">
        <f>IF(Q42&gt;0,RANK(Q42,(N42:P42,Q42:AJ42)),0)</f>
        <v>0</v>
      </c>
      <c r="AM42" s="7">
        <f>IF(R42&gt;0,RANK(R42,(N42:P42,Q42:AJ42)),0)</f>
        <v>5</v>
      </c>
      <c r="AN42" s="7">
        <f>IF(S42&gt;0,RANK(S42,(N42:P42,Q42:AJ42)),0)</f>
        <v>4</v>
      </c>
      <c r="AO42" s="7">
        <f>IF(T42&gt;0,RANK(T42,(N42:P42,Q42:AJ42)),0)</f>
        <v>7</v>
      </c>
      <c r="AP42" s="2">
        <f t="shared" si="17"/>
        <v>0</v>
      </c>
      <c r="AQ42" s="2">
        <f t="shared" si="18"/>
        <v>7.8872128561569552E-4</v>
      </c>
      <c r="AR42" s="2">
        <f t="shared" si="19"/>
        <v>1.3802622498274672E-3</v>
      </c>
      <c r="AS42" s="2">
        <f t="shared" si="20"/>
        <v>2.9577048210588581E-4</v>
      </c>
      <c r="AU42" t="s">
        <v>880</v>
      </c>
      <c r="AV42" t="s">
        <v>911</v>
      </c>
      <c r="AY42" s="130">
        <v>1</v>
      </c>
      <c r="AZ42" s="131">
        <v>79</v>
      </c>
      <c r="BA42" s="132">
        <f t="shared" si="11"/>
        <v>1079</v>
      </c>
      <c r="BC42" s="7" t="s">
        <v>532</v>
      </c>
    </row>
    <row r="43" spans="1:55" hidden="1" outlineLevel="1" x14ac:dyDescent="0.2">
      <c r="A43" t="s">
        <v>881</v>
      </c>
      <c r="B43" t="s">
        <v>911</v>
      </c>
      <c r="C43" s="1">
        <f t="shared" si="12"/>
        <v>33214</v>
      </c>
      <c r="D43" s="7">
        <f>RANK(N43,(N43:P43,Q43:AJ43))</f>
        <v>2</v>
      </c>
      <c r="E43" s="7">
        <f>RANK(O43,(N43:P43,Q43:AJ43))</f>
        <v>1</v>
      </c>
      <c r="F43" s="7">
        <f>IF(P43&gt;0,RANK(P43,(N43:P43,Q43:AJ43)),0)</f>
        <v>3</v>
      </c>
      <c r="G43" s="1">
        <f t="shared" si="1"/>
        <v>5066</v>
      </c>
      <c r="H43" s="2">
        <f t="shared" si="2"/>
        <v>0.1525260432347805</v>
      </c>
      <c r="I43" s="2"/>
      <c r="J43" s="2">
        <f t="shared" si="13"/>
        <v>0.38896248569880171</v>
      </c>
      <c r="K43" s="2">
        <f t="shared" si="14"/>
        <v>0.54148852893358224</v>
      </c>
      <c r="L43" s="2">
        <f t="shared" si="15"/>
        <v>5.8680074667308964E-2</v>
      </c>
      <c r="M43" s="2">
        <f t="shared" si="16"/>
        <v>1.0868910700307148E-2</v>
      </c>
      <c r="N43" s="1">
        <v>12919</v>
      </c>
      <c r="O43" s="1">
        <v>17985</v>
      </c>
      <c r="P43" s="1">
        <v>1949</v>
      </c>
      <c r="R43" s="1">
        <v>223</v>
      </c>
      <c r="S43" s="1">
        <v>24</v>
      </c>
      <c r="T43" s="1">
        <v>36</v>
      </c>
      <c r="W43" s="1">
        <v>67</v>
      </c>
      <c r="Y43" s="1">
        <v>11</v>
      </c>
      <c r="AL43" s="7">
        <f>IF(Q43&gt;0,RANK(Q43,(N43:P43,Q43:AJ43)),0)</f>
        <v>0</v>
      </c>
      <c r="AM43" s="7">
        <f>IF(R43&gt;0,RANK(R43,(N43:P43,Q43:AJ43)),0)</f>
        <v>4</v>
      </c>
      <c r="AN43" s="7">
        <f>IF(S43&gt;0,RANK(S43,(N43:P43,Q43:AJ43)),0)</f>
        <v>7</v>
      </c>
      <c r="AO43" s="7">
        <f>IF(T43&gt;0,RANK(T43,(N43:P43,Q43:AJ43)),0)</f>
        <v>6</v>
      </c>
      <c r="AP43" s="2">
        <f t="shared" si="17"/>
        <v>0</v>
      </c>
      <c r="AQ43" s="2">
        <f t="shared" si="18"/>
        <v>6.7140362497741914E-3</v>
      </c>
      <c r="AR43" s="2">
        <f t="shared" si="19"/>
        <v>7.2258686096224485E-4</v>
      </c>
      <c r="AS43" s="2">
        <f t="shared" si="20"/>
        <v>1.0838802914433672E-3</v>
      </c>
      <c r="AU43" t="s">
        <v>881</v>
      </c>
      <c r="AV43" t="s">
        <v>911</v>
      </c>
      <c r="AW43">
        <v>3</v>
      </c>
      <c r="AY43" s="130">
        <v>1</v>
      </c>
      <c r="AZ43" s="131">
        <v>81</v>
      </c>
      <c r="BA43" s="132">
        <f t="shared" si="11"/>
        <v>1081</v>
      </c>
      <c r="BC43" s="7" t="s">
        <v>532</v>
      </c>
    </row>
    <row r="44" spans="1:55" hidden="1" outlineLevel="1" x14ac:dyDescent="0.2">
      <c r="A44" t="s">
        <v>2434</v>
      </c>
      <c r="B44" t="s">
        <v>911</v>
      </c>
      <c r="C44" s="1">
        <f t="shared" si="12"/>
        <v>20682</v>
      </c>
      <c r="D44" s="7">
        <f>RANK(N44,(N44:P44,Q44:AJ44))</f>
        <v>2</v>
      </c>
      <c r="E44" s="7">
        <f>RANK(O44,(N44:P44,Q44:AJ44))</f>
        <v>1</v>
      </c>
      <c r="F44" s="7">
        <f>IF(P44&gt;0,RANK(P44,(N44:P44,Q44:AJ44)),0)</f>
        <v>3</v>
      </c>
      <c r="G44" s="1">
        <f t="shared" si="1"/>
        <v>2817</v>
      </c>
      <c r="H44" s="2">
        <f t="shared" si="2"/>
        <v>0.13620539599651871</v>
      </c>
      <c r="I44" s="2"/>
      <c r="J44" s="2">
        <f t="shared" si="13"/>
        <v>0.38898559133546079</v>
      </c>
      <c r="K44" s="2">
        <f t="shared" si="14"/>
        <v>0.52519098733197955</v>
      </c>
      <c r="L44" s="2">
        <f t="shared" si="15"/>
        <v>8.0214679431389616E-2</v>
      </c>
      <c r="M44" s="2">
        <f t="shared" si="16"/>
        <v>5.6087419011700973E-3</v>
      </c>
      <c r="N44" s="1">
        <v>8045</v>
      </c>
      <c r="O44" s="1">
        <v>10862</v>
      </c>
      <c r="P44" s="1">
        <v>1659</v>
      </c>
      <c r="R44" s="1">
        <v>63</v>
      </c>
      <c r="S44" s="1">
        <v>26</v>
      </c>
      <c r="T44" s="1">
        <v>11</v>
      </c>
      <c r="W44" s="1">
        <v>12</v>
      </c>
      <c r="Y44" s="1">
        <v>4</v>
      </c>
      <c r="AL44" s="7">
        <f>IF(Q44&gt;0,RANK(Q44,(N44:P44,Q44:AJ44)),0)</f>
        <v>0</v>
      </c>
      <c r="AM44" s="7">
        <f>IF(R44&gt;0,RANK(R44,(N44:P44,Q44:AJ44)),0)</f>
        <v>4</v>
      </c>
      <c r="AN44" s="7">
        <f>IF(S44&gt;0,RANK(S44,(N44:P44,Q44:AJ44)),0)</f>
        <v>5</v>
      </c>
      <c r="AO44" s="7">
        <f>IF(T44&gt;0,RANK(T44,(N44:P44,Q44:AJ44)),0)</f>
        <v>7</v>
      </c>
      <c r="AP44" s="2">
        <f t="shared" si="17"/>
        <v>0</v>
      </c>
      <c r="AQ44" s="2">
        <f t="shared" si="18"/>
        <v>3.0461270670147957E-3</v>
      </c>
      <c r="AR44" s="2">
        <f t="shared" si="19"/>
        <v>1.2571318054346776E-3</v>
      </c>
      <c r="AS44" s="2">
        <f t="shared" si="20"/>
        <v>5.3186345614544047E-4</v>
      </c>
      <c r="AU44" t="s">
        <v>2434</v>
      </c>
      <c r="AV44" t="s">
        <v>911</v>
      </c>
      <c r="AW44">
        <v>5</v>
      </c>
      <c r="AY44" s="130">
        <v>1</v>
      </c>
      <c r="AZ44" s="131">
        <v>83</v>
      </c>
      <c r="BA44" s="132">
        <f t="shared" si="11"/>
        <v>1083</v>
      </c>
      <c r="BC44" s="7" t="s">
        <v>532</v>
      </c>
    </row>
    <row r="45" spans="1:55" hidden="1" outlineLevel="1" x14ac:dyDescent="0.2">
      <c r="A45" t="s">
        <v>731</v>
      </c>
      <c r="B45" t="s">
        <v>911</v>
      </c>
      <c r="C45" s="1">
        <f t="shared" si="12"/>
        <v>5441</v>
      </c>
      <c r="D45" s="7">
        <f>RANK(N45,(N45:P45,Q45:AJ45))</f>
        <v>1</v>
      </c>
      <c r="E45" s="7">
        <f>RANK(O45,(N45:P45,Q45:AJ45))</f>
        <v>2</v>
      </c>
      <c r="F45" s="7">
        <f>IF(P45&gt;0,RANK(P45,(N45:P45,Q45:AJ45)),0)</f>
        <v>3</v>
      </c>
      <c r="G45" s="1">
        <f t="shared" si="1"/>
        <v>2601</v>
      </c>
      <c r="H45" s="2">
        <f t="shared" si="2"/>
        <v>0.4780371255283955</v>
      </c>
      <c r="I45" s="2"/>
      <c r="J45" s="2">
        <f t="shared" si="13"/>
        <v>0.72964528579305277</v>
      </c>
      <c r="K45" s="2">
        <f t="shared" si="14"/>
        <v>0.25160816026465721</v>
      </c>
      <c r="L45" s="2">
        <f t="shared" si="15"/>
        <v>1.3232861606322368E-2</v>
      </c>
      <c r="M45" s="2">
        <f t="shared" si="16"/>
        <v>5.5136923359676553E-3</v>
      </c>
      <c r="N45" s="1">
        <v>3970</v>
      </c>
      <c r="O45" s="1">
        <v>1369</v>
      </c>
      <c r="P45" s="1">
        <v>72</v>
      </c>
      <c r="R45" s="1">
        <v>20</v>
      </c>
      <c r="S45" s="1">
        <v>2</v>
      </c>
      <c r="T45" s="1">
        <v>6</v>
      </c>
      <c r="W45" s="1">
        <v>0</v>
      </c>
      <c r="Y45" s="1">
        <v>2</v>
      </c>
      <c r="AL45" s="7">
        <f>IF(Q45&gt;0,RANK(Q45,(N45:P45,Q45:AJ45)),0)</f>
        <v>0</v>
      </c>
      <c r="AM45" s="7">
        <f>IF(R45&gt;0,RANK(R45,(N45:P45,Q45:AJ45)),0)</f>
        <v>4</v>
      </c>
      <c r="AN45" s="7">
        <f>IF(S45&gt;0,RANK(S45,(N45:P45,Q45:AJ45)),0)</f>
        <v>6</v>
      </c>
      <c r="AO45" s="7">
        <f>IF(T45&gt;0,RANK(T45,(N45:P45,Q45:AJ45)),0)</f>
        <v>5</v>
      </c>
      <c r="AP45" s="2">
        <f t="shared" si="17"/>
        <v>0</v>
      </c>
      <c r="AQ45" s="2">
        <f t="shared" si="18"/>
        <v>3.675794890645102E-3</v>
      </c>
      <c r="AR45" s="2">
        <f t="shared" si="19"/>
        <v>3.6757948906451017E-4</v>
      </c>
      <c r="AS45" s="2">
        <f t="shared" si="20"/>
        <v>1.1027384671935306E-3</v>
      </c>
      <c r="AU45" t="s">
        <v>731</v>
      </c>
      <c r="AV45" t="s">
        <v>911</v>
      </c>
      <c r="AW45">
        <v>7</v>
      </c>
      <c r="AY45" s="130">
        <v>1</v>
      </c>
      <c r="AZ45" s="131">
        <v>85</v>
      </c>
      <c r="BA45" s="132">
        <f t="shared" si="11"/>
        <v>1085</v>
      </c>
      <c r="BC45" s="7" t="s">
        <v>532</v>
      </c>
    </row>
    <row r="46" spans="1:55" hidden="1" outlineLevel="1" x14ac:dyDescent="0.2">
      <c r="A46" t="s">
        <v>2708</v>
      </c>
      <c r="B46" t="s">
        <v>911</v>
      </c>
      <c r="C46" s="1">
        <f t="shared" si="12"/>
        <v>8203</v>
      </c>
      <c r="D46" s="7">
        <f>RANK(N46,(N46:P46,Q46:AJ46))</f>
        <v>1</v>
      </c>
      <c r="E46" s="7">
        <f>RANK(O46,(N46:P46,Q46:AJ46))</f>
        <v>2</v>
      </c>
      <c r="F46" s="7">
        <f>IF(P46&gt;0,RANK(P46,(N46:P46,Q46:AJ46)),0)</f>
        <v>3</v>
      </c>
      <c r="G46" s="1">
        <f t="shared" si="1"/>
        <v>6031</v>
      </c>
      <c r="H46" s="2">
        <f t="shared" si="2"/>
        <v>0.73521882238205538</v>
      </c>
      <c r="I46" s="2"/>
      <c r="J46" s="2">
        <f t="shared" si="13"/>
        <v>0.85554065585761307</v>
      </c>
      <c r="K46" s="2">
        <f t="shared" si="14"/>
        <v>0.12032183347555772</v>
      </c>
      <c r="L46" s="2">
        <f t="shared" si="15"/>
        <v>1.8285992929416066E-2</v>
      </c>
      <c r="M46" s="2">
        <f t="shared" si="16"/>
        <v>5.851517737413138E-3</v>
      </c>
      <c r="N46" s="1">
        <v>7018</v>
      </c>
      <c r="O46" s="1">
        <v>987</v>
      </c>
      <c r="P46" s="1">
        <v>150</v>
      </c>
      <c r="R46" s="1">
        <v>28</v>
      </c>
      <c r="S46" s="1">
        <v>4</v>
      </c>
      <c r="T46" s="1">
        <v>8</v>
      </c>
      <c r="W46" s="1">
        <v>0</v>
      </c>
      <c r="Y46" s="1">
        <v>8</v>
      </c>
      <c r="AL46" s="7">
        <f>IF(Q46&gt;0,RANK(Q46,(N46:P46,Q46:AJ46)),0)</f>
        <v>0</v>
      </c>
      <c r="AM46" s="7">
        <f>IF(R46&gt;0,RANK(R46,(N46:P46,Q46:AJ46)),0)</f>
        <v>4</v>
      </c>
      <c r="AN46" s="7">
        <f>IF(S46&gt;0,RANK(S46,(N46:P46,Q46:AJ46)),0)</f>
        <v>7</v>
      </c>
      <c r="AO46" s="7">
        <f>IF(T46&gt;0,RANK(T46,(N46:P46,Q46:AJ46)),0)</f>
        <v>5</v>
      </c>
      <c r="AP46" s="2">
        <f t="shared" si="17"/>
        <v>0</v>
      </c>
      <c r="AQ46" s="2">
        <f t="shared" si="18"/>
        <v>3.4133853468243324E-3</v>
      </c>
      <c r="AR46" s="2">
        <f t="shared" si="19"/>
        <v>4.8762647811776181E-4</v>
      </c>
      <c r="AS46" s="2">
        <f t="shared" si="20"/>
        <v>9.7525295623552362E-4</v>
      </c>
      <c r="AU46" t="s">
        <v>2708</v>
      </c>
      <c r="AV46" t="s">
        <v>911</v>
      </c>
      <c r="AW46">
        <v>3</v>
      </c>
      <c r="AY46" s="130">
        <v>1</v>
      </c>
      <c r="AZ46" s="131">
        <v>87</v>
      </c>
      <c r="BA46" s="132">
        <f t="shared" si="11"/>
        <v>1087</v>
      </c>
      <c r="BC46" s="7" t="s">
        <v>532</v>
      </c>
    </row>
    <row r="47" spans="1:55" hidden="1" outlineLevel="1" x14ac:dyDescent="0.2">
      <c r="A47" t="s">
        <v>2709</v>
      </c>
      <c r="B47" t="s">
        <v>911</v>
      </c>
      <c r="C47" s="1">
        <f t="shared" si="12"/>
        <v>100858</v>
      </c>
      <c r="D47" s="7">
        <f>RANK(N47,(N47:P47,Q47:AJ47))</f>
        <v>2</v>
      </c>
      <c r="E47" s="7">
        <f>RANK(O47,(N47:P47,Q47:AJ47))</f>
        <v>1</v>
      </c>
      <c r="F47" s="7">
        <f>IF(P47&gt;0,RANK(P47,(N47:P47,Q47:AJ47)),0)</f>
        <v>3</v>
      </c>
      <c r="G47" s="1">
        <f t="shared" si="1"/>
        <v>8131</v>
      </c>
      <c r="H47" s="2">
        <f t="shared" si="2"/>
        <v>8.0618295028654141E-2</v>
      </c>
      <c r="I47" s="2"/>
      <c r="J47" s="2">
        <f t="shared" si="13"/>
        <v>0.41899502270518946</v>
      </c>
      <c r="K47" s="2">
        <f t="shared" si="14"/>
        <v>0.4996133177338436</v>
      </c>
      <c r="L47" s="2">
        <f t="shared" si="15"/>
        <v>7.3737333677050904E-2</v>
      </c>
      <c r="M47" s="2">
        <f t="shared" si="16"/>
        <v>7.6543258839159856E-3</v>
      </c>
      <c r="N47" s="1">
        <v>42259</v>
      </c>
      <c r="O47" s="1">
        <v>50390</v>
      </c>
      <c r="P47" s="1">
        <v>7437</v>
      </c>
      <c r="R47" s="1">
        <v>450</v>
      </c>
      <c r="S47" s="1">
        <v>194</v>
      </c>
      <c r="T47" s="1">
        <v>96</v>
      </c>
      <c r="W47" s="1">
        <v>0</v>
      </c>
      <c r="Y47" s="1">
        <v>32</v>
      </c>
      <c r="AL47" s="7">
        <f>IF(Q47&gt;0,RANK(Q47,(N47:P47,Q47:AJ47)),0)</f>
        <v>0</v>
      </c>
      <c r="AM47" s="7">
        <f>IF(R47&gt;0,RANK(R47,(N47:P47,Q47:AJ47)),0)</f>
        <v>4</v>
      </c>
      <c r="AN47" s="7">
        <f>IF(S47&gt;0,RANK(S47,(N47:P47,Q47:AJ47)),0)</f>
        <v>5</v>
      </c>
      <c r="AO47" s="7">
        <f>IF(T47&gt;0,RANK(T47,(N47:P47,Q47:AJ47)),0)</f>
        <v>6</v>
      </c>
      <c r="AP47" s="2">
        <f t="shared" si="17"/>
        <v>0</v>
      </c>
      <c r="AQ47" s="2">
        <f t="shared" si="18"/>
        <v>4.4617184556505181E-3</v>
      </c>
      <c r="AR47" s="2">
        <f t="shared" si="19"/>
        <v>1.9234964008804458E-3</v>
      </c>
      <c r="AS47" s="2">
        <f t="shared" si="20"/>
        <v>9.5183327053877727E-4</v>
      </c>
      <c r="AU47" t="s">
        <v>2709</v>
      </c>
      <c r="AV47" t="s">
        <v>911</v>
      </c>
      <c r="AW47">
        <v>5</v>
      </c>
      <c r="AY47" s="130">
        <v>1</v>
      </c>
      <c r="AZ47" s="131">
        <v>89</v>
      </c>
      <c r="BA47" s="132">
        <f t="shared" si="11"/>
        <v>1089</v>
      </c>
      <c r="BC47" s="7" t="s">
        <v>532</v>
      </c>
    </row>
    <row r="48" spans="1:55" hidden="1" outlineLevel="1" x14ac:dyDescent="0.2">
      <c r="A48" t="s">
        <v>2710</v>
      </c>
      <c r="B48" t="s">
        <v>911</v>
      </c>
      <c r="C48" s="1">
        <f t="shared" si="12"/>
        <v>9294</v>
      </c>
      <c r="D48" s="7">
        <f>RANK(N48,(N48:P48,Q48:AJ48))</f>
        <v>1</v>
      </c>
      <c r="E48" s="7">
        <f>RANK(O48,(N48:P48,Q48:AJ48))</f>
        <v>2</v>
      </c>
      <c r="F48" s="7">
        <f>IF(P48&gt;0,RANK(P48,(N48:P48,Q48:AJ48)),0)</f>
        <v>3</v>
      </c>
      <c r="G48" s="1">
        <f t="shared" si="1"/>
        <v>886</v>
      </c>
      <c r="H48" s="2">
        <f t="shared" si="2"/>
        <v>9.5330320636970084E-2</v>
      </c>
      <c r="I48" s="2"/>
      <c r="J48" s="2">
        <f t="shared" si="13"/>
        <v>0.52711426726920596</v>
      </c>
      <c r="K48" s="2">
        <f t="shared" si="14"/>
        <v>0.43178394663223585</v>
      </c>
      <c r="L48" s="2">
        <f t="shared" si="15"/>
        <v>3.6259952657628575E-2</v>
      </c>
      <c r="M48" s="2">
        <f t="shared" si="16"/>
        <v>4.841833440929616E-3</v>
      </c>
      <c r="N48" s="1">
        <v>4899</v>
      </c>
      <c r="O48" s="1">
        <v>4013</v>
      </c>
      <c r="P48" s="1">
        <v>337</v>
      </c>
      <c r="R48" s="1">
        <v>32</v>
      </c>
      <c r="S48" s="1">
        <v>2</v>
      </c>
      <c r="T48" s="1">
        <v>5</v>
      </c>
      <c r="W48" s="1">
        <v>0</v>
      </c>
      <c r="Y48" s="1">
        <v>6</v>
      </c>
      <c r="AL48" s="7">
        <f>IF(Q48&gt;0,RANK(Q48,(N48:P48,Q48:AJ48)),0)</f>
        <v>0</v>
      </c>
      <c r="AM48" s="7">
        <f>IF(R48&gt;0,RANK(R48,(N48:P48,Q48:AJ48)),0)</f>
        <v>4</v>
      </c>
      <c r="AN48" s="7">
        <f>IF(S48&gt;0,RANK(S48,(N48:P48,Q48:AJ48)),0)</f>
        <v>7</v>
      </c>
      <c r="AO48" s="7">
        <f>IF(T48&gt;0,RANK(T48,(N48:P48,Q48:AJ48)),0)</f>
        <v>6</v>
      </c>
      <c r="AP48" s="2">
        <f t="shared" si="17"/>
        <v>0</v>
      </c>
      <c r="AQ48" s="2">
        <f t="shared" si="18"/>
        <v>3.4430815579944052E-3</v>
      </c>
      <c r="AR48" s="2">
        <f t="shared" si="19"/>
        <v>2.1519259737465033E-4</v>
      </c>
      <c r="AS48" s="2">
        <f t="shared" si="20"/>
        <v>5.3798149343662574E-4</v>
      </c>
      <c r="AU48" t="s">
        <v>2710</v>
      </c>
      <c r="AV48" t="s">
        <v>911</v>
      </c>
      <c r="AW48">
        <v>7</v>
      </c>
      <c r="AY48" s="130">
        <v>1</v>
      </c>
      <c r="AZ48" s="131">
        <v>91</v>
      </c>
      <c r="BA48" s="132">
        <f t="shared" si="11"/>
        <v>1091</v>
      </c>
      <c r="BC48" s="7" t="s">
        <v>532</v>
      </c>
    </row>
    <row r="49" spans="1:55" hidden="1" outlineLevel="1" x14ac:dyDescent="0.2">
      <c r="A49" t="s">
        <v>1066</v>
      </c>
      <c r="B49" t="s">
        <v>911</v>
      </c>
      <c r="C49" s="1">
        <f t="shared" si="12"/>
        <v>10830</v>
      </c>
      <c r="D49" s="7">
        <f>RANK(N49,(N49:P49,Q49:AJ49))</f>
        <v>1</v>
      </c>
      <c r="E49" s="7">
        <f>RANK(O49,(N49:P49,Q49:AJ49))</f>
        <v>2</v>
      </c>
      <c r="F49" s="7">
        <f>IF(P49&gt;0,RANK(P49,(N49:P49,Q49:AJ49)),0)</f>
        <v>3</v>
      </c>
      <c r="G49" s="1">
        <f t="shared" si="1"/>
        <v>307</v>
      </c>
      <c r="H49" s="2">
        <f t="shared" si="2"/>
        <v>2.8347183748845799E-2</v>
      </c>
      <c r="I49" s="2"/>
      <c r="J49" s="2">
        <f t="shared" si="13"/>
        <v>0.4662049861495845</v>
      </c>
      <c r="K49" s="2">
        <f t="shared" si="14"/>
        <v>0.43785780240073868</v>
      </c>
      <c r="L49" s="2">
        <f t="shared" si="15"/>
        <v>9.039704524469068E-2</v>
      </c>
      <c r="M49" s="2">
        <f t="shared" si="16"/>
        <v>5.5401662049861383E-3</v>
      </c>
      <c r="N49" s="1">
        <v>5049</v>
      </c>
      <c r="O49" s="1">
        <v>4742</v>
      </c>
      <c r="P49" s="1">
        <v>979</v>
      </c>
      <c r="R49" s="1">
        <v>9</v>
      </c>
      <c r="S49" s="1">
        <v>33</v>
      </c>
      <c r="T49" s="1">
        <v>8</v>
      </c>
      <c r="W49" s="1">
        <v>6</v>
      </c>
      <c r="Y49" s="1">
        <v>4</v>
      </c>
      <c r="AL49" s="7">
        <f>IF(Q49&gt;0,RANK(Q49,(N49:P49,Q49:AJ49)),0)</f>
        <v>0</v>
      </c>
      <c r="AM49" s="7">
        <f>IF(R49&gt;0,RANK(R49,(N49:P49,Q49:AJ49)),0)</f>
        <v>5</v>
      </c>
      <c r="AN49" s="7">
        <f>IF(S49&gt;0,RANK(S49,(N49:P49,Q49:AJ49)),0)</f>
        <v>4</v>
      </c>
      <c r="AO49" s="7">
        <f>IF(T49&gt;0,RANK(T49,(N49:P49,Q49:AJ49)),0)</f>
        <v>6</v>
      </c>
      <c r="AP49" s="2">
        <f t="shared" si="17"/>
        <v>0</v>
      </c>
      <c r="AQ49" s="2">
        <f t="shared" si="18"/>
        <v>8.310249307479224E-4</v>
      </c>
      <c r="AR49" s="2">
        <f t="shared" si="19"/>
        <v>3.0470914127423824E-3</v>
      </c>
      <c r="AS49" s="2">
        <f t="shared" si="20"/>
        <v>7.3868882733148656E-4</v>
      </c>
      <c r="AU49" t="s">
        <v>1066</v>
      </c>
      <c r="AV49" t="s">
        <v>911</v>
      </c>
      <c r="AW49">
        <v>4</v>
      </c>
      <c r="AY49" s="130">
        <v>1</v>
      </c>
      <c r="AZ49" s="131">
        <v>93</v>
      </c>
      <c r="BA49" s="132">
        <f t="shared" si="11"/>
        <v>1093</v>
      </c>
      <c r="BC49" s="7" t="s">
        <v>532</v>
      </c>
    </row>
    <row r="50" spans="1:55" hidden="1" outlineLevel="1" x14ac:dyDescent="0.2">
      <c r="A50" t="s">
        <v>2445</v>
      </c>
      <c r="B50" t="s">
        <v>911</v>
      </c>
      <c r="C50" s="1">
        <f t="shared" si="12"/>
        <v>23300</v>
      </c>
      <c r="D50" s="7">
        <f>RANK(N50,(N50:P50,Q50:AJ50))</f>
        <v>2</v>
      </c>
      <c r="E50" s="7">
        <f>RANK(O50,(N50:P50,Q50:AJ50))</f>
        <v>1</v>
      </c>
      <c r="F50" s="7">
        <f>IF(P50&gt;0,RANK(P50,(N50:P50,Q50:AJ50)),0)</f>
        <v>3</v>
      </c>
      <c r="G50" s="1">
        <f t="shared" si="1"/>
        <v>3601</v>
      </c>
      <c r="H50" s="2">
        <f t="shared" si="2"/>
        <v>0.15454935622317598</v>
      </c>
      <c r="I50" s="2"/>
      <c r="J50" s="2">
        <f t="shared" si="13"/>
        <v>0.37433476394849785</v>
      </c>
      <c r="K50" s="2">
        <f t="shared" si="14"/>
        <v>0.52888412017167385</v>
      </c>
      <c r="L50" s="2">
        <f t="shared" si="15"/>
        <v>9.2274678111587988E-2</v>
      </c>
      <c r="M50" s="2">
        <f t="shared" si="16"/>
        <v>4.5064377682403067E-3</v>
      </c>
      <c r="N50" s="1">
        <v>8722</v>
      </c>
      <c r="O50" s="1">
        <v>12323</v>
      </c>
      <c r="P50" s="1">
        <v>2150</v>
      </c>
      <c r="R50" s="1">
        <v>64</v>
      </c>
      <c r="S50" s="1">
        <v>16</v>
      </c>
      <c r="T50" s="1">
        <v>13</v>
      </c>
      <c r="W50" s="1">
        <v>9</v>
      </c>
      <c r="Y50" s="1">
        <v>3</v>
      </c>
      <c r="AL50" s="7">
        <f>IF(Q50&gt;0,RANK(Q50,(N50:P50,Q50:AJ50)),0)</f>
        <v>0</v>
      </c>
      <c r="AM50" s="7">
        <f>IF(R50&gt;0,RANK(R50,(N50:P50,Q50:AJ50)),0)</f>
        <v>4</v>
      </c>
      <c r="AN50" s="7">
        <f>IF(S50&gt;0,RANK(S50,(N50:P50,Q50:AJ50)),0)</f>
        <v>5</v>
      </c>
      <c r="AO50" s="7">
        <f>IF(T50&gt;0,RANK(T50,(N50:P50,Q50:AJ50)),0)</f>
        <v>6</v>
      </c>
      <c r="AP50" s="2">
        <f t="shared" si="17"/>
        <v>0</v>
      </c>
      <c r="AQ50" s="2">
        <f t="shared" si="18"/>
        <v>2.7467811158798285E-3</v>
      </c>
      <c r="AR50" s="2">
        <f t="shared" si="19"/>
        <v>6.8669527896995713E-4</v>
      </c>
      <c r="AS50" s="2">
        <f t="shared" si="20"/>
        <v>5.5793991416309009E-4</v>
      </c>
      <c r="AU50" t="s">
        <v>2445</v>
      </c>
      <c r="AV50" t="s">
        <v>911</v>
      </c>
      <c r="AW50">
        <v>4</v>
      </c>
      <c r="AY50" s="130">
        <v>1</v>
      </c>
      <c r="AZ50" s="131">
        <v>95</v>
      </c>
      <c r="BA50" s="132">
        <f t="shared" si="11"/>
        <v>1095</v>
      </c>
      <c r="BC50" s="7" t="s">
        <v>532</v>
      </c>
    </row>
    <row r="51" spans="1:55" hidden="1" outlineLevel="1" x14ac:dyDescent="0.2">
      <c r="A51" t="s">
        <v>2128</v>
      </c>
      <c r="B51" t="s">
        <v>911</v>
      </c>
      <c r="C51" s="1">
        <f t="shared" si="12"/>
        <v>130103</v>
      </c>
      <c r="D51" s="7">
        <f>RANK(N51,(N51:P51,Q51:AJ51))</f>
        <v>2</v>
      </c>
      <c r="E51" s="7">
        <f>RANK(O51,(N51:P51,Q51:AJ51))</f>
        <v>1</v>
      </c>
      <c r="F51" s="7">
        <f>IF(P51&gt;0,RANK(P51,(N51:P51,Q51:AJ51)),0)</f>
        <v>3</v>
      </c>
      <c r="G51" s="1">
        <f t="shared" si="1"/>
        <v>12026</v>
      </c>
      <c r="H51" s="2">
        <f t="shared" si="2"/>
        <v>9.2434455777345645E-2</v>
      </c>
      <c r="I51" s="2"/>
      <c r="J51" s="2">
        <f t="shared" si="13"/>
        <v>0.42081274067469621</v>
      </c>
      <c r="K51" s="2">
        <f t="shared" si="14"/>
        <v>0.51324719645204187</v>
      </c>
      <c r="L51" s="2">
        <f t="shared" si="15"/>
        <v>5.8069375802248989E-2</v>
      </c>
      <c r="M51" s="2">
        <f t="shared" si="16"/>
        <v>7.8706870710129398E-3</v>
      </c>
      <c r="N51" s="1">
        <v>54749</v>
      </c>
      <c r="O51" s="1">
        <v>66775</v>
      </c>
      <c r="P51" s="1">
        <v>7555</v>
      </c>
      <c r="R51" s="1">
        <v>555</v>
      </c>
      <c r="S51" s="1">
        <v>111</v>
      </c>
      <c r="T51" s="1">
        <v>168</v>
      </c>
      <c r="W51" s="1">
        <v>154</v>
      </c>
      <c r="Y51" s="1">
        <v>36</v>
      </c>
      <c r="AL51" s="7">
        <f>IF(Q51&gt;0,RANK(Q51,(N51:P51,Q51:AJ51)),0)</f>
        <v>0</v>
      </c>
      <c r="AM51" s="7">
        <f>IF(R51&gt;0,RANK(R51,(N51:P51,Q51:AJ51)),0)</f>
        <v>4</v>
      </c>
      <c r="AN51" s="7">
        <f>IF(S51&gt;0,RANK(S51,(N51:P51,Q51:AJ51)),0)</f>
        <v>7</v>
      </c>
      <c r="AO51" s="7">
        <f>IF(T51&gt;0,RANK(T51,(N51:P51,Q51:AJ51)),0)</f>
        <v>5</v>
      </c>
      <c r="AP51" s="2">
        <f t="shared" si="17"/>
        <v>0</v>
      </c>
      <c r="AQ51" s="2">
        <f t="shared" si="18"/>
        <v>4.2658509027462856E-3</v>
      </c>
      <c r="AR51" s="2">
        <f t="shared" si="19"/>
        <v>8.5317018054925718E-4</v>
      </c>
      <c r="AS51" s="2">
        <f t="shared" si="20"/>
        <v>1.2912845975880649E-3</v>
      </c>
      <c r="AU51" t="s">
        <v>2128</v>
      </c>
      <c r="AV51" t="s">
        <v>911</v>
      </c>
      <c r="AW51">
        <v>1</v>
      </c>
      <c r="AY51" s="130">
        <v>1</v>
      </c>
      <c r="AZ51" s="131">
        <v>97</v>
      </c>
      <c r="BA51" s="132">
        <f t="shared" si="11"/>
        <v>1097</v>
      </c>
      <c r="BC51" s="7" t="s">
        <v>532</v>
      </c>
    </row>
    <row r="52" spans="1:55" hidden="1" outlineLevel="1" x14ac:dyDescent="0.2">
      <c r="A52" t="s">
        <v>2129</v>
      </c>
      <c r="B52" t="s">
        <v>911</v>
      </c>
      <c r="C52" s="1">
        <f t="shared" si="12"/>
        <v>8698</v>
      </c>
      <c r="D52" s="7">
        <f>RANK(N52,(N52:P52,Q52:AJ52))</f>
        <v>2</v>
      </c>
      <c r="E52" s="7">
        <f>RANK(O52,(N52:P52,Q52:AJ52))</f>
        <v>1</v>
      </c>
      <c r="F52" s="7">
        <f>IF(P52&gt;0,RANK(P52,(N52:P52,Q52:AJ52)),0)</f>
        <v>3</v>
      </c>
      <c r="G52" s="1">
        <f t="shared" si="1"/>
        <v>567</v>
      </c>
      <c r="H52" s="2">
        <f t="shared" si="2"/>
        <v>6.5187399402161422E-2</v>
      </c>
      <c r="I52" s="2"/>
      <c r="J52" s="2">
        <f t="shared" si="13"/>
        <v>0.4386065762244194</v>
      </c>
      <c r="K52" s="2">
        <f t="shared" si="14"/>
        <v>0.50379397562658079</v>
      </c>
      <c r="L52" s="2">
        <f t="shared" si="15"/>
        <v>5.5874913773281215E-2</v>
      </c>
      <c r="M52" s="2">
        <f t="shared" si="16"/>
        <v>1.7245343757186504E-3</v>
      </c>
      <c r="N52" s="1">
        <v>3815</v>
      </c>
      <c r="O52" s="1">
        <v>4382</v>
      </c>
      <c r="P52" s="1">
        <v>486</v>
      </c>
      <c r="R52" s="1">
        <v>7</v>
      </c>
      <c r="S52" s="1">
        <v>3</v>
      </c>
      <c r="T52" s="1">
        <v>1</v>
      </c>
      <c r="W52" s="1">
        <v>2</v>
      </c>
      <c r="Y52" s="1">
        <v>2</v>
      </c>
      <c r="AL52" s="7">
        <f>IF(Q52&gt;0,RANK(Q52,(N52:P52,Q52:AJ52)),0)</f>
        <v>0</v>
      </c>
      <c r="AM52" s="7">
        <f>IF(R52&gt;0,RANK(R52,(N52:P52,Q52:AJ52)),0)</f>
        <v>4</v>
      </c>
      <c r="AN52" s="7">
        <f>IF(S52&gt;0,RANK(S52,(N52:P52,Q52:AJ52)),0)</f>
        <v>5</v>
      </c>
      <c r="AO52" s="7">
        <f>IF(T52&gt;0,RANK(T52,(N52:P52,Q52:AJ52)),0)</f>
        <v>8</v>
      </c>
      <c r="AP52" s="2">
        <f t="shared" si="17"/>
        <v>0</v>
      </c>
      <c r="AQ52" s="2">
        <f t="shared" si="18"/>
        <v>8.0478270866865943E-4</v>
      </c>
      <c r="AR52" s="2">
        <f t="shared" si="19"/>
        <v>3.4490687514371121E-4</v>
      </c>
      <c r="AS52" s="2">
        <f t="shared" si="20"/>
        <v>1.1496895838123707E-4</v>
      </c>
      <c r="AU52" t="s">
        <v>2129</v>
      </c>
      <c r="AV52" t="s">
        <v>911</v>
      </c>
      <c r="AW52">
        <v>1</v>
      </c>
      <c r="AY52" s="130">
        <v>1</v>
      </c>
      <c r="AZ52" s="131">
        <v>99</v>
      </c>
      <c r="BA52" s="132">
        <f t="shared" si="11"/>
        <v>1099</v>
      </c>
      <c r="BC52" s="7" t="s">
        <v>532</v>
      </c>
    </row>
    <row r="53" spans="1:55" hidden="1" outlineLevel="1" x14ac:dyDescent="0.2">
      <c r="A53" t="s">
        <v>961</v>
      </c>
      <c r="B53" t="s">
        <v>911</v>
      </c>
      <c r="C53" s="1">
        <f t="shared" si="12"/>
        <v>78744</v>
      </c>
      <c r="D53" s="7">
        <f>RANK(N53,(N53:P53,Q53:AJ53))</f>
        <v>1</v>
      </c>
      <c r="E53" s="7">
        <f>RANK(O53,(N53:P53,Q53:AJ53))</f>
        <v>2</v>
      </c>
      <c r="F53" s="7">
        <f>IF(P53&gt;0,RANK(P53,(N53:P53,Q53:AJ53)),0)</f>
        <v>3</v>
      </c>
      <c r="G53" s="1">
        <f t="shared" si="1"/>
        <v>598</v>
      </c>
      <c r="H53" s="2">
        <f t="shared" si="2"/>
        <v>7.5942294016052014E-3</v>
      </c>
      <c r="I53" s="2"/>
      <c r="J53" s="2">
        <f t="shared" si="13"/>
        <v>0.48742761353245961</v>
      </c>
      <c r="K53" s="2">
        <f t="shared" si="14"/>
        <v>0.47983338413085441</v>
      </c>
      <c r="L53" s="2">
        <f t="shared" si="15"/>
        <v>2.5855938230214367E-2</v>
      </c>
      <c r="M53" s="2">
        <f t="shared" si="16"/>
        <v>6.8830641064716626E-3</v>
      </c>
      <c r="N53" s="1">
        <v>38382</v>
      </c>
      <c r="O53" s="1">
        <v>37784</v>
      </c>
      <c r="P53" s="1">
        <v>2036</v>
      </c>
      <c r="R53" s="1">
        <v>357</v>
      </c>
      <c r="S53" s="1">
        <v>31</v>
      </c>
      <c r="T53" s="1">
        <v>84</v>
      </c>
      <c r="W53" s="1">
        <v>48</v>
      </c>
      <c r="Y53" s="1">
        <v>22</v>
      </c>
      <c r="AL53" s="7">
        <f>IF(Q53&gt;0,RANK(Q53,(N53:P53,Q53:AJ53)),0)</f>
        <v>0</v>
      </c>
      <c r="AM53" s="7">
        <f>IF(R53&gt;0,RANK(R53,(N53:P53,Q53:AJ53)),0)</f>
        <v>4</v>
      </c>
      <c r="AN53" s="7">
        <f>IF(S53&gt;0,RANK(S53,(N53:P53,Q53:AJ53)),0)</f>
        <v>7</v>
      </c>
      <c r="AO53" s="7">
        <f>IF(T53&gt;0,RANK(T53,(N53:P53,Q53:AJ53)),0)</f>
        <v>5</v>
      </c>
      <c r="AP53" s="2">
        <f t="shared" si="17"/>
        <v>0</v>
      </c>
      <c r="AQ53" s="2">
        <f t="shared" si="18"/>
        <v>4.5336787564766836E-3</v>
      </c>
      <c r="AR53" s="2">
        <f t="shared" si="19"/>
        <v>3.936807883775272E-4</v>
      </c>
      <c r="AS53" s="2">
        <f t="shared" si="20"/>
        <v>1.0667479427003963E-3</v>
      </c>
      <c r="AU53" t="s">
        <v>961</v>
      </c>
      <c r="AV53" t="s">
        <v>911</v>
      </c>
      <c r="AY53" s="130">
        <v>1</v>
      </c>
      <c r="AZ53" s="131">
        <v>101</v>
      </c>
      <c r="BA53" s="132">
        <f t="shared" si="11"/>
        <v>1101</v>
      </c>
      <c r="BC53" s="7" t="s">
        <v>532</v>
      </c>
    </row>
    <row r="54" spans="1:55" hidden="1" outlineLevel="1" x14ac:dyDescent="0.2">
      <c r="A54" t="s">
        <v>1305</v>
      </c>
      <c r="B54" t="s">
        <v>911</v>
      </c>
      <c r="C54" s="1">
        <f t="shared" si="12"/>
        <v>40013</v>
      </c>
      <c r="D54" s="7">
        <f>RANK(N54,(N54:P54,Q54:AJ54))</f>
        <v>2</v>
      </c>
      <c r="E54" s="7">
        <f>RANK(O54,(N54:P54,Q54:AJ54))</f>
        <v>1</v>
      </c>
      <c r="F54" s="7">
        <f>IF(P54&gt;0,RANK(P54,(N54:P54,Q54:AJ54)),0)</f>
        <v>3</v>
      </c>
      <c r="G54" s="1">
        <f t="shared" si="1"/>
        <v>7149</v>
      </c>
      <c r="H54" s="2">
        <f t="shared" si="2"/>
        <v>0.17866693324669483</v>
      </c>
      <c r="I54" s="2"/>
      <c r="J54" s="2">
        <f t="shared" si="13"/>
        <v>0.36528128358283557</v>
      </c>
      <c r="K54" s="2">
        <f t="shared" si="14"/>
        <v>0.54394821682953043</v>
      </c>
      <c r="L54" s="2">
        <f t="shared" si="15"/>
        <v>8.3672806337940164E-2</v>
      </c>
      <c r="M54" s="2">
        <f t="shared" si="16"/>
        <v>7.0976932496937817E-3</v>
      </c>
      <c r="N54" s="1">
        <v>14616</v>
      </c>
      <c r="O54" s="1">
        <v>21765</v>
      </c>
      <c r="P54" s="1">
        <v>3348</v>
      </c>
      <c r="R54" s="1">
        <v>121</v>
      </c>
      <c r="S54" s="1">
        <v>88</v>
      </c>
      <c r="T54" s="1">
        <v>21</v>
      </c>
      <c r="W54" s="1">
        <v>37</v>
      </c>
      <c r="Y54" s="1">
        <v>17</v>
      </c>
      <c r="AL54" s="7">
        <f>IF(Q54&gt;0,RANK(Q54,(N54:P54,Q54:AJ54)),0)</f>
        <v>0</v>
      </c>
      <c r="AM54" s="7">
        <f>IF(R54&gt;0,RANK(R54,(N54:P54,Q54:AJ54)),0)</f>
        <v>4</v>
      </c>
      <c r="AN54" s="7">
        <f>IF(S54&gt;0,RANK(S54,(N54:P54,Q54:AJ54)),0)</f>
        <v>5</v>
      </c>
      <c r="AO54" s="7">
        <f>IF(T54&gt;0,RANK(T54,(N54:P54,Q54:AJ54)),0)</f>
        <v>7</v>
      </c>
      <c r="AP54" s="2">
        <f t="shared" si="17"/>
        <v>0</v>
      </c>
      <c r="AQ54" s="2">
        <f t="shared" si="18"/>
        <v>3.024017194411816E-3</v>
      </c>
      <c r="AR54" s="2">
        <f t="shared" si="19"/>
        <v>2.1992852322995026E-3</v>
      </c>
      <c r="AS54" s="2">
        <f t="shared" si="20"/>
        <v>5.2482943043510855E-4</v>
      </c>
      <c r="AU54" t="s">
        <v>1305</v>
      </c>
      <c r="AV54" t="s">
        <v>911</v>
      </c>
      <c r="AW54">
        <v>5</v>
      </c>
      <c r="AY54" s="130">
        <v>1</v>
      </c>
      <c r="AZ54" s="131">
        <v>103</v>
      </c>
      <c r="BA54" s="132">
        <f t="shared" si="11"/>
        <v>1103</v>
      </c>
      <c r="BC54" s="7" t="s">
        <v>532</v>
      </c>
    </row>
    <row r="55" spans="1:55" hidden="1" outlineLevel="1" x14ac:dyDescent="0.2">
      <c r="A55" t="s">
        <v>1701</v>
      </c>
      <c r="B55" t="s">
        <v>911</v>
      </c>
      <c r="C55" s="1">
        <f t="shared" si="12"/>
        <v>5903</v>
      </c>
      <c r="D55" s="7">
        <f>RANK(N55,(N55:P55,Q55:AJ55))</f>
        <v>1</v>
      </c>
      <c r="E55" s="7">
        <f>RANK(O55,(N55:P55,Q55:AJ55))</f>
        <v>2</v>
      </c>
      <c r="F55" s="7">
        <f>IF(P55&gt;0,RANK(P55,(N55:P55,Q55:AJ55)),0)</f>
        <v>3</v>
      </c>
      <c r="G55" s="1">
        <f t="shared" si="1"/>
        <v>2350</v>
      </c>
      <c r="H55" s="2">
        <f t="shared" si="2"/>
        <v>0.39810265966457731</v>
      </c>
      <c r="I55" s="2"/>
      <c r="J55" s="2">
        <f t="shared" si="13"/>
        <v>0.68660003388107738</v>
      </c>
      <c r="K55" s="2">
        <f t="shared" si="14"/>
        <v>0.28849737421650007</v>
      </c>
      <c r="L55" s="2">
        <f t="shared" si="15"/>
        <v>2.0159241063865831E-2</v>
      </c>
      <c r="M55" s="2">
        <f t="shared" si="16"/>
        <v>4.7433508385567244E-3</v>
      </c>
      <c r="N55" s="1">
        <v>4053</v>
      </c>
      <c r="O55" s="1">
        <v>1703</v>
      </c>
      <c r="P55" s="1">
        <v>119</v>
      </c>
      <c r="R55" s="1">
        <v>21</v>
      </c>
      <c r="S55" s="1">
        <v>3</v>
      </c>
      <c r="W55" s="1">
        <v>2</v>
      </c>
      <c r="Y55" s="1">
        <v>2</v>
      </c>
      <c r="AL55" s="7">
        <f>IF(Q55&gt;0,RANK(Q55,(N55:P55,Q55:AJ55)),0)</f>
        <v>0</v>
      </c>
      <c r="AM55" s="7">
        <f>IF(R55&gt;0,RANK(R55,(N55:P55,Q55:AJ55)),0)</f>
        <v>4</v>
      </c>
      <c r="AN55" s="7">
        <f>IF(S55&gt;0,RANK(S55,(N55:P55,Q55:AJ55)),0)</f>
        <v>5</v>
      </c>
      <c r="AO55" s="7">
        <f>IF(T55&gt;0,RANK(T55,(N55:P55,Q55:AJ55)),0)</f>
        <v>0</v>
      </c>
      <c r="AP55" s="2">
        <f t="shared" si="17"/>
        <v>0</v>
      </c>
      <c r="AQ55" s="2">
        <f t="shared" si="18"/>
        <v>3.5575131289174995E-3</v>
      </c>
      <c r="AR55" s="2">
        <f t="shared" si="19"/>
        <v>5.0821616127392848E-4</v>
      </c>
      <c r="AS55" s="2">
        <f t="shared" si="20"/>
        <v>0</v>
      </c>
      <c r="AU55" t="s">
        <v>1701</v>
      </c>
      <c r="AV55" t="s">
        <v>911</v>
      </c>
      <c r="AW55">
        <v>7</v>
      </c>
      <c r="AY55" s="130">
        <v>1</v>
      </c>
      <c r="AZ55" s="131">
        <v>105</v>
      </c>
      <c r="BA55" s="132">
        <f t="shared" si="11"/>
        <v>1105</v>
      </c>
      <c r="BC55" s="7" t="s">
        <v>532</v>
      </c>
    </row>
    <row r="56" spans="1:55" hidden="1" outlineLevel="1" x14ac:dyDescent="0.2">
      <c r="A56" t="s">
        <v>1571</v>
      </c>
      <c r="B56" t="s">
        <v>911</v>
      </c>
      <c r="C56" s="1">
        <f t="shared" si="12"/>
        <v>7773</v>
      </c>
      <c r="D56" s="7">
        <f>RANK(N56,(N56:P56,Q56:AJ56))</f>
        <v>1</v>
      </c>
      <c r="E56" s="7">
        <f>RANK(O56,(N56:P56,Q56:AJ56))</f>
        <v>2</v>
      </c>
      <c r="F56" s="7">
        <f>IF(P56&gt;0,RANK(P56,(N56:P56,Q56:AJ56)),0)</f>
        <v>3</v>
      </c>
      <c r="G56" s="1">
        <f t="shared" si="1"/>
        <v>696</v>
      </c>
      <c r="H56" s="2">
        <f t="shared" si="2"/>
        <v>8.9540717869548439E-2</v>
      </c>
      <c r="I56" s="2"/>
      <c r="J56" s="2">
        <f t="shared" si="13"/>
        <v>0.51691753505724947</v>
      </c>
      <c r="K56" s="2">
        <f t="shared" si="14"/>
        <v>0.42737681718770104</v>
      </c>
      <c r="L56" s="2">
        <f t="shared" si="15"/>
        <v>5.1846134053775889E-2</v>
      </c>
      <c r="M56" s="2">
        <f t="shared" si="16"/>
        <v>3.8595137012736036E-3</v>
      </c>
      <c r="N56" s="1">
        <v>4018</v>
      </c>
      <c r="O56" s="1">
        <v>3322</v>
      </c>
      <c r="P56" s="1">
        <v>403</v>
      </c>
      <c r="R56" s="1">
        <v>15</v>
      </c>
      <c r="S56" s="1">
        <v>5</v>
      </c>
      <c r="T56" s="1">
        <v>4</v>
      </c>
      <c r="W56" s="1">
        <v>1</v>
      </c>
      <c r="Y56" s="1">
        <v>5</v>
      </c>
      <c r="AL56" s="7">
        <f>IF(Q56&gt;0,RANK(Q56,(N56:P56,Q56:AJ56)),0)</f>
        <v>0</v>
      </c>
      <c r="AM56" s="7">
        <f>IF(R56&gt;0,RANK(R56,(N56:P56,Q56:AJ56)),0)</f>
        <v>4</v>
      </c>
      <c r="AN56" s="7">
        <f>IF(S56&gt;0,RANK(S56,(N56:P56,Q56:AJ56)),0)</f>
        <v>5</v>
      </c>
      <c r="AO56" s="7">
        <f>IF(T56&gt;0,RANK(T56,(N56:P56,Q56:AJ56)),0)</f>
        <v>7</v>
      </c>
      <c r="AP56" s="2">
        <f t="shared" si="17"/>
        <v>0</v>
      </c>
      <c r="AQ56" s="2">
        <f t="shared" si="18"/>
        <v>1.9297568506368198E-3</v>
      </c>
      <c r="AR56" s="2">
        <f t="shared" si="19"/>
        <v>6.4325228354560656E-4</v>
      </c>
      <c r="AS56" s="2">
        <f t="shared" si="20"/>
        <v>5.1460182683648529E-4</v>
      </c>
      <c r="AU56" t="s">
        <v>1571</v>
      </c>
      <c r="AV56" t="s">
        <v>911</v>
      </c>
      <c r="AY56" s="130">
        <v>1</v>
      </c>
      <c r="AZ56" s="131">
        <v>107</v>
      </c>
      <c r="BA56" s="132">
        <f t="shared" si="11"/>
        <v>1107</v>
      </c>
      <c r="BC56" s="7" t="s">
        <v>532</v>
      </c>
    </row>
    <row r="57" spans="1:55" hidden="1" outlineLevel="1" x14ac:dyDescent="0.2">
      <c r="A57" t="s">
        <v>1572</v>
      </c>
      <c r="B57" t="s">
        <v>911</v>
      </c>
      <c r="C57" s="1">
        <f t="shared" si="12"/>
        <v>10341</v>
      </c>
      <c r="D57" s="7">
        <f>RANK(N57,(N57:P57,Q57:AJ57))</f>
        <v>2</v>
      </c>
      <c r="E57" s="7">
        <f>RANK(O57,(N57:P57,Q57:AJ57))</f>
        <v>1</v>
      </c>
      <c r="F57" s="7">
        <f>IF(P57&gt;0,RANK(P57,(N57:P57,Q57:AJ57)),0)</f>
        <v>3</v>
      </c>
      <c r="G57" s="1">
        <f t="shared" si="1"/>
        <v>767</v>
      </c>
      <c r="H57" s="2">
        <f t="shared" si="2"/>
        <v>7.4170776520645978E-2</v>
      </c>
      <c r="I57" s="2"/>
      <c r="J57" s="2">
        <f t="shared" si="13"/>
        <v>0.43651484382554878</v>
      </c>
      <c r="K57" s="2">
        <f t="shared" si="14"/>
        <v>0.5106856203461948</v>
      </c>
      <c r="L57" s="2">
        <f t="shared" si="15"/>
        <v>4.8641330625664829E-2</v>
      </c>
      <c r="M57" s="2">
        <f t="shared" si="16"/>
        <v>4.158205202591532E-3</v>
      </c>
      <c r="N57" s="1">
        <v>4514</v>
      </c>
      <c r="O57" s="1">
        <v>5281</v>
      </c>
      <c r="P57" s="1">
        <v>503</v>
      </c>
      <c r="R57" s="1">
        <v>17</v>
      </c>
      <c r="S57" s="1">
        <v>10</v>
      </c>
      <c r="T57" s="1">
        <v>5</v>
      </c>
      <c r="W57" s="1">
        <v>8</v>
      </c>
      <c r="Y57" s="1">
        <v>3</v>
      </c>
      <c r="AL57" s="7">
        <f>IF(Q57&gt;0,RANK(Q57,(N57:P57,Q57:AJ57)),0)</f>
        <v>0</v>
      </c>
      <c r="AM57" s="7">
        <f>IF(R57&gt;0,RANK(R57,(N57:P57,Q57:AJ57)),0)</f>
        <v>4</v>
      </c>
      <c r="AN57" s="7">
        <f>IF(S57&gt;0,RANK(S57,(N57:P57,Q57:AJ57)),0)</f>
        <v>5</v>
      </c>
      <c r="AO57" s="7">
        <f>IF(T57&gt;0,RANK(T57,(N57:P57,Q57:AJ57)),0)</f>
        <v>7</v>
      </c>
      <c r="AP57" s="2">
        <f t="shared" si="17"/>
        <v>0</v>
      </c>
      <c r="AQ57" s="2">
        <f t="shared" si="18"/>
        <v>1.6439415917222705E-3</v>
      </c>
      <c r="AR57" s="2">
        <f t="shared" si="19"/>
        <v>9.6702446571898272E-4</v>
      </c>
      <c r="AS57" s="2">
        <f t="shared" si="20"/>
        <v>4.8351223285949136E-4</v>
      </c>
      <c r="AU57" t="s">
        <v>1572</v>
      </c>
      <c r="AV57" t="s">
        <v>911</v>
      </c>
      <c r="AW57">
        <v>2</v>
      </c>
      <c r="AY57" s="130">
        <v>1</v>
      </c>
      <c r="AZ57" s="131">
        <v>109</v>
      </c>
      <c r="BA57" s="132">
        <f t="shared" si="11"/>
        <v>1109</v>
      </c>
      <c r="BC57" s="7" t="s">
        <v>532</v>
      </c>
    </row>
    <row r="58" spans="1:55" hidden="1" outlineLevel="1" x14ac:dyDescent="0.2">
      <c r="A58" t="s">
        <v>1573</v>
      </c>
      <c r="B58" t="s">
        <v>911</v>
      </c>
      <c r="C58" s="1">
        <f t="shared" si="12"/>
        <v>6969</v>
      </c>
      <c r="D58" s="7">
        <f>RANK(N58,(N58:P58,Q58:AJ58))</f>
        <v>2</v>
      </c>
      <c r="E58" s="7">
        <f>RANK(O58,(N58:P58,Q58:AJ58))</f>
        <v>1</v>
      </c>
      <c r="F58" s="7">
        <f>IF(P58&gt;0,RANK(P58,(N58:P58,Q58:AJ58)),0)</f>
        <v>3</v>
      </c>
      <c r="G58" s="1">
        <f t="shared" si="1"/>
        <v>281</v>
      </c>
      <c r="H58" s="2">
        <f t="shared" si="2"/>
        <v>4.0321423446692498E-2</v>
      </c>
      <c r="I58" s="2"/>
      <c r="J58" s="2">
        <f t="shared" si="13"/>
        <v>0.4337781604247381</v>
      </c>
      <c r="K58" s="2">
        <f t="shared" si="14"/>
        <v>0.47409958387143064</v>
      </c>
      <c r="L58" s="2">
        <f t="shared" si="15"/>
        <v>8.6526043908738706E-2</v>
      </c>
      <c r="M58" s="2">
        <f t="shared" si="16"/>
        <v>5.5962117950924956E-3</v>
      </c>
      <c r="N58" s="1">
        <v>3023</v>
      </c>
      <c r="O58" s="1">
        <v>3304</v>
      </c>
      <c r="P58" s="1">
        <v>603</v>
      </c>
      <c r="R58" s="1">
        <v>31</v>
      </c>
      <c r="S58" s="1">
        <v>6</v>
      </c>
      <c r="T58" s="1">
        <v>2</v>
      </c>
      <c r="W58" s="1">
        <v>0</v>
      </c>
      <c r="Y58" s="1">
        <v>0</v>
      </c>
      <c r="AL58" s="7">
        <f>IF(Q58&gt;0,RANK(Q58,(N58:P58,Q58:AJ58)),0)</f>
        <v>0</v>
      </c>
      <c r="AM58" s="7">
        <f>IF(R58&gt;0,RANK(R58,(N58:P58,Q58:AJ58)),0)</f>
        <v>4</v>
      </c>
      <c r="AN58" s="7">
        <f>IF(S58&gt;0,RANK(S58,(N58:P58,Q58:AJ58)),0)</f>
        <v>5</v>
      </c>
      <c r="AO58" s="7">
        <f>IF(T58&gt;0,RANK(T58,(N58:P58,Q58:AJ58)),0)</f>
        <v>6</v>
      </c>
      <c r="AP58" s="2">
        <f t="shared" si="17"/>
        <v>0</v>
      </c>
      <c r="AQ58" s="2">
        <f t="shared" si="18"/>
        <v>4.4482709140479266E-3</v>
      </c>
      <c r="AR58" s="2">
        <f t="shared" si="19"/>
        <v>8.6095566078346966E-4</v>
      </c>
      <c r="AS58" s="2">
        <f t="shared" si="20"/>
        <v>2.8698522026115655E-4</v>
      </c>
      <c r="AU58" t="s">
        <v>1573</v>
      </c>
      <c r="AV58" t="s">
        <v>911</v>
      </c>
      <c r="AW58">
        <v>3</v>
      </c>
      <c r="AY58" s="130">
        <v>1</v>
      </c>
      <c r="AZ58" s="131">
        <v>111</v>
      </c>
      <c r="BA58" s="132">
        <f t="shared" si="11"/>
        <v>1111</v>
      </c>
      <c r="BC58" s="7" t="s">
        <v>532</v>
      </c>
    </row>
    <row r="59" spans="1:55" hidden="1" outlineLevel="1" x14ac:dyDescent="0.2">
      <c r="A59" t="s">
        <v>1574</v>
      </c>
      <c r="B59" t="s">
        <v>911</v>
      </c>
      <c r="C59" s="1">
        <f t="shared" si="12"/>
        <v>13695</v>
      </c>
      <c r="D59" s="7">
        <f>RANK(N59,(N59:P59,Q59:AJ59))</f>
        <v>1</v>
      </c>
      <c r="E59" s="7">
        <f>RANK(O59,(N59:P59,Q59:AJ59))</f>
        <v>2</v>
      </c>
      <c r="F59" s="7">
        <f>IF(P59&gt;0,RANK(P59,(N59:P59,Q59:AJ59)),0)</f>
        <v>3</v>
      </c>
      <c r="G59" s="1">
        <f t="shared" si="1"/>
        <v>2809</v>
      </c>
      <c r="H59" s="2">
        <f t="shared" si="2"/>
        <v>0.20511135450894488</v>
      </c>
      <c r="I59" s="2"/>
      <c r="J59" s="2">
        <f t="shared" si="13"/>
        <v>0.57203358890105882</v>
      </c>
      <c r="K59" s="2">
        <f t="shared" si="14"/>
        <v>0.36692223439211391</v>
      </c>
      <c r="L59" s="2">
        <f t="shared" si="15"/>
        <v>5.7831325301204821E-2</v>
      </c>
      <c r="M59" s="2">
        <f t="shared" si="16"/>
        <v>3.212851405622448E-3</v>
      </c>
      <c r="N59" s="1">
        <v>7834</v>
      </c>
      <c r="O59" s="1">
        <v>5025</v>
      </c>
      <c r="P59" s="1">
        <v>792</v>
      </c>
      <c r="R59" s="1">
        <v>21</v>
      </c>
      <c r="S59" s="1">
        <v>4</v>
      </c>
      <c r="T59" s="1">
        <v>5</v>
      </c>
      <c r="W59" s="1">
        <v>8</v>
      </c>
      <c r="Y59" s="1">
        <v>6</v>
      </c>
      <c r="AL59" s="7">
        <f>IF(Q59&gt;0,RANK(Q59,(N59:P59,Q59:AJ59)),0)</f>
        <v>0</v>
      </c>
      <c r="AM59" s="7">
        <f>IF(R59&gt;0,RANK(R59,(N59:P59,Q59:AJ59)),0)</f>
        <v>4</v>
      </c>
      <c r="AN59" s="7">
        <f>IF(S59&gt;0,RANK(S59,(N59:P59,Q59:AJ59)),0)</f>
        <v>8</v>
      </c>
      <c r="AO59" s="7">
        <f>IF(T59&gt;0,RANK(T59,(N59:P59,Q59:AJ59)),0)</f>
        <v>7</v>
      </c>
      <c r="AP59" s="2">
        <f t="shared" si="17"/>
        <v>0</v>
      </c>
      <c r="AQ59" s="2">
        <f t="shared" si="18"/>
        <v>1.5334063526834612E-3</v>
      </c>
      <c r="AR59" s="2">
        <f t="shared" si="19"/>
        <v>2.9207740051113545E-4</v>
      </c>
      <c r="AS59" s="2">
        <f t="shared" si="20"/>
        <v>3.6509675063891932E-4</v>
      </c>
      <c r="AU59" t="s">
        <v>1574</v>
      </c>
      <c r="AV59" t="s">
        <v>911</v>
      </c>
      <c r="AW59">
        <v>3</v>
      </c>
      <c r="AY59" s="130">
        <v>1</v>
      </c>
      <c r="AZ59" s="131">
        <v>113</v>
      </c>
      <c r="BA59" s="132">
        <f t="shared" si="11"/>
        <v>1113</v>
      </c>
      <c r="BC59" s="7" t="s">
        <v>532</v>
      </c>
    </row>
    <row r="60" spans="1:55" hidden="1" outlineLevel="1" x14ac:dyDescent="0.2">
      <c r="A60" t="s">
        <v>3185</v>
      </c>
      <c r="B60" t="s">
        <v>911</v>
      </c>
      <c r="C60" s="1">
        <f t="shared" si="12"/>
        <v>20489</v>
      </c>
      <c r="D60" s="7">
        <f>RANK(N60,(N60:P60,Q60:AJ60))</f>
        <v>2</v>
      </c>
      <c r="E60" s="7">
        <f>RANK(O60,(N60:P60,Q60:AJ60))</f>
        <v>1</v>
      </c>
      <c r="F60" s="7">
        <f>IF(P60&gt;0,RANK(P60,(N60:P60,Q60:AJ60)),0)</f>
        <v>3</v>
      </c>
      <c r="G60" s="1">
        <f t="shared" si="1"/>
        <v>6575</v>
      </c>
      <c r="H60" s="2">
        <f t="shared" si="2"/>
        <v>0.3209038996534726</v>
      </c>
      <c r="I60" s="2"/>
      <c r="J60" s="2">
        <f t="shared" si="13"/>
        <v>0.3019669090731612</v>
      </c>
      <c r="K60" s="2">
        <f t="shared" si="14"/>
        <v>0.62287080872663381</v>
      </c>
      <c r="L60" s="2">
        <f t="shared" si="15"/>
        <v>6.9159060959539262E-2</v>
      </c>
      <c r="M60" s="2">
        <f t="shared" si="16"/>
        <v>6.003221240665782E-3</v>
      </c>
      <c r="N60" s="1">
        <v>6187</v>
      </c>
      <c r="O60" s="1">
        <v>12762</v>
      </c>
      <c r="P60" s="1">
        <v>1417</v>
      </c>
      <c r="R60" s="1">
        <v>46</v>
      </c>
      <c r="S60" s="1">
        <v>39</v>
      </c>
      <c r="T60" s="1">
        <v>12</v>
      </c>
      <c r="W60" s="1">
        <v>17</v>
      </c>
      <c r="Y60" s="1">
        <v>9</v>
      </c>
      <c r="AL60" s="7">
        <f>IF(Q60&gt;0,RANK(Q60,(N60:P60,Q60:AJ60)),0)</f>
        <v>0</v>
      </c>
      <c r="AM60" s="7">
        <f>IF(R60&gt;0,RANK(R60,(N60:P60,Q60:AJ60)),0)</f>
        <v>4</v>
      </c>
      <c r="AN60" s="7">
        <f>IF(S60&gt;0,RANK(S60,(N60:P60,Q60:AJ60)),0)</f>
        <v>5</v>
      </c>
      <c r="AO60" s="7">
        <f>IF(T60&gt;0,RANK(T60,(N60:P60,Q60:AJ60)),0)</f>
        <v>7</v>
      </c>
      <c r="AP60" s="2">
        <f t="shared" si="17"/>
        <v>0</v>
      </c>
      <c r="AQ60" s="2">
        <f t="shared" si="18"/>
        <v>2.2451071306554735E-3</v>
      </c>
      <c r="AR60" s="2">
        <f t="shared" si="19"/>
        <v>1.9034603933818146E-3</v>
      </c>
      <c r="AS60" s="2">
        <f t="shared" si="20"/>
        <v>5.8568012104055832E-4</v>
      </c>
      <c r="AU60" t="s">
        <v>3185</v>
      </c>
      <c r="AV60" t="s">
        <v>911</v>
      </c>
      <c r="AW60">
        <v>3</v>
      </c>
      <c r="AY60" s="130">
        <v>1</v>
      </c>
      <c r="AZ60" s="131">
        <v>115</v>
      </c>
      <c r="BA60" s="132">
        <f t="shared" si="11"/>
        <v>1115</v>
      </c>
      <c r="BC60" s="7" t="s">
        <v>532</v>
      </c>
    </row>
    <row r="61" spans="1:55" hidden="1" outlineLevel="1" x14ac:dyDescent="0.2">
      <c r="A61" t="s">
        <v>2575</v>
      </c>
      <c r="B61" t="s">
        <v>911</v>
      </c>
      <c r="C61" s="1">
        <f t="shared" si="12"/>
        <v>50773</v>
      </c>
      <c r="D61" s="7">
        <f>RANK(N61,(N61:P61,Q61:AJ61))</f>
        <v>2</v>
      </c>
      <c r="E61" s="7">
        <f>RANK(O61,(N61:P61,Q61:AJ61))</f>
        <v>1</v>
      </c>
      <c r="F61" s="7">
        <f>IF(P61&gt;0,RANK(P61,(N61:P61,Q61:AJ61)),0)</f>
        <v>3</v>
      </c>
      <c r="G61" s="1">
        <f t="shared" si="1"/>
        <v>25810</v>
      </c>
      <c r="H61" s="2">
        <f t="shared" si="2"/>
        <v>0.50834104740708641</v>
      </c>
      <c r="I61" s="2"/>
      <c r="J61" s="2">
        <f t="shared" si="13"/>
        <v>0.22216532408957518</v>
      </c>
      <c r="K61" s="2">
        <f t="shared" si="14"/>
        <v>0.73050637149666164</v>
      </c>
      <c r="L61" s="2">
        <f t="shared" si="15"/>
        <v>4.008035767041538E-2</v>
      </c>
      <c r="M61" s="2">
        <f t="shared" si="16"/>
        <v>7.2479467433478537E-3</v>
      </c>
      <c r="N61" s="1">
        <v>11280</v>
      </c>
      <c r="O61" s="1">
        <v>37090</v>
      </c>
      <c r="P61" s="1">
        <v>2035</v>
      </c>
      <c r="R61" s="1">
        <v>137</v>
      </c>
      <c r="S61" s="1">
        <v>127</v>
      </c>
      <c r="T61" s="1">
        <v>28</v>
      </c>
      <c r="W61" s="1">
        <v>62</v>
      </c>
      <c r="Y61" s="1">
        <v>14</v>
      </c>
      <c r="AL61" s="7">
        <f>IF(Q61&gt;0,RANK(Q61,(N61:P61,Q61:AJ61)),0)</f>
        <v>0</v>
      </c>
      <c r="AM61" s="7">
        <f>IF(R61&gt;0,RANK(R61,(N61:P61,Q61:AJ61)),0)</f>
        <v>4</v>
      </c>
      <c r="AN61" s="7">
        <f>IF(S61&gt;0,RANK(S61,(N61:P61,Q61:AJ61)),0)</f>
        <v>5</v>
      </c>
      <c r="AO61" s="7">
        <f>IF(T61&gt;0,RANK(T61,(N61:P61,Q61:AJ61)),0)</f>
        <v>7</v>
      </c>
      <c r="AP61" s="2">
        <f t="shared" si="17"/>
        <v>0</v>
      </c>
      <c r="AQ61" s="2">
        <f t="shared" si="18"/>
        <v>2.6982845213006914E-3</v>
      </c>
      <c r="AR61" s="2">
        <f t="shared" si="19"/>
        <v>2.5013294467531957E-3</v>
      </c>
      <c r="AS61" s="2">
        <f t="shared" si="20"/>
        <v>5.5147420873298797E-4</v>
      </c>
      <c r="AU61" t="s">
        <v>2575</v>
      </c>
      <c r="AV61" t="s">
        <v>911</v>
      </c>
      <c r="AW61">
        <v>6</v>
      </c>
      <c r="AY61" s="130">
        <v>1</v>
      </c>
      <c r="AZ61" s="131">
        <v>117</v>
      </c>
      <c r="BA61" s="132">
        <f t="shared" si="11"/>
        <v>1117</v>
      </c>
      <c r="BC61" s="7" t="s">
        <v>532</v>
      </c>
    </row>
    <row r="62" spans="1:55" hidden="1" outlineLevel="1" x14ac:dyDescent="0.2">
      <c r="A62" t="s">
        <v>619</v>
      </c>
      <c r="B62" t="s">
        <v>911</v>
      </c>
      <c r="C62" s="1">
        <f t="shared" si="12"/>
        <v>6456</v>
      </c>
      <c r="D62" s="7">
        <f>RANK(N62,(N62:P62,Q62:AJ62))</f>
        <v>1</v>
      </c>
      <c r="E62" s="7">
        <f>RANK(O62,(N62:P62,Q62:AJ62))</f>
        <v>2</v>
      </c>
      <c r="F62" s="7">
        <f>IF(P62&gt;0,RANK(P62,(N62:P62,Q62:AJ62)),0)</f>
        <v>3</v>
      </c>
      <c r="G62" s="1">
        <f t="shared" si="1"/>
        <v>3145</v>
      </c>
      <c r="H62" s="2">
        <f t="shared" si="2"/>
        <v>0.48714374225526641</v>
      </c>
      <c r="I62" s="2"/>
      <c r="J62" s="2">
        <f t="shared" si="13"/>
        <v>0.72893432465923169</v>
      </c>
      <c r="K62" s="2">
        <f t="shared" si="14"/>
        <v>0.24179058240396531</v>
      </c>
      <c r="L62" s="2">
        <f t="shared" si="15"/>
        <v>2.6641883519206939E-2</v>
      </c>
      <c r="M62" s="2">
        <f t="shared" si="16"/>
        <v>2.6332094175960594E-3</v>
      </c>
      <c r="N62" s="1">
        <v>4706</v>
      </c>
      <c r="O62" s="1">
        <v>1561</v>
      </c>
      <c r="P62" s="1">
        <v>172</v>
      </c>
      <c r="R62" s="1">
        <v>9</v>
      </c>
      <c r="S62" s="1">
        <v>3</v>
      </c>
      <c r="T62" s="1">
        <v>3</v>
      </c>
      <c r="W62" s="1">
        <v>0</v>
      </c>
      <c r="Y62" s="1">
        <v>2</v>
      </c>
      <c r="AL62" s="7">
        <f>IF(Q62&gt;0,RANK(Q62,(N62:P62,Q62:AJ62)),0)</f>
        <v>0</v>
      </c>
      <c r="AM62" s="7">
        <f>IF(R62&gt;0,RANK(R62,(N62:P62,Q62:AJ62)),0)</f>
        <v>4</v>
      </c>
      <c r="AN62" s="7">
        <f>IF(S62&gt;0,RANK(S62,(N62:P62,Q62:AJ62)),0)</f>
        <v>5</v>
      </c>
      <c r="AO62" s="7">
        <f>IF(T62&gt;0,RANK(T62,(N62:P62,Q62:AJ62)),0)</f>
        <v>5</v>
      </c>
      <c r="AP62" s="2">
        <f t="shared" si="17"/>
        <v>0</v>
      </c>
      <c r="AQ62" s="2">
        <f t="shared" si="18"/>
        <v>1.3940520446096654E-3</v>
      </c>
      <c r="AR62" s="2">
        <f t="shared" si="19"/>
        <v>4.6468401486988845E-4</v>
      </c>
      <c r="AS62" s="2">
        <f t="shared" si="20"/>
        <v>4.6468401486988845E-4</v>
      </c>
      <c r="AU62" t="s">
        <v>619</v>
      </c>
      <c r="AV62" t="s">
        <v>911</v>
      </c>
      <c r="AW62">
        <v>7</v>
      </c>
      <c r="AY62" s="130">
        <v>1</v>
      </c>
      <c r="AZ62" s="131">
        <v>119</v>
      </c>
      <c r="BA62" s="132">
        <f t="shared" si="11"/>
        <v>1119</v>
      </c>
      <c r="BC62" s="7" t="s">
        <v>532</v>
      </c>
    </row>
    <row r="63" spans="1:55" hidden="1" outlineLevel="1" x14ac:dyDescent="0.2">
      <c r="A63" t="s">
        <v>217</v>
      </c>
      <c r="B63" t="s">
        <v>911</v>
      </c>
      <c r="C63" s="1">
        <f t="shared" si="12"/>
        <v>22778</v>
      </c>
      <c r="D63" s="7">
        <f>RANK(N63,(N63:P63,Q63:AJ63))</f>
        <v>2</v>
      </c>
      <c r="E63" s="7">
        <f>RANK(O63,(N63:P63,Q63:AJ63))</f>
        <v>1</v>
      </c>
      <c r="F63" s="7">
        <f>IF(P63&gt;0,RANK(P63,(N63:P63,Q63:AJ63)),0)</f>
        <v>3</v>
      </c>
      <c r="G63" s="1">
        <f t="shared" si="1"/>
        <v>546</v>
      </c>
      <c r="H63" s="2">
        <f t="shared" si="2"/>
        <v>2.3970497848801474E-2</v>
      </c>
      <c r="I63" s="2"/>
      <c r="J63" s="2">
        <f t="shared" si="13"/>
        <v>0.45592238124506101</v>
      </c>
      <c r="K63" s="2">
        <f t="shared" si="14"/>
        <v>0.47989287909386252</v>
      </c>
      <c r="L63" s="2">
        <f t="shared" si="15"/>
        <v>5.8609184300640972E-2</v>
      </c>
      <c r="M63" s="2">
        <f t="shared" si="16"/>
        <v>5.5755553604354899E-3</v>
      </c>
      <c r="N63" s="1">
        <v>10385</v>
      </c>
      <c r="O63" s="1">
        <v>10931</v>
      </c>
      <c r="P63" s="1">
        <v>1335</v>
      </c>
      <c r="R63" s="1">
        <v>48</v>
      </c>
      <c r="S63" s="1">
        <v>47</v>
      </c>
      <c r="T63" s="1">
        <v>14</v>
      </c>
      <c r="W63" s="1">
        <v>10</v>
      </c>
      <c r="Y63" s="1">
        <v>8</v>
      </c>
      <c r="AL63" s="7">
        <f>IF(Q63&gt;0,RANK(Q63,(N63:P63,Q63:AJ63)),0)</f>
        <v>0</v>
      </c>
      <c r="AM63" s="7">
        <f>IF(R63&gt;0,RANK(R63,(N63:P63,Q63:AJ63)),0)</f>
        <v>4</v>
      </c>
      <c r="AN63" s="7">
        <f>IF(S63&gt;0,RANK(S63,(N63:P63,Q63:AJ63)),0)</f>
        <v>5</v>
      </c>
      <c r="AO63" s="7">
        <f>IF(T63&gt;0,RANK(T63,(N63:P63,Q63:AJ63)),0)</f>
        <v>6</v>
      </c>
      <c r="AP63" s="2">
        <f t="shared" si="17"/>
        <v>0</v>
      </c>
      <c r="AQ63" s="2">
        <f t="shared" si="18"/>
        <v>2.1072965141803496E-3</v>
      </c>
      <c r="AR63" s="2">
        <f t="shared" si="19"/>
        <v>2.0633945034682589E-3</v>
      </c>
      <c r="AS63" s="2">
        <f t="shared" si="20"/>
        <v>6.1462814996926854E-4</v>
      </c>
      <c r="AU63" t="s">
        <v>217</v>
      </c>
      <c r="AV63" t="s">
        <v>911</v>
      </c>
      <c r="AW63">
        <v>3</v>
      </c>
      <c r="AY63" s="130">
        <v>1</v>
      </c>
      <c r="AZ63" s="131">
        <v>121</v>
      </c>
      <c r="BA63" s="132">
        <f t="shared" si="11"/>
        <v>1121</v>
      </c>
      <c r="BC63" s="7" t="s">
        <v>532</v>
      </c>
    </row>
    <row r="64" spans="1:55" hidden="1" outlineLevel="1" x14ac:dyDescent="0.2">
      <c r="A64" t="s">
        <v>128</v>
      </c>
      <c r="B64" t="s">
        <v>911</v>
      </c>
      <c r="C64" s="1">
        <f t="shared" si="12"/>
        <v>14815</v>
      </c>
      <c r="D64" s="7">
        <f>RANK(N64,(N64:P64,Q64:AJ64))</f>
        <v>2</v>
      </c>
      <c r="E64" s="7">
        <f>RANK(O64,(N64:P64,Q64:AJ64))</f>
        <v>1</v>
      </c>
      <c r="F64" s="7">
        <f>IF(P64&gt;0,RANK(P64,(N64:P64,Q64:AJ64)),0)</f>
        <v>3</v>
      </c>
      <c r="G64" s="1">
        <f t="shared" si="1"/>
        <v>1556</v>
      </c>
      <c r="H64" s="2">
        <f t="shared" si="2"/>
        <v>0.10502868714141073</v>
      </c>
      <c r="I64" s="2"/>
      <c r="J64" s="2">
        <f t="shared" si="13"/>
        <v>0.40978737765777928</v>
      </c>
      <c r="K64" s="2">
        <f t="shared" si="14"/>
        <v>0.51481606479919007</v>
      </c>
      <c r="L64" s="2">
        <f t="shared" si="15"/>
        <v>7.0064124198447514E-2</v>
      </c>
      <c r="M64" s="2">
        <f t="shared" si="16"/>
        <v>5.3324333445831373E-3</v>
      </c>
      <c r="N64" s="1">
        <v>6071</v>
      </c>
      <c r="O64" s="1">
        <v>7627</v>
      </c>
      <c r="P64" s="1">
        <v>1038</v>
      </c>
      <c r="R64" s="1">
        <v>39</v>
      </c>
      <c r="S64" s="1">
        <v>10</v>
      </c>
      <c r="T64" s="1">
        <v>12</v>
      </c>
      <c r="W64" s="1">
        <v>13</v>
      </c>
      <c r="Y64" s="1">
        <v>5</v>
      </c>
      <c r="AL64" s="7">
        <f>IF(Q64&gt;0,RANK(Q64,(N64:P64,Q64:AJ64)),0)</f>
        <v>0</v>
      </c>
      <c r="AM64" s="7">
        <f>IF(R64&gt;0,RANK(R64,(N64:P64,Q64:AJ64)),0)</f>
        <v>4</v>
      </c>
      <c r="AN64" s="7">
        <f>IF(S64&gt;0,RANK(S64,(N64:P64,Q64:AJ64)),0)</f>
        <v>7</v>
      </c>
      <c r="AO64" s="7">
        <f>IF(T64&gt;0,RANK(T64,(N64:P64,Q64:AJ64)),0)</f>
        <v>6</v>
      </c>
      <c r="AP64" s="2">
        <f t="shared" si="17"/>
        <v>0</v>
      </c>
      <c r="AQ64" s="2">
        <f t="shared" si="18"/>
        <v>2.6324670941613231E-3</v>
      </c>
      <c r="AR64" s="2">
        <f t="shared" si="19"/>
        <v>6.7499156260546742E-4</v>
      </c>
      <c r="AS64" s="2">
        <f t="shared" si="20"/>
        <v>8.0998987512656095E-4</v>
      </c>
      <c r="AU64" t="s">
        <v>128</v>
      </c>
      <c r="AV64" t="s">
        <v>911</v>
      </c>
      <c r="AW64">
        <v>3</v>
      </c>
      <c r="AY64" s="130">
        <v>1</v>
      </c>
      <c r="AZ64" s="131">
        <v>123</v>
      </c>
      <c r="BA64" s="132">
        <f t="shared" si="11"/>
        <v>1123</v>
      </c>
      <c r="BC64" s="7" t="s">
        <v>532</v>
      </c>
    </row>
    <row r="65" spans="1:55" hidden="1" outlineLevel="1" x14ac:dyDescent="0.2">
      <c r="A65" t="s">
        <v>100</v>
      </c>
      <c r="B65" t="s">
        <v>911</v>
      </c>
      <c r="C65" s="1">
        <f t="shared" si="12"/>
        <v>54382</v>
      </c>
      <c r="D65" s="7">
        <f>RANK(N65,(N65:P65,Q65:AJ65))</f>
        <v>2</v>
      </c>
      <c r="E65" s="7">
        <f>RANK(O65,(N65:P65,Q65:AJ65))</f>
        <v>1</v>
      </c>
      <c r="F65" s="7">
        <f>IF(P65&gt;0,RANK(P65,(N65:P65,Q65:AJ65)),0)</f>
        <v>3</v>
      </c>
      <c r="G65" s="1">
        <f t="shared" si="1"/>
        <v>4872</v>
      </c>
      <c r="H65" s="2">
        <f t="shared" si="2"/>
        <v>8.9588466772093714E-2</v>
      </c>
      <c r="I65" s="2"/>
      <c r="J65" s="2">
        <f t="shared" si="13"/>
        <v>0.42416608436615055</v>
      </c>
      <c r="K65" s="2">
        <f t="shared" si="14"/>
        <v>0.51375455113824431</v>
      </c>
      <c r="L65" s="2">
        <f t="shared" si="15"/>
        <v>5.6047957044610346E-2</v>
      </c>
      <c r="M65" s="2">
        <f t="shared" si="16"/>
        <v>6.0314074509947926E-3</v>
      </c>
      <c r="N65" s="1">
        <v>23067</v>
      </c>
      <c r="O65" s="1">
        <v>27939</v>
      </c>
      <c r="P65" s="1">
        <v>3048</v>
      </c>
      <c r="R65" s="1">
        <v>180</v>
      </c>
      <c r="S65" s="1">
        <v>82</v>
      </c>
      <c r="T65" s="1">
        <v>45</v>
      </c>
      <c r="W65" s="1">
        <v>0</v>
      </c>
      <c r="Y65" s="1">
        <v>21</v>
      </c>
      <c r="AL65" s="7">
        <f>IF(Q65&gt;0,RANK(Q65,(N65:P65,Q65:AJ65)),0)</f>
        <v>0</v>
      </c>
      <c r="AM65" s="7">
        <f>IF(R65&gt;0,RANK(R65,(N65:P65,Q65:AJ65)),0)</f>
        <v>4</v>
      </c>
      <c r="AN65" s="7">
        <f>IF(S65&gt;0,RANK(S65,(N65:P65,Q65:AJ65)),0)</f>
        <v>5</v>
      </c>
      <c r="AO65" s="7">
        <f>IF(T65&gt;0,RANK(T65,(N65:P65,Q65:AJ65)),0)</f>
        <v>6</v>
      </c>
      <c r="AP65" s="2">
        <f t="shared" si="17"/>
        <v>0</v>
      </c>
      <c r="AQ65" s="2">
        <f t="shared" si="18"/>
        <v>3.3099187231069105E-3</v>
      </c>
      <c r="AR65" s="2">
        <f t="shared" si="19"/>
        <v>1.5078518627487036E-3</v>
      </c>
      <c r="AS65" s="2">
        <f t="shared" si="20"/>
        <v>8.2747968077672763E-4</v>
      </c>
      <c r="AU65" t="s">
        <v>100</v>
      </c>
      <c r="AV65" t="s">
        <v>911</v>
      </c>
      <c r="AY65" s="130">
        <v>1</v>
      </c>
      <c r="AZ65" s="131">
        <v>125</v>
      </c>
      <c r="BA65" s="132">
        <f t="shared" si="11"/>
        <v>1125</v>
      </c>
      <c r="BC65" s="7" t="s">
        <v>532</v>
      </c>
    </row>
    <row r="66" spans="1:55" hidden="1" outlineLevel="1" x14ac:dyDescent="0.2">
      <c r="A66" t="s">
        <v>3228</v>
      </c>
      <c r="B66" t="s">
        <v>911</v>
      </c>
      <c r="C66" s="1">
        <f t="shared" si="12"/>
        <v>24939</v>
      </c>
      <c r="D66" s="7">
        <f>RANK(N66,(N66:P66,Q66:AJ66))</f>
        <v>1</v>
      </c>
      <c r="E66" s="7">
        <f>RANK(O66,(N66:P66,Q66:AJ66))</f>
        <v>2</v>
      </c>
      <c r="F66" s="7">
        <f>IF(P66&gt;0,RANK(P66,(N66:P66,Q66:AJ66)),0)</f>
        <v>3</v>
      </c>
      <c r="G66" s="1">
        <f t="shared" si="1"/>
        <v>3092</v>
      </c>
      <c r="H66" s="2">
        <f t="shared" si="2"/>
        <v>0.12398251734231525</v>
      </c>
      <c r="I66" s="2"/>
      <c r="J66" s="2">
        <f t="shared" si="13"/>
        <v>0.51842495689482337</v>
      </c>
      <c r="K66" s="2">
        <f t="shared" si="14"/>
        <v>0.39444243955250813</v>
      </c>
      <c r="L66" s="2">
        <f t="shared" si="15"/>
        <v>8.0676851517703194E-2</v>
      </c>
      <c r="M66" s="2">
        <f t="shared" si="16"/>
        <v>6.4557520349653036E-3</v>
      </c>
      <c r="N66" s="1">
        <v>12929</v>
      </c>
      <c r="O66" s="1">
        <v>9837</v>
      </c>
      <c r="P66" s="1">
        <v>2012</v>
      </c>
      <c r="R66" s="1">
        <v>39</v>
      </c>
      <c r="S66" s="1">
        <v>76</v>
      </c>
      <c r="T66" s="1">
        <v>9</v>
      </c>
      <c r="W66" s="1">
        <v>25</v>
      </c>
      <c r="Y66" s="1">
        <v>12</v>
      </c>
      <c r="AL66" s="7">
        <f>IF(Q66&gt;0,RANK(Q66,(N66:P66,Q66:AJ66)),0)</f>
        <v>0</v>
      </c>
      <c r="AM66" s="7">
        <f>IF(R66&gt;0,RANK(R66,(N66:P66,Q66:AJ66)),0)</f>
        <v>5</v>
      </c>
      <c r="AN66" s="7">
        <f>IF(S66&gt;0,RANK(S66,(N66:P66,Q66:AJ66)),0)</f>
        <v>4</v>
      </c>
      <c r="AO66" s="7">
        <f>IF(T66&gt;0,RANK(T66,(N66:P66,Q66:AJ66)),0)</f>
        <v>8</v>
      </c>
      <c r="AP66" s="2">
        <f t="shared" si="17"/>
        <v>0</v>
      </c>
      <c r="AQ66" s="2">
        <f t="shared" si="18"/>
        <v>1.5638157103332131E-3</v>
      </c>
      <c r="AR66" s="2">
        <f t="shared" si="19"/>
        <v>3.0474357432134407E-3</v>
      </c>
      <c r="AS66" s="2">
        <f t="shared" si="20"/>
        <v>3.6088054853843375E-4</v>
      </c>
      <c r="AU66" t="s">
        <v>3228</v>
      </c>
      <c r="AV66" t="s">
        <v>911</v>
      </c>
      <c r="AW66">
        <v>4</v>
      </c>
      <c r="AY66" s="130">
        <v>1</v>
      </c>
      <c r="AZ66" s="131">
        <v>127</v>
      </c>
      <c r="BA66" s="132">
        <f t="shared" si="11"/>
        <v>1127</v>
      </c>
      <c r="BC66" s="7" t="s">
        <v>532</v>
      </c>
    </row>
    <row r="67" spans="1:55" hidden="1" outlineLevel="1" x14ac:dyDescent="0.2">
      <c r="A67" t="s">
        <v>3298</v>
      </c>
      <c r="B67" t="s">
        <v>911</v>
      </c>
      <c r="C67" s="1">
        <f t="shared" si="12"/>
        <v>7697</v>
      </c>
      <c r="D67" s="7">
        <f>RANK(N67,(N67:P67,Q67:AJ67))</f>
        <v>1</v>
      </c>
      <c r="E67" s="7">
        <f>RANK(O67,(N67:P67,Q67:AJ67))</f>
        <v>2</v>
      </c>
      <c r="F67" s="7">
        <f>IF(P67&gt;0,RANK(P67,(N67:P67,Q67:AJ67)),0)</f>
        <v>3</v>
      </c>
      <c r="G67" s="1">
        <f>MAX(N67:P67)-LARGE(N67:P67,2)</f>
        <v>1035</v>
      </c>
      <c r="H67" s="2">
        <f>G67/C67</f>
        <v>0.13446797453553333</v>
      </c>
      <c r="I67" s="2"/>
      <c r="J67" s="2">
        <f t="shared" si="13"/>
        <v>0.5112381447317137</v>
      </c>
      <c r="K67" s="2">
        <f t="shared" si="14"/>
        <v>0.37677017019618031</v>
      </c>
      <c r="L67" s="2">
        <f t="shared" si="15"/>
        <v>0.10640509289333507</v>
      </c>
      <c r="M67" s="2">
        <f>IF(C67=0,"-",(1-J67-K67-L67))</f>
        <v>5.58659217877093E-3</v>
      </c>
      <c r="N67" s="1">
        <v>3935</v>
      </c>
      <c r="O67" s="1">
        <v>2900</v>
      </c>
      <c r="P67" s="1">
        <v>819</v>
      </c>
      <c r="R67" s="1">
        <v>13</v>
      </c>
      <c r="S67" s="1">
        <v>6</v>
      </c>
      <c r="T67" s="1">
        <v>9</v>
      </c>
      <c r="W67" s="1">
        <v>5</v>
      </c>
      <c r="Y67" s="1">
        <v>10</v>
      </c>
      <c r="AL67" s="7">
        <f>IF(Q67&gt;0,RANK(Q67,(N67:P67,Q67:AJ67)),0)</f>
        <v>0</v>
      </c>
      <c r="AM67" s="7">
        <f>IF(R67&gt;0,RANK(R67,(N67:P67,Q67:AJ67)),0)</f>
        <v>4</v>
      </c>
      <c r="AN67" s="7">
        <f>IF(S67&gt;0,RANK(S67,(N67:P67,Q67:AJ67)),0)</f>
        <v>7</v>
      </c>
      <c r="AO67" s="7">
        <f>IF(T67&gt;0,RANK(T67,(N67:P67,Q67:AJ67)),0)</f>
        <v>6</v>
      </c>
      <c r="AP67" s="2">
        <f t="shared" si="17"/>
        <v>0</v>
      </c>
      <c r="AQ67" s="2">
        <f t="shared" si="18"/>
        <v>1.6889697284656359E-3</v>
      </c>
      <c r="AR67" s="2">
        <f t="shared" si="19"/>
        <v>7.7952449006106277E-4</v>
      </c>
      <c r="AS67" s="2">
        <f t="shared" si="20"/>
        <v>1.1692867350915942E-3</v>
      </c>
      <c r="AU67" t="s">
        <v>3298</v>
      </c>
      <c r="AV67" t="s">
        <v>911</v>
      </c>
      <c r="AW67">
        <v>1</v>
      </c>
      <c r="AY67" s="130">
        <v>1</v>
      </c>
      <c r="AZ67" s="131">
        <v>129</v>
      </c>
      <c r="BA67" s="132">
        <f>AY67*1000+AZ67</f>
        <v>1129</v>
      </c>
      <c r="BC67" s="7" t="s">
        <v>532</v>
      </c>
    </row>
    <row r="68" spans="1:55" hidden="1" outlineLevel="1" x14ac:dyDescent="0.2">
      <c r="A68" t="s">
        <v>3299</v>
      </c>
      <c r="B68" t="s">
        <v>911</v>
      </c>
      <c r="C68" s="1">
        <f t="shared" si="12"/>
        <v>4847</v>
      </c>
      <c r="D68" s="7">
        <f>RANK(N68,(N68:P68,Q68:AJ68))</f>
        <v>1</v>
      </c>
      <c r="E68" s="7">
        <f>RANK(O68,(N68:P68,Q68:AJ68))</f>
        <v>2</v>
      </c>
      <c r="F68" s="7">
        <f>IF(P68&gt;0,RANK(P68,(N68:P68,Q68:AJ68)),0)</f>
        <v>3</v>
      </c>
      <c r="G68" s="1">
        <f>MAX(N68:P68)-LARGE(N68:P68,2)</f>
        <v>1849</v>
      </c>
      <c r="H68" s="2">
        <f>G68/C68</f>
        <v>0.38147307612956466</v>
      </c>
      <c r="I68" s="2"/>
      <c r="J68" s="2">
        <f t="shared" si="13"/>
        <v>0.68145244481122347</v>
      </c>
      <c r="K68" s="2">
        <f t="shared" si="14"/>
        <v>0.29997936868165875</v>
      </c>
      <c r="L68" s="2">
        <f t="shared" si="15"/>
        <v>1.4648236022281824E-2</v>
      </c>
      <c r="M68" s="2">
        <f>IF(C68=0,"-",(1-J68-K68-L68))</f>
        <v>3.9199504848359545E-3</v>
      </c>
      <c r="N68" s="1">
        <v>3303</v>
      </c>
      <c r="O68" s="1">
        <v>1454</v>
      </c>
      <c r="P68" s="1">
        <v>71</v>
      </c>
      <c r="R68" s="1">
        <v>14</v>
      </c>
      <c r="S68" s="1">
        <v>1</v>
      </c>
      <c r="T68" s="1">
        <v>2</v>
      </c>
      <c r="W68" s="1">
        <v>0</v>
      </c>
      <c r="Y68" s="1">
        <v>2</v>
      </c>
      <c r="AL68" s="7">
        <f>IF(Q68&gt;0,RANK(Q68,(N68:P68,Q68:AJ68)),0)</f>
        <v>0</v>
      </c>
      <c r="AM68" s="7">
        <f>IF(R68&gt;0,RANK(R68,(N68:P68,Q68:AJ68)),0)</f>
        <v>4</v>
      </c>
      <c r="AN68" s="7">
        <f>IF(S68&gt;0,RANK(S68,(N68:P68,Q68:AJ68)),0)</f>
        <v>7</v>
      </c>
      <c r="AO68" s="7">
        <f>IF(T68&gt;0,RANK(T68,(N68:P68,Q68:AJ68)),0)</f>
        <v>5</v>
      </c>
      <c r="AP68" s="2">
        <f t="shared" si="17"/>
        <v>0</v>
      </c>
      <c r="AQ68" s="2">
        <f t="shared" si="18"/>
        <v>2.8883845677738808E-3</v>
      </c>
      <c r="AR68" s="2">
        <f t="shared" si="19"/>
        <v>2.0631318341242006E-4</v>
      </c>
      <c r="AS68" s="2">
        <f t="shared" si="20"/>
        <v>4.1262636682484012E-4</v>
      </c>
      <c r="AU68" t="s">
        <v>3299</v>
      </c>
      <c r="AV68" t="s">
        <v>911</v>
      </c>
      <c r="AW68">
        <v>7</v>
      </c>
      <c r="AY68" s="130">
        <v>1</v>
      </c>
      <c r="AZ68" s="131">
        <v>131</v>
      </c>
      <c r="BA68" s="132">
        <f>AY68*1000+AZ68</f>
        <v>1131</v>
      </c>
      <c r="BC68" s="7" t="s">
        <v>532</v>
      </c>
    </row>
    <row r="69" spans="1:55" hidden="1" outlineLevel="1" x14ac:dyDescent="0.2">
      <c r="A69" t="s">
        <v>3300</v>
      </c>
      <c r="B69" t="s">
        <v>911</v>
      </c>
      <c r="C69" s="1">
        <f t="shared" si="12"/>
        <v>8627</v>
      </c>
      <c r="D69" s="7">
        <f>RANK(N69,(N69:P69,Q69:AJ69))</f>
        <v>2</v>
      </c>
      <c r="E69" s="7">
        <f>RANK(O69,(N69:P69,Q69:AJ69))</f>
        <v>1</v>
      </c>
      <c r="F69" s="7">
        <f>IF(P69&gt;0,RANK(P69,(N69:P69,Q69:AJ69)),0)</f>
        <v>3</v>
      </c>
      <c r="G69" s="1">
        <f>MAX(N69:P69)-LARGE(N69:P69,2)</f>
        <v>1608</v>
      </c>
      <c r="H69" s="2">
        <f>G69/C69</f>
        <v>0.186391561377072</v>
      </c>
      <c r="I69" s="2"/>
      <c r="J69" s="2">
        <f t="shared" si="13"/>
        <v>0.36165526834357248</v>
      </c>
      <c r="K69" s="2">
        <f t="shared" si="14"/>
        <v>0.54804682972064445</v>
      </c>
      <c r="L69" s="2">
        <f t="shared" si="15"/>
        <v>8.3806653529616318E-2</v>
      </c>
      <c r="M69" s="2">
        <f>IF(C69=0,"-",(1-J69-K69-L69))</f>
        <v>6.4912484061667025E-3</v>
      </c>
      <c r="N69" s="1">
        <v>3120</v>
      </c>
      <c r="O69" s="1">
        <v>4728</v>
      </c>
      <c r="P69" s="1">
        <v>723</v>
      </c>
      <c r="R69" s="1">
        <v>12</v>
      </c>
      <c r="S69" s="1">
        <v>35</v>
      </c>
      <c r="T69" s="1">
        <v>2</v>
      </c>
      <c r="W69" s="1">
        <v>4</v>
      </c>
      <c r="Y69" s="1">
        <v>3</v>
      </c>
      <c r="AL69" s="7">
        <f>IF(Q69&gt;0,RANK(Q69,(N69:P69,Q69:AJ69)),0)</f>
        <v>0</v>
      </c>
      <c r="AM69" s="7">
        <f>IF(R69&gt;0,RANK(R69,(N69:P69,Q69:AJ69)),0)</f>
        <v>5</v>
      </c>
      <c r="AN69" s="7">
        <f>IF(S69&gt;0,RANK(S69,(N69:P69,Q69:AJ69)),0)</f>
        <v>4</v>
      </c>
      <c r="AO69" s="7">
        <f>IF(T69&gt;0,RANK(T69,(N69:P69,Q69:AJ69)),0)</f>
        <v>8</v>
      </c>
      <c r="AP69" s="2">
        <f t="shared" si="17"/>
        <v>0</v>
      </c>
      <c r="AQ69" s="2">
        <f t="shared" si="18"/>
        <v>1.3909818013214327E-3</v>
      </c>
      <c r="AR69" s="2">
        <f t="shared" si="19"/>
        <v>4.0570302538541787E-3</v>
      </c>
      <c r="AS69" s="2">
        <f t="shared" si="20"/>
        <v>2.3183030022023879E-4</v>
      </c>
      <c r="AU69" t="s">
        <v>3300</v>
      </c>
      <c r="AV69" t="s">
        <v>911</v>
      </c>
      <c r="AW69">
        <v>4</v>
      </c>
      <c r="AY69" s="130">
        <v>1</v>
      </c>
      <c r="AZ69" s="131">
        <v>133</v>
      </c>
      <c r="BA69" s="132">
        <f>AY69*1000+AZ69</f>
        <v>1133</v>
      </c>
      <c r="BC69" s="7" t="s">
        <v>532</v>
      </c>
    </row>
    <row r="70" spans="1:55" collapsed="1" x14ac:dyDescent="0.2">
      <c r="A70" t="s">
        <v>901</v>
      </c>
      <c r="B70" t="s">
        <v>3301</v>
      </c>
      <c r="C70" s="1">
        <f t="shared" si="12"/>
        <v>1534349</v>
      </c>
      <c r="D70" s="7">
        <f>RANK(N70,(N70:P70,Q70:AJ70))</f>
        <v>2</v>
      </c>
      <c r="E70" s="7">
        <f>RANK(O70,(N70:P70,Q70:AJ70))</f>
        <v>1</v>
      </c>
      <c r="F70" s="7">
        <f>IF(P70&gt;0,RANK(P70,(N70:P70,Q70:AJ70)),0)</f>
        <v>3</v>
      </c>
      <c r="G70" s="1">
        <f>MAX(N70:P70)-LARGE(N70:P70,2)</f>
        <v>106879</v>
      </c>
      <c r="H70" s="2">
        <f>G70/C70</f>
        <v>6.965755509339791E-2</v>
      </c>
      <c r="I70" s="2"/>
      <c r="J70" s="2">
        <f t="shared" si="13"/>
        <v>0.43156087695824091</v>
      </c>
      <c r="K70" s="2">
        <f t="shared" si="14"/>
        <v>0.50121843205163885</v>
      </c>
      <c r="L70" s="2">
        <f t="shared" si="15"/>
        <v>6.0057392418543631E-2</v>
      </c>
      <c r="M70" s="2">
        <f>IF(C70=0,"-",(1-J70-K70-L70))</f>
        <v>7.1632985715766595E-3</v>
      </c>
      <c r="N70" s="1">
        <f>SUM(N3:N69)</f>
        <v>662165</v>
      </c>
      <c r="O70" s="1">
        <f t="shared" ref="O70:Y70" si="21">SUM(O3:O69)</f>
        <v>769044</v>
      </c>
      <c r="P70" s="1">
        <f t="shared" si="21"/>
        <v>92149</v>
      </c>
      <c r="R70" s="1">
        <f t="shared" si="21"/>
        <v>5290</v>
      </c>
      <c r="S70" s="1">
        <f t="shared" si="21"/>
        <v>2365</v>
      </c>
      <c r="T70" s="1">
        <f t="shared" si="21"/>
        <v>1697</v>
      </c>
      <c r="W70" s="1">
        <f t="shared" si="21"/>
        <v>1123</v>
      </c>
      <c r="Y70" s="1">
        <f t="shared" si="21"/>
        <v>516</v>
      </c>
      <c r="AL70" s="7">
        <f>IF(Q70&gt;0,RANK(Q70,(N70:P70,Q70:AJ70)),0)</f>
        <v>0</v>
      </c>
      <c r="AM70" s="7">
        <f>IF(R70&gt;0,RANK(R70,(N70:P70,Q70:AJ70)),0)</f>
        <v>4</v>
      </c>
      <c r="AN70" s="7">
        <f>IF(S70&gt;0,RANK(S70,(N70:P70,Q70:AJ70)),0)</f>
        <v>5</v>
      </c>
      <c r="AO70" s="7">
        <f>IF(T70&gt;0,RANK(T70,(N70:P70,Q70:AJ70)),0)</f>
        <v>6</v>
      </c>
      <c r="AP70" s="2">
        <f t="shared" si="17"/>
        <v>0</v>
      </c>
      <c r="AQ70" s="2">
        <f t="shared" si="18"/>
        <v>3.4477162627277107E-3</v>
      </c>
      <c r="AR70" s="2">
        <f t="shared" si="19"/>
        <v>1.5413703140550162E-3</v>
      </c>
      <c r="AS70" s="2">
        <f t="shared" si="20"/>
        <v>1.1060065213325E-3</v>
      </c>
      <c r="AU70" t="s">
        <v>901</v>
      </c>
      <c r="AV70" t="s">
        <v>3301</v>
      </c>
      <c r="AY70" s="130">
        <v>1</v>
      </c>
      <c r="AZ70" s="131"/>
      <c r="BA70" s="130">
        <v>1</v>
      </c>
      <c r="BC70" s="7" t="s">
        <v>433</v>
      </c>
    </row>
    <row r="71" spans="1:55" x14ac:dyDescent="0.2">
      <c r="AE71" s="1" t="s">
        <v>754</v>
      </c>
      <c r="AY71" s="130"/>
      <c r="AZ71" s="131"/>
      <c r="BA71" s="132"/>
    </row>
    <row r="72" spans="1:55" hidden="1" outlineLevel="1" x14ac:dyDescent="0.2">
      <c r="A72" t="s">
        <v>1343</v>
      </c>
      <c r="B72" t="s">
        <v>587</v>
      </c>
      <c r="C72" s="1">
        <f t="shared" ref="C72:C111" si="22">SUM(N72:AJ72)</f>
        <v>6667</v>
      </c>
      <c r="D72" s="7">
        <f>RANK(N72,(N72:P72,Q72:AJ72))</f>
        <v>2</v>
      </c>
      <c r="E72" s="7">
        <f>RANK(O72,(N72:P72,Q72:AJ72))</f>
        <v>1</v>
      </c>
      <c r="F72" s="7">
        <f>IF(P72&gt;0,RANK(P72,(N72:P72,Q72:AJ72)),0)</f>
        <v>3</v>
      </c>
      <c r="G72" s="1">
        <f t="shared" ref="G72:G111" si="23">MAX(N72:P72)-LARGE(N72:P72,2)</f>
        <v>2729</v>
      </c>
      <c r="H72" s="2">
        <f t="shared" ref="H72:H111" si="24">G72/C72</f>
        <v>0.40932953352332385</v>
      </c>
      <c r="I72" s="2"/>
      <c r="J72" s="2">
        <f t="shared" ref="J72:J113" si="25">IF($C72=0,"-",N72/$C72)</f>
        <v>0.22198890055497225</v>
      </c>
      <c r="K72" s="2">
        <f t="shared" ref="K72:K113" si="26">IF($C72=0,"-",O72/$C72)</f>
        <v>0.63131843407829613</v>
      </c>
      <c r="L72" s="2">
        <f t="shared" ref="L72:L113" si="27">IF($C72=0,"-",P72/$C72)</f>
        <v>0.10439478026098695</v>
      </c>
      <c r="M72" s="2">
        <f t="shared" ref="M72:M113" si="28">IF(C72=0,"-",(1-J72-K72-L72))</f>
        <v>4.2297885105744698E-2</v>
      </c>
      <c r="N72" s="1">
        <v>1480</v>
      </c>
      <c r="O72" s="1">
        <v>4209</v>
      </c>
      <c r="P72" s="1">
        <v>696</v>
      </c>
      <c r="Q72" s="1">
        <v>156</v>
      </c>
      <c r="R72" s="1">
        <v>49</v>
      </c>
      <c r="S72" s="1">
        <v>26</v>
      </c>
      <c r="T72" s="1">
        <v>22</v>
      </c>
      <c r="W72" s="1">
        <v>29</v>
      </c>
      <c r="AL72" s="7">
        <f>IF(Q72&gt;0,RANK(Q72,(N72:P72,Q72:AJ72)),0)</f>
        <v>4</v>
      </c>
      <c r="AM72" s="7">
        <f>IF(R72&gt;0,RANK(R72,(N72:P72,Q72:AJ72)),0)</f>
        <v>5</v>
      </c>
      <c r="AN72" s="7">
        <f>IF(S72&gt;0,RANK(S72,(N72:P72,Q72:AJ72)),0)</f>
        <v>7</v>
      </c>
      <c r="AO72" s="7">
        <f>IF(T72&gt;0,RANK(T72,(N72:P72,Q72:AJ72)),0)</f>
        <v>8</v>
      </c>
      <c r="AP72" s="2">
        <f t="shared" ref="AP72:AP113" si="29">IF($C72=0,"-",Q72/$C72)</f>
        <v>2.3398830058497074E-2</v>
      </c>
      <c r="AQ72" s="2">
        <f t="shared" ref="AQ72:AQ113" si="30">IF($C72=0,"-",R72/$C72)</f>
        <v>7.3496325183740815E-3</v>
      </c>
      <c r="AR72" s="2">
        <f t="shared" ref="AR72:AR113" si="31">IF($C72=0,"-",S72/$C72)</f>
        <v>3.8998050097495125E-3</v>
      </c>
      <c r="AS72" s="2">
        <f t="shared" ref="AS72:AS113" si="32">IF($C72=0,"-",T72/$C72)</f>
        <v>3.2998350082495873E-3</v>
      </c>
      <c r="AU72" t="s">
        <v>1343</v>
      </c>
      <c r="AV72" t="s">
        <v>587</v>
      </c>
      <c r="AY72" s="130">
        <v>2</v>
      </c>
      <c r="AZ72" s="131">
        <v>701</v>
      </c>
      <c r="BA72" s="132">
        <f t="shared" ref="BA72:BA112" si="33">AY72*1000+AZ72</f>
        <v>2701</v>
      </c>
      <c r="BC72" s="7" t="s">
        <v>2174</v>
      </c>
    </row>
    <row r="73" spans="1:55" hidden="1" outlineLevel="1" x14ac:dyDescent="0.2">
      <c r="A73" t="s">
        <v>1835</v>
      </c>
      <c r="B73" t="s">
        <v>587</v>
      </c>
      <c r="C73" s="1">
        <f t="shared" si="22"/>
        <v>7176</v>
      </c>
      <c r="D73" s="7">
        <f>RANK(N73,(N73:P73,Q73:AJ73))</f>
        <v>2</v>
      </c>
      <c r="E73" s="7">
        <f>RANK(O73,(N73:P73,Q73:AJ73))</f>
        <v>1</v>
      </c>
      <c r="F73" s="7">
        <f>IF(P73&gt;0,RANK(P73,(N73:P73,Q73:AJ73)),0)</f>
        <v>3</v>
      </c>
      <c r="G73" s="1">
        <f t="shared" si="23"/>
        <v>684</v>
      </c>
      <c r="H73" s="2">
        <f t="shared" si="24"/>
        <v>9.5317725752508367E-2</v>
      </c>
      <c r="I73" s="2"/>
      <c r="J73" s="2">
        <f t="shared" si="25"/>
        <v>0.35716276477146042</v>
      </c>
      <c r="K73" s="2">
        <f t="shared" si="26"/>
        <v>0.45248049052396877</v>
      </c>
      <c r="L73" s="2">
        <f t="shared" si="27"/>
        <v>0.12709030100334448</v>
      </c>
      <c r="M73" s="2">
        <f t="shared" si="28"/>
        <v>6.3266443701226388E-2</v>
      </c>
      <c r="N73" s="1">
        <v>2563</v>
      </c>
      <c r="O73" s="1">
        <v>3247</v>
      </c>
      <c r="P73" s="1">
        <v>912</v>
      </c>
      <c r="Q73" s="1">
        <v>322</v>
      </c>
      <c r="R73" s="1">
        <v>63</v>
      </c>
      <c r="S73" s="1">
        <v>28</v>
      </c>
      <c r="T73" s="1">
        <v>24</v>
      </c>
      <c r="W73" s="1">
        <v>17</v>
      </c>
      <c r="AL73" s="7">
        <f>IF(Q73&gt;0,RANK(Q73,(N73:P73,Q73:AJ73)),0)</f>
        <v>4</v>
      </c>
      <c r="AM73" s="7">
        <f>IF(R73&gt;0,RANK(R73,(N73:P73,Q73:AJ73)),0)</f>
        <v>5</v>
      </c>
      <c r="AN73" s="7">
        <f>IF(S73&gt;0,RANK(S73,(N73:P73,Q73:AJ73)),0)</f>
        <v>6</v>
      </c>
      <c r="AO73" s="7">
        <f>IF(T73&gt;0,RANK(T73,(N73:P73,Q73:AJ73)),0)</f>
        <v>7</v>
      </c>
      <c r="AP73" s="2">
        <f t="shared" si="29"/>
        <v>4.4871794871794872E-2</v>
      </c>
      <c r="AQ73" s="2">
        <f t="shared" si="30"/>
        <v>8.7792642140468221E-3</v>
      </c>
      <c r="AR73" s="2">
        <f t="shared" si="31"/>
        <v>3.9018952062430325E-3</v>
      </c>
      <c r="AS73" s="2">
        <f t="shared" si="32"/>
        <v>3.3444816053511705E-3</v>
      </c>
      <c r="AU73" t="s">
        <v>1835</v>
      </c>
      <c r="AV73" t="s">
        <v>587</v>
      </c>
      <c r="AY73" s="130">
        <v>2</v>
      </c>
      <c r="AZ73" s="131">
        <v>702</v>
      </c>
      <c r="BA73" s="132">
        <f t="shared" si="33"/>
        <v>2702</v>
      </c>
      <c r="BC73" s="7" t="s">
        <v>2174</v>
      </c>
    </row>
    <row r="74" spans="1:55" hidden="1" outlineLevel="1" x14ac:dyDescent="0.2">
      <c r="A74" t="s">
        <v>1836</v>
      </c>
      <c r="B74" t="s">
        <v>587</v>
      </c>
      <c r="C74" s="1">
        <f t="shared" si="22"/>
        <v>7790</v>
      </c>
      <c r="D74" s="7">
        <f>RANK(N74,(N74:P74,Q74:AJ74))</f>
        <v>1</v>
      </c>
      <c r="E74" s="7">
        <f>RANK(O74,(N74:P74,Q74:AJ74))</f>
        <v>2</v>
      </c>
      <c r="F74" s="7">
        <f>IF(P74&gt;0,RANK(P74,(N74:P74,Q74:AJ74)),0)</f>
        <v>3</v>
      </c>
      <c r="G74" s="1">
        <f t="shared" si="23"/>
        <v>1053</v>
      </c>
      <c r="H74" s="2">
        <f t="shared" si="24"/>
        <v>0.13517329910141207</v>
      </c>
      <c r="I74" s="2"/>
      <c r="J74" s="2">
        <f t="shared" si="25"/>
        <v>0.47804878048780486</v>
      </c>
      <c r="K74" s="2">
        <f t="shared" si="26"/>
        <v>0.34287548138639279</v>
      </c>
      <c r="L74" s="2">
        <f t="shared" si="27"/>
        <v>8.3953786906290115E-2</v>
      </c>
      <c r="M74" s="2">
        <f t="shared" si="28"/>
        <v>9.5121951219512238E-2</v>
      </c>
      <c r="N74" s="1">
        <v>3724</v>
      </c>
      <c r="O74" s="1">
        <v>2671</v>
      </c>
      <c r="P74" s="1">
        <v>654</v>
      </c>
      <c r="Q74" s="1">
        <v>606</v>
      </c>
      <c r="R74" s="1">
        <v>65</v>
      </c>
      <c r="S74" s="1">
        <v>16</v>
      </c>
      <c r="T74" s="1">
        <v>27</v>
      </c>
      <c r="W74" s="1">
        <v>27</v>
      </c>
      <c r="AL74" s="7">
        <f>IF(Q74&gt;0,RANK(Q74,(N74:P74,Q74:AJ74)),0)</f>
        <v>4</v>
      </c>
      <c r="AM74" s="7">
        <f>IF(R74&gt;0,RANK(R74,(N74:P74,Q74:AJ74)),0)</f>
        <v>5</v>
      </c>
      <c r="AN74" s="7">
        <f>IF(S74&gt;0,RANK(S74,(N74:P74,Q74:AJ74)),0)</f>
        <v>8</v>
      </c>
      <c r="AO74" s="7">
        <f>IF(T74&gt;0,RANK(T74,(N74:P74,Q74:AJ74)),0)</f>
        <v>6</v>
      </c>
      <c r="AP74" s="2">
        <f t="shared" si="29"/>
        <v>7.7792041078305521E-2</v>
      </c>
      <c r="AQ74" s="2">
        <f t="shared" si="30"/>
        <v>8.3440308087291398E-3</v>
      </c>
      <c r="AR74" s="2">
        <f t="shared" si="31"/>
        <v>2.0539152759948653E-3</v>
      </c>
      <c r="AS74" s="2">
        <f t="shared" si="32"/>
        <v>3.4659820282413349E-3</v>
      </c>
      <c r="AU74" t="s">
        <v>1836</v>
      </c>
      <c r="AV74" t="s">
        <v>587</v>
      </c>
      <c r="AY74" s="130">
        <v>2</v>
      </c>
      <c r="AZ74" s="131">
        <v>703</v>
      </c>
      <c r="BA74" s="132">
        <f t="shared" si="33"/>
        <v>2703</v>
      </c>
      <c r="BC74" s="7" t="s">
        <v>2174</v>
      </c>
    </row>
    <row r="75" spans="1:55" hidden="1" outlineLevel="1" x14ac:dyDescent="0.2">
      <c r="A75" t="s">
        <v>2735</v>
      </c>
      <c r="B75" t="s">
        <v>587</v>
      </c>
      <c r="C75" s="1">
        <f t="shared" si="22"/>
        <v>7488</v>
      </c>
      <c r="D75" s="7">
        <f>RANK(N75,(N75:P75,Q75:AJ75))</f>
        <v>2</v>
      </c>
      <c r="E75" s="7">
        <f>RANK(O75,(N75:P75,Q75:AJ75))</f>
        <v>1</v>
      </c>
      <c r="F75" s="7">
        <f>IF(P75&gt;0,RANK(P75,(N75:P75,Q75:AJ75)),0)</f>
        <v>3</v>
      </c>
      <c r="G75" s="1">
        <f t="shared" si="23"/>
        <v>299</v>
      </c>
      <c r="H75" s="2">
        <f t="shared" si="24"/>
        <v>3.9930555555555552E-2</v>
      </c>
      <c r="I75" s="2"/>
      <c r="J75" s="2">
        <f t="shared" si="25"/>
        <v>0.40558226495726496</v>
      </c>
      <c r="K75" s="2">
        <f t="shared" si="26"/>
        <v>0.44551282051282054</v>
      </c>
      <c r="L75" s="2">
        <f t="shared" si="27"/>
        <v>9.2681623931623935E-2</v>
      </c>
      <c r="M75" s="2">
        <f t="shared" si="28"/>
        <v>5.6223290598290621E-2</v>
      </c>
      <c r="N75" s="1">
        <v>3037</v>
      </c>
      <c r="O75" s="1">
        <v>3336</v>
      </c>
      <c r="P75" s="1">
        <v>694</v>
      </c>
      <c r="Q75" s="1">
        <v>322</v>
      </c>
      <c r="R75" s="1">
        <v>49</v>
      </c>
      <c r="S75" s="1">
        <v>17</v>
      </c>
      <c r="T75" s="1">
        <v>18</v>
      </c>
      <c r="W75" s="1">
        <v>15</v>
      </c>
      <c r="AL75" s="7">
        <f>IF(Q75&gt;0,RANK(Q75,(N75:P75,Q75:AJ75)),0)</f>
        <v>4</v>
      </c>
      <c r="AM75" s="7">
        <f>IF(R75&gt;0,RANK(R75,(N75:P75,Q75:AJ75)),0)</f>
        <v>5</v>
      </c>
      <c r="AN75" s="7">
        <f>IF(S75&gt;0,RANK(S75,(N75:P75,Q75:AJ75)),0)</f>
        <v>7</v>
      </c>
      <c r="AO75" s="7">
        <f>IF(T75&gt;0,RANK(T75,(N75:P75,Q75:AJ75)),0)</f>
        <v>6</v>
      </c>
      <c r="AP75" s="2">
        <f t="shared" si="29"/>
        <v>4.3002136752136752E-2</v>
      </c>
      <c r="AQ75" s="2">
        <f t="shared" si="30"/>
        <v>6.543803418803419E-3</v>
      </c>
      <c r="AR75" s="2">
        <f t="shared" si="31"/>
        <v>2.2702991452991455E-3</v>
      </c>
      <c r="AS75" s="2">
        <f t="shared" si="32"/>
        <v>2.403846153846154E-3</v>
      </c>
      <c r="AU75" t="s">
        <v>2735</v>
      </c>
      <c r="AV75" t="s">
        <v>587</v>
      </c>
      <c r="AY75" s="130">
        <v>2</v>
      </c>
      <c r="AZ75" s="131">
        <v>704</v>
      </c>
      <c r="BA75" s="132">
        <f t="shared" si="33"/>
        <v>2704</v>
      </c>
      <c r="BC75" s="7" t="s">
        <v>2174</v>
      </c>
    </row>
    <row r="76" spans="1:55" hidden="1" outlineLevel="1" x14ac:dyDescent="0.2">
      <c r="A76" t="s">
        <v>3287</v>
      </c>
      <c r="B76" t="s">
        <v>587</v>
      </c>
      <c r="C76" s="1">
        <f t="shared" si="22"/>
        <v>5925</v>
      </c>
      <c r="D76" s="7">
        <f>RANK(N76,(N76:P76,Q76:AJ76))</f>
        <v>2</v>
      </c>
      <c r="E76" s="7">
        <f>RANK(O76,(N76:P76,Q76:AJ76))</f>
        <v>1</v>
      </c>
      <c r="F76" s="7">
        <f>IF(P76&gt;0,RANK(P76,(N76:P76,Q76:AJ76)),0)</f>
        <v>3</v>
      </c>
      <c r="G76" s="1">
        <f t="shared" si="23"/>
        <v>416</v>
      </c>
      <c r="H76" s="2">
        <f t="shared" si="24"/>
        <v>7.021097046413502E-2</v>
      </c>
      <c r="I76" s="2"/>
      <c r="J76" s="2">
        <f t="shared" si="25"/>
        <v>0.36253164556962025</v>
      </c>
      <c r="K76" s="2">
        <f t="shared" si="26"/>
        <v>0.4327426160337553</v>
      </c>
      <c r="L76" s="2">
        <f t="shared" si="27"/>
        <v>0.13940928270042194</v>
      </c>
      <c r="M76" s="2">
        <f t="shared" si="28"/>
        <v>6.5316455696202508E-2</v>
      </c>
      <c r="N76" s="1">
        <v>2148</v>
      </c>
      <c r="O76" s="1">
        <v>2564</v>
      </c>
      <c r="P76" s="1">
        <v>826</v>
      </c>
      <c r="Q76" s="1">
        <v>289</v>
      </c>
      <c r="R76" s="1">
        <v>55</v>
      </c>
      <c r="S76" s="1">
        <v>20</v>
      </c>
      <c r="T76" s="1">
        <v>10</v>
      </c>
      <c r="W76" s="1">
        <v>13</v>
      </c>
      <c r="AL76" s="7">
        <f>IF(Q76&gt;0,RANK(Q76,(N76:P76,Q76:AJ76)),0)</f>
        <v>4</v>
      </c>
      <c r="AM76" s="7">
        <f>IF(R76&gt;0,RANK(R76,(N76:P76,Q76:AJ76)),0)</f>
        <v>5</v>
      </c>
      <c r="AN76" s="7">
        <f>IF(S76&gt;0,RANK(S76,(N76:P76,Q76:AJ76)),0)</f>
        <v>6</v>
      </c>
      <c r="AO76" s="7">
        <f>IF(T76&gt;0,RANK(T76,(N76:P76,Q76:AJ76)),0)</f>
        <v>8</v>
      </c>
      <c r="AP76" s="2">
        <f t="shared" si="29"/>
        <v>4.8776371308016875E-2</v>
      </c>
      <c r="AQ76" s="2">
        <f t="shared" si="30"/>
        <v>9.282700421940928E-3</v>
      </c>
      <c r="AR76" s="2">
        <f t="shared" si="31"/>
        <v>3.3755274261603376E-3</v>
      </c>
      <c r="AS76" s="2">
        <f t="shared" si="32"/>
        <v>1.6877637130801688E-3</v>
      </c>
      <c r="AU76" t="s">
        <v>3287</v>
      </c>
      <c r="AV76" t="s">
        <v>587</v>
      </c>
      <c r="AY76" s="130">
        <v>2</v>
      </c>
      <c r="AZ76" s="131">
        <v>705</v>
      </c>
      <c r="BA76" s="132">
        <f t="shared" si="33"/>
        <v>2705</v>
      </c>
      <c r="BC76" s="7" t="s">
        <v>2174</v>
      </c>
    </row>
    <row r="77" spans="1:55" hidden="1" outlineLevel="1" x14ac:dyDescent="0.2">
      <c r="A77" t="s">
        <v>116</v>
      </c>
      <c r="B77" t="s">
        <v>587</v>
      </c>
      <c r="C77" s="1">
        <f t="shared" si="22"/>
        <v>5100</v>
      </c>
      <c r="D77" s="7">
        <f>RANK(N77,(N77:P77,Q77:AJ77))</f>
        <v>2</v>
      </c>
      <c r="E77" s="7">
        <f>RANK(O77,(N77:P77,Q77:AJ77))</f>
        <v>1</v>
      </c>
      <c r="F77" s="7">
        <f>IF(P77&gt;0,RANK(P77,(N77:P77,Q77:AJ77)),0)</f>
        <v>3</v>
      </c>
      <c r="G77" s="1">
        <f t="shared" si="23"/>
        <v>1131</v>
      </c>
      <c r="H77" s="2">
        <f t="shared" si="24"/>
        <v>0.22176470588235295</v>
      </c>
      <c r="I77" s="2"/>
      <c r="J77" s="2">
        <f t="shared" si="25"/>
        <v>0.30901960784313726</v>
      </c>
      <c r="K77" s="2">
        <f t="shared" si="26"/>
        <v>0.53078431372549018</v>
      </c>
      <c r="L77" s="2">
        <f t="shared" si="27"/>
        <v>0.10921568627450981</v>
      </c>
      <c r="M77" s="2">
        <f t="shared" si="28"/>
        <v>5.0980392156862703E-2</v>
      </c>
      <c r="N77" s="1">
        <v>1576</v>
      </c>
      <c r="O77" s="1">
        <v>2707</v>
      </c>
      <c r="P77" s="1">
        <v>557</v>
      </c>
      <c r="Q77" s="1">
        <v>142</v>
      </c>
      <c r="R77" s="1">
        <v>66</v>
      </c>
      <c r="S77" s="1">
        <v>22</v>
      </c>
      <c r="T77" s="1">
        <v>15</v>
      </c>
      <c r="W77" s="1">
        <v>15</v>
      </c>
      <c r="AL77" s="7">
        <f>IF(Q77&gt;0,RANK(Q77,(N77:P77,Q77:AJ77)),0)</f>
        <v>4</v>
      </c>
      <c r="AM77" s="7">
        <f>IF(R77&gt;0,RANK(R77,(N77:P77,Q77:AJ77)),0)</f>
        <v>5</v>
      </c>
      <c r="AN77" s="7">
        <f>IF(S77&gt;0,RANK(S77,(N77:P77,Q77:AJ77)),0)</f>
        <v>6</v>
      </c>
      <c r="AO77" s="7">
        <f>IF(T77&gt;0,RANK(T77,(N77:P77,Q77:AJ77)),0)</f>
        <v>7</v>
      </c>
      <c r="AP77" s="2">
        <f t="shared" si="29"/>
        <v>2.7843137254901961E-2</v>
      </c>
      <c r="AQ77" s="2">
        <f t="shared" si="30"/>
        <v>1.2941176470588235E-2</v>
      </c>
      <c r="AR77" s="2">
        <f t="shared" si="31"/>
        <v>4.3137254901960782E-3</v>
      </c>
      <c r="AS77" s="2">
        <f t="shared" si="32"/>
        <v>2.9411764705882353E-3</v>
      </c>
      <c r="AU77" t="s">
        <v>116</v>
      </c>
      <c r="AV77" t="s">
        <v>587</v>
      </c>
      <c r="AY77" s="130">
        <v>2</v>
      </c>
      <c r="AZ77" s="131">
        <v>706</v>
      </c>
      <c r="BA77" s="132">
        <f t="shared" si="33"/>
        <v>2706</v>
      </c>
      <c r="BC77" s="7" t="s">
        <v>2174</v>
      </c>
    </row>
    <row r="78" spans="1:55" hidden="1" outlineLevel="1" x14ac:dyDescent="0.2">
      <c r="A78" t="s">
        <v>3106</v>
      </c>
      <c r="B78" t="s">
        <v>587</v>
      </c>
      <c r="C78" s="1">
        <f t="shared" si="22"/>
        <v>7214</v>
      </c>
      <c r="D78" s="7">
        <f>RANK(N78,(N78:P78,Q78:AJ78))</f>
        <v>2</v>
      </c>
      <c r="E78" s="7">
        <f>RANK(O78,(N78:P78,Q78:AJ78))</f>
        <v>1</v>
      </c>
      <c r="F78" s="7">
        <f>IF(P78&gt;0,RANK(P78,(N78:P78,Q78:AJ78)),0)</f>
        <v>3</v>
      </c>
      <c r="G78" s="1">
        <f t="shared" si="23"/>
        <v>1340</v>
      </c>
      <c r="H78" s="2">
        <f t="shared" si="24"/>
        <v>0.18574993069032436</v>
      </c>
      <c r="I78" s="2"/>
      <c r="J78" s="2">
        <f t="shared" si="25"/>
        <v>0.30177432769614637</v>
      </c>
      <c r="K78" s="2">
        <f t="shared" si="26"/>
        <v>0.48752425838647073</v>
      </c>
      <c r="L78" s="2">
        <f t="shared" si="27"/>
        <v>0.12572775159412253</v>
      </c>
      <c r="M78" s="2">
        <f t="shared" si="28"/>
        <v>8.4973662323260313E-2</v>
      </c>
      <c r="N78" s="1">
        <v>2177</v>
      </c>
      <c r="O78" s="1">
        <v>3517</v>
      </c>
      <c r="P78" s="1">
        <v>907</v>
      </c>
      <c r="Q78" s="1">
        <v>452</v>
      </c>
      <c r="R78" s="1">
        <v>87</v>
      </c>
      <c r="S78" s="1">
        <v>28</v>
      </c>
      <c r="T78" s="1">
        <v>34</v>
      </c>
      <c r="W78" s="1">
        <v>12</v>
      </c>
      <c r="AL78" s="7">
        <f>IF(Q78&gt;0,RANK(Q78,(N78:P78,Q78:AJ78)),0)</f>
        <v>4</v>
      </c>
      <c r="AM78" s="7">
        <f>IF(R78&gt;0,RANK(R78,(N78:P78,Q78:AJ78)),0)</f>
        <v>5</v>
      </c>
      <c r="AN78" s="7">
        <f>IF(S78&gt;0,RANK(S78,(N78:P78,Q78:AJ78)),0)</f>
        <v>7</v>
      </c>
      <c r="AO78" s="7">
        <f>IF(T78&gt;0,RANK(T78,(N78:P78,Q78:AJ78)),0)</f>
        <v>6</v>
      </c>
      <c r="AP78" s="2">
        <f t="shared" si="29"/>
        <v>6.2655946770169113E-2</v>
      </c>
      <c r="AQ78" s="2">
        <f t="shared" si="30"/>
        <v>1.205988355974494E-2</v>
      </c>
      <c r="AR78" s="2">
        <f t="shared" si="31"/>
        <v>3.8813418353202105E-3</v>
      </c>
      <c r="AS78" s="2">
        <f t="shared" si="32"/>
        <v>4.7130579428888274E-3</v>
      </c>
      <c r="AU78" t="s">
        <v>3106</v>
      </c>
      <c r="AV78" t="s">
        <v>587</v>
      </c>
      <c r="AY78" s="130">
        <v>2</v>
      </c>
      <c r="AZ78" s="131">
        <v>707</v>
      </c>
      <c r="BA78" s="132">
        <f t="shared" si="33"/>
        <v>2707</v>
      </c>
      <c r="BC78" s="7" t="s">
        <v>2174</v>
      </c>
    </row>
    <row r="79" spans="1:55" hidden="1" outlineLevel="1" x14ac:dyDescent="0.2">
      <c r="A79" t="s">
        <v>1098</v>
      </c>
      <c r="B79" t="s">
        <v>587</v>
      </c>
      <c r="C79" s="1">
        <f t="shared" si="22"/>
        <v>6398</v>
      </c>
      <c r="D79" s="7">
        <f>RANK(N79,(N79:P79,Q79:AJ79))</f>
        <v>2</v>
      </c>
      <c r="E79" s="7">
        <f>RANK(O79,(N79:P79,Q79:AJ79))</f>
        <v>1</v>
      </c>
      <c r="F79" s="7">
        <f>IF(P79&gt;0,RANK(P79,(N79:P79,Q79:AJ79)),0)</f>
        <v>3</v>
      </c>
      <c r="G79" s="1">
        <f t="shared" si="23"/>
        <v>1981</v>
      </c>
      <c r="H79" s="2">
        <f t="shared" si="24"/>
        <v>0.30962800875273522</v>
      </c>
      <c r="I79" s="2"/>
      <c r="J79" s="2">
        <f t="shared" si="25"/>
        <v>0.25679899968740233</v>
      </c>
      <c r="K79" s="2">
        <f t="shared" si="26"/>
        <v>0.56642700844013749</v>
      </c>
      <c r="L79" s="2">
        <f t="shared" si="27"/>
        <v>0.12910284463894967</v>
      </c>
      <c r="M79" s="2">
        <f t="shared" si="28"/>
        <v>4.7671147233510569E-2</v>
      </c>
      <c r="N79" s="1">
        <v>1643</v>
      </c>
      <c r="O79" s="1">
        <v>3624</v>
      </c>
      <c r="P79" s="1">
        <v>826</v>
      </c>
      <c r="Q79" s="1">
        <v>194</v>
      </c>
      <c r="R79" s="1">
        <v>65</v>
      </c>
      <c r="S79" s="1">
        <v>26</v>
      </c>
      <c r="T79" s="1">
        <v>14</v>
      </c>
      <c r="W79" s="1">
        <v>6</v>
      </c>
      <c r="AL79" s="7">
        <f>IF(Q79&gt;0,RANK(Q79,(N79:P79,Q79:AJ79)),0)</f>
        <v>4</v>
      </c>
      <c r="AM79" s="7">
        <f>IF(R79&gt;0,RANK(R79,(N79:P79,Q79:AJ79)),0)</f>
        <v>5</v>
      </c>
      <c r="AN79" s="7">
        <f>IF(S79&gt;0,RANK(S79,(N79:P79,Q79:AJ79)),0)</f>
        <v>6</v>
      </c>
      <c r="AO79" s="7">
        <f>IF(T79&gt;0,RANK(T79,(N79:P79,Q79:AJ79)),0)</f>
        <v>7</v>
      </c>
      <c r="AP79" s="2">
        <f t="shared" si="29"/>
        <v>3.0321975617380433E-2</v>
      </c>
      <c r="AQ79" s="2">
        <f t="shared" si="30"/>
        <v>1.015942482025633E-2</v>
      </c>
      <c r="AR79" s="2">
        <f t="shared" si="31"/>
        <v>4.0637699281025324E-3</v>
      </c>
      <c r="AS79" s="2">
        <f t="shared" si="32"/>
        <v>2.1881838074398249E-3</v>
      </c>
      <c r="AU79" t="s">
        <v>1098</v>
      </c>
      <c r="AV79" t="s">
        <v>587</v>
      </c>
      <c r="AY79" s="130">
        <v>2</v>
      </c>
      <c r="AZ79" s="131">
        <v>708</v>
      </c>
      <c r="BA79" s="132">
        <f t="shared" si="33"/>
        <v>2708</v>
      </c>
      <c r="BC79" s="7" t="s">
        <v>2174</v>
      </c>
    </row>
    <row r="80" spans="1:55" hidden="1" outlineLevel="1" x14ac:dyDescent="0.2">
      <c r="A80" t="s">
        <v>2422</v>
      </c>
      <c r="B80" t="s">
        <v>587</v>
      </c>
      <c r="C80" s="1">
        <f t="shared" si="22"/>
        <v>5733</v>
      </c>
      <c r="D80" s="7">
        <f>RANK(N80,(N80:P80,Q80:AJ80))</f>
        <v>2</v>
      </c>
      <c r="E80" s="7">
        <f>RANK(O80,(N80:P80,Q80:AJ80))</f>
        <v>1</v>
      </c>
      <c r="F80" s="7">
        <f>IF(P80&gt;0,RANK(P80,(N80:P80,Q80:AJ80)),0)</f>
        <v>3</v>
      </c>
      <c r="G80" s="1">
        <f t="shared" si="23"/>
        <v>2125</v>
      </c>
      <c r="H80" s="2">
        <f t="shared" si="24"/>
        <v>0.37066108494679922</v>
      </c>
      <c r="I80" s="2"/>
      <c r="J80" s="2">
        <f t="shared" si="25"/>
        <v>0.23268794697366127</v>
      </c>
      <c r="K80" s="2">
        <f t="shared" si="26"/>
        <v>0.60334903192046052</v>
      </c>
      <c r="L80" s="2">
        <f t="shared" si="27"/>
        <v>0.12680969823826968</v>
      </c>
      <c r="M80" s="2">
        <f t="shared" si="28"/>
        <v>3.7153322867608557E-2</v>
      </c>
      <c r="N80" s="1">
        <v>1334</v>
      </c>
      <c r="O80" s="1">
        <v>3459</v>
      </c>
      <c r="P80" s="1">
        <v>727</v>
      </c>
      <c r="Q80" s="1">
        <v>106</v>
      </c>
      <c r="R80" s="1">
        <v>64</v>
      </c>
      <c r="S80" s="1">
        <v>16</v>
      </c>
      <c r="T80" s="1">
        <v>16</v>
      </c>
      <c r="W80" s="1">
        <v>11</v>
      </c>
      <c r="AL80" s="7">
        <f>IF(Q80&gt;0,RANK(Q80,(N80:P80,Q80:AJ80)),0)</f>
        <v>4</v>
      </c>
      <c r="AM80" s="7">
        <f>IF(R80&gt;0,RANK(R80,(N80:P80,Q80:AJ80)),0)</f>
        <v>5</v>
      </c>
      <c r="AN80" s="7">
        <f>IF(S80&gt;0,RANK(S80,(N80:P80,Q80:AJ80)),0)</f>
        <v>6</v>
      </c>
      <c r="AO80" s="7">
        <f>IF(T80&gt;0,RANK(T80,(N80:P80,Q80:AJ80)),0)</f>
        <v>6</v>
      </c>
      <c r="AP80" s="2">
        <f t="shared" si="29"/>
        <v>1.8489447060875634E-2</v>
      </c>
      <c r="AQ80" s="2">
        <f t="shared" si="30"/>
        <v>1.1163439734868306E-2</v>
      </c>
      <c r="AR80" s="2">
        <f t="shared" si="31"/>
        <v>2.7908599337170764E-3</v>
      </c>
      <c r="AS80" s="2">
        <f t="shared" si="32"/>
        <v>2.7908599337170764E-3</v>
      </c>
      <c r="AU80" t="s">
        <v>2422</v>
      </c>
      <c r="AV80" t="s">
        <v>587</v>
      </c>
      <c r="AY80" s="130">
        <v>2</v>
      </c>
      <c r="AZ80" s="131">
        <v>709</v>
      </c>
      <c r="BA80" s="132">
        <f t="shared" si="33"/>
        <v>2709</v>
      </c>
      <c r="BC80" s="7" t="s">
        <v>2174</v>
      </c>
    </row>
    <row r="81" spans="1:55" hidden="1" outlineLevel="1" x14ac:dyDescent="0.2">
      <c r="A81" t="s">
        <v>2157</v>
      </c>
      <c r="B81" t="s">
        <v>587</v>
      </c>
      <c r="C81" s="1">
        <f t="shared" si="22"/>
        <v>7272</v>
      </c>
      <c r="D81" s="7">
        <f>RANK(N81,(N81:P81,Q81:AJ81))</f>
        <v>2</v>
      </c>
      <c r="E81" s="7">
        <f>RANK(O81,(N81:P81,Q81:AJ81))</f>
        <v>1</v>
      </c>
      <c r="F81" s="7">
        <f>IF(P81&gt;0,RANK(P81,(N81:P81,Q81:AJ81)),0)</f>
        <v>3</v>
      </c>
      <c r="G81" s="1">
        <f t="shared" si="23"/>
        <v>1981</v>
      </c>
      <c r="H81" s="2">
        <f t="shared" si="24"/>
        <v>0.2724147414741474</v>
      </c>
      <c r="I81" s="2"/>
      <c r="J81" s="2">
        <f t="shared" si="25"/>
        <v>0.30294279427942794</v>
      </c>
      <c r="K81" s="2">
        <f t="shared" si="26"/>
        <v>0.5753575357535754</v>
      </c>
      <c r="L81" s="2">
        <f t="shared" si="27"/>
        <v>8.8283828382838284E-2</v>
      </c>
      <c r="M81" s="2">
        <f t="shared" si="28"/>
        <v>3.3415841584158376E-2</v>
      </c>
      <c r="N81" s="1">
        <v>2203</v>
      </c>
      <c r="O81" s="1">
        <v>4184</v>
      </c>
      <c r="P81" s="1">
        <v>642</v>
      </c>
      <c r="Q81" s="1">
        <v>148</v>
      </c>
      <c r="R81" s="1">
        <v>45</v>
      </c>
      <c r="S81" s="1">
        <v>25</v>
      </c>
      <c r="T81" s="1">
        <v>12</v>
      </c>
      <c r="W81" s="1">
        <v>13</v>
      </c>
      <c r="AL81" s="7">
        <f>IF(Q81&gt;0,RANK(Q81,(N81:P81,Q81:AJ81)),0)</f>
        <v>4</v>
      </c>
      <c r="AM81" s="7">
        <f>IF(R81&gt;0,RANK(R81,(N81:P81,Q81:AJ81)),0)</f>
        <v>5</v>
      </c>
      <c r="AN81" s="7">
        <f>IF(S81&gt;0,RANK(S81,(N81:P81,Q81:AJ81)),0)</f>
        <v>6</v>
      </c>
      <c r="AO81" s="7">
        <f>IF(T81&gt;0,RANK(T81,(N81:P81,Q81:AJ81)),0)</f>
        <v>8</v>
      </c>
      <c r="AP81" s="2">
        <f t="shared" si="29"/>
        <v>2.0352035203520351E-2</v>
      </c>
      <c r="AQ81" s="2">
        <f t="shared" si="30"/>
        <v>6.1881188118811884E-3</v>
      </c>
      <c r="AR81" s="2">
        <f t="shared" si="31"/>
        <v>3.437843784378438E-3</v>
      </c>
      <c r="AS81" s="2">
        <f t="shared" si="32"/>
        <v>1.6501650165016502E-3</v>
      </c>
      <c r="AU81" t="s">
        <v>2157</v>
      </c>
      <c r="AV81" t="s">
        <v>587</v>
      </c>
      <c r="AY81" s="130">
        <v>2</v>
      </c>
      <c r="AZ81" s="131">
        <v>710</v>
      </c>
      <c r="BA81" s="132">
        <f t="shared" si="33"/>
        <v>2710</v>
      </c>
      <c r="BC81" s="7" t="s">
        <v>2174</v>
      </c>
    </row>
    <row r="82" spans="1:55" hidden="1" outlineLevel="1" x14ac:dyDescent="0.2">
      <c r="A82" t="s">
        <v>2452</v>
      </c>
      <c r="B82" t="s">
        <v>587</v>
      </c>
      <c r="C82" s="1">
        <f t="shared" si="22"/>
        <v>5877</v>
      </c>
      <c r="D82" s="7">
        <f>RANK(N82,(N82:P82,Q82:AJ82))</f>
        <v>2</v>
      </c>
      <c r="E82" s="7">
        <f>RANK(O82,(N82:P82,Q82:AJ82))</f>
        <v>1</v>
      </c>
      <c r="F82" s="7">
        <f>IF(P82&gt;0,RANK(P82,(N82:P82,Q82:AJ82)),0)</f>
        <v>3</v>
      </c>
      <c r="G82" s="1">
        <f t="shared" si="23"/>
        <v>1127</v>
      </c>
      <c r="H82" s="2">
        <f t="shared" si="24"/>
        <v>0.19176450570018716</v>
      </c>
      <c r="I82" s="2"/>
      <c r="J82" s="2">
        <f t="shared" si="25"/>
        <v>0.33112132040156544</v>
      </c>
      <c r="K82" s="2">
        <f t="shared" si="26"/>
        <v>0.5228858261017526</v>
      </c>
      <c r="L82" s="2">
        <f t="shared" si="27"/>
        <v>0.10260336906584992</v>
      </c>
      <c r="M82" s="2">
        <f t="shared" si="28"/>
        <v>4.3389484430831973E-2</v>
      </c>
      <c r="N82" s="1">
        <v>1946</v>
      </c>
      <c r="O82" s="1">
        <v>3073</v>
      </c>
      <c r="P82" s="1">
        <v>603</v>
      </c>
      <c r="Q82" s="1">
        <v>158</v>
      </c>
      <c r="R82" s="1">
        <v>53</v>
      </c>
      <c r="S82" s="1">
        <v>15</v>
      </c>
      <c r="T82" s="1">
        <v>10</v>
      </c>
      <c r="W82" s="1">
        <v>19</v>
      </c>
      <c r="AL82" s="7">
        <f>IF(Q82&gt;0,RANK(Q82,(N82:P82,Q82:AJ82)),0)</f>
        <v>4</v>
      </c>
      <c r="AM82" s="7">
        <f>IF(R82&gt;0,RANK(R82,(N82:P82,Q82:AJ82)),0)</f>
        <v>5</v>
      </c>
      <c r="AN82" s="7">
        <f>IF(S82&gt;0,RANK(S82,(N82:P82,Q82:AJ82)),0)</f>
        <v>7</v>
      </c>
      <c r="AO82" s="7">
        <f>IF(T82&gt;0,RANK(T82,(N82:P82,Q82:AJ82)),0)</f>
        <v>8</v>
      </c>
      <c r="AP82" s="2">
        <f t="shared" si="29"/>
        <v>2.6884464863025353E-2</v>
      </c>
      <c r="AQ82" s="2">
        <f t="shared" si="30"/>
        <v>9.0182065679768591E-3</v>
      </c>
      <c r="AR82" s="2">
        <f t="shared" si="31"/>
        <v>2.5523226135783562E-3</v>
      </c>
      <c r="AS82" s="2">
        <f t="shared" si="32"/>
        <v>1.7015484090522376E-3</v>
      </c>
      <c r="AU82" t="s">
        <v>2452</v>
      </c>
      <c r="AV82" t="s">
        <v>587</v>
      </c>
      <c r="AY82" s="130">
        <v>2</v>
      </c>
      <c r="AZ82" s="131">
        <v>711</v>
      </c>
      <c r="BA82" s="132">
        <f t="shared" si="33"/>
        <v>2711</v>
      </c>
      <c r="BC82" s="7" t="s">
        <v>2174</v>
      </c>
    </row>
    <row r="83" spans="1:55" hidden="1" outlineLevel="1" x14ac:dyDescent="0.2">
      <c r="A83" t="s">
        <v>1099</v>
      </c>
      <c r="B83" t="s">
        <v>587</v>
      </c>
      <c r="C83" s="1">
        <f t="shared" si="22"/>
        <v>6144</v>
      </c>
      <c r="D83" s="7">
        <f>RANK(N83,(N83:P83,Q83:AJ83))</f>
        <v>2</v>
      </c>
      <c r="E83" s="7">
        <f>RANK(O83,(N83:P83,Q83:AJ83))</f>
        <v>1</v>
      </c>
      <c r="F83" s="7">
        <f>IF(P83&gt;0,RANK(P83,(N83:P83,Q83:AJ83)),0)</f>
        <v>3</v>
      </c>
      <c r="G83" s="1">
        <f t="shared" si="23"/>
        <v>1743</v>
      </c>
      <c r="H83" s="2">
        <f t="shared" si="24"/>
        <v>0.28369140625</v>
      </c>
      <c r="I83" s="2"/>
      <c r="J83" s="2">
        <f t="shared" si="25"/>
        <v>0.29703776041666669</v>
      </c>
      <c r="K83" s="2">
        <f t="shared" si="26"/>
        <v>0.58072916666666663</v>
      </c>
      <c r="L83" s="2">
        <f t="shared" si="27"/>
        <v>8.837890625E-2</v>
      </c>
      <c r="M83" s="2">
        <f t="shared" si="28"/>
        <v>3.385416666666663E-2</v>
      </c>
      <c r="N83" s="1">
        <v>1825</v>
      </c>
      <c r="O83" s="1">
        <v>3568</v>
      </c>
      <c r="P83" s="1">
        <v>543</v>
      </c>
      <c r="Q83" s="1">
        <v>142</v>
      </c>
      <c r="R83" s="1">
        <v>33</v>
      </c>
      <c r="S83" s="1">
        <v>12</v>
      </c>
      <c r="T83" s="1">
        <v>8</v>
      </c>
      <c r="W83" s="1">
        <v>13</v>
      </c>
      <c r="AL83" s="7">
        <f>IF(Q83&gt;0,RANK(Q83,(N83:P83,Q83:AJ83)),0)</f>
        <v>4</v>
      </c>
      <c r="AM83" s="7">
        <f>IF(R83&gt;0,RANK(R83,(N83:P83,Q83:AJ83)),0)</f>
        <v>5</v>
      </c>
      <c r="AN83" s="7">
        <f>IF(S83&gt;0,RANK(S83,(N83:P83,Q83:AJ83)),0)</f>
        <v>7</v>
      </c>
      <c r="AO83" s="7">
        <f>IF(T83&gt;0,RANK(T83,(N83:P83,Q83:AJ83)),0)</f>
        <v>8</v>
      </c>
      <c r="AP83" s="2">
        <f t="shared" si="29"/>
        <v>2.3111979166666668E-2</v>
      </c>
      <c r="AQ83" s="2">
        <f t="shared" si="30"/>
        <v>5.37109375E-3</v>
      </c>
      <c r="AR83" s="2">
        <f t="shared" si="31"/>
        <v>1.953125E-3</v>
      </c>
      <c r="AS83" s="2">
        <f t="shared" si="32"/>
        <v>1.3020833333333333E-3</v>
      </c>
      <c r="AU83" t="s">
        <v>1099</v>
      </c>
      <c r="AV83" t="s">
        <v>587</v>
      </c>
      <c r="AY83" s="130">
        <v>2</v>
      </c>
      <c r="AZ83" s="131">
        <v>712</v>
      </c>
      <c r="BA83" s="132">
        <f t="shared" si="33"/>
        <v>2712</v>
      </c>
      <c r="BC83" s="7" t="s">
        <v>2174</v>
      </c>
    </row>
    <row r="84" spans="1:55" hidden="1" outlineLevel="1" x14ac:dyDescent="0.2">
      <c r="A84" t="s">
        <v>2456</v>
      </c>
      <c r="B84" t="s">
        <v>587</v>
      </c>
      <c r="C84" s="1">
        <f t="shared" si="22"/>
        <v>7038</v>
      </c>
      <c r="D84" s="7">
        <f>RANK(N84,(N84:P84,Q84:AJ84))</f>
        <v>2</v>
      </c>
      <c r="E84" s="7">
        <f>RANK(O84,(N84:P84,Q84:AJ84))</f>
        <v>1</v>
      </c>
      <c r="F84" s="7">
        <f>IF(P84&gt;0,RANK(P84,(N84:P84,Q84:AJ84)),0)</f>
        <v>3</v>
      </c>
      <c r="G84" s="1">
        <f t="shared" si="23"/>
        <v>490</v>
      </c>
      <c r="H84" s="2">
        <f t="shared" si="24"/>
        <v>6.9622051719238423E-2</v>
      </c>
      <c r="I84" s="2"/>
      <c r="J84" s="2">
        <f t="shared" si="25"/>
        <v>0.39499857914180164</v>
      </c>
      <c r="K84" s="2">
        <f t="shared" si="26"/>
        <v>0.46462063086104005</v>
      </c>
      <c r="L84" s="2">
        <f t="shared" si="27"/>
        <v>8.6388178459789716E-2</v>
      </c>
      <c r="M84" s="2">
        <f t="shared" si="28"/>
        <v>5.3992611537368645E-2</v>
      </c>
      <c r="N84" s="1">
        <v>2780</v>
      </c>
      <c r="O84" s="1">
        <v>3270</v>
      </c>
      <c r="P84" s="1">
        <v>608</v>
      </c>
      <c r="Q84" s="1">
        <v>271</v>
      </c>
      <c r="R84" s="1">
        <v>50</v>
      </c>
      <c r="S84" s="1">
        <v>10</v>
      </c>
      <c r="T84" s="1">
        <v>30</v>
      </c>
      <c r="W84" s="1">
        <v>19</v>
      </c>
      <c r="AL84" s="7">
        <f>IF(Q84&gt;0,RANK(Q84,(N84:P84,Q84:AJ84)),0)</f>
        <v>4</v>
      </c>
      <c r="AM84" s="7">
        <f>IF(R84&gt;0,RANK(R84,(N84:P84,Q84:AJ84)),0)</f>
        <v>5</v>
      </c>
      <c r="AN84" s="7">
        <f>IF(S84&gt;0,RANK(S84,(N84:P84,Q84:AJ84)),0)</f>
        <v>8</v>
      </c>
      <c r="AO84" s="7">
        <f>IF(T84&gt;0,RANK(T84,(N84:P84,Q84:AJ84)),0)</f>
        <v>6</v>
      </c>
      <c r="AP84" s="2">
        <f t="shared" si="29"/>
        <v>3.8505257175333901E-2</v>
      </c>
      <c r="AQ84" s="2">
        <f t="shared" si="30"/>
        <v>7.1042909917590222E-3</v>
      </c>
      <c r="AR84" s="2">
        <f t="shared" si="31"/>
        <v>1.4208581983518045E-3</v>
      </c>
      <c r="AS84" s="2">
        <f t="shared" si="32"/>
        <v>4.2625745950554137E-3</v>
      </c>
      <c r="AU84" t="s">
        <v>2456</v>
      </c>
      <c r="AV84" t="s">
        <v>587</v>
      </c>
      <c r="AY84" s="130">
        <v>2</v>
      </c>
      <c r="AZ84" s="131">
        <v>713</v>
      </c>
      <c r="BA84" s="132">
        <f t="shared" si="33"/>
        <v>2713</v>
      </c>
      <c r="BC84" s="7" t="s">
        <v>2174</v>
      </c>
    </row>
    <row r="85" spans="1:55" hidden="1" outlineLevel="1" x14ac:dyDescent="0.2">
      <c r="A85" t="s">
        <v>2457</v>
      </c>
      <c r="B85" t="s">
        <v>587</v>
      </c>
      <c r="C85" s="1">
        <f t="shared" si="22"/>
        <v>5059</v>
      </c>
      <c r="D85" s="7">
        <f>RANK(N85,(N85:P85,Q85:AJ85))</f>
        <v>2</v>
      </c>
      <c r="E85" s="7">
        <f>RANK(O85,(N85:P85,Q85:AJ85))</f>
        <v>1</v>
      </c>
      <c r="F85" s="7">
        <f>IF(P85&gt;0,RANK(P85,(N85:P85,Q85:AJ85)),0)</f>
        <v>3</v>
      </c>
      <c r="G85" s="1">
        <f t="shared" si="23"/>
        <v>1534</v>
      </c>
      <c r="H85" s="2">
        <f t="shared" si="24"/>
        <v>0.30322198062858274</v>
      </c>
      <c r="I85" s="2"/>
      <c r="J85" s="2">
        <f t="shared" si="25"/>
        <v>0.29076892666534887</v>
      </c>
      <c r="K85" s="2">
        <f t="shared" si="26"/>
        <v>0.59399090729393156</v>
      </c>
      <c r="L85" s="2">
        <f t="shared" si="27"/>
        <v>9.0531725637477758E-2</v>
      </c>
      <c r="M85" s="2">
        <f t="shared" si="28"/>
        <v>2.4708440403241869E-2</v>
      </c>
      <c r="N85" s="1">
        <v>1471</v>
      </c>
      <c r="O85" s="1">
        <v>3005</v>
      </c>
      <c r="P85" s="1">
        <v>458</v>
      </c>
      <c r="Q85" s="1">
        <v>71</v>
      </c>
      <c r="R85" s="1">
        <v>29</v>
      </c>
      <c r="S85" s="1">
        <v>6</v>
      </c>
      <c r="T85" s="1">
        <v>3</v>
      </c>
      <c r="W85" s="1">
        <v>16</v>
      </c>
      <c r="AL85" s="7">
        <f>IF(Q85&gt;0,RANK(Q85,(N85:P85,Q85:AJ85)),0)</f>
        <v>4</v>
      </c>
      <c r="AM85" s="7">
        <f>IF(R85&gt;0,RANK(R85,(N85:P85,Q85:AJ85)),0)</f>
        <v>5</v>
      </c>
      <c r="AN85" s="7">
        <f>IF(S85&gt;0,RANK(S85,(N85:P85,Q85:AJ85)),0)</f>
        <v>7</v>
      </c>
      <c r="AO85" s="7">
        <f>IF(T85&gt;0,RANK(T85,(N85:P85,Q85:AJ85)),0)</f>
        <v>8</v>
      </c>
      <c r="AP85" s="2">
        <f t="shared" si="29"/>
        <v>1.4034394149041313E-2</v>
      </c>
      <c r="AQ85" s="2">
        <f t="shared" si="30"/>
        <v>5.7323581735520858E-3</v>
      </c>
      <c r="AR85" s="2">
        <f t="shared" si="31"/>
        <v>1.1860051393556038E-3</v>
      </c>
      <c r="AS85" s="2">
        <f t="shared" si="32"/>
        <v>5.9300256967780192E-4</v>
      </c>
      <c r="AU85" t="s">
        <v>2457</v>
      </c>
      <c r="AV85" t="s">
        <v>587</v>
      </c>
      <c r="AY85" s="130">
        <v>2</v>
      </c>
      <c r="AZ85" s="131">
        <v>714</v>
      </c>
      <c r="BA85" s="132">
        <f t="shared" si="33"/>
        <v>2714</v>
      </c>
      <c r="BC85" s="7" t="s">
        <v>2174</v>
      </c>
    </row>
    <row r="86" spans="1:55" hidden="1" outlineLevel="1" x14ac:dyDescent="0.2">
      <c r="A86" t="s">
        <v>2483</v>
      </c>
      <c r="B86" t="s">
        <v>587</v>
      </c>
      <c r="C86" s="1">
        <f t="shared" si="22"/>
        <v>5039</v>
      </c>
      <c r="D86" s="7">
        <f>RANK(N86,(N86:P86,Q86:AJ86))</f>
        <v>1</v>
      </c>
      <c r="E86" s="7">
        <f>RANK(O86,(N86:P86,Q86:AJ86))</f>
        <v>2</v>
      </c>
      <c r="F86" s="7">
        <f>IF(P86&gt;0,RANK(P86,(N86:P86,Q86:AJ86)),0)</f>
        <v>3</v>
      </c>
      <c r="G86" s="1">
        <f t="shared" si="23"/>
        <v>204</v>
      </c>
      <c r="H86" s="2">
        <f t="shared" si="24"/>
        <v>4.0484223060130976E-2</v>
      </c>
      <c r="I86" s="2"/>
      <c r="J86" s="2">
        <f t="shared" si="25"/>
        <v>0.43222861678904545</v>
      </c>
      <c r="K86" s="2">
        <f t="shared" si="26"/>
        <v>0.39174439372891445</v>
      </c>
      <c r="L86" s="2">
        <f t="shared" si="27"/>
        <v>0.10954554475094265</v>
      </c>
      <c r="M86" s="2">
        <f t="shared" si="28"/>
        <v>6.6481444731097447E-2</v>
      </c>
      <c r="N86" s="1">
        <v>2178</v>
      </c>
      <c r="O86" s="1">
        <v>1974</v>
      </c>
      <c r="P86" s="1">
        <v>552</v>
      </c>
      <c r="Q86" s="1">
        <v>223</v>
      </c>
      <c r="R86" s="1">
        <v>55</v>
      </c>
      <c r="S86" s="1">
        <v>16</v>
      </c>
      <c r="T86" s="1">
        <v>23</v>
      </c>
      <c r="W86" s="1">
        <v>18</v>
      </c>
      <c r="AL86" s="7">
        <f>IF(Q86&gt;0,RANK(Q86,(N86:P86,Q86:AJ86)),0)</f>
        <v>4</v>
      </c>
      <c r="AM86" s="7">
        <f>IF(R86&gt;0,RANK(R86,(N86:P86,Q86:AJ86)),0)</f>
        <v>5</v>
      </c>
      <c r="AN86" s="7">
        <f>IF(S86&gt;0,RANK(S86,(N86:P86,Q86:AJ86)),0)</f>
        <v>8</v>
      </c>
      <c r="AO86" s="7">
        <f>IF(T86&gt;0,RANK(T86,(N86:P86,Q86:AJ86)),0)</f>
        <v>6</v>
      </c>
      <c r="AP86" s="2">
        <f t="shared" si="29"/>
        <v>4.4254812462790234E-2</v>
      </c>
      <c r="AQ86" s="2">
        <f t="shared" si="30"/>
        <v>1.0914864060329431E-2</v>
      </c>
      <c r="AR86" s="2">
        <f t="shared" si="31"/>
        <v>3.1752331811867435E-3</v>
      </c>
      <c r="AS86" s="2">
        <f t="shared" si="32"/>
        <v>4.5643976979559435E-3</v>
      </c>
      <c r="AU86" t="s">
        <v>2483</v>
      </c>
      <c r="AV86" t="s">
        <v>587</v>
      </c>
      <c r="AY86" s="130">
        <v>2</v>
      </c>
      <c r="AZ86" s="131">
        <v>715</v>
      </c>
      <c r="BA86" s="132">
        <f t="shared" si="33"/>
        <v>2715</v>
      </c>
      <c r="BC86" s="7" t="s">
        <v>2174</v>
      </c>
    </row>
    <row r="87" spans="1:55" hidden="1" outlineLevel="1" x14ac:dyDescent="0.2">
      <c r="A87" t="s">
        <v>966</v>
      </c>
      <c r="B87" t="s">
        <v>587</v>
      </c>
      <c r="C87" s="1">
        <f t="shared" si="22"/>
        <v>3559</v>
      </c>
      <c r="D87" s="7">
        <f>RANK(N87,(N87:P87,Q87:AJ87))</f>
        <v>1</v>
      </c>
      <c r="E87" s="7">
        <f>RANK(O87,(N87:P87,Q87:AJ87))</f>
        <v>2</v>
      </c>
      <c r="F87" s="7">
        <f>IF(P87&gt;0,RANK(P87,(N87:P87,Q87:AJ87)),0)</f>
        <v>3</v>
      </c>
      <c r="G87" s="1">
        <f t="shared" si="23"/>
        <v>301</v>
      </c>
      <c r="H87" s="2">
        <f t="shared" si="24"/>
        <v>8.4574318628828318E-2</v>
      </c>
      <c r="I87" s="2"/>
      <c r="J87" s="2">
        <f t="shared" si="25"/>
        <v>0.45771284068558582</v>
      </c>
      <c r="K87" s="2">
        <f t="shared" si="26"/>
        <v>0.37313852205675752</v>
      </c>
      <c r="L87" s="2">
        <f t="shared" si="27"/>
        <v>0.11632481033998314</v>
      </c>
      <c r="M87" s="2">
        <f t="shared" si="28"/>
        <v>5.2823826917673525E-2</v>
      </c>
      <c r="N87" s="1">
        <v>1629</v>
      </c>
      <c r="O87" s="1">
        <v>1328</v>
      </c>
      <c r="P87" s="1">
        <v>414</v>
      </c>
      <c r="Q87" s="1">
        <v>116</v>
      </c>
      <c r="R87" s="1">
        <v>37</v>
      </c>
      <c r="S87" s="1">
        <v>17</v>
      </c>
      <c r="T87" s="1">
        <v>5</v>
      </c>
      <c r="W87" s="1">
        <v>13</v>
      </c>
      <c r="AL87" s="7">
        <f>IF(Q87&gt;0,RANK(Q87,(N87:P87,Q87:AJ87)),0)</f>
        <v>4</v>
      </c>
      <c r="AM87" s="7">
        <f>IF(R87&gt;0,RANK(R87,(N87:P87,Q87:AJ87)),0)</f>
        <v>5</v>
      </c>
      <c r="AN87" s="7">
        <f>IF(S87&gt;0,RANK(S87,(N87:P87,Q87:AJ87)),0)</f>
        <v>6</v>
      </c>
      <c r="AO87" s="7">
        <f>IF(T87&gt;0,RANK(T87,(N87:P87,Q87:AJ87)),0)</f>
        <v>8</v>
      </c>
      <c r="AP87" s="2">
        <f t="shared" si="29"/>
        <v>3.2593425119415563E-2</v>
      </c>
      <c r="AQ87" s="2">
        <f t="shared" si="30"/>
        <v>1.0396178701882551E-2</v>
      </c>
      <c r="AR87" s="2">
        <f t="shared" si="31"/>
        <v>4.776622646810902E-3</v>
      </c>
      <c r="AS87" s="2">
        <f t="shared" si="32"/>
        <v>1.4048890137679123E-3</v>
      </c>
      <c r="AU87" t="s">
        <v>966</v>
      </c>
      <c r="AV87" t="s">
        <v>587</v>
      </c>
      <c r="AY87" s="130">
        <v>2</v>
      </c>
      <c r="AZ87" s="131">
        <v>716</v>
      </c>
      <c r="BA87" s="132">
        <f t="shared" si="33"/>
        <v>2716</v>
      </c>
      <c r="BC87" s="7" t="s">
        <v>2174</v>
      </c>
    </row>
    <row r="88" spans="1:55" hidden="1" outlineLevel="1" x14ac:dyDescent="0.2">
      <c r="A88" t="s">
        <v>1700</v>
      </c>
      <c r="B88" t="s">
        <v>587</v>
      </c>
      <c r="C88" s="1">
        <f t="shared" si="22"/>
        <v>5989</v>
      </c>
      <c r="D88" s="7">
        <f>RANK(N88,(N88:P88,Q88:AJ88))</f>
        <v>2</v>
      </c>
      <c r="E88" s="7">
        <f>RANK(O88,(N88:P88,Q88:AJ88))</f>
        <v>1</v>
      </c>
      <c r="F88" s="7">
        <f>IF(P88&gt;0,RANK(P88,(N88:P88,Q88:AJ88)),0)</f>
        <v>3</v>
      </c>
      <c r="G88" s="1">
        <f t="shared" si="23"/>
        <v>1416</v>
      </c>
      <c r="H88" s="2">
        <f t="shared" si="24"/>
        <v>0.23643346134580062</v>
      </c>
      <c r="I88" s="2"/>
      <c r="J88" s="2">
        <f t="shared" si="25"/>
        <v>0.31190515945900821</v>
      </c>
      <c r="K88" s="2">
        <f t="shared" si="26"/>
        <v>0.54833862080480877</v>
      </c>
      <c r="L88" s="2">
        <f t="shared" si="27"/>
        <v>0.10569377191517783</v>
      </c>
      <c r="M88" s="2">
        <f t="shared" si="28"/>
        <v>3.406244782100519E-2</v>
      </c>
      <c r="N88" s="1">
        <v>1868</v>
      </c>
      <c r="O88" s="1">
        <v>3284</v>
      </c>
      <c r="P88" s="1">
        <v>633</v>
      </c>
      <c r="Q88" s="1">
        <v>121</v>
      </c>
      <c r="R88" s="1">
        <v>38</v>
      </c>
      <c r="S88" s="1">
        <v>11</v>
      </c>
      <c r="T88" s="1">
        <v>19</v>
      </c>
      <c r="W88" s="1">
        <v>15</v>
      </c>
      <c r="AL88" s="7">
        <f>IF(Q88&gt;0,RANK(Q88,(N88:P88,Q88:AJ88)),0)</f>
        <v>4</v>
      </c>
      <c r="AM88" s="7">
        <f>IF(R88&gt;0,RANK(R88,(N88:P88,Q88:AJ88)),0)</f>
        <v>5</v>
      </c>
      <c r="AN88" s="7">
        <f>IF(S88&gt;0,RANK(S88,(N88:P88,Q88:AJ88)),0)</f>
        <v>8</v>
      </c>
      <c r="AO88" s="7">
        <f>IF(T88&gt;0,RANK(T88,(N88:P88,Q88:AJ88)),0)</f>
        <v>6</v>
      </c>
      <c r="AP88" s="2">
        <f t="shared" si="29"/>
        <v>2.0203706795792285E-2</v>
      </c>
      <c r="AQ88" s="2">
        <f t="shared" si="30"/>
        <v>6.3449657705793956E-3</v>
      </c>
      <c r="AR88" s="2">
        <f t="shared" si="31"/>
        <v>1.8367006177992986E-3</v>
      </c>
      <c r="AS88" s="2">
        <f t="shared" si="32"/>
        <v>3.1724828852896978E-3</v>
      </c>
      <c r="AU88" t="s">
        <v>1700</v>
      </c>
      <c r="AV88" t="s">
        <v>587</v>
      </c>
      <c r="AY88" s="130">
        <v>2</v>
      </c>
      <c r="AZ88" s="131">
        <v>717</v>
      </c>
      <c r="BA88" s="132">
        <f t="shared" si="33"/>
        <v>2717</v>
      </c>
      <c r="BC88" s="7" t="s">
        <v>2174</v>
      </c>
    </row>
    <row r="89" spans="1:55" hidden="1" outlineLevel="1" x14ac:dyDescent="0.2">
      <c r="A89" t="s">
        <v>2427</v>
      </c>
      <c r="B89" t="s">
        <v>587</v>
      </c>
      <c r="C89" s="1">
        <f t="shared" si="22"/>
        <v>8128</v>
      </c>
      <c r="D89" s="7">
        <f>RANK(N89,(N89:P89,Q89:AJ89))</f>
        <v>2</v>
      </c>
      <c r="E89" s="7">
        <f>RANK(O89,(N89:P89,Q89:AJ89))</f>
        <v>1</v>
      </c>
      <c r="F89" s="7">
        <f>IF(P89&gt;0,RANK(P89,(N89:P89,Q89:AJ89)),0)</f>
        <v>3</v>
      </c>
      <c r="G89" s="1">
        <f t="shared" si="23"/>
        <v>1537</v>
      </c>
      <c r="H89" s="2">
        <f t="shared" si="24"/>
        <v>0.18909940944881889</v>
      </c>
      <c r="I89" s="2"/>
      <c r="J89" s="2">
        <f t="shared" si="25"/>
        <v>0.3331692913385827</v>
      </c>
      <c r="K89" s="2">
        <f t="shared" si="26"/>
        <v>0.52226870078740162</v>
      </c>
      <c r="L89" s="2">
        <f t="shared" si="27"/>
        <v>8.5383858267716536E-2</v>
      </c>
      <c r="M89" s="2">
        <f t="shared" si="28"/>
        <v>5.9178149606299205E-2</v>
      </c>
      <c r="N89" s="1">
        <v>2708</v>
      </c>
      <c r="O89" s="1">
        <v>4245</v>
      </c>
      <c r="P89" s="1">
        <v>694</v>
      </c>
      <c r="Q89" s="1">
        <v>350</v>
      </c>
      <c r="R89" s="1">
        <v>74</v>
      </c>
      <c r="S89" s="1">
        <v>19</v>
      </c>
      <c r="T89" s="1">
        <v>19</v>
      </c>
      <c r="W89" s="1">
        <v>19</v>
      </c>
      <c r="AL89" s="7">
        <f>IF(Q89&gt;0,RANK(Q89,(N89:P89,Q89:AJ89)),0)</f>
        <v>4</v>
      </c>
      <c r="AM89" s="7">
        <f>IF(R89&gt;0,RANK(R89,(N89:P89,Q89:AJ89)),0)</f>
        <v>5</v>
      </c>
      <c r="AN89" s="7">
        <f>IF(S89&gt;0,RANK(S89,(N89:P89,Q89:AJ89)),0)</f>
        <v>6</v>
      </c>
      <c r="AO89" s="7">
        <f>IF(T89&gt;0,RANK(T89,(N89:P89,Q89:AJ89)),0)</f>
        <v>6</v>
      </c>
      <c r="AP89" s="2">
        <f t="shared" si="29"/>
        <v>4.3061023622047244E-2</v>
      </c>
      <c r="AQ89" s="2">
        <f t="shared" si="30"/>
        <v>9.1043307086614168E-3</v>
      </c>
      <c r="AR89" s="2">
        <f t="shared" si="31"/>
        <v>2.3375984251968506E-3</v>
      </c>
      <c r="AS89" s="2">
        <f t="shared" si="32"/>
        <v>2.3375984251968506E-3</v>
      </c>
      <c r="AU89" t="s">
        <v>2427</v>
      </c>
      <c r="AV89" t="s">
        <v>587</v>
      </c>
      <c r="AY89" s="130">
        <v>2</v>
      </c>
      <c r="AZ89" s="131">
        <v>718</v>
      </c>
      <c r="BA89" s="132">
        <f t="shared" si="33"/>
        <v>2718</v>
      </c>
      <c r="BC89" s="7" t="s">
        <v>2174</v>
      </c>
    </row>
    <row r="90" spans="1:55" hidden="1" outlineLevel="1" x14ac:dyDescent="0.2">
      <c r="A90" t="s">
        <v>2428</v>
      </c>
      <c r="B90" t="s">
        <v>587</v>
      </c>
      <c r="C90" s="1">
        <f t="shared" si="22"/>
        <v>6068</v>
      </c>
      <c r="D90" s="7">
        <f>RANK(N90,(N90:P90,Q90:AJ90))</f>
        <v>2</v>
      </c>
      <c r="E90" s="7">
        <f>RANK(O90,(N90:P90,Q90:AJ90))</f>
        <v>1</v>
      </c>
      <c r="F90" s="7">
        <f>IF(P90&gt;0,RANK(P90,(N90:P90,Q90:AJ90)),0)</f>
        <v>3</v>
      </c>
      <c r="G90" s="1">
        <f t="shared" si="23"/>
        <v>1145</v>
      </c>
      <c r="H90" s="2">
        <f t="shared" si="24"/>
        <v>0.18869479235332895</v>
      </c>
      <c r="I90" s="2"/>
      <c r="J90" s="2">
        <f t="shared" si="25"/>
        <v>0.33190507580751483</v>
      </c>
      <c r="K90" s="2">
        <f t="shared" si="26"/>
        <v>0.5205998681608438</v>
      </c>
      <c r="L90" s="2">
        <f t="shared" si="27"/>
        <v>0.10481212920237311</v>
      </c>
      <c r="M90" s="2">
        <f t="shared" si="28"/>
        <v>4.2682926829268261E-2</v>
      </c>
      <c r="N90" s="1">
        <v>2014</v>
      </c>
      <c r="O90" s="1">
        <v>3159</v>
      </c>
      <c r="P90" s="1">
        <v>636</v>
      </c>
      <c r="Q90" s="1">
        <v>154</v>
      </c>
      <c r="R90" s="1">
        <v>46</v>
      </c>
      <c r="S90" s="1">
        <v>25</v>
      </c>
      <c r="T90" s="1">
        <v>16</v>
      </c>
      <c r="W90" s="1">
        <v>18</v>
      </c>
      <c r="AL90" s="7">
        <f>IF(Q90&gt;0,RANK(Q90,(N90:P90,Q90:AJ90)),0)</f>
        <v>4</v>
      </c>
      <c r="AM90" s="7">
        <f>IF(R90&gt;0,RANK(R90,(N90:P90,Q90:AJ90)),0)</f>
        <v>5</v>
      </c>
      <c r="AN90" s="7">
        <f>IF(S90&gt;0,RANK(S90,(N90:P90,Q90:AJ90)),0)</f>
        <v>6</v>
      </c>
      <c r="AO90" s="7">
        <f>IF(T90&gt;0,RANK(T90,(N90:P90,Q90:AJ90)),0)</f>
        <v>8</v>
      </c>
      <c r="AP90" s="2">
        <f t="shared" si="29"/>
        <v>2.5379037574159526E-2</v>
      </c>
      <c r="AQ90" s="2">
        <f t="shared" si="30"/>
        <v>7.5807514831905077E-3</v>
      </c>
      <c r="AR90" s="2">
        <f t="shared" si="31"/>
        <v>4.1199736321687538E-3</v>
      </c>
      <c r="AS90" s="2">
        <f t="shared" si="32"/>
        <v>2.6367831245880024E-3</v>
      </c>
      <c r="AU90" t="s">
        <v>2428</v>
      </c>
      <c r="AV90" t="s">
        <v>587</v>
      </c>
      <c r="AY90" s="130">
        <v>2</v>
      </c>
      <c r="AZ90" s="131">
        <v>719</v>
      </c>
      <c r="BA90" s="132">
        <f t="shared" si="33"/>
        <v>2719</v>
      </c>
      <c r="BC90" s="7" t="s">
        <v>2174</v>
      </c>
    </row>
    <row r="91" spans="1:55" hidden="1" outlineLevel="1" x14ac:dyDescent="0.2">
      <c r="A91" t="s">
        <v>1245</v>
      </c>
      <c r="B91" t="s">
        <v>587</v>
      </c>
      <c r="C91" s="1">
        <f t="shared" si="22"/>
        <v>6003</v>
      </c>
      <c r="D91" s="7">
        <f>RANK(N91,(N91:P91,Q91:AJ91))</f>
        <v>2</v>
      </c>
      <c r="E91" s="7">
        <f>RANK(O91,(N91:P91,Q91:AJ91))</f>
        <v>1</v>
      </c>
      <c r="F91" s="7">
        <f>IF(P91&gt;0,RANK(P91,(N91:P91,Q91:AJ91)),0)</f>
        <v>3</v>
      </c>
      <c r="G91" s="1">
        <f t="shared" si="23"/>
        <v>881</v>
      </c>
      <c r="H91" s="2">
        <f t="shared" si="24"/>
        <v>0.14675995335665501</v>
      </c>
      <c r="I91" s="2"/>
      <c r="J91" s="2">
        <f t="shared" si="25"/>
        <v>0.35715475595535567</v>
      </c>
      <c r="K91" s="2">
        <f t="shared" si="26"/>
        <v>0.50391470931201066</v>
      </c>
      <c r="L91" s="2">
        <f t="shared" si="27"/>
        <v>9.078793936365151E-2</v>
      </c>
      <c r="M91" s="2">
        <f t="shared" si="28"/>
        <v>4.8142595368982216E-2</v>
      </c>
      <c r="N91" s="1">
        <v>2144</v>
      </c>
      <c r="O91" s="1">
        <v>3025</v>
      </c>
      <c r="P91" s="1">
        <v>545</v>
      </c>
      <c r="Q91" s="1">
        <v>198</v>
      </c>
      <c r="R91" s="1">
        <v>60</v>
      </c>
      <c r="S91" s="1">
        <v>7</v>
      </c>
      <c r="T91" s="1">
        <v>11</v>
      </c>
      <c r="W91" s="1">
        <v>13</v>
      </c>
      <c r="AL91" s="7">
        <f>IF(Q91&gt;0,RANK(Q91,(N91:P91,Q91:AJ91)),0)</f>
        <v>4</v>
      </c>
      <c r="AM91" s="7">
        <f>IF(R91&gt;0,RANK(R91,(N91:P91,Q91:AJ91)),0)</f>
        <v>5</v>
      </c>
      <c r="AN91" s="7">
        <f>IF(S91&gt;0,RANK(S91,(N91:P91,Q91:AJ91)),0)</f>
        <v>8</v>
      </c>
      <c r="AO91" s="7">
        <f>IF(T91&gt;0,RANK(T91,(N91:P91,Q91:AJ91)),0)</f>
        <v>7</v>
      </c>
      <c r="AP91" s="2">
        <f t="shared" si="29"/>
        <v>3.2983508245877063E-2</v>
      </c>
      <c r="AQ91" s="2">
        <f t="shared" si="30"/>
        <v>9.9950024987506252E-3</v>
      </c>
      <c r="AR91" s="2">
        <f t="shared" si="31"/>
        <v>1.1660836248542396E-3</v>
      </c>
      <c r="AS91" s="2">
        <f t="shared" si="32"/>
        <v>1.8324171247709479E-3</v>
      </c>
      <c r="AU91" t="s">
        <v>1245</v>
      </c>
      <c r="AV91" t="s">
        <v>587</v>
      </c>
      <c r="AY91" s="130">
        <v>2</v>
      </c>
      <c r="AZ91" s="131">
        <v>720</v>
      </c>
      <c r="BA91" s="132">
        <f t="shared" si="33"/>
        <v>2720</v>
      </c>
      <c r="BC91" s="7" t="s">
        <v>2174</v>
      </c>
    </row>
    <row r="92" spans="1:55" hidden="1" outlineLevel="1" x14ac:dyDescent="0.2">
      <c r="A92" t="s">
        <v>1111</v>
      </c>
      <c r="B92" t="s">
        <v>587</v>
      </c>
      <c r="C92" s="1">
        <f t="shared" si="22"/>
        <v>5624</v>
      </c>
      <c r="D92" s="7">
        <f>RANK(N92,(N92:P92,Q92:AJ92))</f>
        <v>2</v>
      </c>
      <c r="E92" s="7">
        <f>RANK(O92,(N92:P92,Q92:AJ92))</f>
        <v>1</v>
      </c>
      <c r="F92" s="7">
        <f>IF(P92&gt;0,RANK(P92,(N92:P92,Q92:AJ92)),0)</f>
        <v>3</v>
      </c>
      <c r="G92" s="1">
        <f t="shared" si="23"/>
        <v>325</v>
      </c>
      <c r="H92" s="2">
        <f t="shared" si="24"/>
        <v>5.7788051209103838E-2</v>
      </c>
      <c r="I92" s="2"/>
      <c r="J92" s="2">
        <f t="shared" si="25"/>
        <v>0.3961593172119488</v>
      </c>
      <c r="K92" s="2">
        <f t="shared" si="26"/>
        <v>0.45394736842105265</v>
      </c>
      <c r="L92" s="2">
        <f t="shared" si="27"/>
        <v>9.9039829302987201E-2</v>
      </c>
      <c r="M92" s="2">
        <f t="shared" si="28"/>
        <v>5.0853485064011286E-2</v>
      </c>
      <c r="N92" s="1">
        <v>2228</v>
      </c>
      <c r="O92" s="1">
        <v>2553</v>
      </c>
      <c r="P92" s="1">
        <v>557</v>
      </c>
      <c r="Q92" s="1">
        <v>173</v>
      </c>
      <c r="R92" s="1">
        <v>49</v>
      </c>
      <c r="S92" s="1">
        <v>22</v>
      </c>
      <c r="T92" s="1">
        <v>20</v>
      </c>
      <c r="W92" s="1">
        <v>22</v>
      </c>
      <c r="AL92" s="7">
        <f>IF(Q92&gt;0,RANK(Q92,(N92:P92,Q92:AJ92)),0)</f>
        <v>4</v>
      </c>
      <c r="AM92" s="7">
        <f>IF(R92&gt;0,RANK(R92,(N92:P92,Q92:AJ92)),0)</f>
        <v>5</v>
      </c>
      <c r="AN92" s="7">
        <f>IF(S92&gt;0,RANK(S92,(N92:P92,Q92:AJ92)),0)</f>
        <v>6</v>
      </c>
      <c r="AO92" s="7">
        <f>IF(T92&gt;0,RANK(T92,(N92:P92,Q92:AJ92)),0)</f>
        <v>8</v>
      </c>
      <c r="AP92" s="2">
        <f t="shared" si="29"/>
        <v>3.0761024182076813E-2</v>
      </c>
      <c r="AQ92" s="2">
        <f t="shared" si="30"/>
        <v>8.712660028449502E-3</v>
      </c>
      <c r="AR92" s="2">
        <f t="shared" si="31"/>
        <v>3.9118065433854906E-3</v>
      </c>
      <c r="AS92" s="2">
        <f t="shared" si="32"/>
        <v>3.5561877667140826E-3</v>
      </c>
      <c r="AU92" t="s">
        <v>1111</v>
      </c>
      <c r="AV92" t="s">
        <v>587</v>
      </c>
      <c r="AY92" s="130">
        <v>2</v>
      </c>
      <c r="AZ92" s="131">
        <v>721</v>
      </c>
      <c r="BA92" s="132">
        <f t="shared" si="33"/>
        <v>2721</v>
      </c>
      <c r="BC92" s="7" t="s">
        <v>2174</v>
      </c>
    </row>
    <row r="93" spans="1:55" hidden="1" outlineLevel="1" x14ac:dyDescent="0.2">
      <c r="A93" t="s">
        <v>2065</v>
      </c>
      <c r="B93" t="s">
        <v>587</v>
      </c>
      <c r="C93" s="1">
        <f t="shared" si="22"/>
        <v>7288</v>
      </c>
      <c r="D93" s="7">
        <f>RANK(N93,(N93:P93,Q93:AJ93))</f>
        <v>2</v>
      </c>
      <c r="E93" s="7">
        <f>RANK(O93,(N93:P93,Q93:AJ93))</f>
        <v>1</v>
      </c>
      <c r="F93" s="7">
        <f>IF(P93&gt;0,RANK(P93,(N93:P93,Q93:AJ93)),0)</f>
        <v>3</v>
      </c>
      <c r="G93" s="1">
        <f t="shared" si="23"/>
        <v>1376</v>
      </c>
      <c r="H93" s="2">
        <f t="shared" si="24"/>
        <v>0.18880351262349068</v>
      </c>
      <c r="I93" s="2"/>
      <c r="J93" s="2">
        <f t="shared" si="25"/>
        <v>0.34453896816684959</v>
      </c>
      <c r="K93" s="2">
        <f t="shared" si="26"/>
        <v>0.5333424807903403</v>
      </c>
      <c r="L93" s="2">
        <f t="shared" si="27"/>
        <v>8.5620197585071348E-2</v>
      </c>
      <c r="M93" s="2">
        <f t="shared" si="28"/>
        <v>3.6498353457738761E-2</v>
      </c>
      <c r="N93" s="1">
        <v>2511</v>
      </c>
      <c r="O93" s="1">
        <v>3887</v>
      </c>
      <c r="P93" s="1">
        <v>624</v>
      </c>
      <c r="Q93" s="1">
        <v>167</v>
      </c>
      <c r="R93" s="1">
        <v>46</v>
      </c>
      <c r="S93" s="1">
        <v>17</v>
      </c>
      <c r="T93" s="1">
        <v>22</v>
      </c>
      <c r="W93" s="1">
        <v>14</v>
      </c>
      <c r="AL93" s="7">
        <f>IF(Q93&gt;0,RANK(Q93,(N93:P93,Q93:AJ93)),0)</f>
        <v>4</v>
      </c>
      <c r="AM93" s="7">
        <f>IF(R93&gt;0,RANK(R93,(N93:P93,Q93:AJ93)),0)</f>
        <v>5</v>
      </c>
      <c r="AN93" s="7">
        <f>IF(S93&gt;0,RANK(S93,(N93:P93,Q93:AJ93)),0)</f>
        <v>7</v>
      </c>
      <c r="AO93" s="7">
        <f>IF(T93&gt;0,RANK(T93,(N93:P93,Q93:AJ93)),0)</f>
        <v>6</v>
      </c>
      <c r="AP93" s="2">
        <f t="shared" si="29"/>
        <v>2.2914379802414928E-2</v>
      </c>
      <c r="AQ93" s="2">
        <f t="shared" si="30"/>
        <v>6.3117453347969268E-3</v>
      </c>
      <c r="AR93" s="2">
        <f t="shared" si="31"/>
        <v>2.332601536772777E-3</v>
      </c>
      <c r="AS93" s="2">
        <f t="shared" si="32"/>
        <v>3.0186608122941823E-3</v>
      </c>
      <c r="AU93" t="s">
        <v>2065</v>
      </c>
      <c r="AV93" t="s">
        <v>587</v>
      </c>
      <c r="AY93" s="130">
        <v>2</v>
      </c>
      <c r="AZ93" s="131">
        <v>722</v>
      </c>
      <c r="BA93" s="132">
        <f t="shared" si="33"/>
        <v>2722</v>
      </c>
      <c r="BC93" s="7" t="s">
        <v>2174</v>
      </c>
    </row>
    <row r="94" spans="1:55" hidden="1" outlineLevel="1" x14ac:dyDescent="0.2">
      <c r="A94" t="s">
        <v>1121</v>
      </c>
      <c r="B94" t="s">
        <v>587</v>
      </c>
      <c r="C94" s="1">
        <f t="shared" si="22"/>
        <v>3685</v>
      </c>
      <c r="D94" s="7">
        <f>RANK(N94,(N94:P94,Q94:AJ94))</f>
        <v>2</v>
      </c>
      <c r="E94" s="7">
        <f>RANK(O94,(N94:P94,Q94:AJ94))</f>
        <v>1</v>
      </c>
      <c r="F94" s="7">
        <f>IF(P94&gt;0,RANK(P94,(N94:P94,Q94:AJ94)),0)</f>
        <v>3</v>
      </c>
      <c r="G94" s="1">
        <f t="shared" si="23"/>
        <v>1056</v>
      </c>
      <c r="H94" s="2">
        <f t="shared" si="24"/>
        <v>0.28656716417910449</v>
      </c>
      <c r="I94" s="2"/>
      <c r="J94" s="2">
        <f t="shared" si="25"/>
        <v>0.29063772048846676</v>
      </c>
      <c r="K94" s="2">
        <f t="shared" si="26"/>
        <v>0.57720488466757125</v>
      </c>
      <c r="L94" s="2">
        <f t="shared" si="27"/>
        <v>0.10529172320217096</v>
      </c>
      <c r="M94" s="2">
        <f t="shared" si="28"/>
        <v>2.6865671641791086E-2</v>
      </c>
      <c r="N94" s="1">
        <v>1071</v>
      </c>
      <c r="O94" s="1">
        <v>2127</v>
      </c>
      <c r="P94" s="1">
        <v>388</v>
      </c>
      <c r="Q94" s="1">
        <v>63</v>
      </c>
      <c r="R94" s="1">
        <v>13</v>
      </c>
      <c r="S94" s="1">
        <v>13</v>
      </c>
      <c r="T94" s="1">
        <v>4</v>
      </c>
      <c r="W94" s="1">
        <v>6</v>
      </c>
      <c r="AL94" s="7">
        <f>IF(Q94&gt;0,RANK(Q94,(N94:P94,Q94:AJ94)),0)</f>
        <v>4</v>
      </c>
      <c r="AM94" s="7">
        <f>IF(R94&gt;0,RANK(R94,(N94:P94,Q94:AJ94)),0)</f>
        <v>5</v>
      </c>
      <c r="AN94" s="7">
        <f>IF(S94&gt;0,RANK(S94,(N94:P94,Q94:AJ94)),0)</f>
        <v>5</v>
      </c>
      <c r="AO94" s="7">
        <f>IF(T94&gt;0,RANK(T94,(N94:P94,Q94:AJ94)),0)</f>
        <v>8</v>
      </c>
      <c r="AP94" s="2">
        <f t="shared" si="29"/>
        <v>1.7096336499321574E-2</v>
      </c>
      <c r="AQ94" s="2">
        <f t="shared" si="30"/>
        <v>3.5278154681139757E-3</v>
      </c>
      <c r="AR94" s="2">
        <f t="shared" si="31"/>
        <v>3.5278154681139757E-3</v>
      </c>
      <c r="AS94" s="2">
        <f t="shared" si="32"/>
        <v>1.085481682496608E-3</v>
      </c>
      <c r="AU94" t="s">
        <v>1121</v>
      </c>
      <c r="AV94" t="s">
        <v>587</v>
      </c>
      <c r="AY94" s="130">
        <v>2</v>
      </c>
      <c r="AZ94" s="131">
        <v>723</v>
      </c>
      <c r="BA94" s="132">
        <f t="shared" si="33"/>
        <v>2723</v>
      </c>
      <c r="BC94" s="7" t="s">
        <v>2174</v>
      </c>
    </row>
    <row r="95" spans="1:55" hidden="1" outlineLevel="1" x14ac:dyDescent="0.2">
      <c r="A95" t="s">
        <v>1122</v>
      </c>
      <c r="B95" t="s">
        <v>587</v>
      </c>
      <c r="C95" s="1">
        <f t="shared" si="22"/>
        <v>6335</v>
      </c>
      <c r="D95" s="7">
        <f>RANK(N95,(N95:P95,Q95:AJ95))</f>
        <v>2</v>
      </c>
      <c r="E95" s="7">
        <f>RANK(O95,(N95:P95,Q95:AJ95))</f>
        <v>1</v>
      </c>
      <c r="F95" s="7">
        <f>IF(P95&gt;0,RANK(P95,(N95:P95,Q95:AJ95)),0)</f>
        <v>3</v>
      </c>
      <c r="G95" s="1">
        <f t="shared" si="23"/>
        <v>1739</v>
      </c>
      <c r="H95" s="2">
        <f t="shared" si="24"/>
        <v>0.27450670876085242</v>
      </c>
      <c r="I95" s="2"/>
      <c r="J95" s="2">
        <f t="shared" si="25"/>
        <v>0.3021310181531176</v>
      </c>
      <c r="K95" s="2">
        <f t="shared" si="26"/>
        <v>0.57663772691396997</v>
      </c>
      <c r="L95" s="2">
        <f t="shared" si="27"/>
        <v>8.6503551696921865E-2</v>
      </c>
      <c r="M95" s="2">
        <f t="shared" si="28"/>
        <v>3.4727703235990559E-2</v>
      </c>
      <c r="N95" s="1">
        <v>1914</v>
      </c>
      <c r="O95" s="1">
        <v>3653</v>
      </c>
      <c r="P95" s="1">
        <v>548</v>
      </c>
      <c r="Q95" s="1">
        <v>128</v>
      </c>
      <c r="R95" s="1">
        <v>45</v>
      </c>
      <c r="S95" s="1">
        <v>26</v>
      </c>
      <c r="T95" s="1">
        <v>10</v>
      </c>
      <c r="W95" s="1">
        <v>11</v>
      </c>
      <c r="AL95" s="7">
        <f>IF(Q95&gt;0,RANK(Q95,(N95:P95,Q95:AJ95)),0)</f>
        <v>4</v>
      </c>
      <c r="AM95" s="7">
        <f>IF(R95&gt;0,RANK(R95,(N95:P95,Q95:AJ95)),0)</f>
        <v>5</v>
      </c>
      <c r="AN95" s="7">
        <f>IF(S95&gt;0,RANK(S95,(N95:P95,Q95:AJ95)),0)</f>
        <v>6</v>
      </c>
      <c r="AO95" s="7">
        <f>IF(T95&gt;0,RANK(T95,(N95:P95,Q95:AJ95)),0)</f>
        <v>8</v>
      </c>
      <c r="AP95" s="2">
        <f t="shared" si="29"/>
        <v>2.0205209155485397E-2</v>
      </c>
      <c r="AQ95" s="2">
        <f t="shared" si="30"/>
        <v>7.1033938437253356E-3</v>
      </c>
      <c r="AR95" s="2">
        <f t="shared" si="31"/>
        <v>4.1041831097079718E-3</v>
      </c>
      <c r="AS95" s="2">
        <f t="shared" si="32"/>
        <v>1.5785319652722968E-3</v>
      </c>
      <c r="AU95" t="s">
        <v>1122</v>
      </c>
      <c r="AV95" t="s">
        <v>587</v>
      </c>
      <c r="AY95" s="130">
        <v>2</v>
      </c>
      <c r="AZ95" s="131">
        <v>724</v>
      </c>
      <c r="BA95" s="132">
        <f t="shared" si="33"/>
        <v>2724</v>
      </c>
      <c r="BC95" s="7" t="s">
        <v>2174</v>
      </c>
    </row>
    <row r="96" spans="1:55" hidden="1" outlineLevel="1" x14ac:dyDescent="0.2">
      <c r="A96" t="s">
        <v>2589</v>
      </c>
      <c r="B96" t="s">
        <v>587</v>
      </c>
      <c r="C96" s="1">
        <f t="shared" si="22"/>
        <v>6643</v>
      </c>
      <c r="D96" s="7">
        <f>RANK(N96,(N96:P96,Q96:AJ96))</f>
        <v>2</v>
      </c>
      <c r="E96" s="7">
        <f>RANK(O96,(N96:P96,Q96:AJ96))</f>
        <v>1</v>
      </c>
      <c r="F96" s="7">
        <f>IF(P96&gt;0,RANK(P96,(N96:P96,Q96:AJ96)),0)</f>
        <v>3</v>
      </c>
      <c r="G96" s="1">
        <f t="shared" si="23"/>
        <v>2470</v>
      </c>
      <c r="H96" s="2">
        <f t="shared" si="24"/>
        <v>0.37181996086105673</v>
      </c>
      <c r="I96" s="2"/>
      <c r="J96" s="2">
        <f t="shared" si="25"/>
        <v>0.24522053289176576</v>
      </c>
      <c r="K96" s="2">
        <f t="shared" si="26"/>
        <v>0.61704049375282255</v>
      </c>
      <c r="L96" s="2">
        <f t="shared" si="27"/>
        <v>0.10401926840283005</v>
      </c>
      <c r="M96" s="2">
        <f t="shared" si="28"/>
        <v>3.3719704952581586E-2</v>
      </c>
      <c r="N96" s="1">
        <v>1629</v>
      </c>
      <c r="O96" s="1">
        <v>4099</v>
      </c>
      <c r="P96" s="1">
        <v>691</v>
      </c>
      <c r="Q96" s="1">
        <v>122</v>
      </c>
      <c r="R96" s="1">
        <v>49</v>
      </c>
      <c r="S96" s="1">
        <v>18</v>
      </c>
      <c r="T96" s="1">
        <v>15</v>
      </c>
      <c r="W96" s="1">
        <v>20</v>
      </c>
      <c r="AL96" s="7">
        <f>IF(Q96&gt;0,RANK(Q96,(N96:P96,Q96:AJ96)),0)</f>
        <v>4</v>
      </c>
      <c r="AM96" s="7">
        <f>IF(R96&gt;0,RANK(R96,(N96:P96,Q96:AJ96)),0)</f>
        <v>5</v>
      </c>
      <c r="AN96" s="7">
        <f>IF(S96&gt;0,RANK(S96,(N96:P96,Q96:AJ96)),0)</f>
        <v>7</v>
      </c>
      <c r="AO96" s="7">
        <f>IF(T96&gt;0,RANK(T96,(N96:P96,Q96:AJ96)),0)</f>
        <v>8</v>
      </c>
      <c r="AP96" s="2">
        <f t="shared" si="29"/>
        <v>1.8365196447388227E-2</v>
      </c>
      <c r="AQ96" s="2">
        <f t="shared" si="30"/>
        <v>7.3761854583772393E-3</v>
      </c>
      <c r="AR96" s="2">
        <f t="shared" si="31"/>
        <v>2.7096191479753125E-3</v>
      </c>
      <c r="AS96" s="2">
        <f t="shared" si="32"/>
        <v>2.2580159566460934E-3</v>
      </c>
      <c r="AU96" t="s">
        <v>2589</v>
      </c>
      <c r="AV96" t="s">
        <v>587</v>
      </c>
      <c r="AY96" s="130">
        <v>2</v>
      </c>
      <c r="AZ96" s="131">
        <v>725</v>
      </c>
      <c r="BA96" s="132">
        <f t="shared" si="33"/>
        <v>2725</v>
      </c>
      <c r="BC96" s="7" t="s">
        <v>2174</v>
      </c>
    </row>
    <row r="97" spans="1:55" hidden="1" outlineLevel="1" x14ac:dyDescent="0.2">
      <c r="A97" t="s">
        <v>255</v>
      </c>
      <c r="B97" t="s">
        <v>587</v>
      </c>
      <c r="C97" s="1">
        <f t="shared" si="22"/>
        <v>6556</v>
      </c>
      <c r="D97" s="7">
        <f>RANK(N97,(N97:P97,Q97:AJ97))</f>
        <v>2</v>
      </c>
      <c r="E97" s="7">
        <f>RANK(O97,(N97:P97,Q97:AJ97))</f>
        <v>1</v>
      </c>
      <c r="F97" s="7">
        <f>IF(P97&gt;0,RANK(P97,(N97:P97,Q97:AJ97)),0)</f>
        <v>3</v>
      </c>
      <c r="G97" s="1">
        <f t="shared" si="23"/>
        <v>2394</v>
      </c>
      <c r="H97" s="2">
        <f t="shared" si="24"/>
        <v>0.36516168395363025</v>
      </c>
      <c r="I97" s="2"/>
      <c r="J97" s="2">
        <f t="shared" si="25"/>
        <v>0.23169615619280048</v>
      </c>
      <c r="K97" s="2">
        <f t="shared" si="26"/>
        <v>0.59685784014643073</v>
      </c>
      <c r="L97" s="2">
        <f t="shared" si="27"/>
        <v>0.13468578401464307</v>
      </c>
      <c r="M97" s="2">
        <f t="shared" si="28"/>
        <v>3.6760219646125719E-2</v>
      </c>
      <c r="N97" s="1">
        <v>1519</v>
      </c>
      <c r="O97" s="1">
        <v>3913</v>
      </c>
      <c r="P97" s="1">
        <v>883</v>
      </c>
      <c r="Q97" s="1">
        <v>121</v>
      </c>
      <c r="R97" s="1">
        <v>53</v>
      </c>
      <c r="S97" s="1">
        <v>43</v>
      </c>
      <c r="T97" s="1">
        <v>12</v>
      </c>
      <c r="W97" s="1">
        <v>12</v>
      </c>
      <c r="AL97" s="7">
        <f>IF(Q97&gt;0,RANK(Q97,(N97:P97,Q97:AJ97)),0)</f>
        <v>4</v>
      </c>
      <c r="AM97" s="7">
        <f>IF(R97&gt;0,RANK(R97,(N97:P97,Q97:AJ97)),0)</f>
        <v>5</v>
      </c>
      <c r="AN97" s="7">
        <f>IF(S97&gt;0,RANK(S97,(N97:P97,Q97:AJ97)),0)</f>
        <v>6</v>
      </c>
      <c r="AO97" s="7">
        <f>IF(T97&gt;0,RANK(T97,(N97:P97,Q97:AJ97)),0)</f>
        <v>7</v>
      </c>
      <c r="AP97" s="2">
        <f t="shared" si="29"/>
        <v>1.8456375838926176E-2</v>
      </c>
      <c r="AQ97" s="2">
        <f t="shared" si="30"/>
        <v>8.0841976815131181E-3</v>
      </c>
      <c r="AR97" s="2">
        <f t="shared" si="31"/>
        <v>6.5588773642464918E-3</v>
      </c>
      <c r="AS97" s="2">
        <f t="shared" si="32"/>
        <v>1.8303843807199512E-3</v>
      </c>
      <c r="AU97" t="s">
        <v>255</v>
      </c>
      <c r="AV97" t="s">
        <v>587</v>
      </c>
      <c r="AY97" s="130">
        <v>2</v>
      </c>
      <c r="AZ97" s="131">
        <v>726</v>
      </c>
      <c r="BA97" s="132">
        <f t="shared" si="33"/>
        <v>2726</v>
      </c>
      <c r="BC97" s="7" t="s">
        <v>2174</v>
      </c>
    </row>
    <row r="98" spans="1:55" hidden="1" outlineLevel="1" x14ac:dyDescent="0.2">
      <c r="A98" t="s">
        <v>196</v>
      </c>
      <c r="B98" t="s">
        <v>587</v>
      </c>
      <c r="C98" s="1">
        <f t="shared" si="22"/>
        <v>7749</v>
      </c>
      <c r="D98" s="7">
        <f>RANK(N98,(N98:P98,Q98:AJ98))</f>
        <v>2</v>
      </c>
      <c r="E98" s="7">
        <f>RANK(O98,(N98:P98,Q98:AJ98))</f>
        <v>1</v>
      </c>
      <c r="F98" s="7">
        <f>IF(P98&gt;0,RANK(P98,(N98:P98,Q98:AJ98)),0)</f>
        <v>3</v>
      </c>
      <c r="G98" s="1">
        <f t="shared" si="23"/>
        <v>2497</v>
      </c>
      <c r="H98" s="2">
        <f t="shared" si="24"/>
        <v>0.32223512711317587</v>
      </c>
      <c r="I98" s="2"/>
      <c r="J98" s="2">
        <f t="shared" si="25"/>
        <v>0.24351529229578009</v>
      </c>
      <c r="K98" s="2">
        <f t="shared" si="26"/>
        <v>0.56575041940895598</v>
      </c>
      <c r="L98" s="2">
        <f t="shared" si="27"/>
        <v>0.14479287650019357</v>
      </c>
      <c r="M98" s="2">
        <f t="shared" si="28"/>
        <v>4.5941411795070386E-2</v>
      </c>
      <c r="N98" s="1">
        <v>1887</v>
      </c>
      <c r="O98" s="1">
        <v>4384</v>
      </c>
      <c r="P98" s="1">
        <v>1122</v>
      </c>
      <c r="Q98" s="1">
        <v>198</v>
      </c>
      <c r="R98" s="1">
        <v>94</v>
      </c>
      <c r="S98" s="1">
        <v>26</v>
      </c>
      <c r="T98" s="1">
        <v>21</v>
      </c>
      <c r="W98" s="1">
        <v>17</v>
      </c>
      <c r="AL98" s="7">
        <f>IF(Q98&gt;0,RANK(Q98,(N98:P98,Q98:AJ98)),0)</f>
        <v>4</v>
      </c>
      <c r="AM98" s="7">
        <f>IF(R98&gt;0,RANK(R98,(N98:P98,Q98:AJ98)),0)</f>
        <v>5</v>
      </c>
      <c r="AN98" s="7">
        <f>IF(S98&gt;0,RANK(S98,(N98:P98,Q98:AJ98)),0)</f>
        <v>6</v>
      </c>
      <c r="AO98" s="7">
        <f>IF(T98&gt;0,RANK(T98,(N98:P98,Q98:AJ98)),0)</f>
        <v>7</v>
      </c>
      <c r="AP98" s="2">
        <f t="shared" si="29"/>
        <v>2.5551684088269456E-2</v>
      </c>
      <c r="AQ98" s="2">
        <f t="shared" si="30"/>
        <v>1.2130597496451154E-2</v>
      </c>
      <c r="AR98" s="2">
        <f t="shared" si="31"/>
        <v>3.3552716479545749E-3</v>
      </c>
      <c r="AS98" s="2">
        <f t="shared" si="32"/>
        <v>2.7100271002710027E-3</v>
      </c>
      <c r="AU98" t="s">
        <v>196</v>
      </c>
      <c r="AV98" t="s">
        <v>587</v>
      </c>
      <c r="AY98" s="130">
        <v>2</v>
      </c>
      <c r="AZ98" s="131">
        <v>727</v>
      </c>
      <c r="BA98" s="132">
        <f t="shared" si="33"/>
        <v>2727</v>
      </c>
      <c r="BC98" s="7" t="s">
        <v>2174</v>
      </c>
    </row>
    <row r="99" spans="1:55" hidden="1" outlineLevel="1" x14ac:dyDescent="0.2">
      <c r="A99" t="s">
        <v>906</v>
      </c>
      <c r="B99" t="s">
        <v>587</v>
      </c>
      <c r="C99" s="1">
        <f t="shared" si="22"/>
        <v>7592</v>
      </c>
      <c r="D99" s="7">
        <f>RANK(N99,(N99:P99,Q99:AJ99))</f>
        <v>2</v>
      </c>
      <c r="E99" s="7">
        <f>RANK(O99,(N99:P99,Q99:AJ99))</f>
        <v>1</v>
      </c>
      <c r="F99" s="7">
        <f>IF(P99&gt;0,RANK(P99,(N99:P99,Q99:AJ99)),0)</f>
        <v>3</v>
      </c>
      <c r="G99" s="1">
        <f t="shared" si="23"/>
        <v>2557</v>
      </c>
      <c r="H99" s="2">
        <f t="shared" si="24"/>
        <v>0.33680189673340361</v>
      </c>
      <c r="I99" s="2"/>
      <c r="J99" s="2">
        <f t="shared" si="25"/>
        <v>0.21667544783983139</v>
      </c>
      <c r="K99" s="2">
        <f t="shared" si="26"/>
        <v>0.55347734457323494</v>
      </c>
      <c r="L99" s="2">
        <f t="shared" si="27"/>
        <v>0.17557955742887249</v>
      </c>
      <c r="M99" s="2">
        <f t="shared" si="28"/>
        <v>5.4267650158061176E-2</v>
      </c>
      <c r="N99" s="1">
        <v>1645</v>
      </c>
      <c r="O99" s="1">
        <v>4202</v>
      </c>
      <c r="P99" s="1">
        <v>1333</v>
      </c>
      <c r="Q99" s="1">
        <v>226</v>
      </c>
      <c r="R99" s="1">
        <v>100</v>
      </c>
      <c r="S99" s="1">
        <v>44</v>
      </c>
      <c r="T99" s="1">
        <v>16</v>
      </c>
      <c r="W99" s="1">
        <v>26</v>
      </c>
      <c r="AL99" s="7">
        <f>IF(Q99&gt;0,RANK(Q99,(N99:P99,Q99:AJ99)),0)</f>
        <v>4</v>
      </c>
      <c r="AM99" s="7">
        <f>IF(R99&gt;0,RANK(R99,(N99:P99,Q99:AJ99)),0)</f>
        <v>5</v>
      </c>
      <c r="AN99" s="7">
        <f>IF(S99&gt;0,RANK(S99,(N99:P99,Q99:AJ99)),0)</f>
        <v>6</v>
      </c>
      <c r="AO99" s="7">
        <f>IF(T99&gt;0,RANK(T99,(N99:P99,Q99:AJ99)),0)</f>
        <v>8</v>
      </c>
      <c r="AP99" s="2">
        <f t="shared" si="29"/>
        <v>2.9768177028451002E-2</v>
      </c>
      <c r="AQ99" s="2">
        <f t="shared" si="30"/>
        <v>1.3171759747102213E-2</v>
      </c>
      <c r="AR99" s="2">
        <f t="shared" si="31"/>
        <v>5.795574288724974E-3</v>
      </c>
      <c r="AS99" s="2">
        <f t="shared" si="32"/>
        <v>2.1074815595363539E-3</v>
      </c>
      <c r="AU99" t="s">
        <v>906</v>
      </c>
      <c r="AV99" t="s">
        <v>587</v>
      </c>
      <c r="AY99" s="130">
        <v>2</v>
      </c>
      <c r="AZ99" s="131">
        <v>728</v>
      </c>
      <c r="BA99" s="132">
        <f t="shared" si="33"/>
        <v>2728</v>
      </c>
      <c r="BC99" s="7" t="s">
        <v>2174</v>
      </c>
    </row>
    <row r="100" spans="1:55" hidden="1" outlineLevel="1" x14ac:dyDescent="0.2">
      <c r="A100" t="s">
        <v>907</v>
      </c>
      <c r="B100" t="s">
        <v>587</v>
      </c>
      <c r="C100" s="1">
        <f t="shared" si="22"/>
        <v>7510</v>
      </c>
      <c r="D100" s="7">
        <f>RANK(N100,(N100:P100,Q100:AJ100))</f>
        <v>1</v>
      </c>
      <c r="E100" s="7">
        <f>RANK(O100,(N100:P100,Q100:AJ100))</f>
        <v>2</v>
      </c>
      <c r="F100" s="7">
        <f>IF(P100&gt;0,RANK(P100,(N100:P100,Q100:AJ100)),0)</f>
        <v>3</v>
      </c>
      <c r="G100" s="1">
        <f t="shared" si="23"/>
        <v>11</v>
      </c>
      <c r="H100" s="2">
        <f t="shared" si="24"/>
        <v>1.4647137150466045E-3</v>
      </c>
      <c r="I100" s="2"/>
      <c r="J100" s="2">
        <f t="shared" si="25"/>
        <v>0.4025299600532623</v>
      </c>
      <c r="K100" s="2">
        <f t="shared" si="26"/>
        <v>0.40106524633821572</v>
      </c>
      <c r="L100" s="2">
        <f t="shared" si="27"/>
        <v>8.7616511318242343E-2</v>
      </c>
      <c r="M100" s="2">
        <f t="shared" si="28"/>
        <v>0.10878828229027958</v>
      </c>
      <c r="N100" s="1">
        <v>3023</v>
      </c>
      <c r="O100" s="1">
        <v>3012</v>
      </c>
      <c r="P100" s="1">
        <v>658</v>
      </c>
      <c r="Q100" s="1">
        <v>580</v>
      </c>
      <c r="R100" s="1">
        <v>150</v>
      </c>
      <c r="S100" s="1">
        <v>22</v>
      </c>
      <c r="T100" s="1">
        <v>39</v>
      </c>
      <c r="W100" s="1">
        <v>26</v>
      </c>
      <c r="AL100" s="7">
        <f>IF(Q100&gt;0,RANK(Q100,(N100:P100,Q100:AJ100)),0)</f>
        <v>4</v>
      </c>
      <c r="AM100" s="7">
        <f>IF(R100&gt;0,RANK(R100,(N100:P100,Q100:AJ100)),0)</f>
        <v>5</v>
      </c>
      <c r="AN100" s="7">
        <f>IF(S100&gt;0,RANK(S100,(N100:P100,Q100:AJ100)),0)</f>
        <v>8</v>
      </c>
      <c r="AO100" s="7">
        <f>IF(T100&gt;0,RANK(T100,(N100:P100,Q100:AJ100)),0)</f>
        <v>6</v>
      </c>
      <c r="AP100" s="2">
        <f t="shared" si="29"/>
        <v>7.7230359520639141E-2</v>
      </c>
      <c r="AQ100" s="2">
        <f t="shared" si="30"/>
        <v>1.9973368841544607E-2</v>
      </c>
      <c r="AR100" s="2">
        <f t="shared" si="31"/>
        <v>2.9294274300932089E-3</v>
      </c>
      <c r="AS100" s="2">
        <f t="shared" si="32"/>
        <v>5.1930758988015975E-3</v>
      </c>
      <c r="AU100" t="s">
        <v>907</v>
      </c>
      <c r="AV100" t="s">
        <v>587</v>
      </c>
      <c r="AY100" s="130">
        <v>2</v>
      </c>
      <c r="AZ100" s="131">
        <v>729</v>
      </c>
      <c r="BA100" s="132">
        <f t="shared" si="33"/>
        <v>2729</v>
      </c>
      <c r="BC100" s="7" t="s">
        <v>2174</v>
      </c>
    </row>
    <row r="101" spans="1:55" hidden="1" outlineLevel="1" x14ac:dyDescent="0.2">
      <c r="A101" t="s">
        <v>476</v>
      </c>
      <c r="B101" t="s">
        <v>587</v>
      </c>
      <c r="C101" s="1">
        <f t="shared" si="22"/>
        <v>5475</v>
      </c>
      <c r="D101" s="7">
        <f>RANK(N101,(N101:P101,Q101:AJ101))</f>
        <v>2</v>
      </c>
      <c r="E101" s="7">
        <f>RANK(O101,(N101:P101,Q101:AJ101))</f>
        <v>1</v>
      </c>
      <c r="F101" s="7">
        <f>IF(P101&gt;0,RANK(P101,(N101:P101,Q101:AJ101)),0)</f>
        <v>3</v>
      </c>
      <c r="G101" s="1">
        <f t="shared" si="23"/>
        <v>991</v>
      </c>
      <c r="H101" s="2">
        <f t="shared" si="24"/>
        <v>0.18100456621004565</v>
      </c>
      <c r="I101" s="2"/>
      <c r="J101" s="2">
        <f t="shared" si="25"/>
        <v>0.32767123287671235</v>
      </c>
      <c r="K101" s="2">
        <f t="shared" si="26"/>
        <v>0.50867579908675797</v>
      </c>
      <c r="L101" s="2">
        <f t="shared" si="27"/>
        <v>0.1097716894977169</v>
      </c>
      <c r="M101" s="2">
        <f t="shared" si="28"/>
        <v>5.3881278538812721E-2</v>
      </c>
      <c r="N101" s="1">
        <v>1794</v>
      </c>
      <c r="O101" s="1">
        <v>2785</v>
      </c>
      <c r="P101" s="1">
        <v>601</v>
      </c>
      <c r="Q101" s="1">
        <v>184</v>
      </c>
      <c r="R101" s="1">
        <v>61</v>
      </c>
      <c r="S101" s="1">
        <v>20</v>
      </c>
      <c r="T101" s="1">
        <v>17</v>
      </c>
      <c r="W101" s="1">
        <v>13</v>
      </c>
      <c r="AL101" s="7">
        <f>IF(Q101&gt;0,RANK(Q101,(N101:P101,Q101:AJ101)),0)</f>
        <v>4</v>
      </c>
      <c r="AM101" s="7">
        <f>IF(R101&gt;0,RANK(R101,(N101:P101,Q101:AJ101)),0)</f>
        <v>5</v>
      </c>
      <c r="AN101" s="7">
        <f>IF(S101&gt;0,RANK(S101,(N101:P101,Q101:AJ101)),0)</f>
        <v>6</v>
      </c>
      <c r="AO101" s="7">
        <f>IF(T101&gt;0,RANK(T101,(N101:P101,Q101:AJ101)),0)</f>
        <v>7</v>
      </c>
      <c r="AP101" s="2">
        <f t="shared" si="29"/>
        <v>3.3607305936073056E-2</v>
      </c>
      <c r="AQ101" s="2">
        <f t="shared" si="30"/>
        <v>1.1141552511415525E-2</v>
      </c>
      <c r="AR101" s="2">
        <f t="shared" si="31"/>
        <v>3.6529680365296802E-3</v>
      </c>
      <c r="AS101" s="2">
        <f t="shared" si="32"/>
        <v>3.1050228310502285E-3</v>
      </c>
      <c r="AU101" t="s">
        <v>476</v>
      </c>
      <c r="AV101" t="s">
        <v>587</v>
      </c>
      <c r="AY101" s="130">
        <v>2</v>
      </c>
      <c r="AZ101" s="131">
        <v>730</v>
      </c>
      <c r="BA101" s="132">
        <f t="shared" si="33"/>
        <v>2730</v>
      </c>
      <c r="BC101" s="7" t="s">
        <v>2174</v>
      </c>
    </row>
    <row r="102" spans="1:55" hidden="1" outlineLevel="1" x14ac:dyDescent="0.2">
      <c r="A102" t="s">
        <v>748</v>
      </c>
      <c r="B102" t="s">
        <v>587</v>
      </c>
      <c r="C102" s="1">
        <f t="shared" si="22"/>
        <v>5557</v>
      </c>
      <c r="D102" s="7">
        <f>RANK(N102,(N102:P102,Q102:AJ102))</f>
        <v>2</v>
      </c>
      <c r="E102" s="7">
        <f>RANK(O102,(N102:P102,Q102:AJ102))</f>
        <v>1</v>
      </c>
      <c r="F102" s="7">
        <f>IF(P102&gt;0,RANK(P102,(N102:P102,Q102:AJ102)),0)</f>
        <v>3</v>
      </c>
      <c r="G102" s="1">
        <f t="shared" si="23"/>
        <v>818</v>
      </c>
      <c r="H102" s="2">
        <f t="shared" si="24"/>
        <v>0.14720172755083677</v>
      </c>
      <c r="I102" s="2"/>
      <c r="J102" s="2">
        <f t="shared" si="25"/>
        <v>0.34245096274968506</v>
      </c>
      <c r="K102" s="2">
        <f t="shared" si="26"/>
        <v>0.48965269030052189</v>
      </c>
      <c r="L102" s="2">
        <f t="shared" si="27"/>
        <v>0.12308799712074861</v>
      </c>
      <c r="M102" s="2">
        <f t="shared" si="28"/>
        <v>4.4808349829044497E-2</v>
      </c>
      <c r="N102" s="1">
        <v>1903</v>
      </c>
      <c r="O102" s="1">
        <v>2721</v>
      </c>
      <c r="P102" s="1">
        <v>684</v>
      </c>
      <c r="Q102" s="1">
        <v>115</v>
      </c>
      <c r="R102" s="1">
        <v>68</v>
      </c>
      <c r="S102" s="1">
        <v>27</v>
      </c>
      <c r="T102" s="1">
        <v>20</v>
      </c>
      <c r="W102" s="1">
        <v>19</v>
      </c>
      <c r="AL102" s="7">
        <f>IF(Q102&gt;0,RANK(Q102,(N102:P102,Q102:AJ102)),0)</f>
        <v>4</v>
      </c>
      <c r="AM102" s="7">
        <f>IF(R102&gt;0,RANK(R102,(N102:P102,Q102:AJ102)),0)</f>
        <v>5</v>
      </c>
      <c r="AN102" s="7">
        <f>IF(S102&gt;0,RANK(S102,(N102:P102,Q102:AJ102)),0)</f>
        <v>6</v>
      </c>
      <c r="AO102" s="7">
        <f>IF(T102&gt;0,RANK(T102,(N102:P102,Q102:AJ102)),0)</f>
        <v>7</v>
      </c>
      <c r="AP102" s="2">
        <f t="shared" si="29"/>
        <v>2.0694619398956272E-2</v>
      </c>
      <c r="AQ102" s="2">
        <f t="shared" si="30"/>
        <v>1.2236818427208926E-2</v>
      </c>
      <c r="AR102" s="2">
        <f t="shared" si="31"/>
        <v>4.8587367284506026E-3</v>
      </c>
      <c r="AS102" s="2">
        <f t="shared" si="32"/>
        <v>3.5990642432967429E-3</v>
      </c>
      <c r="AU102" t="s">
        <v>748</v>
      </c>
      <c r="AV102" t="s">
        <v>587</v>
      </c>
      <c r="AY102" s="130">
        <v>2</v>
      </c>
      <c r="AZ102" s="131">
        <v>731</v>
      </c>
      <c r="BA102" s="132">
        <f t="shared" si="33"/>
        <v>2731</v>
      </c>
      <c r="BC102" s="7" t="s">
        <v>2174</v>
      </c>
    </row>
    <row r="103" spans="1:55" hidden="1" outlineLevel="1" x14ac:dyDescent="0.2">
      <c r="A103" t="s">
        <v>190</v>
      </c>
      <c r="B103" t="s">
        <v>587</v>
      </c>
      <c r="C103" s="1">
        <f t="shared" si="22"/>
        <v>4826</v>
      </c>
      <c r="D103" s="7">
        <f>RANK(N103,(N103:P103,Q103:AJ103))</f>
        <v>2</v>
      </c>
      <c r="E103" s="7">
        <f>RANK(O103,(N103:P103,Q103:AJ103))</f>
        <v>1</v>
      </c>
      <c r="F103" s="7">
        <f>IF(P103&gt;0,RANK(P103,(N103:P103,Q103:AJ103)),0)</f>
        <v>3</v>
      </c>
      <c r="G103" s="1">
        <f t="shared" si="23"/>
        <v>1461</v>
      </c>
      <c r="H103" s="2">
        <f t="shared" si="24"/>
        <v>0.30273518441773728</v>
      </c>
      <c r="I103" s="2"/>
      <c r="J103" s="2">
        <f t="shared" si="25"/>
        <v>0.26419394944053048</v>
      </c>
      <c r="K103" s="2">
        <f t="shared" si="26"/>
        <v>0.56692913385826771</v>
      </c>
      <c r="L103" s="2">
        <f t="shared" si="27"/>
        <v>0.13986738499792789</v>
      </c>
      <c r="M103" s="2">
        <f t="shared" si="28"/>
        <v>2.9009531703273861E-2</v>
      </c>
      <c r="N103" s="1">
        <v>1275</v>
      </c>
      <c r="O103" s="1">
        <v>2736</v>
      </c>
      <c r="P103" s="1">
        <v>675</v>
      </c>
      <c r="Q103" s="1">
        <v>66</v>
      </c>
      <c r="R103" s="1">
        <v>33</v>
      </c>
      <c r="S103" s="1">
        <v>21</v>
      </c>
      <c r="T103" s="1">
        <v>9</v>
      </c>
      <c r="W103" s="1">
        <v>11</v>
      </c>
      <c r="AL103" s="7">
        <f>IF(Q103&gt;0,RANK(Q103,(N103:P103,Q103:AJ103)),0)</f>
        <v>4</v>
      </c>
      <c r="AM103" s="7">
        <f>IF(R103&gt;0,RANK(R103,(N103:P103,Q103:AJ103)),0)</f>
        <v>5</v>
      </c>
      <c r="AN103" s="7">
        <f>IF(S103&gt;0,RANK(S103,(N103:P103,Q103:AJ103)),0)</f>
        <v>6</v>
      </c>
      <c r="AO103" s="7">
        <f>IF(T103&gt;0,RANK(T103,(N103:P103,Q103:AJ103)),0)</f>
        <v>8</v>
      </c>
      <c r="AP103" s="2">
        <f t="shared" si="29"/>
        <v>1.3675922088686282E-2</v>
      </c>
      <c r="AQ103" s="2">
        <f t="shared" si="30"/>
        <v>6.8379610443431412E-3</v>
      </c>
      <c r="AR103" s="2">
        <f t="shared" si="31"/>
        <v>4.3514297554910902E-3</v>
      </c>
      <c r="AS103" s="2">
        <f t="shared" si="32"/>
        <v>1.8648984666390386E-3</v>
      </c>
      <c r="AU103" t="s">
        <v>190</v>
      </c>
      <c r="AV103" t="s">
        <v>587</v>
      </c>
      <c r="AY103" s="130">
        <v>2</v>
      </c>
      <c r="AZ103" s="131">
        <v>732</v>
      </c>
      <c r="BA103" s="132">
        <f t="shared" si="33"/>
        <v>2732</v>
      </c>
      <c r="BC103" s="7" t="s">
        <v>2174</v>
      </c>
    </row>
    <row r="104" spans="1:55" hidden="1" outlineLevel="1" x14ac:dyDescent="0.2">
      <c r="A104" t="s">
        <v>706</v>
      </c>
      <c r="B104" t="s">
        <v>587</v>
      </c>
      <c r="C104" s="1">
        <f t="shared" si="22"/>
        <v>7112</v>
      </c>
      <c r="D104" s="7">
        <f>RANK(N104,(N104:P104,Q104:AJ104))</f>
        <v>2</v>
      </c>
      <c r="E104" s="7">
        <f>RANK(O104,(N104:P104,Q104:AJ104))</f>
        <v>1</v>
      </c>
      <c r="F104" s="7">
        <f>IF(P104&gt;0,RANK(P104,(N104:P104,Q104:AJ104)),0)</f>
        <v>3</v>
      </c>
      <c r="G104" s="1">
        <f t="shared" si="23"/>
        <v>2237</v>
      </c>
      <c r="H104" s="2">
        <f t="shared" si="24"/>
        <v>0.31453880764904385</v>
      </c>
      <c r="I104" s="2"/>
      <c r="J104" s="2">
        <f t="shared" si="25"/>
        <v>0.26040494938132736</v>
      </c>
      <c r="K104" s="2">
        <f t="shared" si="26"/>
        <v>0.57494375703037115</v>
      </c>
      <c r="L104" s="2">
        <f t="shared" si="27"/>
        <v>0.10672103487064118</v>
      </c>
      <c r="M104" s="2">
        <f t="shared" si="28"/>
        <v>5.7930258717660263E-2</v>
      </c>
      <c r="N104" s="1">
        <v>1852</v>
      </c>
      <c r="O104" s="1">
        <v>4089</v>
      </c>
      <c r="P104" s="1">
        <v>759</v>
      </c>
      <c r="Q104" s="1">
        <v>210</v>
      </c>
      <c r="R104" s="1">
        <v>117</v>
      </c>
      <c r="S104" s="1">
        <v>36</v>
      </c>
      <c r="T104" s="1">
        <v>24</v>
      </c>
      <c r="W104" s="1">
        <v>25</v>
      </c>
      <c r="AL104" s="7">
        <f>IF(Q104&gt;0,RANK(Q104,(N104:P104,Q104:AJ104)),0)</f>
        <v>4</v>
      </c>
      <c r="AM104" s="7">
        <f>IF(R104&gt;0,RANK(R104,(N104:P104,Q104:AJ104)),0)</f>
        <v>5</v>
      </c>
      <c r="AN104" s="7">
        <f>IF(S104&gt;0,RANK(S104,(N104:P104,Q104:AJ104)),0)</f>
        <v>6</v>
      </c>
      <c r="AO104" s="7">
        <f>IF(T104&gt;0,RANK(T104,(N104:P104,Q104:AJ104)),0)</f>
        <v>8</v>
      </c>
      <c r="AP104" s="2">
        <f t="shared" si="29"/>
        <v>2.952755905511811E-2</v>
      </c>
      <c r="AQ104" s="2">
        <f t="shared" si="30"/>
        <v>1.6451068616422947E-2</v>
      </c>
      <c r="AR104" s="2">
        <f t="shared" si="31"/>
        <v>5.0618672665916761E-3</v>
      </c>
      <c r="AS104" s="2">
        <f t="shared" si="32"/>
        <v>3.3745781777277839E-3</v>
      </c>
      <c r="AU104" t="s">
        <v>706</v>
      </c>
      <c r="AV104" t="s">
        <v>587</v>
      </c>
      <c r="AY104" s="130">
        <v>2</v>
      </c>
      <c r="AZ104" s="131">
        <v>733</v>
      </c>
      <c r="BA104" s="132">
        <f t="shared" si="33"/>
        <v>2733</v>
      </c>
      <c r="BC104" s="7" t="s">
        <v>2174</v>
      </c>
    </row>
    <row r="105" spans="1:55" hidden="1" outlineLevel="1" x14ac:dyDescent="0.2">
      <c r="A105" t="s">
        <v>28</v>
      </c>
      <c r="B105" t="s">
        <v>587</v>
      </c>
      <c r="C105" s="1">
        <f t="shared" si="22"/>
        <v>6029</v>
      </c>
      <c r="D105" s="7">
        <f>RANK(N105,(N105:P105,Q105:AJ105))</f>
        <v>2</v>
      </c>
      <c r="E105" s="7">
        <f>RANK(O105,(N105:P105,Q105:AJ105))</f>
        <v>1</v>
      </c>
      <c r="F105" s="7">
        <f>IF(P105&gt;0,RANK(P105,(N105:P105,Q105:AJ105)),0)</f>
        <v>3</v>
      </c>
      <c r="G105" s="1">
        <f t="shared" si="23"/>
        <v>2289</v>
      </c>
      <c r="H105" s="2">
        <f t="shared" si="24"/>
        <v>0.379664952728479</v>
      </c>
      <c r="I105" s="2"/>
      <c r="J105" s="2">
        <f t="shared" si="25"/>
        <v>0.23022060043124895</v>
      </c>
      <c r="K105" s="2">
        <f t="shared" si="26"/>
        <v>0.60988555315972803</v>
      </c>
      <c r="L105" s="2">
        <f t="shared" si="27"/>
        <v>0.12174489965168353</v>
      </c>
      <c r="M105" s="2">
        <f t="shared" si="28"/>
        <v>3.8148946757339514E-2</v>
      </c>
      <c r="N105" s="1">
        <v>1388</v>
      </c>
      <c r="O105" s="1">
        <v>3677</v>
      </c>
      <c r="P105" s="1">
        <v>734</v>
      </c>
      <c r="Q105" s="1">
        <v>118</v>
      </c>
      <c r="R105" s="1">
        <v>44</v>
      </c>
      <c r="S105" s="1">
        <v>31</v>
      </c>
      <c r="T105" s="1">
        <v>17</v>
      </c>
      <c r="W105" s="1">
        <v>20</v>
      </c>
      <c r="AL105" s="7">
        <f>IF(Q105&gt;0,RANK(Q105,(N105:P105,Q105:AJ105)),0)</f>
        <v>4</v>
      </c>
      <c r="AM105" s="7">
        <f>IF(R105&gt;0,RANK(R105,(N105:P105,Q105:AJ105)),0)</f>
        <v>5</v>
      </c>
      <c r="AN105" s="7">
        <f>IF(S105&gt;0,RANK(S105,(N105:P105,Q105:AJ105)),0)</f>
        <v>6</v>
      </c>
      <c r="AO105" s="7">
        <f>IF(T105&gt;0,RANK(T105,(N105:P105,Q105:AJ105)),0)</f>
        <v>8</v>
      </c>
      <c r="AP105" s="2">
        <f t="shared" si="29"/>
        <v>1.957206833637419E-2</v>
      </c>
      <c r="AQ105" s="2">
        <f t="shared" si="30"/>
        <v>7.2980593796649531E-3</v>
      </c>
      <c r="AR105" s="2">
        <f t="shared" si="31"/>
        <v>5.1418145629457618E-3</v>
      </c>
      <c r="AS105" s="2">
        <f t="shared" si="32"/>
        <v>2.8197047603250956E-3</v>
      </c>
      <c r="AU105" t="s">
        <v>28</v>
      </c>
      <c r="AV105" t="s">
        <v>587</v>
      </c>
      <c r="AY105" s="130">
        <v>2</v>
      </c>
      <c r="AZ105" s="131">
        <v>734</v>
      </c>
      <c r="BA105" s="132">
        <f t="shared" si="33"/>
        <v>2734</v>
      </c>
      <c r="BC105" s="7" t="s">
        <v>2174</v>
      </c>
    </row>
    <row r="106" spans="1:55" hidden="1" outlineLevel="1" x14ac:dyDescent="0.2">
      <c r="A106" t="s">
        <v>29</v>
      </c>
      <c r="B106" t="s">
        <v>587</v>
      </c>
      <c r="C106" s="1">
        <f t="shared" si="22"/>
        <v>5687</v>
      </c>
      <c r="D106" s="7">
        <f>RANK(N106,(N106:P106,Q106:AJ106))</f>
        <v>2</v>
      </c>
      <c r="E106" s="7">
        <f>RANK(O106,(N106:P106,Q106:AJ106))</f>
        <v>1</v>
      </c>
      <c r="F106" s="7">
        <f>IF(P106&gt;0,RANK(P106,(N106:P106,Q106:AJ106)),0)</f>
        <v>3</v>
      </c>
      <c r="G106" s="1">
        <f t="shared" si="23"/>
        <v>1569</v>
      </c>
      <c r="H106" s="2">
        <f t="shared" si="24"/>
        <v>0.27589238614383682</v>
      </c>
      <c r="I106" s="2"/>
      <c r="J106" s="2">
        <f t="shared" si="25"/>
        <v>0.25443995076490239</v>
      </c>
      <c r="K106" s="2">
        <f t="shared" si="26"/>
        <v>0.53033233690873927</v>
      </c>
      <c r="L106" s="2">
        <f t="shared" si="27"/>
        <v>0.15385967997186567</v>
      </c>
      <c r="M106" s="2">
        <f t="shared" si="28"/>
        <v>6.1368032354492619E-2</v>
      </c>
      <c r="N106" s="1">
        <v>1447</v>
      </c>
      <c r="O106" s="1">
        <v>3016</v>
      </c>
      <c r="P106" s="1">
        <v>875</v>
      </c>
      <c r="Q106" s="1">
        <v>187</v>
      </c>
      <c r="R106" s="1">
        <v>70</v>
      </c>
      <c r="S106" s="1">
        <v>50</v>
      </c>
      <c r="T106" s="1">
        <v>24</v>
      </c>
      <c r="W106" s="1">
        <v>18</v>
      </c>
      <c r="AL106" s="7">
        <f>IF(Q106&gt;0,RANK(Q106,(N106:P106,Q106:AJ106)),0)</f>
        <v>4</v>
      </c>
      <c r="AM106" s="7">
        <f>IF(R106&gt;0,RANK(R106,(N106:P106,Q106:AJ106)),0)</f>
        <v>5</v>
      </c>
      <c r="AN106" s="7">
        <f>IF(S106&gt;0,RANK(S106,(N106:P106,Q106:AJ106)),0)</f>
        <v>6</v>
      </c>
      <c r="AO106" s="7">
        <f>IF(T106&gt;0,RANK(T106,(N106:P106,Q106:AJ106)),0)</f>
        <v>7</v>
      </c>
      <c r="AP106" s="2">
        <f t="shared" si="29"/>
        <v>3.2882011605415859E-2</v>
      </c>
      <c r="AQ106" s="2">
        <f t="shared" si="30"/>
        <v>1.2308774397749253E-2</v>
      </c>
      <c r="AR106" s="2">
        <f t="shared" si="31"/>
        <v>8.7919817126780372E-3</v>
      </c>
      <c r="AS106" s="2">
        <f t="shared" si="32"/>
        <v>4.2201512220854578E-3</v>
      </c>
      <c r="AU106" t="s">
        <v>29</v>
      </c>
      <c r="AV106" t="s">
        <v>587</v>
      </c>
      <c r="AY106" s="130">
        <v>2</v>
      </c>
      <c r="AZ106" s="131">
        <v>735</v>
      </c>
      <c r="BA106" s="132">
        <f t="shared" si="33"/>
        <v>2735</v>
      </c>
      <c r="BC106" s="7" t="s">
        <v>2174</v>
      </c>
    </row>
    <row r="107" spans="1:55" hidden="1" outlineLevel="1" x14ac:dyDescent="0.2">
      <c r="A107" t="s">
        <v>1012</v>
      </c>
      <c r="B107" t="s">
        <v>587</v>
      </c>
      <c r="C107" s="1">
        <f t="shared" si="22"/>
        <v>5034</v>
      </c>
      <c r="D107" s="7">
        <f>RANK(N107,(N107:P107,Q107:AJ107))</f>
        <v>1</v>
      </c>
      <c r="E107" s="7">
        <f>RANK(O107,(N107:P107,Q107:AJ107))</f>
        <v>2</v>
      </c>
      <c r="F107" s="7">
        <f>IF(P107&gt;0,RANK(P107,(N107:P107,Q107:AJ107)),0)</f>
        <v>3</v>
      </c>
      <c r="G107" s="1">
        <f t="shared" si="23"/>
        <v>329</v>
      </c>
      <c r="H107" s="2">
        <f t="shared" si="24"/>
        <v>6.5355582042113627E-2</v>
      </c>
      <c r="I107" s="2"/>
      <c r="J107" s="2">
        <f t="shared" si="25"/>
        <v>0.46106475963448551</v>
      </c>
      <c r="K107" s="2">
        <f t="shared" si="26"/>
        <v>0.3957091775923719</v>
      </c>
      <c r="L107" s="2">
        <f t="shared" si="27"/>
        <v>8.9988081048867699E-2</v>
      </c>
      <c r="M107" s="2">
        <f t="shared" si="28"/>
        <v>5.3237981724274949E-2</v>
      </c>
      <c r="N107" s="1">
        <v>2321</v>
      </c>
      <c r="O107" s="1">
        <v>1992</v>
      </c>
      <c r="P107" s="1">
        <v>453</v>
      </c>
      <c r="Q107" s="1">
        <v>108</v>
      </c>
      <c r="R107" s="1">
        <v>82</v>
      </c>
      <c r="S107" s="1">
        <v>42</v>
      </c>
      <c r="T107" s="1">
        <v>22</v>
      </c>
      <c r="W107" s="1">
        <v>14</v>
      </c>
      <c r="AL107" s="7">
        <f>IF(Q107&gt;0,RANK(Q107,(N107:P107,Q107:AJ107)),0)</f>
        <v>4</v>
      </c>
      <c r="AM107" s="7">
        <f>IF(R107&gt;0,RANK(R107,(N107:P107,Q107:AJ107)),0)</f>
        <v>5</v>
      </c>
      <c r="AN107" s="7">
        <f>IF(S107&gt;0,RANK(S107,(N107:P107,Q107:AJ107)),0)</f>
        <v>6</v>
      </c>
      <c r="AO107" s="7">
        <f>IF(T107&gt;0,RANK(T107,(N107:P107,Q107:AJ107)),0)</f>
        <v>7</v>
      </c>
      <c r="AP107" s="2">
        <f t="shared" si="29"/>
        <v>2.1454112038140644E-2</v>
      </c>
      <c r="AQ107" s="2">
        <f t="shared" si="30"/>
        <v>1.6289233214143821E-2</v>
      </c>
      <c r="AR107" s="2">
        <f t="shared" si="31"/>
        <v>8.3432657926102508E-3</v>
      </c>
      <c r="AS107" s="2">
        <f t="shared" si="32"/>
        <v>4.3702820818434648E-3</v>
      </c>
      <c r="AU107" t="s">
        <v>1012</v>
      </c>
      <c r="AV107" t="s">
        <v>587</v>
      </c>
      <c r="AY107" s="130">
        <v>2</v>
      </c>
      <c r="AZ107" s="131">
        <v>736</v>
      </c>
      <c r="BA107" s="132">
        <f t="shared" si="33"/>
        <v>2736</v>
      </c>
      <c r="BC107" s="7" t="s">
        <v>2174</v>
      </c>
    </row>
    <row r="108" spans="1:55" hidden="1" outlineLevel="1" x14ac:dyDescent="0.2">
      <c r="A108" t="s">
        <v>1421</v>
      </c>
      <c r="B108" t="s">
        <v>587</v>
      </c>
      <c r="C108" s="1">
        <f t="shared" si="22"/>
        <v>4575</v>
      </c>
      <c r="D108" s="7">
        <f>RANK(N108,(N108:P108,Q108:AJ108))</f>
        <v>1</v>
      </c>
      <c r="E108" s="7">
        <f>RANK(O108,(N108:P108,Q108:AJ108))</f>
        <v>2</v>
      </c>
      <c r="F108" s="7">
        <f>IF(P108&gt;0,RANK(P108,(N108:P108,Q108:AJ108)),0)</f>
        <v>3</v>
      </c>
      <c r="G108" s="1">
        <f t="shared" si="23"/>
        <v>299</v>
      </c>
      <c r="H108" s="2">
        <f t="shared" si="24"/>
        <v>6.5355191256830605E-2</v>
      </c>
      <c r="I108" s="2"/>
      <c r="J108" s="2">
        <f t="shared" si="25"/>
        <v>0.46644808743169397</v>
      </c>
      <c r="K108" s="2">
        <f t="shared" si="26"/>
        <v>0.40109289617486338</v>
      </c>
      <c r="L108" s="2">
        <f t="shared" si="27"/>
        <v>9.967213114754099E-2</v>
      </c>
      <c r="M108" s="2">
        <f t="shared" si="28"/>
        <v>3.2786885245901662E-2</v>
      </c>
      <c r="N108" s="1">
        <v>2134</v>
      </c>
      <c r="O108" s="1">
        <v>1835</v>
      </c>
      <c r="P108" s="1">
        <v>456</v>
      </c>
      <c r="Q108" s="1">
        <v>63</v>
      </c>
      <c r="R108" s="1">
        <v>31</v>
      </c>
      <c r="S108" s="1">
        <v>21</v>
      </c>
      <c r="T108" s="1">
        <v>28</v>
      </c>
      <c r="W108" s="1">
        <v>7</v>
      </c>
      <c r="AL108" s="7">
        <f>IF(Q108&gt;0,RANK(Q108,(N108:P108,Q108:AJ108)),0)</f>
        <v>4</v>
      </c>
      <c r="AM108" s="7">
        <f>IF(R108&gt;0,RANK(R108,(N108:P108,Q108:AJ108)),0)</f>
        <v>5</v>
      </c>
      <c r="AN108" s="7">
        <f>IF(S108&gt;0,RANK(S108,(N108:P108,Q108:AJ108)),0)</f>
        <v>7</v>
      </c>
      <c r="AO108" s="7">
        <f>IF(T108&gt;0,RANK(T108,(N108:P108,Q108:AJ108)),0)</f>
        <v>6</v>
      </c>
      <c r="AP108" s="2">
        <f t="shared" si="29"/>
        <v>1.3770491803278689E-2</v>
      </c>
      <c r="AQ108" s="2">
        <f t="shared" si="30"/>
        <v>6.7759562841530055E-3</v>
      </c>
      <c r="AR108" s="2">
        <f t="shared" si="31"/>
        <v>4.5901639344262295E-3</v>
      </c>
      <c r="AS108" s="2">
        <f t="shared" si="32"/>
        <v>6.1202185792349727E-3</v>
      </c>
      <c r="AU108" t="s">
        <v>1421</v>
      </c>
      <c r="AV108" t="s">
        <v>587</v>
      </c>
      <c r="AY108" s="130">
        <v>2</v>
      </c>
      <c r="AZ108" s="131">
        <v>737</v>
      </c>
      <c r="BA108" s="132">
        <f t="shared" si="33"/>
        <v>2737</v>
      </c>
      <c r="BC108" s="7" t="s">
        <v>2174</v>
      </c>
    </row>
    <row r="109" spans="1:55" hidden="1" outlineLevel="1" x14ac:dyDescent="0.2">
      <c r="A109" t="s">
        <v>135</v>
      </c>
      <c r="B109" t="s">
        <v>587</v>
      </c>
      <c r="C109" s="1">
        <f t="shared" si="22"/>
        <v>4728</v>
      </c>
      <c r="D109" s="7">
        <f>RANK(N109,(N109:P109,Q109:AJ109))</f>
        <v>1</v>
      </c>
      <c r="E109" s="7">
        <f>RANK(O109,(N109:P109,Q109:AJ109))</f>
        <v>2</v>
      </c>
      <c r="F109" s="7">
        <f>IF(P109&gt;0,RANK(P109,(N109:P109,Q109:AJ109)),0)</f>
        <v>3</v>
      </c>
      <c r="G109" s="1">
        <f t="shared" si="23"/>
        <v>720</v>
      </c>
      <c r="H109" s="2">
        <f t="shared" si="24"/>
        <v>0.15228426395939088</v>
      </c>
      <c r="I109" s="2"/>
      <c r="J109" s="2">
        <f t="shared" si="25"/>
        <v>0.51522842639593913</v>
      </c>
      <c r="K109" s="2">
        <f t="shared" si="26"/>
        <v>0.3629441624365482</v>
      </c>
      <c r="L109" s="2">
        <f t="shared" si="27"/>
        <v>8.3121827411167512E-2</v>
      </c>
      <c r="M109" s="2">
        <f t="shared" si="28"/>
        <v>3.8705583756345155E-2</v>
      </c>
      <c r="N109" s="1">
        <v>2436</v>
      </c>
      <c r="O109" s="1">
        <v>1716</v>
      </c>
      <c r="P109" s="1">
        <v>393</v>
      </c>
      <c r="Q109" s="1">
        <v>80</v>
      </c>
      <c r="R109" s="1">
        <v>34</v>
      </c>
      <c r="S109" s="1">
        <v>30</v>
      </c>
      <c r="T109" s="1">
        <v>24</v>
      </c>
      <c r="W109" s="1">
        <v>15</v>
      </c>
      <c r="AL109" s="7">
        <f>IF(Q109&gt;0,RANK(Q109,(N109:P109,Q109:AJ109)),0)</f>
        <v>4</v>
      </c>
      <c r="AM109" s="7">
        <f>IF(R109&gt;0,RANK(R109,(N109:P109,Q109:AJ109)),0)</f>
        <v>5</v>
      </c>
      <c r="AN109" s="7">
        <f>IF(S109&gt;0,RANK(S109,(N109:P109,Q109:AJ109)),0)</f>
        <v>6</v>
      </c>
      <c r="AO109" s="7">
        <f>IF(T109&gt;0,RANK(T109,(N109:P109,Q109:AJ109)),0)</f>
        <v>7</v>
      </c>
      <c r="AP109" s="2">
        <f t="shared" si="29"/>
        <v>1.6920473773265651E-2</v>
      </c>
      <c r="AQ109" s="2">
        <f t="shared" si="30"/>
        <v>7.1912013536379014E-3</v>
      </c>
      <c r="AR109" s="2">
        <f t="shared" si="31"/>
        <v>6.3451776649746192E-3</v>
      </c>
      <c r="AS109" s="2">
        <f t="shared" si="32"/>
        <v>5.076142131979695E-3</v>
      </c>
      <c r="AU109" t="s">
        <v>135</v>
      </c>
      <c r="AV109" t="s">
        <v>587</v>
      </c>
      <c r="AY109" s="130">
        <v>2</v>
      </c>
      <c r="AZ109" s="131">
        <v>738</v>
      </c>
      <c r="BA109" s="132">
        <f t="shared" si="33"/>
        <v>2738</v>
      </c>
      <c r="BC109" s="7" t="s">
        <v>2174</v>
      </c>
    </row>
    <row r="110" spans="1:55" hidden="1" outlineLevel="1" x14ac:dyDescent="0.2">
      <c r="A110" t="s">
        <v>2369</v>
      </c>
      <c r="B110" t="s">
        <v>587</v>
      </c>
      <c r="C110" s="1">
        <f t="shared" si="22"/>
        <v>4938</v>
      </c>
      <c r="D110" s="7">
        <f>RANK(N110,(N110:P110,Q110:AJ110))</f>
        <v>1</v>
      </c>
      <c r="E110" s="7">
        <f>RANK(O110,(N110:P110,Q110:AJ110))</f>
        <v>2</v>
      </c>
      <c r="F110" s="7">
        <f>IF(P110&gt;0,RANK(P110,(N110:P110,Q110:AJ110)),0)</f>
        <v>3</v>
      </c>
      <c r="G110" s="1">
        <f t="shared" si="23"/>
        <v>1074</v>
      </c>
      <c r="H110" s="2">
        <f t="shared" si="24"/>
        <v>0.21749696233292831</v>
      </c>
      <c r="I110" s="2"/>
      <c r="J110" s="2">
        <f t="shared" si="25"/>
        <v>0.5451599837991089</v>
      </c>
      <c r="K110" s="2">
        <f t="shared" si="26"/>
        <v>0.32766302146618065</v>
      </c>
      <c r="L110" s="2">
        <f t="shared" si="27"/>
        <v>8.1814499797488865E-2</v>
      </c>
      <c r="M110" s="2">
        <f t="shared" si="28"/>
        <v>4.5362494937221581E-2</v>
      </c>
      <c r="N110" s="1">
        <v>2692</v>
      </c>
      <c r="O110" s="1">
        <v>1618</v>
      </c>
      <c r="P110" s="1">
        <v>404</v>
      </c>
      <c r="Q110" s="1">
        <v>101</v>
      </c>
      <c r="R110" s="1">
        <v>36</v>
      </c>
      <c r="S110" s="1">
        <v>36</v>
      </c>
      <c r="T110" s="1">
        <v>39</v>
      </c>
      <c r="W110" s="1">
        <v>12</v>
      </c>
      <c r="AL110" s="7">
        <f>IF(Q110&gt;0,RANK(Q110,(N110:P110,Q110:AJ110)),0)</f>
        <v>4</v>
      </c>
      <c r="AM110" s="7">
        <f>IF(R110&gt;0,RANK(R110,(N110:P110,Q110:AJ110)),0)</f>
        <v>6</v>
      </c>
      <c r="AN110" s="7">
        <f>IF(S110&gt;0,RANK(S110,(N110:P110,Q110:AJ110)),0)</f>
        <v>6</v>
      </c>
      <c r="AO110" s="7">
        <f>IF(T110&gt;0,RANK(T110,(N110:P110,Q110:AJ110)),0)</f>
        <v>5</v>
      </c>
      <c r="AP110" s="2">
        <f t="shared" si="29"/>
        <v>2.0453624949372216E-2</v>
      </c>
      <c r="AQ110" s="2">
        <f t="shared" si="30"/>
        <v>7.2904009720534627E-3</v>
      </c>
      <c r="AR110" s="2">
        <f t="shared" si="31"/>
        <v>7.2904009720534627E-3</v>
      </c>
      <c r="AS110" s="2">
        <f t="shared" si="32"/>
        <v>7.8979343863912511E-3</v>
      </c>
      <c r="AU110" t="s">
        <v>2369</v>
      </c>
      <c r="AV110" t="s">
        <v>587</v>
      </c>
      <c r="AY110" s="130">
        <v>2</v>
      </c>
      <c r="AZ110" s="131">
        <v>739</v>
      </c>
      <c r="BA110" s="132">
        <f t="shared" si="33"/>
        <v>2739</v>
      </c>
      <c r="BC110" s="7" t="s">
        <v>2174</v>
      </c>
    </row>
    <row r="111" spans="1:55" hidden="1" outlineLevel="1" x14ac:dyDescent="0.2">
      <c r="A111" t="s">
        <v>1076</v>
      </c>
      <c r="B111" t="s">
        <v>587</v>
      </c>
      <c r="C111" s="1">
        <f t="shared" si="22"/>
        <v>3005</v>
      </c>
      <c r="D111" s="7">
        <f>RANK(N111,(N111:P111,Q111:AJ111))</f>
        <v>2</v>
      </c>
      <c r="E111" s="7">
        <f>RANK(O111,(N111:P111,Q111:AJ111))</f>
        <v>1</v>
      </c>
      <c r="F111" s="7">
        <f>IF(P111&gt;0,RANK(P111,(N111:P111,Q111:AJ111)),0)</f>
        <v>3</v>
      </c>
      <c r="G111" s="1">
        <f t="shared" si="23"/>
        <v>20</v>
      </c>
      <c r="H111" s="2">
        <f t="shared" si="24"/>
        <v>6.6555740432612314E-3</v>
      </c>
      <c r="I111" s="2"/>
      <c r="J111" s="2">
        <f t="shared" si="25"/>
        <v>0.41930116472545759</v>
      </c>
      <c r="K111" s="2">
        <f t="shared" si="26"/>
        <v>0.42595673876871881</v>
      </c>
      <c r="L111" s="2">
        <f t="shared" si="27"/>
        <v>0.12246256239600666</v>
      </c>
      <c r="M111" s="2">
        <f t="shared" si="28"/>
        <v>3.227953410981689E-2</v>
      </c>
      <c r="N111" s="1">
        <v>1260</v>
      </c>
      <c r="O111" s="1">
        <v>1280</v>
      </c>
      <c r="P111" s="1">
        <v>368</v>
      </c>
      <c r="Q111" s="1">
        <v>46</v>
      </c>
      <c r="R111" s="1">
        <v>18</v>
      </c>
      <c r="S111" s="1">
        <v>18</v>
      </c>
      <c r="T111" s="1">
        <v>10</v>
      </c>
      <c r="W111" s="1">
        <v>5</v>
      </c>
      <c r="AL111" s="7">
        <f>IF(Q111&gt;0,RANK(Q111,(N111:P111,Q111:AJ111)),0)</f>
        <v>4</v>
      </c>
      <c r="AM111" s="7">
        <f>IF(R111&gt;0,RANK(R111,(N111:P111,Q111:AJ111)),0)</f>
        <v>5</v>
      </c>
      <c r="AN111" s="7">
        <f>IF(S111&gt;0,RANK(S111,(N111:P111,Q111:AJ111)),0)</f>
        <v>5</v>
      </c>
      <c r="AO111" s="7">
        <f>IF(T111&gt;0,RANK(T111,(N111:P111,Q111:AJ111)),0)</f>
        <v>7</v>
      </c>
      <c r="AP111" s="2">
        <f t="shared" si="29"/>
        <v>1.5307820299500832E-2</v>
      </c>
      <c r="AQ111" s="2">
        <f t="shared" si="30"/>
        <v>5.9900166389351079E-3</v>
      </c>
      <c r="AR111" s="2">
        <f t="shared" si="31"/>
        <v>5.9900166389351079E-3</v>
      </c>
      <c r="AS111" s="2">
        <f t="shared" si="32"/>
        <v>3.3277870216306157E-3</v>
      </c>
      <c r="AU111" t="s">
        <v>1076</v>
      </c>
      <c r="AV111" t="s">
        <v>587</v>
      </c>
      <c r="AY111" s="130">
        <v>2</v>
      </c>
      <c r="AZ111" s="131">
        <v>740</v>
      </c>
      <c r="BA111" s="132">
        <f t="shared" si="33"/>
        <v>2740</v>
      </c>
      <c r="BC111" s="7" t="s">
        <v>2174</v>
      </c>
    </row>
    <row r="112" spans="1:55" hidden="1" outlineLevel="1" x14ac:dyDescent="0.2">
      <c r="A112" t="s">
        <v>1173</v>
      </c>
      <c r="B112" t="s">
        <v>587</v>
      </c>
      <c r="C112" s="1"/>
      <c r="E112" s="7"/>
      <c r="F112" s="7"/>
      <c r="I112" s="2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W112" s="1">
        <v>0</v>
      </c>
      <c r="AL112" s="7"/>
      <c r="AM112" s="7"/>
      <c r="AN112" s="7"/>
      <c r="AO112" s="7"/>
      <c r="AY112" s="130">
        <v>2</v>
      </c>
      <c r="AZ112" s="131">
        <v>799</v>
      </c>
      <c r="BA112" s="132">
        <f t="shared" si="33"/>
        <v>2799</v>
      </c>
    </row>
    <row r="113" spans="1:55" collapsed="1" x14ac:dyDescent="0.2">
      <c r="A113" t="s">
        <v>3207</v>
      </c>
      <c r="B113" t="s">
        <v>3301</v>
      </c>
      <c r="C113" s="1">
        <f>SUM(N113:AJ113)</f>
        <v>241620</v>
      </c>
      <c r="D113" s="7">
        <f>RANK(N113,(N113:P113,Q113:AJ113))</f>
        <v>2</v>
      </c>
      <c r="E113" s="7">
        <f>RANK(O113,(N113:P113,Q113:AJ113))</f>
        <v>1</v>
      </c>
      <c r="F113" s="7">
        <f>IF(P113&gt;0,RANK(P113,(N113:P113,Q113:AJ113)),0)</f>
        <v>3</v>
      </c>
      <c r="G113" s="1">
        <f>MAX(N113:P113)-LARGE(N113:P113,2)</f>
        <v>42366</v>
      </c>
      <c r="H113" s="2">
        <f>G113/C113</f>
        <v>0.17534144524459896</v>
      </c>
      <c r="I113" s="2"/>
      <c r="J113" s="2">
        <f t="shared" si="25"/>
        <v>0.33267113649532326</v>
      </c>
      <c r="K113" s="2">
        <f t="shared" si="26"/>
        <v>0.50801258173992214</v>
      </c>
      <c r="L113" s="2">
        <f t="shared" si="27"/>
        <v>0.10898518334574953</v>
      </c>
      <c r="M113" s="2">
        <f t="shared" si="28"/>
        <v>5.0331098419005127E-2</v>
      </c>
      <c r="N113" s="1">
        <f>SUM(N72:N112)</f>
        <v>80380</v>
      </c>
      <c r="O113" s="1">
        <f t="shared" ref="O113:W113" si="34">SUM(O72:O112)</f>
        <v>122746</v>
      </c>
      <c r="P113" s="1">
        <f t="shared" si="34"/>
        <v>26333</v>
      </c>
      <c r="Q113" s="1">
        <f t="shared" si="34"/>
        <v>7597</v>
      </c>
      <c r="R113" s="1">
        <f t="shared" si="34"/>
        <v>2276</v>
      </c>
      <c r="S113" s="1">
        <f t="shared" si="34"/>
        <v>925</v>
      </c>
      <c r="T113" s="1">
        <f t="shared" si="34"/>
        <v>729</v>
      </c>
      <c r="W113" s="1">
        <f t="shared" si="34"/>
        <v>634</v>
      </c>
      <c r="AL113" s="7">
        <f>IF(Q113&gt;0,RANK(Q113,(N113:P113,Q113:AJ113)),0)</f>
        <v>4</v>
      </c>
      <c r="AM113" s="7">
        <f>IF(R113&gt;0,RANK(R113,(N113:P113,Q113:AJ113)),0)</f>
        <v>5</v>
      </c>
      <c r="AN113" s="7">
        <f>IF(S113&gt;0,RANK(S113,(N113:P113,Q113:AJ113)),0)</f>
        <v>6</v>
      </c>
      <c r="AO113" s="7">
        <f>IF(T113&gt;0,RANK(T113,(N113:P113,Q113:AJ113)),0)</f>
        <v>7</v>
      </c>
      <c r="AP113" s="2">
        <f t="shared" si="29"/>
        <v>3.1441933614766993E-2</v>
      </c>
      <c r="AQ113" s="2">
        <f t="shared" si="30"/>
        <v>9.419750020693651E-3</v>
      </c>
      <c r="AR113" s="2">
        <f t="shared" si="31"/>
        <v>3.828325469745882E-3</v>
      </c>
      <c r="AS113" s="2">
        <f t="shared" si="32"/>
        <v>3.0171343431835114E-3</v>
      </c>
      <c r="AU113" t="s">
        <v>3207</v>
      </c>
      <c r="AV113" t="s">
        <v>3301</v>
      </c>
      <c r="AY113" s="130">
        <v>2</v>
      </c>
      <c r="AZ113" s="131"/>
      <c r="BA113" s="130">
        <v>2</v>
      </c>
      <c r="BC113" s="7" t="s">
        <v>433</v>
      </c>
    </row>
    <row r="114" spans="1:55" x14ac:dyDescent="0.2">
      <c r="I114" s="2"/>
      <c r="AL114" s="7"/>
      <c r="AM114" s="7"/>
      <c r="AN114" s="7"/>
      <c r="AO114" s="7"/>
      <c r="AY114" s="130"/>
      <c r="AZ114" s="131"/>
      <c r="BA114" s="133"/>
    </row>
    <row r="115" spans="1:55" hidden="1" outlineLevel="1" x14ac:dyDescent="0.2">
      <c r="A115" t="s">
        <v>2969</v>
      </c>
      <c r="B115" t="s">
        <v>2968</v>
      </c>
      <c r="C115" s="1">
        <f t="shared" ref="C115:C130" si="35">SUM(N115:AJ115)</f>
        <v>18684</v>
      </c>
      <c r="D115" s="7">
        <f>RANK(N115,(N115:P115,Q115:AJ115))</f>
        <v>1</v>
      </c>
      <c r="E115" s="7">
        <f>RANK(O115,(N115:P115,Q115:AJ115))</f>
        <v>2</v>
      </c>
      <c r="F115" s="7">
        <f>IF(P115&gt;0,RANK(P115,(N115:P115,Q115:AJ115)),0)</f>
        <v>3</v>
      </c>
      <c r="G115" s="1">
        <f t="shared" ref="G115:G130" si="36">MAX(N115:P115)-LARGE(N115:P115,2)</f>
        <v>7633</v>
      </c>
      <c r="H115" s="2">
        <f t="shared" ref="H115:H178" si="37">G115/C115</f>
        <v>0.40853136373367588</v>
      </c>
      <c r="I115" s="2"/>
      <c r="J115" s="2">
        <f t="shared" ref="J115:J130" si="38">IF($C115=0,"-",N115/$C115)</f>
        <v>0.66334831941768357</v>
      </c>
      <c r="K115" s="2">
        <f t="shared" ref="K115:K130" si="39">IF($C115=0,"-",O115/$C115)</f>
        <v>0.2548169556840077</v>
      </c>
      <c r="L115" s="2">
        <f t="shared" ref="L115:L130" si="40">IF($C115=0,"-",P115/$C115)</f>
        <v>6.9364161849710976E-2</v>
      </c>
      <c r="M115" s="2">
        <f t="shared" ref="M115:M130" si="41">IF(C115=0,"-",(1-J115-K115-L115))</f>
        <v>1.2470563048597755E-2</v>
      </c>
      <c r="N115" s="1">
        <v>12394</v>
      </c>
      <c r="O115" s="1">
        <v>4761</v>
      </c>
      <c r="P115" s="1">
        <v>1296</v>
      </c>
      <c r="Q115" s="1">
        <v>25</v>
      </c>
      <c r="R115" s="1">
        <v>204</v>
      </c>
      <c r="S115" s="1">
        <v>4</v>
      </c>
      <c r="W115" s="1">
        <v>0</v>
      </c>
      <c r="X115" s="1">
        <v>0</v>
      </c>
      <c r="AL115" s="7">
        <f>IF(Q115&gt;0,RANK(Q115,(N115:P115,Q115:AJ115)),0)</f>
        <v>5</v>
      </c>
      <c r="AM115" s="7">
        <f>IF(R115&gt;0,RANK(R115,(N115:P115,Q115:AJ115)),0)</f>
        <v>4</v>
      </c>
      <c r="AN115" s="7">
        <f>IF(S115&gt;0,RANK(S115,(N115:P115,Q115:AJ115)),0)</f>
        <v>6</v>
      </c>
      <c r="AO115" s="7">
        <f>IF(T115&gt;0,RANK(T115,(N115:P115,Q115:AJ115)),0)</f>
        <v>0</v>
      </c>
      <c r="AP115" s="2">
        <f t="shared" ref="AP115:AP130" si="42">IF($C115=0,"-",Q115/$C115)</f>
        <v>1.3380432455576965E-3</v>
      </c>
      <c r="AQ115" s="2">
        <f t="shared" ref="AQ115:AQ130" si="43">IF($C115=0,"-",R115/$C115)</f>
        <v>1.0918432883750802E-2</v>
      </c>
      <c r="AR115" s="2">
        <f t="shared" ref="AR115:AR130" si="44">IF($C115=0,"-",S115/$C115)</f>
        <v>2.1408691928923143E-4</v>
      </c>
      <c r="AS115" s="2">
        <f t="shared" ref="AS115:AS130" si="45">IF($C115=0,"-",T115/$C115)</f>
        <v>0</v>
      </c>
      <c r="AU115" t="s">
        <v>2969</v>
      </c>
      <c r="AV115" t="s">
        <v>2968</v>
      </c>
      <c r="AW115">
        <v>6</v>
      </c>
      <c r="AY115" s="130">
        <v>4</v>
      </c>
      <c r="AZ115" s="131">
        <v>1</v>
      </c>
      <c r="BA115" s="132">
        <f t="shared" ref="BA115:BA129" si="46">AY115*1000+AZ115</f>
        <v>4001</v>
      </c>
      <c r="BC115" s="7" t="s">
        <v>532</v>
      </c>
    </row>
    <row r="116" spans="1:55" hidden="1" outlineLevel="1" x14ac:dyDescent="0.2">
      <c r="A116" t="s">
        <v>2970</v>
      </c>
      <c r="B116" t="s">
        <v>2968</v>
      </c>
      <c r="C116" s="1">
        <f t="shared" si="35"/>
        <v>31923</v>
      </c>
      <c r="D116" s="7">
        <f>RANK(N116,(N116:P116,Q116:AJ116))</f>
        <v>2</v>
      </c>
      <c r="E116" s="7">
        <f>RANK(O116,(N116:P116,Q116:AJ116))</f>
        <v>1</v>
      </c>
      <c r="F116" s="7">
        <f>IF(P116&gt;0,RANK(P116,(N116:P116,Q116:AJ116)),0)</f>
        <v>3</v>
      </c>
      <c r="G116" s="1">
        <f t="shared" si="36"/>
        <v>583</v>
      </c>
      <c r="H116" s="2">
        <f t="shared" si="37"/>
        <v>1.8262694608902671E-2</v>
      </c>
      <c r="I116" s="2"/>
      <c r="J116" s="2">
        <f t="shared" si="38"/>
        <v>0.43172634150925665</v>
      </c>
      <c r="K116" s="2">
        <f t="shared" si="39"/>
        <v>0.44998903611815932</v>
      </c>
      <c r="L116" s="2">
        <f t="shared" si="40"/>
        <v>0.10481471039689252</v>
      </c>
      <c r="M116" s="2">
        <f t="shared" si="41"/>
        <v>1.3469911975691445E-2</v>
      </c>
      <c r="N116" s="1">
        <v>13782</v>
      </c>
      <c r="O116" s="1">
        <v>14365</v>
      </c>
      <c r="P116" s="1">
        <v>3346</v>
      </c>
      <c r="Q116" s="1">
        <v>35</v>
      </c>
      <c r="R116" s="1">
        <v>383</v>
      </c>
      <c r="S116" s="1">
        <v>8</v>
      </c>
      <c r="T116" s="1">
        <v>3</v>
      </c>
      <c r="W116" s="1">
        <v>0</v>
      </c>
      <c r="X116" s="1">
        <v>1</v>
      </c>
      <c r="AL116" s="7">
        <f>IF(Q116&gt;0,RANK(Q116,(N116:P116,Q116:AJ116)),0)</f>
        <v>5</v>
      </c>
      <c r="AM116" s="7">
        <f>IF(R116&gt;0,RANK(R116,(N116:P116,Q116:AJ116)),0)</f>
        <v>4</v>
      </c>
      <c r="AN116" s="7">
        <f>IF(S116&gt;0,RANK(S116,(N116:P116,Q116:AJ116)),0)</f>
        <v>6</v>
      </c>
      <c r="AO116" s="7">
        <f>IF(T116&gt;0,RANK(T116,(N116:P116,Q116:AJ116)),0)</f>
        <v>7</v>
      </c>
      <c r="AP116" s="2">
        <f t="shared" si="42"/>
        <v>1.0963881840679135E-3</v>
      </c>
      <c r="AQ116" s="2">
        <f t="shared" si="43"/>
        <v>1.1997619271371739E-2</v>
      </c>
      <c r="AR116" s="2">
        <f t="shared" si="44"/>
        <v>2.5060301350123736E-4</v>
      </c>
      <c r="AS116" s="2">
        <f t="shared" si="45"/>
        <v>9.3976130062964003E-5</v>
      </c>
      <c r="AU116" t="s">
        <v>2970</v>
      </c>
      <c r="AV116" t="s">
        <v>2968</v>
      </c>
      <c r="AW116">
        <v>5</v>
      </c>
      <c r="AY116" s="130">
        <v>4</v>
      </c>
      <c r="AZ116" s="131">
        <v>3</v>
      </c>
      <c r="BA116" s="132">
        <f t="shared" si="46"/>
        <v>4003</v>
      </c>
      <c r="BC116" s="7" t="s">
        <v>532</v>
      </c>
    </row>
    <row r="117" spans="1:55" s="10" customFormat="1" hidden="1" outlineLevel="1" x14ac:dyDescent="0.2">
      <c r="A117" s="10" t="s">
        <v>1151</v>
      </c>
      <c r="B117" s="10" t="s">
        <v>2968</v>
      </c>
      <c r="C117" s="1">
        <f t="shared" si="35"/>
        <v>38522</v>
      </c>
      <c r="D117" s="7">
        <f>RANK(N117,(N117:P117,Q117:AJ117))</f>
        <v>1</v>
      </c>
      <c r="E117" s="7">
        <f>RANK(O117,(N117:P117,Q117:AJ117))</f>
        <v>2</v>
      </c>
      <c r="F117" s="7">
        <f>IF(P117&gt;0,RANK(P117,(N117:P117,Q117:AJ117)),0)</f>
        <v>3</v>
      </c>
      <c r="G117" s="1">
        <f t="shared" si="36"/>
        <v>6837</v>
      </c>
      <c r="H117" s="2">
        <f t="shared" si="37"/>
        <v>0.17748299672914178</v>
      </c>
      <c r="I117" s="2"/>
      <c r="J117" s="2">
        <f t="shared" si="38"/>
        <v>0.5315144592700275</v>
      </c>
      <c r="K117" s="2">
        <f t="shared" si="39"/>
        <v>0.35403146254088574</v>
      </c>
      <c r="L117" s="2">
        <f t="shared" si="40"/>
        <v>9.516639842168112E-2</v>
      </c>
      <c r="M117" s="2">
        <f t="shared" si="41"/>
        <v>1.9287679767405641E-2</v>
      </c>
      <c r="N117" s="68">
        <v>20475</v>
      </c>
      <c r="O117" s="68">
        <v>13638</v>
      </c>
      <c r="P117" s="68">
        <v>3666</v>
      </c>
      <c r="Q117" s="68">
        <v>122</v>
      </c>
      <c r="R117" s="68">
        <v>609</v>
      </c>
      <c r="S117" s="68">
        <v>2</v>
      </c>
      <c r="T117" s="68">
        <v>6</v>
      </c>
      <c r="U117" s="68"/>
      <c r="V117" s="68"/>
      <c r="W117" s="68">
        <v>3</v>
      </c>
      <c r="X117" s="68">
        <v>1</v>
      </c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7">
        <f>IF(Q117&gt;0,RANK(Q117,(N117:P117,Q117:AJ117)),0)</f>
        <v>5</v>
      </c>
      <c r="AM117" s="7">
        <f>IF(R117&gt;0,RANK(R117,(N117:P117,Q117:AJ117)),0)</f>
        <v>4</v>
      </c>
      <c r="AN117" s="7">
        <f>IF(S117&gt;0,RANK(S117,(N117:P117,Q117:AJ117)),0)</f>
        <v>8</v>
      </c>
      <c r="AO117" s="7">
        <f>IF(T117&gt;0,RANK(T117,(N117:P117,Q117:AJ117)),0)</f>
        <v>6</v>
      </c>
      <c r="AP117" s="2">
        <f t="shared" si="42"/>
        <v>3.1670214422927158E-3</v>
      </c>
      <c r="AQ117" s="2">
        <f t="shared" si="43"/>
        <v>1.580914801931364E-2</v>
      </c>
      <c r="AR117" s="2">
        <f t="shared" si="44"/>
        <v>5.1918384299880587E-5</v>
      </c>
      <c r="AS117" s="2">
        <f t="shared" si="45"/>
        <v>1.5575515289964178E-4</v>
      </c>
      <c r="AT117" s="73"/>
      <c r="AU117" s="10" t="s">
        <v>1151</v>
      </c>
      <c r="AV117" s="10" t="s">
        <v>2968</v>
      </c>
      <c r="AY117" s="130">
        <v>4</v>
      </c>
      <c r="AZ117" s="131">
        <v>5</v>
      </c>
      <c r="BA117" s="132">
        <f t="shared" si="46"/>
        <v>4005</v>
      </c>
      <c r="BC117" s="7" t="s">
        <v>532</v>
      </c>
    </row>
    <row r="118" spans="1:55" hidden="1" outlineLevel="1" x14ac:dyDescent="0.2">
      <c r="A118" t="s">
        <v>1152</v>
      </c>
      <c r="B118" t="s">
        <v>2968</v>
      </c>
      <c r="C118" s="1">
        <f t="shared" si="35"/>
        <v>17411</v>
      </c>
      <c r="D118" s="7">
        <f>RANK(N118,(N118:P118,Q118:AJ118))</f>
        <v>1</v>
      </c>
      <c r="E118" s="7">
        <f>RANK(O118,(N118:P118,Q118:AJ118))</f>
        <v>2</v>
      </c>
      <c r="F118" s="7">
        <f>IF(P118&gt;0,RANK(P118,(N118:P118,Q118:AJ118)),0)</f>
        <v>3</v>
      </c>
      <c r="G118" s="1">
        <f t="shared" si="36"/>
        <v>2170</v>
      </c>
      <c r="H118" s="2">
        <f t="shared" si="37"/>
        <v>0.12463385216242605</v>
      </c>
      <c r="I118" s="2"/>
      <c r="J118" s="2">
        <f t="shared" si="38"/>
        <v>0.49261960829360751</v>
      </c>
      <c r="K118" s="2">
        <f t="shared" si="39"/>
        <v>0.36798575613118145</v>
      </c>
      <c r="L118" s="2">
        <f t="shared" si="40"/>
        <v>0.12698868531388202</v>
      </c>
      <c r="M118" s="2">
        <f t="shared" si="41"/>
        <v>1.2405950261329013E-2</v>
      </c>
      <c r="N118" s="1">
        <v>8577</v>
      </c>
      <c r="O118" s="1">
        <v>6407</v>
      </c>
      <c r="P118" s="1">
        <v>2211</v>
      </c>
      <c r="Q118" s="1">
        <v>12</v>
      </c>
      <c r="R118" s="1">
        <v>204</v>
      </c>
      <c r="W118" s="1">
        <v>0</v>
      </c>
      <c r="X118" s="1">
        <v>0</v>
      </c>
      <c r="AL118" s="7">
        <f>IF(Q118&gt;0,RANK(Q118,(N118:P118,Q118:AJ118)),0)</f>
        <v>5</v>
      </c>
      <c r="AM118" s="7">
        <f>IF(R118&gt;0,RANK(R118,(N118:P118,Q118:AJ118)),0)</f>
        <v>4</v>
      </c>
      <c r="AN118" s="7">
        <f>IF(S118&gt;0,RANK(S118,(N118:P118,Q118:AJ118)),0)</f>
        <v>0</v>
      </c>
      <c r="AO118" s="7">
        <f>IF(T118&gt;0,RANK(T118,(N118:P118,Q118:AJ118)),0)</f>
        <v>0</v>
      </c>
      <c r="AP118" s="2">
        <f t="shared" si="42"/>
        <v>6.8921945896272473E-4</v>
      </c>
      <c r="AQ118" s="2">
        <f t="shared" si="43"/>
        <v>1.1716730802366321E-2</v>
      </c>
      <c r="AR118" s="2">
        <f t="shared" si="44"/>
        <v>0</v>
      </c>
      <c r="AS118" s="2">
        <f t="shared" si="45"/>
        <v>0</v>
      </c>
      <c r="AU118" t="s">
        <v>1152</v>
      </c>
      <c r="AV118" t="s">
        <v>2968</v>
      </c>
      <c r="AW118">
        <v>6</v>
      </c>
      <c r="AY118" s="130">
        <v>4</v>
      </c>
      <c r="AZ118" s="131">
        <v>7</v>
      </c>
      <c r="BA118" s="132">
        <f t="shared" si="46"/>
        <v>4007</v>
      </c>
      <c r="BC118" s="7" t="s">
        <v>532</v>
      </c>
    </row>
    <row r="119" spans="1:55" hidden="1" outlineLevel="1" x14ac:dyDescent="0.2">
      <c r="A119" t="s">
        <v>1153</v>
      </c>
      <c r="B119" t="s">
        <v>2968</v>
      </c>
      <c r="C119" s="1">
        <f t="shared" si="35"/>
        <v>9296</v>
      </c>
      <c r="D119" s="7">
        <f>RANK(N119,(N119:P119,Q119:AJ119))</f>
        <v>2</v>
      </c>
      <c r="E119" s="7">
        <f>RANK(O119,(N119:P119,Q119:AJ119))</f>
        <v>1</v>
      </c>
      <c r="F119" s="7">
        <f>IF(P119&gt;0,RANK(P119,(N119:P119,Q119:AJ119)),0)</f>
        <v>3</v>
      </c>
      <c r="G119" s="1">
        <f t="shared" si="36"/>
        <v>284</v>
      </c>
      <c r="H119" s="2">
        <f t="shared" si="37"/>
        <v>3.0550774526678141E-2</v>
      </c>
      <c r="I119" s="2"/>
      <c r="J119" s="2">
        <f t="shared" si="38"/>
        <v>0.42362306368330466</v>
      </c>
      <c r="K119" s="2">
        <f t="shared" si="39"/>
        <v>0.45417383820998281</v>
      </c>
      <c r="L119" s="2">
        <f t="shared" si="40"/>
        <v>0.11123063683304647</v>
      </c>
      <c r="M119" s="2">
        <f t="shared" si="41"/>
        <v>1.0972461273666009E-2</v>
      </c>
      <c r="N119" s="1">
        <v>3938</v>
      </c>
      <c r="O119" s="1">
        <v>4222</v>
      </c>
      <c r="P119" s="1">
        <v>1034</v>
      </c>
      <c r="Q119" s="1">
        <v>2</v>
      </c>
      <c r="R119" s="1">
        <v>100</v>
      </c>
      <c r="W119" s="1">
        <v>0</v>
      </c>
      <c r="X119" s="1">
        <v>0</v>
      </c>
      <c r="AL119" s="7">
        <f>IF(Q119&gt;0,RANK(Q119,(N119:P119,Q119:AJ119)),0)</f>
        <v>5</v>
      </c>
      <c r="AM119" s="7">
        <f>IF(R119&gt;0,RANK(R119,(N119:P119,Q119:AJ119)),0)</f>
        <v>4</v>
      </c>
      <c r="AN119" s="7">
        <f>IF(S119&gt;0,RANK(S119,(N119:P119,Q119:AJ119)),0)</f>
        <v>0</v>
      </c>
      <c r="AO119" s="7">
        <f>IF(T119&gt;0,RANK(T119,(N119:P119,Q119:AJ119)),0)</f>
        <v>0</v>
      </c>
      <c r="AP119" s="2">
        <f t="shared" si="42"/>
        <v>2.1514629948364889E-4</v>
      </c>
      <c r="AQ119" s="2">
        <f t="shared" si="43"/>
        <v>1.0757314974182444E-2</v>
      </c>
      <c r="AR119" s="2">
        <f t="shared" si="44"/>
        <v>0</v>
      </c>
      <c r="AS119" s="2">
        <f t="shared" si="45"/>
        <v>0</v>
      </c>
      <c r="AU119" t="s">
        <v>1153</v>
      </c>
      <c r="AV119" t="s">
        <v>2968</v>
      </c>
      <c r="AY119" s="130">
        <v>4</v>
      </c>
      <c r="AZ119" s="131">
        <v>9</v>
      </c>
      <c r="BA119" s="132">
        <f t="shared" si="46"/>
        <v>4009</v>
      </c>
      <c r="BC119" s="7" t="s">
        <v>532</v>
      </c>
    </row>
    <row r="120" spans="1:55" hidden="1" outlineLevel="1" x14ac:dyDescent="0.2">
      <c r="A120" t="s">
        <v>2236</v>
      </c>
      <c r="B120" t="s">
        <v>2968</v>
      </c>
      <c r="C120" s="1">
        <f t="shared" si="35"/>
        <v>3393</v>
      </c>
      <c r="D120" s="7">
        <f>RANK(N120,(N120:P120,Q120:AJ120))</f>
        <v>1</v>
      </c>
      <c r="E120" s="7">
        <f>RANK(O120,(N120:P120,Q120:AJ120))</f>
        <v>2</v>
      </c>
      <c r="F120" s="7">
        <f>IF(P120&gt;0,RANK(P120,(N120:P120,Q120:AJ120)),0)</f>
        <v>3</v>
      </c>
      <c r="G120" s="1">
        <f t="shared" si="36"/>
        <v>596</v>
      </c>
      <c r="H120" s="2">
        <f t="shared" si="37"/>
        <v>0.17565576186265841</v>
      </c>
      <c r="I120" s="2"/>
      <c r="J120" s="2">
        <f t="shared" si="38"/>
        <v>0.51724137931034486</v>
      </c>
      <c r="K120" s="2">
        <f t="shared" si="39"/>
        <v>0.3415856174476864</v>
      </c>
      <c r="L120" s="2">
        <f t="shared" si="40"/>
        <v>0.125552608311229</v>
      </c>
      <c r="M120" s="2">
        <f t="shared" si="41"/>
        <v>1.5620394930739745E-2</v>
      </c>
      <c r="N120" s="1">
        <v>1755</v>
      </c>
      <c r="O120" s="1">
        <v>1159</v>
      </c>
      <c r="P120" s="1">
        <v>426</v>
      </c>
      <c r="R120" s="1">
        <v>53</v>
      </c>
      <c r="W120" s="1">
        <v>0</v>
      </c>
      <c r="X120" s="1">
        <v>0</v>
      </c>
      <c r="AL120" s="7">
        <f>IF(Q120&gt;0,RANK(Q120,(N120:P120,Q120:AJ120)),0)</f>
        <v>0</v>
      </c>
      <c r="AM120" s="7">
        <f>IF(R120&gt;0,RANK(R120,(N120:P120,Q120:AJ120)),0)</f>
        <v>4</v>
      </c>
      <c r="AN120" s="7">
        <f>IF(S120&gt;0,RANK(S120,(N120:P120,Q120:AJ120)),0)</f>
        <v>0</v>
      </c>
      <c r="AO120" s="7">
        <f>IF(T120&gt;0,RANK(T120,(N120:P120,Q120:AJ120)),0)</f>
        <v>0</v>
      </c>
      <c r="AP120" s="2">
        <f t="shared" si="42"/>
        <v>0</v>
      </c>
      <c r="AQ120" s="2">
        <f t="shared" si="43"/>
        <v>1.5620394930739759E-2</v>
      </c>
      <c r="AR120" s="2">
        <f t="shared" si="44"/>
        <v>0</v>
      </c>
      <c r="AS120" s="2">
        <f t="shared" si="45"/>
        <v>0</v>
      </c>
      <c r="AU120" t="s">
        <v>2236</v>
      </c>
      <c r="AV120" t="s">
        <v>2968</v>
      </c>
      <c r="AW120">
        <v>6</v>
      </c>
      <c r="AY120" s="130">
        <v>4</v>
      </c>
      <c r="AZ120" s="131">
        <v>11</v>
      </c>
      <c r="BA120" s="132">
        <f t="shared" si="46"/>
        <v>4011</v>
      </c>
      <c r="BC120" s="7" t="s">
        <v>532</v>
      </c>
    </row>
    <row r="121" spans="1:55" hidden="1" outlineLevel="1" x14ac:dyDescent="0.2">
      <c r="A121" t="s">
        <v>2972</v>
      </c>
      <c r="B121" t="s">
        <v>2968</v>
      </c>
      <c r="C121" s="1">
        <f t="shared" si="35"/>
        <v>4493</v>
      </c>
      <c r="D121" s="7">
        <f>RANK(N121,(N121:P121,Q121:AJ121))</f>
        <v>1</v>
      </c>
      <c r="E121" s="7">
        <f>RANK(O121,(N121:P121,Q121:AJ121))</f>
        <v>2</v>
      </c>
      <c r="F121" s="7">
        <f>IF(P121&gt;0,RANK(P121,(N121:P121,Q121:AJ121)),0)</f>
        <v>3</v>
      </c>
      <c r="G121" s="1">
        <f t="shared" si="36"/>
        <v>62</v>
      </c>
      <c r="H121" s="2">
        <f t="shared" si="37"/>
        <v>1.3799243267304697E-2</v>
      </c>
      <c r="I121" s="2"/>
      <c r="J121" s="2">
        <f t="shared" si="38"/>
        <v>0.43712441575784555</v>
      </c>
      <c r="K121" s="2">
        <f t="shared" si="39"/>
        <v>0.42332517249054086</v>
      </c>
      <c r="L121" s="2">
        <f t="shared" si="40"/>
        <v>0.1328733585577565</v>
      </c>
      <c r="M121" s="2">
        <f t="shared" si="41"/>
        <v>6.6770531938570854E-3</v>
      </c>
      <c r="N121" s="1">
        <v>1964</v>
      </c>
      <c r="O121" s="1">
        <v>1902</v>
      </c>
      <c r="P121" s="1">
        <v>597</v>
      </c>
      <c r="R121" s="1">
        <v>30</v>
      </c>
      <c r="W121" s="1">
        <v>0</v>
      </c>
      <c r="X121" s="1">
        <v>0</v>
      </c>
      <c r="AL121" s="7">
        <f>IF(Q121&gt;0,RANK(Q121,(N121:P121,Q121:AJ121)),0)</f>
        <v>0</v>
      </c>
      <c r="AM121" s="7">
        <f>IF(R121&gt;0,RANK(R121,(N121:P121,Q121:AJ121)),0)</f>
        <v>4</v>
      </c>
      <c r="AN121" s="7">
        <f>IF(S121&gt;0,RANK(S121,(N121:P121,Q121:AJ121)),0)</f>
        <v>0</v>
      </c>
      <c r="AO121" s="7">
        <f>IF(T121&gt;0,RANK(T121,(N121:P121,Q121:AJ121)),0)</f>
        <v>0</v>
      </c>
      <c r="AP121" s="2">
        <f t="shared" si="42"/>
        <v>0</v>
      </c>
      <c r="AQ121" s="2">
        <f t="shared" si="43"/>
        <v>6.6770531938571114E-3</v>
      </c>
      <c r="AR121" s="2">
        <f t="shared" si="44"/>
        <v>0</v>
      </c>
      <c r="AS121" s="2">
        <f t="shared" si="45"/>
        <v>0</v>
      </c>
      <c r="AU121" t="s">
        <v>2972</v>
      </c>
      <c r="AV121" t="s">
        <v>2968</v>
      </c>
      <c r="AW121">
        <v>3</v>
      </c>
      <c r="AY121" s="130">
        <v>4</v>
      </c>
      <c r="AZ121" s="131">
        <v>12</v>
      </c>
      <c r="BA121" s="132">
        <f t="shared" si="46"/>
        <v>4012</v>
      </c>
      <c r="BC121" s="7" t="s">
        <v>532</v>
      </c>
    </row>
    <row r="122" spans="1:55" hidden="1" outlineLevel="1" x14ac:dyDescent="0.2">
      <c r="A122" t="s">
        <v>2971</v>
      </c>
      <c r="B122" t="s">
        <v>2968</v>
      </c>
      <c r="C122" s="1">
        <f t="shared" si="35"/>
        <v>817432</v>
      </c>
      <c r="D122" s="7">
        <f>RANK(N122,(N122:P122,Q122:AJ122))</f>
        <v>2</v>
      </c>
      <c r="E122" s="7">
        <f>RANK(O122,(N122:P122,Q122:AJ122))</f>
        <v>1</v>
      </c>
      <c r="F122" s="7">
        <f>IF(P122&gt;0,RANK(P122,(N122:P122,Q122:AJ122)),0)</f>
        <v>3</v>
      </c>
      <c r="G122" s="1">
        <f t="shared" si="36"/>
        <v>22024</v>
      </c>
      <c r="H122" s="2">
        <f t="shared" si="37"/>
        <v>2.6942913905988509E-2</v>
      </c>
      <c r="I122" s="2"/>
      <c r="J122" s="2">
        <f t="shared" si="38"/>
        <v>0.44528596874113074</v>
      </c>
      <c r="K122" s="2">
        <f t="shared" si="39"/>
        <v>0.47222888264711926</v>
      </c>
      <c r="L122" s="2">
        <f t="shared" si="40"/>
        <v>7.1539895673279244E-2</v>
      </c>
      <c r="M122" s="2">
        <f t="shared" si="41"/>
        <v>1.0945252938470693E-2</v>
      </c>
      <c r="N122" s="1">
        <v>363991</v>
      </c>
      <c r="O122" s="1">
        <v>386015</v>
      </c>
      <c r="P122" s="1">
        <v>58479</v>
      </c>
      <c r="Q122" s="1">
        <v>1067</v>
      </c>
      <c r="R122" s="1">
        <v>7551</v>
      </c>
      <c r="S122" s="1">
        <v>209</v>
      </c>
      <c r="T122" s="1">
        <v>102</v>
      </c>
      <c r="W122" s="1">
        <v>7</v>
      </c>
      <c r="X122" s="1">
        <v>11</v>
      </c>
      <c r="AL122" s="7">
        <f>IF(Q122&gt;0,RANK(Q122,(N122:P122,Q122:AJ122)),0)</f>
        <v>5</v>
      </c>
      <c r="AM122" s="7">
        <f>IF(R122&gt;0,RANK(R122,(N122:P122,Q122:AJ122)),0)</f>
        <v>4</v>
      </c>
      <c r="AN122" s="7">
        <f>IF(S122&gt;0,RANK(S122,(N122:P122,Q122:AJ122)),0)</f>
        <v>6</v>
      </c>
      <c r="AO122" s="7">
        <f>IF(T122&gt;0,RANK(T122,(N122:P122,Q122:AJ122)),0)</f>
        <v>7</v>
      </c>
      <c r="AP122" s="2">
        <f t="shared" si="42"/>
        <v>1.3053073527828614E-3</v>
      </c>
      <c r="AQ122" s="2">
        <f t="shared" si="43"/>
        <v>9.2374656240519094E-3</v>
      </c>
      <c r="AR122" s="2">
        <f t="shared" si="44"/>
        <v>2.5567875982344707E-4</v>
      </c>
      <c r="AS122" s="2">
        <f t="shared" si="45"/>
        <v>1.2478102154062968E-4</v>
      </c>
      <c r="AU122" t="s">
        <v>2971</v>
      </c>
      <c r="AV122" t="s">
        <v>2968</v>
      </c>
      <c r="AY122" s="130">
        <v>4</v>
      </c>
      <c r="AZ122" s="131">
        <v>13</v>
      </c>
      <c r="BA122" s="132">
        <f t="shared" si="46"/>
        <v>4013</v>
      </c>
      <c r="BC122" s="7" t="s">
        <v>532</v>
      </c>
    </row>
    <row r="123" spans="1:55" hidden="1" outlineLevel="1" x14ac:dyDescent="0.2">
      <c r="A123" t="s">
        <v>1864</v>
      </c>
      <c r="B123" t="s">
        <v>2968</v>
      </c>
      <c r="C123" s="1">
        <f t="shared" si="35"/>
        <v>41533</v>
      </c>
      <c r="D123" s="7">
        <f>RANK(N123,(N123:P123,Q123:AJ123))</f>
        <v>2</v>
      </c>
      <c r="E123" s="7">
        <f>RANK(O123,(N123:P123,Q123:AJ123))</f>
        <v>1</v>
      </c>
      <c r="F123" s="7">
        <f>IF(P123&gt;0,RANK(P123,(N123:P123,Q123:AJ123)),0)</f>
        <v>3</v>
      </c>
      <c r="G123" s="1">
        <f t="shared" si="36"/>
        <v>1368</v>
      </c>
      <c r="H123" s="2">
        <f t="shared" si="37"/>
        <v>3.2937664026196037E-2</v>
      </c>
      <c r="I123" s="2"/>
      <c r="J123" s="2">
        <f t="shared" si="38"/>
        <v>0.40038042038860666</v>
      </c>
      <c r="K123" s="2">
        <f t="shared" si="39"/>
        <v>0.43331808441480268</v>
      </c>
      <c r="L123" s="2">
        <f t="shared" si="40"/>
        <v>0.15334794019213638</v>
      </c>
      <c r="M123" s="2">
        <f t="shared" si="41"/>
        <v>1.2953555004454276E-2</v>
      </c>
      <c r="N123" s="1">
        <v>16629</v>
      </c>
      <c r="O123" s="1">
        <v>17997</v>
      </c>
      <c r="P123" s="1">
        <v>6369</v>
      </c>
      <c r="Q123" s="1">
        <v>22</v>
      </c>
      <c r="R123" s="1">
        <v>481</v>
      </c>
      <c r="S123" s="1">
        <v>22</v>
      </c>
      <c r="T123" s="1">
        <v>7</v>
      </c>
      <c r="W123" s="1">
        <v>2</v>
      </c>
      <c r="X123" s="1">
        <v>4</v>
      </c>
      <c r="AL123" s="7">
        <f>IF(Q123&gt;0,RANK(Q123,(N123:P123,Q123:AJ123)),0)</f>
        <v>5</v>
      </c>
      <c r="AM123" s="7">
        <f>IF(R123&gt;0,RANK(R123,(N123:P123,Q123:AJ123)),0)</f>
        <v>4</v>
      </c>
      <c r="AN123" s="7">
        <f>IF(S123&gt;0,RANK(S123,(N123:P123,Q123:AJ123)),0)</f>
        <v>5</v>
      </c>
      <c r="AO123" s="7">
        <f>IF(T123&gt;0,RANK(T123,(N123:P123,Q123:AJ123)),0)</f>
        <v>7</v>
      </c>
      <c r="AP123" s="2">
        <f t="shared" si="42"/>
        <v>5.2969927527508247E-4</v>
      </c>
      <c r="AQ123" s="2">
        <f t="shared" si="43"/>
        <v>1.1581152336696121E-2</v>
      </c>
      <c r="AR123" s="2">
        <f t="shared" si="44"/>
        <v>5.2969927527508247E-4</v>
      </c>
      <c r="AS123" s="2">
        <f t="shared" si="45"/>
        <v>1.6854067849661714E-4</v>
      </c>
      <c r="AU123" t="s">
        <v>1864</v>
      </c>
      <c r="AV123" t="s">
        <v>2968</v>
      </c>
      <c r="AW123">
        <v>3</v>
      </c>
      <c r="AY123" s="130">
        <v>4</v>
      </c>
      <c r="AZ123" s="131">
        <v>15</v>
      </c>
      <c r="BA123" s="132">
        <f t="shared" si="46"/>
        <v>4015</v>
      </c>
      <c r="BC123" s="7" t="s">
        <v>532</v>
      </c>
    </row>
    <row r="124" spans="1:55" hidden="1" outlineLevel="1" x14ac:dyDescent="0.2">
      <c r="A124" t="s">
        <v>3261</v>
      </c>
      <c r="B124" t="s">
        <v>2968</v>
      </c>
      <c r="C124" s="1">
        <f t="shared" si="35"/>
        <v>24938</v>
      </c>
      <c r="D124" s="7">
        <f>RANK(N124,(N124:P124,Q124:AJ124))</f>
        <v>1</v>
      </c>
      <c r="E124" s="7">
        <f>RANK(O124,(N124:P124,Q124:AJ124))</f>
        <v>2</v>
      </c>
      <c r="F124" s="7">
        <f>IF(P124&gt;0,RANK(P124,(N124:P124,Q124:AJ124)),0)</f>
        <v>3</v>
      </c>
      <c r="G124" s="1">
        <f t="shared" si="36"/>
        <v>3650</v>
      </c>
      <c r="H124" s="2">
        <f t="shared" si="37"/>
        <v>0.14636298019087338</v>
      </c>
      <c r="I124" s="2"/>
      <c r="J124" s="2">
        <f t="shared" si="38"/>
        <v>0.51776405485604293</v>
      </c>
      <c r="K124" s="2">
        <f t="shared" si="39"/>
        <v>0.37140107466516964</v>
      </c>
      <c r="L124" s="2">
        <f t="shared" si="40"/>
        <v>9.8684738150613516E-2</v>
      </c>
      <c r="M124" s="2">
        <f t="shared" si="41"/>
        <v>1.2150132328173913E-2</v>
      </c>
      <c r="N124" s="1">
        <v>12912</v>
      </c>
      <c r="O124" s="1">
        <v>9262</v>
      </c>
      <c r="P124" s="1">
        <v>2461</v>
      </c>
      <c r="Q124" s="1">
        <v>16</v>
      </c>
      <c r="R124" s="1">
        <v>272</v>
      </c>
      <c r="S124" s="1">
        <v>13</v>
      </c>
      <c r="T124" s="1">
        <v>1</v>
      </c>
      <c r="W124" s="1">
        <v>0</v>
      </c>
      <c r="X124" s="1">
        <v>1</v>
      </c>
      <c r="AL124" s="7">
        <f>IF(Q124&gt;0,RANK(Q124,(N124:P124,Q124:AJ124)),0)</f>
        <v>5</v>
      </c>
      <c r="AM124" s="7">
        <f>IF(R124&gt;0,RANK(R124,(N124:P124,Q124:AJ124)),0)</f>
        <v>4</v>
      </c>
      <c r="AN124" s="7">
        <f>IF(S124&gt;0,RANK(S124,(N124:P124,Q124:AJ124)),0)</f>
        <v>6</v>
      </c>
      <c r="AO124" s="7">
        <f>IF(T124&gt;0,RANK(T124,(N124:P124,Q124:AJ124)),0)</f>
        <v>7</v>
      </c>
      <c r="AP124" s="2">
        <f t="shared" si="42"/>
        <v>6.4159114604218459E-4</v>
      </c>
      <c r="AQ124" s="2">
        <f t="shared" si="43"/>
        <v>1.0907049482717139E-2</v>
      </c>
      <c r="AR124" s="2">
        <f t="shared" si="44"/>
        <v>5.2129280615927499E-4</v>
      </c>
      <c r="AS124" s="2">
        <f t="shared" si="45"/>
        <v>4.0099446627636537E-5</v>
      </c>
      <c r="AU124" t="s">
        <v>3261</v>
      </c>
      <c r="AV124" t="s">
        <v>2968</v>
      </c>
      <c r="AY124" s="130">
        <v>4</v>
      </c>
      <c r="AZ124" s="131">
        <v>17</v>
      </c>
      <c r="BA124" s="132">
        <f t="shared" si="46"/>
        <v>4017</v>
      </c>
      <c r="BC124" s="7" t="s">
        <v>532</v>
      </c>
    </row>
    <row r="125" spans="1:55" hidden="1" outlineLevel="1" x14ac:dyDescent="0.2">
      <c r="A125" t="s">
        <v>3262</v>
      </c>
      <c r="B125" t="s">
        <v>2968</v>
      </c>
      <c r="C125" s="1">
        <f t="shared" si="35"/>
        <v>264552</v>
      </c>
      <c r="D125" s="7">
        <f>RANK(N125,(N125:P125,Q125:AJ125))</f>
        <v>1</v>
      </c>
      <c r="E125" s="7">
        <f>RANK(O125,(N125:P125,Q125:AJ125))</f>
        <v>2</v>
      </c>
      <c r="F125" s="7">
        <f>IF(P125&gt;0,RANK(P125,(N125:P125,Q125:AJ125)),0)</f>
        <v>3</v>
      </c>
      <c r="G125" s="1">
        <f t="shared" si="36"/>
        <v>33862</v>
      </c>
      <c r="H125" s="2">
        <f t="shared" si="37"/>
        <v>0.1279975203362666</v>
      </c>
      <c r="I125" s="2"/>
      <c r="J125" s="2">
        <f t="shared" si="38"/>
        <v>0.52157231848559071</v>
      </c>
      <c r="K125" s="2">
        <f t="shared" si="39"/>
        <v>0.39357479814932417</v>
      </c>
      <c r="L125" s="2">
        <f t="shared" si="40"/>
        <v>7.109755360004838E-2</v>
      </c>
      <c r="M125" s="2">
        <f t="shared" si="41"/>
        <v>1.3755329765036739E-2</v>
      </c>
      <c r="N125" s="1">
        <v>137983</v>
      </c>
      <c r="O125" s="1">
        <v>104121</v>
      </c>
      <c r="P125" s="1">
        <v>18809</v>
      </c>
      <c r="Q125" s="1">
        <v>669</v>
      </c>
      <c r="R125" s="1">
        <v>2894</v>
      </c>
      <c r="S125" s="1">
        <v>45</v>
      </c>
      <c r="T125" s="1">
        <v>24</v>
      </c>
      <c r="W125" s="1">
        <v>1</v>
      </c>
      <c r="X125" s="1">
        <v>6</v>
      </c>
      <c r="AL125" s="7">
        <f>IF(Q125&gt;0,RANK(Q125,(N125:P125,Q125:AJ125)),0)</f>
        <v>5</v>
      </c>
      <c r="AM125" s="7">
        <f>IF(R125&gt;0,RANK(R125,(N125:P125,Q125:AJ125)),0)</f>
        <v>4</v>
      </c>
      <c r="AN125" s="7">
        <f>IF(S125&gt;0,RANK(S125,(N125:P125,Q125:AJ125)),0)</f>
        <v>6</v>
      </c>
      <c r="AO125" s="7">
        <f>IF(T125&gt;0,RANK(T125,(N125:P125,Q125:AJ125)),0)</f>
        <v>7</v>
      </c>
      <c r="AP125" s="2">
        <f t="shared" si="42"/>
        <v>2.5288034110496236E-3</v>
      </c>
      <c r="AQ125" s="2">
        <f t="shared" si="43"/>
        <v>1.0939248238531556E-2</v>
      </c>
      <c r="AR125" s="2">
        <f t="shared" si="44"/>
        <v>1.7009888415131996E-4</v>
      </c>
      <c r="AS125" s="2">
        <f t="shared" si="45"/>
        <v>9.0719404880703979E-5</v>
      </c>
      <c r="AU125" t="s">
        <v>3262</v>
      </c>
      <c r="AV125" t="s">
        <v>2968</v>
      </c>
      <c r="AY125" s="130">
        <v>4</v>
      </c>
      <c r="AZ125" s="131">
        <v>19</v>
      </c>
      <c r="BA125" s="132">
        <f t="shared" si="46"/>
        <v>4019</v>
      </c>
      <c r="BC125" s="7" t="s">
        <v>532</v>
      </c>
    </row>
    <row r="126" spans="1:55" hidden="1" outlineLevel="1" x14ac:dyDescent="0.2">
      <c r="A126" t="s">
        <v>1837</v>
      </c>
      <c r="B126" t="s">
        <v>2968</v>
      </c>
      <c r="C126" s="1">
        <f t="shared" si="35"/>
        <v>36895</v>
      </c>
      <c r="D126" s="7">
        <f>RANK(N126,(N126:P126,Q126:AJ126))</f>
        <v>1</v>
      </c>
      <c r="E126" s="7">
        <f>RANK(O126,(N126:P126,Q126:AJ126))</f>
        <v>2</v>
      </c>
      <c r="F126" s="7">
        <f>IF(P126&gt;0,RANK(P126,(N126:P126,Q126:AJ126)),0)</f>
        <v>3</v>
      </c>
      <c r="G126" s="1">
        <f t="shared" si="36"/>
        <v>6545</v>
      </c>
      <c r="H126" s="2">
        <f t="shared" si="37"/>
        <v>0.17739531101775308</v>
      </c>
      <c r="I126" s="2"/>
      <c r="J126" s="2">
        <f t="shared" si="38"/>
        <v>0.53066811221032661</v>
      </c>
      <c r="K126" s="2">
        <f t="shared" si="39"/>
        <v>0.35327280119257354</v>
      </c>
      <c r="L126" s="2">
        <f t="shared" si="40"/>
        <v>0.10765686407372273</v>
      </c>
      <c r="M126" s="2">
        <f t="shared" si="41"/>
        <v>8.4022225233771203E-3</v>
      </c>
      <c r="N126" s="1">
        <v>19579</v>
      </c>
      <c r="O126" s="1">
        <v>13034</v>
      </c>
      <c r="P126" s="1">
        <v>3972</v>
      </c>
      <c r="Q126" s="1">
        <v>10</v>
      </c>
      <c r="R126" s="1">
        <v>293</v>
      </c>
      <c r="S126" s="1">
        <v>4</v>
      </c>
      <c r="T126" s="1">
        <v>2</v>
      </c>
      <c r="W126" s="1">
        <v>0</v>
      </c>
      <c r="X126" s="1">
        <v>1</v>
      </c>
      <c r="AL126" s="7">
        <f>IF(Q126&gt;0,RANK(Q126,(N126:P126,Q126:AJ126)),0)</f>
        <v>5</v>
      </c>
      <c r="AM126" s="7">
        <f>IF(R126&gt;0,RANK(R126,(N126:P126,Q126:AJ126)),0)</f>
        <v>4</v>
      </c>
      <c r="AN126" s="7">
        <f>IF(S126&gt;0,RANK(S126,(N126:P126,Q126:AJ126)),0)</f>
        <v>6</v>
      </c>
      <c r="AO126" s="7">
        <f>IF(T126&gt;0,RANK(T126,(N126:P126,Q126:AJ126)),0)</f>
        <v>7</v>
      </c>
      <c r="AP126" s="2">
        <f t="shared" si="42"/>
        <v>2.710394362379726E-4</v>
      </c>
      <c r="AQ126" s="2">
        <f t="shared" si="43"/>
        <v>7.9414554817725976E-3</v>
      </c>
      <c r="AR126" s="2">
        <f t="shared" si="44"/>
        <v>1.0841577449518905E-4</v>
      </c>
      <c r="AS126" s="2">
        <f t="shared" si="45"/>
        <v>5.4207887247594525E-5</v>
      </c>
      <c r="AU126" t="s">
        <v>1837</v>
      </c>
      <c r="AV126" t="s">
        <v>2968</v>
      </c>
      <c r="AY126" s="130">
        <v>4</v>
      </c>
      <c r="AZ126" s="131">
        <v>21</v>
      </c>
      <c r="BA126" s="132">
        <f t="shared" si="46"/>
        <v>4021</v>
      </c>
      <c r="BC126" s="7" t="s">
        <v>532</v>
      </c>
    </row>
    <row r="127" spans="1:55" hidden="1" outlineLevel="1" x14ac:dyDescent="0.2">
      <c r="A127" t="s">
        <v>2994</v>
      </c>
      <c r="B127" t="s">
        <v>2968</v>
      </c>
      <c r="C127" s="1">
        <f t="shared" si="35"/>
        <v>8167</v>
      </c>
      <c r="D127" s="7">
        <f>RANK(N127,(N127:P127,Q127:AJ127))</f>
        <v>1</v>
      </c>
      <c r="E127" s="7">
        <f>RANK(O127,(N127:P127,Q127:AJ127))</f>
        <v>2</v>
      </c>
      <c r="F127" s="7">
        <f>IF(P127&gt;0,RANK(P127,(N127:P127,Q127:AJ127)),0)</f>
        <v>3</v>
      </c>
      <c r="G127" s="1">
        <f t="shared" si="36"/>
        <v>2985</v>
      </c>
      <c r="H127" s="2">
        <f t="shared" si="37"/>
        <v>0.36549528590669766</v>
      </c>
      <c r="I127" s="2"/>
      <c r="J127" s="2">
        <f t="shared" si="38"/>
        <v>0.6417289090241215</v>
      </c>
      <c r="K127" s="2">
        <f t="shared" si="39"/>
        <v>0.27623362311742378</v>
      </c>
      <c r="L127" s="2">
        <f t="shared" si="40"/>
        <v>7.346638912697441E-2</v>
      </c>
      <c r="M127" s="2">
        <f t="shared" si="41"/>
        <v>8.5710787314803166E-3</v>
      </c>
      <c r="N127" s="1">
        <v>5241</v>
      </c>
      <c r="O127" s="1">
        <v>2256</v>
      </c>
      <c r="P127" s="1">
        <v>600</v>
      </c>
      <c r="Q127" s="1">
        <v>5</v>
      </c>
      <c r="R127" s="1">
        <v>65</v>
      </c>
      <c r="W127" s="1">
        <v>0</v>
      </c>
      <c r="X127" s="1">
        <v>0</v>
      </c>
      <c r="AL127" s="7">
        <f>IF(Q127&gt;0,RANK(Q127,(N127:P127,Q127:AJ127)),0)</f>
        <v>5</v>
      </c>
      <c r="AM127" s="7">
        <f>IF(R127&gt;0,RANK(R127,(N127:P127,Q127:AJ127)),0)</f>
        <v>4</v>
      </c>
      <c r="AN127" s="7">
        <f>IF(S127&gt;0,RANK(S127,(N127:P127,Q127:AJ127)),0)</f>
        <v>0</v>
      </c>
      <c r="AO127" s="7">
        <f>IF(T127&gt;0,RANK(T127,(N127:P127,Q127:AJ127)),0)</f>
        <v>0</v>
      </c>
      <c r="AP127" s="2">
        <f t="shared" si="42"/>
        <v>6.1221990939145342E-4</v>
      </c>
      <c r="AQ127" s="2">
        <f t="shared" si="43"/>
        <v>7.9588588220888944E-3</v>
      </c>
      <c r="AR127" s="2">
        <f t="shared" si="44"/>
        <v>0</v>
      </c>
      <c r="AS127" s="2">
        <f t="shared" si="45"/>
        <v>0</v>
      </c>
      <c r="AU127" t="s">
        <v>2994</v>
      </c>
      <c r="AV127" t="s">
        <v>2968</v>
      </c>
      <c r="AW127">
        <v>2</v>
      </c>
      <c r="AY127" s="130">
        <v>4</v>
      </c>
      <c r="AZ127" s="131">
        <v>23</v>
      </c>
      <c r="BA127" s="132">
        <f t="shared" si="46"/>
        <v>4023</v>
      </c>
      <c r="BC127" s="7" t="s">
        <v>532</v>
      </c>
    </row>
    <row r="128" spans="1:55" hidden="1" outlineLevel="1" x14ac:dyDescent="0.2">
      <c r="A128" t="s">
        <v>1256</v>
      </c>
      <c r="B128" t="s">
        <v>2968</v>
      </c>
      <c r="C128" s="1">
        <f t="shared" si="35"/>
        <v>59495</v>
      </c>
      <c r="D128" s="7">
        <f>RANK(N128,(N128:P128,Q128:AJ128))</f>
        <v>2</v>
      </c>
      <c r="E128" s="7">
        <f>RANK(O128,(N128:P128,Q128:AJ128))</f>
        <v>1</v>
      </c>
      <c r="F128" s="7">
        <f>IF(P128&gt;0,RANK(P128,(N128:P128,Q128:AJ128)),0)</f>
        <v>3</v>
      </c>
      <c r="G128" s="1">
        <f t="shared" si="36"/>
        <v>8120</v>
      </c>
      <c r="H128" s="2">
        <f t="shared" si="37"/>
        <v>0.13648205731574081</v>
      </c>
      <c r="I128" s="2"/>
      <c r="J128" s="2">
        <f t="shared" si="38"/>
        <v>0.36643415413059921</v>
      </c>
      <c r="K128" s="2">
        <f t="shared" si="39"/>
        <v>0.50291621144634002</v>
      </c>
      <c r="L128" s="2">
        <f t="shared" si="40"/>
        <v>0.11175729052861585</v>
      </c>
      <c r="M128" s="2">
        <f t="shared" si="41"/>
        <v>1.8892343894444913E-2</v>
      </c>
      <c r="N128" s="1">
        <v>21801</v>
      </c>
      <c r="O128" s="1">
        <v>29921</v>
      </c>
      <c r="P128" s="1">
        <v>6649</v>
      </c>
      <c r="Q128" s="1">
        <v>64</v>
      </c>
      <c r="R128" s="1">
        <v>1009</v>
      </c>
      <c r="S128" s="1">
        <v>33</v>
      </c>
      <c r="T128" s="1">
        <v>8</v>
      </c>
      <c r="W128" s="1">
        <v>0</v>
      </c>
      <c r="X128" s="1">
        <v>10</v>
      </c>
      <c r="AL128" s="7">
        <f>IF(Q128&gt;0,RANK(Q128,(N128:P128,Q128:AJ128)),0)</f>
        <v>5</v>
      </c>
      <c r="AM128" s="7">
        <f>IF(R128&gt;0,RANK(R128,(N128:P128,Q128:AJ128)),0)</f>
        <v>4</v>
      </c>
      <c r="AN128" s="7">
        <f>IF(S128&gt;0,RANK(S128,(N128:P128,Q128:AJ128)),0)</f>
        <v>6</v>
      </c>
      <c r="AO128" s="7">
        <f>IF(T128&gt;0,RANK(T128,(N128:P128,Q128:AJ128)),0)</f>
        <v>8</v>
      </c>
      <c r="AP128" s="2">
        <f t="shared" si="42"/>
        <v>1.0757206487940164E-3</v>
      </c>
      <c r="AQ128" s="2">
        <f t="shared" si="43"/>
        <v>1.6959408353643162E-2</v>
      </c>
      <c r="AR128" s="2">
        <f t="shared" si="44"/>
        <v>5.5466845953441467E-4</v>
      </c>
      <c r="AS128" s="2">
        <f t="shared" si="45"/>
        <v>1.3446508109925205E-4</v>
      </c>
      <c r="AU128" t="s">
        <v>1256</v>
      </c>
      <c r="AV128" t="s">
        <v>2968</v>
      </c>
      <c r="AW128">
        <v>3</v>
      </c>
      <c r="AY128" s="130">
        <v>4</v>
      </c>
      <c r="AZ128" s="131">
        <v>25</v>
      </c>
      <c r="BA128" s="132">
        <f t="shared" si="46"/>
        <v>4025</v>
      </c>
      <c r="BC128" s="7" t="s">
        <v>532</v>
      </c>
    </row>
    <row r="129" spans="1:55" hidden="1" outlineLevel="1" x14ac:dyDescent="0.2">
      <c r="A129" t="s">
        <v>2996</v>
      </c>
      <c r="B129" t="s">
        <v>2968</v>
      </c>
      <c r="C129" s="1">
        <f t="shared" si="35"/>
        <v>27671</v>
      </c>
      <c r="D129" s="7">
        <f>RANK(N129,(N129:P129,Q129:AJ129))</f>
        <v>2</v>
      </c>
      <c r="E129" s="7">
        <f>RANK(O129,(N129:P129,Q129:AJ129))</f>
        <v>1</v>
      </c>
      <c r="F129" s="7">
        <f>IF(P129&gt;0,RANK(P129,(N129:P129,Q129:AJ129)),0)</f>
        <v>3</v>
      </c>
      <c r="G129" s="1">
        <f t="shared" si="36"/>
        <v>746</v>
      </c>
      <c r="H129" s="2">
        <f t="shared" si="37"/>
        <v>2.6959632828593112E-2</v>
      </c>
      <c r="I129" s="2"/>
      <c r="J129" s="2">
        <f t="shared" si="38"/>
        <v>0.44331610711575298</v>
      </c>
      <c r="K129" s="2">
        <f t="shared" si="39"/>
        <v>0.47027573994434607</v>
      </c>
      <c r="L129" s="2">
        <f t="shared" si="40"/>
        <v>7.7951646127714935E-2</v>
      </c>
      <c r="M129" s="2">
        <f t="shared" si="41"/>
        <v>8.4565068121860154E-3</v>
      </c>
      <c r="N129" s="1">
        <v>12267</v>
      </c>
      <c r="O129" s="1">
        <v>13013</v>
      </c>
      <c r="P129" s="1">
        <v>2157</v>
      </c>
      <c r="Q129" s="1">
        <v>13</v>
      </c>
      <c r="R129" s="1">
        <v>210</v>
      </c>
      <c r="S129" s="1">
        <v>7</v>
      </c>
      <c r="W129" s="1">
        <v>3</v>
      </c>
      <c r="X129" s="1">
        <v>1</v>
      </c>
      <c r="AL129" s="7">
        <f>IF(Q129&gt;0,RANK(Q129,(N129:P129,Q129:AJ129)),0)</f>
        <v>5</v>
      </c>
      <c r="AM129" s="7">
        <f>IF(R129&gt;0,RANK(R129,(N129:P129,Q129:AJ129)),0)</f>
        <v>4</v>
      </c>
      <c r="AN129" s="7">
        <f>IF(S129&gt;0,RANK(S129,(N129:P129,Q129:AJ129)),0)</f>
        <v>6</v>
      </c>
      <c r="AO129" s="7">
        <f>IF(T129&gt;0,RANK(T129,(N129:P129,Q129:AJ129)),0)</f>
        <v>0</v>
      </c>
      <c r="AP129" s="2">
        <f t="shared" si="42"/>
        <v>4.6980593401033571E-4</v>
      </c>
      <c r="AQ129" s="2">
        <f t="shared" si="43"/>
        <v>7.5891727801669622E-3</v>
      </c>
      <c r="AR129" s="2">
        <f t="shared" si="44"/>
        <v>2.5297242600556537E-4</v>
      </c>
      <c r="AS129" s="2">
        <f t="shared" si="45"/>
        <v>0</v>
      </c>
      <c r="AU129" t="s">
        <v>2996</v>
      </c>
      <c r="AV129" t="s">
        <v>2968</v>
      </c>
      <c r="AW129">
        <v>2</v>
      </c>
      <c r="AY129" s="130">
        <v>4</v>
      </c>
      <c r="AZ129" s="131">
        <v>27</v>
      </c>
      <c r="BA129" s="132">
        <f t="shared" si="46"/>
        <v>4027</v>
      </c>
      <c r="BC129" s="7" t="s">
        <v>532</v>
      </c>
    </row>
    <row r="130" spans="1:55" collapsed="1" x14ac:dyDescent="0.2">
      <c r="A130" t="s">
        <v>1863</v>
      </c>
      <c r="B130" t="s">
        <v>3301</v>
      </c>
      <c r="C130" s="1">
        <f t="shared" si="35"/>
        <v>1404405</v>
      </c>
      <c r="D130" s="7">
        <f>RANK(N130,(N130:P130,Q130:AJ130))</f>
        <v>1</v>
      </c>
      <c r="E130" s="7">
        <f>RANK(O130,(N130:P130,Q130:AJ130))</f>
        <v>2</v>
      </c>
      <c r="F130" s="7">
        <f>IF(P130&gt;0,RANK(P130,(N130:P130,Q130:AJ130)),0)</f>
        <v>3</v>
      </c>
      <c r="G130" s="1">
        <f t="shared" si="36"/>
        <v>31215</v>
      </c>
      <c r="H130" s="2">
        <f t="shared" si="37"/>
        <v>2.2226494494109607E-2</v>
      </c>
      <c r="I130" s="2"/>
      <c r="J130" s="2">
        <f t="shared" si="38"/>
        <v>0.46517065946076808</v>
      </c>
      <c r="K130" s="2">
        <f t="shared" si="39"/>
        <v>0.4429441649666585</v>
      </c>
      <c r="L130" s="2">
        <f t="shared" si="40"/>
        <v>7.9800342493796306E-2</v>
      </c>
      <c r="M130" s="2">
        <f t="shared" si="41"/>
        <v>1.2084833078777113E-2</v>
      </c>
      <c r="N130" s="1">
        <f t="shared" ref="N130:T130" si="47">SUM(N115:N129)</f>
        <v>653288</v>
      </c>
      <c r="O130" s="1">
        <f t="shared" si="47"/>
        <v>622073</v>
      </c>
      <c r="P130" s="1">
        <f t="shared" si="47"/>
        <v>112072</v>
      </c>
      <c r="Q130" s="1">
        <f t="shared" si="47"/>
        <v>2062</v>
      </c>
      <c r="R130" s="1">
        <f t="shared" si="47"/>
        <v>14358</v>
      </c>
      <c r="S130" s="1">
        <f t="shared" si="47"/>
        <v>347</v>
      </c>
      <c r="T130" s="1">
        <f t="shared" si="47"/>
        <v>153</v>
      </c>
      <c r="W130" s="1">
        <f>SUM(W115:W129)</f>
        <v>16</v>
      </c>
      <c r="X130" s="1">
        <f>SUM(X115:X129)</f>
        <v>36</v>
      </c>
      <c r="AL130" s="7">
        <f>IF(Q130&gt;0,RANK(Q130,(N130:P130,Q130:AJ130)),0)</f>
        <v>5</v>
      </c>
      <c r="AM130" s="7">
        <f>IF(R130&gt;0,RANK(R130,(N130:P130,Q130:AJ130)),0)</f>
        <v>4</v>
      </c>
      <c r="AN130" s="7">
        <f>IF(S130&gt;0,RANK(S130,(N130:P130,Q130:AJ130)),0)</f>
        <v>6</v>
      </c>
      <c r="AO130" s="7">
        <f>IF(T130&gt;0,RANK(T130,(N130:P130,Q130:AJ130)),0)</f>
        <v>7</v>
      </c>
      <c r="AP130" s="2">
        <f t="shared" si="42"/>
        <v>1.4682374386305944E-3</v>
      </c>
      <c r="AQ130" s="2">
        <f t="shared" si="43"/>
        <v>1.0223546626507311E-2</v>
      </c>
      <c r="AR130" s="2">
        <f t="shared" si="44"/>
        <v>2.4707972415364513E-4</v>
      </c>
      <c r="AS130" s="2">
        <f t="shared" si="45"/>
        <v>1.0894293312826429E-4</v>
      </c>
      <c r="AU130" t="s">
        <v>1863</v>
      </c>
      <c r="AV130" t="s">
        <v>3301</v>
      </c>
      <c r="AY130" s="130">
        <v>4</v>
      </c>
      <c r="AZ130" s="131"/>
      <c r="BA130" s="130">
        <v>4</v>
      </c>
      <c r="BC130" s="7" t="s">
        <v>433</v>
      </c>
    </row>
    <row r="131" spans="1:55" x14ac:dyDescent="0.2">
      <c r="I131" s="2"/>
      <c r="AL131" s="7"/>
      <c r="AM131" s="7"/>
      <c r="AN131" s="7"/>
      <c r="AO131" s="7"/>
      <c r="AY131" s="130"/>
      <c r="AZ131" s="131"/>
      <c r="BA131" s="132"/>
    </row>
    <row r="132" spans="1:55" hidden="1" outlineLevel="1" x14ac:dyDescent="0.2">
      <c r="A132" s="5" t="s">
        <v>1672</v>
      </c>
      <c r="B132" s="5" t="s">
        <v>1100</v>
      </c>
      <c r="C132" s="1">
        <f t="shared" ref="C132:C163" si="48">SUM(N132:AJ132)</f>
        <v>6698</v>
      </c>
      <c r="D132" s="7">
        <f>RANK(N132,(N132:P132,Q132:AJ132))</f>
        <v>1</v>
      </c>
      <c r="E132" s="7">
        <f>RANK(O132,(N132:P132,Q132:AJ132))</f>
        <v>2</v>
      </c>
      <c r="F132" s="7">
        <f>IF(P132&gt;0,RANK(P132,(N132:P132,Q132:AJ132)),0)</f>
        <v>3</v>
      </c>
      <c r="G132" s="1">
        <f t="shared" ref="G132:G163" si="49">MAX(N132:P132)-LARGE(N132:P132,2)</f>
        <v>2310</v>
      </c>
      <c r="H132" s="2">
        <f t="shared" si="37"/>
        <v>0.34487906837862048</v>
      </c>
      <c r="I132" s="2"/>
      <c r="J132" s="2">
        <f t="shared" ref="J132:J163" si="50">IF($C132=0,"-",N132/$C132)</f>
        <v>0.63003881755747981</v>
      </c>
      <c r="K132" s="2">
        <f t="shared" ref="K132:K163" si="51">IF($C132=0,"-",O132/$C132)</f>
        <v>0.28515974917885933</v>
      </c>
      <c r="L132" s="2">
        <f t="shared" ref="L132:L163" si="52">IF($C132=0,"-",P132/$C132)</f>
        <v>6.9125111973723494E-2</v>
      </c>
      <c r="M132" s="2">
        <f t="shared" ref="M132:M163" si="53">IF(C132=0,"-",(1-J132-K132-L132))</f>
        <v>1.5676321289937359E-2</v>
      </c>
      <c r="N132" s="1">
        <v>4220</v>
      </c>
      <c r="O132" s="1">
        <v>1910</v>
      </c>
      <c r="P132" s="1">
        <v>463</v>
      </c>
      <c r="Q132" s="1">
        <v>25</v>
      </c>
      <c r="R132" s="1">
        <v>18</v>
      </c>
      <c r="S132" s="1">
        <v>17</v>
      </c>
      <c r="T132" s="1">
        <v>13</v>
      </c>
      <c r="U132" s="1">
        <v>8</v>
      </c>
      <c r="X132" s="1">
        <v>7</v>
      </c>
      <c r="AB132" s="1">
        <v>7</v>
      </c>
      <c r="AE132" s="1">
        <v>2</v>
      </c>
      <c r="AG132" s="1">
        <v>6</v>
      </c>
      <c r="AI132" s="1">
        <v>2</v>
      </c>
      <c r="AL132" s="7">
        <f>IF(Q132&gt;0,RANK(Q132,(N132:P132,Q132:AJ132)),0)</f>
        <v>4</v>
      </c>
      <c r="AM132" s="7">
        <f>IF(R132&gt;0,RANK(R132,(N132:P132,Q132:AJ132)),0)</f>
        <v>5</v>
      </c>
      <c r="AN132" s="7">
        <f>IF(S132&gt;0,RANK(S132,(N132:P132,Q132:AJ132)),0)</f>
        <v>6</v>
      </c>
      <c r="AO132" s="7">
        <f>IF(T132&gt;0,RANK(T132,(N132:P132,Q132:AJ132)),0)</f>
        <v>7</v>
      </c>
      <c r="AP132" s="2">
        <f t="shared" ref="AP132:AP163" si="54">IF($C132=0,"-",Q132/$C132)</f>
        <v>3.7324574499850703E-3</v>
      </c>
      <c r="AQ132" s="2">
        <f t="shared" ref="AQ132:AQ163" si="55">IF($C132=0,"-",R132/$C132)</f>
        <v>2.6873693639892504E-3</v>
      </c>
      <c r="AR132" s="2">
        <f t="shared" ref="AR132:AR163" si="56">IF($C132=0,"-",S132/$C132)</f>
        <v>2.5380710659898475E-3</v>
      </c>
      <c r="AS132" s="2">
        <f t="shared" ref="AS132:AS163" si="57">IF($C132=0,"-",T132/$C132)</f>
        <v>1.9408778739922366E-3</v>
      </c>
      <c r="AU132" s="5" t="s">
        <v>1672</v>
      </c>
      <c r="AV132" s="5" t="s">
        <v>1100</v>
      </c>
      <c r="AW132">
        <v>1</v>
      </c>
      <c r="AY132" s="130">
        <v>5</v>
      </c>
      <c r="AZ132" s="131">
        <v>1</v>
      </c>
      <c r="BA132" s="132">
        <f t="shared" ref="BA132:BA195" si="58">AY132*1000+AZ132</f>
        <v>5001</v>
      </c>
      <c r="BC132" s="7" t="s">
        <v>532</v>
      </c>
    </row>
    <row r="133" spans="1:55" hidden="1" outlineLevel="1" x14ac:dyDescent="0.2">
      <c r="A133" s="5" t="s">
        <v>328</v>
      </c>
      <c r="B133" s="5" t="s">
        <v>1100</v>
      </c>
      <c r="C133" s="1">
        <f t="shared" si="48"/>
        <v>8281</v>
      </c>
      <c r="D133" s="7">
        <f>RANK(N133,(N133:P133,Q133:AJ133))</f>
        <v>1</v>
      </c>
      <c r="E133" s="7">
        <f>RANK(O133,(N133:P133,Q133:AJ133))</f>
        <v>2</v>
      </c>
      <c r="F133" s="7">
        <f>IF(P133&gt;0,RANK(P133,(N133:P133,Q133:AJ133)),0)</f>
        <v>3</v>
      </c>
      <c r="G133" s="1">
        <f t="shared" si="49"/>
        <v>2583</v>
      </c>
      <c r="H133" s="2">
        <f t="shared" si="37"/>
        <v>0.31191885038038886</v>
      </c>
      <c r="I133" s="2"/>
      <c r="J133" s="2">
        <f t="shared" si="50"/>
        <v>0.60512015457070401</v>
      </c>
      <c r="K133" s="2">
        <f t="shared" si="51"/>
        <v>0.2932013041903152</v>
      </c>
      <c r="L133" s="2">
        <f t="shared" si="52"/>
        <v>8.5013887211689412E-2</v>
      </c>
      <c r="M133" s="2">
        <f t="shared" si="53"/>
        <v>1.6664654027291378E-2</v>
      </c>
      <c r="N133" s="1">
        <v>5011</v>
      </c>
      <c r="O133" s="1">
        <v>2428</v>
      </c>
      <c r="P133" s="1">
        <v>704</v>
      </c>
      <c r="Q133" s="1">
        <v>14</v>
      </c>
      <c r="R133" s="1">
        <v>21</v>
      </c>
      <c r="S133" s="1">
        <v>14</v>
      </c>
      <c r="T133" s="1">
        <v>7</v>
      </c>
      <c r="U133" s="1">
        <v>17</v>
      </c>
      <c r="X133" s="1">
        <v>12</v>
      </c>
      <c r="AB133" s="1">
        <v>23</v>
      </c>
      <c r="AE133" s="1">
        <v>6</v>
      </c>
      <c r="AG133" s="1">
        <v>11</v>
      </c>
      <c r="AI133" s="1">
        <v>13</v>
      </c>
      <c r="AL133" s="7">
        <f>IF(Q133&gt;0,RANK(Q133,(N133:P133,Q133:AJ133)),0)</f>
        <v>7</v>
      </c>
      <c r="AM133" s="7">
        <f>IF(R133&gt;0,RANK(R133,(N133:P133,Q133:AJ133)),0)</f>
        <v>5</v>
      </c>
      <c r="AN133" s="7">
        <f>IF(S133&gt;0,RANK(S133,(N133:P133,Q133:AJ133)),0)</f>
        <v>7</v>
      </c>
      <c r="AO133" s="7">
        <f>IF(T133&gt;0,RANK(T133,(N133:P133,Q133:AJ133)),0)</f>
        <v>12</v>
      </c>
      <c r="AP133" s="2">
        <f t="shared" si="54"/>
        <v>1.6906170752324597E-3</v>
      </c>
      <c r="AQ133" s="2">
        <f t="shared" si="55"/>
        <v>2.5359256128486898E-3</v>
      </c>
      <c r="AR133" s="2">
        <f t="shared" si="56"/>
        <v>1.6906170752324597E-3</v>
      </c>
      <c r="AS133" s="2">
        <f t="shared" si="57"/>
        <v>8.4530853761622987E-4</v>
      </c>
      <c r="AU133" s="5" t="s">
        <v>328</v>
      </c>
      <c r="AV133" s="5" t="s">
        <v>1100</v>
      </c>
      <c r="AW133">
        <v>4</v>
      </c>
      <c r="AY133" s="130">
        <v>5</v>
      </c>
      <c r="AZ133" s="131">
        <v>3</v>
      </c>
      <c r="BA133" s="132">
        <f t="shared" si="58"/>
        <v>5003</v>
      </c>
      <c r="BC133" s="7" t="s">
        <v>532</v>
      </c>
    </row>
    <row r="134" spans="1:55" hidden="1" outlineLevel="1" x14ac:dyDescent="0.2">
      <c r="A134" s="5" t="s">
        <v>2223</v>
      </c>
      <c r="B134" s="5" t="s">
        <v>1100</v>
      </c>
      <c r="C134" s="1">
        <f t="shared" si="48"/>
        <v>15505</v>
      </c>
      <c r="D134" s="7">
        <f>RANK(N134,(N134:P134,Q134:AJ134))</f>
        <v>2</v>
      </c>
      <c r="E134" s="7">
        <f>RANK(O134,(N134:P134,Q134:AJ134))</f>
        <v>1</v>
      </c>
      <c r="F134" s="7">
        <f>IF(P134&gt;0,RANK(P134,(N134:P134,Q134:AJ134)),0)</f>
        <v>3</v>
      </c>
      <c r="G134" s="1">
        <f t="shared" si="49"/>
        <v>174</v>
      </c>
      <c r="H134" s="2">
        <f t="shared" si="37"/>
        <v>1.1222186391486618E-2</v>
      </c>
      <c r="I134" s="2"/>
      <c r="J134" s="2">
        <f t="shared" si="50"/>
        <v>0.4323121573685908</v>
      </c>
      <c r="K134" s="2">
        <f t="shared" si="51"/>
        <v>0.44353434376007739</v>
      </c>
      <c r="L134" s="2">
        <f t="shared" si="52"/>
        <v>0.10138664946791358</v>
      </c>
      <c r="M134" s="2">
        <f t="shared" si="53"/>
        <v>2.276684940341818E-2</v>
      </c>
      <c r="N134" s="1">
        <v>6703</v>
      </c>
      <c r="O134" s="1">
        <v>6877</v>
      </c>
      <c r="P134" s="1">
        <v>1572</v>
      </c>
      <c r="Q134" s="1">
        <v>58</v>
      </c>
      <c r="R134" s="1">
        <v>57</v>
      </c>
      <c r="S134" s="1">
        <v>47</v>
      </c>
      <c r="T134" s="1">
        <v>10</v>
      </c>
      <c r="U134" s="1">
        <v>3</v>
      </c>
      <c r="X134" s="1">
        <v>16</v>
      </c>
      <c r="AB134" s="1">
        <v>81</v>
      </c>
      <c r="AE134" s="1">
        <v>8</v>
      </c>
      <c r="AG134" s="1">
        <v>8</v>
      </c>
      <c r="AI134" s="1">
        <v>65</v>
      </c>
      <c r="AL134" s="7">
        <f>IF(Q134&gt;0,RANK(Q134,(N134:P134,Q134:AJ134)),0)</f>
        <v>6</v>
      </c>
      <c r="AM134" s="7">
        <f>IF(R134&gt;0,RANK(R134,(N134:P134,Q134:AJ134)),0)</f>
        <v>7</v>
      </c>
      <c r="AN134" s="7">
        <f>IF(S134&gt;0,RANK(S134,(N134:P134,Q134:AJ134)),0)</f>
        <v>8</v>
      </c>
      <c r="AO134" s="7">
        <f>IF(T134&gt;0,RANK(T134,(N134:P134,Q134:AJ134)),0)</f>
        <v>10</v>
      </c>
      <c r="AP134" s="2">
        <f t="shared" si="54"/>
        <v>3.7407287971622056E-3</v>
      </c>
      <c r="AQ134" s="2">
        <f t="shared" si="55"/>
        <v>3.6762334730732022E-3</v>
      </c>
      <c r="AR134" s="2">
        <f t="shared" si="56"/>
        <v>3.0312802321831667E-3</v>
      </c>
      <c r="AS134" s="2">
        <f t="shared" si="57"/>
        <v>6.4495324089003543E-4</v>
      </c>
      <c r="AU134" s="5" t="s">
        <v>2223</v>
      </c>
      <c r="AV134" s="5" t="s">
        <v>1100</v>
      </c>
      <c r="AW134">
        <v>3</v>
      </c>
      <c r="AY134" s="130">
        <v>5</v>
      </c>
      <c r="AZ134" s="131">
        <v>5</v>
      </c>
      <c r="BA134" s="132">
        <f t="shared" si="58"/>
        <v>5005</v>
      </c>
      <c r="BC134" s="7" t="s">
        <v>532</v>
      </c>
    </row>
    <row r="135" spans="1:55" hidden="1" outlineLevel="1" x14ac:dyDescent="0.2">
      <c r="A135" s="5" t="s">
        <v>2893</v>
      </c>
      <c r="B135" s="5" t="s">
        <v>1100</v>
      </c>
      <c r="C135" s="1">
        <f t="shared" si="48"/>
        <v>45768</v>
      </c>
      <c r="D135" s="7">
        <f>RANK(N135,(N135:P135,Q135:AJ135))</f>
        <v>2</v>
      </c>
      <c r="E135" s="7">
        <f>RANK(O135,(N135:P135,Q135:AJ135))</f>
        <v>1</v>
      </c>
      <c r="F135" s="7">
        <f>IF(P135&gt;0,RANK(P135,(N135:P135,Q135:AJ135)),0)</f>
        <v>3</v>
      </c>
      <c r="G135" s="1">
        <f t="shared" si="49"/>
        <v>6543</v>
      </c>
      <c r="H135" s="2">
        <f t="shared" si="37"/>
        <v>0.14296014682747771</v>
      </c>
      <c r="I135" s="2"/>
      <c r="J135" s="2">
        <f t="shared" si="50"/>
        <v>0.37591767173571056</v>
      </c>
      <c r="K135" s="2">
        <f t="shared" si="51"/>
        <v>0.51887781856318826</v>
      </c>
      <c r="L135" s="2">
        <f t="shared" si="52"/>
        <v>9.0609159237895476E-2</v>
      </c>
      <c r="M135" s="2">
        <f t="shared" si="53"/>
        <v>1.4595350463205703E-2</v>
      </c>
      <c r="N135" s="1">
        <v>17205</v>
      </c>
      <c r="O135" s="1">
        <v>23748</v>
      </c>
      <c r="P135" s="1">
        <v>4147</v>
      </c>
      <c r="Q135" s="1">
        <v>133</v>
      </c>
      <c r="R135" s="1">
        <v>184</v>
      </c>
      <c r="S135" s="1">
        <v>97</v>
      </c>
      <c r="T135" s="1">
        <v>16</v>
      </c>
      <c r="U135" s="1">
        <v>27</v>
      </c>
      <c r="X135" s="1">
        <v>50</v>
      </c>
      <c r="AB135" s="1">
        <v>11</v>
      </c>
      <c r="AE135" s="1">
        <v>47</v>
      </c>
      <c r="AG135" s="1">
        <v>95</v>
      </c>
      <c r="AI135" s="1">
        <v>8</v>
      </c>
      <c r="AL135" s="7">
        <f>IF(Q135&gt;0,RANK(Q135,(N135:P135,Q135:AJ135)),0)</f>
        <v>5</v>
      </c>
      <c r="AM135" s="7">
        <f>IF(R135&gt;0,RANK(R135,(N135:P135,Q135:AJ135)),0)</f>
        <v>4</v>
      </c>
      <c r="AN135" s="7">
        <f>IF(S135&gt;0,RANK(S135,(N135:P135,Q135:AJ135)),0)</f>
        <v>6</v>
      </c>
      <c r="AO135" s="7">
        <f>IF(T135&gt;0,RANK(T135,(N135:P135,Q135:AJ135)),0)</f>
        <v>11</v>
      </c>
      <c r="AP135" s="2">
        <f t="shared" si="54"/>
        <v>2.9059604964167102E-3</v>
      </c>
      <c r="AQ135" s="2">
        <f t="shared" si="55"/>
        <v>4.0202761754937946E-3</v>
      </c>
      <c r="AR135" s="2">
        <f t="shared" si="56"/>
        <v>2.119384722950533E-3</v>
      </c>
      <c r="AS135" s="2">
        <f t="shared" si="57"/>
        <v>3.4958923265163432E-4</v>
      </c>
      <c r="AU135" s="5" t="s">
        <v>2893</v>
      </c>
      <c r="AV135" s="5" t="s">
        <v>1100</v>
      </c>
      <c r="AW135">
        <v>3</v>
      </c>
      <c r="AY135" s="130">
        <v>5</v>
      </c>
      <c r="AZ135" s="131">
        <v>7</v>
      </c>
      <c r="BA135" s="132">
        <f t="shared" si="58"/>
        <v>5007</v>
      </c>
      <c r="BC135" s="7" t="s">
        <v>532</v>
      </c>
    </row>
    <row r="136" spans="1:55" hidden="1" outlineLevel="1" x14ac:dyDescent="0.2">
      <c r="A136" s="6" t="s">
        <v>2531</v>
      </c>
      <c r="B136" s="5" t="s">
        <v>1100</v>
      </c>
      <c r="C136" s="1">
        <f t="shared" si="48"/>
        <v>13262</v>
      </c>
      <c r="D136" s="7">
        <f>RANK(N136,(N136:P136,Q136:AJ136))</f>
        <v>2</v>
      </c>
      <c r="E136" s="7">
        <f>RANK(O136,(N136:P136,Q136:AJ136))</f>
        <v>1</v>
      </c>
      <c r="F136" s="7">
        <f>IF(P136&gt;0,RANK(P136,(N136:P136,Q136:AJ136)),0)</f>
        <v>3</v>
      </c>
      <c r="G136" s="1">
        <f t="shared" si="49"/>
        <v>348</v>
      </c>
      <c r="H136" s="2">
        <f t="shared" si="37"/>
        <v>2.6240386065450157E-2</v>
      </c>
      <c r="I136" s="2"/>
      <c r="J136" s="2">
        <f t="shared" si="50"/>
        <v>0.43319258030462976</v>
      </c>
      <c r="K136" s="2">
        <f t="shared" si="51"/>
        <v>0.45943296637007991</v>
      </c>
      <c r="L136" s="2">
        <f t="shared" si="52"/>
        <v>8.5356658120947074E-2</v>
      </c>
      <c r="M136" s="2">
        <f t="shared" si="53"/>
        <v>2.2017795204343313E-2</v>
      </c>
      <c r="N136" s="1">
        <v>5745</v>
      </c>
      <c r="O136" s="1">
        <v>6093</v>
      </c>
      <c r="P136" s="1">
        <v>1132</v>
      </c>
      <c r="Q136" s="1">
        <v>68</v>
      </c>
      <c r="R136" s="1">
        <v>60</v>
      </c>
      <c r="S136" s="1">
        <v>43</v>
      </c>
      <c r="T136" s="1">
        <v>5</v>
      </c>
      <c r="U136" s="1">
        <v>4</v>
      </c>
      <c r="X136" s="1">
        <v>22</v>
      </c>
      <c r="AB136" s="1">
        <v>5</v>
      </c>
      <c r="AE136" s="1">
        <v>6</v>
      </c>
      <c r="AG136" s="1">
        <v>43</v>
      </c>
      <c r="AI136" s="1">
        <v>36</v>
      </c>
      <c r="AL136" s="7">
        <f>IF(Q136&gt;0,RANK(Q136,(N136:P136,Q136:AJ136)),0)</f>
        <v>4</v>
      </c>
      <c r="AM136" s="7">
        <f>IF(R136&gt;0,RANK(R136,(N136:P136,Q136:AJ136)),0)</f>
        <v>5</v>
      </c>
      <c r="AN136" s="7">
        <f>IF(S136&gt;0,RANK(S136,(N136:P136,Q136:AJ136)),0)</f>
        <v>6</v>
      </c>
      <c r="AO136" s="7">
        <f>IF(T136&gt;0,RANK(T136,(N136:P136,Q136:AJ136)),0)</f>
        <v>11</v>
      </c>
      <c r="AP136" s="2">
        <f t="shared" si="54"/>
        <v>5.127431759915548E-3</v>
      </c>
      <c r="AQ136" s="2">
        <f t="shared" si="55"/>
        <v>4.5242044940431306E-3</v>
      </c>
      <c r="AR136" s="2">
        <f t="shared" si="56"/>
        <v>3.2423465540642438E-3</v>
      </c>
      <c r="AS136" s="2">
        <f t="shared" si="57"/>
        <v>3.7701704117026088E-4</v>
      </c>
      <c r="AU136" s="6" t="s">
        <v>2531</v>
      </c>
      <c r="AV136" s="5" t="s">
        <v>1100</v>
      </c>
      <c r="AW136">
        <v>3</v>
      </c>
      <c r="AY136" s="130">
        <v>5</v>
      </c>
      <c r="AZ136" s="131">
        <v>9</v>
      </c>
      <c r="BA136" s="132">
        <f t="shared" si="58"/>
        <v>5009</v>
      </c>
      <c r="BC136" s="7" t="s">
        <v>532</v>
      </c>
    </row>
    <row r="137" spans="1:55" hidden="1" outlineLevel="1" x14ac:dyDescent="0.2">
      <c r="A137" s="6" t="s">
        <v>2755</v>
      </c>
      <c r="B137" s="5" t="s">
        <v>1100</v>
      </c>
      <c r="C137" s="1">
        <f t="shared" si="48"/>
        <v>3968</v>
      </c>
      <c r="D137" s="7">
        <f>RANK(N137,(N137:P137,Q137:AJ137))</f>
        <v>1</v>
      </c>
      <c r="E137" s="7">
        <f>RANK(O137,(N137:P137,Q137:AJ137))</f>
        <v>2</v>
      </c>
      <c r="F137" s="7">
        <f>IF(P137&gt;0,RANK(P137,(N137:P137,Q137:AJ137)),0)</f>
        <v>3</v>
      </c>
      <c r="G137" s="1">
        <f t="shared" si="49"/>
        <v>1420</v>
      </c>
      <c r="H137" s="2">
        <f t="shared" si="37"/>
        <v>0.35786290322580644</v>
      </c>
      <c r="I137" s="2"/>
      <c r="J137" s="2">
        <f t="shared" si="50"/>
        <v>0.64667338709677424</v>
      </c>
      <c r="K137" s="2">
        <f t="shared" si="51"/>
        <v>0.28881048387096775</v>
      </c>
      <c r="L137" s="2">
        <f t="shared" si="52"/>
        <v>5.5695564516129031E-2</v>
      </c>
      <c r="M137" s="2">
        <f t="shared" si="53"/>
        <v>8.8205645161289759E-3</v>
      </c>
      <c r="N137" s="1">
        <v>2566</v>
      </c>
      <c r="O137" s="1">
        <v>1146</v>
      </c>
      <c r="P137" s="1">
        <v>221</v>
      </c>
      <c r="Q137" s="1">
        <v>13</v>
      </c>
      <c r="R137" s="1">
        <v>5</v>
      </c>
      <c r="S137" s="1">
        <v>6</v>
      </c>
      <c r="T137" s="1">
        <v>3</v>
      </c>
      <c r="U137" s="1">
        <v>1</v>
      </c>
      <c r="X137" s="1">
        <v>2</v>
      </c>
      <c r="AB137" s="1">
        <v>0</v>
      </c>
      <c r="AE137" s="1">
        <v>1</v>
      </c>
      <c r="AG137" s="1">
        <v>4</v>
      </c>
      <c r="AI137" s="1">
        <v>0</v>
      </c>
      <c r="AL137" s="7">
        <f>IF(Q137&gt;0,RANK(Q137,(N137:P137,Q137:AJ137)),0)</f>
        <v>4</v>
      </c>
      <c r="AM137" s="7">
        <f>IF(R137&gt;0,RANK(R137,(N137:P137,Q137:AJ137)),0)</f>
        <v>6</v>
      </c>
      <c r="AN137" s="7">
        <f>IF(S137&gt;0,RANK(S137,(N137:P137,Q137:AJ137)),0)</f>
        <v>5</v>
      </c>
      <c r="AO137" s="7">
        <f>IF(T137&gt;0,RANK(T137,(N137:P137,Q137:AJ137)),0)</f>
        <v>8</v>
      </c>
      <c r="AP137" s="2">
        <f t="shared" si="54"/>
        <v>3.276209677419355E-3</v>
      </c>
      <c r="AQ137" s="2">
        <f t="shared" si="55"/>
        <v>1.2600806451612903E-3</v>
      </c>
      <c r="AR137" s="2">
        <f t="shared" si="56"/>
        <v>1.5120967741935483E-3</v>
      </c>
      <c r="AS137" s="2">
        <f t="shared" si="57"/>
        <v>7.5604838709677417E-4</v>
      </c>
      <c r="AU137" s="6" t="s">
        <v>2755</v>
      </c>
      <c r="AV137" s="5" t="s">
        <v>1100</v>
      </c>
      <c r="AW137">
        <v>4</v>
      </c>
      <c r="AY137" s="130">
        <v>5</v>
      </c>
      <c r="AZ137" s="131">
        <v>11</v>
      </c>
      <c r="BA137" s="132">
        <f t="shared" si="58"/>
        <v>5011</v>
      </c>
      <c r="BC137" s="7" t="s">
        <v>532</v>
      </c>
    </row>
    <row r="138" spans="1:55" hidden="1" outlineLevel="1" x14ac:dyDescent="0.2">
      <c r="A138" s="6" t="s">
        <v>1757</v>
      </c>
      <c r="B138" s="5" t="s">
        <v>1100</v>
      </c>
      <c r="C138" s="1">
        <f t="shared" si="48"/>
        <v>2292</v>
      </c>
      <c r="D138" s="7">
        <f>RANK(N138,(N138:P138,Q138:AJ138))</f>
        <v>1</v>
      </c>
      <c r="E138" s="7">
        <f>RANK(O138,(N138:P138,Q138:AJ138))</f>
        <v>2</v>
      </c>
      <c r="F138" s="7">
        <f>IF(P138&gt;0,RANK(P138,(N138:P138,Q138:AJ138)),0)</f>
        <v>3</v>
      </c>
      <c r="G138" s="1">
        <f t="shared" si="49"/>
        <v>579</v>
      </c>
      <c r="H138" s="2">
        <f t="shared" si="37"/>
        <v>0.25261780104712039</v>
      </c>
      <c r="I138" s="2"/>
      <c r="J138" s="2">
        <f t="shared" si="50"/>
        <v>0.56980802792321117</v>
      </c>
      <c r="K138" s="2">
        <f t="shared" si="51"/>
        <v>0.31719022687609078</v>
      </c>
      <c r="L138" s="2">
        <f t="shared" si="52"/>
        <v>0.10340314136125654</v>
      </c>
      <c r="M138" s="2">
        <f t="shared" si="53"/>
        <v>9.5986038394415135E-3</v>
      </c>
      <c r="N138" s="1">
        <v>1306</v>
      </c>
      <c r="O138" s="1">
        <v>727</v>
      </c>
      <c r="P138" s="1">
        <v>237</v>
      </c>
      <c r="Q138" s="1">
        <v>8</v>
      </c>
      <c r="R138" s="1">
        <v>3</v>
      </c>
      <c r="S138" s="1">
        <v>4</v>
      </c>
      <c r="T138" s="1">
        <v>1</v>
      </c>
      <c r="U138" s="1">
        <v>2</v>
      </c>
      <c r="X138" s="1">
        <v>1</v>
      </c>
      <c r="AB138" s="1">
        <v>0</v>
      </c>
      <c r="AE138" s="1">
        <v>0</v>
      </c>
      <c r="AG138" s="1">
        <v>1</v>
      </c>
      <c r="AI138" s="1">
        <v>2</v>
      </c>
      <c r="AL138" s="7">
        <f>IF(Q138&gt;0,RANK(Q138,(N138:P138,Q138:AJ138)),0)</f>
        <v>4</v>
      </c>
      <c r="AM138" s="7">
        <f>IF(R138&gt;0,RANK(R138,(N138:P138,Q138:AJ138)),0)</f>
        <v>6</v>
      </c>
      <c r="AN138" s="7">
        <f>IF(S138&gt;0,RANK(S138,(N138:P138,Q138:AJ138)),0)</f>
        <v>5</v>
      </c>
      <c r="AO138" s="7">
        <f>IF(T138&gt;0,RANK(T138,(N138:P138,Q138:AJ138)),0)</f>
        <v>9</v>
      </c>
      <c r="AP138" s="2">
        <f t="shared" si="54"/>
        <v>3.4904013961605585E-3</v>
      </c>
      <c r="AQ138" s="2">
        <f t="shared" si="55"/>
        <v>1.3089005235602095E-3</v>
      </c>
      <c r="AR138" s="2">
        <f t="shared" si="56"/>
        <v>1.7452006980802793E-3</v>
      </c>
      <c r="AS138" s="2">
        <f t="shared" si="57"/>
        <v>4.3630017452006982E-4</v>
      </c>
      <c r="AU138" s="6" t="s">
        <v>1757</v>
      </c>
      <c r="AV138" s="5" t="s">
        <v>1100</v>
      </c>
      <c r="AW138">
        <v>4</v>
      </c>
      <c r="AY138" s="130">
        <v>5</v>
      </c>
      <c r="AZ138" s="131">
        <v>13</v>
      </c>
      <c r="BA138" s="132">
        <f t="shared" si="58"/>
        <v>5013</v>
      </c>
      <c r="BC138" s="7" t="s">
        <v>532</v>
      </c>
    </row>
    <row r="139" spans="1:55" hidden="1" outlineLevel="1" x14ac:dyDescent="0.2">
      <c r="A139" s="6" t="s">
        <v>2017</v>
      </c>
      <c r="B139" s="5" t="s">
        <v>1100</v>
      </c>
      <c r="C139" s="1">
        <f t="shared" si="48"/>
        <v>8823</v>
      </c>
      <c r="D139" s="7">
        <f>RANK(N139,(N139:P139,Q139:AJ139))</f>
        <v>2</v>
      </c>
      <c r="E139" s="7">
        <f>RANK(O139,(N139:P139,Q139:AJ139))</f>
        <v>1</v>
      </c>
      <c r="F139" s="7">
        <f>IF(P139&gt;0,RANK(P139,(N139:P139,Q139:AJ139)),0)</f>
        <v>3</v>
      </c>
      <c r="G139" s="1">
        <f t="shared" si="49"/>
        <v>268</v>
      </c>
      <c r="H139" s="2">
        <f t="shared" si="37"/>
        <v>3.0375155842683896E-2</v>
      </c>
      <c r="I139" s="2"/>
      <c r="J139" s="2">
        <f t="shared" si="50"/>
        <v>0.41811175337186895</v>
      </c>
      <c r="K139" s="2">
        <f t="shared" si="51"/>
        <v>0.44848690921455286</v>
      </c>
      <c r="L139" s="2">
        <f t="shared" si="52"/>
        <v>0.11175337186897881</v>
      </c>
      <c r="M139" s="2">
        <f t="shared" si="53"/>
        <v>2.1647965544599315E-2</v>
      </c>
      <c r="N139" s="1">
        <v>3689</v>
      </c>
      <c r="O139" s="1">
        <v>3957</v>
      </c>
      <c r="P139" s="1">
        <v>986</v>
      </c>
      <c r="Q139" s="1">
        <v>68</v>
      </c>
      <c r="R139" s="1">
        <v>51</v>
      </c>
      <c r="S139" s="1">
        <v>51</v>
      </c>
      <c r="T139" s="1">
        <v>8</v>
      </c>
      <c r="U139" s="1">
        <v>1</v>
      </c>
      <c r="X139" s="1">
        <v>4</v>
      </c>
      <c r="AB139" s="1">
        <v>1</v>
      </c>
      <c r="AE139" s="1">
        <v>0</v>
      </c>
      <c r="AG139" s="1">
        <v>5</v>
      </c>
      <c r="AI139" s="1">
        <v>2</v>
      </c>
      <c r="AL139" s="7">
        <f>IF(Q139&gt;0,RANK(Q139,(N139:P139,Q139:AJ139)),0)</f>
        <v>4</v>
      </c>
      <c r="AM139" s="7">
        <f>IF(R139&gt;0,RANK(R139,(N139:P139,Q139:AJ139)),0)</f>
        <v>5</v>
      </c>
      <c r="AN139" s="7">
        <f>IF(S139&gt;0,RANK(S139,(N139:P139,Q139:AJ139)),0)</f>
        <v>5</v>
      </c>
      <c r="AO139" s="7">
        <f>IF(T139&gt;0,RANK(T139,(N139:P139,Q139:AJ139)),0)</f>
        <v>7</v>
      </c>
      <c r="AP139" s="2">
        <f t="shared" si="54"/>
        <v>7.7071290944123313E-3</v>
      </c>
      <c r="AQ139" s="2">
        <f t="shared" si="55"/>
        <v>5.7803468208092483E-3</v>
      </c>
      <c r="AR139" s="2">
        <f t="shared" si="56"/>
        <v>5.7803468208092483E-3</v>
      </c>
      <c r="AS139" s="2">
        <f t="shared" si="57"/>
        <v>9.0672106993086251E-4</v>
      </c>
      <c r="AU139" s="6" t="s">
        <v>2017</v>
      </c>
      <c r="AV139" s="5" t="s">
        <v>1100</v>
      </c>
      <c r="AW139">
        <v>3</v>
      </c>
      <c r="AY139" s="130">
        <v>5</v>
      </c>
      <c r="AZ139" s="131">
        <v>15</v>
      </c>
      <c r="BA139" s="132">
        <f t="shared" si="58"/>
        <v>5015</v>
      </c>
      <c r="BC139" s="7" t="s">
        <v>532</v>
      </c>
    </row>
    <row r="140" spans="1:55" hidden="1" outlineLevel="1" x14ac:dyDescent="0.2">
      <c r="A140" s="6" t="s">
        <v>1570</v>
      </c>
      <c r="B140" s="5" t="s">
        <v>1100</v>
      </c>
      <c r="C140" s="1">
        <f t="shared" si="48"/>
        <v>4398</v>
      </c>
      <c r="D140" s="7">
        <f>RANK(N140,(N140:P140,Q140:AJ140))</f>
        <v>1</v>
      </c>
      <c r="E140" s="7">
        <f>RANK(O140,(N140:P140,Q140:AJ140))</f>
        <v>2</v>
      </c>
      <c r="F140" s="7">
        <f>IF(P140&gt;0,RANK(P140,(N140:P140,Q140:AJ140)),0)</f>
        <v>3</v>
      </c>
      <c r="G140" s="1">
        <f t="shared" si="49"/>
        <v>2034</v>
      </c>
      <c r="H140" s="2">
        <f t="shared" si="37"/>
        <v>0.46248294679399726</v>
      </c>
      <c r="I140" s="2"/>
      <c r="J140" s="2">
        <f t="shared" si="50"/>
        <v>0.70259208731241474</v>
      </c>
      <c r="K140" s="2">
        <f t="shared" si="51"/>
        <v>0.24010914051841747</v>
      </c>
      <c r="L140" s="2">
        <f t="shared" si="52"/>
        <v>5.2978626648476579E-2</v>
      </c>
      <c r="M140" s="2">
        <f t="shared" si="53"/>
        <v>4.3201455206912098E-3</v>
      </c>
      <c r="N140" s="1">
        <v>3090</v>
      </c>
      <c r="O140" s="1">
        <v>1056</v>
      </c>
      <c r="P140" s="1">
        <v>233</v>
      </c>
      <c r="Q140" s="1">
        <v>3</v>
      </c>
      <c r="R140" s="1">
        <v>4</v>
      </c>
      <c r="S140" s="1">
        <v>2</v>
      </c>
      <c r="U140" s="1">
        <v>4</v>
      </c>
      <c r="X140" s="1">
        <v>0</v>
      </c>
      <c r="AB140" s="1">
        <v>2</v>
      </c>
      <c r="AE140" s="1">
        <v>2</v>
      </c>
      <c r="AG140" s="1">
        <v>1</v>
      </c>
      <c r="AI140" s="1">
        <v>1</v>
      </c>
      <c r="AL140" s="7">
        <f>IF(Q140&gt;0,RANK(Q140,(N140:P140,Q140:AJ140)),0)</f>
        <v>6</v>
      </c>
      <c r="AM140" s="7">
        <f>IF(R140&gt;0,RANK(R140,(N140:P140,Q140:AJ140)),0)</f>
        <v>4</v>
      </c>
      <c r="AN140" s="7">
        <f>IF(S140&gt;0,RANK(S140,(N140:P140,Q140:AJ140)),0)</f>
        <v>7</v>
      </c>
      <c r="AO140" s="7">
        <f>IF(T140&gt;0,RANK(T140,(N140:P140,Q140:AJ140)),0)</f>
        <v>0</v>
      </c>
      <c r="AP140" s="2">
        <f t="shared" si="54"/>
        <v>6.8212824010914052E-4</v>
      </c>
      <c r="AQ140" s="2">
        <f t="shared" si="55"/>
        <v>9.0950432014552066E-4</v>
      </c>
      <c r="AR140" s="2">
        <f t="shared" si="56"/>
        <v>4.5475216007276033E-4</v>
      </c>
      <c r="AS140" s="2">
        <f t="shared" si="57"/>
        <v>0</v>
      </c>
      <c r="AU140" s="6" t="s">
        <v>1570</v>
      </c>
      <c r="AV140" s="5" t="s">
        <v>1100</v>
      </c>
      <c r="AW140">
        <v>4</v>
      </c>
      <c r="AY140" s="130">
        <v>5</v>
      </c>
      <c r="AZ140" s="131">
        <v>17</v>
      </c>
      <c r="BA140" s="132">
        <f t="shared" si="58"/>
        <v>5017</v>
      </c>
      <c r="BC140" s="7" t="s">
        <v>532</v>
      </c>
    </row>
    <row r="141" spans="1:55" hidden="1" outlineLevel="1" x14ac:dyDescent="0.2">
      <c r="A141" s="6" t="s">
        <v>667</v>
      </c>
      <c r="B141" s="5" t="s">
        <v>1100</v>
      </c>
      <c r="C141" s="1">
        <f t="shared" si="48"/>
        <v>8122</v>
      </c>
      <c r="D141" s="7">
        <f>RANK(N141,(N141:P141,Q141:AJ141))</f>
        <v>1</v>
      </c>
      <c r="E141" s="7">
        <f>RANK(O141,(N141:P141,Q141:AJ141))</f>
        <v>2</v>
      </c>
      <c r="F141" s="7">
        <f>IF(P141&gt;0,RANK(P141,(N141:P141,Q141:AJ141)),0)</f>
        <v>3</v>
      </c>
      <c r="G141" s="1">
        <f t="shared" si="49"/>
        <v>3169</v>
      </c>
      <c r="H141" s="2">
        <f t="shared" si="37"/>
        <v>0.39017483378478207</v>
      </c>
      <c r="I141" s="2"/>
      <c r="J141" s="2">
        <f t="shared" si="50"/>
        <v>0.65020930805220389</v>
      </c>
      <c r="K141" s="2">
        <f t="shared" si="51"/>
        <v>0.26003447426742182</v>
      </c>
      <c r="L141" s="2">
        <f t="shared" si="52"/>
        <v>6.9810391529180005E-2</v>
      </c>
      <c r="M141" s="2">
        <f t="shared" si="53"/>
        <v>1.9945826151194279E-2</v>
      </c>
      <c r="N141" s="1">
        <v>5281</v>
      </c>
      <c r="O141" s="1">
        <v>2112</v>
      </c>
      <c r="P141" s="1">
        <v>567</v>
      </c>
      <c r="Q141" s="1">
        <v>43</v>
      </c>
      <c r="R141" s="1">
        <v>11</v>
      </c>
      <c r="S141" s="1">
        <v>23</v>
      </c>
      <c r="T141" s="1">
        <v>7</v>
      </c>
      <c r="U141" s="1">
        <v>5</v>
      </c>
      <c r="X141" s="1">
        <v>9</v>
      </c>
      <c r="AB141" s="1">
        <v>5</v>
      </c>
      <c r="AE141" s="1">
        <v>8</v>
      </c>
      <c r="AG141" s="1">
        <v>5</v>
      </c>
      <c r="AI141" s="1">
        <v>46</v>
      </c>
      <c r="AL141" s="7">
        <f>IF(Q141&gt;0,RANK(Q141,(N141:P141,Q141:AJ141)),0)</f>
        <v>5</v>
      </c>
      <c r="AM141" s="7">
        <f>IF(R141&gt;0,RANK(R141,(N141:P141,Q141:AJ141)),0)</f>
        <v>7</v>
      </c>
      <c r="AN141" s="7">
        <f>IF(S141&gt;0,RANK(S141,(N141:P141,Q141:AJ141)),0)</f>
        <v>6</v>
      </c>
      <c r="AO141" s="7">
        <f>IF(T141&gt;0,RANK(T141,(N141:P141,Q141:AJ141)),0)</f>
        <v>10</v>
      </c>
      <c r="AP141" s="2">
        <f t="shared" si="54"/>
        <v>5.2942624969219403E-3</v>
      </c>
      <c r="AQ141" s="2">
        <f t="shared" si="55"/>
        <v>1.3543462201428219E-3</v>
      </c>
      <c r="AR141" s="2">
        <f t="shared" si="56"/>
        <v>2.8318148239349912E-3</v>
      </c>
      <c r="AS141" s="2">
        <f t="shared" si="57"/>
        <v>8.618566855454322E-4</v>
      </c>
      <c r="AU141" s="6" t="s">
        <v>667</v>
      </c>
      <c r="AV141" s="5" t="s">
        <v>1100</v>
      </c>
      <c r="AW141">
        <v>4</v>
      </c>
      <c r="AY141" s="130">
        <v>5</v>
      </c>
      <c r="AZ141" s="131">
        <v>19</v>
      </c>
      <c r="BA141" s="132">
        <f t="shared" si="58"/>
        <v>5019</v>
      </c>
      <c r="BC141" s="7" t="s">
        <v>532</v>
      </c>
    </row>
    <row r="142" spans="1:55" hidden="1" outlineLevel="1" x14ac:dyDescent="0.2">
      <c r="A142" s="6" t="s">
        <v>491</v>
      </c>
      <c r="B142" s="5" t="s">
        <v>1100</v>
      </c>
      <c r="C142" s="1">
        <f t="shared" si="48"/>
        <v>5863</v>
      </c>
      <c r="D142" s="7">
        <f>RANK(N142,(N142:P142,Q142:AJ142))</f>
        <v>1</v>
      </c>
      <c r="E142" s="7">
        <f>RANK(O142,(N142:P142,Q142:AJ142))</f>
        <v>2</v>
      </c>
      <c r="F142" s="7">
        <f>IF(P142&gt;0,RANK(P142,(N142:P142,Q142:AJ142)),0)</f>
        <v>3</v>
      </c>
      <c r="G142" s="1">
        <f t="shared" si="49"/>
        <v>2336</v>
      </c>
      <c r="H142" s="2">
        <f t="shared" si="37"/>
        <v>0.39843083745522773</v>
      </c>
      <c r="I142" s="2"/>
      <c r="J142" s="2">
        <f t="shared" si="50"/>
        <v>0.65631929046563198</v>
      </c>
      <c r="K142" s="2">
        <f t="shared" si="51"/>
        <v>0.25788845301040425</v>
      </c>
      <c r="L142" s="2">
        <f t="shared" si="52"/>
        <v>7.9140371823298652E-2</v>
      </c>
      <c r="M142" s="2">
        <f t="shared" si="53"/>
        <v>6.6518847006651199E-3</v>
      </c>
      <c r="N142" s="1">
        <v>3848</v>
      </c>
      <c r="O142" s="1">
        <v>1512</v>
      </c>
      <c r="P142" s="1">
        <v>464</v>
      </c>
      <c r="Q142" s="1">
        <v>12</v>
      </c>
      <c r="R142" s="1">
        <v>7</v>
      </c>
      <c r="S142" s="1">
        <v>2</v>
      </c>
      <c r="T142" s="1">
        <v>4</v>
      </c>
      <c r="U142" s="1">
        <v>0</v>
      </c>
      <c r="X142" s="1">
        <v>4</v>
      </c>
      <c r="AB142" s="1">
        <v>2</v>
      </c>
      <c r="AE142" s="1">
        <v>3</v>
      </c>
      <c r="AG142" s="1">
        <v>4</v>
      </c>
      <c r="AI142" s="1">
        <v>1</v>
      </c>
      <c r="AL142" s="7">
        <f>IF(Q142&gt;0,RANK(Q142,(N142:P142,Q142:AJ142)),0)</f>
        <v>4</v>
      </c>
      <c r="AM142" s="7">
        <f>IF(R142&gt;0,RANK(R142,(N142:P142,Q142:AJ142)),0)</f>
        <v>5</v>
      </c>
      <c r="AN142" s="7">
        <f>IF(S142&gt;0,RANK(S142,(N142:P142,Q142:AJ142)),0)</f>
        <v>10</v>
      </c>
      <c r="AO142" s="7">
        <f>IF(T142&gt;0,RANK(T142,(N142:P142,Q142:AJ142)),0)</f>
        <v>6</v>
      </c>
      <c r="AP142" s="2">
        <f t="shared" si="54"/>
        <v>2.0467337540508272E-3</v>
      </c>
      <c r="AQ142" s="2">
        <f t="shared" si="55"/>
        <v>1.1939280231963159E-3</v>
      </c>
      <c r="AR142" s="2">
        <f t="shared" si="56"/>
        <v>3.4112229234180454E-4</v>
      </c>
      <c r="AS142" s="2">
        <f t="shared" si="57"/>
        <v>6.8224458468360907E-4</v>
      </c>
      <c r="AU142" s="6" t="s">
        <v>491</v>
      </c>
      <c r="AV142" s="5" t="s">
        <v>1100</v>
      </c>
      <c r="AW142">
        <v>1</v>
      </c>
      <c r="AY142" s="130">
        <v>5</v>
      </c>
      <c r="AZ142" s="131">
        <v>21</v>
      </c>
      <c r="BA142" s="132">
        <f t="shared" si="58"/>
        <v>5021</v>
      </c>
      <c r="BC142" s="7" t="s">
        <v>532</v>
      </c>
    </row>
    <row r="143" spans="1:55" hidden="1" outlineLevel="1" x14ac:dyDescent="0.2">
      <c r="A143" s="6" t="s">
        <v>492</v>
      </c>
      <c r="B143" s="5" t="s">
        <v>1100</v>
      </c>
      <c r="C143" s="1">
        <f t="shared" si="48"/>
        <v>9464</v>
      </c>
      <c r="D143" s="7">
        <f>RANK(N143,(N143:P143,Q143:AJ143))</f>
        <v>1</v>
      </c>
      <c r="E143" s="7">
        <f>RANK(O143,(N143:P143,Q143:AJ143))</f>
        <v>2</v>
      </c>
      <c r="F143" s="7">
        <f>IF(P143&gt;0,RANK(P143,(N143:P143,Q143:AJ143)),0)</f>
        <v>3</v>
      </c>
      <c r="G143" s="1">
        <f t="shared" si="49"/>
        <v>668</v>
      </c>
      <c r="H143" s="2">
        <f t="shared" si="37"/>
        <v>7.0583262890955192E-2</v>
      </c>
      <c r="I143" s="2"/>
      <c r="J143" s="2">
        <f t="shared" si="50"/>
        <v>0.47284446322907864</v>
      </c>
      <c r="K143" s="2">
        <f t="shared" si="51"/>
        <v>0.4022612003381234</v>
      </c>
      <c r="L143" s="2">
        <f t="shared" si="52"/>
        <v>0.10788250211327134</v>
      </c>
      <c r="M143" s="2">
        <f t="shared" si="53"/>
        <v>1.7011834319526561E-2</v>
      </c>
      <c r="N143" s="1">
        <v>4475</v>
      </c>
      <c r="O143" s="1">
        <v>3807</v>
      </c>
      <c r="P143" s="1">
        <v>1021</v>
      </c>
      <c r="Q143" s="1">
        <v>52</v>
      </c>
      <c r="R143" s="1">
        <v>37</v>
      </c>
      <c r="S143" s="1">
        <v>40</v>
      </c>
      <c r="T143" s="1">
        <v>3</v>
      </c>
      <c r="U143" s="1">
        <v>9</v>
      </c>
      <c r="X143" s="1">
        <v>6</v>
      </c>
      <c r="AB143" s="1">
        <v>2</v>
      </c>
      <c r="AE143" s="1">
        <v>2</v>
      </c>
      <c r="AG143" s="1">
        <v>5</v>
      </c>
      <c r="AI143" s="1">
        <v>5</v>
      </c>
      <c r="AL143" s="7">
        <f>IF(Q143&gt;0,RANK(Q143,(N143:P143,Q143:AJ143)),0)</f>
        <v>4</v>
      </c>
      <c r="AM143" s="7">
        <f>IF(R143&gt;0,RANK(R143,(N143:P143,Q143:AJ143)),0)</f>
        <v>6</v>
      </c>
      <c r="AN143" s="7">
        <f>IF(S143&gt;0,RANK(S143,(N143:P143,Q143:AJ143)),0)</f>
        <v>5</v>
      </c>
      <c r="AO143" s="7">
        <f>IF(T143&gt;0,RANK(T143,(N143:P143,Q143:AJ143)),0)</f>
        <v>11</v>
      </c>
      <c r="AP143" s="2">
        <f t="shared" si="54"/>
        <v>5.4945054945054949E-3</v>
      </c>
      <c r="AQ143" s="2">
        <f t="shared" si="55"/>
        <v>3.9095519864750638E-3</v>
      </c>
      <c r="AR143" s="2">
        <f t="shared" si="56"/>
        <v>4.22654268808115E-3</v>
      </c>
      <c r="AS143" s="2">
        <f t="shared" si="57"/>
        <v>3.1699070160608623E-4</v>
      </c>
      <c r="AU143" s="6" t="s">
        <v>492</v>
      </c>
      <c r="AV143" s="5" t="s">
        <v>1100</v>
      </c>
      <c r="AW143">
        <v>1</v>
      </c>
      <c r="AY143" s="130">
        <v>5</v>
      </c>
      <c r="AZ143" s="131">
        <v>23</v>
      </c>
      <c r="BA143" s="132">
        <f t="shared" si="58"/>
        <v>5023</v>
      </c>
      <c r="BC143" s="7" t="s">
        <v>532</v>
      </c>
    </row>
    <row r="144" spans="1:55" hidden="1" outlineLevel="1" x14ac:dyDescent="0.2">
      <c r="A144" s="6" t="s">
        <v>158</v>
      </c>
      <c r="B144" s="5" t="s">
        <v>1100</v>
      </c>
      <c r="C144" s="1">
        <f t="shared" si="48"/>
        <v>3024</v>
      </c>
      <c r="D144" s="7">
        <f>RANK(N144,(N144:P144,Q144:AJ144))</f>
        <v>1</v>
      </c>
      <c r="E144" s="7">
        <f>RANK(O144,(N144:P144,Q144:AJ144))</f>
        <v>2</v>
      </c>
      <c r="F144" s="7">
        <f>IF(P144&gt;0,RANK(P144,(N144:P144,Q144:AJ144)),0)</f>
        <v>3</v>
      </c>
      <c r="G144" s="1">
        <f t="shared" si="49"/>
        <v>751</v>
      </c>
      <c r="H144" s="2">
        <f t="shared" si="37"/>
        <v>0.24834656084656084</v>
      </c>
      <c r="I144" s="2"/>
      <c r="J144" s="2">
        <f t="shared" si="50"/>
        <v>0.57572751322751325</v>
      </c>
      <c r="K144" s="2">
        <f t="shared" si="51"/>
        <v>0.32738095238095238</v>
      </c>
      <c r="L144" s="2">
        <f t="shared" si="52"/>
        <v>8.8624338624338619E-2</v>
      </c>
      <c r="M144" s="2">
        <f t="shared" si="53"/>
        <v>8.2671957671957425E-3</v>
      </c>
      <c r="N144" s="1">
        <v>1741</v>
      </c>
      <c r="O144" s="1">
        <v>990</v>
      </c>
      <c r="P144" s="1">
        <v>268</v>
      </c>
      <c r="Q144" s="1">
        <v>7</v>
      </c>
      <c r="R144" s="1">
        <v>6</v>
      </c>
      <c r="S144" s="1">
        <v>2</v>
      </c>
      <c r="T144" s="1">
        <v>2</v>
      </c>
      <c r="U144" s="1">
        <v>2</v>
      </c>
      <c r="X144" s="1">
        <v>0</v>
      </c>
      <c r="AB144" s="1">
        <v>1</v>
      </c>
      <c r="AE144" s="1">
        <v>2</v>
      </c>
      <c r="AG144" s="1">
        <v>2</v>
      </c>
      <c r="AI144" s="1">
        <v>1</v>
      </c>
      <c r="AL144" s="7">
        <f>IF(Q144&gt;0,RANK(Q144,(N144:P144,Q144:AJ144)),0)</f>
        <v>4</v>
      </c>
      <c r="AM144" s="7">
        <f>IF(R144&gt;0,RANK(R144,(N144:P144,Q144:AJ144)),0)</f>
        <v>5</v>
      </c>
      <c r="AN144" s="7">
        <f>IF(S144&gt;0,RANK(S144,(N144:P144,Q144:AJ144)),0)</f>
        <v>6</v>
      </c>
      <c r="AO144" s="7">
        <f>IF(T144&gt;0,RANK(T144,(N144:P144,Q144:AJ144)),0)</f>
        <v>6</v>
      </c>
      <c r="AP144" s="2">
        <f t="shared" si="54"/>
        <v>2.3148148148148147E-3</v>
      </c>
      <c r="AQ144" s="2">
        <f t="shared" si="55"/>
        <v>1.984126984126984E-3</v>
      </c>
      <c r="AR144" s="2">
        <f t="shared" si="56"/>
        <v>6.6137566137566134E-4</v>
      </c>
      <c r="AS144" s="2">
        <f t="shared" si="57"/>
        <v>6.6137566137566134E-4</v>
      </c>
      <c r="AU144" s="6" t="s">
        <v>158</v>
      </c>
      <c r="AV144" s="5" t="s">
        <v>1100</v>
      </c>
      <c r="AW144">
        <v>4</v>
      </c>
      <c r="AY144" s="130">
        <v>5</v>
      </c>
      <c r="AZ144" s="131">
        <v>25</v>
      </c>
      <c r="BA144" s="132">
        <f t="shared" si="58"/>
        <v>5025</v>
      </c>
      <c r="BC144" s="7" t="s">
        <v>532</v>
      </c>
    </row>
    <row r="145" spans="1:55" hidden="1" outlineLevel="1" x14ac:dyDescent="0.2">
      <c r="A145" s="6" t="s">
        <v>601</v>
      </c>
      <c r="B145" s="5" t="s">
        <v>1100</v>
      </c>
      <c r="C145" s="1">
        <f t="shared" si="48"/>
        <v>8982</v>
      </c>
      <c r="D145" s="7">
        <f>RANK(N145,(N145:P145,Q145:AJ145))</f>
        <v>1</v>
      </c>
      <c r="E145" s="7">
        <f>RANK(O145,(N145:P145,Q145:AJ145))</f>
        <v>2</v>
      </c>
      <c r="F145" s="7">
        <f>IF(P145&gt;0,RANK(P145,(N145:P145,Q145:AJ145)),0)</f>
        <v>3</v>
      </c>
      <c r="G145" s="1">
        <f t="shared" si="49"/>
        <v>1354</v>
      </c>
      <c r="H145" s="2">
        <f t="shared" si="37"/>
        <v>0.15074593631707861</v>
      </c>
      <c r="I145" s="2"/>
      <c r="J145" s="2">
        <f t="shared" si="50"/>
        <v>0.52660877310175902</v>
      </c>
      <c r="K145" s="2">
        <f t="shared" si="51"/>
        <v>0.37586283678468047</v>
      </c>
      <c r="L145" s="2">
        <f t="shared" si="52"/>
        <v>7.5484301937207746E-2</v>
      </c>
      <c r="M145" s="2">
        <f t="shared" si="53"/>
        <v>2.2044088176352769E-2</v>
      </c>
      <c r="N145" s="1">
        <v>4730</v>
      </c>
      <c r="O145" s="1">
        <v>3376</v>
      </c>
      <c r="P145" s="1">
        <v>678</v>
      </c>
      <c r="Q145" s="1">
        <v>38</v>
      </c>
      <c r="R145" s="1">
        <v>10</v>
      </c>
      <c r="S145" s="1">
        <v>92</v>
      </c>
      <c r="T145" s="1">
        <v>10</v>
      </c>
      <c r="U145" s="1">
        <v>7</v>
      </c>
      <c r="X145" s="1">
        <v>12</v>
      </c>
      <c r="AB145" s="1">
        <v>6</v>
      </c>
      <c r="AE145" s="1">
        <v>3</v>
      </c>
      <c r="AG145" s="1">
        <v>10</v>
      </c>
      <c r="AI145" s="1">
        <v>10</v>
      </c>
      <c r="AL145" s="7">
        <f>IF(Q145&gt;0,RANK(Q145,(N145:P145,Q145:AJ145)),0)</f>
        <v>5</v>
      </c>
      <c r="AM145" s="7">
        <f>IF(R145&gt;0,RANK(R145,(N145:P145,Q145:AJ145)),0)</f>
        <v>7</v>
      </c>
      <c r="AN145" s="7">
        <f>IF(S145&gt;0,RANK(S145,(N145:P145,Q145:AJ145)),0)</f>
        <v>4</v>
      </c>
      <c r="AO145" s="7">
        <f>IF(T145&gt;0,RANK(T145,(N145:P145,Q145:AJ145)),0)</f>
        <v>7</v>
      </c>
      <c r="AP145" s="2">
        <f t="shared" si="54"/>
        <v>4.2306835894010244E-3</v>
      </c>
      <c r="AQ145" s="2">
        <f t="shared" si="55"/>
        <v>1.11333778668448E-3</v>
      </c>
      <c r="AR145" s="2">
        <f t="shared" si="56"/>
        <v>1.0242707637497217E-2</v>
      </c>
      <c r="AS145" s="2">
        <f t="shared" si="57"/>
        <v>1.11333778668448E-3</v>
      </c>
      <c r="AU145" s="6" t="s">
        <v>601</v>
      </c>
      <c r="AV145" s="5" t="s">
        <v>1100</v>
      </c>
      <c r="AW145">
        <v>4</v>
      </c>
      <c r="AY145" s="130">
        <v>5</v>
      </c>
      <c r="AZ145" s="131">
        <v>27</v>
      </c>
      <c r="BA145" s="132">
        <f t="shared" si="58"/>
        <v>5027</v>
      </c>
      <c r="BC145" s="7" t="s">
        <v>532</v>
      </c>
    </row>
    <row r="146" spans="1:55" hidden="1" outlineLevel="1" x14ac:dyDescent="0.2">
      <c r="A146" s="6" t="s">
        <v>782</v>
      </c>
      <c r="B146" s="5" t="s">
        <v>1100</v>
      </c>
      <c r="C146" s="1">
        <f t="shared" si="48"/>
        <v>7282</v>
      </c>
      <c r="D146" s="7">
        <f>RANK(N146,(N146:P146,Q146:AJ146))</f>
        <v>1</v>
      </c>
      <c r="E146" s="7">
        <f>RANK(O146,(N146:P146,Q146:AJ146))</f>
        <v>2</v>
      </c>
      <c r="F146" s="7">
        <f>IF(P146&gt;0,RANK(P146,(N146:P146,Q146:AJ146)),0)</f>
        <v>3</v>
      </c>
      <c r="G146" s="1">
        <f t="shared" si="49"/>
        <v>1748</v>
      </c>
      <c r="H146" s="2">
        <f t="shared" si="37"/>
        <v>0.24004394397143641</v>
      </c>
      <c r="I146" s="2"/>
      <c r="J146" s="2">
        <f t="shared" si="50"/>
        <v>0.55685251304586647</v>
      </c>
      <c r="K146" s="2">
        <f t="shared" si="51"/>
        <v>0.31680856907443011</v>
      </c>
      <c r="L146" s="2">
        <f t="shared" si="52"/>
        <v>0.10244438341115078</v>
      </c>
      <c r="M146" s="2">
        <f t="shared" si="53"/>
        <v>2.3894534468552636E-2</v>
      </c>
      <c r="N146" s="1">
        <v>4055</v>
      </c>
      <c r="O146" s="1">
        <v>2307</v>
      </c>
      <c r="P146" s="1">
        <v>746</v>
      </c>
      <c r="Q146" s="1">
        <v>23</v>
      </c>
      <c r="R146" s="1">
        <v>19</v>
      </c>
      <c r="S146" s="1">
        <v>14</v>
      </c>
      <c r="T146" s="1">
        <v>8</v>
      </c>
      <c r="U146" s="1">
        <v>10</v>
      </c>
      <c r="X146" s="1">
        <v>46</v>
      </c>
      <c r="AB146" s="1">
        <v>8</v>
      </c>
      <c r="AE146" s="1">
        <v>12</v>
      </c>
      <c r="AG146" s="1">
        <v>28</v>
      </c>
      <c r="AI146" s="1">
        <v>6</v>
      </c>
      <c r="AL146" s="7">
        <f>IF(Q146&gt;0,RANK(Q146,(N146:P146,Q146:AJ146)),0)</f>
        <v>6</v>
      </c>
      <c r="AM146" s="7">
        <f>IF(R146&gt;0,RANK(R146,(N146:P146,Q146:AJ146)),0)</f>
        <v>7</v>
      </c>
      <c r="AN146" s="7">
        <f>IF(S146&gt;0,RANK(S146,(N146:P146,Q146:AJ146)),0)</f>
        <v>8</v>
      </c>
      <c r="AO146" s="7">
        <f>IF(T146&gt;0,RANK(T146,(N146:P146,Q146:AJ146)),0)</f>
        <v>11</v>
      </c>
      <c r="AP146" s="2">
        <f t="shared" si="54"/>
        <v>3.1584729469925845E-3</v>
      </c>
      <c r="AQ146" s="2">
        <f t="shared" si="55"/>
        <v>2.6091733040373524E-3</v>
      </c>
      <c r="AR146" s="2">
        <f t="shared" si="56"/>
        <v>1.9225487503433123E-3</v>
      </c>
      <c r="AS146" s="2">
        <f t="shared" si="57"/>
        <v>1.0985992859104642E-3</v>
      </c>
      <c r="AU146" s="6" t="s">
        <v>782</v>
      </c>
      <c r="AV146" s="5" t="s">
        <v>1100</v>
      </c>
      <c r="AW146">
        <v>2</v>
      </c>
      <c r="AY146" s="130">
        <v>5</v>
      </c>
      <c r="AZ146" s="131">
        <v>29</v>
      </c>
      <c r="BA146" s="132">
        <f t="shared" si="58"/>
        <v>5029</v>
      </c>
      <c r="BC146" s="7" t="s">
        <v>532</v>
      </c>
    </row>
    <row r="147" spans="1:55" hidden="1" outlineLevel="1" x14ac:dyDescent="0.2">
      <c r="A147" s="6" t="s">
        <v>783</v>
      </c>
      <c r="B147" s="5" t="s">
        <v>1100</v>
      </c>
      <c r="C147" s="1">
        <f t="shared" si="48"/>
        <v>24582</v>
      </c>
      <c r="D147" s="7">
        <f>RANK(N147,(N147:P147,Q147:AJ147))</f>
        <v>1</v>
      </c>
      <c r="E147" s="7">
        <f>RANK(O147,(N147:P147,Q147:AJ147))</f>
        <v>2</v>
      </c>
      <c r="F147" s="7">
        <f>IF(P147&gt;0,RANK(P147,(N147:P147,Q147:AJ147)),0)</f>
        <v>3</v>
      </c>
      <c r="G147" s="1">
        <f t="shared" si="49"/>
        <v>4074</v>
      </c>
      <c r="H147" s="2">
        <f t="shared" si="37"/>
        <v>0.16573102269953624</v>
      </c>
      <c r="I147" s="2"/>
      <c r="J147" s="2">
        <f t="shared" si="50"/>
        <v>0.54039541127654378</v>
      </c>
      <c r="K147" s="2">
        <f t="shared" si="51"/>
        <v>0.37466438857700757</v>
      </c>
      <c r="L147" s="2">
        <f t="shared" si="52"/>
        <v>7.2329346676429915E-2</v>
      </c>
      <c r="M147" s="2">
        <f t="shared" si="53"/>
        <v>1.2610853470018737E-2</v>
      </c>
      <c r="N147" s="1">
        <v>13284</v>
      </c>
      <c r="O147" s="1">
        <v>9210</v>
      </c>
      <c r="P147" s="1">
        <v>1778</v>
      </c>
      <c r="Q147" s="1">
        <v>116</v>
      </c>
      <c r="R147" s="1">
        <v>61</v>
      </c>
      <c r="S147" s="1">
        <v>49</v>
      </c>
      <c r="T147" s="1">
        <v>16</v>
      </c>
      <c r="U147" s="1">
        <v>22</v>
      </c>
      <c r="X147" s="1">
        <v>8</v>
      </c>
      <c r="AB147" s="1">
        <v>9</v>
      </c>
      <c r="AE147" s="1">
        <v>8</v>
      </c>
      <c r="AG147" s="1">
        <v>13</v>
      </c>
      <c r="AI147" s="1">
        <v>8</v>
      </c>
      <c r="AL147" s="7">
        <f>IF(Q147&gt;0,RANK(Q147,(N147:P147,Q147:AJ147)),0)</f>
        <v>4</v>
      </c>
      <c r="AM147" s="7">
        <f>IF(R147&gt;0,RANK(R147,(N147:P147,Q147:AJ147)),0)</f>
        <v>5</v>
      </c>
      <c r="AN147" s="7">
        <f>IF(S147&gt;0,RANK(S147,(N147:P147,Q147:AJ147)),0)</f>
        <v>6</v>
      </c>
      <c r="AO147" s="7">
        <f>IF(T147&gt;0,RANK(T147,(N147:P147,Q147:AJ147)),0)</f>
        <v>8</v>
      </c>
      <c r="AP147" s="2">
        <f t="shared" si="54"/>
        <v>4.7189000081360342E-3</v>
      </c>
      <c r="AQ147" s="2">
        <f t="shared" si="55"/>
        <v>2.4814905215198111E-3</v>
      </c>
      <c r="AR147" s="2">
        <f t="shared" si="56"/>
        <v>1.9933284517126351E-3</v>
      </c>
      <c r="AS147" s="2">
        <f t="shared" si="57"/>
        <v>6.5088275974290127E-4</v>
      </c>
      <c r="AU147" s="6" t="s">
        <v>783</v>
      </c>
      <c r="AV147" s="5" t="s">
        <v>1100</v>
      </c>
      <c r="AW147">
        <v>1</v>
      </c>
      <c r="AY147" s="130">
        <v>5</v>
      </c>
      <c r="AZ147" s="131">
        <v>31</v>
      </c>
      <c r="BA147" s="132">
        <f t="shared" si="58"/>
        <v>5031</v>
      </c>
      <c r="BC147" s="7" t="s">
        <v>532</v>
      </c>
    </row>
    <row r="148" spans="1:55" hidden="1" outlineLevel="1" x14ac:dyDescent="0.2">
      <c r="A148" s="6" t="s">
        <v>3080</v>
      </c>
      <c r="B148" s="5" t="s">
        <v>1100</v>
      </c>
      <c r="C148" s="1">
        <f t="shared" si="48"/>
        <v>15814</v>
      </c>
      <c r="D148" s="7">
        <f>RANK(N148,(N148:P148,Q148:AJ148))</f>
        <v>2</v>
      </c>
      <c r="E148" s="7">
        <f>RANK(O148,(N148:P148,Q148:AJ148))</f>
        <v>1</v>
      </c>
      <c r="F148" s="7">
        <f>IF(P148&gt;0,RANK(P148,(N148:P148,Q148:AJ148)),0)</f>
        <v>3</v>
      </c>
      <c r="G148" s="1">
        <f t="shared" si="49"/>
        <v>433</v>
      </c>
      <c r="H148" s="2">
        <f t="shared" si="37"/>
        <v>2.7380801821171113E-2</v>
      </c>
      <c r="I148" s="2"/>
      <c r="J148" s="2">
        <f t="shared" si="50"/>
        <v>0.42677374478310359</v>
      </c>
      <c r="K148" s="2">
        <f t="shared" si="51"/>
        <v>0.45415454660427468</v>
      </c>
      <c r="L148" s="2">
        <f t="shared" si="52"/>
        <v>0.10642468698621475</v>
      </c>
      <c r="M148" s="2">
        <f t="shared" si="53"/>
        <v>1.2647021626406976E-2</v>
      </c>
      <c r="N148" s="1">
        <v>6749</v>
      </c>
      <c r="O148" s="1">
        <v>7182</v>
      </c>
      <c r="P148" s="1">
        <v>1683</v>
      </c>
      <c r="Q148" s="1">
        <v>52</v>
      </c>
      <c r="R148" s="1">
        <v>42</v>
      </c>
      <c r="S148" s="1">
        <v>32</v>
      </c>
      <c r="T148" s="1">
        <v>12</v>
      </c>
      <c r="U148" s="1">
        <v>12</v>
      </c>
      <c r="X148" s="1">
        <v>9</v>
      </c>
      <c r="AB148" s="1">
        <v>3</v>
      </c>
      <c r="AE148" s="1">
        <v>16</v>
      </c>
      <c r="AG148" s="1">
        <v>18</v>
      </c>
      <c r="AI148" s="1">
        <v>4</v>
      </c>
      <c r="AL148" s="7">
        <f>IF(Q148&gt;0,RANK(Q148,(N148:P148,Q148:AJ148)),0)</f>
        <v>4</v>
      </c>
      <c r="AM148" s="7">
        <f>IF(R148&gt;0,RANK(R148,(N148:P148,Q148:AJ148)),0)</f>
        <v>5</v>
      </c>
      <c r="AN148" s="7">
        <f>IF(S148&gt;0,RANK(S148,(N148:P148,Q148:AJ148)),0)</f>
        <v>6</v>
      </c>
      <c r="AO148" s="7">
        <f>IF(T148&gt;0,RANK(T148,(N148:P148,Q148:AJ148)),0)</f>
        <v>9</v>
      </c>
      <c r="AP148" s="2">
        <f t="shared" si="54"/>
        <v>3.288225622865815E-3</v>
      </c>
      <c r="AQ148" s="2">
        <f t="shared" si="55"/>
        <v>2.6558745415454659E-3</v>
      </c>
      <c r="AR148" s="2">
        <f t="shared" si="56"/>
        <v>2.0235234602251169E-3</v>
      </c>
      <c r="AS148" s="2">
        <f t="shared" si="57"/>
        <v>7.5882129758441882E-4</v>
      </c>
      <c r="AU148" s="6" t="s">
        <v>3080</v>
      </c>
      <c r="AV148" s="5" t="s">
        <v>1100</v>
      </c>
      <c r="AW148">
        <v>3</v>
      </c>
      <c r="AY148" s="130">
        <v>5</v>
      </c>
      <c r="AZ148" s="131">
        <v>33</v>
      </c>
      <c r="BA148" s="132">
        <f t="shared" si="58"/>
        <v>5033</v>
      </c>
      <c r="BC148" s="7" t="s">
        <v>532</v>
      </c>
    </row>
    <row r="149" spans="1:55" hidden="1" outlineLevel="1" x14ac:dyDescent="0.2">
      <c r="A149" s="6" t="s">
        <v>1342</v>
      </c>
      <c r="B149" s="5" t="s">
        <v>1100</v>
      </c>
      <c r="C149" s="1">
        <f t="shared" si="48"/>
        <v>14236</v>
      </c>
      <c r="D149" s="7">
        <f>RANK(N149,(N149:P149,Q149:AJ149))</f>
        <v>1</v>
      </c>
      <c r="E149" s="7">
        <f>RANK(O149,(N149:P149,Q149:AJ149))</f>
        <v>2</v>
      </c>
      <c r="F149" s="7">
        <f>IF(P149&gt;0,RANK(P149,(N149:P149,Q149:AJ149)),0)</f>
        <v>3</v>
      </c>
      <c r="G149" s="1">
        <f t="shared" si="49"/>
        <v>3742</v>
      </c>
      <c r="H149" s="2">
        <f t="shared" si="37"/>
        <v>0.2628547344759764</v>
      </c>
      <c r="I149" s="2"/>
      <c r="J149" s="2">
        <f t="shared" si="50"/>
        <v>0.59110705254284912</v>
      </c>
      <c r="K149" s="2">
        <f t="shared" si="51"/>
        <v>0.32825231806687272</v>
      </c>
      <c r="L149" s="2">
        <f t="shared" si="52"/>
        <v>3.8915425681371171E-2</v>
      </c>
      <c r="M149" s="2">
        <f t="shared" si="53"/>
        <v>4.1725203708906991E-2</v>
      </c>
      <c r="N149" s="1">
        <v>8415</v>
      </c>
      <c r="O149" s="1">
        <v>4673</v>
      </c>
      <c r="P149" s="1">
        <v>554</v>
      </c>
      <c r="Q149" s="1">
        <v>93</v>
      </c>
      <c r="R149" s="1">
        <v>43</v>
      </c>
      <c r="S149" s="1">
        <v>32</v>
      </c>
      <c r="T149" s="1">
        <v>14</v>
      </c>
      <c r="U149" s="1">
        <v>59</v>
      </c>
      <c r="X149" s="1">
        <v>80</v>
      </c>
      <c r="AB149" s="1">
        <v>9</v>
      </c>
      <c r="AE149" s="1">
        <v>89</v>
      </c>
      <c r="AG149" s="1">
        <v>133</v>
      </c>
      <c r="AI149" s="1">
        <v>42</v>
      </c>
      <c r="AL149" s="7">
        <f>IF(Q149&gt;0,RANK(Q149,(N149:P149,Q149:AJ149)),0)</f>
        <v>5</v>
      </c>
      <c r="AM149" s="7">
        <f>IF(R149&gt;0,RANK(R149,(N149:P149,Q149:AJ149)),0)</f>
        <v>9</v>
      </c>
      <c r="AN149" s="7">
        <f>IF(S149&gt;0,RANK(S149,(N149:P149,Q149:AJ149)),0)</f>
        <v>11</v>
      </c>
      <c r="AO149" s="7">
        <f>IF(T149&gt;0,RANK(T149,(N149:P149,Q149:AJ149)),0)</f>
        <v>12</v>
      </c>
      <c r="AP149" s="2">
        <f t="shared" si="54"/>
        <v>6.532733914020792E-3</v>
      </c>
      <c r="AQ149" s="2">
        <f t="shared" si="55"/>
        <v>3.0205113796010117E-3</v>
      </c>
      <c r="AR149" s="2">
        <f t="shared" si="56"/>
        <v>2.2478224220286599E-3</v>
      </c>
      <c r="AS149" s="2">
        <f t="shared" si="57"/>
        <v>9.8342230963753855E-4</v>
      </c>
      <c r="AU149" s="6" t="s">
        <v>1342</v>
      </c>
      <c r="AV149" s="5" t="s">
        <v>1100</v>
      </c>
      <c r="AW149">
        <v>1</v>
      </c>
      <c r="AY149" s="130">
        <v>5</v>
      </c>
      <c r="AZ149" s="131">
        <v>35</v>
      </c>
      <c r="BA149" s="132">
        <f t="shared" si="58"/>
        <v>5035</v>
      </c>
      <c r="BC149" s="7" t="s">
        <v>532</v>
      </c>
    </row>
    <row r="150" spans="1:55" hidden="1" outlineLevel="1" x14ac:dyDescent="0.2">
      <c r="A150" s="6" t="s">
        <v>784</v>
      </c>
      <c r="B150" s="5" t="s">
        <v>1100</v>
      </c>
      <c r="C150" s="1">
        <f t="shared" si="48"/>
        <v>6160</v>
      </c>
      <c r="D150" s="7">
        <f>RANK(N150,(N150:P150,Q150:AJ150))</f>
        <v>1</v>
      </c>
      <c r="E150" s="7">
        <f>RANK(O150,(N150:P150,Q150:AJ150))</f>
        <v>2</v>
      </c>
      <c r="F150" s="7">
        <f>IF(P150&gt;0,RANK(P150,(N150:P150,Q150:AJ150)),0)</f>
        <v>3</v>
      </c>
      <c r="G150" s="1">
        <f t="shared" si="49"/>
        <v>1631</v>
      </c>
      <c r="H150" s="2">
        <f t="shared" si="37"/>
        <v>0.26477272727272727</v>
      </c>
      <c r="I150" s="2"/>
      <c r="J150" s="2">
        <f t="shared" si="50"/>
        <v>0.58944805194805194</v>
      </c>
      <c r="K150" s="2">
        <f t="shared" si="51"/>
        <v>0.32467532467532467</v>
      </c>
      <c r="L150" s="2">
        <f t="shared" si="52"/>
        <v>7.5649350649350647E-2</v>
      </c>
      <c r="M150" s="2">
        <f t="shared" si="53"/>
        <v>1.0227272727272738E-2</v>
      </c>
      <c r="N150" s="1">
        <v>3631</v>
      </c>
      <c r="O150" s="1">
        <v>2000</v>
      </c>
      <c r="P150" s="1">
        <v>466</v>
      </c>
      <c r="Q150" s="1">
        <v>16</v>
      </c>
      <c r="R150" s="1">
        <v>12</v>
      </c>
      <c r="S150" s="1">
        <v>14</v>
      </c>
      <c r="T150" s="1">
        <v>4</v>
      </c>
      <c r="U150" s="1">
        <v>2</v>
      </c>
      <c r="X150" s="1">
        <v>9</v>
      </c>
      <c r="AB150" s="1">
        <v>2</v>
      </c>
      <c r="AE150" s="1">
        <v>0</v>
      </c>
      <c r="AG150" s="1">
        <v>2</v>
      </c>
      <c r="AI150" s="1">
        <v>2</v>
      </c>
      <c r="AL150" s="7">
        <f>IF(Q150&gt;0,RANK(Q150,(N150:P150,Q150:AJ150)),0)</f>
        <v>4</v>
      </c>
      <c r="AM150" s="7">
        <f>IF(R150&gt;0,RANK(R150,(N150:P150,Q150:AJ150)),0)</f>
        <v>6</v>
      </c>
      <c r="AN150" s="7">
        <f>IF(S150&gt;0,RANK(S150,(N150:P150,Q150:AJ150)),0)</f>
        <v>5</v>
      </c>
      <c r="AO150" s="7">
        <f>IF(T150&gt;0,RANK(T150,(N150:P150,Q150:AJ150)),0)</f>
        <v>8</v>
      </c>
      <c r="AP150" s="2">
        <f t="shared" si="54"/>
        <v>2.5974025974025974E-3</v>
      </c>
      <c r="AQ150" s="2">
        <f t="shared" si="55"/>
        <v>1.9480519480519481E-3</v>
      </c>
      <c r="AR150" s="2">
        <f t="shared" si="56"/>
        <v>2.2727272727272726E-3</v>
      </c>
      <c r="AS150" s="2">
        <f t="shared" si="57"/>
        <v>6.4935064935064935E-4</v>
      </c>
      <c r="AU150" s="6" t="s">
        <v>784</v>
      </c>
      <c r="AV150" s="5" t="s">
        <v>1100</v>
      </c>
      <c r="AW150">
        <v>1</v>
      </c>
      <c r="AY150" s="130">
        <v>5</v>
      </c>
      <c r="AZ150" s="131">
        <v>37</v>
      </c>
      <c r="BA150" s="132">
        <f t="shared" si="58"/>
        <v>5037</v>
      </c>
      <c r="BC150" s="7" t="s">
        <v>532</v>
      </c>
    </row>
    <row r="151" spans="1:55" hidden="1" outlineLevel="1" x14ac:dyDescent="0.2">
      <c r="A151" s="6" t="s">
        <v>1463</v>
      </c>
      <c r="B151" s="5" t="s">
        <v>1100</v>
      </c>
      <c r="C151" s="1">
        <f t="shared" si="48"/>
        <v>3435</v>
      </c>
      <c r="D151" s="7">
        <f>RANK(N151,(N151:P151,Q151:AJ151))</f>
        <v>1</v>
      </c>
      <c r="E151" s="7">
        <f>RANK(O151,(N151:P151,Q151:AJ151))</f>
        <v>2</v>
      </c>
      <c r="F151" s="7">
        <f>IF(P151&gt;0,RANK(P151,(N151:P151,Q151:AJ151)),0)</f>
        <v>3</v>
      </c>
      <c r="G151" s="1">
        <f t="shared" si="49"/>
        <v>1077</v>
      </c>
      <c r="H151" s="2">
        <f t="shared" si="37"/>
        <v>0.31353711790393013</v>
      </c>
      <c r="I151" s="2"/>
      <c r="J151" s="2">
        <f t="shared" si="50"/>
        <v>0.61659388646288205</v>
      </c>
      <c r="K151" s="2">
        <f t="shared" si="51"/>
        <v>0.30305676855895197</v>
      </c>
      <c r="L151" s="2">
        <f t="shared" si="52"/>
        <v>6.8704512372634641E-2</v>
      </c>
      <c r="M151" s="2">
        <f t="shared" si="53"/>
        <v>1.1644832605531341E-2</v>
      </c>
      <c r="N151" s="1">
        <v>2118</v>
      </c>
      <c r="O151" s="1">
        <v>1041</v>
      </c>
      <c r="P151" s="1">
        <v>236</v>
      </c>
      <c r="Q151" s="1">
        <v>10</v>
      </c>
      <c r="R151" s="1">
        <v>6</v>
      </c>
      <c r="S151" s="1">
        <v>10</v>
      </c>
      <c r="T151" s="1">
        <v>1</v>
      </c>
      <c r="U151" s="1">
        <v>3</v>
      </c>
      <c r="X151" s="1">
        <v>1</v>
      </c>
      <c r="AB151" s="1">
        <v>0</v>
      </c>
      <c r="AE151" s="1">
        <v>5</v>
      </c>
      <c r="AG151" s="1">
        <v>3</v>
      </c>
      <c r="AI151" s="1">
        <v>1</v>
      </c>
      <c r="AL151" s="7">
        <f>IF(Q151&gt;0,RANK(Q151,(N151:P151,Q151:AJ151)),0)</f>
        <v>4</v>
      </c>
      <c r="AM151" s="7">
        <f>IF(R151&gt;0,RANK(R151,(N151:P151,Q151:AJ151)),0)</f>
        <v>6</v>
      </c>
      <c r="AN151" s="7">
        <f>IF(S151&gt;0,RANK(S151,(N151:P151,Q151:AJ151)),0)</f>
        <v>4</v>
      </c>
      <c r="AO151" s="7">
        <f>IF(T151&gt;0,RANK(T151,(N151:P151,Q151:AJ151)),0)</f>
        <v>10</v>
      </c>
      <c r="AP151" s="2">
        <f t="shared" si="54"/>
        <v>2.911208151382824E-3</v>
      </c>
      <c r="AQ151" s="2">
        <f t="shared" si="55"/>
        <v>1.7467248908296944E-3</v>
      </c>
      <c r="AR151" s="2">
        <f t="shared" si="56"/>
        <v>2.911208151382824E-3</v>
      </c>
      <c r="AS151" s="2">
        <f t="shared" si="57"/>
        <v>2.9112081513828241E-4</v>
      </c>
      <c r="AU151" s="6" t="s">
        <v>1463</v>
      </c>
      <c r="AV151" s="5" t="s">
        <v>1100</v>
      </c>
      <c r="AW151">
        <v>4</v>
      </c>
      <c r="AY151" s="130">
        <v>5</v>
      </c>
      <c r="AZ151" s="131">
        <v>39</v>
      </c>
      <c r="BA151" s="132">
        <f t="shared" si="58"/>
        <v>5039</v>
      </c>
      <c r="BC151" s="7" t="s">
        <v>532</v>
      </c>
    </row>
    <row r="152" spans="1:55" hidden="1" outlineLevel="1" x14ac:dyDescent="0.2">
      <c r="A152" s="6" t="s">
        <v>785</v>
      </c>
      <c r="B152" s="5" t="s">
        <v>1100</v>
      </c>
      <c r="C152" s="1">
        <f t="shared" si="48"/>
        <v>4553</v>
      </c>
      <c r="D152" s="7">
        <f>RANK(N152,(N152:P152,Q152:AJ152))</f>
        <v>1</v>
      </c>
      <c r="E152" s="7">
        <f>RANK(O152,(N152:P152,Q152:AJ152))</f>
        <v>2</v>
      </c>
      <c r="F152" s="7">
        <f>IF(P152&gt;0,RANK(P152,(N152:P152,Q152:AJ152)),0)</f>
        <v>3</v>
      </c>
      <c r="G152" s="1">
        <f t="shared" si="49"/>
        <v>2252</v>
      </c>
      <c r="H152" s="2">
        <f t="shared" si="37"/>
        <v>0.49461893257193057</v>
      </c>
      <c r="I152" s="2"/>
      <c r="J152" s="2">
        <f t="shared" si="50"/>
        <v>0.70942235888425209</v>
      </c>
      <c r="K152" s="2">
        <f t="shared" si="51"/>
        <v>0.21480342631232155</v>
      </c>
      <c r="L152" s="2">
        <f t="shared" si="52"/>
        <v>5.4249945091148694E-2</v>
      </c>
      <c r="M152" s="2">
        <f t="shared" si="53"/>
        <v>2.1524269712277666E-2</v>
      </c>
      <c r="N152" s="1">
        <v>3230</v>
      </c>
      <c r="O152" s="1">
        <v>978</v>
      </c>
      <c r="P152" s="1">
        <v>247</v>
      </c>
      <c r="Q152" s="1">
        <v>1</v>
      </c>
      <c r="R152" s="1">
        <v>7</v>
      </c>
      <c r="S152" s="1">
        <v>10</v>
      </c>
      <c r="T152" s="1">
        <v>2</v>
      </c>
      <c r="U152" s="1">
        <v>46</v>
      </c>
      <c r="X152" s="1">
        <v>8</v>
      </c>
      <c r="AB152" s="1">
        <v>8</v>
      </c>
      <c r="AE152" s="1">
        <v>1</v>
      </c>
      <c r="AG152" s="1">
        <v>5</v>
      </c>
      <c r="AI152" s="1">
        <v>10</v>
      </c>
      <c r="AL152" s="7">
        <f>IF(Q152&gt;0,RANK(Q152,(N152:P152,Q152:AJ152)),0)</f>
        <v>12</v>
      </c>
      <c r="AM152" s="7">
        <f>IF(R152&gt;0,RANK(R152,(N152:P152,Q152:AJ152)),0)</f>
        <v>9</v>
      </c>
      <c r="AN152" s="7">
        <f>IF(S152&gt;0,RANK(S152,(N152:P152,Q152:AJ152)),0)</f>
        <v>5</v>
      </c>
      <c r="AO152" s="7">
        <f>IF(T152&gt;0,RANK(T152,(N152:P152,Q152:AJ152)),0)</f>
        <v>11</v>
      </c>
      <c r="AP152" s="2">
        <f t="shared" si="54"/>
        <v>2.1963540522732265E-4</v>
      </c>
      <c r="AQ152" s="2">
        <f t="shared" si="55"/>
        <v>1.5374478365912585E-3</v>
      </c>
      <c r="AR152" s="2">
        <f t="shared" si="56"/>
        <v>2.1963540522732263E-3</v>
      </c>
      <c r="AS152" s="2">
        <f t="shared" si="57"/>
        <v>4.392708104546453E-4</v>
      </c>
      <c r="AU152" s="6" t="s">
        <v>785</v>
      </c>
      <c r="AV152" s="5" t="s">
        <v>1100</v>
      </c>
      <c r="AW152">
        <v>4</v>
      </c>
      <c r="AY152" s="130">
        <v>5</v>
      </c>
      <c r="AZ152" s="131">
        <v>41</v>
      </c>
      <c r="BA152" s="132">
        <f t="shared" si="58"/>
        <v>5041</v>
      </c>
      <c r="BC152" s="7" t="s">
        <v>532</v>
      </c>
    </row>
    <row r="153" spans="1:55" hidden="1" outlineLevel="1" x14ac:dyDescent="0.2">
      <c r="A153" s="6" t="s">
        <v>786</v>
      </c>
      <c r="B153" s="5" t="s">
        <v>1100</v>
      </c>
      <c r="C153" s="1">
        <f t="shared" si="48"/>
        <v>5675</v>
      </c>
      <c r="D153" s="7">
        <f>RANK(N153,(N153:P153,Q153:AJ153))</f>
        <v>1</v>
      </c>
      <c r="E153" s="7">
        <f>RANK(O153,(N153:P153,Q153:AJ153))</f>
        <v>2</v>
      </c>
      <c r="F153" s="7">
        <f>IF(P153&gt;0,RANK(P153,(N153:P153,Q153:AJ153)),0)</f>
        <v>3</v>
      </c>
      <c r="G153" s="1">
        <f t="shared" si="49"/>
        <v>1913</v>
      </c>
      <c r="H153" s="2">
        <f t="shared" si="37"/>
        <v>0.33709251101321586</v>
      </c>
      <c r="I153" s="2"/>
      <c r="J153" s="2">
        <f t="shared" si="50"/>
        <v>0.62907488986784144</v>
      </c>
      <c r="K153" s="2">
        <f t="shared" si="51"/>
        <v>0.29198237885462552</v>
      </c>
      <c r="L153" s="2">
        <f t="shared" si="52"/>
        <v>6.9603524229074884E-2</v>
      </c>
      <c r="M153" s="2">
        <f t="shared" si="53"/>
        <v>9.3392070484581563E-3</v>
      </c>
      <c r="N153" s="1">
        <v>3570</v>
      </c>
      <c r="O153" s="1">
        <v>1657</v>
      </c>
      <c r="P153" s="1">
        <v>395</v>
      </c>
      <c r="Q153" s="1">
        <v>13</v>
      </c>
      <c r="R153" s="1">
        <v>18</v>
      </c>
      <c r="S153" s="1">
        <v>6</v>
      </c>
      <c r="T153" s="1">
        <v>1</v>
      </c>
      <c r="U153" s="1">
        <v>4</v>
      </c>
      <c r="X153" s="1">
        <v>0</v>
      </c>
      <c r="AB153" s="1">
        <v>4</v>
      </c>
      <c r="AE153" s="1">
        <v>4</v>
      </c>
      <c r="AG153" s="1">
        <v>2</v>
      </c>
      <c r="AI153" s="1">
        <v>1</v>
      </c>
      <c r="AL153" s="7">
        <f>IF(Q153&gt;0,RANK(Q153,(N153:P153,Q153:AJ153)),0)</f>
        <v>5</v>
      </c>
      <c r="AM153" s="7">
        <f>IF(R153&gt;0,RANK(R153,(N153:P153,Q153:AJ153)),0)</f>
        <v>4</v>
      </c>
      <c r="AN153" s="7">
        <f>IF(S153&gt;0,RANK(S153,(N153:P153,Q153:AJ153)),0)</f>
        <v>6</v>
      </c>
      <c r="AO153" s="7">
        <f>IF(T153&gt;0,RANK(T153,(N153:P153,Q153:AJ153)),0)</f>
        <v>11</v>
      </c>
      <c r="AP153" s="2">
        <f t="shared" si="54"/>
        <v>2.2907488986784142E-3</v>
      </c>
      <c r="AQ153" s="2">
        <f t="shared" si="55"/>
        <v>3.171806167400881E-3</v>
      </c>
      <c r="AR153" s="2">
        <f t="shared" si="56"/>
        <v>1.0572687224669603E-3</v>
      </c>
      <c r="AS153" s="2">
        <f t="shared" si="57"/>
        <v>1.7621145374449341E-4</v>
      </c>
      <c r="AU153" s="6" t="s">
        <v>786</v>
      </c>
      <c r="AV153" s="5" t="s">
        <v>1100</v>
      </c>
      <c r="AW153">
        <v>4</v>
      </c>
      <c r="AY153" s="130">
        <v>5</v>
      </c>
      <c r="AZ153" s="131">
        <v>43</v>
      </c>
      <c r="BA153" s="132">
        <f t="shared" si="58"/>
        <v>5043</v>
      </c>
      <c r="BC153" s="7" t="s">
        <v>532</v>
      </c>
    </row>
    <row r="154" spans="1:55" hidden="1" outlineLevel="1" x14ac:dyDescent="0.2">
      <c r="A154" s="6" t="s">
        <v>494</v>
      </c>
      <c r="B154" s="5" t="s">
        <v>1100</v>
      </c>
      <c r="C154" s="1">
        <f t="shared" si="48"/>
        <v>24123</v>
      </c>
      <c r="D154" s="7">
        <f>RANK(N154,(N154:P154,Q154:AJ154))</f>
        <v>1</v>
      </c>
      <c r="E154" s="7">
        <f>RANK(O154,(N154:P154,Q154:AJ154))</f>
        <v>2</v>
      </c>
      <c r="F154" s="7">
        <f>IF(P154&gt;0,RANK(P154,(N154:P154,Q154:AJ154)),0)</f>
        <v>3</v>
      </c>
      <c r="G154" s="1">
        <f t="shared" si="49"/>
        <v>1854</v>
      </c>
      <c r="H154" s="2">
        <f t="shared" si="37"/>
        <v>7.685611242382788E-2</v>
      </c>
      <c r="I154" s="2"/>
      <c r="J154" s="2">
        <f t="shared" si="50"/>
        <v>0.49877710069228537</v>
      </c>
      <c r="K154" s="2">
        <f t="shared" si="51"/>
        <v>0.42192098826845748</v>
      </c>
      <c r="L154" s="2">
        <f t="shared" si="52"/>
        <v>6.334203871823571E-2</v>
      </c>
      <c r="M154" s="2">
        <f t="shared" si="53"/>
        <v>1.595987232102139E-2</v>
      </c>
      <c r="N154" s="1">
        <v>12032</v>
      </c>
      <c r="O154" s="1">
        <v>10178</v>
      </c>
      <c r="P154" s="1">
        <v>1528</v>
      </c>
      <c r="Q154" s="1">
        <v>72</v>
      </c>
      <c r="R154" s="1">
        <v>77</v>
      </c>
      <c r="S154" s="1">
        <v>43</v>
      </c>
      <c r="T154" s="1">
        <v>20</v>
      </c>
      <c r="U154" s="1">
        <v>9</v>
      </c>
      <c r="X154" s="1">
        <v>6</v>
      </c>
      <c r="AB154" s="1">
        <v>72</v>
      </c>
      <c r="AE154" s="1">
        <v>20</v>
      </c>
      <c r="AG154" s="1">
        <v>17</v>
      </c>
      <c r="AI154" s="1">
        <v>49</v>
      </c>
      <c r="AL154" s="7">
        <f>IF(Q154&gt;0,RANK(Q154,(N154:P154,Q154:AJ154)),0)</f>
        <v>5</v>
      </c>
      <c r="AM154" s="7">
        <f>IF(R154&gt;0,RANK(R154,(N154:P154,Q154:AJ154)),0)</f>
        <v>4</v>
      </c>
      <c r="AN154" s="7">
        <f>IF(S154&gt;0,RANK(S154,(N154:P154,Q154:AJ154)),0)</f>
        <v>8</v>
      </c>
      <c r="AO154" s="7">
        <f>IF(T154&gt;0,RANK(T154,(N154:P154,Q154:AJ154)),0)</f>
        <v>9</v>
      </c>
      <c r="AP154" s="2">
        <f t="shared" si="54"/>
        <v>2.9847033951001119E-3</v>
      </c>
      <c r="AQ154" s="2">
        <f t="shared" si="55"/>
        <v>3.1919744642042863E-3</v>
      </c>
      <c r="AR154" s="2">
        <f t="shared" si="56"/>
        <v>1.7825311942959001E-3</v>
      </c>
      <c r="AS154" s="2">
        <f t="shared" si="57"/>
        <v>8.290842764166978E-4</v>
      </c>
      <c r="AU154" s="6" t="s">
        <v>494</v>
      </c>
      <c r="AV154" s="5" t="s">
        <v>1100</v>
      </c>
      <c r="AW154">
        <v>2</v>
      </c>
      <c r="AY154" s="130">
        <v>5</v>
      </c>
      <c r="AZ154" s="131">
        <v>45</v>
      </c>
      <c r="BA154" s="132">
        <f t="shared" si="58"/>
        <v>5045</v>
      </c>
      <c r="BC154" s="7" t="s">
        <v>532</v>
      </c>
    </row>
    <row r="155" spans="1:55" hidden="1" outlineLevel="1" x14ac:dyDescent="0.2">
      <c r="A155" s="6" t="s">
        <v>2231</v>
      </c>
      <c r="B155" s="5" t="s">
        <v>1100</v>
      </c>
      <c r="C155" s="1">
        <f t="shared" si="48"/>
        <v>6188</v>
      </c>
      <c r="D155" s="7">
        <f>RANK(N155,(N155:P155,Q155:AJ155))</f>
        <v>1</v>
      </c>
      <c r="E155" s="7">
        <f>RANK(O155,(N155:P155,Q155:AJ155))</f>
        <v>2</v>
      </c>
      <c r="F155" s="7">
        <f>IF(P155&gt;0,RANK(P155,(N155:P155,Q155:AJ155)),0)</f>
        <v>3</v>
      </c>
      <c r="G155" s="1">
        <f t="shared" si="49"/>
        <v>1023</v>
      </c>
      <c r="H155" s="2">
        <f t="shared" si="37"/>
        <v>0.16531997414350355</v>
      </c>
      <c r="I155" s="2"/>
      <c r="J155" s="2">
        <f t="shared" si="50"/>
        <v>0.52828054298642535</v>
      </c>
      <c r="K155" s="2">
        <f t="shared" si="51"/>
        <v>0.36296056884292177</v>
      </c>
      <c r="L155" s="2">
        <f t="shared" si="52"/>
        <v>0.10116354234001293</v>
      </c>
      <c r="M155" s="2">
        <f t="shared" si="53"/>
        <v>7.5953458306399491E-3</v>
      </c>
      <c r="N155" s="1">
        <v>3269</v>
      </c>
      <c r="O155" s="1">
        <v>2246</v>
      </c>
      <c r="P155" s="1">
        <v>626</v>
      </c>
      <c r="Q155" s="1">
        <v>16</v>
      </c>
      <c r="R155" s="1">
        <v>13</v>
      </c>
      <c r="S155" s="1">
        <v>4</v>
      </c>
      <c r="T155" s="1">
        <v>3</v>
      </c>
      <c r="U155" s="1">
        <v>2</v>
      </c>
      <c r="X155" s="1">
        <v>2</v>
      </c>
      <c r="AB155" s="1">
        <v>1</v>
      </c>
      <c r="AE155" s="1">
        <v>1</v>
      </c>
      <c r="AG155" s="1">
        <v>3</v>
      </c>
      <c r="AI155" s="1">
        <v>2</v>
      </c>
      <c r="AL155" s="7">
        <f>IF(Q155&gt;0,RANK(Q155,(N155:P155,Q155:AJ155)),0)</f>
        <v>4</v>
      </c>
      <c r="AM155" s="7">
        <f>IF(R155&gt;0,RANK(R155,(N155:P155,Q155:AJ155)),0)</f>
        <v>5</v>
      </c>
      <c r="AN155" s="7">
        <f>IF(S155&gt;0,RANK(S155,(N155:P155,Q155:AJ155)),0)</f>
        <v>6</v>
      </c>
      <c r="AO155" s="7">
        <f>IF(T155&gt;0,RANK(T155,(N155:P155,Q155:AJ155)),0)</f>
        <v>7</v>
      </c>
      <c r="AP155" s="2">
        <f t="shared" si="54"/>
        <v>2.5856496444731738E-3</v>
      </c>
      <c r="AQ155" s="2">
        <f t="shared" si="55"/>
        <v>2.1008403361344537E-3</v>
      </c>
      <c r="AR155" s="2">
        <f t="shared" si="56"/>
        <v>6.4641241111829345E-4</v>
      </c>
      <c r="AS155" s="2">
        <f t="shared" si="57"/>
        <v>4.8480930833872012E-4</v>
      </c>
      <c r="AU155" s="6" t="s">
        <v>2231</v>
      </c>
      <c r="AV155" s="5" t="s">
        <v>1100</v>
      </c>
      <c r="AW155">
        <v>3</v>
      </c>
      <c r="AY155" s="130">
        <v>5</v>
      </c>
      <c r="AZ155" s="131">
        <v>47</v>
      </c>
      <c r="BA155" s="132">
        <f t="shared" si="58"/>
        <v>5047</v>
      </c>
      <c r="BC155" s="7" t="s">
        <v>532</v>
      </c>
    </row>
    <row r="156" spans="1:55" hidden="1" outlineLevel="1" x14ac:dyDescent="0.2">
      <c r="A156" s="6" t="s">
        <v>238</v>
      </c>
      <c r="B156" s="5" t="s">
        <v>1100</v>
      </c>
      <c r="C156" s="1">
        <f t="shared" si="48"/>
        <v>4223</v>
      </c>
      <c r="D156" s="7">
        <f>RANK(N156,(N156:P156,Q156:AJ156))</f>
        <v>1</v>
      </c>
      <c r="E156" s="7">
        <f>RANK(O156,(N156:P156,Q156:AJ156))</f>
        <v>2</v>
      </c>
      <c r="F156" s="7">
        <f>IF(P156&gt;0,RANK(P156,(N156:P156,Q156:AJ156)),0)</f>
        <v>3</v>
      </c>
      <c r="G156" s="1">
        <f t="shared" si="49"/>
        <v>1010</v>
      </c>
      <c r="H156" s="2">
        <f t="shared" si="37"/>
        <v>0.23916646933459626</v>
      </c>
      <c r="I156" s="2"/>
      <c r="J156" s="2">
        <f t="shared" si="50"/>
        <v>0.55908122188017995</v>
      </c>
      <c r="K156" s="2">
        <f t="shared" si="51"/>
        <v>0.31991475254558371</v>
      </c>
      <c r="L156" s="2">
        <f t="shared" si="52"/>
        <v>0.10774331044281317</v>
      </c>
      <c r="M156" s="2">
        <f t="shared" si="53"/>
        <v>1.326071513142317E-2</v>
      </c>
      <c r="N156" s="1">
        <v>2361</v>
      </c>
      <c r="O156" s="1">
        <v>1351</v>
      </c>
      <c r="P156" s="1">
        <v>455</v>
      </c>
      <c r="Q156" s="1">
        <v>16</v>
      </c>
      <c r="R156" s="1">
        <v>11</v>
      </c>
      <c r="S156" s="1">
        <v>7</v>
      </c>
      <c r="T156" s="1">
        <v>5</v>
      </c>
      <c r="U156" s="1">
        <v>1</v>
      </c>
      <c r="X156" s="1">
        <v>11</v>
      </c>
      <c r="AB156" s="1">
        <v>1</v>
      </c>
      <c r="AE156" s="1">
        <v>2</v>
      </c>
      <c r="AG156" s="1">
        <v>2</v>
      </c>
      <c r="AI156" s="1">
        <v>0</v>
      </c>
      <c r="AL156" s="7">
        <f>IF(Q156&gt;0,RANK(Q156,(N156:P156,Q156:AJ156)),0)</f>
        <v>4</v>
      </c>
      <c r="AM156" s="7">
        <f>IF(R156&gt;0,RANK(R156,(N156:P156,Q156:AJ156)),0)</f>
        <v>5</v>
      </c>
      <c r="AN156" s="7">
        <f>IF(S156&gt;0,RANK(S156,(N156:P156,Q156:AJ156)),0)</f>
        <v>7</v>
      </c>
      <c r="AO156" s="7">
        <f>IF(T156&gt;0,RANK(T156,(N156:P156,Q156:AJ156)),0)</f>
        <v>8</v>
      </c>
      <c r="AP156" s="2">
        <f t="shared" si="54"/>
        <v>3.7887757518351882E-3</v>
      </c>
      <c r="AQ156" s="2">
        <f t="shared" si="55"/>
        <v>2.6047833293866918E-3</v>
      </c>
      <c r="AR156" s="2">
        <f t="shared" si="56"/>
        <v>1.6575893914278948E-3</v>
      </c>
      <c r="AS156" s="2">
        <f t="shared" si="57"/>
        <v>1.1839924224484964E-3</v>
      </c>
      <c r="AU156" s="6" t="s">
        <v>238</v>
      </c>
      <c r="AV156" s="5" t="s">
        <v>1100</v>
      </c>
      <c r="AW156">
        <v>1</v>
      </c>
      <c r="AY156" s="130">
        <v>5</v>
      </c>
      <c r="AZ156" s="131">
        <v>49</v>
      </c>
      <c r="BA156" s="132">
        <f t="shared" si="58"/>
        <v>5049</v>
      </c>
      <c r="BC156" s="7" t="s">
        <v>532</v>
      </c>
    </row>
    <row r="157" spans="1:55" hidden="1" outlineLevel="1" x14ac:dyDescent="0.2">
      <c r="A157" s="6" t="s">
        <v>2132</v>
      </c>
      <c r="B157" s="5" t="s">
        <v>1100</v>
      </c>
      <c r="C157" s="1">
        <f t="shared" si="48"/>
        <v>36206</v>
      </c>
      <c r="D157" s="7">
        <f>RANK(N157,(N157:P157,Q157:AJ157))</f>
        <v>1</v>
      </c>
      <c r="E157" s="7">
        <f>RANK(O157,(N157:P157,Q157:AJ157))</f>
        <v>2</v>
      </c>
      <c r="F157" s="7">
        <f>IF(P157&gt;0,RANK(P157,(N157:P157,Q157:AJ157)),0)</f>
        <v>3</v>
      </c>
      <c r="G157" s="1">
        <f t="shared" si="49"/>
        <v>5549</v>
      </c>
      <c r="H157" s="2">
        <f t="shared" si="37"/>
        <v>0.15326189029442633</v>
      </c>
      <c r="I157" s="2"/>
      <c r="J157" s="2">
        <f t="shared" si="50"/>
        <v>0.53060266254212007</v>
      </c>
      <c r="K157" s="2">
        <f t="shared" si="51"/>
        <v>0.37734077224769375</v>
      </c>
      <c r="L157" s="2">
        <f t="shared" si="52"/>
        <v>7.6479036623764013E-2</v>
      </c>
      <c r="M157" s="2">
        <f t="shared" si="53"/>
        <v>1.5577528586422168E-2</v>
      </c>
      <c r="N157" s="1">
        <v>19211</v>
      </c>
      <c r="O157" s="1">
        <v>13662</v>
      </c>
      <c r="P157" s="1">
        <v>2769</v>
      </c>
      <c r="Q157" s="1">
        <v>162</v>
      </c>
      <c r="R157" s="1">
        <v>132</v>
      </c>
      <c r="S157" s="1">
        <v>70</v>
      </c>
      <c r="T157" s="1">
        <v>39</v>
      </c>
      <c r="U157" s="1">
        <v>18</v>
      </c>
      <c r="X157" s="1">
        <v>29</v>
      </c>
      <c r="AB157" s="1">
        <v>27</v>
      </c>
      <c r="AE157" s="1">
        <v>40</v>
      </c>
      <c r="AG157" s="1">
        <v>24</v>
      </c>
      <c r="AI157" s="1">
        <v>23</v>
      </c>
      <c r="AL157" s="7">
        <f>IF(Q157&gt;0,RANK(Q157,(N157:P157,Q157:AJ157)),0)</f>
        <v>4</v>
      </c>
      <c r="AM157" s="7">
        <f>IF(R157&gt;0,RANK(R157,(N157:P157,Q157:AJ157)),0)</f>
        <v>5</v>
      </c>
      <c r="AN157" s="7">
        <f>IF(S157&gt;0,RANK(S157,(N157:P157,Q157:AJ157)),0)</f>
        <v>6</v>
      </c>
      <c r="AO157" s="7">
        <f>IF(T157&gt;0,RANK(T157,(N157:P157,Q157:AJ157)),0)</f>
        <v>8</v>
      </c>
      <c r="AP157" s="2">
        <f t="shared" si="54"/>
        <v>4.474396508865934E-3</v>
      </c>
      <c r="AQ157" s="2">
        <f t="shared" si="55"/>
        <v>3.6458045627796496E-3</v>
      </c>
      <c r="AR157" s="2">
        <f t="shared" si="56"/>
        <v>1.9333812075346627E-3</v>
      </c>
      <c r="AS157" s="2">
        <f t="shared" si="57"/>
        <v>1.0771695299121693E-3</v>
      </c>
      <c r="AU157" s="6" t="s">
        <v>2132</v>
      </c>
      <c r="AV157" s="5" t="s">
        <v>1100</v>
      </c>
      <c r="AW157">
        <v>4</v>
      </c>
      <c r="AY157" s="130">
        <v>5</v>
      </c>
      <c r="AZ157" s="131">
        <v>51</v>
      </c>
      <c r="BA157" s="132">
        <f t="shared" si="58"/>
        <v>5051</v>
      </c>
      <c r="BC157" s="7" t="s">
        <v>532</v>
      </c>
    </row>
    <row r="158" spans="1:55" hidden="1" outlineLevel="1" x14ac:dyDescent="0.2">
      <c r="A158" s="6" t="s">
        <v>1019</v>
      </c>
      <c r="B158" s="5" t="s">
        <v>1100</v>
      </c>
      <c r="C158" s="1">
        <f t="shared" si="48"/>
        <v>5536</v>
      </c>
      <c r="D158" s="7">
        <f>RANK(N158,(N158:P158,Q158:AJ158))</f>
        <v>1</v>
      </c>
      <c r="E158" s="7">
        <f>RANK(O158,(N158:P158,Q158:AJ158))</f>
        <v>2</v>
      </c>
      <c r="F158" s="7">
        <f>IF(P158&gt;0,RANK(P158,(N158:P158,Q158:AJ158)),0)</f>
        <v>3</v>
      </c>
      <c r="G158" s="1">
        <f t="shared" si="49"/>
        <v>1023</v>
      </c>
      <c r="H158" s="2">
        <f t="shared" si="37"/>
        <v>0.18479046242774566</v>
      </c>
      <c r="I158" s="2"/>
      <c r="J158" s="2">
        <f t="shared" si="50"/>
        <v>0.53251445086705207</v>
      </c>
      <c r="K158" s="2">
        <f t="shared" si="51"/>
        <v>0.34772398843930635</v>
      </c>
      <c r="L158" s="2">
        <f t="shared" si="52"/>
        <v>0.10061416184971098</v>
      </c>
      <c r="M158" s="2">
        <f t="shared" si="53"/>
        <v>1.9147398843930602E-2</v>
      </c>
      <c r="N158" s="1">
        <v>2948</v>
      </c>
      <c r="O158" s="1">
        <v>1925</v>
      </c>
      <c r="P158" s="1">
        <v>557</v>
      </c>
      <c r="Q158" s="1">
        <v>29</v>
      </c>
      <c r="R158" s="1">
        <v>24</v>
      </c>
      <c r="S158" s="1">
        <v>11</v>
      </c>
      <c r="T158" s="1">
        <v>6</v>
      </c>
      <c r="U158" s="1">
        <v>4</v>
      </c>
      <c r="X158" s="1">
        <v>5</v>
      </c>
      <c r="AB158" s="1">
        <v>7</v>
      </c>
      <c r="AE158" s="1">
        <v>3</v>
      </c>
      <c r="AG158" s="1">
        <v>13</v>
      </c>
      <c r="AI158" s="1">
        <v>4</v>
      </c>
      <c r="AL158" s="7">
        <f>IF(Q158&gt;0,RANK(Q158,(N158:P158,Q158:AJ158)),0)</f>
        <v>4</v>
      </c>
      <c r="AM158" s="7">
        <f>IF(R158&gt;0,RANK(R158,(N158:P158,Q158:AJ158)),0)</f>
        <v>5</v>
      </c>
      <c r="AN158" s="7">
        <f>IF(S158&gt;0,RANK(S158,(N158:P158,Q158:AJ158)),0)</f>
        <v>7</v>
      </c>
      <c r="AO158" s="7">
        <f>IF(T158&gt;0,RANK(T158,(N158:P158,Q158:AJ158)),0)</f>
        <v>9</v>
      </c>
      <c r="AP158" s="2">
        <f t="shared" si="54"/>
        <v>5.2384393063583815E-3</v>
      </c>
      <c r="AQ158" s="2">
        <f t="shared" si="55"/>
        <v>4.335260115606936E-3</v>
      </c>
      <c r="AR158" s="2">
        <f t="shared" si="56"/>
        <v>1.9869942196531791E-3</v>
      </c>
      <c r="AS158" s="2">
        <f t="shared" si="57"/>
        <v>1.083815028901734E-3</v>
      </c>
      <c r="AU158" s="6" t="s">
        <v>1019</v>
      </c>
      <c r="AV158" s="5" t="s">
        <v>1100</v>
      </c>
      <c r="AW158">
        <v>4</v>
      </c>
      <c r="AY158" s="130">
        <v>5</v>
      </c>
      <c r="AZ158" s="131">
        <v>53</v>
      </c>
      <c r="BA158" s="132">
        <f t="shared" si="58"/>
        <v>5053</v>
      </c>
      <c r="BC158" s="7" t="s">
        <v>532</v>
      </c>
    </row>
    <row r="159" spans="1:55" hidden="1" outlineLevel="1" x14ac:dyDescent="0.2">
      <c r="A159" s="6" t="s">
        <v>1796</v>
      </c>
      <c r="B159" s="5" t="s">
        <v>1100</v>
      </c>
      <c r="C159" s="1">
        <f t="shared" si="48"/>
        <v>11495</v>
      </c>
      <c r="D159" s="7">
        <f>RANK(N159,(N159:P159,Q159:AJ159))</f>
        <v>1</v>
      </c>
      <c r="E159" s="7">
        <f>RANK(O159,(N159:P159,Q159:AJ159))</f>
        <v>2</v>
      </c>
      <c r="F159" s="7">
        <f>IF(P159&gt;0,RANK(P159,(N159:P159,Q159:AJ159)),0)</f>
        <v>3</v>
      </c>
      <c r="G159" s="1">
        <f t="shared" si="49"/>
        <v>2865</v>
      </c>
      <c r="H159" s="2">
        <f t="shared" si="37"/>
        <v>0.24923879947803393</v>
      </c>
      <c r="I159" s="2"/>
      <c r="J159" s="2">
        <f t="shared" si="50"/>
        <v>0.57607655502392341</v>
      </c>
      <c r="K159" s="2">
        <f t="shared" si="51"/>
        <v>0.32683775554588951</v>
      </c>
      <c r="L159" s="2">
        <f t="shared" si="52"/>
        <v>8.8212266202696829E-2</v>
      </c>
      <c r="M159" s="2">
        <f t="shared" si="53"/>
        <v>8.8734232274902541E-3</v>
      </c>
      <c r="N159" s="1">
        <v>6622</v>
      </c>
      <c r="O159" s="1">
        <v>3757</v>
      </c>
      <c r="P159" s="1">
        <v>1014</v>
      </c>
      <c r="Q159" s="1">
        <v>28</v>
      </c>
      <c r="R159" s="1">
        <v>10</v>
      </c>
      <c r="S159" s="1">
        <v>21</v>
      </c>
      <c r="T159" s="1">
        <v>5</v>
      </c>
      <c r="U159" s="1">
        <v>8</v>
      </c>
      <c r="X159" s="1">
        <v>5</v>
      </c>
      <c r="AB159" s="1">
        <v>11</v>
      </c>
      <c r="AE159" s="1">
        <v>2</v>
      </c>
      <c r="AG159" s="1">
        <v>10</v>
      </c>
      <c r="AI159" s="1">
        <v>2</v>
      </c>
      <c r="AL159" s="7">
        <f>IF(Q159&gt;0,RANK(Q159,(N159:P159,Q159:AJ159)),0)</f>
        <v>4</v>
      </c>
      <c r="AM159" s="7">
        <f>IF(R159&gt;0,RANK(R159,(N159:P159,Q159:AJ159)),0)</f>
        <v>7</v>
      </c>
      <c r="AN159" s="7">
        <f>IF(S159&gt;0,RANK(S159,(N159:P159,Q159:AJ159)),0)</f>
        <v>5</v>
      </c>
      <c r="AO159" s="7">
        <f>IF(T159&gt;0,RANK(T159,(N159:P159,Q159:AJ159)),0)</f>
        <v>10</v>
      </c>
      <c r="AP159" s="2">
        <f t="shared" si="54"/>
        <v>2.4358416702914311E-3</v>
      </c>
      <c r="AQ159" s="2">
        <f t="shared" si="55"/>
        <v>8.6994345367551109E-4</v>
      </c>
      <c r="AR159" s="2">
        <f t="shared" si="56"/>
        <v>1.8268812527185733E-3</v>
      </c>
      <c r="AS159" s="2">
        <f t="shared" si="57"/>
        <v>4.3497172683775554E-4</v>
      </c>
      <c r="AU159" s="6" t="s">
        <v>1796</v>
      </c>
      <c r="AV159" s="5" t="s">
        <v>1100</v>
      </c>
      <c r="AW159">
        <v>1</v>
      </c>
      <c r="AY159" s="130">
        <v>5</v>
      </c>
      <c r="AZ159" s="131">
        <v>55</v>
      </c>
      <c r="BA159" s="132">
        <f t="shared" si="58"/>
        <v>5055</v>
      </c>
      <c r="BC159" s="7" t="s">
        <v>532</v>
      </c>
    </row>
    <row r="160" spans="1:55" hidden="1" outlineLevel="1" x14ac:dyDescent="0.2">
      <c r="A160" s="6" t="s">
        <v>967</v>
      </c>
      <c r="B160" s="5" t="s">
        <v>1100</v>
      </c>
      <c r="C160" s="1">
        <f t="shared" si="48"/>
        <v>7551</v>
      </c>
      <c r="D160" s="7">
        <f>RANK(N160,(N160:P160,Q160:AJ160))</f>
        <v>1</v>
      </c>
      <c r="E160" s="7">
        <f>RANK(O160,(N160:P160,Q160:AJ160))</f>
        <v>2</v>
      </c>
      <c r="F160" s="7">
        <f>IF(P160&gt;0,RANK(P160,(N160:P160,Q160:AJ160)),0)</f>
        <v>3</v>
      </c>
      <c r="G160" s="1">
        <f t="shared" si="49"/>
        <v>2962</v>
      </c>
      <c r="H160" s="2">
        <f t="shared" si="37"/>
        <v>0.39226592504304064</v>
      </c>
      <c r="I160" s="2"/>
      <c r="J160" s="2">
        <f t="shared" si="50"/>
        <v>0.65991259435836314</v>
      </c>
      <c r="K160" s="2">
        <f t="shared" si="51"/>
        <v>0.26764666931532249</v>
      </c>
      <c r="L160" s="2">
        <f t="shared" si="52"/>
        <v>6.6348827969805318E-2</v>
      </c>
      <c r="M160" s="2">
        <f t="shared" si="53"/>
        <v>6.0919083565090515E-3</v>
      </c>
      <c r="N160" s="1">
        <v>4983</v>
      </c>
      <c r="O160" s="1">
        <v>2021</v>
      </c>
      <c r="P160" s="1">
        <v>501</v>
      </c>
      <c r="Q160" s="1">
        <v>12</v>
      </c>
      <c r="R160" s="1">
        <v>9</v>
      </c>
      <c r="S160" s="1">
        <v>10</v>
      </c>
      <c r="T160" s="1">
        <v>4</v>
      </c>
      <c r="U160" s="1">
        <v>4</v>
      </c>
      <c r="X160" s="1">
        <v>2</v>
      </c>
      <c r="AB160" s="1">
        <v>0</v>
      </c>
      <c r="AE160" s="1">
        <v>0</v>
      </c>
      <c r="AG160" s="1">
        <v>1</v>
      </c>
      <c r="AI160" s="1">
        <v>4</v>
      </c>
      <c r="AL160" s="7">
        <f>IF(Q160&gt;0,RANK(Q160,(N160:P160,Q160:AJ160)),0)</f>
        <v>4</v>
      </c>
      <c r="AM160" s="7">
        <f>IF(R160&gt;0,RANK(R160,(N160:P160,Q160:AJ160)),0)</f>
        <v>6</v>
      </c>
      <c r="AN160" s="7">
        <f>IF(S160&gt;0,RANK(S160,(N160:P160,Q160:AJ160)),0)</f>
        <v>5</v>
      </c>
      <c r="AO160" s="7">
        <f>IF(T160&gt;0,RANK(T160,(N160:P160,Q160:AJ160)),0)</f>
        <v>7</v>
      </c>
      <c r="AP160" s="2">
        <f t="shared" si="54"/>
        <v>1.5891934843067143E-3</v>
      </c>
      <c r="AQ160" s="2">
        <f t="shared" si="55"/>
        <v>1.1918951132300357E-3</v>
      </c>
      <c r="AR160" s="2">
        <f t="shared" si="56"/>
        <v>1.3243279035889286E-3</v>
      </c>
      <c r="AS160" s="2">
        <f t="shared" si="57"/>
        <v>5.2973116143557148E-4</v>
      </c>
      <c r="AU160" s="6" t="s">
        <v>967</v>
      </c>
      <c r="AV160" s="5" t="s">
        <v>1100</v>
      </c>
      <c r="AW160">
        <v>4</v>
      </c>
      <c r="AY160" s="130">
        <v>5</v>
      </c>
      <c r="AZ160" s="131">
        <v>57</v>
      </c>
      <c r="BA160" s="132">
        <f t="shared" si="58"/>
        <v>5057</v>
      </c>
      <c r="BC160" s="7" t="s">
        <v>532</v>
      </c>
    </row>
    <row r="161" spans="1:55" hidden="1" outlineLevel="1" x14ac:dyDescent="0.2">
      <c r="A161" s="6" t="s">
        <v>2698</v>
      </c>
      <c r="B161" s="5" t="s">
        <v>1100</v>
      </c>
      <c r="C161" s="1">
        <f t="shared" si="48"/>
        <v>10155</v>
      </c>
      <c r="D161" s="7">
        <f>RANK(N161,(N161:P161,Q161:AJ161))</f>
        <v>1</v>
      </c>
      <c r="E161" s="7">
        <f>RANK(O161,(N161:P161,Q161:AJ161))</f>
        <v>2</v>
      </c>
      <c r="F161" s="7">
        <f>IF(P161&gt;0,RANK(P161,(N161:P161,Q161:AJ161)),0)</f>
        <v>3</v>
      </c>
      <c r="G161" s="1">
        <f t="shared" si="49"/>
        <v>3138</v>
      </c>
      <c r="H161" s="2">
        <f t="shared" si="37"/>
        <v>0.30901033973412112</v>
      </c>
      <c r="I161" s="2"/>
      <c r="J161" s="2">
        <f t="shared" si="50"/>
        <v>0.5910388970950271</v>
      </c>
      <c r="K161" s="2">
        <f t="shared" si="51"/>
        <v>0.28202855736090598</v>
      </c>
      <c r="L161" s="2">
        <f t="shared" si="52"/>
        <v>0.11058591826686362</v>
      </c>
      <c r="M161" s="2">
        <f t="shared" si="53"/>
        <v>1.6346627277203291E-2</v>
      </c>
      <c r="N161" s="1">
        <v>6002</v>
      </c>
      <c r="O161" s="1">
        <v>2864</v>
      </c>
      <c r="P161" s="1">
        <v>1123</v>
      </c>
      <c r="Q161" s="1">
        <v>67</v>
      </c>
      <c r="R161" s="1">
        <v>35</v>
      </c>
      <c r="S161" s="1">
        <v>23</v>
      </c>
      <c r="T161" s="1">
        <v>2</v>
      </c>
      <c r="U161" s="1">
        <v>12</v>
      </c>
      <c r="X161" s="1">
        <v>3</v>
      </c>
      <c r="AB161" s="1">
        <v>4</v>
      </c>
      <c r="AE161" s="1">
        <v>2</v>
      </c>
      <c r="AG161" s="1">
        <v>7</v>
      </c>
      <c r="AI161" s="1">
        <v>11</v>
      </c>
      <c r="AL161" s="7">
        <f>IF(Q161&gt;0,RANK(Q161,(N161:P161,Q161:AJ161)),0)</f>
        <v>4</v>
      </c>
      <c r="AM161" s="7">
        <f>IF(R161&gt;0,RANK(R161,(N161:P161,Q161:AJ161)),0)</f>
        <v>5</v>
      </c>
      <c r="AN161" s="7">
        <f>IF(S161&gt;0,RANK(S161,(N161:P161,Q161:AJ161)),0)</f>
        <v>6</v>
      </c>
      <c r="AO161" s="7">
        <f>IF(T161&gt;0,RANK(T161,(N161:P161,Q161:AJ161)),0)</f>
        <v>12</v>
      </c>
      <c r="AP161" s="2">
        <f t="shared" si="54"/>
        <v>6.5977351058591829E-3</v>
      </c>
      <c r="AQ161" s="2">
        <f t="shared" si="55"/>
        <v>3.4465780403741997E-3</v>
      </c>
      <c r="AR161" s="2">
        <f t="shared" si="56"/>
        <v>2.2648941408173313E-3</v>
      </c>
      <c r="AS161" s="2">
        <f t="shared" si="57"/>
        <v>1.9694731659281143E-4</v>
      </c>
      <c r="AU161" s="6" t="s">
        <v>2698</v>
      </c>
      <c r="AV161" s="5" t="s">
        <v>1100</v>
      </c>
      <c r="AW161">
        <v>4</v>
      </c>
      <c r="AY161" s="130">
        <v>5</v>
      </c>
      <c r="AZ161" s="131">
        <v>59</v>
      </c>
      <c r="BA161" s="132">
        <f t="shared" si="58"/>
        <v>5059</v>
      </c>
      <c r="BC161" s="7" t="s">
        <v>532</v>
      </c>
    </row>
    <row r="162" spans="1:55" hidden="1" outlineLevel="1" x14ac:dyDescent="0.2">
      <c r="A162" s="6" t="s">
        <v>1675</v>
      </c>
      <c r="B162" s="5" t="s">
        <v>1100</v>
      </c>
      <c r="C162" s="1">
        <f t="shared" si="48"/>
        <v>4632</v>
      </c>
      <c r="D162" s="7">
        <f>RANK(N162,(N162:P162,Q162:AJ162))</f>
        <v>1</v>
      </c>
      <c r="E162" s="7">
        <f>RANK(O162,(N162:P162,Q162:AJ162))</f>
        <v>2</v>
      </c>
      <c r="F162" s="7">
        <f>IF(P162&gt;0,RANK(P162,(N162:P162,Q162:AJ162)),0)</f>
        <v>3</v>
      </c>
      <c r="G162" s="1">
        <f t="shared" si="49"/>
        <v>1263</v>
      </c>
      <c r="H162" s="2">
        <f t="shared" si="37"/>
        <v>0.27266839378238344</v>
      </c>
      <c r="I162" s="2"/>
      <c r="J162" s="2">
        <f t="shared" si="50"/>
        <v>0.59175302245250427</v>
      </c>
      <c r="K162" s="2">
        <f t="shared" si="51"/>
        <v>0.31908462867012088</v>
      </c>
      <c r="L162" s="2">
        <f t="shared" si="52"/>
        <v>7.9663212435233166E-2</v>
      </c>
      <c r="M162" s="2">
        <f t="shared" si="53"/>
        <v>9.4991364421416757E-3</v>
      </c>
      <c r="N162" s="1">
        <v>2741</v>
      </c>
      <c r="O162" s="1">
        <v>1478</v>
      </c>
      <c r="P162" s="1">
        <v>369</v>
      </c>
      <c r="Q162" s="1">
        <v>10</v>
      </c>
      <c r="R162" s="1">
        <v>7</v>
      </c>
      <c r="S162" s="1">
        <v>10</v>
      </c>
      <c r="T162" s="1">
        <v>2</v>
      </c>
      <c r="U162" s="1">
        <v>5</v>
      </c>
      <c r="X162" s="1">
        <v>5</v>
      </c>
      <c r="AB162" s="1">
        <v>0</v>
      </c>
      <c r="AE162" s="1">
        <v>1</v>
      </c>
      <c r="AG162" s="1">
        <v>1</v>
      </c>
      <c r="AI162" s="1">
        <v>3</v>
      </c>
      <c r="AL162" s="7">
        <f>IF(Q162&gt;0,RANK(Q162,(N162:P162,Q162:AJ162)),0)</f>
        <v>4</v>
      </c>
      <c r="AM162" s="7">
        <f>IF(R162&gt;0,RANK(R162,(N162:P162,Q162:AJ162)),0)</f>
        <v>6</v>
      </c>
      <c r="AN162" s="7">
        <f>IF(S162&gt;0,RANK(S162,(N162:P162,Q162:AJ162)),0)</f>
        <v>4</v>
      </c>
      <c r="AO162" s="7">
        <f>IF(T162&gt;0,RANK(T162,(N162:P162,Q162:AJ162)),0)</f>
        <v>10</v>
      </c>
      <c r="AP162" s="2">
        <f t="shared" si="54"/>
        <v>2.1588946459412781E-3</v>
      </c>
      <c r="AQ162" s="2">
        <f t="shared" si="55"/>
        <v>1.5112262521588947E-3</v>
      </c>
      <c r="AR162" s="2">
        <f t="shared" si="56"/>
        <v>2.1588946459412781E-3</v>
      </c>
      <c r="AS162" s="2">
        <f t="shared" si="57"/>
        <v>4.3177892918825559E-4</v>
      </c>
      <c r="AU162" s="6" t="s">
        <v>1675</v>
      </c>
      <c r="AV162" s="5" t="s">
        <v>1100</v>
      </c>
      <c r="AW162">
        <v>4</v>
      </c>
      <c r="AY162" s="130">
        <v>5</v>
      </c>
      <c r="AZ162" s="131">
        <v>61</v>
      </c>
      <c r="BA162" s="132">
        <f t="shared" si="58"/>
        <v>5061</v>
      </c>
      <c r="BC162" s="7" t="s">
        <v>532</v>
      </c>
    </row>
    <row r="163" spans="1:55" hidden="1" outlineLevel="1" x14ac:dyDescent="0.2">
      <c r="A163" s="6" t="s">
        <v>753</v>
      </c>
      <c r="B163" s="5" t="s">
        <v>1100</v>
      </c>
      <c r="C163" s="1">
        <f t="shared" si="48"/>
        <v>11628</v>
      </c>
      <c r="D163" s="7">
        <f>RANK(N163,(N163:P163,Q163:AJ163))</f>
        <v>1</v>
      </c>
      <c r="E163" s="7">
        <f>RANK(O163,(N163:P163,Q163:AJ163))</f>
        <v>2</v>
      </c>
      <c r="F163" s="7">
        <f>IF(P163&gt;0,RANK(P163,(N163:P163,Q163:AJ163)),0)</f>
        <v>3</v>
      </c>
      <c r="G163" s="1">
        <f t="shared" si="49"/>
        <v>2219</v>
      </c>
      <c r="H163" s="2">
        <f t="shared" si="37"/>
        <v>0.19083247334021328</v>
      </c>
      <c r="I163" s="2"/>
      <c r="J163" s="2">
        <f t="shared" si="50"/>
        <v>0.5366357069143447</v>
      </c>
      <c r="K163" s="2">
        <f t="shared" si="51"/>
        <v>0.3458032335741314</v>
      </c>
      <c r="L163" s="2">
        <f t="shared" si="52"/>
        <v>9.6835225318197451E-2</v>
      </c>
      <c r="M163" s="2">
        <f t="shared" si="53"/>
        <v>2.0725834193326451E-2</v>
      </c>
      <c r="N163" s="1">
        <v>6240</v>
      </c>
      <c r="O163" s="1">
        <v>4021</v>
      </c>
      <c r="P163" s="1">
        <v>1126</v>
      </c>
      <c r="Q163" s="1">
        <v>43</v>
      </c>
      <c r="R163" s="1">
        <v>132</v>
      </c>
      <c r="S163" s="1">
        <v>19</v>
      </c>
      <c r="T163" s="1">
        <v>6</v>
      </c>
      <c r="U163" s="1">
        <v>7</v>
      </c>
      <c r="X163" s="1">
        <v>11</v>
      </c>
      <c r="AB163" s="1">
        <v>6</v>
      </c>
      <c r="AE163" s="1">
        <v>7</v>
      </c>
      <c r="AG163" s="1">
        <v>4</v>
      </c>
      <c r="AI163" s="1">
        <v>6</v>
      </c>
      <c r="AL163" s="7">
        <f>IF(Q163&gt;0,RANK(Q163,(N163:P163,Q163:AJ163)),0)</f>
        <v>5</v>
      </c>
      <c r="AM163" s="7">
        <f>IF(R163&gt;0,RANK(R163,(N163:P163,Q163:AJ163)),0)</f>
        <v>4</v>
      </c>
      <c r="AN163" s="7">
        <f>IF(S163&gt;0,RANK(S163,(N163:P163,Q163:AJ163)),0)</f>
        <v>6</v>
      </c>
      <c r="AO163" s="7">
        <f>IF(T163&gt;0,RANK(T163,(N163:P163,Q163:AJ163)),0)</f>
        <v>10</v>
      </c>
      <c r="AP163" s="2">
        <f t="shared" si="54"/>
        <v>3.6979704162366702E-3</v>
      </c>
      <c r="AQ163" s="2">
        <f t="shared" si="55"/>
        <v>1.1351909184726523E-2</v>
      </c>
      <c r="AR163" s="2">
        <f t="shared" si="56"/>
        <v>1.6339869281045752E-3</v>
      </c>
      <c r="AS163" s="2">
        <f t="shared" si="57"/>
        <v>5.1599587203302369E-4</v>
      </c>
      <c r="AU163" s="6" t="s">
        <v>753</v>
      </c>
      <c r="AV163" s="5" t="s">
        <v>1100</v>
      </c>
      <c r="AW163">
        <v>1</v>
      </c>
      <c r="AY163" s="130">
        <v>5</v>
      </c>
      <c r="AZ163" s="131">
        <v>63</v>
      </c>
      <c r="BA163" s="132">
        <f t="shared" si="58"/>
        <v>5063</v>
      </c>
      <c r="BC163" s="7" t="s">
        <v>532</v>
      </c>
    </row>
    <row r="164" spans="1:55" hidden="1" outlineLevel="1" x14ac:dyDescent="0.2">
      <c r="A164" s="6" t="s">
        <v>352</v>
      </c>
      <c r="B164" s="5" t="s">
        <v>1100</v>
      </c>
      <c r="C164" s="1">
        <f t="shared" ref="C164:C195" si="59">SUM(N164:AJ164)</f>
        <v>5113</v>
      </c>
      <c r="D164" s="7">
        <f>RANK(N164,(N164:P164,Q164:AJ164))</f>
        <v>1</v>
      </c>
      <c r="E164" s="7">
        <f>RANK(O164,(N164:P164,Q164:AJ164))</f>
        <v>2</v>
      </c>
      <c r="F164" s="7">
        <f>IF(P164&gt;0,RANK(P164,(N164:P164,Q164:AJ164)),0)</f>
        <v>3</v>
      </c>
      <c r="G164" s="1">
        <f t="shared" ref="G164:G195" si="60">MAX(N164:P164)-LARGE(N164:P164,2)</f>
        <v>1140</v>
      </c>
      <c r="H164" s="2">
        <f t="shared" si="37"/>
        <v>0.22296107960101702</v>
      </c>
      <c r="I164" s="2"/>
      <c r="J164" s="2">
        <f t="shared" ref="J164:J195" si="61">IF($C164=0,"-",N164/$C164)</f>
        <v>0.55114414238216314</v>
      </c>
      <c r="K164" s="2">
        <f t="shared" ref="K164:K195" si="62">IF($C164=0,"-",O164/$C164)</f>
        <v>0.32818306278114612</v>
      </c>
      <c r="L164" s="2">
        <f t="shared" ref="L164:L195" si="63">IF($C164=0,"-",P164/$C164)</f>
        <v>0.10580872286328966</v>
      </c>
      <c r="M164" s="2">
        <f t="shared" ref="M164:M195" si="64">IF(C164=0,"-",(1-J164-K164-L164))</f>
        <v>1.4864071973401088E-2</v>
      </c>
      <c r="N164" s="1">
        <v>2818</v>
      </c>
      <c r="O164" s="1">
        <v>1678</v>
      </c>
      <c r="P164" s="1">
        <v>541</v>
      </c>
      <c r="Q164" s="1">
        <v>19</v>
      </c>
      <c r="R164" s="1">
        <v>19</v>
      </c>
      <c r="S164" s="1">
        <v>12</v>
      </c>
      <c r="T164" s="1">
        <v>4</v>
      </c>
      <c r="U164" s="1">
        <v>4</v>
      </c>
      <c r="X164" s="1">
        <v>6</v>
      </c>
      <c r="AB164" s="1">
        <v>0</v>
      </c>
      <c r="AE164" s="1">
        <v>1</v>
      </c>
      <c r="AG164" s="1">
        <v>9</v>
      </c>
      <c r="AI164" s="1">
        <v>2</v>
      </c>
      <c r="AL164" s="7">
        <f>IF(Q164&gt;0,RANK(Q164,(N164:P164,Q164:AJ164)),0)</f>
        <v>4</v>
      </c>
      <c r="AM164" s="7">
        <f>IF(R164&gt;0,RANK(R164,(N164:P164,Q164:AJ164)),0)</f>
        <v>4</v>
      </c>
      <c r="AN164" s="7">
        <f>IF(S164&gt;0,RANK(S164,(N164:P164,Q164:AJ164)),0)</f>
        <v>6</v>
      </c>
      <c r="AO164" s="7">
        <f>IF(T164&gt;0,RANK(T164,(N164:P164,Q164:AJ164)),0)</f>
        <v>9</v>
      </c>
      <c r="AP164" s="2">
        <f t="shared" ref="AP164:AP195" si="65">IF($C164=0,"-",Q164/$C164)</f>
        <v>3.7160179933502834E-3</v>
      </c>
      <c r="AQ164" s="2">
        <f t="shared" ref="AQ164:AQ195" si="66">IF($C164=0,"-",R164/$C164)</f>
        <v>3.7160179933502834E-3</v>
      </c>
      <c r="AR164" s="2">
        <f t="shared" ref="AR164:AR195" si="67">IF($C164=0,"-",S164/$C164)</f>
        <v>2.3469587326422842E-3</v>
      </c>
      <c r="AS164" s="2">
        <f t="shared" ref="AS164:AS195" si="68">IF($C164=0,"-",T164/$C164)</f>
        <v>7.8231957754742814E-4</v>
      </c>
      <c r="AU164" s="6" t="s">
        <v>352</v>
      </c>
      <c r="AV164" s="5" t="s">
        <v>1100</v>
      </c>
      <c r="AW164">
        <v>1</v>
      </c>
      <c r="AY164" s="130">
        <v>5</v>
      </c>
      <c r="AZ164" s="131">
        <v>65</v>
      </c>
      <c r="BA164" s="132">
        <f t="shared" si="58"/>
        <v>5065</v>
      </c>
      <c r="BC164" s="7" t="s">
        <v>532</v>
      </c>
    </row>
    <row r="165" spans="1:55" hidden="1" outlineLevel="1" x14ac:dyDescent="0.2">
      <c r="A165" s="6" t="s">
        <v>1913</v>
      </c>
      <c r="B165" s="5" t="s">
        <v>1100</v>
      </c>
      <c r="C165" s="1">
        <f t="shared" si="59"/>
        <v>6500</v>
      </c>
      <c r="D165" s="7">
        <f>RANK(N165,(N165:P165,Q165:AJ165))</f>
        <v>1</v>
      </c>
      <c r="E165" s="7">
        <f>RANK(O165,(N165:P165,Q165:AJ165))</f>
        <v>2</v>
      </c>
      <c r="F165" s="7">
        <f>IF(P165&gt;0,RANK(P165,(N165:P165,Q165:AJ165)),0)</f>
        <v>3</v>
      </c>
      <c r="G165" s="1">
        <f t="shared" si="60"/>
        <v>2779</v>
      </c>
      <c r="H165" s="2">
        <f t="shared" si="37"/>
        <v>0.42753846153846153</v>
      </c>
      <c r="I165" s="2"/>
      <c r="J165" s="2">
        <f t="shared" si="61"/>
        <v>0.6621538461538462</v>
      </c>
      <c r="K165" s="2">
        <f t="shared" si="62"/>
        <v>0.23461538461538461</v>
      </c>
      <c r="L165" s="2">
        <f t="shared" si="63"/>
        <v>9.4E-2</v>
      </c>
      <c r="M165" s="2">
        <f t="shared" si="64"/>
        <v>9.2307692307691813E-3</v>
      </c>
      <c r="N165" s="1">
        <v>4304</v>
      </c>
      <c r="O165" s="1">
        <v>1525</v>
      </c>
      <c r="P165" s="1">
        <v>611</v>
      </c>
      <c r="Q165" s="1">
        <v>11</v>
      </c>
      <c r="R165" s="1">
        <v>10</v>
      </c>
      <c r="S165" s="1">
        <v>22</v>
      </c>
      <c r="T165" s="1">
        <v>3</v>
      </c>
      <c r="U165" s="1">
        <v>1</v>
      </c>
      <c r="X165" s="1">
        <v>1</v>
      </c>
      <c r="AB165" s="1">
        <v>4</v>
      </c>
      <c r="AE165" s="1">
        <v>5</v>
      </c>
      <c r="AG165" s="1">
        <v>2</v>
      </c>
      <c r="AI165" s="1">
        <v>1</v>
      </c>
      <c r="AL165" s="7">
        <f>IF(Q165&gt;0,RANK(Q165,(N165:P165,Q165:AJ165)),0)</f>
        <v>5</v>
      </c>
      <c r="AM165" s="7">
        <f>IF(R165&gt;0,RANK(R165,(N165:P165,Q165:AJ165)),0)</f>
        <v>6</v>
      </c>
      <c r="AN165" s="7">
        <f>IF(S165&gt;0,RANK(S165,(N165:P165,Q165:AJ165)),0)</f>
        <v>4</v>
      </c>
      <c r="AO165" s="7">
        <f>IF(T165&gt;0,RANK(T165,(N165:P165,Q165:AJ165)),0)</f>
        <v>9</v>
      </c>
      <c r="AP165" s="2">
        <f t="shared" si="65"/>
        <v>1.6923076923076924E-3</v>
      </c>
      <c r="AQ165" s="2">
        <f t="shared" si="66"/>
        <v>1.5384615384615385E-3</v>
      </c>
      <c r="AR165" s="2">
        <f t="shared" si="67"/>
        <v>3.3846153846153848E-3</v>
      </c>
      <c r="AS165" s="2">
        <f t="shared" si="68"/>
        <v>4.6153846153846153E-4</v>
      </c>
      <c r="AU165" s="6" t="s">
        <v>1913</v>
      </c>
      <c r="AV165" s="5" t="s">
        <v>1100</v>
      </c>
      <c r="AW165">
        <v>1</v>
      </c>
      <c r="AY165" s="130">
        <v>5</v>
      </c>
      <c r="AZ165" s="131">
        <v>67</v>
      </c>
      <c r="BA165" s="132">
        <f t="shared" si="58"/>
        <v>5067</v>
      </c>
      <c r="BC165" s="7" t="s">
        <v>532</v>
      </c>
    </row>
    <row r="166" spans="1:55" hidden="1" outlineLevel="1" x14ac:dyDescent="0.2">
      <c r="A166" s="6" t="s">
        <v>1884</v>
      </c>
      <c r="B166" s="5" t="s">
        <v>1100</v>
      </c>
      <c r="C166" s="1">
        <f t="shared" si="59"/>
        <v>27677</v>
      </c>
      <c r="D166" s="7">
        <f>RANK(N166,(N166:P166,Q166:AJ166))</f>
        <v>1</v>
      </c>
      <c r="E166" s="7">
        <f>RANK(O166,(N166:P166,Q166:AJ166))</f>
        <v>2</v>
      </c>
      <c r="F166" s="7">
        <f>IF(P166&gt;0,RANK(P166,(N166:P166,Q166:AJ166)),0)</f>
        <v>3</v>
      </c>
      <c r="G166" s="1">
        <f t="shared" si="60"/>
        <v>13371</v>
      </c>
      <c r="H166" s="2">
        <f t="shared" si="37"/>
        <v>0.48310871843046571</v>
      </c>
      <c r="I166" s="2"/>
      <c r="J166" s="2">
        <f t="shared" si="61"/>
        <v>0.71181847743613835</v>
      </c>
      <c r="K166" s="2">
        <f t="shared" si="62"/>
        <v>0.22870975900567259</v>
      </c>
      <c r="L166" s="2">
        <f t="shared" si="63"/>
        <v>4.6392311305416052E-2</v>
      </c>
      <c r="M166" s="2">
        <f t="shared" si="64"/>
        <v>1.3079452252773009E-2</v>
      </c>
      <c r="N166" s="1">
        <v>19701</v>
      </c>
      <c r="O166" s="1">
        <v>6330</v>
      </c>
      <c r="P166" s="1">
        <v>1284</v>
      </c>
      <c r="Q166" s="1">
        <v>50</v>
      </c>
      <c r="R166" s="1">
        <v>42</v>
      </c>
      <c r="S166" s="1">
        <v>65</v>
      </c>
      <c r="T166" s="1">
        <v>17</v>
      </c>
      <c r="U166" s="1">
        <v>24</v>
      </c>
      <c r="X166" s="1">
        <v>25</v>
      </c>
      <c r="AB166" s="1">
        <v>27</v>
      </c>
      <c r="AE166" s="1">
        <v>16</v>
      </c>
      <c r="AG166" s="1">
        <v>34</v>
      </c>
      <c r="AI166" s="1">
        <v>62</v>
      </c>
      <c r="AL166" s="7">
        <f>IF(Q166&gt;0,RANK(Q166,(N166:P166,Q166:AJ166)),0)</f>
        <v>6</v>
      </c>
      <c r="AM166" s="7">
        <f>IF(R166&gt;0,RANK(R166,(N166:P166,Q166:AJ166)),0)</f>
        <v>7</v>
      </c>
      <c r="AN166" s="7">
        <f>IF(S166&gt;0,RANK(S166,(N166:P166,Q166:AJ166)),0)</f>
        <v>4</v>
      </c>
      <c r="AO166" s="7">
        <f>IF(T166&gt;0,RANK(T166,(N166:P166,Q166:AJ166)),0)</f>
        <v>12</v>
      </c>
      <c r="AP166" s="2">
        <f t="shared" si="65"/>
        <v>1.8065541785598151E-3</v>
      </c>
      <c r="AQ166" s="2">
        <f t="shared" si="66"/>
        <v>1.5175055099902446E-3</v>
      </c>
      <c r="AR166" s="2">
        <f t="shared" si="67"/>
        <v>2.3485204321277596E-3</v>
      </c>
      <c r="AS166" s="2">
        <f t="shared" si="68"/>
        <v>6.1422842071033709E-4</v>
      </c>
      <c r="AU166" s="6" t="s">
        <v>1884</v>
      </c>
      <c r="AV166" s="5" t="s">
        <v>1100</v>
      </c>
      <c r="AW166">
        <v>4</v>
      </c>
      <c r="AY166" s="130">
        <v>5</v>
      </c>
      <c r="AZ166" s="131">
        <v>69</v>
      </c>
      <c r="BA166" s="132">
        <f t="shared" si="58"/>
        <v>5069</v>
      </c>
      <c r="BC166" s="7" t="s">
        <v>532</v>
      </c>
    </row>
    <row r="167" spans="1:55" hidden="1" outlineLevel="1" x14ac:dyDescent="0.2">
      <c r="A167" s="6" t="s">
        <v>2418</v>
      </c>
      <c r="B167" s="5" t="s">
        <v>1100</v>
      </c>
      <c r="C167" s="1">
        <f t="shared" si="59"/>
        <v>6833</v>
      </c>
      <c r="D167" s="7">
        <f>RANK(N167,(N167:P167,Q167:AJ167))</f>
        <v>1</v>
      </c>
      <c r="E167" s="7">
        <f>RANK(O167,(N167:P167,Q167:AJ167))</f>
        <v>2</v>
      </c>
      <c r="F167" s="7">
        <f>IF(P167&gt;0,RANK(P167,(N167:P167,Q167:AJ167)),0)</f>
        <v>3</v>
      </c>
      <c r="G167" s="1">
        <f t="shared" si="60"/>
        <v>1218</v>
      </c>
      <c r="H167" s="2">
        <f t="shared" si="37"/>
        <v>0.17825259768769208</v>
      </c>
      <c r="I167" s="2"/>
      <c r="J167" s="2">
        <f t="shared" si="61"/>
        <v>0.52465973949948774</v>
      </c>
      <c r="K167" s="2">
        <f t="shared" si="62"/>
        <v>0.34640714181179572</v>
      </c>
      <c r="L167" s="2">
        <f t="shared" si="63"/>
        <v>0.11078589199473145</v>
      </c>
      <c r="M167" s="2">
        <f t="shared" si="64"/>
        <v>1.8147226693985094E-2</v>
      </c>
      <c r="N167" s="1">
        <v>3585</v>
      </c>
      <c r="O167" s="1">
        <v>2367</v>
      </c>
      <c r="P167" s="1">
        <v>757</v>
      </c>
      <c r="Q167" s="1">
        <v>36</v>
      </c>
      <c r="R167" s="1">
        <v>18</v>
      </c>
      <c r="S167" s="1">
        <v>20</v>
      </c>
      <c r="T167" s="1">
        <v>1</v>
      </c>
      <c r="U167" s="1">
        <v>13</v>
      </c>
      <c r="X167" s="1">
        <v>16</v>
      </c>
      <c r="AB167" s="1">
        <v>3</v>
      </c>
      <c r="AE167" s="1">
        <v>2</v>
      </c>
      <c r="AG167" s="1">
        <v>9</v>
      </c>
      <c r="AI167" s="1">
        <v>6</v>
      </c>
      <c r="AL167" s="7">
        <f>IF(Q167&gt;0,RANK(Q167,(N167:P167,Q167:AJ167)),0)</f>
        <v>4</v>
      </c>
      <c r="AM167" s="7">
        <f>IF(R167&gt;0,RANK(R167,(N167:P167,Q167:AJ167)),0)</f>
        <v>6</v>
      </c>
      <c r="AN167" s="7">
        <f>IF(S167&gt;0,RANK(S167,(N167:P167,Q167:AJ167)),0)</f>
        <v>5</v>
      </c>
      <c r="AO167" s="7">
        <f>IF(T167&gt;0,RANK(T167,(N167:P167,Q167:AJ167)),0)</f>
        <v>13</v>
      </c>
      <c r="AP167" s="2">
        <f t="shared" si="65"/>
        <v>5.2685496853505046E-3</v>
      </c>
      <c r="AQ167" s="2">
        <f t="shared" si="66"/>
        <v>2.6342748426752523E-3</v>
      </c>
      <c r="AR167" s="2">
        <f t="shared" si="67"/>
        <v>2.926972047416947E-3</v>
      </c>
      <c r="AS167" s="2">
        <f t="shared" si="68"/>
        <v>1.4634860237084735E-4</v>
      </c>
      <c r="AU167" s="6" t="s">
        <v>2418</v>
      </c>
      <c r="AV167" s="5" t="s">
        <v>1100</v>
      </c>
      <c r="AW167">
        <v>3</v>
      </c>
      <c r="AY167" s="130">
        <v>5</v>
      </c>
      <c r="AZ167" s="131">
        <v>71</v>
      </c>
      <c r="BA167" s="132">
        <f t="shared" si="58"/>
        <v>5071</v>
      </c>
      <c r="BC167" s="7" t="s">
        <v>532</v>
      </c>
    </row>
    <row r="168" spans="1:55" hidden="1" outlineLevel="1" x14ac:dyDescent="0.2">
      <c r="A168" s="6" t="s">
        <v>1300</v>
      </c>
      <c r="B168" s="5" t="s">
        <v>1100</v>
      </c>
      <c r="C168" s="1">
        <f t="shared" si="59"/>
        <v>3845</v>
      </c>
      <c r="D168" s="7">
        <f>RANK(N168,(N168:P168,Q168:AJ168))</f>
        <v>1</v>
      </c>
      <c r="E168" s="7">
        <f>RANK(O168,(N168:P168,Q168:AJ168))</f>
        <v>2</v>
      </c>
      <c r="F168" s="7">
        <f>IF(P168&gt;0,RANK(P168,(N168:P168,Q168:AJ168)),0)</f>
        <v>3</v>
      </c>
      <c r="G168" s="1">
        <f t="shared" si="60"/>
        <v>1495</v>
      </c>
      <c r="H168" s="2">
        <f t="shared" si="37"/>
        <v>0.38881664499349805</v>
      </c>
      <c r="I168" s="2"/>
      <c r="J168" s="2">
        <f t="shared" si="61"/>
        <v>0.64135240572171648</v>
      </c>
      <c r="K168" s="2">
        <f t="shared" si="62"/>
        <v>0.25253576072821848</v>
      </c>
      <c r="L168" s="2">
        <f t="shared" si="63"/>
        <v>9.7269180754226262E-2</v>
      </c>
      <c r="M168" s="2">
        <f t="shared" si="64"/>
        <v>8.8426527958387763E-3</v>
      </c>
      <c r="N168" s="1">
        <v>2466</v>
      </c>
      <c r="O168" s="1">
        <v>971</v>
      </c>
      <c r="P168" s="1">
        <v>374</v>
      </c>
      <c r="Q168" s="1">
        <v>11</v>
      </c>
      <c r="R168" s="1">
        <v>5</v>
      </c>
      <c r="S168" s="1">
        <v>4</v>
      </c>
      <c r="T168" s="1">
        <v>4</v>
      </c>
      <c r="U168" s="1">
        <v>4</v>
      </c>
      <c r="X168" s="1">
        <v>2</v>
      </c>
      <c r="AB168" s="1">
        <v>1</v>
      </c>
      <c r="AE168" s="1">
        <v>0</v>
      </c>
      <c r="AG168" s="1">
        <v>1</v>
      </c>
      <c r="AI168" s="1">
        <v>2</v>
      </c>
      <c r="AL168" s="7">
        <f>IF(Q168&gt;0,RANK(Q168,(N168:P168,Q168:AJ168)),0)</f>
        <v>4</v>
      </c>
      <c r="AM168" s="7">
        <f>IF(R168&gt;0,RANK(R168,(N168:P168,Q168:AJ168)),0)</f>
        <v>5</v>
      </c>
      <c r="AN168" s="7">
        <f>IF(S168&gt;0,RANK(S168,(N168:P168,Q168:AJ168)),0)</f>
        <v>6</v>
      </c>
      <c r="AO168" s="7">
        <f>IF(T168&gt;0,RANK(T168,(N168:P168,Q168:AJ168)),0)</f>
        <v>6</v>
      </c>
      <c r="AP168" s="2">
        <f t="shared" si="65"/>
        <v>2.8608582574772431E-3</v>
      </c>
      <c r="AQ168" s="2">
        <f t="shared" si="66"/>
        <v>1.3003901170351106E-3</v>
      </c>
      <c r="AR168" s="2">
        <f t="shared" si="67"/>
        <v>1.0403120936280884E-3</v>
      </c>
      <c r="AS168" s="2">
        <f t="shared" si="68"/>
        <v>1.0403120936280884E-3</v>
      </c>
      <c r="AU168" s="6" t="s">
        <v>1300</v>
      </c>
      <c r="AV168" s="5" t="s">
        <v>1100</v>
      </c>
      <c r="AW168">
        <v>4</v>
      </c>
      <c r="AY168" s="130">
        <v>5</v>
      </c>
      <c r="AZ168" s="131">
        <v>73</v>
      </c>
      <c r="BA168" s="132">
        <f t="shared" si="58"/>
        <v>5073</v>
      </c>
      <c r="BC168" s="7" t="s">
        <v>532</v>
      </c>
    </row>
    <row r="169" spans="1:55" hidden="1" outlineLevel="1" x14ac:dyDescent="0.2">
      <c r="A169" s="6" t="s">
        <v>880</v>
      </c>
      <c r="B169" s="5" t="s">
        <v>1100</v>
      </c>
      <c r="C169" s="1">
        <f t="shared" si="59"/>
        <v>6141</v>
      </c>
      <c r="D169" s="7">
        <f>RANK(N169,(N169:P169,Q169:AJ169))</f>
        <v>1</v>
      </c>
      <c r="E169" s="7">
        <f>RANK(O169,(N169:P169,Q169:AJ169))</f>
        <v>2</v>
      </c>
      <c r="F169" s="7">
        <f>IF(P169&gt;0,RANK(P169,(N169:P169,Q169:AJ169)),0)</f>
        <v>3</v>
      </c>
      <c r="G169" s="1">
        <f t="shared" si="60"/>
        <v>1829</v>
      </c>
      <c r="H169" s="2">
        <f t="shared" si="37"/>
        <v>0.29783422895293926</v>
      </c>
      <c r="I169" s="2"/>
      <c r="J169" s="2">
        <f t="shared" si="61"/>
        <v>0.59469141833577588</v>
      </c>
      <c r="K169" s="2">
        <f t="shared" si="62"/>
        <v>0.29685718938283667</v>
      </c>
      <c r="L169" s="2">
        <f t="shared" si="63"/>
        <v>9.9169516365412796E-2</v>
      </c>
      <c r="M169" s="2">
        <f t="shared" si="64"/>
        <v>9.2818759159746522E-3</v>
      </c>
      <c r="N169" s="1">
        <v>3652</v>
      </c>
      <c r="O169" s="1">
        <v>1823</v>
      </c>
      <c r="P169" s="1">
        <v>609</v>
      </c>
      <c r="Q169" s="1">
        <v>16</v>
      </c>
      <c r="R169" s="1">
        <v>8</v>
      </c>
      <c r="S169" s="1">
        <v>11</v>
      </c>
      <c r="T169" s="1">
        <v>2</v>
      </c>
      <c r="U169" s="1">
        <v>5</v>
      </c>
      <c r="X169" s="1">
        <v>2</v>
      </c>
      <c r="AB169" s="1">
        <v>4</v>
      </c>
      <c r="AE169" s="1">
        <v>1</v>
      </c>
      <c r="AG169" s="1">
        <v>8</v>
      </c>
      <c r="AI169" s="1">
        <v>0</v>
      </c>
      <c r="AL169" s="7">
        <f>IF(Q169&gt;0,RANK(Q169,(N169:P169,Q169:AJ169)),0)</f>
        <v>4</v>
      </c>
      <c r="AM169" s="7">
        <f>IF(R169&gt;0,RANK(R169,(N169:P169,Q169:AJ169)),0)</f>
        <v>6</v>
      </c>
      <c r="AN169" s="7">
        <f>IF(S169&gt;0,RANK(S169,(N169:P169,Q169:AJ169)),0)</f>
        <v>5</v>
      </c>
      <c r="AO169" s="7">
        <f>IF(T169&gt;0,RANK(T169,(N169:P169,Q169:AJ169)),0)</f>
        <v>10</v>
      </c>
      <c r="AP169" s="2">
        <f t="shared" si="65"/>
        <v>2.6054388536069046E-3</v>
      </c>
      <c r="AQ169" s="2">
        <f t="shared" si="66"/>
        <v>1.3027194268034523E-3</v>
      </c>
      <c r="AR169" s="2">
        <f t="shared" si="67"/>
        <v>1.7912392118547469E-3</v>
      </c>
      <c r="AS169" s="2">
        <f t="shared" si="68"/>
        <v>3.2567985670086308E-4</v>
      </c>
      <c r="AU169" s="6" t="s">
        <v>880</v>
      </c>
      <c r="AV169" s="5" t="s">
        <v>1100</v>
      </c>
      <c r="AW169">
        <v>1</v>
      </c>
      <c r="AY169" s="130">
        <v>5</v>
      </c>
      <c r="AZ169" s="131">
        <v>75</v>
      </c>
      <c r="BA169" s="132">
        <f t="shared" si="58"/>
        <v>5075</v>
      </c>
      <c r="BC169" s="7" t="s">
        <v>532</v>
      </c>
    </row>
    <row r="170" spans="1:55" hidden="1" outlineLevel="1" x14ac:dyDescent="0.2">
      <c r="A170" s="6" t="s">
        <v>881</v>
      </c>
      <c r="B170" s="5" t="s">
        <v>1100</v>
      </c>
      <c r="C170" s="1">
        <f t="shared" si="59"/>
        <v>4553</v>
      </c>
      <c r="D170" s="7">
        <f>RANK(N170,(N170:P170,Q170:AJ170))</f>
        <v>1</v>
      </c>
      <c r="E170" s="7">
        <f>RANK(O170,(N170:P170,Q170:AJ170))</f>
        <v>2</v>
      </c>
      <c r="F170" s="7">
        <f>IF(P170&gt;0,RANK(P170,(N170:P170,Q170:AJ170)),0)</f>
        <v>3</v>
      </c>
      <c r="G170" s="1">
        <f t="shared" si="60"/>
        <v>2254</v>
      </c>
      <c r="H170" s="2">
        <f t="shared" si="37"/>
        <v>0.49505820338238526</v>
      </c>
      <c r="I170" s="2"/>
      <c r="J170" s="2">
        <f t="shared" si="61"/>
        <v>0.71754886887766312</v>
      </c>
      <c r="K170" s="2">
        <f t="shared" si="62"/>
        <v>0.22249066549527785</v>
      </c>
      <c r="L170" s="2">
        <f t="shared" si="63"/>
        <v>5.6446299143421919E-2</v>
      </c>
      <c r="M170" s="2">
        <f t="shared" si="64"/>
        <v>3.5141664836371156E-3</v>
      </c>
      <c r="N170" s="1">
        <v>3267</v>
      </c>
      <c r="O170" s="1">
        <v>1013</v>
      </c>
      <c r="P170" s="1">
        <v>257</v>
      </c>
      <c r="Q170" s="1">
        <v>6</v>
      </c>
      <c r="R170" s="1">
        <v>2</v>
      </c>
      <c r="S170" s="1">
        <v>2</v>
      </c>
      <c r="U170" s="1">
        <v>1</v>
      </c>
      <c r="X170" s="1">
        <v>2</v>
      </c>
      <c r="AB170" s="1">
        <v>1</v>
      </c>
      <c r="AE170" s="1">
        <v>0</v>
      </c>
      <c r="AG170" s="1">
        <v>0</v>
      </c>
      <c r="AI170" s="1">
        <v>2</v>
      </c>
      <c r="AL170" s="7">
        <f>IF(Q170&gt;0,RANK(Q170,(N170:P170,Q170:AJ170)),0)</f>
        <v>4</v>
      </c>
      <c r="AM170" s="7">
        <f>IF(R170&gt;0,RANK(R170,(N170:P170,Q170:AJ170)),0)</f>
        <v>5</v>
      </c>
      <c r="AN170" s="7">
        <f>IF(S170&gt;0,RANK(S170,(N170:P170,Q170:AJ170)),0)</f>
        <v>5</v>
      </c>
      <c r="AO170" s="7">
        <f>IF(T170&gt;0,RANK(T170,(N170:P170,Q170:AJ170)),0)</f>
        <v>0</v>
      </c>
      <c r="AP170" s="2">
        <f t="shared" si="65"/>
        <v>1.3178124313639359E-3</v>
      </c>
      <c r="AQ170" s="2">
        <f t="shared" si="66"/>
        <v>4.392708104546453E-4</v>
      </c>
      <c r="AR170" s="2">
        <f t="shared" si="67"/>
        <v>4.392708104546453E-4</v>
      </c>
      <c r="AS170" s="2">
        <f t="shared" si="68"/>
        <v>0</v>
      </c>
      <c r="AU170" s="6" t="s">
        <v>881</v>
      </c>
      <c r="AV170" s="5" t="s">
        <v>1100</v>
      </c>
      <c r="AW170">
        <v>1</v>
      </c>
      <c r="AY170" s="130">
        <v>5</v>
      </c>
      <c r="AZ170" s="131">
        <v>77</v>
      </c>
      <c r="BA170" s="132">
        <f t="shared" si="58"/>
        <v>5077</v>
      </c>
      <c r="BC170" s="7" t="s">
        <v>532</v>
      </c>
    </row>
    <row r="171" spans="1:55" hidden="1" outlineLevel="1" x14ac:dyDescent="0.2">
      <c r="A171" s="6" t="s">
        <v>2585</v>
      </c>
      <c r="B171" s="5" t="s">
        <v>1100</v>
      </c>
      <c r="C171" s="1">
        <f t="shared" si="59"/>
        <v>3668</v>
      </c>
      <c r="D171" s="7">
        <f>RANK(N171,(N171:P171,Q171:AJ171))</f>
        <v>1</v>
      </c>
      <c r="E171" s="7">
        <f>RANK(O171,(N171:P171,Q171:AJ171))</f>
        <v>2</v>
      </c>
      <c r="F171" s="7">
        <f>IF(P171&gt;0,RANK(P171,(N171:P171,Q171:AJ171)),0)</f>
        <v>3</v>
      </c>
      <c r="G171" s="1">
        <f t="shared" si="60"/>
        <v>1610</v>
      </c>
      <c r="H171" s="2">
        <f t="shared" si="37"/>
        <v>0.43893129770992367</v>
      </c>
      <c r="I171" s="2"/>
      <c r="J171" s="2">
        <f t="shared" si="61"/>
        <v>0.68620501635768816</v>
      </c>
      <c r="K171" s="2">
        <f t="shared" si="62"/>
        <v>0.24727371864776446</v>
      </c>
      <c r="L171" s="2">
        <f t="shared" si="63"/>
        <v>6.0250817884405672E-2</v>
      </c>
      <c r="M171" s="2">
        <f t="shared" si="64"/>
        <v>6.2704471101417136E-3</v>
      </c>
      <c r="N171" s="1">
        <v>2517</v>
      </c>
      <c r="O171" s="1">
        <v>907</v>
      </c>
      <c r="P171" s="1">
        <v>221</v>
      </c>
      <c r="Q171" s="1">
        <v>7</v>
      </c>
      <c r="R171" s="1">
        <v>3</v>
      </c>
      <c r="S171" s="1">
        <v>8</v>
      </c>
      <c r="T171" s="1">
        <v>1</v>
      </c>
      <c r="U171" s="1">
        <v>1</v>
      </c>
      <c r="X171" s="1">
        <v>0</v>
      </c>
      <c r="AB171" s="1">
        <v>2</v>
      </c>
      <c r="AE171" s="1">
        <v>0</v>
      </c>
      <c r="AG171" s="1">
        <v>1</v>
      </c>
      <c r="AI171" s="1">
        <v>0</v>
      </c>
      <c r="AL171" s="7">
        <f>IF(Q171&gt;0,RANK(Q171,(N171:P171,Q171:AJ171)),0)</f>
        <v>5</v>
      </c>
      <c r="AM171" s="7">
        <f>IF(R171&gt;0,RANK(R171,(N171:P171,Q171:AJ171)),0)</f>
        <v>6</v>
      </c>
      <c r="AN171" s="7">
        <f>IF(S171&gt;0,RANK(S171,(N171:P171,Q171:AJ171)),0)</f>
        <v>4</v>
      </c>
      <c r="AO171" s="7">
        <f>IF(T171&gt;0,RANK(T171,(N171:P171,Q171:AJ171)),0)</f>
        <v>8</v>
      </c>
      <c r="AP171" s="2">
        <f t="shared" si="65"/>
        <v>1.9083969465648854E-3</v>
      </c>
      <c r="AQ171" s="2">
        <f t="shared" si="66"/>
        <v>8.178844056706652E-4</v>
      </c>
      <c r="AR171" s="2">
        <f t="shared" si="67"/>
        <v>2.1810250817884407E-3</v>
      </c>
      <c r="AS171" s="2">
        <f t="shared" si="68"/>
        <v>2.7262813522355508E-4</v>
      </c>
      <c r="AU171" s="6" t="s">
        <v>2585</v>
      </c>
      <c r="AV171" s="5" t="s">
        <v>1100</v>
      </c>
      <c r="AW171">
        <v>4</v>
      </c>
      <c r="AY171" s="130">
        <v>5</v>
      </c>
      <c r="AZ171" s="131">
        <v>79</v>
      </c>
      <c r="BA171" s="132">
        <f t="shared" si="58"/>
        <v>5079</v>
      </c>
      <c r="BC171" s="7" t="s">
        <v>532</v>
      </c>
    </row>
    <row r="172" spans="1:55" hidden="1" outlineLevel="1" x14ac:dyDescent="0.2">
      <c r="A172" s="6" t="s">
        <v>353</v>
      </c>
      <c r="B172" s="5" t="s">
        <v>1100</v>
      </c>
      <c r="C172" s="1">
        <f t="shared" si="59"/>
        <v>5112</v>
      </c>
      <c r="D172" s="7">
        <f>RANK(N172,(N172:P172,Q172:AJ172))</f>
        <v>1</v>
      </c>
      <c r="E172" s="7">
        <f>RANK(O172,(N172:P172,Q172:AJ172))</f>
        <v>2</v>
      </c>
      <c r="F172" s="7">
        <f>IF(P172&gt;0,RANK(P172,(N172:P172,Q172:AJ172)),0)</f>
        <v>3</v>
      </c>
      <c r="G172" s="1">
        <f t="shared" si="60"/>
        <v>1774</v>
      </c>
      <c r="H172" s="2">
        <f t="shared" si="37"/>
        <v>0.3470266040688576</v>
      </c>
      <c r="I172" s="2"/>
      <c r="J172" s="2">
        <f t="shared" si="61"/>
        <v>0.62265258215962438</v>
      </c>
      <c r="K172" s="2">
        <f t="shared" si="62"/>
        <v>0.27562597809076683</v>
      </c>
      <c r="L172" s="2">
        <f t="shared" si="63"/>
        <v>9.3896713615023469E-2</v>
      </c>
      <c r="M172" s="2">
        <f t="shared" si="64"/>
        <v>7.8247261345853192E-3</v>
      </c>
      <c r="N172" s="1">
        <v>3183</v>
      </c>
      <c r="O172" s="1">
        <v>1409</v>
      </c>
      <c r="P172" s="1">
        <v>480</v>
      </c>
      <c r="Q172" s="1">
        <v>15</v>
      </c>
      <c r="R172" s="1">
        <v>5</v>
      </c>
      <c r="S172" s="1">
        <v>3</v>
      </c>
      <c r="T172" s="1">
        <v>4</v>
      </c>
      <c r="U172" s="1">
        <v>4</v>
      </c>
      <c r="X172" s="1">
        <v>4</v>
      </c>
      <c r="AB172" s="1">
        <v>1</v>
      </c>
      <c r="AE172" s="1">
        <v>1</v>
      </c>
      <c r="AG172" s="1">
        <v>2</v>
      </c>
      <c r="AI172" s="1">
        <v>1</v>
      </c>
      <c r="AL172" s="7">
        <f>IF(Q172&gt;0,RANK(Q172,(N172:P172,Q172:AJ172)),0)</f>
        <v>4</v>
      </c>
      <c r="AM172" s="7">
        <f>IF(R172&gt;0,RANK(R172,(N172:P172,Q172:AJ172)),0)</f>
        <v>5</v>
      </c>
      <c r="AN172" s="7">
        <f>IF(S172&gt;0,RANK(S172,(N172:P172,Q172:AJ172)),0)</f>
        <v>9</v>
      </c>
      <c r="AO172" s="7">
        <f>IF(T172&gt;0,RANK(T172,(N172:P172,Q172:AJ172)),0)</f>
        <v>6</v>
      </c>
      <c r="AP172" s="2">
        <f t="shared" si="65"/>
        <v>2.9342723004694834E-3</v>
      </c>
      <c r="AQ172" s="2">
        <f t="shared" si="66"/>
        <v>9.7809076682316121E-4</v>
      </c>
      <c r="AR172" s="2">
        <f t="shared" si="67"/>
        <v>5.8685446009389673E-4</v>
      </c>
      <c r="AS172" s="2">
        <f t="shared" si="68"/>
        <v>7.8247261345852897E-4</v>
      </c>
      <c r="AU172" s="6" t="s">
        <v>353</v>
      </c>
      <c r="AV172" s="5" t="s">
        <v>1100</v>
      </c>
      <c r="AW172">
        <v>4</v>
      </c>
      <c r="AY172" s="130">
        <v>5</v>
      </c>
      <c r="AZ172" s="131">
        <v>81</v>
      </c>
      <c r="BA172" s="132">
        <f t="shared" si="58"/>
        <v>5081</v>
      </c>
      <c r="BC172" s="7" t="s">
        <v>532</v>
      </c>
    </row>
    <row r="173" spans="1:55" hidden="1" outlineLevel="1" x14ac:dyDescent="0.2">
      <c r="A173" s="6" t="s">
        <v>1942</v>
      </c>
      <c r="B173" s="5" t="s">
        <v>1100</v>
      </c>
      <c r="C173" s="1">
        <f t="shared" si="59"/>
        <v>8002</v>
      </c>
      <c r="D173" s="7">
        <f>RANK(N173,(N173:P173,Q173:AJ173))</f>
        <v>1</v>
      </c>
      <c r="E173" s="7">
        <f>RANK(O173,(N173:P173,Q173:AJ173))</f>
        <v>2</v>
      </c>
      <c r="F173" s="7">
        <f>IF(P173&gt;0,RANK(P173,(N173:P173,Q173:AJ173)),0)</f>
        <v>3</v>
      </c>
      <c r="G173" s="1">
        <f t="shared" si="60"/>
        <v>866</v>
      </c>
      <c r="H173" s="2">
        <f t="shared" si="37"/>
        <v>0.10822294426393402</v>
      </c>
      <c r="I173" s="2"/>
      <c r="J173" s="2">
        <f t="shared" si="61"/>
        <v>0.47888027993001747</v>
      </c>
      <c r="K173" s="2">
        <f t="shared" si="62"/>
        <v>0.3706573356660835</v>
      </c>
      <c r="L173" s="2">
        <f t="shared" si="63"/>
        <v>0.13096725818545363</v>
      </c>
      <c r="M173" s="2">
        <f t="shared" si="64"/>
        <v>1.9495126218445402E-2</v>
      </c>
      <c r="N173" s="1">
        <v>3832</v>
      </c>
      <c r="O173" s="1">
        <v>2966</v>
      </c>
      <c r="P173" s="1">
        <v>1048</v>
      </c>
      <c r="Q173" s="1">
        <v>52</v>
      </c>
      <c r="R173" s="1">
        <v>14</v>
      </c>
      <c r="S173" s="1">
        <v>38</v>
      </c>
      <c r="T173" s="1">
        <v>4</v>
      </c>
      <c r="U173" s="1">
        <v>7</v>
      </c>
      <c r="X173" s="1">
        <v>24</v>
      </c>
      <c r="AB173" s="1">
        <v>4</v>
      </c>
      <c r="AE173" s="1">
        <v>2</v>
      </c>
      <c r="AG173" s="1">
        <v>5</v>
      </c>
      <c r="AI173" s="1">
        <v>6</v>
      </c>
      <c r="AL173" s="7">
        <f>IF(Q173&gt;0,RANK(Q173,(N173:P173,Q173:AJ173)),0)</f>
        <v>4</v>
      </c>
      <c r="AM173" s="7">
        <f>IF(R173&gt;0,RANK(R173,(N173:P173,Q173:AJ173)),0)</f>
        <v>7</v>
      </c>
      <c r="AN173" s="7">
        <f>IF(S173&gt;0,RANK(S173,(N173:P173,Q173:AJ173)),0)</f>
        <v>5</v>
      </c>
      <c r="AO173" s="7">
        <f>IF(T173&gt;0,RANK(T173,(N173:P173,Q173:AJ173)),0)</f>
        <v>11</v>
      </c>
      <c r="AP173" s="2">
        <f t="shared" si="65"/>
        <v>6.4983754061484628E-3</v>
      </c>
      <c r="AQ173" s="2">
        <f t="shared" si="66"/>
        <v>1.7495626093476631E-3</v>
      </c>
      <c r="AR173" s="2">
        <f t="shared" si="67"/>
        <v>4.7488127968007996E-3</v>
      </c>
      <c r="AS173" s="2">
        <f t="shared" si="68"/>
        <v>4.9987503124218949E-4</v>
      </c>
      <c r="AU173" s="6" t="s">
        <v>1942</v>
      </c>
      <c r="AV173" s="5" t="s">
        <v>1100</v>
      </c>
      <c r="AW173">
        <v>3</v>
      </c>
      <c r="AY173" s="130">
        <v>5</v>
      </c>
      <c r="AZ173" s="131">
        <v>83</v>
      </c>
      <c r="BA173" s="132">
        <f t="shared" si="58"/>
        <v>5083</v>
      </c>
      <c r="BC173" s="7" t="s">
        <v>532</v>
      </c>
    </row>
    <row r="174" spans="1:55" hidden="1" outlineLevel="1" x14ac:dyDescent="0.2">
      <c r="A174" s="6" t="s">
        <v>161</v>
      </c>
      <c r="B174" s="5" t="s">
        <v>1100</v>
      </c>
      <c r="C174" s="1">
        <f t="shared" si="59"/>
        <v>16056</v>
      </c>
      <c r="D174" s="7">
        <f>RANK(N174,(N174:P174,Q174:AJ174))</f>
        <v>1</v>
      </c>
      <c r="E174" s="7">
        <f>RANK(O174,(N174:P174,Q174:AJ174))</f>
        <v>2</v>
      </c>
      <c r="F174" s="7">
        <f>IF(P174&gt;0,RANK(P174,(N174:P174,Q174:AJ174)),0)</f>
        <v>3</v>
      </c>
      <c r="G174" s="1">
        <f t="shared" si="60"/>
        <v>1635</v>
      </c>
      <c r="H174" s="2">
        <f t="shared" si="37"/>
        <v>0.10183109118086696</v>
      </c>
      <c r="I174" s="2"/>
      <c r="J174" s="2">
        <f t="shared" si="61"/>
        <v>0.50130792227204779</v>
      </c>
      <c r="K174" s="2">
        <f t="shared" si="62"/>
        <v>0.39947683109118087</v>
      </c>
      <c r="L174" s="2">
        <f t="shared" si="63"/>
        <v>8.5264075734927752E-2</v>
      </c>
      <c r="M174" s="2">
        <f t="shared" si="64"/>
        <v>1.3951170901843585E-2</v>
      </c>
      <c r="N174" s="1">
        <v>8049</v>
      </c>
      <c r="O174" s="1">
        <v>6414</v>
      </c>
      <c r="P174" s="1">
        <v>1369</v>
      </c>
      <c r="Q174" s="1">
        <v>65</v>
      </c>
      <c r="R174" s="1">
        <v>71</v>
      </c>
      <c r="S174" s="1">
        <v>35</v>
      </c>
      <c r="T174" s="1">
        <v>6</v>
      </c>
      <c r="U174" s="1">
        <v>6</v>
      </c>
      <c r="X174" s="1">
        <v>5</v>
      </c>
      <c r="AB174" s="1">
        <v>8</v>
      </c>
      <c r="AE174" s="1">
        <v>6</v>
      </c>
      <c r="AG174" s="1">
        <v>13</v>
      </c>
      <c r="AI174" s="1">
        <v>9</v>
      </c>
      <c r="AL174" s="7">
        <f>IF(Q174&gt;0,RANK(Q174,(N174:P174,Q174:AJ174)),0)</f>
        <v>5</v>
      </c>
      <c r="AM174" s="7">
        <f>IF(R174&gt;0,RANK(R174,(N174:P174,Q174:AJ174)),0)</f>
        <v>4</v>
      </c>
      <c r="AN174" s="7">
        <f>IF(S174&gt;0,RANK(S174,(N174:P174,Q174:AJ174)),0)</f>
        <v>6</v>
      </c>
      <c r="AO174" s="7">
        <f>IF(T174&gt;0,RANK(T174,(N174:P174,Q174:AJ174)),0)</f>
        <v>10</v>
      </c>
      <c r="AP174" s="2">
        <f t="shared" si="65"/>
        <v>4.0483308420528148E-3</v>
      </c>
      <c r="AQ174" s="2">
        <f t="shared" si="66"/>
        <v>4.4220229197807675E-3</v>
      </c>
      <c r="AR174" s="2">
        <f t="shared" si="67"/>
        <v>2.1798704534130545E-3</v>
      </c>
      <c r="AS174" s="2">
        <f t="shared" si="68"/>
        <v>3.7369207772795218E-4</v>
      </c>
      <c r="AU174" s="6" t="s">
        <v>161</v>
      </c>
      <c r="AV174" s="5" t="s">
        <v>1100</v>
      </c>
      <c r="AW174">
        <v>1</v>
      </c>
      <c r="AY174" s="130">
        <v>5</v>
      </c>
      <c r="AZ174" s="131">
        <v>85</v>
      </c>
      <c r="BA174" s="132">
        <f t="shared" si="58"/>
        <v>5085</v>
      </c>
      <c r="BC174" s="7" t="s">
        <v>532</v>
      </c>
    </row>
    <row r="175" spans="1:55" hidden="1" outlineLevel="1" x14ac:dyDescent="0.2">
      <c r="A175" s="6" t="s">
        <v>2709</v>
      </c>
      <c r="B175" s="5" t="s">
        <v>1100</v>
      </c>
      <c r="C175" s="1">
        <f t="shared" si="59"/>
        <v>5355</v>
      </c>
      <c r="D175" s="7">
        <f>RANK(N175,(N175:P175,Q175:AJ175))</f>
        <v>1</v>
      </c>
      <c r="E175" s="7">
        <f>RANK(O175,(N175:P175,Q175:AJ175))</f>
        <v>2</v>
      </c>
      <c r="F175" s="7">
        <f>IF(P175&gt;0,RANK(P175,(N175:P175,Q175:AJ175)),0)</f>
        <v>3</v>
      </c>
      <c r="G175" s="1">
        <f t="shared" si="60"/>
        <v>201</v>
      </c>
      <c r="H175" s="2">
        <f t="shared" si="37"/>
        <v>3.7535014005602239E-2</v>
      </c>
      <c r="I175" s="2"/>
      <c r="J175" s="2">
        <f t="shared" si="61"/>
        <v>0.46760037348272643</v>
      </c>
      <c r="K175" s="2">
        <f t="shared" si="62"/>
        <v>0.43006535947712421</v>
      </c>
      <c r="L175" s="2">
        <f t="shared" si="63"/>
        <v>8.6087768440709617E-2</v>
      </c>
      <c r="M175" s="2">
        <f t="shared" si="64"/>
        <v>1.6246498599439746E-2</v>
      </c>
      <c r="N175" s="1">
        <v>2504</v>
      </c>
      <c r="O175" s="1">
        <v>2303</v>
      </c>
      <c r="P175" s="1">
        <v>461</v>
      </c>
      <c r="Q175" s="1">
        <v>31</v>
      </c>
      <c r="R175" s="1">
        <v>14</v>
      </c>
      <c r="S175" s="1">
        <v>13</v>
      </c>
      <c r="T175" s="1">
        <v>3</v>
      </c>
      <c r="U175" s="1">
        <v>7</v>
      </c>
      <c r="X175" s="1">
        <v>7</v>
      </c>
      <c r="AB175" s="1">
        <v>0</v>
      </c>
      <c r="AE175" s="1">
        <v>2</v>
      </c>
      <c r="AG175" s="1">
        <v>7</v>
      </c>
      <c r="AI175" s="1">
        <v>3</v>
      </c>
      <c r="AL175" s="7">
        <f>IF(Q175&gt;0,RANK(Q175,(N175:P175,Q175:AJ175)),0)</f>
        <v>4</v>
      </c>
      <c r="AM175" s="7">
        <f>IF(R175&gt;0,RANK(R175,(N175:P175,Q175:AJ175)),0)</f>
        <v>5</v>
      </c>
      <c r="AN175" s="7">
        <f>IF(S175&gt;0,RANK(S175,(N175:P175,Q175:AJ175)),0)</f>
        <v>6</v>
      </c>
      <c r="AO175" s="7">
        <f>IF(T175&gt;0,RANK(T175,(N175:P175,Q175:AJ175)),0)</f>
        <v>10</v>
      </c>
      <c r="AP175" s="2">
        <f t="shared" si="65"/>
        <v>5.7889822595704951E-3</v>
      </c>
      <c r="AQ175" s="2">
        <f t="shared" si="66"/>
        <v>2.6143790849673201E-3</v>
      </c>
      <c r="AR175" s="2">
        <f t="shared" si="67"/>
        <v>2.4276377217553689E-3</v>
      </c>
      <c r="AS175" s="2">
        <f t="shared" si="68"/>
        <v>5.602240896358543E-4</v>
      </c>
      <c r="AU175" s="6" t="s">
        <v>2709</v>
      </c>
      <c r="AV175" s="5" t="s">
        <v>1100</v>
      </c>
      <c r="AW175">
        <v>3</v>
      </c>
      <c r="AY175" s="130">
        <v>5</v>
      </c>
      <c r="AZ175" s="131">
        <v>87</v>
      </c>
      <c r="BA175" s="132">
        <f t="shared" si="58"/>
        <v>5087</v>
      </c>
      <c r="BC175" s="7" t="s">
        <v>532</v>
      </c>
    </row>
    <row r="176" spans="1:55" hidden="1" outlineLevel="1" x14ac:dyDescent="0.2">
      <c r="A176" s="6" t="s">
        <v>1066</v>
      </c>
      <c r="B176" s="5" t="s">
        <v>1100</v>
      </c>
      <c r="C176" s="1">
        <f t="shared" si="59"/>
        <v>6125</v>
      </c>
      <c r="D176" s="7">
        <f>RANK(N176,(N176:P176,Q176:AJ176))</f>
        <v>1</v>
      </c>
      <c r="E176" s="7">
        <f>RANK(O176,(N176:P176,Q176:AJ176))</f>
        <v>2</v>
      </c>
      <c r="F176" s="7">
        <f>IF(P176&gt;0,RANK(P176,(N176:P176,Q176:AJ176)),0)</f>
        <v>3</v>
      </c>
      <c r="G176" s="1">
        <f t="shared" si="60"/>
        <v>423</v>
      </c>
      <c r="H176" s="2">
        <f t="shared" si="37"/>
        <v>6.9061224489795917E-2</v>
      </c>
      <c r="I176" s="2"/>
      <c r="J176" s="2">
        <f t="shared" si="61"/>
        <v>0.44653061224489798</v>
      </c>
      <c r="K176" s="2">
        <f t="shared" si="62"/>
        <v>0.37746938775510203</v>
      </c>
      <c r="L176" s="2">
        <f t="shared" si="63"/>
        <v>0.12473469387755103</v>
      </c>
      <c r="M176" s="2">
        <f t="shared" si="64"/>
        <v>5.1265306122448964E-2</v>
      </c>
      <c r="N176" s="1">
        <v>2735</v>
      </c>
      <c r="O176" s="1">
        <v>2312</v>
      </c>
      <c r="P176" s="1">
        <v>764</v>
      </c>
      <c r="Q176" s="1">
        <v>108</v>
      </c>
      <c r="R176" s="1">
        <v>42</v>
      </c>
      <c r="S176" s="1">
        <v>23</v>
      </c>
      <c r="T176" s="1">
        <v>7</v>
      </c>
      <c r="U176" s="1">
        <v>42</v>
      </c>
      <c r="X176" s="1">
        <v>28</v>
      </c>
      <c r="AB176" s="1">
        <v>22</v>
      </c>
      <c r="AE176" s="1">
        <v>8</v>
      </c>
      <c r="AG176" s="1">
        <v>22</v>
      </c>
      <c r="AI176" s="1">
        <v>12</v>
      </c>
      <c r="AL176" s="7">
        <f>IF(Q176&gt;0,RANK(Q176,(N176:P176,Q176:AJ176)),0)</f>
        <v>4</v>
      </c>
      <c r="AM176" s="7">
        <f>IF(R176&gt;0,RANK(R176,(N176:P176,Q176:AJ176)),0)</f>
        <v>5</v>
      </c>
      <c r="AN176" s="7">
        <f>IF(S176&gt;0,RANK(S176,(N176:P176,Q176:AJ176)),0)</f>
        <v>8</v>
      </c>
      <c r="AO176" s="7">
        <f>IF(T176&gt;0,RANK(T176,(N176:P176,Q176:AJ176)),0)</f>
        <v>13</v>
      </c>
      <c r="AP176" s="2">
        <f t="shared" si="65"/>
        <v>1.7632653061224489E-2</v>
      </c>
      <c r="AQ176" s="2">
        <f t="shared" si="66"/>
        <v>6.8571428571428568E-3</v>
      </c>
      <c r="AR176" s="2">
        <f t="shared" si="67"/>
        <v>3.7551020408163266E-3</v>
      </c>
      <c r="AS176" s="2">
        <f t="shared" si="68"/>
        <v>1.1428571428571429E-3</v>
      </c>
      <c r="AU176" s="6" t="s">
        <v>1066</v>
      </c>
      <c r="AV176" s="5" t="s">
        <v>1100</v>
      </c>
      <c r="AW176">
        <v>3</v>
      </c>
      <c r="AY176" s="130">
        <v>5</v>
      </c>
      <c r="AZ176" s="131">
        <v>89</v>
      </c>
      <c r="BA176" s="132">
        <f t="shared" si="58"/>
        <v>5089</v>
      </c>
      <c r="BC176" s="7" t="s">
        <v>532</v>
      </c>
    </row>
    <row r="177" spans="1:55" hidden="1" outlineLevel="1" x14ac:dyDescent="0.2">
      <c r="A177" s="6" t="s">
        <v>2446</v>
      </c>
      <c r="B177" s="5" t="s">
        <v>1100</v>
      </c>
      <c r="C177" s="1">
        <f t="shared" si="59"/>
        <v>12506</v>
      </c>
      <c r="D177" s="7">
        <f>RANK(N177,(N177:P177,Q177:AJ177))</f>
        <v>1</v>
      </c>
      <c r="E177" s="7">
        <f>RANK(O177,(N177:P177,Q177:AJ177))</f>
        <v>2</v>
      </c>
      <c r="F177" s="7">
        <f>IF(P177&gt;0,RANK(P177,(N177:P177,Q177:AJ177)),0)</f>
        <v>3</v>
      </c>
      <c r="G177" s="1">
        <f t="shared" si="60"/>
        <v>1595</v>
      </c>
      <c r="H177" s="2">
        <f t="shared" si="37"/>
        <v>0.12753878138493524</v>
      </c>
      <c r="I177" s="2"/>
      <c r="J177" s="2">
        <f t="shared" si="61"/>
        <v>0.51727170957940194</v>
      </c>
      <c r="K177" s="2">
        <f t="shared" si="62"/>
        <v>0.38973292819446664</v>
      </c>
      <c r="L177" s="2">
        <f t="shared" si="63"/>
        <v>8.3399968015352627E-2</v>
      </c>
      <c r="M177" s="2">
        <f t="shared" si="64"/>
        <v>9.5953942107787904E-3</v>
      </c>
      <c r="N177" s="1">
        <v>6469</v>
      </c>
      <c r="O177" s="1">
        <v>4874</v>
      </c>
      <c r="P177" s="1">
        <v>1043</v>
      </c>
      <c r="Q177" s="1">
        <v>34</v>
      </c>
      <c r="R177" s="1">
        <v>16</v>
      </c>
      <c r="S177" s="1">
        <v>39</v>
      </c>
      <c r="T177" s="1">
        <v>10</v>
      </c>
      <c r="U177" s="1">
        <v>9</v>
      </c>
      <c r="X177" s="1">
        <v>2</v>
      </c>
      <c r="AB177" s="1">
        <v>0</v>
      </c>
      <c r="AE177" s="1">
        <v>0</v>
      </c>
      <c r="AG177" s="1">
        <v>8</v>
      </c>
      <c r="AI177" s="1">
        <v>2</v>
      </c>
      <c r="AL177" s="7">
        <f>IF(Q177&gt;0,RANK(Q177,(N177:P177,Q177:AJ177)),0)</f>
        <v>5</v>
      </c>
      <c r="AM177" s="7">
        <f>IF(R177&gt;0,RANK(R177,(N177:P177,Q177:AJ177)),0)</f>
        <v>6</v>
      </c>
      <c r="AN177" s="7">
        <f>IF(S177&gt;0,RANK(S177,(N177:P177,Q177:AJ177)),0)</f>
        <v>4</v>
      </c>
      <c r="AO177" s="7">
        <f>IF(T177&gt;0,RANK(T177,(N177:P177,Q177:AJ177)),0)</f>
        <v>7</v>
      </c>
      <c r="AP177" s="2">
        <f t="shared" si="65"/>
        <v>2.7186950263873339E-3</v>
      </c>
      <c r="AQ177" s="2">
        <f t="shared" si="66"/>
        <v>1.2793858947705101E-3</v>
      </c>
      <c r="AR177" s="2">
        <f t="shared" si="67"/>
        <v>3.1185031185031187E-3</v>
      </c>
      <c r="AS177" s="2">
        <f t="shared" si="68"/>
        <v>7.9961618423156887E-4</v>
      </c>
      <c r="AU177" s="6" t="s">
        <v>2446</v>
      </c>
      <c r="AV177" s="5" t="s">
        <v>1100</v>
      </c>
      <c r="AW177">
        <v>4</v>
      </c>
      <c r="AY177" s="130">
        <v>5</v>
      </c>
      <c r="AZ177" s="131">
        <v>91</v>
      </c>
      <c r="BA177" s="132">
        <f t="shared" si="58"/>
        <v>5091</v>
      </c>
      <c r="BC177" s="7" t="s">
        <v>532</v>
      </c>
    </row>
    <row r="178" spans="1:55" hidden="1" outlineLevel="1" x14ac:dyDescent="0.2">
      <c r="A178" s="6" t="s">
        <v>1011</v>
      </c>
      <c r="B178" s="5" t="s">
        <v>1100</v>
      </c>
      <c r="C178" s="1">
        <f t="shared" si="59"/>
        <v>13347</v>
      </c>
      <c r="D178" s="7">
        <f>RANK(N178,(N178:P178,Q178:AJ178))</f>
        <v>1</v>
      </c>
      <c r="E178" s="7">
        <f>RANK(O178,(N178:P178,Q178:AJ178))</f>
        <v>2</v>
      </c>
      <c r="F178" s="7">
        <f>IF(P178&gt;0,RANK(P178,(N178:P178,Q178:AJ178)),0)</f>
        <v>3</v>
      </c>
      <c r="G178" s="1">
        <f t="shared" si="60"/>
        <v>4382</v>
      </c>
      <c r="H178" s="2">
        <f t="shared" si="37"/>
        <v>0.32831347868434857</v>
      </c>
      <c r="I178" s="2"/>
      <c r="J178" s="2">
        <f t="shared" si="61"/>
        <v>0.62193751404810071</v>
      </c>
      <c r="K178" s="2">
        <f t="shared" si="62"/>
        <v>0.29362403536375214</v>
      </c>
      <c r="L178" s="2">
        <f t="shared" si="63"/>
        <v>7.6121974975649959E-2</v>
      </c>
      <c r="M178" s="2">
        <f t="shared" si="64"/>
        <v>8.3164756124971817E-3</v>
      </c>
      <c r="N178" s="1">
        <v>8301</v>
      </c>
      <c r="O178" s="1">
        <v>3919</v>
      </c>
      <c r="P178" s="1">
        <v>1016</v>
      </c>
      <c r="Q178" s="1">
        <v>17</v>
      </c>
      <c r="R178" s="1">
        <v>16</v>
      </c>
      <c r="S178" s="1">
        <v>22</v>
      </c>
      <c r="T178" s="1">
        <v>7</v>
      </c>
      <c r="U178" s="1">
        <v>1</v>
      </c>
      <c r="X178" s="1">
        <v>1</v>
      </c>
      <c r="AB178" s="1">
        <v>6</v>
      </c>
      <c r="AE178" s="1">
        <v>2</v>
      </c>
      <c r="AG178" s="1">
        <v>7</v>
      </c>
      <c r="AI178" s="1">
        <v>32</v>
      </c>
      <c r="AL178" s="7">
        <f>IF(Q178&gt;0,RANK(Q178,(N178:P178,Q178:AJ178)),0)</f>
        <v>6</v>
      </c>
      <c r="AM178" s="7">
        <f>IF(R178&gt;0,RANK(R178,(N178:P178,Q178:AJ178)),0)</f>
        <v>7</v>
      </c>
      <c r="AN178" s="7">
        <f>IF(S178&gt;0,RANK(S178,(N178:P178,Q178:AJ178)),0)</f>
        <v>5</v>
      </c>
      <c r="AO178" s="7">
        <f>IF(T178&gt;0,RANK(T178,(N178:P178,Q178:AJ178)),0)</f>
        <v>8</v>
      </c>
      <c r="AP178" s="2">
        <f t="shared" si="65"/>
        <v>1.2736944631752455E-3</v>
      </c>
      <c r="AQ178" s="2">
        <f t="shared" si="66"/>
        <v>1.1987712594590545E-3</v>
      </c>
      <c r="AR178" s="2">
        <f t="shared" si="67"/>
        <v>1.6483104817561999E-3</v>
      </c>
      <c r="AS178" s="2">
        <f t="shared" si="68"/>
        <v>5.2446242601333632E-4</v>
      </c>
      <c r="AU178" s="6" t="s">
        <v>1011</v>
      </c>
      <c r="AV178" s="5" t="s">
        <v>1100</v>
      </c>
      <c r="AW178">
        <v>1</v>
      </c>
      <c r="AY178" s="130">
        <v>5</v>
      </c>
      <c r="AZ178" s="131">
        <v>93</v>
      </c>
      <c r="BA178" s="132">
        <f t="shared" si="58"/>
        <v>5093</v>
      </c>
      <c r="BC178" s="7" t="s">
        <v>532</v>
      </c>
    </row>
    <row r="179" spans="1:55" hidden="1" outlineLevel="1" x14ac:dyDescent="0.2">
      <c r="A179" s="6" t="s">
        <v>2129</v>
      </c>
      <c r="B179" s="5" t="s">
        <v>1100</v>
      </c>
      <c r="C179" s="1">
        <f t="shared" si="59"/>
        <v>3458</v>
      </c>
      <c r="D179" s="7">
        <f>RANK(N179,(N179:P179,Q179:AJ179))</f>
        <v>1</v>
      </c>
      <c r="E179" s="7">
        <f>RANK(O179,(N179:P179,Q179:AJ179))</f>
        <v>2</v>
      </c>
      <c r="F179" s="7">
        <f>IF(P179&gt;0,RANK(P179,(N179:P179,Q179:AJ179)),0)</f>
        <v>3</v>
      </c>
      <c r="G179" s="1">
        <f t="shared" si="60"/>
        <v>1274</v>
      </c>
      <c r="H179" s="2">
        <f t="shared" ref="H179:H242" si="69">G179/C179</f>
        <v>0.36842105263157893</v>
      </c>
      <c r="I179" s="2"/>
      <c r="J179" s="2">
        <f t="shared" si="61"/>
        <v>0.6497975708502024</v>
      </c>
      <c r="K179" s="2">
        <f t="shared" si="62"/>
        <v>0.28137651821862347</v>
      </c>
      <c r="L179" s="2">
        <f t="shared" si="63"/>
        <v>5.8415268941584733E-2</v>
      </c>
      <c r="M179" s="2">
        <f t="shared" si="64"/>
        <v>1.0410641989589395E-2</v>
      </c>
      <c r="N179" s="1">
        <v>2247</v>
      </c>
      <c r="O179" s="1">
        <v>973</v>
      </c>
      <c r="P179" s="1">
        <v>202</v>
      </c>
      <c r="Q179" s="1">
        <v>11</v>
      </c>
      <c r="R179" s="1">
        <v>6</v>
      </c>
      <c r="S179" s="1">
        <v>7</v>
      </c>
      <c r="T179" s="1">
        <v>2</v>
      </c>
      <c r="U179" s="1">
        <v>1</v>
      </c>
      <c r="X179" s="1">
        <v>1</v>
      </c>
      <c r="AB179" s="1">
        <v>3</v>
      </c>
      <c r="AE179" s="1">
        <v>0</v>
      </c>
      <c r="AG179" s="1">
        <v>1</v>
      </c>
      <c r="AI179" s="1">
        <v>4</v>
      </c>
      <c r="AL179" s="7">
        <f>IF(Q179&gt;0,RANK(Q179,(N179:P179,Q179:AJ179)),0)</f>
        <v>4</v>
      </c>
      <c r="AM179" s="7">
        <f>IF(R179&gt;0,RANK(R179,(N179:P179,Q179:AJ179)),0)</f>
        <v>6</v>
      </c>
      <c r="AN179" s="7">
        <f>IF(S179&gt;0,RANK(S179,(N179:P179,Q179:AJ179)),0)</f>
        <v>5</v>
      </c>
      <c r="AO179" s="7">
        <f>IF(T179&gt;0,RANK(T179,(N179:P179,Q179:AJ179)),0)</f>
        <v>9</v>
      </c>
      <c r="AP179" s="2">
        <f t="shared" si="65"/>
        <v>3.1810294968189707E-3</v>
      </c>
      <c r="AQ179" s="2">
        <f t="shared" si="66"/>
        <v>1.735106998264893E-3</v>
      </c>
      <c r="AR179" s="2">
        <f t="shared" si="67"/>
        <v>2.0242914979757085E-3</v>
      </c>
      <c r="AS179" s="2">
        <f t="shared" si="68"/>
        <v>5.7836899942163096E-4</v>
      </c>
      <c r="AU179" s="6" t="s">
        <v>2129</v>
      </c>
      <c r="AV179" s="5" t="s">
        <v>1100</v>
      </c>
      <c r="AW179">
        <v>1</v>
      </c>
      <c r="AY179" s="130">
        <v>5</v>
      </c>
      <c r="AZ179" s="131">
        <v>95</v>
      </c>
      <c r="BA179" s="132">
        <f t="shared" si="58"/>
        <v>5095</v>
      </c>
      <c r="BC179" s="7" t="s">
        <v>532</v>
      </c>
    </row>
    <row r="180" spans="1:55" hidden="1" outlineLevel="1" x14ac:dyDescent="0.2">
      <c r="A180" s="6" t="s">
        <v>961</v>
      </c>
      <c r="B180" s="5" t="s">
        <v>1100</v>
      </c>
      <c r="C180" s="1">
        <f t="shared" si="59"/>
        <v>3460</v>
      </c>
      <c r="D180" s="7">
        <f>RANK(N180,(N180:P180,Q180:AJ180))</f>
        <v>1</v>
      </c>
      <c r="E180" s="7">
        <f>RANK(O180,(N180:P180,Q180:AJ180))</f>
        <v>2</v>
      </c>
      <c r="F180" s="7">
        <f>IF(P180&gt;0,RANK(P180,(N180:P180,Q180:AJ180)),0)</f>
        <v>3</v>
      </c>
      <c r="G180" s="1">
        <f t="shared" si="60"/>
        <v>693</v>
      </c>
      <c r="H180" s="2">
        <f t="shared" si="69"/>
        <v>0.20028901734104046</v>
      </c>
      <c r="I180" s="2"/>
      <c r="J180" s="2">
        <f t="shared" si="61"/>
        <v>0.52890173410404628</v>
      </c>
      <c r="K180" s="2">
        <f t="shared" si="62"/>
        <v>0.3286127167630058</v>
      </c>
      <c r="L180" s="2">
        <f t="shared" si="63"/>
        <v>0.12341040462427745</v>
      </c>
      <c r="M180" s="2">
        <f t="shared" si="64"/>
        <v>1.9075144508670469E-2</v>
      </c>
      <c r="N180" s="1">
        <v>1830</v>
      </c>
      <c r="O180" s="1">
        <v>1137</v>
      </c>
      <c r="P180" s="1">
        <v>427</v>
      </c>
      <c r="Q180" s="1">
        <v>12</v>
      </c>
      <c r="R180" s="1">
        <v>9</v>
      </c>
      <c r="S180" s="1">
        <v>10</v>
      </c>
      <c r="T180" s="1">
        <v>3</v>
      </c>
      <c r="U180" s="1">
        <v>7</v>
      </c>
      <c r="X180" s="1">
        <v>13</v>
      </c>
      <c r="AB180" s="1">
        <v>1</v>
      </c>
      <c r="AE180" s="1">
        <v>2</v>
      </c>
      <c r="AG180" s="1">
        <v>5</v>
      </c>
      <c r="AI180" s="1">
        <v>4</v>
      </c>
      <c r="AL180" s="7">
        <f>IF(Q180&gt;0,RANK(Q180,(N180:P180,Q180:AJ180)),0)</f>
        <v>5</v>
      </c>
      <c r="AM180" s="7">
        <f>IF(R180&gt;0,RANK(R180,(N180:P180,Q180:AJ180)),0)</f>
        <v>7</v>
      </c>
      <c r="AN180" s="7">
        <f>IF(S180&gt;0,RANK(S180,(N180:P180,Q180:AJ180)),0)</f>
        <v>6</v>
      </c>
      <c r="AO180" s="7">
        <f>IF(T180&gt;0,RANK(T180,(N180:P180,Q180:AJ180)),0)</f>
        <v>11</v>
      </c>
      <c r="AP180" s="2">
        <f t="shared" si="65"/>
        <v>3.4682080924855491E-3</v>
      </c>
      <c r="AQ180" s="2">
        <f t="shared" si="66"/>
        <v>2.6011560693641619E-3</v>
      </c>
      <c r="AR180" s="2">
        <f t="shared" si="67"/>
        <v>2.8901734104046241E-3</v>
      </c>
      <c r="AS180" s="2">
        <f t="shared" si="68"/>
        <v>8.6705202312138728E-4</v>
      </c>
      <c r="AU180" s="6" t="s">
        <v>961</v>
      </c>
      <c r="AV180" s="5" t="s">
        <v>1100</v>
      </c>
      <c r="AW180">
        <v>4</v>
      </c>
      <c r="AY180" s="130">
        <v>5</v>
      </c>
      <c r="AZ180" s="131">
        <v>97</v>
      </c>
      <c r="BA180" s="132">
        <f t="shared" si="58"/>
        <v>5097</v>
      </c>
      <c r="BC180" s="7" t="s">
        <v>532</v>
      </c>
    </row>
    <row r="181" spans="1:55" hidden="1" outlineLevel="1" x14ac:dyDescent="0.2">
      <c r="A181" s="6" t="s">
        <v>1278</v>
      </c>
      <c r="B181" s="5" t="s">
        <v>1100</v>
      </c>
      <c r="C181" s="1">
        <f t="shared" si="59"/>
        <v>3650</v>
      </c>
      <c r="D181" s="7">
        <f>RANK(N181,(N181:P181,Q181:AJ181))</f>
        <v>1</v>
      </c>
      <c r="E181" s="7">
        <f>RANK(O181,(N181:P181,Q181:AJ181))</f>
        <v>2</v>
      </c>
      <c r="F181" s="7">
        <f>IF(P181&gt;0,RANK(P181,(N181:P181,Q181:AJ181)),0)</f>
        <v>3</v>
      </c>
      <c r="G181" s="1">
        <f t="shared" si="60"/>
        <v>1303</v>
      </c>
      <c r="H181" s="2">
        <f t="shared" si="69"/>
        <v>0.35698630136986303</v>
      </c>
      <c r="I181" s="2"/>
      <c r="J181" s="2">
        <f t="shared" si="61"/>
        <v>0.62438356164383557</v>
      </c>
      <c r="K181" s="2">
        <f t="shared" si="62"/>
        <v>0.26739726027397259</v>
      </c>
      <c r="L181" s="2">
        <f t="shared" si="63"/>
        <v>9.452054794520548E-2</v>
      </c>
      <c r="M181" s="2">
        <f t="shared" si="64"/>
        <v>1.3698630136986356E-2</v>
      </c>
      <c r="N181" s="1">
        <v>2279</v>
      </c>
      <c r="O181" s="1">
        <v>976</v>
      </c>
      <c r="P181" s="1">
        <v>345</v>
      </c>
      <c r="Q181" s="1">
        <v>13</v>
      </c>
      <c r="R181" s="1">
        <v>3</v>
      </c>
      <c r="S181" s="1">
        <v>10</v>
      </c>
      <c r="T181" s="1">
        <v>6</v>
      </c>
      <c r="U181" s="1">
        <v>1</v>
      </c>
      <c r="X181" s="1">
        <v>5</v>
      </c>
      <c r="AB181" s="1">
        <v>4</v>
      </c>
      <c r="AE181" s="1">
        <v>2</v>
      </c>
      <c r="AG181" s="1">
        <v>2</v>
      </c>
      <c r="AI181" s="1">
        <v>4</v>
      </c>
      <c r="AL181" s="7">
        <f>IF(Q181&gt;0,RANK(Q181,(N181:P181,Q181:AJ181)),0)</f>
        <v>4</v>
      </c>
      <c r="AM181" s="7">
        <f>IF(R181&gt;0,RANK(R181,(N181:P181,Q181:AJ181)),0)</f>
        <v>10</v>
      </c>
      <c r="AN181" s="7">
        <f>IF(S181&gt;0,RANK(S181,(N181:P181,Q181:AJ181)),0)</f>
        <v>5</v>
      </c>
      <c r="AO181" s="7">
        <f>IF(T181&gt;0,RANK(T181,(N181:P181,Q181:AJ181)),0)</f>
        <v>6</v>
      </c>
      <c r="AP181" s="2">
        <f t="shared" si="65"/>
        <v>3.5616438356164382E-3</v>
      </c>
      <c r="AQ181" s="2">
        <f t="shared" si="66"/>
        <v>8.2191780821917813E-4</v>
      </c>
      <c r="AR181" s="2">
        <f t="shared" si="67"/>
        <v>2.7397260273972603E-3</v>
      </c>
      <c r="AS181" s="2">
        <f t="shared" si="68"/>
        <v>1.6438356164383563E-3</v>
      </c>
      <c r="AU181" s="6" t="s">
        <v>1278</v>
      </c>
      <c r="AV181" s="5" t="s">
        <v>1100</v>
      </c>
      <c r="AW181">
        <v>4</v>
      </c>
      <c r="AY181" s="130">
        <v>5</v>
      </c>
      <c r="AZ181" s="131">
        <v>99</v>
      </c>
      <c r="BA181" s="132">
        <f t="shared" si="58"/>
        <v>5099</v>
      </c>
      <c r="BC181" s="7" t="s">
        <v>532</v>
      </c>
    </row>
    <row r="182" spans="1:55" hidden="1" outlineLevel="1" x14ac:dyDescent="0.2">
      <c r="A182" s="6" t="s">
        <v>3164</v>
      </c>
      <c r="B182" s="5" t="s">
        <v>1100</v>
      </c>
      <c r="C182" s="1">
        <f t="shared" si="59"/>
        <v>4154</v>
      </c>
      <c r="D182" s="7">
        <f>RANK(N182,(N182:P182,Q182:AJ182))</f>
        <v>2</v>
      </c>
      <c r="E182" s="7">
        <f>RANK(O182,(N182:P182,Q182:AJ182))</f>
        <v>1</v>
      </c>
      <c r="F182" s="7">
        <f>IF(P182&gt;0,RANK(P182,(N182:P182,Q182:AJ182)),0)</f>
        <v>3</v>
      </c>
      <c r="G182" s="1">
        <f t="shared" si="60"/>
        <v>296</v>
      </c>
      <c r="H182" s="2">
        <f t="shared" si="69"/>
        <v>7.1256620125180553E-2</v>
      </c>
      <c r="I182" s="2"/>
      <c r="J182" s="2">
        <f t="shared" si="61"/>
        <v>0.39263360616273474</v>
      </c>
      <c r="K182" s="2">
        <f t="shared" si="62"/>
        <v>0.46389022628791526</v>
      </c>
      <c r="L182" s="2">
        <f t="shared" si="63"/>
        <v>0.11988444872412132</v>
      </c>
      <c r="M182" s="2">
        <f t="shared" si="64"/>
        <v>2.359171882522873E-2</v>
      </c>
      <c r="N182" s="1">
        <v>1631</v>
      </c>
      <c r="O182" s="1">
        <v>1927</v>
      </c>
      <c r="P182" s="1">
        <v>498</v>
      </c>
      <c r="Q182" s="1">
        <v>29</v>
      </c>
      <c r="R182" s="1">
        <v>19</v>
      </c>
      <c r="S182" s="1">
        <v>25</v>
      </c>
      <c r="T182" s="1">
        <v>3</v>
      </c>
      <c r="U182" s="1">
        <v>5</v>
      </c>
      <c r="X182" s="1">
        <v>6</v>
      </c>
      <c r="AB182" s="1">
        <v>0</v>
      </c>
      <c r="AE182" s="1">
        <v>0</v>
      </c>
      <c r="AG182" s="1">
        <v>8</v>
      </c>
      <c r="AI182" s="1">
        <v>3</v>
      </c>
      <c r="AL182" s="7">
        <f>IF(Q182&gt;0,RANK(Q182,(N182:P182,Q182:AJ182)),0)</f>
        <v>4</v>
      </c>
      <c r="AM182" s="7">
        <f>IF(R182&gt;0,RANK(R182,(N182:P182,Q182:AJ182)),0)</f>
        <v>6</v>
      </c>
      <c r="AN182" s="7">
        <f>IF(S182&gt;0,RANK(S182,(N182:P182,Q182:AJ182)),0)</f>
        <v>5</v>
      </c>
      <c r="AO182" s="7">
        <f>IF(T182&gt;0,RANK(T182,(N182:P182,Q182:AJ182)),0)</f>
        <v>10</v>
      </c>
      <c r="AP182" s="2">
        <f t="shared" si="65"/>
        <v>6.9812229176697159E-3</v>
      </c>
      <c r="AQ182" s="2">
        <f t="shared" si="66"/>
        <v>4.5739046701974003E-3</v>
      </c>
      <c r="AR182" s="2">
        <f t="shared" si="67"/>
        <v>6.0182956186807897E-3</v>
      </c>
      <c r="AS182" s="2">
        <f t="shared" si="68"/>
        <v>7.2219547424169476E-4</v>
      </c>
      <c r="AU182" s="6" t="s">
        <v>3164</v>
      </c>
      <c r="AV182" s="5" t="s">
        <v>1100</v>
      </c>
      <c r="AW182">
        <v>3</v>
      </c>
      <c r="AY182" s="130">
        <v>5</v>
      </c>
      <c r="AZ182" s="131">
        <v>101</v>
      </c>
      <c r="BA182" s="132">
        <f t="shared" si="58"/>
        <v>5101</v>
      </c>
      <c r="BC182" s="7" t="s">
        <v>532</v>
      </c>
    </row>
    <row r="183" spans="1:55" hidden="1" outlineLevel="1" x14ac:dyDescent="0.2">
      <c r="A183" s="6" t="s">
        <v>2025</v>
      </c>
      <c r="B183" s="5" t="s">
        <v>1100</v>
      </c>
      <c r="C183" s="1">
        <f t="shared" si="59"/>
        <v>10609</v>
      </c>
      <c r="D183" s="7">
        <f>RANK(N183,(N183:P183,Q183:AJ183))</f>
        <v>1</v>
      </c>
      <c r="E183" s="7">
        <f>RANK(O183,(N183:P183,Q183:AJ183))</f>
        <v>2</v>
      </c>
      <c r="F183" s="7">
        <f>IF(P183&gt;0,RANK(P183,(N183:P183,Q183:AJ183)),0)</f>
        <v>3</v>
      </c>
      <c r="G183" s="1">
        <f t="shared" si="60"/>
        <v>3499</v>
      </c>
      <c r="H183" s="2">
        <f t="shared" si="69"/>
        <v>0.32981430860590066</v>
      </c>
      <c r="I183" s="2"/>
      <c r="J183" s="2">
        <f t="shared" si="61"/>
        <v>0.62541238571024604</v>
      </c>
      <c r="K183" s="2">
        <f t="shared" si="62"/>
        <v>0.29559807710434538</v>
      </c>
      <c r="L183" s="2">
        <f t="shared" si="63"/>
        <v>6.9092280139504192E-2</v>
      </c>
      <c r="M183" s="2">
        <f t="shared" si="64"/>
        <v>9.897257045904384E-3</v>
      </c>
      <c r="N183" s="1">
        <v>6635</v>
      </c>
      <c r="O183" s="1">
        <v>3136</v>
      </c>
      <c r="P183" s="1">
        <v>733</v>
      </c>
      <c r="Q183" s="1">
        <v>22</v>
      </c>
      <c r="R183" s="1">
        <v>20</v>
      </c>
      <c r="S183" s="1">
        <v>29</v>
      </c>
      <c r="T183" s="1">
        <v>2</v>
      </c>
      <c r="U183" s="1">
        <v>4</v>
      </c>
      <c r="X183" s="1">
        <v>3</v>
      </c>
      <c r="AB183" s="1">
        <v>8</v>
      </c>
      <c r="AE183" s="1">
        <v>5</v>
      </c>
      <c r="AG183" s="1">
        <v>12</v>
      </c>
      <c r="AI183" s="1">
        <v>0</v>
      </c>
      <c r="AL183" s="7">
        <f>IF(Q183&gt;0,RANK(Q183,(N183:P183,Q183:AJ183)),0)</f>
        <v>5</v>
      </c>
      <c r="AM183" s="7">
        <f>IF(R183&gt;0,RANK(R183,(N183:P183,Q183:AJ183)),0)</f>
        <v>6</v>
      </c>
      <c r="AN183" s="7">
        <f>IF(S183&gt;0,RANK(S183,(N183:P183,Q183:AJ183)),0)</f>
        <v>4</v>
      </c>
      <c r="AO183" s="7">
        <f>IF(T183&gt;0,RANK(T183,(N183:P183,Q183:AJ183)),0)</f>
        <v>12</v>
      </c>
      <c r="AP183" s="2">
        <f t="shared" si="65"/>
        <v>2.0737110000942595E-3</v>
      </c>
      <c r="AQ183" s="2">
        <f t="shared" si="66"/>
        <v>1.8851918182675087E-3</v>
      </c>
      <c r="AR183" s="2">
        <f t="shared" si="67"/>
        <v>2.7335281364878877E-3</v>
      </c>
      <c r="AS183" s="2">
        <f t="shared" si="68"/>
        <v>1.8851918182675087E-4</v>
      </c>
      <c r="AU183" s="6" t="s">
        <v>2025</v>
      </c>
      <c r="AV183" s="5" t="s">
        <v>1100</v>
      </c>
      <c r="AW183">
        <v>4</v>
      </c>
      <c r="AY183" s="130">
        <v>5</v>
      </c>
      <c r="AZ183" s="131">
        <v>103</v>
      </c>
      <c r="BA183" s="132">
        <f t="shared" si="58"/>
        <v>5103</v>
      </c>
      <c r="BC183" s="7" t="s">
        <v>532</v>
      </c>
    </row>
    <row r="184" spans="1:55" hidden="1" outlineLevel="1" x14ac:dyDescent="0.2">
      <c r="A184" s="6" t="s">
        <v>1701</v>
      </c>
      <c r="B184" s="5" t="s">
        <v>1100</v>
      </c>
      <c r="C184" s="1">
        <f t="shared" si="59"/>
        <v>3482</v>
      </c>
      <c r="D184" s="7">
        <f>RANK(N184,(N184:P184,Q184:AJ184))</f>
        <v>1</v>
      </c>
      <c r="E184" s="7">
        <f>RANK(O184,(N184:P184,Q184:AJ184))</f>
        <v>2</v>
      </c>
      <c r="F184" s="7">
        <f>IF(P184&gt;0,RANK(P184,(N184:P184,Q184:AJ184)),0)</f>
        <v>3</v>
      </c>
      <c r="G184" s="1">
        <f t="shared" si="60"/>
        <v>730</v>
      </c>
      <c r="H184" s="2">
        <f t="shared" si="69"/>
        <v>0.20964962665134979</v>
      </c>
      <c r="I184" s="2"/>
      <c r="J184" s="2">
        <f t="shared" si="61"/>
        <v>0.53790924755887426</v>
      </c>
      <c r="K184" s="2">
        <f t="shared" si="62"/>
        <v>0.32825962090752442</v>
      </c>
      <c r="L184" s="2">
        <f t="shared" si="63"/>
        <v>0.11344055140723722</v>
      </c>
      <c r="M184" s="2">
        <f t="shared" si="64"/>
        <v>2.0390580126364105E-2</v>
      </c>
      <c r="N184" s="1">
        <v>1873</v>
      </c>
      <c r="O184" s="1">
        <v>1143</v>
      </c>
      <c r="P184" s="1">
        <v>395</v>
      </c>
      <c r="Q184" s="1">
        <v>16</v>
      </c>
      <c r="R184" s="1">
        <v>9</v>
      </c>
      <c r="S184" s="1">
        <v>13</v>
      </c>
      <c r="T184" s="1">
        <v>6</v>
      </c>
      <c r="U184" s="1">
        <v>3</v>
      </c>
      <c r="X184" s="1">
        <v>12</v>
      </c>
      <c r="AB184" s="1">
        <v>5</v>
      </c>
      <c r="AE184" s="1">
        <v>1</v>
      </c>
      <c r="AG184" s="1">
        <v>2</v>
      </c>
      <c r="AI184" s="1">
        <v>4</v>
      </c>
      <c r="AL184" s="7">
        <f>IF(Q184&gt;0,RANK(Q184,(N184:P184,Q184:AJ184)),0)</f>
        <v>4</v>
      </c>
      <c r="AM184" s="7">
        <f>IF(R184&gt;0,RANK(R184,(N184:P184,Q184:AJ184)),0)</f>
        <v>7</v>
      </c>
      <c r="AN184" s="7">
        <f>IF(S184&gt;0,RANK(S184,(N184:P184,Q184:AJ184)),0)</f>
        <v>5</v>
      </c>
      <c r="AO184" s="7">
        <f>IF(T184&gt;0,RANK(T184,(N184:P184,Q184:AJ184)),0)</f>
        <v>8</v>
      </c>
      <c r="AP184" s="2">
        <f t="shared" si="65"/>
        <v>4.595060310166571E-3</v>
      </c>
      <c r="AQ184" s="2">
        <f t="shared" si="66"/>
        <v>2.5847214244686962E-3</v>
      </c>
      <c r="AR184" s="2">
        <f t="shared" si="67"/>
        <v>3.733486502010339E-3</v>
      </c>
      <c r="AS184" s="2">
        <f t="shared" si="68"/>
        <v>1.7231476163124641E-3</v>
      </c>
      <c r="AU184" s="6" t="s">
        <v>1701</v>
      </c>
      <c r="AV184" s="5" t="s">
        <v>1100</v>
      </c>
      <c r="AW184">
        <v>2</v>
      </c>
      <c r="AY184" s="130">
        <v>5</v>
      </c>
      <c r="AZ184" s="131">
        <v>105</v>
      </c>
      <c r="BA184" s="132">
        <f t="shared" si="58"/>
        <v>5105</v>
      </c>
      <c r="BC184" s="7" t="s">
        <v>532</v>
      </c>
    </row>
    <row r="185" spans="1:55" hidden="1" outlineLevel="1" x14ac:dyDescent="0.2">
      <c r="A185" s="6" t="s">
        <v>471</v>
      </c>
      <c r="B185" s="5" t="s">
        <v>1100</v>
      </c>
      <c r="C185" s="1">
        <f t="shared" si="59"/>
        <v>8570</v>
      </c>
      <c r="D185" s="7">
        <f>RANK(N185,(N185:P185,Q185:AJ185))</f>
        <v>1</v>
      </c>
      <c r="E185" s="7">
        <f>RANK(O185,(N185:P185,Q185:AJ185))</f>
        <v>2</v>
      </c>
      <c r="F185" s="7">
        <f>IF(P185&gt;0,RANK(P185,(N185:P185,Q185:AJ185)),0)</f>
        <v>3</v>
      </c>
      <c r="G185" s="1">
        <f t="shared" si="60"/>
        <v>3510</v>
      </c>
      <c r="H185" s="2">
        <f t="shared" si="69"/>
        <v>0.40956826137689617</v>
      </c>
      <c r="I185" s="2"/>
      <c r="J185" s="2">
        <f t="shared" si="61"/>
        <v>0.66686114352392067</v>
      </c>
      <c r="K185" s="2">
        <f t="shared" si="62"/>
        <v>0.2572928821470245</v>
      </c>
      <c r="L185" s="2">
        <f t="shared" si="63"/>
        <v>5.379229871645274E-2</v>
      </c>
      <c r="M185" s="2">
        <f t="shared" si="64"/>
        <v>2.2053675612602082E-2</v>
      </c>
      <c r="N185" s="1">
        <v>5715</v>
      </c>
      <c r="O185" s="1">
        <v>2205</v>
      </c>
      <c r="P185" s="1">
        <v>461</v>
      </c>
      <c r="Q185" s="1">
        <v>21</v>
      </c>
      <c r="R185" s="1">
        <v>100</v>
      </c>
      <c r="S185" s="1">
        <v>15</v>
      </c>
      <c r="T185" s="1">
        <v>10</v>
      </c>
      <c r="U185" s="1">
        <v>17</v>
      </c>
      <c r="X185" s="1">
        <v>7</v>
      </c>
      <c r="AB185" s="1">
        <v>9</v>
      </c>
      <c r="AE185" s="1">
        <v>4</v>
      </c>
      <c r="AG185" s="1">
        <v>3</v>
      </c>
      <c r="AI185" s="1">
        <v>3</v>
      </c>
      <c r="AL185" s="7">
        <f>IF(Q185&gt;0,RANK(Q185,(N185:P185,Q185:AJ185)),0)</f>
        <v>5</v>
      </c>
      <c r="AM185" s="7">
        <f>IF(R185&gt;0,RANK(R185,(N185:P185,Q185:AJ185)),0)</f>
        <v>4</v>
      </c>
      <c r="AN185" s="7">
        <f>IF(S185&gt;0,RANK(S185,(N185:P185,Q185:AJ185)),0)</f>
        <v>7</v>
      </c>
      <c r="AO185" s="7">
        <f>IF(T185&gt;0,RANK(T185,(N185:P185,Q185:AJ185)),0)</f>
        <v>8</v>
      </c>
      <c r="AP185" s="2">
        <f t="shared" si="65"/>
        <v>2.4504084014002332E-3</v>
      </c>
      <c r="AQ185" s="2">
        <f t="shared" si="66"/>
        <v>1.1668611435239206E-2</v>
      </c>
      <c r="AR185" s="2">
        <f t="shared" si="67"/>
        <v>1.750291715285881E-3</v>
      </c>
      <c r="AS185" s="2">
        <f t="shared" si="68"/>
        <v>1.1668611435239206E-3</v>
      </c>
      <c r="AU185" s="6" t="s">
        <v>471</v>
      </c>
      <c r="AV185" s="5" t="s">
        <v>1100</v>
      </c>
      <c r="AW185">
        <v>1</v>
      </c>
      <c r="AY185" s="130">
        <v>5</v>
      </c>
      <c r="AZ185" s="131">
        <v>107</v>
      </c>
      <c r="BA185" s="132">
        <f t="shared" si="58"/>
        <v>5107</v>
      </c>
      <c r="BC185" s="7" t="s">
        <v>532</v>
      </c>
    </row>
    <row r="186" spans="1:55" hidden="1" outlineLevel="1" x14ac:dyDescent="0.2">
      <c r="A186" s="6" t="s">
        <v>1572</v>
      </c>
      <c r="B186" s="5" t="s">
        <v>1100</v>
      </c>
      <c r="C186" s="1">
        <f t="shared" si="59"/>
        <v>4263</v>
      </c>
      <c r="D186" s="7">
        <f>RANK(N186,(N186:P186,Q186:AJ186))</f>
        <v>1</v>
      </c>
      <c r="E186" s="7">
        <f>RANK(O186,(N186:P186,Q186:AJ186))</f>
        <v>2</v>
      </c>
      <c r="F186" s="7">
        <f>IF(P186&gt;0,RANK(P186,(N186:P186,Q186:AJ186)),0)</f>
        <v>3</v>
      </c>
      <c r="G186" s="1">
        <f t="shared" si="60"/>
        <v>961</v>
      </c>
      <c r="H186" s="2">
        <f t="shared" si="69"/>
        <v>0.22542810227539292</v>
      </c>
      <c r="I186" s="2"/>
      <c r="J186" s="2">
        <f t="shared" si="61"/>
        <v>0.55406990382359844</v>
      </c>
      <c r="K186" s="2">
        <f t="shared" si="62"/>
        <v>0.32864180154820549</v>
      </c>
      <c r="L186" s="2">
        <f t="shared" si="63"/>
        <v>0.10344827586206896</v>
      </c>
      <c r="M186" s="2">
        <f t="shared" si="64"/>
        <v>1.3840018766127102E-2</v>
      </c>
      <c r="N186" s="1">
        <v>2362</v>
      </c>
      <c r="O186" s="1">
        <v>1401</v>
      </c>
      <c r="P186" s="1">
        <v>441</v>
      </c>
      <c r="Q186" s="1">
        <v>11</v>
      </c>
      <c r="R186" s="1">
        <v>5</v>
      </c>
      <c r="S186" s="1">
        <v>13</v>
      </c>
      <c r="U186" s="1">
        <v>7</v>
      </c>
      <c r="X186" s="1">
        <v>5</v>
      </c>
      <c r="AB186" s="1">
        <v>0</v>
      </c>
      <c r="AE186" s="1">
        <v>2</v>
      </c>
      <c r="AG186" s="1">
        <v>4</v>
      </c>
      <c r="AI186" s="1">
        <v>12</v>
      </c>
      <c r="AL186" s="7">
        <f>IF(Q186&gt;0,RANK(Q186,(N186:P186,Q186:AJ186)),0)</f>
        <v>6</v>
      </c>
      <c r="AM186" s="7">
        <f>IF(R186&gt;0,RANK(R186,(N186:P186,Q186:AJ186)),0)</f>
        <v>8</v>
      </c>
      <c r="AN186" s="7">
        <f>IF(S186&gt;0,RANK(S186,(N186:P186,Q186:AJ186)),0)</f>
        <v>4</v>
      </c>
      <c r="AO186" s="7">
        <f>IF(T186&gt;0,RANK(T186,(N186:P186,Q186:AJ186)),0)</f>
        <v>0</v>
      </c>
      <c r="AP186" s="2">
        <f t="shared" si="65"/>
        <v>2.5803424818203143E-3</v>
      </c>
      <c r="AQ186" s="2">
        <f t="shared" si="66"/>
        <v>1.1728829462819611E-3</v>
      </c>
      <c r="AR186" s="2">
        <f t="shared" si="67"/>
        <v>3.0494956603330987E-3</v>
      </c>
      <c r="AS186" s="2">
        <f t="shared" si="68"/>
        <v>0</v>
      </c>
      <c r="AU186" s="6" t="s">
        <v>1572</v>
      </c>
      <c r="AV186" s="5" t="s">
        <v>1100</v>
      </c>
      <c r="AW186">
        <v>4</v>
      </c>
      <c r="AY186" s="130">
        <v>5</v>
      </c>
      <c r="AZ186" s="131">
        <v>109</v>
      </c>
      <c r="BA186" s="132">
        <f t="shared" si="58"/>
        <v>5109</v>
      </c>
      <c r="BC186" s="7" t="s">
        <v>532</v>
      </c>
    </row>
    <row r="187" spans="1:55" hidden="1" outlineLevel="1" x14ac:dyDescent="0.2">
      <c r="A187" s="6" t="s">
        <v>1415</v>
      </c>
      <c r="B187" s="5" t="s">
        <v>1100</v>
      </c>
      <c r="C187" s="1">
        <f t="shared" si="59"/>
        <v>7427</v>
      </c>
      <c r="D187" s="7">
        <f>RANK(N187,(N187:P187,Q187:AJ187))</f>
        <v>1</v>
      </c>
      <c r="E187" s="7">
        <f>RANK(O187,(N187:P187,Q187:AJ187))</f>
        <v>2</v>
      </c>
      <c r="F187" s="7">
        <f>IF(P187&gt;0,RANK(P187,(N187:P187,Q187:AJ187)),0)</f>
        <v>3</v>
      </c>
      <c r="G187" s="1">
        <f t="shared" si="60"/>
        <v>2652</v>
      </c>
      <c r="H187" s="2">
        <f t="shared" si="69"/>
        <v>0.35707553520937119</v>
      </c>
      <c r="I187" s="2"/>
      <c r="J187" s="2">
        <f t="shared" si="61"/>
        <v>0.63094116063013328</v>
      </c>
      <c r="K187" s="2">
        <f t="shared" si="62"/>
        <v>0.27386562542076209</v>
      </c>
      <c r="L187" s="2">
        <f t="shared" si="63"/>
        <v>8.711458193079305E-2</v>
      </c>
      <c r="M187" s="2">
        <f t="shared" si="64"/>
        <v>8.0786320183115767E-3</v>
      </c>
      <c r="N187" s="1">
        <v>4686</v>
      </c>
      <c r="O187" s="1">
        <v>2034</v>
      </c>
      <c r="P187" s="1">
        <v>647</v>
      </c>
      <c r="Q187" s="1">
        <v>17</v>
      </c>
      <c r="R187" s="1">
        <v>5</v>
      </c>
      <c r="S187" s="1">
        <v>9</v>
      </c>
      <c r="T187" s="1">
        <v>2</v>
      </c>
      <c r="U187" s="1">
        <v>6</v>
      </c>
      <c r="X187" s="1">
        <v>5</v>
      </c>
      <c r="AB187" s="1">
        <v>3</v>
      </c>
      <c r="AE187" s="1">
        <v>1</v>
      </c>
      <c r="AG187" s="1">
        <v>7</v>
      </c>
      <c r="AI187" s="1">
        <v>5</v>
      </c>
      <c r="AL187" s="7">
        <f>IF(Q187&gt;0,RANK(Q187,(N187:P187,Q187:AJ187)),0)</f>
        <v>4</v>
      </c>
      <c r="AM187" s="7">
        <f>IF(R187&gt;0,RANK(R187,(N187:P187,Q187:AJ187)),0)</f>
        <v>8</v>
      </c>
      <c r="AN187" s="7">
        <f>IF(S187&gt;0,RANK(S187,(N187:P187,Q187:AJ187)),0)</f>
        <v>5</v>
      </c>
      <c r="AO187" s="7">
        <f>IF(T187&gt;0,RANK(T187,(N187:P187,Q187:AJ187)),0)</f>
        <v>12</v>
      </c>
      <c r="AP187" s="2">
        <f t="shared" si="65"/>
        <v>2.2889457385216103E-3</v>
      </c>
      <c r="AQ187" s="2">
        <f t="shared" si="66"/>
        <v>6.7321933485929716E-4</v>
      </c>
      <c r="AR187" s="2">
        <f t="shared" si="67"/>
        <v>1.2117948027467349E-3</v>
      </c>
      <c r="AS187" s="2">
        <f t="shared" si="68"/>
        <v>2.6928773394371884E-4</v>
      </c>
      <c r="AU187" s="6" t="s">
        <v>1415</v>
      </c>
      <c r="AV187" s="5" t="s">
        <v>1100</v>
      </c>
      <c r="AW187">
        <v>1</v>
      </c>
      <c r="AY187" s="130">
        <v>5</v>
      </c>
      <c r="AZ187" s="131">
        <v>111</v>
      </c>
      <c r="BA187" s="132">
        <f t="shared" si="58"/>
        <v>5111</v>
      </c>
      <c r="BC187" s="7" t="s">
        <v>532</v>
      </c>
    </row>
    <row r="188" spans="1:55" hidden="1" outlineLevel="1" x14ac:dyDescent="0.2">
      <c r="A188" s="6" t="s">
        <v>956</v>
      </c>
      <c r="B188" s="5" t="s">
        <v>1100</v>
      </c>
      <c r="C188" s="1">
        <f t="shared" si="59"/>
        <v>6679</v>
      </c>
      <c r="D188" s="7">
        <f>RANK(N188,(N188:P188,Q188:AJ188))</f>
        <v>2</v>
      </c>
      <c r="E188" s="7">
        <f>RANK(O188,(N188:P188,Q188:AJ188))</f>
        <v>1</v>
      </c>
      <c r="F188" s="7">
        <f>IF(P188&gt;0,RANK(P188,(N188:P188,Q188:AJ188)),0)</f>
        <v>3</v>
      </c>
      <c r="G188" s="1">
        <f t="shared" si="60"/>
        <v>28</v>
      </c>
      <c r="H188" s="2">
        <f t="shared" si="69"/>
        <v>4.1922443479562805E-3</v>
      </c>
      <c r="I188" s="2"/>
      <c r="J188" s="2">
        <f t="shared" si="61"/>
        <v>0.42281778709387635</v>
      </c>
      <c r="K188" s="2">
        <f t="shared" si="62"/>
        <v>0.42701003144183258</v>
      </c>
      <c r="L188" s="2">
        <f t="shared" si="63"/>
        <v>0.13115735888606078</v>
      </c>
      <c r="M188" s="2">
        <f t="shared" si="64"/>
        <v>1.9014822578230339E-2</v>
      </c>
      <c r="N188" s="1">
        <v>2824</v>
      </c>
      <c r="O188" s="1">
        <v>2852</v>
      </c>
      <c r="P188" s="1">
        <v>876</v>
      </c>
      <c r="Q188" s="1">
        <v>43</v>
      </c>
      <c r="R188" s="1">
        <v>17</v>
      </c>
      <c r="S188" s="1">
        <v>29</v>
      </c>
      <c r="T188" s="1">
        <v>7</v>
      </c>
      <c r="U188" s="1">
        <v>10</v>
      </c>
      <c r="X188" s="1">
        <v>7</v>
      </c>
      <c r="AB188" s="1">
        <v>3</v>
      </c>
      <c r="AE188" s="1">
        <v>3</v>
      </c>
      <c r="AG188" s="1">
        <v>4</v>
      </c>
      <c r="AI188" s="1">
        <v>4</v>
      </c>
      <c r="AL188" s="7">
        <f>IF(Q188&gt;0,RANK(Q188,(N188:P188,Q188:AJ188)),0)</f>
        <v>4</v>
      </c>
      <c r="AM188" s="7">
        <f>IF(R188&gt;0,RANK(R188,(N188:P188,Q188:AJ188)),0)</f>
        <v>6</v>
      </c>
      <c r="AN188" s="7">
        <f>IF(S188&gt;0,RANK(S188,(N188:P188,Q188:AJ188)),0)</f>
        <v>5</v>
      </c>
      <c r="AO188" s="7">
        <f>IF(T188&gt;0,RANK(T188,(N188:P188,Q188:AJ188)),0)</f>
        <v>8</v>
      </c>
      <c r="AP188" s="2">
        <f t="shared" si="65"/>
        <v>6.4380895343614311E-3</v>
      </c>
      <c r="AQ188" s="2">
        <f t="shared" si="66"/>
        <v>2.5452912112591706E-3</v>
      </c>
      <c r="AR188" s="2">
        <f t="shared" si="67"/>
        <v>4.3419673603832913E-3</v>
      </c>
      <c r="AS188" s="2">
        <f t="shared" si="68"/>
        <v>1.0480610869890701E-3</v>
      </c>
      <c r="AU188" s="6" t="s">
        <v>956</v>
      </c>
      <c r="AV188" s="5" t="s">
        <v>1100</v>
      </c>
      <c r="AW188">
        <v>3</v>
      </c>
      <c r="AY188" s="130">
        <v>5</v>
      </c>
      <c r="AZ188" s="131">
        <v>113</v>
      </c>
      <c r="BA188" s="132">
        <f t="shared" si="58"/>
        <v>5113</v>
      </c>
      <c r="BC188" s="7" t="s">
        <v>532</v>
      </c>
    </row>
    <row r="189" spans="1:55" hidden="1" outlineLevel="1" x14ac:dyDescent="0.2">
      <c r="A189" s="6" t="s">
        <v>3111</v>
      </c>
      <c r="B189" s="5" t="s">
        <v>1100</v>
      </c>
      <c r="C189" s="1">
        <f t="shared" si="59"/>
        <v>18840</v>
      </c>
      <c r="D189" s="7">
        <f>RANK(N189,(N189:P189,Q189:AJ189))</f>
        <v>1</v>
      </c>
      <c r="E189" s="7">
        <f>RANK(O189,(N189:P189,Q189:AJ189))</f>
        <v>2</v>
      </c>
      <c r="F189" s="7">
        <f>IF(P189&gt;0,RANK(P189,(N189:P189,Q189:AJ189)),0)</f>
        <v>3</v>
      </c>
      <c r="G189" s="1">
        <f t="shared" si="60"/>
        <v>190</v>
      </c>
      <c r="H189" s="2">
        <f t="shared" si="69"/>
        <v>1.0084925690021231E-2</v>
      </c>
      <c r="I189" s="2"/>
      <c r="J189" s="2">
        <f t="shared" si="61"/>
        <v>0.44761146496815285</v>
      </c>
      <c r="K189" s="2">
        <f t="shared" si="62"/>
        <v>0.43752653927813162</v>
      </c>
      <c r="L189" s="2">
        <f t="shared" si="63"/>
        <v>0.10037154989384289</v>
      </c>
      <c r="M189" s="2">
        <f t="shared" si="64"/>
        <v>1.4490445859872636E-2</v>
      </c>
      <c r="N189" s="1">
        <v>8433</v>
      </c>
      <c r="O189" s="1">
        <v>8243</v>
      </c>
      <c r="P189" s="1">
        <v>1891</v>
      </c>
      <c r="Q189" s="1">
        <v>89</v>
      </c>
      <c r="R189" s="1">
        <v>86</v>
      </c>
      <c r="S189" s="1">
        <v>41</v>
      </c>
      <c r="T189" s="1">
        <v>4</v>
      </c>
      <c r="U189" s="1">
        <v>9</v>
      </c>
      <c r="X189" s="1">
        <v>2</v>
      </c>
      <c r="AB189" s="1">
        <v>3</v>
      </c>
      <c r="AE189" s="1">
        <v>9</v>
      </c>
      <c r="AG189" s="1">
        <v>21</v>
      </c>
      <c r="AI189" s="1">
        <v>9</v>
      </c>
      <c r="AL189" s="7">
        <f>IF(Q189&gt;0,RANK(Q189,(N189:P189,Q189:AJ189)),0)</f>
        <v>4</v>
      </c>
      <c r="AM189" s="7">
        <f>IF(R189&gt;0,RANK(R189,(N189:P189,Q189:AJ189)),0)</f>
        <v>5</v>
      </c>
      <c r="AN189" s="7">
        <f>IF(S189&gt;0,RANK(S189,(N189:P189,Q189:AJ189)),0)</f>
        <v>6</v>
      </c>
      <c r="AO189" s="7">
        <f>IF(T189&gt;0,RANK(T189,(N189:P189,Q189:AJ189)),0)</f>
        <v>11</v>
      </c>
      <c r="AP189" s="2">
        <f t="shared" si="65"/>
        <v>4.7239915074309977E-3</v>
      </c>
      <c r="AQ189" s="2">
        <f t="shared" si="66"/>
        <v>4.5647558386411888E-3</v>
      </c>
      <c r="AR189" s="2">
        <f t="shared" si="67"/>
        <v>2.1762208067940552E-3</v>
      </c>
      <c r="AS189" s="2">
        <f t="shared" si="68"/>
        <v>2.1231422505307856E-4</v>
      </c>
      <c r="AU189" s="6" t="s">
        <v>3111</v>
      </c>
      <c r="AV189" s="5" t="s">
        <v>1100</v>
      </c>
      <c r="AW189">
        <v>3</v>
      </c>
      <c r="AY189" s="130">
        <v>5</v>
      </c>
      <c r="AZ189" s="131">
        <v>115</v>
      </c>
      <c r="BA189" s="132">
        <f t="shared" si="58"/>
        <v>5115</v>
      </c>
      <c r="BC189" s="7" t="s">
        <v>532</v>
      </c>
    </row>
    <row r="190" spans="1:55" hidden="1" outlineLevel="1" x14ac:dyDescent="0.2">
      <c r="A190" s="6" t="s">
        <v>2298</v>
      </c>
      <c r="B190" s="5" t="s">
        <v>1100</v>
      </c>
      <c r="C190" s="1">
        <f t="shared" si="59"/>
        <v>3575</v>
      </c>
      <c r="D190" s="7">
        <f>RANK(N190,(N190:P190,Q190:AJ190))</f>
        <v>1</v>
      </c>
      <c r="E190" s="7">
        <f>RANK(O190,(N190:P190,Q190:AJ190))</f>
        <v>2</v>
      </c>
      <c r="F190" s="7">
        <f>IF(P190&gt;0,RANK(P190,(N190:P190,Q190:AJ190)),0)</f>
        <v>3</v>
      </c>
      <c r="G190" s="1">
        <f t="shared" si="60"/>
        <v>1186</v>
      </c>
      <c r="H190" s="2">
        <f t="shared" si="69"/>
        <v>0.33174825174825173</v>
      </c>
      <c r="I190" s="2"/>
      <c r="J190" s="2">
        <f t="shared" si="61"/>
        <v>0.61846153846153851</v>
      </c>
      <c r="K190" s="2">
        <f t="shared" si="62"/>
        <v>0.28671328671328672</v>
      </c>
      <c r="L190" s="2">
        <f t="shared" si="63"/>
        <v>8.5314685314685321E-2</v>
      </c>
      <c r="M190" s="2">
        <f t="shared" si="64"/>
        <v>9.5104895104894532E-3</v>
      </c>
      <c r="N190" s="1">
        <v>2211</v>
      </c>
      <c r="O190" s="1">
        <v>1025</v>
      </c>
      <c r="P190" s="1">
        <v>305</v>
      </c>
      <c r="Q190" s="1">
        <v>6</v>
      </c>
      <c r="R190" s="1">
        <v>5</v>
      </c>
      <c r="S190" s="1">
        <v>14</v>
      </c>
      <c r="T190" s="1">
        <v>1</v>
      </c>
      <c r="U190" s="1">
        <v>3</v>
      </c>
      <c r="X190" s="1">
        <v>0</v>
      </c>
      <c r="AB190" s="1">
        <v>0</v>
      </c>
      <c r="AE190" s="1">
        <v>0</v>
      </c>
      <c r="AG190" s="1">
        <v>5</v>
      </c>
      <c r="AI190" s="1">
        <v>0</v>
      </c>
      <c r="AL190" s="7">
        <f>IF(Q190&gt;0,RANK(Q190,(N190:P190,Q190:AJ190)),0)</f>
        <v>5</v>
      </c>
      <c r="AM190" s="7">
        <f>IF(R190&gt;0,RANK(R190,(N190:P190,Q190:AJ190)),0)</f>
        <v>6</v>
      </c>
      <c r="AN190" s="7">
        <f>IF(S190&gt;0,RANK(S190,(N190:P190,Q190:AJ190)),0)</f>
        <v>4</v>
      </c>
      <c r="AO190" s="7">
        <f>IF(T190&gt;0,RANK(T190,(N190:P190,Q190:AJ190)),0)</f>
        <v>9</v>
      </c>
      <c r="AP190" s="2">
        <f t="shared" si="65"/>
        <v>1.6783216783216783E-3</v>
      </c>
      <c r="AQ190" s="2">
        <f t="shared" si="66"/>
        <v>1.3986013986013986E-3</v>
      </c>
      <c r="AR190" s="2">
        <f t="shared" si="67"/>
        <v>3.9160839160839161E-3</v>
      </c>
      <c r="AS190" s="2">
        <f t="shared" si="68"/>
        <v>2.7972027972027972E-4</v>
      </c>
      <c r="AU190" s="6" t="s">
        <v>2298</v>
      </c>
      <c r="AV190" s="5" t="s">
        <v>1100</v>
      </c>
      <c r="AW190">
        <v>1</v>
      </c>
      <c r="AY190" s="130">
        <v>5</v>
      </c>
      <c r="AZ190" s="131">
        <v>117</v>
      </c>
      <c r="BA190" s="132">
        <f t="shared" si="58"/>
        <v>5117</v>
      </c>
      <c r="BC190" s="7" t="s">
        <v>532</v>
      </c>
    </row>
    <row r="191" spans="1:55" hidden="1" outlineLevel="1" x14ac:dyDescent="0.2">
      <c r="A191" s="6" t="s">
        <v>2528</v>
      </c>
      <c r="B191" s="5" t="s">
        <v>1100</v>
      </c>
      <c r="C191" s="1">
        <f t="shared" si="59"/>
        <v>127733</v>
      </c>
      <c r="D191" s="7">
        <f>RANK(N191,(N191:P191,Q191:AJ191))</f>
        <v>1</v>
      </c>
      <c r="E191" s="7">
        <f>RANK(O191,(N191:P191,Q191:AJ191))</f>
        <v>2</v>
      </c>
      <c r="F191" s="7">
        <f>IF(P191&gt;0,RANK(P191,(N191:P191,Q191:AJ191)),0)</f>
        <v>3</v>
      </c>
      <c r="G191" s="1">
        <f t="shared" si="60"/>
        <v>30304</v>
      </c>
      <c r="H191" s="2">
        <f t="shared" si="69"/>
        <v>0.23724487798767743</v>
      </c>
      <c r="I191" s="2"/>
      <c r="J191" s="2">
        <f t="shared" si="61"/>
        <v>0.58781990558430475</v>
      </c>
      <c r="K191" s="2">
        <f t="shared" si="62"/>
        <v>0.35057502759662734</v>
      </c>
      <c r="L191" s="2">
        <f t="shared" si="63"/>
        <v>4.7082586332427796E-2</v>
      </c>
      <c r="M191" s="2">
        <f t="shared" si="64"/>
        <v>1.4522480486640114E-2</v>
      </c>
      <c r="N191" s="1">
        <v>75084</v>
      </c>
      <c r="O191" s="1">
        <v>44780</v>
      </c>
      <c r="P191" s="1">
        <v>6014</v>
      </c>
      <c r="Q191" s="1">
        <v>640</v>
      </c>
      <c r="R191" s="1">
        <v>572</v>
      </c>
      <c r="S191" s="1">
        <v>243</v>
      </c>
      <c r="T191" s="1">
        <v>128</v>
      </c>
      <c r="U191" s="1">
        <v>88</v>
      </c>
      <c r="X191" s="1">
        <v>47</v>
      </c>
      <c r="AB191" s="1">
        <v>25</v>
      </c>
      <c r="AE191" s="1">
        <v>19</v>
      </c>
      <c r="AG191" s="1">
        <v>64</v>
      </c>
      <c r="AI191" s="1">
        <v>29</v>
      </c>
      <c r="AL191" s="7">
        <f>IF(Q191&gt;0,RANK(Q191,(N191:P191,Q191:AJ191)),0)</f>
        <v>4</v>
      </c>
      <c r="AM191" s="7">
        <f>IF(R191&gt;0,RANK(R191,(N191:P191,Q191:AJ191)),0)</f>
        <v>5</v>
      </c>
      <c r="AN191" s="7">
        <f>IF(S191&gt;0,RANK(S191,(N191:P191,Q191:AJ191)),0)</f>
        <v>6</v>
      </c>
      <c r="AO191" s="7">
        <f>IF(T191&gt;0,RANK(T191,(N191:P191,Q191:AJ191)),0)</f>
        <v>7</v>
      </c>
      <c r="AP191" s="2">
        <f t="shared" si="65"/>
        <v>5.0104514886521101E-3</v>
      </c>
      <c r="AQ191" s="2">
        <f t="shared" si="66"/>
        <v>4.4780910179828236E-3</v>
      </c>
      <c r="AR191" s="2">
        <f t="shared" si="67"/>
        <v>1.902405799597598E-3</v>
      </c>
      <c r="AS191" s="2">
        <f t="shared" si="68"/>
        <v>1.0020902977304221E-3</v>
      </c>
      <c r="AU191" s="6" t="s">
        <v>2528</v>
      </c>
      <c r="AV191" s="5" t="s">
        <v>1100</v>
      </c>
      <c r="AW191">
        <v>2</v>
      </c>
      <c r="AY191" s="130">
        <v>5</v>
      </c>
      <c r="AZ191" s="131">
        <v>119</v>
      </c>
      <c r="BA191" s="132">
        <f t="shared" si="58"/>
        <v>5119</v>
      </c>
      <c r="BC191" s="7" t="s">
        <v>532</v>
      </c>
    </row>
    <row r="192" spans="1:55" hidden="1" outlineLevel="1" x14ac:dyDescent="0.2">
      <c r="A192" s="6" t="s">
        <v>1573</v>
      </c>
      <c r="B192" s="5" t="s">
        <v>1100</v>
      </c>
      <c r="C192" s="1">
        <f t="shared" si="59"/>
        <v>5633</v>
      </c>
      <c r="D192" s="7">
        <f>RANK(N192,(N192:P192,Q192:AJ192))</f>
        <v>1</v>
      </c>
      <c r="E192" s="7">
        <f>RANK(O192,(N192:P192,Q192:AJ192))</f>
        <v>2</v>
      </c>
      <c r="F192" s="7">
        <f>IF(P192&gt;0,RANK(P192,(N192:P192,Q192:AJ192)),0)</f>
        <v>3</v>
      </c>
      <c r="G192" s="1">
        <f t="shared" si="60"/>
        <v>1424</v>
      </c>
      <c r="H192" s="2">
        <f t="shared" si="69"/>
        <v>0.25279602343333923</v>
      </c>
      <c r="I192" s="2"/>
      <c r="J192" s="2">
        <f t="shared" si="61"/>
        <v>0.57038878040120722</v>
      </c>
      <c r="K192" s="2">
        <f t="shared" si="62"/>
        <v>0.31759275696786793</v>
      </c>
      <c r="L192" s="2">
        <f t="shared" si="63"/>
        <v>9.9591691816083794E-2</v>
      </c>
      <c r="M192" s="2">
        <f t="shared" si="64"/>
        <v>1.2426770814841059E-2</v>
      </c>
      <c r="N192" s="1">
        <v>3213</v>
      </c>
      <c r="O192" s="1">
        <v>1789</v>
      </c>
      <c r="P192" s="1">
        <v>561</v>
      </c>
      <c r="Q192" s="1">
        <v>17</v>
      </c>
      <c r="R192" s="1">
        <v>11</v>
      </c>
      <c r="S192" s="1">
        <v>19</v>
      </c>
      <c r="T192" s="1">
        <v>1</v>
      </c>
      <c r="U192" s="1">
        <v>2</v>
      </c>
      <c r="X192" s="1">
        <v>2</v>
      </c>
      <c r="AB192" s="1">
        <v>1</v>
      </c>
      <c r="AE192" s="1">
        <v>3</v>
      </c>
      <c r="AG192" s="1">
        <v>10</v>
      </c>
      <c r="AI192" s="1">
        <v>4</v>
      </c>
      <c r="AL192" s="7">
        <f>IF(Q192&gt;0,RANK(Q192,(N192:P192,Q192:AJ192)),0)</f>
        <v>5</v>
      </c>
      <c r="AM192" s="7">
        <f>IF(R192&gt;0,RANK(R192,(N192:P192,Q192:AJ192)),0)</f>
        <v>6</v>
      </c>
      <c r="AN192" s="7">
        <f>IF(S192&gt;0,RANK(S192,(N192:P192,Q192:AJ192)),0)</f>
        <v>4</v>
      </c>
      <c r="AO192" s="7">
        <f>IF(T192&gt;0,RANK(T192,(N192:P192,Q192:AJ192)),0)</f>
        <v>12</v>
      </c>
      <c r="AP192" s="2">
        <f t="shared" si="65"/>
        <v>3.0179300550328423E-3</v>
      </c>
      <c r="AQ192" s="2">
        <f t="shared" si="66"/>
        <v>1.9527782709036039E-3</v>
      </c>
      <c r="AR192" s="2">
        <f t="shared" si="67"/>
        <v>3.3729806497425881E-3</v>
      </c>
      <c r="AS192" s="2">
        <f t="shared" si="68"/>
        <v>1.7752529735487306E-4</v>
      </c>
      <c r="AU192" s="6" t="s">
        <v>1573</v>
      </c>
      <c r="AV192" s="5" t="s">
        <v>1100</v>
      </c>
      <c r="AW192">
        <v>1</v>
      </c>
      <c r="AY192" s="130">
        <v>5</v>
      </c>
      <c r="AZ192" s="131">
        <v>121</v>
      </c>
      <c r="BA192" s="132">
        <f t="shared" si="58"/>
        <v>5121</v>
      </c>
      <c r="BC192" s="7" t="s">
        <v>532</v>
      </c>
    </row>
    <row r="193" spans="1:55" hidden="1" outlineLevel="1" x14ac:dyDescent="0.2">
      <c r="A193" s="6" t="s">
        <v>1896</v>
      </c>
      <c r="B193" s="5" t="s">
        <v>1100</v>
      </c>
      <c r="C193" s="1">
        <f t="shared" si="59"/>
        <v>8644</v>
      </c>
      <c r="D193" s="7">
        <f>RANK(N193,(N193:P193,Q193:AJ193))</f>
        <v>1</v>
      </c>
      <c r="E193" s="7">
        <f>RANK(O193,(N193:P193,Q193:AJ193))</f>
        <v>2</v>
      </c>
      <c r="F193" s="7">
        <f>IF(P193&gt;0,RANK(P193,(N193:P193,Q193:AJ193)),0)</f>
        <v>3</v>
      </c>
      <c r="G193" s="1">
        <f t="shared" si="60"/>
        <v>3039</v>
      </c>
      <c r="H193" s="2">
        <f t="shared" si="69"/>
        <v>0.3515733456732994</v>
      </c>
      <c r="I193" s="2"/>
      <c r="J193" s="2">
        <f t="shared" si="61"/>
        <v>0.64345210550670984</v>
      </c>
      <c r="K193" s="2">
        <f t="shared" si="62"/>
        <v>0.29187875983341044</v>
      </c>
      <c r="L193" s="2">
        <f t="shared" si="63"/>
        <v>5.8537714021286442E-2</v>
      </c>
      <c r="M193" s="2">
        <f t="shared" si="64"/>
        <v>6.131420638593281E-3</v>
      </c>
      <c r="N193" s="1">
        <v>5562</v>
      </c>
      <c r="O193" s="1">
        <v>2523</v>
      </c>
      <c r="P193" s="1">
        <v>506</v>
      </c>
      <c r="Q193" s="1">
        <v>14</v>
      </c>
      <c r="R193" s="1">
        <v>6</v>
      </c>
      <c r="S193" s="1">
        <v>12</v>
      </c>
      <c r="T193" s="1">
        <v>7</v>
      </c>
      <c r="U193" s="1">
        <v>3</v>
      </c>
      <c r="X193" s="1">
        <v>0</v>
      </c>
      <c r="AB193" s="1">
        <v>1</v>
      </c>
      <c r="AE193" s="1">
        <v>2</v>
      </c>
      <c r="AG193" s="1">
        <v>7</v>
      </c>
      <c r="AI193" s="1">
        <v>1</v>
      </c>
      <c r="AL193" s="7">
        <f>IF(Q193&gt;0,RANK(Q193,(N193:P193,Q193:AJ193)),0)</f>
        <v>4</v>
      </c>
      <c r="AM193" s="7">
        <f>IF(R193&gt;0,RANK(R193,(N193:P193,Q193:AJ193)),0)</f>
        <v>8</v>
      </c>
      <c r="AN193" s="7">
        <f>IF(S193&gt;0,RANK(S193,(N193:P193,Q193:AJ193)),0)</f>
        <v>5</v>
      </c>
      <c r="AO193" s="7">
        <f>IF(T193&gt;0,RANK(T193,(N193:P193,Q193:AJ193)),0)</f>
        <v>6</v>
      </c>
      <c r="AP193" s="2">
        <f t="shared" si="65"/>
        <v>1.6196205460434984E-3</v>
      </c>
      <c r="AQ193" s="2">
        <f t="shared" si="66"/>
        <v>6.941230911614993E-4</v>
      </c>
      <c r="AR193" s="2">
        <f t="shared" si="67"/>
        <v>1.3882461823229986E-3</v>
      </c>
      <c r="AS193" s="2">
        <f t="shared" si="68"/>
        <v>8.098102730217492E-4</v>
      </c>
      <c r="AU193" s="6" t="s">
        <v>1896</v>
      </c>
      <c r="AV193" s="5" t="s">
        <v>1100</v>
      </c>
      <c r="AW193">
        <v>1</v>
      </c>
      <c r="AY193" s="130">
        <v>5</v>
      </c>
      <c r="AZ193" s="131">
        <v>123</v>
      </c>
      <c r="BA193" s="132">
        <f t="shared" si="58"/>
        <v>5123</v>
      </c>
      <c r="BC193" s="7" t="s">
        <v>532</v>
      </c>
    </row>
    <row r="194" spans="1:55" hidden="1" outlineLevel="1" x14ac:dyDescent="0.2">
      <c r="A194" s="6" t="s">
        <v>1956</v>
      </c>
      <c r="B194" s="5" t="s">
        <v>1100</v>
      </c>
      <c r="C194" s="1">
        <f t="shared" si="59"/>
        <v>28685</v>
      </c>
      <c r="D194" s="7">
        <f>RANK(N194,(N194:P194,Q194:AJ194))</f>
        <v>1</v>
      </c>
      <c r="E194" s="7">
        <f>RANK(O194,(N194:P194,Q194:AJ194))</f>
        <v>2</v>
      </c>
      <c r="F194" s="7">
        <f>IF(P194&gt;0,RANK(P194,(N194:P194,Q194:AJ194)),0)</f>
        <v>3</v>
      </c>
      <c r="G194" s="1">
        <f t="shared" si="60"/>
        <v>2332</v>
      </c>
      <c r="H194" s="2">
        <f t="shared" si="69"/>
        <v>8.1296845040962171E-2</v>
      </c>
      <c r="I194" s="2"/>
      <c r="J194" s="2">
        <f t="shared" si="61"/>
        <v>0.4890012201499041</v>
      </c>
      <c r="K194" s="2">
        <f t="shared" si="62"/>
        <v>0.40770437510894197</v>
      </c>
      <c r="L194" s="2">
        <f t="shared" si="63"/>
        <v>9.1058044274010805E-2</v>
      </c>
      <c r="M194" s="2">
        <f t="shared" si="64"/>
        <v>1.2236360467143118E-2</v>
      </c>
      <c r="N194" s="1">
        <v>14027</v>
      </c>
      <c r="O194" s="1">
        <v>11695</v>
      </c>
      <c r="P194" s="1">
        <v>2612</v>
      </c>
      <c r="Q194" s="1">
        <v>112</v>
      </c>
      <c r="R194" s="1">
        <v>117</v>
      </c>
      <c r="S194" s="1">
        <v>44</v>
      </c>
      <c r="T194" s="1">
        <v>13</v>
      </c>
      <c r="U194" s="1">
        <v>26</v>
      </c>
      <c r="X194" s="1">
        <v>9</v>
      </c>
      <c r="AB194" s="1">
        <v>5</v>
      </c>
      <c r="AE194" s="1">
        <v>5</v>
      </c>
      <c r="AG194" s="1">
        <v>11</v>
      </c>
      <c r="AI194" s="1">
        <v>9</v>
      </c>
      <c r="AL194" s="7">
        <f>IF(Q194&gt;0,RANK(Q194,(N194:P194,Q194:AJ194)),0)</f>
        <v>5</v>
      </c>
      <c r="AM194" s="7">
        <f>IF(R194&gt;0,RANK(R194,(N194:P194,Q194:AJ194)),0)</f>
        <v>4</v>
      </c>
      <c r="AN194" s="7">
        <f>IF(S194&gt;0,RANK(S194,(N194:P194,Q194:AJ194)),0)</f>
        <v>6</v>
      </c>
      <c r="AO194" s="7">
        <f>IF(T194&gt;0,RANK(T194,(N194:P194,Q194:AJ194)),0)</f>
        <v>8</v>
      </c>
      <c r="AP194" s="2">
        <f t="shared" si="65"/>
        <v>3.9044796932194525E-3</v>
      </c>
      <c r="AQ194" s="2">
        <f t="shared" si="66"/>
        <v>4.0787868223810357E-3</v>
      </c>
      <c r="AR194" s="2">
        <f t="shared" si="67"/>
        <v>1.5339027366219279E-3</v>
      </c>
      <c r="AS194" s="2">
        <f t="shared" si="68"/>
        <v>4.5319853582011504E-4</v>
      </c>
      <c r="AU194" s="6" t="s">
        <v>1956</v>
      </c>
      <c r="AV194" s="5" t="s">
        <v>1100</v>
      </c>
      <c r="AW194">
        <v>2</v>
      </c>
      <c r="AY194" s="130">
        <v>5</v>
      </c>
      <c r="AZ194" s="131">
        <v>125</v>
      </c>
      <c r="BA194" s="132">
        <f t="shared" si="58"/>
        <v>5125</v>
      </c>
      <c r="BC194" s="7" t="s">
        <v>532</v>
      </c>
    </row>
    <row r="195" spans="1:55" hidden="1" outlineLevel="1" x14ac:dyDescent="0.2">
      <c r="A195" s="6" t="s">
        <v>2835</v>
      </c>
      <c r="B195" s="5" t="s">
        <v>1100</v>
      </c>
      <c r="C195" s="1">
        <f t="shared" si="59"/>
        <v>4297</v>
      </c>
      <c r="D195" s="7">
        <f>RANK(N195,(N195:P195,Q195:AJ195))</f>
        <v>1</v>
      </c>
      <c r="E195" s="7">
        <f>RANK(O195,(N195:P195,Q195:AJ195))</f>
        <v>2</v>
      </c>
      <c r="F195" s="7">
        <f>IF(P195&gt;0,RANK(P195,(N195:P195,Q195:AJ195)),0)</f>
        <v>3</v>
      </c>
      <c r="G195" s="1">
        <f t="shared" si="60"/>
        <v>833</v>
      </c>
      <c r="H195" s="2">
        <f t="shared" si="69"/>
        <v>0.19385617872934605</v>
      </c>
      <c r="I195" s="2"/>
      <c r="J195" s="2">
        <f t="shared" si="61"/>
        <v>0.52571561554572954</v>
      </c>
      <c r="K195" s="2">
        <f t="shared" si="62"/>
        <v>0.33185943681638352</v>
      </c>
      <c r="L195" s="2">
        <f t="shared" si="63"/>
        <v>0.1193856178729346</v>
      </c>
      <c r="M195" s="2">
        <f t="shared" si="64"/>
        <v>2.3039329764952335E-2</v>
      </c>
      <c r="N195" s="1">
        <v>2259</v>
      </c>
      <c r="O195" s="1">
        <v>1426</v>
      </c>
      <c r="P195" s="1">
        <v>513</v>
      </c>
      <c r="Q195" s="1">
        <v>30</v>
      </c>
      <c r="R195" s="1">
        <v>10</v>
      </c>
      <c r="S195" s="1">
        <v>32</v>
      </c>
      <c r="T195" s="1">
        <v>6</v>
      </c>
      <c r="U195" s="1">
        <v>5</v>
      </c>
      <c r="X195" s="1">
        <v>7</v>
      </c>
      <c r="AB195" s="1">
        <v>1</v>
      </c>
      <c r="AE195" s="1">
        <v>1</v>
      </c>
      <c r="AG195" s="1">
        <v>3</v>
      </c>
      <c r="AI195" s="1">
        <v>4</v>
      </c>
      <c r="AL195" s="7">
        <f>IF(Q195&gt;0,RANK(Q195,(N195:P195,Q195:AJ195)),0)</f>
        <v>5</v>
      </c>
      <c r="AM195" s="7">
        <f>IF(R195&gt;0,RANK(R195,(N195:P195,Q195:AJ195)),0)</f>
        <v>6</v>
      </c>
      <c r="AN195" s="7">
        <f>IF(S195&gt;0,RANK(S195,(N195:P195,Q195:AJ195)),0)</f>
        <v>4</v>
      </c>
      <c r="AO195" s="7">
        <f>IF(T195&gt;0,RANK(T195,(N195:P195,Q195:AJ195)),0)</f>
        <v>8</v>
      </c>
      <c r="AP195" s="2">
        <f t="shared" si="65"/>
        <v>6.9816150802885736E-3</v>
      </c>
      <c r="AQ195" s="2">
        <f t="shared" si="66"/>
        <v>2.3272050267628577E-3</v>
      </c>
      <c r="AR195" s="2">
        <f t="shared" si="67"/>
        <v>7.4470560856411449E-3</v>
      </c>
      <c r="AS195" s="2">
        <f t="shared" si="68"/>
        <v>1.3963230160577147E-3</v>
      </c>
      <c r="AU195" s="6" t="s">
        <v>2835</v>
      </c>
      <c r="AV195" s="5" t="s">
        <v>1100</v>
      </c>
      <c r="AW195">
        <v>3</v>
      </c>
      <c r="AY195" s="130">
        <v>5</v>
      </c>
      <c r="AZ195" s="131">
        <v>127</v>
      </c>
      <c r="BA195" s="132">
        <f t="shared" si="58"/>
        <v>5127</v>
      </c>
      <c r="BC195" s="7" t="s">
        <v>532</v>
      </c>
    </row>
    <row r="196" spans="1:55" hidden="1" outlineLevel="1" x14ac:dyDescent="0.2">
      <c r="A196" s="6" t="s">
        <v>1416</v>
      </c>
      <c r="B196" s="5" t="s">
        <v>1100</v>
      </c>
      <c r="C196" s="1">
        <f t="shared" ref="C196:C207" si="70">SUM(N196:AJ196)</f>
        <v>3969</v>
      </c>
      <c r="D196" s="7">
        <f>RANK(N196,(N196:P196,Q196:AJ196))</f>
        <v>2</v>
      </c>
      <c r="E196" s="7">
        <f>RANK(O196,(N196:P196,Q196:AJ196))</f>
        <v>1</v>
      </c>
      <c r="F196" s="7">
        <f>IF(P196&gt;0,RANK(P196,(N196:P196,Q196:AJ196)),0)</f>
        <v>3</v>
      </c>
      <c r="G196" s="1">
        <f t="shared" ref="G196:G207" si="71">MAX(N196:P196)-LARGE(N196:P196,2)</f>
        <v>117</v>
      </c>
      <c r="H196" s="2">
        <f t="shared" si="69"/>
        <v>2.9478458049886622E-2</v>
      </c>
      <c r="I196" s="2"/>
      <c r="J196" s="2">
        <f t="shared" ref="J196:J207" si="72">IF($C196=0,"-",N196/$C196)</f>
        <v>0.42050894431846814</v>
      </c>
      <c r="K196" s="2">
        <f t="shared" ref="K196:K207" si="73">IF($C196=0,"-",O196/$C196)</f>
        <v>0.44998740236835477</v>
      </c>
      <c r="L196" s="2">
        <f t="shared" ref="L196:L207" si="74">IF($C196=0,"-",P196/$C196)</f>
        <v>9.5993953136810278E-2</v>
      </c>
      <c r="M196" s="2">
        <f t="shared" ref="M196:M207" si="75">IF(C196=0,"-",(1-J196-K196-L196))</f>
        <v>3.3509700176366758E-2</v>
      </c>
      <c r="N196" s="1">
        <v>1669</v>
      </c>
      <c r="O196" s="1">
        <v>1786</v>
      </c>
      <c r="P196" s="1">
        <v>381</v>
      </c>
      <c r="Q196" s="1">
        <v>20</v>
      </c>
      <c r="R196" s="1">
        <v>42</v>
      </c>
      <c r="S196" s="1">
        <v>22</v>
      </c>
      <c r="T196" s="1">
        <v>16</v>
      </c>
      <c r="U196" s="1">
        <v>1</v>
      </c>
      <c r="X196" s="1">
        <v>9</v>
      </c>
      <c r="AB196" s="1">
        <v>4</v>
      </c>
      <c r="AE196" s="1">
        <v>5</v>
      </c>
      <c r="AG196" s="1">
        <v>10</v>
      </c>
      <c r="AI196" s="1">
        <v>4</v>
      </c>
      <c r="AL196" s="7">
        <f>IF(Q196&gt;0,RANK(Q196,(N196:P196,Q196:AJ196)),0)</f>
        <v>6</v>
      </c>
      <c r="AM196" s="7">
        <f>IF(R196&gt;0,RANK(R196,(N196:P196,Q196:AJ196)),0)</f>
        <v>4</v>
      </c>
      <c r="AN196" s="7">
        <f>IF(S196&gt;0,RANK(S196,(N196:P196,Q196:AJ196)),0)</f>
        <v>5</v>
      </c>
      <c r="AO196" s="7">
        <f>IF(T196&gt;0,RANK(T196,(N196:P196,Q196:AJ196)),0)</f>
        <v>7</v>
      </c>
      <c r="AP196" s="2">
        <f t="shared" ref="AP196:AP207" si="76">IF($C196=0,"-",Q196/$C196)</f>
        <v>5.039052658100277E-3</v>
      </c>
      <c r="AQ196" s="2">
        <f t="shared" ref="AQ196:AQ207" si="77">IF($C196=0,"-",R196/$C196)</f>
        <v>1.0582010582010581E-2</v>
      </c>
      <c r="AR196" s="2">
        <f t="shared" ref="AR196:AR207" si="78">IF($C196=0,"-",S196/$C196)</f>
        <v>5.5429579239103044E-3</v>
      </c>
      <c r="AS196" s="2">
        <f t="shared" ref="AS196:AS207" si="79">IF($C196=0,"-",T196/$C196)</f>
        <v>4.0312421264802221E-3</v>
      </c>
      <c r="AU196" s="6" t="s">
        <v>1416</v>
      </c>
      <c r="AV196" s="5" t="s">
        <v>1100</v>
      </c>
      <c r="AW196">
        <v>1</v>
      </c>
      <c r="AY196" s="130">
        <v>5</v>
      </c>
      <c r="AZ196" s="131">
        <v>129</v>
      </c>
      <c r="BA196" s="132">
        <f t="shared" ref="BA196:BA206" si="80">AY196*1000+AZ196</f>
        <v>5129</v>
      </c>
      <c r="BC196" s="7" t="s">
        <v>532</v>
      </c>
    </row>
    <row r="197" spans="1:55" hidden="1" outlineLevel="1" x14ac:dyDescent="0.2">
      <c r="A197" s="6" t="s">
        <v>1417</v>
      </c>
      <c r="B197" s="5" t="s">
        <v>1100</v>
      </c>
      <c r="C197" s="1">
        <f t="shared" si="70"/>
        <v>35346</v>
      </c>
      <c r="D197" s="7">
        <f>RANK(N197,(N197:P197,Q197:AJ197))</f>
        <v>2</v>
      </c>
      <c r="E197" s="7">
        <f>RANK(O197,(N197:P197,Q197:AJ197))</f>
        <v>1</v>
      </c>
      <c r="F197" s="7">
        <f>IF(P197&gt;0,RANK(P197,(N197:P197,Q197:AJ197)),0)</f>
        <v>3</v>
      </c>
      <c r="G197" s="1">
        <f t="shared" si="71"/>
        <v>968</v>
      </c>
      <c r="H197" s="2">
        <f t="shared" si="69"/>
        <v>2.7386408645957108E-2</v>
      </c>
      <c r="I197" s="2"/>
      <c r="J197" s="2">
        <f t="shared" si="72"/>
        <v>0.43891812369150685</v>
      </c>
      <c r="K197" s="2">
        <f t="shared" si="73"/>
        <v>0.46630453233746394</v>
      </c>
      <c r="L197" s="2">
        <f t="shared" si="74"/>
        <v>8.2017767215526505E-2</v>
      </c>
      <c r="M197" s="2">
        <f t="shared" si="75"/>
        <v>1.2759576755502711E-2</v>
      </c>
      <c r="N197" s="1">
        <v>15514</v>
      </c>
      <c r="O197" s="1">
        <v>16482</v>
      </c>
      <c r="P197" s="1">
        <v>2899</v>
      </c>
      <c r="Q197" s="1">
        <v>103</v>
      </c>
      <c r="R197" s="1">
        <v>114</v>
      </c>
      <c r="S197" s="1">
        <v>60</v>
      </c>
      <c r="T197" s="1">
        <v>25</v>
      </c>
      <c r="U197" s="1">
        <v>29</v>
      </c>
      <c r="X197" s="1">
        <v>9</v>
      </c>
      <c r="AB197" s="1">
        <v>7</v>
      </c>
      <c r="AE197" s="1">
        <v>14</v>
      </c>
      <c r="AG197" s="1">
        <v>60</v>
      </c>
      <c r="AI197" s="1">
        <v>30</v>
      </c>
      <c r="AL197" s="7">
        <f>IF(Q197&gt;0,RANK(Q197,(N197:P197,Q197:AJ197)),0)</f>
        <v>5</v>
      </c>
      <c r="AM197" s="7">
        <f>IF(R197&gt;0,RANK(R197,(N197:P197,Q197:AJ197)),0)</f>
        <v>4</v>
      </c>
      <c r="AN197" s="7">
        <f>IF(S197&gt;0,RANK(S197,(N197:P197,Q197:AJ197)),0)</f>
        <v>6</v>
      </c>
      <c r="AO197" s="7">
        <f>IF(T197&gt;0,RANK(T197,(N197:P197,Q197:AJ197)),0)</f>
        <v>10</v>
      </c>
      <c r="AP197" s="2">
        <f t="shared" si="76"/>
        <v>2.9140496803032874E-3</v>
      </c>
      <c r="AQ197" s="2">
        <f t="shared" si="77"/>
        <v>3.2252588694618909E-3</v>
      </c>
      <c r="AR197" s="2">
        <f t="shared" si="78"/>
        <v>1.6975046681378374E-3</v>
      </c>
      <c r="AS197" s="2">
        <f t="shared" si="79"/>
        <v>7.072936117240989E-4</v>
      </c>
      <c r="AU197" s="6" t="s">
        <v>1417</v>
      </c>
      <c r="AV197" s="5" t="s">
        <v>1100</v>
      </c>
      <c r="AW197">
        <v>3</v>
      </c>
      <c r="AY197" s="130">
        <v>5</v>
      </c>
      <c r="AZ197" s="131">
        <v>131</v>
      </c>
      <c r="BA197" s="132">
        <f t="shared" si="80"/>
        <v>5131</v>
      </c>
      <c r="BC197" s="7" t="s">
        <v>532</v>
      </c>
    </row>
    <row r="198" spans="1:55" hidden="1" outlineLevel="1" x14ac:dyDescent="0.2">
      <c r="A198" s="6" t="s">
        <v>2730</v>
      </c>
      <c r="B198" s="5" t="s">
        <v>1100</v>
      </c>
      <c r="C198" s="1">
        <f t="shared" si="70"/>
        <v>4425</v>
      </c>
      <c r="D198" s="7">
        <f>RANK(N198,(N198:P198,Q198:AJ198))</f>
        <v>1</v>
      </c>
      <c r="E198" s="7">
        <f>RANK(O198,(N198:P198,Q198:AJ198))</f>
        <v>2</v>
      </c>
      <c r="F198" s="7">
        <f>IF(P198&gt;0,RANK(P198,(N198:P198,Q198:AJ198)),0)</f>
        <v>3</v>
      </c>
      <c r="G198" s="1">
        <f t="shared" si="71"/>
        <v>1174</v>
      </c>
      <c r="H198" s="2">
        <f t="shared" si="69"/>
        <v>0.26531073446327685</v>
      </c>
      <c r="I198" s="2"/>
      <c r="J198" s="2">
        <f t="shared" si="72"/>
        <v>0.57694915254237289</v>
      </c>
      <c r="K198" s="2">
        <f t="shared" si="73"/>
        <v>0.31163841807909604</v>
      </c>
      <c r="L198" s="2">
        <f t="shared" si="74"/>
        <v>0.1007909604519774</v>
      </c>
      <c r="M198" s="2">
        <f t="shared" si="75"/>
        <v>1.0621468926553676E-2</v>
      </c>
      <c r="N198" s="1">
        <v>2553</v>
      </c>
      <c r="O198" s="1">
        <v>1379</v>
      </c>
      <c r="P198" s="1">
        <v>446</v>
      </c>
      <c r="Q198" s="1">
        <v>12</v>
      </c>
      <c r="R198" s="1">
        <v>10</v>
      </c>
      <c r="S198" s="1">
        <v>3</v>
      </c>
      <c r="T198" s="1">
        <v>2</v>
      </c>
      <c r="U198" s="1">
        <v>3</v>
      </c>
      <c r="X198" s="1">
        <v>1</v>
      </c>
      <c r="AB198" s="1">
        <v>2</v>
      </c>
      <c r="AE198" s="1">
        <v>1</v>
      </c>
      <c r="AG198" s="1">
        <v>8</v>
      </c>
      <c r="AI198" s="1">
        <v>5</v>
      </c>
      <c r="AL198" s="7">
        <f>IF(Q198&gt;0,RANK(Q198,(N198:P198,Q198:AJ198)),0)</f>
        <v>4</v>
      </c>
      <c r="AM198" s="7">
        <f>IF(R198&gt;0,RANK(R198,(N198:P198,Q198:AJ198)),0)</f>
        <v>5</v>
      </c>
      <c r="AN198" s="7">
        <f>IF(S198&gt;0,RANK(S198,(N198:P198,Q198:AJ198)),0)</f>
        <v>8</v>
      </c>
      <c r="AO198" s="7">
        <f>IF(T198&gt;0,RANK(T198,(N198:P198,Q198:AJ198)),0)</f>
        <v>10</v>
      </c>
      <c r="AP198" s="2">
        <f t="shared" si="76"/>
        <v>2.7118644067796612E-3</v>
      </c>
      <c r="AQ198" s="2">
        <f t="shared" si="77"/>
        <v>2.2598870056497176E-3</v>
      </c>
      <c r="AR198" s="2">
        <f t="shared" si="78"/>
        <v>6.779661016949153E-4</v>
      </c>
      <c r="AS198" s="2">
        <f t="shared" si="79"/>
        <v>4.519774011299435E-4</v>
      </c>
      <c r="AU198" s="6" t="s">
        <v>2730</v>
      </c>
      <c r="AV198" s="5" t="s">
        <v>1100</v>
      </c>
      <c r="AW198">
        <v>4</v>
      </c>
      <c r="AY198" s="130">
        <v>5</v>
      </c>
      <c r="AZ198" s="131">
        <v>133</v>
      </c>
      <c r="BA198" s="132">
        <f t="shared" si="80"/>
        <v>5133</v>
      </c>
      <c r="BC198" s="7" t="s">
        <v>532</v>
      </c>
    </row>
    <row r="199" spans="1:55" hidden="1" outlineLevel="1" x14ac:dyDescent="0.2">
      <c r="A199" s="6" t="s">
        <v>1418</v>
      </c>
      <c r="B199" s="5" t="s">
        <v>1100</v>
      </c>
      <c r="C199" s="1">
        <f t="shared" si="70"/>
        <v>6970</v>
      </c>
      <c r="D199" s="7">
        <f>RANK(N199,(N199:P199,Q199:AJ199))</f>
        <v>1</v>
      </c>
      <c r="E199" s="7">
        <f>RANK(O199,(N199:P199,Q199:AJ199))</f>
        <v>2</v>
      </c>
      <c r="F199" s="7">
        <f>IF(P199&gt;0,RANK(P199,(N199:P199,Q199:AJ199)),0)</f>
        <v>3</v>
      </c>
      <c r="G199" s="1">
        <f t="shared" si="71"/>
        <v>938</v>
      </c>
      <c r="H199" s="2">
        <f t="shared" si="69"/>
        <v>0.13457675753228121</v>
      </c>
      <c r="I199" s="2"/>
      <c r="J199" s="2">
        <f t="shared" si="72"/>
        <v>0.51262553802008604</v>
      </c>
      <c r="K199" s="2">
        <f t="shared" si="73"/>
        <v>0.37804878048780488</v>
      </c>
      <c r="L199" s="2">
        <f t="shared" si="74"/>
        <v>9.8565279770444769E-2</v>
      </c>
      <c r="M199" s="2">
        <f t="shared" si="75"/>
        <v>1.0760401721664314E-2</v>
      </c>
      <c r="N199" s="1">
        <v>3573</v>
      </c>
      <c r="O199" s="1">
        <v>2635</v>
      </c>
      <c r="P199" s="1">
        <v>687</v>
      </c>
      <c r="Q199" s="1">
        <v>28</v>
      </c>
      <c r="R199" s="1">
        <v>14</v>
      </c>
      <c r="S199" s="1">
        <v>14</v>
      </c>
      <c r="T199" s="1">
        <v>4</v>
      </c>
      <c r="U199" s="1">
        <v>2</v>
      </c>
      <c r="X199" s="1">
        <v>5</v>
      </c>
      <c r="AB199" s="1">
        <v>1</v>
      </c>
      <c r="AE199" s="1">
        <v>1</v>
      </c>
      <c r="AG199" s="1">
        <v>4</v>
      </c>
      <c r="AI199" s="1">
        <v>2</v>
      </c>
      <c r="AL199" s="7">
        <f>IF(Q199&gt;0,RANK(Q199,(N199:P199,Q199:AJ199)),0)</f>
        <v>4</v>
      </c>
      <c r="AM199" s="7">
        <f>IF(R199&gt;0,RANK(R199,(N199:P199,Q199:AJ199)),0)</f>
        <v>5</v>
      </c>
      <c r="AN199" s="7">
        <f>IF(S199&gt;0,RANK(S199,(N199:P199,Q199:AJ199)),0)</f>
        <v>5</v>
      </c>
      <c r="AO199" s="7">
        <f>IF(T199&gt;0,RANK(T199,(N199:P199,Q199:AJ199)),0)</f>
        <v>8</v>
      </c>
      <c r="AP199" s="2">
        <f t="shared" si="76"/>
        <v>4.0172166427546625E-3</v>
      </c>
      <c r="AQ199" s="2">
        <f t="shared" si="77"/>
        <v>2.0086083213773313E-3</v>
      </c>
      <c r="AR199" s="2">
        <f t="shared" si="78"/>
        <v>2.0086083213773313E-3</v>
      </c>
      <c r="AS199" s="2">
        <f t="shared" si="79"/>
        <v>5.7388809182209468E-4</v>
      </c>
      <c r="AU199" s="6" t="s">
        <v>1418</v>
      </c>
      <c r="AV199" s="5" t="s">
        <v>1100</v>
      </c>
      <c r="AW199">
        <v>1</v>
      </c>
      <c r="AY199" s="130">
        <v>5</v>
      </c>
      <c r="AZ199" s="131">
        <v>135</v>
      </c>
      <c r="BA199" s="132">
        <f t="shared" si="80"/>
        <v>5135</v>
      </c>
      <c r="BC199" s="7" t="s">
        <v>532</v>
      </c>
    </row>
    <row r="200" spans="1:55" hidden="1" outlineLevel="1" x14ac:dyDescent="0.2">
      <c r="A200" s="6" t="s">
        <v>92</v>
      </c>
      <c r="B200" s="5" t="s">
        <v>1100</v>
      </c>
      <c r="C200" s="1">
        <f t="shared" si="70"/>
        <v>4441</v>
      </c>
      <c r="D200" s="7">
        <f>RANK(N200,(N200:P200,Q200:AJ200))</f>
        <v>1</v>
      </c>
      <c r="E200" s="7">
        <f>RANK(O200,(N200:P200,Q200:AJ200))</f>
        <v>2</v>
      </c>
      <c r="F200" s="7">
        <f>IF(P200&gt;0,RANK(P200,(N200:P200,Q200:AJ200)),0)</f>
        <v>3</v>
      </c>
      <c r="G200" s="1">
        <f t="shared" si="71"/>
        <v>701</v>
      </c>
      <c r="H200" s="2">
        <f t="shared" si="69"/>
        <v>0.15784733168205359</v>
      </c>
      <c r="I200" s="2"/>
      <c r="J200" s="2">
        <f t="shared" si="72"/>
        <v>0.50146363431659535</v>
      </c>
      <c r="K200" s="2">
        <f t="shared" si="73"/>
        <v>0.34361630263454179</v>
      </c>
      <c r="L200" s="2">
        <f t="shared" si="74"/>
        <v>0.13037604143210987</v>
      </c>
      <c r="M200" s="2">
        <f t="shared" si="75"/>
        <v>2.4544021616752981E-2</v>
      </c>
      <c r="N200" s="1">
        <v>2227</v>
      </c>
      <c r="O200" s="1">
        <v>1526</v>
      </c>
      <c r="P200" s="1">
        <v>579</v>
      </c>
      <c r="Q200" s="1">
        <v>33</v>
      </c>
      <c r="R200" s="1">
        <v>23</v>
      </c>
      <c r="S200" s="1">
        <v>19</v>
      </c>
      <c r="T200" s="1">
        <v>7</v>
      </c>
      <c r="U200" s="1">
        <v>8</v>
      </c>
      <c r="X200" s="1">
        <v>11</v>
      </c>
      <c r="AB200" s="1">
        <v>1</v>
      </c>
      <c r="AE200" s="1">
        <v>2</v>
      </c>
      <c r="AG200" s="1">
        <v>2</v>
      </c>
      <c r="AI200" s="1">
        <v>3</v>
      </c>
      <c r="AL200" s="7">
        <f>IF(Q200&gt;0,RANK(Q200,(N200:P200,Q200:AJ200)),0)</f>
        <v>4</v>
      </c>
      <c r="AM200" s="7">
        <f>IF(R200&gt;0,RANK(R200,(N200:P200,Q200:AJ200)),0)</f>
        <v>5</v>
      </c>
      <c r="AN200" s="7">
        <f>IF(S200&gt;0,RANK(S200,(N200:P200,Q200:AJ200)),0)</f>
        <v>6</v>
      </c>
      <c r="AO200" s="7">
        <f>IF(T200&gt;0,RANK(T200,(N200:P200,Q200:AJ200)),0)</f>
        <v>9</v>
      </c>
      <c r="AP200" s="2">
        <f t="shared" si="76"/>
        <v>7.4307588380995273E-3</v>
      </c>
      <c r="AQ200" s="2">
        <f t="shared" si="77"/>
        <v>5.1790137356451252E-3</v>
      </c>
      <c r="AR200" s="2">
        <f t="shared" si="78"/>
        <v>4.2783156946633637E-3</v>
      </c>
      <c r="AS200" s="2">
        <f t="shared" si="79"/>
        <v>1.5762215717180816E-3</v>
      </c>
      <c r="AU200" s="6" t="s">
        <v>92</v>
      </c>
      <c r="AV200" s="5" t="s">
        <v>1100</v>
      </c>
      <c r="AW200">
        <v>1</v>
      </c>
      <c r="AY200" s="130">
        <v>5</v>
      </c>
      <c r="AZ200" s="131">
        <v>137</v>
      </c>
      <c r="BA200" s="132">
        <f t="shared" si="80"/>
        <v>5137</v>
      </c>
      <c r="BC200" s="7" t="s">
        <v>532</v>
      </c>
    </row>
    <row r="201" spans="1:55" hidden="1" outlineLevel="1" x14ac:dyDescent="0.2">
      <c r="A201" s="6" t="s">
        <v>2184</v>
      </c>
      <c r="B201" s="5" t="s">
        <v>1100</v>
      </c>
      <c r="C201" s="1">
        <f t="shared" si="70"/>
        <v>15940</v>
      </c>
      <c r="D201" s="7">
        <f>RANK(N201,(N201:P201,Q201:AJ201))</f>
        <v>1</v>
      </c>
      <c r="E201" s="7">
        <f>RANK(O201,(N201:P201,Q201:AJ201))</f>
        <v>2</v>
      </c>
      <c r="F201" s="7">
        <f>IF(P201&gt;0,RANK(P201,(N201:P201,Q201:AJ201)),0)</f>
        <v>3</v>
      </c>
      <c r="G201" s="1">
        <f t="shared" si="71"/>
        <v>2320</v>
      </c>
      <c r="H201" s="2">
        <f t="shared" si="69"/>
        <v>0.14554579673776663</v>
      </c>
      <c r="I201" s="2"/>
      <c r="J201" s="2">
        <f t="shared" si="72"/>
        <v>0.5252823086574655</v>
      </c>
      <c r="K201" s="2">
        <f t="shared" si="73"/>
        <v>0.37973651191969887</v>
      </c>
      <c r="L201" s="2">
        <f t="shared" si="74"/>
        <v>6.7314930991217062E-2</v>
      </c>
      <c r="M201" s="2">
        <f t="shared" si="75"/>
        <v>2.7666248431618565E-2</v>
      </c>
      <c r="N201" s="1">
        <v>8373</v>
      </c>
      <c r="O201" s="1">
        <v>6053</v>
      </c>
      <c r="P201" s="1">
        <v>1073</v>
      </c>
      <c r="Q201" s="1">
        <v>52</v>
      </c>
      <c r="R201" s="1">
        <v>75</v>
      </c>
      <c r="S201" s="1">
        <v>49</v>
      </c>
      <c r="T201" s="1">
        <v>98</v>
      </c>
      <c r="U201" s="1">
        <v>26</v>
      </c>
      <c r="X201" s="1">
        <v>92</v>
      </c>
      <c r="AB201" s="1">
        <v>9</v>
      </c>
      <c r="AE201" s="1">
        <v>18</v>
      </c>
      <c r="AG201" s="1">
        <v>11</v>
      </c>
      <c r="AI201" s="1">
        <v>11</v>
      </c>
      <c r="AL201" s="7">
        <f>IF(Q201&gt;0,RANK(Q201,(N201:P201,Q201:AJ201)),0)</f>
        <v>7</v>
      </c>
      <c r="AM201" s="7">
        <f>IF(R201&gt;0,RANK(R201,(N201:P201,Q201:AJ201)),0)</f>
        <v>6</v>
      </c>
      <c r="AN201" s="7">
        <f>IF(S201&gt;0,RANK(S201,(N201:P201,Q201:AJ201)),0)</f>
        <v>8</v>
      </c>
      <c r="AO201" s="7">
        <f>IF(T201&gt;0,RANK(T201,(N201:P201,Q201:AJ201)),0)</f>
        <v>4</v>
      </c>
      <c r="AP201" s="2">
        <f t="shared" si="76"/>
        <v>3.2622333751568381E-3</v>
      </c>
      <c r="AQ201" s="2">
        <f t="shared" si="77"/>
        <v>4.7051442910915932E-3</v>
      </c>
      <c r="AR201" s="2">
        <f t="shared" si="78"/>
        <v>3.0740276035131743E-3</v>
      </c>
      <c r="AS201" s="2">
        <f t="shared" si="79"/>
        <v>6.1480552070263487E-3</v>
      </c>
      <c r="AU201" s="6" t="s">
        <v>2184</v>
      </c>
      <c r="AV201" s="5" t="s">
        <v>1100</v>
      </c>
      <c r="AW201">
        <v>4</v>
      </c>
      <c r="AY201" s="130">
        <v>5</v>
      </c>
      <c r="AZ201" s="131">
        <v>139</v>
      </c>
      <c r="BA201" s="132">
        <f t="shared" si="80"/>
        <v>5139</v>
      </c>
      <c r="BC201" s="7" t="s">
        <v>532</v>
      </c>
    </row>
    <row r="202" spans="1:55" hidden="1" outlineLevel="1" x14ac:dyDescent="0.2">
      <c r="A202" s="6" t="s">
        <v>3199</v>
      </c>
      <c r="B202" s="5" t="s">
        <v>1100</v>
      </c>
      <c r="C202" s="1">
        <f t="shared" si="70"/>
        <v>6801</v>
      </c>
      <c r="D202" s="7">
        <f>RANK(N202,(N202:P202,Q202:AJ202))</f>
        <v>1</v>
      </c>
      <c r="E202" s="7">
        <f>RANK(O202,(N202:P202,Q202:AJ202))</f>
        <v>2</v>
      </c>
      <c r="F202" s="7">
        <f>IF(P202&gt;0,RANK(P202,(N202:P202,Q202:AJ202)),0)</f>
        <v>3</v>
      </c>
      <c r="G202" s="1">
        <f t="shared" si="71"/>
        <v>1176</v>
      </c>
      <c r="H202" s="2">
        <f t="shared" si="69"/>
        <v>0.1729157476841641</v>
      </c>
      <c r="I202" s="2"/>
      <c r="J202" s="2">
        <f t="shared" si="72"/>
        <v>0.51771798264961033</v>
      </c>
      <c r="K202" s="2">
        <f t="shared" si="73"/>
        <v>0.34480223496544626</v>
      </c>
      <c r="L202" s="2">
        <f t="shared" si="74"/>
        <v>0.12204087634171445</v>
      </c>
      <c r="M202" s="2">
        <f t="shared" si="75"/>
        <v>1.543890604322895E-2</v>
      </c>
      <c r="N202" s="1">
        <v>3521</v>
      </c>
      <c r="O202" s="1">
        <v>2345</v>
      </c>
      <c r="P202" s="1">
        <v>830</v>
      </c>
      <c r="Q202" s="1">
        <v>43</v>
      </c>
      <c r="R202" s="1">
        <v>11</v>
      </c>
      <c r="S202" s="1">
        <v>19</v>
      </c>
      <c r="T202" s="1">
        <v>5</v>
      </c>
      <c r="U202" s="1">
        <v>9</v>
      </c>
      <c r="X202" s="1">
        <v>1</v>
      </c>
      <c r="AB202" s="1">
        <v>3</v>
      </c>
      <c r="AE202" s="1">
        <v>4</v>
      </c>
      <c r="AG202" s="1">
        <v>8</v>
      </c>
      <c r="AI202" s="1">
        <v>2</v>
      </c>
      <c r="AL202" s="7">
        <f>IF(Q202&gt;0,RANK(Q202,(N202:P202,Q202:AJ202)),0)</f>
        <v>4</v>
      </c>
      <c r="AM202" s="7">
        <f>IF(R202&gt;0,RANK(R202,(N202:P202,Q202:AJ202)),0)</f>
        <v>6</v>
      </c>
      <c r="AN202" s="7">
        <f>IF(S202&gt;0,RANK(S202,(N202:P202,Q202:AJ202)),0)</f>
        <v>5</v>
      </c>
      <c r="AO202" s="7">
        <f>IF(T202&gt;0,RANK(T202,(N202:P202,Q202:AJ202)),0)</f>
        <v>9</v>
      </c>
      <c r="AP202" s="2">
        <f t="shared" si="76"/>
        <v>6.3225996177032791E-3</v>
      </c>
      <c r="AQ202" s="2">
        <f t="shared" si="77"/>
        <v>1.6174092045287457E-3</v>
      </c>
      <c r="AR202" s="2">
        <f t="shared" si="78"/>
        <v>2.7937068078223793E-3</v>
      </c>
      <c r="AS202" s="2">
        <f t="shared" si="79"/>
        <v>7.3518600205852076E-4</v>
      </c>
      <c r="AU202" s="6" t="s">
        <v>3199</v>
      </c>
      <c r="AV202" s="5" t="s">
        <v>1100</v>
      </c>
      <c r="AW202">
        <v>2</v>
      </c>
      <c r="AY202" s="130">
        <v>5</v>
      </c>
      <c r="AZ202" s="131">
        <v>141</v>
      </c>
      <c r="BA202" s="132">
        <f t="shared" si="80"/>
        <v>5141</v>
      </c>
      <c r="BC202" s="7" t="s">
        <v>532</v>
      </c>
    </row>
    <row r="203" spans="1:55" hidden="1" outlineLevel="1" x14ac:dyDescent="0.2">
      <c r="A203" s="6" t="s">
        <v>3298</v>
      </c>
      <c r="B203" s="5" t="s">
        <v>1100</v>
      </c>
      <c r="C203" s="1">
        <f t="shared" si="70"/>
        <v>43967</v>
      </c>
      <c r="D203" s="7">
        <f>RANK(N203,(N203:P203,Q203:AJ203))</f>
        <v>1</v>
      </c>
      <c r="E203" s="7">
        <f>RANK(O203,(N203:P203,Q203:AJ203))</f>
        <v>2</v>
      </c>
      <c r="F203" s="7">
        <f>IF(P203&gt;0,RANK(P203,(N203:P203,Q203:AJ203)),0)</f>
        <v>3</v>
      </c>
      <c r="G203" s="1">
        <f t="shared" si="71"/>
        <v>943</v>
      </c>
      <c r="H203" s="2">
        <f t="shared" si="69"/>
        <v>2.1447904109900606E-2</v>
      </c>
      <c r="I203" s="2"/>
      <c r="J203" s="2">
        <f t="shared" si="72"/>
        <v>0.46441649418882341</v>
      </c>
      <c r="K203" s="2">
        <f t="shared" si="73"/>
        <v>0.44296859007892281</v>
      </c>
      <c r="L203" s="2">
        <f t="shared" si="74"/>
        <v>7.1257988946255152E-2</v>
      </c>
      <c r="M203" s="2">
        <f t="shared" si="75"/>
        <v>2.1356926785998681E-2</v>
      </c>
      <c r="N203" s="1">
        <v>20419</v>
      </c>
      <c r="O203" s="1">
        <v>19476</v>
      </c>
      <c r="P203" s="1">
        <v>3133</v>
      </c>
      <c r="Q203" s="1">
        <v>375</v>
      </c>
      <c r="R203" s="1">
        <v>304</v>
      </c>
      <c r="S203" s="1">
        <v>101</v>
      </c>
      <c r="T203" s="1">
        <v>43</v>
      </c>
      <c r="U203" s="1">
        <v>7</v>
      </c>
      <c r="X203" s="1">
        <v>40</v>
      </c>
      <c r="AB203" s="1">
        <v>20</v>
      </c>
      <c r="AE203" s="1">
        <v>16</v>
      </c>
      <c r="AG203" s="1">
        <v>14</v>
      </c>
      <c r="AI203" s="1">
        <v>19</v>
      </c>
      <c r="AL203" s="7">
        <f>IF(Q203&gt;0,RANK(Q203,(N203:P203,Q203:AJ203)),0)</f>
        <v>4</v>
      </c>
      <c r="AM203" s="7">
        <f>IF(R203&gt;0,RANK(R203,(N203:P203,Q203:AJ203)),0)</f>
        <v>5</v>
      </c>
      <c r="AN203" s="7">
        <f>IF(S203&gt;0,RANK(S203,(N203:P203,Q203:AJ203)),0)</f>
        <v>6</v>
      </c>
      <c r="AO203" s="7">
        <f>IF(T203&gt;0,RANK(T203,(N203:P203,Q203:AJ203)),0)</f>
        <v>7</v>
      </c>
      <c r="AP203" s="2">
        <f t="shared" si="76"/>
        <v>8.5291241158141334E-3</v>
      </c>
      <c r="AQ203" s="2">
        <f t="shared" si="77"/>
        <v>6.9142766165533245E-3</v>
      </c>
      <c r="AR203" s="2">
        <f t="shared" si="78"/>
        <v>2.2971774285259401E-3</v>
      </c>
      <c r="AS203" s="2">
        <f t="shared" si="79"/>
        <v>9.7800623194668735E-4</v>
      </c>
      <c r="AU203" s="6" t="s">
        <v>3298</v>
      </c>
      <c r="AV203" s="5" t="s">
        <v>1100</v>
      </c>
      <c r="AW203">
        <v>3</v>
      </c>
      <c r="AY203" s="130">
        <v>5</v>
      </c>
      <c r="AZ203" s="131">
        <v>143</v>
      </c>
      <c r="BA203" s="132">
        <f t="shared" si="80"/>
        <v>5143</v>
      </c>
      <c r="BC203" s="7" t="s">
        <v>532</v>
      </c>
    </row>
    <row r="204" spans="1:55" hidden="1" outlineLevel="1" x14ac:dyDescent="0.2">
      <c r="A204" s="6" t="s">
        <v>481</v>
      </c>
      <c r="B204" s="5" t="s">
        <v>1100</v>
      </c>
      <c r="C204" s="1">
        <f t="shared" si="70"/>
        <v>20991</v>
      </c>
      <c r="D204" s="7">
        <f>RANK(N204,(N204:P204,Q204:AJ204))</f>
        <v>1</v>
      </c>
      <c r="E204" s="7">
        <f>RANK(O204,(N204:P204,Q204:AJ204))</f>
        <v>2</v>
      </c>
      <c r="F204" s="7">
        <f>IF(P204&gt;0,RANK(P204,(N204:P204,Q204:AJ204)),0)</f>
        <v>3</v>
      </c>
      <c r="G204" s="1">
        <f t="shared" si="71"/>
        <v>1545</v>
      </c>
      <c r="H204" s="2">
        <f t="shared" si="69"/>
        <v>7.3602972702586825E-2</v>
      </c>
      <c r="I204" s="2"/>
      <c r="J204" s="2">
        <f t="shared" si="72"/>
        <v>0.48611309608879993</v>
      </c>
      <c r="K204" s="2">
        <f t="shared" si="73"/>
        <v>0.41251012338621312</v>
      </c>
      <c r="L204" s="2">
        <f t="shared" si="74"/>
        <v>8.7084941165261304E-2</v>
      </c>
      <c r="M204" s="2">
        <f t="shared" si="75"/>
        <v>1.4291839359725639E-2</v>
      </c>
      <c r="N204" s="1">
        <v>10204</v>
      </c>
      <c r="O204" s="1">
        <v>8659</v>
      </c>
      <c r="P204" s="1">
        <v>1828</v>
      </c>
      <c r="Q204" s="1">
        <v>54</v>
      </c>
      <c r="R204" s="1">
        <v>50</v>
      </c>
      <c r="S204" s="1">
        <v>55</v>
      </c>
      <c r="T204" s="1">
        <v>11</v>
      </c>
      <c r="U204" s="1">
        <v>11</v>
      </c>
      <c r="X204" s="1">
        <v>8</v>
      </c>
      <c r="AB204" s="1">
        <v>17</v>
      </c>
      <c r="AE204" s="1">
        <v>10</v>
      </c>
      <c r="AG204" s="1">
        <v>24</v>
      </c>
      <c r="AI204" s="1">
        <v>60</v>
      </c>
      <c r="AL204" s="7">
        <f>IF(Q204&gt;0,RANK(Q204,(N204:P204,Q204:AJ204)),0)</f>
        <v>6</v>
      </c>
      <c r="AM204" s="7">
        <f>IF(R204&gt;0,RANK(R204,(N204:P204,Q204:AJ204)),0)</f>
        <v>7</v>
      </c>
      <c r="AN204" s="7">
        <f>IF(S204&gt;0,RANK(S204,(N204:P204,Q204:AJ204)),0)</f>
        <v>5</v>
      </c>
      <c r="AO204" s="7">
        <f>IF(T204&gt;0,RANK(T204,(N204:P204,Q204:AJ204)),0)</f>
        <v>10</v>
      </c>
      <c r="AP204" s="2">
        <f t="shared" si="76"/>
        <v>2.5725310847506074E-3</v>
      </c>
      <c r="AQ204" s="2">
        <f t="shared" si="77"/>
        <v>2.3819732266209329E-3</v>
      </c>
      <c r="AR204" s="2">
        <f t="shared" si="78"/>
        <v>2.620170549283026E-3</v>
      </c>
      <c r="AS204" s="2">
        <f t="shared" si="79"/>
        <v>5.2403410985660519E-4</v>
      </c>
      <c r="AU204" s="6" t="s">
        <v>481</v>
      </c>
      <c r="AV204" s="5" t="s">
        <v>1100</v>
      </c>
      <c r="AW204">
        <v>2</v>
      </c>
      <c r="AY204" s="130">
        <v>5</v>
      </c>
      <c r="AZ204" s="131">
        <v>145</v>
      </c>
      <c r="BA204" s="132">
        <f t="shared" si="80"/>
        <v>5145</v>
      </c>
      <c r="BC204" s="7" t="s">
        <v>532</v>
      </c>
    </row>
    <row r="205" spans="1:55" hidden="1" outlineLevel="1" x14ac:dyDescent="0.2">
      <c r="A205" s="6" t="s">
        <v>318</v>
      </c>
      <c r="B205" s="5" t="s">
        <v>1100</v>
      </c>
      <c r="C205" s="1">
        <f t="shared" si="70"/>
        <v>2852</v>
      </c>
      <c r="D205" s="7">
        <f>RANK(N205,(N205:P205,Q205:AJ205))</f>
        <v>1</v>
      </c>
      <c r="E205" s="7">
        <f>RANK(O205,(N205:P205,Q205:AJ205))</f>
        <v>2</v>
      </c>
      <c r="F205" s="7">
        <f>IF(P205&gt;0,RANK(P205,(N205:P205,Q205:AJ205)),0)</f>
        <v>3</v>
      </c>
      <c r="G205" s="1">
        <f t="shared" si="71"/>
        <v>1446</v>
      </c>
      <c r="H205" s="2">
        <f t="shared" si="69"/>
        <v>0.50701262272089764</v>
      </c>
      <c r="I205" s="2"/>
      <c r="J205" s="2">
        <f t="shared" si="72"/>
        <v>0.71669004207573628</v>
      </c>
      <c r="K205" s="2">
        <f t="shared" si="73"/>
        <v>0.20967741935483872</v>
      </c>
      <c r="L205" s="2">
        <f t="shared" si="74"/>
        <v>6.5217391304347824E-2</v>
      </c>
      <c r="M205" s="2">
        <f t="shared" si="75"/>
        <v>8.4151472650771802E-3</v>
      </c>
      <c r="N205" s="1">
        <v>2044</v>
      </c>
      <c r="O205" s="1">
        <v>598</v>
      </c>
      <c r="P205" s="1">
        <v>186</v>
      </c>
      <c r="Q205" s="1">
        <v>4</v>
      </c>
      <c r="R205" s="1">
        <v>8</v>
      </c>
      <c r="S205" s="1">
        <v>2</v>
      </c>
      <c r="T205" s="1">
        <v>2</v>
      </c>
      <c r="U205" s="1">
        <v>1</v>
      </c>
      <c r="X205" s="1">
        <v>3</v>
      </c>
      <c r="AB205" s="1">
        <v>0</v>
      </c>
      <c r="AE205" s="1">
        <v>1</v>
      </c>
      <c r="AG205" s="1">
        <v>3</v>
      </c>
      <c r="AI205" s="1">
        <v>0</v>
      </c>
      <c r="AL205" s="7">
        <f>IF(Q205&gt;0,RANK(Q205,(N205:P205,Q205:AJ205)),0)</f>
        <v>5</v>
      </c>
      <c r="AM205" s="7">
        <f>IF(R205&gt;0,RANK(R205,(N205:P205,Q205:AJ205)),0)</f>
        <v>4</v>
      </c>
      <c r="AN205" s="7">
        <f>IF(S205&gt;0,RANK(S205,(N205:P205,Q205:AJ205)),0)</f>
        <v>8</v>
      </c>
      <c r="AO205" s="7">
        <f>IF(T205&gt;0,RANK(T205,(N205:P205,Q205:AJ205)),0)</f>
        <v>8</v>
      </c>
      <c r="AP205" s="2">
        <f t="shared" si="76"/>
        <v>1.4025245441795231E-3</v>
      </c>
      <c r="AQ205" s="2">
        <f t="shared" si="77"/>
        <v>2.8050490883590462E-3</v>
      </c>
      <c r="AR205" s="2">
        <f t="shared" si="78"/>
        <v>7.0126227208976155E-4</v>
      </c>
      <c r="AS205" s="2">
        <f t="shared" si="79"/>
        <v>7.0126227208976155E-4</v>
      </c>
      <c r="AU205" s="6" t="s">
        <v>318</v>
      </c>
      <c r="AV205" s="5" t="s">
        <v>1100</v>
      </c>
      <c r="AW205">
        <v>1</v>
      </c>
      <c r="AY205" s="130">
        <v>5</v>
      </c>
      <c r="AZ205" s="131">
        <v>147</v>
      </c>
      <c r="BA205" s="132">
        <f t="shared" si="80"/>
        <v>5147</v>
      </c>
      <c r="BC205" s="7" t="s">
        <v>532</v>
      </c>
    </row>
    <row r="206" spans="1:55" hidden="1" outlineLevel="1" x14ac:dyDescent="0.2">
      <c r="A206" s="6" t="s">
        <v>896</v>
      </c>
      <c r="B206" s="5" t="s">
        <v>1100</v>
      </c>
      <c r="C206" s="1">
        <f t="shared" si="70"/>
        <v>6644</v>
      </c>
      <c r="D206" s="7">
        <f>RANK(N206,(N206:P206,Q206:AJ206))</f>
        <v>1</v>
      </c>
      <c r="E206" s="7">
        <f>RANK(O206,(N206:P206,Q206:AJ206))</f>
        <v>2</v>
      </c>
      <c r="F206" s="7">
        <f>IF(P206&gt;0,RANK(P206,(N206:P206,Q206:AJ206)),0)</f>
        <v>3</v>
      </c>
      <c r="G206" s="1">
        <f t="shared" si="71"/>
        <v>1638</v>
      </c>
      <c r="H206" s="2">
        <f t="shared" si="69"/>
        <v>0.24653822998193858</v>
      </c>
      <c r="I206" s="2"/>
      <c r="J206" s="2">
        <f t="shared" si="72"/>
        <v>0.56426851294400959</v>
      </c>
      <c r="K206" s="2">
        <f t="shared" si="73"/>
        <v>0.31773028296207106</v>
      </c>
      <c r="L206" s="2">
        <f t="shared" si="74"/>
        <v>0.10746538229981939</v>
      </c>
      <c r="M206" s="2">
        <f t="shared" si="75"/>
        <v>1.0535821794099953E-2</v>
      </c>
      <c r="N206" s="1">
        <v>3749</v>
      </c>
      <c r="O206" s="1">
        <v>2111</v>
      </c>
      <c r="P206" s="1">
        <v>714</v>
      </c>
      <c r="Q206" s="1">
        <v>23</v>
      </c>
      <c r="R206" s="1">
        <v>8</v>
      </c>
      <c r="S206" s="1">
        <v>14</v>
      </c>
      <c r="T206" s="1">
        <v>3</v>
      </c>
      <c r="U206" s="1">
        <v>6</v>
      </c>
      <c r="X206" s="1">
        <v>3</v>
      </c>
      <c r="AB206" s="1">
        <v>1</v>
      </c>
      <c r="AE206" s="1">
        <v>3</v>
      </c>
      <c r="AG206" s="1">
        <v>5</v>
      </c>
      <c r="AI206" s="1">
        <v>4</v>
      </c>
      <c r="AL206" s="7">
        <f>IF(Q206&gt;0,RANK(Q206,(N206:P206,Q206:AJ206)),0)</f>
        <v>4</v>
      </c>
      <c r="AM206" s="7">
        <f>IF(R206&gt;0,RANK(R206,(N206:P206,Q206:AJ206)),0)</f>
        <v>6</v>
      </c>
      <c r="AN206" s="7">
        <f>IF(S206&gt;0,RANK(S206,(N206:P206,Q206:AJ206)),0)</f>
        <v>5</v>
      </c>
      <c r="AO206" s="7">
        <f>IF(T206&gt;0,RANK(T206,(N206:P206,Q206:AJ206)),0)</f>
        <v>10</v>
      </c>
      <c r="AP206" s="2">
        <f t="shared" si="76"/>
        <v>3.461770018061409E-3</v>
      </c>
      <c r="AQ206" s="2">
        <f t="shared" si="77"/>
        <v>1.2040939193257074E-3</v>
      </c>
      <c r="AR206" s="2">
        <f t="shared" si="78"/>
        <v>2.107164358819988E-3</v>
      </c>
      <c r="AS206" s="2">
        <f t="shared" si="79"/>
        <v>4.5153521974714028E-4</v>
      </c>
      <c r="AU206" s="6" t="s">
        <v>896</v>
      </c>
      <c r="AV206" s="5" t="s">
        <v>1100</v>
      </c>
      <c r="AW206">
        <v>2</v>
      </c>
      <c r="AY206" s="130">
        <v>5</v>
      </c>
      <c r="AZ206" s="131">
        <v>149</v>
      </c>
      <c r="BA206" s="132">
        <f t="shared" si="80"/>
        <v>5149</v>
      </c>
      <c r="BC206" s="7" t="s">
        <v>532</v>
      </c>
    </row>
    <row r="207" spans="1:55" collapsed="1" x14ac:dyDescent="0.2">
      <c r="A207" s="6" t="s">
        <v>1672</v>
      </c>
      <c r="B207" s="5" t="s">
        <v>3301</v>
      </c>
      <c r="C207" s="1">
        <f t="shared" si="70"/>
        <v>884262</v>
      </c>
      <c r="D207" s="7">
        <f>RANK(N207,(N207:P207,Q207:AJ207))</f>
        <v>1</v>
      </c>
      <c r="E207" s="7">
        <f>RANK(O207,(N207:P207,Q207:AJ207))</f>
        <v>2</v>
      </c>
      <c r="F207" s="7">
        <f>IF(P207&gt;0,RANK(P207,(N207:P207,Q207:AJ207)),0)</f>
        <v>3</v>
      </c>
      <c r="G207" s="1">
        <f t="shared" si="71"/>
        <v>149755</v>
      </c>
      <c r="H207" s="2">
        <f t="shared" si="69"/>
        <v>0.16935591487590781</v>
      </c>
      <c r="I207" s="2"/>
      <c r="J207" s="2">
        <f t="shared" si="72"/>
        <v>0.53736449151948174</v>
      </c>
      <c r="K207" s="2">
        <f t="shared" si="73"/>
        <v>0.36800857664357395</v>
      </c>
      <c r="L207" s="2">
        <f t="shared" si="74"/>
        <v>7.9030875464511652E-2</v>
      </c>
      <c r="M207" s="2">
        <f t="shared" si="75"/>
        <v>1.5596056372432665E-2</v>
      </c>
      <c r="N207" s="1">
        <f>SUM(N132:N206)</f>
        <v>475171</v>
      </c>
      <c r="O207" s="1">
        <f t="shared" ref="O207:U207" si="81">SUM(O132:O206)</f>
        <v>325416</v>
      </c>
      <c r="P207" s="1">
        <f t="shared" si="81"/>
        <v>69884</v>
      </c>
      <c r="Q207" s="1">
        <f t="shared" si="81"/>
        <v>3649</v>
      </c>
      <c r="R207" s="1">
        <f t="shared" si="81"/>
        <v>3076</v>
      </c>
      <c r="S207" s="1">
        <f t="shared" si="81"/>
        <v>2065</v>
      </c>
      <c r="T207" s="1">
        <f t="shared" si="81"/>
        <v>729</v>
      </c>
      <c r="U207" s="1">
        <f t="shared" si="81"/>
        <v>747</v>
      </c>
      <c r="X207" s="1">
        <f>SUM(X132:X206)</f>
        <v>823</v>
      </c>
      <c r="AB207" s="1">
        <f>SUM(AB132:AB206)</f>
        <v>538</v>
      </c>
      <c r="AE207" s="1">
        <f>SUM(AE132:AE206)</f>
        <v>483</v>
      </c>
      <c r="AG207" s="1">
        <f>SUM(AG132:AG206)</f>
        <v>932</v>
      </c>
      <c r="AI207" s="1">
        <f>SUM(AI132:AI206)</f>
        <v>749</v>
      </c>
      <c r="AL207" s="7">
        <f>IF(Q207&gt;0,RANK(Q207,(N207:P207,Q207:AJ207)),0)</f>
        <v>4</v>
      </c>
      <c r="AM207" s="7">
        <f>IF(R207&gt;0,RANK(R207,(N207:P207,Q207:AJ207)),0)</f>
        <v>5</v>
      </c>
      <c r="AN207" s="7">
        <f>IF(S207&gt;0,RANK(S207,(N207:P207,Q207:AJ207)),0)</f>
        <v>6</v>
      </c>
      <c r="AO207" s="7">
        <f>IF(T207&gt;0,RANK(T207,(N207:P207,Q207:AJ207)),0)</f>
        <v>11</v>
      </c>
      <c r="AP207" s="2">
        <f t="shared" si="76"/>
        <v>4.1266050107321133E-3</v>
      </c>
      <c r="AQ207" s="2">
        <f t="shared" si="77"/>
        <v>3.4786070191866214E-3</v>
      </c>
      <c r="AR207" s="2">
        <f t="shared" si="78"/>
        <v>2.3352807199676115E-3</v>
      </c>
      <c r="AS207" s="2">
        <f t="shared" si="79"/>
        <v>8.2441629290866284E-4</v>
      </c>
      <c r="AU207" s="6" t="s">
        <v>1672</v>
      </c>
      <c r="AV207" s="5" t="s">
        <v>3301</v>
      </c>
      <c r="AY207" s="130">
        <v>5</v>
      </c>
      <c r="AZ207" s="131"/>
      <c r="BA207" s="130">
        <v>5</v>
      </c>
      <c r="BC207" s="7" t="s">
        <v>433</v>
      </c>
    </row>
    <row r="208" spans="1:55" x14ac:dyDescent="0.2">
      <c r="A208" s="6"/>
      <c r="B208" s="6"/>
      <c r="C208" s="1"/>
      <c r="E208" s="7"/>
      <c r="F208" s="7"/>
      <c r="I208" s="2"/>
      <c r="AL208" s="7"/>
      <c r="AM208" s="7"/>
      <c r="AN208" s="7"/>
      <c r="AO208" s="7"/>
      <c r="AU208" s="6"/>
      <c r="AV208" s="6"/>
      <c r="AY208" s="130"/>
      <c r="AZ208" s="131"/>
      <c r="BA208" s="132"/>
    </row>
    <row r="209" spans="1:55" hidden="1" outlineLevel="1" x14ac:dyDescent="0.2">
      <c r="A209" s="6" t="s">
        <v>2014</v>
      </c>
      <c r="B209" s="6" t="s">
        <v>1102</v>
      </c>
      <c r="C209" s="1">
        <f t="shared" ref="C209:C240" si="82">SUM(N209:AJ209)</f>
        <v>462044</v>
      </c>
      <c r="D209" s="7">
        <f>RANK(N209,(N209:P209,Q209:AJ209))</f>
        <v>1</v>
      </c>
      <c r="E209" s="7">
        <f>RANK(O209,(N209:P209,Q209:AJ209))</f>
        <v>2</v>
      </c>
      <c r="F209" s="7">
        <f>IF(P209&gt;0,RANK(P209,(N209:P209,Q209:AJ209)),0)</f>
        <v>3</v>
      </c>
      <c r="G209" s="1">
        <f t="shared" ref="G209:G240" si="83">MAX(N209:P209)-LARGE(N209:P209,2)</f>
        <v>197322</v>
      </c>
      <c r="H209" s="2">
        <f t="shared" si="69"/>
        <v>0.42706322341595171</v>
      </c>
      <c r="I209" s="2"/>
      <c r="J209" s="2">
        <f t="shared" ref="J209:J240" si="84">IF($C209=0,"-",N209/$C209)</f>
        <v>0.65773605976919947</v>
      </c>
      <c r="K209" s="2">
        <f t="shared" ref="K209:K240" si="85">IF($C209=0,"-",O209/$C209)</f>
        <v>0.23067283635324773</v>
      </c>
      <c r="L209" s="2">
        <f t="shared" ref="L209:L240" si="86">IF($C209=0,"-",P209/$C209)</f>
        <v>5.2527464916761177E-2</v>
      </c>
      <c r="M209" s="2">
        <f t="shared" ref="M209:M240" si="87">IF(C209=0,"-",(1-J209-K209-L209))</f>
        <v>5.9063638960791628E-2</v>
      </c>
      <c r="N209" s="1">
        <v>303903</v>
      </c>
      <c r="O209" s="1">
        <v>106581</v>
      </c>
      <c r="P209" s="1">
        <v>24270</v>
      </c>
      <c r="Q209" s="1">
        <v>20432</v>
      </c>
      <c r="R209" s="1">
        <v>3094</v>
      </c>
      <c r="S209" s="1">
        <v>841</v>
      </c>
      <c r="T209" s="1">
        <v>1128</v>
      </c>
      <c r="V209" s="1">
        <v>1778</v>
      </c>
      <c r="W209" s="1">
        <v>0</v>
      </c>
      <c r="X209" s="1">
        <v>3</v>
      </c>
      <c r="Y209" s="1">
        <v>14</v>
      </c>
      <c r="AL209" s="7">
        <f>IF(Q209&gt;0,RANK(Q209,(N209:P209,Q209:AJ209)),0)</f>
        <v>4</v>
      </c>
      <c r="AM209" s="7">
        <f>IF(R209&gt;0,RANK(R209,(N209:P209,Q209:AJ209)),0)</f>
        <v>5</v>
      </c>
      <c r="AN209" s="7">
        <f>IF(S209&gt;0,RANK(S209,(N209:P209,Q209:AJ209)),0)</f>
        <v>8</v>
      </c>
      <c r="AO209" s="7">
        <f>IF(T209&gt;0,RANK(T209,(N209:P209,Q209:AJ209)),0)</f>
        <v>7</v>
      </c>
      <c r="AP209" s="2">
        <f t="shared" ref="AP209:AP240" si="88">IF($C209=0,"-",Q209/$C209)</f>
        <v>4.4220896711135736E-2</v>
      </c>
      <c r="AQ209" s="2">
        <f t="shared" ref="AQ209:AQ240" si="89">IF($C209=0,"-",R209/$C209)</f>
        <v>6.6963319510695953E-3</v>
      </c>
      <c r="AR209" s="2">
        <f t="shared" ref="AR209:AR240" si="90">IF($C209=0,"-",S209/$C209)</f>
        <v>1.8201729705396024E-3</v>
      </c>
      <c r="AS209" s="2">
        <f t="shared" ref="AS209:AS240" si="91">IF($C209=0,"-",T209/$C209)</f>
        <v>2.4413259343266007E-3</v>
      </c>
      <c r="AU209" s="6" t="s">
        <v>2014</v>
      </c>
      <c r="AV209" s="6" t="s">
        <v>1102</v>
      </c>
      <c r="AY209" s="130">
        <v>6</v>
      </c>
      <c r="AZ209" s="131">
        <v>1</v>
      </c>
      <c r="BA209" s="132">
        <f t="shared" ref="BA209:BA266" si="92">AY209*1000+AZ209</f>
        <v>6001</v>
      </c>
      <c r="BC209" s="7" t="s">
        <v>532</v>
      </c>
    </row>
    <row r="210" spans="1:55" hidden="1" outlineLevel="1" x14ac:dyDescent="0.2">
      <c r="A210" s="6" t="s">
        <v>1202</v>
      </c>
      <c r="B210" s="6" t="s">
        <v>1102</v>
      </c>
      <c r="C210" s="1">
        <f t="shared" si="82"/>
        <v>614</v>
      </c>
      <c r="D210" s="7">
        <f>RANK(N210,(N210:P210,Q210:AJ210))</f>
        <v>2</v>
      </c>
      <c r="E210" s="7">
        <f>RANK(O210,(N210:P210,Q210:AJ210))</f>
        <v>1</v>
      </c>
      <c r="F210" s="7">
        <f>IF(P210&gt;0,RANK(P210,(N210:P210,Q210:AJ210)),0)</f>
        <v>3</v>
      </c>
      <c r="G210" s="1">
        <f t="shared" si="83"/>
        <v>6</v>
      </c>
      <c r="H210" s="2">
        <f t="shared" si="69"/>
        <v>9.7719869706840382E-3</v>
      </c>
      <c r="I210" s="2"/>
      <c r="J210" s="2">
        <f t="shared" si="84"/>
        <v>0.4201954397394137</v>
      </c>
      <c r="K210" s="2">
        <f t="shared" si="85"/>
        <v>0.42996742671009774</v>
      </c>
      <c r="L210" s="2">
        <f t="shared" si="86"/>
        <v>0.10260586319218241</v>
      </c>
      <c r="M210" s="2">
        <f t="shared" si="87"/>
        <v>4.7231270358306196E-2</v>
      </c>
      <c r="N210" s="1">
        <v>258</v>
      </c>
      <c r="O210" s="1">
        <v>264</v>
      </c>
      <c r="P210" s="1">
        <v>63</v>
      </c>
      <c r="Q210" s="1">
        <v>19</v>
      </c>
      <c r="R210" s="1">
        <v>1</v>
      </c>
      <c r="S210" s="1">
        <v>4</v>
      </c>
      <c r="T210" s="1">
        <v>1</v>
      </c>
      <c r="V210" s="1">
        <v>4</v>
      </c>
      <c r="W210" s="1">
        <v>0</v>
      </c>
      <c r="X210" s="1">
        <v>0</v>
      </c>
      <c r="Y210" s="1">
        <v>0</v>
      </c>
      <c r="AL210" s="7">
        <f>IF(Q210&gt;0,RANK(Q210,(N210:P210,Q210:AJ210)),0)</f>
        <v>4</v>
      </c>
      <c r="AM210" s="7">
        <f>IF(R210&gt;0,RANK(R210,(N210:P210,Q210:AJ210)),0)</f>
        <v>7</v>
      </c>
      <c r="AN210" s="7">
        <f>IF(S210&gt;0,RANK(S210,(N210:P210,Q210:AJ210)),0)</f>
        <v>5</v>
      </c>
      <c r="AO210" s="7">
        <f>IF(T210&gt;0,RANK(T210,(N210:P210,Q210:AJ210)),0)</f>
        <v>7</v>
      </c>
      <c r="AP210" s="2">
        <f t="shared" si="88"/>
        <v>3.0944625407166124E-2</v>
      </c>
      <c r="AQ210" s="2">
        <f t="shared" si="89"/>
        <v>1.6286644951140066E-3</v>
      </c>
      <c r="AR210" s="2">
        <f t="shared" si="90"/>
        <v>6.5146579804560263E-3</v>
      </c>
      <c r="AS210" s="2">
        <f t="shared" si="91"/>
        <v>1.6286644951140066E-3</v>
      </c>
      <c r="AU210" s="6" t="s">
        <v>1202</v>
      </c>
      <c r="AV210" s="6" t="s">
        <v>1102</v>
      </c>
      <c r="AY210" s="130">
        <v>6</v>
      </c>
      <c r="AZ210" s="131">
        <v>3</v>
      </c>
      <c r="BA210" s="132">
        <f t="shared" si="92"/>
        <v>6003</v>
      </c>
      <c r="BC210" s="7" t="s">
        <v>532</v>
      </c>
    </row>
    <row r="211" spans="1:55" hidden="1" outlineLevel="1" x14ac:dyDescent="0.2">
      <c r="A211" s="6" t="s">
        <v>1802</v>
      </c>
      <c r="B211" s="6" t="s">
        <v>1102</v>
      </c>
      <c r="C211" s="1">
        <f t="shared" si="82"/>
        <v>14452</v>
      </c>
      <c r="D211" s="7">
        <f>RANK(N211,(N211:P211,Q211:AJ211))</f>
        <v>2</v>
      </c>
      <c r="E211" s="7">
        <f>RANK(O211,(N211:P211,Q211:AJ211))</f>
        <v>1</v>
      </c>
      <c r="F211" s="7">
        <f>IF(P211&gt;0,RANK(P211,(N211:P211,Q211:AJ211)),0)</f>
        <v>3</v>
      </c>
      <c r="G211" s="1">
        <f t="shared" si="83"/>
        <v>1002</v>
      </c>
      <c r="H211" s="2">
        <f t="shared" si="69"/>
        <v>6.9332964295599223E-2</v>
      </c>
      <c r="I211" s="2"/>
      <c r="J211" s="2">
        <f t="shared" si="84"/>
        <v>0.4060337669526709</v>
      </c>
      <c r="K211" s="2">
        <f t="shared" si="85"/>
        <v>0.47536673124827011</v>
      </c>
      <c r="L211" s="2">
        <f t="shared" si="86"/>
        <v>8.7669526709106008E-2</v>
      </c>
      <c r="M211" s="2">
        <f t="shared" si="87"/>
        <v>3.0929975089952974E-2</v>
      </c>
      <c r="N211" s="1">
        <v>5868</v>
      </c>
      <c r="O211" s="1">
        <v>6870</v>
      </c>
      <c r="P211" s="1">
        <v>1267</v>
      </c>
      <c r="Q211" s="1">
        <v>264</v>
      </c>
      <c r="R211" s="1">
        <v>95</v>
      </c>
      <c r="S211" s="1">
        <v>40</v>
      </c>
      <c r="T211" s="1">
        <v>12</v>
      </c>
      <c r="V211" s="1">
        <v>36</v>
      </c>
      <c r="W211" s="1">
        <v>0</v>
      </c>
      <c r="X211" s="1">
        <v>0</v>
      </c>
      <c r="Y211" s="1">
        <v>0</v>
      </c>
      <c r="AL211" s="7">
        <f>IF(Q211&gt;0,RANK(Q211,(N211:P211,Q211:AJ211)),0)</f>
        <v>4</v>
      </c>
      <c r="AM211" s="7">
        <f>IF(R211&gt;0,RANK(R211,(N211:P211,Q211:AJ211)),0)</f>
        <v>5</v>
      </c>
      <c r="AN211" s="7">
        <f>IF(S211&gt;0,RANK(S211,(N211:P211,Q211:AJ211)),0)</f>
        <v>6</v>
      </c>
      <c r="AO211" s="7">
        <f>IF(T211&gt;0,RANK(T211,(N211:P211,Q211:AJ211)),0)</f>
        <v>8</v>
      </c>
      <c r="AP211" s="2">
        <f t="shared" si="88"/>
        <v>1.8267367838361474E-2</v>
      </c>
      <c r="AQ211" s="2">
        <f t="shared" si="89"/>
        <v>6.5734846388043177E-3</v>
      </c>
      <c r="AR211" s="2">
        <f t="shared" si="90"/>
        <v>2.7677830058123443E-3</v>
      </c>
      <c r="AS211" s="2">
        <f t="shared" si="91"/>
        <v>8.3033490174370332E-4</v>
      </c>
      <c r="AU211" s="6" t="s">
        <v>1802</v>
      </c>
      <c r="AV211" s="6" t="s">
        <v>1102</v>
      </c>
      <c r="AY211" s="130">
        <v>6</v>
      </c>
      <c r="AZ211" s="131">
        <v>5</v>
      </c>
      <c r="BA211" s="132">
        <f t="shared" si="92"/>
        <v>6005</v>
      </c>
      <c r="BC211" s="7" t="s">
        <v>532</v>
      </c>
    </row>
    <row r="212" spans="1:55" hidden="1" outlineLevel="1" x14ac:dyDescent="0.2">
      <c r="A212" s="6" t="s">
        <v>2719</v>
      </c>
      <c r="B212" s="6" t="s">
        <v>1102</v>
      </c>
      <c r="C212" s="1">
        <f t="shared" si="82"/>
        <v>79550</v>
      </c>
      <c r="D212" s="7">
        <f>RANK(N212,(N212:P212,Q212:AJ212))</f>
        <v>2</v>
      </c>
      <c r="E212" s="7">
        <f>RANK(O212,(N212:P212,Q212:AJ212))</f>
        <v>1</v>
      </c>
      <c r="F212" s="7">
        <f>IF(P212&gt;0,RANK(P212,(N212:P212,Q212:AJ212)),0)</f>
        <v>3</v>
      </c>
      <c r="G212" s="1">
        <f t="shared" si="83"/>
        <v>8310</v>
      </c>
      <c r="H212" s="2">
        <f t="shared" si="69"/>
        <v>0.10446260213702074</v>
      </c>
      <c r="I212" s="2"/>
      <c r="J212" s="2">
        <f t="shared" si="84"/>
        <v>0.38530483972344437</v>
      </c>
      <c r="K212" s="2">
        <f t="shared" si="85"/>
        <v>0.48976744186046511</v>
      </c>
      <c r="L212" s="2">
        <f t="shared" si="86"/>
        <v>8.036455059710873E-2</v>
      </c>
      <c r="M212" s="2">
        <f t="shared" si="87"/>
        <v>4.456316781898173E-2</v>
      </c>
      <c r="N212" s="1">
        <v>30651</v>
      </c>
      <c r="O212" s="1">
        <v>38961</v>
      </c>
      <c r="P212" s="1">
        <v>6393</v>
      </c>
      <c r="Q212" s="1">
        <v>2409</v>
      </c>
      <c r="R212" s="1">
        <v>590</v>
      </c>
      <c r="S212" s="1">
        <v>194</v>
      </c>
      <c r="T212" s="1">
        <v>147</v>
      </c>
      <c r="V212" s="1">
        <v>204</v>
      </c>
      <c r="W212" s="1">
        <v>0</v>
      </c>
      <c r="X212" s="1">
        <v>1</v>
      </c>
      <c r="Y212" s="1">
        <v>0</v>
      </c>
      <c r="AL212" s="7">
        <f>IF(Q212&gt;0,RANK(Q212,(N212:P212,Q212:AJ212)),0)</f>
        <v>4</v>
      </c>
      <c r="AM212" s="7">
        <f>IF(R212&gt;0,RANK(R212,(N212:P212,Q212:AJ212)),0)</f>
        <v>5</v>
      </c>
      <c r="AN212" s="7">
        <f>IF(S212&gt;0,RANK(S212,(N212:P212,Q212:AJ212)),0)</f>
        <v>7</v>
      </c>
      <c r="AO212" s="7">
        <f>IF(T212&gt;0,RANK(T212,(N212:P212,Q212:AJ212)),0)</f>
        <v>8</v>
      </c>
      <c r="AP212" s="2">
        <f t="shared" si="88"/>
        <v>3.02828409805154E-2</v>
      </c>
      <c r="AQ212" s="2">
        <f t="shared" si="89"/>
        <v>7.4167190446260212E-3</v>
      </c>
      <c r="AR212" s="2">
        <f t="shared" si="90"/>
        <v>2.4387177875549969E-3</v>
      </c>
      <c r="AS212" s="2">
        <f t="shared" si="91"/>
        <v>1.8478944060339409E-3</v>
      </c>
      <c r="AU212" s="6" t="s">
        <v>2719</v>
      </c>
      <c r="AV212" s="6" t="s">
        <v>1102</v>
      </c>
      <c r="AY212" s="130">
        <v>6</v>
      </c>
      <c r="AZ212" s="131">
        <v>7</v>
      </c>
      <c r="BA212" s="132">
        <f t="shared" si="92"/>
        <v>6007</v>
      </c>
      <c r="BC212" s="7" t="s">
        <v>532</v>
      </c>
    </row>
    <row r="213" spans="1:55" hidden="1" outlineLevel="1" x14ac:dyDescent="0.2">
      <c r="A213" s="6" t="s">
        <v>2997</v>
      </c>
      <c r="B213" s="6" t="s">
        <v>1102</v>
      </c>
      <c r="C213" s="1">
        <f t="shared" si="82"/>
        <v>17206</v>
      </c>
      <c r="D213" s="7">
        <f>RANK(N213,(N213:P213,Q213:AJ213))</f>
        <v>2</v>
      </c>
      <c r="E213" s="7">
        <f>RANK(O213,(N213:P213,Q213:AJ213))</f>
        <v>1</v>
      </c>
      <c r="F213" s="7">
        <f>IF(P213&gt;0,RANK(P213,(N213:P213,Q213:AJ213)),0)</f>
        <v>3</v>
      </c>
      <c r="G213" s="1">
        <f t="shared" si="83"/>
        <v>1633</v>
      </c>
      <c r="H213" s="2">
        <f t="shared" si="69"/>
        <v>9.4908752760664891E-2</v>
      </c>
      <c r="I213" s="2"/>
      <c r="J213" s="2">
        <f t="shared" si="84"/>
        <v>0.38626060676508195</v>
      </c>
      <c r="K213" s="2">
        <f t="shared" si="85"/>
        <v>0.48116935952574685</v>
      </c>
      <c r="L213" s="2">
        <f t="shared" si="86"/>
        <v>9.3688248285481807E-2</v>
      </c>
      <c r="M213" s="2">
        <f t="shared" si="87"/>
        <v>3.8881785423689336E-2</v>
      </c>
      <c r="N213" s="1">
        <v>6646</v>
      </c>
      <c r="O213" s="1">
        <v>8279</v>
      </c>
      <c r="P213" s="1">
        <v>1612</v>
      </c>
      <c r="Q213" s="1">
        <v>338</v>
      </c>
      <c r="R213" s="1">
        <v>176</v>
      </c>
      <c r="S213" s="1">
        <v>78</v>
      </c>
      <c r="T213" s="1">
        <v>29</v>
      </c>
      <c r="V213" s="1">
        <v>48</v>
      </c>
      <c r="W213" s="1">
        <v>0</v>
      </c>
      <c r="X213" s="1">
        <v>0</v>
      </c>
      <c r="Y213" s="1">
        <v>0</v>
      </c>
      <c r="AL213" s="7">
        <f>IF(Q213&gt;0,RANK(Q213,(N213:P213,Q213:AJ213)),0)</f>
        <v>4</v>
      </c>
      <c r="AM213" s="7">
        <f>IF(R213&gt;0,RANK(R213,(N213:P213,Q213:AJ213)),0)</f>
        <v>5</v>
      </c>
      <c r="AN213" s="7">
        <f>IF(S213&gt;0,RANK(S213,(N213:P213,Q213:AJ213)),0)</f>
        <v>6</v>
      </c>
      <c r="AO213" s="7">
        <f>IF(T213&gt;0,RANK(T213,(N213:P213,Q213:AJ213)),0)</f>
        <v>8</v>
      </c>
      <c r="AP213" s="2">
        <f t="shared" si="88"/>
        <v>1.9644310124375217E-2</v>
      </c>
      <c r="AQ213" s="2">
        <f t="shared" si="89"/>
        <v>1.0228989887248635E-2</v>
      </c>
      <c r="AR213" s="2">
        <f t="shared" si="90"/>
        <v>4.5333023363942808E-3</v>
      </c>
      <c r="AS213" s="2">
        <f t="shared" si="91"/>
        <v>1.6854585609671045E-3</v>
      </c>
      <c r="AU213" s="6" t="s">
        <v>2997</v>
      </c>
      <c r="AV213" s="6" t="s">
        <v>1102</v>
      </c>
      <c r="AY213" s="130">
        <v>6</v>
      </c>
      <c r="AZ213" s="131">
        <v>9</v>
      </c>
      <c r="BA213" s="132">
        <f t="shared" si="92"/>
        <v>6009</v>
      </c>
      <c r="BC213" s="7" t="s">
        <v>532</v>
      </c>
    </row>
    <row r="214" spans="1:55" hidden="1" outlineLevel="1" x14ac:dyDescent="0.2">
      <c r="A214" s="6" t="s">
        <v>2998</v>
      </c>
      <c r="B214" s="6" t="s">
        <v>1102</v>
      </c>
      <c r="C214" s="1">
        <f t="shared" si="82"/>
        <v>5612</v>
      </c>
      <c r="D214" s="7">
        <f>RANK(N214,(N214:P214,Q214:AJ214))</f>
        <v>2</v>
      </c>
      <c r="E214" s="7">
        <f>RANK(O214,(N214:P214,Q214:AJ214))</f>
        <v>1</v>
      </c>
      <c r="F214" s="7">
        <f>IF(P214&gt;0,RANK(P214,(N214:P214,Q214:AJ214)),0)</f>
        <v>3</v>
      </c>
      <c r="G214" s="1">
        <f t="shared" si="83"/>
        <v>993</v>
      </c>
      <c r="H214" s="2">
        <f t="shared" si="69"/>
        <v>0.17694226657163223</v>
      </c>
      <c r="I214" s="2"/>
      <c r="J214" s="2">
        <f t="shared" si="84"/>
        <v>0.3660014255167498</v>
      </c>
      <c r="K214" s="2">
        <f t="shared" si="85"/>
        <v>0.542943692088382</v>
      </c>
      <c r="L214" s="2">
        <f t="shared" si="86"/>
        <v>7.1988595866001426E-2</v>
      </c>
      <c r="M214" s="2">
        <f t="shared" si="87"/>
        <v>1.9066286528866716E-2</v>
      </c>
      <c r="N214" s="1">
        <v>2054</v>
      </c>
      <c r="O214" s="1">
        <v>3047</v>
      </c>
      <c r="P214" s="1">
        <v>404</v>
      </c>
      <c r="Q214" s="1">
        <v>42</v>
      </c>
      <c r="R214" s="1">
        <v>32</v>
      </c>
      <c r="S214" s="1">
        <v>17</v>
      </c>
      <c r="T214" s="1">
        <v>3</v>
      </c>
      <c r="V214" s="1">
        <v>13</v>
      </c>
      <c r="W214" s="1">
        <v>0</v>
      </c>
      <c r="X214" s="1">
        <v>0</v>
      </c>
      <c r="Y214" s="1">
        <v>0</v>
      </c>
      <c r="AL214" s="7">
        <f>IF(Q214&gt;0,RANK(Q214,(N214:P214,Q214:AJ214)),0)</f>
        <v>4</v>
      </c>
      <c r="AM214" s="7">
        <f>IF(R214&gt;0,RANK(R214,(N214:P214,Q214:AJ214)),0)</f>
        <v>5</v>
      </c>
      <c r="AN214" s="7">
        <f>IF(S214&gt;0,RANK(S214,(N214:P214,Q214:AJ214)),0)</f>
        <v>6</v>
      </c>
      <c r="AO214" s="7">
        <f>IF(T214&gt;0,RANK(T214,(N214:P214,Q214:AJ214)),0)</f>
        <v>8</v>
      </c>
      <c r="AP214" s="2">
        <f t="shared" si="88"/>
        <v>7.483962936564505E-3</v>
      </c>
      <c r="AQ214" s="2">
        <f t="shared" si="89"/>
        <v>5.7020669992872419E-3</v>
      </c>
      <c r="AR214" s="2">
        <f t="shared" si="90"/>
        <v>3.0292230933713473E-3</v>
      </c>
      <c r="AS214" s="2">
        <f t="shared" si="91"/>
        <v>5.3456878118317893E-4</v>
      </c>
      <c r="AU214" s="6" t="s">
        <v>2998</v>
      </c>
      <c r="AV214" s="6" t="s">
        <v>1102</v>
      </c>
      <c r="AY214" s="130">
        <v>6</v>
      </c>
      <c r="AZ214" s="131">
        <v>11</v>
      </c>
      <c r="BA214" s="132">
        <f t="shared" si="92"/>
        <v>6011</v>
      </c>
      <c r="BC214" s="7" t="s">
        <v>532</v>
      </c>
    </row>
    <row r="215" spans="1:55" hidden="1" outlineLevel="1" x14ac:dyDescent="0.2">
      <c r="A215" s="6" t="s">
        <v>2508</v>
      </c>
      <c r="B215" s="6" t="s">
        <v>1102</v>
      </c>
      <c r="C215" s="1">
        <f t="shared" si="82"/>
        <v>352602</v>
      </c>
      <c r="D215" s="7">
        <f>RANK(N215,(N215:P215,Q215:AJ215))</f>
        <v>1</v>
      </c>
      <c r="E215" s="7">
        <f>RANK(O215,(N215:P215,Q215:AJ215))</f>
        <v>2</v>
      </c>
      <c r="F215" s="7">
        <f>IF(P215&gt;0,RANK(P215,(N215:P215,Q215:AJ215)),0)</f>
        <v>3</v>
      </c>
      <c r="G215" s="1">
        <f t="shared" si="83"/>
        <v>72558</v>
      </c>
      <c r="H215" s="2">
        <f t="shared" si="69"/>
        <v>0.20577875338200011</v>
      </c>
      <c r="I215" s="2"/>
      <c r="J215" s="2">
        <f t="shared" si="84"/>
        <v>0.55731958412033966</v>
      </c>
      <c r="K215" s="2">
        <f t="shared" si="85"/>
        <v>0.35154083073833953</v>
      </c>
      <c r="L215" s="2">
        <f t="shared" si="86"/>
        <v>5.7900976171434082E-2</v>
      </c>
      <c r="M215" s="2">
        <f t="shared" si="87"/>
        <v>3.3238608969886729E-2</v>
      </c>
      <c r="N215" s="1">
        <v>196512</v>
      </c>
      <c r="O215" s="1">
        <v>123954</v>
      </c>
      <c r="P215" s="1">
        <v>20416</v>
      </c>
      <c r="Q215" s="1">
        <v>7334</v>
      </c>
      <c r="R215" s="1">
        <v>2400</v>
      </c>
      <c r="S215" s="1">
        <v>715</v>
      </c>
      <c r="T215" s="1">
        <v>573</v>
      </c>
      <c r="V215" s="1">
        <v>689</v>
      </c>
      <c r="W215" s="1">
        <v>0</v>
      </c>
      <c r="X215" s="1">
        <v>4</v>
      </c>
      <c r="Y215" s="1">
        <v>5</v>
      </c>
      <c r="AL215" s="7">
        <f>IF(Q215&gt;0,RANK(Q215,(N215:P215,Q215:AJ215)),0)</f>
        <v>4</v>
      </c>
      <c r="AM215" s="7">
        <f>IF(R215&gt;0,RANK(R215,(N215:P215,Q215:AJ215)),0)</f>
        <v>5</v>
      </c>
      <c r="AN215" s="7">
        <f>IF(S215&gt;0,RANK(S215,(N215:P215,Q215:AJ215)),0)</f>
        <v>6</v>
      </c>
      <c r="AO215" s="7">
        <f>IF(T215&gt;0,RANK(T215,(N215:P215,Q215:AJ215)),0)</f>
        <v>8</v>
      </c>
      <c r="AP215" s="2">
        <f t="shared" si="88"/>
        <v>2.0799655135251643E-2</v>
      </c>
      <c r="AQ215" s="2">
        <f t="shared" si="89"/>
        <v>6.8065410859836301E-3</v>
      </c>
      <c r="AR215" s="2">
        <f t="shared" si="90"/>
        <v>2.0277820318659566E-3</v>
      </c>
      <c r="AS215" s="2">
        <f t="shared" si="91"/>
        <v>1.6250616842785918E-3</v>
      </c>
      <c r="AU215" s="6" t="s">
        <v>2508</v>
      </c>
      <c r="AV215" s="6" t="s">
        <v>1102</v>
      </c>
      <c r="AY215" s="130">
        <v>6</v>
      </c>
      <c r="AZ215" s="131">
        <v>13</v>
      </c>
      <c r="BA215" s="132">
        <f t="shared" si="92"/>
        <v>6013</v>
      </c>
      <c r="BC215" s="7" t="s">
        <v>532</v>
      </c>
    </row>
    <row r="216" spans="1:55" hidden="1" outlineLevel="1" x14ac:dyDescent="0.2">
      <c r="A216" s="6" t="s">
        <v>3188</v>
      </c>
      <c r="B216" s="6" t="s">
        <v>1102</v>
      </c>
      <c r="C216" s="1">
        <f t="shared" si="82"/>
        <v>8889</v>
      </c>
      <c r="D216" s="7">
        <f>RANK(N216,(N216:P216,Q216:AJ216))</f>
        <v>2</v>
      </c>
      <c r="E216" s="7">
        <f>RANK(O216,(N216:P216,Q216:AJ216))</f>
        <v>1</v>
      </c>
      <c r="F216" s="7">
        <f>IF(P216&gt;0,RANK(P216,(N216:P216,Q216:AJ216)),0)</f>
        <v>3</v>
      </c>
      <c r="G216" s="1">
        <f t="shared" si="83"/>
        <v>18</v>
      </c>
      <c r="H216" s="2">
        <f t="shared" si="69"/>
        <v>2.0249746878164025E-3</v>
      </c>
      <c r="I216" s="2"/>
      <c r="J216" s="2">
        <f t="shared" si="84"/>
        <v>0.41084486443919449</v>
      </c>
      <c r="K216" s="2">
        <f t="shared" si="85"/>
        <v>0.41286983912701092</v>
      </c>
      <c r="L216" s="2">
        <f t="shared" si="86"/>
        <v>0.13781077736528294</v>
      </c>
      <c r="M216" s="2">
        <f t="shared" si="87"/>
        <v>3.8474519068511709E-2</v>
      </c>
      <c r="N216" s="1">
        <v>3652</v>
      </c>
      <c r="O216" s="1">
        <v>3670</v>
      </c>
      <c r="P216" s="1">
        <v>1225</v>
      </c>
      <c r="Q216" s="1">
        <v>199</v>
      </c>
      <c r="R216" s="1">
        <v>48</v>
      </c>
      <c r="S216" s="1">
        <v>35</v>
      </c>
      <c r="T216" s="1">
        <v>19</v>
      </c>
      <c r="V216" s="1">
        <v>41</v>
      </c>
      <c r="W216" s="1">
        <v>0</v>
      </c>
      <c r="X216" s="1">
        <v>0</v>
      </c>
      <c r="Y216" s="1">
        <v>0</v>
      </c>
      <c r="AL216" s="7">
        <f>IF(Q216&gt;0,RANK(Q216,(N216:P216,Q216:AJ216)),0)</f>
        <v>4</v>
      </c>
      <c r="AM216" s="7">
        <f>IF(R216&gt;0,RANK(R216,(N216:P216,Q216:AJ216)),0)</f>
        <v>5</v>
      </c>
      <c r="AN216" s="7">
        <f>IF(S216&gt;0,RANK(S216,(N216:P216,Q216:AJ216)),0)</f>
        <v>7</v>
      </c>
      <c r="AO216" s="7">
        <f>IF(T216&gt;0,RANK(T216,(N216:P216,Q216:AJ216)),0)</f>
        <v>8</v>
      </c>
      <c r="AP216" s="2">
        <f t="shared" si="88"/>
        <v>2.2387220159748002E-2</v>
      </c>
      <c r="AQ216" s="2">
        <f t="shared" si="89"/>
        <v>5.3999325008437394E-3</v>
      </c>
      <c r="AR216" s="2">
        <f t="shared" si="90"/>
        <v>3.9374507818652265E-3</v>
      </c>
      <c r="AS216" s="2">
        <f t="shared" si="91"/>
        <v>2.1374732815839801E-3</v>
      </c>
      <c r="AU216" s="6" t="s">
        <v>3188</v>
      </c>
      <c r="AV216" s="6" t="s">
        <v>1102</v>
      </c>
      <c r="AY216" s="130">
        <v>6</v>
      </c>
      <c r="AZ216" s="131">
        <v>15</v>
      </c>
      <c r="BA216" s="132">
        <f t="shared" si="92"/>
        <v>6015</v>
      </c>
      <c r="BC216" s="7" t="s">
        <v>532</v>
      </c>
    </row>
    <row r="217" spans="1:55" hidden="1" outlineLevel="1" x14ac:dyDescent="0.2">
      <c r="A217" s="6" t="s">
        <v>3189</v>
      </c>
      <c r="B217" s="6" t="s">
        <v>1102</v>
      </c>
      <c r="C217" s="1">
        <f t="shared" si="82"/>
        <v>63196</v>
      </c>
      <c r="D217" s="7">
        <f>RANK(N217,(N217:P217,Q217:AJ217))</f>
        <v>2</v>
      </c>
      <c r="E217" s="7">
        <f>RANK(O217,(N217:P217,Q217:AJ217))</f>
        <v>1</v>
      </c>
      <c r="F217" s="7">
        <f>IF(P217&gt;0,RANK(P217,(N217:P217,Q217:AJ217)),0)</f>
        <v>3</v>
      </c>
      <c r="G217" s="1">
        <f t="shared" si="83"/>
        <v>9802</v>
      </c>
      <c r="H217" s="2">
        <f t="shared" si="69"/>
        <v>0.1551047534654092</v>
      </c>
      <c r="I217" s="2"/>
      <c r="J217" s="2">
        <f t="shared" si="84"/>
        <v>0.3632666624469903</v>
      </c>
      <c r="K217" s="2">
        <f t="shared" si="85"/>
        <v>0.51837141591239955</v>
      </c>
      <c r="L217" s="2">
        <f t="shared" si="86"/>
        <v>8.033736312424837E-2</v>
      </c>
      <c r="M217" s="2">
        <f t="shared" si="87"/>
        <v>3.8024558516361842E-2</v>
      </c>
      <c r="N217" s="1">
        <v>22957</v>
      </c>
      <c r="O217" s="1">
        <v>32759</v>
      </c>
      <c r="P217" s="1">
        <v>5077</v>
      </c>
      <c r="Q217" s="1">
        <v>1439</v>
      </c>
      <c r="R217" s="1">
        <v>529</v>
      </c>
      <c r="S217" s="1">
        <v>160</v>
      </c>
      <c r="T217" s="1">
        <v>106</v>
      </c>
      <c r="V217" s="1">
        <v>167</v>
      </c>
      <c r="W217" s="1">
        <v>0</v>
      </c>
      <c r="X217" s="1">
        <v>2</v>
      </c>
      <c r="Y217" s="1">
        <v>0</v>
      </c>
      <c r="AL217" s="7">
        <f>IF(Q217&gt;0,RANK(Q217,(N217:P217,Q217:AJ217)),0)</f>
        <v>4</v>
      </c>
      <c r="AM217" s="7">
        <f>IF(R217&gt;0,RANK(R217,(N217:P217,Q217:AJ217)),0)</f>
        <v>5</v>
      </c>
      <c r="AN217" s="7">
        <f>IF(S217&gt;0,RANK(S217,(N217:P217,Q217:AJ217)),0)</f>
        <v>7</v>
      </c>
      <c r="AO217" s="7">
        <f>IF(T217&gt;0,RANK(T217,(N217:P217,Q217:AJ217)),0)</f>
        <v>8</v>
      </c>
      <c r="AP217" s="2">
        <f t="shared" si="88"/>
        <v>2.2770428508133427E-2</v>
      </c>
      <c r="AQ217" s="2">
        <f t="shared" si="89"/>
        <v>8.3707829609468952E-3</v>
      </c>
      <c r="AR217" s="2">
        <f t="shared" si="90"/>
        <v>2.5318058104943351E-3</v>
      </c>
      <c r="AS217" s="2">
        <f t="shared" si="91"/>
        <v>1.677321349452497E-3</v>
      </c>
      <c r="AU217" s="6" t="s">
        <v>3189</v>
      </c>
      <c r="AV217" s="6" t="s">
        <v>1102</v>
      </c>
      <c r="AY217" s="130">
        <v>6</v>
      </c>
      <c r="AZ217" s="131">
        <v>17</v>
      </c>
      <c r="BA217" s="132">
        <f t="shared" si="92"/>
        <v>6017</v>
      </c>
      <c r="BC217" s="7" t="s">
        <v>532</v>
      </c>
    </row>
    <row r="218" spans="1:55" hidden="1" outlineLevel="1" x14ac:dyDescent="0.2">
      <c r="A218" s="6" t="s">
        <v>873</v>
      </c>
      <c r="B218" s="6" t="s">
        <v>1102</v>
      </c>
      <c r="C218" s="1">
        <f t="shared" si="82"/>
        <v>208393</v>
      </c>
      <c r="D218" s="7">
        <f>RANK(N218,(N218:P218,Q218:AJ218))</f>
        <v>2</v>
      </c>
      <c r="E218" s="7">
        <f>RANK(O218,(N218:P218,Q218:AJ218))</f>
        <v>1</v>
      </c>
      <c r="F218" s="7">
        <f>IF(P218&gt;0,RANK(P218,(N218:P218,Q218:AJ218)),0)</f>
        <v>3</v>
      </c>
      <c r="G218" s="1">
        <f t="shared" si="83"/>
        <v>4365</v>
      </c>
      <c r="H218" s="2">
        <f t="shared" si="69"/>
        <v>2.09460010652949E-2</v>
      </c>
      <c r="I218" s="2"/>
      <c r="J218" s="2">
        <f t="shared" si="84"/>
        <v>0.45322059762084138</v>
      </c>
      <c r="K218" s="2">
        <f t="shared" si="85"/>
        <v>0.47416659868613631</v>
      </c>
      <c r="L218" s="2">
        <f t="shared" si="86"/>
        <v>5.2602534634080801E-2</v>
      </c>
      <c r="M218" s="2">
        <f t="shared" si="87"/>
        <v>2.0010269058941453E-2</v>
      </c>
      <c r="N218" s="1">
        <v>94448</v>
      </c>
      <c r="O218" s="1">
        <v>98813</v>
      </c>
      <c r="P218" s="1">
        <v>10962</v>
      </c>
      <c r="Q218" s="1">
        <v>2523</v>
      </c>
      <c r="R218" s="1">
        <v>570</v>
      </c>
      <c r="S218" s="1">
        <v>439</v>
      </c>
      <c r="T218" s="1">
        <v>151</v>
      </c>
      <c r="V218" s="1">
        <v>389</v>
      </c>
      <c r="W218" s="1">
        <v>10</v>
      </c>
      <c r="X218" s="1">
        <v>88</v>
      </c>
      <c r="Y218" s="1">
        <v>0</v>
      </c>
      <c r="AL218" s="7">
        <f>IF(Q218&gt;0,RANK(Q218,(N218:P218,Q218:AJ218)),0)</f>
        <v>4</v>
      </c>
      <c r="AM218" s="7">
        <f>IF(R218&gt;0,RANK(R218,(N218:P218,Q218:AJ218)),0)</f>
        <v>5</v>
      </c>
      <c r="AN218" s="7">
        <f>IF(S218&gt;0,RANK(S218,(N218:P218,Q218:AJ218)),0)</f>
        <v>6</v>
      </c>
      <c r="AO218" s="7">
        <f>IF(T218&gt;0,RANK(T218,(N218:P218,Q218:AJ218)),0)</f>
        <v>8</v>
      </c>
      <c r="AP218" s="2">
        <f t="shared" si="88"/>
        <v>1.210693257451066E-2</v>
      </c>
      <c r="AQ218" s="2">
        <f t="shared" si="89"/>
        <v>2.7352166339560352E-3</v>
      </c>
      <c r="AR218" s="2">
        <f t="shared" si="90"/>
        <v>2.1065966707135078E-3</v>
      </c>
      <c r="AS218" s="2">
        <f t="shared" si="91"/>
        <v>7.2459247671466896E-4</v>
      </c>
      <c r="AU218" s="6" t="s">
        <v>873</v>
      </c>
      <c r="AV218" s="6" t="s">
        <v>1102</v>
      </c>
      <c r="AY218" s="130">
        <v>6</v>
      </c>
      <c r="AZ218" s="131">
        <v>19</v>
      </c>
      <c r="BA218" s="132">
        <f t="shared" si="92"/>
        <v>6019</v>
      </c>
      <c r="BC218" s="7" t="s">
        <v>532</v>
      </c>
    </row>
    <row r="219" spans="1:55" hidden="1" outlineLevel="1" x14ac:dyDescent="0.2">
      <c r="A219" s="6" t="s">
        <v>2553</v>
      </c>
      <c r="B219" s="6" t="s">
        <v>1102</v>
      </c>
      <c r="C219" s="1">
        <f t="shared" si="82"/>
        <v>8866</v>
      </c>
      <c r="D219" s="7">
        <f>RANK(N219,(N219:P219,Q219:AJ219))</f>
        <v>2</v>
      </c>
      <c r="E219" s="7">
        <f>RANK(O219,(N219:P219,Q219:AJ219))</f>
        <v>1</v>
      </c>
      <c r="F219" s="7">
        <f>IF(P219&gt;0,RANK(P219,(N219:P219,Q219:AJ219)),0)</f>
        <v>3</v>
      </c>
      <c r="G219" s="1">
        <f t="shared" si="83"/>
        <v>2200</v>
      </c>
      <c r="H219" s="2">
        <f t="shared" si="69"/>
        <v>0.24813895781637718</v>
      </c>
      <c r="I219" s="2"/>
      <c r="J219" s="2">
        <f t="shared" si="84"/>
        <v>0.32043762688923977</v>
      </c>
      <c r="K219" s="2">
        <f t="shared" si="85"/>
        <v>0.56857658470561701</v>
      </c>
      <c r="L219" s="2">
        <f t="shared" si="86"/>
        <v>8.8878863072411454E-2</v>
      </c>
      <c r="M219" s="2">
        <f t="shared" si="87"/>
        <v>2.2106925332731828E-2</v>
      </c>
      <c r="N219" s="1">
        <v>2841</v>
      </c>
      <c r="O219" s="1">
        <v>5041</v>
      </c>
      <c r="P219" s="1">
        <v>788</v>
      </c>
      <c r="Q219" s="1">
        <v>85</v>
      </c>
      <c r="R219" s="1">
        <v>55</v>
      </c>
      <c r="S219" s="1">
        <v>26</v>
      </c>
      <c r="T219" s="1">
        <v>9</v>
      </c>
      <c r="V219" s="1">
        <v>19</v>
      </c>
      <c r="W219" s="1">
        <v>0</v>
      </c>
      <c r="X219" s="1">
        <v>2</v>
      </c>
      <c r="Y219" s="1">
        <v>0</v>
      </c>
      <c r="AL219" s="7">
        <f>IF(Q219&gt;0,RANK(Q219,(N219:P219,Q219:AJ219)),0)</f>
        <v>4</v>
      </c>
      <c r="AM219" s="7">
        <f>IF(R219&gt;0,RANK(R219,(N219:P219,Q219:AJ219)),0)</f>
        <v>5</v>
      </c>
      <c r="AN219" s="7">
        <f>IF(S219&gt;0,RANK(S219,(N219:P219,Q219:AJ219)),0)</f>
        <v>6</v>
      </c>
      <c r="AO219" s="7">
        <f>IF(T219&gt;0,RANK(T219,(N219:P219,Q219:AJ219)),0)</f>
        <v>8</v>
      </c>
      <c r="AP219" s="2">
        <f t="shared" si="88"/>
        <v>9.5871870065418457E-3</v>
      </c>
      <c r="AQ219" s="2">
        <f t="shared" si="89"/>
        <v>6.2034739454094297E-3</v>
      </c>
      <c r="AR219" s="2">
        <f t="shared" si="90"/>
        <v>2.9325513196480938E-3</v>
      </c>
      <c r="AS219" s="2">
        <f t="shared" si="91"/>
        <v>1.0151139183397248E-3</v>
      </c>
      <c r="AU219" s="6" t="s">
        <v>2553</v>
      </c>
      <c r="AV219" s="6" t="s">
        <v>1102</v>
      </c>
      <c r="AY219" s="130">
        <v>6</v>
      </c>
      <c r="AZ219" s="131">
        <v>21</v>
      </c>
      <c r="BA219" s="132">
        <f t="shared" si="92"/>
        <v>6021</v>
      </c>
      <c r="BC219" s="7" t="s">
        <v>532</v>
      </c>
    </row>
    <row r="220" spans="1:55" hidden="1" outlineLevel="1" x14ac:dyDescent="0.2">
      <c r="A220" s="6" t="s">
        <v>3077</v>
      </c>
      <c r="B220" s="6" t="s">
        <v>1102</v>
      </c>
      <c r="C220" s="1">
        <f t="shared" si="82"/>
        <v>55757</v>
      </c>
      <c r="D220" s="7">
        <f>RANK(N220,(N220:P220,Q220:AJ220))</f>
        <v>1</v>
      </c>
      <c r="E220" s="7">
        <f>RANK(O220,(N220:P220,Q220:AJ220))</f>
        <v>2</v>
      </c>
      <c r="F220" s="7">
        <f>IF(P220&gt;0,RANK(P220,(N220:P220,Q220:AJ220)),0)</f>
        <v>3</v>
      </c>
      <c r="G220" s="1">
        <f t="shared" si="83"/>
        <v>4825</v>
      </c>
      <c r="H220" s="2">
        <f t="shared" si="69"/>
        <v>8.6536219667485703E-2</v>
      </c>
      <c r="I220" s="2"/>
      <c r="J220" s="2">
        <f t="shared" si="84"/>
        <v>0.44170238714421506</v>
      </c>
      <c r="K220" s="2">
        <f t="shared" si="85"/>
        <v>0.35516616747672936</v>
      </c>
      <c r="L220" s="2">
        <f t="shared" si="86"/>
        <v>0.10422009792492422</v>
      </c>
      <c r="M220" s="2">
        <f t="shared" si="87"/>
        <v>9.8911347454131368E-2</v>
      </c>
      <c r="N220" s="1">
        <v>24628</v>
      </c>
      <c r="O220" s="1">
        <v>19803</v>
      </c>
      <c r="P220" s="1">
        <v>5811</v>
      </c>
      <c r="Q220" s="1">
        <v>4651</v>
      </c>
      <c r="R220" s="1">
        <v>497</v>
      </c>
      <c r="S220" s="1">
        <v>89</v>
      </c>
      <c r="T220" s="1">
        <v>155</v>
      </c>
      <c r="V220" s="1">
        <v>121</v>
      </c>
      <c r="W220" s="1">
        <v>0</v>
      </c>
      <c r="X220" s="1">
        <v>2</v>
      </c>
      <c r="Y220" s="1">
        <v>0</v>
      </c>
      <c r="AL220" s="7">
        <f>IF(Q220&gt;0,RANK(Q220,(N220:P220,Q220:AJ220)),0)</f>
        <v>4</v>
      </c>
      <c r="AM220" s="7">
        <f>IF(R220&gt;0,RANK(R220,(N220:P220,Q220:AJ220)),0)</f>
        <v>5</v>
      </c>
      <c r="AN220" s="7">
        <f>IF(S220&gt;0,RANK(S220,(N220:P220,Q220:AJ220)),0)</f>
        <v>8</v>
      </c>
      <c r="AO220" s="7">
        <f>IF(T220&gt;0,RANK(T220,(N220:P220,Q220:AJ220)),0)</f>
        <v>6</v>
      </c>
      <c r="AP220" s="2">
        <f t="shared" si="88"/>
        <v>8.3415535269114188E-2</v>
      </c>
      <c r="AQ220" s="2">
        <f t="shared" si="89"/>
        <v>8.9136789999461948E-3</v>
      </c>
      <c r="AR220" s="2">
        <f t="shared" si="90"/>
        <v>1.5962121347992181E-3</v>
      </c>
      <c r="AS220" s="2">
        <f t="shared" si="91"/>
        <v>2.7799200100435818E-3</v>
      </c>
      <c r="AU220" s="6" t="s">
        <v>3077</v>
      </c>
      <c r="AV220" s="6" t="s">
        <v>1102</v>
      </c>
      <c r="AY220" s="130">
        <v>6</v>
      </c>
      <c r="AZ220" s="131">
        <v>23</v>
      </c>
      <c r="BA220" s="132">
        <f t="shared" si="92"/>
        <v>6023</v>
      </c>
      <c r="BC220" s="7" t="s">
        <v>532</v>
      </c>
    </row>
    <row r="221" spans="1:55" hidden="1" outlineLevel="1" x14ac:dyDescent="0.2">
      <c r="A221" s="6" t="s">
        <v>3078</v>
      </c>
      <c r="B221" s="6" t="s">
        <v>1102</v>
      </c>
      <c r="C221" s="1">
        <f t="shared" si="82"/>
        <v>26400</v>
      </c>
      <c r="D221" s="7">
        <f>RANK(N221,(N221:P221,Q221:AJ221))</f>
        <v>1</v>
      </c>
      <c r="E221" s="7">
        <f>RANK(O221,(N221:P221,Q221:AJ221))</f>
        <v>2</v>
      </c>
      <c r="F221" s="7">
        <f>IF(P221&gt;0,RANK(P221,(N221:P221,Q221:AJ221)),0)</f>
        <v>3</v>
      </c>
      <c r="G221" s="1">
        <f t="shared" si="83"/>
        <v>4886</v>
      </c>
      <c r="H221" s="2">
        <f t="shared" si="69"/>
        <v>0.18507575757575759</v>
      </c>
      <c r="I221" s="2"/>
      <c r="J221" s="2">
        <f t="shared" si="84"/>
        <v>0.55268939393939398</v>
      </c>
      <c r="K221" s="2">
        <f t="shared" si="85"/>
        <v>0.36761363636363636</v>
      </c>
      <c r="L221" s="2">
        <f t="shared" si="86"/>
        <v>6.7348484848484852E-2</v>
      </c>
      <c r="M221" s="2">
        <f t="shared" si="87"/>
        <v>1.2348484848484803E-2</v>
      </c>
      <c r="N221" s="1">
        <v>14591</v>
      </c>
      <c r="O221" s="1">
        <v>9705</v>
      </c>
      <c r="P221" s="1">
        <v>1778</v>
      </c>
      <c r="Q221" s="1">
        <v>154</v>
      </c>
      <c r="R221" s="1">
        <v>69</v>
      </c>
      <c r="S221" s="1">
        <v>46</v>
      </c>
      <c r="T221" s="1">
        <v>17</v>
      </c>
      <c r="V221" s="1">
        <v>40</v>
      </c>
      <c r="W221" s="1">
        <v>0</v>
      </c>
      <c r="X221" s="1">
        <v>0</v>
      </c>
      <c r="Y221" s="1">
        <v>0</v>
      </c>
      <c r="AL221" s="7">
        <f>IF(Q221&gt;0,RANK(Q221,(N221:P221,Q221:AJ221)),0)</f>
        <v>4</v>
      </c>
      <c r="AM221" s="7">
        <f>IF(R221&gt;0,RANK(R221,(N221:P221,Q221:AJ221)),0)</f>
        <v>5</v>
      </c>
      <c r="AN221" s="7">
        <f>IF(S221&gt;0,RANK(S221,(N221:P221,Q221:AJ221)),0)</f>
        <v>6</v>
      </c>
      <c r="AO221" s="7">
        <f>IF(T221&gt;0,RANK(T221,(N221:P221,Q221:AJ221)),0)</f>
        <v>8</v>
      </c>
      <c r="AP221" s="2">
        <f t="shared" si="88"/>
        <v>5.8333333333333336E-3</v>
      </c>
      <c r="AQ221" s="2">
        <f t="shared" si="89"/>
        <v>2.6136363636363636E-3</v>
      </c>
      <c r="AR221" s="2">
        <f t="shared" si="90"/>
        <v>1.7424242424242424E-3</v>
      </c>
      <c r="AS221" s="2">
        <f t="shared" si="91"/>
        <v>6.4393939393939397E-4</v>
      </c>
      <c r="AU221" s="6" t="s">
        <v>3078</v>
      </c>
      <c r="AV221" s="6" t="s">
        <v>1102</v>
      </c>
      <c r="AY221" s="130">
        <v>6</v>
      </c>
      <c r="AZ221" s="131">
        <v>25</v>
      </c>
      <c r="BA221" s="132">
        <f t="shared" si="92"/>
        <v>6025</v>
      </c>
      <c r="BC221" s="7" t="s">
        <v>532</v>
      </c>
    </row>
    <row r="222" spans="1:55" hidden="1" outlineLevel="1" x14ac:dyDescent="0.2">
      <c r="A222" s="6" t="s">
        <v>3079</v>
      </c>
      <c r="B222" s="6" t="s">
        <v>1102</v>
      </c>
      <c r="C222" s="1">
        <f t="shared" si="82"/>
        <v>7569</v>
      </c>
      <c r="D222" s="7">
        <f>RANK(N222,(N222:P222,Q222:AJ222))</f>
        <v>2</v>
      </c>
      <c r="E222" s="7">
        <f>RANK(O222,(N222:P222,Q222:AJ222))</f>
        <v>1</v>
      </c>
      <c r="F222" s="7">
        <f>IF(P222&gt;0,RANK(P222,(N222:P222,Q222:AJ222)),0)</f>
        <v>3</v>
      </c>
      <c r="G222" s="1">
        <f t="shared" si="83"/>
        <v>1323</v>
      </c>
      <c r="H222" s="2">
        <f t="shared" si="69"/>
        <v>0.17479191438763378</v>
      </c>
      <c r="I222" s="2"/>
      <c r="J222" s="2">
        <f t="shared" si="84"/>
        <v>0.34363852556480379</v>
      </c>
      <c r="K222" s="2">
        <f t="shared" si="85"/>
        <v>0.51843043995243754</v>
      </c>
      <c r="L222" s="2">
        <f t="shared" si="86"/>
        <v>0.10714757563746863</v>
      </c>
      <c r="M222" s="2">
        <f t="shared" si="87"/>
        <v>3.0783458845290046E-2</v>
      </c>
      <c r="N222" s="1">
        <v>2601</v>
      </c>
      <c r="O222" s="1">
        <v>3924</v>
      </c>
      <c r="P222" s="1">
        <v>811</v>
      </c>
      <c r="Q222" s="1">
        <v>127</v>
      </c>
      <c r="R222" s="1">
        <v>49</v>
      </c>
      <c r="S222" s="1">
        <v>24</v>
      </c>
      <c r="T222" s="1">
        <v>7</v>
      </c>
      <c r="V222" s="1">
        <v>26</v>
      </c>
      <c r="W222" s="1">
        <v>0</v>
      </c>
      <c r="X222" s="1">
        <v>0</v>
      </c>
      <c r="Y222" s="1">
        <v>0</v>
      </c>
      <c r="AL222" s="7">
        <f>IF(Q222&gt;0,RANK(Q222,(N222:P222,Q222:AJ222)),0)</f>
        <v>4</v>
      </c>
      <c r="AM222" s="7">
        <f>IF(R222&gt;0,RANK(R222,(N222:P222,Q222:AJ222)),0)</f>
        <v>5</v>
      </c>
      <c r="AN222" s="7">
        <f>IF(S222&gt;0,RANK(S222,(N222:P222,Q222:AJ222)),0)</f>
        <v>7</v>
      </c>
      <c r="AO222" s="7">
        <f>IF(T222&gt;0,RANK(T222,(N222:P222,Q222:AJ222)),0)</f>
        <v>8</v>
      </c>
      <c r="AP222" s="2">
        <f t="shared" si="88"/>
        <v>1.6778966838419871E-2</v>
      </c>
      <c r="AQ222" s="2">
        <f t="shared" si="89"/>
        <v>6.4737746069493986E-3</v>
      </c>
      <c r="AR222" s="2">
        <f t="shared" si="90"/>
        <v>3.1708283789139914E-3</v>
      </c>
      <c r="AS222" s="2">
        <f t="shared" si="91"/>
        <v>9.2482494384991411E-4</v>
      </c>
      <c r="AU222" s="6" t="s">
        <v>3079</v>
      </c>
      <c r="AV222" s="6" t="s">
        <v>1102</v>
      </c>
      <c r="AY222" s="130">
        <v>6</v>
      </c>
      <c r="AZ222" s="131">
        <v>27</v>
      </c>
      <c r="BA222" s="132">
        <f t="shared" si="92"/>
        <v>6027</v>
      </c>
      <c r="BC222" s="7" t="s">
        <v>532</v>
      </c>
    </row>
    <row r="223" spans="1:55" hidden="1" outlineLevel="1" x14ac:dyDescent="0.2">
      <c r="A223" s="6" t="s">
        <v>1184</v>
      </c>
      <c r="B223" s="6" t="s">
        <v>1102</v>
      </c>
      <c r="C223" s="1">
        <f t="shared" si="82"/>
        <v>171391</v>
      </c>
      <c r="D223" s="7">
        <f>RANK(N223,(N223:P223,Q223:AJ223))</f>
        <v>2</v>
      </c>
      <c r="E223" s="7">
        <f>RANK(O223,(N223:P223,Q223:AJ223))</f>
        <v>1</v>
      </c>
      <c r="F223" s="7">
        <f>IF(P223&gt;0,RANK(P223,(N223:P223,Q223:AJ223)),0)</f>
        <v>3</v>
      </c>
      <c r="G223" s="1">
        <f t="shared" si="83"/>
        <v>29493</v>
      </c>
      <c r="H223" s="2">
        <f t="shared" si="69"/>
        <v>0.1720802142469558</v>
      </c>
      <c r="I223" s="2"/>
      <c r="J223" s="2">
        <f t="shared" si="84"/>
        <v>0.36558512407302601</v>
      </c>
      <c r="K223" s="2">
        <f t="shared" si="85"/>
        <v>0.53766533831998176</v>
      </c>
      <c r="L223" s="2">
        <f t="shared" si="86"/>
        <v>7.8487201778389762E-2</v>
      </c>
      <c r="M223" s="2">
        <f t="shared" si="87"/>
        <v>1.8262335828602469E-2</v>
      </c>
      <c r="N223" s="1">
        <v>62658</v>
      </c>
      <c r="O223" s="1">
        <v>92151</v>
      </c>
      <c r="P223" s="1">
        <v>13452</v>
      </c>
      <c r="Q223" s="1">
        <v>1289</v>
      </c>
      <c r="R223" s="1">
        <v>710</v>
      </c>
      <c r="S223" s="1">
        <v>403</v>
      </c>
      <c r="T223" s="1">
        <v>118</v>
      </c>
      <c r="V223" s="1">
        <v>372</v>
      </c>
      <c r="W223" s="1">
        <v>0</v>
      </c>
      <c r="X223" s="1">
        <v>238</v>
      </c>
      <c r="Y223" s="1">
        <v>0</v>
      </c>
      <c r="AL223" s="7">
        <f>IF(Q223&gt;0,RANK(Q223,(N223:P223,Q223:AJ223)),0)</f>
        <v>4</v>
      </c>
      <c r="AM223" s="7">
        <f>IF(R223&gt;0,RANK(R223,(N223:P223,Q223:AJ223)),0)</f>
        <v>5</v>
      </c>
      <c r="AN223" s="7">
        <f>IF(S223&gt;0,RANK(S223,(N223:P223,Q223:AJ223)),0)</f>
        <v>6</v>
      </c>
      <c r="AO223" s="7">
        <f>IF(T223&gt;0,RANK(T223,(N223:P223,Q223:AJ223)),0)</f>
        <v>9</v>
      </c>
      <c r="AP223" s="2">
        <f t="shared" si="88"/>
        <v>7.5208149786161471E-3</v>
      </c>
      <c r="AQ223" s="2">
        <f t="shared" si="89"/>
        <v>4.1425745809289868E-3</v>
      </c>
      <c r="AR223" s="2">
        <f t="shared" si="90"/>
        <v>2.3513486705836364E-3</v>
      </c>
      <c r="AS223" s="2">
        <f t="shared" si="91"/>
        <v>6.8848422612622598E-4</v>
      </c>
      <c r="AU223" s="6" t="s">
        <v>1184</v>
      </c>
      <c r="AV223" s="6" t="s">
        <v>1102</v>
      </c>
      <c r="AY223" s="130">
        <v>6</v>
      </c>
      <c r="AZ223" s="131">
        <v>29</v>
      </c>
      <c r="BA223" s="132">
        <f t="shared" si="92"/>
        <v>6029</v>
      </c>
      <c r="BC223" s="7" t="s">
        <v>532</v>
      </c>
    </row>
    <row r="224" spans="1:55" hidden="1" outlineLevel="1" x14ac:dyDescent="0.2">
      <c r="A224" s="6" t="s">
        <v>1185</v>
      </c>
      <c r="B224" s="6" t="s">
        <v>1102</v>
      </c>
      <c r="C224" s="1">
        <f t="shared" si="82"/>
        <v>25815</v>
      </c>
      <c r="D224" s="7">
        <f>RANK(N224,(N224:P224,Q224:AJ224))</f>
        <v>2</v>
      </c>
      <c r="E224" s="7">
        <f>RANK(O224,(N224:P224,Q224:AJ224))</f>
        <v>1</v>
      </c>
      <c r="F224" s="7">
        <f>IF(P224&gt;0,RANK(P224,(N224:P224,Q224:AJ224)),0)</f>
        <v>3</v>
      </c>
      <c r="G224" s="1">
        <f t="shared" si="83"/>
        <v>1114</v>
      </c>
      <c r="H224" s="2">
        <f t="shared" si="69"/>
        <v>4.3153205500677902E-2</v>
      </c>
      <c r="I224" s="2"/>
      <c r="J224" s="2">
        <f t="shared" si="84"/>
        <v>0.43594809219446057</v>
      </c>
      <c r="K224" s="2">
        <f t="shared" si="85"/>
        <v>0.47910129769513848</v>
      </c>
      <c r="L224" s="2">
        <f t="shared" si="86"/>
        <v>6.7596358706178583E-2</v>
      </c>
      <c r="M224" s="2">
        <f t="shared" si="87"/>
        <v>1.7354251404222421E-2</v>
      </c>
      <c r="N224" s="1">
        <v>11254</v>
      </c>
      <c r="O224" s="1">
        <v>12368</v>
      </c>
      <c r="P224" s="1">
        <v>1745</v>
      </c>
      <c r="Q224" s="1">
        <v>205</v>
      </c>
      <c r="R224" s="1">
        <v>55</v>
      </c>
      <c r="S224" s="1">
        <v>52</v>
      </c>
      <c r="T224" s="1">
        <v>9</v>
      </c>
      <c r="V224" s="1">
        <v>97</v>
      </c>
      <c r="W224" s="1">
        <v>0</v>
      </c>
      <c r="X224" s="1">
        <v>30</v>
      </c>
      <c r="Y224" s="1">
        <v>0</v>
      </c>
      <c r="AL224" s="7">
        <f>IF(Q224&gt;0,RANK(Q224,(N224:P224,Q224:AJ224)),0)</f>
        <v>4</v>
      </c>
      <c r="AM224" s="7">
        <f>IF(R224&gt;0,RANK(R224,(N224:P224,Q224:AJ224)),0)</f>
        <v>6</v>
      </c>
      <c r="AN224" s="7">
        <f>IF(S224&gt;0,RANK(S224,(N224:P224,Q224:AJ224)),0)</f>
        <v>7</v>
      </c>
      <c r="AO224" s="7">
        <f>IF(T224&gt;0,RANK(T224,(N224:P224,Q224:AJ224)),0)</f>
        <v>9</v>
      </c>
      <c r="AP224" s="2">
        <f t="shared" si="88"/>
        <v>7.941119504164245E-3</v>
      </c>
      <c r="AQ224" s="2">
        <f t="shared" si="89"/>
        <v>2.1305442572147975E-3</v>
      </c>
      <c r="AR224" s="2">
        <f t="shared" si="90"/>
        <v>2.0143327522758087E-3</v>
      </c>
      <c r="AS224" s="2">
        <f t="shared" si="91"/>
        <v>3.486345148169669E-4</v>
      </c>
      <c r="AU224" s="6" t="s">
        <v>1185</v>
      </c>
      <c r="AV224" s="6" t="s">
        <v>1102</v>
      </c>
      <c r="AY224" s="130">
        <v>6</v>
      </c>
      <c r="AZ224" s="131">
        <v>31</v>
      </c>
      <c r="BA224" s="132">
        <f t="shared" si="92"/>
        <v>6031</v>
      </c>
      <c r="BC224" s="7" t="s">
        <v>532</v>
      </c>
    </row>
    <row r="225" spans="1:55" hidden="1" outlineLevel="1" x14ac:dyDescent="0.2">
      <c r="A225" s="6" t="s">
        <v>1186</v>
      </c>
      <c r="B225" s="6" t="s">
        <v>1102</v>
      </c>
      <c r="C225" s="1">
        <f t="shared" si="82"/>
        <v>21335</v>
      </c>
      <c r="D225" s="7">
        <f>RANK(N225,(N225:P225,Q225:AJ225))</f>
        <v>1</v>
      </c>
      <c r="E225" s="7">
        <f>RANK(O225,(N225:P225,Q225:AJ225))</f>
        <v>2</v>
      </c>
      <c r="F225" s="7">
        <f>IF(P225&gt;0,RANK(P225,(N225:P225,Q225:AJ225)),0)</f>
        <v>3</v>
      </c>
      <c r="G225" s="1">
        <f t="shared" si="83"/>
        <v>2974</v>
      </c>
      <c r="H225" s="2">
        <f t="shared" si="69"/>
        <v>0.13939535973752051</v>
      </c>
      <c r="I225" s="2"/>
      <c r="J225" s="2">
        <f t="shared" si="84"/>
        <v>0.48896179985938598</v>
      </c>
      <c r="K225" s="2">
        <f t="shared" si="85"/>
        <v>0.3495664401218655</v>
      </c>
      <c r="L225" s="2">
        <f t="shared" si="86"/>
        <v>0.11900632763065386</v>
      </c>
      <c r="M225" s="2">
        <f t="shared" si="87"/>
        <v>4.2465432388094609E-2</v>
      </c>
      <c r="N225" s="1">
        <v>10432</v>
      </c>
      <c r="O225" s="1">
        <v>7458</v>
      </c>
      <c r="P225" s="1">
        <v>2539</v>
      </c>
      <c r="Q225" s="1">
        <v>583</v>
      </c>
      <c r="R225" s="1">
        <v>175</v>
      </c>
      <c r="S225" s="1">
        <v>62</v>
      </c>
      <c r="T225" s="1">
        <v>34</v>
      </c>
      <c r="V225" s="1">
        <v>50</v>
      </c>
      <c r="W225" s="1">
        <v>0</v>
      </c>
      <c r="X225" s="1">
        <v>2</v>
      </c>
      <c r="Y225" s="1">
        <v>0</v>
      </c>
      <c r="AL225" s="7">
        <f>IF(Q225&gt;0,RANK(Q225,(N225:P225,Q225:AJ225)),0)</f>
        <v>4</v>
      </c>
      <c r="AM225" s="7">
        <f>IF(R225&gt;0,RANK(R225,(N225:P225,Q225:AJ225)),0)</f>
        <v>5</v>
      </c>
      <c r="AN225" s="7">
        <f>IF(S225&gt;0,RANK(S225,(N225:P225,Q225:AJ225)),0)</f>
        <v>6</v>
      </c>
      <c r="AO225" s="7">
        <f>IF(T225&gt;0,RANK(T225,(N225:P225,Q225:AJ225)),0)</f>
        <v>8</v>
      </c>
      <c r="AP225" s="2">
        <f t="shared" si="88"/>
        <v>2.7325990157018983E-2</v>
      </c>
      <c r="AQ225" s="2">
        <f t="shared" si="89"/>
        <v>8.202484180923366E-3</v>
      </c>
      <c r="AR225" s="2">
        <f t="shared" si="90"/>
        <v>2.9060229669557068E-3</v>
      </c>
      <c r="AS225" s="2">
        <f t="shared" si="91"/>
        <v>1.5936254980079682E-3</v>
      </c>
      <c r="AU225" s="6" t="s">
        <v>1186</v>
      </c>
      <c r="AV225" s="6" t="s">
        <v>1102</v>
      </c>
      <c r="AY225" s="130">
        <v>6</v>
      </c>
      <c r="AZ225" s="131">
        <v>33</v>
      </c>
      <c r="BA225" s="132">
        <f t="shared" si="92"/>
        <v>6033</v>
      </c>
      <c r="BC225" s="7" t="s">
        <v>532</v>
      </c>
    </row>
    <row r="226" spans="1:55" hidden="1" outlineLevel="1" x14ac:dyDescent="0.2">
      <c r="A226" s="6" t="s">
        <v>1187</v>
      </c>
      <c r="B226" s="6" t="s">
        <v>1102</v>
      </c>
      <c r="C226" s="1">
        <f t="shared" si="82"/>
        <v>9875</v>
      </c>
      <c r="D226" s="7">
        <f>RANK(N226,(N226:P226,Q226:AJ226))</f>
        <v>2</v>
      </c>
      <c r="E226" s="7">
        <f>RANK(O226,(N226:P226,Q226:AJ226))</f>
        <v>1</v>
      </c>
      <c r="F226" s="7">
        <f>IF(P226&gt;0,RANK(P226,(N226:P226,Q226:AJ226)),0)</f>
        <v>3</v>
      </c>
      <c r="G226" s="1">
        <f t="shared" si="83"/>
        <v>1876</v>
      </c>
      <c r="H226" s="2">
        <f t="shared" si="69"/>
        <v>0.1899746835443038</v>
      </c>
      <c r="I226" s="2"/>
      <c r="J226" s="2">
        <f t="shared" si="84"/>
        <v>0.33600000000000002</v>
      </c>
      <c r="K226" s="2">
        <f t="shared" si="85"/>
        <v>0.52597468354430377</v>
      </c>
      <c r="L226" s="2">
        <f t="shared" si="86"/>
        <v>0.10936708860759493</v>
      </c>
      <c r="M226" s="2">
        <f t="shared" si="87"/>
        <v>2.8658227848101223E-2</v>
      </c>
      <c r="N226" s="1">
        <v>3318</v>
      </c>
      <c r="O226" s="1">
        <v>5194</v>
      </c>
      <c r="P226" s="1">
        <v>1080</v>
      </c>
      <c r="Q226" s="1">
        <v>131</v>
      </c>
      <c r="R226" s="1">
        <v>59</v>
      </c>
      <c r="S226" s="1">
        <v>40</v>
      </c>
      <c r="T226" s="1">
        <v>15</v>
      </c>
      <c r="V226" s="1">
        <v>37</v>
      </c>
      <c r="W226" s="1">
        <v>0</v>
      </c>
      <c r="X226" s="1">
        <v>1</v>
      </c>
      <c r="Y226" s="1">
        <v>0</v>
      </c>
      <c r="AL226" s="7">
        <f>IF(Q226&gt;0,RANK(Q226,(N226:P226,Q226:AJ226)),0)</f>
        <v>4</v>
      </c>
      <c r="AM226" s="7">
        <f>IF(R226&gt;0,RANK(R226,(N226:P226,Q226:AJ226)),0)</f>
        <v>5</v>
      </c>
      <c r="AN226" s="7">
        <f>IF(S226&gt;0,RANK(S226,(N226:P226,Q226:AJ226)),0)</f>
        <v>6</v>
      </c>
      <c r="AO226" s="7">
        <f>IF(T226&gt;0,RANK(T226,(N226:P226,Q226:AJ226)),0)</f>
        <v>8</v>
      </c>
      <c r="AP226" s="2">
        <f t="shared" si="88"/>
        <v>1.3265822784810127E-2</v>
      </c>
      <c r="AQ226" s="2">
        <f t="shared" si="89"/>
        <v>5.9746835443037971E-3</v>
      </c>
      <c r="AR226" s="2">
        <f t="shared" si="90"/>
        <v>4.0506329113924053E-3</v>
      </c>
      <c r="AS226" s="2">
        <f t="shared" si="91"/>
        <v>1.5189873417721519E-3</v>
      </c>
      <c r="AU226" s="6" t="s">
        <v>1187</v>
      </c>
      <c r="AV226" s="6" t="s">
        <v>1102</v>
      </c>
      <c r="AY226" s="130">
        <v>6</v>
      </c>
      <c r="AZ226" s="131">
        <v>35</v>
      </c>
      <c r="BA226" s="132">
        <f t="shared" si="92"/>
        <v>6035</v>
      </c>
      <c r="BC226" s="7" t="s">
        <v>532</v>
      </c>
    </row>
    <row r="227" spans="1:55" hidden="1" outlineLevel="1" x14ac:dyDescent="0.2">
      <c r="A227" s="6" t="s">
        <v>444</v>
      </c>
      <c r="B227" s="6" t="s">
        <v>1102</v>
      </c>
      <c r="C227" s="1">
        <f t="shared" si="82"/>
        <v>2411014</v>
      </c>
      <c r="D227" s="7">
        <f>RANK(N227,(N227:P227,Q227:AJ227))</f>
        <v>1</v>
      </c>
      <c r="E227" s="7">
        <f>RANK(O227,(N227:P227,Q227:AJ227))</f>
        <v>2</v>
      </c>
      <c r="F227" s="7">
        <f>IF(P227&gt;0,RANK(P227,(N227:P227,Q227:AJ227)),0)</f>
        <v>3</v>
      </c>
      <c r="G227" s="1">
        <f t="shared" si="83"/>
        <v>684085</v>
      </c>
      <c r="H227" s="2">
        <f t="shared" si="69"/>
        <v>0.28373331718521749</v>
      </c>
      <c r="I227" s="2"/>
      <c r="J227" s="2">
        <f t="shared" si="84"/>
        <v>0.59337233213909168</v>
      </c>
      <c r="K227" s="2">
        <f t="shared" si="85"/>
        <v>0.30963901495387419</v>
      </c>
      <c r="L227" s="2">
        <f t="shared" si="86"/>
        <v>6.5429732054645889E-2</v>
      </c>
      <c r="M227" s="2">
        <f t="shared" si="87"/>
        <v>3.1558920852388234E-2</v>
      </c>
      <c r="N227" s="1">
        <v>1430629</v>
      </c>
      <c r="O227" s="1">
        <v>746544</v>
      </c>
      <c r="P227" s="1">
        <v>157752</v>
      </c>
      <c r="Q227" s="1">
        <v>45977</v>
      </c>
      <c r="R227" s="1">
        <v>17575</v>
      </c>
      <c r="S227" s="1">
        <v>3982</v>
      </c>
      <c r="T227" s="1">
        <v>2785</v>
      </c>
      <c r="V227" s="1">
        <v>5732</v>
      </c>
      <c r="W227" s="1">
        <v>0</v>
      </c>
      <c r="X227" s="1">
        <v>13</v>
      </c>
      <c r="Y227" s="1">
        <v>24</v>
      </c>
      <c r="AI227" s="1">
        <v>1</v>
      </c>
      <c r="AL227" s="7">
        <f>IF(Q227&gt;0,RANK(Q227,(N227:P227,Q227:AJ227)),0)</f>
        <v>4</v>
      </c>
      <c r="AM227" s="7">
        <f>IF(R227&gt;0,RANK(R227,(N227:P227,Q227:AJ227)),0)</f>
        <v>5</v>
      </c>
      <c r="AN227" s="7">
        <f>IF(S227&gt;0,RANK(S227,(N227:P227,Q227:AJ227)),0)</f>
        <v>7</v>
      </c>
      <c r="AO227" s="7">
        <f>IF(T227&gt;0,RANK(T227,(N227:P227,Q227:AJ227)),0)</f>
        <v>8</v>
      </c>
      <c r="AP227" s="2">
        <f t="shared" si="88"/>
        <v>1.9069569898806062E-2</v>
      </c>
      <c r="AQ227" s="2">
        <f t="shared" si="89"/>
        <v>7.2894641009965105E-3</v>
      </c>
      <c r="AR227" s="2">
        <f t="shared" si="90"/>
        <v>1.6515872574775592E-3</v>
      </c>
      <c r="AS227" s="2">
        <f t="shared" si="91"/>
        <v>1.1551156484367157E-3</v>
      </c>
      <c r="AU227" s="6" t="s">
        <v>444</v>
      </c>
      <c r="AV227" s="6" t="s">
        <v>1102</v>
      </c>
      <c r="AY227" s="130">
        <v>6</v>
      </c>
      <c r="AZ227" s="131">
        <v>37</v>
      </c>
      <c r="BA227" s="132">
        <f t="shared" si="92"/>
        <v>6037</v>
      </c>
      <c r="BC227" s="7" t="s">
        <v>532</v>
      </c>
    </row>
    <row r="228" spans="1:55" hidden="1" outlineLevel="1" x14ac:dyDescent="0.2">
      <c r="A228" s="6" t="s">
        <v>300</v>
      </c>
      <c r="B228" s="6" t="s">
        <v>1102</v>
      </c>
      <c r="C228" s="1">
        <f t="shared" si="82"/>
        <v>30662</v>
      </c>
      <c r="D228" s="7">
        <f>RANK(N228,(N228:P228,Q228:AJ228))</f>
        <v>2</v>
      </c>
      <c r="E228" s="7">
        <f>RANK(O228,(N228:P228,Q228:AJ228))</f>
        <v>1</v>
      </c>
      <c r="F228" s="7">
        <f>IF(P228&gt;0,RANK(P228,(N228:P228,Q228:AJ228)),0)</f>
        <v>3</v>
      </c>
      <c r="G228" s="1">
        <f t="shared" si="83"/>
        <v>5256</v>
      </c>
      <c r="H228" s="2">
        <f t="shared" si="69"/>
        <v>0.17141738960276565</v>
      </c>
      <c r="I228" s="2"/>
      <c r="J228" s="2">
        <f t="shared" si="84"/>
        <v>0.36703411388689583</v>
      </c>
      <c r="K228" s="2">
        <f t="shared" si="85"/>
        <v>0.53845150348966142</v>
      </c>
      <c r="L228" s="2">
        <f t="shared" si="86"/>
        <v>7.1489139651686129E-2</v>
      </c>
      <c r="M228" s="2">
        <f t="shared" si="87"/>
        <v>2.3025242971756676E-2</v>
      </c>
      <c r="N228" s="1">
        <v>11254</v>
      </c>
      <c r="O228" s="1">
        <v>16510</v>
      </c>
      <c r="P228" s="1">
        <v>2192</v>
      </c>
      <c r="Q228" s="1">
        <v>376</v>
      </c>
      <c r="R228" s="1">
        <v>114</v>
      </c>
      <c r="S228" s="1">
        <v>112</v>
      </c>
      <c r="T228" s="1">
        <v>25</v>
      </c>
      <c r="V228" s="1">
        <v>63</v>
      </c>
      <c r="W228" s="1">
        <v>0</v>
      </c>
      <c r="X228" s="1">
        <v>16</v>
      </c>
      <c r="Y228" s="1">
        <v>0</v>
      </c>
      <c r="AL228" s="7">
        <f>IF(Q228&gt;0,RANK(Q228,(N228:P228,Q228:AJ228)),0)</f>
        <v>4</v>
      </c>
      <c r="AM228" s="7">
        <f>IF(R228&gt;0,RANK(R228,(N228:P228,Q228:AJ228)),0)</f>
        <v>5</v>
      </c>
      <c r="AN228" s="7">
        <f>IF(S228&gt;0,RANK(S228,(N228:P228,Q228:AJ228)),0)</f>
        <v>6</v>
      </c>
      <c r="AO228" s="7">
        <f>IF(T228&gt;0,RANK(T228,(N228:P228,Q228:AJ228)),0)</f>
        <v>8</v>
      </c>
      <c r="AP228" s="2">
        <f t="shared" si="88"/>
        <v>1.2262735633683387E-2</v>
      </c>
      <c r="AQ228" s="2">
        <f t="shared" si="89"/>
        <v>3.7179570804252819E-3</v>
      </c>
      <c r="AR228" s="2">
        <f t="shared" si="90"/>
        <v>3.6527297632248388E-3</v>
      </c>
      <c r="AS228" s="2">
        <f t="shared" si="91"/>
        <v>8.153414650055443E-4</v>
      </c>
      <c r="AU228" s="6" t="s">
        <v>300</v>
      </c>
      <c r="AV228" s="6" t="s">
        <v>1102</v>
      </c>
      <c r="AY228" s="130">
        <v>6</v>
      </c>
      <c r="AZ228" s="131">
        <v>39</v>
      </c>
      <c r="BA228" s="132">
        <f t="shared" si="92"/>
        <v>6039</v>
      </c>
      <c r="BC228" s="7" t="s">
        <v>532</v>
      </c>
    </row>
    <row r="229" spans="1:55" hidden="1" outlineLevel="1" x14ac:dyDescent="0.2">
      <c r="A229" s="6" t="s">
        <v>1853</v>
      </c>
      <c r="B229" s="6" t="s">
        <v>1102</v>
      </c>
      <c r="C229" s="1">
        <f t="shared" si="82"/>
        <v>116140</v>
      </c>
      <c r="D229" s="7">
        <f>RANK(N229,(N229:P229,Q229:AJ229))</f>
        <v>1</v>
      </c>
      <c r="E229" s="7">
        <f>RANK(O229,(N229:P229,Q229:AJ229))</f>
        <v>2</v>
      </c>
      <c r="F229" s="7">
        <f>IF(P229&gt;0,RANK(P229,(N229:P229,Q229:AJ229)),0)</f>
        <v>4</v>
      </c>
      <c r="G229" s="1">
        <f t="shared" si="83"/>
        <v>34692</v>
      </c>
      <c r="H229" s="2">
        <f t="shared" si="69"/>
        <v>0.2987084553125538</v>
      </c>
      <c r="I229" s="2"/>
      <c r="J229" s="2">
        <f t="shared" si="84"/>
        <v>0.58038574134665055</v>
      </c>
      <c r="K229" s="2">
        <f t="shared" si="85"/>
        <v>0.28167728603409675</v>
      </c>
      <c r="L229" s="2">
        <f t="shared" si="86"/>
        <v>5.6474944033063544E-2</v>
      </c>
      <c r="M229" s="2">
        <f t="shared" si="87"/>
        <v>8.1462028586189145E-2</v>
      </c>
      <c r="N229" s="1">
        <v>67406</v>
      </c>
      <c r="O229" s="1">
        <v>32714</v>
      </c>
      <c r="P229" s="1">
        <v>6559</v>
      </c>
      <c r="Q229" s="1">
        <v>7360</v>
      </c>
      <c r="R229" s="1">
        <v>1246</v>
      </c>
      <c r="S229" s="1">
        <v>165</v>
      </c>
      <c r="T229" s="1">
        <v>345</v>
      </c>
      <c r="V229" s="1">
        <v>344</v>
      </c>
      <c r="W229" s="1">
        <v>0</v>
      </c>
      <c r="X229" s="1">
        <v>0</v>
      </c>
      <c r="Y229" s="1">
        <v>1</v>
      </c>
      <c r="AL229" s="7">
        <f>IF(Q229&gt;0,RANK(Q229,(N229:P229,Q229:AJ229)),0)</f>
        <v>3</v>
      </c>
      <c r="AM229" s="7">
        <f>IF(R229&gt;0,RANK(R229,(N229:P229,Q229:AJ229)),0)</f>
        <v>5</v>
      </c>
      <c r="AN229" s="7">
        <f>IF(S229&gt;0,RANK(S229,(N229:P229,Q229:AJ229)),0)</f>
        <v>8</v>
      </c>
      <c r="AO229" s="7">
        <f>IF(T229&gt;0,RANK(T229,(N229:P229,Q229:AJ229)),0)</f>
        <v>6</v>
      </c>
      <c r="AP229" s="2">
        <f t="shared" si="88"/>
        <v>6.3371792664026177E-2</v>
      </c>
      <c r="AQ229" s="2">
        <f t="shared" si="89"/>
        <v>1.0728431203719649E-2</v>
      </c>
      <c r="AR229" s="2">
        <f t="shared" si="90"/>
        <v>1.4206991561908043E-3</v>
      </c>
      <c r="AS229" s="2">
        <f t="shared" si="91"/>
        <v>2.9705527811262271E-3</v>
      </c>
      <c r="AU229" s="6" t="s">
        <v>1853</v>
      </c>
      <c r="AV229" s="6" t="s">
        <v>1102</v>
      </c>
      <c r="AY229" s="130">
        <v>6</v>
      </c>
      <c r="AZ229" s="131">
        <v>41</v>
      </c>
      <c r="BA229" s="132">
        <f t="shared" si="92"/>
        <v>6041</v>
      </c>
      <c r="BC229" s="7" t="s">
        <v>532</v>
      </c>
    </row>
    <row r="230" spans="1:55" hidden="1" outlineLevel="1" x14ac:dyDescent="0.2">
      <c r="A230" s="6" t="s">
        <v>1599</v>
      </c>
      <c r="B230" s="6" t="s">
        <v>1102</v>
      </c>
      <c r="C230" s="1">
        <f t="shared" si="82"/>
        <v>7949</v>
      </c>
      <c r="D230" s="7">
        <f>RANK(N230,(N230:P230,Q230:AJ230))</f>
        <v>2</v>
      </c>
      <c r="E230" s="7">
        <f>RANK(O230,(N230:P230,Q230:AJ230))</f>
        <v>1</v>
      </c>
      <c r="F230" s="7">
        <f>IF(P230&gt;0,RANK(P230,(N230:P230,Q230:AJ230)),0)</f>
        <v>3</v>
      </c>
      <c r="G230" s="1">
        <f t="shared" si="83"/>
        <v>1056</v>
      </c>
      <c r="H230" s="2">
        <f t="shared" si="69"/>
        <v>0.13284689898100391</v>
      </c>
      <c r="I230" s="2"/>
      <c r="J230" s="2">
        <f t="shared" si="84"/>
        <v>0.3673418040005032</v>
      </c>
      <c r="K230" s="2">
        <f t="shared" si="85"/>
        <v>0.50018870298150708</v>
      </c>
      <c r="L230" s="2">
        <f t="shared" si="86"/>
        <v>9.1709649012454403E-2</v>
      </c>
      <c r="M230" s="2">
        <f t="shared" si="87"/>
        <v>4.0759844005535312E-2</v>
      </c>
      <c r="N230" s="1">
        <v>2920</v>
      </c>
      <c r="O230" s="1">
        <v>3976</v>
      </c>
      <c r="P230" s="1">
        <v>729</v>
      </c>
      <c r="Q230" s="1">
        <v>192</v>
      </c>
      <c r="R230" s="1">
        <v>40</v>
      </c>
      <c r="S230" s="1">
        <v>46</v>
      </c>
      <c r="T230" s="1">
        <v>13</v>
      </c>
      <c r="V230" s="1">
        <v>29</v>
      </c>
      <c r="W230" s="1">
        <v>0</v>
      </c>
      <c r="X230" s="1">
        <v>4</v>
      </c>
      <c r="Y230" s="1">
        <v>0</v>
      </c>
      <c r="AL230" s="7">
        <f>IF(Q230&gt;0,RANK(Q230,(N230:P230,Q230:AJ230)),0)</f>
        <v>4</v>
      </c>
      <c r="AM230" s="7">
        <f>IF(R230&gt;0,RANK(R230,(N230:P230,Q230:AJ230)),0)</f>
        <v>6</v>
      </c>
      <c r="AN230" s="7">
        <f>IF(S230&gt;0,RANK(S230,(N230:P230,Q230:AJ230)),0)</f>
        <v>5</v>
      </c>
      <c r="AO230" s="7">
        <f>IF(T230&gt;0,RANK(T230,(N230:P230,Q230:AJ230)),0)</f>
        <v>8</v>
      </c>
      <c r="AP230" s="2">
        <f t="shared" si="88"/>
        <v>2.4153981632909799E-2</v>
      </c>
      <c r="AQ230" s="2">
        <f t="shared" si="89"/>
        <v>5.0320795068562081E-3</v>
      </c>
      <c r="AR230" s="2">
        <f t="shared" si="90"/>
        <v>5.7868914328846393E-3</v>
      </c>
      <c r="AS230" s="2">
        <f t="shared" si="91"/>
        <v>1.6354258397282676E-3</v>
      </c>
      <c r="AU230" s="6" t="s">
        <v>1599</v>
      </c>
      <c r="AV230" s="6" t="s">
        <v>1102</v>
      </c>
      <c r="AY230" s="130">
        <v>6</v>
      </c>
      <c r="AZ230" s="131">
        <v>43</v>
      </c>
      <c r="BA230" s="132">
        <f t="shared" si="92"/>
        <v>6043</v>
      </c>
      <c r="BC230" s="7" t="s">
        <v>532</v>
      </c>
    </row>
    <row r="231" spans="1:55" hidden="1" outlineLevel="1" x14ac:dyDescent="0.2">
      <c r="A231" s="6" t="s">
        <v>3273</v>
      </c>
      <c r="B231" s="6" t="s">
        <v>1102</v>
      </c>
      <c r="C231" s="1">
        <f t="shared" si="82"/>
        <v>32692</v>
      </c>
      <c r="D231" s="7">
        <f>RANK(N231,(N231:P231,Q231:AJ231))</f>
        <v>1</v>
      </c>
      <c r="E231" s="7">
        <f>RANK(O231,(N231:P231,Q231:AJ231))</f>
        <v>2</v>
      </c>
      <c r="F231" s="7">
        <f>IF(P231&gt;0,RANK(P231,(N231:P231,Q231:AJ231)),0)</f>
        <v>3</v>
      </c>
      <c r="G231" s="1">
        <f t="shared" si="83"/>
        <v>5187</v>
      </c>
      <c r="H231" s="2">
        <f t="shared" si="69"/>
        <v>0.15866266976630369</v>
      </c>
      <c r="I231" s="2"/>
      <c r="J231" s="2">
        <f t="shared" si="84"/>
        <v>0.45735959867857578</v>
      </c>
      <c r="K231" s="2">
        <f t="shared" si="85"/>
        <v>0.29869692891227212</v>
      </c>
      <c r="L231" s="2">
        <f t="shared" si="86"/>
        <v>0.11271870794078062</v>
      </c>
      <c r="M231" s="2">
        <f t="shared" si="87"/>
        <v>0.13122476446837147</v>
      </c>
      <c r="N231" s="1">
        <v>14952</v>
      </c>
      <c r="O231" s="1">
        <v>9765</v>
      </c>
      <c r="P231" s="1">
        <v>3685</v>
      </c>
      <c r="Q231" s="1">
        <v>3608</v>
      </c>
      <c r="R231" s="1">
        <v>403</v>
      </c>
      <c r="S231" s="1">
        <v>86</v>
      </c>
      <c r="T231" s="1">
        <v>92</v>
      </c>
      <c r="V231" s="1">
        <v>101</v>
      </c>
      <c r="W231" s="1">
        <v>0</v>
      </c>
      <c r="X231" s="1">
        <v>0</v>
      </c>
      <c r="Y231" s="1">
        <v>0</v>
      </c>
      <c r="AL231" s="7">
        <f>IF(Q231&gt;0,RANK(Q231,(N231:P231,Q231:AJ231)),0)</f>
        <v>4</v>
      </c>
      <c r="AM231" s="7">
        <f>IF(R231&gt;0,RANK(R231,(N231:P231,Q231:AJ231)),0)</f>
        <v>5</v>
      </c>
      <c r="AN231" s="7">
        <f>IF(S231&gt;0,RANK(S231,(N231:P231,Q231:AJ231)),0)</f>
        <v>8</v>
      </c>
      <c r="AO231" s="7">
        <f>IF(T231&gt;0,RANK(T231,(N231:P231,Q231:AJ231)),0)</f>
        <v>7</v>
      </c>
      <c r="AP231" s="2">
        <f t="shared" si="88"/>
        <v>0.11036339165545088</v>
      </c>
      <c r="AQ231" s="2">
        <f t="shared" si="89"/>
        <v>1.2327174843998532E-2</v>
      </c>
      <c r="AR231" s="2">
        <f t="shared" si="90"/>
        <v>2.6306129940046495E-3</v>
      </c>
      <c r="AS231" s="2">
        <f t="shared" si="91"/>
        <v>2.8141441331212529E-3</v>
      </c>
      <c r="AU231" s="6" t="s">
        <v>3273</v>
      </c>
      <c r="AV231" s="6" t="s">
        <v>1102</v>
      </c>
      <c r="AY231" s="130">
        <v>6</v>
      </c>
      <c r="AZ231" s="131">
        <v>45</v>
      </c>
      <c r="BA231" s="132">
        <f t="shared" si="92"/>
        <v>6045</v>
      </c>
      <c r="BC231" s="7" t="s">
        <v>532</v>
      </c>
    </row>
    <row r="232" spans="1:55" hidden="1" outlineLevel="1" x14ac:dyDescent="0.2">
      <c r="A232" s="6" t="s">
        <v>3040</v>
      </c>
      <c r="B232" s="6" t="s">
        <v>1102</v>
      </c>
      <c r="C232" s="1">
        <f t="shared" si="82"/>
        <v>46938</v>
      </c>
      <c r="D232" s="7">
        <f>RANK(N232,(N232:P232,Q232:AJ232))</f>
        <v>1</v>
      </c>
      <c r="E232" s="7">
        <f>RANK(O232,(N232:P232,Q232:AJ232))</f>
        <v>2</v>
      </c>
      <c r="F232" s="7">
        <f>IF(P232&gt;0,RANK(P232,(N232:P232,Q232:AJ232)),0)</f>
        <v>3</v>
      </c>
      <c r="G232" s="1">
        <f t="shared" si="83"/>
        <v>939</v>
      </c>
      <c r="H232" s="2">
        <f t="shared" si="69"/>
        <v>2.0005113127956026E-2</v>
      </c>
      <c r="I232" s="2"/>
      <c r="J232" s="2">
        <f t="shared" si="84"/>
        <v>0.46414419020835995</v>
      </c>
      <c r="K232" s="2">
        <f t="shared" si="85"/>
        <v>0.44413907708040395</v>
      </c>
      <c r="L232" s="2">
        <f t="shared" si="86"/>
        <v>7.3011206272103626E-2</v>
      </c>
      <c r="M232" s="2">
        <f t="shared" si="87"/>
        <v>1.8705526439132467E-2</v>
      </c>
      <c r="N232" s="1">
        <v>21786</v>
      </c>
      <c r="O232" s="1">
        <v>20847</v>
      </c>
      <c r="P232" s="1">
        <v>3427</v>
      </c>
      <c r="Q232" s="1">
        <v>462</v>
      </c>
      <c r="R232" s="1">
        <v>139</v>
      </c>
      <c r="S232" s="1">
        <v>154</v>
      </c>
      <c r="T232" s="1">
        <v>31</v>
      </c>
      <c r="V232" s="1">
        <v>92</v>
      </c>
      <c r="W232" s="1">
        <v>0</v>
      </c>
      <c r="X232" s="1">
        <v>0</v>
      </c>
      <c r="Y232" s="1">
        <v>0</v>
      </c>
      <c r="AL232" s="7">
        <f>IF(Q232&gt;0,RANK(Q232,(N232:P232,Q232:AJ232)),0)</f>
        <v>4</v>
      </c>
      <c r="AM232" s="7">
        <f>IF(R232&gt;0,RANK(R232,(N232:P232,Q232:AJ232)),0)</f>
        <v>6</v>
      </c>
      <c r="AN232" s="7">
        <f>IF(S232&gt;0,RANK(S232,(N232:P232,Q232:AJ232)),0)</f>
        <v>5</v>
      </c>
      <c r="AO232" s="7">
        <f>IF(T232&gt;0,RANK(T232,(N232:P232,Q232:AJ232)),0)</f>
        <v>8</v>
      </c>
      <c r="AP232" s="2">
        <f t="shared" si="88"/>
        <v>9.8427713153521664E-3</v>
      </c>
      <c r="AQ232" s="2">
        <f t="shared" si="89"/>
        <v>2.961353274532362E-3</v>
      </c>
      <c r="AR232" s="2">
        <f t="shared" si="90"/>
        <v>3.2809237717840558E-3</v>
      </c>
      <c r="AS232" s="2">
        <f t="shared" si="91"/>
        <v>6.6044569432016707E-4</v>
      </c>
      <c r="AU232" s="6" t="s">
        <v>3040</v>
      </c>
      <c r="AV232" s="6" t="s">
        <v>1102</v>
      </c>
      <c r="AY232" s="130">
        <v>6</v>
      </c>
      <c r="AZ232" s="131">
        <v>47</v>
      </c>
      <c r="BA232" s="132">
        <f t="shared" si="92"/>
        <v>6047</v>
      </c>
      <c r="BC232" s="7" t="s">
        <v>532</v>
      </c>
    </row>
    <row r="233" spans="1:55" hidden="1" outlineLevel="1" x14ac:dyDescent="0.2">
      <c r="A233" s="6" t="s">
        <v>2993</v>
      </c>
      <c r="B233" s="6" t="s">
        <v>1102</v>
      </c>
      <c r="C233" s="1">
        <f t="shared" si="82"/>
        <v>4303</v>
      </c>
      <c r="D233" s="7">
        <f>RANK(N233,(N233:P233,Q233:AJ233))</f>
        <v>2</v>
      </c>
      <c r="E233" s="7">
        <f>RANK(O233,(N233:P233,Q233:AJ233))</f>
        <v>1</v>
      </c>
      <c r="F233" s="7">
        <f>IF(P233&gt;0,RANK(P233,(N233:P233,Q233:AJ233)),0)</f>
        <v>3</v>
      </c>
      <c r="G233" s="1">
        <f t="shared" si="83"/>
        <v>917</v>
      </c>
      <c r="H233" s="2">
        <f t="shared" si="69"/>
        <v>0.21310713455728561</v>
      </c>
      <c r="I233" s="2"/>
      <c r="J233" s="2">
        <f t="shared" si="84"/>
        <v>0.31791773181501276</v>
      </c>
      <c r="K233" s="2">
        <f t="shared" si="85"/>
        <v>0.5310248663722984</v>
      </c>
      <c r="L233" s="2">
        <f t="shared" si="86"/>
        <v>0.12270508947246107</v>
      </c>
      <c r="M233" s="2">
        <f t="shared" si="87"/>
        <v>2.8352312340227712E-2</v>
      </c>
      <c r="N233" s="1">
        <v>1368</v>
      </c>
      <c r="O233" s="1">
        <v>2285</v>
      </c>
      <c r="P233" s="1">
        <v>528</v>
      </c>
      <c r="Q233" s="1">
        <v>49</v>
      </c>
      <c r="R233" s="1">
        <v>28</v>
      </c>
      <c r="S233" s="1">
        <v>18</v>
      </c>
      <c r="T233" s="1">
        <v>7</v>
      </c>
      <c r="V233" s="1">
        <v>20</v>
      </c>
      <c r="W233" s="1">
        <v>0</v>
      </c>
      <c r="X233" s="1">
        <v>0</v>
      </c>
      <c r="Y233" s="1">
        <v>0</v>
      </c>
      <c r="AL233" s="7">
        <f>IF(Q233&gt;0,RANK(Q233,(N233:P233,Q233:AJ233)),0)</f>
        <v>4</v>
      </c>
      <c r="AM233" s="7">
        <f>IF(R233&gt;0,RANK(R233,(N233:P233,Q233:AJ233)),0)</f>
        <v>5</v>
      </c>
      <c r="AN233" s="7">
        <f>IF(S233&gt;0,RANK(S233,(N233:P233,Q233:AJ233)),0)</f>
        <v>7</v>
      </c>
      <c r="AO233" s="7">
        <f>IF(T233&gt;0,RANK(T233,(N233:P233,Q233:AJ233)),0)</f>
        <v>8</v>
      </c>
      <c r="AP233" s="2">
        <f t="shared" si="88"/>
        <v>1.138740413664885E-2</v>
      </c>
      <c r="AQ233" s="2">
        <f t="shared" si="89"/>
        <v>6.5070880780850569E-3</v>
      </c>
      <c r="AR233" s="2">
        <f t="shared" si="90"/>
        <v>4.1831280501975366E-3</v>
      </c>
      <c r="AS233" s="2">
        <f t="shared" si="91"/>
        <v>1.6267720195212642E-3</v>
      </c>
      <c r="AU233" s="6" t="s">
        <v>2993</v>
      </c>
      <c r="AV233" s="6" t="s">
        <v>1102</v>
      </c>
      <c r="AY233" s="130">
        <v>6</v>
      </c>
      <c r="AZ233" s="131">
        <v>49</v>
      </c>
      <c r="BA233" s="132">
        <f t="shared" si="92"/>
        <v>6049</v>
      </c>
      <c r="BC233" s="7" t="s">
        <v>532</v>
      </c>
    </row>
    <row r="234" spans="1:55" hidden="1" outlineLevel="1" x14ac:dyDescent="0.2">
      <c r="A234" s="6" t="s">
        <v>1832</v>
      </c>
      <c r="B234" s="6" t="s">
        <v>1102</v>
      </c>
      <c r="C234" s="1">
        <f t="shared" si="82"/>
        <v>4091</v>
      </c>
      <c r="D234" s="7">
        <f>RANK(N234,(N234:P234,Q234:AJ234))</f>
        <v>2</v>
      </c>
      <c r="E234" s="7">
        <f>RANK(O234,(N234:P234,Q234:AJ234))</f>
        <v>1</v>
      </c>
      <c r="F234" s="7">
        <f>IF(P234&gt;0,RANK(P234,(N234:P234,Q234:AJ234)),0)</f>
        <v>3</v>
      </c>
      <c r="G234" s="1">
        <f t="shared" si="83"/>
        <v>302</v>
      </c>
      <c r="H234" s="2">
        <f t="shared" si="69"/>
        <v>7.3820581764849666E-2</v>
      </c>
      <c r="I234" s="2"/>
      <c r="J234" s="2">
        <f t="shared" si="84"/>
        <v>0.38621363969689565</v>
      </c>
      <c r="K234" s="2">
        <f t="shared" si="85"/>
        <v>0.46003422146174527</v>
      </c>
      <c r="L234" s="2">
        <f t="shared" si="86"/>
        <v>0.10926423857247616</v>
      </c>
      <c r="M234" s="2">
        <f t="shared" si="87"/>
        <v>4.4487900268882968E-2</v>
      </c>
      <c r="N234" s="1">
        <v>1580</v>
      </c>
      <c r="O234" s="1">
        <v>1882</v>
      </c>
      <c r="P234" s="1">
        <v>447</v>
      </c>
      <c r="Q234" s="1">
        <v>96</v>
      </c>
      <c r="R234" s="1">
        <v>51</v>
      </c>
      <c r="S234" s="1">
        <v>14</v>
      </c>
      <c r="T234" s="1">
        <v>12</v>
      </c>
      <c r="V234" s="1">
        <v>9</v>
      </c>
      <c r="W234" s="1">
        <v>0</v>
      </c>
      <c r="X234" s="1">
        <v>0</v>
      </c>
      <c r="Y234" s="1">
        <v>0</v>
      </c>
      <c r="AL234" s="7">
        <f>IF(Q234&gt;0,RANK(Q234,(N234:P234,Q234:AJ234)),0)</f>
        <v>4</v>
      </c>
      <c r="AM234" s="7">
        <f>IF(R234&gt;0,RANK(R234,(N234:P234,Q234:AJ234)),0)</f>
        <v>5</v>
      </c>
      <c r="AN234" s="7">
        <f>IF(S234&gt;0,RANK(S234,(N234:P234,Q234:AJ234)),0)</f>
        <v>6</v>
      </c>
      <c r="AO234" s="7">
        <f>IF(T234&gt;0,RANK(T234,(N234:P234,Q234:AJ234)),0)</f>
        <v>7</v>
      </c>
      <c r="AP234" s="2">
        <f t="shared" si="88"/>
        <v>2.3466145196773404E-2</v>
      </c>
      <c r="AQ234" s="2">
        <f t="shared" si="89"/>
        <v>1.2466389635785871E-2</v>
      </c>
      <c r="AR234" s="2">
        <f t="shared" si="90"/>
        <v>3.4221461745294547E-3</v>
      </c>
      <c r="AS234" s="2">
        <f t="shared" si="91"/>
        <v>2.9332681495966755E-3</v>
      </c>
      <c r="AU234" s="6" t="s">
        <v>1832</v>
      </c>
      <c r="AV234" s="6" t="s">
        <v>1102</v>
      </c>
      <c r="AY234" s="130">
        <v>6</v>
      </c>
      <c r="AZ234" s="131">
        <v>51</v>
      </c>
      <c r="BA234" s="132">
        <f t="shared" si="92"/>
        <v>6051</v>
      </c>
      <c r="BC234" s="7" t="s">
        <v>532</v>
      </c>
    </row>
    <row r="235" spans="1:55" hidden="1" outlineLevel="1" x14ac:dyDescent="0.2">
      <c r="A235" s="6" t="s">
        <v>1276</v>
      </c>
      <c r="B235" s="6" t="s">
        <v>1102</v>
      </c>
      <c r="C235" s="1">
        <f t="shared" si="82"/>
        <v>108558</v>
      </c>
      <c r="D235" s="7">
        <f>RANK(N235,(N235:P235,Q235:AJ235))</f>
        <v>1</v>
      </c>
      <c r="E235" s="7">
        <f>RANK(O235,(N235:P235,Q235:AJ235))</f>
        <v>2</v>
      </c>
      <c r="F235" s="7">
        <f>IF(P235&gt;0,RANK(P235,(N235:P235,Q235:AJ235)),0)</f>
        <v>3</v>
      </c>
      <c r="G235" s="1">
        <f t="shared" si="83"/>
        <v>17906</v>
      </c>
      <c r="H235" s="2">
        <f t="shared" si="69"/>
        <v>0.16494408518948397</v>
      </c>
      <c r="I235" s="2"/>
      <c r="J235" s="2">
        <f t="shared" si="84"/>
        <v>0.53151310820022479</v>
      </c>
      <c r="K235" s="2">
        <f t="shared" si="85"/>
        <v>0.36656902301074079</v>
      </c>
      <c r="L235" s="2">
        <f t="shared" si="86"/>
        <v>6.669245933049614E-2</v>
      </c>
      <c r="M235" s="2">
        <f t="shared" si="87"/>
        <v>3.5225409458538276E-2</v>
      </c>
      <c r="N235" s="1">
        <v>57700</v>
      </c>
      <c r="O235" s="1">
        <v>39794</v>
      </c>
      <c r="P235" s="1">
        <v>7240</v>
      </c>
      <c r="Q235" s="1">
        <v>2391</v>
      </c>
      <c r="R235" s="1">
        <v>787</v>
      </c>
      <c r="S235" s="1">
        <v>195</v>
      </c>
      <c r="T235" s="1">
        <v>241</v>
      </c>
      <c r="V235" s="1">
        <v>209</v>
      </c>
      <c r="W235" s="1">
        <v>0</v>
      </c>
      <c r="X235" s="1">
        <v>1</v>
      </c>
      <c r="Y235" s="1">
        <v>0</v>
      </c>
      <c r="AL235" s="7">
        <f>IF(Q235&gt;0,RANK(Q235,(N235:P235,Q235:AJ235)),0)</f>
        <v>4</v>
      </c>
      <c r="AM235" s="7">
        <f>IF(R235&gt;0,RANK(R235,(N235:P235,Q235:AJ235)),0)</f>
        <v>5</v>
      </c>
      <c r="AN235" s="7">
        <f>IF(S235&gt;0,RANK(S235,(N235:P235,Q235:AJ235)),0)</f>
        <v>8</v>
      </c>
      <c r="AO235" s="7">
        <f>IF(T235&gt;0,RANK(T235,(N235:P235,Q235:AJ235)),0)</f>
        <v>6</v>
      </c>
      <c r="AP235" s="2">
        <f t="shared" si="88"/>
        <v>2.2025092577239818E-2</v>
      </c>
      <c r="AQ235" s="2">
        <f t="shared" si="89"/>
        <v>7.2495808692127715E-3</v>
      </c>
      <c r="AR235" s="2">
        <f t="shared" si="90"/>
        <v>1.7962748024097717E-3</v>
      </c>
      <c r="AS235" s="2">
        <f t="shared" si="91"/>
        <v>2.2200114224654103E-3</v>
      </c>
      <c r="AU235" s="6" t="s">
        <v>1276</v>
      </c>
      <c r="AV235" s="6" t="s">
        <v>1102</v>
      </c>
      <c r="AY235" s="130">
        <v>6</v>
      </c>
      <c r="AZ235" s="131">
        <v>53</v>
      </c>
      <c r="BA235" s="132">
        <f t="shared" si="92"/>
        <v>6053</v>
      </c>
      <c r="BC235" s="7" t="s">
        <v>532</v>
      </c>
    </row>
    <row r="236" spans="1:55" hidden="1" outlineLevel="1" x14ac:dyDescent="0.2">
      <c r="A236" s="6" t="s">
        <v>1277</v>
      </c>
      <c r="B236" s="6" t="s">
        <v>1102</v>
      </c>
      <c r="C236" s="1">
        <f t="shared" si="82"/>
        <v>48319</v>
      </c>
      <c r="D236" s="7">
        <f>RANK(N236,(N236:P236,Q236:AJ236))</f>
        <v>1</v>
      </c>
      <c r="E236" s="7">
        <f>RANK(O236,(N236:P236,Q236:AJ236))</f>
        <v>2</v>
      </c>
      <c r="F236" s="7">
        <f>IF(P236&gt;0,RANK(P236,(N236:P236,Q236:AJ236)),0)</f>
        <v>3</v>
      </c>
      <c r="G236" s="1">
        <f t="shared" si="83"/>
        <v>7149</v>
      </c>
      <c r="H236" s="2">
        <f t="shared" si="69"/>
        <v>0.14795422090688962</v>
      </c>
      <c r="I236" s="2"/>
      <c r="J236" s="2">
        <f t="shared" si="84"/>
        <v>0.50886814710569339</v>
      </c>
      <c r="K236" s="2">
        <f t="shared" si="85"/>
        <v>0.3609139261988038</v>
      </c>
      <c r="L236" s="2">
        <f t="shared" si="86"/>
        <v>8.8039901488027483E-2</v>
      </c>
      <c r="M236" s="2">
        <f t="shared" si="87"/>
        <v>4.2178025207475323E-2</v>
      </c>
      <c r="N236" s="1">
        <v>24588</v>
      </c>
      <c r="O236" s="1">
        <v>17439</v>
      </c>
      <c r="P236" s="1">
        <v>4254</v>
      </c>
      <c r="Q236" s="1">
        <v>1242</v>
      </c>
      <c r="R236" s="1">
        <v>424</v>
      </c>
      <c r="S236" s="1">
        <v>182</v>
      </c>
      <c r="T236" s="1">
        <v>94</v>
      </c>
      <c r="V236" s="1">
        <v>96</v>
      </c>
      <c r="W236" s="1">
        <v>0</v>
      </c>
      <c r="X236" s="1">
        <v>0</v>
      </c>
      <c r="Y236" s="1">
        <v>0</v>
      </c>
      <c r="AL236" s="7">
        <f>IF(Q236&gt;0,RANK(Q236,(N236:P236,Q236:AJ236)),0)</f>
        <v>4</v>
      </c>
      <c r="AM236" s="7">
        <f>IF(R236&gt;0,RANK(R236,(N236:P236,Q236:AJ236)),0)</f>
        <v>5</v>
      </c>
      <c r="AN236" s="7">
        <f>IF(S236&gt;0,RANK(S236,(N236:P236,Q236:AJ236)),0)</f>
        <v>6</v>
      </c>
      <c r="AO236" s="7">
        <f>IF(T236&gt;0,RANK(T236,(N236:P236,Q236:AJ236)),0)</f>
        <v>8</v>
      </c>
      <c r="AP236" s="2">
        <f t="shared" si="88"/>
        <v>2.5704174341356401E-2</v>
      </c>
      <c r="AQ236" s="2">
        <f t="shared" si="89"/>
        <v>8.775016039239223E-3</v>
      </c>
      <c r="AR236" s="2">
        <f t="shared" si="90"/>
        <v>3.7666342432583454E-3</v>
      </c>
      <c r="AS236" s="2">
        <f t="shared" si="91"/>
        <v>1.9454044992652994E-3</v>
      </c>
      <c r="AU236" s="6" t="s">
        <v>1277</v>
      </c>
      <c r="AV236" s="6" t="s">
        <v>1102</v>
      </c>
      <c r="AY236" s="130">
        <v>6</v>
      </c>
      <c r="AZ236" s="131">
        <v>55</v>
      </c>
      <c r="BA236" s="132">
        <f t="shared" si="92"/>
        <v>6055</v>
      </c>
      <c r="BC236" s="7" t="s">
        <v>532</v>
      </c>
    </row>
    <row r="237" spans="1:55" hidden="1" outlineLevel="1" x14ac:dyDescent="0.2">
      <c r="A237" s="6" t="s">
        <v>1278</v>
      </c>
      <c r="B237" s="6" t="s">
        <v>1102</v>
      </c>
      <c r="C237" s="1">
        <f t="shared" si="82"/>
        <v>43219</v>
      </c>
      <c r="D237" s="7">
        <f>RANK(N237,(N237:P237,Q237:AJ237))</f>
        <v>2</v>
      </c>
      <c r="E237" s="7">
        <f>RANK(O237,(N237:P237,Q237:AJ237))</f>
        <v>1</v>
      </c>
      <c r="F237" s="7">
        <f>IF(P237&gt;0,RANK(P237,(N237:P237,Q237:AJ237)),0)</f>
        <v>3</v>
      </c>
      <c r="G237" s="1">
        <f t="shared" si="83"/>
        <v>6415</v>
      </c>
      <c r="H237" s="2">
        <f t="shared" si="69"/>
        <v>0.14843008861843171</v>
      </c>
      <c r="I237" s="2"/>
      <c r="J237" s="2">
        <f t="shared" si="84"/>
        <v>0.35560748744765036</v>
      </c>
      <c r="K237" s="2">
        <f t="shared" si="85"/>
        <v>0.50403757606608202</v>
      </c>
      <c r="L237" s="2">
        <f t="shared" si="86"/>
        <v>7.7049445845577172E-2</v>
      </c>
      <c r="M237" s="2">
        <f t="shared" si="87"/>
        <v>6.3305490640690451E-2</v>
      </c>
      <c r="N237" s="1">
        <v>15369</v>
      </c>
      <c r="O237" s="1">
        <v>21784</v>
      </c>
      <c r="P237" s="1">
        <v>3330</v>
      </c>
      <c r="Q237" s="1">
        <v>2097</v>
      </c>
      <c r="R237" s="1">
        <v>377</v>
      </c>
      <c r="S237" s="1">
        <v>107</v>
      </c>
      <c r="T237" s="1">
        <v>104</v>
      </c>
      <c r="V237" s="1">
        <v>51</v>
      </c>
      <c r="W237" s="1">
        <v>0</v>
      </c>
      <c r="X237" s="1">
        <v>0</v>
      </c>
      <c r="Y237" s="1">
        <v>0</v>
      </c>
      <c r="AL237" s="7">
        <f>IF(Q237&gt;0,RANK(Q237,(N237:P237,Q237:AJ237)),0)</f>
        <v>4</v>
      </c>
      <c r="AM237" s="7">
        <f>IF(R237&gt;0,RANK(R237,(N237:P237,Q237:AJ237)),0)</f>
        <v>5</v>
      </c>
      <c r="AN237" s="7">
        <f>IF(S237&gt;0,RANK(S237,(N237:P237,Q237:AJ237)),0)</f>
        <v>6</v>
      </c>
      <c r="AO237" s="7">
        <f>IF(T237&gt;0,RANK(T237,(N237:P237,Q237:AJ237)),0)</f>
        <v>7</v>
      </c>
      <c r="AP237" s="2">
        <f t="shared" si="88"/>
        <v>4.8520326708160762E-2</v>
      </c>
      <c r="AQ237" s="2">
        <f t="shared" si="89"/>
        <v>8.7230153404752545E-3</v>
      </c>
      <c r="AR237" s="2">
        <f t="shared" si="90"/>
        <v>2.4757629746176451E-3</v>
      </c>
      <c r="AS237" s="2">
        <f t="shared" si="91"/>
        <v>2.4063490594414495E-3</v>
      </c>
      <c r="AU237" s="6" t="s">
        <v>1278</v>
      </c>
      <c r="AV237" s="6" t="s">
        <v>1102</v>
      </c>
      <c r="AY237" s="130">
        <v>6</v>
      </c>
      <c r="AZ237" s="131">
        <v>57</v>
      </c>
      <c r="BA237" s="132">
        <f t="shared" si="92"/>
        <v>6057</v>
      </c>
      <c r="BC237" s="7" t="s">
        <v>532</v>
      </c>
    </row>
    <row r="238" spans="1:55" hidden="1" outlineLevel="1" x14ac:dyDescent="0.2">
      <c r="A238" s="6" t="s">
        <v>1279</v>
      </c>
      <c r="B238" s="6" t="s">
        <v>1102</v>
      </c>
      <c r="C238" s="1">
        <f t="shared" si="82"/>
        <v>864576</v>
      </c>
      <c r="D238" s="7">
        <f>RANK(N238,(N238:P238,Q238:AJ238))</f>
        <v>2</v>
      </c>
      <c r="E238" s="7">
        <f>RANK(O238,(N238:P238,Q238:AJ238))</f>
        <v>1</v>
      </c>
      <c r="F238" s="7">
        <f>IF(P238&gt;0,RANK(P238,(N238:P238,Q238:AJ238)),0)</f>
        <v>3</v>
      </c>
      <c r="G238" s="1">
        <f t="shared" si="83"/>
        <v>119232</v>
      </c>
      <c r="H238" s="2">
        <f t="shared" si="69"/>
        <v>0.13790806129247168</v>
      </c>
      <c r="I238" s="2"/>
      <c r="J238" s="2">
        <f t="shared" si="84"/>
        <v>0.37878104411873564</v>
      </c>
      <c r="K238" s="2">
        <f t="shared" si="85"/>
        <v>0.51668910541120738</v>
      </c>
      <c r="L238" s="2">
        <f t="shared" si="86"/>
        <v>7.6563540972684876E-2</v>
      </c>
      <c r="M238" s="2">
        <f t="shared" si="87"/>
        <v>2.7966309497372152E-2</v>
      </c>
      <c r="N238" s="1">
        <v>327485</v>
      </c>
      <c r="O238" s="1">
        <v>446717</v>
      </c>
      <c r="P238" s="1">
        <v>66195</v>
      </c>
      <c r="Q238" s="1">
        <v>11842</v>
      </c>
      <c r="R238" s="1">
        <v>8050</v>
      </c>
      <c r="S238" s="1">
        <v>1565</v>
      </c>
      <c r="T238" s="1">
        <v>1062</v>
      </c>
      <c r="V238" s="1">
        <v>1658</v>
      </c>
      <c r="W238" s="1">
        <v>0</v>
      </c>
      <c r="X238" s="1">
        <v>2</v>
      </c>
      <c r="Y238" s="1">
        <v>0</v>
      </c>
      <c r="AL238" s="7">
        <f>IF(Q238&gt;0,RANK(Q238,(N238:P238,Q238:AJ238)),0)</f>
        <v>4</v>
      </c>
      <c r="AM238" s="7">
        <f>IF(R238&gt;0,RANK(R238,(N238:P238,Q238:AJ238)),0)</f>
        <v>5</v>
      </c>
      <c r="AN238" s="7">
        <f>IF(S238&gt;0,RANK(S238,(N238:P238,Q238:AJ238)),0)</f>
        <v>7</v>
      </c>
      <c r="AO238" s="7">
        <f>IF(T238&gt;0,RANK(T238,(N238:P238,Q238:AJ238)),0)</f>
        <v>8</v>
      </c>
      <c r="AP238" s="2">
        <f t="shared" si="88"/>
        <v>1.3696887260344955E-2</v>
      </c>
      <c r="AQ238" s="2">
        <f t="shared" si="89"/>
        <v>9.3109223480642538E-3</v>
      </c>
      <c r="AR238" s="2">
        <f t="shared" si="90"/>
        <v>1.8101358353690132E-3</v>
      </c>
      <c r="AS238" s="2">
        <f t="shared" si="91"/>
        <v>1.2283477681545637E-3</v>
      </c>
      <c r="AU238" s="6" t="s">
        <v>1279</v>
      </c>
      <c r="AV238" s="6" t="s">
        <v>1102</v>
      </c>
      <c r="AY238" s="130">
        <v>6</v>
      </c>
      <c r="AZ238" s="131">
        <v>59</v>
      </c>
      <c r="BA238" s="132">
        <f t="shared" si="92"/>
        <v>6059</v>
      </c>
      <c r="BC238" s="7" t="s">
        <v>532</v>
      </c>
    </row>
    <row r="239" spans="1:55" hidden="1" outlineLevel="1" x14ac:dyDescent="0.2">
      <c r="A239" s="6" t="s">
        <v>1280</v>
      </c>
      <c r="B239" s="6" t="s">
        <v>1102</v>
      </c>
      <c r="C239" s="1">
        <f t="shared" si="82"/>
        <v>94427</v>
      </c>
      <c r="D239" s="7">
        <f>RANK(N239,(N239:P239,Q239:AJ239))</f>
        <v>2</v>
      </c>
      <c r="E239" s="7">
        <f>RANK(O239,(N239:P239,Q239:AJ239))</f>
        <v>1</v>
      </c>
      <c r="F239" s="7">
        <f>IF(P239&gt;0,RANK(P239,(N239:P239,Q239:AJ239)),0)</f>
        <v>3</v>
      </c>
      <c r="G239" s="1">
        <f t="shared" si="83"/>
        <v>14827</v>
      </c>
      <c r="H239" s="2">
        <f t="shared" si="69"/>
        <v>0.15702076736526629</v>
      </c>
      <c r="I239" s="2"/>
      <c r="J239" s="2">
        <f t="shared" si="84"/>
        <v>0.37045548413059826</v>
      </c>
      <c r="K239" s="2">
        <f t="shared" si="85"/>
        <v>0.52747625149586452</v>
      </c>
      <c r="L239" s="2">
        <f t="shared" si="86"/>
        <v>6.9281031908246582E-2</v>
      </c>
      <c r="M239" s="2">
        <f t="shared" si="87"/>
        <v>3.2787232465290639E-2</v>
      </c>
      <c r="N239" s="1">
        <v>34981</v>
      </c>
      <c r="O239" s="1">
        <v>49808</v>
      </c>
      <c r="P239" s="1">
        <v>6542</v>
      </c>
      <c r="Q239" s="1">
        <v>1875</v>
      </c>
      <c r="R239" s="1">
        <v>624</v>
      </c>
      <c r="S239" s="1">
        <v>244</v>
      </c>
      <c r="T239" s="1">
        <v>137</v>
      </c>
      <c r="V239" s="1">
        <v>215</v>
      </c>
      <c r="W239" s="1">
        <v>0</v>
      </c>
      <c r="X239" s="1">
        <v>1</v>
      </c>
      <c r="Y239" s="1">
        <v>0</v>
      </c>
      <c r="AL239" s="7">
        <f>IF(Q239&gt;0,RANK(Q239,(N239:P239,Q239:AJ239)),0)</f>
        <v>4</v>
      </c>
      <c r="AM239" s="7">
        <f>IF(R239&gt;0,RANK(R239,(N239:P239,Q239:AJ239)),0)</f>
        <v>5</v>
      </c>
      <c r="AN239" s="7">
        <f>IF(S239&gt;0,RANK(S239,(N239:P239,Q239:AJ239)),0)</f>
        <v>6</v>
      </c>
      <c r="AO239" s="7">
        <f>IF(T239&gt;0,RANK(T239,(N239:P239,Q239:AJ239)),0)</f>
        <v>8</v>
      </c>
      <c r="AP239" s="2">
        <f t="shared" si="88"/>
        <v>1.9856608808921178E-2</v>
      </c>
      <c r="AQ239" s="2">
        <f t="shared" si="89"/>
        <v>6.6082794116089682E-3</v>
      </c>
      <c r="AR239" s="2">
        <f t="shared" si="90"/>
        <v>2.5840066930009425E-3</v>
      </c>
      <c r="AS239" s="2">
        <f t="shared" si="91"/>
        <v>1.4508562169718406E-3</v>
      </c>
      <c r="AU239" s="6" t="s">
        <v>1280</v>
      </c>
      <c r="AV239" s="6" t="s">
        <v>1102</v>
      </c>
      <c r="AY239" s="130">
        <v>6</v>
      </c>
      <c r="AZ239" s="131">
        <v>61</v>
      </c>
      <c r="BA239" s="132">
        <f t="shared" si="92"/>
        <v>6061</v>
      </c>
      <c r="BC239" s="7" t="s">
        <v>532</v>
      </c>
    </row>
    <row r="240" spans="1:55" hidden="1" outlineLevel="1" x14ac:dyDescent="0.2">
      <c r="A240" s="6" t="s">
        <v>2285</v>
      </c>
      <c r="B240" s="6" t="s">
        <v>1102</v>
      </c>
      <c r="C240" s="1">
        <f t="shared" si="82"/>
        <v>9750</v>
      </c>
      <c r="D240" s="7">
        <f>RANK(N240,(N240:P240,Q240:AJ240))</f>
        <v>2</v>
      </c>
      <c r="E240" s="7">
        <f>RANK(O240,(N240:P240,Q240:AJ240))</f>
        <v>1</v>
      </c>
      <c r="F240" s="7">
        <f>IF(P240&gt;0,RANK(P240,(N240:P240,Q240:AJ240)),0)</f>
        <v>3</v>
      </c>
      <c r="G240" s="1">
        <f t="shared" si="83"/>
        <v>1365</v>
      </c>
      <c r="H240" s="2">
        <f t="shared" si="69"/>
        <v>0.14000000000000001</v>
      </c>
      <c r="I240" s="2"/>
      <c r="J240" s="2">
        <f t="shared" si="84"/>
        <v>0.36307692307692307</v>
      </c>
      <c r="K240" s="2">
        <f t="shared" si="85"/>
        <v>0.50307692307692309</v>
      </c>
      <c r="L240" s="2">
        <f t="shared" si="86"/>
        <v>9.4256410256410253E-2</v>
      </c>
      <c r="M240" s="2">
        <f t="shared" si="87"/>
        <v>3.9589743589743584E-2</v>
      </c>
      <c r="N240" s="1">
        <v>3540</v>
      </c>
      <c r="O240" s="1">
        <v>4905</v>
      </c>
      <c r="P240" s="1">
        <v>919</v>
      </c>
      <c r="Q240" s="1">
        <v>214</v>
      </c>
      <c r="R240" s="1">
        <v>77</v>
      </c>
      <c r="S240" s="1">
        <v>35</v>
      </c>
      <c r="T240" s="1">
        <v>19</v>
      </c>
      <c r="V240" s="1">
        <v>41</v>
      </c>
      <c r="W240" s="1">
        <v>0</v>
      </c>
      <c r="X240" s="1">
        <v>0</v>
      </c>
      <c r="Y240" s="1">
        <v>0</v>
      </c>
      <c r="AL240" s="7">
        <f>IF(Q240&gt;0,RANK(Q240,(N240:P240,Q240:AJ240)),0)</f>
        <v>4</v>
      </c>
      <c r="AM240" s="7">
        <f>IF(R240&gt;0,RANK(R240,(N240:P240,Q240:AJ240)),0)</f>
        <v>5</v>
      </c>
      <c r="AN240" s="7">
        <f>IF(S240&gt;0,RANK(S240,(N240:P240,Q240:AJ240)),0)</f>
        <v>7</v>
      </c>
      <c r="AO240" s="7">
        <f>IF(T240&gt;0,RANK(T240,(N240:P240,Q240:AJ240)),0)</f>
        <v>8</v>
      </c>
      <c r="AP240" s="2">
        <f t="shared" si="88"/>
        <v>2.1948717948717947E-2</v>
      </c>
      <c r="AQ240" s="2">
        <f t="shared" si="89"/>
        <v>7.8974358974358977E-3</v>
      </c>
      <c r="AR240" s="2">
        <f t="shared" si="90"/>
        <v>3.5897435897435897E-3</v>
      </c>
      <c r="AS240" s="2">
        <f t="shared" si="91"/>
        <v>1.9487179487179488E-3</v>
      </c>
      <c r="AU240" s="6" t="s">
        <v>2285</v>
      </c>
      <c r="AV240" s="6" t="s">
        <v>1102</v>
      </c>
      <c r="AY240" s="130">
        <v>6</v>
      </c>
      <c r="AZ240" s="131">
        <v>63</v>
      </c>
      <c r="BA240" s="132">
        <f t="shared" si="92"/>
        <v>6063</v>
      </c>
      <c r="BC240" s="7" t="s">
        <v>532</v>
      </c>
    </row>
    <row r="241" spans="1:55" hidden="1" outlineLevel="1" x14ac:dyDescent="0.2">
      <c r="A241" s="6" t="s">
        <v>1240</v>
      </c>
      <c r="B241" s="6" t="s">
        <v>1102</v>
      </c>
      <c r="C241" s="1">
        <f t="shared" ref="C241:C267" si="93">SUM(N241:AJ241)</f>
        <v>391613</v>
      </c>
      <c r="D241" s="7">
        <f>RANK(N241,(N241:P241,Q241:AJ241))</f>
        <v>2</v>
      </c>
      <c r="E241" s="7">
        <f>RANK(O241,(N241:P241,Q241:AJ241))</f>
        <v>1</v>
      </c>
      <c r="F241" s="7">
        <f>IF(P241&gt;0,RANK(P241,(N241:P241,Q241:AJ241)),0)</f>
        <v>3</v>
      </c>
      <c r="G241" s="1">
        <f t="shared" ref="G241:G267" si="94">MAX(N241:P241)-LARGE(N241:P241,2)</f>
        <v>10032</v>
      </c>
      <c r="H241" s="2">
        <f t="shared" si="69"/>
        <v>2.5617127112736299E-2</v>
      </c>
      <c r="I241" s="2"/>
      <c r="J241" s="2">
        <f t="shared" ref="J241:J267" si="95">IF($C241=0,"-",N241/$C241)</f>
        <v>0.43047345210705468</v>
      </c>
      <c r="K241" s="2">
        <f t="shared" ref="K241:K267" si="96">IF($C241=0,"-",O241/$C241)</f>
        <v>0.45609057921979096</v>
      </c>
      <c r="L241" s="2">
        <f t="shared" ref="L241:L267" si="97">IF($C241=0,"-",P241/$C241)</f>
        <v>9.0602201663376861E-2</v>
      </c>
      <c r="M241" s="2">
        <f t="shared" ref="M241:M267" si="98">IF(C241=0,"-",(1-J241-K241-L241))</f>
        <v>2.2833767009777503E-2</v>
      </c>
      <c r="N241" s="1">
        <v>168579</v>
      </c>
      <c r="O241" s="1">
        <v>178611</v>
      </c>
      <c r="P241" s="1">
        <v>35481</v>
      </c>
      <c r="Q241" s="1">
        <v>4814</v>
      </c>
      <c r="R241" s="1">
        <v>2009</v>
      </c>
      <c r="S241" s="1">
        <v>975</v>
      </c>
      <c r="T241" s="1">
        <v>364</v>
      </c>
      <c r="V241" s="1">
        <v>767</v>
      </c>
      <c r="W241" s="1">
        <v>0</v>
      </c>
      <c r="X241" s="1">
        <v>13</v>
      </c>
      <c r="Y241" s="1">
        <v>0</v>
      </c>
      <c r="AL241" s="7">
        <f>IF(Q241&gt;0,RANK(Q241,(N241:P241,Q241:AJ241)),0)</f>
        <v>4</v>
      </c>
      <c r="AM241" s="7">
        <f>IF(R241&gt;0,RANK(R241,(N241:P241,Q241:AJ241)),0)</f>
        <v>5</v>
      </c>
      <c r="AN241" s="7">
        <f>IF(S241&gt;0,RANK(S241,(N241:P241,Q241:AJ241)),0)</f>
        <v>6</v>
      </c>
      <c r="AO241" s="7">
        <f>IF(T241&gt;0,RANK(T241,(N241:P241,Q241:AJ241)),0)</f>
        <v>8</v>
      </c>
      <c r="AP241" s="2">
        <f t="shared" ref="AP241:AP267" si="99">IF($C241=0,"-",Q241/$C241)</f>
        <v>1.2292748197838172E-2</v>
      </c>
      <c r="AQ241" s="2">
        <f t="shared" ref="AQ241:AQ267" si="100">IF($C241=0,"-",R241/$C241)</f>
        <v>5.1300646301322989E-3</v>
      </c>
      <c r="AR241" s="2">
        <f t="shared" ref="AR241:AR267" si="101">IF($C241=0,"-",S241/$C241)</f>
        <v>2.489702844389742E-3</v>
      </c>
      <c r="AS241" s="2">
        <f t="shared" ref="AS241:AS267" si="102">IF($C241=0,"-",T241/$C241)</f>
        <v>9.2948906190550365E-4</v>
      </c>
      <c r="AU241" s="6" t="s">
        <v>1240</v>
      </c>
      <c r="AV241" s="6" t="s">
        <v>1102</v>
      </c>
      <c r="AY241" s="130">
        <v>6</v>
      </c>
      <c r="AZ241" s="131">
        <v>65</v>
      </c>
      <c r="BA241" s="132">
        <f t="shared" si="92"/>
        <v>6065</v>
      </c>
      <c r="BC241" s="7" t="s">
        <v>532</v>
      </c>
    </row>
    <row r="242" spans="1:55" hidden="1" outlineLevel="1" x14ac:dyDescent="0.2">
      <c r="A242" s="6" t="s">
        <v>1096</v>
      </c>
      <c r="B242" s="6" t="s">
        <v>1102</v>
      </c>
      <c r="C242" s="1">
        <f t="shared" si="93"/>
        <v>407414</v>
      </c>
      <c r="D242" s="7">
        <f>RANK(N242,(N242:P242,Q242:AJ242))</f>
        <v>1</v>
      </c>
      <c r="E242" s="7">
        <f>RANK(O242,(N242:P242,Q242:AJ242))</f>
        <v>2</v>
      </c>
      <c r="F242" s="7">
        <f>IF(P242&gt;0,RANK(P242,(N242:P242,Q242:AJ242)),0)</f>
        <v>3</v>
      </c>
      <c r="G242" s="1">
        <f t="shared" si="94"/>
        <v>36970</v>
      </c>
      <c r="H242" s="2">
        <f t="shared" si="69"/>
        <v>9.0743077066571101E-2</v>
      </c>
      <c r="I242" s="2"/>
      <c r="J242" s="2">
        <f t="shared" si="95"/>
        <v>0.49831130005350821</v>
      </c>
      <c r="K242" s="2">
        <f t="shared" si="96"/>
        <v>0.40756822298693712</v>
      </c>
      <c r="L242" s="2">
        <f t="shared" si="97"/>
        <v>5.8554688842307821E-2</v>
      </c>
      <c r="M242" s="2">
        <f t="shared" si="98"/>
        <v>3.5565788117246845E-2</v>
      </c>
      <c r="N242" s="1">
        <v>203019</v>
      </c>
      <c r="O242" s="1">
        <v>166049</v>
      </c>
      <c r="P242" s="1">
        <v>23856</v>
      </c>
      <c r="Q242" s="1">
        <v>9142</v>
      </c>
      <c r="R242" s="1">
        <v>2240</v>
      </c>
      <c r="S242" s="1">
        <v>1143</v>
      </c>
      <c r="T242" s="1">
        <v>715</v>
      </c>
      <c r="V242" s="1">
        <v>1242</v>
      </c>
      <c r="W242" s="1">
        <v>0</v>
      </c>
      <c r="X242" s="1">
        <v>7</v>
      </c>
      <c r="Y242" s="1">
        <v>1</v>
      </c>
      <c r="AL242" s="7">
        <f>IF(Q242&gt;0,RANK(Q242,(N242:P242,Q242:AJ242)),0)</f>
        <v>4</v>
      </c>
      <c r="AM242" s="7">
        <f>IF(R242&gt;0,RANK(R242,(N242:P242,Q242:AJ242)),0)</f>
        <v>5</v>
      </c>
      <c r="AN242" s="7">
        <f>IF(S242&gt;0,RANK(S242,(N242:P242,Q242:AJ242)),0)</f>
        <v>7</v>
      </c>
      <c r="AO242" s="7">
        <f>IF(T242&gt;0,RANK(T242,(N242:P242,Q242:AJ242)),0)</f>
        <v>8</v>
      </c>
      <c r="AP242" s="2">
        <f t="shared" si="99"/>
        <v>2.2439091440156697E-2</v>
      </c>
      <c r="AQ242" s="2">
        <f t="shared" si="100"/>
        <v>5.4980928490429883E-3</v>
      </c>
      <c r="AR242" s="2">
        <f t="shared" si="101"/>
        <v>2.805500056453632E-3</v>
      </c>
      <c r="AS242" s="2">
        <f t="shared" si="102"/>
        <v>1.7549716013686323E-3</v>
      </c>
      <c r="AU242" s="6" t="s">
        <v>1096</v>
      </c>
      <c r="AV242" s="6" t="s">
        <v>1102</v>
      </c>
      <c r="AY242" s="130">
        <v>6</v>
      </c>
      <c r="AZ242" s="131">
        <v>67</v>
      </c>
      <c r="BA242" s="132">
        <f t="shared" si="92"/>
        <v>6067</v>
      </c>
      <c r="BC242" s="7" t="s">
        <v>532</v>
      </c>
    </row>
    <row r="243" spans="1:55" hidden="1" outlineLevel="1" x14ac:dyDescent="0.2">
      <c r="A243" s="6" t="s">
        <v>1097</v>
      </c>
      <c r="B243" s="6" t="s">
        <v>1102</v>
      </c>
      <c r="C243" s="1">
        <f t="shared" si="93"/>
        <v>13906</v>
      </c>
      <c r="D243" s="7">
        <f>RANK(N243,(N243:P243,Q243:AJ243))</f>
        <v>1</v>
      </c>
      <c r="E243" s="7">
        <f>RANK(O243,(N243:P243,Q243:AJ243))</f>
        <v>2</v>
      </c>
      <c r="F243" s="7">
        <f>IF(P243&gt;0,RANK(P243,(N243:P243,Q243:AJ243)),0)</f>
        <v>3</v>
      </c>
      <c r="G243" s="1">
        <f t="shared" si="94"/>
        <v>1646</v>
      </c>
      <c r="H243" s="2">
        <f t="shared" ref="H243:H306" si="103">G243/C243</f>
        <v>0.11836617287501798</v>
      </c>
      <c r="I243" s="2"/>
      <c r="J243" s="2">
        <f t="shared" si="95"/>
        <v>0.50553717819646193</v>
      </c>
      <c r="K243" s="2">
        <f t="shared" si="96"/>
        <v>0.387171005321444</v>
      </c>
      <c r="L243" s="2">
        <f t="shared" si="97"/>
        <v>7.5075506975406298E-2</v>
      </c>
      <c r="M243" s="2">
        <f t="shared" si="98"/>
        <v>3.2216309506687774E-2</v>
      </c>
      <c r="N243" s="1">
        <v>7030</v>
      </c>
      <c r="O243" s="1">
        <v>5384</v>
      </c>
      <c r="P243" s="1">
        <v>1044</v>
      </c>
      <c r="Q243" s="1">
        <v>236</v>
      </c>
      <c r="R243" s="1">
        <v>109</v>
      </c>
      <c r="S243" s="1">
        <v>45</v>
      </c>
      <c r="T243" s="1">
        <v>24</v>
      </c>
      <c r="V243" s="1">
        <v>32</v>
      </c>
      <c r="W243" s="1">
        <v>0</v>
      </c>
      <c r="X243" s="1">
        <v>2</v>
      </c>
      <c r="Y243" s="1">
        <v>0</v>
      </c>
      <c r="AL243" s="7">
        <f>IF(Q243&gt;0,RANK(Q243,(N243:P243,Q243:AJ243)),0)</f>
        <v>4</v>
      </c>
      <c r="AM243" s="7">
        <f>IF(R243&gt;0,RANK(R243,(N243:P243,Q243:AJ243)),0)</f>
        <v>5</v>
      </c>
      <c r="AN243" s="7">
        <f>IF(S243&gt;0,RANK(S243,(N243:P243,Q243:AJ243)),0)</f>
        <v>6</v>
      </c>
      <c r="AO243" s="7">
        <f>IF(T243&gt;0,RANK(T243,(N243:P243,Q243:AJ243)),0)</f>
        <v>8</v>
      </c>
      <c r="AP243" s="2">
        <f t="shared" si="99"/>
        <v>1.6971091615130159E-2</v>
      </c>
      <c r="AQ243" s="2">
        <f t="shared" si="100"/>
        <v>7.8383431612253709E-3</v>
      </c>
      <c r="AR243" s="2">
        <f t="shared" si="101"/>
        <v>3.2360132316985473E-3</v>
      </c>
      <c r="AS243" s="2">
        <f t="shared" si="102"/>
        <v>1.7258737235725586E-3</v>
      </c>
      <c r="AU243" s="6" t="s">
        <v>1097</v>
      </c>
      <c r="AV243" s="6" t="s">
        <v>1102</v>
      </c>
      <c r="AY243" s="130">
        <v>6</v>
      </c>
      <c r="AZ243" s="131">
        <v>69</v>
      </c>
      <c r="BA243" s="132">
        <f t="shared" si="92"/>
        <v>6069</v>
      </c>
      <c r="BC243" s="7" t="s">
        <v>532</v>
      </c>
    </row>
    <row r="244" spans="1:55" hidden="1" outlineLevel="1" x14ac:dyDescent="0.2">
      <c r="A244" s="6" t="s">
        <v>1332</v>
      </c>
      <c r="B244" s="6" t="s">
        <v>1102</v>
      </c>
      <c r="C244" s="1">
        <f t="shared" si="93"/>
        <v>413355</v>
      </c>
      <c r="D244" s="7">
        <f>RANK(N244,(N244:P244,Q244:AJ244))</f>
        <v>1</v>
      </c>
      <c r="E244" s="7">
        <f>RANK(O244,(N244:P244,Q244:AJ244))</f>
        <v>2</v>
      </c>
      <c r="F244" s="7">
        <f>IF(P244&gt;0,RANK(P244,(N244:P244,Q244:AJ244)),0)</f>
        <v>3</v>
      </c>
      <c r="G244" s="1">
        <f t="shared" si="94"/>
        <v>3237</v>
      </c>
      <c r="H244" s="2">
        <f t="shared" si="103"/>
        <v>7.8310411147802742E-3</v>
      </c>
      <c r="I244" s="2"/>
      <c r="J244" s="2">
        <f t="shared" si="95"/>
        <v>0.44361868127880394</v>
      </c>
      <c r="K244" s="2">
        <f t="shared" si="96"/>
        <v>0.43578764016402366</v>
      </c>
      <c r="L244" s="2">
        <f t="shared" si="97"/>
        <v>9.5148238197191273E-2</v>
      </c>
      <c r="M244" s="2">
        <f t="shared" si="98"/>
        <v>2.5445440359981183E-2</v>
      </c>
      <c r="N244" s="1">
        <v>183372</v>
      </c>
      <c r="O244" s="1">
        <v>180135</v>
      </c>
      <c r="P244" s="1">
        <v>39330</v>
      </c>
      <c r="Q244" s="1">
        <v>5150</v>
      </c>
      <c r="R244" s="1">
        <v>2270</v>
      </c>
      <c r="S244" s="1">
        <v>1209</v>
      </c>
      <c r="T244" s="1">
        <v>420</v>
      </c>
      <c r="V244" s="1">
        <v>1454</v>
      </c>
      <c r="W244" s="1">
        <v>0</v>
      </c>
      <c r="X244" s="1">
        <v>15</v>
      </c>
      <c r="Y244" s="1">
        <v>0</v>
      </c>
      <c r="AL244" s="7">
        <f>IF(Q244&gt;0,RANK(Q244,(N244:P244,Q244:AJ244)),0)</f>
        <v>4</v>
      </c>
      <c r="AM244" s="7">
        <f>IF(R244&gt;0,RANK(R244,(N244:P244,Q244:AJ244)),0)</f>
        <v>5</v>
      </c>
      <c r="AN244" s="7">
        <f>IF(S244&gt;0,RANK(S244,(N244:P244,Q244:AJ244)),0)</f>
        <v>7</v>
      </c>
      <c r="AO244" s="7">
        <f>IF(T244&gt;0,RANK(T244,(N244:P244,Q244:AJ244)),0)</f>
        <v>8</v>
      </c>
      <c r="AP244" s="2">
        <f t="shared" si="99"/>
        <v>1.2459024325337785E-2</v>
      </c>
      <c r="AQ244" s="2">
        <f t="shared" si="100"/>
        <v>5.4916476152459754E-3</v>
      </c>
      <c r="AR244" s="2">
        <f t="shared" si="101"/>
        <v>2.9248466814239577E-3</v>
      </c>
      <c r="AS244" s="2">
        <f t="shared" si="102"/>
        <v>1.0160757702217223E-3</v>
      </c>
      <c r="AU244" s="6" t="s">
        <v>1332</v>
      </c>
      <c r="AV244" s="6" t="s">
        <v>1102</v>
      </c>
      <c r="AY244" s="130">
        <v>6</v>
      </c>
      <c r="AZ244" s="131">
        <v>71</v>
      </c>
      <c r="BA244" s="132">
        <f t="shared" si="92"/>
        <v>6071</v>
      </c>
      <c r="BC244" s="7" t="s">
        <v>532</v>
      </c>
    </row>
    <row r="245" spans="1:55" hidden="1" outlineLevel="1" x14ac:dyDescent="0.2">
      <c r="A245" s="6" t="s">
        <v>815</v>
      </c>
      <c r="B245" s="6" t="s">
        <v>1102</v>
      </c>
      <c r="C245" s="1">
        <f t="shared" si="93"/>
        <v>884151</v>
      </c>
      <c r="D245" s="7">
        <f>RANK(N245,(N245:P245,Q245:AJ245))</f>
        <v>2</v>
      </c>
      <c r="E245" s="7">
        <f>RANK(O245,(N245:P245,Q245:AJ245))</f>
        <v>1</v>
      </c>
      <c r="F245" s="7">
        <f>IF(P245&gt;0,RANK(P245,(N245:P245,Q245:AJ245)),0)</f>
        <v>3</v>
      </c>
      <c r="G245" s="1">
        <f t="shared" si="94"/>
        <v>12912</v>
      </c>
      <c r="H245" s="2">
        <f t="shared" si="103"/>
        <v>1.4603840294248381E-2</v>
      </c>
      <c r="I245" s="2"/>
      <c r="J245" s="2">
        <f t="shared" si="95"/>
        <v>0.44106040710240674</v>
      </c>
      <c r="K245" s="2">
        <f t="shared" si="96"/>
        <v>0.45566424739665512</v>
      </c>
      <c r="L245" s="2">
        <f t="shared" si="97"/>
        <v>7.1296645030091019E-2</v>
      </c>
      <c r="M245" s="2">
        <f t="shared" si="98"/>
        <v>3.1978700470847179E-2</v>
      </c>
      <c r="N245" s="1">
        <v>389964</v>
      </c>
      <c r="O245" s="1">
        <v>402876</v>
      </c>
      <c r="P245" s="1">
        <v>63037</v>
      </c>
      <c r="Q245" s="1">
        <v>15858</v>
      </c>
      <c r="R245" s="1">
        <v>7055</v>
      </c>
      <c r="S245" s="1">
        <v>1765</v>
      </c>
      <c r="T245" s="1">
        <v>1416</v>
      </c>
      <c r="V245" s="1">
        <v>2164</v>
      </c>
      <c r="W245" s="1">
        <v>1</v>
      </c>
      <c r="X245" s="1">
        <v>6</v>
      </c>
      <c r="Y245" s="1">
        <v>8</v>
      </c>
      <c r="AI245" s="1">
        <v>1</v>
      </c>
      <c r="AL245" s="7">
        <f>IF(Q245&gt;0,RANK(Q245,(N245:P245,Q245:AJ245)),0)</f>
        <v>4</v>
      </c>
      <c r="AM245" s="7">
        <f>IF(R245&gt;0,RANK(R245,(N245:P245,Q245:AJ245)),0)</f>
        <v>5</v>
      </c>
      <c r="AN245" s="7">
        <f>IF(S245&gt;0,RANK(S245,(N245:P245,Q245:AJ245)),0)</f>
        <v>7</v>
      </c>
      <c r="AO245" s="7">
        <f>IF(T245&gt;0,RANK(T245,(N245:P245,Q245:AJ245)),0)</f>
        <v>8</v>
      </c>
      <c r="AP245" s="2">
        <f t="shared" si="99"/>
        <v>1.7935850324209326E-2</v>
      </c>
      <c r="AQ245" s="2">
        <f t="shared" si="100"/>
        <v>7.9794062326457808E-3</v>
      </c>
      <c r="AR245" s="2">
        <f t="shared" si="101"/>
        <v>1.9962653438157056E-3</v>
      </c>
      <c r="AS245" s="2">
        <f t="shared" si="102"/>
        <v>1.6015363891461979E-3</v>
      </c>
      <c r="AU245" s="6" t="s">
        <v>815</v>
      </c>
      <c r="AV245" s="6" t="s">
        <v>1102</v>
      </c>
      <c r="AY245" s="130">
        <v>6</v>
      </c>
      <c r="AZ245" s="131">
        <v>73</v>
      </c>
      <c r="BA245" s="132">
        <f t="shared" si="92"/>
        <v>6073</v>
      </c>
      <c r="BC245" s="7" t="s">
        <v>532</v>
      </c>
    </row>
    <row r="246" spans="1:55" hidden="1" outlineLevel="1" x14ac:dyDescent="0.2">
      <c r="A246" s="6" t="s">
        <v>816</v>
      </c>
      <c r="B246" s="6" t="s">
        <v>1102</v>
      </c>
      <c r="C246" s="1">
        <f t="shared" si="93"/>
        <v>290385</v>
      </c>
      <c r="D246" s="7">
        <f>RANK(N246,(N246:P246,Q246:AJ246))</f>
        <v>1</v>
      </c>
      <c r="E246" s="7">
        <f>RANK(O246,(N246:P246,Q246:AJ246))</f>
        <v>2</v>
      </c>
      <c r="F246" s="7">
        <f>IF(P246&gt;0,RANK(P246,(N246:P246,Q246:AJ246)),0)</f>
        <v>4</v>
      </c>
      <c r="G246" s="1">
        <f t="shared" si="94"/>
        <v>164298</v>
      </c>
      <c r="H246" s="2">
        <f t="shared" si="103"/>
        <v>0.56579368769047989</v>
      </c>
      <c r="I246" s="2"/>
      <c r="J246" s="2">
        <f t="shared" si="95"/>
        <v>0.72240990409284223</v>
      </c>
      <c r="K246" s="2">
        <f t="shared" si="96"/>
        <v>0.15661621640236237</v>
      </c>
      <c r="L246" s="2">
        <f t="shared" si="97"/>
        <v>3.3262737400347811E-2</v>
      </c>
      <c r="M246" s="2">
        <f t="shared" si="98"/>
        <v>8.7711142104447595E-2</v>
      </c>
      <c r="N246" s="1">
        <v>209777</v>
      </c>
      <c r="O246" s="1">
        <v>45479</v>
      </c>
      <c r="P246" s="1">
        <v>9659</v>
      </c>
      <c r="Q246" s="1">
        <v>21471</v>
      </c>
      <c r="R246" s="1">
        <v>2071</v>
      </c>
      <c r="S246" s="1">
        <v>303</v>
      </c>
      <c r="T246" s="1">
        <v>688</v>
      </c>
      <c r="V246" s="1">
        <v>919</v>
      </c>
      <c r="W246" s="1">
        <v>1</v>
      </c>
      <c r="X246" s="1">
        <v>1</v>
      </c>
      <c r="Y246" s="1">
        <v>16</v>
      </c>
      <c r="AL246" s="7">
        <f>IF(Q246&gt;0,RANK(Q246,(N246:P246,Q246:AJ246)),0)</f>
        <v>3</v>
      </c>
      <c r="AM246" s="7">
        <f>IF(R246&gt;0,RANK(R246,(N246:P246,Q246:AJ246)),0)</f>
        <v>5</v>
      </c>
      <c r="AN246" s="7">
        <f>IF(S246&gt;0,RANK(S246,(N246:P246,Q246:AJ246)),0)</f>
        <v>8</v>
      </c>
      <c r="AO246" s="7">
        <f>IF(T246&gt;0,RANK(T246,(N246:P246,Q246:AJ246)),0)</f>
        <v>7</v>
      </c>
      <c r="AP246" s="2">
        <f t="shared" si="99"/>
        <v>7.3939769616199177E-2</v>
      </c>
      <c r="AQ246" s="2">
        <f t="shared" si="100"/>
        <v>7.1319110835614784E-3</v>
      </c>
      <c r="AR246" s="2">
        <f t="shared" si="101"/>
        <v>1.043442326566455E-3</v>
      </c>
      <c r="AS246" s="2">
        <f t="shared" si="102"/>
        <v>2.3692683850749865E-3</v>
      </c>
      <c r="AU246" s="6" t="s">
        <v>816</v>
      </c>
      <c r="AV246" s="6" t="s">
        <v>1102</v>
      </c>
      <c r="AY246" s="130">
        <v>6</v>
      </c>
      <c r="AZ246" s="131">
        <v>75</v>
      </c>
      <c r="BA246" s="132">
        <f t="shared" si="92"/>
        <v>6075</v>
      </c>
      <c r="BC246" s="7" t="s">
        <v>532</v>
      </c>
    </row>
    <row r="247" spans="1:55" hidden="1" outlineLevel="1" x14ac:dyDescent="0.2">
      <c r="A247" s="6" t="s">
        <v>817</v>
      </c>
      <c r="B247" s="6" t="s">
        <v>1102</v>
      </c>
      <c r="C247" s="1">
        <f t="shared" si="93"/>
        <v>145140</v>
      </c>
      <c r="D247" s="7">
        <f>RANK(N247,(N247:P247,Q247:AJ247))</f>
        <v>1</v>
      </c>
      <c r="E247" s="7">
        <f>RANK(O247,(N247:P247,Q247:AJ247))</f>
        <v>2</v>
      </c>
      <c r="F247" s="7">
        <f>IF(P247&gt;0,RANK(P247,(N247:P247,Q247:AJ247)),0)</f>
        <v>3</v>
      </c>
      <c r="G247" s="1">
        <f t="shared" si="94"/>
        <v>2122</v>
      </c>
      <c r="H247" s="2">
        <f t="shared" si="103"/>
        <v>1.4620366542648477E-2</v>
      </c>
      <c r="I247" s="2"/>
      <c r="J247" s="2">
        <f t="shared" si="95"/>
        <v>0.46336640485048919</v>
      </c>
      <c r="K247" s="2">
        <f t="shared" si="96"/>
        <v>0.44874603830784071</v>
      </c>
      <c r="L247" s="2">
        <f t="shared" si="97"/>
        <v>6.677690505718617E-2</v>
      </c>
      <c r="M247" s="2">
        <f t="shared" si="98"/>
        <v>2.111065178448393E-2</v>
      </c>
      <c r="N247" s="1">
        <v>67253</v>
      </c>
      <c r="O247" s="1">
        <v>65131</v>
      </c>
      <c r="P247" s="1">
        <v>9692</v>
      </c>
      <c r="Q247" s="1">
        <v>1501</v>
      </c>
      <c r="R247" s="1">
        <v>584</v>
      </c>
      <c r="S247" s="1">
        <v>560</v>
      </c>
      <c r="T247" s="1">
        <v>128</v>
      </c>
      <c r="V247" s="1">
        <v>291</v>
      </c>
      <c r="W247" s="1">
        <v>0</v>
      </c>
      <c r="X247" s="1">
        <v>0</v>
      </c>
      <c r="Y247" s="1">
        <v>0</v>
      </c>
      <c r="AL247" s="7">
        <f>IF(Q247&gt;0,RANK(Q247,(N247:P247,Q247:AJ247)),0)</f>
        <v>4</v>
      </c>
      <c r="AM247" s="7">
        <f>IF(R247&gt;0,RANK(R247,(N247:P247,Q247:AJ247)),0)</f>
        <v>5</v>
      </c>
      <c r="AN247" s="7">
        <f>IF(S247&gt;0,RANK(S247,(N247:P247,Q247:AJ247)),0)</f>
        <v>6</v>
      </c>
      <c r="AO247" s="7">
        <f>IF(T247&gt;0,RANK(T247,(N247:P247,Q247:AJ247)),0)</f>
        <v>8</v>
      </c>
      <c r="AP247" s="2">
        <f t="shared" si="99"/>
        <v>1.0341739010610446E-2</v>
      </c>
      <c r="AQ247" s="2">
        <f t="shared" si="100"/>
        <v>4.0237012539616921E-3</v>
      </c>
      <c r="AR247" s="2">
        <f t="shared" si="101"/>
        <v>3.8583436681824445E-3</v>
      </c>
      <c r="AS247" s="2">
        <f t="shared" si="102"/>
        <v>8.8190712415598727E-4</v>
      </c>
      <c r="AU247" s="6" t="s">
        <v>817</v>
      </c>
      <c r="AV247" s="6" t="s">
        <v>1102</v>
      </c>
      <c r="AY247" s="130">
        <v>6</v>
      </c>
      <c r="AZ247" s="131">
        <v>77</v>
      </c>
      <c r="BA247" s="132">
        <f t="shared" si="92"/>
        <v>6077</v>
      </c>
      <c r="BC247" s="7" t="s">
        <v>532</v>
      </c>
    </row>
    <row r="248" spans="1:55" hidden="1" outlineLevel="1" x14ac:dyDescent="0.2">
      <c r="A248" s="6" t="s">
        <v>2453</v>
      </c>
      <c r="B248" s="6" t="s">
        <v>1102</v>
      </c>
      <c r="C248" s="1">
        <f t="shared" si="93"/>
        <v>100500</v>
      </c>
      <c r="D248" s="7">
        <f>RANK(N248,(N248:P248,Q248:AJ248))</f>
        <v>2</v>
      </c>
      <c r="E248" s="7">
        <f>RANK(O248,(N248:P248,Q248:AJ248))</f>
        <v>1</v>
      </c>
      <c r="F248" s="7">
        <f>IF(P248&gt;0,RANK(P248,(N248:P248,Q248:AJ248)),0)</f>
        <v>3</v>
      </c>
      <c r="G248" s="1">
        <f t="shared" si="94"/>
        <v>6338</v>
      </c>
      <c r="H248" s="2">
        <f t="shared" si="103"/>
        <v>6.3064676616915422E-2</v>
      </c>
      <c r="I248" s="2"/>
      <c r="J248" s="2">
        <f t="shared" si="95"/>
        <v>0.40194029850746271</v>
      </c>
      <c r="K248" s="2">
        <f t="shared" si="96"/>
        <v>0.46500497512437811</v>
      </c>
      <c r="L248" s="2">
        <f t="shared" si="97"/>
        <v>8.16318407960199E-2</v>
      </c>
      <c r="M248" s="2">
        <f t="shared" si="98"/>
        <v>5.1422885572139282E-2</v>
      </c>
      <c r="N248" s="1">
        <v>40395</v>
      </c>
      <c r="O248" s="1">
        <v>46733</v>
      </c>
      <c r="P248" s="1">
        <v>8204</v>
      </c>
      <c r="Q248" s="1">
        <v>3854</v>
      </c>
      <c r="R248" s="1">
        <v>726</v>
      </c>
      <c r="S248" s="1">
        <v>219</v>
      </c>
      <c r="T248" s="1">
        <v>162</v>
      </c>
      <c r="V248" s="1">
        <v>202</v>
      </c>
      <c r="W248" s="1">
        <v>0</v>
      </c>
      <c r="X248" s="1">
        <v>5</v>
      </c>
      <c r="Y248" s="1">
        <v>0</v>
      </c>
      <c r="AL248" s="7">
        <f>IF(Q248&gt;0,RANK(Q248,(N248:P248,Q248:AJ248)),0)</f>
        <v>4</v>
      </c>
      <c r="AM248" s="7">
        <f>IF(R248&gt;0,RANK(R248,(N248:P248,Q248:AJ248)),0)</f>
        <v>5</v>
      </c>
      <c r="AN248" s="7">
        <f>IF(S248&gt;0,RANK(S248,(N248:P248,Q248:AJ248)),0)</f>
        <v>6</v>
      </c>
      <c r="AO248" s="7">
        <f>IF(T248&gt;0,RANK(T248,(N248:P248,Q248:AJ248)),0)</f>
        <v>8</v>
      </c>
      <c r="AP248" s="2">
        <f t="shared" si="99"/>
        <v>3.8348258706467658E-2</v>
      </c>
      <c r="AQ248" s="2">
        <f t="shared" si="100"/>
        <v>7.2238805970149256E-3</v>
      </c>
      <c r="AR248" s="2">
        <f t="shared" si="101"/>
        <v>2.1791044776119403E-3</v>
      </c>
      <c r="AS248" s="2">
        <f t="shared" si="102"/>
        <v>1.6119402985074627E-3</v>
      </c>
      <c r="AU248" s="6" t="s">
        <v>2453</v>
      </c>
      <c r="AV248" s="6" t="s">
        <v>1102</v>
      </c>
      <c r="AY248" s="130">
        <v>6</v>
      </c>
      <c r="AZ248" s="131">
        <v>79</v>
      </c>
      <c r="BA248" s="132">
        <f t="shared" si="92"/>
        <v>6079</v>
      </c>
      <c r="BC248" s="7" t="s">
        <v>532</v>
      </c>
    </row>
    <row r="249" spans="1:55" hidden="1" outlineLevel="1" x14ac:dyDescent="0.2">
      <c r="A249" s="6" t="s">
        <v>2454</v>
      </c>
      <c r="B249" s="6" t="s">
        <v>1102</v>
      </c>
      <c r="C249" s="1">
        <f t="shared" si="93"/>
        <v>251532</v>
      </c>
      <c r="D249" s="7">
        <f>RANK(N249,(N249:P249,Q249:AJ249))</f>
        <v>1</v>
      </c>
      <c r="E249" s="7">
        <f>RANK(O249,(N249:P249,Q249:AJ249))</f>
        <v>2</v>
      </c>
      <c r="F249" s="7">
        <f>IF(P249&gt;0,RANK(P249,(N249:P249,Q249:AJ249)),0)</f>
        <v>3</v>
      </c>
      <c r="G249" s="1">
        <f t="shared" si="94"/>
        <v>78796</v>
      </c>
      <c r="H249" s="2">
        <f t="shared" si="103"/>
        <v>0.31326431626989809</v>
      </c>
      <c r="I249" s="2"/>
      <c r="J249" s="2">
        <f t="shared" si="95"/>
        <v>0.60550546252564286</v>
      </c>
      <c r="K249" s="2">
        <f t="shared" si="96"/>
        <v>0.29224114625574482</v>
      </c>
      <c r="L249" s="2">
        <f t="shared" si="97"/>
        <v>5.9821414372723945E-2</v>
      </c>
      <c r="M249" s="2">
        <f t="shared" si="98"/>
        <v>4.2431976845888376E-2</v>
      </c>
      <c r="N249" s="1">
        <v>152304</v>
      </c>
      <c r="O249" s="1">
        <v>73508</v>
      </c>
      <c r="P249" s="1">
        <v>15047</v>
      </c>
      <c r="Q249" s="1">
        <v>7336</v>
      </c>
      <c r="R249" s="1">
        <v>2048</v>
      </c>
      <c r="S249" s="1">
        <v>369</v>
      </c>
      <c r="T249" s="1">
        <v>491</v>
      </c>
      <c r="V249" s="1">
        <v>426</v>
      </c>
      <c r="W249" s="1">
        <v>0</v>
      </c>
      <c r="X249" s="1">
        <v>1</v>
      </c>
      <c r="Y249" s="1">
        <v>2</v>
      </c>
      <c r="AL249" s="7">
        <f>IF(Q249&gt;0,RANK(Q249,(N249:P249,Q249:AJ249)),0)</f>
        <v>4</v>
      </c>
      <c r="AM249" s="7">
        <f>IF(R249&gt;0,RANK(R249,(N249:P249,Q249:AJ249)),0)</f>
        <v>5</v>
      </c>
      <c r="AN249" s="7">
        <f>IF(S249&gt;0,RANK(S249,(N249:P249,Q249:AJ249)),0)</f>
        <v>8</v>
      </c>
      <c r="AO249" s="7">
        <f>IF(T249&gt;0,RANK(T249,(N249:P249,Q249:AJ249)),0)</f>
        <v>6</v>
      </c>
      <c r="AP249" s="2">
        <f t="shared" si="99"/>
        <v>2.9165275193613536E-2</v>
      </c>
      <c r="AQ249" s="2">
        <f t="shared" si="100"/>
        <v>8.142105179460268E-3</v>
      </c>
      <c r="AR249" s="2">
        <f t="shared" si="101"/>
        <v>1.4670101617289251E-3</v>
      </c>
      <c r="AS249" s="2">
        <f t="shared" si="102"/>
        <v>1.9520379116772419E-3</v>
      </c>
      <c r="AU249" s="6" t="s">
        <v>2454</v>
      </c>
      <c r="AV249" s="6" t="s">
        <v>1102</v>
      </c>
      <c r="AY249" s="130">
        <v>6</v>
      </c>
      <c r="AZ249" s="131">
        <v>81</v>
      </c>
      <c r="BA249" s="132">
        <f t="shared" si="92"/>
        <v>6081</v>
      </c>
      <c r="BC249" s="7" t="s">
        <v>532</v>
      </c>
    </row>
    <row r="250" spans="1:55" hidden="1" outlineLevel="1" x14ac:dyDescent="0.2">
      <c r="A250" s="6" t="s">
        <v>2455</v>
      </c>
      <c r="B250" s="6" t="s">
        <v>1102</v>
      </c>
      <c r="C250" s="1">
        <f t="shared" si="93"/>
        <v>150745</v>
      </c>
      <c r="D250" s="7">
        <f>RANK(N250,(N250:P250,Q250:AJ250))</f>
        <v>1</v>
      </c>
      <c r="E250" s="7">
        <f>RANK(O250,(N250:P250,Q250:AJ250))</f>
        <v>2</v>
      </c>
      <c r="F250" s="7">
        <f>IF(P250&gt;0,RANK(P250,(N250:P250,Q250:AJ250)),0)</f>
        <v>3</v>
      </c>
      <c r="G250" s="1">
        <f t="shared" si="94"/>
        <v>6735</v>
      </c>
      <c r="H250" s="2">
        <f t="shared" si="103"/>
        <v>4.4678098776078812E-2</v>
      </c>
      <c r="I250" s="2"/>
      <c r="J250" s="2">
        <f t="shared" si="95"/>
        <v>0.46867226110318749</v>
      </c>
      <c r="K250" s="2">
        <f t="shared" si="96"/>
        <v>0.42399416232710868</v>
      </c>
      <c r="L250" s="2">
        <f t="shared" si="97"/>
        <v>6.2735082423960989E-2</v>
      </c>
      <c r="M250" s="2">
        <f t="shared" si="98"/>
        <v>4.4598494145742837E-2</v>
      </c>
      <c r="N250" s="1">
        <v>70650</v>
      </c>
      <c r="O250" s="1">
        <v>63915</v>
      </c>
      <c r="P250" s="1">
        <v>9457</v>
      </c>
      <c r="Q250" s="1">
        <v>4774</v>
      </c>
      <c r="R250" s="1">
        <v>1142</v>
      </c>
      <c r="S250" s="1">
        <v>246</v>
      </c>
      <c r="T250" s="1">
        <v>266</v>
      </c>
      <c r="V250" s="1">
        <v>292</v>
      </c>
      <c r="W250" s="1">
        <v>0</v>
      </c>
      <c r="X250" s="1">
        <v>3</v>
      </c>
      <c r="Y250" s="1">
        <v>0</v>
      </c>
      <c r="AL250" s="7">
        <f>IF(Q250&gt;0,RANK(Q250,(N250:P250,Q250:AJ250)),0)</f>
        <v>4</v>
      </c>
      <c r="AM250" s="7">
        <f>IF(R250&gt;0,RANK(R250,(N250:P250,Q250:AJ250)),0)</f>
        <v>5</v>
      </c>
      <c r="AN250" s="7">
        <f>IF(S250&gt;0,RANK(S250,(N250:P250,Q250:AJ250)),0)</f>
        <v>8</v>
      </c>
      <c r="AO250" s="7">
        <f>IF(T250&gt;0,RANK(T250,(N250:P250,Q250:AJ250)),0)</f>
        <v>7</v>
      </c>
      <c r="AP250" s="2">
        <f t="shared" si="99"/>
        <v>3.1669375435337821E-2</v>
      </c>
      <c r="AQ250" s="2">
        <f t="shared" si="100"/>
        <v>7.5757073203091309E-3</v>
      </c>
      <c r="AR250" s="2">
        <f t="shared" si="101"/>
        <v>1.6318949218879564E-3</v>
      </c>
      <c r="AS250" s="2">
        <f t="shared" si="102"/>
        <v>1.7645693057812863E-3</v>
      </c>
      <c r="AU250" s="6" t="s">
        <v>2455</v>
      </c>
      <c r="AV250" s="6" t="s">
        <v>1102</v>
      </c>
      <c r="AY250" s="130">
        <v>6</v>
      </c>
      <c r="AZ250" s="131">
        <v>83</v>
      </c>
      <c r="BA250" s="132">
        <f t="shared" si="92"/>
        <v>6083</v>
      </c>
      <c r="BC250" s="7" t="s">
        <v>532</v>
      </c>
    </row>
    <row r="251" spans="1:55" hidden="1" outlineLevel="1" x14ac:dyDescent="0.2">
      <c r="A251" s="6" t="s">
        <v>1809</v>
      </c>
      <c r="B251" s="6" t="s">
        <v>1102</v>
      </c>
      <c r="C251" s="1">
        <f t="shared" si="93"/>
        <v>523291</v>
      </c>
      <c r="D251" s="7">
        <f>RANK(N251,(N251:P251,Q251:AJ251))</f>
        <v>1</v>
      </c>
      <c r="E251" s="7">
        <f>RANK(O251,(N251:P251,Q251:AJ251))</f>
        <v>2</v>
      </c>
      <c r="F251" s="7">
        <f>IF(P251&gt;0,RANK(P251,(N251:P251,Q251:AJ251)),0)</f>
        <v>3</v>
      </c>
      <c r="G251" s="1">
        <f t="shared" si="94"/>
        <v>129348</v>
      </c>
      <c r="H251" s="2">
        <f t="shared" si="103"/>
        <v>0.24718177839863478</v>
      </c>
      <c r="I251" s="2"/>
      <c r="J251" s="2">
        <f t="shared" si="95"/>
        <v>0.56878295250634925</v>
      </c>
      <c r="K251" s="2">
        <f t="shared" si="96"/>
        <v>0.32160117410771444</v>
      </c>
      <c r="L251" s="2">
        <f t="shared" si="97"/>
        <v>6.6708580885205357E-2</v>
      </c>
      <c r="M251" s="2">
        <f t="shared" si="98"/>
        <v>4.2907292500730956E-2</v>
      </c>
      <c r="N251" s="1">
        <v>297639</v>
      </c>
      <c r="O251" s="1">
        <v>168291</v>
      </c>
      <c r="P251" s="1">
        <v>34908</v>
      </c>
      <c r="Q251" s="1">
        <v>12312</v>
      </c>
      <c r="R251" s="1">
        <v>5687</v>
      </c>
      <c r="S251" s="1">
        <v>1289</v>
      </c>
      <c r="T251" s="1">
        <v>1253</v>
      </c>
      <c r="V251" s="1">
        <v>1909</v>
      </c>
      <c r="W251" s="1">
        <v>0</v>
      </c>
      <c r="X251" s="1">
        <v>2</v>
      </c>
      <c r="Y251" s="1">
        <v>1</v>
      </c>
      <c r="AL251" s="7">
        <f>IF(Q251&gt;0,RANK(Q251,(N251:P251,Q251:AJ251)),0)</f>
        <v>4</v>
      </c>
      <c r="AM251" s="7">
        <f>IF(R251&gt;0,RANK(R251,(N251:P251,Q251:AJ251)),0)</f>
        <v>5</v>
      </c>
      <c r="AN251" s="7">
        <f>IF(S251&gt;0,RANK(S251,(N251:P251,Q251:AJ251)),0)</f>
        <v>7</v>
      </c>
      <c r="AO251" s="7">
        <f>IF(T251&gt;0,RANK(T251,(N251:P251,Q251:AJ251)),0)</f>
        <v>8</v>
      </c>
      <c r="AP251" s="2">
        <f t="shared" si="99"/>
        <v>2.3528017871509353E-2</v>
      </c>
      <c r="AQ251" s="2">
        <f t="shared" si="100"/>
        <v>1.0867758092533601E-2</v>
      </c>
      <c r="AR251" s="2">
        <f t="shared" si="101"/>
        <v>2.4632565819018479E-3</v>
      </c>
      <c r="AS251" s="2">
        <f t="shared" si="102"/>
        <v>2.3944612080085458E-3</v>
      </c>
      <c r="AU251" s="6" t="s">
        <v>1809</v>
      </c>
      <c r="AV251" s="6" t="s">
        <v>1102</v>
      </c>
      <c r="AY251" s="130">
        <v>6</v>
      </c>
      <c r="AZ251" s="131">
        <v>85</v>
      </c>
      <c r="BA251" s="132">
        <f t="shared" si="92"/>
        <v>6085</v>
      </c>
      <c r="BC251" s="7" t="s">
        <v>532</v>
      </c>
    </row>
    <row r="252" spans="1:55" hidden="1" outlineLevel="1" x14ac:dyDescent="0.2">
      <c r="A252" s="6" t="s">
        <v>2994</v>
      </c>
      <c r="B252" s="6" t="s">
        <v>1102</v>
      </c>
      <c r="C252" s="1">
        <f t="shared" si="93"/>
        <v>103062</v>
      </c>
      <c r="D252" s="7">
        <f>RANK(N252,(N252:P252,Q252:AJ252))</f>
        <v>1</v>
      </c>
      <c r="E252" s="7">
        <f>RANK(O252,(N252:P252,Q252:AJ252))</f>
        <v>2</v>
      </c>
      <c r="F252" s="7">
        <f>IF(P252&gt;0,RANK(P252,(N252:P252,Q252:AJ252)),0)</f>
        <v>4</v>
      </c>
      <c r="G252" s="1">
        <f t="shared" si="94"/>
        <v>30484</v>
      </c>
      <c r="H252" s="2">
        <f t="shared" si="103"/>
        <v>0.29578312083988278</v>
      </c>
      <c r="I252" s="2"/>
      <c r="J252" s="2">
        <f t="shared" si="95"/>
        <v>0.56519376685878409</v>
      </c>
      <c r="K252" s="2">
        <f t="shared" si="96"/>
        <v>0.26941064601890125</v>
      </c>
      <c r="L252" s="2">
        <f t="shared" si="97"/>
        <v>6.3602491704022823E-2</v>
      </c>
      <c r="M252" s="2">
        <f t="shared" si="98"/>
        <v>0.10179309541829185</v>
      </c>
      <c r="N252" s="1">
        <v>58250</v>
      </c>
      <c r="O252" s="1">
        <v>27766</v>
      </c>
      <c r="P252" s="1">
        <v>6555</v>
      </c>
      <c r="Q252" s="1">
        <v>7803</v>
      </c>
      <c r="R252" s="1">
        <v>1659</v>
      </c>
      <c r="S252" s="1">
        <v>206</v>
      </c>
      <c r="T252" s="1">
        <v>472</v>
      </c>
      <c r="V252" s="1">
        <v>350</v>
      </c>
      <c r="W252" s="1">
        <v>0</v>
      </c>
      <c r="X252" s="1">
        <v>0</v>
      </c>
      <c r="Y252" s="1">
        <v>1</v>
      </c>
      <c r="AL252" s="7">
        <f>IF(Q252&gt;0,RANK(Q252,(N252:P252,Q252:AJ252)),0)</f>
        <v>3</v>
      </c>
      <c r="AM252" s="7">
        <f>IF(R252&gt;0,RANK(R252,(N252:P252,Q252:AJ252)),0)</f>
        <v>5</v>
      </c>
      <c r="AN252" s="7">
        <f>IF(S252&gt;0,RANK(S252,(N252:P252,Q252:AJ252)),0)</f>
        <v>8</v>
      </c>
      <c r="AO252" s="7">
        <f>IF(T252&gt;0,RANK(T252,(N252:P252,Q252:AJ252)),0)</f>
        <v>6</v>
      </c>
      <c r="AP252" s="2">
        <f t="shared" si="99"/>
        <v>7.5711707515864243E-2</v>
      </c>
      <c r="AQ252" s="2">
        <f t="shared" si="100"/>
        <v>1.6097106596029573E-2</v>
      </c>
      <c r="AR252" s="2">
        <f t="shared" si="101"/>
        <v>1.9987968407366441E-3</v>
      </c>
      <c r="AS252" s="2">
        <f t="shared" si="102"/>
        <v>4.5797675185810481E-3</v>
      </c>
      <c r="AU252" s="6" t="s">
        <v>2994</v>
      </c>
      <c r="AV252" s="6" t="s">
        <v>1102</v>
      </c>
      <c r="AY252" s="130">
        <v>6</v>
      </c>
      <c r="AZ252" s="131">
        <v>87</v>
      </c>
      <c r="BA252" s="132">
        <f t="shared" si="92"/>
        <v>6087</v>
      </c>
      <c r="BC252" s="7" t="s">
        <v>532</v>
      </c>
    </row>
    <row r="253" spans="1:55" hidden="1" outlineLevel="1" x14ac:dyDescent="0.2">
      <c r="A253" s="6" t="s">
        <v>1175</v>
      </c>
      <c r="B253" s="6" t="s">
        <v>1102</v>
      </c>
      <c r="C253" s="1">
        <f t="shared" si="93"/>
        <v>62961</v>
      </c>
      <c r="D253" s="7">
        <f>RANK(N253,(N253:P253,Q253:AJ253))</f>
        <v>2</v>
      </c>
      <c r="E253" s="7">
        <f>RANK(O253,(N253:P253,Q253:AJ253))</f>
        <v>1</v>
      </c>
      <c r="F253" s="7">
        <f>IF(P253&gt;0,RANK(P253,(N253:P253,Q253:AJ253)),0)</f>
        <v>3</v>
      </c>
      <c r="G253" s="1">
        <f t="shared" si="94"/>
        <v>13888</v>
      </c>
      <c r="H253" s="2">
        <f t="shared" si="103"/>
        <v>0.22058099458394878</v>
      </c>
      <c r="I253" s="2"/>
      <c r="J253" s="2">
        <f t="shared" si="95"/>
        <v>0.33112561744572039</v>
      </c>
      <c r="K253" s="2">
        <f t="shared" si="96"/>
        <v>0.5517066120296692</v>
      </c>
      <c r="L253" s="2">
        <f t="shared" si="97"/>
        <v>9.3311732659900573E-2</v>
      </c>
      <c r="M253" s="2">
        <f t="shared" si="98"/>
        <v>2.3856037864709786E-2</v>
      </c>
      <c r="N253" s="1">
        <v>20848</v>
      </c>
      <c r="O253" s="1">
        <v>34736</v>
      </c>
      <c r="P253" s="1">
        <v>5875</v>
      </c>
      <c r="Q253" s="1">
        <v>675</v>
      </c>
      <c r="R253" s="1">
        <v>333</v>
      </c>
      <c r="S253" s="1">
        <v>278</v>
      </c>
      <c r="T253" s="1">
        <v>78</v>
      </c>
      <c r="V253" s="1">
        <v>138</v>
      </c>
      <c r="W253" s="1">
        <v>0</v>
      </c>
      <c r="X253" s="1">
        <v>0</v>
      </c>
      <c r="Y253" s="1">
        <v>0</v>
      </c>
      <c r="AL253" s="7">
        <f>IF(Q253&gt;0,RANK(Q253,(N253:P253,Q253:AJ253)),0)</f>
        <v>4</v>
      </c>
      <c r="AM253" s="7">
        <f>IF(R253&gt;0,RANK(R253,(N253:P253,Q253:AJ253)),0)</f>
        <v>5</v>
      </c>
      <c r="AN253" s="7">
        <f>IF(S253&gt;0,RANK(S253,(N253:P253,Q253:AJ253)),0)</f>
        <v>6</v>
      </c>
      <c r="AO253" s="7">
        <f>IF(T253&gt;0,RANK(T253,(N253:P253,Q253:AJ253)),0)</f>
        <v>8</v>
      </c>
      <c r="AP253" s="2">
        <f t="shared" si="99"/>
        <v>1.0720922475818363E-2</v>
      </c>
      <c r="AQ253" s="2">
        <f t="shared" si="100"/>
        <v>5.2889884214037258E-3</v>
      </c>
      <c r="AR253" s="2">
        <f t="shared" si="101"/>
        <v>4.4154317752259338E-3</v>
      </c>
      <c r="AS253" s="2">
        <f t="shared" si="102"/>
        <v>1.2388621527612332E-3</v>
      </c>
      <c r="AU253" s="6" t="s">
        <v>1175</v>
      </c>
      <c r="AV253" s="6" t="s">
        <v>1102</v>
      </c>
      <c r="AY253" s="130">
        <v>6</v>
      </c>
      <c r="AZ253" s="131">
        <v>89</v>
      </c>
      <c r="BA253" s="132">
        <f t="shared" si="92"/>
        <v>6089</v>
      </c>
      <c r="BC253" s="7" t="s">
        <v>532</v>
      </c>
    </row>
    <row r="254" spans="1:55" hidden="1" outlineLevel="1" x14ac:dyDescent="0.2">
      <c r="A254" s="6" t="s">
        <v>1714</v>
      </c>
      <c r="B254" s="6" t="s">
        <v>1102</v>
      </c>
      <c r="C254" s="1">
        <f t="shared" si="93"/>
        <v>1707</v>
      </c>
      <c r="D254" s="7">
        <f>RANK(N254,(N254:P254,Q254:AJ254))</f>
        <v>2</v>
      </c>
      <c r="E254" s="7">
        <f>RANK(O254,(N254:P254,Q254:AJ254))</f>
        <v>1</v>
      </c>
      <c r="F254" s="7">
        <f>IF(P254&gt;0,RANK(P254,(N254:P254,Q254:AJ254)),0)</f>
        <v>3</v>
      </c>
      <c r="G254" s="1">
        <f t="shared" si="94"/>
        <v>304</v>
      </c>
      <c r="H254" s="2">
        <f t="shared" si="103"/>
        <v>0.17809021675454012</v>
      </c>
      <c r="I254" s="2"/>
      <c r="J254" s="2">
        <f t="shared" si="95"/>
        <v>0.33567662565905099</v>
      </c>
      <c r="K254" s="2">
        <f t="shared" si="96"/>
        <v>0.51376684241359105</v>
      </c>
      <c r="L254" s="2">
        <f t="shared" si="97"/>
        <v>9.9589923842999417E-2</v>
      </c>
      <c r="M254" s="2">
        <f t="shared" si="98"/>
        <v>5.0966608084358545E-2</v>
      </c>
      <c r="N254" s="1">
        <v>573</v>
      </c>
      <c r="O254" s="1">
        <v>877</v>
      </c>
      <c r="P254" s="1">
        <v>170</v>
      </c>
      <c r="Q254" s="1">
        <v>40</v>
      </c>
      <c r="R254" s="1">
        <v>38</v>
      </c>
      <c r="S254" s="1">
        <v>3</v>
      </c>
      <c r="V254" s="1">
        <v>6</v>
      </c>
      <c r="W254" s="1">
        <v>0</v>
      </c>
      <c r="X254" s="1">
        <v>0</v>
      </c>
      <c r="Y254" s="1">
        <v>0</v>
      </c>
      <c r="AL254" s="7">
        <f>IF(Q254&gt;0,RANK(Q254,(N254:P254,Q254:AJ254)),0)</f>
        <v>4</v>
      </c>
      <c r="AM254" s="7">
        <f>IF(R254&gt;0,RANK(R254,(N254:P254,Q254:AJ254)),0)</f>
        <v>5</v>
      </c>
      <c r="AN254" s="7">
        <f>IF(S254&gt;0,RANK(S254,(N254:P254,Q254:AJ254)),0)</f>
        <v>7</v>
      </c>
      <c r="AO254" s="7">
        <f>IF(T254&gt;0,RANK(T254,(N254:P254,Q254:AJ254)),0)</f>
        <v>0</v>
      </c>
      <c r="AP254" s="2">
        <f t="shared" si="99"/>
        <v>2.3432923257176334E-2</v>
      </c>
      <c r="AQ254" s="2">
        <f t="shared" si="100"/>
        <v>2.2261277094317515E-2</v>
      </c>
      <c r="AR254" s="2">
        <f t="shared" si="101"/>
        <v>1.7574692442882249E-3</v>
      </c>
      <c r="AS254" s="2">
        <f t="shared" si="102"/>
        <v>0</v>
      </c>
      <c r="AU254" s="6" t="s">
        <v>1714</v>
      </c>
      <c r="AV254" s="6" t="s">
        <v>1102</v>
      </c>
      <c r="AY254" s="130">
        <v>6</v>
      </c>
      <c r="AZ254" s="131">
        <v>91</v>
      </c>
      <c r="BA254" s="132">
        <f t="shared" si="92"/>
        <v>6091</v>
      </c>
      <c r="BC254" s="7" t="s">
        <v>532</v>
      </c>
    </row>
    <row r="255" spans="1:55" hidden="1" outlineLevel="1" x14ac:dyDescent="0.2">
      <c r="A255" s="6" t="s">
        <v>2051</v>
      </c>
      <c r="B255" s="6" t="s">
        <v>1102</v>
      </c>
      <c r="C255" s="1">
        <f t="shared" si="93"/>
        <v>18293</v>
      </c>
      <c r="D255" s="7">
        <f>RANK(N255,(N255:P255,Q255:AJ255))</f>
        <v>2</v>
      </c>
      <c r="E255" s="7">
        <f>RANK(O255,(N255:P255,Q255:AJ255))</f>
        <v>1</v>
      </c>
      <c r="F255" s="7">
        <f>IF(P255&gt;0,RANK(P255,(N255:P255,Q255:AJ255)),0)</f>
        <v>3</v>
      </c>
      <c r="G255" s="1">
        <f t="shared" si="94"/>
        <v>1631</v>
      </c>
      <c r="H255" s="2">
        <f t="shared" si="103"/>
        <v>8.915978789700979E-2</v>
      </c>
      <c r="I255" s="2"/>
      <c r="J255" s="2">
        <f t="shared" si="95"/>
        <v>0.38386267971355165</v>
      </c>
      <c r="K255" s="2">
        <f t="shared" si="96"/>
        <v>0.47302246761056144</v>
      </c>
      <c r="L255" s="2">
        <f t="shared" si="97"/>
        <v>0.1027168862406385</v>
      </c>
      <c r="M255" s="2">
        <f t="shared" si="98"/>
        <v>4.039796643524847E-2</v>
      </c>
      <c r="N255" s="1">
        <v>7022</v>
      </c>
      <c r="O255" s="1">
        <v>8653</v>
      </c>
      <c r="P255" s="1">
        <v>1879</v>
      </c>
      <c r="Q255" s="1">
        <v>372</v>
      </c>
      <c r="R255" s="1">
        <v>153</v>
      </c>
      <c r="S255" s="1">
        <v>79</v>
      </c>
      <c r="T255" s="1">
        <v>81</v>
      </c>
      <c r="V255" s="1">
        <v>53</v>
      </c>
      <c r="W255" s="1">
        <v>0</v>
      </c>
      <c r="X255" s="1">
        <v>1</v>
      </c>
      <c r="Y255" s="1">
        <v>0</v>
      </c>
      <c r="AL255" s="7">
        <f>IF(Q255&gt;0,RANK(Q255,(N255:P255,Q255:AJ255)),0)</f>
        <v>4</v>
      </c>
      <c r="AM255" s="7">
        <f>IF(R255&gt;0,RANK(R255,(N255:P255,Q255:AJ255)),0)</f>
        <v>5</v>
      </c>
      <c r="AN255" s="7">
        <f>IF(S255&gt;0,RANK(S255,(N255:P255,Q255:AJ255)),0)</f>
        <v>7</v>
      </c>
      <c r="AO255" s="7">
        <f>IF(T255&gt;0,RANK(T255,(N255:P255,Q255:AJ255)),0)</f>
        <v>6</v>
      </c>
      <c r="AP255" s="2">
        <f t="shared" si="99"/>
        <v>2.0335647515443065E-2</v>
      </c>
      <c r="AQ255" s="2">
        <f t="shared" si="100"/>
        <v>8.3638550265128734E-3</v>
      </c>
      <c r="AR255" s="2">
        <f t="shared" si="101"/>
        <v>4.3185918110752747E-3</v>
      </c>
      <c r="AS255" s="2">
        <f t="shared" si="102"/>
        <v>4.4279232493303448E-3</v>
      </c>
      <c r="AU255" s="6" t="s">
        <v>2051</v>
      </c>
      <c r="AV255" s="6" t="s">
        <v>1102</v>
      </c>
      <c r="AY255" s="130">
        <v>6</v>
      </c>
      <c r="AZ255" s="131">
        <v>93</v>
      </c>
      <c r="BA255" s="132">
        <f t="shared" si="92"/>
        <v>6093</v>
      </c>
      <c r="BC255" s="7" t="s">
        <v>532</v>
      </c>
    </row>
    <row r="256" spans="1:55" hidden="1" outlineLevel="1" x14ac:dyDescent="0.2">
      <c r="A256" s="6" t="s">
        <v>672</v>
      </c>
      <c r="B256" s="6" t="s">
        <v>1102</v>
      </c>
      <c r="C256" s="1">
        <f t="shared" si="93"/>
        <v>117279</v>
      </c>
      <c r="D256" s="7">
        <f>RANK(N256,(N256:P256,Q256:AJ256))</f>
        <v>1</v>
      </c>
      <c r="E256" s="7">
        <f>RANK(O256,(N256:P256,Q256:AJ256))</f>
        <v>2</v>
      </c>
      <c r="F256" s="7">
        <f>IF(P256&gt;0,RANK(P256,(N256:P256,Q256:AJ256)),0)</f>
        <v>3</v>
      </c>
      <c r="G256" s="1">
        <f t="shared" si="94"/>
        <v>23902</v>
      </c>
      <c r="H256" s="2">
        <f t="shared" si="103"/>
        <v>0.20380460269954553</v>
      </c>
      <c r="I256" s="2"/>
      <c r="J256" s="2">
        <f t="shared" si="95"/>
        <v>0.55119842427032972</v>
      </c>
      <c r="K256" s="2">
        <f t="shared" si="96"/>
        <v>0.34739382157078419</v>
      </c>
      <c r="L256" s="2">
        <f t="shared" si="97"/>
        <v>7.4028598470314372E-2</v>
      </c>
      <c r="M256" s="2">
        <f t="shared" si="98"/>
        <v>2.7379155688571716E-2</v>
      </c>
      <c r="N256" s="1">
        <v>64644</v>
      </c>
      <c r="O256" s="1">
        <v>40742</v>
      </c>
      <c r="P256" s="1">
        <v>8682</v>
      </c>
      <c r="Q256" s="1">
        <v>1868</v>
      </c>
      <c r="R256" s="1">
        <v>708</v>
      </c>
      <c r="S256" s="1">
        <v>281</v>
      </c>
      <c r="T256" s="1">
        <v>96</v>
      </c>
      <c r="V256" s="1">
        <v>258</v>
      </c>
      <c r="W256" s="1">
        <v>0</v>
      </c>
      <c r="X256" s="1">
        <v>0</v>
      </c>
      <c r="Y256" s="1">
        <v>0</v>
      </c>
      <c r="AL256" s="7">
        <f>IF(Q256&gt;0,RANK(Q256,(N256:P256,Q256:AJ256)),0)</f>
        <v>4</v>
      </c>
      <c r="AM256" s="7">
        <f>IF(R256&gt;0,RANK(R256,(N256:P256,Q256:AJ256)),0)</f>
        <v>5</v>
      </c>
      <c r="AN256" s="7">
        <f>IF(S256&gt;0,RANK(S256,(N256:P256,Q256:AJ256)),0)</f>
        <v>6</v>
      </c>
      <c r="AO256" s="7">
        <f>IF(T256&gt;0,RANK(T256,(N256:P256,Q256:AJ256)),0)</f>
        <v>8</v>
      </c>
      <c r="AP256" s="2">
        <f t="shared" si="99"/>
        <v>1.5927830216833364E-2</v>
      </c>
      <c r="AQ256" s="2">
        <f t="shared" si="100"/>
        <v>6.0368863990995832E-3</v>
      </c>
      <c r="AR256" s="2">
        <f t="shared" si="101"/>
        <v>2.3959958730889589E-3</v>
      </c>
      <c r="AS256" s="2">
        <f t="shared" si="102"/>
        <v>8.1856086767451977E-4</v>
      </c>
      <c r="AU256" s="6" t="s">
        <v>672</v>
      </c>
      <c r="AV256" s="6" t="s">
        <v>1102</v>
      </c>
      <c r="AY256" s="130">
        <v>6</v>
      </c>
      <c r="AZ256" s="131">
        <v>95</v>
      </c>
      <c r="BA256" s="132">
        <f t="shared" si="92"/>
        <v>6095</v>
      </c>
      <c r="BC256" s="7" t="s">
        <v>532</v>
      </c>
    </row>
    <row r="257" spans="1:55" hidden="1" outlineLevel="1" x14ac:dyDescent="0.2">
      <c r="A257" s="6" t="s">
        <v>673</v>
      </c>
      <c r="B257" s="6" t="s">
        <v>1102</v>
      </c>
      <c r="C257" s="1">
        <f t="shared" si="93"/>
        <v>181297</v>
      </c>
      <c r="D257" s="7">
        <f>RANK(N257,(N257:P257,Q257:AJ257))</f>
        <v>1</v>
      </c>
      <c r="E257" s="7">
        <f>RANK(O257,(N257:P257,Q257:AJ257))</f>
        <v>2</v>
      </c>
      <c r="F257" s="7">
        <f>IF(P257&gt;0,RANK(P257,(N257:P257,Q257:AJ257)),0)</f>
        <v>3</v>
      </c>
      <c r="G257" s="1">
        <f t="shared" si="94"/>
        <v>47183</v>
      </c>
      <c r="H257" s="2">
        <f t="shared" si="103"/>
        <v>0.26025251383089626</v>
      </c>
      <c r="I257" s="2"/>
      <c r="J257" s="2">
        <f t="shared" si="95"/>
        <v>0.55565177581537473</v>
      </c>
      <c r="K257" s="2">
        <f t="shared" si="96"/>
        <v>0.29539926198447852</v>
      </c>
      <c r="L257" s="2">
        <f t="shared" si="97"/>
        <v>7.6460173086151453E-2</v>
      </c>
      <c r="M257" s="2">
        <f t="shared" si="98"/>
        <v>7.2488789113995297E-2</v>
      </c>
      <c r="N257" s="1">
        <v>100738</v>
      </c>
      <c r="O257" s="1">
        <v>53555</v>
      </c>
      <c r="P257" s="1">
        <v>13862</v>
      </c>
      <c r="Q257" s="1">
        <v>9547</v>
      </c>
      <c r="R257" s="1">
        <v>1970</v>
      </c>
      <c r="S257" s="1">
        <v>422</v>
      </c>
      <c r="T257" s="1">
        <v>550</v>
      </c>
      <c r="V257" s="1">
        <v>635</v>
      </c>
      <c r="W257" s="1">
        <v>12</v>
      </c>
      <c r="X257" s="1">
        <v>2</v>
      </c>
      <c r="Y257" s="1">
        <v>4</v>
      </c>
      <c r="AL257" s="7">
        <f>IF(Q257&gt;0,RANK(Q257,(N257:P257,Q257:AJ257)),0)</f>
        <v>4</v>
      </c>
      <c r="AM257" s="7">
        <f>IF(R257&gt;0,RANK(R257,(N257:P257,Q257:AJ257)),0)</f>
        <v>5</v>
      </c>
      <c r="AN257" s="7">
        <f>IF(S257&gt;0,RANK(S257,(N257:P257,Q257:AJ257)),0)</f>
        <v>8</v>
      </c>
      <c r="AO257" s="7">
        <f>IF(T257&gt;0,RANK(T257,(N257:P257,Q257:AJ257)),0)</f>
        <v>7</v>
      </c>
      <c r="AP257" s="2">
        <f t="shared" si="99"/>
        <v>5.2659448308576537E-2</v>
      </c>
      <c r="AQ257" s="2">
        <f t="shared" si="100"/>
        <v>1.086614781270512E-2</v>
      </c>
      <c r="AR257" s="2">
        <f t="shared" si="101"/>
        <v>2.3276722725693198E-3</v>
      </c>
      <c r="AS257" s="2">
        <f t="shared" si="102"/>
        <v>3.0336960898415307E-3</v>
      </c>
      <c r="AU257" s="6" t="s">
        <v>673</v>
      </c>
      <c r="AV257" s="6" t="s">
        <v>1102</v>
      </c>
      <c r="AY257" s="130">
        <v>6</v>
      </c>
      <c r="AZ257" s="131">
        <v>97</v>
      </c>
      <c r="BA257" s="132">
        <f t="shared" si="92"/>
        <v>6097</v>
      </c>
      <c r="BC257" s="7" t="s">
        <v>532</v>
      </c>
    </row>
    <row r="258" spans="1:55" hidden="1" outlineLevel="1" x14ac:dyDescent="0.2">
      <c r="A258" s="6" t="s">
        <v>2064</v>
      </c>
      <c r="B258" s="6" t="s">
        <v>1102</v>
      </c>
      <c r="C258" s="1">
        <f t="shared" si="93"/>
        <v>117007</v>
      </c>
      <c r="D258" s="7">
        <f>RANK(N258,(N258:P258,Q258:AJ258))</f>
        <v>1</v>
      </c>
      <c r="E258" s="7">
        <f>RANK(O258,(N258:P258,Q258:AJ258))</f>
        <v>2</v>
      </c>
      <c r="F258" s="7">
        <f>IF(P258&gt;0,RANK(P258,(N258:P258,Q258:AJ258)),0)</f>
        <v>3</v>
      </c>
      <c r="G258" s="1">
        <f t="shared" si="94"/>
        <v>1335</v>
      </c>
      <c r="H258" s="2">
        <f t="shared" si="103"/>
        <v>1.1409573786183732E-2</v>
      </c>
      <c r="I258" s="2"/>
      <c r="J258" s="2">
        <f t="shared" si="95"/>
        <v>0.45927166750707221</v>
      </c>
      <c r="K258" s="2">
        <f t="shared" si="96"/>
        <v>0.44786209372088848</v>
      </c>
      <c r="L258" s="2">
        <f t="shared" si="97"/>
        <v>7.1448716743442706E-2</v>
      </c>
      <c r="M258" s="2">
        <f t="shared" si="98"/>
        <v>2.141752202859655E-2</v>
      </c>
      <c r="N258" s="1">
        <v>53738</v>
      </c>
      <c r="O258" s="1">
        <v>52403</v>
      </c>
      <c r="P258" s="1">
        <v>8360</v>
      </c>
      <c r="Q258" s="1">
        <v>1172</v>
      </c>
      <c r="R258" s="1">
        <v>415</v>
      </c>
      <c r="S258" s="1">
        <v>553</v>
      </c>
      <c r="T258" s="1">
        <v>101</v>
      </c>
      <c r="V258" s="1">
        <v>265</v>
      </c>
      <c r="W258" s="1">
        <v>0</v>
      </c>
      <c r="X258" s="1">
        <v>0</v>
      </c>
      <c r="Y258" s="1">
        <v>0</v>
      </c>
      <c r="AL258" s="7">
        <f>IF(Q258&gt;0,RANK(Q258,(N258:P258,Q258:AJ258)),0)</f>
        <v>4</v>
      </c>
      <c r="AM258" s="7">
        <f>IF(R258&gt;0,RANK(R258,(N258:P258,Q258:AJ258)),0)</f>
        <v>6</v>
      </c>
      <c r="AN258" s="7">
        <f>IF(S258&gt;0,RANK(S258,(N258:P258,Q258:AJ258)),0)</f>
        <v>5</v>
      </c>
      <c r="AO258" s="7">
        <f>IF(T258&gt;0,RANK(T258,(N258:P258,Q258:AJ258)),0)</f>
        <v>8</v>
      </c>
      <c r="AP258" s="2">
        <f t="shared" si="99"/>
        <v>1.0016494739630961E-2</v>
      </c>
      <c r="AQ258" s="2">
        <f t="shared" si="100"/>
        <v>3.5467963455177894E-3</v>
      </c>
      <c r="AR258" s="2">
        <f t="shared" si="101"/>
        <v>4.7262129616176809E-3</v>
      </c>
      <c r="AS258" s="2">
        <f t="shared" si="102"/>
        <v>8.6319621902963069E-4</v>
      </c>
      <c r="AU258" s="6" t="s">
        <v>2064</v>
      </c>
      <c r="AV258" s="6" t="s">
        <v>1102</v>
      </c>
      <c r="AY258" s="130">
        <v>6</v>
      </c>
      <c r="AZ258" s="131">
        <v>99</v>
      </c>
      <c r="BA258" s="132">
        <f t="shared" si="92"/>
        <v>6099</v>
      </c>
      <c r="BC258" s="7" t="s">
        <v>532</v>
      </c>
    </row>
    <row r="259" spans="1:55" hidden="1" outlineLevel="1" x14ac:dyDescent="0.2">
      <c r="A259" s="6" t="s">
        <v>805</v>
      </c>
      <c r="B259" s="6" t="s">
        <v>1102</v>
      </c>
      <c r="C259" s="1">
        <f t="shared" si="93"/>
        <v>24745</v>
      </c>
      <c r="D259" s="7">
        <f>RANK(N259,(N259:P259,Q259:AJ259))</f>
        <v>2</v>
      </c>
      <c r="E259" s="7">
        <f>RANK(O259,(N259:P259,Q259:AJ259))</f>
        <v>1</v>
      </c>
      <c r="F259" s="7">
        <f>IF(P259&gt;0,RANK(P259,(N259:P259,Q259:AJ259)),0)</f>
        <v>3</v>
      </c>
      <c r="G259" s="1">
        <f t="shared" si="94"/>
        <v>5760</v>
      </c>
      <c r="H259" s="2">
        <f t="shared" si="103"/>
        <v>0.23277429783794706</v>
      </c>
      <c r="I259" s="2"/>
      <c r="J259" s="2">
        <f t="shared" si="95"/>
        <v>0.34366538694685794</v>
      </c>
      <c r="K259" s="2">
        <f t="shared" si="96"/>
        <v>0.57643968478480501</v>
      </c>
      <c r="L259" s="2">
        <f t="shared" si="97"/>
        <v>6.1951909476661952E-2</v>
      </c>
      <c r="M259" s="2">
        <f t="shared" si="98"/>
        <v>1.7943018791675043E-2</v>
      </c>
      <c r="N259" s="1">
        <v>8504</v>
      </c>
      <c r="O259" s="1">
        <v>14264</v>
      </c>
      <c r="P259" s="1">
        <v>1533</v>
      </c>
      <c r="Q259" s="1">
        <v>208</v>
      </c>
      <c r="R259" s="1">
        <v>109</v>
      </c>
      <c r="S259" s="1">
        <v>65</v>
      </c>
      <c r="T259" s="1">
        <v>16</v>
      </c>
      <c r="V259" s="1">
        <v>46</v>
      </c>
      <c r="W259" s="1">
        <v>0</v>
      </c>
      <c r="X259" s="1">
        <v>0</v>
      </c>
      <c r="Y259" s="1">
        <v>0</v>
      </c>
      <c r="AL259" s="7">
        <f>IF(Q259&gt;0,RANK(Q259,(N259:P259,Q259:AJ259)),0)</f>
        <v>4</v>
      </c>
      <c r="AM259" s="7">
        <f>IF(R259&gt;0,RANK(R259,(N259:P259,Q259:AJ259)),0)</f>
        <v>5</v>
      </c>
      <c r="AN259" s="7">
        <f>IF(S259&gt;0,RANK(S259,(N259:P259,Q259:AJ259)),0)</f>
        <v>6</v>
      </c>
      <c r="AO259" s="7">
        <f>IF(T259&gt;0,RANK(T259,(N259:P259,Q259:AJ259)),0)</f>
        <v>8</v>
      </c>
      <c r="AP259" s="2">
        <f t="shared" si="99"/>
        <v>8.4057385330369768E-3</v>
      </c>
      <c r="AQ259" s="2">
        <f t="shared" si="100"/>
        <v>4.4049302889472624E-3</v>
      </c>
      <c r="AR259" s="2">
        <f t="shared" si="101"/>
        <v>2.6267932915740554E-3</v>
      </c>
      <c r="AS259" s="2">
        <f t="shared" si="102"/>
        <v>6.4659527177207514E-4</v>
      </c>
      <c r="AU259" s="6" t="s">
        <v>805</v>
      </c>
      <c r="AV259" s="6" t="s">
        <v>1102</v>
      </c>
      <c r="AY259" s="130">
        <v>6</v>
      </c>
      <c r="AZ259" s="131">
        <v>101</v>
      </c>
      <c r="BA259" s="132">
        <f t="shared" si="92"/>
        <v>6101</v>
      </c>
      <c r="BC259" s="7" t="s">
        <v>532</v>
      </c>
    </row>
    <row r="260" spans="1:55" hidden="1" outlineLevel="1" x14ac:dyDescent="0.2">
      <c r="A260" s="6" t="s">
        <v>2066</v>
      </c>
      <c r="B260" s="6" t="s">
        <v>1102</v>
      </c>
      <c r="C260" s="1">
        <f t="shared" si="93"/>
        <v>20443</v>
      </c>
      <c r="D260" s="7">
        <f>RANK(N260,(N260:P260,Q260:AJ260))</f>
        <v>2</v>
      </c>
      <c r="E260" s="7">
        <f>RANK(O260,(N260:P260,Q260:AJ260))</f>
        <v>1</v>
      </c>
      <c r="F260" s="7">
        <f>IF(P260&gt;0,RANK(P260,(N260:P260,Q260:AJ260)),0)</f>
        <v>3</v>
      </c>
      <c r="G260" s="1">
        <f t="shared" si="94"/>
        <v>3002</v>
      </c>
      <c r="H260" s="2">
        <f t="shared" si="103"/>
        <v>0.14684733160495034</v>
      </c>
      <c r="I260" s="2"/>
      <c r="J260" s="2">
        <f t="shared" si="95"/>
        <v>0.35660128161228782</v>
      </c>
      <c r="K260" s="2">
        <f t="shared" si="96"/>
        <v>0.50344861321723822</v>
      </c>
      <c r="L260" s="2">
        <f t="shared" si="97"/>
        <v>0.11373086141955682</v>
      </c>
      <c r="M260" s="2">
        <f t="shared" si="98"/>
        <v>2.6219243750917082E-2</v>
      </c>
      <c r="N260" s="1">
        <v>7290</v>
      </c>
      <c r="O260" s="1">
        <v>10292</v>
      </c>
      <c r="P260" s="1">
        <v>2325</v>
      </c>
      <c r="Q260" s="1">
        <v>245</v>
      </c>
      <c r="R260" s="1">
        <v>127</v>
      </c>
      <c r="S260" s="1">
        <v>80</v>
      </c>
      <c r="T260" s="1">
        <v>20</v>
      </c>
      <c r="V260" s="1">
        <v>64</v>
      </c>
      <c r="W260" s="1">
        <v>0</v>
      </c>
      <c r="X260" s="1">
        <v>0</v>
      </c>
      <c r="Y260" s="1">
        <v>0</v>
      </c>
      <c r="AL260" s="7">
        <f>IF(Q260&gt;0,RANK(Q260,(N260:P260,Q260:AJ260)),0)</f>
        <v>4</v>
      </c>
      <c r="AM260" s="7">
        <f>IF(R260&gt;0,RANK(R260,(N260:P260,Q260:AJ260)),0)</f>
        <v>5</v>
      </c>
      <c r="AN260" s="7">
        <f>IF(S260&gt;0,RANK(S260,(N260:P260,Q260:AJ260)),0)</f>
        <v>6</v>
      </c>
      <c r="AO260" s="7">
        <f>IF(T260&gt;0,RANK(T260,(N260:P260,Q260:AJ260)),0)</f>
        <v>8</v>
      </c>
      <c r="AP260" s="2">
        <f t="shared" si="99"/>
        <v>1.1984542386146848E-2</v>
      </c>
      <c r="AQ260" s="2">
        <f t="shared" si="100"/>
        <v>6.2123954409822437E-3</v>
      </c>
      <c r="AR260" s="2">
        <f t="shared" si="101"/>
        <v>3.91331996282346E-3</v>
      </c>
      <c r="AS260" s="2">
        <f t="shared" si="102"/>
        <v>9.7832999070586501E-4</v>
      </c>
      <c r="AU260" s="6" t="s">
        <v>2066</v>
      </c>
      <c r="AV260" s="6" t="s">
        <v>1102</v>
      </c>
      <c r="AY260" s="130">
        <v>6</v>
      </c>
      <c r="AZ260" s="131">
        <v>103</v>
      </c>
      <c r="BA260" s="132">
        <f t="shared" si="92"/>
        <v>6103</v>
      </c>
      <c r="BC260" s="7" t="s">
        <v>532</v>
      </c>
    </row>
    <row r="261" spans="1:55" hidden="1" outlineLevel="1" x14ac:dyDescent="0.2">
      <c r="A261" s="6" t="s">
        <v>2067</v>
      </c>
      <c r="B261" s="6" t="s">
        <v>1102</v>
      </c>
      <c r="C261" s="1">
        <f t="shared" si="93"/>
        <v>5893</v>
      </c>
      <c r="D261" s="7">
        <f>RANK(N261,(N261:P261,Q261:AJ261))</f>
        <v>2</v>
      </c>
      <c r="E261" s="7">
        <f>RANK(O261,(N261:P261,Q261:AJ261))</f>
        <v>1</v>
      </c>
      <c r="F261" s="7">
        <f>IF(P261&gt;0,RANK(P261,(N261:P261,Q261:AJ261)),0)</f>
        <v>3</v>
      </c>
      <c r="G261" s="1">
        <f t="shared" si="94"/>
        <v>327</v>
      </c>
      <c r="H261" s="2">
        <f t="shared" si="103"/>
        <v>5.5489563889360258E-2</v>
      </c>
      <c r="I261" s="2"/>
      <c r="J261" s="2">
        <f t="shared" si="95"/>
        <v>0.37383336161547598</v>
      </c>
      <c r="K261" s="2">
        <f t="shared" si="96"/>
        <v>0.42932292550483625</v>
      </c>
      <c r="L261" s="2">
        <f t="shared" si="97"/>
        <v>0.14525708467673512</v>
      </c>
      <c r="M261" s="2">
        <f t="shared" si="98"/>
        <v>5.158662820295265E-2</v>
      </c>
      <c r="N261" s="1">
        <v>2203</v>
      </c>
      <c r="O261" s="1">
        <v>2530</v>
      </c>
      <c r="P261" s="1">
        <v>856</v>
      </c>
      <c r="Q261" s="1">
        <v>159</v>
      </c>
      <c r="R261" s="1">
        <v>80</v>
      </c>
      <c r="S261" s="1">
        <v>26</v>
      </c>
      <c r="T261" s="1">
        <v>17</v>
      </c>
      <c r="V261" s="1">
        <v>20</v>
      </c>
      <c r="W261" s="1">
        <v>0</v>
      </c>
      <c r="X261" s="1">
        <v>2</v>
      </c>
      <c r="Y261" s="1">
        <v>0</v>
      </c>
      <c r="AL261" s="7">
        <f>IF(Q261&gt;0,RANK(Q261,(N261:P261,Q261:AJ261)),0)</f>
        <v>4</v>
      </c>
      <c r="AM261" s="7">
        <f>IF(R261&gt;0,RANK(R261,(N261:P261,Q261:AJ261)),0)</f>
        <v>5</v>
      </c>
      <c r="AN261" s="7">
        <f>IF(S261&gt;0,RANK(S261,(N261:P261,Q261:AJ261)),0)</f>
        <v>6</v>
      </c>
      <c r="AO261" s="7">
        <f>IF(T261&gt;0,RANK(T261,(N261:P261,Q261:AJ261)),0)</f>
        <v>8</v>
      </c>
      <c r="AP261" s="2">
        <f t="shared" si="99"/>
        <v>2.6981164092991686E-2</v>
      </c>
      <c r="AQ261" s="2">
        <f t="shared" si="100"/>
        <v>1.3575428474461226E-2</v>
      </c>
      <c r="AR261" s="2">
        <f t="shared" si="101"/>
        <v>4.4120142541998978E-3</v>
      </c>
      <c r="AS261" s="2">
        <f t="shared" si="102"/>
        <v>2.8847785508230102E-3</v>
      </c>
      <c r="AU261" s="6" t="s">
        <v>2067</v>
      </c>
      <c r="AV261" s="6" t="s">
        <v>1102</v>
      </c>
      <c r="AY261" s="130">
        <v>6</v>
      </c>
      <c r="AZ261" s="131">
        <v>105</v>
      </c>
      <c r="BA261" s="132">
        <f t="shared" si="92"/>
        <v>6105</v>
      </c>
      <c r="BC261" s="7" t="s">
        <v>532</v>
      </c>
    </row>
    <row r="262" spans="1:55" hidden="1" outlineLevel="1" x14ac:dyDescent="0.2">
      <c r="A262" s="6" t="s">
        <v>1211</v>
      </c>
      <c r="B262" s="6" t="s">
        <v>1102</v>
      </c>
      <c r="C262" s="1">
        <f t="shared" si="93"/>
        <v>85846</v>
      </c>
      <c r="D262" s="7">
        <f>RANK(N262,(N262:P262,Q262:AJ262))</f>
        <v>2</v>
      </c>
      <c r="E262" s="7">
        <f>RANK(O262,(N262:P262,Q262:AJ262))</f>
        <v>1</v>
      </c>
      <c r="F262" s="7">
        <f>IF(P262&gt;0,RANK(P262,(N262:P262,Q262:AJ262)),0)</f>
        <v>3</v>
      </c>
      <c r="G262" s="1">
        <f t="shared" si="94"/>
        <v>13603</v>
      </c>
      <c r="H262" s="2">
        <f t="shared" si="103"/>
        <v>0.15845816927987327</v>
      </c>
      <c r="I262" s="2"/>
      <c r="J262" s="2">
        <f t="shared" si="95"/>
        <v>0.38055354937912073</v>
      </c>
      <c r="K262" s="2">
        <f t="shared" si="96"/>
        <v>0.539011718658994</v>
      </c>
      <c r="L262" s="2">
        <f t="shared" si="97"/>
        <v>5.9478601216131209E-2</v>
      </c>
      <c r="M262" s="2">
        <f t="shared" si="98"/>
        <v>2.0956130745754011E-2</v>
      </c>
      <c r="N262" s="1">
        <v>32669</v>
      </c>
      <c r="O262" s="1">
        <v>46272</v>
      </c>
      <c r="P262" s="1">
        <v>5106</v>
      </c>
      <c r="Q262" s="1">
        <v>737</v>
      </c>
      <c r="R262" s="1">
        <v>295</v>
      </c>
      <c r="S262" s="1">
        <v>227</v>
      </c>
      <c r="T262" s="1">
        <v>58</v>
      </c>
      <c r="V262" s="1">
        <v>187</v>
      </c>
      <c r="W262" s="1">
        <v>0</v>
      </c>
      <c r="X262" s="1">
        <v>295</v>
      </c>
      <c r="Y262" s="1">
        <v>0</v>
      </c>
      <c r="AL262" s="7">
        <f>IF(Q262&gt;0,RANK(Q262,(N262:P262,Q262:AJ262)),0)</f>
        <v>4</v>
      </c>
      <c r="AM262" s="7">
        <f>IF(R262&gt;0,RANK(R262,(N262:P262,Q262:AJ262)),0)</f>
        <v>5</v>
      </c>
      <c r="AN262" s="7">
        <f>IF(S262&gt;0,RANK(S262,(N262:P262,Q262:AJ262)),0)</f>
        <v>7</v>
      </c>
      <c r="AO262" s="7">
        <f>IF(T262&gt;0,RANK(T262,(N262:P262,Q262:AJ262)),0)</f>
        <v>9</v>
      </c>
      <c r="AP262" s="2">
        <f t="shared" si="99"/>
        <v>8.5851408335857228E-3</v>
      </c>
      <c r="AQ262" s="2">
        <f t="shared" si="100"/>
        <v>3.4363860867134169E-3</v>
      </c>
      <c r="AR262" s="2">
        <f t="shared" si="101"/>
        <v>2.6442699718099852E-3</v>
      </c>
      <c r="AS262" s="2">
        <f t="shared" si="102"/>
        <v>6.7562845094704474E-4</v>
      </c>
      <c r="AU262" s="6" t="s">
        <v>1211</v>
      </c>
      <c r="AV262" s="6" t="s">
        <v>1102</v>
      </c>
      <c r="AY262" s="130">
        <v>6</v>
      </c>
      <c r="AZ262" s="131">
        <v>107</v>
      </c>
      <c r="BA262" s="132">
        <f t="shared" si="92"/>
        <v>6107</v>
      </c>
      <c r="BC262" s="7" t="s">
        <v>532</v>
      </c>
    </row>
    <row r="263" spans="1:55" hidden="1" outlineLevel="1" x14ac:dyDescent="0.2">
      <c r="A263" s="6" t="s">
        <v>598</v>
      </c>
      <c r="B263" s="6" t="s">
        <v>1102</v>
      </c>
      <c r="C263" s="1">
        <f t="shared" si="93"/>
        <v>21972</v>
      </c>
      <c r="D263" s="7">
        <f>RANK(N263,(N263:P263,Q263:AJ263))</f>
        <v>2</v>
      </c>
      <c r="E263" s="7">
        <f>RANK(O263,(N263:P263,Q263:AJ263))</f>
        <v>1</v>
      </c>
      <c r="F263" s="7">
        <f>IF(P263&gt;0,RANK(P263,(N263:P263,Q263:AJ263)),0)</f>
        <v>3</v>
      </c>
      <c r="G263" s="1">
        <f t="shared" si="94"/>
        <v>1436</v>
      </c>
      <c r="H263" s="2">
        <f t="shared" si="103"/>
        <v>6.535590751866012E-2</v>
      </c>
      <c r="I263" s="2"/>
      <c r="J263" s="2">
        <f t="shared" si="95"/>
        <v>0.40733661023120332</v>
      </c>
      <c r="K263" s="2">
        <f t="shared" si="96"/>
        <v>0.47269251774986348</v>
      </c>
      <c r="L263" s="2">
        <f t="shared" si="97"/>
        <v>8.7611505552521396E-2</v>
      </c>
      <c r="M263" s="2">
        <f t="shared" si="98"/>
        <v>3.2359366466411854E-2</v>
      </c>
      <c r="N263" s="1">
        <v>8950</v>
      </c>
      <c r="O263" s="1">
        <v>10386</v>
      </c>
      <c r="P263" s="1">
        <v>1925</v>
      </c>
      <c r="Q263" s="1">
        <v>427</v>
      </c>
      <c r="R263" s="1">
        <v>127</v>
      </c>
      <c r="S263" s="1">
        <v>81</v>
      </c>
      <c r="T263" s="1">
        <v>26</v>
      </c>
      <c r="V263" s="1">
        <v>50</v>
      </c>
      <c r="W263" s="1">
        <v>0</v>
      </c>
      <c r="X263" s="1">
        <v>0</v>
      </c>
      <c r="Y263" s="1">
        <v>0</v>
      </c>
      <c r="AL263" s="7">
        <f>IF(Q263&gt;0,RANK(Q263,(N263:P263,Q263:AJ263)),0)</f>
        <v>4</v>
      </c>
      <c r="AM263" s="7">
        <f>IF(R263&gt;0,RANK(R263,(N263:P263,Q263:AJ263)),0)</f>
        <v>5</v>
      </c>
      <c r="AN263" s="7">
        <f>IF(S263&gt;0,RANK(S263,(N263:P263,Q263:AJ263)),0)</f>
        <v>6</v>
      </c>
      <c r="AO263" s="7">
        <f>IF(T263&gt;0,RANK(T263,(N263:P263,Q263:AJ263)),0)</f>
        <v>8</v>
      </c>
      <c r="AP263" s="2">
        <f t="shared" si="99"/>
        <v>1.9433824868013837E-2</v>
      </c>
      <c r="AQ263" s="2">
        <f t="shared" si="100"/>
        <v>5.7800837429455671E-3</v>
      </c>
      <c r="AR263" s="2">
        <f t="shared" si="101"/>
        <v>3.6865101037684327E-3</v>
      </c>
      <c r="AS263" s="2">
        <f t="shared" si="102"/>
        <v>1.18332423083925E-3</v>
      </c>
      <c r="AU263" s="6" t="s">
        <v>598</v>
      </c>
      <c r="AV263" s="6" t="s">
        <v>1102</v>
      </c>
      <c r="AY263" s="130">
        <v>6</v>
      </c>
      <c r="AZ263" s="131">
        <v>109</v>
      </c>
      <c r="BA263" s="132">
        <f t="shared" si="92"/>
        <v>6109</v>
      </c>
      <c r="BC263" s="7" t="s">
        <v>532</v>
      </c>
    </row>
    <row r="264" spans="1:55" hidden="1" outlineLevel="1" x14ac:dyDescent="0.2">
      <c r="A264" s="6" t="s">
        <v>1577</v>
      </c>
      <c r="B264" s="6" t="s">
        <v>1102</v>
      </c>
      <c r="C264" s="1">
        <f t="shared" si="93"/>
        <v>251194</v>
      </c>
      <c r="D264" s="7">
        <f>RANK(N264,(N264:P264,Q264:AJ264))</f>
        <v>1</v>
      </c>
      <c r="E264" s="7">
        <f>RANK(O264,(N264:P264,Q264:AJ264))</f>
        <v>2</v>
      </c>
      <c r="F264" s="7">
        <f>IF(P264&gt;0,RANK(P264,(N264:P264,Q264:AJ264)),0)</f>
        <v>3</v>
      </c>
      <c r="G264" s="1">
        <f t="shared" si="94"/>
        <v>1570</v>
      </c>
      <c r="H264" s="2">
        <f t="shared" si="103"/>
        <v>6.2501492870052633E-3</v>
      </c>
      <c r="I264" s="2"/>
      <c r="J264" s="2">
        <f t="shared" si="95"/>
        <v>0.4409818705860809</v>
      </c>
      <c r="K264" s="2">
        <f t="shared" si="96"/>
        <v>0.43473172129907561</v>
      </c>
      <c r="L264" s="2">
        <f t="shared" si="97"/>
        <v>9.1777669848802118E-2</v>
      </c>
      <c r="M264" s="2">
        <f t="shared" si="98"/>
        <v>3.250873826604142E-2</v>
      </c>
      <c r="N264" s="1">
        <v>110772</v>
      </c>
      <c r="O264" s="1">
        <v>109202</v>
      </c>
      <c r="P264" s="1">
        <v>23054</v>
      </c>
      <c r="Q264" s="1">
        <v>4732</v>
      </c>
      <c r="R264" s="1">
        <v>2090</v>
      </c>
      <c r="S264" s="1">
        <v>446</v>
      </c>
      <c r="T264" s="1">
        <v>352</v>
      </c>
      <c r="V264" s="1">
        <v>545</v>
      </c>
      <c r="W264" s="1">
        <v>1</v>
      </c>
      <c r="X264" s="1">
        <v>0</v>
      </c>
      <c r="Y264" s="1">
        <v>0</v>
      </c>
      <c r="AL264" s="7">
        <f>IF(Q264&gt;0,RANK(Q264,(N264:P264,Q264:AJ264)),0)</f>
        <v>4</v>
      </c>
      <c r="AM264" s="7">
        <f>IF(R264&gt;0,RANK(R264,(N264:P264,Q264:AJ264)),0)</f>
        <v>5</v>
      </c>
      <c r="AN264" s="7">
        <f>IF(S264&gt;0,RANK(S264,(N264:P264,Q264:AJ264)),0)</f>
        <v>7</v>
      </c>
      <c r="AO264" s="7">
        <f>IF(T264&gt;0,RANK(T264,(N264:P264,Q264:AJ264)),0)</f>
        <v>8</v>
      </c>
      <c r="AP264" s="2">
        <f t="shared" si="99"/>
        <v>1.8838029570770003E-2</v>
      </c>
      <c r="AQ264" s="2">
        <f t="shared" si="100"/>
        <v>8.3202624266503176E-3</v>
      </c>
      <c r="AR264" s="2">
        <f t="shared" si="101"/>
        <v>1.7755201159263359E-3</v>
      </c>
      <c r="AS264" s="2">
        <f t="shared" si="102"/>
        <v>1.4013073560674219E-3</v>
      </c>
      <c r="AU264" s="6" t="s">
        <v>1577</v>
      </c>
      <c r="AV264" s="6" t="s">
        <v>1102</v>
      </c>
      <c r="AY264" s="130">
        <v>6</v>
      </c>
      <c r="AZ264" s="131">
        <v>111</v>
      </c>
      <c r="BA264" s="132">
        <f t="shared" si="92"/>
        <v>6111</v>
      </c>
      <c r="BC264" s="7" t="s">
        <v>532</v>
      </c>
    </row>
    <row r="265" spans="1:55" hidden="1" outlineLevel="1" x14ac:dyDescent="0.2">
      <c r="A265" s="6" t="s">
        <v>1623</v>
      </c>
      <c r="B265" s="6" t="s">
        <v>1102</v>
      </c>
      <c r="C265" s="1">
        <f t="shared" si="93"/>
        <v>58079</v>
      </c>
      <c r="D265" s="7">
        <f>RANK(N265,(N265:P265,Q265:AJ265))</f>
        <v>1</v>
      </c>
      <c r="E265" s="7">
        <f>RANK(O265,(N265:P265,Q265:AJ265))</f>
        <v>2</v>
      </c>
      <c r="F265" s="7">
        <f>IF(P265&gt;0,RANK(P265,(N265:P265,Q265:AJ265)),0)</f>
        <v>3</v>
      </c>
      <c r="G265" s="1">
        <f t="shared" si="94"/>
        <v>14226</v>
      </c>
      <c r="H265" s="2">
        <f t="shared" si="103"/>
        <v>0.24494223385388866</v>
      </c>
      <c r="I265" s="2"/>
      <c r="J265" s="2">
        <f t="shared" si="95"/>
        <v>0.56875979269615529</v>
      </c>
      <c r="K265" s="2">
        <f t="shared" si="96"/>
        <v>0.3238175588422666</v>
      </c>
      <c r="L265" s="2">
        <f t="shared" si="97"/>
        <v>5.4236471013619378E-2</v>
      </c>
      <c r="M265" s="2">
        <f t="shared" si="98"/>
        <v>5.3186177447958741E-2</v>
      </c>
      <c r="N265" s="1">
        <v>33033</v>
      </c>
      <c r="O265" s="1">
        <v>18807</v>
      </c>
      <c r="P265" s="1">
        <v>3150</v>
      </c>
      <c r="Q265" s="1">
        <v>2377</v>
      </c>
      <c r="R265" s="1">
        <v>325</v>
      </c>
      <c r="S265" s="1">
        <v>116</v>
      </c>
      <c r="T265" s="1">
        <v>90</v>
      </c>
      <c r="V265" s="1">
        <v>181</v>
      </c>
      <c r="W265" s="1">
        <v>0</v>
      </c>
      <c r="X265" s="1">
        <v>0</v>
      </c>
      <c r="Y265" s="1">
        <v>0</v>
      </c>
      <c r="AL265" s="7">
        <f>IF(Q265&gt;0,RANK(Q265,(N265:P265,Q265:AJ265)),0)</f>
        <v>4</v>
      </c>
      <c r="AM265" s="7">
        <f>IF(R265&gt;0,RANK(R265,(N265:P265,Q265:AJ265)),0)</f>
        <v>5</v>
      </c>
      <c r="AN265" s="7">
        <f>IF(S265&gt;0,RANK(S265,(N265:P265,Q265:AJ265)),0)</f>
        <v>7</v>
      </c>
      <c r="AO265" s="7">
        <f>IF(T265&gt;0,RANK(T265,(N265:P265,Q265:AJ265)),0)</f>
        <v>8</v>
      </c>
      <c r="AP265" s="2">
        <f t="shared" si="99"/>
        <v>4.0927013206150241E-2</v>
      </c>
      <c r="AQ265" s="2">
        <f t="shared" si="100"/>
        <v>5.595826374421047E-3</v>
      </c>
      <c r="AR265" s="2">
        <f t="shared" si="101"/>
        <v>1.9972795674856659E-3</v>
      </c>
      <c r="AS265" s="2">
        <f t="shared" si="102"/>
        <v>1.5496134575319824E-3</v>
      </c>
      <c r="AU265" s="6" t="s">
        <v>1623</v>
      </c>
      <c r="AV265" s="6" t="s">
        <v>1102</v>
      </c>
      <c r="AY265" s="130">
        <v>6</v>
      </c>
      <c r="AZ265" s="131">
        <v>113</v>
      </c>
      <c r="BA265" s="132">
        <f t="shared" si="92"/>
        <v>6113</v>
      </c>
      <c r="BC265" s="7" t="s">
        <v>532</v>
      </c>
    </row>
    <row r="266" spans="1:55" hidden="1" outlineLevel="1" x14ac:dyDescent="0.2">
      <c r="A266" s="6" t="s">
        <v>1979</v>
      </c>
      <c r="B266" s="6" t="s">
        <v>1102</v>
      </c>
      <c r="C266" s="1">
        <f t="shared" si="93"/>
        <v>15470</v>
      </c>
      <c r="D266" s="7">
        <f>RANK(N266,(N266:P266,Q266:AJ266))</f>
        <v>2</v>
      </c>
      <c r="E266" s="7">
        <f>RANK(O266,(N266:P266,Q266:AJ266))</f>
        <v>1</v>
      </c>
      <c r="F266" s="7">
        <f>IF(P266&gt;0,RANK(P266,(N266:P266,Q266:AJ266)),0)</f>
        <v>3</v>
      </c>
      <c r="G266" s="1">
        <f t="shared" si="94"/>
        <v>2182</v>
      </c>
      <c r="H266" s="2">
        <f t="shared" si="103"/>
        <v>0.14104718810601163</v>
      </c>
      <c r="I266" s="2"/>
      <c r="J266" s="2">
        <f t="shared" si="95"/>
        <v>0.37420814479638009</v>
      </c>
      <c r="K266" s="2">
        <f t="shared" si="96"/>
        <v>0.51525533290239167</v>
      </c>
      <c r="L266" s="2">
        <f t="shared" si="97"/>
        <v>8.4550743374272791E-2</v>
      </c>
      <c r="M266" s="2">
        <f t="shared" si="98"/>
        <v>2.5985778926955444E-2</v>
      </c>
      <c r="N266" s="1">
        <v>5789</v>
      </c>
      <c r="O266" s="1">
        <v>7971</v>
      </c>
      <c r="P266" s="1">
        <v>1308</v>
      </c>
      <c r="Q266" s="1">
        <v>201</v>
      </c>
      <c r="R266" s="1">
        <v>91</v>
      </c>
      <c r="S266" s="1">
        <v>46</v>
      </c>
      <c r="T266" s="1">
        <v>19</v>
      </c>
      <c r="V266" s="1">
        <v>45</v>
      </c>
      <c r="W266" s="1">
        <v>0</v>
      </c>
      <c r="X266" s="1">
        <v>0</v>
      </c>
      <c r="Y266" s="1">
        <v>0</v>
      </c>
      <c r="AL266" s="7">
        <f>IF(Q266&gt;0,RANK(Q266,(N266:P266,Q266:AJ266)),0)</f>
        <v>4</v>
      </c>
      <c r="AM266" s="7">
        <f>IF(R266&gt;0,RANK(R266,(N266:P266,Q266:AJ266)),0)</f>
        <v>5</v>
      </c>
      <c r="AN266" s="7">
        <f>IF(S266&gt;0,RANK(S266,(N266:P266,Q266:AJ266)),0)</f>
        <v>6</v>
      </c>
      <c r="AO266" s="7">
        <f>IF(T266&gt;0,RANK(T266,(N266:P266,Q266:AJ266)),0)</f>
        <v>8</v>
      </c>
      <c r="AP266" s="2">
        <f t="shared" si="99"/>
        <v>1.2992889463477699E-2</v>
      </c>
      <c r="AQ266" s="2">
        <f t="shared" si="100"/>
        <v>5.8823529411764705E-3</v>
      </c>
      <c r="AR266" s="2">
        <f t="shared" si="101"/>
        <v>2.9734970911441498E-3</v>
      </c>
      <c r="AS266" s="2">
        <f t="shared" si="102"/>
        <v>1.2281835811247576E-3</v>
      </c>
      <c r="AU266" s="6" t="s">
        <v>1979</v>
      </c>
      <c r="AV266" s="6" t="s">
        <v>1102</v>
      </c>
      <c r="AY266" s="130">
        <v>6</v>
      </c>
      <c r="AZ266" s="131">
        <v>115</v>
      </c>
      <c r="BA266" s="132">
        <f t="shared" si="92"/>
        <v>6115</v>
      </c>
      <c r="BC266" s="7" t="s">
        <v>532</v>
      </c>
    </row>
    <row r="267" spans="1:55" collapsed="1" x14ac:dyDescent="0.2">
      <c r="A267" s="6" t="s">
        <v>1101</v>
      </c>
      <c r="B267" s="6" t="s">
        <v>3301</v>
      </c>
      <c r="C267" s="1">
        <f t="shared" si="93"/>
        <v>10019484</v>
      </c>
      <c r="D267" s="7">
        <f>RANK(N267,(N267:P267,Q267:AJ267))</f>
        <v>1</v>
      </c>
      <c r="E267" s="7">
        <f>RANK(O267,(N267:P267,Q267:AJ267))</f>
        <v>2</v>
      </c>
      <c r="F267" s="7">
        <f>IF(P267&gt;0,RANK(P267,(N267:P267,Q267:AJ267)),0)</f>
        <v>3</v>
      </c>
      <c r="G267" s="1">
        <f t="shared" si="94"/>
        <v>1291455</v>
      </c>
      <c r="H267" s="2">
        <f t="shared" si="103"/>
        <v>0.12889436222464151</v>
      </c>
      <c r="I267" s="2"/>
      <c r="J267" s="2">
        <f t="shared" si="95"/>
        <v>0.51098789119279997</v>
      </c>
      <c r="K267" s="2">
        <f t="shared" si="96"/>
        <v>0.38209352896815846</v>
      </c>
      <c r="L267" s="2">
        <f t="shared" si="97"/>
        <v>6.9648995896395463E-2</v>
      </c>
      <c r="M267" s="2">
        <f t="shared" si="98"/>
        <v>3.7269583942646109E-2</v>
      </c>
      <c r="N267" s="1">
        <f t="shared" ref="N267:T267" si="104">SUM(N209:N266)</f>
        <v>5119835</v>
      </c>
      <c r="O267" s="1">
        <f t="shared" si="104"/>
        <v>3828380</v>
      </c>
      <c r="P267" s="1">
        <f t="shared" si="104"/>
        <v>697847</v>
      </c>
      <c r="Q267" s="1">
        <f t="shared" si="104"/>
        <v>237016</v>
      </c>
      <c r="R267" s="1">
        <f t="shared" si="104"/>
        <v>73600</v>
      </c>
      <c r="S267" s="1">
        <f t="shared" si="104"/>
        <v>21202</v>
      </c>
      <c r="T267" s="1">
        <f t="shared" si="104"/>
        <v>15403</v>
      </c>
      <c r="V267" s="1">
        <f>SUM(V209:V266)</f>
        <v>25332</v>
      </c>
      <c r="W267" s="1">
        <f>SUM(W209:W266)</f>
        <v>25</v>
      </c>
      <c r="X267" s="1">
        <f>SUM(X209:X266)</f>
        <v>765</v>
      </c>
      <c r="Y267" s="1">
        <f>SUM(Y209:Y266)</f>
        <v>77</v>
      </c>
      <c r="AI267" s="1">
        <f>SUM(AI209:AI266)</f>
        <v>2</v>
      </c>
      <c r="AL267" s="7">
        <f>IF(Q267&gt;0,RANK(Q267,(N267:P267,Q267:AJ267)),0)</f>
        <v>4</v>
      </c>
      <c r="AM267" s="7">
        <f>IF(R267&gt;0,RANK(R267,(N267:P267,Q267:AJ267)),0)</f>
        <v>5</v>
      </c>
      <c r="AN267" s="7">
        <f>IF(S267&gt;0,RANK(S267,(N267:P267,Q267:AJ267)),0)</f>
        <v>7</v>
      </c>
      <c r="AO267" s="7">
        <f>IF(T267&gt;0,RANK(T267,(N267:P267,Q267:AJ267)),0)</f>
        <v>8</v>
      </c>
      <c r="AP267" s="2">
        <f t="shared" si="99"/>
        <v>2.3655509605085452E-2</v>
      </c>
      <c r="AQ267" s="2">
        <f t="shared" si="100"/>
        <v>7.345687662159049E-3</v>
      </c>
      <c r="AR267" s="2">
        <f t="shared" si="101"/>
        <v>2.1160770355040238E-3</v>
      </c>
      <c r="AS267" s="2">
        <f t="shared" si="102"/>
        <v>1.5373047154923348E-3</v>
      </c>
      <c r="AU267" s="6" t="s">
        <v>1101</v>
      </c>
      <c r="AV267" s="6" t="s">
        <v>3301</v>
      </c>
      <c r="AY267" s="130">
        <v>6</v>
      </c>
      <c r="AZ267" s="131"/>
      <c r="BA267" s="130">
        <v>6</v>
      </c>
      <c r="BC267" s="7" t="s">
        <v>433</v>
      </c>
    </row>
    <row r="268" spans="1:55" x14ac:dyDescent="0.2">
      <c r="A268" s="6"/>
      <c r="B268" s="6"/>
      <c r="C268" s="1"/>
      <c r="E268" s="7"/>
      <c r="F268" s="7"/>
      <c r="I268" s="2"/>
      <c r="AL268" s="7"/>
      <c r="AM268" s="7"/>
      <c r="AN268" s="7"/>
      <c r="AO268" s="7"/>
      <c r="AU268" s="6"/>
      <c r="AV268" s="6"/>
      <c r="AY268" s="130"/>
      <c r="AZ268" s="131"/>
      <c r="BA268" s="132"/>
    </row>
    <row r="269" spans="1:55" s="1" customFormat="1" hidden="1" outlineLevel="1" x14ac:dyDescent="0.2">
      <c r="A269" t="s">
        <v>1628</v>
      </c>
      <c r="B269" t="s">
        <v>1627</v>
      </c>
      <c r="C269" s="1">
        <f t="shared" ref="C269:C300" si="105">SUM(N269:AJ269)</f>
        <v>94214</v>
      </c>
      <c r="D269" s="7">
        <f>RANK(N269,(N269:P269,Q269:AJ269))</f>
        <v>1</v>
      </c>
      <c r="E269" s="7">
        <f>RANK(O269,(N269:P269,Q269:AJ269))</f>
        <v>2</v>
      </c>
      <c r="F269" s="7">
        <f>IF(P269&gt;0,RANK(P269,(N269:P269,Q269:AJ269)),0)</f>
        <v>3</v>
      </c>
      <c r="G269" s="1">
        <f t="shared" ref="G269:G300" si="106">MAX(N269:P269)-LARGE(N269:P269,2)</f>
        <v>11648</v>
      </c>
      <c r="H269" s="2">
        <f t="shared" si="103"/>
        <v>0.1236334302757552</v>
      </c>
      <c r="I269" s="2"/>
      <c r="J269" s="2">
        <f t="shared" ref="J269:J300" si="107">IF($C269=0,"-",N269/$C269)</f>
        <v>0.51281125947311434</v>
      </c>
      <c r="K269" s="2">
        <f t="shared" ref="K269:K300" si="108">IF($C269=0,"-",O269/$C269)</f>
        <v>0.38917782919735922</v>
      </c>
      <c r="L269" s="2">
        <f t="shared" ref="L269:L300" si="109">IF($C269=0,"-",P269/$C269)</f>
        <v>7.6485448022586874E-2</v>
      </c>
      <c r="M269" s="2">
        <f t="shared" ref="M269:M300" si="110">IF(C269=0,"-",(1-J269-K269-L269))</f>
        <v>2.1525463306939566E-2</v>
      </c>
      <c r="N269" s="1">
        <v>48314</v>
      </c>
      <c r="O269" s="1">
        <v>36666</v>
      </c>
      <c r="P269" s="1">
        <v>7206</v>
      </c>
      <c r="Q269" s="1">
        <v>869</v>
      </c>
      <c r="R269" s="1">
        <v>596</v>
      </c>
      <c r="S269" s="1">
        <v>172</v>
      </c>
      <c r="T269" s="1">
        <v>76</v>
      </c>
      <c r="U269" s="1">
        <v>41</v>
      </c>
      <c r="X269" s="1">
        <v>182</v>
      </c>
      <c r="Y269" s="1">
        <v>9</v>
      </c>
      <c r="AB269" s="1">
        <v>34</v>
      </c>
      <c r="AD269" s="1">
        <v>25</v>
      </c>
      <c r="AE269" s="1">
        <v>24</v>
      </c>
      <c r="AL269" s="7">
        <f>IF(Q269&gt;0,RANK(Q269,(N269:P269,Q269:AJ269)),0)</f>
        <v>4</v>
      </c>
      <c r="AM269" s="7">
        <f>IF(R269&gt;0,RANK(R269,(N269:P269,Q269:AJ269)),0)</f>
        <v>5</v>
      </c>
      <c r="AN269" s="7">
        <f>IF(S269&gt;0,RANK(S269,(N269:P269,Q269:AJ269)),0)</f>
        <v>7</v>
      </c>
      <c r="AO269" s="7">
        <f>IF(T269&gt;0,RANK(T269,(N269:P269,Q269:AJ269)),0)</f>
        <v>8</v>
      </c>
      <c r="AP269" s="2">
        <f t="shared" ref="AP269:AP300" si="111">IF($C269=0,"-",Q269/$C269)</f>
        <v>9.2236822552911463E-3</v>
      </c>
      <c r="AQ269" s="2">
        <f t="shared" ref="AQ269:AQ300" si="112">IF($C269=0,"-",R269/$C269)</f>
        <v>6.3260237332031337E-3</v>
      </c>
      <c r="AR269" s="2">
        <f t="shared" ref="AR269:AR300" si="113">IF($C269=0,"-",S269/$C269)</f>
        <v>1.8256310102532532E-3</v>
      </c>
      <c r="AS269" s="2">
        <f t="shared" ref="AS269:AS300" si="114">IF($C269=0,"-",T269/$C269)</f>
        <v>8.0667416732120491E-4</v>
      </c>
      <c r="AT269" s="2"/>
      <c r="AU269" t="s">
        <v>1628</v>
      </c>
      <c r="AV269" t="s">
        <v>1627</v>
      </c>
      <c r="AY269" s="130">
        <v>8</v>
      </c>
      <c r="AZ269" s="131">
        <v>1</v>
      </c>
      <c r="BA269" s="132">
        <f t="shared" ref="BA269:BA331" si="115">AY269*1000+AZ269</f>
        <v>8001</v>
      </c>
      <c r="BC269" s="7" t="s">
        <v>532</v>
      </c>
    </row>
    <row r="270" spans="1:55" s="1" customFormat="1" hidden="1" outlineLevel="1" x14ac:dyDescent="0.2">
      <c r="A270" t="s">
        <v>1583</v>
      </c>
      <c r="B270" t="s">
        <v>1627</v>
      </c>
      <c r="C270" s="1">
        <f t="shared" si="105"/>
        <v>4943</v>
      </c>
      <c r="D270" s="7">
        <f>RANK(N270,(N270:P270,Q270:AJ270))</f>
        <v>1</v>
      </c>
      <c r="E270" s="7">
        <f>RANK(O270,(N270:P270,Q270:AJ270))</f>
        <v>2</v>
      </c>
      <c r="F270" s="7">
        <f>IF(P270&gt;0,RANK(P270,(N270:P270,Q270:AJ270)),0)</f>
        <v>3</v>
      </c>
      <c r="G270" s="1">
        <f t="shared" si="106"/>
        <v>292</v>
      </c>
      <c r="H270" s="2">
        <f t="shared" si="103"/>
        <v>5.9073437183896418E-2</v>
      </c>
      <c r="I270" s="2"/>
      <c r="J270" s="2">
        <f t="shared" si="107"/>
        <v>0.4713736597208173</v>
      </c>
      <c r="K270" s="2">
        <f t="shared" si="108"/>
        <v>0.41230022253692089</v>
      </c>
      <c r="L270" s="2">
        <f t="shared" si="109"/>
        <v>8.840784948411895E-2</v>
      </c>
      <c r="M270" s="2">
        <f t="shared" si="110"/>
        <v>2.7918268258142809E-2</v>
      </c>
      <c r="N270" s="1">
        <v>2330</v>
      </c>
      <c r="O270" s="1">
        <v>2038</v>
      </c>
      <c r="P270" s="1">
        <v>437</v>
      </c>
      <c r="Q270" s="1">
        <v>80</v>
      </c>
      <c r="R270" s="1">
        <v>34</v>
      </c>
      <c r="S270" s="1">
        <v>9</v>
      </c>
      <c r="T270" s="1">
        <v>5</v>
      </c>
      <c r="U270" s="1">
        <v>0</v>
      </c>
      <c r="X270" s="1">
        <v>6</v>
      </c>
      <c r="Y270" s="1">
        <v>1</v>
      </c>
      <c r="AB270" s="1">
        <v>1</v>
      </c>
      <c r="AD270" s="1">
        <v>2</v>
      </c>
      <c r="AE270" s="1">
        <v>0</v>
      </c>
      <c r="AL270" s="7">
        <f>IF(Q270&gt;0,RANK(Q270,(N270:P270,Q270:AJ270)),0)</f>
        <v>4</v>
      </c>
      <c r="AM270" s="7">
        <f>IF(R270&gt;0,RANK(R270,(N270:P270,Q270:AJ270)),0)</f>
        <v>5</v>
      </c>
      <c r="AN270" s="7">
        <f>IF(S270&gt;0,RANK(S270,(N270:P270,Q270:AJ270)),0)</f>
        <v>6</v>
      </c>
      <c r="AO270" s="7">
        <f>IF(T270&gt;0,RANK(T270,(N270:P270,Q270:AJ270)),0)</f>
        <v>8</v>
      </c>
      <c r="AP270" s="2">
        <f t="shared" si="111"/>
        <v>1.6184503338053813E-2</v>
      </c>
      <c r="AQ270" s="2">
        <f t="shared" si="112"/>
        <v>6.8784139186728703E-3</v>
      </c>
      <c r="AR270" s="2">
        <f t="shared" si="113"/>
        <v>1.820756625531054E-3</v>
      </c>
      <c r="AS270" s="2">
        <f t="shared" si="114"/>
        <v>1.0115314586283633E-3</v>
      </c>
      <c r="AT270" s="2"/>
      <c r="AU270" t="s">
        <v>1583</v>
      </c>
      <c r="AV270" t="s">
        <v>1627</v>
      </c>
      <c r="AW270" s="1">
        <v>3</v>
      </c>
      <c r="AY270" s="130">
        <v>8</v>
      </c>
      <c r="AZ270" s="131">
        <v>3</v>
      </c>
      <c r="BA270" s="132">
        <f t="shared" si="115"/>
        <v>8003</v>
      </c>
      <c r="BC270" s="7" t="s">
        <v>532</v>
      </c>
    </row>
    <row r="271" spans="1:55" s="1" customFormat="1" hidden="1" outlineLevel="1" x14ac:dyDescent="0.2">
      <c r="A271" t="s">
        <v>1265</v>
      </c>
      <c r="B271" t="s">
        <v>1627</v>
      </c>
      <c r="C271" s="1">
        <f t="shared" si="105"/>
        <v>162996</v>
      </c>
      <c r="D271" s="7">
        <f>RANK(N271,(N271:P271,Q271:AJ271))</f>
        <v>2</v>
      </c>
      <c r="E271" s="7">
        <f>RANK(O271,(N271:P271,Q271:AJ271))</f>
        <v>1</v>
      </c>
      <c r="F271" s="7">
        <f>IF(P271&gt;0,RANK(P271,(N271:P271,Q271:AJ271)),0)</f>
        <v>3</v>
      </c>
      <c r="G271" s="1">
        <f t="shared" si="106"/>
        <v>14472</v>
      </c>
      <c r="H271" s="2">
        <f t="shared" si="103"/>
        <v>8.8787454906868873E-2</v>
      </c>
      <c r="I271" s="2"/>
      <c r="J271" s="2">
        <f t="shared" si="107"/>
        <v>0.41906549853984149</v>
      </c>
      <c r="K271" s="2">
        <f t="shared" si="108"/>
        <v>0.50785295344671033</v>
      </c>
      <c r="L271" s="2">
        <f t="shared" si="109"/>
        <v>5.2001276104935087E-2</v>
      </c>
      <c r="M271" s="2">
        <f t="shared" si="110"/>
        <v>2.1080271908513151E-2</v>
      </c>
      <c r="N271" s="1">
        <v>68306</v>
      </c>
      <c r="O271" s="1">
        <v>82778</v>
      </c>
      <c r="P271" s="1">
        <v>8476</v>
      </c>
      <c r="Q271" s="1">
        <v>1549</v>
      </c>
      <c r="R271" s="1">
        <v>1063</v>
      </c>
      <c r="S271" s="1">
        <v>283</v>
      </c>
      <c r="T271" s="1">
        <v>197</v>
      </c>
      <c r="U271" s="1">
        <v>36</v>
      </c>
      <c r="X271" s="1">
        <v>170</v>
      </c>
      <c r="Y271" s="1">
        <v>9</v>
      </c>
      <c r="AB271" s="1">
        <v>65</v>
      </c>
      <c r="AD271" s="1">
        <v>40</v>
      </c>
      <c r="AE271" s="1">
        <v>24</v>
      </c>
      <c r="AL271" s="7">
        <f>IF(Q271&gt;0,RANK(Q271,(N271:P271,Q271:AJ271)),0)</f>
        <v>4</v>
      </c>
      <c r="AM271" s="7">
        <f>IF(R271&gt;0,RANK(R271,(N271:P271,Q271:AJ271)),0)</f>
        <v>5</v>
      </c>
      <c r="AN271" s="7">
        <f>IF(S271&gt;0,RANK(S271,(N271:P271,Q271:AJ271)),0)</f>
        <v>6</v>
      </c>
      <c r="AO271" s="7">
        <f>IF(T271&gt;0,RANK(T271,(N271:P271,Q271:AJ271)),0)</f>
        <v>7</v>
      </c>
      <c r="AP271" s="2">
        <f t="shared" si="111"/>
        <v>9.5033006944955697E-3</v>
      </c>
      <c r="AQ271" s="2">
        <f t="shared" si="112"/>
        <v>6.5216324326977347E-3</v>
      </c>
      <c r="AR271" s="2">
        <f t="shared" si="113"/>
        <v>1.7362389261086162E-3</v>
      </c>
      <c r="AS271" s="2">
        <f t="shared" si="114"/>
        <v>1.2086186164077645E-3</v>
      </c>
      <c r="AT271" s="2"/>
      <c r="AU271" t="s">
        <v>1265</v>
      </c>
      <c r="AV271" t="s">
        <v>1627</v>
      </c>
      <c r="AY271" s="130">
        <v>8</v>
      </c>
      <c r="AZ271" s="131">
        <v>5</v>
      </c>
      <c r="BA271" s="132">
        <f t="shared" si="115"/>
        <v>8005</v>
      </c>
      <c r="BC271" s="7" t="s">
        <v>532</v>
      </c>
    </row>
    <row r="272" spans="1:55" s="1" customFormat="1" hidden="1" outlineLevel="1" x14ac:dyDescent="0.2">
      <c r="A272" t="s">
        <v>348</v>
      </c>
      <c r="B272" t="s">
        <v>1627</v>
      </c>
      <c r="C272" s="1">
        <f t="shared" si="105"/>
        <v>3437</v>
      </c>
      <c r="D272" s="7">
        <f>RANK(N272,(N272:P272,Q272:AJ272))</f>
        <v>2</v>
      </c>
      <c r="E272" s="7">
        <f>RANK(O272,(N272:P272,Q272:AJ272))</f>
        <v>1</v>
      </c>
      <c r="F272" s="7">
        <f>IF(P272&gt;0,RANK(P272,(N272:P272,Q272:AJ272)),0)</f>
        <v>3</v>
      </c>
      <c r="G272" s="1">
        <f t="shared" si="106"/>
        <v>966</v>
      </c>
      <c r="H272" s="2">
        <f t="shared" si="103"/>
        <v>0.28105906313645623</v>
      </c>
      <c r="I272" s="2"/>
      <c r="J272" s="2">
        <f t="shared" si="107"/>
        <v>0.29007855688100087</v>
      </c>
      <c r="K272" s="2">
        <f t="shared" si="108"/>
        <v>0.57113762001745705</v>
      </c>
      <c r="L272" s="2">
        <f t="shared" si="109"/>
        <v>0.1047425080011638</v>
      </c>
      <c r="M272" s="2">
        <f t="shared" si="110"/>
        <v>3.4041315100378222E-2</v>
      </c>
      <c r="N272" s="1">
        <v>997</v>
      </c>
      <c r="O272" s="1">
        <v>1963</v>
      </c>
      <c r="P272" s="1">
        <v>360</v>
      </c>
      <c r="Q272" s="1">
        <v>58</v>
      </c>
      <c r="R272" s="1">
        <v>30</v>
      </c>
      <c r="S272" s="1">
        <v>11</v>
      </c>
      <c r="T272" s="1">
        <v>9</v>
      </c>
      <c r="U272" s="1">
        <v>1</v>
      </c>
      <c r="X272" s="1">
        <v>5</v>
      </c>
      <c r="Y272" s="1">
        <v>0</v>
      </c>
      <c r="AB272" s="1">
        <v>0</v>
      </c>
      <c r="AD272" s="1">
        <v>0</v>
      </c>
      <c r="AE272" s="1">
        <v>3</v>
      </c>
      <c r="AL272" s="7">
        <f>IF(Q272&gt;0,RANK(Q272,(N272:P272,Q272:AJ272)),0)</f>
        <v>4</v>
      </c>
      <c r="AM272" s="7">
        <f>IF(R272&gt;0,RANK(R272,(N272:P272,Q272:AJ272)),0)</f>
        <v>5</v>
      </c>
      <c r="AN272" s="7">
        <f>IF(S272&gt;0,RANK(S272,(N272:P272,Q272:AJ272)),0)</f>
        <v>6</v>
      </c>
      <c r="AO272" s="7">
        <f>IF(T272&gt;0,RANK(T272,(N272:P272,Q272:AJ272)),0)</f>
        <v>7</v>
      </c>
      <c r="AP272" s="2">
        <f t="shared" si="111"/>
        <v>1.6875181844631947E-2</v>
      </c>
      <c r="AQ272" s="2">
        <f t="shared" si="112"/>
        <v>8.7285423334303169E-3</v>
      </c>
      <c r="AR272" s="2">
        <f t="shared" si="113"/>
        <v>3.200465522257783E-3</v>
      </c>
      <c r="AS272" s="2">
        <f t="shared" si="114"/>
        <v>2.6185627000290951E-3</v>
      </c>
      <c r="AT272" s="2"/>
      <c r="AU272" t="s">
        <v>348</v>
      </c>
      <c r="AV272" t="s">
        <v>1627</v>
      </c>
      <c r="AW272" s="1">
        <v>3</v>
      </c>
      <c r="AY272" s="130">
        <v>8</v>
      </c>
      <c r="AZ272" s="131">
        <v>7</v>
      </c>
      <c r="BA272" s="132">
        <f t="shared" si="115"/>
        <v>8007</v>
      </c>
      <c r="BC272" s="7" t="s">
        <v>532</v>
      </c>
    </row>
    <row r="273" spans="1:55" s="1" customFormat="1" hidden="1" outlineLevel="1" x14ac:dyDescent="0.2">
      <c r="A273" t="s">
        <v>349</v>
      </c>
      <c r="B273" t="s">
        <v>1627</v>
      </c>
      <c r="C273" s="1">
        <f t="shared" si="105"/>
        <v>2219</v>
      </c>
      <c r="D273" s="7">
        <f>RANK(N273,(N273:P273,Q273:AJ273))</f>
        <v>2</v>
      </c>
      <c r="E273" s="7">
        <f>RANK(O273,(N273:P273,Q273:AJ273))</f>
        <v>1</v>
      </c>
      <c r="F273" s="7">
        <f>IF(P273&gt;0,RANK(P273,(N273:P273,Q273:AJ273)),0)</f>
        <v>3</v>
      </c>
      <c r="G273" s="1">
        <f t="shared" si="106"/>
        <v>662</v>
      </c>
      <c r="H273" s="2">
        <f t="shared" si="103"/>
        <v>0.29833258224425419</v>
      </c>
      <c r="I273" s="2"/>
      <c r="J273" s="2">
        <f t="shared" si="107"/>
        <v>0.29698062190175756</v>
      </c>
      <c r="K273" s="2">
        <f t="shared" si="108"/>
        <v>0.59531320414601174</v>
      </c>
      <c r="L273" s="2">
        <f t="shared" si="109"/>
        <v>9.1482649842271294E-2</v>
      </c>
      <c r="M273" s="2">
        <f t="shared" si="110"/>
        <v>1.6223524109959406E-2</v>
      </c>
      <c r="N273" s="1">
        <v>659</v>
      </c>
      <c r="O273" s="1">
        <v>1321</v>
      </c>
      <c r="P273" s="1">
        <v>203</v>
      </c>
      <c r="Q273" s="1">
        <v>11</v>
      </c>
      <c r="R273" s="1">
        <v>9</v>
      </c>
      <c r="S273" s="1">
        <v>10</v>
      </c>
      <c r="U273" s="1">
        <v>0</v>
      </c>
      <c r="X273" s="1">
        <v>2</v>
      </c>
      <c r="Y273" s="1">
        <v>0</v>
      </c>
      <c r="AB273" s="1">
        <v>1</v>
      </c>
      <c r="AD273" s="1">
        <v>3</v>
      </c>
      <c r="AE273" s="1">
        <v>0</v>
      </c>
      <c r="AL273" s="7">
        <f>IF(Q273&gt;0,RANK(Q273,(N273:P273,Q273:AJ273)),0)</f>
        <v>4</v>
      </c>
      <c r="AM273" s="7">
        <f>IF(R273&gt;0,RANK(R273,(N273:P273,Q273:AJ273)),0)</f>
        <v>6</v>
      </c>
      <c r="AN273" s="7">
        <f>IF(S273&gt;0,RANK(S273,(N273:P273,Q273:AJ273)),0)</f>
        <v>5</v>
      </c>
      <c r="AO273" s="7">
        <f>IF(T273&gt;0,RANK(T273,(N273:P273,Q273:AJ273)),0)</f>
        <v>0</v>
      </c>
      <c r="AP273" s="2">
        <f t="shared" si="111"/>
        <v>4.9571879224876072E-3</v>
      </c>
      <c r="AQ273" s="2">
        <f t="shared" si="112"/>
        <v>4.0558810274898601E-3</v>
      </c>
      <c r="AR273" s="2">
        <f t="shared" si="113"/>
        <v>4.5065344749887336E-3</v>
      </c>
      <c r="AS273" s="2">
        <f t="shared" si="114"/>
        <v>0</v>
      </c>
      <c r="AT273" s="2"/>
      <c r="AU273" t="s">
        <v>349</v>
      </c>
      <c r="AV273" t="s">
        <v>1627</v>
      </c>
      <c r="AW273" s="1">
        <v>4</v>
      </c>
      <c r="AY273" s="130">
        <v>8</v>
      </c>
      <c r="AZ273" s="131">
        <v>9</v>
      </c>
      <c r="BA273" s="132">
        <f t="shared" si="115"/>
        <v>8009</v>
      </c>
      <c r="BC273" s="7" t="s">
        <v>532</v>
      </c>
    </row>
    <row r="274" spans="1:55" s="1" customFormat="1" hidden="1" outlineLevel="1" x14ac:dyDescent="0.2">
      <c r="A274" t="s">
        <v>364</v>
      </c>
      <c r="B274" t="s">
        <v>1627</v>
      </c>
      <c r="C274" s="1">
        <f t="shared" si="105"/>
        <v>2199</v>
      </c>
      <c r="D274" s="7">
        <f>RANK(N274,(N274:P274,Q274:AJ274))</f>
        <v>1</v>
      </c>
      <c r="E274" s="7">
        <f>RANK(O274,(N274:P274,Q274:AJ274))</f>
        <v>2</v>
      </c>
      <c r="F274" s="7">
        <f>IF(P274&gt;0,RANK(P274,(N274:P274,Q274:AJ274)),0)</f>
        <v>3</v>
      </c>
      <c r="G274" s="1">
        <f t="shared" si="106"/>
        <v>129</v>
      </c>
      <c r="H274" s="2">
        <f t="shared" si="103"/>
        <v>5.8663028649386086E-2</v>
      </c>
      <c r="I274" s="2"/>
      <c r="J274" s="2">
        <f t="shared" si="107"/>
        <v>0.47567075943610732</v>
      </c>
      <c r="K274" s="2">
        <f t="shared" si="108"/>
        <v>0.41700773078672126</v>
      </c>
      <c r="L274" s="2">
        <f t="shared" si="109"/>
        <v>9.5043201455206908E-2</v>
      </c>
      <c r="M274" s="2">
        <f t="shared" si="110"/>
        <v>1.2278308321964457E-2</v>
      </c>
      <c r="N274" s="1">
        <v>1046</v>
      </c>
      <c r="O274" s="1">
        <v>917</v>
      </c>
      <c r="P274" s="1">
        <v>209</v>
      </c>
      <c r="Q274" s="1">
        <v>13</v>
      </c>
      <c r="R274" s="1">
        <v>2</v>
      </c>
      <c r="S274" s="1">
        <v>3</v>
      </c>
      <c r="T274" s="1">
        <v>2</v>
      </c>
      <c r="U274" s="1">
        <v>1</v>
      </c>
      <c r="X274" s="1">
        <v>3</v>
      </c>
      <c r="Y274" s="1">
        <v>0</v>
      </c>
      <c r="AB274" s="1">
        <v>0</v>
      </c>
      <c r="AD274" s="1">
        <v>1</v>
      </c>
      <c r="AE274" s="1">
        <v>2</v>
      </c>
      <c r="AL274" s="7">
        <f>IF(Q274&gt;0,RANK(Q274,(N274:P274,Q274:AJ274)),0)</f>
        <v>4</v>
      </c>
      <c r="AM274" s="7">
        <f>IF(R274&gt;0,RANK(R274,(N274:P274,Q274:AJ274)),0)</f>
        <v>7</v>
      </c>
      <c r="AN274" s="7">
        <f>IF(S274&gt;0,RANK(S274,(N274:P274,Q274:AJ274)),0)</f>
        <v>5</v>
      </c>
      <c r="AO274" s="7">
        <f>IF(T274&gt;0,RANK(T274,(N274:P274,Q274:AJ274)),0)</f>
        <v>7</v>
      </c>
      <c r="AP274" s="2">
        <f t="shared" si="111"/>
        <v>5.9117780809458849E-3</v>
      </c>
      <c r="AQ274" s="2">
        <f t="shared" si="112"/>
        <v>9.0950432014552066E-4</v>
      </c>
      <c r="AR274" s="2">
        <f t="shared" si="113"/>
        <v>1.364256480218281E-3</v>
      </c>
      <c r="AS274" s="2">
        <f t="shared" si="114"/>
        <v>9.0950432014552066E-4</v>
      </c>
      <c r="AT274" s="2"/>
      <c r="AU274" t="s">
        <v>364</v>
      </c>
      <c r="AV274" t="s">
        <v>1627</v>
      </c>
      <c r="AW274" s="1">
        <v>4</v>
      </c>
      <c r="AY274" s="130">
        <v>8</v>
      </c>
      <c r="AZ274" s="131">
        <v>11</v>
      </c>
      <c r="BA274" s="132">
        <f t="shared" si="115"/>
        <v>8011</v>
      </c>
      <c r="BC274" s="7" t="s">
        <v>532</v>
      </c>
    </row>
    <row r="275" spans="1:55" hidden="1" outlineLevel="1" x14ac:dyDescent="0.2">
      <c r="A275" t="s">
        <v>365</v>
      </c>
      <c r="B275" t="s">
        <v>1627</v>
      </c>
      <c r="C275" s="1">
        <f t="shared" si="105"/>
        <v>121354</v>
      </c>
      <c r="D275" s="7">
        <f>RANK(N275,(N275:P275,Q275:AJ275))</f>
        <v>1</v>
      </c>
      <c r="E275" s="7">
        <f>RANK(O275,(N275:P275,Q275:AJ275))</f>
        <v>2</v>
      </c>
      <c r="F275" s="7">
        <f>IF(P275&gt;0,RANK(P275,(N275:P275,Q275:AJ275)),0)</f>
        <v>3</v>
      </c>
      <c r="G275" s="1">
        <f t="shared" si="106"/>
        <v>21394</v>
      </c>
      <c r="H275" s="2">
        <f t="shared" si="103"/>
        <v>0.176294147700117</v>
      </c>
      <c r="I275" s="2"/>
      <c r="J275" s="2">
        <f t="shared" si="107"/>
        <v>0.52174629596057809</v>
      </c>
      <c r="K275" s="2">
        <f t="shared" si="108"/>
        <v>0.34545214826046111</v>
      </c>
      <c r="L275" s="2">
        <f t="shared" si="109"/>
        <v>5.6364025907675065E-2</v>
      </c>
      <c r="M275" s="2">
        <f t="shared" si="110"/>
        <v>7.6437529871285742E-2</v>
      </c>
      <c r="N275" s="1">
        <v>63316</v>
      </c>
      <c r="O275" s="1">
        <v>41922</v>
      </c>
      <c r="P275" s="1">
        <v>6840</v>
      </c>
      <c r="Q275" s="1">
        <v>6772</v>
      </c>
      <c r="R275" s="1">
        <v>1469</v>
      </c>
      <c r="S275" s="1">
        <v>152</v>
      </c>
      <c r="T275" s="1">
        <v>446</v>
      </c>
      <c r="U275" s="1">
        <v>56</v>
      </c>
      <c r="X275" s="1">
        <v>219</v>
      </c>
      <c r="Y275" s="1">
        <v>11</v>
      </c>
      <c r="AB275" s="1">
        <v>101</v>
      </c>
      <c r="AD275" s="1">
        <v>28</v>
      </c>
      <c r="AE275" s="1">
        <v>22</v>
      </c>
      <c r="AL275" s="7">
        <f>IF(Q275&gt;0,RANK(Q275,(N275:P275,Q275:AJ275)),0)</f>
        <v>4</v>
      </c>
      <c r="AM275" s="7">
        <f>IF(R275&gt;0,RANK(R275,(N275:P275,Q275:AJ275)),0)</f>
        <v>5</v>
      </c>
      <c r="AN275" s="7">
        <f>IF(S275&gt;0,RANK(S275,(N275:P275,Q275:AJ275)),0)</f>
        <v>8</v>
      </c>
      <c r="AO275" s="7">
        <f>IF(T275&gt;0,RANK(T275,(N275:P275,Q275:AJ275)),0)</f>
        <v>6</v>
      </c>
      <c r="AP275" s="2">
        <f t="shared" si="111"/>
        <v>5.5803681790464264E-2</v>
      </c>
      <c r="AQ275" s="2">
        <f t="shared" si="112"/>
        <v>1.2105081002686355E-2</v>
      </c>
      <c r="AR275" s="2">
        <f t="shared" si="113"/>
        <v>1.2525339090594459E-3</v>
      </c>
      <c r="AS275" s="2">
        <f t="shared" si="114"/>
        <v>3.6751981805296899E-3</v>
      </c>
      <c r="AU275" t="s">
        <v>365</v>
      </c>
      <c r="AV275" t="s">
        <v>1627</v>
      </c>
      <c r="AW275">
        <v>2</v>
      </c>
      <c r="AY275" s="130">
        <v>8</v>
      </c>
      <c r="AZ275" s="131">
        <v>13</v>
      </c>
      <c r="BA275" s="132">
        <f t="shared" si="115"/>
        <v>8013</v>
      </c>
      <c r="BC275" s="7" t="s">
        <v>532</v>
      </c>
    </row>
    <row r="276" spans="1:55" hidden="1" outlineLevel="1" x14ac:dyDescent="0.2">
      <c r="A276" t="s">
        <v>2750</v>
      </c>
      <c r="B276" t="s">
        <v>1627</v>
      </c>
      <c r="C276" s="1">
        <f t="shared" si="105"/>
        <v>6515</v>
      </c>
      <c r="D276" s="7">
        <f>RANK(N276,(N276:P276,Q276:AJ276))</f>
        <v>2</v>
      </c>
      <c r="E276" s="7">
        <f>RANK(O276,(N276:P276,Q276:AJ276))</f>
        <v>1</v>
      </c>
      <c r="F276" s="7">
        <f>IF(P276&gt;0,RANK(P276,(N276:P276,Q276:AJ276)),0)</f>
        <v>3</v>
      </c>
      <c r="G276" s="1">
        <f t="shared" si="106"/>
        <v>284</v>
      </c>
      <c r="H276" s="2">
        <f t="shared" si="103"/>
        <v>4.3591711435149658E-2</v>
      </c>
      <c r="I276" s="2"/>
      <c r="J276" s="2">
        <f t="shared" si="107"/>
        <v>0.42486569455103607</v>
      </c>
      <c r="K276" s="2">
        <f t="shared" si="108"/>
        <v>0.46845740598618574</v>
      </c>
      <c r="L276" s="2">
        <f t="shared" si="109"/>
        <v>8.2578664620107448E-2</v>
      </c>
      <c r="M276" s="2">
        <f t="shared" si="110"/>
        <v>2.4098234842670749E-2</v>
      </c>
      <c r="N276" s="1">
        <v>2768</v>
      </c>
      <c r="O276" s="1">
        <v>3052</v>
      </c>
      <c r="P276" s="1">
        <v>538</v>
      </c>
      <c r="Q276" s="1">
        <v>76</v>
      </c>
      <c r="R276" s="1">
        <v>45</v>
      </c>
      <c r="S276" s="1">
        <v>12</v>
      </c>
      <c r="T276" s="1">
        <v>9</v>
      </c>
      <c r="U276" s="1">
        <v>1</v>
      </c>
      <c r="X276" s="1">
        <v>8</v>
      </c>
      <c r="Y276" s="1">
        <v>1</v>
      </c>
      <c r="AB276" s="1">
        <v>1</v>
      </c>
      <c r="AD276" s="1">
        <v>2</v>
      </c>
      <c r="AE276" s="1">
        <v>2</v>
      </c>
      <c r="AL276" s="7">
        <f>IF(Q276&gt;0,RANK(Q276,(N276:P276,Q276:AJ276)),0)</f>
        <v>4</v>
      </c>
      <c r="AM276" s="7">
        <f>IF(R276&gt;0,RANK(R276,(N276:P276,Q276:AJ276)),0)</f>
        <v>5</v>
      </c>
      <c r="AN276" s="7">
        <f>IF(S276&gt;0,RANK(S276,(N276:P276,Q276:AJ276)),0)</f>
        <v>6</v>
      </c>
      <c r="AO276" s="7">
        <f>IF(T276&gt;0,RANK(T276,(N276:P276,Q276:AJ276)),0)</f>
        <v>7</v>
      </c>
      <c r="AP276" s="2">
        <f t="shared" si="111"/>
        <v>1.1665387567152725E-2</v>
      </c>
      <c r="AQ276" s="2">
        <f t="shared" si="112"/>
        <v>6.9071373752877972E-3</v>
      </c>
      <c r="AR276" s="2">
        <f t="shared" si="113"/>
        <v>1.841903300076746E-3</v>
      </c>
      <c r="AS276" s="2">
        <f t="shared" si="114"/>
        <v>1.3814274750575594E-3</v>
      </c>
      <c r="AU276" t="s">
        <v>2750</v>
      </c>
      <c r="AV276" t="s">
        <v>1627</v>
      </c>
      <c r="AW276">
        <v>3</v>
      </c>
      <c r="AY276" s="130">
        <v>8</v>
      </c>
      <c r="AZ276" s="131">
        <v>15</v>
      </c>
      <c r="BA276" s="132">
        <f t="shared" si="115"/>
        <v>8015</v>
      </c>
      <c r="BC276" s="7" t="s">
        <v>532</v>
      </c>
    </row>
    <row r="277" spans="1:55" hidden="1" outlineLevel="1" x14ac:dyDescent="0.2">
      <c r="A277" t="s">
        <v>1190</v>
      </c>
      <c r="B277" t="s">
        <v>1627</v>
      </c>
      <c r="C277" s="1">
        <f t="shared" si="105"/>
        <v>1176</v>
      </c>
      <c r="D277" s="7">
        <f>RANK(N277,(N277:P277,Q277:AJ277))</f>
        <v>2</v>
      </c>
      <c r="E277" s="7">
        <f>RANK(O277,(N277:P277,Q277:AJ277))</f>
        <v>1</v>
      </c>
      <c r="F277" s="7">
        <f>IF(P277&gt;0,RANK(P277,(N277:P277,Q277:AJ277)),0)</f>
        <v>3</v>
      </c>
      <c r="G277" s="1">
        <f t="shared" si="106"/>
        <v>411</v>
      </c>
      <c r="H277" s="2">
        <f t="shared" si="103"/>
        <v>0.34948979591836737</v>
      </c>
      <c r="I277" s="2"/>
      <c r="J277" s="2">
        <f t="shared" si="107"/>
        <v>0.27891156462585032</v>
      </c>
      <c r="K277" s="2">
        <f t="shared" si="108"/>
        <v>0.62840136054421769</v>
      </c>
      <c r="L277" s="2">
        <f t="shared" si="109"/>
        <v>7.7380952380952384E-2</v>
      </c>
      <c r="M277" s="2">
        <f t="shared" si="110"/>
        <v>1.5306122448979609E-2</v>
      </c>
      <c r="N277" s="1">
        <v>328</v>
      </c>
      <c r="O277" s="1">
        <v>739</v>
      </c>
      <c r="P277" s="1">
        <v>91</v>
      </c>
      <c r="Q277" s="1">
        <v>1</v>
      </c>
      <c r="R277" s="1">
        <v>3</v>
      </c>
      <c r="S277" s="1">
        <v>4</v>
      </c>
      <c r="U277" s="1">
        <v>0</v>
      </c>
      <c r="X277" s="1">
        <v>7</v>
      </c>
      <c r="Y277" s="1">
        <v>0</v>
      </c>
      <c r="AB277" s="1">
        <v>0</v>
      </c>
      <c r="AD277" s="1">
        <v>2</v>
      </c>
      <c r="AE277" s="1">
        <v>1</v>
      </c>
      <c r="AL277" s="7">
        <f>IF(Q277&gt;0,RANK(Q277,(N277:P277,Q277:AJ277)),0)</f>
        <v>8</v>
      </c>
      <c r="AM277" s="7">
        <f>IF(R277&gt;0,RANK(R277,(N277:P277,Q277:AJ277)),0)</f>
        <v>6</v>
      </c>
      <c r="AN277" s="7">
        <f>IF(S277&gt;0,RANK(S277,(N277:P277,Q277:AJ277)),0)</f>
        <v>5</v>
      </c>
      <c r="AO277" s="7">
        <f>IF(T277&gt;0,RANK(T277,(N277:P277,Q277:AJ277)),0)</f>
        <v>0</v>
      </c>
      <c r="AP277" s="2">
        <f t="shared" si="111"/>
        <v>8.5034013605442174E-4</v>
      </c>
      <c r="AQ277" s="2">
        <f t="shared" si="112"/>
        <v>2.5510204081632651E-3</v>
      </c>
      <c r="AR277" s="2">
        <f t="shared" si="113"/>
        <v>3.4013605442176869E-3</v>
      </c>
      <c r="AS277" s="2">
        <f t="shared" si="114"/>
        <v>0</v>
      </c>
      <c r="AU277" t="s">
        <v>1190</v>
      </c>
      <c r="AV277" t="s">
        <v>1627</v>
      </c>
      <c r="AW277" s="1">
        <v>4</v>
      </c>
      <c r="AY277" s="130">
        <v>8</v>
      </c>
      <c r="AZ277" s="131">
        <v>17</v>
      </c>
      <c r="BA277" s="132">
        <f t="shared" si="115"/>
        <v>8017</v>
      </c>
      <c r="BC277" s="7" t="s">
        <v>532</v>
      </c>
    </row>
    <row r="278" spans="1:55" hidden="1" outlineLevel="1" x14ac:dyDescent="0.2">
      <c r="A278" t="s">
        <v>1129</v>
      </c>
      <c r="B278" t="s">
        <v>1627</v>
      </c>
      <c r="C278" s="1">
        <f t="shared" si="105"/>
        <v>4160</v>
      </c>
      <c r="D278" s="7">
        <f>RANK(N278,(N278:P278,Q278:AJ278))</f>
        <v>1</v>
      </c>
      <c r="E278" s="7">
        <f>RANK(O278,(N278:P278,Q278:AJ278))</f>
        <v>2</v>
      </c>
      <c r="F278" s="7">
        <f>IF(P278&gt;0,RANK(P278,(N278:P278,Q278:AJ278)),0)</f>
        <v>3</v>
      </c>
      <c r="G278" s="1">
        <f t="shared" si="106"/>
        <v>117</v>
      </c>
      <c r="H278" s="2">
        <f t="shared" si="103"/>
        <v>2.8125000000000001E-2</v>
      </c>
      <c r="I278" s="2"/>
      <c r="J278" s="2">
        <f t="shared" si="107"/>
        <v>0.44783653846153848</v>
      </c>
      <c r="K278" s="2">
        <f t="shared" si="108"/>
        <v>0.41971153846153847</v>
      </c>
      <c r="L278" s="2">
        <f t="shared" si="109"/>
        <v>8.7740384615384609E-2</v>
      </c>
      <c r="M278" s="2">
        <f t="shared" si="110"/>
        <v>4.4711538461538441E-2</v>
      </c>
      <c r="N278" s="1">
        <v>1863</v>
      </c>
      <c r="O278" s="1">
        <v>1746</v>
      </c>
      <c r="P278" s="1">
        <v>365</v>
      </c>
      <c r="Q278" s="1">
        <v>79</v>
      </c>
      <c r="R278" s="1">
        <v>64</v>
      </c>
      <c r="S278" s="1">
        <v>14</v>
      </c>
      <c r="T278" s="1">
        <v>13</v>
      </c>
      <c r="U278" s="1">
        <v>0</v>
      </c>
      <c r="X278" s="1">
        <v>12</v>
      </c>
      <c r="Y278" s="1">
        <v>0</v>
      </c>
      <c r="AB278" s="1">
        <v>3</v>
      </c>
      <c r="AD278" s="1">
        <v>1</v>
      </c>
      <c r="AE278" s="1">
        <v>0</v>
      </c>
      <c r="AL278" s="7">
        <f>IF(Q278&gt;0,RANK(Q278,(N278:P278,Q278:AJ278)),0)</f>
        <v>4</v>
      </c>
      <c r="AM278" s="7">
        <f>IF(R278&gt;0,RANK(R278,(N278:P278,Q278:AJ278)),0)</f>
        <v>5</v>
      </c>
      <c r="AN278" s="7">
        <f>IF(S278&gt;0,RANK(S278,(N278:P278,Q278:AJ278)),0)</f>
        <v>6</v>
      </c>
      <c r="AO278" s="7">
        <f>IF(T278&gt;0,RANK(T278,(N278:P278,Q278:AJ278)),0)</f>
        <v>7</v>
      </c>
      <c r="AP278" s="2">
        <f t="shared" si="111"/>
        <v>1.8990384615384614E-2</v>
      </c>
      <c r="AQ278" s="2">
        <f t="shared" si="112"/>
        <v>1.5384615384615385E-2</v>
      </c>
      <c r="AR278" s="2">
        <f t="shared" si="113"/>
        <v>3.3653846153846156E-3</v>
      </c>
      <c r="AS278" s="2">
        <f t="shared" si="114"/>
        <v>3.1250000000000002E-3</v>
      </c>
      <c r="AU278" t="s">
        <v>1129</v>
      </c>
      <c r="AV278" t="s">
        <v>1627</v>
      </c>
      <c r="AW278">
        <v>2</v>
      </c>
      <c r="AY278" s="130">
        <v>8</v>
      </c>
      <c r="AZ278" s="131">
        <v>19</v>
      </c>
      <c r="BA278" s="132">
        <f t="shared" si="115"/>
        <v>8019</v>
      </c>
      <c r="BC278" s="7" t="s">
        <v>532</v>
      </c>
    </row>
    <row r="279" spans="1:55" hidden="1" outlineLevel="1" x14ac:dyDescent="0.2">
      <c r="A279" t="s">
        <v>3065</v>
      </c>
      <c r="B279" t="s">
        <v>1627</v>
      </c>
      <c r="C279" s="1">
        <f t="shared" si="105"/>
        <v>3186</v>
      </c>
      <c r="D279" s="7">
        <f>RANK(N279,(N279:P279,Q279:AJ279))</f>
        <v>1</v>
      </c>
      <c r="E279" s="7">
        <f>RANK(O279,(N279:P279,Q279:AJ279))</f>
        <v>2</v>
      </c>
      <c r="F279" s="7">
        <f>IF(P279&gt;0,RANK(P279,(N279:P279,Q279:AJ279)),0)</f>
        <v>3</v>
      </c>
      <c r="G279" s="1">
        <f t="shared" si="106"/>
        <v>577</v>
      </c>
      <c r="H279" s="2">
        <f t="shared" si="103"/>
        <v>0.18110483364720653</v>
      </c>
      <c r="I279" s="2"/>
      <c r="J279" s="2">
        <f t="shared" si="107"/>
        <v>0.54174513496547394</v>
      </c>
      <c r="K279" s="2">
        <f t="shared" si="108"/>
        <v>0.36064030131826741</v>
      </c>
      <c r="L279" s="2">
        <f t="shared" si="109"/>
        <v>7.6898932831136219E-2</v>
      </c>
      <c r="M279" s="2">
        <f t="shared" si="110"/>
        <v>2.0715630885122432E-2</v>
      </c>
      <c r="N279" s="1">
        <v>1726</v>
      </c>
      <c r="O279" s="1">
        <v>1149</v>
      </c>
      <c r="P279" s="1">
        <v>245</v>
      </c>
      <c r="Q279" s="1">
        <v>26</v>
      </c>
      <c r="R279" s="1">
        <v>5</v>
      </c>
      <c r="S279" s="1">
        <v>9</v>
      </c>
      <c r="T279" s="1">
        <v>5</v>
      </c>
      <c r="U279" s="1">
        <v>6</v>
      </c>
      <c r="X279" s="1">
        <v>11</v>
      </c>
      <c r="Y279" s="1">
        <v>0</v>
      </c>
      <c r="AB279" s="1">
        <v>2</v>
      </c>
      <c r="AD279" s="1">
        <v>1</v>
      </c>
      <c r="AE279" s="1">
        <v>1</v>
      </c>
      <c r="AL279" s="7">
        <f>IF(Q279&gt;0,RANK(Q279,(N279:P279,Q279:AJ279)),0)</f>
        <v>4</v>
      </c>
      <c r="AM279" s="7">
        <f>IF(R279&gt;0,RANK(R279,(N279:P279,Q279:AJ279)),0)</f>
        <v>8</v>
      </c>
      <c r="AN279" s="7">
        <f>IF(S279&gt;0,RANK(S279,(N279:P279,Q279:AJ279)),0)</f>
        <v>6</v>
      </c>
      <c r="AO279" s="7">
        <f>IF(T279&gt;0,RANK(T279,(N279:P279,Q279:AJ279)),0)</f>
        <v>8</v>
      </c>
      <c r="AP279" s="2">
        <f t="shared" si="111"/>
        <v>8.1607030759573134E-3</v>
      </c>
      <c r="AQ279" s="2">
        <f t="shared" si="112"/>
        <v>1.5693659761456371E-3</v>
      </c>
      <c r="AR279" s="2">
        <f t="shared" si="113"/>
        <v>2.8248587570621469E-3</v>
      </c>
      <c r="AS279" s="2">
        <f t="shared" si="114"/>
        <v>1.5693659761456371E-3</v>
      </c>
      <c r="AU279" t="s">
        <v>3065</v>
      </c>
      <c r="AV279" t="s">
        <v>1627</v>
      </c>
      <c r="AW279">
        <v>3</v>
      </c>
      <c r="AY279" s="130">
        <v>8</v>
      </c>
      <c r="AZ279" s="131">
        <v>21</v>
      </c>
      <c r="BA279" s="132">
        <f t="shared" si="115"/>
        <v>8021</v>
      </c>
      <c r="BC279" s="7" t="s">
        <v>532</v>
      </c>
    </row>
    <row r="280" spans="1:55" hidden="1" outlineLevel="1" x14ac:dyDescent="0.2">
      <c r="A280" t="s">
        <v>3198</v>
      </c>
      <c r="B280" t="s">
        <v>1627</v>
      </c>
      <c r="C280" s="1">
        <f t="shared" si="105"/>
        <v>1641</v>
      </c>
      <c r="D280" s="7">
        <f>RANK(N280,(N280:P280,Q280:AJ280))</f>
        <v>1</v>
      </c>
      <c r="E280" s="7">
        <f>RANK(O280,(N280:P280,Q280:AJ280))</f>
        <v>2</v>
      </c>
      <c r="F280" s="7">
        <f>IF(P280&gt;0,RANK(P280,(N280:P280,Q280:AJ280)),0)</f>
        <v>3</v>
      </c>
      <c r="G280" s="1">
        <f t="shared" si="106"/>
        <v>835</v>
      </c>
      <c r="H280" s="2">
        <f t="shared" si="103"/>
        <v>0.50883607556368071</v>
      </c>
      <c r="I280" s="2"/>
      <c r="J280" s="2">
        <f t="shared" si="107"/>
        <v>0.71176112126751978</v>
      </c>
      <c r="K280" s="2">
        <f t="shared" si="108"/>
        <v>0.20292504570383912</v>
      </c>
      <c r="L280" s="2">
        <f t="shared" si="109"/>
        <v>6.8251066422912857E-2</v>
      </c>
      <c r="M280" s="2">
        <f t="shared" si="110"/>
        <v>1.7062766605728238E-2</v>
      </c>
      <c r="N280" s="1">
        <v>1168</v>
      </c>
      <c r="O280" s="1">
        <v>333</v>
      </c>
      <c r="P280" s="1">
        <v>112</v>
      </c>
      <c r="Q280" s="1">
        <v>21</v>
      </c>
      <c r="R280" s="1">
        <v>5</v>
      </c>
      <c r="U280" s="1">
        <v>1</v>
      </c>
      <c r="X280" s="1">
        <v>0</v>
      </c>
      <c r="Y280" s="1">
        <v>0</v>
      </c>
      <c r="AB280" s="1">
        <v>0</v>
      </c>
      <c r="AD280" s="1">
        <v>0</v>
      </c>
      <c r="AE280" s="1">
        <v>1</v>
      </c>
      <c r="AL280" s="7">
        <f>IF(Q280&gt;0,RANK(Q280,(N280:P280,Q280:AJ280)),0)</f>
        <v>4</v>
      </c>
      <c r="AM280" s="7">
        <f>IF(R280&gt;0,RANK(R280,(N280:P280,Q280:AJ280)),0)</f>
        <v>5</v>
      </c>
      <c r="AN280" s="7">
        <f>IF(S280&gt;0,RANK(S280,(N280:P280,Q280:AJ280)),0)</f>
        <v>0</v>
      </c>
      <c r="AO280" s="7">
        <f>IF(T280&gt;0,RANK(T280,(N280:P280,Q280:AJ280)),0)</f>
        <v>0</v>
      </c>
      <c r="AP280" s="2">
        <f t="shared" si="111"/>
        <v>1.2797074954296161E-2</v>
      </c>
      <c r="AQ280" s="2">
        <f t="shared" si="112"/>
        <v>3.0469226081657527E-3</v>
      </c>
      <c r="AR280" s="2">
        <f t="shared" si="113"/>
        <v>0</v>
      </c>
      <c r="AS280" s="2">
        <f t="shared" si="114"/>
        <v>0</v>
      </c>
      <c r="AU280" t="s">
        <v>3198</v>
      </c>
      <c r="AV280" t="s">
        <v>1627</v>
      </c>
      <c r="AW280">
        <v>3</v>
      </c>
      <c r="AY280" s="130">
        <v>8</v>
      </c>
      <c r="AZ280" s="131">
        <v>23</v>
      </c>
      <c r="BA280" s="132">
        <f t="shared" si="115"/>
        <v>8023</v>
      </c>
      <c r="BC280" s="7" t="s">
        <v>532</v>
      </c>
    </row>
    <row r="281" spans="1:55" hidden="1" outlineLevel="1" x14ac:dyDescent="0.2">
      <c r="A281" t="s">
        <v>2832</v>
      </c>
      <c r="B281" t="s">
        <v>1627</v>
      </c>
      <c r="C281" s="1">
        <f t="shared" si="105"/>
        <v>1371</v>
      </c>
      <c r="D281" s="7">
        <f>RANK(N281,(N281:P281,Q281:AJ281))</f>
        <v>2</v>
      </c>
      <c r="E281" s="7">
        <f>RANK(O281,(N281:P281,Q281:AJ281))</f>
        <v>1</v>
      </c>
      <c r="F281" s="7">
        <f>IF(P281&gt;0,RANK(P281,(N281:P281,Q281:AJ281)),0)</f>
        <v>3</v>
      </c>
      <c r="G281" s="1">
        <f t="shared" si="106"/>
        <v>121</v>
      </c>
      <c r="H281" s="2">
        <f t="shared" si="103"/>
        <v>8.8256746900072944E-2</v>
      </c>
      <c r="I281" s="2"/>
      <c r="J281" s="2">
        <f t="shared" si="107"/>
        <v>0.40773158278628741</v>
      </c>
      <c r="K281" s="2">
        <f t="shared" si="108"/>
        <v>0.49598832968636031</v>
      </c>
      <c r="L281" s="2">
        <f t="shared" si="109"/>
        <v>8.3150984682713341E-2</v>
      </c>
      <c r="M281" s="2">
        <f t="shared" si="110"/>
        <v>1.3129102844638946E-2</v>
      </c>
      <c r="N281" s="1">
        <v>559</v>
      </c>
      <c r="O281" s="1">
        <v>680</v>
      </c>
      <c r="P281" s="1">
        <v>114</v>
      </c>
      <c r="Q281" s="1">
        <v>3</v>
      </c>
      <c r="R281" s="1">
        <v>8</v>
      </c>
      <c r="S281" s="1">
        <v>1</v>
      </c>
      <c r="T281" s="1">
        <v>1</v>
      </c>
      <c r="U281" s="1">
        <v>1</v>
      </c>
      <c r="X281" s="1">
        <v>0</v>
      </c>
      <c r="Y281" s="1">
        <v>1</v>
      </c>
      <c r="AB281" s="1">
        <v>0</v>
      </c>
      <c r="AD281" s="1">
        <v>2</v>
      </c>
      <c r="AE281" s="1">
        <v>1</v>
      </c>
      <c r="AL281" s="7">
        <f>IF(Q281&gt;0,RANK(Q281,(N281:P281,Q281:AJ281)),0)</f>
        <v>5</v>
      </c>
      <c r="AM281" s="7">
        <f>IF(R281&gt;0,RANK(R281,(N281:P281,Q281:AJ281)),0)</f>
        <v>4</v>
      </c>
      <c r="AN281" s="7">
        <f>IF(S281&gt;0,RANK(S281,(N281:P281,Q281:AJ281)),0)</f>
        <v>7</v>
      </c>
      <c r="AO281" s="7">
        <f>IF(T281&gt;0,RANK(T281,(N281:P281,Q281:AJ281)),0)</f>
        <v>7</v>
      </c>
      <c r="AP281" s="2">
        <f t="shared" si="111"/>
        <v>2.1881838074398249E-3</v>
      </c>
      <c r="AQ281" s="2">
        <f t="shared" si="112"/>
        <v>5.8351568198395333E-3</v>
      </c>
      <c r="AR281" s="2">
        <f t="shared" si="113"/>
        <v>7.2939460247994166E-4</v>
      </c>
      <c r="AS281" s="2">
        <f t="shared" si="114"/>
        <v>7.2939460247994166E-4</v>
      </c>
      <c r="AU281" t="s">
        <v>2832</v>
      </c>
      <c r="AV281" t="s">
        <v>1627</v>
      </c>
      <c r="AW281">
        <v>4</v>
      </c>
      <c r="AY281" s="130">
        <v>8</v>
      </c>
      <c r="AZ281" s="131">
        <v>25</v>
      </c>
      <c r="BA281" s="132">
        <f t="shared" si="115"/>
        <v>8025</v>
      </c>
      <c r="BC281" s="7" t="s">
        <v>532</v>
      </c>
    </row>
    <row r="282" spans="1:55" hidden="1" outlineLevel="1" x14ac:dyDescent="0.2">
      <c r="A282" t="s">
        <v>451</v>
      </c>
      <c r="B282" t="s">
        <v>1627</v>
      </c>
      <c r="C282" s="1">
        <f t="shared" si="105"/>
        <v>1562</v>
      </c>
      <c r="D282" s="7">
        <f>RANK(N282,(N282:P282,Q282:AJ282))</f>
        <v>2</v>
      </c>
      <c r="E282" s="7">
        <f>RANK(O282,(N282:P282,Q282:AJ282))</f>
        <v>1</v>
      </c>
      <c r="F282" s="7">
        <f>IF(P282&gt;0,RANK(P282,(N282:P282,Q282:AJ282)),0)</f>
        <v>3</v>
      </c>
      <c r="G282" s="1">
        <f t="shared" si="106"/>
        <v>508</v>
      </c>
      <c r="H282" s="2">
        <f t="shared" si="103"/>
        <v>0.32522407170294493</v>
      </c>
      <c r="I282" s="2"/>
      <c r="J282" s="2">
        <f t="shared" si="107"/>
        <v>0.26376440460947503</v>
      </c>
      <c r="K282" s="2">
        <f t="shared" si="108"/>
        <v>0.58898847631242002</v>
      </c>
      <c r="L282" s="2">
        <f t="shared" si="109"/>
        <v>0.10499359795134443</v>
      </c>
      <c r="M282" s="2">
        <f t="shared" si="110"/>
        <v>4.2253521126760521E-2</v>
      </c>
      <c r="N282" s="1">
        <v>412</v>
      </c>
      <c r="O282" s="1">
        <v>920</v>
      </c>
      <c r="P282" s="1">
        <v>164</v>
      </c>
      <c r="Q282" s="1">
        <v>25</v>
      </c>
      <c r="R282" s="1">
        <v>15</v>
      </c>
      <c r="S282" s="1">
        <v>20</v>
      </c>
      <c r="T282" s="1">
        <v>3</v>
      </c>
      <c r="U282" s="1">
        <v>0</v>
      </c>
      <c r="X282" s="1">
        <v>3</v>
      </c>
      <c r="Y282" s="1">
        <v>0</v>
      </c>
      <c r="AB282" s="1">
        <v>0</v>
      </c>
      <c r="AD282" s="1">
        <v>0</v>
      </c>
      <c r="AE282" s="1">
        <v>0</v>
      </c>
      <c r="AL282" s="7">
        <f>IF(Q282&gt;0,RANK(Q282,(N282:P282,Q282:AJ282)),0)</f>
        <v>4</v>
      </c>
      <c r="AM282" s="7">
        <f>IF(R282&gt;0,RANK(R282,(N282:P282,Q282:AJ282)),0)</f>
        <v>6</v>
      </c>
      <c r="AN282" s="7">
        <f>IF(S282&gt;0,RANK(S282,(N282:P282,Q282:AJ282)),0)</f>
        <v>5</v>
      </c>
      <c r="AO282" s="7">
        <f>IF(T282&gt;0,RANK(T282,(N282:P282,Q282:AJ282)),0)</f>
        <v>7</v>
      </c>
      <c r="AP282" s="2">
        <f t="shared" si="111"/>
        <v>1.6005121638924456E-2</v>
      </c>
      <c r="AQ282" s="2">
        <f t="shared" si="112"/>
        <v>9.6030729833546727E-3</v>
      </c>
      <c r="AR282" s="2">
        <f t="shared" si="113"/>
        <v>1.2804097311139564E-2</v>
      </c>
      <c r="AS282" s="2">
        <f t="shared" si="114"/>
        <v>1.9206145966709346E-3</v>
      </c>
      <c r="AU282" t="s">
        <v>451</v>
      </c>
      <c r="AV282" t="s">
        <v>1627</v>
      </c>
      <c r="AW282">
        <v>3</v>
      </c>
      <c r="AY282" s="130">
        <v>8</v>
      </c>
      <c r="AZ282" s="131">
        <v>27</v>
      </c>
      <c r="BA282" s="132">
        <f t="shared" si="115"/>
        <v>8027</v>
      </c>
      <c r="BC282" s="7" t="s">
        <v>532</v>
      </c>
    </row>
    <row r="283" spans="1:55" hidden="1" outlineLevel="1" x14ac:dyDescent="0.2">
      <c r="A283" t="s">
        <v>452</v>
      </c>
      <c r="B283" t="s">
        <v>1627</v>
      </c>
      <c r="C283" s="1">
        <f t="shared" si="105"/>
        <v>11100</v>
      </c>
      <c r="D283" s="7">
        <f>RANK(N283,(N283:P283,Q283:AJ283))</f>
        <v>2</v>
      </c>
      <c r="E283" s="7">
        <f>RANK(O283,(N283:P283,Q283:AJ283))</f>
        <v>1</v>
      </c>
      <c r="F283" s="7">
        <f>IF(P283&gt;0,RANK(P283,(N283:P283,Q283:AJ283)),0)</f>
        <v>3</v>
      </c>
      <c r="G283" s="1">
        <f t="shared" si="106"/>
        <v>2463</v>
      </c>
      <c r="H283" s="2">
        <f t="shared" si="103"/>
        <v>0.2218918918918919</v>
      </c>
      <c r="I283" s="2"/>
      <c r="J283" s="2">
        <f t="shared" si="107"/>
        <v>0.32288288288288286</v>
      </c>
      <c r="K283" s="2">
        <f t="shared" si="108"/>
        <v>0.54477477477477476</v>
      </c>
      <c r="L283" s="2">
        <f t="shared" si="109"/>
        <v>9.5495495495495492E-2</v>
      </c>
      <c r="M283" s="2">
        <f t="shared" si="110"/>
        <v>3.6846846846846831E-2</v>
      </c>
      <c r="N283" s="1">
        <v>3584</v>
      </c>
      <c r="O283" s="1">
        <v>6047</v>
      </c>
      <c r="P283" s="1">
        <v>1060</v>
      </c>
      <c r="Q283" s="1">
        <v>237</v>
      </c>
      <c r="R283" s="1">
        <v>79</v>
      </c>
      <c r="S283" s="1">
        <v>46</v>
      </c>
      <c r="T283" s="1">
        <v>7</v>
      </c>
      <c r="U283" s="1">
        <v>4</v>
      </c>
      <c r="X283" s="1">
        <v>24</v>
      </c>
      <c r="Y283" s="1">
        <v>0</v>
      </c>
      <c r="AB283" s="1">
        <v>4</v>
      </c>
      <c r="AD283" s="1">
        <v>4</v>
      </c>
      <c r="AE283" s="1">
        <v>4</v>
      </c>
      <c r="AL283" s="7">
        <f>IF(Q283&gt;0,RANK(Q283,(N283:P283,Q283:AJ283)),0)</f>
        <v>4</v>
      </c>
      <c r="AM283" s="7">
        <f>IF(R283&gt;0,RANK(R283,(N283:P283,Q283:AJ283)),0)</f>
        <v>5</v>
      </c>
      <c r="AN283" s="7">
        <f>IF(S283&gt;0,RANK(S283,(N283:P283,Q283:AJ283)),0)</f>
        <v>6</v>
      </c>
      <c r="AO283" s="7">
        <f>IF(T283&gt;0,RANK(T283,(N283:P283,Q283:AJ283)),0)</f>
        <v>8</v>
      </c>
      <c r="AP283" s="2">
        <f t="shared" si="111"/>
        <v>2.1351351351351352E-2</v>
      </c>
      <c r="AQ283" s="2">
        <f t="shared" si="112"/>
        <v>7.1171171171171173E-3</v>
      </c>
      <c r="AR283" s="2">
        <f t="shared" si="113"/>
        <v>4.1441441441441443E-3</v>
      </c>
      <c r="AS283" s="2">
        <f t="shared" si="114"/>
        <v>6.3063063063063059E-4</v>
      </c>
      <c r="AU283" t="s">
        <v>452</v>
      </c>
      <c r="AV283" t="s">
        <v>1627</v>
      </c>
      <c r="AW283">
        <v>3</v>
      </c>
      <c r="AY283" s="130">
        <v>8</v>
      </c>
      <c r="AZ283" s="131">
        <v>29</v>
      </c>
      <c r="BA283" s="132">
        <f t="shared" si="115"/>
        <v>8029</v>
      </c>
      <c r="BC283" s="7" t="s">
        <v>532</v>
      </c>
    </row>
    <row r="284" spans="1:55" hidden="1" outlineLevel="1" x14ac:dyDescent="0.2">
      <c r="A284" t="s">
        <v>2973</v>
      </c>
      <c r="B284" t="s">
        <v>1627</v>
      </c>
      <c r="C284" s="1">
        <f t="shared" si="105"/>
        <v>194814</v>
      </c>
      <c r="D284" s="7">
        <f>RANK(N284,(N284:P284,Q284:AJ284))</f>
        <v>1</v>
      </c>
      <c r="E284" s="7">
        <f>RANK(O284,(N284:P284,Q284:AJ284))</f>
        <v>2</v>
      </c>
      <c r="F284" s="7">
        <f>IF(P284&gt;0,RANK(P284,(N284:P284,Q284:AJ284)),0)</f>
        <v>3</v>
      </c>
      <c r="G284" s="1">
        <f t="shared" si="106"/>
        <v>61783</v>
      </c>
      <c r="H284" s="2">
        <f t="shared" si="103"/>
        <v>0.3171383986777131</v>
      </c>
      <c r="I284" s="2"/>
      <c r="J284" s="2">
        <f t="shared" si="107"/>
        <v>0.61757368566940773</v>
      </c>
      <c r="K284" s="2">
        <f t="shared" si="108"/>
        <v>0.30043528699169464</v>
      </c>
      <c r="L284" s="2">
        <f t="shared" si="109"/>
        <v>4.5053230260658883E-2</v>
      </c>
      <c r="M284" s="2">
        <f t="shared" si="110"/>
        <v>3.6937797078238743E-2</v>
      </c>
      <c r="N284" s="1">
        <v>120312</v>
      </c>
      <c r="O284" s="1">
        <v>58529</v>
      </c>
      <c r="P284" s="1">
        <v>8777</v>
      </c>
      <c r="Q284" s="1">
        <v>3423</v>
      </c>
      <c r="R284" s="1">
        <v>2117</v>
      </c>
      <c r="S284" s="1">
        <v>311</v>
      </c>
      <c r="T284" s="1">
        <v>366</v>
      </c>
      <c r="U284" s="1">
        <v>96</v>
      </c>
      <c r="X284" s="1">
        <v>453</v>
      </c>
      <c r="Y284" s="1">
        <v>92</v>
      </c>
      <c r="AB284" s="1">
        <v>154</v>
      </c>
      <c r="AD284" s="1">
        <v>87</v>
      </c>
      <c r="AE284" s="1">
        <v>97</v>
      </c>
      <c r="AL284" s="7">
        <f>IF(Q284&gt;0,RANK(Q284,(N284:P284,Q284:AJ284)),0)</f>
        <v>4</v>
      </c>
      <c r="AM284" s="7">
        <f>IF(R284&gt;0,RANK(R284,(N284:P284,Q284:AJ284)),0)</f>
        <v>5</v>
      </c>
      <c r="AN284" s="7">
        <f>IF(S284&gt;0,RANK(S284,(N284:P284,Q284:AJ284)),0)</f>
        <v>8</v>
      </c>
      <c r="AO284" s="7">
        <f>IF(T284&gt;0,RANK(T284,(N284:P284,Q284:AJ284)),0)</f>
        <v>7</v>
      </c>
      <c r="AP284" s="2">
        <f t="shared" si="111"/>
        <v>1.757060580861745E-2</v>
      </c>
      <c r="AQ284" s="2">
        <f t="shared" si="112"/>
        <v>1.086677548841459E-2</v>
      </c>
      <c r="AR284" s="2">
        <f t="shared" si="113"/>
        <v>1.5963945096348312E-3</v>
      </c>
      <c r="AS284" s="2">
        <f t="shared" si="114"/>
        <v>1.8787150820782901E-3</v>
      </c>
      <c r="AU284" t="s">
        <v>2973</v>
      </c>
      <c r="AV284" t="s">
        <v>1627</v>
      </c>
      <c r="AW284">
        <v>1</v>
      </c>
      <c r="AY284" s="130">
        <v>8</v>
      </c>
      <c r="AZ284" s="131">
        <v>31</v>
      </c>
      <c r="BA284" s="132">
        <f t="shared" si="115"/>
        <v>8031</v>
      </c>
      <c r="BC284" s="7" t="s">
        <v>532</v>
      </c>
    </row>
    <row r="285" spans="1:55" hidden="1" outlineLevel="1" x14ac:dyDescent="0.2">
      <c r="A285" t="s">
        <v>2974</v>
      </c>
      <c r="B285" t="s">
        <v>1627</v>
      </c>
      <c r="C285" s="1">
        <f t="shared" si="105"/>
        <v>807</v>
      </c>
      <c r="D285" s="7">
        <f>RANK(N285,(N285:P285,Q285:AJ285))</f>
        <v>2</v>
      </c>
      <c r="E285" s="7">
        <f>RANK(O285,(N285:P285,Q285:AJ285))</f>
        <v>1</v>
      </c>
      <c r="F285" s="7">
        <f>IF(P285&gt;0,RANK(P285,(N285:P285,Q285:AJ285)),0)</f>
        <v>3</v>
      </c>
      <c r="G285" s="1">
        <f t="shared" si="106"/>
        <v>141</v>
      </c>
      <c r="H285" s="2">
        <f t="shared" si="103"/>
        <v>0.17472118959107807</v>
      </c>
      <c r="I285" s="2"/>
      <c r="J285" s="2">
        <f t="shared" si="107"/>
        <v>0.34200743494423791</v>
      </c>
      <c r="K285" s="2">
        <f t="shared" si="108"/>
        <v>0.51672862453531598</v>
      </c>
      <c r="L285" s="2">
        <f t="shared" si="109"/>
        <v>0.11771995043370508</v>
      </c>
      <c r="M285" s="2">
        <f t="shared" si="110"/>
        <v>2.3543990086741032E-2</v>
      </c>
      <c r="N285" s="1">
        <v>276</v>
      </c>
      <c r="O285" s="1">
        <v>417</v>
      </c>
      <c r="P285" s="1">
        <v>95</v>
      </c>
      <c r="Q285" s="1">
        <v>12</v>
      </c>
      <c r="R285" s="1">
        <v>6</v>
      </c>
      <c r="T285" s="1">
        <v>1</v>
      </c>
      <c r="U285" s="1">
        <v>0</v>
      </c>
      <c r="X285" s="1">
        <v>0</v>
      </c>
      <c r="Y285" s="1">
        <v>0</v>
      </c>
      <c r="AB285" s="1">
        <v>0</v>
      </c>
      <c r="AD285" s="1">
        <v>0</v>
      </c>
      <c r="AE285" s="1">
        <v>0</v>
      </c>
      <c r="AL285" s="7">
        <f>IF(Q285&gt;0,RANK(Q285,(N285:P285,Q285:AJ285)),0)</f>
        <v>4</v>
      </c>
      <c r="AM285" s="7">
        <f>IF(R285&gt;0,RANK(R285,(N285:P285,Q285:AJ285)),0)</f>
        <v>5</v>
      </c>
      <c r="AN285" s="7">
        <f>IF(S285&gt;0,RANK(S285,(N285:P285,Q285:AJ285)),0)</f>
        <v>0</v>
      </c>
      <c r="AO285" s="7">
        <f>IF(T285&gt;0,RANK(T285,(N285:P285,Q285:AJ285)),0)</f>
        <v>6</v>
      </c>
      <c r="AP285" s="2">
        <f t="shared" si="111"/>
        <v>1.4869888475836431E-2</v>
      </c>
      <c r="AQ285" s="2">
        <f t="shared" si="112"/>
        <v>7.4349442379182153E-3</v>
      </c>
      <c r="AR285" s="2">
        <f t="shared" si="113"/>
        <v>0</v>
      </c>
      <c r="AS285" s="2">
        <f t="shared" si="114"/>
        <v>1.2391573729863693E-3</v>
      </c>
      <c r="AU285" t="s">
        <v>2974</v>
      </c>
      <c r="AV285" t="s">
        <v>1627</v>
      </c>
      <c r="AW285">
        <v>3</v>
      </c>
      <c r="AY285" s="130">
        <v>8</v>
      </c>
      <c r="AZ285" s="131">
        <v>33</v>
      </c>
      <c r="BA285" s="132">
        <f t="shared" si="115"/>
        <v>8033</v>
      </c>
      <c r="BC285" s="7" t="s">
        <v>532</v>
      </c>
    </row>
    <row r="286" spans="1:55" hidden="1" outlineLevel="1" x14ac:dyDescent="0.2">
      <c r="A286" t="s">
        <v>3274</v>
      </c>
      <c r="B286" t="s">
        <v>1627</v>
      </c>
      <c r="C286" s="1">
        <f t="shared" si="105"/>
        <v>51975</v>
      </c>
      <c r="D286" s="7">
        <f>RANK(N286,(N286:P286,Q286:AJ286))</f>
        <v>2</v>
      </c>
      <c r="E286" s="7">
        <f>RANK(O286,(N286:P286,Q286:AJ286))</f>
        <v>1</v>
      </c>
      <c r="F286" s="7">
        <f>IF(P286&gt;0,RANK(P286,(N286:P286,Q286:AJ286)),0)</f>
        <v>3</v>
      </c>
      <c r="G286" s="1">
        <f t="shared" si="106"/>
        <v>15888</v>
      </c>
      <c r="H286" s="2">
        <f t="shared" si="103"/>
        <v>0.30568542568542567</v>
      </c>
      <c r="I286" s="2"/>
      <c r="J286" s="2">
        <f t="shared" si="107"/>
        <v>0.31230399230399231</v>
      </c>
      <c r="K286" s="2">
        <f t="shared" si="108"/>
        <v>0.61798941798941798</v>
      </c>
      <c r="L286" s="2">
        <f t="shared" si="109"/>
        <v>5.1216931216931216E-2</v>
      </c>
      <c r="M286" s="2">
        <f t="shared" si="110"/>
        <v>1.84896584896585E-2</v>
      </c>
      <c r="N286" s="1">
        <v>16232</v>
      </c>
      <c r="O286" s="1">
        <v>32120</v>
      </c>
      <c r="P286" s="1">
        <v>2662</v>
      </c>
      <c r="Q286" s="1">
        <v>415</v>
      </c>
      <c r="R286" s="1">
        <v>315</v>
      </c>
      <c r="S286" s="1">
        <v>67</v>
      </c>
      <c r="T286" s="1">
        <v>54</v>
      </c>
      <c r="U286" s="1">
        <v>10</v>
      </c>
      <c r="X286" s="1">
        <v>66</v>
      </c>
      <c r="Y286" s="1">
        <v>6</v>
      </c>
      <c r="AB286" s="1">
        <v>9</v>
      </c>
      <c r="AD286" s="1">
        <v>12</v>
      </c>
      <c r="AE286" s="1">
        <v>7</v>
      </c>
      <c r="AL286" s="7">
        <f>IF(Q286&gt;0,RANK(Q286,(N286:P286,Q286:AJ286)),0)</f>
        <v>4</v>
      </c>
      <c r="AM286" s="7">
        <f>IF(R286&gt;0,RANK(R286,(N286:P286,Q286:AJ286)),0)</f>
        <v>5</v>
      </c>
      <c r="AN286" s="7">
        <f>IF(S286&gt;0,RANK(S286,(N286:P286,Q286:AJ286)),0)</f>
        <v>6</v>
      </c>
      <c r="AO286" s="7">
        <f>IF(T286&gt;0,RANK(T286,(N286:P286,Q286:AJ286)),0)</f>
        <v>8</v>
      </c>
      <c r="AP286" s="2">
        <f t="shared" si="111"/>
        <v>7.9846079846079849E-3</v>
      </c>
      <c r="AQ286" s="2">
        <f t="shared" si="112"/>
        <v>6.0606060606060606E-3</v>
      </c>
      <c r="AR286" s="2">
        <f t="shared" si="113"/>
        <v>1.2890812890812892E-3</v>
      </c>
      <c r="AS286" s="2">
        <f t="shared" si="114"/>
        <v>1.038961038961039E-3</v>
      </c>
      <c r="AU286" t="s">
        <v>3274</v>
      </c>
      <c r="AV286" t="s">
        <v>1627</v>
      </c>
      <c r="AY286" s="130">
        <v>8</v>
      </c>
      <c r="AZ286" s="131">
        <v>35</v>
      </c>
      <c r="BA286" s="132">
        <f t="shared" si="115"/>
        <v>8035</v>
      </c>
      <c r="BC286" s="7" t="s">
        <v>532</v>
      </c>
    </row>
    <row r="287" spans="1:55" hidden="1" outlineLevel="1" x14ac:dyDescent="0.2">
      <c r="A287" t="s">
        <v>3275</v>
      </c>
      <c r="B287" t="s">
        <v>1627</v>
      </c>
      <c r="C287" s="1">
        <f t="shared" si="105"/>
        <v>11341</v>
      </c>
      <c r="D287" s="7">
        <f>RANK(N287,(N287:P287,Q287:AJ287))</f>
        <v>1</v>
      </c>
      <c r="E287" s="7">
        <f>RANK(O287,(N287:P287,Q287:AJ287))</f>
        <v>2</v>
      </c>
      <c r="F287" s="7">
        <f>IF(P287&gt;0,RANK(P287,(N287:P287,Q287:AJ287)),0)</f>
        <v>3</v>
      </c>
      <c r="G287" s="1">
        <f t="shared" si="106"/>
        <v>457</v>
      </c>
      <c r="H287" s="2">
        <f t="shared" si="103"/>
        <v>4.0296270170178998E-2</v>
      </c>
      <c r="I287" s="2"/>
      <c r="J287" s="2">
        <f t="shared" si="107"/>
        <v>0.44916674014637159</v>
      </c>
      <c r="K287" s="2">
        <f t="shared" si="108"/>
        <v>0.40887046997619259</v>
      </c>
      <c r="L287" s="2">
        <f t="shared" si="109"/>
        <v>0.1051935455427211</v>
      </c>
      <c r="M287" s="2">
        <f t="shared" si="110"/>
        <v>3.6769244334714721E-2</v>
      </c>
      <c r="N287" s="1">
        <v>5094</v>
      </c>
      <c r="O287" s="1">
        <v>4637</v>
      </c>
      <c r="P287" s="1">
        <v>1193</v>
      </c>
      <c r="Q287" s="1">
        <v>263</v>
      </c>
      <c r="R287" s="1">
        <v>100</v>
      </c>
      <c r="S287" s="1">
        <v>5</v>
      </c>
      <c r="T287" s="1">
        <v>29</v>
      </c>
      <c r="U287" s="1">
        <v>8</v>
      </c>
      <c r="X287" s="1">
        <v>6</v>
      </c>
      <c r="Y287" s="1">
        <v>0</v>
      </c>
      <c r="AB287" s="1">
        <v>5</v>
      </c>
      <c r="AD287" s="1">
        <v>1</v>
      </c>
      <c r="AE287" s="1">
        <v>0</v>
      </c>
      <c r="AL287" s="7">
        <f>IF(Q287&gt;0,RANK(Q287,(N287:P287,Q287:AJ287)),0)</f>
        <v>4</v>
      </c>
      <c r="AM287" s="7">
        <f>IF(R287&gt;0,RANK(R287,(N287:P287,Q287:AJ287)),0)</f>
        <v>5</v>
      </c>
      <c r="AN287" s="7">
        <f>IF(S287&gt;0,RANK(S287,(N287:P287,Q287:AJ287)),0)</f>
        <v>9</v>
      </c>
      <c r="AO287" s="7">
        <f>IF(T287&gt;0,RANK(T287,(N287:P287,Q287:AJ287)),0)</f>
        <v>6</v>
      </c>
      <c r="AP287" s="2">
        <f t="shared" si="111"/>
        <v>2.3190194868177409E-2</v>
      </c>
      <c r="AQ287" s="2">
        <f t="shared" si="112"/>
        <v>8.8175645886606115E-3</v>
      </c>
      <c r="AR287" s="2">
        <f t="shared" si="113"/>
        <v>4.4087822943303059E-4</v>
      </c>
      <c r="AS287" s="2">
        <f t="shared" si="114"/>
        <v>2.5570937307115775E-3</v>
      </c>
      <c r="AU287" t="s">
        <v>3275</v>
      </c>
      <c r="AV287" t="s">
        <v>1627</v>
      </c>
      <c r="AW287">
        <v>3</v>
      </c>
      <c r="AY287" s="130">
        <v>8</v>
      </c>
      <c r="AZ287" s="131">
        <v>37</v>
      </c>
      <c r="BA287" s="132">
        <f t="shared" si="115"/>
        <v>8037</v>
      </c>
      <c r="BC287" s="7" t="s">
        <v>532</v>
      </c>
    </row>
    <row r="288" spans="1:55" hidden="1" outlineLevel="1" x14ac:dyDescent="0.2">
      <c r="A288" t="s">
        <v>445</v>
      </c>
      <c r="B288" t="s">
        <v>1627</v>
      </c>
      <c r="C288" s="1">
        <f>SUM(N288:AJ288)</f>
        <v>173441</v>
      </c>
      <c r="D288" s="7">
        <f>RANK(N288,(N288:P288,Q288:AJ288))</f>
        <v>2</v>
      </c>
      <c r="E288" s="7">
        <f>RANK(O288,(N288:P288,Q288:AJ288))</f>
        <v>1</v>
      </c>
      <c r="F288" s="7">
        <f>IF(P288&gt;0,RANK(P288,(N288:P288,Q288:AJ288)),0)</f>
        <v>3</v>
      </c>
      <c r="G288" s="1">
        <f>MAX(N288:P288)-LARGE(N288:P288,2)</f>
        <v>46581</v>
      </c>
      <c r="H288" s="2">
        <f>G288/C288</f>
        <v>0.26856971534988844</v>
      </c>
      <c r="I288" s="2"/>
      <c r="J288" s="2">
        <f>IF($C288=0,"-",N288/$C288)</f>
        <v>0.32185008158393918</v>
      </c>
      <c r="K288" s="2">
        <f>IF($C288=0,"-",O288/$C288)</f>
        <v>0.59041979693382762</v>
      </c>
      <c r="L288" s="2">
        <f>IF($C288=0,"-",P288/$C288)</f>
        <v>6.4431132200575406E-2</v>
      </c>
      <c r="M288" s="2">
        <f>IF(C288=0,"-",(1-J288-K288-L288))</f>
        <v>2.3298989281657842E-2</v>
      </c>
      <c r="N288" s="1">
        <v>55822</v>
      </c>
      <c r="O288" s="1">
        <v>102403</v>
      </c>
      <c r="P288" s="1">
        <v>11175</v>
      </c>
      <c r="Q288" s="1">
        <v>1653</v>
      </c>
      <c r="R288" s="1">
        <v>1237</v>
      </c>
      <c r="S288" s="1">
        <v>376</v>
      </c>
      <c r="T288" s="1">
        <v>231</v>
      </c>
      <c r="U288" s="1">
        <v>86</v>
      </c>
      <c r="X288" s="1">
        <v>262</v>
      </c>
      <c r="Y288" s="1">
        <v>28</v>
      </c>
      <c r="AB288" s="1">
        <v>47</v>
      </c>
      <c r="AD288" s="1">
        <v>82</v>
      </c>
      <c r="AE288" s="1">
        <v>39</v>
      </c>
      <c r="AL288" s="7">
        <f>IF(Q288&gt;0,RANK(Q288,(N288:P288,Q288:AJ288)),0)</f>
        <v>4</v>
      </c>
      <c r="AM288" s="7">
        <f>IF(R288&gt;0,RANK(R288,(N288:P288,Q288:AJ288)),0)</f>
        <v>5</v>
      </c>
      <c r="AN288" s="7">
        <f>IF(S288&gt;0,RANK(S288,(N288:P288,Q288:AJ288)),0)</f>
        <v>6</v>
      </c>
      <c r="AO288" s="7">
        <f>IF(T288&gt;0,RANK(T288,(N288:P288,Q288:AJ288)),0)</f>
        <v>8</v>
      </c>
      <c r="AP288" s="2">
        <f>IF($C288=0,"-",Q288/$C288)</f>
        <v>9.5306184812126316E-3</v>
      </c>
      <c r="AQ288" s="2">
        <f>IF($C288=0,"-",R288/$C288)</f>
        <v>7.1321083250211886E-3</v>
      </c>
      <c r="AR288" s="2">
        <f>IF($C288=0,"-",S288/$C288)</f>
        <v>2.167884179634573E-3</v>
      </c>
      <c r="AS288" s="2">
        <f>IF($C288=0,"-",T288/$C288)</f>
        <v>1.3318650146159213E-3</v>
      </c>
      <c r="AU288" t="s">
        <v>445</v>
      </c>
      <c r="AV288" t="s">
        <v>1627</v>
      </c>
      <c r="AW288">
        <v>5</v>
      </c>
      <c r="AY288" s="130">
        <v>8</v>
      </c>
      <c r="AZ288" s="131">
        <v>41</v>
      </c>
      <c r="BA288" s="132">
        <f>AY288*1000+AZ288</f>
        <v>8041</v>
      </c>
      <c r="BC288" s="7" t="s">
        <v>532</v>
      </c>
    </row>
    <row r="289" spans="1:55" hidden="1" outlineLevel="1" x14ac:dyDescent="0.2">
      <c r="A289" t="s">
        <v>2833</v>
      </c>
      <c r="B289" t="s">
        <v>1627</v>
      </c>
      <c r="C289" s="1">
        <f t="shared" si="105"/>
        <v>6758</v>
      </c>
      <c r="D289" s="7">
        <f>RANK(N289,(N289:P289,Q289:AJ289))</f>
        <v>2</v>
      </c>
      <c r="E289" s="7">
        <f>RANK(O289,(N289:P289,Q289:AJ289))</f>
        <v>1</v>
      </c>
      <c r="F289" s="7">
        <f>IF(P289&gt;0,RANK(P289,(N289:P289,Q289:AJ289)),0)</f>
        <v>3</v>
      </c>
      <c r="G289" s="1">
        <f t="shared" si="106"/>
        <v>2231</v>
      </c>
      <c r="H289" s="2">
        <f t="shared" si="103"/>
        <v>0.33012725658478842</v>
      </c>
      <c r="I289" s="2"/>
      <c r="J289" s="2">
        <f t="shared" si="107"/>
        <v>0.28026043208049717</v>
      </c>
      <c r="K289" s="2">
        <f t="shared" si="108"/>
        <v>0.61038768866528559</v>
      </c>
      <c r="L289" s="2">
        <f t="shared" si="109"/>
        <v>7.5022195915951467E-2</v>
      </c>
      <c r="M289" s="2">
        <f t="shared" si="110"/>
        <v>3.4329683338265832E-2</v>
      </c>
      <c r="N289" s="1">
        <v>1894</v>
      </c>
      <c r="O289" s="1">
        <v>4125</v>
      </c>
      <c r="P289" s="1">
        <v>507</v>
      </c>
      <c r="Q289" s="1">
        <v>64</v>
      </c>
      <c r="R289" s="1">
        <v>72</v>
      </c>
      <c r="S289" s="1">
        <v>57</v>
      </c>
      <c r="T289" s="1">
        <v>10</v>
      </c>
      <c r="U289" s="1">
        <v>2</v>
      </c>
      <c r="X289" s="1">
        <v>21</v>
      </c>
      <c r="Y289" s="1">
        <v>1</v>
      </c>
      <c r="AB289" s="1">
        <v>2</v>
      </c>
      <c r="AD289" s="1">
        <v>2</v>
      </c>
      <c r="AE289" s="1">
        <v>1</v>
      </c>
      <c r="AL289" s="7">
        <f>IF(Q289&gt;0,RANK(Q289,(N289:P289,Q289:AJ289)),0)</f>
        <v>5</v>
      </c>
      <c r="AM289" s="7">
        <f>IF(R289&gt;0,RANK(R289,(N289:P289,Q289:AJ289)),0)</f>
        <v>4</v>
      </c>
      <c r="AN289" s="7">
        <f>IF(S289&gt;0,RANK(S289,(N289:P289,Q289:AJ289)),0)</f>
        <v>6</v>
      </c>
      <c r="AO289" s="7">
        <f>IF(T289&gt;0,RANK(T289,(N289:P289,Q289:AJ289)),0)</f>
        <v>8</v>
      </c>
      <c r="AP289" s="2">
        <f t="shared" si="111"/>
        <v>9.4702574726250374E-3</v>
      </c>
      <c r="AQ289" s="2">
        <f t="shared" si="112"/>
        <v>1.0654039656703166E-2</v>
      </c>
      <c r="AR289" s="2">
        <f t="shared" si="113"/>
        <v>8.4344480615566736E-3</v>
      </c>
      <c r="AS289" s="2">
        <f t="shared" si="114"/>
        <v>1.4797277300976619E-3</v>
      </c>
      <c r="AU289" t="s">
        <v>2833</v>
      </c>
      <c r="AV289" t="s">
        <v>1627</v>
      </c>
      <c r="AW289">
        <v>4</v>
      </c>
      <c r="AY289" s="130">
        <v>8</v>
      </c>
      <c r="AZ289" s="131">
        <v>39</v>
      </c>
      <c r="BA289" s="132">
        <f t="shared" si="115"/>
        <v>8039</v>
      </c>
      <c r="BC289" s="7" t="s">
        <v>532</v>
      </c>
    </row>
    <row r="290" spans="1:55" hidden="1" outlineLevel="1" x14ac:dyDescent="0.2">
      <c r="A290" t="s">
        <v>2297</v>
      </c>
      <c r="B290" t="s">
        <v>1627</v>
      </c>
      <c r="C290" s="1">
        <f t="shared" si="105"/>
        <v>14513</v>
      </c>
      <c r="D290" s="7">
        <f>RANK(N290,(N290:P290,Q290:AJ290))</f>
        <v>2</v>
      </c>
      <c r="E290" s="7">
        <f>RANK(O290,(N290:P290,Q290:AJ290))</f>
        <v>1</v>
      </c>
      <c r="F290" s="7">
        <f>IF(P290&gt;0,RANK(P290,(N290:P290,Q290:AJ290)),0)</f>
        <v>3</v>
      </c>
      <c r="G290" s="1">
        <f t="shared" si="106"/>
        <v>2093</v>
      </c>
      <c r="H290" s="2">
        <f t="shared" si="103"/>
        <v>0.14421553090332806</v>
      </c>
      <c r="I290" s="2"/>
      <c r="J290" s="2">
        <f t="shared" si="107"/>
        <v>0.36822159443257768</v>
      </c>
      <c r="K290" s="2">
        <f t="shared" si="108"/>
        <v>0.51243712533590569</v>
      </c>
      <c r="L290" s="2">
        <f t="shared" si="109"/>
        <v>9.9083580238406951E-2</v>
      </c>
      <c r="M290" s="2">
        <f t="shared" si="110"/>
        <v>2.0257699993109626E-2</v>
      </c>
      <c r="N290" s="1">
        <v>5344</v>
      </c>
      <c r="O290" s="1">
        <v>7437</v>
      </c>
      <c r="P290" s="1">
        <v>1438</v>
      </c>
      <c r="Q290" s="1">
        <v>131</v>
      </c>
      <c r="R290" s="1">
        <v>68</v>
      </c>
      <c r="S290" s="1">
        <v>39</v>
      </c>
      <c r="T290" s="1">
        <v>19</v>
      </c>
      <c r="U290" s="1">
        <v>1</v>
      </c>
      <c r="X290" s="1">
        <v>26</v>
      </c>
      <c r="Y290" s="1">
        <v>0</v>
      </c>
      <c r="AB290" s="1">
        <v>2</v>
      </c>
      <c r="AD290" s="1">
        <v>7</v>
      </c>
      <c r="AE290" s="1">
        <v>1</v>
      </c>
      <c r="AL290" s="7">
        <f>IF(Q290&gt;0,RANK(Q290,(N290:P290,Q290:AJ290)),0)</f>
        <v>4</v>
      </c>
      <c r="AM290" s="7">
        <f>IF(R290&gt;0,RANK(R290,(N290:P290,Q290:AJ290)),0)</f>
        <v>5</v>
      </c>
      <c r="AN290" s="7">
        <f>IF(S290&gt;0,RANK(S290,(N290:P290,Q290:AJ290)),0)</f>
        <v>6</v>
      </c>
      <c r="AO290" s="7">
        <f>IF(T290&gt;0,RANK(T290,(N290:P290,Q290:AJ290)),0)</f>
        <v>8</v>
      </c>
      <c r="AP290" s="2">
        <f t="shared" si="111"/>
        <v>9.0263901329842213E-3</v>
      </c>
      <c r="AQ290" s="2">
        <f t="shared" si="112"/>
        <v>4.6854544201750158E-3</v>
      </c>
      <c r="AR290" s="2">
        <f t="shared" si="113"/>
        <v>2.6872459174533177E-3</v>
      </c>
      <c r="AS290" s="2">
        <f t="shared" si="114"/>
        <v>1.3091710879900779E-3</v>
      </c>
      <c r="AU290" t="s">
        <v>2297</v>
      </c>
      <c r="AV290" t="s">
        <v>1627</v>
      </c>
      <c r="AY290" s="130">
        <v>8</v>
      </c>
      <c r="AZ290" s="131">
        <v>43</v>
      </c>
      <c r="BA290" s="132">
        <f t="shared" si="115"/>
        <v>8043</v>
      </c>
      <c r="BC290" s="7" t="s">
        <v>532</v>
      </c>
    </row>
    <row r="291" spans="1:55" hidden="1" outlineLevel="1" x14ac:dyDescent="0.2">
      <c r="A291" t="s">
        <v>169</v>
      </c>
      <c r="B291" t="s">
        <v>1627</v>
      </c>
      <c r="C291" s="1">
        <f t="shared" si="105"/>
        <v>14138</v>
      </c>
      <c r="D291" s="7">
        <f>RANK(N291,(N291:P291,Q291:AJ291))</f>
        <v>2</v>
      </c>
      <c r="E291" s="7">
        <f>RANK(O291,(N291:P291,Q291:AJ291))</f>
        <v>1</v>
      </c>
      <c r="F291" s="7">
        <f>IF(P291&gt;0,RANK(P291,(N291:P291,Q291:AJ291)),0)</f>
        <v>3</v>
      </c>
      <c r="G291" s="1">
        <f t="shared" si="106"/>
        <v>559</v>
      </c>
      <c r="H291" s="2">
        <f t="shared" si="103"/>
        <v>3.9538831517895036E-2</v>
      </c>
      <c r="I291" s="2"/>
      <c r="J291" s="2">
        <f t="shared" si="107"/>
        <v>0.40472485500070732</v>
      </c>
      <c r="K291" s="2">
        <f t="shared" si="108"/>
        <v>0.44426368651860237</v>
      </c>
      <c r="L291" s="2">
        <f t="shared" si="109"/>
        <v>0.11048238789079078</v>
      </c>
      <c r="M291" s="2">
        <f t="shared" si="110"/>
        <v>4.0529070589899532E-2</v>
      </c>
      <c r="N291" s="1">
        <v>5722</v>
      </c>
      <c r="O291" s="1">
        <v>6281</v>
      </c>
      <c r="P291" s="1">
        <v>1562</v>
      </c>
      <c r="Q291" s="1">
        <v>369</v>
      </c>
      <c r="R291" s="1">
        <v>117</v>
      </c>
      <c r="S291" s="1">
        <v>22</v>
      </c>
      <c r="T291" s="1">
        <v>32</v>
      </c>
      <c r="U291" s="1">
        <v>3</v>
      </c>
      <c r="X291" s="1">
        <v>15</v>
      </c>
      <c r="Y291" s="1">
        <v>1</v>
      </c>
      <c r="AB291" s="1">
        <v>7</v>
      </c>
      <c r="AD291" s="1">
        <v>6</v>
      </c>
      <c r="AE291" s="1">
        <v>1</v>
      </c>
      <c r="AL291" s="7">
        <f>IF(Q291&gt;0,RANK(Q291,(N291:P291,Q291:AJ291)),0)</f>
        <v>4</v>
      </c>
      <c r="AM291" s="7">
        <f>IF(R291&gt;0,RANK(R291,(N291:P291,Q291:AJ291)),0)</f>
        <v>5</v>
      </c>
      <c r="AN291" s="7">
        <f>IF(S291&gt;0,RANK(S291,(N291:P291,Q291:AJ291)),0)</f>
        <v>7</v>
      </c>
      <c r="AO291" s="7">
        <f>IF(T291&gt;0,RANK(T291,(N291:P291,Q291:AJ291)),0)</f>
        <v>6</v>
      </c>
      <c r="AP291" s="2">
        <f t="shared" si="111"/>
        <v>2.6099872683547885E-2</v>
      </c>
      <c r="AQ291" s="2">
        <f t="shared" si="112"/>
        <v>8.2755693874664027E-3</v>
      </c>
      <c r="AR291" s="2">
        <f t="shared" si="113"/>
        <v>1.5560899702928279E-3</v>
      </c>
      <c r="AS291" s="2">
        <f t="shared" si="114"/>
        <v>2.2634035931532043E-3</v>
      </c>
      <c r="AU291" t="s">
        <v>169</v>
      </c>
      <c r="AV291" t="s">
        <v>1627</v>
      </c>
      <c r="AW291">
        <v>3</v>
      </c>
      <c r="AY291" s="130">
        <v>8</v>
      </c>
      <c r="AZ291" s="131">
        <v>45</v>
      </c>
      <c r="BA291" s="132">
        <f t="shared" si="115"/>
        <v>8045</v>
      </c>
      <c r="BC291" s="7" t="s">
        <v>532</v>
      </c>
    </row>
    <row r="292" spans="1:55" hidden="1" outlineLevel="1" x14ac:dyDescent="0.2">
      <c r="A292" t="s">
        <v>86</v>
      </c>
      <c r="B292" t="s">
        <v>1627</v>
      </c>
      <c r="C292" s="1">
        <f t="shared" si="105"/>
        <v>1789</v>
      </c>
      <c r="D292" s="7">
        <f>RANK(N292,(N292:P292,Q292:AJ292))</f>
        <v>1</v>
      </c>
      <c r="E292" s="7">
        <f>RANK(O292,(N292:P292,Q292:AJ292))</f>
        <v>2</v>
      </c>
      <c r="F292" s="7">
        <f>IF(P292&gt;0,RANK(P292,(N292:P292,Q292:AJ292)),0)</f>
        <v>3</v>
      </c>
      <c r="G292" s="1">
        <f t="shared" si="106"/>
        <v>117</v>
      </c>
      <c r="H292" s="2">
        <f t="shared" si="103"/>
        <v>6.539966461710453E-2</v>
      </c>
      <c r="I292" s="2"/>
      <c r="J292" s="2">
        <f t="shared" si="107"/>
        <v>0.44661822247065397</v>
      </c>
      <c r="K292" s="2">
        <f t="shared" si="108"/>
        <v>0.38121855785354947</v>
      </c>
      <c r="L292" s="2">
        <f t="shared" si="109"/>
        <v>0.10285075461151481</v>
      </c>
      <c r="M292" s="2">
        <f t="shared" si="110"/>
        <v>6.931246506428175E-2</v>
      </c>
      <c r="N292" s="1">
        <v>799</v>
      </c>
      <c r="O292" s="1">
        <v>682</v>
      </c>
      <c r="P292" s="1">
        <v>184</v>
      </c>
      <c r="Q292" s="1">
        <v>86</v>
      </c>
      <c r="R292" s="1">
        <v>29</v>
      </c>
      <c r="S292" s="1">
        <v>1</v>
      </c>
      <c r="T292" s="1">
        <v>4</v>
      </c>
      <c r="U292" s="1">
        <v>0</v>
      </c>
      <c r="X292" s="1">
        <v>1</v>
      </c>
      <c r="Y292" s="1">
        <v>0</v>
      </c>
      <c r="AB292" s="1">
        <v>1</v>
      </c>
      <c r="AD292" s="1">
        <v>1</v>
      </c>
      <c r="AE292" s="1">
        <v>1</v>
      </c>
      <c r="AL292" s="7">
        <f>IF(Q292&gt;0,RANK(Q292,(N292:P292,Q292:AJ292)),0)</f>
        <v>4</v>
      </c>
      <c r="AM292" s="7">
        <f>IF(R292&gt;0,RANK(R292,(N292:P292,Q292:AJ292)),0)</f>
        <v>5</v>
      </c>
      <c r="AN292" s="7">
        <f>IF(S292&gt;0,RANK(S292,(N292:P292,Q292:AJ292)),0)</f>
        <v>7</v>
      </c>
      <c r="AO292" s="7">
        <f>IF(T292&gt;0,RANK(T292,(N292:P292,Q292:AJ292)),0)</f>
        <v>6</v>
      </c>
      <c r="AP292" s="2">
        <f t="shared" si="111"/>
        <v>4.8071548351034096E-2</v>
      </c>
      <c r="AQ292" s="2">
        <f t="shared" si="112"/>
        <v>1.621017328116266E-2</v>
      </c>
      <c r="AR292" s="2">
        <f t="shared" si="113"/>
        <v>5.5897149245388487E-4</v>
      </c>
      <c r="AS292" s="2">
        <f t="shared" si="114"/>
        <v>2.2358859698155395E-3</v>
      </c>
      <c r="AU292" t="s">
        <v>86</v>
      </c>
      <c r="AV292" t="s">
        <v>1627</v>
      </c>
      <c r="AW292">
        <v>2</v>
      </c>
      <c r="AY292" s="130">
        <v>8</v>
      </c>
      <c r="AZ292" s="131">
        <v>47</v>
      </c>
      <c r="BA292" s="132">
        <f t="shared" si="115"/>
        <v>8047</v>
      </c>
      <c r="BC292" s="7" t="s">
        <v>532</v>
      </c>
    </row>
    <row r="293" spans="1:55" hidden="1" outlineLevel="1" x14ac:dyDescent="0.2">
      <c r="A293" t="s">
        <v>454</v>
      </c>
      <c r="B293" t="s">
        <v>1627</v>
      </c>
      <c r="C293" s="1">
        <f t="shared" si="105"/>
        <v>4890</v>
      </c>
      <c r="D293" s="7">
        <f>RANK(N293,(N293:P293,Q293:AJ293))</f>
        <v>2</v>
      </c>
      <c r="E293" s="7">
        <f>RANK(O293,(N293:P293,Q293:AJ293))</f>
        <v>1</v>
      </c>
      <c r="F293" s="7">
        <f>IF(P293&gt;0,RANK(P293,(N293:P293,Q293:AJ293)),0)</f>
        <v>3</v>
      </c>
      <c r="G293" s="1">
        <f t="shared" si="106"/>
        <v>252</v>
      </c>
      <c r="H293" s="2">
        <f t="shared" si="103"/>
        <v>5.1533742331288344E-2</v>
      </c>
      <c r="I293" s="2"/>
      <c r="J293" s="2">
        <f t="shared" si="107"/>
        <v>0.41145194274028629</v>
      </c>
      <c r="K293" s="2">
        <f t="shared" si="108"/>
        <v>0.46298568507157462</v>
      </c>
      <c r="L293" s="2">
        <f t="shared" si="109"/>
        <v>9.6728016359918206E-2</v>
      </c>
      <c r="M293" s="2">
        <f t="shared" si="110"/>
        <v>2.8834355828220887E-2</v>
      </c>
      <c r="N293" s="1">
        <v>2012</v>
      </c>
      <c r="O293" s="1">
        <v>2264</v>
      </c>
      <c r="P293" s="1">
        <v>473</v>
      </c>
      <c r="Q293" s="1">
        <v>65</v>
      </c>
      <c r="R293" s="1">
        <v>37</v>
      </c>
      <c r="S293" s="1">
        <v>7</v>
      </c>
      <c r="T293" s="1">
        <v>15</v>
      </c>
      <c r="U293" s="1">
        <v>3</v>
      </c>
      <c r="X293" s="1">
        <v>10</v>
      </c>
      <c r="Y293" s="1">
        <v>0</v>
      </c>
      <c r="AB293" s="1">
        <v>2</v>
      </c>
      <c r="AD293" s="1">
        <v>2</v>
      </c>
      <c r="AE293" s="1">
        <v>0</v>
      </c>
      <c r="AL293" s="7">
        <f>IF(Q293&gt;0,RANK(Q293,(N293:P293,Q293:AJ293)),0)</f>
        <v>4</v>
      </c>
      <c r="AM293" s="7">
        <f>IF(R293&gt;0,RANK(R293,(N293:P293,Q293:AJ293)),0)</f>
        <v>5</v>
      </c>
      <c r="AN293" s="7">
        <f>IF(S293&gt;0,RANK(S293,(N293:P293,Q293:AJ293)),0)</f>
        <v>8</v>
      </c>
      <c r="AO293" s="7">
        <f>IF(T293&gt;0,RANK(T293,(N293:P293,Q293:AJ293)),0)</f>
        <v>6</v>
      </c>
      <c r="AP293" s="2">
        <f t="shared" si="111"/>
        <v>1.3292433537832311E-2</v>
      </c>
      <c r="AQ293" s="2">
        <f t="shared" si="112"/>
        <v>7.5664621676891615E-3</v>
      </c>
      <c r="AR293" s="2">
        <f t="shared" si="113"/>
        <v>1.4314928425357874E-3</v>
      </c>
      <c r="AS293" s="2">
        <f t="shared" si="114"/>
        <v>3.0674846625766872E-3</v>
      </c>
      <c r="AU293" t="s">
        <v>454</v>
      </c>
      <c r="AV293" t="s">
        <v>1627</v>
      </c>
      <c r="AW293">
        <v>3</v>
      </c>
      <c r="AY293" s="130">
        <v>8</v>
      </c>
      <c r="AZ293" s="131">
        <v>49</v>
      </c>
      <c r="BA293" s="132">
        <f t="shared" si="115"/>
        <v>8049</v>
      </c>
      <c r="BC293" s="7" t="s">
        <v>532</v>
      </c>
    </row>
    <row r="294" spans="1:55" hidden="1" outlineLevel="1" x14ac:dyDescent="0.2">
      <c r="A294" t="s">
        <v>980</v>
      </c>
      <c r="B294" t="s">
        <v>1627</v>
      </c>
      <c r="C294" s="1">
        <f t="shared" si="105"/>
        <v>6021</v>
      </c>
      <c r="D294" s="7">
        <f>RANK(N294,(N294:P294,Q294:AJ294))</f>
        <v>1</v>
      </c>
      <c r="E294" s="7">
        <f>RANK(O294,(N294:P294,Q294:AJ294))</f>
        <v>2</v>
      </c>
      <c r="F294" s="7">
        <f>IF(P294&gt;0,RANK(P294,(N294:P294,Q294:AJ294)),0)</f>
        <v>3</v>
      </c>
      <c r="G294" s="1">
        <f t="shared" si="106"/>
        <v>582</v>
      </c>
      <c r="H294" s="2">
        <f t="shared" si="103"/>
        <v>9.6661684105630294E-2</v>
      </c>
      <c r="I294" s="2"/>
      <c r="J294" s="2">
        <f t="shared" si="107"/>
        <v>0.46703205447600066</v>
      </c>
      <c r="K294" s="2">
        <f t="shared" si="108"/>
        <v>0.37037037037037035</v>
      </c>
      <c r="L294" s="2">
        <f t="shared" si="109"/>
        <v>9.4668659691081222E-2</v>
      </c>
      <c r="M294" s="2">
        <f t="shared" si="110"/>
        <v>6.7928915462547715E-2</v>
      </c>
      <c r="N294" s="1">
        <v>2812</v>
      </c>
      <c r="O294" s="1">
        <v>2230</v>
      </c>
      <c r="P294" s="1">
        <v>570</v>
      </c>
      <c r="Q294" s="1">
        <v>284</v>
      </c>
      <c r="R294" s="1">
        <v>71</v>
      </c>
      <c r="S294" s="1">
        <v>10</v>
      </c>
      <c r="T294" s="1">
        <v>26</v>
      </c>
      <c r="U294" s="1">
        <v>5</v>
      </c>
      <c r="X294" s="1">
        <v>7</v>
      </c>
      <c r="Y294" s="1">
        <v>0</v>
      </c>
      <c r="AB294" s="1">
        <v>1</v>
      </c>
      <c r="AD294" s="1">
        <v>4</v>
      </c>
      <c r="AE294" s="1">
        <v>1</v>
      </c>
      <c r="AL294" s="7">
        <f>IF(Q294&gt;0,RANK(Q294,(N294:P294,Q294:AJ294)),0)</f>
        <v>4</v>
      </c>
      <c r="AM294" s="7">
        <f>IF(R294&gt;0,RANK(R294,(N294:P294,Q294:AJ294)),0)</f>
        <v>5</v>
      </c>
      <c r="AN294" s="7">
        <f>IF(S294&gt;0,RANK(S294,(N294:P294,Q294:AJ294)),0)</f>
        <v>7</v>
      </c>
      <c r="AO294" s="7">
        <f>IF(T294&gt;0,RANK(T294,(N294:P294,Q294:AJ294)),0)</f>
        <v>6</v>
      </c>
      <c r="AP294" s="2">
        <f t="shared" si="111"/>
        <v>4.716824447766152E-2</v>
      </c>
      <c r="AQ294" s="2">
        <f t="shared" si="112"/>
        <v>1.179206111941538E-2</v>
      </c>
      <c r="AR294" s="2">
        <f t="shared" si="113"/>
        <v>1.6608536787908986E-3</v>
      </c>
      <c r="AS294" s="2">
        <f t="shared" si="114"/>
        <v>4.3182195648563361E-3</v>
      </c>
      <c r="AU294" t="s">
        <v>980</v>
      </c>
      <c r="AV294" t="s">
        <v>1627</v>
      </c>
      <c r="AW294">
        <v>3</v>
      </c>
      <c r="AY294" s="130">
        <v>8</v>
      </c>
      <c r="AZ294" s="131">
        <v>51</v>
      </c>
      <c r="BA294" s="132">
        <f t="shared" si="115"/>
        <v>8051</v>
      </c>
      <c r="BC294" s="7" t="s">
        <v>532</v>
      </c>
    </row>
    <row r="295" spans="1:55" hidden="1" outlineLevel="1" x14ac:dyDescent="0.2">
      <c r="A295" t="s">
        <v>1419</v>
      </c>
      <c r="B295" t="s">
        <v>1627</v>
      </c>
      <c r="C295" s="1">
        <f t="shared" si="105"/>
        <v>547</v>
      </c>
      <c r="D295" s="7">
        <f>RANK(N295,(N295:P295,Q295:AJ295))</f>
        <v>2</v>
      </c>
      <c r="E295" s="7">
        <f>RANK(O295,(N295:P295,Q295:AJ295))</f>
        <v>1</v>
      </c>
      <c r="F295" s="7">
        <f>IF(P295&gt;0,RANK(P295,(N295:P295,Q295:AJ295)),0)</f>
        <v>3</v>
      </c>
      <c r="G295" s="1">
        <f t="shared" si="106"/>
        <v>104</v>
      </c>
      <c r="H295" s="2">
        <f t="shared" si="103"/>
        <v>0.19012797074954296</v>
      </c>
      <c r="I295" s="2"/>
      <c r="J295" s="2">
        <f t="shared" si="107"/>
        <v>0.33820840950639852</v>
      </c>
      <c r="K295" s="2">
        <f t="shared" si="108"/>
        <v>0.52833638025594154</v>
      </c>
      <c r="L295" s="2">
        <f t="shared" si="109"/>
        <v>0.10237659963436929</v>
      </c>
      <c r="M295" s="2">
        <f t="shared" si="110"/>
        <v>3.1078610603290646E-2</v>
      </c>
      <c r="N295" s="1">
        <v>185</v>
      </c>
      <c r="O295" s="1">
        <v>289</v>
      </c>
      <c r="P295" s="1">
        <v>56</v>
      </c>
      <c r="Q295" s="1">
        <v>14</v>
      </c>
      <c r="R295" s="1">
        <v>2</v>
      </c>
      <c r="U295" s="1">
        <v>0</v>
      </c>
      <c r="X295" s="1">
        <v>0</v>
      </c>
      <c r="Y295" s="1">
        <v>0</v>
      </c>
      <c r="AB295" s="1">
        <v>1</v>
      </c>
      <c r="AD295" s="1">
        <v>0</v>
      </c>
      <c r="AE295" s="1">
        <v>0</v>
      </c>
      <c r="AL295" s="7">
        <f>IF(Q295&gt;0,RANK(Q295,(N295:P295,Q295:AJ295)),0)</f>
        <v>4</v>
      </c>
      <c r="AM295" s="7">
        <f>IF(R295&gt;0,RANK(R295,(N295:P295,Q295:AJ295)),0)</f>
        <v>5</v>
      </c>
      <c r="AN295" s="7">
        <f>IF(S295&gt;0,RANK(S295,(N295:P295,Q295:AJ295)),0)</f>
        <v>0</v>
      </c>
      <c r="AO295" s="7">
        <f>IF(T295&gt;0,RANK(T295,(N295:P295,Q295:AJ295)),0)</f>
        <v>0</v>
      </c>
      <c r="AP295" s="2">
        <f t="shared" si="111"/>
        <v>2.5594149908592323E-2</v>
      </c>
      <c r="AQ295" s="2">
        <f t="shared" si="112"/>
        <v>3.6563071297989031E-3</v>
      </c>
      <c r="AR295" s="2">
        <f t="shared" si="113"/>
        <v>0</v>
      </c>
      <c r="AS295" s="2">
        <f t="shared" si="114"/>
        <v>0</v>
      </c>
      <c r="AU295" t="s">
        <v>1419</v>
      </c>
      <c r="AV295" t="s">
        <v>1627</v>
      </c>
      <c r="AW295">
        <v>3</v>
      </c>
      <c r="AY295" s="130">
        <v>8</v>
      </c>
      <c r="AZ295" s="131">
        <v>53</v>
      </c>
      <c r="BA295" s="132">
        <f t="shared" si="115"/>
        <v>8053</v>
      </c>
      <c r="BC295" s="7" t="s">
        <v>532</v>
      </c>
    </row>
    <row r="296" spans="1:55" hidden="1" outlineLevel="1" x14ac:dyDescent="0.2">
      <c r="A296" t="s">
        <v>982</v>
      </c>
      <c r="B296" t="s">
        <v>1627</v>
      </c>
      <c r="C296" s="1">
        <f t="shared" si="105"/>
        <v>2776</v>
      </c>
      <c r="D296" s="7">
        <f>RANK(N296,(N296:P296,Q296:AJ296))</f>
        <v>1</v>
      </c>
      <c r="E296" s="7">
        <f>RANK(O296,(N296:P296,Q296:AJ296))</f>
        <v>2</v>
      </c>
      <c r="F296" s="7">
        <f>IF(P296&gt;0,RANK(P296,(N296:P296,Q296:AJ296)),0)</f>
        <v>3</v>
      </c>
      <c r="G296" s="1">
        <f t="shared" si="106"/>
        <v>487</v>
      </c>
      <c r="H296" s="2">
        <f t="shared" si="103"/>
        <v>0.17543227665706052</v>
      </c>
      <c r="I296" s="2"/>
      <c r="J296" s="2">
        <f t="shared" si="107"/>
        <v>0.53422190201729103</v>
      </c>
      <c r="K296" s="2">
        <f t="shared" si="108"/>
        <v>0.35878962536023057</v>
      </c>
      <c r="L296" s="2">
        <f t="shared" si="109"/>
        <v>7.5648414985590773E-2</v>
      </c>
      <c r="M296" s="2">
        <f t="shared" si="110"/>
        <v>3.134005763688763E-2</v>
      </c>
      <c r="N296" s="1">
        <v>1483</v>
      </c>
      <c r="O296" s="1">
        <v>996</v>
      </c>
      <c r="P296" s="1">
        <v>210</v>
      </c>
      <c r="Q296" s="1">
        <v>62</v>
      </c>
      <c r="R296" s="1">
        <v>9</v>
      </c>
      <c r="S296" s="1">
        <v>1</v>
      </c>
      <c r="T296" s="1">
        <v>1</v>
      </c>
      <c r="U296" s="1">
        <v>1</v>
      </c>
      <c r="X296" s="1">
        <v>10</v>
      </c>
      <c r="Y296" s="1">
        <v>0</v>
      </c>
      <c r="AB296" s="1">
        <v>1</v>
      </c>
      <c r="AD296" s="1">
        <v>2</v>
      </c>
      <c r="AE296" s="1">
        <v>0</v>
      </c>
      <c r="AL296" s="7">
        <f>IF(Q296&gt;0,RANK(Q296,(N296:P296,Q296:AJ296)),0)</f>
        <v>4</v>
      </c>
      <c r="AM296" s="7">
        <f>IF(R296&gt;0,RANK(R296,(N296:P296,Q296:AJ296)),0)</f>
        <v>6</v>
      </c>
      <c r="AN296" s="7">
        <f>IF(S296&gt;0,RANK(S296,(N296:P296,Q296:AJ296)),0)</f>
        <v>8</v>
      </c>
      <c r="AO296" s="7">
        <f>IF(T296&gt;0,RANK(T296,(N296:P296,Q296:AJ296)),0)</f>
        <v>8</v>
      </c>
      <c r="AP296" s="2">
        <f t="shared" si="111"/>
        <v>2.2334293948126801E-2</v>
      </c>
      <c r="AQ296" s="2">
        <f t="shared" si="112"/>
        <v>3.2420749279538905E-3</v>
      </c>
      <c r="AR296" s="2">
        <f t="shared" si="113"/>
        <v>3.6023054755043225E-4</v>
      </c>
      <c r="AS296" s="2">
        <f t="shared" si="114"/>
        <v>3.6023054755043225E-4</v>
      </c>
      <c r="AU296" t="s">
        <v>982</v>
      </c>
      <c r="AV296" t="s">
        <v>1627</v>
      </c>
      <c r="AW296">
        <v>3</v>
      </c>
      <c r="AY296" s="130">
        <v>8</v>
      </c>
      <c r="AZ296" s="131">
        <v>55</v>
      </c>
      <c r="BA296" s="132">
        <f t="shared" si="115"/>
        <v>8055</v>
      </c>
      <c r="BC296" s="7" t="s">
        <v>532</v>
      </c>
    </row>
    <row r="297" spans="1:55" hidden="1" outlineLevel="1" x14ac:dyDescent="0.2">
      <c r="A297" t="s">
        <v>1913</v>
      </c>
      <c r="B297" t="s">
        <v>1627</v>
      </c>
      <c r="C297" s="1">
        <f t="shared" si="105"/>
        <v>833</v>
      </c>
      <c r="D297" s="7">
        <f>RANK(N297,(N297:P297,Q297:AJ297))</f>
        <v>2</v>
      </c>
      <c r="E297" s="7">
        <f>RANK(O297,(N297:P297,Q297:AJ297))</f>
        <v>1</v>
      </c>
      <c r="F297" s="7">
        <f>IF(P297&gt;0,RANK(P297,(N297:P297,Q297:AJ297)),0)</f>
        <v>3</v>
      </c>
      <c r="G297" s="1">
        <f t="shared" si="106"/>
        <v>264</v>
      </c>
      <c r="H297" s="2">
        <f t="shared" si="103"/>
        <v>0.31692677070828329</v>
      </c>
      <c r="I297" s="2"/>
      <c r="J297" s="2">
        <f t="shared" si="107"/>
        <v>0.26650660264105641</v>
      </c>
      <c r="K297" s="2">
        <f t="shared" si="108"/>
        <v>0.58343337334933976</v>
      </c>
      <c r="L297" s="2">
        <f t="shared" si="109"/>
        <v>0.12845138055222088</v>
      </c>
      <c r="M297" s="2">
        <f t="shared" si="110"/>
        <v>2.1608643457382948E-2</v>
      </c>
      <c r="N297" s="1">
        <v>222</v>
      </c>
      <c r="O297" s="1">
        <v>486</v>
      </c>
      <c r="P297" s="1">
        <v>107</v>
      </c>
      <c r="Q297" s="1">
        <v>9</v>
      </c>
      <c r="R297" s="1">
        <v>3</v>
      </c>
      <c r="S297" s="1">
        <v>2</v>
      </c>
      <c r="T297" s="1">
        <v>1</v>
      </c>
      <c r="U297" s="1">
        <v>0</v>
      </c>
      <c r="X297" s="1">
        <v>2</v>
      </c>
      <c r="Y297" s="1">
        <v>0</v>
      </c>
      <c r="AB297" s="1">
        <v>1</v>
      </c>
      <c r="AD297" s="1">
        <v>0</v>
      </c>
      <c r="AE297" s="1">
        <v>0</v>
      </c>
      <c r="AL297" s="7">
        <f>IF(Q297&gt;0,RANK(Q297,(N297:P297,Q297:AJ297)),0)</f>
        <v>4</v>
      </c>
      <c r="AM297" s="7">
        <f>IF(R297&gt;0,RANK(R297,(N297:P297,Q297:AJ297)),0)</f>
        <v>5</v>
      </c>
      <c r="AN297" s="7">
        <f>IF(S297&gt;0,RANK(S297,(N297:P297,Q297:AJ297)),0)</f>
        <v>6</v>
      </c>
      <c r="AO297" s="7">
        <f>IF(T297&gt;0,RANK(T297,(N297:P297,Q297:AJ297)),0)</f>
        <v>8</v>
      </c>
      <c r="AP297" s="2">
        <f t="shared" si="111"/>
        <v>1.0804321728691477E-2</v>
      </c>
      <c r="AQ297" s="2">
        <f t="shared" si="112"/>
        <v>3.6014405762304922E-3</v>
      </c>
      <c r="AR297" s="2">
        <f t="shared" si="113"/>
        <v>2.4009603841536613E-3</v>
      </c>
      <c r="AS297" s="2">
        <f t="shared" si="114"/>
        <v>1.2004801920768306E-3</v>
      </c>
      <c r="AU297" t="s">
        <v>1913</v>
      </c>
      <c r="AV297" t="s">
        <v>1627</v>
      </c>
      <c r="AW297">
        <v>3</v>
      </c>
      <c r="AY297" s="130">
        <v>8</v>
      </c>
      <c r="AZ297" s="131">
        <v>57</v>
      </c>
      <c r="BA297" s="132">
        <f t="shared" si="115"/>
        <v>8057</v>
      </c>
      <c r="BC297" s="7" t="s">
        <v>532</v>
      </c>
    </row>
    <row r="298" spans="1:55" hidden="1" outlineLevel="1" x14ac:dyDescent="0.2">
      <c r="A298" t="s">
        <v>1884</v>
      </c>
      <c r="B298" t="s">
        <v>1627</v>
      </c>
      <c r="C298" s="1">
        <f t="shared" si="105"/>
        <v>209723</v>
      </c>
      <c r="D298" s="7">
        <f>RANK(N298,(N298:P298,Q298:AJ298))</f>
        <v>2</v>
      </c>
      <c r="E298" s="7">
        <f>RANK(O298,(N298:P298,Q298:AJ298))</f>
        <v>1</v>
      </c>
      <c r="F298" s="7">
        <f>IF(P298&gt;0,RANK(P298,(N298:P298,Q298:AJ298)),0)</f>
        <v>3</v>
      </c>
      <c r="G298" s="1">
        <f t="shared" si="106"/>
        <v>12023</v>
      </c>
      <c r="H298" s="2">
        <f t="shared" si="103"/>
        <v>5.7327999313380028E-2</v>
      </c>
      <c r="I298" s="2"/>
      <c r="J298" s="2">
        <f t="shared" si="107"/>
        <v>0.42672477506043688</v>
      </c>
      <c r="K298" s="2">
        <f t="shared" si="108"/>
        <v>0.48405277437381689</v>
      </c>
      <c r="L298" s="2">
        <f t="shared" si="109"/>
        <v>6.182917467325949E-2</v>
      </c>
      <c r="M298" s="2">
        <f t="shared" si="110"/>
        <v>2.7393275892486801E-2</v>
      </c>
      <c r="N298" s="1">
        <v>89494</v>
      </c>
      <c r="O298" s="1">
        <v>101517</v>
      </c>
      <c r="P298" s="1">
        <v>12967</v>
      </c>
      <c r="Q298" s="1">
        <v>2600</v>
      </c>
      <c r="R298" s="1">
        <v>1763</v>
      </c>
      <c r="S298" s="1">
        <v>378</v>
      </c>
      <c r="T298" s="1">
        <v>354</v>
      </c>
      <c r="U298" s="1">
        <v>56</v>
      </c>
      <c r="X298" s="1">
        <v>383</v>
      </c>
      <c r="Y298" s="1">
        <v>22</v>
      </c>
      <c r="AB298" s="1">
        <v>66</v>
      </c>
      <c r="AD298" s="1">
        <v>76</v>
      </c>
      <c r="AE298" s="1">
        <v>47</v>
      </c>
      <c r="AL298" s="7">
        <f>IF(Q298&gt;0,RANK(Q298,(N298:P298,Q298:AJ298)),0)</f>
        <v>4</v>
      </c>
      <c r="AM298" s="7">
        <f>IF(R298&gt;0,RANK(R298,(N298:P298,Q298:AJ298)),0)</f>
        <v>5</v>
      </c>
      <c r="AN298" s="7">
        <f>IF(S298&gt;0,RANK(S298,(N298:P298,Q298:AJ298)),0)</f>
        <v>7</v>
      </c>
      <c r="AO298" s="7">
        <f>IF(T298&gt;0,RANK(T298,(N298:P298,Q298:AJ298)),0)</f>
        <v>8</v>
      </c>
      <c r="AP298" s="2">
        <f t="shared" si="111"/>
        <v>1.2397305016617156E-2</v>
      </c>
      <c r="AQ298" s="2">
        <f t="shared" si="112"/>
        <v>8.4063264401138642E-3</v>
      </c>
      <c r="AR298" s="2">
        <f t="shared" si="113"/>
        <v>1.8023774216466481E-3</v>
      </c>
      <c r="AS298" s="2">
        <f t="shared" si="114"/>
        <v>1.6879407599547974E-3</v>
      </c>
      <c r="AU298" t="s">
        <v>1884</v>
      </c>
      <c r="AV298" t="s">
        <v>1627</v>
      </c>
      <c r="AY298" s="130">
        <v>8</v>
      </c>
      <c r="AZ298" s="131">
        <v>59</v>
      </c>
      <c r="BA298" s="132">
        <f t="shared" si="115"/>
        <v>8059</v>
      </c>
      <c r="BC298" s="7" t="s">
        <v>532</v>
      </c>
    </row>
    <row r="299" spans="1:55" hidden="1" outlineLevel="1" x14ac:dyDescent="0.2">
      <c r="A299" t="s">
        <v>2628</v>
      </c>
      <c r="B299" t="s">
        <v>1627</v>
      </c>
      <c r="C299" s="1">
        <f t="shared" si="105"/>
        <v>886</v>
      </c>
      <c r="D299" s="7">
        <f>RANK(N299,(N299:P299,Q299:AJ299))</f>
        <v>2</v>
      </c>
      <c r="E299" s="7">
        <f>RANK(O299,(N299:P299,Q299:AJ299))</f>
        <v>1</v>
      </c>
      <c r="F299" s="7">
        <f>IF(P299&gt;0,RANK(P299,(N299:P299,Q299:AJ299)),0)</f>
        <v>3</v>
      </c>
      <c r="G299" s="1">
        <f t="shared" si="106"/>
        <v>303</v>
      </c>
      <c r="H299" s="2">
        <f t="shared" si="103"/>
        <v>0.34198645598194133</v>
      </c>
      <c r="I299" s="2"/>
      <c r="J299" s="2">
        <f t="shared" si="107"/>
        <v>0.27765237020316025</v>
      </c>
      <c r="K299" s="2">
        <f t="shared" si="108"/>
        <v>0.61963882618510158</v>
      </c>
      <c r="L299" s="2">
        <f t="shared" si="109"/>
        <v>8.35214446952596E-2</v>
      </c>
      <c r="M299" s="2">
        <f t="shared" si="110"/>
        <v>1.9187358916478575E-2</v>
      </c>
      <c r="N299" s="1">
        <v>246</v>
      </c>
      <c r="O299" s="1">
        <v>549</v>
      </c>
      <c r="P299" s="1">
        <v>74</v>
      </c>
      <c r="Q299" s="1">
        <v>5</v>
      </c>
      <c r="R299" s="1">
        <v>2</v>
      </c>
      <c r="S299" s="1">
        <v>3</v>
      </c>
      <c r="U299" s="1">
        <v>0</v>
      </c>
      <c r="X299" s="1">
        <v>5</v>
      </c>
      <c r="Y299" s="1">
        <v>0</v>
      </c>
      <c r="AB299" s="1">
        <v>0</v>
      </c>
      <c r="AD299" s="1">
        <v>0</v>
      </c>
      <c r="AE299" s="1">
        <v>2</v>
      </c>
      <c r="AL299" s="7">
        <f>IF(Q299&gt;0,RANK(Q299,(N299:P299,Q299:AJ299)),0)</f>
        <v>4</v>
      </c>
      <c r="AM299" s="7">
        <f>IF(R299&gt;0,RANK(R299,(N299:P299,Q299:AJ299)),0)</f>
        <v>7</v>
      </c>
      <c r="AN299" s="7">
        <f>IF(S299&gt;0,RANK(S299,(N299:P299,Q299:AJ299)),0)</f>
        <v>6</v>
      </c>
      <c r="AO299" s="7">
        <f>IF(T299&gt;0,RANK(T299,(N299:P299,Q299:AJ299)),0)</f>
        <v>0</v>
      </c>
      <c r="AP299" s="2">
        <f t="shared" si="111"/>
        <v>5.6433408577878106E-3</v>
      </c>
      <c r="AQ299" s="2">
        <f t="shared" si="112"/>
        <v>2.257336343115124E-3</v>
      </c>
      <c r="AR299" s="2">
        <f t="shared" si="113"/>
        <v>3.3860045146726862E-3</v>
      </c>
      <c r="AS299" s="2">
        <f t="shared" si="114"/>
        <v>0</v>
      </c>
      <c r="AU299" t="s">
        <v>2628</v>
      </c>
      <c r="AV299" t="s">
        <v>1627</v>
      </c>
      <c r="AW299">
        <v>4</v>
      </c>
      <c r="AY299" s="130">
        <v>8</v>
      </c>
      <c r="AZ299" s="131">
        <v>61</v>
      </c>
      <c r="BA299" s="132">
        <f t="shared" si="115"/>
        <v>8061</v>
      </c>
      <c r="BC299" s="7" t="s">
        <v>532</v>
      </c>
    </row>
    <row r="300" spans="1:55" hidden="1" outlineLevel="1" x14ac:dyDescent="0.2">
      <c r="A300" t="s">
        <v>503</v>
      </c>
      <c r="B300" t="s">
        <v>1627</v>
      </c>
      <c r="C300" s="1">
        <f t="shared" si="105"/>
        <v>3432</v>
      </c>
      <c r="D300" s="7">
        <f>RANK(N300,(N300:P300,Q300:AJ300))</f>
        <v>2</v>
      </c>
      <c r="E300" s="7">
        <f>RANK(O300,(N300:P300,Q300:AJ300))</f>
        <v>1</v>
      </c>
      <c r="F300" s="7">
        <f>IF(P300&gt;0,RANK(P300,(N300:P300,Q300:AJ300)),0)</f>
        <v>3</v>
      </c>
      <c r="G300" s="1">
        <f t="shared" si="106"/>
        <v>995</v>
      </c>
      <c r="H300" s="2">
        <f t="shared" si="103"/>
        <v>0.28991841491841491</v>
      </c>
      <c r="I300" s="2"/>
      <c r="J300" s="2">
        <f t="shared" si="107"/>
        <v>0.31264568764568762</v>
      </c>
      <c r="K300" s="2">
        <f t="shared" si="108"/>
        <v>0.60256410256410253</v>
      </c>
      <c r="L300" s="2">
        <f t="shared" si="109"/>
        <v>6.8473193473193472E-2</v>
      </c>
      <c r="M300" s="2">
        <f t="shared" si="110"/>
        <v>1.6317016317016431E-2</v>
      </c>
      <c r="N300" s="1">
        <v>1073</v>
      </c>
      <c r="O300" s="1">
        <v>2068</v>
      </c>
      <c r="P300" s="1">
        <v>235</v>
      </c>
      <c r="Q300" s="1">
        <v>12</v>
      </c>
      <c r="R300" s="1">
        <v>11</v>
      </c>
      <c r="S300" s="1">
        <v>14</v>
      </c>
      <c r="T300" s="1">
        <v>2</v>
      </c>
      <c r="U300" s="1">
        <v>3</v>
      </c>
      <c r="X300" s="1">
        <v>1</v>
      </c>
      <c r="Y300" s="1">
        <v>2</v>
      </c>
      <c r="AB300" s="1">
        <v>4</v>
      </c>
      <c r="AD300" s="1">
        <v>3</v>
      </c>
      <c r="AE300" s="1">
        <v>4</v>
      </c>
      <c r="AL300" s="7">
        <f>IF(Q300&gt;0,RANK(Q300,(N300:P300,Q300:AJ300)),0)</f>
        <v>5</v>
      </c>
      <c r="AM300" s="7">
        <f>IF(R300&gt;0,RANK(R300,(N300:P300,Q300:AJ300)),0)</f>
        <v>6</v>
      </c>
      <c r="AN300" s="7">
        <f>IF(S300&gt;0,RANK(S300,(N300:P300,Q300:AJ300)),0)</f>
        <v>4</v>
      </c>
      <c r="AO300" s="7">
        <f>IF(T300&gt;0,RANK(T300,(N300:P300,Q300:AJ300)),0)</f>
        <v>11</v>
      </c>
      <c r="AP300" s="2">
        <f t="shared" si="111"/>
        <v>3.4965034965034965E-3</v>
      </c>
      <c r="AQ300" s="2">
        <f t="shared" si="112"/>
        <v>3.205128205128205E-3</v>
      </c>
      <c r="AR300" s="2">
        <f t="shared" si="113"/>
        <v>4.079254079254079E-3</v>
      </c>
      <c r="AS300" s="2">
        <f t="shared" si="114"/>
        <v>5.8275058275058275E-4</v>
      </c>
      <c r="AU300" t="s">
        <v>503</v>
      </c>
      <c r="AV300" t="s">
        <v>1627</v>
      </c>
      <c r="AW300">
        <v>4</v>
      </c>
      <c r="AY300" s="130">
        <v>8</v>
      </c>
      <c r="AZ300" s="131">
        <v>63</v>
      </c>
      <c r="BA300" s="132">
        <f t="shared" si="115"/>
        <v>8063</v>
      </c>
      <c r="BC300" s="7" t="s">
        <v>532</v>
      </c>
    </row>
    <row r="301" spans="1:55" hidden="1" outlineLevel="1" x14ac:dyDescent="0.2">
      <c r="A301" t="s">
        <v>1071</v>
      </c>
      <c r="B301" t="s">
        <v>1627</v>
      </c>
      <c r="C301" s="1">
        <f>SUM(N301:AJ301)</f>
        <v>17321</v>
      </c>
      <c r="D301" s="7">
        <f>RANK(N301,(N301:P301,Q301:AJ301))</f>
        <v>2</v>
      </c>
      <c r="E301" s="7">
        <f>RANK(O301,(N301:P301,Q301:AJ301))</f>
        <v>1</v>
      </c>
      <c r="F301" s="7">
        <f>IF(P301&gt;0,RANK(P301,(N301:P301,Q301:AJ301)),0)</f>
        <v>3</v>
      </c>
      <c r="G301" s="1">
        <f>MAX(N301:P301)-LARGE(N301:P301,2)</f>
        <v>1548</v>
      </c>
      <c r="H301" s="2">
        <f>G301/C301</f>
        <v>8.9371283413197847E-2</v>
      </c>
      <c r="I301" s="2"/>
      <c r="J301" s="2">
        <f>IF($C301=0,"-",N301/$C301)</f>
        <v>0.3757866174008429</v>
      </c>
      <c r="K301" s="2">
        <f>IF($C301=0,"-",O301/$C301)</f>
        <v>0.46515790081404074</v>
      </c>
      <c r="L301" s="2">
        <f>IF($C301=0,"-",P301/$C301)</f>
        <v>8.0999942266612779E-2</v>
      </c>
      <c r="M301" s="2">
        <f>IF(C301=0,"-",(1-J301-K301-L301))</f>
        <v>7.8055539518503636E-2</v>
      </c>
      <c r="N301" s="1">
        <v>6509</v>
      </c>
      <c r="O301" s="1">
        <v>8057</v>
      </c>
      <c r="P301" s="1">
        <v>1403</v>
      </c>
      <c r="Q301" s="1">
        <v>1119</v>
      </c>
      <c r="R301" s="1">
        <v>126</v>
      </c>
      <c r="S301" s="1">
        <v>38</v>
      </c>
      <c r="T301" s="1">
        <v>29</v>
      </c>
      <c r="U301" s="1">
        <v>10</v>
      </c>
      <c r="X301" s="1">
        <v>18</v>
      </c>
      <c r="Y301" s="1">
        <v>1</v>
      </c>
      <c r="AB301" s="1">
        <v>8</v>
      </c>
      <c r="AD301" s="1">
        <v>3</v>
      </c>
      <c r="AE301" s="1">
        <v>0</v>
      </c>
      <c r="AL301" s="7">
        <f>IF(Q301&gt;0,RANK(Q301,(N301:P301,Q301:AJ301)),0)</f>
        <v>4</v>
      </c>
      <c r="AM301" s="7">
        <f>IF(R301&gt;0,RANK(R301,(N301:P301,Q301:AJ301)),0)</f>
        <v>5</v>
      </c>
      <c r="AN301" s="7">
        <f>IF(S301&gt;0,RANK(S301,(N301:P301,Q301:AJ301)),0)</f>
        <v>6</v>
      </c>
      <c r="AO301" s="7">
        <f>IF(T301&gt;0,RANK(T301,(N301:P301,Q301:AJ301)),0)</f>
        <v>7</v>
      </c>
      <c r="AP301" s="2">
        <f>IF($C301=0,"-",Q301/$C301)</f>
        <v>6.4603660296749604E-2</v>
      </c>
      <c r="AQ301" s="2">
        <f>IF($C301=0,"-",R301/$C301)</f>
        <v>7.274406789446337E-3</v>
      </c>
      <c r="AR301" s="2">
        <f>IF($C301=0,"-",S301/$C301)</f>
        <v>2.1938687142774665E-3</v>
      </c>
      <c r="AS301" s="2">
        <f>IF($C301=0,"-",T301/$C301)</f>
        <v>1.674268229317014E-3</v>
      </c>
      <c r="AU301" t="s">
        <v>1071</v>
      </c>
      <c r="AV301" t="s">
        <v>1627</v>
      </c>
      <c r="AW301">
        <v>3</v>
      </c>
      <c r="AY301" s="130">
        <v>8</v>
      </c>
      <c r="AZ301" s="131">
        <v>67</v>
      </c>
      <c r="BA301" s="132">
        <f>AY301*1000+AZ301</f>
        <v>8067</v>
      </c>
      <c r="BC301" s="7" t="s">
        <v>532</v>
      </c>
    </row>
    <row r="302" spans="1:55" hidden="1" outlineLevel="1" x14ac:dyDescent="0.2">
      <c r="A302" t="s">
        <v>1186</v>
      </c>
      <c r="B302" t="s">
        <v>1627</v>
      </c>
      <c r="C302" s="1">
        <f t="shared" ref="C302:C332" si="116">SUM(N302:AJ302)</f>
        <v>2450</v>
      </c>
      <c r="D302" s="7">
        <f>RANK(N302,(N302:P302,Q302:AJ302))</f>
        <v>1</v>
      </c>
      <c r="E302" s="7">
        <f>RANK(O302,(N302:P302,Q302:AJ302))</f>
        <v>2</v>
      </c>
      <c r="F302" s="7">
        <f>IF(P302&gt;0,RANK(P302,(N302:P302,Q302:AJ302)),0)</f>
        <v>3</v>
      </c>
      <c r="G302" s="1">
        <f t="shared" ref="G302:G332" si="117">MAX(N302:P302)-LARGE(N302:P302,2)</f>
        <v>610</v>
      </c>
      <c r="H302" s="2">
        <f t="shared" si="103"/>
        <v>0.24897959183673468</v>
      </c>
      <c r="I302" s="2"/>
      <c r="J302" s="2">
        <f t="shared" ref="J302:J332" si="118">IF($C302=0,"-",N302/$C302)</f>
        <v>0.54612244897959183</v>
      </c>
      <c r="K302" s="2">
        <f t="shared" ref="K302:K332" si="119">IF($C302=0,"-",O302/$C302)</f>
        <v>0.29714285714285715</v>
      </c>
      <c r="L302" s="2">
        <f t="shared" ref="L302:L332" si="120">IF($C302=0,"-",P302/$C302)</f>
        <v>0.11183673469387755</v>
      </c>
      <c r="M302" s="2">
        <f t="shared" ref="M302:M332" si="121">IF(C302=0,"-",(1-J302-K302-L302))</f>
        <v>4.4897959183673466E-2</v>
      </c>
      <c r="N302" s="1">
        <v>1338</v>
      </c>
      <c r="O302" s="1">
        <v>728</v>
      </c>
      <c r="P302" s="1">
        <v>274</v>
      </c>
      <c r="Q302" s="1">
        <v>57</v>
      </c>
      <c r="R302" s="1">
        <v>38</v>
      </c>
      <c r="S302" s="1">
        <v>1</v>
      </c>
      <c r="T302" s="1">
        <v>6</v>
      </c>
      <c r="U302" s="1">
        <v>4</v>
      </c>
      <c r="X302" s="1">
        <v>3</v>
      </c>
      <c r="Y302" s="1">
        <v>0</v>
      </c>
      <c r="AB302" s="1">
        <v>0</v>
      </c>
      <c r="AD302" s="1">
        <v>1</v>
      </c>
      <c r="AE302" s="1">
        <v>0</v>
      </c>
      <c r="AL302" s="7">
        <f>IF(Q302&gt;0,RANK(Q302,(N302:P302,Q302:AJ302)),0)</f>
        <v>4</v>
      </c>
      <c r="AM302" s="7">
        <f>IF(R302&gt;0,RANK(R302,(N302:P302,Q302:AJ302)),0)</f>
        <v>5</v>
      </c>
      <c r="AN302" s="7">
        <f>IF(S302&gt;0,RANK(S302,(N302:P302,Q302:AJ302)),0)</f>
        <v>9</v>
      </c>
      <c r="AO302" s="7">
        <f>IF(T302&gt;0,RANK(T302,(N302:P302,Q302:AJ302)),0)</f>
        <v>6</v>
      </c>
      <c r="AP302" s="2">
        <f t="shared" ref="AP302:AP332" si="122">IF($C302=0,"-",Q302/$C302)</f>
        <v>2.3265306122448981E-2</v>
      </c>
      <c r="AQ302" s="2">
        <f t="shared" ref="AQ302:AQ332" si="123">IF($C302=0,"-",R302/$C302)</f>
        <v>1.5510204081632653E-2</v>
      </c>
      <c r="AR302" s="2">
        <f t="shared" ref="AR302:AR332" si="124">IF($C302=0,"-",S302/$C302)</f>
        <v>4.0816326530612246E-4</v>
      </c>
      <c r="AS302" s="2">
        <f t="shared" ref="AS302:AS332" si="125">IF($C302=0,"-",T302/$C302)</f>
        <v>2.4489795918367346E-3</v>
      </c>
      <c r="AU302" t="s">
        <v>1186</v>
      </c>
      <c r="AV302" t="s">
        <v>1627</v>
      </c>
      <c r="AW302">
        <v>3</v>
      </c>
      <c r="AY302" s="130">
        <v>8</v>
      </c>
      <c r="AZ302" s="131">
        <v>65</v>
      </c>
      <c r="BA302" s="132">
        <f t="shared" si="115"/>
        <v>8065</v>
      </c>
      <c r="BC302" s="7" t="s">
        <v>532</v>
      </c>
    </row>
    <row r="303" spans="1:55" hidden="1" outlineLevel="1" x14ac:dyDescent="0.2">
      <c r="A303" t="s">
        <v>983</v>
      </c>
      <c r="B303" t="s">
        <v>1627</v>
      </c>
      <c r="C303" s="1">
        <f t="shared" si="116"/>
        <v>97450</v>
      </c>
      <c r="D303" s="7">
        <f>RANK(N303,(N303:P303,Q303:AJ303))</f>
        <v>2</v>
      </c>
      <c r="E303" s="7">
        <f>RANK(O303,(N303:P303,Q303:AJ303))</f>
        <v>1</v>
      </c>
      <c r="F303" s="7">
        <f>IF(P303&gt;0,RANK(P303,(N303:P303,Q303:AJ303)),0)</f>
        <v>3</v>
      </c>
      <c r="G303" s="1">
        <f t="shared" si="117"/>
        <v>4970</v>
      </c>
      <c r="H303" s="2">
        <f t="shared" si="103"/>
        <v>5.1000513083632633E-2</v>
      </c>
      <c r="I303" s="2"/>
      <c r="J303" s="2">
        <f t="shared" si="118"/>
        <v>0.42036942021549512</v>
      </c>
      <c r="K303" s="2">
        <f t="shared" si="119"/>
        <v>0.47136993329912774</v>
      </c>
      <c r="L303" s="2">
        <f t="shared" si="120"/>
        <v>7.0015392508978966E-2</v>
      </c>
      <c r="M303" s="2">
        <f t="shared" si="121"/>
        <v>3.8245253976398233E-2</v>
      </c>
      <c r="N303" s="1">
        <v>40965</v>
      </c>
      <c r="O303" s="1">
        <v>45935</v>
      </c>
      <c r="P303" s="1">
        <v>6823</v>
      </c>
      <c r="Q303" s="1">
        <v>1691</v>
      </c>
      <c r="R303" s="1">
        <v>1050</v>
      </c>
      <c r="S303" s="1">
        <v>260</v>
      </c>
      <c r="T303" s="1">
        <v>258</v>
      </c>
      <c r="U303" s="1">
        <v>23</v>
      </c>
      <c r="X303" s="1">
        <v>319</v>
      </c>
      <c r="Y303" s="1">
        <v>13</v>
      </c>
      <c r="AB303" s="1">
        <v>48</v>
      </c>
      <c r="AD303" s="1">
        <v>36</v>
      </c>
      <c r="AE303" s="1">
        <v>29</v>
      </c>
      <c r="AL303" s="7">
        <f>IF(Q303&gt;0,RANK(Q303,(N303:P303,Q303:AJ303)),0)</f>
        <v>4</v>
      </c>
      <c r="AM303" s="7">
        <f>IF(R303&gt;0,RANK(R303,(N303:P303,Q303:AJ303)),0)</f>
        <v>5</v>
      </c>
      <c r="AN303" s="7">
        <f>IF(S303&gt;0,RANK(S303,(N303:P303,Q303:AJ303)),0)</f>
        <v>7</v>
      </c>
      <c r="AO303" s="7">
        <f>IF(T303&gt;0,RANK(T303,(N303:P303,Q303:AJ303)),0)</f>
        <v>8</v>
      </c>
      <c r="AP303" s="2">
        <f t="shared" si="122"/>
        <v>1.7352488455618265E-2</v>
      </c>
      <c r="AQ303" s="2">
        <f t="shared" si="123"/>
        <v>1.07747562852745E-2</v>
      </c>
      <c r="AR303" s="2">
        <f t="shared" si="124"/>
        <v>2.6680348896870191E-3</v>
      </c>
      <c r="AS303" s="2">
        <f t="shared" si="125"/>
        <v>2.6475115443817341E-3</v>
      </c>
      <c r="AU303" t="s">
        <v>983</v>
      </c>
      <c r="AV303" t="s">
        <v>1627</v>
      </c>
      <c r="AW303">
        <v>4</v>
      </c>
      <c r="AY303" s="130">
        <v>8</v>
      </c>
      <c r="AZ303" s="131">
        <v>69</v>
      </c>
      <c r="BA303" s="132">
        <f t="shared" si="115"/>
        <v>8069</v>
      </c>
      <c r="BC303" s="7" t="s">
        <v>532</v>
      </c>
    </row>
    <row r="304" spans="1:55" hidden="1" outlineLevel="1" x14ac:dyDescent="0.2">
      <c r="A304" t="s">
        <v>2920</v>
      </c>
      <c r="B304" t="s">
        <v>1627</v>
      </c>
      <c r="C304" s="1">
        <f t="shared" si="116"/>
        <v>6042</v>
      </c>
      <c r="D304" s="7">
        <f>RANK(N304,(N304:P304,Q304:AJ304))</f>
        <v>1</v>
      </c>
      <c r="E304" s="7">
        <f>RANK(O304,(N304:P304,Q304:AJ304))</f>
        <v>2</v>
      </c>
      <c r="F304" s="7">
        <f>IF(P304&gt;0,RANK(P304,(N304:P304,Q304:AJ304)),0)</f>
        <v>3</v>
      </c>
      <c r="G304" s="1">
        <f t="shared" si="117"/>
        <v>1706</v>
      </c>
      <c r="H304" s="2">
        <f t="shared" si="103"/>
        <v>0.28235683548493878</v>
      </c>
      <c r="I304" s="2"/>
      <c r="J304" s="2">
        <f t="shared" si="118"/>
        <v>0.59764978483945719</v>
      </c>
      <c r="K304" s="2">
        <f t="shared" si="119"/>
        <v>0.31529294935451835</v>
      </c>
      <c r="L304" s="2">
        <f t="shared" si="120"/>
        <v>7.0671962926183385E-2</v>
      </c>
      <c r="M304" s="2">
        <f t="shared" si="121"/>
        <v>1.6385302879841079E-2</v>
      </c>
      <c r="N304" s="1">
        <v>3611</v>
      </c>
      <c r="O304" s="1">
        <v>1905</v>
      </c>
      <c r="P304" s="1">
        <v>427</v>
      </c>
      <c r="Q304" s="1">
        <v>33</v>
      </c>
      <c r="R304" s="1">
        <v>30</v>
      </c>
      <c r="T304" s="1">
        <v>5</v>
      </c>
      <c r="U304" s="1">
        <v>8</v>
      </c>
      <c r="X304" s="1">
        <v>19</v>
      </c>
      <c r="Y304" s="1">
        <v>2</v>
      </c>
      <c r="AB304" s="1">
        <v>2</v>
      </c>
      <c r="AD304" s="1">
        <v>0</v>
      </c>
      <c r="AE304" s="1">
        <v>0</v>
      </c>
      <c r="AL304" s="7">
        <f>IF(Q304&gt;0,RANK(Q304,(N304:P304,Q304:AJ304)),0)</f>
        <v>4</v>
      </c>
      <c r="AM304" s="7">
        <f>IF(R304&gt;0,RANK(R304,(N304:P304,Q304:AJ304)),0)</f>
        <v>5</v>
      </c>
      <c r="AN304" s="7">
        <f>IF(S304&gt;0,RANK(S304,(N304:P304,Q304:AJ304)),0)</f>
        <v>0</v>
      </c>
      <c r="AO304" s="7">
        <f>IF(T304&gt;0,RANK(T304,(N304:P304,Q304:AJ304)),0)</f>
        <v>8</v>
      </c>
      <c r="AP304" s="2">
        <f t="shared" si="122"/>
        <v>5.4617676266137038E-3</v>
      </c>
      <c r="AQ304" s="2">
        <f t="shared" si="123"/>
        <v>4.9652432969215492E-3</v>
      </c>
      <c r="AR304" s="2">
        <f t="shared" si="124"/>
        <v>0</v>
      </c>
      <c r="AS304" s="2">
        <f t="shared" si="125"/>
        <v>8.2754054948692491E-4</v>
      </c>
      <c r="AU304" t="s">
        <v>2920</v>
      </c>
      <c r="AV304" t="s">
        <v>1627</v>
      </c>
      <c r="AW304">
        <v>4</v>
      </c>
      <c r="AY304" s="130">
        <v>8</v>
      </c>
      <c r="AZ304" s="131">
        <v>71</v>
      </c>
      <c r="BA304" s="132">
        <f t="shared" si="115"/>
        <v>8071</v>
      </c>
      <c r="BC304" s="7" t="s">
        <v>532</v>
      </c>
    </row>
    <row r="305" spans="1:55" hidden="1" outlineLevel="1" x14ac:dyDescent="0.2">
      <c r="A305" t="s">
        <v>2585</v>
      </c>
      <c r="B305" t="s">
        <v>1627</v>
      </c>
      <c r="C305" s="1">
        <f t="shared" si="116"/>
        <v>2203</v>
      </c>
      <c r="D305" s="7">
        <f>RANK(N305,(N305:P305,Q305:AJ305))</f>
        <v>2</v>
      </c>
      <c r="E305" s="7">
        <f>RANK(O305,(N305:P305,Q305:AJ305))</f>
        <v>1</v>
      </c>
      <c r="F305" s="7">
        <f>IF(P305&gt;0,RANK(P305,(N305:P305,Q305:AJ305)),0)</f>
        <v>3</v>
      </c>
      <c r="G305" s="1">
        <f t="shared" si="117"/>
        <v>543</v>
      </c>
      <c r="H305" s="2">
        <f t="shared" si="103"/>
        <v>0.24648206990467544</v>
      </c>
      <c r="I305" s="2"/>
      <c r="J305" s="2">
        <f t="shared" si="118"/>
        <v>0.33091239219246482</v>
      </c>
      <c r="K305" s="2">
        <f t="shared" si="119"/>
        <v>0.57739446209714029</v>
      </c>
      <c r="L305" s="2">
        <f t="shared" si="120"/>
        <v>7.4443940081706766E-2</v>
      </c>
      <c r="M305" s="2">
        <f t="shared" si="121"/>
        <v>1.7249205628688119E-2</v>
      </c>
      <c r="N305" s="1">
        <v>729</v>
      </c>
      <c r="O305" s="1">
        <v>1272</v>
      </c>
      <c r="P305" s="1">
        <v>164</v>
      </c>
      <c r="Q305" s="1">
        <v>7</v>
      </c>
      <c r="R305" s="1">
        <v>9</v>
      </c>
      <c r="S305" s="1">
        <v>8</v>
      </c>
      <c r="T305" s="1">
        <v>3</v>
      </c>
      <c r="U305" s="1">
        <v>0</v>
      </c>
      <c r="X305" s="1">
        <v>6</v>
      </c>
      <c r="Y305" s="1">
        <v>0</v>
      </c>
      <c r="AB305" s="1">
        <v>1</v>
      </c>
      <c r="AD305" s="1">
        <v>4</v>
      </c>
      <c r="AE305" s="1">
        <v>0</v>
      </c>
      <c r="AL305" s="7">
        <f>IF(Q305&gt;0,RANK(Q305,(N305:P305,Q305:AJ305)),0)</f>
        <v>6</v>
      </c>
      <c r="AM305" s="7">
        <f>IF(R305&gt;0,RANK(R305,(N305:P305,Q305:AJ305)),0)</f>
        <v>4</v>
      </c>
      <c r="AN305" s="7">
        <f>IF(S305&gt;0,RANK(S305,(N305:P305,Q305:AJ305)),0)</f>
        <v>5</v>
      </c>
      <c r="AO305" s="7">
        <f>IF(T305&gt;0,RANK(T305,(N305:P305,Q305:AJ305)),0)</f>
        <v>9</v>
      </c>
      <c r="AP305" s="2">
        <f t="shared" si="122"/>
        <v>3.1774852473899226E-3</v>
      </c>
      <c r="AQ305" s="2">
        <f t="shared" si="123"/>
        <v>4.0853381752156154E-3</v>
      </c>
      <c r="AR305" s="2">
        <f t="shared" si="124"/>
        <v>3.631411711302769E-3</v>
      </c>
      <c r="AS305" s="2">
        <f t="shared" si="125"/>
        <v>1.3617793917385383E-3</v>
      </c>
      <c r="AU305" t="s">
        <v>2585</v>
      </c>
      <c r="AV305" t="s">
        <v>1627</v>
      </c>
      <c r="AW305">
        <v>4</v>
      </c>
      <c r="AY305" s="130">
        <v>8</v>
      </c>
      <c r="AZ305" s="131">
        <v>73</v>
      </c>
      <c r="BA305" s="132">
        <f t="shared" si="115"/>
        <v>8073</v>
      </c>
      <c r="BC305" s="7" t="s">
        <v>532</v>
      </c>
    </row>
    <row r="306" spans="1:55" hidden="1" outlineLevel="1" x14ac:dyDescent="0.2">
      <c r="A306" t="s">
        <v>1942</v>
      </c>
      <c r="B306" t="s">
        <v>1627</v>
      </c>
      <c r="C306" s="1">
        <f t="shared" si="116"/>
        <v>7586</v>
      </c>
      <c r="D306" s="7">
        <f>RANK(N306,(N306:P306,Q306:AJ306))</f>
        <v>2</v>
      </c>
      <c r="E306" s="7">
        <f>RANK(O306,(N306:P306,Q306:AJ306))</f>
        <v>1</v>
      </c>
      <c r="F306" s="7">
        <f>IF(P306&gt;0,RANK(P306,(N306:P306,Q306:AJ306)),0)</f>
        <v>3</v>
      </c>
      <c r="G306" s="1">
        <f t="shared" si="117"/>
        <v>1267</v>
      </c>
      <c r="H306" s="2">
        <f t="shared" si="103"/>
        <v>0.16701819140522015</v>
      </c>
      <c r="I306" s="2"/>
      <c r="J306" s="2">
        <f t="shared" si="118"/>
        <v>0.36448721328763511</v>
      </c>
      <c r="K306" s="2">
        <f t="shared" si="119"/>
        <v>0.53150540469285523</v>
      </c>
      <c r="L306" s="2">
        <f t="shared" si="120"/>
        <v>8.0279462167150012E-2</v>
      </c>
      <c r="M306" s="2">
        <f t="shared" si="121"/>
        <v>2.3727919852359641E-2</v>
      </c>
      <c r="N306" s="1">
        <v>2765</v>
      </c>
      <c r="O306" s="1">
        <v>4032</v>
      </c>
      <c r="P306" s="1">
        <v>609</v>
      </c>
      <c r="Q306" s="1">
        <v>39</v>
      </c>
      <c r="R306" s="1">
        <v>55</v>
      </c>
      <c r="S306" s="1">
        <v>34</v>
      </c>
      <c r="T306" s="1">
        <v>6</v>
      </c>
      <c r="U306" s="1">
        <v>5</v>
      </c>
      <c r="X306" s="1">
        <v>25</v>
      </c>
      <c r="Y306" s="1">
        <v>2</v>
      </c>
      <c r="AB306" s="1">
        <v>3</v>
      </c>
      <c r="AD306" s="1">
        <v>8</v>
      </c>
      <c r="AE306" s="1">
        <v>3</v>
      </c>
      <c r="AL306" s="7">
        <f>IF(Q306&gt;0,RANK(Q306,(N306:P306,Q306:AJ306)),0)</f>
        <v>5</v>
      </c>
      <c r="AM306" s="7">
        <f>IF(R306&gt;0,RANK(R306,(N306:P306,Q306:AJ306)),0)</f>
        <v>4</v>
      </c>
      <c r="AN306" s="7">
        <f>IF(S306&gt;0,RANK(S306,(N306:P306,Q306:AJ306)),0)</f>
        <v>6</v>
      </c>
      <c r="AO306" s="7">
        <f>IF(T306&gt;0,RANK(T306,(N306:P306,Q306:AJ306)),0)</f>
        <v>9</v>
      </c>
      <c r="AP306" s="2">
        <f t="shared" si="122"/>
        <v>5.1410493013445821E-3</v>
      </c>
      <c r="AQ306" s="2">
        <f t="shared" si="123"/>
        <v>7.250197732665436E-3</v>
      </c>
      <c r="AR306" s="2">
        <f t="shared" si="124"/>
        <v>4.4819404165568153E-3</v>
      </c>
      <c r="AS306" s="2">
        <f t="shared" si="125"/>
        <v>7.9093066174532034E-4</v>
      </c>
      <c r="AU306" t="s">
        <v>1942</v>
      </c>
      <c r="AV306" t="s">
        <v>1627</v>
      </c>
      <c r="AW306">
        <v>4</v>
      </c>
      <c r="AY306" s="130">
        <v>8</v>
      </c>
      <c r="AZ306" s="131">
        <v>75</v>
      </c>
      <c r="BA306" s="132">
        <f t="shared" si="115"/>
        <v>8075</v>
      </c>
      <c r="BC306" s="7" t="s">
        <v>532</v>
      </c>
    </row>
    <row r="307" spans="1:55" hidden="1" outlineLevel="1" x14ac:dyDescent="0.2">
      <c r="A307" t="s">
        <v>2586</v>
      </c>
      <c r="B307" t="s">
        <v>1627</v>
      </c>
      <c r="C307" s="1">
        <f t="shared" si="116"/>
        <v>46612</v>
      </c>
      <c r="D307" s="7">
        <f>RANK(N307,(N307:P307,Q307:AJ307))</f>
        <v>2</v>
      </c>
      <c r="E307" s="7">
        <f>RANK(O307,(N307:P307,Q307:AJ307))</f>
        <v>1</v>
      </c>
      <c r="F307" s="7">
        <f>IF(P307&gt;0,RANK(P307,(N307:P307,Q307:AJ307)),0)</f>
        <v>3</v>
      </c>
      <c r="G307" s="1">
        <f t="shared" si="117"/>
        <v>7647</v>
      </c>
      <c r="H307" s="2">
        <f t="shared" ref="H307:H370" si="126">G307/C307</f>
        <v>0.16405646614605682</v>
      </c>
      <c r="I307" s="2"/>
      <c r="J307" s="2">
        <f t="shared" si="118"/>
        <v>0.36715867158671589</v>
      </c>
      <c r="K307" s="2">
        <f t="shared" si="119"/>
        <v>0.53121513773277262</v>
      </c>
      <c r="L307" s="2">
        <f t="shared" si="120"/>
        <v>7.9528876684115679E-2</v>
      </c>
      <c r="M307" s="2">
        <f t="shared" si="121"/>
        <v>2.2097313996395807E-2</v>
      </c>
      <c r="N307" s="1">
        <v>17114</v>
      </c>
      <c r="O307" s="1">
        <v>24761</v>
      </c>
      <c r="P307" s="1">
        <v>3707</v>
      </c>
      <c r="Q307" s="1">
        <v>379</v>
      </c>
      <c r="R307" s="1">
        <v>356</v>
      </c>
      <c r="S307" s="1">
        <v>81</v>
      </c>
      <c r="T307" s="1">
        <v>66</v>
      </c>
      <c r="U307" s="1">
        <v>18</v>
      </c>
      <c r="X307" s="1">
        <v>87</v>
      </c>
      <c r="Y307" s="1">
        <v>9</v>
      </c>
      <c r="AB307" s="1">
        <v>6</v>
      </c>
      <c r="AD307" s="1">
        <v>17</v>
      </c>
      <c r="AE307" s="1">
        <v>11</v>
      </c>
      <c r="AL307" s="7">
        <f>IF(Q307&gt;0,RANK(Q307,(N307:P307,Q307:AJ307)),0)</f>
        <v>4</v>
      </c>
      <c r="AM307" s="7">
        <f>IF(R307&gt;0,RANK(R307,(N307:P307,Q307:AJ307)),0)</f>
        <v>5</v>
      </c>
      <c r="AN307" s="7">
        <f>IF(S307&gt;0,RANK(S307,(N307:P307,Q307:AJ307)),0)</f>
        <v>7</v>
      </c>
      <c r="AO307" s="7">
        <f>IF(T307&gt;0,RANK(T307,(N307:P307,Q307:AJ307)),0)</f>
        <v>8</v>
      </c>
      <c r="AP307" s="2">
        <f t="shared" si="122"/>
        <v>8.1309534025572807E-3</v>
      </c>
      <c r="AQ307" s="2">
        <f t="shared" si="123"/>
        <v>7.6375182356474731E-3</v>
      </c>
      <c r="AR307" s="2">
        <f t="shared" si="124"/>
        <v>1.7377499356388913E-3</v>
      </c>
      <c r="AS307" s="2">
        <f t="shared" si="125"/>
        <v>1.4159443920020596E-3</v>
      </c>
      <c r="AU307" t="s">
        <v>2586</v>
      </c>
      <c r="AV307" t="s">
        <v>1627</v>
      </c>
      <c r="AW307">
        <v>3</v>
      </c>
      <c r="AY307" s="130">
        <v>8</v>
      </c>
      <c r="AZ307" s="131">
        <v>77</v>
      </c>
      <c r="BA307" s="132">
        <f t="shared" si="115"/>
        <v>8077</v>
      </c>
      <c r="BC307" s="7" t="s">
        <v>532</v>
      </c>
    </row>
    <row r="308" spans="1:55" hidden="1" outlineLevel="1" x14ac:dyDescent="0.2">
      <c r="A308" t="s">
        <v>1975</v>
      </c>
      <c r="B308" t="s">
        <v>1627</v>
      </c>
      <c r="C308" s="1">
        <f t="shared" si="116"/>
        <v>447</v>
      </c>
      <c r="D308" s="7">
        <f>RANK(N308,(N308:P308,Q308:AJ308))</f>
        <v>1</v>
      </c>
      <c r="E308" s="7">
        <f>RANK(O308,(N308:P308,Q308:AJ308))</f>
        <v>2</v>
      </c>
      <c r="F308" s="7">
        <f>IF(P308&gt;0,RANK(P308,(N308:P308,Q308:AJ308)),0)</f>
        <v>3</v>
      </c>
      <c r="G308" s="1">
        <f t="shared" si="117"/>
        <v>13</v>
      </c>
      <c r="H308" s="2">
        <f t="shared" si="126"/>
        <v>2.9082774049217001E-2</v>
      </c>
      <c r="I308" s="2"/>
      <c r="J308" s="2">
        <f t="shared" si="118"/>
        <v>0.42953020134228187</v>
      </c>
      <c r="K308" s="2">
        <f t="shared" si="119"/>
        <v>0.40044742729306487</v>
      </c>
      <c r="L308" s="2">
        <f t="shared" si="120"/>
        <v>0.15436241610738255</v>
      </c>
      <c r="M308" s="2">
        <f t="shared" si="121"/>
        <v>1.5659955257270652E-2</v>
      </c>
      <c r="N308" s="1">
        <v>192</v>
      </c>
      <c r="O308" s="1">
        <v>179</v>
      </c>
      <c r="P308" s="1">
        <v>69</v>
      </c>
      <c r="Q308" s="1">
        <v>1</v>
      </c>
      <c r="R308" s="1">
        <v>2</v>
      </c>
      <c r="S308" s="1">
        <v>1</v>
      </c>
      <c r="T308" s="1">
        <v>1</v>
      </c>
      <c r="U308" s="1">
        <v>2</v>
      </c>
      <c r="X308" s="1">
        <v>0</v>
      </c>
      <c r="Y308" s="1">
        <v>0</v>
      </c>
      <c r="AB308" s="1">
        <v>0</v>
      </c>
      <c r="AD308" s="1">
        <v>0</v>
      </c>
      <c r="AE308" s="1">
        <v>0</v>
      </c>
      <c r="AL308" s="7">
        <f>IF(Q308&gt;0,RANK(Q308,(N308:P308,Q308:AJ308)),0)</f>
        <v>6</v>
      </c>
      <c r="AM308" s="7">
        <f>IF(R308&gt;0,RANK(R308,(N308:P308,Q308:AJ308)),0)</f>
        <v>4</v>
      </c>
      <c r="AN308" s="7">
        <f>IF(S308&gt;0,RANK(S308,(N308:P308,Q308:AJ308)),0)</f>
        <v>6</v>
      </c>
      <c r="AO308" s="7">
        <f>IF(T308&gt;0,RANK(T308,(N308:P308,Q308:AJ308)),0)</f>
        <v>6</v>
      </c>
      <c r="AP308" s="2">
        <f t="shared" si="122"/>
        <v>2.2371364653243847E-3</v>
      </c>
      <c r="AQ308" s="2">
        <f t="shared" si="123"/>
        <v>4.4742729306487695E-3</v>
      </c>
      <c r="AR308" s="2">
        <f t="shared" si="124"/>
        <v>2.2371364653243847E-3</v>
      </c>
      <c r="AS308" s="2">
        <f t="shared" si="125"/>
        <v>2.2371364653243847E-3</v>
      </c>
      <c r="AU308" t="s">
        <v>1975</v>
      </c>
      <c r="AV308" t="s">
        <v>1627</v>
      </c>
      <c r="AW308">
        <v>3</v>
      </c>
      <c r="AY308" s="130">
        <v>8</v>
      </c>
      <c r="AZ308" s="131">
        <v>79</v>
      </c>
      <c r="BA308" s="132">
        <f t="shared" si="115"/>
        <v>8079</v>
      </c>
      <c r="BC308" s="7" t="s">
        <v>532</v>
      </c>
    </row>
    <row r="309" spans="1:55" hidden="1" outlineLevel="1" x14ac:dyDescent="0.2">
      <c r="A309" t="s">
        <v>1621</v>
      </c>
      <c r="B309" t="s">
        <v>1627</v>
      </c>
      <c r="C309" s="1">
        <f t="shared" si="116"/>
        <v>4836</v>
      </c>
      <c r="D309" s="7">
        <f>RANK(N309,(N309:P309,Q309:AJ309))</f>
        <v>2</v>
      </c>
      <c r="E309" s="7">
        <f>RANK(O309,(N309:P309,Q309:AJ309))</f>
        <v>1</v>
      </c>
      <c r="F309" s="7">
        <f>IF(P309&gt;0,RANK(P309,(N309:P309,Q309:AJ309)),0)</f>
        <v>3</v>
      </c>
      <c r="G309" s="1">
        <f t="shared" si="117"/>
        <v>831</v>
      </c>
      <c r="H309" s="2">
        <f t="shared" si="126"/>
        <v>0.1718362282878412</v>
      </c>
      <c r="I309" s="2"/>
      <c r="J309" s="2">
        <f t="shared" si="118"/>
        <v>0.33808933002481389</v>
      </c>
      <c r="K309" s="2">
        <f t="shared" si="119"/>
        <v>0.50992555831265507</v>
      </c>
      <c r="L309" s="2">
        <f t="shared" si="120"/>
        <v>0.13420181968569064</v>
      </c>
      <c r="M309" s="2">
        <f t="shared" si="121"/>
        <v>1.7783291976840393E-2</v>
      </c>
      <c r="N309" s="1">
        <v>1635</v>
      </c>
      <c r="O309" s="1">
        <v>2466</v>
      </c>
      <c r="P309" s="1">
        <v>649</v>
      </c>
      <c r="Q309" s="1">
        <v>26</v>
      </c>
      <c r="R309" s="1">
        <v>41</v>
      </c>
      <c r="S309" s="1">
        <v>5</v>
      </c>
      <c r="T309" s="1">
        <v>2</v>
      </c>
      <c r="U309" s="1">
        <v>0</v>
      </c>
      <c r="X309" s="1">
        <v>8</v>
      </c>
      <c r="Y309" s="1">
        <v>0</v>
      </c>
      <c r="AB309" s="1">
        <v>0</v>
      </c>
      <c r="AD309" s="1">
        <v>3</v>
      </c>
      <c r="AE309" s="1">
        <v>1</v>
      </c>
      <c r="AL309" s="7">
        <f>IF(Q309&gt;0,RANK(Q309,(N309:P309,Q309:AJ309)),0)</f>
        <v>5</v>
      </c>
      <c r="AM309" s="7">
        <f>IF(R309&gt;0,RANK(R309,(N309:P309,Q309:AJ309)),0)</f>
        <v>4</v>
      </c>
      <c r="AN309" s="7">
        <f>IF(S309&gt;0,RANK(S309,(N309:P309,Q309:AJ309)),0)</f>
        <v>7</v>
      </c>
      <c r="AO309" s="7">
        <f>IF(T309&gt;0,RANK(T309,(N309:P309,Q309:AJ309)),0)</f>
        <v>9</v>
      </c>
      <c r="AP309" s="2">
        <f t="shared" si="122"/>
        <v>5.3763440860215058E-3</v>
      </c>
      <c r="AQ309" s="2">
        <f t="shared" si="123"/>
        <v>8.4780810587262202E-3</v>
      </c>
      <c r="AR309" s="2">
        <f t="shared" si="124"/>
        <v>1.0339123242349049E-3</v>
      </c>
      <c r="AS309" s="2">
        <f t="shared" si="125"/>
        <v>4.1356492969396195E-4</v>
      </c>
      <c r="AU309" t="s">
        <v>1621</v>
      </c>
      <c r="AV309" t="s">
        <v>1627</v>
      </c>
      <c r="AW309">
        <v>3</v>
      </c>
      <c r="AY309" s="130">
        <v>8</v>
      </c>
      <c r="AZ309" s="131">
        <v>81</v>
      </c>
      <c r="BA309" s="132">
        <f t="shared" si="115"/>
        <v>8081</v>
      </c>
      <c r="BC309" s="7" t="s">
        <v>532</v>
      </c>
    </row>
    <row r="310" spans="1:55" hidden="1" outlineLevel="1" x14ac:dyDescent="0.2">
      <c r="A310" t="s">
        <v>1622</v>
      </c>
      <c r="B310" t="s">
        <v>1627</v>
      </c>
      <c r="C310" s="1">
        <f t="shared" si="116"/>
        <v>7831</v>
      </c>
      <c r="D310" s="7">
        <f>RANK(N310,(N310:P310,Q310:AJ310))</f>
        <v>2</v>
      </c>
      <c r="E310" s="7">
        <f>RANK(O310,(N310:P310,Q310:AJ310))</f>
        <v>1</v>
      </c>
      <c r="F310" s="7">
        <f>IF(P310&gt;0,RANK(P310,(N310:P310,Q310:AJ310)),0)</f>
        <v>3</v>
      </c>
      <c r="G310" s="1">
        <f t="shared" si="117"/>
        <v>1597</v>
      </c>
      <c r="H310" s="2">
        <f t="shared" si="126"/>
        <v>0.20393308645128336</v>
      </c>
      <c r="I310" s="2"/>
      <c r="J310" s="2">
        <f t="shared" si="118"/>
        <v>0.32920444387689951</v>
      </c>
      <c r="K310" s="2">
        <f t="shared" si="119"/>
        <v>0.5331375303281829</v>
      </c>
      <c r="L310" s="2">
        <f t="shared" si="120"/>
        <v>0.10560592516919934</v>
      </c>
      <c r="M310" s="2">
        <f t="shared" si="121"/>
        <v>3.2052100625718255E-2</v>
      </c>
      <c r="N310" s="1">
        <v>2578</v>
      </c>
      <c r="O310" s="1">
        <v>4175</v>
      </c>
      <c r="P310" s="1">
        <v>827</v>
      </c>
      <c r="Q310" s="1">
        <v>161</v>
      </c>
      <c r="R310" s="1">
        <v>32</v>
      </c>
      <c r="S310" s="1">
        <v>20</v>
      </c>
      <c r="T310" s="1">
        <v>12</v>
      </c>
      <c r="U310" s="1">
        <v>2</v>
      </c>
      <c r="X310" s="1">
        <v>17</v>
      </c>
      <c r="Y310" s="1">
        <v>0</v>
      </c>
      <c r="AB310" s="1">
        <v>4</v>
      </c>
      <c r="AD310" s="1">
        <v>3</v>
      </c>
      <c r="AE310" s="1">
        <v>0</v>
      </c>
      <c r="AL310" s="7">
        <f>IF(Q310&gt;0,RANK(Q310,(N310:P310,Q310:AJ310)),0)</f>
        <v>4</v>
      </c>
      <c r="AM310" s="7">
        <f>IF(R310&gt;0,RANK(R310,(N310:P310,Q310:AJ310)),0)</f>
        <v>5</v>
      </c>
      <c r="AN310" s="7">
        <f>IF(S310&gt;0,RANK(S310,(N310:P310,Q310:AJ310)),0)</f>
        <v>6</v>
      </c>
      <c r="AO310" s="7">
        <f>IF(T310&gt;0,RANK(T310,(N310:P310,Q310:AJ310)),0)</f>
        <v>8</v>
      </c>
      <c r="AP310" s="2">
        <f t="shared" si="122"/>
        <v>2.0559315540799386E-2</v>
      </c>
      <c r="AQ310" s="2">
        <f t="shared" si="123"/>
        <v>4.0863235857489461E-3</v>
      </c>
      <c r="AR310" s="2">
        <f t="shared" si="124"/>
        <v>2.5539522410930916E-3</v>
      </c>
      <c r="AS310" s="2">
        <f t="shared" si="125"/>
        <v>1.5323713446558549E-3</v>
      </c>
      <c r="AU310" t="s">
        <v>1622</v>
      </c>
      <c r="AV310" t="s">
        <v>1627</v>
      </c>
      <c r="AW310">
        <v>3</v>
      </c>
      <c r="AY310" s="130">
        <v>8</v>
      </c>
      <c r="AZ310" s="131">
        <v>83</v>
      </c>
      <c r="BA310" s="132">
        <f t="shared" si="115"/>
        <v>8083</v>
      </c>
      <c r="BC310" s="7" t="s">
        <v>532</v>
      </c>
    </row>
    <row r="311" spans="1:55" hidden="1" outlineLevel="1" x14ac:dyDescent="0.2">
      <c r="A311" t="s">
        <v>928</v>
      </c>
      <c r="B311" t="s">
        <v>1627</v>
      </c>
      <c r="C311" s="1">
        <f t="shared" si="116"/>
        <v>12239</v>
      </c>
      <c r="D311" s="7">
        <f>RANK(N311,(N311:P311,Q311:AJ311))</f>
        <v>2</v>
      </c>
      <c r="E311" s="7">
        <f>RANK(O311,(N311:P311,Q311:AJ311))</f>
        <v>1</v>
      </c>
      <c r="F311" s="7">
        <f>IF(P311&gt;0,RANK(P311,(N311:P311,Q311:AJ311)),0)</f>
        <v>3</v>
      </c>
      <c r="G311" s="1">
        <f t="shared" si="117"/>
        <v>2711</v>
      </c>
      <c r="H311" s="2">
        <f t="shared" si="126"/>
        <v>0.22150502492033664</v>
      </c>
      <c r="I311" s="2"/>
      <c r="J311" s="2">
        <f t="shared" si="118"/>
        <v>0.32837650134814939</v>
      </c>
      <c r="K311" s="2">
        <f t="shared" si="119"/>
        <v>0.54988152626848597</v>
      </c>
      <c r="L311" s="2">
        <f t="shared" si="120"/>
        <v>9.6985047798022708E-2</v>
      </c>
      <c r="M311" s="2">
        <f t="shared" si="121"/>
        <v>2.4756924585341886E-2</v>
      </c>
      <c r="N311" s="1">
        <v>4019</v>
      </c>
      <c r="O311" s="1">
        <v>6730</v>
      </c>
      <c r="P311" s="1">
        <v>1187</v>
      </c>
      <c r="Q311" s="1">
        <v>137</v>
      </c>
      <c r="R311" s="1">
        <v>83</v>
      </c>
      <c r="S311" s="1">
        <v>32</v>
      </c>
      <c r="T311" s="1">
        <v>14</v>
      </c>
      <c r="U311" s="1">
        <v>3</v>
      </c>
      <c r="X311" s="1">
        <v>18</v>
      </c>
      <c r="Y311" s="1">
        <v>2</v>
      </c>
      <c r="AB311" s="1">
        <v>2</v>
      </c>
      <c r="AD311" s="1">
        <v>10</v>
      </c>
      <c r="AE311" s="1">
        <v>2</v>
      </c>
      <c r="AL311" s="7">
        <f>IF(Q311&gt;0,RANK(Q311,(N311:P311,Q311:AJ311)),0)</f>
        <v>4</v>
      </c>
      <c r="AM311" s="7">
        <f>IF(R311&gt;0,RANK(R311,(N311:P311,Q311:AJ311)),0)</f>
        <v>5</v>
      </c>
      <c r="AN311" s="7">
        <f>IF(S311&gt;0,RANK(S311,(N311:P311,Q311:AJ311)),0)</f>
        <v>6</v>
      </c>
      <c r="AO311" s="7">
        <f>IF(T311&gt;0,RANK(T311,(N311:P311,Q311:AJ311)),0)</f>
        <v>8</v>
      </c>
      <c r="AP311" s="2">
        <f t="shared" si="122"/>
        <v>1.1193724977530845E-2</v>
      </c>
      <c r="AQ311" s="2">
        <f t="shared" si="123"/>
        <v>6.7815998039055482E-3</v>
      </c>
      <c r="AR311" s="2">
        <f t="shared" si="124"/>
        <v>2.6145926954816569E-3</v>
      </c>
      <c r="AS311" s="2">
        <f t="shared" si="125"/>
        <v>1.1438843042732248E-3</v>
      </c>
      <c r="AU311" t="s">
        <v>928</v>
      </c>
      <c r="AV311" t="s">
        <v>1627</v>
      </c>
      <c r="AW311">
        <v>3</v>
      </c>
      <c r="AY311" s="130">
        <v>8</v>
      </c>
      <c r="AZ311" s="131">
        <v>85</v>
      </c>
      <c r="BA311" s="132">
        <f t="shared" si="115"/>
        <v>8085</v>
      </c>
      <c r="BC311" s="7" t="s">
        <v>532</v>
      </c>
    </row>
    <row r="312" spans="1:55" hidden="1" outlineLevel="1" x14ac:dyDescent="0.2">
      <c r="A312" t="s">
        <v>1305</v>
      </c>
      <c r="B312" t="s">
        <v>1627</v>
      </c>
      <c r="C312" s="1">
        <f t="shared" si="116"/>
        <v>8707</v>
      </c>
      <c r="D312" s="7">
        <f>RANK(N312,(N312:P312,Q312:AJ312))</f>
        <v>2</v>
      </c>
      <c r="E312" s="7">
        <f>RANK(O312,(N312:P312,Q312:AJ312))</f>
        <v>1</v>
      </c>
      <c r="F312" s="7">
        <f>IF(P312&gt;0,RANK(P312,(N312:P312,Q312:AJ312)),0)</f>
        <v>3</v>
      </c>
      <c r="G312" s="1">
        <f t="shared" si="117"/>
        <v>1210</v>
      </c>
      <c r="H312" s="2">
        <f t="shared" si="126"/>
        <v>0.13896864591707822</v>
      </c>
      <c r="I312" s="2"/>
      <c r="J312" s="2">
        <f t="shared" si="118"/>
        <v>0.38440335362352129</v>
      </c>
      <c r="K312" s="2">
        <f t="shared" si="119"/>
        <v>0.52337199954059954</v>
      </c>
      <c r="L312" s="2">
        <f t="shared" si="120"/>
        <v>7.8902032847134485E-2</v>
      </c>
      <c r="M312" s="2">
        <f t="shared" si="121"/>
        <v>1.332261398874468E-2</v>
      </c>
      <c r="N312" s="1">
        <v>3347</v>
      </c>
      <c r="O312" s="1">
        <v>4557</v>
      </c>
      <c r="P312" s="1">
        <v>687</v>
      </c>
      <c r="Q312" s="1">
        <v>29</v>
      </c>
      <c r="R312" s="1">
        <v>26</v>
      </c>
      <c r="S312" s="1">
        <v>21</v>
      </c>
      <c r="T312" s="1">
        <v>2</v>
      </c>
      <c r="U312" s="1">
        <v>1</v>
      </c>
      <c r="X312" s="1">
        <v>22</v>
      </c>
      <c r="Y312" s="1">
        <v>3</v>
      </c>
      <c r="AB312" s="1">
        <v>1</v>
      </c>
      <c r="AD312" s="1">
        <v>5</v>
      </c>
      <c r="AE312" s="1">
        <v>6</v>
      </c>
      <c r="AL312" s="7">
        <f>IF(Q312&gt;0,RANK(Q312,(N312:P312,Q312:AJ312)),0)</f>
        <v>4</v>
      </c>
      <c r="AM312" s="7">
        <f>IF(R312&gt;0,RANK(R312,(N312:P312,Q312:AJ312)),0)</f>
        <v>5</v>
      </c>
      <c r="AN312" s="7">
        <f>IF(S312&gt;0,RANK(S312,(N312:P312,Q312:AJ312)),0)</f>
        <v>7</v>
      </c>
      <c r="AO312" s="7">
        <f>IF(T312&gt;0,RANK(T312,(N312:P312,Q312:AJ312)),0)</f>
        <v>11</v>
      </c>
      <c r="AP312" s="2">
        <f t="shared" si="122"/>
        <v>3.3306534971861718E-3</v>
      </c>
      <c r="AQ312" s="2">
        <f t="shared" si="123"/>
        <v>2.9861031354082922E-3</v>
      </c>
      <c r="AR312" s="2">
        <f t="shared" si="124"/>
        <v>2.4118525324451591E-3</v>
      </c>
      <c r="AS312" s="2">
        <f t="shared" si="125"/>
        <v>2.2970024118525325E-4</v>
      </c>
      <c r="AU312" t="s">
        <v>1305</v>
      </c>
      <c r="AV312" t="s">
        <v>1627</v>
      </c>
      <c r="AW312">
        <v>4</v>
      </c>
      <c r="AY312" s="130">
        <v>8</v>
      </c>
      <c r="AZ312" s="131">
        <v>87</v>
      </c>
      <c r="BA312" s="132">
        <f t="shared" si="115"/>
        <v>8087</v>
      </c>
      <c r="BC312" s="7" t="s">
        <v>532</v>
      </c>
    </row>
    <row r="313" spans="1:55" hidden="1" outlineLevel="1" x14ac:dyDescent="0.2">
      <c r="A313" t="s">
        <v>314</v>
      </c>
      <c r="B313" t="s">
        <v>1627</v>
      </c>
      <c r="C313" s="1">
        <f t="shared" si="116"/>
        <v>7437</v>
      </c>
      <c r="D313" s="7">
        <f>RANK(N313,(N313:P313,Q313:AJ313))</f>
        <v>1</v>
      </c>
      <c r="E313" s="7">
        <f>RANK(O313,(N313:P313,Q313:AJ313))</f>
        <v>2</v>
      </c>
      <c r="F313" s="7">
        <f>IF(P313&gt;0,RANK(P313,(N313:P313,Q313:AJ313)),0)</f>
        <v>3</v>
      </c>
      <c r="G313" s="1">
        <f t="shared" si="117"/>
        <v>30</v>
      </c>
      <c r="H313" s="2">
        <f t="shared" si="126"/>
        <v>4.0338846308995563E-3</v>
      </c>
      <c r="I313" s="2"/>
      <c r="J313" s="2">
        <f t="shared" si="118"/>
        <v>0.45529111200752992</v>
      </c>
      <c r="K313" s="2">
        <f t="shared" si="119"/>
        <v>0.45125722737663038</v>
      </c>
      <c r="L313" s="2">
        <f t="shared" si="120"/>
        <v>7.8122899018421413E-2</v>
      </c>
      <c r="M313" s="2">
        <f t="shared" si="121"/>
        <v>1.5328761597418292E-2</v>
      </c>
      <c r="N313" s="1">
        <v>3386</v>
      </c>
      <c r="O313" s="1">
        <v>3356</v>
      </c>
      <c r="P313" s="1">
        <v>581</v>
      </c>
      <c r="Q313" s="1">
        <v>31</v>
      </c>
      <c r="R313" s="1">
        <v>21</v>
      </c>
      <c r="S313" s="1">
        <v>8</v>
      </c>
      <c r="T313" s="1">
        <v>5</v>
      </c>
      <c r="U313" s="1">
        <v>5</v>
      </c>
      <c r="X313" s="1">
        <v>18</v>
      </c>
      <c r="Y313" s="1">
        <v>2</v>
      </c>
      <c r="AB313" s="1">
        <v>15</v>
      </c>
      <c r="AD313" s="1">
        <v>5</v>
      </c>
      <c r="AE313" s="1">
        <v>4</v>
      </c>
      <c r="AL313" s="7">
        <f>IF(Q313&gt;0,RANK(Q313,(N313:P313,Q313:AJ313)),0)</f>
        <v>4</v>
      </c>
      <c r="AM313" s="7">
        <f>IF(R313&gt;0,RANK(R313,(N313:P313,Q313:AJ313)),0)</f>
        <v>5</v>
      </c>
      <c r="AN313" s="7">
        <f>IF(S313&gt;0,RANK(S313,(N313:P313,Q313:AJ313)),0)</f>
        <v>8</v>
      </c>
      <c r="AO313" s="7">
        <f>IF(T313&gt;0,RANK(T313,(N313:P313,Q313:AJ313)),0)</f>
        <v>9</v>
      </c>
      <c r="AP313" s="2">
        <f t="shared" si="122"/>
        <v>4.1683474519295417E-3</v>
      </c>
      <c r="AQ313" s="2">
        <f t="shared" si="123"/>
        <v>2.8237192416296895E-3</v>
      </c>
      <c r="AR313" s="2">
        <f t="shared" si="124"/>
        <v>1.0757025682398816E-3</v>
      </c>
      <c r="AS313" s="2">
        <f t="shared" si="125"/>
        <v>6.7231410514992601E-4</v>
      </c>
      <c r="AU313" t="s">
        <v>314</v>
      </c>
      <c r="AV313" t="s">
        <v>1627</v>
      </c>
      <c r="AW313">
        <v>4</v>
      </c>
      <c r="AY313" s="130">
        <v>8</v>
      </c>
      <c r="AZ313" s="131">
        <v>89</v>
      </c>
      <c r="BA313" s="132">
        <f t="shared" si="115"/>
        <v>8089</v>
      </c>
      <c r="BC313" s="7" t="s">
        <v>532</v>
      </c>
    </row>
    <row r="314" spans="1:55" hidden="1" outlineLevel="1" x14ac:dyDescent="0.2">
      <c r="A314" t="s">
        <v>127</v>
      </c>
      <c r="B314" t="s">
        <v>1627</v>
      </c>
      <c r="C314" s="1">
        <f t="shared" si="116"/>
        <v>1794</v>
      </c>
      <c r="D314" s="7">
        <f>RANK(N314,(N314:P314,Q314:AJ314))</f>
        <v>2</v>
      </c>
      <c r="E314" s="7">
        <f>RANK(O314,(N314:P314,Q314:AJ314))</f>
        <v>1</v>
      </c>
      <c r="F314" s="7">
        <f>IF(P314&gt;0,RANK(P314,(N314:P314,Q314:AJ314)),0)</f>
        <v>3</v>
      </c>
      <c r="G314" s="1">
        <f t="shared" si="117"/>
        <v>415</v>
      </c>
      <c r="H314" s="2">
        <f t="shared" si="126"/>
        <v>0.23132664437012262</v>
      </c>
      <c r="I314" s="2"/>
      <c r="J314" s="2">
        <f t="shared" si="118"/>
        <v>0.31716833890746932</v>
      </c>
      <c r="K314" s="2">
        <f t="shared" si="119"/>
        <v>0.54849498327759194</v>
      </c>
      <c r="L314" s="2">
        <f t="shared" si="120"/>
        <v>9.3088071348940912E-2</v>
      </c>
      <c r="M314" s="2">
        <f t="shared" si="121"/>
        <v>4.1248606465997831E-2</v>
      </c>
      <c r="N314" s="1">
        <v>569</v>
      </c>
      <c r="O314" s="1">
        <v>984</v>
      </c>
      <c r="P314" s="1">
        <v>167</v>
      </c>
      <c r="Q314" s="1">
        <v>52</v>
      </c>
      <c r="R314" s="1">
        <v>12</v>
      </c>
      <c r="T314" s="1">
        <v>3</v>
      </c>
      <c r="U314" s="1">
        <v>3</v>
      </c>
      <c r="X314" s="1">
        <v>2</v>
      </c>
      <c r="Y314" s="1">
        <v>0</v>
      </c>
      <c r="AB314" s="1">
        <v>2</v>
      </c>
      <c r="AD314" s="1">
        <v>0</v>
      </c>
      <c r="AE314" s="1">
        <v>0</v>
      </c>
      <c r="AL314" s="7">
        <f>IF(Q314&gt;0,RANK(Q314,(N314:P314,Q314:AJ314)),0)</f>
        <v>4</v>
      </c>
      <c r="AM314" s="7">
        <f>IF(R314&gt;0,RANK(R314,(N314:P314,Q314:AJ314)),0)</f>
        <v>5</v>
      </c>
      <c r="AN314" s="7">
        <f>IF(S314&gt;0,RANK(S314,(N314:P314,Q314:AJ314)),0)</f>
        <v>0</v>
      </c>
      <c r="AO314" s="7">
        <f>IF(T314&gt;0,RANK(T314,(N314:P314,Q314:AJ314)),0)</f>
        <v>6</v>
      </c>
      <c r="AP314" s="2">
        <f t="shared" si="122"/>
        <v>2.8985507246376812E-2</v>
      </c>
      <c r="AQ314" s="2">
        <f t="shared" si="123"/>
        <v>6.688963210702341E-3</v>
      </c>
      <c r="AR314" s="2">
        <f t="shared" si="124"/>
        <v>0</v>
      </c>
      <c r="AS314" s="2">
        <f t="shared" si="125"/>
        <v>1.6722408026755853E-3</v>
      </c>
      <c r="AU314" t="s">
        <v>127</v>
      </c>
      <c r="AV314" t="s">
        <v>1627</v>
      </c>
      <c r="AW314">
        <v>3</v>
      </c>
      <c r="AY314" s="130">
        <v>8</v>
      </c>
      <c r="AZ314" s="131">
        <v>91</v>
      </c>
      <c r="BA314" s="132">
        <f t="shared" si="115"/>
        <v>8091</v>
      </c>
      <c r="BC314" s="7" t="s">
        <v>532</v>
      </c>
    </row>
    <row r="315" spans="1:55" hidden="1" outlineLevel="1" x14ac:dyDescent="0.2">
      <c r="A315" t="s">
        <v>260</v>
      </c>
      <c r="B315" t="s">
        <v>1627</v>
      </c>
      <c r="C315" s="1">
        <f t="shared" si="116"/>
        <v>5241</v>
      </c>
      <c r="D315" s="7">
        <f>RANK(N315,(N315:P315,Q315:AJ315))</f>
        <v>2</v>
      </c>
      <c r="E315" s="7">
        <f>RANK(O315,(N315:P315,Q315:AJ315))</f>
        <v>1</v>
      </c>
      <c r="F315" s="7">
        <f>IF(P315&gt;0,RANK(P315,(N315:P315,Q315:AJ315)),0)</f>
        <v>3</v>
      </c>
      <c r="G315" s="1">
        <f t="shared" si="117"/>
        <v>817</v>
      </c>
      <c r="H315" s="2">
        <f t="shared" si="126"/>
        <v>0.15588628124403739</v>
      </c>
      <c r="I315" s="2"/>
      <c r="J315" s="2">
        <f t="shared" si="118"/>
        <v>0.35184125166952873</v>
      </c>
      <c r="K315" s="2">
        <f t="shared" si="119"/>
        <v>0.50772753291356609</v>
      </c>
      <c r="L315" s="2">
        <f t="shared" si="120"/>
        <v>0.10188895248998282</v>
      </c>
      <c r="M315" s="2">
        <f t="shared" si="121"/>
        <v>3.8542262926922352E-2</v>
      </c>
      <c r="N315" s="1">
        <v>1844</v>
      </c>
      <c r="O315" s="1">
        <v>2661</v>
      </c>
      <c r="P315" s="1">
        <v>534</v>
      </c>
      <c r="Q315" s="1">
        <v>87</v>
      </c>
      <c r="R315" s="1">
        <v>70</v>
      </c>
      <c r="S315" s="1">
        <v>13</v>
      </c>
      <c r="T315" s="1">
        <v>13</v>
      </c>
      <c r="U315" s="1">
        <v>2</v>
      </c>
      <c r="X315" s="1">
        <v>11</v>
      </c>
      <c r="Y315" s="1">
        <v>1</v>
      </c>
      <c r="AB315" s="1">
        <v>2</v>
      </c>
      <c r="AD315" s="1">
        <v>3</v>
      </c>
      <c r="AE315" s="1">
        <v>0</v>
      </c>
      <c r="AL315" s="7">
        <f>IF(Q315&gt;0,RANK(Q315,(N315:P315,Q315:AJ315)),0)</f>
        <v>4</v>
      </c>
      <c r="AM315" s="7">
        <f>IF(R315&gt;0,RANK(R315,(N315:P315,Q315:AJ315)),0)</f>
        <v>5</v>
      </c>
      <c r="AN315" s="7">
        <f>IF(S315&gt;0,RANK(S315,(N315:P315,Q315:AJ315)),0)</f>
        <v>6</v>
      </c>
      <c r="AO315" s="7">
        <f>IF(T315&gt;0,RANK(T315,(N315:P315,Q315:AJ315)),0)</f>
        <v>6</v>
      </c>
      <c r="AP315" s="2">
        <f t="shared" si="122"/>
        <v>1.6599885518030912E-2</v>
      </c>
      <c r="AQ315" s="2">
        <f t="shared" si="123"/>
        <v>1.3356229727151307E-2</v>
      </c>
      <c r="AR315" s="2">
        <f t="shared" si="124"/>
        <v>2.4804426636138143E-3</v>
      </c>
      <c r="AS315" s="2">
        <f t="shared" si="125"/>
        <v>2.4804426636138143E-3</v>
      </c>
      <c r="AU315" t="s">
        <v>260</v>
      </c>
      <c r="AV315" t="s">
        <v>1627</v>
      </c>
      <c r="AW315">
        <v>3</v>
      </c>
      <c r="AY315" s="130">
        <v>8</v>
      </c>
      <c r="AZ315" s="131">
        <v>93</v>
      </c>
      <c r="BA315" s="132">
        <f t="shared" si="115"/>
        <v>8093</v>
      </c>
      <c r="BC315" s="7" t="s">
        <v>532</v>
      </c>
    </row>
    <row r="316" spans="1:55" hidden="1" outlineLevel="1" x14ac:dyDescent="0.2">
      <c r="A316" t="s">
        <v>471</v>
      </c>
      <c r="B316" t="s">
        <v>1627</v>
      </c>
      <c r="C316" s="1">
        <f t="shared" si="116"/>
        <v>2185</v>
      </c>
      <c r="D316" s="7">
        <f>RANK(N316,(N316:P316,Q316:AJ316))</f>
        <v>2</v>
      </c>
      <c r="E316" s="7">
        <f>RANK(O316,(N316:P316,Q316:AJ316))</f>
        <v>1</v>
      </c>
      <c r="F316" s="7">
        <f>IF(P316&gt;0,RANK(P316,(N316:P316,Q316:AJ316)),0)</f>
        <v>3</v>
      </c>
      <c r="G316" s="1">
        <f t="shared" si="117"/>
        <v>578</v>
      </c>
      <c r="H316" s="2">
        <f t="shared" si="126"/>
        <v>0.26453089244851258</v>
      </c>
      <c r="I316" s="2"/>
      <c r="J316" s="2">
        <f t="shared" si="118"/>
        <v>0.32311212814645307</v>
      </c>
      <c r="K316" s="2">
        <f t="shared" si="119"/>
        <v>0.58764302059496565</v>
      </c>
      <c r="L316" s="2">
        <f t="shared" si="120"/>
        <v>7.1395881006864989E-2</v>
      </c>
      <c r="M316" s="2">
        <f t="shared" si="121"/>
        <v>1.7848970251716292E-2</v>
      </c>
      <c r="N316" s="1">
        <v>706</v>
      </c>
      <c r="O316" s="1">
        <v>1284</v>
      </c>
      <c r="P316" s="1">
        <v>156</v>
      </c>
      <c r="Q316" s="1">
        <v>2</v>
      </c>
      <c r="R316" s="1">
        <v>15</v>
      </c>
      <c r="S316" s="1">
        <v>10</v>
      </c>
      <c r="T316" s="1">
        <v>1</v>
      </c>
      <c r="U316" s="1">
        <v>0</v>
      </c>
      <c r="X316" s="1">
        <v>8</v>
      </c>
      <c r="Y316" s="1">
        <v>0</v>
      </c>
      <c r="AB316" s="1">
        <v>0</v>
      </c>
      <c r="AD316" s="1">
        <v>2</v>
      </c>
      <c r="AE316" s="1">
        <v>1</v>
      </c>
      <c r="AL316" s="7">
        <f>IF(Q316&gt;0,RANK(Q316,(N316:P316,Q316:AJ316)),0)</f>
        <v>7</v>
      </c>
      <c r="AM316" s="7">
        <f>IF(R316&gt;0,RANK(R316,(N316:P316,Q316:AJ316)),0)</f>
        <v>4</v>
      </c>
      <c r="AN316" s="7">
        <f>IF(S316&gt;0,RANK(S316,(N316:P316,Q316:AJ316)),0)</f>
        <v>5</v>
      </c>
      <c r="AO316" s="7">
        <f>IF(T316&gt;0,RANK(T316,(N316:P316,Q316:AJ316)),0)</f>
        <v>9</v>
      </c>
      <c r="AP316" s="2">
        <f t="shared" si="122"/>
        <v>9.1533180778032041E-4</v>
      </c>
      <c r="AQ316" s="2">
        <f t="shared" si="123"/>
        <v>6.8649885583524023E-3</v>
      </c>
      <c r="AR316" s="2">
        <f t="shared" si="124"/>
        <v>4.5766590389016018E-3</v>
      </c>
      <c r="AS316" s="2">
        <f t="shared" si="125"/>
        <v>4.5766590389016021E-4</v>
      </c>
      <c r="AU316" t="s">
        <v>471</v>
      </c>
      <c r="AV316" t="s">
        <v>1627</v>
      </c>
      <c r="AW316">
        <v>4</v>
      </c>
      <c r="AY316" s="130">
        <v>8</v>
      </c>
      <c r="AZ316" s="131">
        <v>95</v>
      </c>
      <c r="BA316" s="132">
        <f t="shared" si="115"/>
        <v>8095</v>
      </c>
      <c r="BC316" s="7" t="s">
        <v>532</v>
      </c>
    </row>
    <row r="317" spans="1:55" hidden="1" outlineLevel="1" x14ac:dyDescent="0.2">
      <c r="A317" t="s">
        <v>1883</v>
      </c>
      <c r="B317" t="s">
        <v>1627</v>
      </c>
      <c r="C317" s="1">
        <f t="shared" si="116"/>
        <v>6985</v>
      </c>
      <c r="D317" s="7">
        <f>RANK(N317,(N317:P317,Q317:AJ317))</f>
        <v>1</v>
      </c>
      <c r="E317" s="7">
        <f>RANK(O317,(N317:P317,Q317:AJ317))</f>
        <v>2</v>
      </c>
      <c r="F317" s="7">
        <f>IF(P317&gt;0,RANK(P317,(N317:P317,Q317:AJ317)),0)</f>
        <v>3</v>
      </c>
      <c r="G317" s="1">
        <f t="shared" si="117"/>
        <v>1980</v>
      </c>
      <c r="H317" s="2">
        <f t="shared" si="126"/>
        <v>0.28346456692913385</v>
      </c>
      <c r="I317" s="2"/>
      <c r="J317" s="2">
        <f t="shared" si="118"/>
        <v>0.56535433070866137</v>
      </c>
      <c r="K317" s="2">
        <f t="shared" si="119"/>
        <v>0.28188976377952757</v>
      </c>
      <c r="L317" s="2">
        <f t="shared" si="120"/>
        <v>7.6592698639942738E-2</v>
      </c>
      <c r="M317" s="2">
        <f t="shared" si="121"/>
        <v>7.6163206871868325E-2</v>
      </c>
      <c r="N317" s="1">
        <v>3949</v>
      </c>
      <c r="O317" s="1">
        <v>1969</v>
      </c>
      <c r="P317" s="1">
        <v>535</v>
      </c>
      <c r="Q317" s="1">
        <v>365</v>
      </c>
      <c r="R317" s="1">
        <v>129</v>
      </c>
      <c r="S317" s="1">
        <v>11</v>
      </c>
      <c r="T317" s="1">
        <v>18</v>
      </c>
      <c r="U317" s="1">
        <v>2</v>
      </c>
      <c r="X317" s="1">
        <v>3</v>
      </c>
      <c r="Y317" s="1">
        <v>2</v>
      </c>
      <c r="AB317" s="1">
        <v>0</v>
      </c>
      <c r="AD317" s="1">
        <v>0</v>
      </c>
      <c r="AE317" s="1">
        <v>2</v>
      </c>
      <c r="AL317" s="7">
        <f>IF(Q317&gt;0,RANK(Q317,(N317:P317,Q317:AJ317)),0)</f>
        <v>4</v>
      </c>
      <c r="AM317" s="7">
        <f>IF(R317&gt;0,RANK(R317,(N317:P317,Q317:AJ317)),0)</f>
        <v>5</v>
      </c>
      <c r="AN317" s="7">
        <f>IF(S317&gt;0,RANK(S317,(N317:P317,Q317:AJ317)),0)</f>
        <v>7</v>
      </c>
      <c r="AO317" s="7">
        <f>IF(T317&gt;0,RANK(T317,(N317:P317,Q317:AJ317)),0)</f>
        <v>6</v>
      </c>
      <c r="AP317" s="2">
        <f t="shared" si="122"/>
        <v>5.2254831782390834E-2</v>
      </c>
      <c r="AQ317" s="2">
        <f t="shared" si="123"/>
        <v>1.8468146027201145E-2</v>
      </c>
      <c r="AR317" s="2">
        <f t="shared" si="124"/>
        <v>1.5748031496062992E-3</v>
      </c>
      <c r="AS317" s="2">
        <f t="shared" si="125"/>
        <v>2.5769506084466712E-3</v>
      </c>
      <c r="AU317" t="s">
        <v>1883</v>
      </c>
      <c r="AV317" t="s">
        <v>1627</v>
      </c>
      <c r="AW317">
        <v>3</v>
      </c>
      <c r="AY317" s="130">
        <v>8</v>
      </c>
      <c r="AZ317" s="131">
        <v>97</v>
      </c>
      <c r="BA317" s="132">
        <f t="shared" si="115"/>
        <v>8097</v>
      </c>
      <c r="BC317" s="7" t="s">
        <v>532</v>
      </c>
    </row>
    <row r="318" spans="1:55" hidden="1" outlineLevel="1" x14ac:dyDescent="0.2">
      <c r="A318" t="s">
        <v>1532</v>
      </c>
      <c r="B318" t="s">
        <v>1627</v>
      </c>
      <c r="C318" s="1">
        <f t="shared" si="116"/>
        <v>4652</v>
      </c>
      <c r="D318" s="7">
        <f>RANK(N318,(N318:P318,Q318:AJ318))</f>
        <v>2</v>
      </c>
      <c r="E318" s="7">
        <f>RANK(O318,(N318:P318,Q318:AJ318))</f>
        <v>1</v>
      </c>
      <c r="F318" s="7">
        <f>IF(P318&gt;0,RANK(P318,(N318:P318,Q318:AJ318)),0)</f>
        <v>3</v>
      </c>
      <c r="G318" s="1">
        <f t="shared" si="117"/>
        <v>759</v>
      </c>
      <c r="H318" s="2">
        <f t="shared" si="126"/>
        <v>0.16315563198624247</v>
      </c>
      <c r="I318" s="2"/>
      <c r="J318" s="2">
        <f t="shared" si="118"/>
        <v>0.37510748065348237</v>
      </c>
      <c r="K318" s="2">
        <f t="shared" si="119"/>
        <v>0.53826311263972482</v>
      </c>
      <c r="L318" s="2">
        <f t="shared" si="120"/>
        <v>7.3516766981943246E-2</v>
      </c>
      <c r="M318" s="2">
        <f t="shared" si="121"/>
        <v>1.3112639724849509E-2</v>
      </c>
      <c r="N318" s="1">
        <v>1745</v>
      </c>
      <c r="O318" s="1">
        <v>2504</v>
      </c>
      <c r="P318" s="1">
        <v>342</v>
      </c>
      <c r="Q318" s="1">
        <v>20</v>
      </c>
      <c r="R318" s="1">
        <v>19</v>
      </c>
      <c r="S318" s="1">
        <v>6</v>
      </c>
      <c r="T318" s="1">
        <v>2</v>
      </c>
      <c r="U318" s="1">
        <v>0</v>
      </c>
      <c r="X318" s="1">
        <v>9</v>
      </c>
      <c r="Y318" s="1">
        <v>2</v>
      </c>
      <c r="AB318" s="1">
        <v>0</v>
      </c>
      <c r="AD318" s="1">
        <v>2</v>
      </c>
      <c r="AE318" s="1">
        <v>1</v>
      </c>
      <c r="AL318" s="7">
        <f>IF(Q318&gt;0,RANK(Q318,(N318:P318,Q318:AJ318)),0)</f>
        <v>4</v>
      </c>
      <c r="AM318" s="7">
        <f>IF(R318&gt;0,RANK(R318,(N318:P318,Q318:AJ318)),0)</f>
        <v>5</v>
      </c>
      <c r="AN318" s="7">
        <f>IF(S318&gt;0,RANK(S318,(N318:P318,Q318:AJ318)),0)</f>
        <v>7</v>
      </c>
      <c r="AO318" s="7">
        <f>IF(T318&gt;0,RANK(T318,(N318:P318,Q318:AJ318)),0)</f>
        <v>8</v>
      </c>
      <c r="AP318" s="2">
        <f t="shared" si="122"/>
        <v>4.2992261392949269E-3</v>
      </c>
      <c r="AQ318" s="2">
        <f t="shared" si="123"/>
        <v>4.0842648323301802E-3</v>
      </c>
      <c r="AR318" s="2">
        <f t="shared" si="124"/>
        <v>1.2897678417884782E-3</v>
      </c>
      <c r="AS318" s="2">
        <f t="shared" si="125"/>
        <v>4.299226139294927E-4</v>
      </c>
      <c r="AU318" t="s">
        <v>1532</v>
      </c>
      <c r="AV318" t="s">
        <v>1627</v>
      </c>
      <c r="AW318">
        <v>4</v>
      </c>
      <c r="AY318" s="130">
        <v>8</v>
      </c>
      <c r="AZ318" s="131">
        <v>99</v>
      </c>
      <c r="BA318" s="132">
        <f t="shared" si="115"/>
        <v>8099</v>
      </c>
      <c r="BC318" s="7" t="s">
        <v>532</v>
      </c>
    </row>
    <row r="319" spans="1:55" hidden="1" outlineLevel="1" x14ac:dyDescent="0.2">
      <c r="A319" t="s">
        <v>1398</v>
      </c>
      <c r="B319" t="s">
        <v>1627</v>
      </c>
      <c r="C319" s="1">
        <f t="shared" si="116"/>
        <v>50301</v>
      </c>
      <c r="D319" s="7">
        <f>RANK(N319,(N319:P319,Q319:AJ319))</f>
        <v>1</v>
      </c>
      <c r="E319" s="7">
        <f>RANK(O319,(N319:P319,Q319:AJ319))</f>
        <v>2</v>
      </c>
      <c r="F319" s="7">
        <f>IF(P319&gt;0,RANK(P319,(N319:P319,Q319:AJ319)),0)</f>
        <v>3</v>
      </c>
      <c r="G319" s="1">
        <f t="shared" si="117"/>
        <v>11389</v>
      </c>
      <c r="H319" s="2">
        <f t="shared" si="126"/>
        <v>0.22641696984155385</v>
      </c>
      <c r="I319" s="2"/>
      <c r="J319" s="2">
        <f t="shared" si="118"/>
        <v>0.57237430667382361</v>
      </c>
      <c r="K319" s="2">
        <f t="shared" si="119"/>
        <v>0.34595733683226976</v>
      </c>
      <c r="L319" s="2">
        <f t="shared" si="120"/>
        <v>6.7076201268364444E-2</v>
      </c>
      <c r="M319" s="2">
        <f t="shared" si="121"/>
        <v>1.4592155225542192E-2</v>
      </c>
      <c r="N319" s="1">
        <v>28791</v>
      </c>
      <c r="O319" s="1">
        <v>17402</v>
      </c>
      <c r="P319" s="1">
        <v>3374</v>
      </c>
      <c r="Q319" s="1">
        <v>376</v>
      </c>
      <c r="R319" s="1">
        <v>159</v>
      </c>
      <c r="S319" s="1">
        <v>42</v>
      </c>
      <c r="T319" s="1">
        <v>36</v>
      </c>
      <c r="U319" s="1">
        <v>17</v>
      </c>
      <c r="X319" s="1">
        <v>55</v>
      </c>
      <c r="Y319" s="1">
        <v>13</v>
      </c>
      <c r="AB319" s="1">
        <v>11</v>
      </c>
      <c r="AD319" s="1">
        <v>17</v>
      </c>
      <c r="AE319" s="1">
        <v>8</v>
      </c>
      <c r="AL319" s="7">
        <f>IF(Q319&gt;0,RANK(Q319,(N319:P319,Q319:AJ319)),0)</f>
        <v>4</v>
      </c>
      <c r="AM319" s="7">
        <f>IF(R319&gt;0,RANK(R319,(N319:P319,Q319:AJ319)),0)</f>
        <v>5</v>
      </c>
      <c r="AN319" s="7">
        <f>IF(S319&gt;0,RANK(S319,(N319:P319,Q319:AJ319)),0)</f>
        <v>7</v>
      </c>
      <c r="AO319" s="7">
        <f>IF(T319&gt;0,RANK(T319,(N319:P319,Q319:AJ319)),0)</f>
        <v>8</v>
      </c>
      <c r="AP319" s="2">
        <f t="shared" si="122"/>
        <v>7.4750004970080119E-3</v>
      </c>
      <c r="AQ319" s="2">
        <f t="shared" si="123"/>
        <v>3.1609709548517922E-3</v>
      </c>
      <c r="AR319" s="2">
        <f t="shared" si="124"/>
        <v>8.3497345977217154E-4</v>
      </c>
      <c r="AS319" s="2">
        <f t="shared" si="125"/>
        <v>7.1569153694757556E-4</v>
      </c>
      <c r="AU319" t="s">
        <v>1398</v>
      </c>
      <c r="AV319" t="s">
        <v>1627</v>
      </c>
      <c r="AW319">
        <v>3</v>
      </c>
      <c r="AY319" s="130">
        <v>8</v>
      </c>
      <c r="AZ319" s="131">
        <v>101</v>
      </c>
      <c r="BA319" s="132">
        <f t="shared" si="115"/>
        <v>8101</v>
      </c>
      <c r="BC319" s="7" t="s">
        <v>532</v>
      </c>
    </row>
    <row r="320" spans="1:55" hidden="1" outlineLevel="1" x14ac:dyDescent="0.2">
      <c r="A320" t="s">
        <v>2921</v>
      </c>
      <c r="B320" t="s">
        <v>1627</v>
      </c>
      <c r="C320" s="1">
        <f t="shared" si="116"/>
        <v>2715</v>
      </c>
      <c r="D320" s="7">
        <f>RANK(N320,(N320:P320,Q320:AJ320))</f>
        <v>2</v>
      </c>
      <c r="E320" s="7">
        <f>RANK(O320,(N320:P320,Q320:AJ320))</f>
        <v>1</v>
      </c>
      <c r="F320" s="7">
        <f>IF(P320&gt;0,RANK(P320,(N320:P320,Q320:AJ320)),0)</f>
        <v>3</v>
      </c>
      <c r="G320" s="1">
        <f t="shared" si="117"/>
        <v>966</v>
      </c>
      <c r="H320" s="2">
        <f t="shared" si="126"/>
        <v>0.35580110497237571</v>
      </c>
      <c r="I320" s="2"/>
      <c r="J320" s="2">
        <f t="shared" si="118"/>
        <v>0.26924493554327811</v>
      </c>
      <c r="K320" s="2">
        <f t="shared" si="119"/>
        <v>0.62504604051565382</v>
      </c>
      <c r="L320" s="2">
        <f t="shared" si="120"/>
        <v>8.9502762430939228E-2</v>
      </c>
      <c r="M320" s="2">
        <f t="shared" si="121"/>
        <v>1.6206261510128842E-2</v>
      </c>
      <c r="N320" s="1">
        <v>731</v>
      </c>
      <c r="O320" s="1">
        <v>1697</v>
      </c>
      <c r="P320" s="1">
        <v>243</v>
      </c>
      <c r="Q320" s="1">
        <v>17</v>
      </c>
      <c r="R320" s="1">
        <v>14</v>
      </c>
      <c r="S320" s="1">
        <v>3</v>
      </c>
      <c r="T320" s="1">
        <v>1</v>
      </c>
      <c r="U320" s="1">
        <v>7</v>
      </c>
      <c r="X320" s="1">
        <v>2</v>
      </c>
      <c r="Y320" s="1">
        <v>0</v>
      </c>
      <c r="AB320" s="1">
        <v>0</v>
      </c>
      <c r="AD320" s="1">
        <v>0</v>
      </c>
      <c r="AE320" s="1">
        <v>0</v>
      </c>
      <c r="AL320" s="7">
        <f>IF(Q320&gt;0,RANK(Q320,(N320:P320,Q320:AJ320)),0)</f>
        <v>4</v>
      </c>
      <c r="AM320" s="7">
        <f>IF(R320&gt;0,RANK(R320,(N320:P320,Q320:AJ320)),0)</f>
        <v>5</v>
      </c>
      <c r="AN320" s="7">
        <f>IF(S320&gt;0,RANK(S320,(N320:P320,Q320:AJ320)),0)</f>
        <v>7</v>
      </c>
      <c r="AO320" s="7">
        <f>IF(T320&gt;0,RANK(T320,(N320:P320,Q320:AJ320)),0)</f>
        <v>9</v>
      </c>
      <c r="AP320" s="2">
        <f t="shared" si="122"/>
        <v>6.2615101289134438E-3</v>
      </c>
      <c r="AQ320" s="2">
        <f t="shared" si="123"/>
        <v>5.1565377532228358E-3</v>
      </c>
      <c r="AR320" s="2">
        <f t="shared" si="124"/>
        <v>1.1049723756906078E-3</v>
      </c>
      <c r="AS320" s="2">
        <f t="shared" si="125"/>
        <v>3.6832412523020257E-4</v>
      </c>
      <c r="AU320" t="s">
        <v>2921</v>
      </c>
      <c r="AV320" t="s">
        <v>1627</v>
      </c>
      <c r="AW320">
        <v>3</v>
      </c>
      <c r="AY320" s="130">
        <v>8</v>
      </c>
      <c r="AZ320" s="131">
        <v>103</v>
      </c>
      <c r="BA320" s="132">
        <f t="shared" si="115"/>
        <v>8103</v>
      </c>
      <c r="BC320" s="7" t="s">
        <v>532</v>
      </c>
    </row>
    <row r="321" spans="1:55" hidden="1" outlineLevel="1" x14ac:dyDescent="0.2">
      <c r="A321" t="s">
        <v>2711</v>
      </c>
      <c r="B321" t="s">
        <v>1627</v>
      </c>
      <c r="C321" s="1">
        <f t="shared" si="116"/>
        <v>4301</v>
      </c>
      <c r="D321" s="7">
        <f>RANK(N321,(N321:P321,Q321:AJ321))</f>
        <v>2</v>
      </c>
      <c r="E321" s="7">
        <f>RANK(O321,(N321:P321,Q321:AJ321))</f>
        <v>1</v>
      </c>
      <c r="F321" s="7">
        <f>IF(P321&gt;0,RANK(P321,(N321:P321,Q321:AJ321)),0)</f>
        <v>3</v>
      </c>
      <c r="G321" s="1">
        <f t="shared" si="117"/>
        <v>409</v>
      </c>
      <c r="H321" s="2">
        <f t="shared" si="126"/>
        <v>9.5094164147872584E-2</v>
      </c>
      <c r="I321" s="2"/>
      <c r="J321" s="2">
        <f t="shared" si="118"/>
        <v>0.39990699837247151</v>
      </c>
      <c r="K321" s="2">
        <f t="shared" si="119"/>
        <v>0.4950011625203441</v>
      </c>
      <c r="L321" s="2">
        <f t="shared" si="120"/>
        <v>8.8119042083236454E-2</v>
      </c>
      <c r="M321" s="2">
        <f t="shared" si="121"/>
        <v>1.6972797023947994E-2</v>
      </c>
      <c r="N321" s="1">
        <v>1720</v>
      </c>
      <c r="O321" s="1">
        <v>2129</v>
      </c>
      <c r="P321" s="1">
        <v>379</v>
      </c>
      <c r="Q321" s="1">
        <v>30</v>
      </c>
      <c r="R321" s="1">
        <v>14</v>
      </c>
      <c r="S321" s="1">
        <v>10</v>
      </c>
      <c r="T321" s="1">
        <v>4</v>
      </c>
      <c r="U321" s="1">
        <v>1</v>
      </c>
      <c r="X321" s="1">
        <v>12</v>
      </c>
      <c r="Y321" s="1">
        <v>0</v>
      </c>
      <c r="AB321" s="1">
        <v>0</v>
      </c>
      <c r="AD321" s="1">
        <v>1</v>
      </c>
      <c r="AE321" s="1">
        <v>1</v>
      </c>
      <c r="AL321" s="7">
        <f>IF(Q321&gt;0,RANK(Q321,(N321:P321,Q321:AJ321)),0)</f>
        <v>4</v>
      </c>
      <c r="AM321" s="7">
        <f>IF(R321&gt;0,RANK(R321,(N321:P321,Q321:AJ321)),0)</f>
        <v>5</v>
      </c>
      <c r="AN321" s="7">
        <f>IF(S321&gt;0,RANK(S321,(N321:P321,Q321:AJ321)),0)</f>
        <v>7</v>
      </c>
      <c r="AO321" s="7">
        <f>IF(T321&gt;0,RANK(T321,(N321:P321,Q321:AJ321)),0)</f>
        <v>8</v>
      </c>
      <c r="AP321" s="2">
        <f t="shared" si="122"/>
        <v>6.9751220646361309E-3</v>
      </c>
      <c r="AQ321" s="2">
        <f t="shared" si="123"/>
        <v>3.2550569634968614E-3</v>
      </c>
      <c r="AR321" s="2">
        <f t="shared" si="124"/>
        <v>2.3250406882120438E-3</v>
      </c>
      <c r="AS321" s="2">
        <f t="shared" si="125"/>
        <v>9.3001627528481749E-4</v>
      </c>
      <c r="AU321" t="s">
        <v>2711</v>
      </c>
      <c r="AV321" t="s">
        <v>1627</v>
      </c>
      <c r="AW321">
        <v>3</v>
      </c>
      <c r="AY321" s="130">
        <v>8</v>
      </c>
      <c r="AZ321" s="131">
        <v>105</v>
      </c>
      <c r="BA321" s="132">
        <f t="shared" si="115"/>
        <v>8105</v>
      </c>
      <c r="BC321" s="7" t="s">
        <v>532</v>
      </c>
    </row>
    <row r="322" spans="1:55" hidden="1" outlineLevel="1" x14ac:dyDescent="0.2">
      <c r="A322" t="s">
        <v>1304</v>
      </c>
      <c r="B322" t="s">
        <v>1627</v>
      </c>
      <c r="C322" s="1">
        <f t="shared" si="116"/>
        <v>7837</v>
      </c>
      <c r="D322" s="7">
        <f>RANK(N322,(N322:P322,Q322:AJ322))</f>
        <v>1</v>
      </c>
      <c r="E322" s="7">
        <f>RANK(O322,(N322:P322,Q322:AJ322))</f>
        <v>2</v>
      </c>
      <c r="F322" s="7">
        <f>IF(P322&gt;0,RANK(P322,(N322:P322,Q322:AJ322)),0)</f>
        <v>3</v>
      </c>
      <c r="G322" s="1">
        <f t="shared" si="117"/>
        <v>641</v>
      </c>
      <c r="H322" s="2">
        <f t="shared" si="126"/>
        <v>8.1791501850197776E-2</v>
      </c>
      <c r="I322" s="2"/>
      <c r="J322" s="2">
        <f t="shared" si="118"/>
        <v>0.46701543958147251</v>
      </c>
      <c r="K322" s="2">
        <f t="shared" si="119"/>
        <v>0.38522393773127472</v>
      </c>
      <c r="L322" s="2">
        <f t="shared" si="120"/>
        <v>0.10960826847007783</v>
      </c>
      <c r="M322" s="2">
        <f t="shared" si="121"/>
        <v>3.815235421717493E-2</v>
      </c>
      <c r="N322" s="1">
        <v>3660</v>
      </c>
      <c r="O322" s="1">
        <v>3019</v>
      </c>
      <c r="P322" s="1">
        <v>859</v>
      </c>
      <c r="Q322" s="1">
        <v>147</v>
      </c>
      <c r="R322" s="1">
        <v>104</v>
      </c>
      <c r="S322" s="1">
        <v>6</v>
      </c>
      <c r="T322" s="1">
        <v>22</v>
      </c>
      <c r="U322" s="1">
        <v>7</v>
      </c>
      <c r="X322" s="1">
        <v>9</v>
      </c>
      <c r="Y322" s="1">
        <v>0</v>
      </c>
      <c r="AB322" s="1">
        <v>0</v>
      </c>
      <c r="AD322" s="1">
        <v>4</v>
      </c>
      <c r="AE322" s="1">
        <v>0</v>
      </c>
      <c r="AL322" s="7">
        <f>IF(Q322&gt;0,RANK(Q322,(N322:P322,Q322:AJ322)),0)</f>
        <v>4</v>
      </c>
      <c r="AM322" s="7">
        <f>IF(R322&gt;0,RANK(R322,(N322:P322,Q322:AJ322)),0)</f>
        <v>5</v>
      </c>
      <c r="AN322" s="7">
        <f>IF(S322&gt;0,RANK(S322,(N322:P322,Q322:AJ322)),0)</f>
        <v>9</v>
      </c>
      <c r="AO322" s="7">
        <f>IF(T322&gt;0,RANK(T322,(N322:P322,Q322:AJ322)),0)</f>
        <v>6</v>
      </c>
      <c r="AP322" s="2">
        <f t="shared" si="122"/>
        <v>1.8757177491387011E-2</v>
      </c>
      <c r="AQ322" s="2">
        <f t="shared" si="123"/>
        <v>1.3270384075539109E-2</v>
      </c>
      <c r="AR322" s="2">
        <f t="shared" si="124"/>
        <v>7.6559908128110245E-4</v>
      </c>
      <c r="AS322" s="2">
        <f t="shared" si="125"/>
        <v>2.8071966313640423E-3</v>
      </c>
      <c r="AU322" t="s">
        <v>1304</v>
      </c>
      <c r="AV322" t="s">
        <v>1627</v>
      </c>
      <c r="AW322">
        <v>3</v>
      </c>
      <c r="AY322" s="130">
        <v>8</v>
      </c>
      <c r="AZ322" s="131">
        <v>107</v>
      </c>
      <c r="BA322" s="132">
        <f t="shared" si="115"/>
        <v>8107</v>
      </c>
      <c r="BC322" s="7" t="s">
        <v>532</v>
      </c>
    </row>
    <row r="323" spans="1:55" hidden="1" outlineLevel="1" x14ac:dyDescent="0.2">
      <c r="A323" t="s">
        <v>1345</v>
      </c>
      <c r="B323" t="s">
        <v>1627</v>
      </c>
      <c r="C323" s="1">
        <f t="shared" si="116"/>
        <v>1952</v>
      </c>
      <c r="D323" s="7">
        <f>RANK(N323,(N323:P323,Q323:AJ323))</f>
        <v>1</v>
      </c>
      <c r="E323" s="7">
        <f>RANK(O323,(N323:P323,Q323:AJ323))</f>
        <v>2</v>
      </c>
      <c r="F323" s="7">
        <f>IF(P323&gt;0,RANK(P323,(N323:P323,Q323:AJ323)),0)</f>
        <v>3</v>
      </c>
      <c r="G323" s="1">
        <f t="shared" si="117"/>
        <v>257</v>
      </c>
      <c r="H323" s="2">
        <f t="shared" si="126"/>
        <v>0.13165983606557377</v>
      </c>
      <c r="I323" s="2"/>
      <c r="J323" s="2">
        <f t="shared" si="118"/>
        <v>0.4964139344262295</v>
      </c>
      <c r="K323" s="2">
        <f t="shared" si="119"/>
        <v>0.36475409836065575</v>
      </c>
      <c r="L323" s="2">
        <f t="shared" si="120"/>
        <v>8.1967213114754092E-2</v>
      </c>
      <c r="M323" s="2">
        <f t="shared" si="121"/>
        <v>5.6864754098360656E-2</v>
      </c>
      <c r="N323" s="1">
        <v>969</v>
      </c>
      <c r="O323" s="1">
        <v>712</v>
      </c>
      <c r="P323" s="1">
        <v>160</v>
      </c>
      <c r="Q323" s="1">
        <v>75</v>
      </c>
      <c r="R323" s="1">
        <v>17</v>
      </c>
      <c r="S323" s="1">
        <v>6</v>
      </c>
      <c r="T323" s="1">
        <v>3</v>
      </c>
      <c r="U323" s="1">
        <v>5</v>
      </c>
      <c r="X323" s="1">
        <v>5</v>
      </c>
      <c r="Y323" s="1">
        <v>0</v>
      </c>
      <c r="AB323" s="1">
        <v>0</v>
      </c>
      <c r="AD323" s="1">
        <v>0</v>
      </c>
      <c r="AE323" s="1">
        <v>0</v>
      </c>
      <c r="AL323" s="7">
        <f>IF(Q323&gt;0,RANK(Q323,(N323:P323,Q323:AJ323)),0)</f>
        <v>4</v>
      </c>
      <c r="AM323" s="7">
        <f>IF(R323&gt;0,RANK(R323,(N323:P323,Q323:AJ323)),0)</f>
        <v>5</v>
      </c>
      <c r="AN323" s="7">
        <f>IF(S323&gt;0,RANK(S323,(N323:P323,Q323:AJ323)),0)</f>
        <v>6</v>
      </c>
      <c r="AO323" s="7">
        <f>IF(T323&gt;0,RANK(T323,(N323:P323,Q323:AJ323)),0)</f>
        <v>9</v>
      </c>
      <c r="AP323" s="2">
        <f t="shared" si="122"/>
        <v>3.8422131147540985E-2</v>
      </c>
      <c r="AQ323" s="2">
        <f t="shared" si="123"/>
        <v>8.7090163934426222E-3</v>
      </c>
      <c r="AR323" s="2">
        <f t="shared" si="124"/>
        <v>3.0737704918032786E-3</v>
      </c>
      <c r="AS323" s="2">
        <f t="shared" si="125"/>
        <v>1.5368852459016393E-3</v>
      </c>
      <c r="AU323" t="s">
        <v>1345</v>
      </c>
      <c r="AV323" t="s">
        <v>1627</v>
      </c>
      <c r="AW323">
        <v>3</v>
      </c>
      <c r="AY323" s="130">
        <v>8</v>
      </c>
      <c r="AZ323" s="131">
        <v>109</v>
      </c>
      <c r="BA323" s="132">
        <f t="shared" si="115"/>
        <v>8109</v>
      </c>
      <c r="BC323" s="7" t="s">
        <v>532</v>
      </c>
    </row>
    <row r="324" spans="1:55" hidden="1" outlineLevel="1" x14ac:dyDescent="0.2">
      <c r="A324" t="s">
        <v>326</v>
      </c>
      <c r="B324" t="s">
        <v>1627</v>
      </c>
      <c r="C324" s="1">
        <f t="shared" si="116"/>
        <v>370</v>
      </c>
      <c r="D324" s="7">
        <f>RANK(N324,(N324:P324,Q324:AJ324))</f>
        <v>2</v>
      </c>
      <c r="E324" s="7">
        <f>RANK(O324,(N324:P324,Q324:AJ324))</f>
        <v>1</v>
      </c>
      <c r="F324" s="7">
        <f>IF(P324&gt;0,RANK(P324,(N324:P324,Q324:AJ324)),0)</f>
        <v>3</v>
      </c>
      <c r="G324" s="1">
        <f t="shared" si="117"/>
        <v>20</v>
      </c>
      <c r="H324" s="2">
        <f t="shared" si="126"/>
        <v>5.4054054054054057E-2</v>
      </c>
      <c r="I324" s="2"/>
      <c r="J324" s="2">
        <f t="shared" si="118"/>
        <v>0.35945945945945945</v>
      </c>
      <c r="K324" s="2">
        <f t="shared" si="119"/>
        <v>0.41351351351351351</v>
      </c>
      <c r="L324" s="2">
        <f t="shared" si="120"/>
        <v>0.13513513513513514</v>
      </c>
      <c r="M324" s="2">
        <f t="shared" si="121"/>
        <v>9.1891891891891897E-2</v>
      </c>
      <c r="N324" s="1">
        <v>133</v>
      </c>
      <c r="O324" s="1">
        <v>153</v>
      </c>
      <c r="P324" s="1">
        <v>50</v>
      </c>
      <c r="Q324" s="1">
        <v>19</v>
      </c>
      <c r="R324" s="1">
        <v>5</v>
      </c>
      <c r="S324" s="1">
        <v>3</v>
      </c>
      <c r="T324" s="1">
        <v>2</v>
      </c>
      <c r="U324" s="1">
        <v>0</v>
      </c>
      <c r="X324" s="1">
        <v>2</v>
      </c>
      <c r="Y324" s="1">
        <v>1</v>
      </c>
      <c r="AB324" s="1">
        <v>0</v>
      </c>
      <c r="AD324" s="1">
        <v>2</v>
      </c>
      <c r="AE324" s="1">
        <v>0</v>
      </c>
      <c r="AL324" s="7">
        <f>IF(Q324&gt;0,RANK(Q324,(N324:P324,Q324:AJ324)),0)</f>
        <v>4</v>
      </c>
      <c r="AM324" s="7">
        <f>IF(R324&gt;0,RANK(R324,(N324:P324,Q324:AJ324)),0)</f>
        <v>5</v>
      </c>
      <c r="AN324" s="7">
        <f>IF(S324&gt;0,RANK(S324,(N324:P324,Q324:AJ324)),0)</f>
        <v>6</v>
      </c>
      <c r="AO324" s="7">
        <f>IF(T324&gt;0,RANK(T324,(N324:P324,Q324:AJ324)),0)</f>
        <v>7</v>
      </c>
      <c r="AP324" s="2">
        <f t="shared" si="122"/>
        <v>5.1351351351351354E-2</v>
      </c>
      <c r="AQ324" s="2">
        <f t="shared" si="123"/>
        <v>1.3513513513513514E-2</v>
      </c>
      <c r="AR324" s="2">
        <f t="shared" si="124"/>
        <v>8.1081081081081086E-3</v>
      </c>
      <c r="AS324" s="2">
        <f t="shared" si="125"/>
        <v>5.4054054054054057E-3</v>
      </c>
      <c r="AU324" t="s">
        <v>326</v>
      </c>
      <c r="AV324" t="s">
        <v>1627</v>
      </c>
      <c r="AW324">
        <v>3</v>
      </c>
      <c r="AY324" s="130">
        <v>8</v>
      </c>
      <c r="AZ324" s="131">
        <v>111</v>
      </c>
      <c r="BA324" s="132">
        <f t="shared" si="115"/>
        <v>8111</v>
      </c>
      <c r="BC324" s="7" t="s">
        <v>532</v>
      </c>
    </row>
    <row r="325" spans="1:55" hidden="1" outlineLevel="1" x14ac:dyDescent="0.2">
      <c r="A325" t="s">
        <v>781</v>
      </c>
      <c r="B325" t="s">
        <v>1627</v>
      </c>
      <c r="C325" s="1">
        <f t="shared" si="116"/>
        <v>2743</v>
      </c>
      <c r="D325" s="7">
        <f>RANK(N325,(N325:P325,Q325:AJ325))</f>
        <v>1</v>
      </c>
      <c r="E325" s="7">
        <f>RANK(O325,(N325:P325,Q325:AJ325))</f>
        <v>2</v>
      </c>
      <c r="F325" s="7">
        <f>IF(P325&gt;0,RANK(P325,(N325:P325,Q325:AJ325)),0)</f>
        <v>3</v>
      </c>
      <c r="G325" s="1">
        <f t="shared" si="117"/>
        <v>762</v>
      </c>
      <c r="H325" s="2">
        <f t="shared" si="126"/>
        <v>0.27779803135253373</v>
      </c>
      <c r="I325" s="2"/>
      <c r="J325" s="2">
        <f t="shared" si="118"/>
        <v>0.55960627050674439</v>
      </c>
      <c r="K325" s="2">
        <f t="shared" si="119"/>
        <v>0.28180823915421072</v>
      </c>
      <c r="L325" s="2">
        <f t="shared" si="120"/>
        <v>8.421436383521691E-2</v>
      </c>
      <c r="M325" s="2">
        <f t="shared" si="121"/>
        <v>7.4371126503827989E-2</v>
      </c>
      <c r="N325" s="1">
        <v>1535</v>
      </c>
      <c r="O325" s="1">
        <v>773</v>
      </c>
      <c r="P325" s="1">
        <v>231</v>
      </c>
      <c r="Q325" s="1">
        <v>116</v>
      </c>
      <c r="R325" s="1">
        <v>49</v>
      </c>
      <c r="S325" s="1">
        <v>1</v>
      </c>
      <c r="T325" s="1">
        <v>13</v>
      </c>
      <c r="U325" s="1">
        <v>2</v>
      </c>
      <c r="X325" s="1">
        <v>5</v>
      </c>
      <c r="Y325" s="1">
        <v>0</v>
      </c>
      <c r="AB325" s="1">
        <v>18</v>
      </c>
      <c r="AD325" s="1">
        <v>0</v>
      </c>
      <c r="AE325" s="1">
        <v>0</v>
      </c>
      <c r="AL325" s="7">
        <f>IF(Q325&gt;0,RANK(Q325,(N325:P325,Q325:AJ325)),0)</f>
        <v>4</v>
      </c>
      <c r="AM325" s="7">
        <f>IF(R325&gt;0,RANK(R325,(N325:P325,Q325:AJ325)),0)</f>
        <v>5</v>
      </c>
      <c r="AN325" s="7">
        <f>IF(S325&gt;0,RANK(S325,(N325:P325,Q325:AJ325)),0)</f>
        <v>10</v>
      </c>
      <c r="AO325" s="7">
        <f>IF(T325&gt;0,RANK(T325,(N325:P325,Q325:AJ325)),0)</f>
        <v>7</v>
      </c>
      <c r="AP325" s="2">
        <f t="shared" si="122"/>
        <v>4.2289464090411955E-2</v>
      </c>
      <c r="AQ325" s="2">
        <f t="shared" si="123"/>
        <v>1.7863652934742982E-2</v>
      </c>
      <c r="AR325" s="2">
        <f t="shared" si="124"/>
        <v>3.6456434560699962E-4</v>
      </c>
      <c r="AS325" s="2">
        <f t="shared" si="125"/>
        <v>4.7393364928909956E-3</v>
      </c>
      <c r="AU325" t="s">
        <v>781</v>
      </c>
      <c r="AV325" t="s">
        <v>1627</v>
      </c>
      <c r="AW325">
        <v>3</v>
      </c>
      <c r="AY325" s="130">
        <v>8</v>
      </c>
      <c r="AZ325" s="131">
        <v>113</v>
      </c>
      <c r="BA325" s="132">
        <f t="shared" si="115"/>
        <v>8113</v>
      </c>
      <c r="BC325" s="7" t="s">
        <v>532</v>
      </c>
    </row>
    <row r="326" spans="1:55" hidden="1" outlineLevel="1" x14ac:dyDescent="0.2">
      <c r="A326" t="s">
        <v>327</v>
      </c>
      <c r="B326" t="s">
        <v>1627</v>
      </c>
      <c r="C326" s="1">
        <f t="shared" si="116"/>
        <v>1357</v>
      </c>
      <c r="D326" s="7">
        <f>RANK(N326,(N326:P326,Q326:AJ326))</f>
        <v>2</v>
      </c>
      <c r="E326" s="7">
        <f>RANK(O326,(N326:P326,Q326:AJ326))</f>
        <v>1</v>
      </c>
      <c r="F326" s="7">
        <f>IF(P326&gt;0,RANK(P326,(N326:P326,Q326:AJ326)),0)</f>
        <v>3</v>
      </c>
      <c r="G326" s="1">
        <f t="shared" si="117"/>
        <v>196</v>
      </c>
      <c r="H326" s="2">
        <f t="shared" si="126"/>
        <v>0.14443625644804717</v>
      </c>
      <c r="I326" s="2"/>
      <c r="J326" s="2">
        <f t="shared" si="118"/>
        <v>0.38246131171702286</v>
      </c>
      <c r="K326" s="2">
        <f t="shared" si="119"/>
        <v>0.52689756816507005</v>
      </c>
      <c r="L326" s="2">
        <f t="shared" si="120"/>
        <v>7.4428887251289613E-2</v>
      </c>
      <c r="M326" s="2">
        <f t="shared" si="121"/>
        <v>1.6212232866617535E-2</v>
      </c>
      <c r="N326" s="1">
        <v>519</v>
      </c>
      <c r="O326" s="1">
        <v>715</v>
      </c>
      <c r="P326" s="1">
        <v>101</v>
      </c>
      <c r="Q326" s="1">
        <v>4</v>
      </c>
      <c r="R326" s="1">
        <v>11</v>
      </c>
      <c r="S326" s="1">
        <v>4</v>
      </c>
      <c r="T326" s="1">
        <v>1</v>
      </c>
      <c r="U326" s="1">
        <v>1</v>
      </c>
      <c r="X326" s="1">
        <v>0</v>
      </c>
      <c r="Y326" s="1">
        <v>0</v>
      </c>
      <c r="AB326" s="1">
        <v>1</v>
      </c>
      <c r="AD326" s="1">
        <v>0</v>
      </c>
      <c r="AE326" s="1">
        <v>0</v>
      </c>
      <c r="AL326" s="7">
        <f>IF(Q326&gt;0,RANK(Q326,(N326:P326,Q326:AJ326)),0)</f>
        <v>5</v>
      </c>
      <c r="AM326" s="7">
        <f>IF(R326&gt;0,RANK(R326,(N326:P326,Q326:AJ326)),0)</f>
        <v>4</v>
      </c>
      <c r="AN326" s="7">
        <f>IF(S326&gt;0,RANK(S326,(N326:P326,Q326:AJ326)),0)</f>
        <v>5</v>
      </c>
      <c r="AO326" s="7">
        <f>IF(T326&gt;0,RANK(T326,(N326:P326,Q326:AJ326)),0)</f>
        <v>7</v>
      </c>
      <c r="AP326" s="2">
        <f t="shared" si="122"/>
        <v>2.9476787030213707E-3</v>
      </c>
      <c r="AQ326" s="2">
        <f t="shared" si="123"/>
        <v>8.1061164333087691E-3</v>
      </c>
      <c r="AR326" s="2">
        <f t="shared" si="124"/>
        <v>2.9476787030213707E-3</v>
      </c>
      <c r="AS326" s="2">
        <f t="shared" si="125"/>
        <v>7.3691967575534268E-4</v>
      </c>
      <c r="AU326" t="s">
        <v>327</v>
      </c>
      <c r="AV326" t="s">
        <v>1627</v>
      </c>
      <c r="AW326">
        <v>4</v>
      </c>
      <c r="AY326" s="130">
        <v>8</v>
      </c>
      <c r="AZ326" s="131">
        <v>115</v>
      </c>
      <c r="BA326" s="132">
        <f t="shared" si="115"/>
        <v>8115</v>
      </c>
      <c r="BC326" s="7" t="s">
        <v>532</v>
      </c>
    </row>
    <row r="327" spans="1:55" hidden="1" outlineLevel="1" x14ac:dyDescent="0.2">
      <c r="A327" t="s">
        <v>526</v>
      </c>
      <c r="B327" t="s">
        <v>1627</v>
      </c>
      <c r="C327" s="1">
        <f t="shared" si="116"/>
        <v>8419</v>
      </c>
      <c r="D327" s="7">
        <f>RANK(N327,(N327:P327,Q327:AJ327))</f>
        <v>1</v>
      </c>
      <c r="E327" s="7">
        <f>RANK(O327,(N327:P327,Q327:AJ327))</f>
        <v>2</v>
      </c>
      <c r="F327" s="7">
        <f>IF(P327&gt;0,RANK(P327,(N327:P327,Q327:AJ327)),0)</f>
        <v>3</v>
      </c>
      <c r="G327" s="1">
        <f t="shared" si="117"/>
        <v>709</v>
      </c>
      <c r="H327" s="2">
        <f t="shared" si="126"/>
        <v>8.4214277230074824E-2</v>
      </c>
      <c r="I327" s="2"/>
      <c r="J327" s="2">
        <f t="shared" si="118"/>
        <v>0.47155244090747117</v>
      </c>
      <c r="K327" s="2">
        <f t="shared" si="119"/>
        <v>0.38733816367739637</v>
      </c>
      <c r="L327" s="2">
        <f t="shared" si="120"/>
        <v>9.7755077800213808E-2</v>
      </c>
      <c r="M327" s="2">
        <f t="shared" si="121"/>
        <v>4.3354317614918647E-2</v>
      </c>
      <c r="N327" s="1">
        <v>3970</v>
      </c>
      <c r="O327" s="1">
        <v>3261</v>
      </c>
      <c r="P327" s="1">
        <v>823</v>
      </c>
      <c r="Q327" s="1">
        <v>188</v>
      </c>
      <c r="R327" s="1">
        <v>119</v>
      </c>
      <c r="S327" s="1">
        <v>11</v>
      </c>
      <c r="T327" s="1">
        <v>33</v>
      </c>
      <c r="U327" s="1">
        <v>2</v>
      </c>
      <c r="X327" s="1">
        <v>8</v>
      </c>
      <c r="Y327" s="1">
        <v>0</v>
      </c>
      <c r="AB327" s="1">
        <v>1</v>
      </c>
      <c r="AD327" s="1">
        <v>2</v>
      </c>
      <c r="AE327" s="1">
        <v>1</v>
      </c>
      <c r="AL327" s="7">
        <f>IF(Q327&gt;0,RANK(Q327,(N327:P327,Q327:AJ327)),0)</f>
        <v>4</v>
      </c>
      <c r="AM327" s="7">
        <f>IF(R327&gt;0,RANK(R327,(N327:P327,Q327:AJ327)),0)</f>
        <v>5</v>
      </c>
      <c r="AN327" s="7">
        <f>IF(S327&gt;0,RANK(S327,(N327:P327,Q327:AJ327)),0)</f>
        <v>7</v>
      </c>
      <c r="AO327" s="7">
        <f>IF(T327&gt;0,RANK(T327,(N327:P327,Q327:AJ327)),0)</f>
        <v>6</v>
      </c>
      <c r="AP327" s="2">
        <f t="shared" si="122"/>
        <v>2.2330443045492337E-2</v>
      </c>
      <c r="AQ327" s="2">
        <f t="shared" si="123"/>
        <v>1.4134695331987171E-2</v>
      </c>
      <c r="AR327" s="2">
        <f t="shared" si="124"/>
        <v>1.3065684760660411E-3</v>
      </c>
      <c r="AS327" s="2">
        <f t="shared" si="125"/>
        <v>3.9197054281981236E-3</v>
      </c>
      <c r="AU327" t="s">
        <v>526</v>
      </c>
      <c r="AV327" t="s">
        <v>1627</v>
      </c>
      <c r="AW327">
        <v>3</v>
      </c>
      <c r="AY327" s="130">
        <v>8</v>
      </c>
      <c r="AZ327" s="131">
        <v>117</v>
      </c>
      <c r="BA327" s="132">
        <f t="shared" si="115"/>
        <v>8117</v>
      </c>
      <c r="BC327" s="7" t="s">
        <v>532</v>
      </c>
    </row>
    <row r="328" spans="1:55" hidden="1" outlineLevel="1" x14ac:dyDescent="0.2">
      <c r="A328" t="s">
        <v>527</v>
      </c>
      <c r="B328" t="s">
        <v>1627</v>
      </c>
      <c r="C328" s="1">
        <f t="shared" si="116"/>
        <v>7695</v>
      </c>
      <c r="D328" s="7">
        <f>RANK(N328,(N328:P328,Q328:AJ328))</f>
        <v>2</v>
      </c>
      <c r="E328" s="7">
        <f>RANK(O328,(N328:P328,Q328:AJ328))</f>
        <v>1</v>
      </c>
      <c r="F328" s="7">
        <f>IF(P328&gt;0,RANK(P328,(N328:P328,Q328:AJ328)),0)</f>
        <v>3</v>
      </c>
      <c r="G328" s="1">
        <f t="shared" si="117"/>
        <v>2146</v>
      </c>
      <c r="H328" s="2">
        <f t="shared" si="126"/>
        <v>0.27888239116309294</v>
      </c>
      <c r="I328" s="2"/>
      <c r="J328" s="2">
        <f t="shared" si="118"/>
        <v>0.30045484080571799</v>
      </c>
      <c r="K328" s="2">
        <f t="shared" si="119"/>
        <v>0.57933723196881093</v>
      </c>
      <c r="L328" s="2">
        <f t="shared" si="120"/>
        <v>9.1877842755035743E-2</v>
      </c>
      <c r="M328" s="2">
        <f t="shared" si="121"/>
        <v>2.833008447043539E-2</v>
      </c>
      <c r="N328" s="1">
        <v>2312</v>
      </c>
      <c r="O328" s="1">
        <v>4458</v>
      </c>
      <c r="P328" s="1">
        <v>707</v>
      </c>
      <c r="Q328" s="1">
        <v>92</v>
      </c>
      <c r="R328" s="1">
        <v>74</v>
      </c>
      <c r="S328" s="1">
        <v>14</v>
      </c>
      <c r="T328" s="1">
        <v>11</v>
      </c>
      <c r="U328" s="1">
        <v>4</v>
      </c>
      <c r="X328" s="1">
        <v>13</v>
      </c>
      <c r="Y328" s="1">
        <v>1</v>
      </c>
      <c r="AB328" s="1">
        <v>3</v>
      </c>
      <c r="AD328" s="1">
        <v>4</v>
      </c>
      <c r="AE328" s="1">
        <v>2</v>
      </c>
      <c r="AL328" s="7">
        <f>IF(Q328&gt;0,RANK(Q328,(N328:P328,Q328:AJ328)),0)</f>
        <v>4</v>
      </c>
      <c r="AM328" s="7">
        <f>IF(R328&gt;0,RANK(R328,(N328:P328,Q328:AJ328)),0)</f>
        <v>5</v>
      </c>
      <c r="AN328" s="7">
        <f>IF(S328&gt;0,RANK(S328,(N328:P328,Q328:AJ328)),0)</f>
        <v>6</v>
      </c>
      <c r="AO328" s="7">
        <f>IF(T328&gt;0,RANK(T328,(N328:P328,Q328:AJ328)),0)</f>
        <v>8</v>
      </c>
      <c r="AP328" s="2">
        <f t="shared" si="122"/>
        <v>1.1955815464587394E-2</v>
      </c>
      <c r="AQ328" s="2">
        <f t="shared" si="123"/>
        <v>9.6166341780376877E-3</v>
      </c>
      <c r="AR328" s="2">
        <f t="shared" si="124"/>
        <v>1.8193632228719948E-3</v>
      </c>
      <c r="AS328" s="2">
        <f t="shared" si="125"/>
        <v>1.4294996751137103E-3</v>
      </c>
      <c r="AU328" t="s">
        <v>527</v>
      </c>
      <c r="AV328" t="s">
        <v>1627</v>
      </c>
      <c r="AW328">
        <v>5</v>
      </c>
      <c r="AY328" s="130">
        <v>8</v>
      </c>
      <c r="AZ328" s="131">
        <v>119</v>
      </c>
      <c r="BA328" s="132">
        <f t="shared" si="115"/>
        <v>8119</v>
      </c>
      <c r="BC328" s="7" t="s">
        <v>532</v>
      </c>
    </row>
    <row r="329" spans="1:55" hidden="1" outlineLevel="1" x14ac:dyDescent="0.2">
      <c r="A329" t="s">
        <v>3298</v>
      </c>
      <c r="B329" t="s">
        <v>1627</v>
      </c>
      <c r="C329" s="1">
        <f t="shared" si="116"/>
        <v>2440</v>
      </c>
      <c r="D329" s="7">
        <f>RANK(N329,(N329:P329,Q329:AJ329))</f>
        <v>2</v>
      </c>
      <c r="E329" s="7">
        <f>RANK(O329,(N329:P329,Q329:AJ329))</f>
        <v>1</v>
      </c>
      <c r="F329" s="7">
        <f>IF(P329&gt;0,RANK(P329,(N329:P329,Q329:AJ329)),0)</f>
        <v>3</v>
      </c>
      <c r="G329" s="1">
        <f t="shared" si="117"/>
        <v>917</v>
      </c>
      <c r="H329" s="2">
        <f t="shared" si="126"/>
        <v>0.37581967213114753</v>
      </c>
      <c r="I329" s="2"/>
      <c r="J329" s="2">
        <f t="shared" si="118"/>
        <v>0.26598360655737707</v>
      </c>
      <c r="K329" s="2">
        <f t="shared" si="119"/>
        <v>0.6418032786885246</v>
      </c>
      <c r="L329" s="2">
        <f t="shared" si="120"/>
        <v>7.7868852459016397E-2</v>
      </c>
      <c r="M329" s="2">
        <f t="shared" si="121"/>
        <v>1.4344262295081928E-2</v>
      </c>
      <c r="N329" s="1">
        <v>649</v>
      </c>
      <c r="O329" s="1">
        <v>1566</v>
      </c>
      <c r="P329" s="1">
        <v>190</v>
      </c>
      <c r="Q329" s="1">
        <v>6</v>
      </c>
      <c r="R329" s="1">
        <v>7</v>
      </c>
      <c r="S329" s="1">
        <v>6</v>
      </c>
      <c r="T329" s="1">
        <v>2</v>
      </c>
      <c r="U329" s="1">
        <v>0</v>
      </c>
      <c r="X329" s="1">
        <v>9</v>
      </c>
      <c r="Y329" s="1">
        <v>0</v>
      </c>
      <c r="AB329" s="1">
        <v>0</v>
      </c>
      <c r="AD329" s="1">
        <v>2</v>
      </c>
      <c r="AE329" s="1">
        <v>3</v>
      </c>
      <c r="AL329" s="7">
        <f>IF(Q329&gt;0,RANK(Q329,(N329:P329,Q329:AJ329)),0)</f>
        <v>6</v>
      </c>
      <c r="AM329" s="7">
        <f>IF(R329&gt;0,RANK(R329,(N329:P329,Q329:AJ329)),0)</f>
        <v>5</v>
      </c>
      <c r="AN329" s="7">
        <f>IF(S329&gt;0,RANK(S329,(N329:P329,Q329:AJ329)),0)</f>
        <v>6</v>
      </c>
      <c r="AO329" s="7">
        <f>IF(T329&gt;0,RANK(T329,(N329:P329,Q329:AJ329)),0)</f>
        <v>9</v>
      </c>
      <c r="AP329" s="2">
        <f t="shared" si="122"/>
        <v>2.4590163934426232E-3</v>
      </c>
      <c r="AQ329" s="2">
        <f t="shared" si="123"/>
        <v>2.8688524590163933E-3</v>
      </c>
      <c r="AR329" s="2">
        <f t="shared" si="124"/>
        <v>2.4590163934426232E-3</v>
      </c>
      <c r="AS329" s="2">
        <f t="shared" si="125"/>
        <v>8.1967213114754098E-4</v>
      </c>
      <c r="AU329" t="s">
        <v>3298</v>
      </c>
      <c r="AV329" t="s">
        <v>1627</v>
      </c>
      <c r="AW329">
        <v>4</v>
      </c>
      <c r="AY329" s="130">
        <v>8</v>
      </c>
      <c r="AZ329" s="131">
        <v>121</v>
      </c>
      <c r="BA329" s="132">
        <f t="shared" si="115"/>
        <v>8121</v>
      </c>
      <c r="BC329" s="7" t="s">
        <v>532</v>
      </c>
    </row>
    <row r="330" spans="1:55" hidden="1" outlineLevel="1" x14ac:dyDescent="0.2">
      <c r="A330" t="s">
        <v>1200</v>
      </c>
      <c r="B330" t="s">
        <v>1627</v>
      </c>
      <c r="C330" s="1">
        <f t="shared" si="116"/>
        <v>53390</v>
      </c>
      <c r="D330" s="7">
        <f>RANK(N330,(N330:P330,Q330:AJ330))</f>
        <v>2</v>
      </c>
      <c r="E330" s="7">
        <f>RANK(O330,(N330:P330,Q330:AJ330))</f>
        <v>1</v>
      </c>
      <c r="F330" s="7">
        <f>IF(P330&gt;0,RANK(P330,(N330:P330,Q330:AJ330)),0)</f>
        <v>3</v>
      </c>
      <c r="G330" s="1">
        <f t="shared" si="117"/>
        <v>5193</v>
      </c>
      <c r="H330" s="2">
        <f t="shared" si="126"/>
        <v>9.726540550664918E-2</v>
      </c>
      <c r="I330" s="2"/>
      <c r="J330" s="2">
        <f t="shared" si="118"/>
        <v>0.39941936692264468</v>
      </c>
      <c r="K330" s="2">
        <f t="shared" si="119"/>
        <v>0.49668477242929387</v>
      </c>
      <c r="L330" s="2">
        <f t="shared" si="120"/>
        <v>8.1419741524630079E-2</v>
      </c>
      <c r="M330" s="2">
        <f t="shared" si="121"/>
        <v>2.2476119123431365E-2</v>
      </c>
      <c r="N330" s="1">
        <v>21325</v>
      </c>
      <c r="O330" s="1">
        <v>26518</v>
      </c>
      <c r="P330" s="1">
        <v>4347</v>
      </c>
      <c r="Q330" s="1">
        <v>465</v>
      </c>
      <c r="R330" s="1">
        <v>307</v>
      </c>
      <c r="S330" s="1">
        <v>100</v>
      </c>
      <c r="T330" s="1">
        <v>52</v>
      </c>
      <c r="U330" s="1">
        <v>43</v>
      </c>
      <c r="X330" s="1">
        <v>167</v>
      </c>
      <c r="Y330" s="1">
        <v>4</v>
      </c>
      <c r="AB330" s="1">
        <v>23</v>
      </c>
      <c r="AD330" s="1">
        <v>26</v>
      </c>
      <c r="AE330" s="1">
        <v>13</v>
      </c>
      <c r="AL330" s="7">
        <f>IF(Q330&gt;0,RANK(Q330,(N330:P330,Q330:AJ330)),0)</f>
        <v>4</v>
      </c>
      <c r="AM330" s="7">
        <f>IF(R330&gt;0,RANK(R330,(N330:P330,Q330:AJ330)),0)</f>
        <v>5</v>
      </c>
      <c r="AN330" s="7">
        <f>IF(S330&gt;0,RANK(S330,(N330:P330,Q330:AJ330)),0)</f>
        <v>7</v>
      </c>
      <c r="AO330" s="7">
        <f>IF(T330&gt;0,RANK(T330,(N330:P330,Q330:AJ330)),0)</f>
        <v>8</v>
      </c>
      <c r="AP330" s="2">
        <f t="shared" si="122"/>
        <v>8.7094961603296495E-3</v>
      </c>
      <c r="AQ330" s="2">
        <f t="shared" si="123"/>
        <v>5.7501404757445218E-3</v>
      </c>
      <c r="AR330" s="2">
        <f t="shared" si="124"/>
        <v>1.8730099269526129E-3</v>
      </c>
      <c r="AS330" s="2">
        <f t="shared" si="125"/>
        <v>9.7396516201535873E-4</v>
      </c>
      <c r="AU330" t="s">
        <v>1200</v>
      </c>
      <c r="AV330" t="s">
        <v>1627</v>
      </c>
      <c r="AW330">
        <v>4</v>
      </c>
      <c r="AY330" s="130">
        <v>8</v>
      </c>
      <c r="AZ330" s="131">
        <v>123</v>
      </c>
      <c r="BA330" s="132">
        <f t="shared" si="115"/>
        <v>8123</v>
      </c>
      <c r="BC330" s="7" t="s">
        <v>532</v>
      </c>
    </row>
    <row r="331" spans="1:55" hidden="1" outlineLevel="1" x14ac:dyDescent="0.2">
      <c r="A331" t="s">
        <v>2996</v>
      </c>
      <c r="B331" t="s">
        <v>1627</v>
      </c>
      <c r="C331" s="1">
        <f t="shared" si="116"/>
        <v>4409</v>
      </c>
      <c r="D331" s="7">
        <f>RANK(N331,(N331:P331,Q331:AJ331))</f>
        <v>2</v>
      </c>
      <c r="E331" s="7">
        <f>RANK(O331,(N331:P331,Q331:AJ331))</f>
        <v>1</v>
      </c>
      <c r="F331" s="7">
        <f>IF(P331&gt;0,RANK(P331,(N331:P331,Q331:AJ331)),0)</f>
        <v>3</v>
      </c>
      <c r="G331" s="1">
        <f t="shared" si="117"/>
        <v>1150</v>
      </c>
      <c r="H331" s="2">
        <f t="shared" si="126"/>
        <v>0.26083012020866408</v>
      </c>
      <c r="I331" s="2"/>
      <c r="J331" s="2">
        <f t="shared" si="118"/>
        <v>0.32637786346110231</v>
      </c>
      <c r="K331" s="2">
        <f t="shared" si="119"/>
        <v>0.58720798366976634</v>
      </c>
      <c r="L331" s="2">
        <f t="shared" si="120"/>
        <v>7.2352007257881601E-2</v>
      </c>
      <c r="M331" s="2">
        <f t="shared" si="121"/>
        <v>1.4062145611249743E-2</v>
      </c>
      <c r="N331" s="1">
        <v>1439</v>
      </c>
      <c r="O331" s="1">
        <v>2589</v>
      </c>
      <c r="P331" s="1">
        <v>319</v>
      </c>
      <c r="Q331" s="1">
        <v>12</v>
      </c>
      <c r="R331" s="1">
        <v>12</v>
      </c>
      <c r="S331" s="1">
        <v>19</v>
      </c>
      <c r="T331" s="1">
        <v>3</v>
      </c>
      <c r="U331" s="1">
        <v>0</v>
      </c>
      <c r="X331" s="1">
        <v>9</v>
      </c>
      <c r="Y331" s="1">
        <v>2</v>
      </c>
      <c r="AB331" s="1">
        <v>3</v>
      </c>
      <c r="AD331" s="1">
        <v>1</v>
      </c>
      <c r="AE331" s="1">
        <v>1</v>
      </c>
      <c r="AL331" s="7">
        <f>IF(Q331&gt;0,RANK(Q331,(N331:P331,Q331:AJ331)),0)</f>
        <v>5</v>
      </c>
      <c r="AM331" s="7">
        <f>IF(R331&gt;0,RANK(R331,(N331:P331,Q331:AJ331)),0)</f>
        <v>5</v>
      </c>
      <c r="AN331" s="7">
        <f>IF(S331&gt;0,RANK(S331,(N331:P331,Q331:AJ331)),0)</f>
        <v>4</v>
      </c>
      <c r="AO331" s="7">
        <f>IF(T331&gt;0,RANK(T331,(N331:P331,Q331:AJ331)),0)</f>
        <v>8</v>
      </c>
      <c r="AP331" s="2">
        <f t="shared" si="122"/>
        <v>2.7217056021773644E-3</v>
      </c>
      <c r="AQ331" s="2">
        <f t="shared" si="123"/>
        <v>2.7217056021773644E-3</v>
      </c>
      <c r="AR331" s="2">
        <f t="shared" si="124"/>
        <v>4.3093672034474938E-3</v>
      </c>
      <c r="AS331" s="2">
        <f t="shared" si="125"/>
        <v>6.8042640054434111E-4</v>
      </c>
      <c r="AU331" t="s">
        <v>2996</v>
      </c>
      <c r="AV331" t="s">
        <v>1627</v>
      </c>
      <c r="AW331">
        <v>4</v>
      </c>
      <c r="AY331" s="130">
        <v>8</v>
      </c>
      <c r="AZ331" s="131">
        <v>125</v>
      </c>
      <c r="BA331" s="132">
        <f t="shared" si="115"/>
        <v>8125</v>
      </c>
      <c r="BC331" s="7" t="s">
        <v>532</v>
      </c>
    </row>
    <row r="332" spans="1:55" collapsed="1" x14ac:dyDescent="0.2">
      <c r="A332" t="s">
        <v>1626</v>
      </c>
      <c r="B332" t="s">
        <v>3301</v>
      </c>
      <c r="C332" s="1">
        <f t="shared" si="116"/>
        <v>1510704</v>
      </c>
      <c r="D332" s="7">
        <f>RANK(N332,(N332:P332,Q332:AJ332))</f>
        <v>2</v>
      </c>
      <c r="E332" s="7">
        <f>RANK(O332,(N332:P332,Q332:AJ332))</f>
        <v>1</v>
      </c>
      <c r="F332" s="7">
        <f>IF(P332&gt;0,RANK(P332,(N332:P332,Q332:AJ332)),0)</f>
        <v>3</v>
      </c>
      <c r="G332" s="1">
        <f t="shared" si="117"/>
        <v>20696</v>
      </c>
      <c r="H332" s="2">
        <f t="shared" si="126"/>
        <v>1.3699573179127083E-2</v>
      </c>
      <c r="I332" s="2"/>
      <c r="J332" s="2">
        <f t="shared" si="118"/>
        <v>0.44426439593725842</v>
      </c>
      <c r="K332" s="2">
        <f t="shared" si="119"/>
        <v>0.45796396911638548</v>
      </c>
      <c r="L332" s="2">
        <f t="shared" si="120"/>
        <v>6.5948723244262278E-2</v>
      </c>
      <c r="M332" s="2">
        <f t="shared" si="121"/>
        <v>3.1822911702093823E-2</v>
      </c>
      <c r="N332" s="1">
        <f t="shared" ref="N332:U332" si="127">SUM(N269:N331)</f>
        <v>671152</v>
      </c>
      <c r="O332" s="1">
        <f t="shared" si="127"/>
        <v>691848</v>
      </c>
      <c r="P332" s="1">
        <f t="shared" si="127"/>
        <v>99629</v>
      </c>
      <c r="Q332" s="1">
        <f t="shared" si="127"/>
        <v>25070</v>
      </c>
      <c r="R332" s="1">
        <f t="shared" si="127"/>
        <v>12392</v>
      </c>
      <c r="S332" s="1">
        <f t="shared" si="127"/>
        <v>2813</v>
      </c>
      <c r="T332" s="1">
        <f t="shared" si="127"/>
        <v>2547</v>
      </c>
      <c r="U332" s="1">
        <f t="shared" si="127"/>
        <v>599</v>
      </c>
      <c r="X332" s="1">
        <f>SUM(X269:X331)</f>
        <v>2809</v>
      </c>
      <c r="Y332" s="1">
        <f>SUM(Y269:Y331)</f>
        <v>244</v>
      </c>
      <c r="AB332" s="1">
        <f>SUM(AB269:AB331)</f>
        <v>669</v>
      </c>
      <c r="AD332" s="1">
        <f>SUM(AD269:AD331)</f>
        <v>557</v>
      </c>
      <c r="AE332" s="1">
        <f>SUM(AE269:AE331)</f>
        <v>375</v>
      </c>
      <c r="AL332" s="7">
        <f>IF(Q332&gt;0,RANK(Q332,(N332:P332,Q332:AJ332)),0)</f>
        <v>4</v>
      </c>
      <c r="AM332" s="7">
        <f>IF(R332&gt;0,RANK(R332,(N332:P332,Q332:AJ332)),0)</f>
        <v>5</v>
      </c>
      <c r="AN332" s="7">
        <f>IF(S332&gt;0,RANK(S332,(N332:P332,Q332:AJ332)),0)</f>
        <v>6</v>
      </c>
      <c r="AO332" s="7">
        <f>IF(T332&gt;0,RANK(T332,(N332:P332,Q332:AJ332)),0)</f>
        <v>8</v>
      </c>
      <c r="AP332" s="2">
        <f t="shared" si="122"/>
        <v>1.6594912041008696E-2</v>
      </c>
      <c r="AQ332" s="2">
        <f t="shared" si="123"/>
        <v>8.2027981656234445E-3</v>
      </c>
      <c r="AR332" s="2">
        <f t="shared" si="124"/>
        <v>1.8620457746851798E-3</v>
      </c>
      <c r="AS332" s="2">
        <f t="shared" si="125"/>
        <v>1.6859689257458775E-3</v>
      </c>
      <c r="AU332" t="s">
        <v>1626</v>
      </c>
      <c r="AV332" t="s">
        <v>3301</v>
      </c>
      <c r="AY332" s="130">
        <v>8</v>
      </c>
      <c r="AZ332" s="131"/>
      <c r="BA332" s="130">
        <v>8</v>
      </c>
      <c r="BC332" s="7" t="s">
        <v>433</v>
      </c>
    </row>
    <row r="333" spans="1:55" x14ac:dyDescent="0.2">
      <c r="C333" s="1"/>
      <c r="E333" s="7"/>
      <c r="F333" s="7"/>
      <c r="I333" s="2"/>
      <c r="AL333" s="7"/>
      <c r="AM333" s="7"/>
      <c r="AN333" s="7"/>
      <c r="AO333" s="7"/>
      <c r="AY333" s="130"/>
      <c r="AZ333" s="131"/>
      <c r="BA333" s="132"/>
    </row>
    <row r="334" spans="1:55" hidden="1" outlineLevel="1" x14ac:dyDescent="0.2">
      <c r="A334" t="s">
        <v>2906</v>
      </c>
      <c r="B334" t="s">
        <v>1195</v>
      </c>
      <c r="C334" s="1">
        <f t="shared" ref="C334:C342" si="128">SUM(N334:AJ334)</f>
        <v>352227</v>
      </c>
      <c r="D334" s="7">
        <f>RANK(N334,(N334:P334,Q334:AJ334))</f>
        <v>1</v>
      </c>
      <c r="E334" s="7">
        <f>RANK(O334,(N334:P334,Q334:AJ334))</f>
        <v>2</v>
      </c>
      <c r="F334" s="7">
        <f>IF(P334&gt;0,RANK(P334,(N334:P334,Q334:AJ334)),0)</f>
        <v>3</v>
      </c>
      <c r="G334" s="1">
        <f t="shared" ref="G334:G342" si="129">MAX(N334:P334)-LARGE(N334:P334,2)</f>
        <v>27705</v>
      </c>
      <c r="H334" s="2">
        <f t="shared" si="126"/>
        <v>7.8656661755061363E-2</v>
      </c>
      <c r="I334" s="2"/>
      <c r="J334" s="2">
        <f t="shared" ref="J334:J342" si="130">IF($C334=0,"-",N334/$C334)</f>
        <v>0.48927822114715797</v>
      </c>
      <c r="K334" s="2">
        <f t="shared" ref="K334:K342" si="131">IF($C334=0,"-",O334/$C334)</f>
        <v>0.41062155939209655</v>
      </c>
      <c r="L334" s="2">
        <f t="shared" ref="L334:L342" si="132">IF($C334=0,"-",P334/$C334)</f>
        <v>7.7586329270612417E-2</v>
      </c>
      <c r="M334" s="2">
        <f t="shared" ref="M334:M342" si="133">IF(C334=0,"-",(1-J334-K334-L334))</f>
        <v>2.2513890190133015E-2</v>
      </c>
      <c r="N334" s="1">
        <f>SUMIF(Town!$AH$3:$AH$171,$A334,Town!N$3:N$171)</f>
        <v>172337</v>
      </c>
      <c r="O334" s="1">
        <f>SUMIF(Town!$AH$3:$AH$171,$A334,Town!O$3:O$171)</f>
        <v>144632</v>
      </c>
      <c r="P334" s="1">
        <f>SUMIF(Town!$AH$3:$AH$171,$A334,Town!P$3:P$171)</f>
        <v>27328</v>
      </c>
      <c r="Q334" s="1">
        <f>SUMIF(Town!$AH$3:$AH$171,$A334,Town!Q$3:Q$171)</f>
        <v>4539</v>
      </c>
      <c r="R334" s="1">
        <f>SUMIF(Town!$AH$3:$AH$171,$A334,Town!R$3:R$171)</f>
        <v>2531</v>
      </c>
      <c r="S334" s="1">
        <f>SUMIF(Town!$AH$3:$AH$171,$A334,Town!S$3:S$171)</f>
        <v>407</v>
      </c>
      <c r="T334" s="1">
        <f>SUMIF(Town!$AH$3:$AH$171,$A334,Town!T$3:T$171)</f>
        <v>453</v>
      </c>
      <c r="AL334" s="7">
        <f>IF(Q334&gt;0,RANK(Q334,(N334:P334,Q334:AJ334)),0)</f>
        <v>4</v>
      </c>
      <c r="AM334" s="7">
        <f>IF(R334&gt;0,RANK(R334,(N334:P334,Q334:AJ334)),0)</f>
        <v>5</v>
      </c>
      <c r="AN334" s="7">
        <f>IF(S334&gt;0,RANK(S334,(N334:P334,Q334:AJ334)),0)</f>
        <v>7</v>
      </c>
      <c r="AO334" s="7">
        <f>IF(T334&gt;0,RANK(T334,(N334:P334,Q334:AJ334)),0)</f>
        <v>6</v>
      </c>
      <c r="AP334" s="2">
        <f t="shared" ref="AP334:AP342" si="134">IF($C334=0,"-",Q334/$C334)</f>
        <v>1.28865759865087E-2</v>
      </c>
      <c r="AQ334" s="2">
        <f t="shared" ref="AQ334:AQ342" si="135">IF($C334=0,"-",R334/$C334)</f>
        <v>7.1857069446692049E-3</v>
      </c>
      <c r="AR334" s="2">
        <f t="shared" ref="AR334:AR342" si="136">IF($C334=0,"-",S334/$C334)</f>
        <v>1.155504830691571E-3</v>
      </c>
      <c r="AS334" s="2">
        <f t="shared" ref="AS334:AS342" si="137">IF($C334=0,"-",T334/$C334)</f>
        <v>1.2861024282635914E-3</v>
      </c>
      <c r="AU334" t="s">
        <v>2906</v>
      </c>
      <c r="AV334" t="s">
        <v>1195</v>
      </c>
      <c r="AY334" s="130">
        <v>9</v>
      </c>
      <c r="AZ334" s="131">
        <v>1</v>
      </c>
      <c r="BA334" s="132">
        <f t="shared" ref="BA334:BA341" si="138">AY334*1000+AZ334</f>
        <v>9001</v>
      </c>
      <c r="BC334" s="7" t="s">
        <v>532</v>
      </c>
    </row>
    <row r="335" spans="1:55" hidden="1" outlineLevel="1" x14ac:dyDescent="0.2">
      <c r="A335" t="s">
        <v>2956</v>
      </c>
      <c r="B335" t="s">
        <v>1195</v>
      </c>
      <c r="C335" s="1">
        <f t="shared" si="128"/>
        <v>356841</v>
      </c>
      <c r="D335" s="7">
        <f>RANK(N335,(N335:P335,Q335:AJ335))</f>
        <v>1</v>
      </c>
      <c r="E335" s="7">
        <f>RANK(O335,(N335:P335,Q335:AJ335))</f>
        <v>2</v>
      </c>
      <c r="F335" s="7">
        <f>IF(P335&gt;0,RANK(P335,(N335:P335,Q335:AJ335)),0)</f>
        <v>3</v>
      </c>
      <c r="G335" s="1">
        <f t="shared" si="129"/>
        <v>91983</v>
      </c>
      <c r="H335" s="2">
        <f t="shared" si="126"/>
        <v>0.25777026743003184</v>
      </c>
      <c r="I335" s="2"/>
      <c r="J335" s="2">
        <f t="shared" si="130"/>
        <v>0.57041931840791837</v>
      </c>
      <c r="K335" s="2">
        <f t="shared" si="131"/>
        <v>0.31264905097788653</v>
      </c>
      <c r="L335" s="2">
        <f t="shared" si="132"/>
        <v>9.4397785007888674E-2</v>
      </c>
      <c r="M335" s="2">
        <f t="shared" si="133"/>
        <v>2.2533845606306419E-2</v>
      </c>
      <c r="N335" s="1">
        <f>SUMIF(Town!$AH$3:$AH$171,$A335,Town!N$3:N$171)</f>
        <v>203549</v>
      </c>
      <c r="O335" s="1">
        <f>SUMIF(Town!$AH$3:$AH$171,$A335,Town!O$3:O$171)</f>
        <v>111566</v>
      </c>
      <c r="P335" s="1">
        <f>SUMIF(Town!$AH$3:$AH$171,$A335,Town!P$3:P$171)</f>
        <v>33685</v>
      </c>
      <c r="Q335" s="1">
        <f>SUMIF(Town!$AH$3:$AH$171,$A335,Town!Q$3:Q$171)</f>
        <v>6098</v>
      </c>
      <c r="R335" s="1">
        <f>SUMIF(Town!$AH$3:$AH$171,$A335,Town!R$3:R$171)</f>
        <v>958</v>
      </c>
      <c r="S335" s="1">
        <f>SUMIF(Town!$AH$3:$AH$171,$A335,Town!S$3:S$171)</f>
        <v>622</v>
      </c>
      <c r="T335" s="1">
        <f>SUMIF(Town!$AH$3:$AH$171,$A335,Town!T$3:T$171)</f>
        <v>363</v>
      </c>
      <c r="AL335" s="7">
        <f>IF(Q335&gt;0,RANK(Q335,(N335:P335,Q335:AJ335)),0)</f>
        <v>4</v>
      </c>
      <c r="AM335" s="7">
        <f>IF(R335&gt;0,RANK(R335,(N335:P335,Q335:AJ335)),0)</f>
        <v>5</v>
      </c>
      <c r="AN335" s="7">
        <f>IF(S335&gt;0,RANK(S335,(N335:P335,Q335:AJ335)),0)</f>
        <v>6</v>
      </c>
      <c r="AO335" s="7">
        <f>IF(T335&gt;0,RANK(T335,(N335:P335,Q335:AJ335)),0)</f>
        <v>7</v>
      </c>
      <c r="AP335" s="2">
        <f t="shared" si="134"/>
        <v>1.7088843490518184E-2</v>
      </c>
      <c r="AQ335" s="2">
        <f t="shared" si="135"/>
        <v>2.6846690823083669E-3</v>
      </c>
      <c r="AR335" s="2">
        <f t="shared" si="136"/>
        <v>1.7430732455071026E-3</v>
      </c>
      <c r="AS335" s="2">
        <f t="shared" si="137"/>
        <v>1.0172597879727946E-3</v>
      </c>
      <c r="AU335" t="s">
        <v>2956</v>
      </c>
      <c r="AV335" t="s">
        <v>1195</v>
      </c>
      <c r="AY335" s="130">
        <v>9</v>
      </c>
      <c r="AZ335" s="131">
        <v>3</v>
      </c>
      <c r="BA335" s="132">
        <f t="shared" si="138"/>
        <v>9003</v>
      </c>
      <c r="BC335" s="7" t="s">
        <v>532</v>
      </c>
    </row>
    <row r="336" spans="1:55" hidden="1" outlineLevel="1" x14ac:dyDescent="0.2">
      <c r="A336" t="s">
        <v>2957</v>
      </c>
      <c r="B336" t="s">
        <v>1195</v>
      </c>
      <c r="C336" s="1">
        <f t="shared" si="128"/>
        <v>81398</v>
      </c>
      <c r="D336" s="7">
        <f>RANK(N336,(N336:P336,Q336:AJ336))</f>
        <v>1</v>
      </c>
      <c r="E336" s="7">
        <f>RANK(O336,(N336:P336,Q336:AJ336))</f>
        <v>2</v>
      </c>
      <c r="F336" s="7">
        <f>IF(P336&gt;0,RANK(P336,(N336:P336,Q336:AJ336)),0)</f>
        <v>3</v>
      </c>
      <c r="G336" s="1">
        <f t="shared" si="129"/>
        <v>5730</v>
      </c>
      <c r="H336" s="2">
        <f t="shared" si="126"/>
        <v>7.0394849996314401E-2</v>
      </c>
      <c r="I336" s="2"/>
      <c r="J336" s="2">
        <f t="shared" si="130"/>
        <v>0.45916361581365633</v>
      </c>
      <c r="K336" s="2">
        <f t="shared" si="131"/>
        <v>0.38876876581734193</v>
      </c>
      <c r="L336" s="2">
        <f t="shared" si="132"/>
        <v>0.11850414015086366</v>
      </c>
      <c r="M336" s="2">
        <f t="shared" si="133"/>
        <v>3.3563478218138126E-2</v>
      </c>
      <c r="N336" s="1">
        <f>SUMIF(Town!$AH$3:$AH$171,$A336,Town!N$3:N$171)</f>
        <v>37375</v>
      </c>
      <c r="O336" s="1">
        <f>SUMIF(Town!$AH$3:$AH$171,$A336,Town!O$3:O$171)</f>
        <v>31645</v>
      </c>
      <c r="P336" s="1">
        <f>SUMIF(Town!$AH$3:$AH$171,$A336,Town!P$3:P$171)</f>
        <v>9646</v>
      </c>
      <c r="Q336" s="1">
        <f>SUMIF(Town!$AH$3:$AH$171,$A336,Town!Q$3:Q$171)</f>
        <v>2100</v>
      </c>
      <c r="R336" s="1">
        <f>SUMIF(Town!$AH$3:$AH$171,$A336,Town!R$3:R$171)</f>
        <v>344</v>
      </c>
      <c r="S336" s="1">
        <f>SUMIF(Town!$AH$3:$AH$171,$A336,Town!S$3:S$171)</f>
        <v>155</v>
      </c>
      <c r="T336" s="1">
        <f>SUMIF(Town!$AH$3:$AH$171,$A336,Town!T$3:T$171)</f>
        <v>133</v>
      </c>
      <c r="AL336" s="7">
        <f>IF(Q336&gt;0,RANK(Q336,(N336:P336,Q336:AJ336)),0)</f>
        <v>4</v>
      </c>
      <c r="AM336" s="7">
        <f>IF(R336&gt;0,RANK(R336,(N336:P336,Q336:AJ336)),0)</f>
        <v>5</v>
      </c>
      <c r="AN336" s="7">
        <f>IF(S336&gt;0,RANK(S336,(N336:P336,Q336:AJ336)),0)</f>
        <v>6</v>
      </c>
      <c r="AO336" s="7">
        <f>IF(T336&gt;0,RANK(T336,(N336:P336,Q336:AJ336)),0)</f>
        <v>7</v>
      </c>
      <c r="AP336" s="2">
        <f t="shared" si="134"/>
        <v>2.5799159684513132E-2</v>
      </c>
      <c r="AQ336" s="2">
        <f t="shared" si="135"/>
        <v>4.2261480626059611E-3</v>
      </c>
      <c r="AR336" s="2">
        <f t="shared" si="136"/>
        <v>1.9042236909997789E-3</v>
      </c>
      <c r="AS336" s="2">
        <f t="shared" si="137"/>
        <v>1.6339467800191652E-3</v>
      </c>
      <c r="AU336" t="s">
        <v>2957</v>
      </c>
      <c r="AV336" t="s">
        <v>1195</v>
      </c>
      <c r="AY336" s="130">
        <v>9</v>
      </c>
      <c r="AZ336" s="131">
        <v>5</v>
      </c>
      <c r="BA336" s="132">
        <f t="shared" si="138"/>
        <v>9005</v>
      </c>
      <c r="BC336" s="7" t="s">
        <v>532</v>
      </c>
    </row>
    <row r="337" spans="1:55" hidden="1" outlineLevel="1" x14ac:dyDescent="0.2">
      <c r="A337" t="s">
        <v>1664</v>
      </c>
      <c r="B337" t="s">
        <v>1195</v>
      </c>
      <c r="C337" s="1">
        <f t="shared" si="128"/>
        <v>71786</v>
      </c>
      <c r="D337" s="7">
        <f>RANK(N337,(N337:P337,Q337:AJ337))</f>
        <v>1</v>
      </c>
      <c r="E337" s="7">
        <f>RANK(O337,(N337:P337,Q337:AJ337))</f>
        <v>2</v>
      </c>
      <c r="F337" s="7">
        <f>IF(P337&gt;0,RANK(P337,(N337:P337,Q337:AJ337)),0)</f>
        <v>3</v>
      </c>
      <c r="G337" s="1">
        <f t="shared" si="129"/>
        <v>14735</v>
      </c>
      <c r="H337" s="2">
        <f t="shared" si="126"/>
        <v>0.20526286462541443</v>
      </c>
      <c r="I337" s="2"/>
      <c r="J337" s="2">
        <f t="shared" si="130"/>
        <v>0.52510238765218842</v>
      </c>
      <c r="K337" s="2">
        <f t="shared" si="131"/>
        <v>0.31983952302677404</v>
      </c>
      <c r="L337" s="2">
        <f t="shared" si="132"/>
        <v>0.12726715515560136</v>
      </c>
      <c r="M337" s="2">
        <f t="shared" si="133"/>
        <v>2.7790934165436182E-2</v>
      </c>
      <c r="N337" s="1">
        <f>SUMIF(Town!$AH$3:$AH$171,$A337,Town!N$3:N$171)</f>
        <v>37695</v>
      </c>
      <c r="O337" s="1">
        <f>SUMIF(Town!$AH$3:$AH$171,$A337,Town!O$3:O$171)</f>
        <v>22960</v>
      </c>
      <c r="P337" s="1">
        <f>SUMIF(Town!$AH$3:$AH$171,$A337,Town!P$3:P$171)</f>
        <v>9136</v>
      </c>
      <c r="Q337" s="1">
        <f>SUMIF(Town!$AH$3:$AH$171,$A337,Town!Q$3:Q$171)</f>
        <v>1540</v>
      </c>
      <c r="R337" s="1">
        <f>SUMIF(Town!$AH$3:$AH$171,$A337,Town!R$3:R$171)</f>
        <v>258</v>
      </c>
      <c r="S337" s="1">
        <f>SUMIF(Town!$AH$3:$AH$171,$A337,Town!S$3:S$171)</f>
        <v>104</v>
      </c>
      <c r="T337" s="1">
        <f>SUMIF(Town!$AH$3:$AH$171,$A337,Town!T$3:T$171)</f>
        <v>93</v>
      </c>
      <c r="AL337" s="7">
        <f>IF(Q337&gt;0,RANK(Q337,(N337:P337,Q337:AJ337)),0)</f>
        <v>4</v>
      </c>
      <c r="AM337" s="7">
        <f>IF(R337&gt;0,RANK(R337,(N337:P337,Q337:AJ337)),0)</f>
        <v>5</v>
      </c>
      <c r="AN337" s="7">
        <f>IF(S337&gt;0,RANK(S337,(N337:P337,Q337:AJ337)),0)</f>
        <v>6</v>
      </c>
      <c r="AO337" s="7">
        <f>IF(T337&gt;0,RANK(T337,(N337:P337,Q337:AJ337)),0)</f>
        <v>7</v>
      </c>
      <c r="AP337" s="2">
        <f t="shared" si="134"/>
        <v>2.1452650934722647E-2</v>
      </c>
      <c r="AQ337" s="2">
        <f t="shared" si="135"/>
        <v>3.5940155462067811E-3</v>
      </c>
      <c r="AR337" s="2">
        <f t="shared" si="136"/>
        <v>1.4487504527345165E-3</v>
      </c>
      <c r="AS337" s="2">
        <f t="shared" si="137"/>
        <v>1.2955172317722118E-3</v>
      </c>
      <c r="AU337" t="s">
        <v>1664</v>
      </c>
      <c r="AV337" t="s">
        <v>1195</v>
      </c>
      <c r="AY337" s="130">
        <v>9</v>
      </c>
      <c r="AZ337" s="131">
        <v>7</v>
      </c>
      <c r="BA337" s="132">
        <f t="shared" si="138"/>
        <v>9007</v>
      </c>
      <c r="BC337" s="7" t="s">
        <v>532</v>
      </c>
    </row>
    <row r="338" spans="1:55" hidden="1" outlineLevel="1" x14ac:dyDescent="0.2">
      <c r="A338" t="s">
        <v>42</v>
      </c>
      <c r="B338" t="s">
        <v>1195</v>
      </c>
      <c r="C338" s="1">
        <f t="shared" si="128"/>
        <v>325891</v>
      </c>
      <c r="D338" s="7">
        <f>RANK(N338,(N338:P338,Q338:AJ338))</f>
        <v>1</v>
      </c>
      <c r="E338" s="7">
        <f>RANK(O338,(N338:P338,Q338:AJ338))</f>
        <v>2</v>
      </c>
      <c r="F338" s="7">
        <f>IF(P338&gt;0,RANK(P338,(N338:P338,Q338:AJ338)),0)</f>
        <v>3</v>
      </c>
      <c r="G338" s="1">
        <f t="shared" si="129"/>
        <v>71687</v>
      </c>
      <c r="H338" s="2">
        <f t="shared" si="126"/>
        <v>0.21997232203405434</v>
      </c>
      <c r="I338" s="2"/>
      <c r="J338" s="2">
        <f t="shared" si="130"/>
        <v>0.54718602232034641</v>
      </c>
      <c r="K338" s="2">
        <f t="shared" si="131"/>
        <v>0.32721370028629204</v>
      </c>
      <c r="L338" s="2">
        <f t="shared" si="132"/>
        <v>0.10265395484993449</v>
      </c>
      <c r="M338" s="2">
        <f t="shared" si="133"/>
        <v>2.2946322543427058E-2</v>
      </c>
      <c r="N338" s="1">
        <f>SUMIF(Town!$AH$3:$AH$171,$A338,Town!N$3:N$171)</f>
        <v>178323</v>
      </c>
      <c r="O338" s="1">
        <f>SUMIF(Town!$AH$3:$AH$171,$A338,Town!O$3:O$171)</f>
        <v>106636</v>
      </c>
      <c r="P338" s="1">
        <f>SUMIF(Town!$AH$3:$AH$171,$A338,Town!P$3:P$171)</f>
        <v>33454</v>
      </c>
      <c r="Q338" s="1">
        <f>SUMIF(Town!$AH$3:$AH$171,$A338,Town!Q$3:Q$171)</f>
        <v>5349</v>
      </c>
      <c r="R338" s="1">
        <f>SUMIF(Town!$AH$3:$AH$171,$A338,Town!R$3:R$171)</f>
        <v>996</v>
      </c>
      <c r="S338" s="1">
        <f>SUMIF(Town!$AH$3:$AH$171,$A338,Town!S$3:S$171)</f>
        <v>776</v>
      </c>
      <c r="T338" s="1">
        <f>SUMIF(Town!$AH$3:$AH$171,$A338,Town!T$3:T$171)</f>
        <v>357</v>
      </c>
      <c r="AL338" s="7">
        <f>IF(Q338&gt;0,RANK(Q338,(N338:P338,Q338:AJ338)),0)</f>
        <v>4</v>
      </c>
      <c r="AM338" s="7">
        <f>IF(R338&gt;0,RANK(R338,(N338:P338,Q338:AJ338)),0)</f>
        <v>5</v>
      </c>
      <c r="AN338" s="7">
        <f>IF(S338&gt;0,RANK(S338,(N338:P338,Q338:AJ338)),0)</f>
        <v>6</v>
      </c>
      <c r="AO338" s="7">
        <f>IF(T338&gt;0,RANK(T338,(N338:P338,Q338:AJ338)),0)</f>
        <v>7</v>
      </c>
      <c r="AP338" s="2">
        <f t="shared" si="134"/>
        <v>1.6413463397270865E-2</v>
      </c>
      <c r="AQ338" s="2">
        <f t="shared" si="135"/>
        <v>3.0562365944441544E-3</v>
      </c>
      <c r="AR338" s="2">
        <f t="shared" si="136"/>
        <v>2.3811642543058874E-3</v>
      </c>
      <c r="AS338" s="2">
        <f t="shared" si="137"/>
        <v>1.0954582974061879E-3</v>
      </c>
      <c r="AU338" t="s">
        <v>42</v>
      </c>
      <c r="AV338" t="s">
        <v>1195</v>
      </c>
      <c r="AY338" s="130">
        <v>9</v>
      </c>
      <c r="AZ338" s="131">
        <v>9</v>
      </c>
      <c r="BA338" s="132">
        <f t="shared" si="138"/>
        <v>9009</v>
      </c>
      <c r="BC338" s="7" t="s">
        <v>532</v>
      </c>
    </row>
    <row r="339" spans="1:55" hidden="1" outlineLevel="1" x14ac:dyDescent="0.2">
      <c r="A339" t="s">
        <v>43</v>
      </c>
      <c r="B339" t="s">
        <v>1195</v>
      </c>
      <c r="C339" s="1">
        <f t="shared" si="128"/>
        <v>103095</v>
      </c>
      <c r="D339" s="7">
        <f>RANK(N339,(N339:P339,Q339:AJ339))</f>
        <v>1</v>
      </c>
      <c r="E339" s="7">
        <f>RANK(O339,(N339:P339,Q339:AJ339))</f>
        <v>2</v>
      </c>
      <c r="F339" s="7">
        <f>IF(P339&gt;0,RANK(P339,(N339:P339,Q339:AJ339)),0)</f>
        <v>3</v>
      </c>
      <c r="G339" s="1">
        <f t="shared" si="129"/>
        <v>21338</v>
      </c>
      <c r="H339" s="2">
        <f t="shared" si="126"/>
        <v>0.2069741500557738</v>
      </c>
      <c r="I339" s="2"/>
      <c r="J339" s="2">
        <f t="shared" si="130"/>
        <v>0.52744555992046172</v>
      </c>
      <c r="K339" s="2">
        <f t="shared" si="131"/>
        <v>0.32047140986468792</v>
      </c>
      <c r="L339" s="2">
        <f t="shared" si="132"/>
        <v>0.12528250642611183</v>
      </c>
      <c r="M339" s="2">
        <f t="shared" si="133"/>
        <v>2.6800523788738539E-2</v>
      </c>
      <c r="N339" s="1">
        <f>SUMIF(Town!$AH$3:$AH$171,$A339,Town!N$3:N$171)</f>
        <v>54377</v>
      </c>
      <c r="O339" s="1">
        <f>SUMIF(Town!$AH$3:$AH$171,$A339,Town!O$3:O$171)</f>
        <v>33039</v>
      </c>
      <c r="P339" s="1">
        <f>SUMIF(Town!$AH$3:$AH$171,$A339,Town!P$3:P$171)</f>
        <v>12916</v>
      </c>
      <c r="Q339" s="1">
        <f>SUMIF(Town!$AH$3:$AH$171,$A339,Town!Q$3:Q$171)</f>
        <v>2066</v>
      </c>
      <c r="R339" s="1">
        <f>SUMIF(Town!$AH$3:$AH$171,$A339,Town!R$3:R$171)</f>
        <v>361</v>
      </c>
      <c r="S339" s="1">
        <f>SUMIF(Town!$AH$3:$AH$171,$A339,Town!S$3:S$171)</f>
        <v>173</v>
      </c>
      <c r="T339" s="1">
        <f>SUMIF(Town!$AH$3:$AH$171,$A339,Town!T$3:T$171)</f>
        <v>163</v>
      </c>
      <c r="AL339" s="7">
        <f>IF(Q339&gt;0,RANK(Q339,(N339:P339,Q339:AJ339)),0)</f>
        <v>4</v>
      </c>
      <c r="AM339" s="7">
        <f>IF(R339&gt;0,RANK(R339,(N339:P339,Q339:AJ339)),0)</f>
        <v>5</v>
      </c>
      <c r="AN339" s="7">
        <f>IF(S339&gt;0,RANK(S339,(N339:P339,Q339:AJ339)),0)</f>
        <v>6</v>
      </c>
      <c r="AO339" s="7">
        <f>IF(T339&gt;0,RANK(T339,(N339:P339,Q339:AJ339)),0)</f>
        <v>7</v>
      </c>
      <c r="AP339" s="2">
        <f t="shared" si="134"/>
        <v>2.0039769144963384E-2</v>
      </c>
      <c r="AQ339" s="2">
        <f t="shared" si="135"/>
        <v>3.5016247150686259E-3</v>
      </c>
      <c r="AR339" s="2">
        <f t="shared" si="136"/>
        <v>1.6780639216256851E-3</v>
      </c>
      <c r="AS339" s="2">
        <f t="shared" si="137"/>
        <v>1.5810660070808477E-3</v>
      </c>
      <c r="AU339" t="s">
        <v>43</v>
      </c>
      <c r="AV339" t="s">
        <v>1195</v>
      </c>
      <c r="AY339" s="130">
        <v>9</v>
      </c>
      <c r="AZ339" s="131">
        <v>11</v>
      </c>
      <c r="BA339" s="132">
        <f t="shared" si="138"/>
        <v>9011</v>
      </c>
      <c r="BC339" s="7" t="s">
        <v>532</v>
      </c>
    </row>
    <row r="340" spans="1:55" hidden="1" outlineLevel="1" x14ac:dyDescent="0.2">
      <c r="A340" t="s">
        <v>44</v>
      </c>
      <c r="B340" t="s">
        <v>1195</v>
      </c>
      <c r="C340" s="1">
        <f t="shared" si="128"/>
        <v>58625</v>
      </c>
      <c r="D340" s="7">
        <f>RANK(N340,(N340:P340,Q340:AJ340))</f>
        <v>1</v>
      </c>
      <c r="E340" s="7">
        <f>RANK(O340,(N340:P340,Q340:AJ340))</f>
        <v>2</v>
      </c>
      <c r="F340" s="7">
        <f>IF(P340&gt;0,RANK(P340,(N340:P340,Q340:AJ340)),0)</f>
        <v>3</v>
      </c>
      <c r="G340" s="1">
        <f t="shared" si="129"/>
        <v>10613</v>
      </c>
      <c r="H340" s="2">
        <f t="shared" si="126"/>
        <v>0.1810319829424307</v>
      </c>
      <c r="I340" s="2"/>
      <c r="J340" s="2">
        <f t="shared" si="130"/>
        <v>0.51184648187633264</v>
      </c>
      <c r="K340" s="2">
        <f t="shared" si="131"/>
        <v>0.33081449893390191</v>
      </c>
      <c r="L340" s="2">
        <f t="shared" si="132"/>
        <v>0.12220042643923242</v>
      </c>
      <c r="M340" s="2">
        <f t="shared" si="133"/>
        <v>3.5138592750533035E-2</v>
      </c>
      <c r="N340" s="1">
        <f>SUMIF(Town!$AH$3:$AH$171,$A340,Town!N$3:N$171)</f>
        <v>30007</v>
      </c>
      <c r="O340" s="1">
        <f>SUMIF(Town!$AH$3:$AH$171,$A340,Town!O$3:O$171)</f>
        <v>19394</v>
      </c>
      <c r="P340" s="1">
        <f>SUMIF(Town!$AH$3:$AH$171,$A340,Town!P$3:P$171)</f>
        <v>7164</v>
      </c>
      <c r="Q340" s="1">
        <f>SUMIF(Town!$AH$3:$AH$171,$A340,Town!Q$3:Q$171)</f>
        <v>1676</v>
      </c>
      <c r="R340" s="1">
        <f>SUMIF(Town!$AH$3:$AH$171,$A340,Town!R$3:R$171)</f>
        <v>195</v>
      </c>
      <c r="S340" s="1">
        <f>SUMIF(Town!$AH$3:$AH$171,$A340,Town!S$3:S$171)</f>
        <v>104</v>
      </c>
      <c r="T340" s="1">
        <f>SUMIF(Town!$AH$3:$AH$171,$A340,Town!T$3:T$171)</f>
        <v>85</v>
      </c>
      <c r="AL340" s="7">
        <f>IF(Q340&gt;0,RANK(Q340,(N340:P340,Q340:AJ340)),0)</f>
        <v>4</v>
      </c>
      <c r="AM340" s="7">
        <f>IF(R340&gt;0,RANK(R340,(N340:P340,Q340:AJ340)),0)</f>
        <v>5</v>
      </c>
      <c r="AN340" s="7">
        <f>IF(S340&gt;0,RANK(S340,(N340:P340,Q340:AJ340)),0)</f>
        <v>6</v>
      </c>
      <c r="AO340" s="7">
        <f>IF(T340&gt;0,RANK(T340,(N340:P340,Q340:AJ340)),0)</f>
        <v>7</v>
      </c>
      <c r="AP340" s="2">
        <f t="shared" si="134"/>
        <v>2.8588486140724945E-2</v>
      </c>
      <c r="AQ340" s="2">
        <f t="shared" si="135"/>
        <v>3.3262260127931769E-3</v>
      </c>
      <c r="AR340" s="2">
        <f t="shared" si="136"/>
        <v>1.7739872068230278E-3</v>
      </c>
      <c r="AS340" s="2">
        <f t="shared" si="137"/>
        <v>1.4498933901918977E-3</v>
      </c>
      <c r="AU340" t="s">
        <v>44</v>
      </c>
      <c r="AV340" t="s">
        <v>1195</v>
      </c>
      <c r="AY340" s="130">
        <v>9</v>
      </c>
      <c r="AZ340" s="131">
        <v>13</v>
      </c>
      <c r="BA340" s="132">
        <f t="shared" si="138"/>
        <v>9013</v>
      </c>
      <c r="BC340" s="7" t="s">
        <v>532</v>
      </c>
    </row>
    <row r="341" spans="1:55" hidden="1" outlineLevel="1" x14ac:dyDescent="0.2">
      <c r="A341" t="s">
        <v>50</v>
      </c>
      <c r="B341" t="s">
        <v>1195</v>
      </c>
      <c r="C341" s="1">
        <f t="shared" si="128"/>
        <v>42746</v>
      </c>
      <c r="D341" s="7">
        <f>RANK(N341,(N341:P341,Q341:AJ341))</f>
        <v>1</v>
      </c>
      <c r="E341" s="7">
        <f>RANK(O341,(N341:P341,Q341:AJ341))</f>
        <v>2</v>
      </c>
      <c r="F341" s="7">
        <f>IF(P341&gt;0,RANK(P341,(N341:P341,Q341:AJ341)),0)</f>
        <v>3</v>
      </c>
      <c r="G341" s="1">
        <f t="shared" si="129"/>
        <v>8840</v>
      </c>
      <c r="H341" s="2">
        <f t="shared" si="126"/>
        <v>0.20680297571702616</v>
      </c>
      <c r="I341" s="2"/>
      <c r="J341" s="2">
        <f t="shared" si="130"/>
        <v>0.51646937725167263</v>
      </c>
      <c r="K341" s="2">
        <f t="shared" si="131"/>
        <v>0.30966640153464653</v>
      </c>
      <c r="L341" s="2">
        <f t="shared" si="132"/>
        <v>0.14490244701258598</v>
      </c>
      <c r="M341" s="2">
        <f t="shared" si="133"/>
        <v>2.8961774201094859E-2</v>
      </c>
      <c r="N341" s="1">
        <f>SUMIF(Town!$AH$3:$AH$171,$A341,Town!N$3:N$171)</f>
        <v>22077</v>
      </c>
      <c r="O341" s="1">
        <f>SUMIF(Town!$AH$3:$AH$171,$A341,Town!O$3:O$171)</f>
        <v>13237</v>
      </c>
      <c r="P341" s="1">
        <f>SUMIF(Town!$AH$3:$AH$171,$A341,Town!P$3:P$171)</f>
        <v>6194</v>
      </c>
      <c r="Q341" s="1">
        <f>SUMIF(Town!$AH$3:$AH$171,$A341,Town!Q$3:Q$171)</f>
        <v>953</v>
      </c>
      <c r="R341" s="1">
        <f>SUMIF(Town!$AH$3:$AH$171,$A341,Town!R$3:R$171)</f>
        <v>145</v>
      </c>
      <c r="S341" s="1">
        <f>SUMIF(Town!$AH$3:$AH$171,$A341,Town!S$3:S$171)</f>
        <v>84</v>
      </c>
      <c r="T341" s="1">
        <f>SUMIF(Town!$AH$3:$AH$171,$A341,Town!T$3:T$171)</f>
        <v>56</v>
      </c>
      <c r="AL341" s="7">
        <f>IF(Q341&gt;0,RANK(Q341,(N341:P341,Q341:AJ341)),0)</f>
        <v>4</v>
      </c>
      <c r="AM341" s="7">
        <f>IF(R341&gt;0,RANK(R341,(N341:P341,Q341:AJ341)),0)</f>
        <v>5</v>
      </c>
      <c r="AN341" s="7">
        <f>IF(S341&gt;0,RANK(S341,(N341:P341,Q341:AJ341)),0)</f>
        <v>6</v>
      </c>
      <c r="AO341" s="7">
        <f>IF(T341&gt;0,RANK(T341,(N341:P341,Q341:AJ341)),0)</f>
        <v>7</v>
      </c>
      <c r="AP341" s="2">
        <f t="shared" si="134"/>
        <v>2.2294483694380762E-2</v>
      </c>
      <c r="AQ341" s="2">
        <f t="shared" si="135"/>
        <v>3.3921302578018998E-3</v>
      </c>
      <c r="AR341" s="2">
        <f t="shared" si="136"/>
        <v>1.9650961493473075E-3</v>
      </c>
      <c r="AS341" s="2">
        <f t="shared" si="137"/>
        <v>1.3100640995648716E-3</v>
      </c>
      <c r="AU341" t="s">
        <v>50</v>
      </c>
      <c r="AV341" t="s">
        <v>1195</v>
      </c>
      <c r="AY341" s="130">
        <v>9</v>
      </c>
      <c r="AZ341" s="131">
        <v>15</v>
      </c>
      <c r="BA341" s="132">
        <f t="shared" si="138"/>
        <v>9015</v>
      </c>
      <c r="BC341" s="7" t="s">
        <v>532</v>
      </c>
    </row>
    <row r="342" spans="1:55" collapsed="1" x14ac:dyDescent="0.2">
      <c r="A342" t="s">
        <v>1194</v>
      </c>
      <c r="B342" t="s">
        <v>3301</v>
      </c>
      <c r="C342" s="1">
        <f t="shared" si="128"/>
        <v>1392614</v>
      </c>
      <c r="D342" s="7">
        <f>RANK(N342,(N342:P342,Q342:AJ342))</f>
        <v>1</v>
      </c>
      <c r="E342" s="7">
        <f>RANK(O342,(N342:P342,Q342:AJ342))</f>
        <v>2</v>
      </c>
      <c r="F342" s="7">
        <f>IF(P342&gt;0,RANK(P342,(N342:P342,Q342:AJ342)),0)</f>
        <v>3</v>
      </c>
      <c r="G342" s="1">
        <f t="shared" si="129"/>
        <v>252631</v>
      </c>
      <c r="H342" s="2">
        <f t="shared" si="126"/>
        <v>0.18140776984864435</v>
      </c>
      <c r="I342" s="2"/>
      <c r="J342" s="2">
        <f t="shared" si="130"/>
        <v>0.52831581471965672</v>
      </c>
      <c r="K342" s="2">
        <f t="shared" si="131"/>
        <v>0.34690804487101234</v>
      </c>
      <c r="L342" s="2">
        <f t="shared" si="132"/>
        <v>0.10018784817616368</v>
      </c>
      <c r="M342" s="2">
        <f t="shared" si="133"/>
        <v>2.4588292233167261E-2</v>
      </c>
      <c r="N342" s="1">
        <f>SUM(N334:N341)</f>
        <v>735740</v>
      </c>
      <c r="O342" s="1">
        <f t="shared" ref="O342:T342" si="139">SUM(O334:O341)</f>
        <v>483109</v>
      </c>
      <c r="P342" s="1">
        <f t="shared" si="139"/>
        <v>139523</v>
      </c>
      <c r="Q342" s="1">
        <f t="shared" si="139"/>
        <v>24321</v>
      </c>
      <c r="R342" s="1">
        <f t="shared" si="139"/>
        <v>5788</v>
      </c>
      <c r="S342" s="1">
        <f t="shared" si="139"/>
        <v>2425</v>
      </c>
      <c r="T342" s="1">
        <f t="shared" si="139"/>
        <v>1703</v>
      </c>
      <c r="W342" s="1">
        <v>1</v>
      </c>
      <c r="Y342" s="1">
        <v>4</v>
      </c>
      <c r="AL342" s="7">
        <f>IF(Q342&gt;0,RANK(Q342,(N342:P342,Q342:AJ342)),0)</f>
        <v>4</v>
      </c>
      <c r="AM342" s="7">
        <f>IF(R342&gt;0,RANK(R342,(N342:P342,Q342:AJ342)),0)</f>
        <v>5</v>
      </c>
      <c r="AN342" s="7">
        <f>IF(S342&gt;0,RANK(S342,(N342:P342,Q342:AJ342)),0)</f>
        <v>6</v>
      </c>
      <c r="AO342" s="7">
        <f>IF(T342&gt;0,RANK(T342,(N342:P342,Q342:AJ342)),0)</f>
        <v>7</v>
      </c>
      <c r="AP342" s="2">
        <f t="shared" si="134"/>
        <v>1.7464279405492118E-2</v>
      </c>
      <c r="AQ342" s="2">
        <f t="shared" si="135"/>
        <v>4.1562127050280978E-3</v>
      </c>
      <c r="AR342" s="2">
        <f t="shared" si="136"/>
        <v>1.7413296146670937E-3</v>
      </c>
      <c r="AS342" s="2">
        <f t="shared" si="137"/>
        <v>1.2228801376404374E-3</v>
      </c>
      <c r="AU342" t="s">
        <v>1194</v>
      </c>
      <c r="AV342" t="s">
        <v>3301</v>
      </c>
      <c r="AY342" s="130">
        <v>9</v>
      </c>
      <c r="AZ342" s="131"/>
      <c r="BA342" s="130">
        <v>9</v>
      </c>
      <c r="BC342" s="7" t="s">
        <v>433</v>
      </c>
    </row>
    <row r="343" spans="1:55" x14ac:dyDescent="0.2">
      <c r="C343" s="1"/>
      <c r="E343" s="7"/>
      <c r="F343" s="7"/>
      <c r="I343" s="2"/>
      <c r="AL343" s="7"/>
      <c r="AM343" s="7"/>
      <c r="AN343" s="7"/>
      <c r="AO343" s="7"/>
      <c r="AY343" s="130"/>
      <c r="AZ343" s="131"/>
      <c r="BA343" s="132"/>
    </row>
    <row r="344" spans="1:55" hidden="1" outlineLevel="1" x14ac:dyDescent="0.2">
      <c r="A344" t="s">
        <v>2391</v>
      </c>
      <c r="B344" t="s">
        <v>924</v>
      </c>
      <c r="C344" s="1">
        <f>SUM(N344:AJ344)</f>
        <v>39252</v>
      </c>
      <c r="D344" s="7">
        <f>RANK(N344,(N344:P344,Q344:AJ344))</f>
        <v>1</v>
      </c>
      <c r="E344" s="7">
        <f>RANK(O344,(N344:P344,Q344:AJ344))</f>
        <v>2</v>
      </c>
      <c r="F344" s="7">
        <f>IF(P344&gt;0,RANK(P344,(N344:P344,Q344:AJ344)),0)</f>
        <v>3</v>
      </c>
      <c r="G344" s="1">
        <f>MAX(N344:P344)-LARGE(N344:P344,2)</f>
        <v>2395</v>
      </c>
      <c r="H344" s="2">
        <f t="shared" si="126"/>
        <v>6.1015999184754914E-2</v>
      </c>
      <c r="I344" s="2"/>
      <c r="J344" s="2">
        <f t="shared" ref="J344:L347" si="140">IF($C344=0,"-",N344/$C344)</f>
        <v>0.46690614490981353</v>
      </c>
      <c r="K344" s="2">
        <f t="shared" si="140"/>
        <v>0.4058901457250586</v>
      </c>
      <c r="L344" s="2">
        <f t="shared" si="140"/>
        <v>0.11986650361765006</v>
      </c>
      <c r="M344" s="2">
        <f>IF(C344=0,"-",(1-J344-K344-L344))</f>
        <v>7.3372057474778152E-3</v>
      </c>
      <c r="N344" s="1">
        <v>18327</v>
      </c>
      <c r="O344" s="1">
        <v>15932</v>
      </c>
      <c r="P344" s="1">
        <v>4705</v>
      </c>
      <c r="R344" s="1">
        <v>189</v>
      </c>
      <c r="S344" s="1">
        <v>63</v>
      </c>
      <c r="T344" s="1">
        <v>36</v>
      </c>
      <c r="AL344" s="7">
        <f>IF(Q344&gt;0,RANK(Q344,(N344:P344,Q344:AJ344)),0)</f>
        <v>0</v>
      </c>
      <c r="AM344" s="7">
        <f>IF(R344&gt;0,RANK(R344,(N344:P344,Q344:AJ344)),0)</f>
        <v>4</v>
      </c>
      <c r="AN344" s="7">
        <f>IF(S344&gt;0,RANK(S344,(N344:P344,Q344:AJ344)),0)</f>
        <v>5</v>
      </c>
      <c r="AO344" s="7">
        <f>IF(T344&gt;0,RANK(T344,(N344:P344,Q344:AJ344)),0)</f>
        <v>6</v>
      </c>
      <c r="AP344" s="2">
        <f t="shared" ref="AP344:AS347" si="141">IF($C344=0,"-",Q344/$C344)</f>
        <v>0</v>
      </c>
      <c r="AQ344" s="2">
        <f t="shared" si="141"/>
        <v>4.8150412717823292E-3</v>
      </c>
      <c r="AR344" s="2">
        <f t="shared" si="141"/>
        <v>1.6050137572607766E-3</v>
      </c>
      <c r="AS344" s="2">
        <f t="shared" si="141"/>
        <v>9.1715071843472939E-4</v>
      </c>
      <c r="AU344" t="s">
        <v>2391</v>
      </c>
      <c r="AV344" t="s">
        <v>924</v>
      </c>
      <c r="AY344" s="130">
        <v>10</v>
      </c>
      <c r="AZ344" s="131">
        <v>1</v>
      </c>
      <c r="BA344" s="132">
        <f>AY344*1000+AZ344</f>
        <v>10001</v>
      </c>
      <c r="BC344" s="7" t="s">
        <v>532</v>
      </c>
    </row>
    <row r="345" spans="1:55" hidden="1" outlineLevel="1" x14ac:dyDescent="0.2">
      <c r="A345" t="s">
        <v>66</v>
      </c>
      <c r="B345" t="s">
        <v>924</v>
      </c>
      <c r="C345" s="1">
        <f>SUM(N345:AJ345)</f>
        <v>179546</v>
      </c>
      <c r="D345" s="7">
        <f>RANK(N345,(N345:P345,Q345:AJ345))</f>
        <v>1</v>
      </c>
      <c r="E345" s="7">
        <f>RANK(O345,(N345:P345,Q345:AJ345))</f>
        <v>2</v>
      </c>
      <c r="F345" s="7">
        <f>IF(P345&gt;0,RANK(P345,(N345:P345,Q345:AJ345)),0)</f>
        <v>3</v>
      </c>
      <c r="G345" s="1">
        <f>MAX(N345:P345)-LARGE(N345:P345,2)</f>
        <v>37894</v>
      </c>
      <c r="H345" s="2">
        <f t="shared" si="126"/>
        <v>0.21105454869504195</v>
      </c>
      <c r="I345" s="2"/>
      <c r="J345" s="2">
        <f t="shared" si="140"/>
        <v>0.55048288460895811</v>
      </c>
      <c r="K345" s="2">
        <f t="shared" si="140"/>
        <v>0.33942833591391619</v>
      </c>
      <c r="L345" s="2">
        <f t="shared" si="140"/>
        <v>9.8849319951433062E-2</v>
      </c>
      <c r="M345" s="2">
        <f>IF(C345=0,"-",(1-J345-K345-L345))</f>
        <v>1.1239459525692636E-2</v>
      </c>
      <c r="N345" s="1">
        <v>98837</v>
      </c>
      <c r="O345" s="1">
        <v>60943</v>
      </c>
      <c r="P345" s="1">
        <v>17748</v>
      </c>
      <c r="R345" s="1">
        <v>1667</v>
      </c>
      <c r="S345" s="1">
        <v>168</v>
      </c>
      <c r="T345" s="1">
        <v>183</v>
      </c>
      <c r="AL345" s="7">
        <f>IF(Q345&gt;0,RANK(Q345,(N345:P345,Q345:AJ345)),0)</f>
        <v>0</v>
      </c>
      <c r="AM345" s="7">
        <f>IF(R345&gt;0,RANK(R345,(N345:P345,Q345:AJ345)),0)</f>
        <v>4</v>
      </c>
      <c r="AN345" s="7">
        <f>IF(S345&gt;0,RANK(S345,(N345:P345,Q345:AJ345)),0)</f>
        <v>6</v>
      </c>
      <c r="AO345" s="7">
        <f>IF(T345&gt;0,RANK(T345,(N345:P345,Q345:AJ345)),0)</f>
        <v>5</v>
      </c>
      <c r="AP345" s="2">
        <f t="shared" si="141"/>
        <v>0</v>
      </c>
      <c r="AQ345" s="2">
        <f t="shared" si="141"/>
        <v>9.2845287558620069E-3</v>
      </c>
      <c r="AR345" s="2">
        <f t="shared" si="141"/>
        <v>9.3569335991890656E-4</v>
      </c>
      <c r="AS345" s="2">
        <f t="shared" si="141"/>
        <v>1.0192374099116661E-3</v>
      </c>
      <c r="AU345" t="s">
        <v>66</v>
      </c>
      <c r="AV345" t="s">
        <v>924</v>
      </c>
      <c r="AY345" s="130">
        <v>10</v>
      </c>
      <c r="AZ345" s="131">
        <v>3</v>
      </c>
      <c r="BA345" s="132">
        <f>AY345*1000+AZ345</f>
        <v>10003</v>
      </c>
      <c r="BC345" s="7" t="s">
        <v>532</v>
      </c>
    </row>
    <row r="346" spans="1:55" hidden="1" outlineLevel="1" x14ac:dyDescent="0.2">
      <c r="A346" t="s">
        <v>2082</v>
      </c>
      <c r="B346" t="s">
        <v>924</v>
      </c>
      <c r="C346" s="1">
        <f>SUM(N346:AJ346)</f>
        <v>52012</v>
      </c>
      <c r="D346" s="7">
        <f>RANK(N346,(N346:P346,Q346:AJ346))</f>
        <v>1</v>
      </c>
      <c r="E346" s="7">
        <f>RANK(O346,(N346:P346,Q346:AJ346))</f>
        <v>2</v>
      </c>
      <c r="F346" s="7">
        <f>IF(P346&gt;0,RANK(P346,(N346:P346,Q346:AJ346)),0)</f>
        <v>3</v>
      </c>
      <c r="G346" s="1">
        <f>MAX(N346:P346)-LARGE(N346:P346,2)</f>
        <v>1004</v>
      </c>
      <c r="H346" s="2">
        <f t="shared" si="126"/>
        <v>1.9303237714373606E-2</v>
      </c>
      <c r="I346" s="2"/>
      <c r="J346" s="2">
        <f t="shared" si="140"/>
        <v>0.44587787433669152</v>
      </c>
      <c r="K346" s="2">
        <f t="shared" si="140"/>
        <v>0.42657463662231793</v>
      </c>
      <c r="L346" s="2">
        <f t="shared" si="140"/>
        <v>0.12047219872337153</v>
      </c>
      <c r="M346" s="2">
        <f>IF(C346=0,"-",(1-J346-K346-L346))</f>
        <v>7.0752903176189708E-3</v>
      </c>
      <c r="N346" s="1">
        <v>23191</v>
      </c>
      <c r="O346" s="1">
        <v>22187</v>
      </c>
      <c r="P346" s="1">
        <v>6266</v>
      </c>
      <c r="R346" s="1">
        <v>196</v>
      </c>
      <c r="S346" s="1">
        <v>117</v>
      </c>
      <c r="T346" s="1">
        <v>55</v>
      </c>
      <c r="AL346" s="7">
        <f>IF(Q346&gt;0,RANK(Q346,(N346:P346,Q346:AJ346)),0)</f>
        <v>0</v>
      </c>
      <c r="AM346" s="7">
        <f>IF(R346&gt;0,RANK(R346,(N346:P346,Q346:AJ346)),0)</f>
        <v>4</v>
      </c>
      <c r="AN346" s="7">
        <f>IF(S346&gt;0,RANK(S346,(N346:P346,Q346:AJ346)),0)</f>
        <v>5</v>
      </c>
      <c r="AO346" s="7">
        <f>IF(T346&gt;0,RANK(T346,(N346:P346,Q346:AJ346)),0)</f>
        <v>6</v>
      </c>
      <c r="AP346" s="2">
        <f t="shared" si="141"/>
        <v>0</v>
      </c>
      <c r="AQ346" s="2">
        <f t="shared" si="141"/>
        <v>3.7683611474275168E-3</v>
      </c>
      <c r="AR346" s="2">
        <f t="shared" si="141"/>
        <v>2.2494808890256095E-3</v>
      </c>
      <c r="AS346" s="2">
        <f t="shared" si="141"/>
        <v>1.0574482811658847E-3</v>
      </c>
      <c r="AU346" t="s">
        <v>2082</v>
      </c>
      <c r="AV346" t="s">
        <v>924</v>
      </c>
      <c r="AY346" s="130">
        <v>10</v>
      </c>
      <c r="AZ346" s="131">
        <v>5</v>
      </c>
      <c r="BA346" s="132">
        <f>AY346*1000+AZ346</f>
        <v>10005</v>
      </c>
      <c r="BC346" s="7" t="s">
        <v>532</v>
      </c>
    </row>
    <row r="347" spans="1:55" collapsed="1" x14ac:dyDescent="0.2">
      <c r="A347" t="s">
        <v>1263</v>
      </c>
      <c r="B347" t="s">
        <v>3301</v>
      </c>
      <c r="C347" s="1">
        <f>SUM(N347:AJ347)</f>
        <v>271084</v>
      </c>
      <c r="D347" s="7">
        <f>RANK(N347,(N347:P347,Q347:AJ347))</f>
        <v>1</v>
      </c>
      <c r="E347" s="7">
        <f>RANK(O347,(N347:P347,Q347:AJ347))</f>
        <v>2</v>
      </c>
      <c r="F347" s="7">
        <f>IF(P347&gt;0,RANK(P347,(N347:P347,Q347:AJ347)),0)</f>
        <v>3</v>
      </c>
      <c r="G347" s="1">
        <f>MAX(N347:P347)-LARGE(N347:P347,2)</f>
        <v>41293</v>
      </c>
      <c r="H347" s="2">
        <f t="shared" si="126"/>
        <v>0.1523254784494843</v>
      </c>
      <c r="I347" s="2"/>
      <c r="J347" s="2">
        <f t="shared" si="140"/>
        <v>0.51775464431689067</v>
      </c>
      <c r="K347" s="2">
        <f t="shared" si="140"/>
        <v>0.36542916586740642</v>
      </c>
      <c r="L347" s="2">
        <f t="shared" si="140"/>
        <v>0.10594133183810184</v>
      </c>
      <c r="M347" s="2">
        <f>IF(C347=0,"-",(1-J347-K347-L347))</f>
        <v>1.0874857977601071E-2</v>
      </c>
      <c r="N347" s="1">
        <f>SUM(N344:N346)</f>
        <v>140355</v>
      </c>
      <c r="O347" s="1">
        <f t="shared" ref="O347:T347" si="142">SUM(O344:O346)</f>
        <v>99062</v>
      </c>
      <c r="P347" s="1">
        <f t="shared" si="142"/>
        <v>28719</v>
      </c>
      <c r="Q347" s="122">
        <v>156</v>
      </c>
      <c r="R347" s="1">
        <f t="shared" si="142"/>
        <v>2052</v>
      </c>
      <c r="S347" s="1">
        <f t="shared" si="142"/>
        <v>348</v>
      </c>
      <c r="T347" s="1">
        <f t="shared" si="142"/>
        <v>274</v>
      </c>
      <c r="U347" s="3"/>
      <c r="W347" s="122">
        <f>274-Q347-U347-V347-SUM(X347:AJ347)</f>
        <v>116</v>
      </c>
      <c r="Y347" s="122">
        <v>1</v>
      </c>
      <c r="AB347" s="122">
        <v>1</v>
      </c>
      <c r="AL347" s="7">
        <f>IF(Q347&gt;0,RANK(Q347,(N347:P347,Q347:AJ347)),0)</f>
        <v>7</v>
      </c>
      <c r="AM347" s="7">
        <f>IF(R347&gt;0,RANK(R347,(N347:P347,Q347:AJ347)),0)</f>
        <v>4</v>
      </c>
      <c r="AN347" s="7">
        <f>IF(S347&gt;0,RANK(S347,(N347:P347,Q347:AJ347)),0)</f>
        <v>5</v>
      </c>
      <c r="AO347" s="7">
        <f>IF(T347&gt;0,RANK(T347,(N347:P347,Q347:AJ347)),0)</f>
        <v>6</v>
      </c>
      <c r="AP347" s="2">
        <f t="shared" si="141"/>
        <v>5.7546738280385412E-4</v>
      </c>
      <c r="AQ347" s="2">
        <f t="shared" si="141"/>
        <v>7.569609419958389E-3</v>
      </c>
      <c r="AR347" s="2">
        <f t="shared" si="141"/>
        <v>1.2837349308701361E-3</v>
      </c>
      <c r="AS347" s="2">
        <f t="shared" si="141"/>
        <v>1.0107568133862566E-3</v>
      </c>
      <c r="AU347" t="s">
        <v>1263</v>
      </c>
      <c r="AV347" t="s">
        <v>3301</v>
      </c>
      <c r="AY347" s="130">
        <v>10</v>
      </c>
      <c r="AZ347" s="131"/>
      <c r="BA347" s="130">
        <v>10</v>
      </c>
      <c r="BC347" s="7" t="s">
        <v>433</v>
      </c>
    </row>
    <row r="348" spans="1:55" x14ac:dyDescent="0.2">
      <c r="C348" s="1"/>
      <c r="E348" s="7"/>
      <c r="F348" s="7"/>
      <c r="I348" s="2"/>
      <c r="AL348" s="7"/>
      <c r="AM348" s="7"/>
      <c r="AN348" s="7"/>
      <c r="AO348" s="7"/>
      <c r="AY348" s="130"/>
      <c r="AZ348" s="131"/>
      <c r="BA348" s="132"/>
    </row>
    <row r="349" spans="1:55" hidden="1" outlineLevel="1" x14ac:dyDescent="0.2">
      <c r="A349" s="10" t="s">
        <v>287</v>
      </c>
      <c r="B349" t="s">
        <v>1323</v>
      </c>
      <c r="C349" s="1">
        <f>SUM(N349:AJ349)</f>
        <v>185726</v>
      </c>
      <c r="D349" s="7">
        <f>RANK(N349,(N349:P349,Q349:AJ349))</f>
        <v>1</v>
      </c>
      <c r="E349" s="7">
        <f>RANK(O349,(N349:P349,Q349:AJ349))</f>
        <v>2</v>
      </c>
      <c r="F349" s="7">
        <f>IF(P349&gt;0,RANK(P349,(N349:P349,Q349:AJ349)),0)</f>
        <v>4</v>
      </c>
      <c r="G349" s="1">
        <f>MAX(N349:P349)-LARGE(N349:P349,2)</f>
        <v>140881</v>
      </c>
      <c r="H349" s="2">
        <f t="shared" si="126"/>
        <v>0.75854215349493337</v>
      </c>
      <c r="I349" s="2"/>
      <c r="J349" s="2">
        <f>IF($C349=0,"-",N349/$C349)</f>
        <v>0.85190011091608064</v>
      </c>
      <c r="K349" s="2">
        <f>IF($C349=0,"-",O349/$C349)</f>
        <v>9.3357957421147275E-2</v>
      </c>
      <c r="L349" s="2">
        <f>IF($C349=0,"-",P349/$C349)</f>
        <v>1.9442619773214306E-2</v>
      </c>
      <c r="M349" s="2">
        <f>IF(C349=0,"-",(1-J349-K349-L349))</f>
        <v>3.5299311889557775E-2</v>
      </c>
      <c r="N349" s="1">
        <v>158220</v>
      </c>
      <c r="O349" s="1">
        <v>17339</v>
      </c>
      <c r="P349" s="1">
        <v>3611</v>
      </c>
      <c r="Q349" s="1">
        <v>4780</v>
      </c>
      <c r="R349" s="1">
        <v>588</v>
      </c>
      <c r="T349" s="1">
        <v>283</v>
      </c>
      <c r="W349" s="1">
        <v>648</v>
      </c>
      <c r="Y349" s="1">
        <v>257</v>
      </c>
      <c r="AL349" s="7">
        <f>IF(Q349&gt;0,RANK(Q349,(N349:P349,Q349:AJ349)),0)</f>
        <v>3</v>
      </c>
      <c r="AM349" s="7">
        <f>IF(R349&gt;0,RANK(R349,(N349:P349,Q349:AJ349)),0)</f>
        <v>6</v>
      </c>
      <c r="AN349" s="7">
        <f>IF(S349&gt;0,RANK(S349,(N349:P349,Q349:AJ349)),0)</f>
        <v>0</v>
      </c>
      <c r="AO349" s="7">
        <f>IF(T349&gt;0,RANK(T349,(N349:P349,Q349:AJ349)),0)</f>
        <v>7</v>
      </c>
      <c r="AP349" s="2">
        <f t="shared" ref="AP349:AS350" si="143">IF($C349=0,"-",Q349/$C349)</f>
        <v>2.573683813790207E-2</v>
      </c>
      <c r="AQ349" s="2">
        <f t="shared" si="143"/>
        <v>3.1659541475076189E-3</v>
      </c>
      <c r="AR349" s="2">
        <f t="shared" si="143"/>
        <v>0</v>
      </c>
      <c r="AS349" s="2">
        <f t="shared" si="143"/>
        <v>1.5237500403820683E-3</v>
      </c>
      <c r="AU349" s="10" t="s">
        <v>287</v>
      </c>
      <c r="AV349" t="s">
        <v>1323</v>
      </c>
      <c r="AY349" s="130">
        <v>11</v>
      </c>
      <c r="AZ349" s="131">
        <v>1</v>
      </c>
      <c r="BA349" s="132">
        <f>AY349*1000+AZ349</f>
        <v>11001</v>
      </c>
    </row>
    <row r="350" spans="1:55" collapsed="1" x14ac:dyDescent="0.2">
      <c r="A350" s="10" t="s">
        <v>287</v>
      </c>
      <c r="B350" t="s">
        <v>3301</v>
      </c>
      <c r="C350" s="1">
        <f>SUM(N350:AJ350)</f>
        <v>185726</v>
      </c>
      <c r="D350" s="7">
        <f>RANK(N350,(N350:P350,Q350:AJ350))</f>
        <v>1</v>
      </c>
      <c r="E350" s="7">
        <f>RANK(O350,(N350:P350,Q350:AJ350))</f>
        <v>2</v>
      </c>
      <c r="F350" s="7">
        <f>IF(P350&gt;0,RANK(P350,(N350:P350,Q350:AJ350)),0)</f>
        <v>4</v>
      </c>
      <c r="G350" s="1">
        <f>MAX(N350:P350)-LARGE(N350:P350,2)</f>
        <v>140881</v>
      </c>
      <c r="H350" s="2">
        <f t="shared" si="126"/>
        <v>0.75854215349493337</v>
      </c>
      <c r="I350" s="2"/>
      <c r="N350" s="1">
        <f>N349</f>
        <v>158220</v>
      </c>
      <c r="O350" s="1">
        <f t="shared" ref="O350:Y350" si="144">O349</f>
        <v>17339</v>
      </c>
      <c r="P350" s="1">
        <f t="shared" si="144"/>
        <v>3611</v>
      </c>
      <c r="Q350" s="1">
        <f t="shared" si="144"/>
        <v>4780</v>
      </c>
      <c r="R350" s="1">
        <f t="shared" si="144"/>
        <v>588</v>
      </c>
      <c r="T350" s="1">
        <f t="shared" si="144"/>
        <v>283</v>
      </c>
      <c r="W350" s="1">
        <f t="shared" si="144"/>
        <v>648</v>
      </c>
      <c r="Y350" s="1">
        <f t="shared" si="144"/>
        <v>257</v>
      </c>
      <c r="AL350" s="7">
        <f>IF(Q350&gt;0,RANK(Q350,(N350:P350,Q350:AJ350)),0)</f>
        <v>3</v>
      </c>
      <c r="AM350" s="7">
        <f>IF(R350&gt;0,RANK(R350,(N350:P350,Q350:AJ350)),0)</f>
        <v>6</v>
      </c>
      <c r="AN350" s="7">
        <f>IF(S350&gt;0,RANK(S350,(N350:P350,Q350:AJ350)),0)</f>
        <v>0</v>
      </c>
      <c r="AO350" s="7">
        <f>IF(T350&gt;0,RANK(T350,(N350:P350,Q350:AJ350)),0)</f>
        <v>7</v>
      </c>
      <c r="AP350" s="2">
        <f t="shared" si="143"/>
        <v>2.573683813790207E-2</v>
      </c>
      <c r="AQ350" s="2">
        <f t="shared" si="143"/>
        <v>3.1659541475076189E-3</v>
      </c>
      <c r="AR350" s="2">
        <f t="shared" si="143"/>
        <v>0</v>
      </c>
      <c r="AS350" s="2">
        <f t="shared" si="143"/>
        <v>1.5237500403820683E-3</v>
      </c>
      <c r="AU350" s="10" t="s">
        <v>287</v>
      </c>
      <c r="AV350" t="s">
        <v>3301</v>
      </c>
      <c r="AY350" s="130">
        <v>11</v>
      </c>
      <c r="AZ350" s="131"/>
      <c r="BA350" s="130">
        <v>11</v>
      </c>
    </row>
    <row r="351" spans="1:55" x14ac:dyDescent="0.2">
      <c r="C351" s="1"/>
      <c r="E351" s="7"/>
      <c r="F351" s="7"/>
      <c r="I351" s="2"/>
      <c r="AL351" s="7"/>
      <c r="AM351" s="7"/>
      <c r="AN351" s="7"/>
      <c r="AO351" s="7"/>
      <c r="AY351" s="130"/>
      <c r="AZ351" s="131"/>
      <c r="BA351" s="132"/>
    </row>
    <row r="352" spans="1:55" hidden="1" outlineLevel="1" x14ac:dyDescent="0.2">
      <c r="A352" t="s">
        <v>309</v>
      </c>
      <c r="B352" t="s">
        <v>308</v>
      </c>
      <c r="C352" s="1">
        <f t="shared" ref="C352:C383" si="145">SUM(N352:AJ352)</f>
        <v>74516</v>
      </c>
      <c r="D352" s="7">
        <f>RANK(N352,(N352:P352,Q352:AJ352))</f>
        <v>1</v>
      </c>
      <c r="E352" s="7">
        <f>RANK(O352,(N352:P352,Q352:AJ352))</f>
        <v>2</v>
      </c>
      <c r="F352" s="7">
        <f>IF(P352&gt;0,RANK(P352,(N352:P352,Q352:AJ352)),0)</f>
        <v>3</v>
      </c>
      <c r="G352" s="1">
        <f t="shared" ref="G352:G383" si="146">MAX(N352:P352)-LARGE(N352:P352,2)</f>
        <v>14845</v>
      </c>
      <c r="H352" s="2">
        <f t="shared" si="126"/>
        <v>0.19921895968651027</v>
      </c>
      <c r="I352" s="2"/>
      <c r="J352" s="2">
        <f t="shared" ref="J352:J383" si="147">IF($C352=0,"-",N352/$C352)</f>
        <v>0.53895807611788071</v>
      </c>
      <c r="K352" s="2">
        <f t="shared" ref="K352:K383" si="148">IF($C352=0,"-",O352/$C352)</f>
        <v>0.33973911643137045</v>
      </c>
      <c r="L352" s="2">
        <f t="shared" ref="L352:L383" si="149">IF($C352=0,"-",P352/$C352)</f>
        <v>0.10833914863921842</v>
      </c>
      <c r="M352" s="2">
        <f t="shared" ref="M352:M383" si="150">IF(C352=0,"-",(1-J352-K352-L352))</f>
        <v>1.2963658811530415E-2</v>
      </c>
      <c r="N352" s="1">
        <v>40161</v>
      </c>
      <c r="O352" s="1">
        <v>25316</v>
      </c>
      <c r="P352" s="1">
        <v>8073</v>
      </c>
      <c r="Q352" s="1">
        <v>354</v>
      </c>
      <c r="R352" s="1">
        <v>587</v>
      </c>
      <c r="T352" s="1">
        <v>23</v>
      </c>
      <c r="Y352" s="1">
        <v>0</v>
      </c>
      <c r="AB352" s="1">
        <v>2</v>
      </c>
      <c r="AL352" s="7">
        <f>IF(Q352&gt;0,RANK(Q352,(N352:P352,Q352:AJ352)),0)</f>
        <v>5</v>
      </c>
      <c r="AM352" s="7">
        <f>IF(R352&gt;0,RANK(R352,(N352:P352,Q352:AJ352)),0)</f>
        <v>4</v>
      </c>
      <c r="AN352" s="7">
        <f>IF(S352&gt;0,RANK(S352,(N352:P352,Q352:AJ352)),0)</f>
        <v>0</v>
      </c>
      <c r="AO352" s="7">
        <f>IF(T352&gt;0,RANK(T352,(N352:P352,Q352:AJ352)),0)</f>
        <v>6</v>
      </c>
      <c r="AP352" s="2">
        <f t="shared" ref="AP352:AP383" si="151">IF($C352=0,"-",Q352/$C352)</f>
        <v>4.7506575768962367E-3</v>
      </c>
      <c r="AQ352" s="2">
        <f t="shared" ref="AQ352:AQ383" si="152">IF($C352=0,"-",R352/$C352)</f>
        <v>7.8775028181866987E-3</v>
      </c>
      <c r="AR352" s="2">
        <f t="shared" ref="AR352:AR383" si="153">IF($C352=0,"-",S352/$C352)</f>
        <v>0</v>
      </c>
      <c r="AS352" s="2">
        <f t="shared" ref="AS352:AS383" si="154">IF($C352=0,"-",T352/$C352)</f>
        <v>3.0865854313167642E-4</v>
      </c>
      <c r="AU352" t="s">
        <v>309</v>
      </c>
      <c r="AV352" t="s">
        <v>308</v>
      </c>
      <c r="AW352">
        <v>5</v>
      </c>
      <c r="AY352" s="130">
        <v>12</v>
      </c>
      <c r="AZ352" s="131">
        <v>1</v>
      </c>
      <c r="BA352" s="132">
        <f t="shared" ref="BA352:BA415" si="155">AY352*1000+AZ352</f>
        <v>12001</v>
      </c>
      <c r="BC352" s="7" t="s">
        <v>532</v>
      </c>
    </row>
    <row r="353" spans="1:55" hidden="1" outlineLevel="1" x14ac:dyDescent="0.2">
      <c r="A353" t="s">
        <v>571</v>
      </c>
      <c r="B353" t="s">
        <v>308</v>
      </c>
      <c r="C353" s="1">
        <f t="shared" si="145"/>
        <v>6637</v>
      </c>
      <c r="D353" s="7">
        <f>RANK(N353,(N353:P353,Q353:AJ353))</f>
        <v>2</v>
      </c>
      <c r="E353" s="7">
        <f>RANK(O353,(N353:P353,Q353:AJ353))</f>
        <v>1</v>
      </c>
      <c r="F353" s="7">
        <f>IF(P353&gt;0,RANK(P353,(N353:P353,Q353:AJ353)),0)</f>
        <v>3</v>
      </c>
      <c r="G353" s="1">
        <f t="shared" si="146"/>
        <v>1413</v>
      </c>
      <c r="H353" s="2">
        <f t="shared" si="126"/>
        <v>0.21289739340063282</v>
      </c>
      <c r="I353" s="2"/>
      <c r="J353" s="2">
        <f t="shared" si="147"/>
        <v>0.34247400934156996</v>
      </c>
      <c r="K353" s="2">
        <f t="shared" si="148"/>
        <v>0.55537140274220276</v>
      </c>
      <c r="L353" s="2">
        <f t="shared" si="149"/>
        <v>0.10049721259605243</v>
      </c>
      <c r="M353" s="2">
        <f t="shared" si="150"/>
        <v>1.6573753201749031E-3</v>
      </c>
      <c r="N353" s="1">
        <v>2273</v>
      </c>
      <c r="O353" s="1">
        <v>3686</v>
      </c>
      <c r="P353" s="1">
        <v>667</v>
      </c>
      <c r="R353" s="1">
        <v>11</v>
      </c>
      <c r="Y353" s="1">
        <v>0</v>
      </c>
      <c r="AB353" s="1">
        <v>0</v>
      </c>
      <c r="AL353" s="7">
        <f>IF(Q353&gt;0,RANK(Q353,(N353:P353,Q353:AJ353)),0)</f>
        <v>0</v>
      </c>
      <c r="AM353" s="7">
        <f>IF(R353&gt;0,RANK(R353,(N353:P353,Q353:AJ353)),0)</f>
        <v>4</v>
      </c>
      <c r="AN353" s="7">
        <f>IF(S353&gt;0,RANK(S353,(N353:P353,Q353:AJ353)),0)</f>
        <v>0</v>
      </c>
      <c r="AO353" s="7">
        <f>IF(T353&gt;0,RANK(T353,(N353:P353,Q353:AJ353)),0)</f>
        <v>0</v>
      </c>
      <c r="AP353" s="2">
        <f t="shared" si="151"/>
        <v>0</v>
      </c>
      <c r="AQ353" s="2">
        <f t="shared" si="152"/>
        <v>1.6573753201747777E-3</v>
      </c>
      <c r="AR353" s="2">
        <f t="shared" si="153"/>
        <v>0</v>
      </c>
      <c r="AS353" s="2">
        <f t="shared" si="154"/>
        <v>0</v>
      </c>
      <c r="AU353" t="s">
        <v>571</v>
      </c>
      <c r="AV353" t="s">
        <v>308</v>
      </c>
      <c r="AW353">
        <v>6</v>
      </c>
      <c r="AY353" s="130">
        <v>12</v>
      </c>
      <c r="AZ353" s="131">
        <v>3</v>
      </c>
      <c r="BA353" s="132">
        <f t="shared" si="155"/>
        <v>12003</v>
      </c>
      <c r="BC353" s="7" t="s">
        <v>532</v>
      </c>
    </row>
    <row r="354" spans="1:55" hidden="1" outlineLevel="1" x14ac:dyDescent="0.2">
      <c r="A354" t="s">
        <v>1542</v>
      </c>
      <c r="B354" t="s">
        <v>308</v>
      </c>
      <c r="C354" s="1">
        <f t="shared" si="145"/>
        <v>51694</v>
      </c>
      <c r="D354" s="7">
        <f>RANK(N354,(N354:P354,Q354:AJ354))</f>
        <v>2</v>
      </c>
      <c r="E354" s="7">
        <f>RANK(O354,(N354:P354,Q354:AJ354))</f>
        <v>1</v>
      </c>
      <c r="F354" s="7">
        <f>IF(P354&gt;0,RANK(P354,(N354:P354,Q354:AJ354)),0)</f>
        <v>3</v>
      </c>
      <c r="G354" s="1">
        <f t="shared" si="146"/>
        <v>11297</v>
      </c>
      <c r="H354" s="2">
        <f t="shared" si="126"/>
        <v>0.21853600030951367</v>
      </c>
      <c r="I354" s="2"/>
      <c r="J354" s="2">
        <f t="shared" si="147"/>
        <v>0.33017371455101174</v>
      </c>
      <c r="K354" s="2">
        <f t="shared" si="148"/>
        <v>0.54870971486052544</v>
      </c>
      <c r="L354" s="2">
        <f t="shared" si="149"/>
        <v>0.11463612798390529</v>
      </c>
      <c r="M354" s="2">
        <f t="shared" si="150"/>
        <v>6.4804426045575181E-3</v>
      </c>
      <c r="N354" s="1">
        <v>17068</v>
      </c>
      <c r="O354" s="1">
        <v>28365</v>
      </c>
      <c r="P354" s="1">
        <v>5926</v>
      </c>
      <c r="Q354" s="1">
        <v>14</v>
      </c>
      <c r="R354" s="1">
        <v>316</v>
      </c>
      <c r="T354" s="1">
        <v>5</v>
      </c>
      <c r="Y354" s="1">
        <v>0</v>
      </c>
      <c r="AB354" s="1">
        <v>0</v>
      </c>
      <c r="AL354" s="7">
        <f>IF(Q354&gt;0,RANK(Q354,(N354:P354,Q354:AJ354)),0)</f>
        <v>5</v>
      </c>
      <c r="AM354" s="7">
        <f>IF(R354&gt;0,RANK(R354,(N354:P354,Q354:AJ354)),0)</f>
        <v>4</v>
      </c>
      <c r="AN354" s="7">
        <f>IF(S354&gt;0,RANK(S354,(N354:P354,Q354:AJ354)),0)</f>
        <v>0</v>
      </c>
      <c r="AO354" s="7">
        <f>IF(T354&gt;0,RANK(T354,(N354:P354,Q354:AJ354)),0)</f>
        <v>6</v>
      </c>
      <c r="AP354" s="2">
        <f t="shared" si="151"/>
        <v>2.7082446705613804E-4</v>
      </c>
      <c r="AQ354" s="2">
        <f t="shared" si="152"/>
        <v>6.1128951135528305E-3</v>
      </c>
      <c r="AR354" s="2">
        <f t="shared" si="153"/>
        <v>0</v>
      </c>
      <c r="AS354" s="2">
        <f t="shared" si="154"/>
        <v>9.6723023948620731E-5</v>
      </c>
      <c r="AU354" t="s">
        <v>1542</v>
      </c>
      <c r="AV354" t="s">
        <v>308</v>
      </c>
      <c r="AY354" s="130">
        <v>12</v>
      </c>
      <c r="AZ354" s="131">
        <v>5</v>
      </c>
      <c r="BA354" s="132">
        <f t="shared" si="155"/>
        <v>12005</v>
      </c>
      <c r="BC354" s="7" t="s">
        <v>532</v>
      </c>
    </row>
    <row r="355" spans="1:55" hidden="1" outlineLevel="1" x14ac:dyDescent="0.2">
      <c r="A355" t="s">
        <v>1543</v>
      </c>
      <c r="B355" t="s">
        <v>308</v>
      </c>
      <c r="C355" s="1">
        <f t="shared" si="145"/>
        <v>8248</v>
      </c>
      <c r="D355" s="7">
        <f>RANK(N355,(N355:P355,Q355:AJ355))</f>
        <v>2</v>
      </c>
      <c r="E355" s="7">
        <f>RANK(O355,(N355:P355,Q355:AJ355))</f>
        <v>1</v>
      </c>
      <c r="F355" s="7">
        <f>IF(P355&gt;0,RANK(P355,(N355:P355,Q355:AJ355)),0)</f>
        <v>3</v>
      </c>
      <c r="G355" s="1">
        <f t="shared" si="146"/>
        <v>683</v>
      </c>
      <c r="H355" s="2">
        <f t="shared" si="126"/>
        <v>8.2807953443258975E-2</v>
      </c>
      <c r="I355" s="2"/>
      <c r="J355" s="2">
        <f t="shared" si="147"/>
        <v>0.40688651794374392</v>
      </c>
      <c r="K355" s="2">
        <f t="shared" si="148"/>
        <v>0.48969447138700289</v>
      </c>
      <c r="L355" s="2">
        <f t="shared" si="149"/>
        <v>9.9296799224054322E-2</v>
      </c>
      <c r="M355" s="2">
        <f t="shared" si="150"/>
        <v>4.122211445198809E-3</v>
      </c>
      <c r="N355" s="1">
        <v>3356</v>
      </c>
      <c r="O355" s="1">
        <v>4039</v>
      </c>
      <c r="P355" s="1">
        <v>819</v>
      </c>
      <c r="Q355" s="1">
        <v>7</v>
      </c>
      <c r="R355" s="1">
        <v>27</v>
      </c>
      <c r="Y355" s="1">
        <v>0</v>
      </c>
      <c r="AB355" s="1">
        <v>0</v>
      </c>
      <c r="AL355" s="7">
        <f>IF(Q355&gt;0,RANK(Q355,(N355:P355,Q355:AJ355)),0)</f>
        <v>5</v>
      </c>
      <c r="AM355" s="7">
        <f>IF(R355&gt;0,RANK(R355,(N355:P355,Q355:AJ355)),0)</f>
        <v>4</v>
      </c>
      <c r="AN355" s="7">
        <f>IF(S355&gt;0,RANK(S355,(N355:P355,Q355:AJ355)),0)</f>
        <v>0</v>
      </c>
      <c r="AO355" s="7">
        <f>IF(T355&gt;0,RANK(T355,(N355:P355,Q355:AJ355)),0)</f>
        <v>0</v>
      </c>
      <c r="AP355" s="2">
        <f t="shared" si="151"/>
        <v>8.4869059165858392E-4</v>
      </c>
      <c r="AQ355" s="2">
        <f t="shared" si="152"/>
        <v>3.2735208535402522E-3</v>
      </c>
      <c r="AR355" s="2">
        <f t="shared" si="153"/>
        <v>0</v>
      </c>
      <c r="AS355" s="2">
        <f t="shared" si="154"/>
        <v>0</v>
      </c>
      <c r="AU355" t="s">
        <v>1543</v>
      </c>
      <c r="AV355" t="s">
        <v>308</v>
      </c>
      <c r="AW355">
        <v>6</v>
      </c>
      <c r="AY355" s="130">
        <v>12</v>
      </c>
      <c r="AZ355" s="131">
        <v>7</v>
      </c>
      <c r="BA355" s="132">
        <f t="shared" si="155"/>
        <v>12007</v>
      </c>
      <c r="BC355" s="7" t="s">
        <v>532</v>
      </c>
    </row>
    <row r="356" spans="1:55" hidden="1" outlineLevel="1" x14ac:dyDescent="0.2">
      <c r="A356" t="s">
        <v>3217</v>
      </c>
      <c r="B356" t="s">
        <v>308</v>
      </c>
      <c r="C356" s="1">
        <f t="shared" si="145"/>
        <v>195133</v>
      </c>
      <c r="D356" s="7">
        <f>RANK(N356,(N356:P356,Q356:AJ356))</f>
        <v>2</v>
      </c>
      <c r="E356" s="7">
        <f>RANK(O356,(N356:P356,Q356:AJ356))</f>
        <v>1</v>
      </c>
      <c r="F356" s="7">
        <f>IF(P356&gt;0,RANK(P356,(N356:P356,Q356:AJ356)),0)</f>
        <v>3</v>
      </c>
      <c r="G356" s="1">
        <f t="shared" si="146"/>
        <v>7577</v>
      </c>
      <c r="H356" s="2">
        <f t="shared" si="126"/>
        <v>3.8829926255425785E-2</v>
      </c>
      <c r="I356" s="2"/>
      <c r="J356" s="2">
        <f t="shared" si="147"/>
        <v>0.41225728093146724</v>
      </c>
      <c r="K356" s="2">
        <f t="shared" si="148"/>
        <v>0.45108720718689305</v>
      </c>
      <c r="L356" s="2">
        <f t="shared" si="149"/>
        <v>0.12942967104487707</v>
      </c>
      <c r="M356" s="2">
        <f t="shared" si="150"/>
        <v>7.225840836762587E-3</v>
      </c>
      <c r="N356" s="1">
        <v>80445</v>
      </c>
      <c r="O356" s="1">
        <v>88022</v>
      </c>
      <c r="P356" s="1">
        <v>25256</v>
      </c>
      <c r="Q356" s="1">
        <v>138</v>
      </c>
      <c r="R356" s="1">
        <v>1255</v>
      </c>
      <c r="T356" s="1">
        <v>16</v>
      </c>
      <c r="Y356" s="1">
        <v>0</v>
      </c>
      <c r="AB356" s="1">
        <v>1</v>
      </c>
      <c r="AL356" s="7">
        <f>IF(Q356&gt;0,RANK(Q356,(N356:P356,Q356:AJ356)),0)</f>
        <v>5</v>
      </c>
      <c r="AM356" s="7">
        <f>IF(R356&gt;0,RANK(R356,(N356:P356,Q356:AJ356)),0)</f>
        <v>4</v>
      </c>
      <c r="AN356" s="7">
        <f>IF(S356&gt;0,RANK(S356,(N356:P356,Q356:AJ356)),0)</f>
        <v>0</v>
      </c>
      <c r="AO356" s="7">
        <f>IF(T356&gt;0,RANK(T356,(N356:P356,Q356:AJ356)),0)</f>
        <v>6</v>
      </c>
      <c r="AP356" s="2">
        <f t="shared" si="151"/>
        <v>7.072099542363414E-4</v>
      </c>
      <c r="AQ356" s="2">
        <f t="shared" si="152"/>
        <v>6.431510815700061E-3</v>
      </c>
      <c r="AR356" s="2">
        <f t="shared" si="153"/>
        <v>0</v>
      </c>
      <c r="AS356" s="2">
        <f t="shared" si="154"/>
        <v>8.1995357012909148E-5</v>
      </c>
      <c r="AU356" t="s">
        <v>3217</v>
      </c>
      <c r="AV356" t="s">
        <v>308</v>
      </c>
      <c r="AW356">
        <v>15</v>
      </c>
      <c r="AY356" s="130">
        <v>12</v>
      </c>
      <c r="AZ356" s="131">
        <v>9</v>
      </c>
      <c r="BA356" s="132">
        <f t="shared" si="155"/>
        <v>12009</v>
      </c>
      <c r="BC356" s="7" t="s">
        <v>532</v>
      </c>
    </row>
    <row r="357" spans="1:55" hidden="1" outlineLevel="1" x14ac:dyDescent="0.2">
      <c r="A357" t="s">
        <v>1894</v>
      </c>
      <c r="B357" t="s">
        <v>308</v>
      </c>
      <c r="C357" s="1">
        <f t="shared" si="145"/>
        <v>505098</v>
      </c>
      <c r="D357" s="7">
        <f>RANK(N357,(N357:P357,Q357:AJ357))</f>
        <v>1</v>
      </c>
      <c r="E357" s="7">
        <f>RANK(O357,(N357:P357,Q357:AJ357))</f>
        <v>2</v>
      </c>
      <c r="F357" s="7">
        <f>IF(P357&gt;0,RANK(P357,(N357:P357,Q357:AJ357)),0)</f>
        <v>3</v>
      </c>
      <c r="G357" s="1">
        <f t="shared" si="146"/>
        <v>177909</v>
      </c>
      <c r="H357" s="2">
        <f t="shared" si="126"/>
        <v>0.35222669660145162</v>
      </c>
      <c r="I357" s="2"/>
      <c r="J357" s="2">
        <f t="shared" si="147"/>
        <v>0.63508269682319074</v>
      </c>
      <c r="K357" s="2">
        <f t="shared" si="148"/>
        <v>0.28285600022173912</v>
      </c>
      <c r="L357" s="2">
        <f t="shared" si="149"/>
        <v>7.7147405058028348E-2</v>
      </c>
      <c r="M357" s="2">
        <f t="shared" si="150"/>
        <v>4.9138978970417885E-3</v>
      </c>
      <c r="N357" s="1">
        <v>320779</v>
      </c>
      <c r="O357" s="1">
        <v>142870</v>
      </c>
      <c r="P357" s="1">
        <v>38967</v>
      </c>
      <c r="Q357" s="1">
        <v>227</v>
      </c>
      <c r="R357" s="1">
        <v>2237</v>
      </c>
      <c r="T357" s="1">
        <v>17</v>
      </c>
      <c r="Y357" s="1">
        <v>0</v>
      </c>
      <c r="AB357" s="1">
        <v>1</v>
      </c>
      <c r="AL357" s="7">
        <f>IF(Q357&gt;0,RANK(Q357,(N357:P357,Q357:AJ357)),0)</f>
        <v>5</v>
      </c>
      <c r="AM357" s="7">
        <f>IF(R357&gt;0,RANK(R357,(N357:P357,Q357:AJ357)),0)</f>
        <v>4</v>
      </c>
      <c r="AN357" s="7">
        <f>IF(S357&gt;0,RANK(S357,(N357:P357,Q357:AJ357)),0)</f>
        <v>0</v>
      </c>
      <c r="AO357" s="7">
        <f>IF(T357&gt;0,RANK(T357,(N357:P357,Q357:AJ357)),0)</f>
        <v>6</v>
      </c>
      <c r="AP357" s="2">
        <f t="shared" si="151"/>
        <v>4.4941773675603544E-4</v>
      </c>
      <c r="AQ357" s="2">
        <f t="shared" si="152"/>
        <v>4.4288435115561733E-3</v>
      </c>
      <c r="AR357" s="2">
        <f t="shared" si="153"/>
        <v>0</v>
      </c>
      <c r="AS357" s="2">
        <f t="shared" si="154"/>
        <v>3.3656834911244949E-5</v>
      </c>
      <c r="AU357" t="s">
        <v>1894</v>
      </c>
      <c r="AV357" t="s">
        <v>308</v>
      </c>
      <c r="AY357" s="130">
        <v>12</v>
      </c>
      <c r="AZ357" s="131">
        <v>11</v>
      </c>
      <c r="BA357" s="132">
        <f t="shared" si="155"/>
        <v>12011</v>
      </c>
      <c r="BC357" s="7" t="s">
        <v>532</v>
      </c>
    </row>
    <row r="358" spans="1:55" hidden="1" outlineLevel="1" x14ac:dyDescent="0.2">
      <c r="A358" t="s">
        <v>1757</v>
      </c>
      <c r="B358" t="s">
        <v>308</v>
      </c>
      <c r="C358" s="1">
        <f t="shared" si="145"/>
        <v>4158</v>
      </c>
      <c r="D358" s="7">
        <f>RANK(N358,(N358:P358,Q358:AJ358))</f>
        <v>1</v>
      </c>
      <c r="E358" s="7">
        <f>RANK(O358,(N358:P358,Q358:AJ358))</f>
        <v>2</v>
      </c>
      <c r="F358" s="7">
        <f>IF(P358&gt;0,RANK(P358,(N358:P358,Q358:AJ358)),0)</f>
        <v>3</v>
      </c>
      <c r="G358" s="1">
        <f t="shared" si="146"/>
        <v>77</v>
      </c>
      <c r="H358" s="2">
        <f t="shared" si="126"/>
        <v>1.8518518518518517E-2</v>
      </c>
      <c r="I358" s="2"/>
      <c r="J358" s="2">
        <f t="shared" si="147"/>
        <v>0.43145743145743148</v>
      </c>
      <c r="K358" s="2">
        <f t="shared" si="148"/>
        <v>0.41293891293891294</v>
      </c>
      <c r="L358" s="2">
        <f t="shared" si="149"/>
        <v>0.15151515151515152</v>
      </c>
      <c r="M358" s="2">
        <f t="shared" si="150"/>
        <v>4.0885040885040025E-3</v>
      </c>
      <c r="N358" s="1">
        <v>1794</v>
      </c>
      <c r="O358" s="1">
        <v>1717</v>
      </c>
      <c r="P358" s="1">
        <v>630</v>
      </c>
      <c r="R358" s="1">
        <v>17</v>
      </c>
      <c r="Y358" s="1">
        <v>0</v>
      </c>
      <c r="AB358" s="1">
        <v>0</v>
      </c>
      <c r="AL358" s="7">
        <f>IF(Q358&gt;0,RANK(Q358,(N358:P358,Q358:AJ358)),0)</f>
        <v>0</v>
      </c>
      <c r="AM358" s="7">
        <f>IF(R358&gt;0,RANK(R358,(N358:P358,Q358:AJ358)),0)</f>
        <v>4</v>
      </c>
      <c r="AN358" s="7">
        <f>IF(S358&gt;0,RANK(S358,(N358:P358,Q358:AJ358)),0)</f>
        <v>0</v>
      </c>
      <c r="AO358" s="7">
        <f>IF(T358&gt;0,RANK(T358,(N358:P358,Q358:AJ358)),0)</f>
        <v>0</v>
      </c>
      <c r="AP358" s="2">
        <f t="shared" si="151"/>
        <v>0</v>
      </c>
      <c r="AQ358" s="2">
        <f t="shared" si="152"/>
        <v>4.0885040885040884E-3</v>
      </c>
      <c r="AR358" s="2">
        <f t="shared" si="153"/>
        <v>0</v>
      </c>
      <c r="AS358" s="2">
        <f t="shared" si="154"/>
        <v>0</v>
      </c>
      <c r="AU358" t="s">
        <v>1757</v>
      </c>
      <c r="AV358" t="s">
        <v>308</v>
      </c>
      <c r="AW358">
        <v>2</v>
      </c>
      <c r="AY358" s="130">
        <v>12</v>
      </c>
      <c r="AZ358" s="131">
        <v>13</v>
      </c>
      <c r="BA358" s="132">
        <f t="shared" si="155"/>
        <v>12013</v>
      </c>
      <c r="BC358" s="7" t="s">
        <v>532</v>
      </c>
    </row>
    <row r="359" spans="1:55" hidden="1" outlineLevel="1" x14ac:dyDescent="0.2">
      <c r="A359" t="s">
        <v>1062</v>
      </c>
      <c r="B359" t="s">
        <v>308</v>
      </c>
      <c r="C359" s="1">
        <f t="shared" si="145"/>
        <v>63027</v>
      </c>
      <c r="D359" s="7">
        <f>RANK(N359,(N359:P359,Q359:AJ359))</f>
        <v>2</v>
      </c>
      <c r="E359" s="7">
        <f>RANK(O359,(N359:P359,Q359:AJ359))</f>
        <v>1</v>
      </c>
      <c r="F359" s="7">
        <f>IF(P359&gt;0,RANK(P359,(N359:P359,Q359:AJ359)),0)</f>
        <v>3</v>
      </c>
      <c r="G359" s="1">
        <f t="shared" si="146"/>
        <v>726</v>
      </c>
      <c r="H359" s="2">
        <f t="shared" si="126"/>
        <v>1.1518872864010663E-2</v>
      </c>
      <c r="I359" s="2"/>
      <c r="J359" s="2">
        <f t="shared" si="147"/>
        <v>0.43030764592952225</v>
      </c>
      <c r="K359" s="2">
        <f t="shared" si="148"/>
        <v>0.44182651879353291</v>
      </c>
      <c r="L359" s="2">
        <f t="shared" si="149"/>
        <v>0.12348675964269282</v>
      </c>
      <c r="M359" s="2">
        <f t="shared" si="150"/>
        <v>4.3790756342519666E-3</v>
      </c>
      <c r="N359" s="1">
        <v>27121</v>
      </c>
      <c r="O359" s="1">
        <v>27847</v>
      </c>
      <c r="P359" s="1">
        <v>7783</v>
      </c>
      <c r="Q359" s="1">
        <v>47</v>
      </c>
      <c r="R359" s="1">
        <v>229</v>
      </c>
      <c r="Y359" s="1">
        <v>0</v>
      </c>
      <c r="AB359" s="1">
        <v>0</v>
      </c>
      <c r="AL359" s="7">
        <f>IF(Q359&gt;0,RANK(Q359,(N359:P359,Q359:AJ359)),0)</f>
        <v>5</v>
      </c>
      <c r="AM359" s="7">
        <f>IF(R359&gt;0,RANK(R359,(N359:P359,Q359:AJ359)),0)</f>
        <v>4</v>
      </c>
      <c r="AN359" s="7">
        <f>IF(S359&gt;0,RANK(S359,(N359:P359,Q359:AJ359)),0)</f>
        <v>0</v>
      </c>
      <c r="AO359" s="7">
        <f>IF(T359&gt;0,RANK(T359,(N359:P359,Q359:AJ359)),0)</f>
        <v>0</v>
      </c>
      <c r="AP359" s="2">
        <f t="shared" si="151"/>
        <v>7.4571215510812821E-4</v>
      </c>
      <c r="AQ359" s="2">
        <f t="shared" si="152"/>
        <v>3.6333634791438588E-3</v>
      </c>
      <c r="AR359" s="2">
        <f t="shared" si="153"/>
        <v>0</v>
      </c>
      <c r="AS359" s="2">
        <f t="shared" si="154"/>
        <v>0</v>
      </c>
      <c r="AU359" t="s">
        <v>1062</v>
      </c>
      <c r="AV359" t="s">
        <v>308</v>
      </c>
      <c r="AY359" s="130">
        <v>12</v>
      </c>
      <c r="AZ359" s="131">
        <v>15</v>
      </c>
      <c r="BA359" s="132">
        <f t="shared" si="155"/>
        <v>12015</v>
      </c>
      <c r="BC359" s="7" t="s">
        <v>532</v>
      </c>
    </row>
    <row r="360" spans="1:55" hidden="1" outlineLevel="1" x14ac:dyDescent="0.2">
      <c r="A360" t="s">
        <v>411</v>
      </c>
      <c r="B360" t="s">
        <v>308</v>
      </c>
      <c r="C360" s="1">
        <f t="shared" si="145"/>
        <v>49600</v>
      </c>
      <c r="D360" s="7">
        <f>RANK(N360,(N360:P360,Q360:AJ360))</f>
        <v>1</v>
      </c>
      <c r="E360" s="7">
        <f>RANK(O360,(N360:P360,Q360:AJ360))</f>
        <v>2</v>
      </c>
      <c r="F360" s="7">
        <f>IF(P360&gt;0,RANK(P360,(N360:P360,Q360:AJ360)),0)</f>
        <v>3</v>
      </c>
      <c r="G360" s="1">
        <f t="shared" si="146"/>
        <v>1919</v>
      </c>
      <c r="H360" s="2">
        <f t="shared" si="126"/>
        <v>3.8689516129032257E-2</v>
      </c>
      <c r="I360" s="2"/>
      <c r="J360" s="2">
        <f t="shared" si="147"/>
        <v>0.44443548387096776</v>
      </c>
      <c r="K360" s="2">
        <f t="shared" si="148"/>
        <v>0.4057459677419355</v>
      </c>
      <c r="L360" s="2">
        <f t="shared" si="149"/>
        <v>0.14608870967741935</v>
      </c>
      <c r="M360" s="2">
        <f t="shared" si="150"/>
        <v>3.7298387096773855E-3</v>
      </c>
      <c r="N360" s="1">
        <v>22044</v>
      </c>
      <c r="O360" s="1">
        <v>20125</v>
      </c>
      <c r="P360" s="1">
        <v>7246</v>
      </c>
      <c r="Q360" s="1">
        <v>33</v>
      </c>
      <c r="R360" s="1">
        <v>152</v>
      </c>
      <c r="Y360" s="1">
        <v>0</v>
      </c>
      <c r="AB360" s="1">
        <v>0</v>
      </c>
      <c r="AL360" s="7">
        <f>IF(Q360&gt;0,RANK(Q360,(N360:P360,Q360:AJ360)),0)</f>
        <v>5</v>
      </c>
      <c r="AM360" s="7">
        <f>IF(R360&gt;0,RANK(R360,(N360:P360,Q360:AJ360)),0)</f>
        <v>4</v>
      </c>
      <c r="AN360" s="7">
        <f>IF(S360&gt;0,RANK(S360,(N360:P360,Q360:AJ360)),0)</f>
        <v>0</v>
      </c>
      <c r="AO360" s="7">
        <f>IF(T360&gt;0,RANK(T360,(N360:P360,Q360:AJ360)),0)</f>
        <v>0</v>
      </c>
      <c r="AP360" s="2">
        <f t="shared" si="151"/>
        <v>6.6532258064516128E-4</v>
      </c>
      <c r="AQ360" s="2">
        <f t="shared" si="152"/>
        <v>3.0645161290322582E-3</v>
      </c>
      <c r="AR360" s="2">
        <f t="shared" si="153"/>
        <v>0</v>
      </c>
      <c r="AS360" s="2">
        <f t="shared" si="154"/>
        <v>0</v>
      </c>
      <c r="AU360" t="s">
        <v>411</v>
      </c>
      <c r="AV360" t="s">
        <v>308</v>
      </c>
      <c r="AW360">
        <v>5</v>
      </c>
      <c r="AY360" s="130">
        <v>12</v>
      </c>
      <c r="AZ360" s="131">
        <v>17</v>
      </c>
      <c r="BA360" s="132">
        <f t="shared" si="155"/>
        <v>12017</v>
      </c>
      <c r="BC360" s="7" t="s">
        <v>532</v>
      </c>
    </row>
    <row r="361" spans="1:55" hidden="1" outlineLevel="1" x14ac:dyDescent="0.2">
      <c r="A361" t="s">
        <v>491</v>
      </c>
      <c r="B361" t="s">
        <v>308</v>
      </c>
      <c r="C361" s="1">
        <f t="shared" si="145"/>
        <v>47092</v>
      </c>
      <c r="D361" s="7">
        <f>RANK(N361,(N361:P361,Q361:AJ361))</f>
        <v>2</v>
      </c>
      <c r="E361" s="7">
        <f>RANK(O361,(N361:P361,Q361:AJ361))</f>
        <v>1</v>
      </c>
      <c r="F361" s="7">
        <f>IF(P361&gt;0,RANK(P361,(N361:P361,Q361:AJ361)),0)</f>
        <v>3</v>
      </c>
      <c r="G361" s="1">
        <f t="shared" si="146"/>
        <v>17111</v>
      </c>
      <c r="H361" s="2">
        <f t="shared" si="126"/>
        <v>0.36335258642656926</v>
      </c>
      <c r="I361" s="2"/>
      <c r="J361" s="2">
        <f t="shared" si="147"/>
        <v>0.28155525354624988</v>
      </c>
      <c r="K361" s="2">
        <f t="shared" si="148"/>
        <v>0.6449078399728192</v>
      </c>
      <c r="L361" s="2">
        <f t="shared" si="149"/>
        <v>6.9693366176845323E-2</v>
      </c>
      <c r="M361" s="2">
        <f t="shared" si="150"/>
        <v>3.8435403040855964E-3</v>
      </c>
      <c r="N361" s="1">
        <v>13259</v>
      </c>
      <c r="O361" s="1">
        <v>30370</v>
      </c>
      <c r="P361" s="1">
        <v>3282</v>
      </c>
      <c r="Q361" s="1">
        <v>22</v>
      </c>
      <c r="R361" s="1">
        <v>153</v>
      </c>
      <c r="T361" s="1">
        <v>5</v>
      </c>
      <c r="Y361" s="1">
        <v>0</v>
      </c>
      <c r="AB361" s="1">
        <v>1</v>
      </c>
      <c r="AL361" s="7">
        <f>IF(Q361&gt;0,RANK(Q361,(N361:P361,Q361:AJ361)),0)</f>
        <v>5</v>
      </c>
      <c r="AM361" s="7">
        <f>IF(R361&gt;0,RANK(R361,(N361:P361,Q361:AJ361)),0)</f>
        <v>4</v>
      </c>
      <c r="AN361" s="7">
        <f>IF(S361&gt;0,RANK(S361,(N361:P361,Q361:AJ361)),0)</f>
        <v>0</v>
      </c>
      <c r="AO361" s="7">
        <f>IF(T361&gt;0,RANK(T361,(N361:P361,Q361:AJ361)),0)</f>
        <v>6</v>
      </c>
      <c r="AP361" s="2">
        <f t="shared" si="151"/>
        <v>4.6717064469548969E-4</v>
      </c>
      <c r="AQ361" s="2">
        <f t="shared" si="152"/>
        <v>3.2489594835640873E-3</v>
      </c>
      <c r="AR361" s="2">
        <f t="shared" si="153"/>
        <v>0</v>
      </c>
      <c r="AS361" s="2">
        <f t="shared" si="154"/>
        <v>1.0617514652170219E-4</v>
      </c>
      <c r="AU361" t="s">
        <v>491</v>
      </c>
      <c r="AV361" t="s">
        <v>308</v>
      </c>
      <c r="AY361" s="130">
        <v>12</v>
      </c>
      <c r="AZ361" s="131">
        <v>19</v>
      </c>
      <c r="BA361" s="132">
        <f t="shared" si="155"/>
        <v>12019</v>
      </c>
      <c r="BC361" s="7" t="s">
        <v>532</v>
      </c>
    </row>
    <row r="362" spans="1:55" hidden="1" outlineLevel="1" x14ac:dyDescent="0.2">
      <c r="A362" t="s">
        <v>600</v>
      </c>
      <c r="B362" t="s">
        <v>308</v>
      </c>
      <c r="C362" s="1">
        <f t="shared" si="145"/>
        <v>72517</v>
      </c>
      <c r="D362" s="7">
        <f>RANK(N362,(N362:P362,Q362:AJ362))</f>
        <v>2</v>
      </c>
      <c r="E362" s="7">
        <f>RANK(O362,(N362:P362,Q362:AJ362))</f>
        <v>1</v>
      </c>
      <c r="F362" s="7">
        <f>IF(P362&gt;0,RANK(P362,(N362:P362,Q362:AJ362)),0)</f>
        <v>3</v>
      </c>
      <c r="G362" s="1">
        <f t="shared" si="146"/>
        <v>19408</v>
      </c>
      <c r="H362" s="2">
        <f t="shared" si="126"/>
        <v>0.26763379621330169</v>
      </c>
      <c r="I362" s="2"/>
      <c r="J362" s="2">
        <f t="shared" si="147"/>
        <v>0.31971813505798641</v>
      </c>
      <c r="K362" s="2">
        <f t="shared" si="148"/>
        <v>0.58735193127128815</v>
      </c>
      <c r="L362" s="2">
        <f t="shared" si="149"/>
        <v>8.7151978156845986E-2</v>
      </c>
      <c r="M362" s="2">
        <f t="shared" si="150"/>
        <v>5.7779555138794542E-3</v>
      </c>
      <c r="N362" s="1">
        <v>23185</v>
      </c>
      <c r="O362" s="1">
        <v>42593</v>
      </c>
      <c r="P362" s="1">
        <v>6320</v>
      </c>
      <c r="Q362" s="1">
        <v>48</v>
      </c>
      <c r="R362" s="1">
        <v>364</v>
      </c>
      <c r="T362" s="1">
        <v>7</v>
      </c>
      <c r="Y362" s="1">
        <v>0</v>
      </c>
      <c r="AB362" s="1">
        <v>0</v>
      </c>
      <c r="AL362" s="7">
        <f>IF(Q362&gt;0,RANK(Q362,(N362:P362,Q362:AJ362)),0)</f>
        <v>5</v>
      </c>
      <c r="AM362" s="7">
        <f>IF(R362&gt;0,RANK(R362,(N362:P362,Q362:AJ362)),0)</f>
        <v>4</v>
      </c>
      <c r="AN362" s="7">
        <f>IF(S362&gt;0,RANK(S362,(N362:P362,Q362:AJ362)),0)</f>
        <v>0</v>
      </c>
      <c r="AO362" s="7">
        <f>IF(T362&gt;0,RANK(T362,(N362:P362,Q362:AJ362)),0)</f>
        <v>6</v>
      </c>
      <c r="AP362" s="2">
        <f t="shared" si="151"/>
        <v>6.6191375815326063E-4</v>
      </c>
      <c r="AQ362" s="2">
        <f t="shared" si="152"/>
        <v>5.0195126659955593E-3</v>
      </c>
      <c r="AR362" s="2">
        <f t="shared" si="153"/>
        <v>0</v>
      </c>
      <c r="AS362" s="2">
        <f t="shared" si="154"/>
        <v>9.6529089730683845E-5</v>
      </c>
      <c r="AU362" t="s">
        <v>600</v>
      </c>
      <c r="AV362" t="s">
        <v>308</v>
      </c>
      <c r="AW362">
        <v>14</v>
      </c>
      <c r="AY362" s="130">
        <v>12</v>
      </c>
      <c r="AZ362" s="131">
        <v>21</v>
      </c>
      <c r="BA362" s="132">
        <f t="shared" si="155"/>
        <v>12021</v>
      </c>
      <c r="BC362" s="7" t="s">
        <v>532</v>
      </c>
    </row>
    <row r="363" spans="1:55" hidden="1" outlineLevel="1" x14ac:dyDescent="0.2">
      <c r="A363" t="s">
        <v>601</v>
      </c>
      <c r="B363" t="s">
        <v>308</v>
      </c>
      <c r="C363" s="1">
        <f t="shared" si="145"/>
        <v>16326</v>
      </c>
      <c r="D363" s="7">
        <f>RANK(N363,(N363:P363,Q363:AJ363))</f>
        <v>2</v>
      </c>
      <c r="E363" s="7">
        <f>RANK(O363,(N363:P363,Q363:AJ363))</f>
        <v>1</v>
      </c>
      <c r="F363" s="7">
        <f>IF(P363&gt;0,RANK(P363,(N363:P363,Q363:AJ363)),0)</f>
        <v>3</v>
      </c>
      <c r="G363" s="1">
        <f t="shared" si="146"/>
        <v>897</v>
      </c>
      <c r="H363" s="2">
        <f t="shared" si="126"/>
        <v>5.4943035648658579E-2</v>
      </c>
      <c r="I363" s="2"/>
      <c r="J363" s="2">
        <f t="shared" si="147"/>
        <v>0.40983706970476541</v>
      </c>
      <c r="K363" s="2">
        <f t="shared" si="148"/>
        <v>0.46478010535342401</v>
      </c>
      <c r="L363" s="2">
        <f t="shared" si="149"/>
        <v>0.12066642165870391</v>
      </c>
      <c r="M363" s="2">
        <f t="shared" si="150"/>
        <v>4.716403283106671E-3</v>
      </c>
      <c r="N363" s="1">
        <v>6691</v>
      </c>
      <c r="O363" s="1">
        <v>7588</v>
      </c>
      <c r="P363" s="1">
        <v>1970</v>
      </c>
      <c r="Q363" s="1">
        <v>3</v>
      </c>
      <c r="R363" s="1">
        <v>74</v>
      </c>
      <c r="Y363" s="1">
        <v>0</v>
      </c>
      <c r="AB363" s="1">
        <v>0</v>
      </c>
      <c r="AL363" s="7">
        <f>IF(Q363&gt;0,RANK(Q363,(N363:P363,Q363:AJ363)),0)</f>
        <v>5</v>
      </c>
      <c r="AM363" s="7">
        <f>IF(R363&gt;0,RANK(R363,(N363:P363,Q363:AJ363)),0)</f>
        <v>4</v>
      </c>
      <c r="AN363" s="7">
        <f>IF(S363&gt;0,RANK(S363,(N363:P363,Q363:AJ363)),0)</f>
        <v>0</v>
      </c>
      <c r="AO363" s="7">
        <f>IF(T363&gt;0,RANK(T363,(N363:P363,Q363:AJ363)),0)</f>
        <v>0</v>
      </c>
      <c r="AP363" s="2">
        <f t="shared" si="151"/>
        <v>1.8375597206909226E-4</v>
      </c>
      <c r="AQ363" s="2">
        <f t="shared" si="152"/>
        <v>4.5326473110376088E-3</v>
      </c>
      <c r="AR363" s="2">
        <f t="shared" si="153"/>
        <v>0</v>
      </c>
      <c r="AS363" s="2">
        <f t="shared" si="154"/>
        <v>0</v>
      </c>
      <c r="AU363" t="s">
        <v>601</v>
      </c>
      <c r="AV363" t="s">
        <v>308</v>
      </c>
      <c r="AY363" s="130">
        <v>12</v>
      </c>
      <c r="AZ363" s="131">
        <v>23</v>
      </c>
      <c r="BA363" s="132">
        <f t="shared" si="155"/>
        <v>12023</v>
      </c>
      <c r="BC363" s="7" t="s">
        <v>532</v>
      </c>
    </row>
    <row r="364" spans="1:55" hidden="1" outlineLevel="1" x14ac:dyDescent="0.2">
      <c r="A364" t="s">
        <v>1075</v>
      </c>
      <c r="B364" t="s">
        <v>308</v>
      </c>
      <c r="C364" s="1">
        <f t="shared" si="145"/>
        <v>553782</v>
      </c>
      <c r="D364" s="7">
        <f>RANK(N364,(N364:P364,Q364:AJ364))</f>
        <v>1</v>
      </c>
      <c r="E364" s="7">
        <f>RANK(O364,(N364:P364,Q364:AJ364))</f>
        <v>2</v>
      </c>
      <c r="F364" s="7">
        <f>IF(P364&gt;0,RANK(P364,(N364:P364,Q364:AJ364)),0)</f>
        <v>3</v>
      </c>
      <c r="G364" s="1">
        <f t="shared" si="146"/>
        <v>107815</v>
      </c>
      <c r="H364" s="2">
        <f t="shared" si="126"/>
        <v>0.19468852364287753</v>
      </c>
      <c r="I364" s="2"/>
      <c r="J364" s="2">
        <f t="shared" si="147"/>
        <v>0.57342961670837989</v>
      </c>
      <c r="K364" s="2">
        <f t="shared" si="148"/>
        <v>0.3787410930655023</v>
      </c>
      <c r="L364" s="2">
        <f t="shared" si="149"/>
        <v>4.4654755842551762E-2</v>
      </c>
      <c r="M364" s="2">
        <f t="shared" si="150"/>
        <v>3.1745343835660536E-3</v>
      </c>
      <c r="N364" s="1">
        <v>317555</v>
      </c>
      <c r="O364" s="1">
        <v>209740</v>
      </c>
      <c r="P364" s="1">
        <v>24729</v>
      </c>
      <c r="Q364" s="1">
        <v>148</v>
      </c>
      <c r="R364" s="1">
        <v>1603</v>
      </c>
      <c r="T364" s="1">
        <v>3</v>
      </c>
      <c r="Y364" s="1">
        <v>3</v>
      </c>
      <c r="AB364" s="1">
        <v>1</v>
      </c>
      <c r="AL364" s="7">
        <f>IF(Q364&gt;0,RANK(Q364,(N364:P364,Q364:AJ364)),0)</f>
        <v>5</v>
      </c>
      <c r="AM364" s="7">
        <f>IF(R364&gt;0,RANK(R364,(N364:P364,Q364:AJ364)),0)</f>
        <v>4</v>
      </c>
      <c r="AN364" s="7">
        <f>IF(S364&gt;0,RANK(S364,(N364:P364,Q364:AJ364)),0)</f>
        <v>0</v>
      </c>
      <c r="AO364" s="7">
        <f>IF(T364&gt;0,RANK(T364,(N364:P364,Q364:AJ364)),0)</f>
        <v>6</v>
      </c>
      <c r="AP364" s="2">
        <f t="shared" si="151"/>
        <v>2.6725317904879539E-4</v>
      </c>
      <c r="AQ364" s="2">
        <f t="shared" si="152"/>
        <v>2.8946408514541823E-3</v>
      </c>
      <c r="AR364" s="2">
        <f t="shared" si="153"/>
        <v>0</v>
      </c>
      <c r="AS364" s="2">
        <f t="shared" si="154"/>
        <v>5.4172941699080144E-6</v>
      </c>
      <c r="AU364" t="s">
        <v>2493</v>
      </c>
      <c r="AV364" t="s">
        <v>308</v>
      </c>
      <c r="AY364" s="130">
        <v>12</v>
      </c>
      <c r="AZ364" s="131">
        <v>86</v>
      </c>
      <c r="BA364" s="132">
        <f t="shared" si="155"/>
        <v>12086</v>
      </c>
      <c r="BC364" s="7" t="s">
        <v>532</v>
      </c>
    </row>
    <row r="365" spans="1:55" hidden="1" outlineLevel="1" x14ac:dyDescent="0.2">
      <c r="A365" t="s">
        <v>1434</v>
      </c>
      <c r="B365" t="s">
        <v>308</v>
      </c>
      <c r="C365" s="1">
        <f t="shared" si="145"/>
        <v>7492</v>
      </c>
      <c r="D365" s="7">
        <f>RANK(N365,(N365:P365,Q365:AJ365))</f>
        <v>2</v>
      </c>
      <c r="E365" s="7">
        <f>RANK(O365,(N365:P365,Q365:AJ365))</f>
        <v>1</v>
      </c>
      <c r="F365" s="7">
        <f>IF(P365&gt;0,RANK(P365,(N365:P365,Q365:AJ365)),0)</f>
        <v>3</v>
      </c>
      <c r="G365" s="1">
        <f t="shared" si="146"/>
        <v>53</v>
      </c>
      <c r="H365" s="2">
        <f t="shared" si="126"/>
        <v>7.0742124933262148E-3</v>
      </c>
      <c r="I365" s="2"/>
      <c r="J365" s="2">
        <f t="shared" si="147"/>
        <v>0.43005872931126538</v>
      </c>
      <c r="K365" s="2">
        <f t="shared" si="148"/>
        <v>0.43713294180459156</v>
      </c>
      <c r="L365" s="2">
        <f t="shared" si="149"/>
        <v>0.12893753336892685</v>
      </c>
      <c r="M365" s="2">
        <f t="shared" si="150"/>
        <v>3.8707955152161577E-3</v>
      </c>
      <c r="N365" s="1">
        <v>3222</v>
      </c>
      <c r="O365" s="1">
        <v>3275</v>
      </c>
      <c r="P365" s="1">
        <v>966</v>
      </c>
      <c r="Q365" s="1">
        <v>1</v>
      </c>
      <c r="R365" s="1">
        <v>28</v>
      </c>
      <c r="Y365" s="1">
        <v>0</v>
      </c>
      <c r="AB365" s="1">
        <v>0</v>
      </c>
      <c r="AL365" s="7">
        <f>IF(Q365&gt;0,RANK(Q365,(N365:P365,Q365:AJ365)),0)</f>
        <v>5</v>
      </c>
      <c r="AM365" s="7">
        <f>IF(R365&gt;0,RANK(R365,(N365:P365,Q365:AJ365)),0)</f>
        <v>4</v>
      </c>
      <c r="AN365" s="7">
        <f>IF(S365&gt;0,RANK(S365,(N365:P365,Q365:AJ365)),0)</f>
        <v>0</v>
      </c>
      <c r="AO365" s="7">
        <f>IF(T365&gt;0,RANK(T365,(N365:P365,Q365:AJ365)),0)</f>
        <v>0</v>
      </c>
      <c r="AP365" s="2">
        <f t="shared" si="151"/>
        <v>1.3347570742124932E-4</v>
      </c>
      <c r="AQ365" s="2">
        <f t="shared" si="152"/>
        <v>3.7373198077949813E-3</v>
      </c>
      <c r="AR365" s="2">
        <f t="shared" si="153"/>
        <v>0</v>
      </c>
      <c r="AS365" s="2">
        <f t="shared" si="154"/>
        <v>0</v>
      </c>
      <c r="AU365" t="s">
        <v>1434</v>
      </c>
      <c r="AV365" t="s">
        <v>308</v>
      </c>
      <c r="AW365">
        <v>12</v>
      </c>
      <c r="AY365" s="130">
        <v>12</v>
      </c>
      <c r="AZ365" s="131">
        <v>27</v>
      </c>
      <c r="BA365" s="132">
        <f t="shared" si="155"/>
        <v>12027</v>
      </c>
      <c r="BC365" s="7" t="s">
        <v>532</v>
      </c>
    </row>
    <row r="366" spans="1:55" hidden="1" outlineLevel="1" x14ac:dyDescent="0.2">
      <c r="A366" t="s">
        <v>1209</v>
      </c>
      <c r="B366" t="s">
        <v>308</v>
      </c>
      <c r="C366" s="1">
        <f t="shared" si="145"/>
        <v>3800</v>
      </c>
      <c r="D366" s="7">
        <f>RANK(N366,(N366:P366,Q366:AJ366))</f>
        <v>1</v>
      </c>
      <c r="E366" s="7">
        <f>RANK(O366,(N366:P366,Q366:AJ366))</f>
        <v>2</v>
      </c>
      <c r="F366" s="7">
        <f>IF(P366&gt;0,RANK(P366,(N366:P366,Q366:AJ366)),0)</f>
        <v>3</v>
      </c>
      <c r="G366" s="1">
        <f t="shared" si="146"/>
        <v>335</v>
      </c>
      <c r="H366" s="2">
        <f t="shared" si="126"/>
        <v>8.8157894736842102E-2</v>
      </c>
      <c r="I366" s="2"/>
      <c r="J366" s="2">
        <f t="shared" si="147"/>
        <v>0.45631578947368423</v>
      </c>
      <c r="K366" s="2">
        <f t="shared" si="148"/>
        <v>0.36815789473684213</v>
      </c>
      <c r="L366" s="2">
        <f t="shared" si="149"/>
        <v>0.17184210526315791</v>
      </c>
      <c r="M366" s="2">
        <f t="shared" si="150"/>
        <v>3.6842105263157343E-3</v>
      </c>
      <c r="N366" s="1">
        <v>1734</v>
      </c>
      <c r="O366" s="1">
        <v>1399</v>
      </c>
      <c r="P366" s="1">
        <v>653</v>
      </c>
      <c r="R366" s="1">
        <v>14</v>
      </c>
      <c r="Y366" s="1">
        <v>0</v>
      </c>
      <c r="AB366" s="1">
        <v>0</v>
      </c>
      <c r="AL366" s="7">
        <f>IF(Q366&gt;0,RANK(Q366,(N366:P366,Q366:AJ366)),0)</f>
        <v>0</v>
      </c>
      <c r="AM366" s="7">
        <f>IF(R366&gt;0,RANK(R366,(N366:P366,Q366:AJ366)),0)</f>
        <v>4</v>
      </c>
      <c r="AN366" s="7">
        <f>IF(S366&gt;0,RANK(S366,(N366:P366,Q366:AJ366)),0)</f>
        <v>0</v>
      </c>
      <c r="AO366" s="7">
        <f>IF(T366&gt;0,RANK(T366,(N366:P366,Q366:AJ366)),0)</f>
        <v>0</v>
      </c>
      <c r="AP366" s="2">
        <f t="shared" si="151"/>
        <v>0</v>
      </c>
      <c r="AQ366" s="2">
        <f t="shared" si="152"/>
        <v>3.6842105263157894E-3</v>
      </c>
      <c r="AR366" s="2">
        <f t="shared" si="153"/>
        <v>0</v>
      </c>
      <c r="AS366" s="2">
        <f t="shared" si="154"/>
        <v>0</v>
      </c>
      <c r="AU366" t="s">
        <v>1209</v>
      </c>
      <c r="AV366" t="s">
        <v>308</v>
      </c>
      <c r="AW366">
        <v>2</v>
      </c>
      <c r="AY366" s="130">
        <v>12</v>
      </c>
      <c r="AZ366" s="131">
        <v>29</v>
      </c>
      <c r="BA366" s="132">
        <f t="shared" si="155"/>
        <v>12029</v>
      </c>
      <c r="BC366" s="7" t="s">
        <v>532</v>
      </c>
    </row>
    <row r="367" spans="1:55" hidden="1" outlineLevel="1" x14ac:dyDescent="0.2">
      <c r="A367" t="s">
        <v>346</v>
      </c>
      <c r="B367" t="s">
        <v>308</v>
      </c>
      <c r="C367" s="1">
        <f t="shared" si="145"/>
        <v>254123</v>
      </c>
      <c r="D367" s="7">
        <f>RANK(N367,(N367:P367,Q367:AJ367))</f>
        <v>2</v>
      </c>
      <c r="E367" s="7">
        <f>RANK(O367,(N367:P367,Q367:AJ367))</f>
        <v>1</v>
      </c>
      <c r="F367" s="7">
        <f>IF(P367&gt;0,RANK(P367,(N367:P367,Q367:AJ367)),0)</f>
        <v>3</v>
      </c>
      <c r="G367" s="1">
        <f t="shared" si="146"/>
        <v>14631</v>
      </c>
      <c r="H367" s="2">
        <f t="shared" si="126"/>
        <v>5.7574481648650457E-2</v>
      </c>
      <c r="I367" s="2"/>
      <c r="J367" s="2">
        <f t="shared" si="147"/>
        <v>0.44202217036631869</v>
      </c>
      <c r="K367" s="2">
        <f t="shared" si="148"/>
        <v>0.49959665201496911</v>
      </c>
      <c r="L367" s="2">
        <f t="shared" si="149"/>
        <v>5.4501166757829872E-2</v>
      </c>
      <c r="M367" s="2">
        <f t="shared" si="150"/>
        <v>3.8800108608822714E-3</v>
      </c>
      <c r="N367" s="1">
        <v>112328</v>
      </c>
      <c r="O367" s="1">
        <v>126959</v>
      </c>
      <c r="P367" s="1">
        <v>13850</v>
      </c>
      <c r="Q367" s="1">
        <v>50</v>
      </c>
      <c r="R367" s="1">
        <v>921</v>
      </c>
      <c r="T367" s="1">
        <v>15</v>
      </c>
      <c r="Y367" s="1">
        <v>0</v>
      </c>
      <c r="AB367" s="1">
        <v>0</v>
      </c>
      <c r="AL367" s="7">
        <f>IF(Q367&gt;0,RANK(Q367,(N367:P367,Q367:AJ367)),0)</f>
        <v>5</v>
      </c>
      <c r="AM367" s="7">
        <f>IF(R367&gt;0,RANK(R367,(N367:P367,Q367:AJ367)),0)</f>
        <v>4</v>
      </c>
      <c r="AN367" s="7">
        <f>IF(S367&gt;0,RANK(S367,(N367:P367,Q367:AJ367)),0)</f>
        <v>0</v>
      </c>
      <c r="AO367" s="7">
        <f>IF(T367&gt;0,RANK(T367,(N367:P367,Q367:AJ367)),0)</f>
        <v>6</v>
      </c>
      <c r="AP367" s="2">
        <f t="shared" si="151"/>
        <v>1.9675511464920531E-4</v>
      </c>
      <c r="AQ367" s="2">
        <f t="shared" si="152"/>
        <v>3.6242292118383616E-3</v>
      </c>
      <c r="AR367" s="2">
        <f t="shared" si="153"/>
        <v>0</v>
      </c>
      <c r="AS367" s="2">
        <f t="shared" si="154"/>
        <v>5.902653439476159E-5</v>
      </c>
      <c r="AU367" t="s">
        <v>346</v>
      </c>
      <c r="AV367" t="s">
        <v>308</v>
      </c>
      <c r="AY367" s="130">
        <v>12</v>
      </c>
      <c r="AZ367" s="131">
        <v>31</v>
      </c>
      <c r="BA367" s="132">
        <f t="shared" si="155"/>
        <v>12031</v>
      </c>
      <c r="BC367" s="7" t="s">
        <v>532</v>
      </c>
    </row>
    <row r="368" spans="1:55" hidden="1" outlineLevel="1" x14ac:dyDescent="0.2">
      <c r="A368" t="s">
        <v>807</v>
      </c>
      <c r="B368" t="s">
        <v>308</v>
      </c>
      <c r="C368" s="1">
        <f t="shared" si="145"/>
        <v>107925</v>
      </c>
      <c r="D368" s="7">
        <f>RANK(N368,(N368:P368,Q368:AJ368))</f>
        <v>2</v>
      </c>
      <c r="E368" s="7">
        <f>RANK(O368,(N368:P368,Q368:AJ368))</f>
        <v>1</v>
      </c>
      <c r="F368" s="7">
        <f>IF(P368&gt;0,RANK(P368,(N368:P368,Q368:AJ368)),0)</f>
        <v>3</v>
      </c>
      <c r="G368" s="1">
        <f t="shared" si="146"/>
        <v>23159</v>
      </c>
      <c r="H368" s="2">
        <f t="shared" si="126"/>
        <v>0.21458420199212416</v>
      </c>
      <c r="I368" s="2"/>
      <c r="J368" s="2">
        <f t="shared" si="147"/>
        <v>0.35059532082464673</v>
      </c>
      <c r="K368" s="2">
        <f t="shared" si="148"/>
        <v>0.56517952281677086</v>
      </c>
      <c r="L368" s="2">
        <f t="shared" si="149"/>
        <v>7.9657169330553626E-2</v>
      </c>
      <c r="M368" s="2">
        <f t="shared" si="150"/>
        <v>4.5679870280287832E-3</v>
      </c>
      <c r="N368" s="1">
        <v>37838</v>
      </c>
      <c r="O368" s="1">
        <v>60997</v>
      </c>
      <c r="P368" s="1">
        <v>8597</v>
      </c>
      <c r="Q368" s="1">
        <v>107</v>
      </c>
      <c r="R368" s="1">
        <v>375</v>
      </c>
      <c r="T368" s="1">
        <v>11</v>
      </c>
      <c r="Y368" s="1">
        <v>0</v>
      </c>
      <c r="AB368" s="1">
        <v>0</v>
      </c>
      <c r="AL368" s="7">
        <f>IF(Q368&gt;0,RANK(Q368,(N368:P368,Q368:AJ368)),0)</f>
        <v>5</v>
      </c>
      <c r="AM368" s="7">
        <f>IF(R368&gt;0,RANK(R368,(N368:P368,Q368:AJ368)),0)</f>
        <v>4</v>
      </c>
      <c r="AN368" s="7">
        <f>IF(S368&gt;0,RANK(S368,(N368:P368,Q368:AJ368)),0)</f>
        <v>0</v>
      </c>
      <c r="AO368" s="7">
        <f>IF(T368&gt;0,RANK(T368,(N368:P368,Q368:AJ368)),0)</f>
        <v>6</v>
      </c>
      <c r="AP368" s="2">
        <f t="shared" si="151"/>
        <v>9.9142923326384059E-4</v>
      </c>
      <c r="AQ368" s="2">
        <f t="shared" si="152"/>
        <v>3.4746351633078527E-3</v>
      </c>
      <c r="AR368" s="2">
        <f t="shared" si="153"/>
        <v>0</v>
      </c>
      <c r="AS368" s="2">
        <f t="shared" si="154"/>
        <v>1.0192263145703035E-4</v>
      </c>
      <c r="AU368" t="s">
        <v>807</v>
      </c>
      <c r="AV368" t="s">
        <v>308</v>
      </c>
      <c r="AW368">
        <v>1</v>
      </c>
      <c r="AY368" s="130">
        <v>12</v>
      </c>
      <c r="AZ368" s="131">
        <v>33</v>
      </c>
      <c r="BA368" s="132">
        <f t="shared" si="155"/>
        <v>12033</v>
      </c>
      <c r="BC368" s="7" t="s">
        <v>532</v>
      </c>
    </row>
    <row r="369" spans="1:55" hidden="1" outlineLevel="1" x14ac:dyDescent="0.2">
      <c r="A369" t="s">
        <v>347</v>
      </c>
      <c r="B369" t="s">
        <v>308</v>
      </c>
      <c r="C369" s="1">
        <f t="shared" si="145"/>
        <v>20079</v>
      </c>
      <c r="D369" s="7">
        <f>RANK(N369,(N369:P369,Q369:AJ369))</f>
        <v>1</v>
      </c>
      <c r="E369" s="7">
        <f>RANK(O369,(N369:P369,Q369:AJ369))</f>
        <v>2</v>
      </c>
      <c r="F369" s="7">
        <f>IF(P369&gt;0,RANK(P369,(N369:P369,Q369:AJ369)),0)</f>
        <v>3</v>
      </c>
      <c r="G369" s="1">
        <f t="shared" si="146"/>
        <v>1351</v>
      </c>
      <c r="H369" s="2">
        <f t="shared" si="126"/>
        <v>6.7284227302156482E-2</v>
      </c>
      <c r="I369" s="2"/>
      <c r="J369" s="2">
        <f t="shared" si="147"/>
        <v>0.47736441057821605</v>
      </c>
      <c r="K369" s="2">
        <f t="shared" si="148"/>
        <v>0.41008018327605955</v>
      </c>
      <c r="L369" s="2">
        <f t="shared" si="149"/>
        <v>0.10882016036655212</v>
      </c>
      <c r="M369" s="2">
        <f t="shared" si="150"/>
        <v>3.7352457791723359E-3</v>
      </c>
      <c r="N369" s="1">
        <v>9585</v>
      </c>
      <c r="O369" s="1">
        <v>8234</v>
      </c>
      <c r="P369" s="1">
        <v>2185</v>
      </c>
      <c r="Q369" s="1">
        <v>17</v>
      </c>
      <c r="R369" s="1">
        <v>56</v>
      </c>
      <c r="T369" s="1">
        <v>2</v>
      </c>
      <c r="Y369" s="1">
        <v>0</v>
      </c>
      <c r="AB369" s="1">
        <v>0</v>
      </c>
      <c r="AL369" s="7">
        <f>IF(Q369&gt;0,RANK(Q369,(N369:P369,Q369:AJ369)),0)</f>
        <v>5</v>
      </c>
      <c r="AM369" s="7">
        <f>IF(R369&gt;0,RANK(R369,(N369:P369,Q369:AJ369)),0)</f>
        <v>4</v>
      </c>
      <c r="AN369" s="7">
        <f>IF(S369&gt;0,RANK(S369,(N369:P369,Q369:AJ369)),0)</f>
        <v>0</v>
      </c>
      <c r="AO369" s="7">
        <f>IF(T369&gt;0,RANK(T369,(N369:P369,Q369:AJ369)),0)</f>
        <v>6</v>
      </c>
      <c r="AP369" s="2">
        <f t="shared" si="151"/>
        <v>8.4665570994571439E-4</v>
      </c>
      <c r="AQ369" s="2">
        <f t="shared" si="152"/>
        <v>2.7889835151152947E-3</v>
      </c>
      <c r="AR369" s="2">
        <f t="shared" si="153"/>
        <v>0</v>
      </c>
      <c r="AS369" s="2">
        <f t="shared" si="154"/>
        <v>9.9606554111260519E-5</v>
      </c>
      <c r="AU369" t="s">
        <v>347</v>
      </c>
      <c r="AV369" t="s">
        <v>308</v>
      </c>
      <c r="AY369" s="130">
        <v>12</v>
      </c>
      <c r="AZ369" s="131">
        <v>35</v>
      </c>
      <c r="BA369" s="132">
        <f t="shared" si="155"/>
        <v>12035</v>
      </c>
      <c r="BC369" s="7" t="s">
        <v>532</v>
      </c>
    </row>
    <row r="370" spans="1:55" hidden="1" outlineLevel="1" x14ac:dyDescent="0.2">
      <c r="A370" t="s">
        <v>2231</v>
      </c>
      <c r="B370" t="s">
        <v>308</v>
      </c>
      <c r="C370" s="1">
        <f t="shared" si="145"/>
        <v>4570</v>
      </c>
      <c r="D370" s="7">
        <f>RANK(N370,(N370:P370,Q370:AJ370))</f>
        <v>1</v>
      </c>
      <c r="E370" s="7">
        <f>RANK(O370,(N370:P370,Q370:AJ370))</f>
        <v>2</v>
      </c>
      <c r="F370" s="7">
        <f>IF(P370&gt;0,RANK(P370,(N370:P370,Q370:AJ370)),0)</f>
        <v>3</v>
      </c>
      <c r="G370" s="1">
        <f t="shared" si="146"/>
        <v>533</v>
      </c>
      <c r="H370" s="2">
        <f t="shared" si="126"/>
        <v>0.11663019693654267</v>
      </c>
      <c r="I370" s="2"/>
      <c r="J370" s="2">
        <f t="shared" si="147"/>
        <v>0.45864332603938729</v>
      </c>
      <c r="K370" s="2">
        <f t="shared" si="148"/>
        <v>0.34201312910284465</v>
      </c>
      <c r="L370" s="2">
        <f t="shared" si="149"/>
        <v>0.19212253829321663</v>
      </c>
      <c r="M370" s="2">
        <f t="shared" si="150"/>
        <v>7.2210065645514354E-3</v>
      </c>
      <c r="N370" s="1">
        <v>2096</v>
      </c>
      <c r="O370" s="1">
        <v>1563</v>
      </c>
      <c r="P370" s="1">
        <v>878</v>
      </c>
      <c r="Q370" s="1">
        <v>7</v>
      </c>
      <c r="R370" s="1">
        <v>26</v>
      </c>
      <c r="Y370" s="1">
        <v>0</v>
      </c>
      <c r="AB370" s="1">
        <v>0</v>
      </c>
      <c r="AL370" s="7">
        <f>IF(Q370&gt;0,RANK(Q370,(N370:P370,Q370:AJ370)),0)</f>
        <v>5</v>
      </c>
      <c r="AM370" s="7">
        <f>IF(R370&gt;0,RANK(R370,(N370:P370,Q370:AJ370)),0)</f>
        <v>4</v>
      </c>
      <c r="AN370" s="7">
        <f>IF(S370&gt;0,RANK(S370,(N370:P370,Q370:AJ370)),0)</f>
        <v>0</v>
      </c>
      <c r="AO370" s="7">
        <f>IF(T370&gt;0,RANK(T370,(N370:P370,Q370:AJ370)),0)</f>
        <v>0</v>
      </c>
      <c r="AP370" s="2">
        <f t="shared" si="151"/>
        <v>1.5317286652078775E-3</v>
      </c>
      <c r="AQ370" s="2">
        <f t="shared" si="152"/>
        <v>5.6892778993435445E-3</v>
      </c>
      <c r="AR370" s="2">
        <f t="shared" si="153"/>
        <v>0</v>
      </c>
      <c r="AS370" s="2">
        <f t="shared" si="154"/>
        <v>0</v>
      </c>
      <c r="AU370" t="s">
        <v>2231</v>
      </c>
      <c r="AV370" t="s">
        <v>308</v>
      </c>
      <c r="AW370">
        <v>2</v>
      </c>
      <c r="AY370" s="130">
        <v>12</v>
      </c>
      <c r="AZ370" s="131">
        <v>37</v>
      </c>
      <c r="BA370" s="132">
        <f t="shared" si="155"/>
        <v>12037</v>
      </c>
      <c r="BC370" s="7" t="s">
        <v>532</v>
      </c>
    </row>
    <row r="371" spans="1:55" hidden="1" outlineLevel="1" x14ac:dyDescent="0.2">
      <c r="A371" t="s">
        <v>2607</v>
      </c>
      <c r="B371" t="s">
        <v>308</v>
      </c>
      <c r="C371" s="1">
        <f t="shared" si="145"/>
        <v>14199</v>
      </c>
      <c r="D371" s="7">
        <f>RANK(N371,(N371:P371,Q371:AJ371))</f>
        <v>1</v>
      </c>
      <c r="E371" s="7">
        <f>RANK(O371,(N371:P371,Q371:AJ371))</f>
        <v>2</v>
      </c>
      <c r="F371" s="7">
        <f>IF(P371&gt;0,RANK(P371,(N371:P371,Q371:AJ371)),0)</f>
        <v>3</v>
      </c>
      <c r="G371" s="1">
        <f t="shared" si="146"/>
        <v>5590</v>
      </c>
      <c r="H371" s="2">
        <f t="shared" ref="H371:H434" si="156">G371/C371</f>
        <v>0.39368969645749702</v>
      </c>
      <c r="I371" s="2"/>
      <c r="J371" s="2">
        <f t="shared" si="147"/>
        <v>0.66251144446792032</v>
      </c>
      <c r="K371" s="2">
        <f t="shared" si="148"/>
        <v>0.26882174801042324</v>
      </c>
      <c r="L371" s="2">
        <f t="shared" si="149"/>
        <v>6.6060990210578208E-2</v>
      </c>
      <c r="M371" s="2">
        <f t="shared" si="150"/>
        <v>2.605817311078229E-3</v>
      </c>
      <c r="N371" s="1">
        <v>9407</v>
      </c>
      <c r="O371" s="1">
        <v>3817</v>
      </c>
      <c r="P371" s="1">
        <v>938</v>
      </c>
      <c r="R371" s="1">
        <v>37</v>
      </c>
      <c r="Y371" s="1">
        <v>0</v>
      </c>
      <c r="AB371" s="1">
        <v>0</v>
      </c>
      <c r="AL371" s="7">
        <f>IF(Q371&gt;0,RANK(Q371,(N371:P371,Q371:AJ371)),0)</f>
        <v>0</v>
      </c>
      <c r="AM371" s="7">
        <f>IF(R371&gt;0,RANK(R371,(N371:P371,Q371:AJ371)),0)</f>
        <v>4</v>
      </c>
      <c r="AN371" s="7">
        <f>IF(S371&gt;0,RANK(S371,(N371:P371,Q371:AJ371)),0)</f>
        <v>0</v>
      </c>
      <c r="AO371" s="7">
        <f>IF(T371&gt;0,RANK(T371,(N371:P371,Q371:AJ371)),0)</f>
        <v>0</v>
      </c>
      <c r="AP371" s="2">
        <f t="shared" si="151"/>
        <v>0</v>
      </c>
      <c r="AQ371" s="2">
        <f t="shared" si="152"/>
        <v>2.6058173110782451E-3</v>
      </c>
      <c r="AR371" s="2">
        <f t="shared" si="153"/>
        <v>0</v>
      </c>
      <c r="AS371" s="2">
        <f t="shared" si="154"/>
        <v>0</v>
      </c>
      <c r="AU371" t="s">
        <v>2607</v>
      </c>
      <c r="AV371" t="s">
        <v>308</v>
      </c>
      <c r="AW371">
        <v>2</v>
      </c>
      <c r="AY371" s="130">
        <v>12</v>
      </c>
      <c r="AZ371" s="131">
        <v>39</v>
      </c>
      <c r="BA371" s="132">
        <f t="shared" si="155"/>
        <v>12039</v>
      </c>
      <c r="BC371" s="7" t="s">
        <v>532</v>
      </c>
    </row>
    <row r="372" spans="1:55" hidden="1" outlineLevel="1" x14ac:dyDescent="0.2">
      <c r="A372" t="s">
        <v>3243</v>
      </c>
      <c r="B372" t="s">
        <v>308</v>
      </c>
      <c r="C372" s="1">
        <f t="shared" si="145"/>
        <v>4795</v>
      </c>
      <c r="D372" s="7">
        <f>RANK(N372,(N372:P372,Q372:AJ372))</f>
        <v>1</v>
      </c>
      <c r="E372" s="7">
        <f>RANK(O372,(N372:P372,Q372:AJ372))</f>
        <v>2</v>
      </c>
      <c r="F372" s="7">
        <f>IF(P372&gt;0,RANK(P372,(N372:P372,Q372:AJ372)),0)</f>
        <v>3</v>
      </c>
      <c r="G372" s="1">
        <f t="shared" si="146"/>
        <v>46</v>
      </c>
      <c r="H372" s="2">
        <f t="shared" si="156"/>
        <v>9.5933263816475496E-3</v>
      </c>
      <c r="I372" s="2"/>
      <c r="J372" s="2">
        <f t="shared" si="147"/>
        <v>0.41397288842544316</v>
      </c>
      <c r="K372" s="2">
        <f t="shared" si="148"/>
        <v>0.4043795620437956</v>
      </c>
      <c r="L372" s="2">
        <f t="shared" si="149"/>
        <v>0.1753910323253389</v>
      </c>
      <c r="M372" s="2">
        <f t="shared" si="150"/>
        <v>6.2565172054222795E-3</v>
      </c>
      <c r="N372" s="1">
        <v>1985</v>
      </c>
      <c r="O372" s="1">
        <v>1939</v>
      </c>
      <c r="P372" s="1">
        <v>841</v>
      </c>
      <c r="Q372" s="1">
        <v>1</v>
      </c>
      <c r="R372" s="1">
        <v>29</v>
      </c>
      <c r="Y372" s="1">
        <v>0</v>
      </c>
      <c r="AB372" s="1">
        <v>0</v>
      </c>
      <c r="AL372" s="7">
        <f>IF(Q372&gt;0,RANK(Q372,(N372:P372,Q372:AJ372)),0)</f>
        <v>5</v>
      </c>
      <c r="AM372" s="7">
        <f>IF(R372&gt;0,RANK(R372,(N372:P372,Q372:AJ372)),0)</f>
        <v>4</v>
      </c>
      <c r="AN372" s="7">
        <f>IF(S372&gt;0,RANK(S372,(N372:P372,Q372:AJ372)),0)</f>
        <v>0</v>
      </c>
      <c r="AO372" s="7">
        <f>IF(T372&gt;0,RANK(T372,(N372:P372,Q372:AJ372)),0)</f>
        <v>0</v>
      </c>
      <c r="AP372" s="2">
        <f t="shared" si="151"/>
        <v>2.0855057351407716E-4</v>
      </c>
      <c r="AQ372" s="2">
        <f t="shared" si="152"/>
        <v>6.0479666319082376E-3</v>
      </c>
      <c r="AR372" s="2">
        <f t="shared" si="153"/>
        <v>0</v>
      </c>
      <c r="AS372" s="2">
        <f t="shared" si="154"/>
        <v>0</v>
      </c>
      <c r="AU372" t="s">
        <v>3243</v>
      </c>
      <c r="AV372" t="s">
        <v>308</v>
      </c>
      <c r="AW372">
        <v>2</v>
      </c>
      <c r="AY372" s="130">
        <v>12</v>
      </c>
      <c r="AZ372" s="131">
        <v>41</v>
      </c>
      <c r="BA372" s="132">
        <f t="shared" si="155"/>
        <v>12041</v>
      </c>
      <c r="BC372" s="7" t="s">
        <v>532</v>
      </c>
    </row>
    <row r="373" spans="1:55" hidden="1" outlineLevel="1" x14ac:dyDescent="0.2">
      <c r="A373" t="s">
        <v>2146</v>
      </c>
      <c r="B373" t="s">
        <v>308</v>
      </c>
      <c r="C373" s="1">
        <f t="shared" si="145"/>
        <v>3431</v>
      </c>
      <c r="D373" s="7">
        <f>RANK(N373,(N373:P373,Q373:AJ373))</f>
        <v>1</v>
      </c>
      <c r="E373" s="7">
        <f>RANK(O373,(N373:P373,Q373:AJ373))</f>
        <v>2</v>
      </c>
      <c r="F373" s="7">
        <f>IF(P373&gt;0,RANK(P373,(N373:P373,Q373:AJ373)),0)</f>
        <v>3</v>
      </c>
      <c r="G373" s="1">
        <f t="shared" si="146"/>
        <v>169</v>
      </c>
      <c r="H373" s="2">
        <f t="shared" si="156"/>
        <v>4.9256776450014576E-2</v>
      </c>
      <c r="I373" s="2"/>
      <c r="J373" s="2">
        <f t="shared" si="147"/>
        <v>0.4459341299912562</v>
      </c>
      <c r="K373" s="2">
        <f t="shared" si="148"/>
        <v>0.39667735354124162</v>
      </c>
      <c r="L373" s="2">
        <f t="shared" si="149"/>
        <v>0.15185077236957156</v>
      </c>
      <c r="M373" s="2">
        <f t="shared" si="150"/>
        <v>5.5377440979305637E-3</v>
      </c>
      <c r="N373" s="1">
        <v>1530</v>
      </c>
      <c r="O373" s="1">
        <v>1361</v>
      </c>
      <c r="P373" s="1">
        <v>521</v>
      </c>
      <c r="Q373" s="1">
        <v>1</v>
      </c>
      <c r="R373" s="1">
        <v>13</v>
      </c>
      <c r="T373" s="1">
        <v>2</v>
      </c>
      <c r="Y373" s="1">
        <v>2</v>
      </c>
      <c r="AB373" s="1">
        <v>1</v>
      </c>
      <c r="AL373" s="7">
        <f>IF(Q373&gt;0,RANK(Q373,(N373:P373,Q373:AJ373)),0)</f>
        <v>7</v>
      </c>
      <c r="AM373" s="7">
        <f>IF(R373&gt;0,RANK(R373,(N373:P373,Q373:AJ373)),0)</f>
        <v>4</v>
      </c>
      <c r="AN373" s="7">
        <f>IF(S373&gt;0,RANK(S373,(N373:P373,Q373:AJ373)),0)</f>
        <v>0</v>
      </c>
      <c r="AO373" s="7">
        <f>IF(T373&gt;0,RANK(T373,(N373:P373,Q373:AJ373)),0)</f>
        <v>5</v>
      </c>
      <c r="AP373" s="2">
        <f t="shared" si="151"/>
        <v>2.9146021568055963E-4</v>
      </c>
      <c r="AQ373" s="2">
        <f t="shared" si="152"/>
        <v>3.788982803847275E-3</v>
      </c>
      <c r="AR373" s="2">
        <f t="shared" si="153"/>
        <v>0</v>
      </c>
      <c r="AS373" s="2">
        <f t="shared" si="154"/>
        <v>5.8292043136111925E-4</v>
      </c>
      <c r="AU373" t="s">
        <v>2146</v>
      </c>
      <c r="AV373" t="s">
        <v>308</v>
      </c>
      <c r="AW373">
        <v>16</v>
      </c>
      <c r="AY373" s="130">
        <v>12</v>
      </c>
      <c r="AZ373" s="131">
        <v>43</v>
      </c>
      <c r="BA373" s="132">
        <f t="shared" si="155"/>
        <v>12043</v>
      </c>
      <c r="BC373" s="7" t="s">
        <v>532</v>
      </c>
    </row>
    <row r="374" spans="1:55" hidden="1" outlineLevel="1" x14ac:dyDescent="0.2">
      <c r="A374" t="s">
        <v>2481</v>
      </c>
      <c r="B374" t="s">
        <v>308</v>
      </c>
      <c r="C374" s="1">
        <f t="shared" si="145"/>
        <v>5992</v>
      </c>
      <c r="D374" s="7">
        <f>RANK(N374,(N374:P374,Q374:AJ374))</f>
        <v>1</v>
      </c>
      <c r="E374" s="7">
        <f>RANK(O374,(N374:P374,Q374:AJ374))</f>
        <v>2</v>
      </c>
      <c r="F374" s="7">
        <f>IF(P374&gt;0,RANK(P374,(N374:P374,Q374:AJ374)),0)</f>
        <v>3</v>
      </c>
      <c r="G374" s="1">
        <f t="shared" si="146"/>
        <v>50</v>
      </c>
      <c r="H374" s="2">
        <f t="shared" si="156"/>
        <v>8.3444592790387177E-3</v>
      </c>
      <c r="I374" s="2"/>
      <c r="J374" s="2">
        <f t="shared" si="147"/>
        <v>0.41388518024032045</v>
      </c>
      <c r="K374" s="2">
        <f t="shared" si="148"/>
        <v>0.40554072096128169</v>
      </c>
      <c r="L374" s="2">
        <f t="shared" si="149"/>
        <v>0.17590120160213618</v>
      </c>
      <c r="M374" s="2">
        <f t="shared" si="150"/>
        <v>4.6728971962616273E-3</v>
      </c>
      <c r="N374" s="1">
        <v>2480</v>
      </c>
      <c r="O374" s="1">
        <v>2430</v>
      </c>
      <c r="P374" s="1">
        <v>1054</v>
      </c>
      <c r="R374" s="1">
        <v>28</v>
      </c>
      <c r="Y374" s="1">
        <v>0</v>
      </c>
      <c r="AB374" s="1">
        <v>0</v>
      </c>
      <c r="AL374" s="7">
        <f>IF(Q374&gt;0,RANK(Q374,(N374:P374,Q374:AJ374)),0)</f>
        <v>0</v>
      </c>
      <c r="AM374" s="7">
        <f>IF(R374&gt;0,RANK(R374,(N374:P374,Q374:AJ374)),0)</f>
        <v>4</v>
      </c>
      <c r="AN374" s="7">
        <f>IF(S374&gt;0,RANK(S374,(N374:P374,Q374:AJ374)),0)</f>
        <v>0</v>
      </c>
      <c r="AO374" s="7">
        <f>IF(T374&gt;0,RANK(T374,(N374:P374,Q374:AJ374)),0)</f>
        <v>0</v>
      </c>
      <c r="AP374" s="2">
        <f t="shared" si="151"/>
        <v>0</v>
      </c>
      <c r="AQ374" s="2">
        <f t="shared" si="152"/>
        <v>4.6728971962616819E-3</v>
      </c>
      <c r="AR374" s="2">
        <f t="shared" si="153"/>
        <v>0</v>
      </c>
      <c r="AS374" s="2">
        <f t="shared" si="154"/>
        <v>0</v>
      </c>
      <c r="AU374" t="s">
        <v>2481</v>
      </c>
      <c r="AV374" t="s">
        <v>308</v>
      </c>
      <c r="AW374">
        <v>2</v>
      </c>
      <c r="AY374" s="130">
        <v>12</v>
      </c>
      <c r="AZ374" s="131">
        <v>45</v>
      </c>
      <c r="BA374" s="132">
        <f t="shared" si="155"/>
        <v>12045</v>
      </c>
      <c r="BC374" s="7" t="s">
        <v>532</v>
      </c>
    </row>
    <row r="375" spans="1:55" hidden="1" outlineLevel="1" x14ac:dyDescent="0.2">
      <c r="A375" t="s">
        <v>2274</v>
      </c>
      <c r="B375" t="s">
        <v>308</v>
      </c>
      <c r="C375" s="1">
        <f t="shared" si="145"/>
        <v>3673</v>
      </c>
      <c r="D375" s="7">
        <f>RANK(N375,(N375:P375,Q375:AJ375))</f>
        <v>1</v>
      </c>
      <c r="E375" s="7">
        <f>RANK(O375,(N375:P375,Q375:AJ375))</f>
        <v>2</v>
      </c>
      <c r="F375" s="7">
        <f>IF(P375&gt;0,RANK(P375,(N375:P375,Q375:AJ375)),0)</f>
        <v>3</v>
      </c>
      <c r="G375" s="1">
        <f t="shared" si="146"/>
        <v>215</v>
      </c>
      <c r="H375" s="2">
        <f t="shared" si="156"/>
        <v>5.8535257282875036E-2</v>
      </c>
      <c r="I375" s="2"/>
      <c r="J375" s="2">
        <f t="shared" si="147"/>
        <v>0.47236591342227063</v>
      </c>
      <c r="K375" s="2">
        <f t="shared" si="148"/>
        <v>0.41383065613939557</v>
      </c>
      <c r="L375" s="2">
        <f t="shared" si="149"/>
        <v>0.11053634631091751</v>
      </c>
      <c r="M375" s="2">
        <f t="shared" si="150"/>
        <v>3.2670841274162893E-3</v>
      </c>
      <c r="N375" s="1">
        <v>1735</v>
      </c>
      <c r="O375" s="1">
        <v>1520</v>
      </c>
      <c r="P375" s="1">
        <v>406</v>
      </c>
      <c r="R375" s="1">
        <v>12</v>
      </c>
      <c r="Y375" s="1">
        <v>0</v>
      </c>
      <c r="AB375" s="1">
        <v>0</v>
      </c>
      <c r="AL375" s="7">
        <f>IF(Q375&gt;0,RANK(Q375,(N375:P375,Q375:AJ375)),0)</f>
        <v>0</v>
      </c>
      <c r="AM375" s="7">
        <f>IF(R375&gt;0,RANK(R375,(N375:P375,Q375:AJ375)),0)</f>
        <v>4</v>
      </c>
      <c r="AN375" s="7">
        <f>IF(S375&gt;0,RANK(S375,(N375:P375,Q375:AJ375)),0)</f>
        <v>0</v>
      </c>
      <c r="AO375" s="7">
        <f>IF(T375&gt;0,RANK(T375,(N375:P375,Q375:AJ375)),0)</f>
        <v>0</v>
      </c>
      <c r="AP375" s="2">
        <f t="shared" si="151"/>
        <v>0</v>
      </c>
      <c r="AQ375" s="2">
        <f t="shared" si="152"/>
        <v>3.267084127416281E-3</v>
      </c>
      <c r="AR375" s="2">
        <f t="shared" si="153"/>
        <v>0</v>
      </c>
      <c r="AS375" s="2">
        <f t="shared" si="154"/>
        <v>0</v>
      </c>
      <c r="AU375" t="s">
        <v>2274</v>
      </c>
      <c r="AV375" t="s">
        <v>308</v>
      </c>
      <c r="AW375">
        <v>2</v>
      </c>
      <c r="AY375" s="130">
        <v>12</v>
      </c>
      <c r="AZ375" s="131">
        <v>47</v>
      </c>
      <c r="BA375" s="132">
        <f t="shared" si="155"/>
        <v>12047</v>
      </c>
      <c r="BC375" s="7" t="s">
        <v>532</v>
      </c>
    </row>
    <row r="376" spans="1:55" hidden="1" outlineLevel="1" x14ac:dyDescent="0.2">
      <c r="A376" t="s">
        <v>3029</v>
      </c>
      <c r="B376" t="s">
        <v>308</v>
      </c>
      <c r="C376" s="1">
        <f t="shared" si="145"/>
        <v>6206</v>
      </c>
      <c r="D376" s="7">
        <f>RANK(N376,(N376:P376,Q376:AJ376))</f>
        <v>2</v>
      </c>
      <c r="E376" s="7">
        <f>RANK(O376,(N376:P376,Q376:AJ376))</f>
        <v>1</v>
      </c>
      <c r="F376" s="7">
        <f>IF(P376&gt;0,RANK(P376,(N376:P376,Q376:AJ376)),0)</f>
        <v>3</v>
      </c>
      <c r="G376" s="1">
        <f t="shared" si="146"/>
        <v>511</v>
      </c>
      <c r="H376" s="2">
        <f t="shared" si="156"/>
        <v>8.23396712858524E-2</v>
      </c>
      <c r="I376" s="2"/>
      <c r="J376" s="2">
        <f t="shared" si="147"/>
        <v>0.38946181115049949</v>
      </c>
      <c r="K376" s="2">
        <f t="shared" si="148"/>
        <v>0.47180148243635189</v>
      </c>
      <c r="L376" s="2">
        <f t="shared" si="149"/>
        <v>0.13712536255236868</v>
      </c>
      <c r="M376" s="2">
        <f t="shared" si="150"/>
        <v>1.6113438607799346E-3</v>
      </c>
      <c r="N376" s="1">
        <v>2417</v>
      </c>
      <c r="O376" s="1">
        <v>2928</v>
      </c>
      <c r="P376" s="1">
        <v>851</v>
      </c>
      <c r="Q376" s="1">
        <v>1</v>
      </c>
      <c r="R376" s="1">
        <v>9</v>
      </c>
      <c r="Y376" s="1">
        <v>0</v>
      </c>
      <c r="AB376" s="1">
        <v>0</v>
      </c>
      <c r="AL376" s="7">
        <f>IF(Q376&gt;0,RANK(Q376,(N376:P376,Q376:AJ376)),0)</f>
        <v>5</v>
      </c>
      <c r="AM376" s="7">
        <f>IF(R376&gt;0,RANK(R376,(N376:P376,Q376:AJ376)),0)</f>
        <v>4</v>
      </c>
      <c r="AN376" s="7">
        <f>IF(S376&gt;0,RANK(S376,(N376:P376,Q376:AJ376)),0)</f>
        <v>0</v>
      </c>
      <c r="AO376" s="7">
        <f>IF(T376&gt;0,RANK(T376,(N376:P376,Q376:AJ376)),0)</f>
        <v>0</v>
      </c>
      <c r="AP376" s="2">
        <f t="shared" si="151"/>
        <v>1.6113438607798906E-4</v>
      </c>
      <c r="AQ376" s="2">
        <f t="shared" si="152"/>
        <v>1.4502094747019013E-3</v>
      </c>
      <c r="AR376" s="2">
        <f t="shared" si="153"/>
        <v>0</v>
      </c>
      <c r="AS376" s="2">
        <f t="shared" si="154"/>
        <v>0</v>
      </c>
      <c r="AU376" t="s">
        <v>3029</v>
      </c>
      <c r="AV376" t="s">
        <v>308</v>
      </c>
      <c r="AW376">
        <v>12</v>
      </c>
      <c r="AY376" s="130">
        <v>12</v>
      </c>
      <c r="AZ376" s="131">
        <v>49</v>
      </c>
      <c r="BA376" s="132">
        <f t="shared" si="155"/>
        <v>12049</v>
      </c>
      <c r="BC376" s="7" t="s">
        <v>532</v>
      </c>
    </row>
    <row r="377" spans="1:55" hidden="1" outlineLevel="1" x14ac:dyDescent="0.2">
      <c r="A377" t="s">
        <v>3057</v>
      </c>
      <c r="B377" t="s">
        <v>308</v>
      </c>
      <c r="C377" s="1">
        <f t="shared" si="145"/>
        <v>8899</v>
      </c>
      <c r="D377" s="7">
        <f>RANK(N377,(N377:P377,Q377:AJ377))</f>
        <v>1</v>
      </c>
      <c r="E377" s="7">
        <f>RANK(O377,(N377:P377,Q377:AJ377))</f>
        <v>2</v>
      </c>
      <c r="F377" s="7">
        <f>IF(P377&gt;0,RANK(P377,(N377:P377,Q377:AJ377)),0)</f>
        <v>3</v>
      </c>
      <c r="G377" s="1">
        <f t="shared" si="146"/>
        <v>30</v>
      </c>
      <c r="H377" s="2">
        <f t="shared" si="156"/>
        <v>3.3711652994718507E-3</v>
      </c>
      <c r="I377" s="2"/>
      <c r="J377" s="2">
        <f t="shared" si="147"/>
        <v>0.43656590628160469</v>
      </c>
      <c r="K377" s="2">
        <f t="shared" si="148"/>
        <v>0.43319474098213284</v>
      </c>
      <c r="L377" s="2">
        <f t="shared" si="149"/>
        <v>0.12754242049668502</v>
      </c>
      <c r="M377" s="2">
        <f t="shared" si="150"/>
        <v>2.6969322395773987E-3</v>
      </c>
      <c r="N377" s="1">
        <v>3885</v>
      </c>
      <c r="O377" s="1">
        <v>3855</v>
      </c>
      <c r="P377" s="1">
        <v>1135</v>
      </c>
      <c r="R377" s="1">
        <v>24</v>
      </c>
      <c r="Y377" s="1">
        <v>0</v>
      </c>
      <c r="AB377" s="1">
        <v>0</v>
      </c>
      <c r="AL377" s="7">
        <f>IF(Q377&gt;0,RANK(Q377,(N377:P377,Q377:AJ377)),0)</f>
        <v>0</v>
      </c>
      <c r="AM377" s="7">
        <f>IF(R377&gt;0,RANK(R377,(N377:P377,Q377:AJ377)),0)</f>
        <v>4</v>
      </c>
      <c r="AN377" s="7">
        <f>IF(S377&gt;0,RANK(S377,(N377:P377,Q377:AJ377)),0)</f>
        <v>0</v>
      </c>
      <c r="AO377" s="7">
        <f>IF(T377&gt;0,RANK(T377,(N377:P377,Q377:AJ377)),0)</f>
        <v>0</v>
      </c>
      <c r="AP377" s="2">
        <f t="shared" si="151"/>
        <v>0</v>
      </c>
      <c r="AQ377" s="2">
        <f t="shared" si="152"/>
        <v>2.6969322395774807E-3</v>
      </c>
      <c r="AR377" s="2">
        <f t="shared" si="153"/>
        <v>0</v>
      </c>
      <c r="AS377" s="2">
        <f t="shared" si="154"/>
        <v>0</v>
      </c>
      <c r="AU377" t="s">
        <v>3057</v>
      </c>
      <c r="AV377" t="s">
        <v>308</v>
      </c>
      <c r="AW377">
        <v>16</v>
      </c>
      <c r="AY377" s="130">
        <v>12</v>
      </c>
      <c r="AZ377" s="131">
        <v>51</v>
      </c>
      <c r="BA377" s="132">
        <f t="shared" si="155"/>
        <v>12051</v>
      </c>
      <c r="BC377" s="7" t="s">
        <v>532</v>
      </c>
    </row>
    <row r="378" spans="1:55" hidden="1" outlineLevel="1" x14ac:dyDescent="0.2">
      <c r="A378" t="s">
        <v>2175</v>
      </c>
      <c r="B378" t="s">
        <v>308</v>
      </c>
      <c r="C378" s="1">
        <f t="shared" si="145"/>
        <v>58066</v>
      </c>
      <c r="D378" s="7">
        <f>RANK(N378,(N378:P378,Q378:AJ378))</f>
        <v>1</v>
      </c>
      <c r="E378" s="7">
        <f>RANK(O378,(N378:P378,Q378:AJ378))</f>
        <v>2</v>
      </c>
      <c r="F378" s="7">
        <f>IF(P378&gt;0,RANK(P378,(N378:P378,Q378:AJ378)),0)</f>
        <v>3</v>
      </c>
      <c r="G378" s="1">
        <f t="shared" si="146"/>
        <v>6478</v>
      </c>
      <c r="H378" s="2">
        <f t="shared" si="156"/>
        <v>0.11156270450866256</v>
      </c>
      <c r="I378" s="2"/>
      <c r="J378" s="2">
        <f t="shared" si="147"/>
        <v>0.49123411290600349</v>
      </c>
      <c r="K378" s="2">
        <f t="shared" si="148"/>
        <v>0.37967140839734098</v>
      </c>
      <c r="L378" s="2">
        <f t="shared" si="149"/>
        <v>0.12523679950401267</v>
      </c>
      <c r="M378" s="2">
        <f t="shared" si="150"/>
        <v>3.8576791926428489E-3</v>
      </c>
      <c r="N378" s="1">
        <v>28524</v>
      </c>
      <c r="O378" s="1">
        <v>22046</v>
      </c>
      <c r="P378" s="1">
        <v>7272</v>
      </c>
      <c r="Q378" s="1">
        <v>57</v>
      </c>
      <c r="R378" s="1">
        <v>165</v>
      </c>
      <c r="T378" s="1">
        <v>2</v>
      </c>
      <c r="Y378" s="1">
        <v>0</v>
      </c>
      <c r="AB378" s="1">
        <v>0</v>
      </c>
      <c r="AL378" s="7">
        <f>IF(Q378&gt;0,RANK(Q378,(N378:P378,Q378:AJ378)),0)</f>
        <v>5</v>
      </c>
      <c r="AM378" s="7">
        <f>IF(R378&gt;0,RANK(R378,(N378:P378,Q378:AJ378)),0)</f>
        <v>4</v>
      </c>
      <c r="AN378" s="7">
        <f>IF(S378&gt;0,RANK(S378,(N378:P378,Q378:AJ378)),0)</f>
        <v>0</v>
      </c>
      <c r="AO378" s="7">
        <f>IF(T378&gt;0,RANK(T378,(N378:P378,Q378:AJ378)),0)</f>
        <v>6</v>
      </c>
      <c r="AP378" s="2">
        <f t="shared" si="151"/>
        <v>9.8164158027072633E-4</v>
      </c>
      <c r="AQ378" s="2">
        <f t="shared" si="152"/>
        <v>2.8415940481521028E-3</v>
      </c>
      <c r="AR378" s="2">
        <f t="shared" si="153"/>
        <v>0</v>
      </c>
      <c r="AS378" s="2">
        <f t="shared" si="154"/>
        <v>3.4443564220025487E-5</v>
      </c>
      <c r="AU378" t="s">
        <v>2175</v>
      </c>
      <c r="AV378" t="s">
        <v>308</v>
      </c>
      <c r="AW378">
        <v>5</v>
      </c>
      <c r="AY378" s="130">
        <v>12</v>
      </c>
      <c r="AZ378" s="131">
        <v>53</v>
      </c>
      <c r="BA378" s="132">
        <f t="shared" si="155"/>
        <v>12053</v>
      </c>
      <c r="BC378" s="7" t="s">
        <v>532</v>
      </c>
    </row>
    <row r="379" spans="1:55" hidden="1" outlineLevel="1" x14ac:dyDescent="0.2">
      <c r="A379" t="s">
        <v>2176</v>
      </c>
      <c r="B379" t="s">
        <v>308</v>
      </c>
      <c r="C379" s="1">
        <f t="shared" si="145"/>
        <v>33714</v>
      </c>
      <c r="D379" s="7">
        <f>RANK(N379,(N379:P379,Q379:AJ379))</f>
        <v>2</v>
      </c>
      <c r="E379" s="7">
        <f>RANK(O379,(N379:P379,Q379:AJ379))</f>
        <v>1</v>
      </c>
      <c r="F379" s="7">
        <f>IF(P379&gt;0,RANK(P379,(N379:P379,Q379:AJ379)),0)</f>
        <v>3</v>
      </c>
      <c r="G379" s="1">
        <f t="shared" si="146"/>
        <v>1367</v>
      </c>
      <c r="H379" s="2">
        <f t="shared" si="156"/>
        <v>4.0546953787743964E-2</v>
      </c>
      <c r="I379" s="2"/>
      <c r="J379" s="2">
        <f t="shared" si="147"/>
        <v>0.42267307350062289</v>
      </c>
      <c r="K379" s="2">
        <f t="shared" si="148"/>
        <v>0.46322002728836686</v>
      </c>
      <c r="L379" s="2">
        <f t="shared" si="149"/>
        <v>0.11090348223290028</v>
      </c>
      <c r="M379" s="2">
        <f t="shared" si="150"/>
        <v>3.2034169781099686E-3</v>
      </c>
      <c r="N379" s="1">
        <v>14250</v>
      </c>
      <c r="O379" s="1">
        <v>15617</v>
      </c>
      <c r="P379" s="1">
        <v>3739</v>
      </c>
      <c r="Q379" s="1">
        <v>9</v>
      </c>
      <c r="R379" s="1">
        <v>91</v>
      </c>
      <c r="T379" s="1">
        <v>8</v>
      </c>
      <c r="Y379" s="1">
        <v>0</v>
      </c>
      <c r="AB379" s="1">
        <v>0</v>
      </c>
      <c r="AL379" s="7">
        <f>IF(Q379&gt;0,RANK(Q379,(N379:P379,Q379:AJ379)),0)</f>
        <v>5</v>
      </c>
      <c r="AM379" s="7">
        <f>IF(R379&gt;0,RANK(R379,(N379:P379,Q379:AJ379)),0)</f>
        <v>4</v>
      </c>
      <c r="AN379" s="7">
        <f>IF(S379&gt;0,RANK(S379,(N379:P379,Q379:AJ379)),0)</f>
        <v>0</v>
      </c>
      <c r="AO379" s="7">
        <f>IF(T379&gt;0,RANK(T379,(N379:P379,Q379:AJ379)),0)</f>
        <v>6</v>
      </c>
      <c r="AP379" s="2">
        <f t="shared" si="151"/>
        <v>2.6695141484249865E-4</v>
      </c>
      <c r="AQ379" s="2">
        <f t="shared" si="152"/>
        <v>2.6991754167408196E-3</v>
      </c>
      <c r="AR379" s="2">
        <f t="shared" si="153"/>
        <v>0</v>
      </c>
      <c r="AS379" s="2">
        <f t="shared" si="154"/>
        <v>2.3729014652666548E-4</v>
      </c>
      <c r="AU379" t="s">
        <v>2176</v>
      </c>
      <c r="AV379" t="s">
        <v>308</v>
      </c>
      <c r="AY379" s="130">
        <v>12</v>
      </c>
      <c r="AZ379" s="131">
        <v>55</v>
      </c>
      <c r="BA379" s="132">
        <f t="shared" si="155"/>
        <v>12055</v>
      </c>
      <c r="BC379" s="7" t="s">
        <v>532</v>
      </c>
    </row>
    <row r="380" spans="1:55" hidden="1" outlineLevel="1" x14ac:dyDescent="0.2">
      <c r="A380" t="s">
        <v>2470</v>
      </c>
      <c r="B380" t="s">
        <v>308</v>
      </c>
      <c r="C380" s="1">
        <f t="shared" si="145"/>
        <v>308271</v>
      </c>
      <c r="D380" s="7">
        <f>RANK(N380,(N380:P380,Q380:AJ380))</f>
        <v>1</v>
      </c>
      <c r="E380" s="7">
        <f>RANK(O380,(N380:P380,Q380:AJ380))</f>
        <v>2</v>
      </c>
      <c r="F380" s="7">
        <f>IF(P380&gt;0,RANK(P380,(N380:P380,Q380:AJ380)),0)</f>
        <v>3</v>
      </c>
      <c r="G380" s="1">
        <f t="shared" si="146"/>
        <v>7610</v>
      </c>
      <c r="H380" s="2">
        <f t="shared" si="156"/>
        <v>2.4686071670705322E-2</v>
      </c>
      <c r="I380" s="2"/>
      <c r="J380" s="2">
        <f t="shared" si="147"/>
        <v>0.4679843384554499</v>
      </c>
      <c r="K380" s="2">
        <f t="shared" si="148"/>
        <v>0.4432982667847446</v>
      </c>
      <c r="L380" s="2">
        <f t="shared" si="149"/>
        <v>8.1603524171913674E-2</v>
      </c>
      <c r="M380" s="2">
        <f t="shared" si="150"/>
        <v>7.1138705878918823E-3</v>
      </c>
      <c r="N380" s="1">
        <v>144266</v>
      </c>
      <c r="O380" s="1">
        <v>136656</v>
      </c>
      <c r="P380" s="1">
        <v>25156</v>
      </c>
      <c r="Q380" s="1">
        <v>491</v>
      </c>
      <c r="R380" s="1">
        <v>1679</v>
      </c>
      <c r="T380" s="1">
        <v>21</v>
      </c>
      <c r="Y380" s="1">
        <v>1</v>
      </c>
      <c r="AB380" s="1">
        <v>1</v>
      </c>
      <c r="AL380" s="7">
        <f>IF(Q380&gt;0,RANK(Q380,(N380:P380,Q380:AJ380)),0)</f>
        <v>5</v>
      </c>
      <c r="AM380" s="7">
        <f>IF(R380&gt;0,RANK(R380,(N380:P380,Q380:AJ380)),0)</f>
        <v>4</v>
      </c>
      <c r="AN380" s="7">
        <f>IF(S380&gt;0,RANK(S380,(N380:P380,Q380:AJ380)),0)</f>
        <v>0</v>
      </c>
      <c r="AO380" s="7">
        <f>IF(T380&gt;0,RANK(T380,(N380:P380,Q380:AJ380)),0)</f>
        <v>6</v>
      </c>
      <c r="AP380" s="2">
        <f t="shared" si="151"/>
        <v>1.5927544271112106E-3</v>
      </c>
      <c r="AQ380" s="2">
        <f t="shared" si="152"/>
        <v>5.4465064829322249E-3</v>
      </c>
      <c r="AR380" s="2">
        <f t="shared" si="153"/>
        <v>0</v>
      </c>
      <c r="AS380" s="2">
        <f t="shared" si="154"/>
        <v>6.8121879774613899E-5</v>
      </c>
      <c r="AU380" t="s">
        <v>2470</v>
      </c>
      <c r="AV380" t="s">
        <v>308</v>
      </c>
      <c r="AY380" s="130">
        <v>12</v>
      </c>
      <c r="AZ380" s="131">
        <v>57</v>
      </c>
      <c r="BA380" s="132">
        <f t="shared" si="155"/>
        <v>12057</v>
      </c>
      <c r="BC380" s="7" t="s">
        <v>532</v>
      </c>
    </row>
    <row r="381" spans="1:55" hidden="1" outlineLevel="1" x14ac:dyDescent="0.2">
      <c r="A381" t="s">
        <v>3208</v>
      </c>
      <c r="B381" t="s">
        <v>308</v>
      </c>
      <c r="C381" s="1">
        <f t="shared" si="145"/>
        <v>6804</v>
      </c>
      <c r="D381" s="7">
        <f>RANK(N381,(N381:P381,Q381:AJ381))</f>
        <v>2</v>
      </c>
      <c r="E381" s="7">
        <f>RANK(O381,(N381:P381,Q381:AJ381))</f>
        <v>1</v>
      </c>
      <c r="F381" s="7">
        <f>IF(P381&gt;0,RANK(P381,(N381:P381,Q381:AJ381)),0)</f>
        <v>3</v>
      </c>
      <c r="G381" s="1">
        <f t="shared" si="146"/>
        <v>937</v>
      </c>
      <c r="H381" s="2">
        <f t="shared" si="156"/>
        <v>0.13771310993533215</v>
      </c>
      <c r="I381" s="2"/>
      <c r="J381" s="2">
        <f t="shared" si="147"/>
        <v>0.33980011757789536</v>
      </c>
      <c r="K381" s="2">
        <f t="shared" si="148"/>
        <v>0.4775132275132275</v>
      </c>
      <c r="L381" s="2">
        <f t="shared" si="149"/>
        <v>0.17754262198706644</v>
      </c>
      <c r="M381" s="2">
        <f t="shared" si="150"/>
        <v>5.1440329218107594E-3</v>
      </c>
      <c r="N381" s="1">
        <v>2312</v>
      </c>
      <c r="O381" s="1">
        <v>3249</v>
      </c>
      <c r="P381" s="1">
        <v>1208</v>
      </c>
      <c r="R381" s="1">
        <v>35</v>
      </c>
      <c r="Y381" s="1">
        <v>0</v>
      </c>
      <c r="AB381" s="1">
        <v>0</v>
      </c>
      <c r="AL381" s="7">
        <f>IF(Q381&gt;0,RANK(Q381,(N381:P381,Q381:AJ381)),0)</f>
        <v>0</v>
      </c>
      <c r="AM381" s="7">
        <f>IF(R381&gt;0,RANK(R381,(N381:P381,Q381:AJ381)),0)</f>
        <v>4</v>
      </c>
      <c r="AN381" s="7">
        <f>IF(S381&gt;0,RANK(S381,(N381:P381,Q381:AJ381)),0)</f>
        <v>0</v>
      </c>
      <c r="AO381" s="7">
        <f>IF(T381&gt;0,RANK(T381,(N381:P381,Q381:AJ381)),0)</f>
        <v>0</v>
      </c>
      <c r="AP381" s="2">
        <f t="shared" si="151"/>
        <v>0</v>
      </c>
      <c r="AQ381" s="2">
        <f t="shared" si="152"/>
        <v>5.1440329218106996E-3</v>
      </c>
      <c r="AR381" s="2">
        <f t="shared" si="153"/>
        <v>0</v>
      </c>
      <c r="AS381" s="2">
        <f t="shared" si="154"/>
        <v>0</v>
      </c>
      <c r="AU381" t="s">
        <v>3208</v>
      </c>
      <c r="AV381" t="s">
        <v>308</v>
      </c>
      <c r="AW381">
        <v>1</v>
      </c>
      <c r="AY381" s="130">
        <v>12</v>
      </c>
      <c r="AZ381" s="131">
        <v>59</v>
      </c>
      <c r="BA381" s="132">
        <f t="shared" si="155"/>
        <v>12059</v>
      </c>
      <c r="BC381" s="7" t="s">
        <v>532</v>
      </c>
    </row>
    <row r="382" spans="1:55" hidden="1" outlineLevel="1" x14ac:dyDescent="0.2">
      <c r="A382" t="s">
        <v>3056</v>
      </c>
      <c r="B382" t="s">
        <v>308</v>
      </c>
      <c r="C382" s="1">
        <f t="shared" si="145"/>
        <v>43972</v>
      </c>
      <c r="D382" s="7">
        <f>RANK(N382,(N382:P382,Q382:AJ382))</f>
        <v>2</v>
      </c>
      <c r="E382" s="7">
        <f>RANK(O382,(N382:P382,Q382:AJ382))</f>
        <v>1</v>
      </c>
      <c r="F382" s="7">
        <f>IF(P382&gt;0,RANK(P382,(N382:P382,Q382:AJ382)),0)</f>
        <v>3</v>
      </c>
      <c r="G382" s="1">
        <f t="shared" si="146"/>
        <v>6339</v>
      </c>
      <c r="H382" s="2">
        <f t="shared" si="156"/>
        <v>0.1441599199490585</v>
      </c>
      <c r="I382" s="2"/>
      <c r="J382" s="2">
        <f t="shared" si="147"/>
        <v>0.37239607022650778</v>
      </c>
      <c r="K382" s="2">
        <f t="shared" si="148"/>
        <v>0.5165559901755663</v>
      </c>
      <c r="L382" s="2">
        <f t="shared" si="149"/>
        <v>0.10545347039024834</v>
      </c>
      <c r="M382" s="2">
        <f t="shared" si="150"/>
        <v>5.5944692076775743E-3</v>
      </c>
      <c r="N382" s="1">
        <v>16375</v>
      </c>
      <c r="O382" s="1">
        <v>22714</v>
      </c>
      <c r="P382" s="1">
        <v>4637</v>
      </c>
      <c r="Q382" s="1">
        <v>29</v>
      </c>
      <c r="R382" s="1">
        <v>212</v>
      </c>
      <c r="T382" s="1">
        <v>5</v>
      </c>
      <c r="Y382" s="1">
        <v>0</v>
      </c>
      <c r="AB382" s="1">
        <v>0</v>
      </c>
      <c r="AL382" s="7">
        <f>IF(Q382&gt;0,RANK(Q382,(N382:P382,Q382:AJ382)),0)</f>
        <v>5</v>
      </c>
      <c r="AM382" s="7">
        <f>IF(R382&gt;0,RANK(R382,(N382:P382,Q382:AJ382)),0)</f>
        <v>4</v>
      </c>
      <c r="AN382" s="7">
        <f>IF(S382&gt;0,RANK(S382,(N382:P382,Q382:AJ382)),0)</f>
        <v>0</v>
      </c>
      <c r="AO382" s="7">
        <f>IF(T382&gt;0,RANK(T382,(N382:P382,Q382:AJ382)),0)</f>
        <v>6</v>
      </c>
      <c r="AP382" s="2">
        <f t="shared" si="151"/>
        <v>6.5951059765305192E-4</v>
      </c>
      <c r="AQ382" s="2">
        <f t="shared" si="152"/>
        <v>4.8212498862912762E-3</v>
      </c>
      <c r="AR382" s="2">
        <f t="shared" si="153"/>
        <v>0</v>
      </c>
      <c r="AS382" s="2">
        <f t="shared" si="154"/>
        <v>1.1370872373328481E-4</v>
      </c>
      <c r="AU382" t="s">
        <v>3056</v>
      </c>
      <c r="AV382" t="s">
        <v>308</v>
      </c>
      <c r="AW382">
        <v>15</v>
      </c>
      <c r="AY382" s="130">
        <v>12</v>
      </c>
      <c r="AZ382" s="131">
        <v>61</v>
      </c>
      <c r="BA382" s="132">
        <f t="shared" si="155"/>
        <v>12061</v>
      </c>
      <c r="BC382" s="7" t="s">
        <v>532</v>
      </c>
    </row>
    <row r="383" spans="1:55" hidden="1" outlineLevel="1" x14ac:dyDescent="0.2">
      <c r="A383" t="s">
        <v>1913</v>
      </c>
      <c r="B383" t="s">
        <v>308</v>
      </c>
      <c r="C383" s="1">
        <f t="shared" si="145"/>
        <v>15513</v>
      </c>
      <c r="D383" s="7">
        <f>RANK(N383,(N383:P383,Q383:AJ383))</f>
        <v>2</v>
      </c>
      <c r="E383" s="7">
        <f>RANK(O383,(N383:P383,Q383:AJ383))</f>
        <v>1</v>
      </c>
      <c r="F383" s="7">
        <f>IF(P383&gt;0,RANK(P383,(N383:P383,Q383:AJ383)),0)</f>
        <v>3</v>
      </c>
      <c r="G383" s="1">
        <f t="shared" si="146"/>
        <v>522</v>
      </c>
      <c r="H383" s="2">
        <f t="shared" si="156"/>
        <v>3.3649197447302263E-2</v>
      </c>
      <c r="I383" s="2"/>
      <c r="J383" s="2">
        <f t="shared" si="147"/>
        <v>0.42976858118996969</v>
      </c>
      <c r="K383" s="2">
        <f t="shared" si="148"/>
        <v>0.46341777863727196</v>
      </c>
      <c r="L383" s="2">
        <f t="shared" si="149"/>
        <v>0.10326822664861729</v>
      </c>
      <c r="M383" s="2">
        <f t="shared" si="150"/>
        <v>3.5454135241411167E-3</v>
      </c>
      <c r="N383" s="1">
        <v>6667</v>
      </c>
      <c r="O383" s="1">
        <v>7189</v>
      </c>
      <c r="P383" s="1">
        <v>1602</v>
      </c>
      <c r="Q383" s="1">
        <v>4</v>
      </c>
      <c r="R383" s="1">
        <v>50</v>
      </c>
      <c r="T383" s="1">
        <v>1</v>
      </c>
      <c r="Y383" s="1">
        <v>0</v>
      </c>
      <c r="AB383" s="1">
        <v>0</v>
      </c>
      <c r="AL383" s="7">
        <f>IF(Q383&gt;0,RANK(Q383,(N383:P383,Q383:AJ383)),0)</f>
        <v>5</v>
      </c>
      <c r="AM383" s="7">
        <f>IF(R383&gt;0,RANK(R383,(N383:P383,Q383:AJ383)),0)</f>
        <v>4</v>
      </c>
      <c r="AN383" s="7">
        <f>IF(S383&gt;0,RANK(S383,(N383:P383,Q383:AJ383)),0)</f>
        <v>0</v>
      </c>
      <c r="AO383" s="7">
        <f>IF(T383&gt;0,RANK(T383,(N383:P383,Q383:AJ383)),0)</f>
        <v>6</v>
      </c>
      <c r="AP383" s="2">
        <f t="shared" si="151"/>
        <v>2.5784825630116679E-4</v>
      </c>
      <c r="AQ383" s="2">
        <f t="shared" si="152"/>
        <v>3.2231032037645844E-3</v>
      </c>
      <c r="AR383" s="2">
        <f t="shared" si="153"/>
        <v>0</v>
      </c>
      <c r="AS383" s="2">
        <f t="shared" si="154"/>
        <v>6.4462064075291697E-5</v>
      </c>
      <c r="AU383" t="s">
        <v>1913</v>
      </c>
      <c r="AV383" t="s">
        <v>308</v>
      </c>
      <c r="AW383">
        <v>2</v>
      </c>
      <c r="AY383" s="130">
        <v>12</v>
      </c>
      <c r="AZ383" s="131">
        <v>63</v>
      </c>
      <c r="BA383" s="132">
        <f t="shared" si="155"/>
        <v>12063</v>
      </c>
      <c r="BC383" s="7" t="s">
        <v>532</v>
      </c>
    </row>
    <row r="384" spans="1:55" hidden="1" outlineLevel="1" x14ac:dyDescent="0.2">
      <c r="A384" t="s">
        <v>1884</v>
      </c>
      <c r="B384" t="s">
        <v>308</v>
      </c>
      <c r="C384" s="1">
        <f t="shared" ref="C384:C419" si="157">SUM(N384:AJ384)</f>
        <v>4809</v>
      </c>
      <c r="D384" s="7">
        <f>RANK(N384,(N384:P384,Q384:AJ384))</f>
        <v>1</v>
      </c>
      <c r="E384" s="7">
        <f>RANK(O384,(N384:P384,Q384:AJ384))</f>
        <v>2</v>
      </c>
      <c r="F384" s="7">
        <f>IF(P384&gt;0,RANK(P384,(N384:P384,Q384:AJ384)),0)</f>
        <v>3</v>
      </c>
      <c r="G384" s="1">
        <f t="shared" ref="G384:G419" si="158">MAX(N384:P384)-LARGE(N384:P384,2)</f>
        <v>693</v>
      </c>
      <c r="H384" s="2">
        <f t="shared" si="156"/>
        <v>0.14410480349344978</v>
      </c>
      <c r="I384" s="2"/>
      <c r="J384" s="2">
        <f t="shared" ref="J384:J419" si="159">IF($C384=0,"-",N384/$C384)</f>
        <v>0.52900810979413604</v>
      </c>
      <c r="K384" s="2">
        <f t="shared" ref="K384:K419" si="160">IF($C384=0,"-",O384/$C384)</f>
        <v>0.3849033063006862</v>
      </c>
      <c r="L384" s="2">
        <f t="shared" ref="L384:L419" si="161">IF($C384=0,"-",P384/$C384)</f>
        <v>8.1721771678103558E-2</v>
      </c>
      <c r="M384" s="2">
        <f t="shared" ref="M384:M415" si="162">IF(C384=0,"-",(1-J384-K384-L384))</f>
        <v>4.3668122270742044E-3</v>
      </c>
      <c r="N384" s="1">
        <v>2544</v>
      </c>
      <c r="O384" s="1">
        <v>1851</v>
      </c>
      <c r="P384" s="1">
        <v>393</v>
      </c>
      <c r="Q384" s="1">
        <v>1</v>
      </c>
      <c r="R384" s="1">
        <v>20</v>
      </c>
      <c r="Y384" s="1">
        <v>0</v>
      </c>
      <c r="AB384" s="1">
        <v>0</v>
      </c>
      <c r="AL384" s="7">
        <f>IF(Q384&gt;0,RANK(Q384,(N384:P384,Q384:AJ384)),0)</f>
        <v>5</v>
      </c>
      <c r="AM384" s="7">
        <f>IF(R384&gt;0,RANK(R384,(N384:P384,Q384:AJ384)),0)</f>
        <v>4</v>
      </c>
      <c r="AN384" s="7">
        <f>IF(S384&gt;0,RANK(S384,(N384:P384,Q384:AJ384)),0)</f>
        <v>0</v>
      </c>
      <c r="AO384" s="7">
        <f>IF(T384&gt;0,RANK(T384,(N384:P384,Q384:AJ384)),0)</f>
        <v>0</v>
      </c>
      <c r="AP384" s="2">
        <f t="shared" ref="AP384:AP419" si="163">IF($C384=0,"-",Q384/$C384)</f>
        <v>2.0794343938448741E-4</v>
      </c>
      <c r="AQ384" s="2">
        <f t="shared" ref="AQ384:AQ419" si="164">IF($C384=0,"-",R384/$C384)</f>
        <v>4.1588687876897481E-3</v>
      </c>
      <c r="AR384" s="2">
        <f t="shared" ref="AR384:AR419" si="165">IF($C384=0,"-",S384/$C384)</f>
        <v>0</v>
      </c>
      <c r="AS384" s="2">
        <f t="shared" ref="AS384:AS419" si="166">IF($C384=0,"-",T384/$C384)</f>
        <v>0</v>
      </c>
      <c r="AU384" t="s">
        <v>1884</v>
      </c>
      <c r="AV384" t="s">
        <v>308</v>
      </c>
      <c r="AW384">
        <v>2</v>
      </c>
      <c r="AY384" s="130">
        <v>12</v>
      </c>
      <c r="AZ384" s="131">
        <v>65</v>
      </c>
      <c r="BA384" s="132">
        <f t="shared" si="155"/>
        <v>12065</v>
      </c>
      <c r="BC384" s="7" t="s">
        <v>532</v>
      </c>
    </row>
    <row r="385" spans="1:55" hidden="1" outlineLevel="1" x14ac:dyDescent="0.2">
      <c r="A385" t="s">
        <v>1300</v>
      </c>
      <c r="B385" t="s">
        <v>308</v>
      </c>
      <c r="C385" s="1">
        <f t="shared" si="157"/>
        <v>2322</v>
      </c>
      <c r="D385" s="7">
        <f>RANK(N385,(N385:P385,Q385:AJ385))</f>
        <v>2</v>
      </c>
      <c r="E385" s="7">
        <f>RANK(O385,(N385:P385,Q385:AJ385))</f>
        <v>1</v>
      </c>
      <c r="F385" s="7">
        <f>IF(P385&gt;0,RANK(P385,(N385:P385,Q385:AJ385)),0)</f>
        <v>3</v>
      </c>
      <c r="G385" s="1">
        <f t="shared" si="158"/>
        <v>337</v>
      </c>
      <c r="H385" s="2">
        <f t="shared" si="156"/>
        <v>0.14513350559862187</v>
      </c>
      <c r="I385" s="2"/>
      <c r="J385" s="2">
        <f t="shared" si="159"/>
        <v>0.3570198105081826</v>
      </c>
      <c r="K385" s="2">
        <f t="shared" si="160"/>
        <v>0.50215331610680447</v>
      </c>
      <c r="L385" s="2">
        <f t="shared" si="161"/>
        <v>0.13608957795004306</v>
      </c>
      <c r="M385" s="2">
        <f t="shared" si="162"/>
        <v>4.7372954349699237E-3</v>
      </c>
      <c r="N385" s="1">
        <v>829</v>
      </c>
      <c r="O385" s="1">
        <v>1166</v>
      </c>
      <c r="P385" s="1">
        <v>316</v>
      </c>
      <c r="R385" s="1">
        <v>11</v>
      </c>
      <c r="Y385" s="1">
        <v>0</v>
      </c>
      <c r="AB385" s="1">
        <v>0</v>
      </c>
      <c r="AL385" s="7">
        <f>IF(Q385&gt;0,RANK(Q385,(N385:P385,Q385:AJ385)),0)</f>
        <v>0</v>
      </c>
      <c r="AM385" s="7">
        <f>IF(R385&gt;0,RANK(R385,(N385:P385,Q385:AJ385)),0)</f>
        <v>4</v>
      </c>
      <c r="AN385" s="7">
        <f>IF(S385&gt;0,RANK(S385,(N385:P385,Q385:AJ385)),0)</f>
        <v>0</v>
      </c>
      <c r="AO385" s="7">
        <f>IF(T385&gt;0,RANK(T385,(N385:P385,Q385:AJ385)),0)</f>
        <v>0</v>
      </c>
      <c r="AP385" s="2">
        <f t="shared" si="163"/>
        <v>0</v>
      </c>
      <c r="AQ385" s="2">
        <f t="shared" si="164"/>
        <v>4.7372954349698534E-3</v>
      </c>
      <c r="AR385" s="2">
        <f t="shared" si="165"/>
        <v>0</v>
      </c>
      <c r="AS385" s="2">
        <f t="shared" si="166"/>
        <v>0</v>
      </c>
      <c r="AU385" t="s">
        <v>1300</v>
      </c>
      <c r="AV385" t="s">
        <v>308</v>
      </c>
      <c r="AW385">
        <v>2</v>
      </c>
      <c r="AY385" s="130">
        <v>12</v>
      </c>
      <c r="AZ385" s="131">
        <v>67</v>
      </c>
      <c r="BA385" s="132">
        <f t="shared" si="155"/>
        <v>12067</v>
      </c>
      <c r="BC385" s="7" t="s">
        <v>532</v>
      </c>
    </row>
    <row r="386" spans="1:55" hidden="1" outlineLevel="1" x14ac:dyDescent="0.2">
      <c r="A386" t="s">
        <v>1186</v>
      </c>
      <c r="B386" t="s">
        <v>308</v>
      </c>
      <c r="C386" s="1">
        <f t="shared" si="157"/>
        <v>73923</v>
      </c>
      <c r="D386" s="7">
        <f>RANK(N386,(N386:P386,Q386:AJ386))</f>
        <v>2</v>
      </c>
      <c r="E386" s="7">
        <f>RANK(O386,(N386:P386,Q386:AJ386))</f>
        <v>1</v>
      </c>
      <c r="F386" s="7">
        <f>IF(P386&gt;0,RANK(P386,(N386:P386,Q386:AJ386)),0)</f>
        <v>3</v>
      </c>
      <c r="G386" s="1">
        <f t="shared" si="158"/>
        <v>5345</v>
      </c>
      <c r="H386" s="2">
        <f t="shared" si="156"/>
        <v>7.2304965978112354E-2</v>
      </c>
      <c r="I386" s="2"/>
      <c r="J386" s="2">
        <f t="shared" si="159"/>
        <v>0.40247284336404099</v>
      </c>
      <c r="K386" s="2">
        <f t="shared" si="160"/>
        <v>0.4747778093421533</v>
      </c>
      <c r="L386" s="2">
        <f t="shared" si="161"/>
        <v>0.1192457016084304</v>
      </c>
      <c r="M386" s="2">
        <f t="shared" si="162"/>
        <v>3.5036456853753117E-3</v>
      </c>
      <c r="N386" s="1">
        <v>29752</v>
      </c>
      <c r="O386" s="1">
        <v>35097</v>
      </c>
      <c r="P386" s="1">
        <v>8815</v>
      </c>
      <c r="R386" s="1">
        <v>259</v>
      </c>
      <c r="Y386" s="1">
        <v>0</v>
      </c>
      <c r="AB386" s="1">
        <v>0</v>
      </c>
      <c r="AL386" s="7">
        <f>IF(Q386&gt;0,RANK(Q386,(N386:P386,Q386:AJ386)),0)</f>
        <v>0</v>
      </c>
      <c r="AM386" s="7">
        <f>IF(R386&gt;0,RANK(R386,(N386:P386,Q386:AJ386)),0)</f>
        <v>4</v>
      </c>
      <c r="AN386" s="7">
        <f>IF(S386&gt;0,RANK(S386,(N386:P386,Q386:AJ386)),0)</f>
        <v>0</v>
      </c>
      <c r="AO386" s="7">
        <f>IF(T386&gt;0,RANK(T386,(N386:P386,Q386:AJ386)),0)</f>
        <v>0</v>
      </c>
      <c r="AP386" s="2">
        <f t="shared" si="163"/>
        <v>0</v>
      </c>
      <c r="AQ386" s="2">
        <f t="shared" si="164"/>
        <v>3.503645685375323E-3</v>
      </c>
      <c r="AR386" s="2">
        <f t="shared" si="165"/>
        <v>0</v>
      </c>
      <c r="AS386" s="2">
        <f t="shared" si="166"/>
        <v>0</v>
      </c>
      <c r="AU386" t="s">
        <v>1186</v>
      </c>
      <c r="AV386" t="s">
        <v>308</v>
      </c>
      <c r="AY386" s="130">
        <v>12</v>
      </c>
      <c r="AZ386" s="131">
        <v>69</v>
      </c>
      <c r="BA386" s="132">
        <f t="shared" si="155"/>
        <v>12069</v>
      </c>
      <c r="BC386" s="7" t="s">
        <v>532</v>
      </c>
    </row>
    <row r="387" spans="1:55" hidden="1" outlineLevel="1" x14ac:dyDescent="0.2">
      <c r="A387" t="s">
        <v>881</v>
      </c>
      <c r="B387" t="s">
        <v>308</v>
      </c>
      <c r="C387" s="1">
        <f t="shared" si="157"/>
        <v>165951</v>
      </c>
      <c r="D387" s="7">
        <f>RANK(N387,(N387:P387,Q387:AJ387))</f>
        <v>2</v>
      </c>
      <c r="E387" s="7">
        <f>RANK(O387,(N387:P387,Q387:AJ387))</f>
        <v>1</v>
      </c>
      <c r="F387" s="7">
        <f>IF(P387&gt;0,RANK(P387,(N387:P387,Q387:AJ387)),0)</f>
        <v>3</v>
      </c>
      <c r="G387" s="1">
        <f t="shared" si="158"/>
        <v>15199</v>
      </c>
      <c r="H387" s="2">
        <f t="shared" si="156"/>
        <v>9.1587275762122555E-2</v>
      </c>
      <c r="I387" s="2"/>
      <c r="J387" s="2">
        <f t="shared" si="159"/>
        <v>0.3958939687016047</v>
      </c>
      <c r="K387" s="2">
        <f t="shared" si="160"/>
        <v>0.48748124446372726</v>
      </c>
      <c r="L387" s="2">
        <f t="shared" si="161"/>
        <v>0.11083994673126404</v>
      </c>
      <c r="M387" s="2">
        <f t="shared" si="162"/>
        <v>5.7848401034039376E-3</v>
      </c>
      <c r="N387" s="1">
        <v>65699</v>
      </c>
      <c r="O387" s="1">
        <v>80898</v>
      </c>
      <c r="P387" s="1">
        <v>18394</v>
      </c>
      <c r="Q387" s="1">
        <v>56</v>
      </c>
      <c r="R387" s="1">
        <v>898</v>
      </c>
      <c r="T387" s="1">
        <v>6</v>
      </c>
      <c r="Y387" s="1">
        <v>0</v>
      </c>
      <c r="AB387" s="1">
        <v>0</v>
      </c>
      <c r="AL387" s="7">
        <f>IF(Q387&gt;0,RANK(Q387,(N387:P387,Q387:AJ387)),0)</f>
        <v>5</v>
      </c>
      <c r="AM387" s="7">
        <f>IF(R387&gt;0,RANK(R387,(N387:P387,Q387:AJ387)),0)</f>
        <v>4</v>
      </c>
      <c r="AN387" s="7">
        <f>IF(S387&gt;0,RANK(S387,(N387:P387,Q387:AJ387)),0)</f>
        <v>0</v>
      </c>
      <c r="AO387" s="7">
        <f>IF(T387&gt;0,RANK(T387,(N387:P387,Q387:AJ387)),0)</f>
        <v>6</v>
      </c>
      <c r="AP387" s="2">
        <f t="shared" si="163"/>
        <v>3.3744900603190097E-4</v>
      </c>
      <c r="AQ387" s="2">
        <f t="shared" si="164"/>
        <v>5.4112358467258408E-3</v>
      </c>
      <c r="AR387" s="2">
        <f t="shared" si="165"/>
        <v>0</v>
      </c>
      <c r="AS387" s="2">
        <f t="shared" si="166"/>
        <v>3.6155250646275106E-5</v>
      </c>
      <c r="AU387" t="s">
        <v>881</v>
      </c>
      <c r="AV387" t="s">
        <v>308</v>
      </c>
      <c r="AW387">
        <v>14</v>
      </c>
      <c r="AY387" s="130">
        <v>12</v>
      </c>
      <c r="AZ387" s="131">
        <v>71</v>
      </c>
      <c r="BA387" s="132">
        <f t="shared" si="155"/>
        <v>12071</v>
      </c>
      <c r="BC387" s="7" t="s">
        <v>532</v>
      </c>
    </row>
    <row r="388" spans="1:55" hidden="1" outlineLevel="1" x14ac:dyDescent="0.2">
      <c r="A388" t="s">
        <v>1301</v>
      </c>
      <c r="B388" t="s">
        <v>308</v>
      </c>
      <c r="C388" s="1">
        <f t="shared" si="157"/>
        <v>91717</v>
      </c>
      <c r="D388" s="7">
        <f>RANK(N388,(N388:P388,Q388:AJ388))</f>
        <v>1</v>
      </c>
      <c r="E388" s="7">
        <f>RANK(O388,(N388:P388,Q388:AJ388))</f>
        <v>2</v>
      </c>
      <c r="F388" s="7">
        <f>IF(P388&gt;0,RANK(P388,(N388:P388,Q388:AJ388)),0)</f>
        <v>3</v>
      </c>
      <c r="G388" s="1">
        <f t="shared" si="158"/>
        <v>16142</v>
      </c>
      <c r="H388" s="2">
        <f t="shared" si="156"/>
        <v>0.17599790660401016</v>
      </c>
      <c r="I388" s="2"/>
      <c r="J388" s="2">
        <f t="shared" si="159"/>
        <v>0.54594022918324847</v>
      </c>
      <c r="K388" s="2">
        <f t="shared" si="160"/>
        <v>0.36994232257923831</v>
      </c>
      <c r="L388" s="2">
        <f t="shared" si="161"/>
        <v>7.2756413750994911E-2</v>
      </c>
      <c r="M388" s="2">
        <f t="shared" si="162"/>
        <v>1.1361034486518304E-2</v>
      </c>
      <c r="N388" s="1">
        <v>50072</v>
      </c>
      <c r="O388" s="1">
        <v>33930</v>
      </c>
      <c r="P388" s="1">
        <v>6673</v>
      </c>
      <c r="Q388" s="1">
        <v>383</v>
      </c>
      <c r="R388" s="1">
        <v>620</v>
      </c>
      <c r="T388" s="1">
        <v>30</v>
      </c>
      <c r="Y388" s="1">
        <v>2</v>
      </c>
      <c r="AB388" s="1">
        <v>7</v>
      </c>
      <c r="AL388" s="7">
        <f>IF(Q388&gt;0,RANK(Q388,(N388:P388,Q388:AJ388)),0)</f>
        <v>5</v>
      </c>
      <c r="AM388" s="7">
        <f>IF(R388&gt;0,RANK(R388,(N388:P388,Q388:AJ388)),0)</f>
        <v>4</v>
      </c>
      <c r="AN388" s="7">
        <f>IF(S388&gt;0,RANK(S388,(N388:P388,Q388:AJ388)),0)</f>
        <v>0</v>
      </c>
      <c r="AO388" s="7">
        <f>IF(T388&gt;0,RANK(T388,(N388:P388,Q388:AJ388)),0)</f>
        <v>6</v>
      </c>
      <c r="AP388" s="2">
        <f t="shared" si="163"/>
        <v>4.1758888755628731E-3</v>
      </c>
      <c r="AQ388" s="2">
        <f t="shared" si="164"/>
        <v>6.7599245505195332E-3</v>
      </c>
      <c r="AR388" s="2">
        <f t="shared" si="165"/>
        <v>0</v>
      </c>
      <c r="AS388" s="2">
        <f t="shared" si="166"/>
        <v>3.2709312341223549E-4</v>
      </c>
      <c r="AU388" t="s">
        <v>1301</v>
      </c>
      <c r="AV388" t="s">
        <v>308</v>
      </c>
      <c r="AW388">
        <v>2</v>
      </c>
      <c r="AY388" s="130">
        <v>12</v>
      </c>
      <c r="AZ388" s="131">
        <v>73</v>
      </c>
      <c r="BA388" s="132">
        <f t="shared" si="155"/>
        <v>12073</v>
      </c>
      <c r="BC388" s="7" t="s">
        <v>532</v>
      </c>
    </row>
    <row r="389" spans="1:55" hidden="1" outlineLevel="1" x14ac:dyDescent="0.2">
      <c r="A389" t="s">
        <v>1302</v>
      </c>
      <c r="B389" t="s">
        <v>308</v>
      </c>
      <c r="C389" s="1">
        <f t="shared" si="157"/>
        <v>11065</v>
      </c>
      <c r="D389" s="7">
        <f>RANK(N389,(N389:P389,Q389:AJ389))</f>
        <v>1</v>
      </c>
      <c r="E389" s="7">
        <f>RANK(O389,(N389:P389,Q389:AJ389))</f>
        <v>2</v>
      </c>
      <c r="F389" s="7">
        <f>IF(P389&gt;0,RANK(P389,(N389:P389,Q389:AJ389)),0)</f>
        <v>3</v>
      </c>
      <c r="G389" s="1">
        <f t="shared" si="158"/>
        <v>639</v>
      </c>
      <c r="H389" s="2">
        <f t="shared" si="156"/>
        <v>5.7749661093538185E-2</v>
      </c>
      <c r="I389" s="2"/>
      <c r="J389" s="2">
        <f t="shared" si="159"/>
        <v>0.44627202892001805</v>
      </c>
      <c r="K389" s="2">
        <f t="shared" si="160"/>
        <v>0.38852236782647986</v>
      </c>
      <c r="L389" s="2">
        <f t="shared" si="161"/>
        <v>0.16032535020334387</v>
      </c>
      <c r="M389" s="2">
        <f t="shared" si="162"/>
        <v>4.880253050158212E-3</v>
      </c>
      <c r="N389" s="1">
        <v>4938</v>
      </c>
      <c r="O389" s="1">
        <v>4299</v>
      </c>
      <c r="P389" s="1">
        <v>1774</v>
      </c>
      <c r="Q389" s="1">
        <v>2</v>
      </c>
      <c r="R389" s="1">
        <v>52</v>
      </c>
      <c r="Y389" s="1">
        <v>0</v>
      </c>
      <c r="AB389" s="1">
        <v>0</v>
      </c>
      <c r="AL389" s="7">
        <f>IF(Q389&gt;0,RANK(Q389,(N389:P389,Q389:AJ389)),0)</f>
        <v>5</v>
      </c>
      <c r="AM389" s="7">
        <f>IF(R389&gt;0,RANK(R389,(N389:P389,Q389:AJ389)),0)</f>
        <v>4</v>
      </c>
      <c r="AN389" s="7">
        <f>IF(S389&gt;0,RANK(S389,(N389:P389,Q389:AJ389)),0)</f>
        <v>0</v>
      </c>
      <c r="AO389" s="7">
        <f>IF(T389&gt;0,RANK(T389,(N389:P389,Q389:AJ389)),0)</f>
        <v>0</v>
      </c>
      <c r="AP389" s="2">
        <f t="shared" si="163"/>
        <v>1.8075011296882061E-4</v>
      </c>
      <c r="AQ389" s="2">
        <f t="shared" si="164"/>
        <v>4.6995029371893361E-3</v>
      </c>
      <c r="AR389" s="2">
        <f t="shared" si="165"/>
        <v>0</v>
      </c>
      <c r="AS389" s="2">
        <f t="shared" si="166"/>
        <v>0</v>
      </c>
      <c r="AU389" t="s">
        <v>1302</v>
      </c>
      <c r="AV389" t="s">
        <v>308</v>
      </c>
      <c r="AW389">
        <v>5</v>
      </c>
      <c r="AY389" s="130">
        <v>12</v>
      </c>
      <c r="AZ389" s="131">
        <v>75</v>
      </c>
      <c r="BA389" s="132">
        <f t="shared" si="155"/>
        <v>12075</v>
      </c>
      <c r="BC389" s="7" t="s">
        <v>532</v>
      </c>
    </row>
    <row r="390" spans="1:55" hidden="1" outlineLevel="1" x14ac:dyDescent="0.2">
      <c r="A390" t="s">
        <v>1517</v>
      </c>
      <c r="B390" t="s">
        <v>308</v>
      </c>
      <c r="C390" s="1">
        <f t="shared" si="157"/>
        <v>2164</v>
      </c>
      <c r="D390" s="7">
        <f>RANK(N390,(N390:P390,Q390:AJ390))</f>
        <v>2</v>
      </c>
      <c r="E390" s="7">
        <f>RANK(O390,(N390:P390,Q390:AJ390))</f>
        <v>1</v>
      </c>
      <c r="F390" s="7">
        <f>IF(P390&gt;0,RANK(P390,(N390:P390,Q390:AJ390)),0)</f>
        <v>3</v>
      </c>
      <c r="G390" s="1">
        <f t="shared" si="158"/>
        <v>45</v>
      </c>
      <c r="H390" s="2">
        <f t="shared" si="156"/>
        <v>2.0794824399260628E-2</v>
      </c>
      <c r="I390" s="2"/>
      <c r="J390" s="2">
        <f t="shared" si="159"/>
        <v>0.40110905730129393</v>
      </c>
      <c r="K390" s="2">
        <f t="shared" si="160"/>
        <v>0.42190388170055454</v>
      </c>
      <c r="L390" s="2">
        <f t="shared" si="161"/>
        <v>0.17375231053604437</v>
      </c>
      <c r="M390" s="2">
        <f t="shared" si="162"/>
        <v>3.2347504621072221E-3</v>
      </c>
      <c r="N390" s="1">
        <v>868</v>
      </c>
      <c r="O390" s="1">
        <v>913</v>
      </c>
      <c r="P390" s="1">
        <v>376</v>
      </c>
      <c r="R390" s="1">
        <v>7</v>
      </c>
      <c r="Y390" s="1">
        <v>0</v>
      </c>
      <c r="AB390" s="1">
        <v>0</v>
      </c>
      <c r="AL390" s="7">
        <f>IF(Q390&gt;0,RANK(Q390,(N390:P390,Q390:AJ390)),0)</f>
        <v>0</v>
      </c>
      <c r="AM390" s="7">
        <f>IF(R390&gt;0,RANK(R390,(N390:P390,Q390:AJ390)),0)</f>
        <v>4</v>
      </c>
      <c r="AN390" s="7">
        <f>IF(S390&gt;0,RANK(S390,(N390:P390,Q390:AJ390)),0)</f>
        <v>0</v>
      </c>
      <c r="AO390" s="7">
        <f>IF(T390&gt;0,RANK(T390,(N390:P390,Q390:AJ390)),0)</f>
        <v>0</v>
      </c>
      <c r="AP390" s="2">
        <f t="shared" si="163"/>
        <v>0</v>
      </c>
      <c r="AQ390" s="2">
        <f t="shared" si="164"/>
        <v>3.234750462107209E-3</v>
      </c>
      <c r="AR390" s="2">
        <f t="shared" si="165"/>
        <v>0</v>
      </c>
      <c r="AS390" s="2">
        <f t="shared" si="166"/>
        <v>0</v>
      </c>
      <c r="AU390" t="s">
        <v>1517</v>
      </c>
      <c r="AV390" t="s">
        <v>308</v>
      </c>
      <c r="AW390">
        <v>2</v>
      </c>
      <c r="AY390" s="130">
        <v>12</v>
      </c>
      <c r="AZ390" s="131">
        <v>77</v>
      </c>
      <c r="BA390" s="132">
        <f t="shared" si="155"/>
        <v>12077</v>
      </c>
      <c r="BC390" s="7" t="s">
        <v>532</v>
      </c>
    </row>
    <row r="391" spans="1:55" hidden="1" outlineLevel="1" x14ac:dyDescent="0.2">
      <c r="A391" t="s">
        <v>2709</v>
      </c>
      <c r="B391" t="s">
        <v>308</v>
      </c>
      <c r="C391" s="1">
        <f t="shared" si="157"/>
        <v>5587</v>
      </c>
      <c r="D391" s="7">
        <f>RANK(N391,(N391:P391,Q391:AJ391))</f>
        <v>1</v>
      </c>
      <c r="E391" s="7">
        <f>RANK(O391,(N391:P391,Q391:AJ391))</f>
        <v>2</v>
      </c>
      <c r="F391" s="7">
        <f>IF(P391&gt;0,RANK(P391,(N391:P391,Q391:AJ391)),0)</f>
        <v>3</v>
      </c>
      <c r="G391" s="1">
        <f t="shared" si="158"/>
        <v>599</v>
      </c>
      <c r="H391" s="2">
        <f t="shared" si="156"/>
        <v>0.107213173438339</v>
      </c>
      <c r="I391" s="2"/>
      <c r="J391" s="2">
        <f t="shared" si="159"/>
        <v>0.50008949346697695</v>
      </c>
      <c r="K391" s="2">
        <f t="shared" si="160"/>
        <v>0.39287632002863793</v>
      </c>
      <c r="L391" s="2">
        <f t="shared" si="161"/>
        <v>0.10345444782530876</v>
      </c>
      <c r="M391" s="2">
        <f t="shared" si="162"/>
        <v>3.5797386790763636E-3</v>
      </c>
      <c r="N391" s="1">
        <v>2794</v>
      </c>
      <c r="O391" s="1">
        <v>2195</v>
      </c>
      <c r="P391" s="1">
        <v>578</v>
      </c>
      <c r="R391" s="1">
        <v>20</v>
      </c>
      <c r="Y391" s="1">
        <v>0</v>
      </c>
      <c r="AB391" s="1">
        <v>0</v>
      </c>
      <c r="AL391" s="7">
        <f>IF(Q391&gt;0,RANK(Q391,(N391:P391,Q391:AJ391)),0)</f>
        <v>0</v>
      </c>
      <c r="AM391" s="7">
        <f>IF(R391&gt;0,RANK(R391,(N391:P391,Q391:AJ391)),0)</f>
        <v>4</v>
      </c>
      <c r="AN391" s="7">
        <f>IF(S391&gt;0,RANK(S391,(N391:P391,Q391:AJ391)),0)</f>
        <v>0</v>
      </c>
      <c r="AO391" s="7">
        <f>IF(T391&gt;0,RANK(T391,(N391:P391,Q391:AJ391)),0)</f>
        <v>0</v>
      </c>
      <c r="AP391" s="2">
        <f t="shared" si="163"/>
        <v>0</v>
      </c>
      <c r="AQ391" s="2">
        <f t="shared" si="164"/>
        <v>3.5797386790764273E-3</v>
      </c>
      <c r="AR391" s="2">
        <f t="shared" si="165"/>
        <v>0</v>
      </c>
      <c r="AS391" s="2">
        <f t="shared" si="166"/>
        <v>0</v>
      </c>
      <c r="AU391" t="s">
        <v>2709</v>
      </c>
      <c r="AV391" t="s">
        <v>308</v>
      </c>
      <c r="AW391">
        <v>2</v>
      </c>
      <c r="AY391" s="130">
        <v>12</v>
      </c>
      <c r="AZ391" s="131">
        <v>79</v>
      </c>
      <c r="BA391" s="132">
        <f t="shared" si="155"/>
        <v>12079</v>
      </c>
      <c r="BC391" s="7" t="s">
        <v>532</v>
      </c>
    </row>
    <row r="392" spans="1:55" hidden="1" outlineLevel="1" x14ac:dyDescent="0.2">
      <c r="A392" t="s">
        <v>1518</v>
      </c>
      <c r="B392" t="s">
        <v>308</v>
      </c>
      <c r="C392" s="1">
        <f t="shared" si="157"/>
        <v>96878</v>
      </c>
      <c r="D392" s="7">
        <f>RANK(N392,(N392:P392,Q392:AJ392))</f>
        <v>2</v>
      </c>
      <c r="E392" s="7">
        <f>RANK(O392,(N392:P392,Q392:AJ392))</f>
        <v>1</v>
      </c>
      <c r="F392" s="7">
        <f>IF(P392&gt;0,RANK(P392,(N392:P392,Q392:AJ392)),0)</f>
        <v>3</v>
      </c>
      <c r="G392" s="1">
        <f t="shared" si="158"/>
        <v>2245</v>
      </c>
      <c r="H392" s="2">
        <f t="shared" si="156"/>
        <v>2.3173475918165116E-2</v>
      </c>
      <c r="I392" s="2"/>
      <c r="J392" s="2">
        <f t="shared" si="159"/>
        <v>0.43240983505026942</v>
      </c>
      <c r="K392" s="2">
        <f t="shared" si="160"/>
        <v>0.45558331096843452</v>
      </c>
      <c r="L392" s="2">
        <f t="shared" si="161"/>
        <v>0.10696959061912921</v>
      </c>
      <c r="M392" s="2">
        <f t="shared" si="162"/>
        <v>5.0372633621668522E-3</v>
      </c>
      <c r="N392" s="1">
        <v>41891</v>
      </c>
      <c r="O392" s="1">
        <v>44136</v>
      </c>
      <c r="P392" s="1">
        <v>10363</v>
      </c>
      <c r="Q392" s="1">
        <v>93</v>
      </c>
      <c r="R392" s="1">
        <v>387</v>
      </c>
      <c r="T392" s="1">
        <v>8</v>
      </c>
      <c r="Y392" s="1">
        <v>0</v>
      </c>
      <c r="AB392" s="1">
        <v>0</v>
      </c>
      <c r="AL392" s="7">
        <f>IF(Q392&gt;0,RANK(Q392,(N392:P392,Q392:AJ392)),0)</f>
        <v>5</v>
      </c>
      <c r="AM392" s="7">
        <f>IF(R392&gt;0,RANK(R392,(N392:P392,Q392:AJ392)),0)</f>
        <v>4</v>
      </c>
      <c r="AN392" s="7">
        <f>IF(S392&gt;0,RANK(S392,(N392:P392,Q392:AJ392)),0)</f>
        <v>0</v>
      </c>
      <c r="AO392" s="7">
        <f>IF(T392&gt;0,RANK(T392,(N392:P392,Q392:AJ392)),0)</f>
        <v>6</v>
      </c>
      <c r="AP392" s="2">
        <f t="shared" si="163"/>
        <v>9.5997027188835437E-4</v>
      </c>
      <c r="AQ392" s="2">
        <f t="shared" si="164"/>
        <v>3.9947150023741202E-3</v>
      </c>
      <c r="AR392" s="2">
        <f t="shared" si="165"/>
        <v>0</v>
      </c>
      <c r="AS392" s="2">
        <f t="shared" si="166"/>
        <v>8.257808790437457E-5</v>
      </c>
      <c r="AU392" t="s">
        <v>1518</v>
      </c>
      <c r="AV392" t="s">
        <v>308</v>
      </c>
      <c r="AW392">
        <v>13</v>
      </c>
      <c r="AY392" s="130">
        <v>12</v>
      </c>
      <c r="AZ392" s="131">
        <v>81</v>
      </c>
      <c r="BA392" s="132">
        <f t="shared" si="155"/>
        <v>12081</v>
      </c>
      <c r="BC392" s="7" t="s">
        <v>532</v>
      </c>
    </row>
    <row r="393" spans="1:55" hidden="1" outlineLevel="1" x14ac:dyDescent="0.2">
      <c r="A393" t="s">
        <v>1066</v>
      </c>
      <c r="B393" t="s">
        <v>308</v>
      </c>
      <c r="C393" s="1">
        <f t="shared" si="157"/>
        <v>90171</v>
      </c>
      <c r="D393" s="7">
        <f>RANK(N393,(N393:P393,Q393:AJ393))</f>
        <v>2</v>
      </c>
      <c r="E393" s="7">
        <f>RANK(O393,(N393:P393,Q393:AJ393))</f>
        <v>1</v>
      </c>
      <c r="F393" s="7">
        <f>IF(P393&gt;0,RANK(P393,(N393:P393,Q393:AJ393)),0)</f>
        <v>3</v>
      </c>
      <c r="G393" s="1">
        <f t="shared" si="158"/>
        <v>4364</v>
      </c>
      <c r="H393" s="2">
        <f t="shared" si="156"/>
        <v>4.8396934712934311E-2</v>
      </c>
      <c r="I393" s="2"/>
      <c r="J393" s="2">
        <f t="shared" si="159"/>
        <v>0.41083053309822448</v>
      </c>
      <c r="K393" s="2">
        <f t="shared" si="160"/>
        <v>0.45922746781115881</v>
      </c>
      <c r="L393" s="2">
        <f t="shared" si="161"/>
        <v>0.12577214403743997</v>
      </c>
      <c r="M393" s="2">
        <f t="shared" si="162"/>
        <v>4.1698550531767409E-3</v>
      </c>
      <c r="N393" s="1">
        <v>37045</v>
      </c>
      <c r="O393" s="1">
        <v>41409</v>
      </c>
      <c r="P393" s="1">
        <v>11341</v>
      </c>
      <c r="Q393" s="1">
        <v>32</v>
      </c>
      <c r="R393" s="1">
        <v>341</v>
      </c>
      <c r="T393" s="1">
        <v>2</v>
      </c>
      <c r="Y393" s="1">
        <v>0</v>
      </c>
      <c r="AB393" s="1">
        <v>1</v>
      </c>
      <c r="AL393" s="7">
        <f>IF(Q393&gt;0,RANK(Q393,(N393:P393,Q393:AJ393)),0)</f>
        <v>5</v>
      </c>
      <c r="AM393" s="7">
        <f>IF(R393&gt;0,RANK(R393,(N393:P393,Q393:AJ393)),0)</f>
        <v>4</v>
      </c>
      <c r="AN393" s="7">
        <f>IF(S393&gt;0,RANK(S393,(N393:P393,Q393:AJ393)),0)</f>
        <v>0</v>
      </c>
      <c r="AO393" s="7">
        <f>IF(T393&gt;0,RANK(T393,(N393:P393,Q393:AJ393)),0)</f>
        <v>6</v>
      </c>
      <c r="AP393" s="2">
        <f t="shared" si="163"/>
        <v>3.5488128112142484E-4</v>
      </c>
      <c r="AQ393" s="2">
        <f t="shared" si="164"/>
        <v>3.7817036519501835E-3</v>
      </c>
      <c r="AR393" s="2">
        <f t="shared" si="165"/>
        <v>0</v>
      </c>
      <c r="AS393" s="2">
        <f t="shared" si="166"/>
        <v>2.2180080070089052E-5</v>
      </c>
      <c r="AU393" t="s">
        <v>1066</v>
      </c>
      <c r="AV393" t="s">
        <v>308</v>
      </c>
      <c r="AY393" s="130">
        <v>12</v>
      </c>
      <c r="AZ393" s="131">
        <v>83</v>
      </c>
      <c r="BA393" s="132">
        <f t="shared" si="155"/>
        <v>12083</v>
      </c>
      <c r="BC393" s="7" t="s">
        <v>532</v>
      </c>
    </row>
    <row r="394" spans="1:55" hidden="1" outlineLevel="1" x14ac:dyDescent="0.2">
      <c r="A394" t="s">
        <v>2946</v>
      </c>
      <c r="B394" t="s">
        <v>308</v>
      </c>
      <c r="C394" s="1">
        <f t="shared" si="157"/>
        <v>54656</v>
      </c>
      <c r="D394" s="7">
        <f>RANK(N394,(N394:P394,Q394:AJ394))</f>
        <v>2</v>
      </c>
      <c r="E394" s="7">
        <f>RANK(O394,(N394:P394,Q394:AJ394))</f>
        <v>1</v>
      </c>
      <c r="F394" s="7">
        <f>IF(P394&gt;0,RANK(P394,(N394:P394,Q394:AJ394)),0)</f>
        <v>3</v>
      </c>
      <c r="G394" s="1">
        <f t="shared" si="158"/>
        <v>7667</v>
      </c>
      <c r="H394" s="2">
        <f t="shared" si="156"/>
        <v>0.14027737119437939</v>
      </c>
      <c r="I394" s="2"/>
      <c r="J394" s="2">
        <f t="shared" si="159"/>
        <v>0.38156835480093676</v>
      </c>
      <c r="K394" s="2">
        <f t="shared" si="160"/>
        <v>0.5218457259953162</v>
      </c>
      <c r="L394" s="2">
        <f t="shared" si="161"/>
        <v>9.1572745901639344E-2</v>
      </c>
      <c r="M394" s="2">
        <f t="shared" si="162"/>
        <v>5.0131733021076957E-3</v>
      </c>
      <c r="N394" s="1">
        <v>20855</v>
      </c>
      <c r="O394" s="1">
        <v>28522</v>
      </c>
      <c r="P394" s="1">
        <v>5005</v>
      </c>
      <c r="Q394" s="1">
        <v>7</v>
      </c>
      <c r="R394" s="1">
        <v>266</v>
      </c>
      <c r="T394" s="1">
        <v>1</v>
      </c>
      <c r="Y394" s="1">
        <v>0</v>
      </c>
      <c r="AB394" s="1">
        <v>0</v>
      </c>
      <c r="AL394" s="7">
        <f>IF(Q394&gt;0,RANK(Q394,(N394:P394,Q394:AJ394)),0)</f>
        <v>5</v>
      </c>
      <c r="AM394" s="7">
        <f>IF(R394&gt;0,RANK(R394,(N394:P394,Q394:AJ394)),0)</f>
        <v>4</v>
      </c>
      <c r="AN394" s="7">
        <f>IF(S394&gt;0,RANK(S394,(N394:P394,Q394:AJ394)),0)</f>
        <v>0</v>
      </c>
      <c r="AO394" s="7">
        <f>IF(T394&gt;0,RANK(T394,(N394:P394,Q394:AJ394)),0)</f>
        <v>6</v>
      </c>
      <c r="AP394" s="2">
        <f t="shared" si="163"/>
        <v>1.2807377049180329E-4</v>
      </c>
      <c r="AQ394" s="2">
        <f t="shared" si="164"/>
        <v>4.8668032786885248E-3</v>
      </c>
      <c r="AR394" s="2">
        <f t="shared" si="165"/>
        <v>0</v>
      </c>
      <c r="AS394" s="2">
        <f t="shared" si="166"/>
        <v>1.8296252927400468E-5</v>
      </c>
      <c r="AU394" t="s">
        <v>2946</v>
      </c>
      <c r="AV394" t="s">
        <v>308</v>
      </c>
      <c r="AY394" s="130">
        <v>12</v>
      </c>
      <c r="AZ394" s="131">
        <v>85</v>
      </c>
      <c r="BA394" s="132">
        <f t="shared" si="155"/>
        <v>12085</v>
      </c>
      <c r="BC394" s="7" t="s">
        <v>532</v>
      </c>
    </row>
    <row r="395" spans="1:55" hidden="1" outlineLevel="1" x14ac:dyDescent="0.2">
      <c r="A395" t="s">
        <v>2129</v>
      </c>
      <c r="B395" t="s">
        <v>308</v>
      </c>
      <c r="C395" s="1">
        <f t="shared" si="157"/>
        <v>32544</v>
      </c>
      <c r="D395" s="7">
        <f>RANK(N395,(N395:P395,Q395:AJ395))</f>
        <v>1</v>
      </c>
      <c r="E395" s="7">
        <f>RANK(O395,(N395:P395,Q395:AJ395))</f>
        <v>2</v>
      </c>
      <c r="F395" s="7">
        <f>IF(P395&gt;0,RANK(P395,(N395:P395,Q395:AJ395)),0)</f>
        <v>3</v>
      </c>
      <c r="G395" s="1">
        <f t="shared" si="158"/>
        <v>3175</v>
      </c>
      <c r="H395" s="2">
        <f t="shared" si="156"/>
        <v>9.7560226155358892E-2</v>
      </c>
      <c r="I395" s="2"/>
      <c r="J395" s="2">
        <f t="shared" si="159"/>
        <v>0.46862708947885939</v>
      </c>
      <c r="K395" s="2">
        <f t="shared" si="160"/>
        <v>0.37106686332350047</v>
      </c>
      <c r="L395" s="2">
        <f t="shared" si="161"/>
        <v>0.14823008849557523</v>
      </c>
      <c r="M395" s="2">
        <f t="shared" si="162"/>
        <v>1.2075958702064959E-2</v>
      </c>
      <c r="N395" s="1">
        <v>15251</v>
      </c>
      <c r="O395" s="1">
        <v>12076</v>
      </c>
      <c r="P395" s="1">
        <v>4824</v>
      </c>
      <c r="Q395" s="1">
        <v>39</v>
      </c>
      <c r="R395" s="1">
        <v>354</v>
      </c>
      <c r="Y395" s="1">
        <v>0</v>
      </c>
      <c r="AB395" s="1">
        <v>0</v>
      </c>
      <c r="AL395" s="7">
        <f>IF(Q395&gt;0,RANK(Q395,(N395:P395,Q395:AJ395)),0)</f>
        <v>5</v>
      </c>
      <c r="AM395" s="7">
        <f>IF(R395&gt;0,RANK(R395,(N395:P395,Q395:AJ395)),0)</f>
        <v>4</v>
      </c>
      <c r="AN395" s="7">
        <f>IF(S395&gt;0,RANK(S395,(N395:P395,Q395:AJ395)),0)</f>
        <v>0</v>
      </c>
      <c r="AO395" s="7">
        <f>IF(T395&gt;0,RANK(T395,(N395:P395,Q395:AJ395)),0)</f>
        <v>0</v>
      </c>
      <c r="AP395" s="2">
        <f t="shared" si="163"/>
        <v>1.1983775811209439E-3</v>
      </c>
      <c r="AQ395" s="2">
        <f t="shared" si="164"/>
        <v>1.0877581120943954E-2</v>
      </c>
      <c r="AR395" s="2">
        <f t="shared" si="165"/>
        <v>0</v>
      </c>
      <c r="AS395" s="2">
        <f t="shared" si="166"/>
        <v>0</v>
      </c>
      <c r="AU395" t="s">
        <v>2129</v>
      </c>
      <c r="AV395" t="s">
        <v>308</v>
      </c>
      <c r="AW395">
        <v>20</v>
      </c>
      <c r="AY395" s="130">
        <v>12</v>
      </c>
      <c r="AZ395" s="131">
        <v>87</v>
      </c>
      <c r="BA395" s="132">
        <f t="shared" si="155"/>
        <v>12087</v>
      </c>
      <c r="BC395" s="7" t="s">
        <v>532</v>
      </c>
    </row>
    <row r="396" spans="1:55" hidden="1" outlineLevel="1" x14ac:dyDescent="0.2">
      <c r="A396" t="s">
        <v>1656</v>
      </c>
      <c r="B396" t="s">
        <v>308</v>
      </c>
      <c r="C396" s="1">
        <f t="shared" si="157"/>
        <v>21167</v>
      </c>
      <c r="D396" s="7">
        <f>RANK(N396,(N396:P396,Q396:AJ396))</f>
        <v>2</v>
      </c>
      <c r="E396" s="7">
        <f>RANK(O396,(N396:P396,Q396:AJ396))</f>
        <v>1</v>
      </c>
      <c r="F396" s="7">
        <f>IF(P396&gt;0,RANK(P396,(N396:P396,Q396:AJ396)),0)</f>
        <v>3</v>
      </c>
      <c r="G396" s="1">
        <f t="shared" si="158"/>
        <v>4864</v>
      </c>
      <c r="H396" s="2">
        <f t="shared" si="156"/>
        <v>0.22979165682430197</v>
      </c>
      <c r="I396" s="2"/>
      <c r="J396" s="2">
        <f t="shared" si="159"/>
        <v>0.34378986157698305</v>
      </c>
      <c r="K396" s="2">
        <f t="shared" si="160"/>
        <v>0.57358151840128502</v>
      </c>
      <c r="L396" s="2">
        <f t="shared" si="161"/>
        <v>7.828223177587755E-2</v>
      </c>
      <c r="M396" s="2">
        <f t="shared" si="162"/>
        <v>4.3463882458544406E-3</v>
      </c>
      <c r="N396" s="1">
        <v>7277</v>
      </c>
      <c r="O396" s="1">
        <v>12141</v>
      </c>
      <c r="P396" s="1">
        <v>1657</v>
      </c>
      <c r="Q396" s="1">
        <v>3</v>
      </c>
      <c r="R396" s="1">
        <v>87</v>
      </c>
      <c r="T396" s="1">
        <v>2</v>
      </c>
      <c r="Y396" s="1">
        <v>0</v>
      </c>
      <c r="AB396" s="1">
        <v>0</v>
      </c>
      <c r="AL396" s="7">
        <f>IF(Q396&gt;0,RANK(Q396,(N396:P396,Q396:AJ396)),0)</f>
        <v>5</v>
      </c>
      <c r="AM396" s="7">
        <f>IF(R396&gt;0,RANK(R396,(N396:P396,Q396:AJ396)),0)</f>
        <v>4</v>
      </c>
      <c r="AN396" s="7">
        <f>IF(S396&gt;0,RANK(S396,(N396:P396,Q396:AJ396)),0)</f>
        <v>0</v>
      </c>
      <c r="AO396" s="7">
        <f>IF(T396&gt;0,RANK(T396,(N396:P396,Q396:AJ396)),0)</f>
        <v>6</v>
      </c>
      <c r="AP396" s="2">
        <f t="shared" si="163"/>
        <v>1.4173005149525203E-4</v>
      </c>
      <c r="AQ396" s="2">
        <f t="shared" si="164"/>
        <v>4.1101714933623095E-3</v>
      </c>
      <c r="AR396" s="2">
        <f t="shared" si="165"/>
        <v>0</v>
      </c>
      <c r="AS396" s="2">
        <f t="shared" si="166"/>
        <v>9.4486700996834693E-5</v>
      </c>
      <c r="AU396" t="s">
        <v>1656</v>
      </c>
      <c r="AV396" t="s">
        <v>308</v>
      </c>
      <c r="AW396">
        <v>4</v>
      </c>
      <c r="AY396" s="130">
        <v>12</v>
      </c>
      <c r="AZ396" s="131">
        <v>89</v>
      </c>
      <c r="BA396" s="132">
        <f t="shared" si="155"/>
        <v>12089</v>
      </c>
      <c r="BC396" s="7" t="s">
        <v>532</v>
      </c>
    </row>
    <row r="397" spans="1:55" hidden="1" outlineLevel="1" x14ac:dyDescent="0.2">
      <c r="A397" t="s">
        <v>3055</v>
      </c>
      <c r="B397" t="s">
        <v>308</v>
      </c>
      <c r="C397" s="1">
        <f t="shared" si="157"/>
        <v>63044</v>
      </c>
      <c r="D397" s="7">
        <f>RANK(N397,(N397:P397,Q397:AJ397))</f>
        <v>2</v>
      </c>
      <c r="E397" s="7">
        <f>RANK(O397,(N397:P397,Q397:AJ397))</f>
        <v>1</v>
      </c>
      <c r="F397" s="7">
        <f>IF(P397&gt;0,RANK(P397,(N397:P397,Q397:AJ397)),0)</f>
        <v>3</v>
      </c>
      <c r="G397" s="1">
        <f t="shared" si="158"/>
        <v>24221</v>
      </c>
      <c r="H397" s="2">
        <f t="shared" si="156"/>
        <v>0.38419199289385192</v>
      </c>
      <c r="I397" s="2"/>
      <c r="J397" s="2">
        <f t="shared" si="159"/>
        <v>0.26111921832371043</v>
      </c>
      <c r="K397" s="2">
        <f t="shared" si="160"/>
        <v>0.6453112112175623</v>
      </c>
      <c r="L397" s="2">
        <f t="shared" si="161"/>
        <v>8.617790749317937E-2</v>
      </c>
      <c r="M397" s="2">
        <f t="shared" si="162"/>
        <v>7.3916629655478988E-3</v>
      </c>
      <c r="N397" s="1">
        <v>16462</v>
      </c>
      <c r="O397" s="1">
        <v>40683</v>
      </c>
      <c r="P397" s="1">
        <v>5433</v>
      </c>
      <c r="Q397" s="1">
        <v>21</v>
      </c>
      <c r="R397" s="1">
        <v>443</v>
      </c>
      <c r="T397" s="1">
        <v>2</v>
      </c>
      <c r="Y397" s="1">
        <v>0</v>
      </c>
      <c r="AB397" s="1">
        <v>0</v>
      </c>
      <c r="AL397" s="7">
        <f>IF(Q397&gt;0,RANK(Q397,(N397:P397,Q397:AJ397)),0)</f>
        <v>5</v>
      </c>
      <c r="AM397" s="7">
        <f>IF(R397&gt;0,RANK(R397,(N397:P397,Q397:AJ397)),0)</f>
        <v>4</v>
      </c>
      <c r="AN397" s="7">
        <f>IF(S397&gt;0,RANK(S397,(N397:P397,Q397:AJ397)),0)</f>
        <v>0</v>
      </c>
      <c r="AO397" s="7">
        <f>IF(T397&gt;0,RANK(T397,(N397:P397,Q397:AJ397)),0)</f>
        <v>6</v>
      </c>
      <c r="AP397" s="2">
        <f t="shared" si="163"/>
        <v>3.3310069158048349E-4</v>
      </c>
      <c r="AQ397" s="2">
        <f t="shared" si="164"/>
        <v>7.0268383985787703E-3</v>
      </c>
      <c r="AR397" s="2">
        <f t="shared" si="165"/>
        <v>0</v>
      </c>
      <c r="AS397" s="2">
        <f t="shared" si="166"/>
        <v>3.1723875388617471E-5</v>
      </c>
      <c r="AU397" t="s">
        <v>3055</v>
      </c>
      <c r="AV397" t="s">
        <v>308</v>
      </c>
      <c r="AW397">
        <v>1</v>
      </c>
      <c r="AY397" s="130">
        <v>12</v>
      </c>
      <c r="AZ397" s="131">
        <v>91</v>
      </c>
      <c r="BA397" s="132">
        <f t="shared" si="155"/>
        <v>12091</v>
      </c>
      <c r="BC397" s="7" t="s">
        <v>532</v>
      </c>
    </row>
    <row r="398" spans="1:55" hidden="1" outlineLevel="1" x14ac:dyDescent="0.2">
      <c r="A398" t="s">
        <v>1814</v>
      </c>
      <c r="B398" t="s">
        <v>308</v>
      </c>
      <c r="C398" s="1">
        <f t="shared" si="157"/>
        <v>9941</v>
      </c>
      <c r="D398" s="7">
        <f>RANK(N398,(N398:P398,Q398:AJ398))</f>
        <v>1</v>
      </c>
      <c r="E398" s="7">
        <f>RANK(O398,(N398:P398,Q398:AJ398))</f>
        <v>2</v>
      </c>
      <c r="F398" s="7">
        <f>IF(P398&gt;0,RANK(P398,(N398:P398,Q398:AJ398)),0)</f>
        <v>3</v>
      </c>
      <c r="G398" s="1">
        <f t="shared" si="158"/>
        <v>1408</v>
      </c>
      <c r="H398" s="2">
        <f t="shared" si="156"/>
        <v>0.14163565033698822</v>
      </c>
      <c r="I398" s="2"/>
      <c r="J398" s="2">
        <f t="shared" si="159"/>
        <v>0.48546423901015995</v>
      </c>
      <c r="K398" s="2">
        <f t="shared" si="160"/>
        <v>0.34382858867317173</v>
      </c>
      <c r="L398" s="2">
        <f t="shared" si="161"/>
        <v>0.16758877376521478</v>
      </c>
      <c r="M398" s="2">
        <f t="shared" si="162"/>
        <v>3.1183985514534884E-3</v>
      </c>
      <c r="N398" s="1">
        <v>4826</v>
      </c>
      <c r="O398" s="1">
        <v>3418</v>
      </c>
      <c r="P398" s="1">
        <v>1666</v>
      </c>
      <c r="R398" s="1">
        <v>31</v>
      </c>
      <c r="Y398" s="1">
        <v>0</v>
      </c>
      <c r="AB398" s="1">
        <v>0</v>
      </c>
      <c r="AL398" s="7">
        <f>IF(Q398&gt;0,RANK(Q398,(N398:P398,Q398:AJ398)),0)</f>
        <v>0</v>
      </c>
      <c r="AM398" s="7">
        <f>IF(R398&gt;0,RANK(R398,(N398:P398,Q398:AJ398)),0)</f>
        <v>4</v>
      </c>
      <c r="AN398" s="7">
        <f>IF(S398&gt;0,RANK(S398,(N398:P398,Q398:AJ398)),0)</f>
        <v>0</v>
      </c>
      <c r="AO398" s="7">
        <f>IF(T398&gt;0,RANK(T398,(N398:P398,Q398:AJ398)),0)</f>
        <v>0</v>
      </c>
      <c r="AP398" s="2">
        <f t="shared" si="163"/>
        <v>0</v>
      </c>
      <c r="AQ398" s="2">
        <f t="shared" si="164"/>
        <v>3.118398551453576E-3</v>
      </c>
      <c r="AR398" s="2">
        <f t="shared" si="165"/>
        <v>0</v>
      </c>
      <c r="AS398" s="2">
        <f t="shared" si="166"/>
        <v>0</v>
      </c>
      <c r="AU398" t="s">
        <v>1814</v>
      </c>
      <c r="AV398" t="s">
        <v>308</v>
      </c>
      <c r="AY398" s="130">
        <v>12</v>
      </c>
      <c r="AZ398" s="131">
        <v>93</v>
      </c>
      <c r="BA398" s="132">
        <f t="shared" si="155"/>
        <v>12093</v>
      </c>
      <c r="BC398" s="7" t="s">
        <v>532</v>
      </c>
    </row>
    <row r="399" spans="1:55" hidden="1" outlineLevel="1" x14ac:dyDescent="0.2">
      <c r="A399" t="s">
        <v>1279</v>
      </c>
      <c r="B399" t="s">
        <v>308</v>
      </c>
      <c r="C399" s="1">
        <f t="shared" si="157"/>
        <v>231126</v>
      </c>
      <c r="D399" s="7">
        <f>RANK(N399,(N399:P399,Q399:AJ399))</f>
        <v>2</v>
      </c>
      <c r="E399" s="7">
        <f>RANK(O399,(N399:P399,Q399:AJ399))</f>
        <v>1</v>
      </c>
      <c r="F399" s="7">
        <f>IF(P399&gt;0,RANK(P399,(N399:P399,Q399:AJ399)),0)</f>
        <v>3</v>
      </c>
      <c r="G399" s="1">
        <f t="shared" si="158"/>
        <v>520</v>
      </c>
      <c r="H399" s="2">
        <f t="shared" si="156"/>
        <v>2.2498550574145703E-3</v>
      </c>
      <c r="I399" s="2"/>
      <c r="J399" s="2">
        <f t="shared" si="159"/>
        <v>0.45662971712399297</v>
      </c>
      <c r="K399" s="2">
        <f t="shared" si="160"/>
        <v>0.45887957218140757</v>
      </c>
      <c r="L399" s="2">
        <f t="shared" si="161"/>
        <v>7.8727620432145234E-2</v>
      </c>
      <c r="M399" s="2">
        <f t="shared" si="162"/>
        <v>5.763090262454168E-3</v>
      </c>
      <c r="N399" s="1">
        <v>105539</v>
      </c>
      <c r="O399" s="1">
        <v>106059</v>
      </c>
      <c r="P399" s="1">
        <v>18196</v>
      </c>
      <c r="Q399" s="1">
        <v>235</v>
      </c>
      <c r="R399" s="1">
        <v>1066</v>
      </c>
      <c r="T399" s="1">
        <v>28</v>
      </c>
      <c r="Y399" s="1">
        <v>1</v>
      </c>
      <c r="AB399" s="1">
        <v>2</v>
      </c>
      <c r="AL399" s="7">
        <f>IF(Q399&gt;0,RANK(Q399,(N399:P399,Q399:AJ399)),0)</f>
        <v>5</v>
      </c>
      <c r="AM399" s="7">
        <f>IF(R399&gt;0,RANK(R399,(N399:P399,Q399:AJ399)),0)</f>
        <v>4</v>
      </c>
      <c r="AN399" s="7">
        <f>IF(S399&gt;0,RANK(S399,(N399:P399,Q399:AJ399)),0)</f>
        <v>0</v>
      </c>
      <c r="AO399" s="7">
        <f>IF(T399&gt;0,RANK(T399,(N399:P399,Q399:AJ399)),0)</f>
        <v>6</v>
      </c>
      <c r="AP399" s="2">
        <f t="shared" si="163"/>
        <v>1.0167614201777384E-3</v>
      </c>
      <c r="AQ399" s="2">
        <f t="shared" si="164"/>
        <v>4.6122028676998696E-3</v>
      </c>
      <c r="AR399" s="2">
        <f t="shared" si="165"/>
        <v>0</v>
      </c>
      <c r="AS399" s="2">
        <f t="shared" si="166"/>
        <v>1.2114604155309225E-4</v>
      </c>
      <c r="AU399" t="s">
        <v>1279</v>
      </c>
      <c r="AV399" t="s">
        <v>308</v>
      </c>
      <c r="AY399" s="130">
        <v>12</v>
      </c>
      <c r="AZ399" s="131">
        <v>95</v>
      </c>
      <c r="BA399" s="132">
        <f t="shared" si="155"/>
        <v>12095</v>
      </c>
      <c r="BC399" s="7" t="s">
        <v>532</v>
      </c>
    </row>
    <row r="400" spans="1:55" hidden="1" outlineLevel="1" x14ac:dyDescent="0.2">
      <c r="A400" t="s">
        <v>2770</v>
      </c>
      <c r="B400" t="s">
        <v>308</v>
      </c>
      <c r="C400" s="1">
        <f t="shared" si="157"/>
        <v>46491</v>
      </c>
      <c r="D400" s="7">
        <f>RANK(N400,(N400:P400,Q400:AJ400))</f>
        <v>1</v>
      </c>
      <c r="E400" s="7">
        <f>RANK(O400,(N400:P400,Q400:AJ400))</f>
        <v>2</v>
      </c>
      <c r="F400" s="7">
        <f>IF(P400&gt;0,RANK(P400,(N400:P400,Q400:AJ400)),0)</f>
        <v>3</v>
      </c>
      <c r="G400" s="1">
        <f t="shared" si="158"/>
        <v>3537</v>
      </c>
      <c r="H400" s="2">
        <f t="shared" si="156"/>
        <v>7.6079241143447121E-2</v>
      </c>
      <c r="I400" s="2"/>
      <c r="J400" s="2">
        <f t="shared" si="159"/>
        <v>0.47049966660213804</v>
      </c>
      <c r="K400" s="2">
        <f t="shared" si="160"/>
        <v>0.39442042545869094</v>
      </c>
      <c r="L400" s="2">
        <f t="shared" si="161"/>
        <v>0.1310361145167882</v>
      </c>
      <c r="M400" s="2">
        <f t="shared" si="162"/>
        <v>4.0437934223828131E-3</v>
      </c>
      <c r="N400" s="1">
        <v>21874</v>
      </c>
      <c r="O400" s="1">
        <v>18337</v>
      </c>
      <c r="P400" s="1">
        <v>6092</v>
      </c>
      <c r="Q400" s="1">
        <v>26</v>
      </c>
      <c r="R400" s="1">
        <v>162</v>
      </c>
      <c r="Y400" s="1">
        <v>0</v>
      </c>
      <c r="AB400" s="1">
        <v>0</v>
      </c>
      <c r="AL400" s="7">
        <f>IF(Q400&gt;0,RANK(Q400,(N400:P400,Q400:AJ400)),0)</f>
        <v>5</v>
      </c>
      <c r="AM400" s="7">
        <f>IF(R400&gt;0,RANK(R400,(N400:P400,Q400:AJ400)),0)</f>
        <v>4</v>
      </c>
      <c r="AN400" s="7">
        <f>IF(S400&gt;0,RANK(S400,(N400:P400,Q400:AJ400)),0)</f>
        <v>0</v>
      </c>
      <c r="AO400" s="7">
        <f>IF(T400&gt;0,RANK(T400,(N400:P400,Q400:AJ400)),0)</f>
        <v>0</v>
      </c>
      <c r="AP400" s="2">
        <f t="shared" si="163"/>
        <v>5.5924802649975262E-4</v>
      </c>
      <c r="AQ400" s="2">
        <f t="shared" si="164"/>
        <v>3.4845453958830741E-3</v>
      </c>
      <c r="AR400" s="2">
        <f t="shared" si="165"/>
        <v>0</v>
      </c>
      <c r="AS400" s="2">
        <f t="shared" si="166"/>
        <v>0</v>
      </c>
      <c r="AU400" t="s">
        <v>2770</v>
      </c>
      <c r="AV400" t="s">
        <v>308</v>
      </c>
      <c r="AY400" s="130">
        <v>12</v>
      </c>
      <c r="AZ400" s="131">
        <v>97</v>
      </c>
      <c r="BA400" s="132">
        <f t="shared" si="155"/>
        <v>12097</v>
      </c>
      <c r="BC400" s="7" t="s">
        <v>532</v>
      </c>
    </row>
    <row r="401" spans="1:55" hidden="1" outlineLevel="1" x14ac:dyDescent="0.2">
      <c r="A401" t="s">
        <v>3143</v>
      </c>
      <c r="B401" t="s">
        <v>308</v>
      </c>
      <c r="C401" s="1">
        <f t="shared" si="157"/>
        <v>397354</v>
      </c>
      <c r="D401" s="7">
        <f>RANK(N401,(N401:P401,Q401:AJ401))</f>
        <v>1</v>
      </c>
      <c r="E401" s="7">
        <f>RANK(O401,(N401:P401,Q401:AJ401))</f>
        <v>2</v>
      </c>
      <c r="F401" s="7">
        <f>IF(P401&gt;0,RANK(P401,(N401:P401,Q401:AJ401)),0)</f>
        <v>3</v>
      </c>
      <c r="G401" s="1">
        <f t="shared" si="158"/>
        <v>96876</v>
      </c>
      <c r="H401" s="2">
        <f t="shared" si="156"/>
        <v>0.24380275522581879</v>
      </c>
      <c r="I401" s="2"/>
      <c r="J401" s="2">
        <f t="shared" si="159"/>
        <v>0.5805578904452956</v>
      </c>
      <c r="K401" s="2">
        <f t="shared" si="160"/>
        <v>0.33675513521947686</v>
      </c>
      <c r="L401" s="2">
        <f t="shared" si="161"/>
        <v>7.7371814553269885E-2</v>
      </c>
      <c r="M401" s="2">
        <f t="shared" si="162"/>
        <v>5.3151597819576513E-3</v>
      </c>
      <c r="N401" s="1">
        <v>230687</v>
      </c>
      <c r="O401" s="1">
        <v>133811</v>
      </c>
      <c r="P401" s="1">
        <v>30744</v>
      </c>
      <c r="Q401" s="1">
        <v>253</v>
      </c>
      <c r="R401" s="1">
        <v>1806</v>
      </c>
      <c r="T401" s="1">
        <v>53</v>
      </c>
      <c r="Y401" s="1">
        <v>0</v>
      </c>
      <c r="AB401" s="1">
        <v>0</v>
      </c>
      <c r="AL401" s="7">
        <f>IF(Q401&gt;0,RANK(Q401,(N401:P401,Q401:AJ401)),0)</f>
        <v>5</v>
      </c>
      <c r="AM401" s="7">
        <f>IF(R401&gt;0,RANK(R401,(N401:P401,Q401:AJ401)),0)</f>
        <v>4</v>
      </c>
      <c r="AN401" s="7">
        <f>IF(S401&gt;0,RANK(S401,(N401:P401,Q401:AJ401)),0)</f>
        <v>0</v>
      </c>
      <c r="AO401" s="7">
        <f>IF(T401&gt;0,RANK(T401,(N401:P401,Q401:AJ401)),0)</f>
        <v>6</v>
      </c>
      <c r="AP401" s="2">
        <f t="shared" si="163"/>
        <v>6.367118488803435E-4</v>
      </c>
      <c r="AQ401" s="2">
        <f t="shared" si="164"/>
        <v>4.5450656090035586E-3</v>
      </c>
      <c r="AR401" s="2">
        <f t="shared" si="165"/>
        <v>0</v>
      </c>
      <c r="AS401" s="2">
        <f t="shared" si="166"/>
        <v>1.3338232407374785E-4</v>
      </c>
      <c r="AU401" t="s">
        <v>3143</v>
      </c>
      <c r="AV401" t="s">
        <v>308</v>
      </c>
      <c r="AY401" s="130">
        <v>12</v>
      </c>
      <c r="AZ401" s="131">
        <v>99</v>
      </c>
      <c r="BA401" s="132">
        <f t="shared" si="155"/>
        <v>12099</v>
      </c>
      <c r="BC401" s="7" t="s">
        <v>532</v>
      </c>
    </row>
    <row r="402" spans="1:55" hidden="1" outlineLevel="1" x14ac:dyDescent="0.2">
      <c r="A402" t="s">
        <v>3144</v>
      </c>
      <c r="B402" t="s">
        <v>308</v>
      </c>
      <c r="C402" s="1">
        <f t="shared" si="157"/>
        <v>133471</v>
      </c>
      <c r="D402" s="7">
        <f>RANK(N402,(N402:P402,Q402:AJ402))</f>
        <v>1</v>
      </c>
      <c r="E402" s="7">
        <f>RANK(O402,(N402:P402,Q402:AJ402))</f>
        <v>2</v>
      </c>
      <c r="F402" s="7">
        <f>IF(P402&gt;0,RANK(P402,(N402:P402,Q402:AJ402)),0)</f>
        <v>3</v>
      </c>
      <c r="G402" s="1">
        <f t="shared" si="158"/>
        <v>18120</v>
      </c>
      <c r="H402" s="2">
        <f t="shared" si="156"/>
        <v>0.1357598279776131</v>
      </c>
      <c r="I402" s="2"/>
      <c r="J402" s="2">
        <f t="shared" si="159"/>
        <v>0.49804826516621586</v>
      </c>
      <c r="K402" s="2">
        <f t="shared" si="160"/>
        <v>0.36228843718860276</v>
      </c>
      <c r="L402" s="2">
        <f t="shared" si="161"/>
        <v>0.13495815570423539</v>
      </c>
      <c r="M402" s="2">
        <f t="shared" si="162"/>
        <v>4.7051419409459283E-3</v>
      </c>
      <c r="N402" s="1">
        <v>66475</v>
      </c>
      <c r="O402" s="1">
        <v>48355</v>
      </c>
      <c r="P402" s="1">
        <v>18013</v>
      </c>
      <c r="Q402" s="1">
        <v>85</v>
      </c>
      <c r="R402" s="1">
        <v>537</v>
      </c>
      <c r="T402" s="1">
        <v>4</v>
      </c>
      <c r="Y402" s="1">
        <v>1</v>
      </c>
      <c r="AB402" s="1">
        <v>1</v>
      </c>
      <c r="AL402" s="7">
        <f>IF(Q402&gt;0,RANK(Q402,(N402:P402,Q402:AJ402)),0)</f>
        <v>5</v>
      </c>
      <c r="AM402" s="7">
        <f>IF(R402&gt;0,RANK(R402,(N402:P402,Q402:AJ402)),0)</f>
        <v>4</v>
      </c>
      <c r="AN402" s="7">
        <f>IF(S402&gt;0,RANK(S402,(N402:P402,Q402:AJ402)),0)</f>
        <v>0</v>
      </c>
      <c r="AO402" s="7">
        <f>IF(T402&gt;0,RANK(T402,(N402:P402,Q402:AJ402)),0)</f>
        <v>6</v>
      </c>
      <c r="AP402" s="2">
        <f t="shared" si="163"/>
        <v>6.368424601598849E-4</v>
      </c>
      <c r="AQ402" s="2">
        <f t="shared" si="164"/>
        <v>4.0233458953630374E-3</v>
      </c>
      <c r="AR402" s="2">
        <f t="shared" si="165"/>
        <v>0</v>
      </c>
      <c r="AS402" s="2">
        <f t="shared" si="166"/>
        <v>2.9969056948700466E-5</v>
      </c>
      <c r="AU402" t="s">
        <v>3144</v>
      </c>
      <c r="AV402" t="s">
        <v>308</v>
      </c>
      <c r="AY402" s="130">
        <v>12</v>
      </c>
      <c r="AZ402" s="131">
        <v>101</v>
      </c>
      <c r="BA402" s="132">
        <f t="shared" si="155"/>
        <v>12101</v>
      </c>
      <c r="BC402" s="7" t="s">
        <v>532</v>
      </c>
    </row>
    <row r="403" spans="1:55" hidden="1" outlineLevel="1" x14ac:dyDescent="0.2">
      <c r="A403" t="s">
        <v>955</v>
      </c>
      <c r="B403" t="s">
        <v>308</v>
      </c>
      <c r="C403" s="1">
        <f t="shared" si="157"/>
        <v>376272</v>
      </c>
      <c r="D403" s="7">
        <f>RANK(N403,(N403:P403,Q403:AJ403))</f>
        <v>1</v>
      </c>
      <c r="E403" s="7">
        <f>RANK(O403,(N403:P403,Q403:AJ403))</f>
        <v>2</v>
      </c>
      <c r="F403" s="7">
        <f>IF(P403&gt;0,RANK(P403,(N403:P403,Q403:AJ403)),0)</f>
        <v>3</v>
      </c>
      <c r="G403" s="1">
        <f t="shared" si="158"/>
        <v>32593</v>
      </c>
      <c r="H403" s="2">
        <f t="shared" si="156"/>
        <v>8.6620848747714418E-2</v>
      </c>
      <c r="I403" s="2"/>
      <c r="J403" s="2">
        <f t="shared" si="159"/>
        <v>0.49099587532423355</v>
      </c>
      <c r="K403" s="2">
        <f t="shared" si="160"/>
        <v>0.40437502657651914</v>
      </c>
      <c r="L403" s="2">
        <f t="shared" si="161"/>
        <v>9.8317174809712124E-2</v>
      </c>
      <c r="M403" s="2">
        <f t="shared" si="162"/>
        <v>6.311923289535129E-3</v>
      </c>
      <c r="N403" s="1">
        <v>184748</v>
      </c>
      <c r="O403" s="1">
        <v>152155</v>
      </c>
      <c r="P403" s="1">
        <v>36994</v>
      </c>
      <c r="Q403" s="1">
        <v>364</v>
      </c>
      <c r="R403" s="1">
        <v>1993</v>
      </c>
      <c r="T403" s="1">
        <v>17</v>
      </c>
      <c r="Y403" s="1">
        <v>0</v>
      </c>
      <c r="AB403" s="1">
        <v>1</v>
      </c>
      <c r="AL403" s="7">
        <f>IF(Q403&gt;0,RANK(Q403,(N403:P403,Q403:AJ403)),0)</f>
        <v>5</v>
      </c>
      <c r="AM403" s="7">
        <f>IF(R403&gt;0,RANK(R403,(N403:P403,Q403:AJ403)),0)</f>
        <v>4</v>
      </c>
      <c r="AN403" s="7">
        <f>IF(S403&gt;0,RANK(S403,(N403:P403,Q403:AJ403)),0)</f>
        <v>0</v>
      </c>
      <c r="AO403" s="7">
        <f>IF(T403&gt;0,RANK(T403,(N403:P403,Q403:AJ403)),0)</f>
        <v>6</v>
      </c>
      <c r="AP403" s="2">
        <f t="shared" si="163"/>
        <v>9.6738529574350474E-4</v>
      </c>
      <c r="AQ403" s="2">
        <f t="shared" si="164"/>
        <v>5.2967002593868268E-3</v>
      </c>
      <c r="AR403" s="2">
        <f t="shared" si="165"/>
        <v>0</v>
      </c>
      <c r="AS403" s="2">
        <f t="shared" si="166"/>
        <v>4.5180082493515333E-5</v>
      </c>
      <c r="AU403" t="s">
        <v>955</v>
      </c>
      <c r="AV403" t="s">
        <v>308</v>
      </c>
      <c r="AY403" s="130">
        <v>12</v>
      </c>
      <c r="AZ403" s="131">
        <v>103</v>
      </c>
      <c r="BA403" s="132">
        <f t="shared" si="155"/>
        <v>12103</v>
      </c>
      <c r="BC403" s="7" t="s">
        <v>532</v>
      </c>
    </row>
    <row r="404" spans="1:55" hidden="1" outlineLevel="1" x14ac:dyDescent="0.2">
      <c r="A404" t="s">
        <v>956</v>
      </c>
      <c r="B404" t="s">
        <v>308</v>
      </c>
      <c r="C404" s="1">
        <f t="shared" si="157"/>
        <v>150173</v>
      </c>
      <c r="D404" s="7">
        <f>RANK(N404,(N404:P404,Q404:AJ404))</f>
        <v>2</v>
      </c>
      <c r="E404" s="7">
        <f>RANK(O404,(N404:P404,Q404:AJ404))</f>
        <v>1</v>
      </c>
      <c r="F404" s="7">
        <f>IF(P404&gt;0,RANK(P404,(N404:P404,Q404:AJ404)),0)</f>
        <v>3</v>
      </c>
      <c r="G404" s="1">
        <f t="shared" si="158"/>
        <v>1215</v>
      </c>
      <c r="H404" s="2">
        <f t="shared" si="156"/>
        <v>8.0906687620277938E-3</v>
      </c>
      <c r="I404" s="2"/>
      <c r="J404" s="2">
        <f t="shared" si="159"/>
        <v>0.44446738095396643</v>
      </c>
      <c r="K404" s="2">
        <f t="shared" si="160"/>
        <v>0.45255804971599423</v>
      </c>
      <c r="L404" s="2">
        <f t="shared" si="161"/>
        <v>9.9838186624759448E-2</v>
      </c>
      <c r="M404" s="2">
        <f t="shared" si="162"/>
        <v>3.136382705279897E-3</v>
      </c>
      <c r="N404" s="1">
        <v>66747</v>
      </c>
      <c r="O404" s="1">
        <v>67962</v>
      </c>
      <c r="P404" s="1">
        <v>14993</v>
      </c>
      <c r="R404" s="1">
        <v>471</v>
      </c>
      <c r="Y404" s="1">
        <v>0</v>
      </c>
      <c r="AB404" s="1">
        <v>0</v>
      </c>
      <c r="AL404" s="7">
        <f>IF(Q404&gt;0,RANK(Q404,(N404:P404,Q404:AJ404)),0)</f>
        <v>0</v>
      </c>
      <c r="AM404" s="7">
        <f>IF(R404&gt;0,RANK(R404,(N404:P404,Q404:AJ404)),0)</f>
        <v>4</v>
      </c>
      <c r="AN404" s="7">
        <f>IF(S404&gt;0,RANK(S404,(N404:P404,Q404:AJ404)),0)</f>
        <v>0</v>
      </c>
      <c r="AO404" s="7">
        <f>IF(T404&gt;0,RANK(T404,(N404:P404,Q404:AJ404)),0)</f>
        <v>0</v>
      </c>
      <c r="AP404" s="2">
        <f t="shared" si="163"/>
        <v>0</v>
      </c>
      <c r="AQ404" s="2">
        <f t="shared" si="164"/>
        <v>3.1363827052799105E-3</v>
      </c>
      <c r="AR404" s="2">
        <f t="shared" si="165"/>
        <v>0</v>
      </c>
      <c r="AS404" s="2">
        <f t="shared" si="166"/>
        <v>0</v>
      </c>
      <c r="AU404" t="s">
        <v>956</v>
      </c>
      <c r="AV404" t="s">
        <v>308</v>
      </c>
      <c r="AY404" s="130">
        <v>12</v>
      </c>
      <c r="AZ404" s="131">
        <v>105</v>
      </c>
      <c r="BA404" s="132">
        <f t="shared" si="155"/>
        <v>12105</v>
      </c>
      <c r="BC404" s="7" t="s">
        <v>532</v>
      </c>
    </row>
    <row r="405" spans="1:55" hidden="1" outlineLevel="1" x14ac:dyDescent="0.2">
      <c r="A405" t="s">
        <v>957</v>
      </c>
      <c r="B405" t="s">
        <v>308</v>
      </c>
      <c r="C405" s="1">
        <f t="shared" si="157"/>
        <v>25152</v>
      </c>
      <c r="D405" s="7">
        <f>RANK(N405,(N405:P405,Q405:AJ405))</f>
        <v>1</v>
      </c>
      <c r="E405" s="7">
        <f>RANK(O405,(N405:P405,Q405:AJ405))</f>
        <v>2</v>
      </c>
      <c r="F405" s="7">
        <f>IF(P405&gt;0,RANK(P405,(N405:P405,Q405:AJ405)),0)</f>
        <v>3</v>
      </c>
      <c r="G405" s="1">
        <f t="shared" si="158"/>
        <v>2224</v>
      </c>
      <c r="H405" s="2">
        <f t="shared" si="156"/>
        <v>8.8422391857506361E-2</v>
      </c>
      <c r="I405" s="2"/>
      <c r="J405" s="2">
        <f t="shared" si="159"/>
        <v>0.47749681933842242</v>
      </c>
      <c r="K405" s="2">
        <f t="shared" si="160"/>
        <v>0.38907442748091603</v>
      </c>
      <c r="L405" s="2">
        <f t="shared" si="161"/>
        <v>0.13008905852417302</v>
      </c>
      <c r="M405" s="2">
        <f t="shared" si="162"/>
        <v>3.3396946564885899E-3</v>
      </c>
      <c r="N405" s="1">
        <v>12010</v>
      </c>
      <c r="O405" s="1">
        <v>9786</v>
      </c>
      <c r="P405" s="1">
        <v>3272</v>
      </c>
      <c r="Q405" s="1">
        <v>10</v>
      </c>
      <c r="R405" s="1">
        <v>72</v>
      </c>
      <c r="T405" s="1">
        <v>2</v>
      </c>
      <c r="Y405" s="1">
        <v>0</v>
      </c>
      <c r="AB405" s="1">
        <v>0</v>
      </c>
      <c r="AL405" s="7">
        <f>IF(Q405&gt;0,RANK(Q405,(N405:P405,Q405:AJ405)),0)</f>
        <v>5</v>
      </c>
      <c r="AM405" s="7">
        <f>IF(R405&gt;0,RANK(R405,(N405:P405,Q405:AJ405)),0)</f>
        <v>4</v>
      </c>
      <c r="AN405" s="7">
        <f>IF(S405&gt;0,RANK(S405,(N405:P405,Q405:AJ405)),0)</f>
        <v>0</v>
      </c>
      <c r="AO405" s="7">
        <f>IF(T405&gt;0,RANK(T405,(N405:P405,Q405:AJ405)),0)</f>
        <v>6</v>
      </c>
      <c r="AP405" s="2">
        <f t="shared" si="163"/>
        <v>3.9758269720101779E-4</v>
      </c>
      <c r="AQ405" s="2">
        <f t="shared" si="164"/>
        <v>2.8625954198473282E-3</v>
      </c>
      <c r="AR405" s="2">
        <f t="shared" si="165"/>
        <v>0</v>
      </c>
      <c r="AS405" s="2">
        <f t="shared" si="166"/>
        <v>7.9516539440203568E-5</v>
      </c>
      <c r="AU405" t="s">
        <v>957</v>
      </c>
      <c r="AV405" t="s">
        <v>308</v>
      </c>
      <c r="AY405" s="130">
        <v>12</v>
      </c>
      <c r="AZ405" s="131">
        <v>107</v>
      </c>
      <c r="BA405" s="132">
        <f t="shared" si="155"/>
        <v>12107</v>
      </c>
      <c r="BC405" s="7" t="s">
        <v>532</v>
      </c>
    </row>
    <row r="406" spans="1:55" hidden="1" outlineLevel="1" x14ac:dyDescent="0.2">
      <c r="A406" t="s">
        <v>3119</v>
      </c>
      <c r="B406" t="s">
        <v>308</v>
      </c>
      <c r="C406" s="1">
        <f t="shared" si="157"/>
        <v>48549</v>
      </c>
      <c r="D406" s="7">
        <f>RANK(N406,(N406:P406,Q406:AJ406))</f>
        <v>2</v>
      </c>
      <c r="E406" s="7">
        <f>RANK(O406,(N406:P406,Q406:AJ406))</f>
        <v>1</v>
      </c>
      <c r="F406" s="7">
        <f>IF(P406&gt;0,RANK(P406,(N406:P406,Q406:AJ406)),0)</f>
        <v>3</v>
      </c>
      <c r="G406" s="1">
        <f t="shared" si="158"/>
        <v>10602</v>
      </c>
      <c r="H406" s="2">
        <f t="shared" si="156"/>
        <v>0.21837730952233825</v>
      </c>
      <c r="I406" s="2"/>
      <c r="J406" s="2">
        <f t="shared" si="159"/>
        <v>0.34431193227460916</v>
      </c>
      <c r="K406" s="2">
        <f t="shared" si="160"/>
        <v>0.56268924179694746</v>
      </c>
      <c r="L406" s="2">
        <f t="shared" si="161"/>
        <v>8.6613524480421838E-2</v>
      </c>
      <c r="M406" s="2">
        <f t="shared" si="162"/>
        <v>6.3853014480216019E-3</v>
      </c>
      <c r="N406" s="1">
        <v>16716</v>
      </c>
      <c r="O406" s="1">
        <v>27318</v>
      </c>
      <c r="P406" s="1">
        <v>4205</v>
      </c>
      <c r="Q406" s="1">
        <v>47</v>
      </c>
      <c r="R406" s="1">
        <v>253</v>
      </c>
      <c r="T406" s="1">
        <v>10</v>
      </c>
      <c r="Y406" s="1">
        <v>0</v>
      </c>
      <c r="AB406" s="1">
        <v>0</v>
      </c>
      <c r="AL406" s="7">
        <f>IF(Q406&gt;0,RANK(Q406,(N406:P406,Q406:AJ406)),0)</f>
        <v>5</v>
      </c>
      <c r="AM406" s="7">
        <f>IF(R406&gt;0,RANK(R406,(N406:P406,Q406:AJ406)),0)</f>
        <v>4</v>
      </c>
      <c r="AN406" s="7">
        <f>IF(S406&gt;0,RANK(S406,(N406:P406,Q406:AJ406)),0)</f>
        <v>0</v>
      </c>
      <c r="AO406" s="7">
        <f>IF(T406&gt;0,RANK(T406,(N406:P406,Q406:AJ406)),0)</f>
        <v>6</v>
      </c>
      <c r="AP406" s="2">
        <f t="shared" si="163"/>
        <v>9.6809409050649864E-4</v>
      </c>
      <c r="AQ406" s="2">
        <f t="shared" si="164"/>
        <v>5.2112298914498752E-3</v>
      </c>
      <c r="AR406" s="2">
        <f t="shared" si="165"/>
        <v>0</v>
      </c>
      <c r="AS406" s="2">
        <f t="shared" si="166"/>
        <v>2.0597746606521248E-4</v>
      </c>
      <c r="AU406" t="s">
        <v>3119</v>
      </c>
      <c r="AV406" t="s">
        <v>308</v>
      </c>
      <c r="AY406" s="130">
        <v>12</v>
      </c>
      <c r="AZ406" s="131">
        <v>109</v>
      </c>
      <c r="BA406" s="132">
        <f t="shared" si="155"/>
        <v>12109</v>
      </c>
      <c r="BC406" s="7" t="s">
        <v>532</v>
      </c>
    </row>
    <row r="407" spans="1:55" hidden="1" outlineLevel="1" x14ac:dyDescent="0.2">
      <c r="A407" t="s">
        <v>1811</v>
      </c>
      <c r="B407" t="s">
        <v>308</v>
      </c>
      <c r="C407" s="1">
        <f t="shared" si="157"/>
        <v>73906</v>
      </c>
      <c r="D407" s="7">
        <f>RANK(N407,(N407:P407,Q407:AJ407))</f>
        <v>1</v>
      </c>
      <c r="E407" s="7">
        <f>RANK(O407,(N407:P407,Q407:AJ407))</f>
        <v>2</v>
      </c>
      <c r="F407" s="7">
        <f>IF(P407&gt;0,RANK(P407,(N407:P407,Q407:AJ407)),0)</f>
        <v>3</v>
      </c>
      <c r="G407" s="1">
        <f t="shared" si="158"/>
        <v>7270</v>
      </c>
      <c r="H407" s="2">
        <f t="shared" si="156"/>
        <v>9.8368197439991339E-2</v>
      </c>
      <c r="I407" s="2"/>
      <c r="J407" s="2">
        <f t="shared" si="159"/>
        <v>0.48939193028982764</v>
      </c>
      <c r="K407" s="2">
        <f t="shared" si="160"/>
        <v>0.39102373284983627</v>
      </c>
      <c r="L407" s="2">
        <f t="shared" si="161"/>
        <v>0.11478093794820447</v>
      </c>
      <c r="M407" s="2">
        <f t="shared" si="162"/>
        <v>4.8033989121316206E-3</v>
      </c>
      <c r="N407" s="1">
        <v>36169</v>
      </c>
      <c r="O407" s="1">
        <v>28899</v>
      </c>
      <c r="P407" s="1">
        <v>8483</v>
      </c>
      <c r="Q407" s="1">
        <v>37</v>
      </c>
      <c r="R407" s="1">
        <v>315</v>
      </c>
      <c r="T407" s="1">
        <v>3</v>
      </c>
      <c r="Y407" s="1">
        <v>0</v>
      </c>
      <c r="AB407" s="1">
        <v>0</v>
      </c>
      <c r="AL407" s="7">
        <f>IF(Q407&gt;0,RANK(Q407,(N407:P407,Q407:AJ407)),0)</f>
        <v>5</v>
      </c>
      <c r="AM407" s="7">
        <f>IF(R407&gt;0,RANK(R407,(N407:P407,Q407:AJ407)),0)</f>
        <v>4</v>
      </c>
      <c r="AN407" s="7">
        <f>IF(S407&gt;0,RANK(S407,(N407:P407,Q407:AJ407)),0)</f>
        <v>0</v>
      </c>
      <c r="AO407" s="7">
        <f>IF(T407&gt;0,RANK(T407,(N407:P407,Q407:AJ407)),0)</f>
        <v>6</v>
      </c>
      <c r="AP407" s="2">
        <f t="shared" si="163"/>
        <v>5.0063594295456386E-4</v>
      </c>
      <c r="AQ407" s="2">
        <f t="shared" si="164"/>
        <v>4.2621708656942602E-3</v>
      </c>
      <c r="AR407" s="2">
        <f t="shared" si="165"/>
        <v>0</v>
      </c>
      <c r="AS407" s="2">
        <f t="shared" si="166"/>
        <v>4.059210348280248E-5</v>
      </c>
      <c r="AU407" t="s">
        <v>1811</v>
      </c>
      <c r="AV407" t="s">
        <v>308</v>
      </c>
      <c r="AY407" s="130">
        <v>12</v>
      </c>
      <c r="AZ407" s="131">
        <v>111</v>
      </c>
      <c r="BA407" s="132">
        <f t="shared" si="155"/>
        <v>12111</v>
      </c>
      <c r="BC407" s="7" t="s">
        <v>532</v>
      </c>
    </row>
    <row r="408" spans="1:55" hidden="1" outlineLevel="1" x14ac:dyDescent="0.2">
      <c r="A408" t="s">
        <v>2681</v>
      </c>
      <c r="B408" t="s">
        <v>308</v>
      </c>
      <c r="C408" s="1">
        <f t="shared" si="157"/>
        <v>42410</v>
      </c>
      <c r="D408" s="7">
        <f>RANK(N408,(N408:P408,Q408:AJ408))</f>
        <v>2</v>
      </c>
      <c r="E408" s="7">
        <f>RANK(O408,(N408:P408,Q408:AJ408))</f>
        <v>1</v>
      </c>
      <c r="F408" s="7">
        <f>IF(P408&gt;0,RANK(P408,(N408:P408,Q408:AJ408)),0)</f>
        <v>3</v>
      </c>
      <c r="G408" s="1">
        <f t="shared" si="158"/>
        <v>15365</v>
      </c>
      <c r="H408" s="2">
        <f t="shared" si="156"/>
        <v>0.36229662815373731</v>
      </c>
      <c r="I408" s="2"/>
      <c r="J408" s="2">
        <f t="shared" si="159"/>
        <v>0.25786371138882341</v>
      </c>
      <c r="K408" s="2">
        <f t="shared" si="160"/>
        <v>0.62016033954256067</v>
      </c>
      <c r="L408" s="2">
        <f t="shared" si="161"/>
        <v>0.11697712803584061</v>
      </c>
      <c r="M408" s="2">
        <f t="shared" si="162"/>
        <v>4.9988210327753663E-3</v>
      </c>
      <c r="N408" s="1">
        <v>10936</v>
      </c>
      <c r="O408" s="1">
        <v>26301</v>
      </c>
      <c r="P408" s="1">
        <v>4961</v>
      </c>
      <c r="Q408" s="1">
        <v>36</v>
      </c>
      <c r="R408" s="1">
        <v>176</v>
      </c>
      <c r="Y408" s="1">
        <v>0</v>
      </c>
      <c r="AB408" s="1">
        <v>0</v>
      </c>
      <c r="AL408" s="7">
        <f>IF(Q408&gt;0,RANK(Q408,(N408:P408,Q408:AJ408)),0)</f>
        <v>5</v>
      </c>
      <c r="AM408" s="7">
        <f>IF(R408&gt;0,RANK(R408,(N408:P408,Q408:AJ408)),0)</f>
        <v>4</v>
      </c>
      <c r="AN408" s="7">
        <f>IF(S408&gt;0,RANK(S408,(N408:P408,Q408:AJ408)),0)</f>
        <v>0</v>
      </c>
      <c r="AO408" s="7">
        <f>IF(T408&gt;0,RANK(T408,(N408:P408,Q408:AJ408)),0)</f>
        <v>0</v>
      </c>
      <c r="AP408" s="2">
        <f t="shared" si="163"/>
        <v>8.4885640179203014E-4</v>
      </c>
      <c r="AQ408" s="2">
        <f t="shared" si="164"/>
        <v>4.1499646309832586E-3</v>
      </c>
      <c r="AR408" s="2">
        <f t="shared" si="165"/>
        <v>0</v>
      </c>
      <c r="AS408" s="2">
        <f t="shared" si="166"/>
        <v>0</v>
      </c>
      <c r="AU408" t="s">
        <v>2681</v>
      </c>
      <c r="AV408" t="s">
        <v>308</v>
      </c>
      <c r="AW408">
        <v>1</v>
      </c>
      <c r="AY408" s="130">
        <v>12</v>
      </c>
      <c r="AZ408" s="131">
        <v>113</v>
      </c>
      <c r="BA408" s="132">
        <f t="shared" si="155"/>
        <v>12113</v>
      </c>
      <c r="BC408" s="7" t="s">
        <v>532</v>
      </c>
    </row>
    <row r="409" spans="1:55" hidden="1" outlineLevel="1" x14ac:dyDescent="0.2">
      <c r="A409" t="s">
        <v>2071</v>
      </c>
      <c r="B409" t="s">
        <v>308</v>
      </c>
      <c r="C409" s="1">
        <f t="shared" si="157"/>
        <v>148986</v>
      </c>
      <c r="D409" s="7">
        <f>RANK(N409,(N409:P409,Q409:AJ409))</f>
        <v>2</v>
      </c>
      <c r="E409" s="7">
        <f>RANK(O409,(N409:P409,Q409:AJ409))</f>
        <v>1</v>
      </c>
      <c r="F409" s="7">
        <f>IF(P409&gt;0,RANK(P409,(N409:P409,Q409:AJ409)),0)</f>
        <v>3</v>
      </c>
      <c r="G409" s="1">
        <f t="shared" si="158"/>
        <v>5548</v>
      </c>
      <c r="H409" s="2">
        <f t="shared" si="156"/>
        <v>3.7238398238760691E-2</v>
      </c>
      <c r="I409" s="2"/>
      <c r="J409" s="2">
        <f t="shared" si="159"/>
        <v>0.42732203025787657</v>
      </c>
      <c r="K409" s="2">
        <f t="shared" si="160"/>
        <v>0.46456042849663726</v>
      </c>
      <c r="L409" s="2">
        <f t="shared" si="161"/>
        <v>0.10028459049843609</v>
      </c>
      <c r="M409" s="2">
        <f t="shared" si="162"/>
        <v>7.8329507470500243E-3</v>
      </c>
      <c r="N409" s="1">
        <v>63665</v>
      </c>
      <c r="O409" s="1">
        <v>69213</v>
      </c>
      <c r="P409" s="1">
        <v>14941</v>
      </c>
      <c r="Q409" s="1">
        <v>265</v>
      </c>
      <c r="R409" s="1">
        <v>859</v>
      </c>
      <c r="T409" s="1">
        <v>42</v>
      </c>
      <c r="Y409" s="1">
        <v>1</v>
      </c>
      <c r="AB409" s="1">
        <v>0</v>
      </c>
      <c r="AL409" s="7">
        <f>IF(Q409&gt;0,RANK(Q409,(N409:P409,Q409:AJ409)),0)</f>
        <v>5</v>
      </c>
      <c r="AM409" s="7">
        <f>IF(R409&gt;0,RANK(R409,(N409:P409,Q409:AJ409)),0)</f>
        <v>4</v>
      </c>
      <c r="AN409" s="7">
        <f>IF(S409&gt;0,RANK(S409,(N409:P409,Q409:AJ409)),0)</f>
        <v>0</v>
      </c>
      <c r="AO409" s="7">
        <f>IF(T409&gt;0,RANK(T409,(N409:P409,Q409:AJ409)),0)</f>
        <v>6</v>
      </c>
      <c r="AP409" s="2">
        <f t="shared" si="163"/>
        <v>1.7786906152255917E-3</v>
      </c>
      <c r="AQ409" s="2">
        <f t="shared" si="164"/>
        <v>5.7656424093538994E-3</v>
      </c>
      <c r="AR409" s="2">
        <f t="shared" si="165"/>
        <v>0</v>
      </c>
      <c r="AS409" s="2">
        <f t="shared" si="166"/>
        <v>2.8190568241311266E-4</v>
      </c>
      <c r="AU409" t="s">
        <v>2071</v>
      </c>
      <c r="AV409" t="s">
        <v>308</v>
      </c>
      <c r="AW409">
        <v>13</v>
      </c>
      <c r="AY409" s="130">
        <v>12</v>
      </c>
      <c r="AZ409" s="131">
        <v>115</v>
      </c>
      <c r="BA409" s="132">
        <f t="shared" si="155"/>
        <v>12115</v>
      </c>
      <c r="BC409" s="7" t="s">
        <v>532</v>
      </c>
    </row>
    <row r="410" spans="1:55" hidden="1" outlineLevel="1" x14ac:dyDescent="0.2">
      <c r="A410" t="s">
        <v>2072</v>
      </c>
      <c r="B410" t="s">
        <v>308</v>
      </c>
      <c r="C410" s="1">
        <f t="shared" si="157"/>
        <v>114904</v>
      </c>
      <c r="D410" s="7">
        <f>RANK(N410,(N410:P410,Q410:AJ410))</f>
        <v>2</v>
      </c>
      <c r="E410" s="7">
        <f>RANK(O410,(N410:P410,Q410:AJ410))</f>
        <v>1</v>
      </c>
      <c r="F410" s="7">
        <f>IF(P410&gt;0,RANK(P410,(N410:P410,Q410:AJ410)),0)</f>
        <v>3</v>
      </c>
      <c r="G410" s="1">
        <f t="shared" si="158"/>
        <v>14739</v>
      </c>
      <c r="H410" s="2">
        <f t="shared" si="156"/>
        <v>0.12827229687391214</v>
      </c>
      <c r="I410" s="2"/>
      <c r="J410" s="2">
        <f t="shared" si="159"/>
        <v>0.39213604400194946</v>
      </c>
      <c r="K410" s="2">
        <f t="shared" si="160"/>
        <v>0.52040834087586163</v>
      </c>
      <c r="L410" s="2">
        <f t="shared" si="161"/>
        <v>8.1433196407435779E-2</v>
      </c>
      <c r="M410" s="2">
        <f t="shared" si="162"/>
        <v>6.0224187147531333E-3</v>
      </c>
      <c r="N410" s="1">
        <v>45058</v>
      </c>
      <c r="O410" s="1">
        <v>59797</v>
      </c>
      <c r="P410" s="1">
        <v>9357</v>
      </c>
      <c r="Q410" s="1">
        <v>94</v>
      </c>
      <c r="R410" s="1">
        <v>587</v>
      </c>
      <c r="T410" s="1">
        <v>9</v>
      </c>
      <c r="Y410" s="1">
        <v>1</v>
      </c>
      <c r="AB410" s="1">
        <v>1</v>
      </c>
      <c r="AL410" s="7">
        <f>IF(Q410&gt;0,RANK(Q410,(N410:P410,Q410:AJ410)),0)</f>
        <v>5</v>
      </c>
      <c r="AM410" s="7">
        <f>IF(R410&gt;0,RANK(R410,(N410:P410,Q410:AJ410)),0)</f>
        <v>4</v>
      </c>
      <c r="AN410" s="7">
        <f>IF(S410&gt;0,RANK(S410,(N410:P410,Q410:AJ410)),0)</f>
        <v>0</v>
      </c>
      <c r="AO410" s="7">
        <f>IF(T410&gt;0,RANK(T410,(N410:P410,Q410:AJ410)),0)</f>
        <v>6</v>
      </c>
      <c r="AP410" s="2">
        <f t="shared" si="163"/>
        <v>8.1807421847803386E-4</v>
      </c>
      <c r="AQ410" s="2">
        <f t="shared" si="164"/>
        <v>5.1086124068787861E-3</v>
      </c>
      <c r="AR410" s="2">
        <f t="shared" si="165"/>
        <v>0</v>
      </c>
      <c r="AS410" s="2">
        <f t="shared" si="166"/>
        <v>7.832625496066282E-5</v>
      </c>
      <c r="AU410" t="s">
        <v>2072</v>
      </c>
      <c r="AV410" t="s">
        <v>308</v>
      </c>
      <c r="AY410" s="130">
        <v>12</v>
      </c>
      <c r="AZ410" s="131">
        <v>117</v>
      </c>
      <c r="BA410" s="132">
        <f t="shared" si="155"/>
        <v>12117</v>
      </c>
      <c r="BC410" s="7" t="s">
        <v>532</v>
      </c>
    </row>
    <row r="411" spans="1:55" hidden="1" outlineLevel="1" x14ac:dyDescent="0.2">
      <c r="A411" t="s">
        <v>619</v>
      </c>
      <c r="B411" t="s">
        <v>308</v>
      </c>
      <c r="C411" s="1">
        <f t="shared" si="157"/>
        <v>15400</v>
      </c>
      <c r="D411" s="7">
        <f>RANK(N411,(N411:P411,Q411:AJ411))</f>
        <v>1</v>
      </c>
      <c r="E411" s="7">
        <f>RANK(O411,(N411:P411,Q411:AJ411))</f>
        <v>2</v>
      </c>
      <c r="F411" s="7">
        <f>IF(P411&gt;0,RANK(P411,(N411:P411,Q411:AJ411)),0)</f>
        <v>3</v>
      </c>
      <c r="G411" s="1">
        <f t="shared" si="158"/>
        <v>1057</v>
      </c>
      <c r="H411" s="2">
        <f t="shared" si="156"/>
        <v>6.8636363636363634E-2</v>
      </c>
      <c r="I411" s="2"/>
      <c r="J411" s="2">
        <f t="shared" si="159"/>
        <v>0.45564935064935064</v>
      </c>
      <c r="K411" s="2">
        <f t="shared" si="160"/>
        <v>0.38701298701298703</v>
      </c>
      <c r="L411" s="2">
        <f t="shared" si="161"/>
        <v>0.15422077922077923</v>
      </c>
      <c r="M411" s="2">
        <f t="shared" si="162"/>
        <v>3.1168831168831013E-3</v>
      </c>
      <c r="N411" s="1">
        <v>7017</v>
      </c>
      <c r="O411" s="1">
        <v>5960</v>
      </c>
      <c r="P411" s="1">
        <v>2375</v>
      </c>
      <c r="Q411" s="1">
        <v>2</v>
      </c>
      <c r="R411" s="1">
        <v>46</v>
      </c>
      <c r="Y411" s="1">
        <v>0</v>
      </c>
      <c r="AB411" s="1">
        <v>0</v>
      </c>
      <c r="AL411" s="7">
        <f>IF(Q411&gt;0,RANK(Q411,(N411:P411,Q411:AJ411)),0)</f>
        <v>5</v>
      </c>
      <c r="AM411" s="7">
        <f>IF(R411&gt;0,RANK(R411,(N411:P411,Q411:AJ411)),0)</f>
        <v>4</v>
      </c>
      <c r="AN411" s="7">
        <f>IF(S411&gt;0,RANK(S411,(N411:P411,Q411:AJ411)),0)</f>
        <v>0</v>
      </c>
      <c r="AO411" s="7">
        <f>IF(T411&gt;0,RANK(T411,(N411:P411,Q411:AJ411)),0)</f>
        <v>0</v>
      </c>
      <c r="AP411" s="2">
        <f t="shared" si="163"/>
        <v>1.2987012987012987E-4</v>
      </c>
      <c r="AQ411" s="2">
        <f t="shared" si="164"/>
        <v>2.9870129870129872E-3</v>
      </c>
      <c r="AR411" s="2">
        <f t="shared" si="165"/>
        <v>0</v>
      </c>
      <c r="AS411" s="2">
        <f t="shared" si="166"/>
        <v>0</v>
      </c>
      <c r="AU411" t="s">
        <v>619</v>
      </c>
      <c r="AV411" t="s">
        <v>308</v>
      </c>
      <c r="AW411">
        <v>6</v>
      </c>
      <c r="AY411" s="130">
        <v>12</v>
      </c>
      <c r="AZ411" s="131">
        <v>119</v>
      </c>
      <c r="BA411" s="132">
        <f t="shared" si="155"/>
        <v>12119</v>
      </c>
      <c r="BC411" s="7" t="s">
        <v>532</v>
      </c>
    </row>
    <row r="412" spans="1:55" hidden="1" outlineLevel="1" x14ac:dyDescent="0.2">
      <c r="A412" t="s">
        <v>2182</v>
      </c>
      <c r="B412" t="s">
        <v>308</v>
      </c>
      <c r="C412" s="1">
        <f t="shared" si="157"/>
        <v>12144</v>
      </c>
      <c r="D412" s="7">
        <f>RANK(N412,(N412:P412,Q412:AJ412))</f>
        <v>2</v>
      </c>
      <c r="E412" s="7">
        <f>RANK(O412,(N412:P412,Q412:AJ412))</f>
        <v>1</v>
      </c>
      <c r="F412" s="7">
        <f>IF(P412&gt;0,RANK(P412,(N412:P412,Q412:AJ412)),0)</f>
        <v>3</v>
      </c>
      <c r="G412" s="1">
        <f t="shared" si="158"/>
        <v>1263</v>
      </c>
      <c r="H412" s="2">
        <f t="shared" si="156"/>
        <v>0.10400197628458498</v>
      </c>
      <c r="I412" s="2"/>
      <c r="J412" s="2">
        <f t="shared" si="159"/>
        <v>0.36882411067193677</v>
      </c>
      <c r="K412" s="2">
        <f t="shared" si="160"/>
        <v>0.47282608695652173</v>
      </c>
      <c r="L412" s="2">
        <f t="shared" si="161"/>
        <v>0.15431488801054019</v>
      </c>
      <c r="M412" s="2">
        <f t="shared" si="162"/>
        <v>4.0349143610013127E-3</v>
      </c>
      <c r="N412" s="1">
        <v>4479</v>
      </c>
      <c r="O412" s="1">
        <v>5742</v>
      </c>
      <c r="P412" s="1">
        <v>1874</v>
      </c>
      <c r="Q412" s="1">
        <v>5</v>
      </c>
      <c r="R412" s="1">
        <v>44</v>
      </c>
      <c r="Y412" s="1">
        <v>0</v>
      </c>
      <c r="AB412" s="1">
        <v>0</v>
      </c>
      <c r="AL412" s="7">
        <f>IF(Q412&gt;0,RANK(Q412,(N412:P412,Q412:AJ412)),0)</f>
        <v>5</v>
      </c>
      <c r="AM412" s="7">
        <f>IF(R412&gt;0,RANK(R412,(N412:P412,Q412:AJ412)),0)</f>
        <v>4</v>
      </c>
      <c r="AN412" s="7">
        <f>IF(S412&gt;0,RANK(S412,(N412:P412,Q412:AJ412)),0)</f>
        <v>0</v>
      </c>
      <c r="AO412" s="7">
        <f>IF(T412&gt;0,RANK(T412,(N412:P412,Q412:AJ412)),0)</f>
        <v>0</v>
      </c>
      <c r="AP412" s="2">
        <f t="shared" si="163"/>
        <v>4.1172595520421606E-4</v>
      </c>
      <c r="AQ412" s="2">
        <f t="shared" si="164"/>
        <v>3.6231884057971015E-3</v>
      </c>
      <c r="AR412" s="2">
        <f t="shared" si="165"/>
        <v>0</v>
      </c>
      <c r="AS412" s="2">
        <f t="shared" si="166"/>
        <v>0</v>
      </c>
      <c r="AU412" t="s">
        <v>2182</v>
      </c>
      <c r="AV412" t="s">
        <v>308</v>
      </c>
      <c r="AW412">
        <v>2</v>
      </c>
      <c r="AY412" s="130">
        <v>12</v>
      </c>
      <c r="AZ412" s="131">
        <v>121</v>
      </c>
      <c r="BA412" s="132">
        <f t="shared" si="155"/>
        <v>12121</v>
      </c>
      <c r="BC412" s="7" t="s">
        <v>532</v>
      </c>
    </row>
    <row r="413" spans="1:55" hidden="1" outlineLevel="1" x14ac:dyDescent="0.2">
      <c r="A413" t="s">
        <v>2183</v>
      </c>
      <c r="B413" t="s">
        <v>308</v>
      </c>
      <c r="C413" s="1">
        <f t="shared" si="157"/>
        <v>7997</v>
      </c>
      <c r="D413" s="7">
        <f>RANK(N413,(N413:P413,Q413:AJ413))</f>
        <v>1</v>
      </c>
      <c r="E413" s="7">
        <f>RANK(O413,(N413:P413,Q413:AJ413))</f>
        <v>2</v>
      </c>
      <c r="F413" s="7">
        <f>IF(P413&gt;0,RANK(P413,(N413:P413,Q413:AJ413)),0)</f>
        <v>3</v>
      </c>
      <c r="G413" s="1">
        <f t="shared" si="158"/>
        <v>395</v>
      </c>
      <c r="H413" s="2">
        <f t="shared" si="156"/>
        <v>4.9393522570964112E-2</v>
      </c>
      <c r="I413" s="2"/>
      <c r="J413" s="2">
        <f t="shared" si="159"/>
        <v>0.44804301613104913</v>
      </c>
      <c r="K413" s="2">
        <f t="shared" si="160"/>
        <v>0.39864949356008506</v>
      </c>
      <c r="L413" s="2">
        <f t="shared" si="161"/>
        <v>0.14255345754657997</v>
      </c>
      <c r="M413" s="2">
        <f t="shared" si="162"/>
        <v>1.0754032762285842E-2</v>
      </c>
      <c r="N413" s="1">
        <v>3583</v>
      </c>
      <c r="O413" s="1">
        <v>3188</v>
      </c>
      <c r="P413" s="1">
        <v>1140</v>
      </c>
      <c r="R413" s="1">
        <v>86</v>
      </c>
      <c r="Y413" s="1">
        <v>0</v>
      </c>
      <c r="AB413" s="1">
        <v>0</v>
      </c>
      <c r="AL413" s="7">
        <f>IF(Q413&gt;0,RANK(Q413,(N413:P413,Q413:AJ413)),0)</f>
        <v>0</v>
      </c>
      <c r="AM413" s="7">
        <f>IF(R413&gt;0,RANK(R413,(N413:P413,Q413:AJ413)),0)</f>
        <v>4</v>
      </c>
      <c r="AN413" s="7">
        <f>IF(S413&gt;0,RANK(S413,(N413:P413,Q413:AJ413)),0)</f>
        <v>0</v>
      </c>
      <c r="AO413" s="7">
        <f>IF(T413&gt;0,RANK(T413,(N413:P413,Q413:AJ413)),0)</f>
        <v>0</v>
      </c>
      <c r="AP413" s="2">
        <f t="shared" si="163"/>
        <v>0</v>
      </c>
      <c r="AQ413" s="2">
        <f t="shared" si="164"/>
        <v>1.0754032762285858E-2</v>
      </c>
      <c r="AR413" s="2">
        <f t="shared" si="165"/>
        <v>0</v>
      </c>
      <c r="AS413" s="2">
        <f t="shared" si="166"/>
        <v>0</v>
      </c>
      <c r="AU413" t="s">
        <v>2183</v>
      </c>
      <c r="AV413" t="s">
        <v>308</v>
      </c>
      <c r="AW413">
        <v>2</v>
      </c>
      <c r="AY413" s="130">
        <v>12</v>
      </c>
      <c r="AZ413" s="131">
        <v>123</v>
      </c>
      <c r="BA413" s="132">
        <f t="shared" si="155"/>
        <v>12123</v>
      </c>
      <c r="BC413" s="7" t="s">
        <v>532</v>
      </c>
    </row>
    <row r="414" spans="1:55" hidden="1" outlineLevel="1" x14ac:dyDescent="0.2">
      <c r="A414" t="s">
        <v>2184</v>
      </c>
      <c r="B414" t="s">
        <v>308</v>
      </c>
      <c r="C414" s="1">
        <f t="shared" si="157"/>
        <v>3462</v>
      </c>
      <c r="D414" s="7">
        <f>RANK(N414,(N414:P414,Q414:AJ414))</f>
        <v>2</v>
      </c>
      <c r="E414" s="7">
        <f>RANK(O414,(N414:P414,Q414:AJ414))</f>
        <v>1</v>
      </c>
      <c r="F414" s="7">
        <f>IF(P414&gt;0,RANK(P414,(N414:P414,Q414:AJ414)),0)</f>
        <v>3</v>
      </c>
      <c r="G414" s="1">
        <f t="shared" si="158"/>
        <v>248</v>
      </c>
      <c r="H414" s="2">
        <f t="shared" si="156"/>
        <v>7.163489312536106E-2</v>
      </c>
      <c r="I414" s="2"/>
      <c r="J414" s="2">
        <f t="shared" si="159"/>
        <v>0.40092432120161758</v>
      </c>
      <c r="K414" s="2">
        <f t="shared" si="160"/>
        <v>0.47255921432697862</v>
      </c>
      <c r="L414" s="2">
        <f t="shared" si="161"/>
        <v>0.12276140958983246</v>
      </c>
      <c r="M414" s="2">
        <f t="shared" si="162"/>
        <v>3.7550548815713375E-3</v>
      </c>
      <c r="N414" s="1">
        <v>1388</v>
      </c>
      <c r="O414" s="1">
        <v>1636</v>
      </c>
      <c r="P414" s="1">
        <v>425</v>
      </c>
      <c r="Q414" s="1">
        <v>1</v>
      </c>
      <c r="R414" s="1">
        <v>12</v>
      </c>
      <c r="Y414" s="1">
        <v>0</v>
      </c>
      <c r="AB414" s="1">
        <v>0</v>
      </c>
      <c r="AL414" s="7">
        <f>IF(Q414&gt;0,RANK(Q414,(N414:P414,Q414:AJ414)),0)</f>
        <v>5</v>
      </c>
      <c r="AM414" s="7">
        <f>IF(R414&gt;0,RANK(R414,(N414:P414,Q414:AJ414)),0)</f>
        <v>4</v>
      </c>
      <c r="AN414" s="7">
        <f>IF(S414&gt;0,RANK(S414,(N414:P414,Q414:AJ414)),0)</f>
        <v>0</v>
      </c>
      <c r="AO414" s="7">
        <f>IF(T414&gt;0,RANK(T414,(N414:P414,Q414:AJ414)),0)</f>
        <v>0</v>
      </c>
      <c r="AP414" s="2">
        <f t="shared" si="163"/>
        <v>2.8885037550548814E-4</v>
      </c>
      <c r="AQ414" s="2">
        <f t="shared" si="164"/>
        <v>3.4662045060658577E-3</v>
      </c>
      <c r="AR414" s="2">
        <f t="shared" si="165"/>
        <v>0</v>
      </c>
      <c r="AS414" s="2">
        <f t="shared" si="166"/>
        <v>0</v>
      </c>
      <c r="AU414" t="s">
        <v>2184</v>
      </c>
      <c r="AV414" t="s">
        <v>308</v>
      </c>
      <c r="AW414">
        <v>6</v>
      </c>
      <c r="AY414" s="130">
        <v>12</v>
      </c>
      <c r="AZ414" s="131">
        <v>125</v>
      </c>
      <c r="BA414" s="132">
        <f t="shared" si="155"/>
        <v>12125</v>
      </c>
      <c r="BC414" s="7" t="s">
        <v>532</v>
      </c>
    </row>
    <row r="415" spans="1:55" hidden="1" outlineLevel="1" x14ac:dyDescent="0.2">
      <c r="A415" t="s">
        <v>2478</v>
      </c>
      <c r="B415" t="s">
        <v>308</v>
      </c>
      <c r="C415" s="1">
        <f t="shared" si="157"/>
        <v>160158</v>
      </c>
      <c r="D415" s="7">
        <f>RANK(N415,(N415:P415,Q415:AJ415))</f>
        <v>1</v>
      </c>
      <c r="E415" s="7">
        <f>RANK(O415,(N415:P415,Q415:AJ415))</f>
        <v>2</v>
      </c>
      <c r="F415" s="7">
        <f>IF(P415&gt;0,RANK(P415,(N415:P415,Q415:AJ415)),0)</f>
        <v>3</v>
      </c>
      <c r="G415" s="1">
        <f t="shared" si="158"/>
        <v>15828</v>
      </c>
      <c r="H415" s="2">
        <f t="shared" si="156"/>
        <v>9.8827407934664518E-2</v>
      </c>
      <c r="I415" s="2"/>
      <c r="J415" s="2">
        <f t="shared" si="159"/>
        <v>0.49275715231209183</v>
      </c>
      <c r="K415" s="2">
        <f t="shared" si="160"/>
        <v>0.39392974437742728</v>
      </c>
      <c r="L415" s="2">
        <f t="shared" si="161"/>
        <v>0.10814320858152575</v>
      </c>
      <c r="M415" s="2">
        <f t="shared" si="162"/>
        <v>5.1698947289551406E-3</v>
      </c>
      <c r="N415" s="1">
        <v>78919</v>
      </c>
      <c r="O415" s="1">
        <v>63091</v>
      </c>
      <c r="P415" s="1">
        <v>17320</v>
      </c>
      <c r="Q415" s="1">
        <v>164</v>
      </c>
      <c r="R415" s="1">
        <v>640</v>
      </c>
      <c r="T415" s="1">
        <v>23</v>
      </c>
      <c r="Y415" s="1">
        <v>1</v>
      </c>
      <c r="AB415" s="1">
        <v>0</v>
      </c>
      <c r="AL415" s="7">
        <f>IF(Q415&gt;0,RANK(Q415,(N415:P415,Q415:AJ415)),0)</f>
        <v>5</v>
      </c>
      <c r="AM415" s="7">
        <f>IF(R415&gt;0,RANK(R415,(N415:P415,Q415:AJ415)),0)</f>
        <v>4</v>
      </c>
      <c r="AN415" s="7">
        <f>IF(S415&gt;0,RANK(S415,(N415:P415,Q415:AJ415)),0)</f>
        <v>0</v>
      </c>
      <c r="AO415" s="7">
        <f>IF(T415&gt;0,RANK(T415,(N415:P415,Q415:AJ415)),0)</f>
        <v>6</v>
      </c>
      <c r="AP415" s="2">
        <f t="shared" si="163"/>
        <v>1.023988811049089E-3</v>
      </c>
      <c r="AQ415" s="2">
        <f t="shared" si="164"/>
        <v>3.9960538967769325E-3</v>
      </c>
      <c r="AR415" s="2">
        <f t="shared" si="165"/>
        <v>0</v>
      </c>
      <c r="AS415" s="2">
        <f t="shared" si="166"/>
        <v>1.4360818691542103E-4</v>
      </c>
      <c r="AU415" t="s">
        <v>2478</v>
      </c>
      <c r="AV415" t="s">
        <v>308</v>
      </c>
      <c r="AY415" s="130">
        <v>12</v>
      </c>
      <c r="AZ415" s="131">
        <v>127</v>
      </c>
      <c r="BA415" s="132">
        <f t="shared" si="155"/>
        <v>12127</v>
      </c>
      <c r="BC415" s="7" t="s">
        <v>532</v>
      </c>
    </row>
    <row r="416" spans="1:55" hidden="1" outlineLevel="1" x14ac:dyDescent="0.2">
      <c r="A416" t="s">
        <v>2938</v>
      </c>
      <c r="B416" t="s">
        <v>308</v>
      </c>
      <c r="C416" s="1">
        <f t="shared" si="157"/>
        <v>7169</v>
      </c>
      <c r="D416" s="7">
        <f>RANK(N416,(N416:P416,Q416:AJ416))</f>
        <v>1</v>
      </c>
      <c r="E416" s="7">
        <f>RANK(O416,(N416:P416,Q416:AJ416))</f>
        <v>2</v>
      </c>
      <c r="F416" s="7">
        <f>IF(P416&gt;0,RANK(P416,(N416:P416,Q416:AJ416)),0)</f>
        <v>3</v>
      </c>
      <c r="G416" s="1">
        <f t="shared" si="158"/>
        <v>123</v>
      </c>
      <c r="H416" s="2">
        <f t="shared" si="156"/>
        <v>1.7157204631050357E-2</v>
      </c>
      <c r="I416" s="2"/>
      <c r="J416" s="2">
        <f t="shared" si="159"/>
        <v>0.42627981587390151</v>
      </c>
      <c r="K416" s="2">
        <f t="shared" si="160"/>
        <v>0.40912261124285115</v>
      </c>
      <c r="L416" s="2">
        <f t="shared" si="161"/>
        <v>0.1521830101827312</v>
      </c>
      <c r="M416" s="2">
        <f>IF(C416=0,"-",(1-J416-K416-L416))</f>
        <v>1.2414562700516135E-2</v>
      </c>
      <c r="N416" s="1">
        <v>3056</v>
      </c>
      <c r="O416" s="1">
        <v>2933</v>
      </c>
      <c r="P416" s="1">
        <v>1091</v>
      </c>
      <c r="Q416" s="1">
        <v>15</v>
      </c>
      <c r="R416" s="1">
        <v>45</v>
      </c>
      <c r="T416" s="1">
        <v>29</v>
      </c>
      <c r="Y416" s="1">
        <v>0</v>
      </c>
      <c r="AB416" s="1">
        <v>0</v>
      </c>
      <c r="AL416" s="7">
        <f>IF(Q416&gt;0,RANK(Q416,(N416:P416,Q416:AJ416)),0)</f>
        <v>6</v>
      </c>
      <c r="AM416" s="7">
        <f>IF(R416&gt;0,RANK(R416,(N416:P416,Q416:AJ416)),0)</f>
        <v>4</v>
      </c>
      <c r="AN416" s="7">
        <f>IF(S416&gt;0,RANK(S416,(N416:P416,Q416:AJ416)),0)</f>
        <v>0</v>
      </c>
      <c r="AO416" s="7">
        <f>IF(T416&gt;0,RANK(T416,(N416:P416,Q416:AJ416)),0)</f>
        <v>5</v>
      </c>
      <c r="AP416" s="2">
        <f t="shared" si="163"/>
        <v>2.0923420281768728E-3</v>
      </c>
      <c r="AQ416" s="2">
        <f t="shared" si="164"/>
        <v>6.2770260845306175E-3</v>
      </c>
      <c r="AR416" s="2">
        <f t="shared" si="165"/>
        <v>0</v>
      </c>
      <c r="AS416" s="2">
        <f t="shared" si="166"/>
        <v>4.0451945878086206E-3</v>
      </c>
      <c r="AU416" t="s">
        <v>2938</v>
      </c>
      <c r="AV416" t="s">
        <v>308</v>
      </c>
      <c r="AW416">
        <v>2</v>
      </c>
      <c r="AY416" s="130">
        <v>12</v>
      </c>
      <c r="AZ416" s="131">
        <v>129</v>
      </c>
      <c r="BA416" s="132">
        <f>AY416*1000+AZ416</f>
        <v>12129</v>
      </c>
      <c r="BC416" s="7" t="s">
        <v>532</v>
      </c>
    </row>
    <row r="417" spans="1:55" hidden="1" outlineLevel="1" x14ac:dyDescent="0.2">
      <c r="A417" t="s">
        <v>2939</v>
      </c>
      <c r="B417" t="s">
        <v>308</v>
      </c>
      <c r="C417" s="1">
        <f t="shared" si="157"/>
        <v>15518</v>
      </c>
      <c r="D417" s="7">
        <f>RANK(N417,(N417:P417,Q417:AJ417))</f>
        <v>2</v>
      </c>
      <c r="E417" s="7">
        <f>RANK(O417,(N417:P417,Q417:AJ417))</f>
        <v>1</v>
      </c>
      <c r="F417" s="7">
        <f>IF(P417&gt;0,RANK(P417,(N417:P417,Q417:AJ417)),0)</f>
        <v>3</v>
      </c>
      <c r="G417" s="1">
        <f t="shared" si="158"/>
        <v>2367</v>
      </c>
      <c r="H417" s="2">
        <f t="shared" si="156"/>
        <v>0.15253254285346049</v>
      </c>
      <c r="I417" s="2"/>
      <c r="J417" s="2">
        <f t="shared" si="159"/>
        <v>0.34424539244748037</v>
      </c>
      <c r="K417" s="2">
        <f t="shared" si="160"/>
        <v>0.49677793530094083</v>
      </c>
      <c r="L417" s="2">
        <f t="shared" si="161"/>
        <v>0.15092151050393091</v>
      </c>
      <c r="M417" s="2">
        <f>IF(C417=0,"-",(1-J417-K417-L417))</f>
        <v>8.0551617476478377E-3</v>
      </c>
      <c r="N417" s="1">
        <v>5342</v>
      </c>
      <c r="O417" s="1">
        <v>7709</v>
      </c>
      <c r="P417" s="1">
        <v>2342</v>
      </c>
      <c r="Q417" s="1">
        <v>8</v>
      </c>
      <c r="R417" s="1">
        <v>113</v>
      </c>
      <c r="T417" s="1">
        <v>4</v>
      </c>
      <c r="Y417" s="1">
        <v>0</v>
      </c>
      <c r="AB417" s="1">
        <v>0</v>
      </c>
      <c r="AL417" s="7">
        <f>IF(Q417&gt;0,RANK(Q417,(N417:P417,Q417:AJ417)),0)</f>
        <v>5</v>
      </c>
      <c r="AM417" s="7">
        <f>IF(R417&gt;0,RANK(R417,(N417:P417,Q417:AJ417)),0)</f>
        <v>4</v>
      </c>
      <c r="AN417" s="7">
        <f>IF(S417&gt;0,RANK(S417,(N417:P417,Q417:AJ417)),0)</f>
        <v>0</v>
      </c>
      <c r="AO417" s="7">
        <f>IF(T417&gt;0,RANK(T417,(N417:P417,Q417:AJ417)),0)</f>
        <v>6</v>
      </c>
      <c r="AP417" s="2">
        <f t="shared" si="163"/>
        <v>5.1553035184946519E-4</v>
      </c>
      <c r="AQ417" s="2">
        <f t="shared" si="164"/>
        <v>7.2818662198736953E-3</v>
      </c>
      <c r="AR417" s="2">
        <f t="shared" si="165"/>
        <v>0</v>
      </c>
      <c r="AS417" s="2">
        <f t="shared" si="166"/>
        <v>2.577651759247326E-4</v>
      </c>
      <c r="AU417" t="s">
        <v>2939</v>
      </c>
      <c r="AV417" t="s">
        <v>308</v>
      </c>
      <c r="AW417">
        <v>1</v>
      </c>
      <c r="AY417" s="130">
        <v>12</v>
      </c>
      <c r="AZ417" s="131">
        <v>131</v>
      </c>
      <c r="BA417" s="132">
        <f>AY417*1000+AZ417</f>
        <v>12131</v>
      </c>
      <c r="BC417" s="7" t="s">
        <v>532</v>
      </c>
    </row>
    <row r="418" spans="1:55" hidden="1" outlineLevel="1" x14ac:dyDescent="0.2">
      <c r="A418" t="s">
        <v>3298</v>
      </c>
      <c r="B418" t="s">
        <v>308</v>
      </c>
      <c r="C418" s="1">
        <f t="shared" si="157"/>
        <v>7861</v>
      </c>
      <c r="D418" s="7">
        <f>RANK(N418,(N418:P418,Q418:AJ418))</f>
        <v>2</v>
      </c>
      <c r="E418" s="7">
        <f>RANK(O418,(N418:P418,Q418:AJ418))</f>
        <v>1</v>
      </c>
      <c r="F418" s="7">
        <f>IF(P418&gt;0,RANK(P418,(N418:P418,Q418:AJ418)),0)</f>
        <v>3</v>
      </c>
      <c r="G418" s="1">
        <f t="shared" si="158"/>
        <v>532</v>
      </c>
      <c r="H418" s="2">
        <f t="shared" si="156"/>
        <v>6.7675868210151383E-2</v>
      </c>
      <c r="I418" s="2"/>
      <c r="J418" s="2">
        <f t="shared" si="159"/>
        <v>0.38061315354280628</v>
      </c>
      <c r="K418" s="2">
        <f t="shared" si="160"/>
        <v>0.44828902175295765</v>
      </c>
      <c r="L418" s="2">
        <f t="shared" si="161"/>
        <v>0.16371962854598651</v>
      </c>
      <c r="M418" s="2">
        <f>IF(C418=0,"-",(1-J418-K418-L418))</f>
        <v>7.3781961582495004E-3</v>
      </c>
      <c r="N418" s="1">
        <v>2992</v>
      </c>
      <c r="O418" s="1">
        <v>3524</v>
      </c>
      <c r="P418" s="1">
        <v>1287</v>
      </c>
      <c r="Q418" s="1">
        <v>1</v>
      </c>
      <c r="R418" s="1">
        <v>57</v>
      </c>
      <c r="Y418" s="1">
        <v>0</v>
      </c>
      <c r="AB418" s="1">
        <v>0</v>
      </c>
      <c r="AL418" s="7">
        <f>IF(Q418&gt;0,RANK(Q418,(N418:P418,Q418:AJ418)),0)</f>
        <v>5</v>
      </c>
      <c r="AM418" s="7">
        <f>IF(R418&gt;0,RANK(R418,(N418:P418,Q418:AJ418)),0)</f>
        <v>4</v>
      </c>
      <c r="AN418" s="7">
        <f>IF(S418&gt;0,RANK(S418,(N418:P418,Q418:AJ418)),0)</f>
        <v>0</v>
      </c>
      <c r="AO418" s="7">
        <f>IF(T418&gt;0,RANK(T418,(N418:P418,Q418:AJ418)),0)</f>
        <v>0</v>
      </c>
      <c r="AP418" s="2">
        <f t="shared" si="163"/>
        <v>1.2721027859051011E-4</v>
      </c>
      <c r="AQ418" s="2">
        <f t="shared" si="164"/>
        <v>7.2509858796590762E-3</v>
      </c>
      <c r="AR418" s="2">
        <f t="shared" si="165"/>
        <v>0</v>
      </c>
      <c r="AS418" s="2">
        <f t="shared" si="166"/>
        <v>0</v>
      </c>
      <c r="AU418" t="s">
        <v>3298</v>
      </c>
      <c r="AV418" t="s">
        <v>308</v>
      </c>
      <c r="AW418">
        <v>2</v>
      </c>
      <c r="AY418" s="130">
        <v>12</v>
      </c>
      <c r="AZ418" s="131">
        <v>133</v>
      </c>
      <c r="BA418" s="132">
        <f>AY418*1000+AZ418</f>
        <v>12133</v>
      </c>
      <c r="BC418" s="7" t="s">
        <v>532</v>
      </c>
    </row>
    <row r="419" spans="1:55" collapsed="1" x14ac:dyDescent="0.2">
      <c r="A419" t="s">
        <v>288</v>
      </c>
      <c r="B419" t="s">
        <v>3301</v>
      </c>
      <c r="C419" s="1">
        <f t="shared" si="157"/>
        <v>5303794</v>
      </c>
      <c r="D419" s="7">
        <f>RANK(N419,(N419:P419,Q419:AJ419))</f>
        <v>1</v>
      </c>
      <c r="E419" s="7">
        <f>RANK(O419,(N419:P419,Q419:AJ419))</f>
        <v>2</v>
      </c>
      <c r="F419" s="7">
        <f>IF(P419&gt;0,RANK(P419,(N419:P419,Q419:AJ419)),0)</f>
        <v>3</v>
      </c>
      <c r="G419" s="1">
        <f t="shared" si="158"/>
        <v>302334</v>
      </c>
      <c r="H419" s="2">
        <f t="shared" si="156"/>
        <v>5.7003345152545515E-2</v>
      </c>
      <c r="I419" s="2"/>
      <c r="J419" s="2">
        <f t="shared" si="159"/>
        <v>0.48019776032025374</v>
      </c>
      <c r="K419" s="2">
        <f t="shared" si="160"/>
        <v>0.42319441516770823</v>
      </c>
      <c r="L419" s="2">
        <f t="shared" si="161"/>
        <v>9.1230918847903977E-2</v>
      </c>
      <c r="M419" s="2">
        <f>IF(C419=0,"-",(1-J419-K419-L419))</f>
        <v>5.3769056641340546E-3</v>
      </c>
      <c r="N419" s="1">
        <f>SUM(N352:N418)</f>
        <v>2546870</v>
      </c>
      <c r="O419" s="1">
        <f t="shared" ref="O419:Y419" si="167">SUM(O352:O418)</f>
        <v>2244536</v>
      </c>
      <c r="P419" s="1">
        <f t="shared" si="167"/>
        <v>483870</v>
      </c>
      <c r="Q419" s="1">
        <f t="shared" si="167"/>
        <v>4101</v>
      </c>
      <c r="R419" s="1">
        <f t="shared" si="167"/>
        <v>23965</v>
      </c>
      <c r="T419" s="1">
        <f t="shared" si="167"/>
        <v>418</v>
      </c>
      <c r="Y419" s="1">
        <f t="shared" si="167"/>
        <v>13</v>
      </c>
      <c r="AB419" s="1">
        <f>SUM(AB352:AB418)</f>
        <v>21</v>
      </c>
      <c r="AL419" s="7">
        <f>IF(Q419&gt;0,RANK(Q419,(N419:P419,Q419:AJ419)),0)</f>
        <v>5</v>
      </c>
      <c r="AM419" s="7">
        <f>IF(R419&gt;0,RANK(R419,(N419:P419,Q419:AJ419)),0)</f>
        <v>4</v>
      </c>
      <c r="AN419" s="7">
        <f>IF(S419&gt;0,RANK(S419,(N419:P419,Q419:AJ419)),0)</f>
        <v>0</v>
      </c>
      <c r="AO419" s="7">
        <f>IF(T419&gt;0,RANK(T419,(N419:P419,Q419:AJ419)),0)</f>
        <v>6</v>
      </c>
      <c r="AP419" s="2">
        <f t="shared" si="163"/>
        <v>7.7322007604367746E-4</v>
      </c>
      <c r="AQ419" s="2">
        <f t="shared" si="164"/>
        <v>4.5184635753198563E-3</v>
      </c>
      <c r="AR419" s="2">
        <f t="shared" si="165"/>
        <v>0</v>
      </c>
      <c r="AS419" s="2">
        <f t="shared" si="166"/>
        <v>7.8811507385090744E-5</v>
      </c>
      <c r="AU419" t="s">
        <v>288</v>
      </c>
      <c r="AV419" t="s">
        <v>3301</v>
      </c>
      <c r="AY419" s="130">
        <v>12</v>
      </c>
      <c r="AZ419" s="131"/>
      <c r="BA419" s="130">
        <v>12</v>
      </c>
      <c r="BC419" s="7" t="s">
        <v>433</v>
      </c>
    </row>
    <row r="420" spans="1:55" x14ac:dyDescent="0.2">
      <c r="C420" s="1"/>
      <c r="E420" s="7"/>
      <c r="F420" s="7"/>
      <c r="I420" s="2"/>
      <c r="AL420" s="7"/>
      <c r="AM420" s="7"/>
      <c r="AN420" s="7"/>
      <c r="AO420" s="7"/>
      <c r="AY420" s="130"/>
      <c r="AZ420" s="131"/>
      <c r="BA420" s="132"/>
    </row>
    <row r="421" spans="1:55" hidden="1" outlineLevel="1" x14ac:dyDescent="0.2">
      <c r="A421" t="s">
        <v>3162</v>
      </c>
      <c r="B421" t="s">
        <v>3161</v>
      </c>
      <c r="C421" s="1">
        <f t="shared" ref="C421:C452" si="168">SUM(N421:AJ421)</f>
        <v>5099</v>
      </c>
      <c r="D421" s="7">
        <f>RANK(N421,(N421:P421,Q421:AJ421))</f>
        <v>2</v>
      </c>
      <c r="E421" s="7">
        <f>RANK(O421,(N421:P421,Q421:AJ421))</f>
        <v>1</v>
      </c>
      <c r="F421" s="7">
        <f>IF(P421&gt;0,RANK(P421,(N421:P421,Q421:AJ421)),0)</f>
        <v>3</v>
      </c>
      <c r="G421" s="1">
        <f t="shared" ref="G421:G452" si="169">MAX(N421:P421)-LARGE(N421:P421,2)</f>
        <v>502</v>
      </c>
      <c r="H421" s="2">
        <f t="shared" si="156"/>
        <v>9.8450676603255544E-2</v>
      </c>
      <c r="I421" s="2"/>
      <c r="J421" s="2">
        <f t="shared" ref="J421:J452" si="170">IF($C421=0,"-",N421/$C421)</f>
        <v>0.40596195332418122</v>
      </c>
      <c r="K421" s="2">
        <f t="shared" ref="K421:K452" si="171">IF($C421=0,"-",O421/$C421)</f>
        <v>0.50441262992743674</v>
      </c>
      <c r="L421" s="2">
        <f t="shared" ref="L421:L452" si="172">IF($C421=0,"-",P421/$C421)</f>
        <v>8.7468131006079627E-2</v>
      </c>
      <c r="M421" s="2">
        <f t="shared" ref="M421:M452" si="173">IF(C421=0,"-",(1-J421-K421-L421))</f>
        <v>2.1572857423024644E-3</v>
      </c>
      <c r="N421" s="1">
        <v>2070</v>
      </c>
      <c r="O421" s="1">
        <v>2572</v>
      </c>
      <c r="P421" s="1">
        <v>446</v>
      </c>
      <c r="R421" s="1">
        <v>11</v>
      </c>
      <c r="AL421" s="7">
        <f>IF(Q421&gt;0,RANK(Q421,(N421:P421,Q421:AJ421)),0)</f>
        <v>0</v>
      </c>
      <c r="AM421" s="7">
        <f>IF(R421&gt;0,RANK(R421,(N421:P421,Q421:AJ421)),0)</f>
        <v>4</v>
      </c>
      <c r="AN421" s="7">
        <f>IF(S421&gt;0,RANK(S421,(N421:P421,Q421:AJ421)),0)</f>
        <v>0</v>
      </c>
      <c r="AO421" s="7">
        <f>IF(T421&gt;0,RANK(T421,(N421:P421,Q421:AJ421)),0)</f>
        <v>0</v>
      </c>
      <c r="AP421" s="2">
        <f t="shared" ref="AP421:AP452" si="174">IF($C421=0,"-",Q421/$C421)</f>
        <v>0</v>
      </c>
      <c r="AQ421" s="2">
        <f t="shared" ref="AQ421:AQ452" si="175">IF($C421=0,"-",R421/$C421)</f>
        <v>2.1572857423024124E-3</v>
      </c>
      <c r="AR421" s="2">
        <f t="shared" ref="AR421:AR452" si="176">IF($C421=0,"-",S421/$C421)</f>
        <v>0</v>
      </c>
      <c r="AS421" s="2">
        <f t="shared" ref="AS421:AS452" si="177">IF($C421=0,"-",T421/$C421)</f>
        <v>0</v>
      </c>
      <c r="AU421" t="s">
        <v>3162</v>
      </c>
      <c r="AV421" t="s">
        <v>3161</v>
      </c>
      <c r="AW421">
        <v>8</v>
      </c>
      <c r="AY421" s="130">
        <v>13</v>
      </c>
      <c r="AZ421" s="131">
        <v>1</v>
      </c>
      <c r="BA421" s="132">
        <f t="shared" ref="BA421:BA484" si="178">AY421*1000+AZ421</f>
        <v>13001</v>
      </c>
      <c r="BC421" s="7" t="s">
        <v>532</v>
      </c>
    </row>
    <row r="422" spans="1:55" hidden="1" outlineLevel="1" x14ac:dyDescent="0.2">
      <c r="A422" t="s">
        <v>2021</v>
      </c>
      <c r="B422" t="s">
        <v>3161</v>
      </c>
      <c r="C422" s="1">
        <f t="shared" si="168"/>
        <v>1826</v>
      </c>
      <c r="D422" s="7">
        <f>RANK(N422,(N422:P422,Q422:AJ422))</f>
        <v>1</v>
      </c>
      <c r="E422" s="7">
        <f>RANK(O422,(N422:P422,Q422:AJ422))</f>
        <v>2</v>
      </c>
      <c r="F422" s="7">
        <f>IF(P422&gt;0,RANK(P422,(N422:P422,Q422:AJ422)),0)</f>
        <v>3</v>
      </c>
      <c r="G422" s="1">
        <f t="shared" si="169"/>
        <v>39</v>
      </c>
      <c r="H422" s="2">
        <f t="shared" si="156"/>
        <v>2.135815991237678E-2</v>
      </c>
      <c r="I422" s="2"/>
      <c r="J422" s="2">
        <f t="shared" si="170"/>
        <v>0.45071193866374587</v>
      </c>
      <c r="K422" s="2">
        <f t="shared" si="171"/>
        <v>0.4293537787513691</v>
      </c>
      <c r="L422" s="2">
        <f t="shared" si="172"/>
        <v>0.11774370208105148</v>
      </c>
      <c r="M422" s="2">
        <f t="shared" si="173"/>
        <v>2.1905805038335002E-3</v>
      </c>
      <c r="N422" s="1">
        <v>823</v>
      </c>
      <c r="O422" s="1">
        <v>784</v>
      </c>
      <c r="P422" s="1">
        <v>215</v>
      </c>
      <c r="R422" s="1">
        <v>4</v>
      </c>
      <c r="AL422" s="7">
        <f>IF(Q422&gt;0,RANK(Q422,(N422:P422,Q422:AJ422)),0)</f>
        <v>0</v>
      </c>
      <c r="AM422" s="7">
        <f>IF(R422&gt;0,RANK(R422,(N422:P422,Q422:AJ422)),0)</f>
        <v>4</v>
      </c>
      <c r="AN422" s="7">
        <f>IF(S422&gt;0,RANK(S422,(N422:P422,Q422:AJ422)),0)</f>
        <v>0</v>
      </c>
      <c r="AO422" s="7">
        <f>IF(T422&gt;0,RANK(T422,(N422:P422,Q422:AJ422)),0)</f>
        <v>0</v>
      </c>
      <c r="AP422" s="2">
        <f t="shared" si="174"/>
        <v>0</v>
      </c>
      <c r="AQ422" s="2">
        <f t="shared" si="175"/>
        <v>2.1905805038335158E-3</v>
      </c>
      <c r="AR422" s="2">
        <f t="shared" si="176"/>
        <v>0</v>
      </c>
      <c r="AS422" s="2">
        <f t="shared" si="177"/>
        <v>0</v>
      </c>
      <c r="AU422" t="s">
        <v>2021</v>
      </c>
      <c r="AV422" t="s">
        <v>3161</v>
      </c>
      <c r="AW422">
        <v>8</v>
      </c>
      <c r="AY422" s="130">
        <v>13</v>
      </c>
      <c r="AZ422" s="131">
        <v>3</v>
      </c>
      <c r="BA422" s="132">
        <f t="shared" si="178"/>
        <v>13003</v>
      </c>
      <c r="BC422" s="7" t="s">
        <v>532</v>
      </c>
    </row>
    <row r="423" spans="1:55" hidden="1" outlineLevel="1" x14ac:dyDescent="0.2">
      <c r="A423" t="s">
        <v>1676</v>
      </c>
      <c r="B423" t="s">
        <v>3161</v>
      </c>
      <c r="C423" s="1">
        <f t="shared" si="168"/>
        <v>3357</v>
      </c>
      <c r="D423" s="7">
        <f>RANK(N423,(N423:P423,Q423:AJ423))</f>
        <v>2</v>
      </c>
      <c r="E423" s="7">
        <f>RANK(O423,(N423:P423,Q423:AJ423))</f>
        <v>1</v>
      </c>
      <c r="F423" s="7">
        <f>IF(P423&gt;0,RANK(P423,(N423:P423,Q423:AJ423)),0)</f>
        <v>3</v>
      </c>
      <c r="G423" s="1">
        <f t="shared" si="169"/>
        <v>220</v>
      </c>
      <c r="H423" s="2">
        <f t="shared" si="156"/>
        <v>6.5534703604408703E-2</v>
      </c>
      <c r="I423" s="2"/>
      <c r="J423" s="2">
        <f t="shared" si="170"/>
        <v>0.40512362228179921</v>
      </c>
      <c r="K423" s="2">
        <f t="shared" si="171"/>
        <v>0.47065832588620793</v>
      </c>
      <c r="L423" s="2">
        <f t="shared" si="172"/>
        <v>0.11974977658623771</v>
      </c>
      <c r="M423" s="2">
        <f t="shared" si="173"/>
        <v>4.4682752457551461E-3</v>
      </c>
      <c r="N423" s="1">
        <v>1360</v>
      </c>
      <c r="O423" s="1">
        <v>1580</v>
      </c>
      <c r="P423" s="1">
        <v>402</v>
      </c>
      <c r="R423" s="1">
        <v>15</v>
      </c>
      <c r="AL423" s="7">
        <f>IF(Q423&gt;0,RANK(Q423,(N423:P423,Q423:AJ423)),0)</f>
        <v>0</v>
      </c>
      <c r="AM423" s="7">
        <f>IF(R423&gt;0,RANK(R423,(N423:P423,Q423:AJ423)),0)</f>
        <v>4</v>
      </c>
      <c r="AN423" s="7">
        <f>IF(S423&gt;0,RANK(S423,(N423:P423,Q423:AJ423)),0)</f>
        <v>0</v>
      </c>
      <c r="AO423" s="7">
        <f>IF(T423&gt;0,RANK(T423,(N423:P423,Q423:AJ423)),0)</f>
        <v>0</v>
      </c>
      <c r="AP423" s="2">
        <f t="shared" si="174"/>
        <v>0</v>
      </c>
      <c r="AQ423" s="2">
        <f t="shared" si="175"/>
        <v>4.4682752457551383E-3</v>
      </c>
      <c r="AR423" s="2">
        <f t="shared" si="176"/>
        <v>0</v>
      </c>
      <c r="AS423" s="2">
        <f t="shared" si="177"/>
        <v>0</v>
      </c>
      <c r="AU423" t="s">
        <v>1676</v>
      </c>
      <c r="AV423" t="s">
        <v>3161</v>
      </c>
      <c r="AW423">
        <v>8</v>
      </c>
      <c r="AY423" s="130">
        <v>13</v>
      </c>
      <c r="AZ423" s="131">
        <v>5</v>
      </c>
      <c r="BA423" s="132">
        <f t="shared" si="178"/>
        <v>13005</v>
      </c>
      <c r="BC423" s="7" t="s">
        <v>532</v>
      </c>
    </row>
    <row r="424" spans="1:55" hidden="1" outlineLevel="1" x14ac:dyDescent="0.2">
      <c r="A424" t="s">
        <v>571</v>
      </c>
      <c r="B424" t="s">
        <v>3161</v>
      </c>
      <c r="C424" s="1">
        <f t="shared" si="168"/>
        <v>1475</v>
      </c>
      <c r="D424" s="7">
        <f>RANK(N424,(N424:P424,Q424:AJ424))</f>
        <v>1</v>
      </c>
      <c r="E424" s="7">
        <f>RANK(O424,(N424:P424,Q424:AJ424))</f>
        <v>2</v>
      </c>
      <c r="F424" s="7">
        <f>IF(P424&gt;0,RANK(P424,(N424:P424,Q424:AJ424)),0)</f>
        <v>3</v>
      </c>
      <c r="G424" s="1">
        <f t="shared" si="169"/>
        <v>547</v>
      </c>
      <c r="H424" s="2">
        <f t="shared" si="156"/>
        <v>0.37084745762711863</v>
      </c>
      <c r="I424" s="2"/>
      <c r="J424" s="2">
        <f t="shared" si="170"/>
        <v>0.64745762711864407</v>
      </c>
      <c r="K424" s="2">
        <f t="shared" si="171"/>
        <v>0.27661016949152545</v>
      </c>
      <c r="L424" s="2">
        <f t="shared" si="172"/>
        <v>7.1186440677966104E-2</v>
      </c>
      <c r="M424" s="2">
        <f t="shared" si="173"/>
        <v>4.7457627118643736E-3</v>
      </c>
      <c r="N424" s="1">
        <v>955</v>
      </c>
      <c r="O424" s="1">
        <v>408</v>
      </c>
      <c r="P424" s="1">
        <v>105</v>
      </c>
      <c r="R424" s="1">
        <v>7</v>
      </c>
      <c r="AL424" s="7">
        <f>IF(Q424&gt;0,RANK(Q424,(N424:P424,Q424:AJ424)),0)</f>
        <v>0</v>
      </c>
      <c r="AM424" s="7">
        <f>IF(R424&gt;0,RANK(R424,(N424:P424,Q424:AJ424)),0)</f>
        <v>4</v>
      </c>
      <c r="AN424" s="7">
        <f>IF(S424&gt;0,RANK(S424,(N424:P424,Q424:AJ424)),0)</f>
        <v>0</v>
      </c>
      <c r="AO424" s="7">
        <f>IF(T424&gt;0,RANK(T424,(N424:P424,Q424:AJ424)),0)</f>
        <v>0</v>
      </c>
      <c r="AP424" s="2">
        <f t="shared" si="174"/>
        <v>0</v>
      </c>
      <c r="AQ424" s="2">
        <f t="shared" si="175"/>
        <v>4.7457627118644066E-3</v>
      </c>
      <c r="AR424" s="2">
        <f t="shared" si="176"/>
        <v>0</v>
      </c>
      <c r="AS424" s="2">
        <f t="shared" si="177"/>
        <v>0</v>
      </c>
      <c r="AU424" t="s">
        <v>571</v>
      </c>
      <c r="AV424" t="s">
        <v>3161</v>
      </c>
      <c r="AW424">
        <v>2</v>
      </c>
      <c r="AY424" s="130">
        <v>13</v>
      </c>
      <c r="AZ424" s="131">
        <v>7</v>
      </c>
      <c r="BA424" s="132">
        <f t="shared" si="178"/>
        <v>13007</v>
      </c>
      <c r="BC424" s="7" t="s">
        <v>532</v>
      </c>
    </row>
    <row r="425" spans="1:55" hidden="1" outlineLevel="1" x14ac:dyDescent="0.2">
      <c r="A425" t="s">
        <v>371</v>
      </c>
      <c r="B425" t="s">
        <v>3161</v>
      </c>
      <c r="C425" s="1">
        <f t="shared" si="168"/>
        <v>11205</v>
      </c>
      <c r="D425" s="7">
        <f>RANK(N425,(N425:P425,Q425:AJ425))</f>
        <v>1</v>
      </c>
      <c r="E425" s="7">
        <f>RANK(O425,(N425:P425,Q425:AJ425))</f>
        <v>2</v>
      </c>
      <c r="F425" s="7">
        <f>IF(P425&gt;0,RANK(P425,(N425:P425,Q425:AJ425)),0)</f>
        <v>3</v>
      </c>
      <c r="G425" s="1">
        <f t="shared" si="169"/>
        <v>1170</v>
      </c>
      <c r="H425" s="2">
        <f t="shared" si="156"/>
        <v>0.10441767068273092</v>
      </c>
      <c r="I425" s="2"/>
      <c r="J425" s="2">
        <f t="shared" si="170"/>
        <v>0.51227130745203031</v>
      </c>
      <c r="K425" s="2">
        <f t="shared" si="171"/>
        <v>0.40785363676929942</v>
      </c>
      <c r="L425" s="2">
        <f t="shared" si="172"/>
        <v>7.5769745649263726E-2</v>
      </c>
      <c r="M425" s="2">
        <f t="shared" si="173"/>
        <v>4.1053101294065419E-3</v>
      </c>
      <c r="N425" s="1">
        <v>5740</v>
      </c>
      <c r="O425" s="1">
        <v>4570</v>
      </c>
      <c r="P425" s="1">
        <v>849</v>
      </c>
      <c r="R425" s="1">
        <v>46</v>
      </c>
      <c r="AL425" s="7">
        <f>IF(Q425&gt;0,RANK(Q425,(N425:P425,Q425:AJ425)),0)</f>
        <v>0</v>
      </c>
      <c r="AM425" s="7">
        <f>IF(R425&gt;0,RANK(R425,(N425:P425,Q425:AJ425)),0)</f>
        <v>4</v>
      </c>
      <c r="AN425" s="7">
        <f>IF(S425&gt;0,RANK(S425,(N425:P425,Q425:AJ425)),0)</f>
        <v>0</v>
      </c>
      <c r="AO425" s="7">
        <f>IF(T425&gt;0,RANK(T425,(N425:P425,Q425:AJ425)),0)</f>
        <v>0</v>
      </c>
      <c r="AP425" s="2">
        <f t="shared" si="174"/>
        <v>0</v>
      </c>
      <c r="AQ425" s="2">
        <f t="shared" si="175"/>
        <v>4.1053101294065151E-3</v>
      </c>
      <c r="AR425" s="2">
        <f t="shared" si="176"/>
        <v>0</v>
      </c>
      <c r="AS425" s="2">
        <f t="shared" si="177"/>
        <v>0</v>
      </c>
      <c r="AU425" t="s">
        <v>371</v>
      </c>
      <c r="AV425" t="s">
        <v>3161</v>
      </c>
      <c r="AW425">
        <v>10</v>
      </c>
      <c r="AY425" s="130">
        <v>13</v>
      </c>
      <c r="AZ425" s="131">
        <v>9</v>
      </c>
      <c r="BA425" s="132">
        <f t="shared" si="178"/>
        <v>13009</v>
      </c>
      <c r="BC425" s="7" t="s">
        <v>532</v>
      </c>
    </row>
    <row r="426" spans="1:55" hidden="1" outlineLevel="1" x14ac:dyDescent="0.2">
      <c r="A426" t="s">
        <v>1127</v>
      </c>
      <c r="B426" t="s">
        <v>3161</v>
      </c>
      <c r="C426" s="1">
        <f t="shared" si="168"/>
        <v>4076</v>
      </c>
      <c r="D426" s="7">
        <f>RANK(N426,(N426:P426,Q426:AJ426))</f>
        <v>2</v>
      </c>
      <c r="E426" s="7">
        <f>RANK(O426,(N426:P426,Q426:AJ426))</f>
        <v>1</v>
      </c>
      <c r="F426" s="7">
        <f>IF(P426&gt;0,RANK(P426,(N426:P426,Q426:AJ426)),0)</f>
        <v>3</v>
      </c>
      <c r="G426" s="1">
        <f t="shared" si="169"/>
        <v>389</v>
      </c>
      <c r="H426" s="2">
        <f t="shared" si="156"/>
        <v>9.5436702649656521E-2</v>
      </c>
      <c r="I426" s="2"/>
      <c r="J426" s="2">
        <f t="shared" si="170"/>
        <v>0.37684003925417076</v>
      </c>
      <c r="K426" s="2">
        <f t="shared" si="171"/>
        <v>0.47227674190382729</v>
      </c>
      <c r="L426" s="2">
        <f t="shared" si="172"/>
        <v>0.14597644749754662</v>
      </c>
      <c r="M426" s="2">
        <f t="shared" si="173"/>
        <v>4.9067713444553296E-3</v>
      </c>
      <c r="N426" s="1">
        <v>1536</v>
      </c>
      <c r="O426" s="1">
        <v>1925</v>
      </c>
      <c r="P426" s="1">
        <v>595</v>
      </c>
      <c r="R426" s="1">
        <v>20</v>
      </c>
      <c r="AL426" s="7">
        <f>IF(Q426&gt;0,RANK(Q426,(N426:P426,Q426:AJ426)),0)</f>
        <v>0</v>
      </c>
      <c r="AM426" s="7">
        <f>IF(R426&gt;0,RANK(R426,(N426:P426,Q426:AJ426)),0)</f>
        <v>4</v>
      </c>
      <c r="AN426" s="7">
        <f>IF(S426&gt;0,RANK(S426,(N426:P426,Q426:AJ426)),0)</f>
        <v>0</v>
      </c>
      <c r="AO426" s="7">
        <f>IF(T426&gt;0,RANK(T426,(N426:P426,Q426:AJ426)),0)</f>
        <v>0</v>
      </c>
      <c r="AP426" s="2">
        <f t="shared" si="174"/>
        <v>0</v>
      </c>
      <c r="AQ426" s="2">
        <f t="shared" si="175"/>
        <v>4.9067713444553487E-3</v>
      </c>
      <c r="AR426" s="2">
        <f t="shared" si="176"/>
        <v>0</v>
      </c>
      <c r="AS426" s="2">
        <f t="shared" si="177"/>
        <v>0</v>
      </c>
      <c r="AU426" t="s">
        <v>1127</v>
      </c>
      <c r="AV426" t="s">
        <v>3161</v>
      </c>
      <c r="AW426">
        <v>11</v>
      </c>
      <c r="AY426" s="130">
        <v>13</v>
      </c>
      <c r="AZ426" s="131">
        <v>11</v>
      </c>
      <c r="BA426" s="132">
        <f t="shared" si="178"/>
        <v>13011</v>
      </c>
      <c r="BC426" s="7" t="s">
        <v>532</v>
      </c>
    </row>
    <row r="427" spans="1:55" hidden="1" outlineLevel="1" x14ac:dyDescent="0.2">
      <c r="A427" t="s">
        <v>3146</v>
      </c>
      <c r="B427" t="s">
        <v>3161</v>
      </c>
      <c r="C427" s="1">
        <f t="shared" si="168"/>
        <v>10342</v>
      </c>
      <c r="D427" s="7">
        <f>RANK(N427,(N427:P427,Q427:AJ427))</f>
        <v>2</v>
      </c>
      <c r="E427" s="7">
        <f>RANK(O427,(N427:P427,Q427:AJ427))</f>
        <v>1</v>
      </c>
      <c r="F427" s="7">
        <f>IF(P427&gt;0,RANK(P427,(N427:P427,Q427:AJ427)),0)</f>
        <v>3</v>
      </c>
      <c r="G427" s="1">
        <f t="shared" si="169"/>
        <v>1414</v>
      </c>
      <c r="H427" s="2">
        <f t="shared" si="156"/>
        <v>0.13672403790369367</v>
      </c>
      <c r="I427" s="2"/>
      <c r="J427" s="2">
        <f t="shared" si="170"/>
        <v>0.37981048153161862</v>
      </c>
      <c r="K427" s="2">
        <f t="shared" si="171"/>
        <v>0.51653451943531237</v>
      </c>
      <c r="L427" s="2">
        <f t="shared" si="172"/>
        <v>9.1084896538387153E-2</v>
      </c>
      <c r="M427" s="2">
        <f t="shared" si="173"/>
        <v>1.257010249468192E-2</v>
      </c>
      <c r="N427" s="1">
        <v>3928</v>
      </c>
      <c r="O427" s="1">
        <v>5342</v>
      </c>
      <c r="P427" s="1">
        <v>942</v>
      </c>
      <c r="R427" s="1">
        <v>130</v>
      </c>
      <c r="AL427" s="7">
        <f>IF(Q427&gt;0,RANK(Q427,(N427:P427,Q427:AJ427)),0)</f>
        <v>0</v>
      </c>
      <c r="AM427" s="7">
        <f>IF(R427&gt;0,RANK(R427,(N427:P427,Q427:AJ427)),0)</f>
        <v>4</v>
      </c>
      <c r="AN427" s="7">
        <f>IF(S427&gt;0,RANK(S427,(N427:P427,Q427:AJ427)),0)</f>
        <v>0</v>
      </c>
      <c r="AO427" s="7">
        <f>IF(T427&gt;0,RANK(T427,(N427:P427,Q427:AJ427)),0)</f>
        <v>0</v>
      </c>
      <c r="AP427" s="2">
        <f t="shared" si="174"/>
        <v>0</v>
      </c>
      <c r="AQ427" s="2">
        <f t="shared" si="175"/>
        <v>1.257010249468188E-2</v>
      </c>
      <c r="AR427" s="2">
        <f t="shared" si="176"/>
        <v>0</v>
      </c>
      <c r="AS427" s="2">
        <f t="shared" si="177"/>
        <v>0</v>
      </c>
      <c r="AU427" t="s">
        <v>3146</v>
      </c>
      <c r="AV427" t="s">
        <v>3161</v>
      </c>
      <c r="AW427">
        <v>11</v>
      </c>
      <c r="AY427" s="130">
        <v>13</v>
      </c>
      <c r="AZ427" s="131">
        <v>13</v>
      </c>
      <c r="BA427" s="132">
        <f t="shared" si="178"/>
        <v>13013</v>
      </c>
      <c r="BC427" s="7" t="s">
        <v>532</v>
      </c>
    </row>
    <row r="428" spans="1:55" hidden="1" outlineLevel="1" x14ac:dyDescent="0.2">
      <c r="A428" t="s">
        <v>2733</v>
      </c>
      <c r="B428" t="s">
        <v>3161</v>
      </c>
      <c r="C428" s="1">
        <f t="shared" si="168"/>
        <v>18025</v>
      </c>
      <c r="D428" s="7">
        <f>RANK(N428,(N428:P428,Q428:AJ428))</f>
        <v>2</v>
      </c>
      <c r="E428" s="7">
        <f>RANK(O428,(N428:P428,Q428:AJ428))</f>
        <v>1</v>
      </c>
      <c r="F428" s="7">
        <f>IF(P428&gt;0,RANK(P428,(N428:P428,Q428:AJ428)),0)</f>
        <v>3</v>
      </c>
      <c r="G428" s="1">
        <f t="shared" si="169"/>
        <v>2397</v>
      </c>
      <c r="H428" s="2">
        <f t="shared" si="156"/>
        <v>0.13298196948682386</v>
      </c>
      <c r="I428" s="2"/>
      <c r="J428" s="2">
        <f t="shared" si="170"/>
        <v>0.38019417475728157</v>
      </c>
      <c r="K428" s="2">
        <f t="shared" si="171"/>
        <v>0.5131761442441054</v>
      </c>
      <c r="L428" s="2">
        <f t="shared" si="172"/>
        <v>9.8196948682385571E-2</v>
      </c>
      <c r="M428" s="2">
        <f t="shared" si="173"/>
        <v>8.4327323162274592E-3</v>
      </c>
      <c r="N428" s="1">
        <v>6853</v>
      </c>
      <c r="O428" s="1">
        <v>9250</v>
      </c>
      <c r="P428" s="1">
        <v>1770</v>
      </c>
      <c r="R428" s="1">
        <v>152</v>
      </c>
      <c r="AL428" s="7">
        <f>IF(Q428&gt;0,RANK(Q428,(N428:P428,Q428:AJ428)),0)</f>
        <v>0</v>
      </c>
      <c r="AM428" s="7">
        <f>IF(R428&gt;0,RANK(R428,(N428:P428,Q428:AJ428)),0)</f>
        <v>4</v>
      </c>
      <c r="AN428" s="7">
        <f>IF(S428&gt;0,RANK(S428,(N428:P428,Q428:AJ428)),0)</f>
        <v>0</v>
      </c>
      <c r="AO428" s="7">
        <f>IF(T428&gt;0,RANK(T428,(N428:P428,Q428:AJ428)),0)</f>
        <v>0</v>
      </c>
      <c r="AP428" s="2">
        <f t="shared" si="174"/>
        <v>0</v>
      </c>
      <c r="AQ428" s="2">
        <f t="shared" si="175"/>
        <v>8.4327323162274627E-3</v>
      </c>
      <c r="AR428" s="2">
        <f t="shared" si="176"/>
        <v>0</v>
      </c>
      <c r="AS428" s="2">
        <f t="shared" si="177"/>
        <v>0</v>
      </c>
      <c r="AU428" t="s">
        <v>2733</v>
      </c>
      <c r="AV428" t="s">
        <v>3161</v>
      </c>
      <c r="AW428">
        <v>7</v>
      </c>
      <c r="AY428" s="130">
        <v>13</v>
      </c>
      <c r="AZ428" s="131">
        <v>15</v>
      </c>
      <c r="BA428" s="132">
        <f t="shared" si="178"/>
        <v>13015</v>
      </c>
      <c r="BC428" s="7" t="s">
        <v>532</v>
      </c>
    </row>
    <row r="429" spans="1:55" hidden="1" outlineLevel="1" x14ac:dyDescent="0.2">
      <c r="A429" t="s">
        <v>3133</v>
      </c>
      <c r="B429" t="s">
        <v>3161</v>
      </c>
      <c r="C429" s="1">
        <f t="shared" si="168"/>
        <v>4088</v>
      </c>
      <c r="D429" s="7">
        <f>RANK(N429,(N429:P429,Q429:AJ429))</f>
        <v>1</v>
      </c>
      <c r="E429" s="7">
        <f>RANK(O429,(N429:P429,Q429:AJ429))</f>
        <v>2</v>
      </c>
      <c r="F429" s="7">
        <f>IF(P429&gt;0,RANK(P429,(N429:P429,Q429:AJ429)),0)</f>
        <v>3</v>
      </c>
      <c r="G429" s="1">
        <f t="shared" si="169"/>
        <v>682</v>
      </c>
      <c r="H429" s="2">
        <f t="shared" si="156"/>
        <v>0.16682974559686889</v>
      </c>
      <c r="I429" s="2"/>
      <c r="J429" s="2">
        <f t="shared" si="170"/>
        <v>0.53767123287671237</v>
      </c>
      <c r="K429" s="2">
        <f t="shared" si="171"/>
        <v>0.37084148727984345</v>
      </c>
      <c r="L429" s="2">
        <f t="shared" si="172"/>
        <v>8.7573385518590993E-2</v>
      </c>
      <c r="M429" s="2">
        <f t="shared" si="173"/>
        <v>3.9138943248531871E-3</v>
      </c>
      <c r="N429" s="1">
        <v>2198</v>
      </c>
      <c r="O429" s="1">
        <v>1516</v>
      </c>
      <c r="P429" s="1">
        <v>358</v>
      </c>
      <c r="R429" s="1">
        <v>16</v>
      </c>
      <c r="AL429" s="7">
        <f>IF(Q429&gt;0,RANK(Q429,(N429:P429,Q429:AJ429)),0)</f>
        <v>0</v>
      </c>
      <c r="AM429" s="7">
        <f>IF(R429&gt;0,RANK(R429,(N429:P429,Q429:AJ429)),0)</f>
        <v>4</v>
      </c>
      <c r="AN429" s="7">
        <f>IF(S429&gt;0,RANK(S429,(N429:P429,Q429:AJ429)),0)</f>
        <v>0</v>
      </c>
      <c r="AO429" s="7">
        <f>IF(T429&gt;0,RANK(T429,(N429:P429,Q429:AJ429)),0)</f>
        <v>0</v>
      </c>
      <c r="AP429" s="2">
        <f t="shared" si="174"/>
        <v>0</v>
      </c>
      <c r="AQ429" s="2">
        <f t="shared" si="175"/>
        <v>3.9138943248532287E-3</v>
      </c>
      <c r="AR429" s="2">
        <f t="shared" si="176"/>
        <v>0</v>
      </c>
      <c r="AS429" s="2">
        <f t="shared" si="177"/>
        <v>0</v>
      </c>
      <c r="AU429" t="s">
        <v>3133</v>
      </c>
      <c r="AV429" t="s">
        <v>3161</v>
      </c>
      <c r="AW429">
        <v>8</v>
      </c>
      <c r="AY429" s="130">
        <v>13</v>
      </c>
      <c r="AZ429" s="131">
        <v>17</v>
      </c>
      <c r="BA429" s="132">
        <f t="shared" si="178"/>
        <v>13017</v>
      </c>
      <c r="BC429" s="7" t="s">
        <v>532</v>
      </c>
    </row>
    <row r="430" spans="1:55" hidden="1" outlineLevel="1" x14ac:dyDescent="0.2">
      <c r="A430" t="s">
        <v>2816</v>
      </c>
      <c r="B430" t="s">
        <v>3161</v>
      </c>
      <c r="C430" s="1">
        <f t="shared" si="168"/>
        <v>4549</v>
      </c>
      <c r="D430" s="7">
        <f>RANK(N430,(N430:P430,Q430:AJ430))</f>
        <v>1</v>
      </c>
      <c r="E430" s="7">
        <f>RANK(O430,(N430:P430,Q430:AJ430))</f>
        <v>2</v>
      </c>
      <c r="F430" s="7">
        <f>IF(P430&gt;0,RANK(P430,(N430:P430,Q430:AJ430)),0)</f>
        <v>3</v>
      </c>
      <c r="G430" s="1">
        <f t="shared" si="169"/>
        <v>116</v>
      </c>
      <c r="H430" s="2">
        <f t="shared" si="156"/>
        <v>2.5500109914266871E-2</v>
      </c>
      <c r="I430" s="2"/>
      <c r="J430" s="2">
        <f t="shared" si="170"/>
        <v>0.45416575071444276</v>
      </c>
      <c r="K430" s="2">
        <f t="shared" si="171"/>
        <v>0.42866564080017588</v>
      </c>
      <c r="L430" s="2">
        <f t="shared" si="172"/>
        <v>0.11540998021543196</v>
      </c>
      <c r="M430" s="2">
        <f t="shared" si="173"/>
        <v>1.7586282699493944E-3</v>
      </c>
      <c r="N430" s="1">
        <v>2066</v>
      </c>
      <c r="O430" s="1">
        <v>1950</v>
      </c>
      <c r="P430" s="1">
        <v>525</v>
      </c>
      <c r="R430" s="1">
        <v>8</v>
      </c>
      <c r="AL430" s="7">
        <f>IF(Q430&gt;0,RANK(Q430,(N430:P430,Q430:AJ430)),0)</f>
        <v>0</v>
      </c>
      <c r="AM430" s="7">
        <f>IF(R430&gt;0,RANK(R430,(N430:P430,Q430:AJ430)),0)</f>
        <v>4</v>
      </c>
      <c r="AN430" s="7">
        <f>IF(S430&gt;0,RANK(S430,(N430:P430,Q430:AJ430)),0)</f>
        <v>0</v>
      </c>
      <c r="AO430" s="7">
        <f>IF(T430&gt;0,RANK(T430,(N430:P430,Q430:AJ430)),0)</f>
        <v>0</v>
      </c>
      <c r="AP430" s="2">
        <f t="shared" si="174"/>
        <v>0</v>
      </c>
      <c r="AQ430" s="2">
        <f t="shared" si="175"/>
        <v>1.7586282699494395E-3</v>
      </c>
      <c r="AR430" s="2">
        <f t="shared" si="176"/>
        <v>0</v>
      </c>
      <c r="AS430" s="2">
        <f t="shared" si="177"/>
        <v>0</v>
      </c>
      <c r="AU430" t="s">
        <v>2816</v>
      </c>
      <c r="AV430" t="s">
        <v>3161</v>
      </c>
      <c r="AW430">
        <v>8</v>
      </c>
      <c r="AY430" s="130">
        <v>13</v>
      </c>
      <c r="AZ430" s="131">
        <v>19</v>
      </c>
      <c r="BA430" s="132">
        <f t="shared" si="178"/>
        <v>13019</v>
      </c>
      <c r="BC430" s="7" t="s">
        <v>532</v>
      </c>
    </row>
    <row r="431" spans="1:55" hidden="1" outlineLevel="1" x14ac:dyDescent="0.2">
      <c r="A431" t="s">
        <v>730</v>
      </c>
      <c r="B431" t="s">
        <v>3161</v>
      </c>
      <c r="C431" s="1">
        <f t="shared" si="168"/>
        <v>49932</v>
      </c>
      <c r="D431" s="7">
        <f>RANK(N431,(N431:P431,Q431:AJ431))</f>
        <v>1</v>
      </c>
      <c r="E431" s="7">
        <f>RANK(O431,(N431:P431,Q431:AJ431))</f>
        <v>2</v>
      </c>
      <c r="F431" s="7">
        <f>IF(P431&gt;0,RANK(P431,(N431:P431,Q431:AJ431)),0)</f>
        <v>3</v>
      </c>
      <c r="G431" s="1">
        <f t="shared" si="169"/>
        <v>5949</v>
      </c>
      <c r="H431" s="2">
        <f t="shared" si="156"/>
        <v>0.11914203316510454</v>
      </c>
      <c r="I431" s="2"/>
      <c r="J431" s="2">
        <f t="shared" si="170"/>
        <v>0.53526796443162705</v>
      </c>
      <c r="K431" s="2">
        <f t="shared" si="171"/>
        <v>0.41612593126652248</v>
      </c>
      <c r="L431" s="2">
        <f t="shared" si="172"/>
        <v>4.542177361211247E-2</v>
      </c>
      <c r="M431" s="2">
        <f t="shared" si="173"/>
        <v>3.1843306897380019E-3</v>
      </c>
      <c r="N431" s="1">
        <v>26727</v>
      </c>
      <c r="O431" s="1">
        <v>20778</v>
      </c>
      <c r="P431" s="1">
        <v>2268</v>
      </c>
      <c r="R431" s="1">
        <v>159</v>
      </c>
      <c r="AL431" s="7">
        <f>IF(Q431&gt;0,RANK(Q431,(N431:P431,Q431:AJ431)),0)</f>
        <v>0</v>
      </c>
      <c r="AM431" s="7">
        <f>IF(R431&gt;0,RANK(R431,(N431:P431,Q431:AJ431)),0)</f>
        <v>4</v>
      </c>
      <c r="AN431" s="7">
        <f>IF(S431&gt;0,RANK(S431,(N431:P431,Q431:AJ431)),0)</f>
        <v>0</v>
      </c>
      <c r="AO431" s="7">
        <f>IF(T431&gt;0,RANK(T431,(N431:P431,Q431:AJ431)),0)</f>
        <v>0</v>
      </c>
      <c r="AP431" s="2">
        <f t="shared" si="174"/>
        <v>0</v>
      </c>
      <c r="AQ431" s="2">
        <f t="shared" si="175"/>
        <v>3.1843306897380436E-3</v>
      </c>
      <c r="AR431" s="2">
        <f t="shared" si="176"/>
        <v>0</v>
      </c>
      <c r="AS431" s="2">
        <f t="shared" si="177"/>
        <v>0</v>
      </c>
      <c r="AU431" t="s">
        <v>730</v>
      </c>
      <c r="AV431" t="s">
        <v>3161</v>
      </c>
      <c r="AW431">
        <v>8</v>
      </c>
      <c r="AY431" s="130">
        <v>13</v>
      </c>
      <c r="AZ431" s="131">
        <v>21</v>
      </c>
      <c r="BA431" s="132">
        <f t="shared" si="178"/>
        <v>13021</v>
      </c>
      <c r="BC431" s="7" t="s">
        <v>532</v>
      </c>
    </row>
    <row r="432" spans="1:55" hidden="1" outlineLevel="1" x14ac:dyDescent="0.2">
      <c r="A432" t="s">
        <v>483</v>
      </c>
      <c r="B432" t="s">
        <v>3161</v>
      </c>
      <c r="C432" s="1">
        <f t="shared" si="168"/>
        <v>3308</v>
      </c>
      <c r="D432" s="7">
        <f>RANK(N432,(N432:P432,Q432:AJ432))</f>
        <v>2</v>
      </c>
      <c r="E432" s="7">
        <f>RANK(O432,(N432:P432,Q432:AJ432))</f>
        <v>1</v>
      </c>
      <c r="F432" s="7">
        <f>IF(P432&gt;0,RANK(P432,(N432:P432,Q432:AJ432)),0)</f>
        <v>3</v>
      </c>
      <c r="G432" s="1">
        <f t="shared" si="169"/>
        <v>267</v>
      </c>
      <c r="H432" s="2">
        <f t="shared" si="156"/>
        <v>8.0713422007255134E-2</v>
      </c>
      <c r="I432" s="2"/>
      <c r="J432" s="2">
        <f t="shared" si="170"/>
        <v>0.41263603385731562</v>
      </c>
      <c r="K432" s="2">
        <f t="shared" si="171"/>
        <v>0.49334945586457074</v>
      </c>
      <c r="L432" s="2">
        <f t="shared" si="172"/>
        <v>9.0689238210399037E-2</v>
      </c>
      <c r="M432" s="2">
        <f t="shared" si="173"/>
        <v>3.3252720677146019E-3</v>
      </c>
      <c r="N432" s="1">
        <v>1365</v>
      </c>
      <c r="O432" s="1">
        <v>1632</v>
      </c>
      <c r="P432" s="1">
        <v>300</v>
      </c>
      <c r="R432" s="1">
        <v>11</v>
      </c>
      <c r="AL432" s="7">
        <f>IF(Q432&gt;0,RANK(Q432,(N432:P432,Q432:AJ432)),0)</f>
        <v>0</v>
      </c>
      <c r="AM432" s="7">
        <f>IF(R432&gt;0,RANK(R432,(N432:P432,Q432:AJ432)),0)</f>
        <v>4</v>
      </c>
      <c r="AN432" s="7">
        <f>IF(S432&gt;0,RANK(S432,(N432:P432,Q432:AJ432)),0)</f>
        <v>0</v>
      </c>
      <c r="AO432" s="7">
        <f>IF(T432&gt;0,RANK(T432,(N432:P432,Q432:AJ432)),0)</f>
        <v>0</v>
      </c>
      <c r="AP432" s="2">
        <f t="shared" si="174"/>
        <v>0</v>
      </c>
      <c r="AQ432" s="2">
        <f t="shared" si="175"/>
        <v>3.325272067714631E-3</v>
      </c>
      <c r="AR432" s="2">
        <f t="shared" si="176"/>
        <v>0</v>
      </c>
      <c r="AS432" s="2">
        <f t="shared" si="177"/>
        <v>0</v>
      </c>
      <c r="AU432" t="s">
        <v>483</v>
      </c>
      <c r="AV432" t="s">
        <v>3161</v>
      </c>
      <c r="AW432">
        <v>8</v>
      </c>
      <c r="AY432" s="130">
        <v>13</v>
      </c>
      <c r="AZ432" s="131">
        <v>23</v>
      </c>
      <c r="BA432" s="132">
        <f t="shared" si="178"/>
        <v>13023</v>
      </c>
      <c r="BC432" s="7" t="s">
        <v>532</v>
      </c>
    </row>
    <row r="433" spans="1:55" hidden="1" outlineLevel="1" x14ac:dyDescent="0.2">
      <c r="A433" t="s">
        <v>484</v>
      </c>
      <c r="B433" t="s">
        <v>3161</v>
      </c>
      <c r="C433" s="1">
        <f t="shared" si="168"/>
        <v>3634</v>
      </c>
      <c r="D433" s="7">
        <f>RANK(N433,(N433:P433,Q433:AJ433))</f>
        <v>2</v>
      </c>
      <c r="E433" s="7">
        <f>RANK(O433,(N433:P433,Q433:AJ433))</f>
        <v>1</v>
      </c>
      <c r="F433" s="7">
        <f>IF(P433&gt;0,RANK(P433,(N433:P433,Q433:AJ433)),0)</f>
        <v>3</v>
      </c>
      <c r="G433" s="1">
        <f t="shared" si="169"/>
        <v>244</v>
      </c>
      <c r="H433" s="2">
        <f t="shared" si="156"/>
        <v>6.7143643368189329E-2</v>
      </c>
      <c r="I433" s="2"/>
      <c r="J433" s="2">
        <f t="shared" si="170"/>
        <v>0.41111722619702806</v>
      </c>
      <c r="K433" s="2">
        <f t="shared" si="171"/>
        <v>0.47826086956521741</v>
      </c>
      <c r="L433" s="2">
        <f t="shared" si="172"/>
        <v>0.10621904237754541</v>
      </c>
      <c r="M433" s="2">
        <f t="shared" si="173"/>
        <v>4.4028618602091202E-3</v>
      </c>
      <c r="N433" s="1">
        <v>1494</v>
      </c>
      <c r="O433" s="1">
        <v>1738</v>
      </c>
      <c r="P433" s="1">
        <v>386</v>
      </c>
      <c r="R433" s="1">
        <v>16</v>
      </c>
      <c r="AL433" s="7">
        <f>IF(Q433&gt;0,RANK(Q433,(N433:P433,Q433:AJ433)),0)</f>
        <v>0</v>
      </c>
      <c r="AM433" s="7">
        <f>IF(R433&gt;0,RANK(R433,(N433:P433,Q433:AJ433)),0)</f>
        <v>4</v>
      </c>
      <c r="AN433" s="7">
        <f>IF(S433&gt;0,RANK(S433,(N433:P433,Q433:AJ433)),0)</f>
        <v>0</v>
      </c>
      <c r="AO433" s="7">
        <f>IF(T433&gt;0,RANK(T433,(N433:P433,Q433:AJ433)),0)</f>
        <v>0</v>
      </c>
      <c r="AP433" s="2">
        <f t="shared" si="174"/>
        <v>0</v>
      </c>
      <c r="AQ433" s="2">
        <f t="shared" si="175"/>
        <v>4.4028618602091358E-3</v>
      </c>
      <c r="AR433" s="2">
        <f t="shared" si="176"/>
        <v>0</v>
      </c>
      <c r="AS433" s="2">
        <f t="shared" si="177"/>
        <v>0</v>
      </c>
      <c r="AU433" t="s">
        <v>484</v>
      </c>
      <c r="AV433" t="s">
        <v>3161</v>
      </c>
      <c r="AW433">
        <v>1</v>
      </c>
      <c r="AY433" s="130">
        <v>13</v>
      </c>
      <c r="AZ433" s="131">
        <v>25</v>
      </c>
      <c r="BA433" s="132">
        <f t="shared" si="178"/>
        <v>13025</v>
      </c>
      <c r="BC433" s="7" t="s">
        <v>532</v>
      </c>
    </row>
    <row r="434" spans="1:55" hidden="1" outlineLevel="1" x14ac:dyDescent="0.2">
      <c r="A434" t="s">
        <v>485</v>
      </c>
      <c r="B434" t="s">
        <v>3161</v>
      </c>
      <c r="C434" s="1">
        <f t="shared" si="168"/>
        <v>4054</v>
      </c>
      <c r="D434" s="7">
        <f>RANK(N434,(N434:P434,Q434:AJ434))</f>
        <v>1</v>
      </c>
      <c r="E434" s="7">
        <f>RANK(O434,(N434:P434,Q434:AJ434))</f>
        <v>2</v>
      </c>
      <c r="F434" s="7">
        <f>IF(P434&gt;0,RANK(P434,(N434:P434,Q434:AJ434)),0)</f>
        <v>3</v>
      </c>
      <c r="G434" s="1">
        <f t="shared" si="169"/>
        <v>239</v>
      </c>
      <c r="H434" s="2">
        <f t="shared" si="156"/>
        <v>5.8954119388258508E-2</v>
      </c>
      <c r="I434" s="2"/>
      <c r="J434" s="2">
        <f t="shared" si="170"/>
        <v>0.48766650222002961</v>
      </c>
      <c r="K434" s="2">
        <f t="shared" si="171"/>
        <v>0.4287123828317711</v>
      </c>
      <c r="L434" s="2">
        <f t="shared" si="172"/>
        <v>7.7454366058214111E-2</v>
      </c>
      <c r="M434" s="2">
        <f t="shared" si="173"/>
        <v>6.1667488899851824E-3</v>
      </c>
      <c r="N434" s="1">
        <v>1977</v>
      </c>
      <c r="O434" s="1">
        <v>1738</v>
      </c>
      <c r="P434" s="1">
        <v>314</v>
      </c>
      <c r="R434" s="1">
        <v>25</v>
      </c>
      <c r="AL434" s="7">
        <f>IF(Q434&gt;0,RANK(Q434,(N434:P434,Q434:AJ434)),0)</f>
        <v>0</v>
      </c>
      <c r="AM434" s="7">
        <f>IF(R434&gt;0,RANK(R434,(N434:P434,Q434:AJ434)),0)</f>
        <v>4</v>
      </c>
      <c r="AN434" s="7">
        <f>IF(S434&gt;0,RANK(S434,(N434:P434,Q434:AJ434)),0)</f>
        <v>0</v>
      </c>
      <c r="AO434" s="7">
        <f>IF(T434&gt;0,RANK(T434,(N434:P434,Q434:AJ434)),0)</f>
        <v>0</v>
      </c>
      <c r="AP434" s="2">
        <f t="shared" si="174"/>
        <v>0</v>
      </c>
      <c r="AQ434" s="2">
        <f t="shared" si="175"/>
        <v>6.1667488899851998E-3</v>
      </c>
      <c r="AR434" s="2">
        <f t="shared" si="176"/>
        <v>0</v>
      </c>
      <c r="AS434" s="2">
        <f t="shared" si="177"/>
        <v>0</v>
      </c>
      <c r="AU434" t="s">
        <v>485</v>
      </c>
      <c r="AV434" t="s">
        <v>3161</v>
      </c>
      <c r="AW434">
        <v>2</v>
      </c>
      <c r="AY434" s="130">
        <v>13</v>
      </c>
      <c r="AZ434" s="131">
        <v>27</v>
      </c>
      <c r="BA434" s="132">
        <f t="shared" si="178"/>
        <v>13027</v>
      </c>
      <c r="BC434" s="7" t="s">
        <v>532</v>
      </c>
    </row>
    <row r="435" spans="1:55" hidden="1" outlineLevel="1" x14ac:dyDescent="0.2">
      <c r="A435" t="s">
        <v>486</v>
      </c>
      <c r="B435" t="s">
        <v>3161</v>
      </c>
      <c r="C435" s="1">
        <f t="shared" si="168"/>
        <v>6269</v>
      </c>
      <c r="D435" s="7">
        <f>RANK(N435,(N435:P435,Q435:AJ435))</f>
        <v>2</v>
      </c>
      <c r="E435" s="7">
        <f>RANK(O435,(N435:P435,Q435:AJ435))</f>
        <v>1</v>
      </c>
      <c r="F435" s="7">
        <f>IF(P435&gt;0,RANK(P435,(N435:P435,Q435:AJ435)),0)</f>
        <v>3</v>
      </c>
      <c r="G435" s="1">
        <f t="shared" si="169"/>
        <v>1425</v>
      </c>
      <c r="H435" s="2">
        <f t="shared" ref="H435:H498" si="179">G435/C435</f>
        <v>0.22730898069867603</v>
      </c>
      <c r="I435" s="2"/>
      <c r="J435" s="2">
        <f t="shared" si="170"/>
        <v>0.34327643962354443</v>
      </c>
      <c r="K435" s="2">
        <f t="shared" si="171"/>
        <v>0.57058542032222048</v>
      </c>
      <c r="L435" s="2">
        <f t="shared" si="172"/>
        <v>8.1831233051523372E-2</v>
      </c>
      <c r="M435" s="2">
        <f t="shared" si="173"/>
        <v>4.306907002711774E-3</v>
      </c>
      <c r="N435" s="1">
        <v>2152</v>
      </c>
      <c r="O435" s="1">
        <v>3577</v>
      </c>
      <c r="P435" s="1">
        <v>513</v>
      </c>
      <c r="R435" s="1">
        <v>27</v>
      </c>
      <c r="AL435" s="7">
        <f>IF(Q435&gt;0,RANK(Q435,(N435:P435,Q435:AJ435)),0)</f>
        <v>0</v>
      </c>
      <c r="AM435" s="7">
        <f>IF(R435&gt;0,RANK(R435,(N435:P435,Q435:AJ435)),0)</f>
        <v>4</v>
      </c>
      <c r="AN435" s="7">
        <f>IF(S435&gt;0,RANK(S435,(N435:P435,Q435:AJ435)),0)</f>
        <v>0</v>
      </c>
      <c r="AO435" s="7">
        <f>IF(T435&gt;0,RANK(T435,(N435:P435,Q435:AJ435)),0)</f>
        <v>0</v>
      </c>
      <c r="AP435" s="2">
        <f t="shared" si="174"/>
        <v>0</v>
      </c>
      <c r="AQ435" s="2">
        <f t="shared" si="175"/>
        <v>4.3069070027117566E-3</v>
      </c>
      <c r="AR435" s="2">
        <f t="shared" si="176"/>
        <v>0</v>
      </c>
      <c r="AS435" s="2">
        <f t="shared" si="177"/>
        <v>0</v>
      </c>
      <c r="AU435" t="s">
        <v>486</v>
      </c>
      <c r="AV435" t="s">
        <v>3161</v>
      </c>
      <c r="AW435">
        <v>1</v>
      </c>
      <c r="AY435" s="130">
        <v>13</v>
      </c>
      <c r="AZ435" s="131">
        <v>29</v>
      </c>
      <c r="BA435" s="132">
        <f t="shared" si="178"/>
        <v>13029</v>
      </c>
      <c r="BC435" s="7" t="s">
        <v>532</v>
      </c>
    </row>
    <row r="436" spans="1:55" hidden="1" outlineLevel="1" x14ac:dyDescent="0.2">
      <c r="A436" t="s">
        <v>613</v>
      </c>
      <c r="B436" t="s">
        <v>3161</v>
      </c>
      <c r="C436" s="1">
        <f t="shared" si="168"/>
        <v>13039</v>
      </c>
      <c r="D436" s="7">
        <f>RANK(N436,(N436:P436,Q436:AJ436))</f>
        <v>2</v>
      </c>
      <c r="E436" s="7">
        <f>RANK(O436,(N436:P436,Q436:AJ436))</f>
        <v>1</v>
      </c>
      <c r="F436" s="7">
        <f>IF(P436&gt;0,RANK(P436,(N436:P436,Q436:AJ436)),0)</f>
        <v>3</v>
      </c>
      <c r="G436" s="1">
        <f t="shared" si="169"/>
        <v>1250</v>
      </c>
      <c r="H436" s="2">
        <f t="shared" si="179"/>
        <v>9.5866247411611316E-2</v>
      </c>
      <c r="I436" s="2"/>
      <c r="J436" s="2">
        <f t="shared" si="170"/>
        <v>0.41383541682644376</v>
      </c>
      <c r="K436" s="2">
        <f t="shared" si="171"/>
        <v>0.50970166423805507</v>
      </c>
      <c r="L436" s="2">
        <f t="shared" si="172"/>
        <v>7.2014725055602427E-2</v>
      </c>
      <c r="M436" s="2">
        <f t="shared" si="173"/>
        <v>4.4481938798987403E-3</v>
      </c>
      <c r="N436" s="1">
        <v>5396</v>
      </c>
      <c r="O436" s="1">
        <v>6646</v>
      </c>
      <c r="P436" s="1">
        <v>939</v>
      </c>
      <c r="R436" s="1">
        <v>58</v>
      </c>
      <c r="AL436" s="7">
        <f>IF(Q436&gt;0,RANK(Q436,(N436:P436,Q436:AJ436)),0)</f>
        <v>0</v>
      </c>
      <c r="AM436" s="7">
        <f>IF(R436&gt;0,RANK(R436,(N436:P436,Q436:AJ436)),0)</f>
        <v>4</v>
      </c>
      <c r="AN436" s="7">
        <f>IF(S436&gt;0,RANK(S436,(N436:P436,Q436:AJ436)),0)</f>
        <v>0</v>
      </c>
      <c r="AO436" s="7">
        <f>IF(T436&gt;0,RANK(T436,(N436:P436,Q436:AJ436)),0)</f>
        <v>0</v>
      </c>
      <c r="AP436" s="2">
        <f t="shared" si="174"/>
        <v>0</v>
      </c>
      <c r="AQ436" s="2">
        <f t="shared" si="175"/>
        <v>4.4481938798987654E-3</v>
      </c>
      <c r="AR436" s="2">
        <f t="shared" si="176"/>
        <v>0</v>
      </c>
      <c r="AS436" s="2">
        <f t="shared" si="177"/>
        <v>0</v>
      </c>
      <c r="AU436" t="s">
        <v>613</v>
      </c>
      <c r="AV436" t="s">
        <v>3161</v>
      </c>
      <c r="AW436">
        <v>1</v>
      </c>
      <c r="AY436" s="130">
        <v>13</v>
      </c>
      <c r="AZ436" s="131">
        <v>31</v>
      </c>
      <c r="BA436" s="132">
        <f t="shared" si="178"/>
        <v>13031</v>
      </c>
      <c r="BC436" s="7" t="s">
        <v>532</v>
      </c>
    </row>
    <row r="437" spans="1:55" hidden="1" outlineLevel="1" x14ac:dyDescent="0.2">
      <c r="A437" t="s">
        <v>153</v>
      </c>
      <c r="B437" t="s">
        <v>3161</v>
      </c>
      <c r="C437" s="1">
        <f t="shared" si="168"/>
        <v>6913</v>
      </c>
      <c r="D437" s="7">
        <f>RANK(N437,(N437:P437,Q437:AJ437))</f>
        <v>1</v>
      </c>
      <c r="E437" s="7">
        <f>RANK(O437,(N437:P437,Q437:AJ437))</f>
        <v>2</v>
      </c>
      <c r="F437" s="7">
        <f>IF(P437&gt;0,RANK(P437,(N437:P437,Q437:AJ437)),0)</f>
        <v>3</v>
      </c>
      <c r="G437" s="1">
        <f t="shared" si="169"/>
        <v>1325</v>
      </c>
      <c r="H437" s="2">
        <f t="shared" si="179"/>
        <v>0.19166787212498193</v>
      </c>
      <c r="I437" s="2"/>
      <c r="J437" s="2">
        <f t="shared" si="170"/>
        <v>0.56632431650513526</v>
      </c>
      <c r="K437" s="2">
        <f t="shared" si="171"/>
        <v>0.37465644438015333</v>
      </c>
      <c r="L437" s="2">
        <f t="shared" si="172"/>
        <v>5.6270794155938088E-2</v>
      </c>
      <c r="M437" s="2">
        <f t="shared" si="173"/>
        <v>2.7484449587733203E-3</v>
      </c>
      <c r="N437" s="1">
        <v>3915</v>
      </c>
      <c r="O437" s="1">
        <v>2590</v>
      </c>
      <c r="P437" s="1">
        <v>389</v>
      </c>
      <c r="R437" s="1">
        <v>19</v>
      </c>
      <c r="AL437" s="7">
        <f>IF(Q437&gt;0,RANK(Q437,(N437:P437,Q437:AJ437)),0)</f>
        <v>0</v>
      </c>
      <c r="AM437" s="7">
        <f>IF(R437&gt;0,RANK(R437,(N437:P437,Q437:AJ437)),0)</f>
        <v>4</v>
      </c>
      <c r="AN437" s="7">
        <f>IF(S437&gt;0,RANK(S437,(N437:P437,Q437:AJ437)),0)</f>
        <v>0</v>
      </c>
      <c r="AO437" s="7">
        <f>IF(T437&gt;0,RANK(T437,(N437:P437,Q437:AJ437)),0)</f>
        <v>0</v>
      </c>
      <c r="AP437" s="2">
        <f t="shared" si="174"/>
        <v>0</v>
      </c>
      <c r="AQ437" s="2">
        <f t="shared" si="175"/>
        <v>2.7484449587733255E-3</v>
      </c>
      <c r="AR437" s="2">
        <f t="shared" si="176"/>
        <v>0</v>
      </c>
      <c r="AS437" s="2">
        <f t="shared" si="177"/>
        <v>0</v>
      </c>
      <c r="AU437" t="s">
        <v>153</v>
      </c>
      <c r="AV437" t="s">
        <v>3161</v>
      </c>
      <c r="AW437">
        <v>10</v>
      </c>
      <c r="AY437" s="130">
        <v>13</v>
      </c>
      <c r="AZ437" s="131">
        <v>33</v>
      </c>
      <c r="BA437" s="132">
        <f t="shared" si="178"/>
        <v>13033</v>
      </c>
      <c r="BC437" s="7" t="s">
        <v>532</v>
      </c>
    </row>
    <row r="438" spans="1:55" hidden="1" outlineLevel="1" x14ac:dyDescent="0.2">
      <c r="A438" t="s">
        <v>154</v>
      </c>
      <c r="B438" t="s">
        <v>3161</v>
      </c>
      <c r="C438" s="1">
        <f t="shared" si="168"/>
        <v>4757</v>
      </c>
      <c r="D438" s="7">
        <f>RANK(N438,(N438:P438,Q438:AJ438))</f>
        <v>1</v>
      </c>
      <c r="E438" s="7">
        <f>RANK(O438,(N438:P438,Q438:AJ438))</f>
        <v>2</v>
      </c>
      <c r="F438" s="7">
        <f>IF(P438&gt;0,RANK(P438,(N438:P438,Q438:AJ438)),0)</f>
        <v>3</v>
      </c>
      <c r="G438" s="1">
        <f t="shared" si="169"/>
        <v>244</v>
      </c>
      <c r="H438" s="2">
        <f t="shared" si="179"/>
        <v>5.129283161656506E-2</v>
      </c>
      <c r="I438" s="2"/>
      <c r="J438" s="2">
        <f t="shared" si="170"/>
        <v>0.47740172377548873</v>
      </c>
      <c r="K438" s="2">
        <f t="shared" si="171"/>
        <v>0.42610889215892367</v>
      </c>
      <c r="L438" s="2">
        <f t="shared" si="172"/>
        <v>8.7450073575783063E-2</v>
      </c>
      <c r="M438" s="2">
        <f t="shared" si="173"/>
        <v>9.039310489804539E-3</v>
      </c>
      <c r="N438" s="1">
        <v>2271</v>
      </c>
      <c r="O438" s="1">
        <v>2027</v>
      </c>
      <c r="P438" s="1">
        <v>416</v>
      </c>
      <c r="R438" s="1">
        <v>43</v>
      </c>
      <c r="AL438" s="7">
        <f>IF(Q438&gt;0,RANK(Q438,(N438:P438,Q438:AJ438)),0)</f>
        <v>0</v>
      </c>
      <c r="AM438" s="7">
        <f>IF(R438&gt;0,RANK(R438,(N438:P438,Q438:AJ438)),0)</f>
        <v>4</v>
      </c>
      <c r="AN438" s="7">
        <f>IF(S438&gt;0,RANK(S438,(N438:P438,Q438:AJ438)),0)</f>
        <v>0</v>
      </c>
      <c r="AO438" s="7">
        <f>IF(T438&gt;0,RANK(T438,(N438:P438,Q438:AJ438)),0)</f>
        <v>0</v>
      </c>
      <c r="AP438" s="2">
        <f t="shared" si="174"/>
        <v>0</v>
      </c>
      <c r="AQ438" s="2">
        <f t="shared" si="175"/>
        <v>9.0393104898044991E-3</v>
      </c>
      <c r="AR438" s="2">
        <f t="shared" si="176"/>
        <v>0</v>
      </c>
      <c r="AS438" s="2">
        <f t="shared" si="177"/>
        <v>0</v>
      </c>
      <c r="AU438" t="s">
        <v>154</v>
      </c>
      <c r="AV438" t="s">
        <v>3161</v>
      </c>
      <c r="AW438">
        <v>10</v>
      </c>
      <c r="AY438" s="130">
        <v>13</v>
      </c>
      <c r="AZ438" s="131">
        <v>35</v>
      </c>
      <c r="BA438" s="132">
        <f t="shared" si="178"/>
        <v>13035</v>
      </c>
      <c r="BC438" s="7" t="s">
        <v>532</v>
      </c>
    </row>
    <row r="439" spans="1:55" hidden="1" outlineLevel="1" x14ac:dyDescent="0.2">
      <c r="A439" t="s">
        <v>1757</v>
      </c>
      <c r="B439" t="s">
        <v>3161</v>
      </c>
      <c r="C439" s="1">
        <f t="shared" si="168"/>
        <v>1868</v>
      </c>
      <c r="D439" s="7">
        <f>RANK(N439,(N439:P439,Q439:AJ439))</f>
        <v>1</v>
      </c>
      <c r="E439" s="7">
        <f>RANK(O439,(N439:P439,Q439:AJ439))</f>
        <v>2</v>
      </c>
      <c r="F439" s="7">
        <f>IF(P439&gt;0,RANK(P439,(N439:P439,Q439:AJ439)),0)</f>
        <v>3</v>
      </c>
      <c r="G439" s="1">
        <f t="shared" si="169"/>
        <v>676</v>
      </c>
      <c r="H439" s="2">
        <f t="shared" si="179"/>
        <v>0.36188436830835119</v>
      </c>
      <c r="I439" s="2"/>
      <c r="J439" s="2">
        <f t="shared" si="170"/>
        <v>0.65149892933618847</v>
      </c>
      <c r="K439" s="2">
        <f t="shared" si="171"/>
        <v>0.28961456102783728</v>
      </c>
      <c r="L439" s="2">
        <f t="shared" si="172"/>
        <v>5.6745182012847964E-2</v>
      </c>
      <c r="M439" s="2">
        <f t="shared" si="173"/>
        <v>2.1413276231262851E-3</v>
      </c>
      <c r="N439" s="1">
        <v>1217</v>
      </c>
      <c r="O439" s="1">
        <v>541</v>
      </c>
      <c r="P439" s="1">
        <v>106</v>
      </c>
      <c r="R439" s="1">
        <v>4</v>
      </c>
      <c r="AL439" s="7">
        <f>IF(Q439&gt;0,RANK(Q439,(N439:P439,Q439:AJ439)),0)</f>
        <v>0</v>
      </c>
      <c r="AM439" s="7">
        <f>IF(R439&gt;0,RANK(R439,(N439:P439,Q439:AJ439)),0)</f>
        <v>4</v>
      </c>
      <c r="AN439" s="7">
        <f>IF(S439&gt;0,RANK(S439,(N439:P439,Q439:AJ439)),0)</f>
        <v>0</v>
      </c>
      <c r="AO439" s="7">
        <f>IF(T439&gt;0,RANK(T439,(N439:P439,Q439:AJ439)),0)</f>
        <v>0</v>
      </c>
      <c r="AP439" s="2">
        <f t="shared" si="174"/>
        <v>0</v>
      </c>
      <c r="AQ439" s="2">
        <f t="shared" si="175"/>
        <v>2.1413276231263384E-3</v>
      </c>
      <c r="AR439" s="2">
        <f t="shared" si="176"/>
        <v>0</v>
      </c>
      <c r="AS439" s="2">
        <f t="shared" si="177"/>
        <v>0</v>
      </c>
      <c r="AU439" t="s">
        <v>1757</v>
      </c>
      <c r="AV439" t="s">
        <v>3161</v>
      </c>
      <c r="AW439">
        <v>2</v>
      </c>
      <c r="AY439" s="130">
        <v>13</v>
      </c>
      <c r="AZ439" s="131">
        <v>37</v>
      </c>
      <c r="BA439" s="132">
        <f t="shared" si="178"/>
        <v>13037</v>
      </c>
      <c r="BC439" s="7" t="s">
        <v>532</v>
      </c>
    </row>
    <row r="440" spans="1:55" hidden="1" outlineLevel="1" x14ac:dyDescent="0.2">
      <c r="A440" t="s">
        <v>2015</v>
      </c>
      <c r="B440" t="s">
        <v>3161</v>
      </c>
      <c r="C440" s="1">
        <f t="shared" si="168"/>
        <v>8486</v>
      </c>
      <c r="D440" s="7">
        <f>RANK(N440,(N440:P440,Q440:AJ440))</f>
        <v>2</v>
      </c>
      <c r="E440" s="7">
        <f>RANK(O440,(N440:P440,Q440:AJ440))</f>
        <v>1</v>
      </c>
      <c r="F440" s="7">
        <f>IF(P440&gt;0,RANK(P440,(N440:P440,Q440:AJ440)),0)</f>
        <v>3</v>
      </c>
      <c r="G440" s="1">
        <f t="shared" si="169"/>
        <v>578</v>
      </c>
      <c r="H440" s="2">
        <f t="shared" si="179"/>
        <v>6.8112184774923409E-2</v>
      </c>
      <c r="I440" s="2"/>
      <c r="J440" s="2">
        <f t="shared" si="170"/>
        <v>0.42941315107235445</v>
      </c>
      <c r="K440" s="2">
        <f t="shared" si="171"/>
        <v>0.49752533584727787</v>
      </c>
      <c r="L440" s="2">
        <f t="shared" si="172"/>
        <v>6.7405137874145649E-2</v>
      </c>
      <c r="M440" s="2">
        <f t="shared" si="173"/>
        <v>5.6563752062220307E-3</v>
      </c>
      <c r="N440" s="1">
        <v>3644</v>
      </c>
      <c r="O440" s="1">
        <v>4222</v>
      </c>
      <c r="P440" s="1">
        <v>572</v>
      </c>
      <c r="R440" s="1">
        <v>48</v>
      </c>
      <c r="AL440" s="7">
        <f>IF(Q440&gt;0,RANK(Q440,(N440:P440,Q440:AJ440)),0)</f>
        <v>0</v>
      </c>
      <c r="AM440" s="7">
        <f>IF(R440&gt;0,RANK(R440,(N440:P440,Q440:AJ440)),0)</f>
        <v>4</v>
      </c>
      <c r="AN440" s="7">
        <f>IF(S440&gt;0,RANK(S440,(N440:P440,Q440:AJ440)),0)</f>
        <v>0</v>
      </c>
      <c r="AO440" s="7">
        <f>IF(T440&gt;0,RANK(T440,(N440:P440,Q440:AJ440)),0)</f>
        <v>0</v>
      </c>
      <c r="AP440" s="2">
        <f t="shared" si="174"/>
        <v>0</v>
      </c>
      <c r="AQ440" s="2">
        <f t="shared" si="175"/>
        <v>5.6563752062220125E-3</v>
      </c>
      <c r="AR440" s="2">
        <f t="shared" si="176"/>
        <v>0</v>
      </c>
      <c r="AS440" s="2">
        <f t="shared" si="177"/>
        <v>0</v>
      </c>
      <c r="AU440" t="s">
        <v>2015</v>
      </c>
      <c r="AV440" t="s">
        <v>3161</v>
      </c>
      <c r="AW440">
        <v>1</v>
      </c>
      <c r="AY440" s="130">
        <v>13</v>
      </c>
      <c r="AZ440" s="131">
        <v>39</v>
      </c>
      <c r="BA440" s="132">
        <f t="shared" si="178"/>
        <v>13039</v>
      </c>
      <c r="BC440" s="7" t="s">
        <v>532</v>
      </c>
    </row>
    <row r="441" spans="1:55" hidden="1" outlineLevel="1" x14ac:dyDescent="0.2">
      <c r="A441" t="s">
        <v>2016</v>
      </c>
      <c r="B441" t="s">
        <v>3161</v>
      </c>
      <c r="C441" s="1">
        <f t="shared" si="168"/>
        <v>2501</v>
      </c>
      <c r="D441" s="7">
        <f>RANK(N441,(N441:P441,Q441:AJ441))</f>
        <v>2</v>
      </c>
      <c r="E441" s="7">
        <f>RANK(O441,(N441:P441,Q441:AJ441))</f>
        <v>1</v>
      </c>
      <c r="F441" s="7">
        <f>IF(P441&gt;0,RANK(P441,(N441:P441,Q441:AJ441)),0)</f>
        <v>3</v>
      </c>
      <c r="G441" s="1">
        <f t="shared" si="169"/>
        <v>34</v>
      </c>
      <c r="H441" s="2">
        <f t="shared" si="179"/>
        <v>1.3594562175129948E-2</v>
      </c>
      <c r="I441" s="2"/>
      <c r="J441" s="2">
        <f t="shared" si="170"/>
        <v>0.43862455017992802</v>
      </c>
      <c r="K441" s="2">
        <f t="shared" si="171"/>
        <v>0.45221911235505796</v>
      </c>
      <c r="L441" s="2">
        <f t="shared" si="172"/>
        <v>0.10555777688924431</v>
      </c>
      <c r="M441" s="2">
        <f t="shared" si="173"/>
        <v>3.5985605757697658E-3</v>
      </c>
      <c r="N441" s="1">
        <v>1097</v>
      </c>
      <c r="O441" s="1">
        <v>1131</v>
      </c>
      <c r="P441" s="1">
        <v>264</v>
      </c>
      <c r="R441" s="1">
        <v>9</v>
      </c>
      <c r="AL441" s="7">
        <f>IF(Q441&gt;0,RANK(Q441,(N441:P441,Q441:AJ441)),0)</f>
        <v>0</v>
      </c>
      <c r="AM441" s="7">
        <f>IF(R441&gt;0,RANK(R441,(N441:P441,Q441:AJ441)),0)</f>
        <v>4</v>
      </c>
      <c r="AN441" s="7">
        <f>IF(S441&gt;0,RANK(S441,(N441:P441,Q441:AJ441)),0)</f>
        <v>0</v>
      </c>
      <c r="AO441" s="7">
        <f>IF(T441&gt;0,RANK(T441,(N441:P441,Q441:AJ441)),0)</f>
        <v>0</v>
      </c>
      <c r="AP441" s="2">
        <f t="shared" si="174"/>
        <v>0</v>
      </c>
      <c r="AQ441" s="2">
        <f t="shared" si="175"/>
        <v>3.5985605757696921E-3</v>
      </c>
      <c r="AR441" s="2">
        <f t="shared" si="176"/>
        <v>0</v>
      </c>
      <c r="AS441" s="2">
        <f t="shared" si="177"/>
        <v>0</v>
      </c>
      <c r="AU441" t="s">
        <v>2016</v>
      </c>
      <c r="AV441" t="s">
        <v>3161</v>
      </c>
      <c r="AW441">
        <v>1</v>
      </c>
      <c r="AY441" s="130">
        <v>13</v>
      </c>
      <c r="AZ441" s="131">
        <v>43</v>
      </c>
      <c r="BA441" s="132">
        <f t="shared" si="178"/>
        <v>13043</v>
      </c>
      <c r="BC441" s="7" t="s">
        <v>532</v>
      </c>
    </row>
    <row r="442" spans="1:55" hidden="1" outlineLevel="1" x14ac:dyDescent="0.2">
      <c r="A442" t="s">
        <v>2017</v>
      </c>
      <c r="B442" t="s">
        <v>3161</v>
      </c>
      <c r="C442" s="1">
        <f t="shared" si="168"/>
        <v>21769</v>
      </c>
      <c r="D442" s="7">
        <f>RANK(N442,(N442:P442,Q442:AJ442))</f>
        <v>2</v>
      </c>
      <c r="E442" s="7">
        <f>RANK(O442,(N442:P442,Q442:AJ442))</f>
        <v>1</v>
      </c>
      <c r="F442" s="7">
        <f>IF(P442&gt;0,RANK(P442,(N442:P442,Q442:AJ442)),0)</f>
        <v>3</v>
      </c>
      <c r="G442" s="1">
        <f t="shared" si="169"/>
        <v>2719</v>
      </c>
      <c r="H442" s="2">
        <f t="shared" si="179"/>
        <v>0.12490238412421333</v>
      </c>
      <c r="I442" s="2"/>
      <c r="J442" s="2">
        <f t="shared" si="170"/>
        <v>0.38761541641784186</v>
      </c>
      <c r="K442" s="2">
        <f t="shared" si="171"/>
        <v>0.5125178005420552</v>
      </c>
      <c r="L442" s="2">
        <f t="shared" si="172"/>
        <v>9.1965639211723099E-2</v>
      </c>
      <c r="M442" s="2">
        <f t="shared" si="173"/>
        <v>7.9011438283798918E-3</v>
      </c>
      <c r="N442" s="1">
        <v>8438</v>
      </c>
      <c r="O442" s="1">
        <v>11157</v>
      </c>
      <c r="P442" s="1">
        <v>2002</v>
      </c>
      <c r="R442" s="1">
        <v>172</v>
      </c>
      <c r="AL442" s="7">
        <f>IF(Q442&gt;0,RANK(Q442,(N442:P442,Q442:AJ442)),0)</f>
        <v>0</v>
      </c>
      <c r="AM442" s="7">
        <f>IF(R442&gt;0,RANK(R442,(N442:P442,Q442:AJ442)),0)</f>
        <v>4</v>
      </c>
      <c r="AN442" s="7">
        <f>IF(S442&gt;0,RANK(S442,(N442:P442,Q442:AJ442)),0)</f>
        <v>0</v>
      </c>
      <c r="AO442" s="7">
        <f>IF(T442&gt;0,RANK(T442,(N442:P442,Q442:AJ442)),0)</f>
        <v>0</v>
      </c>
      <c r="AP442" s="2">
        <f t="shared" si="174"/>
        <v>0</v>
      </c>
      <c r="AQ442" s="2">
        <f t="shared" si="175"/>
        <v>7.9011438283798068E-3</v>
      </c>
      <c r="AR442" s="2">
        <f t="shared" si="176"/>
        <v>0</v>
      </c>
      <c r="AS442" s="2">
        <f t="shared" si="177"/>
        <v>0</v>
      </c>
      <c r="AU442" t="s">
        <v>2017</v>
      </c>
      <c r="AV442" t="s">
        <v>3161</v>
      </c>
      <c r="AW442">
        <v>7</v>
      </c>
      <c r="AY442" s="130">
        <v>13</v>
      </c>
      <c r="AZ442" s="131">
        <v>45</v>
      </c>
      <c r="BA442" s="132">
        <f t="shared" si="178"/>
        <v>13045</v>
      </c>
      <c r="BC442" s="7" t="s">
        <v>532</v>
      </c>
    </row>
    <row r="443" spans="1:55" hidden="1" outlineLevel="1" x14ac:dyDescent="0.2">
      <c r="A443" t="s">
        <v>3284</v>
      </c>
      <c r="B443" t="s">
        <v>3161</v>
      </c>
      <c r="C443" s="1">
        <f t="shared" si="168"/>
        <v>14739</v>
      </c>
      <c r="D443" s="7">
        <f>RANK(N443,(N443:P443,Q443:AJ443))</f>
        <v>2</v>
      </c>
      <c r="E443" s="7">
        <f>RANK(O443,(N443:P443,Q443:AJ443))</f>
        <v>1</v>
      </c>
      <c r="F443" s="7">
        <f>IF(P443&gt;0,RANK(P443,(N443:P443,Q443:AJ443)),0)</f>
        <v>3</v>
      </c>
      <c r="G443" s="1">
        <f t="shared" si="169"/>
        <v>3052</v>
      </c>
      <c r="H443" s="2">
        <f t="shared" si="179"/>
        <v>0.20706967908270574</v>
      </c>
      <c r="I443" s="2"/>
      <c r="J443" s="2">
        <f t="shared" si="170"/>
        <v>0.35178777393310268</v>
      </c>
      <c r="K443" s="2">
        <f t="shared" si="171"/>
        <v>0.55885745301580836</v>
      </c>
      <c r="L443" s="2">
        <f t="shared" si="172"/>
        <v>8.528394056584572E-2</v>
      </c>
      <c r="M443" s="2">
        <f t="shared" si="173"/>
        <v>4.0708324852432448E-3</v>
      </c>
      <c r="N443" s="1">
        <v>5185</v>
      </c>
      <c r="O443" s="1">
        <v>8237</v>
      </c>
      <c r="P443" s="1">
        <v>1257</v>
      </c>
      <c r="R443" s="1">
        <v>60</v>
      </c>
      <c r="AL443" s="7">
        <f>IF(Q443&gt;0,RANK(Q443,(N443:P443,Q443:AJ443)),0)</f>
        <v>0</v>
      </c>
      <c r="AM443" s="7">
        <f>IF(R443&gt;0,RANK(R443,(N443:P443,Q443:AJ443)),0)</f>
        <v>4</v>
      </c>
      <c r="AN443" s="7">
        <f>IF(S443&gt;0,RANK(S443,(N443:P443,Q443:AJ443)),0)</f>
        <v>0</v>
      </c>
      <c r="AO443" s="7">
        <f>IF(T443&gt;0,RANK(T443,(N443:P443,Q443:AJ443)),0)</f>
        <v>0</v>
      </c>
      <c r="AP443" s="2">
        <f t="shared" si="174"/>
        <v>0</v>
      </c>
      <c r="AQ443" s="2">
        <f t="shared" si="175"/>
        <v>4.0708324852432327E-3</v>
      </c>
      <c r="AR443" s="2">
        <f t="shared" si="176"/>
        <v>0</v>
      </c>
      <c r="AS443" s="2">
        <f t="shared" si="177"/>
        <v>0</v>
      </c>
      <c r="AU443" t="s">
        <v>3284</v>
      </c>
      <c r="AV443" t="s">
        <v>3161</v>
      </c>
      <c r="AW443">
        <v>9</v>
      </c>
      <c r="AY443" s="130">
        <v>13</v>
      </c>
      <c r="AZ443" s="131">
        <v>47</v>
      </c>
      <c r="BA443" s="132">
        <f t="shared" si="178"/>
        <v>13047</v>
      </c>
      <c r="BC443" s="7" t="s">
        <v>532</v>
      </c>
    </row>
    <row r="444" spans="1:55" hidden="1" outlineLevel="1" x14ac:dyDescent="0.2">
      <c r="A444" t="s">
        <v>3285</v>
      </c>
      <c r="B444" t="s">
        <v>3161</v>
      </c>
      <c r="C444" s="1">
        <f t="shared" si="168"/>
        <v>3031</v>
      </c>
      <c r="D444" s="7">
        <f>RANK(N444,(N444:P444,Q444:AJ444))</f>
        <v>2</v>
      </c>
      <c r="E444" s="7">
        <f>RANK(O444,(N444:P444,Q444:AJ444))</f>
        <v>1</v>
      </c>
      <c r="F444" s="7">
        <f>IF(P444&gt;0,RANK(P444,(N444:P444,Q444:AJ444)),0)</f>
        <v>3</v>
      </c>
      <c r="G444" s="1">
        <f t="shared" si="169"/>
        <v>6</v>
      </c>
      <c r="H444" s="2">
        <f t="shared" si="179"/>
        <v>1.9795447047179148E-3</v>
      </c>
      <c r="I444" s="2"/>
      <c r="J444" s="2">
        <f t="shared" si="170"/>
        <v>0.45133619267568459</v>
      </c>
      <c r="K444" s="2">
        <f t="shared" si="171"/>
        <v>0.45331573738040248</v>
      </c>
      <c r="L444" s="2">
        <f t="shared" si="172"/>
        <v>9.237875288683603E-2</v>
      </c>
      <c r="M444" s="2">
        <f t="shared" si="173"/>
        <v>2.9693170570768979E-3</v>
      </c>
      <c r="N444" s="1">
        <v>1368</v>
      </c>
      <c r="O444" s="1">
        <v>1374</v>
      </c>
      <c r="P444" s="1">
        <v>280</v>
      </c>
      <c r="R444" s="1">
        <v>9</v>
      </c>
      <c r="AL444" s="7">
        <f>IF(Q444&gt;0,RANK(Q444,(N444:P444,Q444:AJ444)),0)</f>
        <v>0</v>
      </c>
      <c r="AM444" s="7">
        <f>IF(R444&gt;0,RANK(R444,(N444:P444,Q444:AJ444)),0)</f>
        <v>4</v>
      </c>
      <c r="AN444" s="7">
        <f>IF(S444&gt;0,RANK(S444,(N444:P444,Q444:AJ444)),0)</f>
        <v>0</v>
      </c>
      <c r="AO444" s="7">
        <f>IF(T444&gt;0,RANK(T444,(N444:P444,Q444:AJ444)),0)</f>
        <v>0</v>
      </c>
      <c r="AP444" s="2">
        <f t="shared" si="174"/>
        <v>0</v>
      </c>
      <c r="AQ444" s="2">
        <f t="shared" si="175"/>
        <v>2.9693170570768723E-3</v>
      </c>
      <c r="AR444" s="2">
        <f t="shared" si="176"/>
        <v>0</v>
      </c>
      <c r="AS444" s="2">
        <f t="shared" si="177"/>
        <v>0</v>
      </c>
      <c r="AU444" t="s">
        <v>3285</v>
      </c>
      <c r="AV444" t="s">
        <v>3161</v>
      </c>
      <c r="AW444">
        <v>8</v>
      </c>
      <c r="AY444" s="130">
        <v>13</v>
      </c>
      <c r="AZ444" s="131">
        <v>49</v>
      </c>
      <c r="BA444" s="132">
        <f t="shared" si="178"/>
        <v>13049</v>
      </c>
      <c r="BC444" s="7" t="s">
        <v>532</v>
      </c>
    </row>
    <row r="445" spans="1:55" hidden="1" outlineLevel="1" x14ac:dyDescent="0.2">
      <c r="A445" t="s">
        <v>3286</v>
      </c>
      <c r="B445" t="s">
        <v>3161</v>
      </c>
      <c r="C445" s="1">
        <f t="shared" si="168"/>
        <v>71277</v>
      </c>
      <c r="D445" s="7">
        <f>RANK(N445,(N445:P445,Q445:AJ445))</f>
        <v>1</v>
      </c>
      <c r="E445" s="7">
        <f>RANK(O445,(N445:P445,Q445:AJ445))</f>
        <v>2</v>
      </c>
      <c r="F445" s="7">
        <f>IF(P445&gt;0,RANK(P445,(N445:P445,Q445:AJ445)),0)</f>
        <v>3</v>
      </c>
      <c r="G445" s="1">
        <f t="shared" si="169"/>
        <v>3794</v>
      </c>
      <c r="H445" s="2">
        <f t="shared" si="179"/>
        <v>5.3228951835795561E-2</v>
      </c>
      <c r="I445" s="2"/>
      <c r="J445" s="2">
        <f t="shared" si="170"/>
        <v>0.5019992423923566</v>
      </c>
      <c r="K445" s="2">
        <f t="shared" si="171"/>
        <v>0.44877029055656104</v>
      </c>
      <c r="L445" s="2">
        <f t="shared" si="172"/>
        <v>4.2482147116180535E-2</v>
      </c>
      <c r="M445" s="2">
        <f t="shared" si="173"/>
        <v>6.7483199349018252E-3</v>
      </c>
      <c r="N445" s="1">
        <v>35781</v>
      </c>
      <c r="O445" s="1">
        <v>31987</v>
      </c>
      <c r="P445" s="1">
        <v>3028</v>
      </c>
      <c r="R445" s="1">
        <v>481</v>
      </c>
      <c r="AL445" s="7">
        <f>IF(Q445&gt;0,RANK(Q445,(N445:P445,Q445:AJ445)),0)</f>
        <v>0</v>
      </c>
      <c r="AM445" s="7">
        <f>IF(R445&gt;0,RANK(R445,(N445:P445,Q445:AJ445)),0)</f>
        <v>4</v>
      </c>
      <c r="AN445" s="7">
        <f>IF(S445&gt;0,RANK(S445,(N445:P445,Q445:AJ445)),0)</f>
        <v>0</v>
      </c>
      <c r="AO445" s="7">
        <f>IF(T445&gt;0,RANK(T445,(N445:P445,Q445:AJ445)),0)</f>
        <v>0</v>
      </c>
      <c r="AP445" s="2">
        <f t="shared" si="174"/>
        <v>0</v>
      </c>
      <c r="AQ445" s="2">
        <f t="shared" si="175"/>
        <v>6.7483199349018617E-3</v>
      </c>
      <c r="AR445" s="2">
        <f t="shared" si="176"/>
        <v>0</v>
      </c>
      <c r="AS445" s="2">
        <f t="shared" si="177"/>
        <v>0</v>
      </c>
      <c r="AU445" t="s">
        <v>3286</v>
      </c>
      <c r="AV445" t="s">
        <v>3161</v>
      </c>
      <c r="AW445">
        <v>1</v>
      </c>
      <c r="AY445" s="130">
        <v>13</v>
      </c>
      <c r="AZ445" s="131">
        <v>51</v>
      </c>
      <c r="BA445" s="132">
        <f t="shared" si="178"/>
        <v>13051</v>
      </c>
      <c r="BC445" s="7" t="s">
        <v>532</v>
      </c>
    </row>
    <row r="446" spans="1:55" hidden="1" outlineLevel="1" x14ac:dyDescent="0.2">
      <c r="A446" t="s">
        <v>1471</v>
      </c>
      <c r="B446" t="s">
        <v>3161</v>
      </c>
      <c r="C446" s="1">
        <f t="shared" si="168"/>
        <v>1082</v>
      </c>
      <c r="D446" s="7">
        <f>RANK(N446,(N446:P446,Q446:AJ446))</f>
        <v>1</v>
      </c>
      <c r="E446" s="7">
        <f>RANK(O446,(N446:P446,Q446:AJ446))</f>
        <v>2</v>
      </c>
      <c r="F446" s="7">
        <f>IF(P446&gt;0,RANK(P446,(N446:P446,Q446:AJ446)),0)</f>
        <v>3</v>
      </c>
      <c r="G446" s="1">
        <f t="shared" si="169"/>
        <v>167</v>
      </c>
      <c r="H446" s="2">
        <f t="shared" si="179"/>
        <v>0.15434380776340112</v>
      </c>
      <c r="I446" s="2"/>
      <c r="J446" s="2">
        <f t="shared" si="170"/>
        <v>0.52218114602587795</v>
      </c>
      <c r="K446" s="2">
        <f t="shared" si="171"/>
        <v>0.36783733826247689</v>
      </c>
      <c r="L446" s="2">
        <f t="shared" si="172"/>
        <v>0.10628465804066543</v>
      </c>
      <c r="M446" s="2">
        <f t="shared" si="173"/>
        <v>3.696857670979728E-3</v>
      </c>
      <c r="N446" s="1">
        <v>565</v>
      </c>
      <c r="O446" s="1">
        <v>398</v>
      </c>
      <c r="P446" s="1">
        <v>115</v>
      </c>
      <c r="R446" s="1">
        <v>4</v>
      </c>
      <c r="AL446" s="7">
        <f>IF(Q446&gt;0,RANK(Q446,(N446:P446,Q446:AJ446)),0)</f>
        <v>0</v>
      </c>
      <c r="AM446" s="7">
        <f>IF(R446&gt;0,RANK(R446,(N446:P446,Q446:AJ446)),0)</f>
        <v>4</v>
      </c>
      <c r="AN446" s="7">
        <f>IF(S446&gt;0,RANK(S446,(N446:P446,Q446:AJ446)),0)</f>
        <v>0</v>
      </c>
      <c r="AO446" s="7">
        <f>IF(T446&gt;0,RANK(T446,(N446:P446,Q446:AJ446)),0)</f>
        <v>0</v>
      </c>
      <c r="AP446" s="2">
        <f t="shared" si="174"/>
        <v>0</v>
      </c>
      <c r="AQ446" s="2">
        <f t="shared" si="175"/>
        <v>3.6968576709796672E-3</v>
      </c>
      <c r="AR446" s="2">
        <f t="shared" si="176"/>
        <v>0</v>
      </c>
      <c r="AS446" s="2">
        <f t="shared" si="177"/>
        <v>0</v>
      </c>
      <c r="AU446" t="s">
        <v>1471</v>
      </c>
      <c r="AV446" t="s">
        <v>3161</v>
      </c>
      <c r="AW446">
        <v>2</v>
      </c>
      <c r="AY446" s="130">
        <v>13</v>
      </c>
      <c r="AZ446" s="131">
        <v>53</v>
      </c>
      <c r="BA446" s="132">
        <f t="shared" si="178"/>
        <v>13053</v>
      </c>
      <c r="BC446" s="7" t="s">
        <v>532</v>
      </c>
    </row>
    <row r="447" spans="1:55" hidden="1" outlineLevel="1" x14ac:dyDescent="0.2">
      <c r="A447" t="s">
        <v>1472</v>
      </c>
      <c r="B447" t="s">
        <v>3161</v>
      </c>
      <c r="C447" s="1">
        <f t="shared" si="168"/>
        <v>6326</v>
      </c>
      <c r="D447" s="7">
        <f>RANK(N447,(N447:P447,Q447:AJ447))</f>
        <v>1</v>
      </c>
      <c r="E447" s="7">
        <f>RANK(O447,(N447:P447,Q447:AJ447))</f>
        <v>2</v>
      </c>
      <c r="F447" s="7">
        <f>IF(P447&gt;0,RANK(P447,(N447:P447,Q447:AJ447)),0)</f>
        <v>3</v>
      </c>
      <c r="G447" s="1">
        <f t="shared" si="169"/>
        <v>490</v>
      </c>
      <c r="H447" s="2">
        <f t="shared" si="179"/>
        <v>7.7458109389819785E-2</v>
      </c>
      <c r="I447" s="2"/>
      <c r="J447" s="2">
        <f t="shared" si="170"/>
        <v>0.47470755611760984</v>
      </c>
      <c r="K447" s="2">
        <f t="shared" si="171"/>
        <v>0.39724944672779006</v>
      </c>
      <c r="L447" s="2">
        <f t="shared" si="172"/>
        <v>0.12582990831489094</v>
      </c>
      <c r="M447" s="2">
        <f t="shared" si="173"/>
        <v>2.2130888397091653E-3</v>
      </c>
      <c r="N447" s="1">
        <v>3003</v>
      </c>
      <c r="O447" s="1">
        <v>2513</v>
      </c>
      <c r="P447" s="1">
        <v>796</v>
      </c>
      <c r="R447" s="1">
        <v>14</v>
      </c>
      <c r="AL447" s="7">
        <f>IF(Q447&gt;0,RANK(Q447,(N447:P447,Q447:AJ447)),0)</f>
        <v>0</v>
      </c>
      <c r="AM447" s="7">
        <f>IF(R447&gt;0,RANK(R447,(N447:P447,Q447:AJ447)),0)</f>
        <v>4</v>
      </c>
      <c r="AN447" s="7">
        <f>IF(S447&gt;0,RANK(S447,(N447:P447,Q447:AJ447)),0)</f>
        <v>0</v>
      </c>
      <c r="AO447" s="7">
        <f>IF(T447&gt;0,RANK(T447,(N447:P447,Q447:AJ447)),0)</f>
        <v>0</v>
      </c>
      <c r="AP447" s="2">
        <f t="shared" si="174"/>
        <v>0</v>
      </c>
      <c r="AQ447" s="2">
        <f t="shared" si="175"/>
        <v>2.2130888397091371E-3</v>
      </c>
      <c r="AR447" s="2">
        <f t="shared" si="176"/>
        <v>0</v>
      </c>
      <c r="AS447" s="2">
        <f t="shared" si="177"/>
        <v>0</v>
      </c>
      <c r="AU447" t="s">
        <v>1472</v>
      </c>
      <c r="AV447" t="s">
        <v>3161</v>
      </c>
      <c r="AW447">
        <v>7</v>
      </c>
      <c r="AY447" s="130">
        <v>13</v>
      </c>
      <c r="AZ447" s="131">
        <v>55</v>
      </c>
      <c r="BA447" s="132">
        <f t="shared" si="178"/>
        <v>13055</v>
      </c>
      <c r="BC447" s="7" t="s">
        <v>532</v>
      </c>
    </row>
    <row r="448" spans="1:55" hidden="1" outlineLevel="1" x14ac:dyDescent="0.2">
      <c r="A448" t="s">
        <v>1634</v>
      </c>
      <c r="B448" t="s">
        <v>3161</v>
      </c>
      <c r="C448" s="1">
        <f t="shared" si="168"/>
        <v>38677</v>
      </c>
      <c r="D448" s="7">
        <f>RANK(N448,(N448:P448,Q448:AJ448))</f>
        <v>2</v>
      </c>
      <c r="E448" s="7">
        <f>RANK(O448,(N448:P448,Q448:AJ448))</f>
        <v>1</v>
      </c>
      <c r="F448" s="7">
        <f>IF(P448&gt;0,RANK(P448,(N448:P448,Q448:AJ448)),0)</f>
        <v>3</v>
      </c>
      <c r="G448" s="1">
        <f t="shared" si="169"/>
        <v>13725</v>
      </c>
      <c r="H448" s="2">
        <f t="shared" si="179"/>
        <v>0.35486206272461668</v>
      </c>
      <c r="I448" s="2"/>
      <c r="J448" s="2">
        <f t="shared" si="170"/>
        <v>0.27928743180701709</v>
      </c>
      <c r="K448" s="2">
        <f t="shared" si="171"/>
        <v>0.63414949453163383</v>
      </c>
      <c r="L448" s="2">
        <f t="shared" si="172"/>
        <v>7.4256017788349671E-2</v>
      </c>
      <c r="M448" s="2">
        <f t="shared" si="173"/>
        <v>1.2307055872999406E-2</v>
      </c>
      <c r="N448" s="1">
        <v>10802</v>
      </c>
      <c r="O448" s="1">
        <v>24527</v>
      </c>
      <c r="P448" s="1">
        <v>2872</v>
      </c>
      <c r="R448" s="1">
        <v>476</v>
      </c>
      <c r="AL448" s="7">
        <f>IF(Q448&gt;0,RANK(Q448,(N448:P448,Q448:AJ448)),0)</f>
        <v>0</v>
      </c>
      <c r="AM448" s="7">
        <f>IF(R448&gt;0,RANK(R448,(N448:P448,Q448:AJ448)),0)</f>
        <v>4</v>
      </c>
      <c r="AN448" s="7">
        <f>IF(S448&gt;0,RANK(S448,(N448:P448,Q448:AJ448)),0)</f>
        <v>0</v>
      </c>
      <c r="AO448" s="7">
        <f>IF(T448&gt;0,RANK(T448,(N448:P448,Q448:AJ448)),0)</f>
        <v>0</v>
      </c>
      <c r="AP448" s="2">
        <f t="shared" si="174"/>
        <v>0</v>
      </c>
      <c r="AQ448" s="2">
        <f t="shared" si="175"/>
        <v>1.2307055872999456E-2</v>
      </c>
      <c r="AR448" s="2">
        <f t="shared" si="176"/>
        <v>0</v>
      </c>
      <c r="AS448" s="2">
        <f t="shared" si="177"/>
        <v>0</v>
      </c>
      <c r="AU448" t="s">
        <v>1634</v>
      </c>
      <c r="AV448" t="s">
        <v>3161</v>
      </c>
      <c r="AY448" s="130">
        <v>13</v>
      </c>
      <c r="AZ448" s="131">
        <v>57</v>
      </c>
      <c r="BA448" s="132">
        <f t="shared" si="178"/>
        <v>13057</v>
      </c>
      <c r="BC448" s="7" t="s">
        <v>532</v>
      </c>
    </row>
    <row r="449" spans="1:55" hidden="1" outlineLevel="1" x14ac:dyDescent="0.2">
      <c r="A449" t="s">
        <v>490</v>
      </c>
      <c r="B449" t="s">
        <v>3161</v>
      </c>
      <c r="C449" s="1">
        <f t="shared" si="168"/>
        <v>27346</v>
      </c>
      <c r="D449" s="7">
        <f>RANK(N449,(N449:P449,Q449:AJ449))</f>
        <v>1</v>
      </c>
      <c r="E449" s="7">
        <f>RANK(O449,(N449:P449,Q449:AJ449))</f>
        <v>2</v>
      </c>
      <c r="F449" s="7">
        <f>IF(P449&gt;0,RANK(P449,(N449:P449,Q449:AJ449)),0)</f>
        <v>3</v>
      </c>
      <c r="G449" s="1">
        <f t="shared" si="169"/>
        <v>4702</v>
      </c>
      <c r="H449" s="2">
        <f t="shared" si="179"/>
        <v>0.17194470854969648</v>
      </c>
      <c r="I449" s="2"/>
      <c r="J449" s="2">
        <f t="shared" si="170"/>
        <v>0.55605938711328895</v>
      </c>
      <c r="K449" s="2">
        <f t="shared" si="171"/>
        <v>0.38411467856359249</v>
      </c>
      <c r="L449" s="2">
        <f t="shared" si="172"/>
        <v>4.3918671835003288E-2</v>
      </c>
      <c r="M449" s="2">
        <f t="shared" si="173"/>
        <v>1.5907262488115269E-2</v>
      </c>
      <c r="N449" s="1">
        <v>15206</v>
      </c>
      <c r="O449" s="1">
        <v>10504</v>
      </c>
      <c r="P449" s="1">
        <v>1201</v>
      </c>
      <c r="R449" s="1">
        <v>435</v>
      </c>
      <c r="AL449" s="7">
        <f>IF(Q449&gt;0,RANK(Q449,(N449:P449,Q449:AJ449)),0)</f>
        <v>0</v>
      </c>
      <c r="AM449" s="7">
        <f>IF(R449&gt;0,RANK(R449,(N449:P449,Q449:AJ449)),0)</f>
        <v>4</v>
      </c>
      <c r="AN449" s="7">
        <f>IF(S449&gt;0,RANK(S449,(N449:P449,Q449:AJ449)),0)</f>
        <v>0</v>
      </c>
      <c r="AO449" s="7">
        <f>IF(T449&gt;0,RANK(T449,(N449:P449,Q449:AJ449)),0)</f>
        <v>0</v>
      </c>
      <c r="AP449" s="2">
        <f t="shared" si="174"/>
        <v>0</v>
      </c>
      <c r="AQ449" s="2">
        <f t="shared" si="175"/>
        <v>1.5907262488115265E-2</v>
      </c>
      <c r="AR449" s="2">
        <f t="shared" si="176"/>
        <v>0</v>
      </c>
      <c r="AS449" s="2">
        <f t="shared" si="177"/>
        <v>0</v>
      </c>
      <c r="AU449" t="s">
        <v>490</v>
      </c>
      <c r="AV449" t="s">
        <v>3161</v>
      </c>
      <c r="AW449">
        <v>11</v>
      </c>
      <c r="AY449" s="130">
        <v>13</v>
      </c>
      <c r="AZ449" s="131">
        <v>59</v>
      </c>
      <c r="BA449" s="132">
        <f t="shared" si="178"/>
        <v>13059</v>
      </c>
      <c r="BC449" s="7" t="s">
        <v>532</v>
      </c>
    </row>
    <row r="450" spans="1:55" hidden="1" outlineLevel="1" x14ac:dyDescent="0.2">
      <c r="A450" t="s">
        <v>491</v>
      </c>
      <c r="B450" t="s">
        <v>3161</v>
      </c>
      <c r="C450" s="1">
        <f t="shared" si="168"/>
        <v>1143</v>
      </c>
      <c r="D450" s="7">
        <f>RANK(N450,(N450:P450,Q450:AJ450))</f>
        <v>1</v>
      </c>
      <c r="E450" s="7">
        <f>RANK(O450,(N450:P450,Q450:AJ450))</f>
        <v>2</v>
      </c>
      <c r="F450" s="7">
        <f>IF(P450&gt;0,RANK(P450,(N450:P450,Q450:AJ450)),0)</f>
        <v>3</v>
      </c>
      <c r="G450" s="1">
        <f t="shared" si="169"/>
        <v>494</v>
      </c>
      <c r="H450" s="2">
        <f t="shared" si="179"/>
        <v>0.4321959755030621</v>
      </c>
      <c r="I450" s="2"/>
      <c r="J450" s="2">
        <f t="shared" si="170"/>
        <v>0.68853893263342081</v>
      </c>
      <c r="K450" s="2">
        <f t="shared" si="171"/>
        <v>0.25634295713035871</v>
      </c>
      <c r="L450" s="2">
        <f t="shared" si="172"/>
        <v>5.4243219597550303E-2</v>
      </c>
      <c r="M450" s="2">
        <f t="shared" si="173"/>
        <v>8.7489063867018241E-4</v>
      </c>
      <c r="N450" s="1">
        <v>787</v>
      </c>
      <c r="O450" s="1">
        <v>293</v>
      </c>
      <c r="P450" s="1">
        <v>62</v>
      </c>
      <c r="R450" s="1">
        <v>1</v>
      </c>
      <c r="AL450" s="7">
        <f>IF(Q450&gt;0,RANK(Q450,(N450:P450,Q450:AJ450)),0)</f>
        <v>0</v>
      </c>
      <c r="AM450" s="7">
        <f>IF(R450&gt;0,RANK(R450,(N450:P450,Q450:AJ450)),0)</f>
        <v>4</v>
      </c>
      <c r="AN450" s="7">
        <f>IF(S450&gt;0,RANK(S450,(N450:P450,Q450:AJ450)),0)</f>
        <v>0</v>
      </c>
      <c r="AO450" s="7">
        <f>IF(T450&gt;0,RANK(T450,(N450:P450,Q450:AJ450)),0)</f>
        <v>0</v>
      </c>
      <c r="AP450" s="2">
        <f t="shared" si="174"/>
        <v>0</v>
      </c>
      <c r="AQ450" s="2">
        <f t="shared" si="175"/>
        <v>8.7489063867016625E-4</v>
      </c>
      <c r="AR450" s="2">
        <f t="shared" si="176"/>
        <v>0</v>
      </c>
      <c r="AS450" s="2">
        <f t="shared" si="177"/>
        <v>0</v>
      </c>
      <c r="AU450" t="s">
        <v>491</v>
      </c>
      <c r="AV450" t="s">
        <v>3161</v>
      </c>
      <c r="AW450">
        <v>2</v>
      </c>
      <c r="AY450" s="130">
        <v>13</v>
      </c>
      <c r="AZ450" s="131">
        <v>61</v>
      </c>
      <c r="BA450" s="132">
        <f t="shared" si="178"/>
        <v>13061</v>
      </c>
      <c r="BC450" s="7" t="s">
        <v>532</v>
      </c>
    </row>
    <row r="451" spans="1:55" hidden="1" outlineLevel="1" x14ac:dyDescent="0.2">
      <c r="A451" t="s">
        <v>1116</v>
      </c>
      <c r="B451" t="s">
        <v>3161</v>
      </c>
      <c r="C451" s="1">
        <f t="shared" si="168"/>
        <v>55242</v>
      </c>
      <c r="D451" s="7">
        <f>RANK(N451,(N451:P451,Q451:AJ451))</f>
        <v>1</v>
      </c>
      <c r="E451" s="7">
        <f>RANK(O451,(N451:P451,Q451:AJ451))</f>
        <v>2</v>
      </c>
      <c r="F451" s="7">
        <f>IF(P451&gt;0,RANK(P451,(N451:P451,Q451:AJ451)),0)</f>
        <v>3</v>
      </c>
      <c r="G451" s="1">
        <f t="shared" si="169"/>
        <v>10062</v>
      </c>
      <c r="H451" s="2">
        <f t="shared" si="179"/>
        <v>0.18214402085369827</v>
      </c>
      <c r="I451" s="2"/>
      <c r="J451" s="2">
        <f t="shared" si="170"/>
        <v>0.55550124904963616</v>
      </c>
      <c r="K451" s="2">
        <f t="shared" si="171"/>
        <v>0.37335722819593786</v>
      </c>
      <c r="L451" s="2">
        <f t="shared" si="172"/>
        <v>6.3248977227471845E-2</v>
      </c>
      <c r="M451" s="2">
        <f t="shared" si="173"/>
        <v>7.8925455269541339E-3</v>
      </c>
      <c r="N451" s="1">
        <v>30687</v>
      </c>
      <c r="O451" s="1">
        <v>20625</v>
      </c>
      <c r="P451" s="1">
        <v>3494</v>
      </c>
      <c r="R451" s="1">
        <v>436</v>
      </c>
      <c r="AL451" s="7">
        <f>IF(Q451&gt;0,RANK(Q451,(N451:P451,Q451:AJ451)),0)</f>
        <v>0</v>
      </c>
      <c r="AM451" s="7">
        <f>IF(R451&gt;0,RANK(R451,(N451:P451,Q451:AJ451)),0)</f>
        <v>4</v>
      </c>
      <c r="AN451" s="7">
        <f>IF(S451&gt;0,RANK(S451,(N451:P451,Q451:AJ451)),0)</f>
        <v>0</v>
      </c>
      <c r="AO451" s="7">
        <f>IF(T451&gt;0,RANK(T451,(N451:P451,Q451:AJ451)),0)</f>
        <v>0</v>
      </c>
      <c r="AP451" s="2">
        <f t="shared" si="174"/>
        <v>0</v>
      </c>
      <c r="AQ451" s="2">
        <f t="shared" si="175"/>
        <v>7.8925455269541287E-3</v>
      </c>
      <c r="AR451" s="2">
        <f t="shared" si="176"/>
        <v>0</v>
      </c>
      <c r="AS451" s="2">
        <f t="shared" si="177"/>
        <v>0</v>
      </c>
      <c r="AU451" t="s">
        <v>1116</v>
      </c>
      <c r="AV451" t="s">
        <v>3161</v>
      </c>
      <c r="AY451" s="130">
        <v>13</v>
      </c>
      <c r="AZ451" s="131">
        <v>63</v>
      </c>
      <c r="BA451" s="132">
        <f t="shared" si="178"/>
        <v>13063</v>
      </c>
      <c r="BC451" s="7" t="s">
        <v>532</v>
      </c>
    </row>
    <row r="452" spans="1:55" hidden="1" outlineLevel="1" x14ac:dyDescent="0.2">
      <c r="A452" t="s">
        <v>1117</v>
      </c>
      <c r="B452" t="s">
        <v>3161</v>
      </c>
      <c r="C452" s="1">
        <f t="shared" si="168"/>
        <v>1952</v>
      </c>
      <c r="D452" s="7">
        <f>RANK(N452,(N452:P452,Q452:AJ452))</f>
        <v>1</v>
      </c>
      <c r="E452" s="7">
        <f>RANK(O452,(N452:P452,Q452:AJ452))</f>
        <v>2</v>
      </c>
      <c r="F452" s="7">
        <f>IF(P452&gt;0,RANK(P452,(N452:P452,Q452:AJ452)),0)</f>
        <v>3</v>
      </c>
      <c r="G452" s="1">
        <f t="shared" si="169"/>
        <v>184</v>
      </c>
      <c r="H452" s="2">
        <f t="shared" si="179"/>
        <v>9.4262295081967207E-2</v>
      </c>
      <c r="I452" s="2"/>
      <c r="J452" s="2">
        <f t="shared" si="170"/>
        <v>0.49846311475409838</v>
      </c>
      <c r="K452" s="2">
        <f t="shared" si="171"/>
        <v>0.40420081967213117</v>
      </c>
      <c r="L452" s="2">
        <f t="shared" si="172"/>
        <v>9.3237704918032793E-2</v>
      </c>
      <c r="M452" s="2">
        <f t="shared" si="173"/>
        <v>4.0983606557377095E-3</v>
      </c>
      <c r="N452" s="1">
        <v>973</v>
      </c>
      <c r="O452" s="1">
        <v>789</v>
      </c>
      <c r="P452" s="1">
        <v>182</v>
      </c>
      <c r="R452" s="1">
        <v>8</v>
      </c>
      <c r="AL452" s="7">
        <f>IF(Q452&gt;0,RANK(Q452,(N452:P452,Q452:AJ452)),0)</f>
        <v>0</v>
      </c>
      <c r="AM452" s="7">
        <f>IF(R452&gt;0,RANK(R452,(N452:P452,Q452:AJ452)),0)</f>
        <v>4</v>
      </c>
      <c r="AN452" s="7">
        <f>IF(S452&gt;0,RANK(S452,(N452:P452,Q452:AJ452)),0)</f>
        <v>0</v>
      </c>
      <c r="AO452" s="7">
        <f>IF(T452&gt;0,RANK(T452,(N452:P452,Q452:AJ452)),0)</f>
        <v>0</v>
      </c>
      <c r="AP452" s="2">
        <f t="shared" si="174"/>
        <v>0</v>
      </c>
      <c r="AQ452" s="2">
        <f t="shared" si="175"/>
        <v>4.0983606557377051E-3</v>
      </c>
      <c r="AR452" s="2">
        <f t="shared" si="176"/>
        <v>0</v>
      </c>
      <c r="AS452" s="2">
        <f t="shared" si="177"/>
        <v>0</v>
      </c>
      <c r="AU452" t="s">
        <v>1117</v>
      </c>
      <c r="AV452" t="s">
        <v>3161</v>
      </c>
      <c r="AW452">
        <v>8</v>
      </c>
      <c r="AY452" s="130">
        <v>13</v>
      </c>
      <c r="AZ452" s="131">
        <v>65</v>
      </c>
      <c r="BA452" s="132">
        <f t="shared" si="178"/>
        <v>13065</v>
      </c>
      <c r="BC452" s="7" t="s">
        <v>532</v>
      </c>
    </row>
    <row r="453" spans="1:55" hidden="1" outlineLevel="1" x14ac:dyDescent="0.2">
      <c r="A453" t="s">
        <v>1118</v>
      </c>
      <c r="B453" t="s">
        <v>3161</v>
      </c>
      <c r="C453" s="1">
        <f t="shared" ref="C453:C484" si="180">SUM(N453:AJ453)</f>
        <v>200573</v>
      </c>
      <c r="D453" s="7">
        <f>RANK(N453,(N453:P453,Q453:AJ453))</f>
        <v>2</v>
      </c>
      <c r="E453" s="7">
        <f>RANK(O453,(N453:P453,Q453:AJ453))</f>
        <v>1</v>
      </c>
      <c r="F453" s="7">
        <f>IF(P453&gt;0,RANK(P453,(N453:P453,Q453:AJ453)),0)</f>
        <v>3</v>
      </c>
      <c r="G453" s="1">
        <f t="shared" ref="G453:G484" si="181">MAX(N453:P453)-LARGE(N453:P453,2)</f>
        <v>40438</v>
      </c>
      <c r="H453" s="2">
        <f t="shared" si="179"/>
        <v>0.20161238052978217</v>
      </c>
      <c r="I453" s="2"/>
      <c r="J453" s="2">
        <f t="shared" ref="J453:J484" si="182">IF($C453=0,"-",N453/$C453)</f>
        <v>0.3676965493860091</v>
      </c>
      <c r="K453" s="2">
        <f t="shared" ref="K453:K484" si="183">IF($C453=0,"-",O453/$C453)</f>
        <v>0.5693089299157913</v>
      </c>
      <c r="L453" s="2">
        <f t="shared" ref="L453:L484" si="184">IF($C453=0,"-",P453/$C453)</f>
        <v>5.2040902813439496E-2</v>
      </c>
      <c r="M453" s="2">
        <f t="shared" ref="M453:M484" si="185">IF(C453=0,"-",(1-J453-K453-L453))</f>
        <v>1.0953617884760056E-2</v>
      </c>
      <c r="N453" s="1">
        <v>73750</v>
      </c>
      <c r="O453" s="1">
        <v>114188</v>
      </c>
      <c r="P453" s="1">
        <v>10438</v>
      </c>
      <c r="R453" s="1">
        <v>2197</v>
      </c>
      <c r="AL453" s="7">
        <f>IF(Q453&gt;0,RANK(Q453,(N453:P453,Q453:AJ453)),0)</f>
        <v>0</v>
      </c>
      <c r="AM453" s="7">
        <f>IF(R453&gt;0,RANK(R453,(N453:P453,Q453:AJ453)),0)</f>
        <v>4</v>
      </c>
      <c r="AN453" s="7">
        <f>IF(S453&gt;0,RANK(S453,(N453:P453,Q453:AJ453)),0)</f>
        <v>0</v>
      </c>
      <c r="AO453" s="7">
        <f>IF(T453&gt;0,RANK(T453,(N453:P453,Q453:AJ453)),0)</f>
        <v>0</v>
      </c>
      <c r="AP453" s="2">
        <f t="shared" ref="AP453:AP484" si="186">IF($C453=0,"-",Q453/$C453)</f>
        <v>0</v>
      </c>
      <c r="AQ453" s="2">
        <f t="shared" ref="AQ453:AQ484" si="187">IF($C453=0,"-",R453/$C453)</f>
        <v>1.0953617884760162E-2</v>
      </c>
      <c r="AR453" s="2">
        <f t="shared" ref="AR453:AR484" si="188">IF($C453=0,"-",S453/$C453)</f>
        <v>0</v>
      </c>
      <c r="AS453" s="2">
        <f t="shared" ref="AS453:AS484" si="189">IF($C453=0,"-",T453/$C453)</f>
        <v>0</v>
      </c>
      <c r="AU453" t="s">
        <v>1118</v>
      </c>
      <c r="AV453" t="s">
        <v>3161</v>
      </c>
      <c r="AY453" s="130">
        <v>13</v>
      </c>
      <c r="AZ453" s="131">
        <v>67</v>
      </c>
      <c r="BA453" s="132">
        <f t="shared" si="178"/>
        <v>13067</v>
      </c>
      <c r="BC453" s="7" t="s">
        <v>532</v>
      </c>
    </row>
    <row r="454" spans="1:55" hidden="1" outlineLevel="1" x14ac:dyDescent="0.2">
      <c r="A454" t="s">
        <v>226</v>
      </c>
      <c r="B454" t="s">
        <v>3161</v>
      </c>
      <c r="C454" s="1">
        <f t="shared" si="180"/>
        <v>8075</v>
      </c>
      <c r="D454" s="7">
        <f>RANK(N454,(N454:P454,Q454:AJ454))</f>
        <v>2</v>
      </c>
      <c r="E454" s="7">
        <f>RANK(O454,(N454:P454,Q454:AJ454))</f>
        <v>1</v>
      </c>
      <c r="F454" s="7">
        <f>IF(P454&gt;0,RANK(P454,(N454:P454,Q454:AJ454)),0)</f>
        <v>3</v>
      </c>
      <c r="G454" s="1">
        <f t="shared" si="181"/>
        <v>527</v>
      </c>
      <c r="H454" s="2">
        <f t="shared" si="179"/>
        <v>6.5263157894736842E-2</v>
      </c>
      <c r="I454" s="2"/>
      <c r="J454" s="2">
        <f t="shared" si="182"/>
        <v>0.42191950464396283</v>
      </c>
      <c r="K454" s="2">
        <f t="shared" si="183"/>
        <v>0.48718266253869968</v>
      </c>
      <c r="L454" s="2">
        <f t="shared" si="184"/>
        <v>8.8049535603715173E-2</v>
      </c>
      <c r="M454" s="2">
        <f t="shared" si="185"/>
        <v>2.8482972136223694E-3</v>
      </c>
      <c r="N454" s="1">
        <v>3407</v>
      </c>
      <c r="O454" s="1">
        <v>3934</v>
      </c>
      <c r="P454" s="1">
        <v>711</v>
      </c>
      <c r="R454" s="1">
        <v>23</v>
      </c>
      <c r="AL454" s="7">
        <f>IF(Q454&gt;0,RANK(Q454,(N454:P454,Q454:AJ454)),0)</f>
        <v>0</v>
      </c>
      <c r="AM454" s="7">
        <f>IF(R454&gt;0,RANK(R454,(N454:P454,Q454:AJ454)),0)</f>
        <v>4</v>
      </c>
      <c r="AN454" s="7">
        <f>IF(S454&gt;0,RANK(S454,(N454:P454,Q454:AJ454)),0)</f>
        <v>0</v>
      </c>
      <c r="AO454" s="7">
        <f>IF(T454&gt;0,RANK(T454,(N454:P454,Q454:AJ454)),0)</f>
        <v>0</v>
      </c>
      <c r="AP454" s="2">
        <f t="shared" si="186"/>
        <v>0</v>
      </c>
      <c r="AQ454" s="2">
        <f t="shared" si="187"/>
        <v>2.8482972136222909E-3</v>
      </c>
      <c r="AR454" s="2">
        <f t="shared" si="188"/>
        <v>0</v>
      </c>
      <c r="AS454" s="2">
        <f t="shared" si="189"/>
        <v>0</v>
      </c>
      <c r="AU454" t="s">
        <v>226</v>
      </c>
      <c r="AV454" t="s">
        <v>3161</v>
      </c>
      <c r="AW454">
        <v>8</v>
      </c>
      <c r="AY454" s="130">
        <v>13</v>
      </c>
      <c r="AZ454" s="131">
        <v>69</v>
      </c>
      <c r="BA454" s="132">
        <f t="shared" si="178"/>
        <v>13069</v>
      </c>
      <c r="BC454" s="7" t="s">
        <v>532</v>
      </c>
    </row>
    <row r="455" spans="1:55" hidden="1" outlineLevel="1" x14ac:dyDescent="0.2">
      <c r="A455" t="s">
        <v>1119</v>
      </c>
      <c r="B455" t="s">
        <v>3161</v>
      </c>
      <c r="C455" s="1">
        <f t="shared" si="180"/>
        <v>9992</v>
      </c>
      <c r="D455" s="7">
        <f>RANK(N455,(N455:P455,Q455:AJ455))</f>
        <v>2</v>
      </c>
      <c r="E455" s="7">
        <f>RANK(O455,(N455:P455,Q455:AJ455))</f>
        <v>1</v>
      </c>
      <c r="F455" s="7">
        <f>IF(P455&gt;0,RANK(P455,(N455:P455,Q455:AJ455)),0)</f>
        <v>3</v>
      </c>
      <c r="G455" s="1">
        <f t="shared" si="181"/>
        <v>712</v>
      </c>
      <c r="H455" s="2">
        <f t="shared" si="179"/>
        <v>7.1257005604483586E-2</v>
      </c>
      <c r="I455" s="2"/>
      <c r="J455" s="2">
        <f t="shared" si="182"/>
        <v>0.41383106485188148</v>
      </c>
      <c r="K455" s="2">
        <f t="shared" si="183"/>
        <v>0.48508807045636509</v>
      </c>
      <c r="L455" s="2">
        <f t="shared" si="184"/>
        <v>9.7778222578062443E-2</v>
      </c>
      <c r="M455" s="2">
        <f t="shared" si="185"/>
        <v>3.3026421136909817E-3</v>
      </c>
      <c r="N455" s="1">
        <v>4135</v>
      </c>
      <c r="O455" s="1">
        <v>4847</v>
      </c>
      <c r="P455" s="1">
        <v>977</v>
      </c>
      <c r="R455" s="1">
        <v>33</v>
      </c>
      <c r="AL455" s="7">
        <f>IF(Q455&gt;0,RANK(Q455,(N455:P455,Q455:AJ455)),0)</f>
        <v>0</v>
      </c>
      <c r="AM455" s="7">
        <f>IF(R455&gt;0,RANK(R455,(N455:P455,Q455:AJ455)),0)</f>
        <v>4</v>
      </c>
      <c r="AN455" s="7">
        <f>IF(S455&gt;0,RANK(S455,(N455:P455,Q455:AJ455)),0)</f>
        <v>0</v>
      </c>
      <c r="AO455" s="7">
        <f>IF(T455&gt;0,RANK(T455,(N455:P455,Q455:AJ455)),0)</f>
        <v>0</v>
      </c>
      <c r="AP455" s="2">
        <f t="shared" si="186"/>
        <v>0</v>
      </c>
      <c r="AQ455" s="2">
        <f t="shared" si="187"/>
        <v>3.3026421136909527E-3</v>
      </c>
      <c r="AR455" s="2">
        <f t="shared" si="188"/>
        <v>0</v>
      </c>
      <c r="AS455" s="2">
        <f t="shared" si="189"/>
        <v>0</v>
      </c>
      <c r="AU455" t="s">
        <v>1119</v>
      </c>
      <c r="AV455" t="s">
        <v>3161</v>
      </c>
      <c r="AW455">
        <v>2</v>
      </c>
      <c r="AY455" s="130">
        <v>13</v>
      </c>
      <c r="AZ455" s="131">
        <v>71</v>
      </c>
      <c r="BA455" s="132">
        <f t="shared" si="178"/>
        <v>13071</v>
      </c>
      <c r="BC455" s="7" t="s">
        <v>532</v>
      </c>
    </row>
    <row r="456" spans="1:55" hidden="1" outlineLevel="1" x14ac:dyDescent="0.2">
      <c r="A456" t="s">
        <v>601</v>
      </c>
      <c r="B456" t="s">
        <v>3161</v>
      </c>
      <c r="C456" s="1">
        <f t="shared" si="180"/>
        <v>31693</v>
      </c>
      <c r="D456" s="7">
        <f>RANK(N456,(N456:P456,Q456:AJ456))</f>
        <v>2</v>
      </c>
      <c r="E456" s="7">
        <f>RANK(O456,(N456:P456,Q456:AJ456))</f>
        <v>1</v>
      </c>
      <c r="F456" s="7">
        <f>IF(P456&gt;0,RANK(P456,(N456:P456,Q456:AJ456)),0)</f>
        <v>3</v>
      </c>
      <c r="G456" s="1">
        <f t="shared" si="181"/>
        <v>12690</v>
      </c>
      <c r="H456" s="2">
        <f t="shared" si="179"/>
        <v>0.40040387467264066</v>
      </c>
      <c r="I456" s="2"/>
      <c r="J456" s="2">
        <f t="shared" si="182"/>
        <v>0.27138484838923421</v>
      </c>
      <c r="K456" s="2">
        <f t="shared" si="183"/>
        <v>0.67178872306187487</v>
      </c>
      <c r="L456" s="2">
        <f t="shared" si="184"/>
        <v>5.3923579339286279E-2</v>
      </c>
      <c r="M456" s="2">
        <f t="shared" si="185"/>
        <v>2.9028492096045827E-3</v>
      </c>
      <c r="N456" s="1">
        <v>8601</v>
      </c>
      <c r="O456" s="1">
        <v>21291</v>
      </c>
      <c r="P456" s="1">
        <v>1709</v>
      </c>
      <c r="R456" s="1">
        <v>92</v>
      </c>
      <c r="AL456" s="7">
        <f>IF(Q456&gt;0,RANK(Q456,(N456:P456,Q456:AJ456)),0)</f>
        <v>0</v>
      </c>
      <c r="AM456" s="7">
        <f>IF(R456&gt;0,RANK(R456,(N456:P456,Q456:AJ456)),0)</f>
        <v>4</v>
      </c>
      <c r="AN456" s="7">
        <f>IF(S456&gt;0,RANK(S456,(N456:P456,Q456:AJ456)),0)</f>
        <v>0</v>
      </c>
      <c r="AO456" s="7">
        <f>IF(T456&gt;0,RANK(T456,(N456:P456,Q456:AJ456)),0)</f>
        <v>0</v>
      </c>
      <c r="AP456" s="2">
        <f t="shared" si="186"/>
        <v>0</v>
      </c>
      <c r="AQ456" s="2">
        <f t="shared" si="187"/>
        <v>2.9028492096046447E-3</v>
      </c>
      <c r="AR456" s="2">
        <f t="shared" si="188"/>
        <v>0</v>
      </c>
      <c r="AS456" s="2">
        <f t="shared" si="189"/>
        <v>0</v>
      </c>
      <c r="AU456" t="s">
        <v>601</v>
      </c>
      <c r="AV456" t="s">
        <v>3161</v>
      </c>
      <c r="AW456">
        <v>10</v>
      </c>
      <c r="AY456" s="130">
        <v>13</v>
      </c>
      <c r="AZ456" s="131">
        <v>73</v>
      </c>
      <c r="BA456" s="132">
        <f t="shared" si="178"/>
        <v>13073</v>
      </c>
      <c r="BC456" s="7" t="s">
        <v>532</v>
      </c>
    </row>
    <row r="457" spans="1:55" hidden="1" outlineLevel="1" x14ac:dyDescent="0.2">
      <c r="A457" t="s">
        <v>1120</v>
      </c>
      <c r="B457" t="s">
        <v>3161</v>
      </c>
      <c r="C457" s="1">
        <f t="shared" si="180"/>
        <v>3407</v>
      </c>
      <c r="D457" s="7">
        <f>RANK(N457,(N457:P457,Q457:AJ457))</f>
        <v>1</v>
      </c>
      <c r="E457" s="7">
        <f>RANK(O457,(N457:P457,Q457:AJ457))</f>
        <v>2</v>
      </c>
      <c r="F457" s="7">
        <f>IF(P457&gt;0,RANK(P457,(N457:P457,Q457:AJ457)),0)</f>
        <v>3</v>
      </c>
      <c r="G457" s="1">
        <f t="shared" si="181"/>
        <v>426</v>
      </c>
      <c r="H457" s="2">
        <f t="shared" si="179"/>
        <v>0.1250366891693572</v>
      </c>
      <c r="I457" s="2"/>
      <c r="J457" s="2">
        <f t="shared" si="182"/>
        <v>0.52245377164660989</v>
      </c>
      <c r="K457" s="2">
        <f t="shared" si="183"/>
        <v>0.39741708247725271</v>
      </c>
      <c r="L457" s="2">
        <f t="shared" si="184"/>
        <v>7.8368065746991483E-2</v>
      </c>
      <c r="M457" s="2">
        <f t="shared" si="185"/>
        <v>1.7610801291459144E-3</v>
      </c>
      <c r="N457" s="1">
        <v>1780</v>
      </c>
      <c r="O457" s="1">
        <v>1354</v>
      </c>
      <c r="P457" s="1">
        <v>267</v>
      </c>
      <c r="R457" s="1">
        <v>6</v>
      </c>
      <c r="AL457" s="7">
        <f>IF(Q457&gt;0,RANK(Q457,(N457:P457,Q457:AJ457)),0)</f>
        <v>0</v>
      </c>
      <c r="AM457" s="7">
        <f>IF(R457&gt;0,RANK(R457,(N457:P457,Q457:AJ457)),0)</f>
        <v>4</v>
      </c>
      <c r="AN457" s="7">
        <f>IF(S457&gt;0,RANK(S457,(N457:P457,Q457:AJ457)),0)</f>
        <v>0</v>
      </c>
      <c r="AO457" s="7">
        <f>IF(T457&gt;0,RANK(T457,(N457:P457,Q457:AJ457)),0)</f>
        <v>0</v>
      </c>
      <c r="AP457" s="2">
        <f t="shared" si="186"/>
        <v>0</v>
      </c>
      <c r="AQ457" s="2">
        <f t="shared" si="187"/>
        <v>1.7610801291458762E-3</v>
      </c>
      <c r="AR457" s="2">
        <f t="shared" si="188"/>
        <v>0</v>
      </c>
      <c r="AS457" s="2">
        <f t="shared" si="189"/>
        <v>0</v>
      </c>
      <c r="AU457" t="s">
        <v>1120</v>
      </c>
      <c r="AV457" t="s">
        <v>3161</v>
      </c>
      <c r="AW457">
        <v>2</v>
      </c>
      <c r="AY457" s="130">
        <v>13</v>
      </c>
      <c r="AZ457" s="131">
        <v>75</v>
      </c>
      <c r="BA457" s="132">
        <f t="shared" si="178"/>
        <v>13075</v>
      </c>
      <c r="BC457" s="7" t="s">
        <v>532</v>
      </c>
    </row>
    <row r="458" spans="1:55" hidden="1" outlineLevel="1" x14ac:dyDescent="0.2">
      <c r="A458" t="s">
        <v>3227</v>
      </c>
      <c r="B458" t="s">
        <v>3161</v>
      </c>
      <c r="C458" s="1">
        <f t="shared" si="180"/>
        <v>22970</v>
      </c>
      <c r="D458" s="7">
        <f>RANK(N458,(N458:P458,Q458:AJ458))</f>
        <v>2</v>
      </c>
      <c r="E458" s="7">
        <f>RANK(O458,(N458:P458,Q458:AJ458))</f>
        <v>1</v>
      </c>
      <c r="F458" s="7">
        <f>IF(P458&gt;0,RANK(P458,(N458:P458,Q458:AJ458)),0)</f>
        <v>3</v>
      </c>
      <c r="G458" s="1">
        <f t="shared" si="181"/>
        <v>5264</v>
      </c>
      <c r="H458" s="2">
        <f t="shared" si="179"/>
        <v>0.22916848062690465</v>
      </c>
      <c r="I458" s="2"/>
      <c r="J458" s="2">
        <f t="shared" si="182"/>
        <v>0.33931214627775358</v>
      </c>
      <c r="K458" s="2">
        <f t="shared" si="183"/>
        <v>0.56848062690465828</v>
      </c>
      <c r="L458" s="2">
        <f t="shared" si="184"/>
        <v>8.4849804092294298E-2</v>
      </c>
      <c r="M458" s="2">
        <f t="shared" si="185"/>
        <v>7.3574227252938967E-3</v>
      </c>
      <c r="N458" s="1">
        <v>7794</v>
      </c>
      <c r="O458" s="1">
        <v>13058</v>
      </c>
      <c r="P458" s="1">
        <v>1949</v>
      </c>
      <c r="R458" s="1">
        <v>169</v>
      </c>
      <c r="AL458" s="7">
        <f>IF(Q458&gt;0,RANK(Q458,(N458:P458,Q458:AJ458)),0)</f>
        <v>0</v>
      </c>
      <c r="AM458" s="7">
        <f>IF(R458&gt;0,RANK(R458,(N458:P458,Q458:AJ458)),0)</f>
        <v>4</v>
      </c>
      <c r="AN458" s="7">
        <f>IF(S458&gt;0,RANK(S458,(N458:P458,Q458:AJ458)),0)</f>
        <v>0</v>
      </c>
      <c r="AO458" s="7">
        <f>IF(T458&gt;0,RANK(T458,(N458:P458,Q458:AJ458)),0)</f>
        <v>0</v>
      </c>
      <c r="AP458" s="2">
        <f t="shared" si="186"/>
        <v>0</v>
      </c>
      <c r="AQ458" s="2">
        <f t="shared" si="187"/>
        <v>7.3574227252938612E-3</v>
      </c>
      <c r="AR458" s="2">
        <f t="shared" si="188"/>
        <v>0</v>
      </c>
      <c r="AS458" s="2">
        <f t="shared" si="189"/>
        <v>0</v>
      </c>
      <c r="AU458" t="s">
        <v>3227</v>
      </c>
      <c r="AV458" t="s">
        <v>3161</v>
      </c>
      <c r="AW458">
        <v>3</v>
      </c>
      <c r="AY458" s="130">
        <v>13</v>
      </c>
      <c r="AZ458" s="131">
        <v>77</v>
      </c>
      <c r="BA458" s="132">
        <f t="shared" si="178"/>
        <v>13077</v>
      </c>
      <c r="BC458" s="7" t="s">
        <v>532</v>
      </c>
    </row>
    <row r="459" spans="1:55" hidden="1" outlineLevel="1" x14ac:dyDescent="0.2">
      <c r="A459" t="s">
        <v>3080</v>
      </c>
      <c r="B459" t="s">
        <v>3161</v>
      </c>
      <c r="C459" s="1">
        <f t="shared" si="180"/>
        <v>3103</v>
      </c>
      <c r="D459" s="7">
        <f>RANK(N459,(N459:P459,Q459:AJ459))</f>
        <v>1</v>
      </c>
      <c r="E459" s="7">
        <f>RANK(O459,(N459:P459,Q459:AJ459))</f>
        <v>2</v>
      </c>
      <c r="F459" s="7">
        <f>IF(P459&gt;0,RANK(P459,(N459:P459,Q459:AJ459)),0)</f>
        <v>3</v>
      </c>
      <c r="G459" s="1">
        <f t="shared" si="181"/>
        <v>244</v>
      </c>
      <c r="H459" s="2">
        <f t="shared" si="179"/>
        <v>7.8633580406058654E-2</v>
      </c>
      <c r="I459" s="2"/>
      <c r="J459" s="2">
        <f t="shared" si="182"/>
        <v>0.49436029648727037</v>
      </c>
      <c r="K459" s="2">
        <f t="shared" si="183"/>
        <v>0.41572671608121176</v>
      </c>
      <c r="L459" s="2">
        <f t="shared" si="184"/>
        <v>8.7012568482114083E-2</v>
      </c>
      <c r="M459" s="2">
        <f t="shared" si="185"/>
        <v>2.900418949403738E-3</v>
      </c>
      <c r="N459" s="1">
        <v>1534</v>
      </c>
      <c r="O459" s="1">
        <v>1290</v>
      </c>
      <c r="P459" s="1">
        <v>270</v>
      </c>
      <c r="R459" s="1">
        <v>9</v>
      </c>
      <c r="AL459" s="7">
        <f>IF(Q459&gt;0,RANK(Q459,(N459:P459,Q459:AJ459)),0)</f>
        <v>0</v>
      </c>
      <c r="AM459" s="7">
        <f>IF(R459&gt;0,RANK(R459,(N459:P459,Q459:AJ459)),0)</f>
        <v>4</v>
      </c>
      <c r="AN459" s="7">
        <f>IF(S459&gt;0,RANK(S459,(N459:P459,Q459:AJ459)),0)</f>
        <v>0</v>
      </c>
      <c r="AO459" s="7">
        <f>IF(T459&gt;0,RANK(T459,(N459:P459,Q459:AJ459)),0)</f>
        <v>0</v>
      </c>
      <c r="AP459" s="2">
        <f t="shared" si="186"/>
        <v>0</v>
      </c>
      <c r="AQ459" s="2">
        <f t="shared" si="187"/>
        <v>2.9004189494038026E-3</v>
      </c>
      <c r="AR459" s="2">
        <f t="shared" si="188"/>
        <v>0</v>
      </c>
      <c r="AS459" s="2">
        <f t="shared" si="189"/>
        <v>0</v>
      </c>
      <c r="AU459" t="s">
        <v>3080</v>
      </c>
      <c r="AV459" t="s">
        <v>3161</v>
      </c>
      <c r="AW459">
        <v>8</v>
      </c>
      <c r="AY459" s="130">
        <v>13</v>
      </c>
      <c r="AZ459" s="131">
        <v>79</v>
      </c>
      <c r="BA459" s="132">
        <f t="shared" si="178"/>
        <v>13079</v>
      </c>
      <c r="BC459" s="7" t="s">
        <v>532</v>
      </c>
    </row>
    <row r="460" spans="1:55" hidden="1" outlineLevel="1" x14ac:dyDescent="0.2">
      <c r="A460" t="s">
        <v>2867</v>
      </c>
      <c r="B460" t="s">
        <v>3161</v>
      </c>
      <c r="C460" s="1">
        <f t="shared" si="180"/>
        <v>5296</v>
      </c>
      <c r="D460" s="7">
        <f>RANK(N460,(N460:P460,Q460:AJ460))</f>
        <v>1</v>
      </c>
      <c r="E460" s="7">
        <f>RANK(O460,(N460:P460,Q460:AJ460))</f>
        <v>2</v>
      </c>
      <c r="F460" s="7">
        <f>IF(P460&gt;0,RANK(P460,(N460:P460,Q460:AJ460)),0)</f>
        <v>3</v>
      </c>
      <c r="G460" s="1">
        <f t="shared" si="181"/>
        <v>183</v>
      </c>
      <c r="H460" s="2">
        <f t="shared" si="179"/>
        <v>3.4554380664652565E-2</v>
      </c>
      <c r="I460" s="2"/>
      <c r="J460" s="2">
        <f t="shared" si="182"/>
        <v>0.47280966767371602</v>
      </c>
      <c r="K460" s="2">
        <f t="shared" si="183"/>
        <v>0.43825528700906347</v>
      </c>
      <c r="L460" s="2">
        <f t="shared" si="184"/>
        <v>8.4025679758308158E-2</v>
      </c>
      <c r="M460" s="2">
        <f t="shared" si="185"/>
        <v>4.9093655589123597E-3</v>
      </c>
      <c r="N460" s="1">
        <v>2504</v>
      </c>
      <c r="O460" s="1">
        <v>2321</v>
      </c>
      <c r="P460" s="1">
        <v>445</v>
      </c>
      <c r="R460" s="1">
        <v>26</v>
      </c>
      <c r="AL460" s="7">
        <f>IF(Q460&gt;0,RANK(Q460,(N460:P460,Q460:AJ460)),0)</f>
        <v>0</v>
      </c>
      <c r="AM460" s="7">
        <f>IF(R460&gt;0,RANK(R460,(N460:P460,Q460:AJ460)),0)</f>
        <v>4</v>
      </c>
      <c r="AN460" s="7">
        <f>IF(S460&gt;0,RANK(S460,(N460:P460,Q460:AJ460)),0)</f>
        <v>0</v>
      </c>
      <c r="AO460" s="7">
        <f>IF(T460&gt;0,RANK(T460,(N460:P460,Q460:AJ460)),0)</f>
        <v>0</v>
      </c>
      <c r="AP460" s="2">
        <f t="shared" si="186"/>
        <v>0</v>
      </c>
      <c r="AQ460" s="2">
        <f t="shared" si="187"/>
        <v>4.9093655589123866E-3</v>
      </c>
      <c r="AR460" s="2">
        <f t="shared" si="188"/>
        <v>0</v>
      </c>
      <c r="AS460" s="2">
        <f t="shared" si="189"/>
        <v>0</v>
      </c>
      <c r="AU460" t="s">
        <v>2867</v>
      </c>
      <c r="AV460" t="s">
        <v>3161</v>
      </c>
      <c r="AW460">
        <v>2</v>
      </c>
      <c r="AY460" s="130">
        <v>13</v>
      </c>
      <c r="AZ460" s="131">
        <v>81</v>
      </c>
      <c r="BA460" s="132">
        <f t="shared" si="178"/>
        <v>13081</v>
      </c>
      <c r="BC460" s="7" t="s">
        <v>532</v>
      </c>
    </row>
    <row r="461" spans="1:55" hidden="1" outlineLevel="1" x14ac:dyDescent="0.2">
      <c r="A461" t="s">
        <v>1075</v>
      </c>
      <c r="B461" t="s">
        <v>3161</v>
      </c>
      <c r="C461" s="1">
        <f t="shared" si="180"/>
        <v>4668</v>
      </c>
      <c r="D461" s="7">
        <f>RANK(N461,(N461:P461,Q461:AJ461))</f>
        <v>2</v>
      </c>
      <c r="E461" s="7">
        <f>RANK(O461,(N461:P461,Q461:AJ461))</f>
        <v>1</v>
      </c>
      <c r="F461" s="7">
        <f>IF(P461&gt;0,RANK(P461,(N461:P461,Q461:AJ461)),0)</f>
        <v>3</v>
      </c>
      <c r="G461" s="1">
        <f t="shared" si="181"/>
        <v>558</v>
      </c>
      <c r="H461" s="2">
        <f t="shared" si="179"/>
        <v>0.11953727506426735</v>
      </c>
      <c r="I461" s="2"/>
      <c r="J461" s="2">
        <f t="shared" si="182"/>
        <v>0.37210796915167094</v>
      </c>
      <c r="K461" s="2">
        <f t="shared" si="183"/>
        <v>0.4916452442159383</v>
      </c>
      <c r="L461" s="2">
        <f t="shared" si="184"/>
        <v>0.13239074550128535</v>
      </c>
      <c r="M461" s="2">
        <f t="shared" si="185"/>
        <v>3.8560411311054643E-3</v>
      </c>
      <c r="N461" s="1">
        <v>1737</v>
      </c>
      <c r="O461" s="1">
        <v>2295</v>
      </c>
      <c r="P461" s="1">
        <v>618</v>
      </c>
      <c r="R461" s="1">
        <v>18</v>
      </c>
      <c r="AL461" s="7">
        <f>IF(Q461&gt;0,RANK(Q461,(N461:P461,Q461:AJ461)),0)</f>
        <v>0</v>
      </c>
      <c r="AM461" s="7">
        <f>IF(R461&gt;0,RANK(R461,(N461:P461,Q461:AJ461)),0)</f>
        <v>4</v>
      </c>
      <c r="AN461" s="7">
        <f>IF(S461&gt;0,RANK(S461,(N461:P461,Q461:AJ461)),0)</f>
        <v>0</v>
      </c>
      <c r="AO461" s="7">
        <f>IF(T461&gt;0,RANK(T461,(N461:P461,Q461:AJ461)),0)</f>
        <v>0</v>
      </c>
      <c r="AP461" s="2">
        <f t="shared" si="186"/>
        <v>0</v>
      </c>
      <c r="AQ461" s="2">
        <f t="shared" si="187"/>
        <v>3.8560411311053984E-3</v>
      </c>
      <c r="AR461" s="2">
        <f t="shared" si="188"/>
        <v>0</v>
      </c>
      <c r="AS461" s="2">
        <f t="shared" si="189"/>
        <v>0</v>
      </c>
      <c r="AU461" t="s">
        <v>1075</v>
      </c>
      <c r="AV461" t="s">
        <v>3161</v>
      </c>
      <c r="AW461">
        <v>9</v>
      </c>
      <c r="AY461" s="130">
        <v>13</v>
      </c>
      <c r="AZ461" s="131">
        <v>83</v>
      </c>
      <c r="BA461" s="132">
        <f t="shared" si="178"/>
        <v>13083</v>
      </c>
      <c r="BC461" s="7" t="s">
        <v>532</v>
      </c>
    </row>
    <row r="462" spans="1:55" hidden="1" outlineLevel="1" x14ac:dyDescent="0.2">
      <c r="A462" t="s">
        <v>1412</v>
      </c>
      <c r="B462" t="s">
        <v>3161</v>
      </c>
      <c r="C462" s="1">
        <f t="shared" si="180"/>
        <v>4306</v>
      </c>
      <c r="D462" s="7">
        <f>RANK(N462,(N462:P462,Q462:AJ462))</f>
        <v>2</v>
      </c>
      <c r="E462" s="7">
        <f>RANK(O462,(N462:P462,Q462:AJ462))</f>
        <v>1</v>
      </c>
      <c r="F462" s="7">
        <f>IF(P462&gt;0,RANK(P462,(N462:P462,Q462:AJ462)),0)</f>
        <v>3</v>
      </c>
      <c r="G462" s="1">
        <f t="shared" si="181"/>
        <v>909</v>
      </c>
      <c r="H462" s="2">
        <f t="shared" si="179"/>
        <v>0.21110078959591269</v>
      </c>
      <c r="I462" s="2"/>
      <c r="J462" s="2">
        <f t="shared" si="182"/>
        <v>0.3330236878773804</v>
      </c>
      <c r="K462" s="2">
        <f t="shared" si="183"/>
        <v>0.54412447747329307</v>
      </c>
      <c r="L462" s="2">
        <f t="shared" si="184"/>
        <v>0.1098467254993033</v>
      </c>
      <c r="M462" s="2">
        <f t="shared" si="185"/>
        <v>1.3005109150023175E-2</v>
      </c>
      <c r="N462" s="1">
        <v>1434</v>
      </c>
      <c r="O462" s="1">
        <v>2343</v>
      </c>
      <c r="P462" s="1">
        <v>473</v>
      </c>
      <c r="R462" s="1">
        <v>56</v>
      </c>
      <c r="AL462" s="7">
        <f>IF(Q462&gt;0,RANK(Q462,(N462:P462,Q462:AJ462)),0)</f>
        <v>0</v>
      </c>
      <c r="AM462" s="7">
        <f>IF(R462&gt;0,RANK(R462,(N462:P462,Q462:AJ462)),0)</f>
        <v>4</v>
      </c>
      <c r="AN462" s="7">
        <f>IF(S462&gt;0,RANK(S462,(N462:P462,Q462:AJ462)),0)</f>
        <v>0</v>
      </c>
      <c r="AO462" s="7">
        <f>IF(T462&gt;0,RANK(T462,(N462:P462,Q462:AJ462)),0)</f>
        <v>0</v>
      </c>
      <c r="AP462" s="2">
        <f t="shared" si="186"/>
        <v>0</v>
      </c>
      <c r="AQ462" s="2">
        <f t="shared" si="187"/>
        <v>1.3005109150023224E-2</v>
      </c>
      <c r="AR462" s="2">
        <f t="shared" si="188"/>
        <v>0</v>
      </c>
      <c r="AS462" s="2">
        <f t="shared" si="189"/>
        <v>0</v>
      </c>
      <c r="AU462" t="s">
        <v>1412</v>
      </c>
      <c r="AV462" t="s">
        <v>3161</v>
      </c>
      <c r="AW462">
        <v>9</v>
      </c>
      <c r="AY462" s="130">
        <v>13</v>
      </c>
      <c r="AZ462" s="131">
        <v>85</v>
      </c>
      <c r="BA462" s="132">
        <f t="shared" si="178"/>
        <v>13085</v>
      </c>
      <c r="BC462" s="7" t="s">
        <v>532</v>
      </c>
    </row>
    <row r="463" spans="1:55" hidden="1" outlineLevel="1" x14ac:dyDescent="0.2">
      <c r="A463" t="s">
        <v>2027</v>
      </c>
      <c r="B463" t="s">
        <v>3161</v>
      </c>
      <c r="C463" s="1">
        <f t="shared" si="180"/>
        <v>6797</v>
      </c>
      <c r="D463" s="7">
        <f>RANK(N463,(N463:P463,Q463:AJ463))</f>
        <v>1</v>
      </c>
      <c r="E463" s="7">
        <f>RANK(O463,(N463:P463,Q463:AJ463))</f>
        <v>2</v>
      </c>
      <c r="F463" s="7">
        <f>IF(P463&gt;0,RANK(P463,(N463:P463,Q463:AJ463)),0)</f>
        <v>3</v>
      </c>
      <c r="G463" s="1">
        <f t="shared" si="181"/>
        <v>210</v>
      </c>
      <c r="H463" s="2">
        <f t="shared" si="179"/>
        <v>3.0895983522142123E-2</v>
      </c>
      <c r="I463" s="2"/>
      <c r="J463" s="2">
        <f t="shared" si="182"/>
        <v>0.47741650728262469</v>
      </c>
      <c r="K463" s="2">
        <f t="shared" si="183"/>
        <v>0.44652052376048257</v>
      </c>
      <c r="L463" s="2">
        <f t="shared" si="184"/>
        <v>7.312049433573635E-2</v>
      </c>
      <c r="M463" s="2">
        <f t="shared" si="185"/>
        <v>2.9424746211564462E-3</v>
      </c>
      <c r="N463" s="1">
        <v>3245</v>
      </c>
      <c r="O463" s="1">
        <v>3035</v>
      </c>
      <c r="P463" s="1">
        <v>497</v>
      </c>
      <c r="R463" s="1">
        <v>20</v>
      </c>
      <c r="AL463" s="7">
        <f>IF(Q463&gt;0,RANK(Q463,(N463:P463,Q463:AJ463)),0)</f>
        <v>0</v>
      </c>
      <c r="AM463" s="7">
        <f>IF(R463&gt;0,RANK(R463,(N463:P463,Q463:AJ463)),0)</f>
        <v>4</v>
      </c>
      <c r="AN463" s="7">
        <f>IF(S463&gt;0,RANK(S463,(N463:P463,Q463:AJ463)),0)</f>
        <v>0</v>
      </c>
      <c r="AO463" s="7">
        <f>IF(T463&gt;0,RANK(T463,(N463:P463,Q463:AJ463)),0)</f>
        <v>0</v>
      </c>
      <c r="AP463" s="2">
        <f t="shared" si="186"/>
        <v>0</v>
      </c>
      <c r="AQ463" s="2">
        <f t="shared" si="187"/>
        <v>2.9424746211563924E-3</v>
      </c>
      <c r="AR463" s="2">
        <f t="shared" si="188"/>
        <v>0</v>
      </c>
      <c r="AS463" s="2">
        <f t="shared" si="189"/>
        <v>0</v>
      </c>
      <c r="AU463" t="s">
        <v>2027</v>
      </c>
      <c r="AV463" t="s">
        <v>3161</v>
      </c>
      <c r="AW463">
        <v>2</v>
      </c>
      <c r="AY463" s="130">
        <v>13</v>
      </c>
      <c r="AZ463" s="131">
        <v>87</v>
      </c>
      <c r="BA463" s="132">
        <f t="shared" si="178"/>
        <v>13087</v>
      </c>
      <c r="BC463" s="7" t="s">
        <v>532</v>
      </c>
    </row>
    <row r="464" spans="1:55" hidden="1" outlineLevel="1" x14ac:dyDescent="0.2">
      <c r="A464" t="s">
        <v>1464</v>
      </c>
      <c r="B464" t="s">
        <v>3161</v>
      </c>
      <c r="C464" s="1">
        <f t="shared" si="180"/>
        <v>207229</v>
      </c>
      <c r="D464" s="7">
        <f>RANK(N464,(N464:P464,Q464:AJ464))</f>
        <v>1</v>
      </c>
      <c r="E464" s="7">
        <f>RANK(O464,(N464:P464,Q464:AJ464))</f>
        <v>2</v>
      </c>
      <c r="F464" s="7">
        <f>IF(P464&gt;0,RANK(P464,(N464:P464,Q464:AJ464)),0)</f>
        <v>3</v>
      </c>
      <c r="G464" s="1">
        <f t="shared" si="181"/>
        <v>77648</v>
      </c>
      <c r="H464" s="2">
        <f t="shared" si="179"/>
        <v>0.37469659169324759</v>
      </c>
      <c r="I464" s="2"/>
      <c r="J464" s="2">
        <f t="shared" si="182"/>
        <v>0.66546188033528131</v>
      </c>
      <c r="K464" s="2">
        <f t="shared" si="183"/>
        <v>0.29076528864203371</v>
      </c>
      <c r="L464" s="2">
        <f t="shared" si="184"/>
        <v>3.2534056526837461E-2</v>
      </c>
      <c r="M464" s="2">
        <f t="shared" si="185"/>
        <v>1.1238774495847516E-2</v>
      </c>
      <c r="N464" s="1">
        <v>137903</v>
      </c>
      <c r="O464" s="1">
        <v>60255</v>
      </c>
      <c r="P464" s="1">
        <v>6742</v>
      </c>
      <c r="R464" s="1">
        <v>2329</v>
      </c>
      <c r="AL464" s="7">
        <f>IF(Q464&gt;0,RANK(Q464,(N464:P464,Q464:AJ464)),0)</f>
        <v>0</v>
      </c>
      <c r="AM464" s="7">
        <f>IF(R464&gt;0,RANK(R464,(N464:P464,Q464:AJ464)),0)</f>
        <v>4</v>
      </c>
      <c r="AN464" s="7">
        <f>IF(S464&gt;0,RANK(S464,(N464:P464,Q464:AJ464)),0)</f>
        <v>0</v>
      </c>
      <c r="AO464" s="7">
        <f>IF(T464&gt;0,RANK(T464,(N464:P464,Q464:AJ464)),0)</f>
        <v>0</v>
      </c>
      <c r="AP464" s="2">
        <f t="shared" si="186"/>
        <v>0</v>
      </c>
      <c r="AQ464" s="2">
        <f t="shared" si="187"/>
        <v>1.1238774495847589E-2</v>
      </c>
      <c r="AR464" s="2">
        <f t="shared" si="188"/>
        <v>0</v>
      </c>
      <c r="AS464" s="2">
        <f t="shared" si="189"/>
        <v>0</v>
      </c>
      <c r="AU464" t="s">
        <v>1464</v>
      </c>
      <c r="AV464" t="s">
        <v>3161</v>
      </c>
      <c r="AY464" s="130">
        <v>13</v>
      </c>
      <c r="AZ464" s="131">
        <v>89</v>
      </c>
      <c r="BA464" s="132">
        <f t="shared" si="178"/>
        <v>13089</v>
      </c>
      <c r="BC464" s="7" t="s">
        <v>532</v>
      </c>
    </row>
    <row r="465" spans="1:55" hidden="1" outlineLevel="1" x14ac:dyDescent="0.2">
      <c r="A465" t="s">
        <v>118</v>
      </c>
      <c r="B465" t="s">
        <v>3161</v>
      </c>
      <c r="C465" s="1">
        <f t="shared" si="180"/>
        <v>5781</v>
      </c>
      <c r="D465" s="7">
        <f>RANK(N465,(N465:P465,Q465:AJ465))</f>
        <v>1</v>
      </c>
      <c r="E465" s="7">
        <f>RANK(O465,(N465:P465,Q465:AJ465))</f>
        <v>2</v>
      </c>
      <c r="F465" s="7">
        <f>IF(P465&gt;0,RANK(P465,(N465:P465,Q465:AJ465)),0)</f>
        <v>3</v>
      </c>
      <c r="G465" s="1">
        <f t="shared" si="181"/>
        <v>218</v>
      </c>
      <c r="H465" s="2">
        <f t="shared" si="179"/>
        <v>3.7709738799515655E-2</v>
      </c>
      <c r="I465" s="2"/>
      <c r="J465" s="2">
        <f t="shared" si="182"/>
        <v>0.46635530185089086</v>
      </c>
      <c r="K465" s="2">
        <f t="shared" si="183"/>
        <v>0.42864556305137519</v>
      </c>
      <c r="L465" s="2">
        <f t="shared" si="184"/>
        <v>0.1015395260335582</v>
      </c>
      <c r="M465" s="2">
        <f t="shared" si="185"/>
        <v>3.4596090641758059E-3</v>
      </c>
      <c r="N465" s="1">
        <v>2696</v>
      </c>
      <c r="O465" s="1">
        <v>2478</v>
      </c>
      <c r="P465" s="1">
        <v>587</v>
      </c>
      <c r="R465" s="1">
        <v>20</v>
      </c>
      <c r="AL465" s="7">
        <f>IF(Q465&gt;0,RANK(Q465,(N465:P465,Q465:AJ465)),0)</f>
        <v>0</v>
      </c>
      <c r="AM465" s="7">
        <f>IF(R465&gt;0,RANK(R465,(N465:P465,Q465:AJ465)),0)</f>
        <v>4</v>
      </c>
      <c r="AN465" s="7">
        <f>IF(S465&gt;0,RANK(S465,(N465:P465,Q465:AJ465)),0)</f>
        <v>0</v>
      </c>
      <c r="AO465" s="7">
        <f>IF(T465&gt;0,RANK(T465,(N465:P465,Q465:AJ465)),0)</f>
        <v>0</v>
      </c>
      <c r="AP465" s="2">
        <f t="shared" si="186"/>
        <v>0</v>
      </c>
      <c r="AQ465" s="2">
        <f t="shared" si="187"/>
        <v>3.4596090641757483E-3</v>
      </c>
      <c r="AR465" s="2">
        <f t="shared" si="188"/>
        <v>0</v>
      </c>
      <c r="AS465" s="2">
        <f t="shared" si="189"/>
        <v>0</v>
      </c>
      <c r="AU465" t="s">
        <v>118</v>
      </c>
      <c r="AV465" t="s">
        <v>3161</v>
      </c>
      <c r="AW465">
        <v>8</v>
      </c>
      <c r="AY465" s="130">
        <v>13</v>
      </c>
      <c r="AZ465" s="131">
        <v>91</v>
      </c>
      <c r="BA465" s="132">
        <f t="shared" si="178"/>
        <v>13091</v>
      </c>
      <c r="BC465" s="7" t="s">
        <v>532</v>
      </c>
    </row>
    <row r="466" spans="1:55" hidden="1" outlineLevel="1" x14ac:dyDescent="0.2">
      <c r="A466" t="s">
        <v>2988</v>
      </c>
      <c r="B466" t="s">
        <v>3161</v>
      </c>
      <c r="C466" s="1">
        <f t="shared" si="180"/>
        <v>3160</v>
      </c>
      <c r="D466" s="7">
        <f>RANK(N466,(N466:P466,Q466:AJ466))</f>
        <v>1</v>
      </c>
      <c r="E466" s="7">
        <f>RANK(O466,(N466:P466,Q466:AJ466))</f>
        <v>2</v>
      </c>
      <c r="F466" s="7">
        <f>IF(P466&gt;0,RANK(P466,(N466:P466,Q466:AJ466)),0)</f>
        <v>3</v>
      </c>
      <c r="G466" s="1">
        <f t="shared" si="181"/>
        <v>961</v>
      </c>
      <c r="H466" s="2">
        <f t="shared" si="179"/>
        <v>0.30411392405063292</v>
      </c>
      <c r="I466" s="2"/>
      <c r="J466" s="2">
        <f t="shared" si="182"/>
        <v>0.6174050632911392</v>
      </c>
      <c r="K466" s="2">
        <f t="shared" si="183"/>
        <v>0.31329113924050633</v>
      </c>
      <c r="L466" s="2">
        <f t="shared" si="184"/>
        <v>6.5506329113924053E-2</v>
      </c>
      <c r="M466" s="2">
        <f t="shared" si="185"/>
        <v>3.7974683544304139E-3</v>
      </c>
      <c r="N466" s="1">
        <v>1951</v>
      </c>
      <c r="O466" s="1">
        <v>990</v>
      </c>
      <c r="P466" s="1">
        <v>207</v>
      </c>
      <c r="R466" s="1">
        <v>12</v>
      </c>
      <c r="AL466" s="7">
        <f>IF(Q466&gt;0,RANK(Q466,(N466:P466,Q466:AJ466)),0)</f>
        <v>0</v>
      </c>
      <c r="AM466" s="7">
        <f>IF(R466&gt;0,RANK(R466,(N466:P466,Q466:AJ466)),0)</f>
        <v>4</v>
      </c>
      <c r="AN466" s="7">
        <f>IF(S466&gt;0,RANK(S466,(N466:P466,Q466:AJ466)),0)</f>
        <v>0</v>
      </c>
      <c r="AO466" s="7">
        <f>IF(T466&gt;0,RANK(T466,(N466:P466,Q466:AJ466)),0)</f>
        <v>0</v>
      </c>
      <c r="AP466" s="2">
        <f t="shared" si="186"/>
        <v>0</v>
      </c>
      <c r="AQ466" s="2">
        <f t="shared" si="187"/>
        <v>3.7974683544303796E-3</v>
      </c>
      <c r="AR466" s="2">
        <f t="shared" si="188"/>
        <v>0</v>
      </c>
      <c r="AS466" s="2">
        <f t="shared" si="189"/>
        <v>0</v>
      </c>
      <c r="AU466" t="s">
        <v>2988</v>
      </c>
      <c r="AV466" t="s">
        <v>3161</v>
      </c>
      <c r="AW466">
        <v>8</v>
      </c>
      <c r="AY466" s="130">
        <v>13</v>
      </c>
      <c r="AZ466" s="131">
        <v>93</v>
      </c>
      <c r="BA466" s="132">
        <f t="shared" si="178"/>
        <v>13093</v>
      </c>
      <c r="BC466" s="7" t="s">
        <v>532</v>
      </c>
    </row>
    <row r="467" spans="1:55" hidden="1" outlineLevel="1" x14ac:dyDescent="0.2">
      <c r="A467" t="s">
        <v>3169</v>
      </c>
      <c r="B467" t="s">
        <v>3161</v>
      </c>
      <c r="C467" s="1">
        <f t="shared" si="180"/>
        <v>27872</v>
      </c>
      <c r="D467" s="7">
        <f>RANK(N467,(N467:P467,Q467:AJ467))</f>
        <v>1</v>
      </c>
      <c r="E467" s="7">
        <f>RANK(O467,(N467:P467,Q467:AJ467))</f>
        <v>2</v>
      </c>
      <c r="F467" s="7">
        <f>IF(P467&gt;0,RANK(P467,(N467:P467,Q467:AJ467)),0)</f>
        <v>3</v>
      </c>
      <c r="G467" s="1">
        <f t="shared" si="181"/>
        <v>4456</v>
      </c>
      <c r="H467" s="2">
        <f t="shared" si="179"/>
        <v>0.15987370838117107</v>
      </c>
      <c r="I467" s="2"/>
      <c r="J467" s="2">
        <f t="shared" si="182"/>
        <v>0.55970149253731338</v>
      </c>
      <c r="K467" s="2">
        <f t="shared" si="183"/>
        <v>0.39982778415614234</v>
      </c>
      <c r="L467" s="2">
        <f t="shared" si="184"/>
        <v>3.8461538461538464E-2</v>
      </c>
      <c r="M467" s="2">
        <f t="shared" si="185"/>
        <v>2.0091848450058125E-3</v>
      </c>
      <c r="N467" s="1">
        <v>15600</v>
      </c>
      <c r="O467" s="1">
        <v>11144</v>
      </c>
      <c r="P467" s="1">
        <v>1072</v>
      </c>
      <c r="R467" s="1">
        <v>56</v>
      </c>
      <c r="AL467" s="7">
        <f>IF(Q467&gt;0,RANK(Q467,(N467:P467,Q467:AJ467)),0)</f>
        <v>0</v>
      </c>
      <c r="AM467" s="7">
        <f>IF(R467&gt;0,RANK(R467,(N467:P467,Q467:AJ467)),0)</f>
        <v>4</v>
      </c>
      <c r="AN467" s="7">
        <f>IF(S467&gt;0,RANK(S467,(N467:P467,Q467:AJ467)),0)</f>
        <v>0</v>
      </c>
      <c r="AO467" s="7">
        <f>IF(T467&gt;0,RANK(T467,(N467:P467,Q467:AJ467)),0)</f>
        <v>0</v>
      </c>
      <c r="AP467" s="2">
        <f t="shared" si="186"/>
        <v>0</v>
      </c>
      <c r="AQ467" s="2">
        <f t="shared" si="187"/>
        <v>2.0091848450057405E-3</v>
      </c>
      <c r="AR467" s="2">
        <f t="shared" si="188"/>
        <v>0</v>
      </c>
      <c r="AS467" s="2">
        <f t="shared" si="189"/>
        <v>0</v>
      </c>
      <c r="AU467" t="s">
        <v>3169</v>
      </c>
      <c r="AV467" t="s">
        <v>3161</v>
      </c>
      <c r="AW467">
        <v>2</v>
      </c>
      <c r="AY467" s="130">
        <v>13</v>
      </c>
      <c r="AZ467" s="131">
        <v>95</v>
      </c>
      <c r="BA467" s="132">
        <f t="shared" si="178"/>
        <v>13095</v>
      </c>
      <c r="BC467" s="7" t="s">
        <v>532</v>
      </c>
    </row>
    <row r="468" spans="1:55" hidden="1" outlineLevel="1" x14ac:dyDescent="0.2">
      <c r="A468" t="s">
        <v>3274</v>
      </c>
      <c r="B468" t="s">
        <v>3161</v>
      </c>
      <c r="C468" s="1">
        <f t="shared" si="180"/>
        <v>26477</v>
      </c>
      <c r="D468" s="7">
        <f>RANK(N468,(N468:P468,Q468:AJ468))</f>
        <v>2</v>
      </c>
      <c r="E468" s="7">
        <f>RANK(O468,(N468:P468,Q468:AJ468))</f>
        <v>1</v>
      </c>
      <c r="F468" s="7">
        <f>IF(P468&gt;0,RANK(P468,(N468:P468,Q468:AJ468)),0)</f>
        <v>3</v>
      </c>
      <c r="G468" s="1">
        <f t="shared" si="181"/>
        <v>4864</v>
      </c>
      <c r="H468" s="2">
        <f t="shared" si="179"/>
        <v>0.18370661328700383</v>
      </c>
      <c r="I468" s="2"/>
      <c r="J468" s="2">
        <f t="shared" si="182"/>
        <v>0.36374966952449295</v>
      </c>
      <c r="K468" s="2">
        <f t="shared" si="183"/>
        <v>0.54745628281149672</v>
      </c>
      <c r="L468" s="2">
        <f t="shared" si="184"/>
        <v>7.9654039354911804E-2</v>
      </c>
      <c r="M468" s="2">
        <f t="shared" si="185"/>
        <v>9.1400083090985296E-3</v>
      </c>
      <c r="N468" s="1">
        <v>9631</v>
      </c>
      <c r="O468" s="1">
        <v>14495</v>
      </c>
      <c r="P468" s="1">
        <v>2109</v>
      </c>
      <c r="R468" s="1">
        <v>242</v>
      </c>
      <c r="AL468" s="7">
        <f>IF(Q468&gt;0,RANK(Q468,(N468:P468,Q468:AJ468)),0)</f>
        <v>0</v>
      </c>
      <c r="AM468" s="7">
        <f>IF(R468&gt;0,RANK(R468,(N468:P468,Q468:AJ468)),0)</f>
        <v>4</v>
      </c>
      <c r="AN468" s="7">
        <f>IF(S468&gt;0,RANK(S468,(N468:P468,Q468:AJ468)),0)</f>
        <v>0</v>
      </c>
      <c r="AO468" s="7">
        <f>IF(T468&gt;0,RANK(T468,(N468:P468,Q468:AJ468)),0)</f>
        <v>0</v>
      </c>
      <c r="AP468" s="2">
        <f t="shared" si="186"/>
        <v>0</v>
      </c>
      <c r="AQ468" s="2">
        <f t="shared" si="187"/>
        <v>9.1400083090984637E-3</v>
      </c>
      <c r="AR468" s="2">
        <f t="shared" si="188"/>
        <v>0</v>
      </c>
      <c r="AS468" s="2">
        <f t="shared" si="189"/>
        <v>0</v>
      </c>
      <c r="AU468" t="s">
        <v>3274</v>
      </c>
      <c r="AV468" t="s">
        <v>3161</v>
      </c>
      <c r="AW468">
        <v>7</v>
      </c>
      <c r="AY468" s="130">
        <v>13</v>
      </c>
      <c r="AZ468" s="131">
        <v>97</v>
      </c>
      <c r="BA468" s="132">
        <f t="shared" si="178"/>
        <v>13097</v>
      </c>
      <c r="BC468" s="7" t="s">
        <v>532</v>
      </c>
    </row>
    <row r="469" spans="1:55" hidden="1" outlineLevel="1" x14ac:dyDescent="0.2">
      <c r="A469" t="s">
        <v>372</v>
      </c>
      <c r="B469" t="s">
        <v>3161</v>
      </c>
      <c r="C469" s="1">
        <f t="shared" si="180"/>
        <v>3273</v>
      </c>
      <c r="D469" s="7">
        <f>RANK(N469,(N469:P469,Q469:AJ469))</f>
        <v>1</v>
      </c>
      <c r="E469" s="7">
        <f>RANK(O469,(N469:P469,Q469:AJ469))</f>
        <v>2</v>
      </c>
      <c r="F469" s="7">
        <f>IF(P469&gt;0,RANK(P469,(N469:P469,Q469:AJ469)),0)</f>
        <v>3</v>
      </c>
      <c r="G469" s="1">
        <f t="shared" si="181"/>
        <v>274</v>
      </c>
      <c r="H469" s="2">
        <f t="shared" si="179"/>
        <v>8.3715245951726247E-2</v>
      </c>
      <c r="I469" s="2"/>
      <c r="J469" s="2">
        <f t="shared" si="182"/>
        <v>0.50351359608921475</v>
      </c>
      <c r="K469" s="2">
        <f t="shared" si="183"/>
        <v>0.41979835013748856</v>
      </c>
      <c r="L469" s="2">
        <f t="shared" si="184"/>
        <v>7.5160403299725023E-2</v>
      </c>
      <c r="M469" s="2">
        <f t="shared" si="185"/>
        <v>1.5276504735716595E-3</v>
      </c>
      <c r="N469" s="1">
        <v>1648</v>
      </c>
      <c r="O469" s="1">
        <v>1374</v>
      </c>
      <c r="P469" s="1">
        <v>246</v>
      </c>
      <c r="R469" s="1">
        <v>5</v>
      </c>
      <c r="AL469" s="7">
        <f>IF(Q469&gt;0,RANK(Q469,(N469:P469,Q469:AJ469)),0)</f>
        <v>0</v>
      </c>
      <c r="AM469" s="7">
        <f>IF(R469&gt;0,RANK(R469,(N469:P469,Q469:AJ469)),0)</f>
        <v>4</v>
      </c>
      <c r="AN469" s="7">
        <f>IF(S469&gt;0,RANK(S469,(N469:P469,Q469:AJ469)),0)</f>
        <v>0</v>
      </c>
      <c r="AO469" s="7">
        <f>IF(T469&gt;0,RANK(T469,(N469:P469,Q469:AJ469)),0)</f>
        <v>0</v>
      </c>
      <c r="AP469" s="2">
        <f t="shared" si="186"/>
        <v>0</v>
      </c>
      <c r="AQ469" s="2">
        <f t="shared" si="187"/>
        <v>1.5276504735716467E-3</v>
      </c>
      <c r="AR469" s="2">
        <f t="shared" si="188"/>
        <v>0</v>
      </c>
      <c r="AS469" s="2">
        <f t="shared" si="189"/>
        <v>0</v>
      </c>
      <c r="AU469" t="s">
        <v>372</v>
      </c>
      <c r="AV469" t="s">
        <v>3161</v>
      </c>
      <c r="AW469">
        <v>2</v>
      </c>
      <c r="AY469" s="130">
        <v>13</v>
      </c>
      <c r="AZ469" s="131">
        <v>99</v>
      </c>
      <c r="BA469" s="132">
        <f t="shared" si="178"/>
        <v>13099</v>
      </c>
      <c r="BC469" s="7" t="s">
        <v>532</v>
      </c>
    </row>
    <row r="470" spans="1:55" hidden="1" outlineLevel="1" x14ac:dyDescent="0.2">
      <c r="A470" t="s">
        <v>612</v>
      </c>
      <c r="B470" t="s">
        <v>3161</v>
      </c>
      <c r="C470" s="1">
        <f t="shared" si="180"/>
        <v>743</v>
      </c>
      <c r="D470" s="7">
        <f>RANK(N470,(N470:P470,Q470:AJ470))</f>
        <v>2</v>
      </c>
      <c r="E470" s="7">
        <f>RANK(O470,(N470:P470,Q470:AJ470))</f>
        <v>1</v>
      </c>
      <c r="F470" s="7">
        <f>IF(P470&gt;0,RANK(P470,(N470:P470,Q470:AJ470)),0)</f>
        <v>3</v>
      </c>
      <c r="G470" s="1">
        <f t="shared" si="181"/>
        <v>27</v>
      </c>
      <c r="H470" s="2">
        <f t="shared" si="179"/>
        <v>3.6339165545087482E-2</v>
      </c>
      <c r="I470" s="2"/>
      <c r="J470" s="2">
        <f t="shared" si="182"/>
        <v>0.414535666218035</v>
      </c>
      <c r="K470" s="2">
        <f t="shared" si="183"/>
        <v>0.45087483176312249</v>
      </c>
      <c r="L470" s="2">
        <f t="shared" si="184"/>
        <v>0.13055181695827725</v>
      </c>
      <c r="M470" s="2">
        <f t="shared" si="185"/>
        <v>4.0376850605652048E-3</v>
      </c>
      <c r="N470" s="1">
        <v>308</v>
      </c>
      <c r="O470" s="1">
        <v>335</v>
      </c>
      <c r="P470" s="1">
        <v>97</v>
      </c>
      <c r="R470" s="1">
        <v>3</v>
      </c>
      <c r="AL470" s="7">
        <f>IF(Q470&gt;0,RANK(Q470,(N470:P470,Q470:AJ470)),0)</f>
        <v>0</v>
      </c>
      <c r="AM470" s="7">
        <f>IF(R470&gt;0,RANK(R470,(N470:P470,Q470:AJ470)),0)</f>
        <v>4</v>
      </c>
      <c r="AN470" s="7">
        <f>IF(S470&gt;0,RANK(S470,(N470:P470,Q470:AJ470)),0)</f>
        <v>0</v>
      </c>
      <c r="AO470" s="7">
        <f>IF(T470&gt;0,RANK(T470,(N470:P470,Q470:AJ470)),0)</f>
        <v>0</v>
      </c>
      <c r="AP470" s="2">
        <f t="shared" si="186"/>
        <v>0</v>
      </c>
      <c r="AQ470" s="2">
        <f t="shared" si="187"/>
        <v>4.0376850605652759E-3</v>
      </c>
      <c r="AR470" s="2">
        <f t="shared" si="188"/>
        <v>0</v>
      </c>
      <c r="AS470" s="2">
        <f t="shared" si="189"/>
        <v>0</v>
      </c>
      <c r="AU470" t="s">
        <v>612</v>
      </c>
      <c r="AV470" t="s">
        <v>3161</v>
      </c>
      <c r="AW470">
        <v>8</v>
      </c>
      <c r="AY470" s="130">
        <v>13</v>
      </c>
      <c r="AZ470" s="131">
        <v>101</v>
      </c>
      <c r="BA470" s="132">
        <f t="shared" si="178"/>
        <v>13101</v>
      </c>
      <c r="BC470" s="7" t="s">
        <v>532</v>
      </c>
    </row>
    <row r="471" spans="1:55" hidden="1" outlineLevel="1" x14ac:dyDescent="0.2">
      <c r="A471" t="s">
        <v>694</v>
      </c>
      <c r="B471" t="s">
        <v>3161</v>
      </c>
      <c r="C471" s="1">
        <f t="shared" si="180"/>
        <v>8848</v>
      </c>
      <c r="D471" s="7">
        <f>RANK(N471,(N471:P471,Q471:AJ471))</f>
        <v>2</v>
      </c>
      <c r="E471" s="7">
        <f>RANK(O471,(N471:P471,Q471:AJ471))</f>
        <v>1</v>
      </c>
      <c r="F471" s="7">
        <f>IF(P471&gt;0,RANK(P471,(N471:P471,Q471:AJ471)),0)</f>
        <v>3</v>
      </c>
      <c r="G471" s="1">
        <f t="shared" si="181"/>
        <v>1991</v>
      </c>
      <c r="H471" s="2">
        <f t="shared" si="179"/>
        <v>0.22502260397830018</v>
      </c>
      <c r="I471" s="2"/>
      <c r="J471" s="2">
        <f t="shared" si="182"/>
        <v>0.3425632911392405</v>
      </c>
      <c r="K471" s="2">
        <f t="shared" si="183"/>
        <v>0.56758589511754065</v>
      </c>
      <c r="L471" s="2">
        <f t="shared" si="184"/>
        <v>8.6912296564195302E-2</v>
      </c>
      <c r="M471" s="2">
        <f t="shared" si="185"/>
        <v>2.9385171790236031E-3</v>
      </c>
      <c r="N471" s="1">
        <v>3031</v>
      </c>
      <c r="O471" s="1">
        <v>5022</v>
      </c>
      <c r="P471" s="1">
        <v>769</v>
      </c>
      <c r="R471" s="1">
        <v>26</v>
      </c>
      <c r="AL471" s="7">
        <f>IF(Q471&gt;0,RANK(Q471,(N471:P471,Q471:AJ471)),0)</f>
        <v>0</v>
      </c>
      <c r="AM471" s="7">
        <f>IF(R471&gt;0,RANK(R471,(N471:P471,Q471:AJ471)),0)</f>
        <v>4</v>
      </c>
      <c r="AN471" s="7">
        <f>IF(S471&gt;0,RANK(S471,(N471:P471,Q471:AJ471)),0)</f>
        <v>0</v>
      </c>
      <c r="AO471" s="7">
        <f>IF(T471&gt;0,RANK(T471,(N471:P471,Q471:AJ471)),0)</f>
        <v>0</v>
      </c>
      <c r="AP471" s="2">
        <f t="shared" si="186"/>
        <v>0</v>
      </c>
      <c r="AQ471" s="2">
        <f t="shared" si="187"/>
        <v>2.9385171790235081E-3</v>
      </c>
      <c r="AR471" s="2">
        <f t="shared" si="188"/>
        <v>0</v>
      </c>
      <c r="AS471" s="2">
        <f t="shared" si="189"/>
        <v>0</v>
      </c>
      <c r="AU471" t="s">
        <v>694</v>
      </c>
      <c r="AV471" t="s">
        <v>3161</v>
      </c>
      <c r="AW471">
        <v>1</v>
      </c>
      <c r="AY471" s="130">
        <v>13</v>
      </c>
      <c r="AZ471" s="131">
        <v>103</v>
      </c>
      <c r="BA471" s="132">
        <f t="shared" si="178"/>
        <v>13103</v>
      </c>
      <c r="BC471" s="7" t="s">
        <v>532</v>
      </c>
    </row>
    <row r="472" spans="1:55" hidden="1" outlineLevel="1" x14ac:dyDescent="0.2">
      <c r="A472" t="s">
        <v>2833</v>
      </c>
      <c r="B472" t="s">
        <v>3161</v>
      </c>
      <c r="C472" s="1">
        <f t="shared" si="180"/>
        <v>5857</v>
      </c>
      <c r="D472" s="7">
        <f>RANK(N472,(N472:P472,Q472:AJ472))</f>
        <v>1</v>
      </c>
      <c r="E472" s="7">
        <f>RANK(O472,(N472:P472,Q472:AJ472))</f>
        <v>2</v>
      </c>
      <c r="F472" s="7">
        <f>IF(P472&gt;0,RANK(P472,(N472:P472,Q472:AJ472)),0)</f>
        <v>3</v>
      </c>
      <c r="G472" s="1">
        <f t="shared" si="181"/>
        <v>507</v>
      </c>
      <c r="H472" s="2">
        <f t="shared" si="179"/>
        <v>8.6563086904558648E-2</v>
      </c>
      <c r="I472" s="2"/>
      <c r="J472" s="2">
        <f t="shared" si="182"/>
        <v>0.49513402765921122</v>
      </c>
      <c r="K472" s="2">
        <f t="shared" si="183"/>
        <v>0.40857094075465256</v>
      </c>
      <c r="L472" s="2">
        <f t="shared" si="184"/>
        <v>9.4246201126856749E-2</v>
      </c>
      <c r="M472" s="2">
        <f t="shared" si="185"/>
        <v>2.048830459279477E-3</v>
      </c>
      <c r="N472" s="1">
        <v>2900</v>
      </c>
      <c r="O472" s="1">
        <v>2393</v>
      </c>
      <c r="P472" s="1">
        <v>552</v>
      </c>
      <c r="R472" s="1">
        <v>12</v>
      </c>
      <c r="AL472" s="7">
        <f>IF(Q472&gt;0,RANK(Q472,(N472:P472,Q472:AJ472)),0)</f>
        <v>0</v>
      </c>
      <c r="AM472" s="7">
        <f>IF(R472&gt;0,RANK(R472,(N472:P472,Q472:AJ472)),0)</f>
        <v>4</v>
      </c>
      <c r="AN472" s="7">
        <f>IF(S472&gt;0,RANK(S472,(N472:P472,Q472:AJ472)),0)</f>
        <v>0</v>
      </c>
      <c r="AO472" s="7">
        <f>IF(T472&gt;0,RANK(T472,(N472:P472,Q472:AJ472)),0)</f>
        <v>0</v>
      </c>
      <c r="AP472" s="2">
        <f t="shared" si="186"/>
        <v>0</v>
      </c>
      <c r="AQ472" s="2">
        <f t="shared" si="187"/>
        <v>2.0488304592794948E-3</v>
      </c>
      <c r="AR472" s="2">
        <f t="shared" si="188"/>
        <v>0</v>
      </c>
      <c r="AS472" s="2">
        <f t="shared" si="189"/>
        <v>0</v>
      </c>
      <c r="AU472" t="s">
        <v>2833</v>
      </c>
      <c r="AV472" t="s">
        <v>3161</v>
      </c>
      <c r="AW472">
        <v>10</v>
      </c>
      <c r="AY472" s="130">
        <v>13</v>
      </c>
      <c r="AZ472" s="131">
        <v>105</v>
      </c>
      <c r="BA472" s="132">
        <f t="shared" si="178"/>
        <v>13105</v>
      </c>
      <c r="BC472" s="7" t="s">
        <v>532</v>
      </c>
    </row>
    <row r="473" spans="1:55" hidden="1" outlineLevel="1" x14ac:dyDescent="0.2">
      <c r="A473" t="s">
        <v>575</v>
      </c>
      <c r="B473" t="s">
        <v>3161</v>
      </c>
      <c r="C473" s="1">
        <f t="shared" si="180"/>
        <v>5873</v>
      </c>
      <c r="D473" s="7">
        <f>RANK(N473,(N473:P473,Q473:AJ473))</f>
        <v>1</v>
      </c>
      <c r="E473" s="7">
        <f>RANK(O473,(N473:P473,Q473:AJ473))</f>
        <v>2</v>
      </c>
      <c r="F473" s="7">
        <f>IF(P473&gt;0,RANK(P473,(N473:P473,Q473:AJ473)),0)</f>
        <v>3</v>
      </c>
      <c r="G473" s="1">
        <f t="shared" si="181"/>
        <v>496</v>
      </c>
      <c r="H473" s="2">
        <f t="shared" si="179"/>
        <v>8.4454282308871101E-2</v>
      </c>
      <c r="I473" s="2"/>
      <c r="J473" s="2">
        <f t="shared" si="182"/>
        <v>0.50178784266984511</v>
      </c>
      <c r="K473" s="2">
        <f t="shared" si="183"/>
        <v>0.41733356036097397</v>
      </c>
      <c r="L473" s="2">
        <f t="shared" si="184"/>
        <v>7.6621828707645154E-2</v>
      </c>
      <c r="M473" s="2">
        <f t="shared" si="185"/>
        <v>4.2567682615357733E-3</v>
      </c>
      <c r="N473" s="1">
        <v>2947</v>
      </c>
      <c r="O473" s="1">
        <v>2451</v>
      </c>
      <c r="P473" s="1">
        <v>450</v>
      </c>
      <c r="R473" s="1">
        <v>25</v>
      </c>
      <c r="AL473" s="7">
        <f>IF(Q473&gt;0,RANK(Q473,(N473:P473,Q473:AJ473)),0)</f>
        <v>0</v>
      </c>
      <c r="AM473" s="7">
        <f>IF(R473&gt;0,RANK(R473,(N473:P473,Q473:AJ473)),0)</f>
        <v>4</v>
      </c>
      <c r="AN473" s="7">
        <f>IF(S473&gt;0,RANK(S473,(N473:P473,Q473:AJ473)),0)</f>
        <v>0</v>
      </c>
      <c r="AO473" s="7">
        <f>IF(T473&gt;0,RANK(T473,(N473:P473,Q473:AJ473)),0)</f>
        <v>0</v>
      </c>
      <c r="AP473" s="2">
        <f t="shared" si="186"/>
        <v>0</v>
      </c>
      <c r="AQ473" s="2">
        <f t="shared" si="187"/>
        <v>4.2567682615358418E-3</v>
      </c>
      <c r="AR473" s="2">
        <f t="shared" si="188"/>
        <v>0</v>
      </c>
      <c r="AS473" s="2">
        <f t="shared" si="189"/>
        <v>0</v>
      </c>
      <c r="AU473" t="s">
        <v>575</v>
      </c>
      <c r="AV473" t="s">
        <v>3161</v>
      </c>
      <c r="AW473">
        <v>10</v>
      </c>
      <c r="AY473" s="130">
        <v>13</v>
      </c>
      <c r="AZ473" s="131">
        <v>107</v>
      </c>
      <c r="BA473" s="132">
        <f t="shared" si="178"/>
        <v>13107</v>
      </c>
      <c r="BC473" s="7" t="s">
        <v>532</v>
      </c>
    </row>
    <row r="474" spans="1:55" hidden="1" outlineLevel="1" x14ac:dyDescent="0.2">
      <c r="A474" t="s">
        <v>1828</v>
      </c>
      <c r="B474" t="s">
        <v>3161</v>
      </c>
      <c r="C474" s="1">
        <f t="shared" si="180"/>
        <v>2538</v>
      </c>
      <c r="D474" s="7">
        <f>RANK(N474,(N474:P474,Q474:AJ474))</f>
        <v>2</v>
      </c>
      <c r="E474" s="7">
        <f>RANK(O474,(N474:P474,Q474:AJ474))</f>
        <v>1</v>
      </c>
      <c r="F474" s="7">
        <f>IF(P474&gt;0,RANK(P474,(N474:P474,Q474:AJ474)),0)</f>
        <v>3</v>
      </c>
      <c r="G474" s="1">
        <f t="shared" si="181"/>
        <v>89</v>
      </c>
      <c r="H474" s="2">
        <f t="shared" si="179"/>
        <v>3.5066981875492516E-2</v>
      </c>
      <c r="I474" s="2"/>
      <c r="J474" s="2">
        <f t="shared" si="182"/>
        <v>0.44011032308904652</v>
      </c>
      <c r="K474" s="2">
        <f t="shared" si="183"/>
        <v>0.47517730496453903</v>
      </c>
      <c r="L474" s="2">
        <f t="shared" si="184"/>
        <v>8.0378250591016553E-2</v>
      </c>
      <c r="M474" s="2">
        <f t="shared" si="185"/>
        <v>4.3341213553979019E-3</v>
      </c>
      <c r="N474" s="1">
        <v>1117</v>
      </c>
      <c r="O474" s="1">
        <v>1206</v>
      </c>
      <c r="P474" s="1">
        <v>204</v>
      </c>
      <c r="R474" s="1">
        <v>11</v>
      </c>
      <c r="AL474" s="7">
        <f>IF(Q474&gt;0,RANK(Q474,(N474:P474,Q474:AJ474)),0)</f>
        <v>0</v>
      </c>
      <c r="AM474" s="7">
        <f>IF(R474&gt;0,RANK(R474,(N474:P474,Q474:AJ474)),0)</f>
        <v>4</v>
      </c>
      <c r="AN474" s="7">
        <f>IF(S474&gt;0,RANK(S474,(N474:P474,Q474:AJ474)),0)</f>
        <v>0</v>
      </c>
      <c r="AO474" s="7">
        <f>IF(T474&gt;0,RANK(T474,(N474:P474,Q474:AJ474)),0)</f>
        <v>0</v>
      </c>
      <c r="AP474" s="2">
        <f t="shared" si="186"/>
        <v>0</v>
      </c>
      <c r="AQ474" s="2">
        <f t="shared" si="187"/>
        <v>4.3341213553979513E-3</v>
      </c>
      <c r="AR474" s="2">
        <f t="shared" si="188"/>
        <v>0</v>
      </c>
      <c r="AS474" s="2">
        <f t="shared" si="189"/>
        <v>0</v>
      </c>
      <c r="AU474" t="s">
        <v>1828</v>
      </c>
      <c r="AV474" t="s">
        <v>3161</v>
      </c>
      <c r="AW474">
        <v>1</v>
      </c>
      <c r="AY474" s="130">
        <v>13</v>
      </c>
      <c r="AZ474" s="131">
        <v>109</v>
      </c>
      <c r="BA474" s="132">
        <f t="shared" si="178"/>
        <v>13109</v>
      </c>
      <c r="BC474" s="7" t="s">
        <v>532</v>
      </c>
    </row>
    <row r="475" spans="1:55" hidden="1" outlineLevel="1" x14ac:dyDescent="0.2">
      <c r="A475" t="s">
        <v>3170</v>
      </c>
      <c r="B475" t="s">
        <v>3161</v>
      </c>
      <c r="C475" s="1">
        <f t="shared" si="180"/>
        <v>6930</v>
      </c>
      <c r="D475" s="7">
        <f>RANK(N475,(N475:P475,Q475:AJ475))</f>
        <v>2</v>
      </c>
      <c r="E475" s="7">
        <f>RANK(O475,(N475:P475,Q475:AJ475))</f>
        <v>1</v>
      </c>
      <c r="F475" s="7">
        <f>IF(P475&gt;0,RANK(P475,(N475:P475,Q475:AJ475)),0)</f>
        <v>3</v>
      </c>
      <c r="G475" s="1">
        <f t="shared" si="181"/>
        <v>632</v>
      </c>
      <c r="H475" s="2">
        <f t="shared" si="179"/>
        <v>9.1197691197691194E-2</v>
      </c>
      <c r="I475" s="2"/>
      <c r="J475" s="2">
        <f t="shared" si="182"/>
        <v>0.3955266955266955</v>
      </c>
      <c r="K475" s="2">
        <f t="shared" si="183"/>
        <v>0.48672438672438673</v>
      </c>
      <c r="L475" s="2">
        <f t="shared" si="184"/>
        <v>0.11284271284271284</v>
      </c>
      <c r="M475" s="2">
        <f t="shared" si="185"/>
        <v>4.9062049062049279E-3</v>
      </c>
      <c r="N475" s="1">
        <v>2741</v>
      </c>
      <c r="O475" s="1">
        <v>3373</v>
      </c>
      <c r="P475" s="1">
        <v>782</v>
      </c>
      <c r="R475" s="1">
        <v>34</v>
      </c>
      <c r="AL475" s="7">
        <f>IF(Q475&gt;0,RANK(Q475,(N475:P475,Q475:AJ475)),0)</f>
        <v>0</v>
      </c>
      <c r="AM475" s="7">
        <f>IF(R475&gt;0,RANK(R475,(N475:P475,Q475:AJ475)),0)</f>
        <v>4</v>
      </c>
      <c r="AN475" s="7">
        <f>IF(S475&gt;0,RANK(S475,(N475:P475,Q475:AJ475)),0)</f>
        <v>0</v>
      </c>
      <c r="AO475" s="7">
        <f>IF(T475&gt;0,RANK(T475,(N475:P475,Q475:AJ475)),0)</f>
        <v>0</v>
      </c>
      <c r="AP475" s="2">
        <f t="shared" si="186"/>
        <v>0</v>
      </c>
      <c r="AQ475" s="2">
        <f t="shared" si="187"/>
        <v>4.9062049062049062E-3</v>
      </c>
      <c r="AR475" s="2">
        <f t="shared" si="188"/>
        <v>0</v>
      </c>
      <c r="AS475" s="2">
        <f t="shared" si="189"/>
        <v>0</v>
      </c>
      <c r="AU475" t="s">
        <v>3170</v>
      </c>
      <c r="AV475" t="s">
        <v>3161</v>
      </c>
      <c r="AW475">
        <v>9</v>
      </c>
      <c r="AY475" s="130">
        <v>13</v>
      </c>
      <c r="AZ475" s="131">
        <v>111</v>
      </c>
      <c r="BA475" s="132">
        <f t="shared" si="178"/>
        <v>13111</v>
      </c>
      <c r="BC475" s="7" t="s">
        <v>532</v>
      </c>
    </row>
    <row r="476" spans="1:55" hidden="1" outlineLevel="1" x14ac:dyDescent="0.2">
      <c r="A476" t="s">
        <v>808</v>
      </c>
      <c r="B476" t="s">
        <v>3161</v>
      </c>
      <c r="C476" s="1">
        <f t="shared" si="180"/>
        <v>33209</v>
      </c>
      <c r="D476" s="7">
        <f>RANK(N476,(N476:P476,Q476:AJ476))</f>
        <v>2</v>
      </c>
      <c r="E476" s="7">
        <f>RANK(O476,(N476:P476,Q476:AJ476))</f>
        <v>1</v>
      </c>
      <c r="F476" s="7">
        <f>IF(P476&gt;0,RANK(P476,(N476:P476,Q476:AJ476)),0)</f>
        <v>3</v>
      </c>
      <c r="G476" s="1">
        <f t="shared" si="181"/>
        <v>11130</v>
      </c>
      <c r="H476" s="2">
        <f t="shared" si="179"/>
        <v>0.33515010990996419</v>
      </c>
      <c r="I476" s="2"/>
      <c r="J476" s="2">
        <f t="shared" si="182"/>
        <v>0.29735914962811288</v>
      </c>
      <c r="K476" s="2">
        <f t="shared" si="183"/>
        <v>0.63250925953807702</v>
      </c>
      <c r="L476" s="2">
        <f t="shared" si="184"/>
        <v>6.0706435002559546E-2</v>
      </c>
      <c r="M476" s="2">
        <f t="shared" si="185"/>
        <v>9.4251558312504966E-3</v>
      </c>
      <c r="N476" s="1">
        <v>9875</v>
      </c>
      <c r="O476" s="1">
        <v>21005</v>
      </c>
      <c r="P476" s="1">
        <v>2016</v>
      </c>
      <c r="R476" s="1">
        <v>313</v>
      </c>
      <c r="AL476" s="7">
        <f>IF(Q476&gt;0,RANK(Q476,(N476:P476,Q476:AJ476)),0)</f>
        <v>0</v>
      </c>
      <c r="AM476" s="7">
        <f>IF(R476&gt;0,RANK(R476,(N476:P476,Q476:AJ476)),0)</f>
        <v>4</v>
      </c>
      <c r="AN476" s="7">
        <f>IF(S476&gt;0,RANK(S476,(N476:P476,Q476:AJ476)),0)</f>
        <v>0</v>
      </c>
      <c r="AO476" s="7">
        <f>IF(T476&gt;0,RANK(T476,(N476:P476,Q476:AJ476)),0)</f>
        <v>0</v>
      </c>
      <c r="AP476" s="2">
        <f t="shared" si="186"/>
        <v>0</v>
      </c>
      <c r="AQ476" s="2">
        <f t="shared" si="187"/>
        <v>9.4251558312505642E-3</v>
      </c>
      <c r="AR476" s="2">
        <f t="shared" si="188"/>
        <v>0</v>
      </c>
      <c r="AS476" s="2">
        <f t="shared" si="189"/>
        <v>0</v>
      </c>
      <c r="AU476" t="s">
        <v>808</v>
      </c>
      <c r="AV476" t="s">
        <v>3161</v>
      </c>
      <c r="AW476">
        <v>3</v>
      </c>
      <c r="AY476" s="130">
        <v>13</v>
      </c>
      <c r="AZ476" s="131">
        <v>113</v>
      </c>
      <c r="BA476" s="132">
        <f t="shared" si="178"/>
        <v>13113</v>
      </c>
      <c r="BC476" s="7" t="s">
        <v>532</v>
      </c>
    </row>
    <row r="477" spans="1:55" hidden="1" outlineLevel="1" x14ac:dyDescent="0.2">
      <c r="A477" t="s">
        <v>1902</v>
      </c>
      <c r="B477" t="s">
        <v>3161</v>
      </c>
      <c r="C477" s="1">
        <f t="shared" si="180"/>
        <v>25378</v>
      </c>
      <c r="D477" s="7">
        <f>RANK(N477,(N477:P477,Q477:AJ477))</f>
        <v>2</v>
      </c>
      <c r="E477" s="7">
        <f>RANK(O477,(N477:P477,Q477:AJ477))</f>
        <v>1</v>
      </c>
      <c r="F477" s="7">
        <f>IF(P477&gt;0,RANK(P477,(N477:P477,Q477:AJ477)),0)</f>
        <v>3</v>
      </c>
      <c r="G477" s="1">
        <f t="shared" si="181"/>
        <v>1962</v>
      </c>
      <c r="H477" s="2">
        <f t="shared" si="179"/>
        <v>7.7311056820868473E-2</v>
      </c>
      <c r="I477" s="2"/>
      <c r="J477" s="2">
        <f t="shared" si="182"/>
        <v>0.41232563637796515</v>
      </c>
      <c r="K477" s="2">
        <f t="shared" si="183"/>
        <v>0.48963669319883363</v>
      </c>
      <c r="L477" s="2">
        <f t="shared" si="184"/>
        <v>9.2402868626369303E-2</v>
      </c>
      <c r="M477" s="2">
        <f t="shared" si="185"/>
        <v>5.6348017968319147E-3</v>
      </c>
      <c r="N477" s="1">
        <v>10464</v>
      </c>
      <c r="O477" s="1">
        <v>12426</v>
      </c>
      <c r="P477" s="1">
        <v>2345</v>
      </c>
      <c r="R477" s="1">
        <v>143</v>
      </c>
      <c r="AL477" s="7">
        <f>IF(Q477&gt;0,RANK(Q477,(N477:P477,Q477:AJ477)),0)</f>
        <v>0</v>
      </c>
      <c r="AM477" s="7">
        <f>IF(R477&gt;0,RANK(R477,(N477:P477,Q477:AJ477)),0)</f>
        <v>4</v>
      </c>
      <c r="AN477" s="7">
        <f>IF(S477&gt;0,RANK(S477,(N477:P477,Q477:AJ477)),0)</f>
        <v>0</v>
      </c>
      <c r="AO477" s="7">
        <f>IF(T477&gt;0,RANK(T477,(N477:P477,Q477:AJ477)),0)</f>
        <v>0</v>
      </c>
      <c r="AP477" s="2">
        <f t="shared" si="186"/>
        <v>0</v>
      </c>
      <c r="AQ477" s="2">
        <f t="shared" si="187"/>
        <v>5.6348017968319017E-3</v>
      </c>
      <c r="AR477" s="2">
        <f t="shared" si="188"/>
        <v>0</v>
      </c>
      <c r="AS477" s="2">
        <f t="shared" si="189"/>
        <v>0</v>
      </c>
      <c r="AU477" t="s">
        <v>1902</v>
      </c>
      <c r="AV477" t="s">
        <v>3161</v>
      </c>
      <c r="AW477">
        <v>7</v>
      </c>
      <c r="AY477" s="130">
        <v>13</v>
      </c>
      <c r="AZ477" s="131">
        <v>115</v>
      </c>
      <c r="BA477" s="132">
        <f t="shared" si="178"/>
        <v>13115</v>
      </c>
      <c r="BC477" s="7" t="s">
        <v>532</v>
      </c>
    </row>
    <row r="478" spans="1:55" hidden="1" outlineLevel="1" x14ac:dyDescent="0.2">
      <c r="A478" t="s">
        <v>1903</v>
      </c>
      <c r="B478" t="s">
        <v>3161</v>
      </c>
      <c r="C478" s="1">
        <f t="shared" si="180"/>
        <v>23159</v>
      </c>
      <c r="D478" s="7">
        <f>RANK(N478,(N478:P478,Q478:AJ478))</f>
        <v>2</v>
      </c>
      <c r="E478" s="7">
        <f>RANK(O478,(N478:P478,Q478:AJ478))</f>
        <v>1</v>
      </c>
      <c r="F478" s="7">
        <f>IF(P478&gt;0,RANK(P478,(N478:P478,Q478:AJ478)),0)</f>
        <v>3</v>
      </c>
      <c r="G478" s="1">
        <f t="shared" si="181"/>
        <v>9056</v>
      </c>
      <c r="H478" s="2">
        <f t="shared" si="179"/>
        <v>0.39103588237834103</v>
      </c>
      <c r="I478" s="2"/>
      <c r="J478" s="2">
        <f t="shared" si="182"/>
        <v>0.25722181441340297</v>
      </c>
      <c r="K478" s="2">
        <f t="shared" si="183"/>
        <v>0.64825769679174405</v>
      </c>
      <c r="L478" s="2">
        <f t="shared" si="184"/>
        <v>8.1566561595923834E-2</v>
      </c>
      <c r="M478" s="2">
        <f t="shared" si="185"/>
        <v>1.2953927198929141E-2</v>
      </c>
      <c r="N478" s="1">
        <v>5957</v>
      </c>
      <c r="O478" s="1">
        <v>15013</v>
      </c>
      <c r="P478" s="1">
        <v>1889</v>
      </c>
      <c r="R478" s="1">
        <v>300</v>
      </c>
      <c r="AL478" s="7">
        <f>IF(Q478&gt;0,RANK(Q478,(N478:P478,Q478:AJ478)),0)</f>
        <v>0</v>
      </c>
      <c r="AM478" s="7">
        <f>IF(R478&gt;0,RANK(R478,(N478:P478,Q478:AJ478)),0)</f>
        <v>4</v>
      </c>
      <c r="AN478" s="7">
        <f>IF(S478&gt;0,RANK(S478,(N478:P478,Q478:AJ478)),0)</f>
        <v>0</v>
      </c>
      <c r="AO478" s="7">
        <f>IF(T478&gt;0,RANK(T478,(N478:P478,Q478:AJ478)),0)</f>
        <v>0</v>
      </c>
      <c r="AP478" s="2">
        <f t="shared" si="186"/>
        <v>0</v>
      </c>
      <c r="AQ478" s="2">
        <f t="shared" si="187"/>
        <v>1.2953927198929143E-2</v>
      </c>
      <c r="AR478" s="2">
        <f t="shared" si="188"/>
        <v>0</v>
      </c>
      <c r="AS478" s="2">
        <f t="shared" si="189"/>
        <v>0</v>
      </c>
      <c r="AU478" t="s">
        <v>1903</v>
      </c>
      <c r="AV478" t="s">
        <v>3161</v>
      </c>
      <c r="AW478">
        <v>9</v>
      </c>
      <c r="AY478" s="130">
        <v>13</v>
      </c>
      <c r="AZ478" s="131">
        <v>117</v>
      </c>
      <c r="BA478" s="132">
        <f t="shared" si="178"/>
        <v>13117</v>
      </c>
      <c r="BC478" s="7" t="s">
        <v>532</v>
      </c>
    </row>
    <row r="479" spans="1:55" hidden="1" outlineLevel="1" x14ac:dyDescent="0.2">
      <c r="A479" t="s">
        <v>2231</v>
      </c>
      <c r="B479" t="s">
        <v>3161</v>
      </c>
      <c r="C479" s="1">
        <f t="shared" si="180"/>
        <v>5399</v>
      </c>
      <c r="D479" s="7">
        <f>RANK(N479,(N479:P479,Q479:AJ479))</f>
        <v>2</v>
      </c>
      <c r="E479" s="7">
        <f>RANK(O479,(N479:P479,Q479:AJ479))</f>
        <v>1</v>
      </c>
      <c r="F479" s="7">
        <f>IF(P479&gt;0,RANK(P479,(N479:P479,Q479:AJ479)),0)</f>
        <v>3</v>
      </c>
      <c r="G479" s="1">
        <f t="shared" si="181"/>
        <v>26</v>
      </c>
      <c r="H479" s="2">
        <f t="shared" si="179"/>
        <v>4.8157066123356174E-3</v>
      </c>
      <c r="I479" s="2"/>
      <c r="J479" s="2">
        <f t="shared" si="182"/>
        <v>0.43304315614002592</v>
      </c>
      <c r="K479" s="2">
        <f t="shared" si="183"/>
        <v>0.43785886275236152</v>
      </c>
      <c r="L479" s="2">
        <f t="shared" si="184"/>
        <v>0.12317095758473791</v>
      </c>
      <c r="M479" s="2">
        <f t="shared" si="185"/>
        <v>5.9270235228747054E-3</v>
      </c>
      <c r="N479" s="1">
        <v>2338</v>
      </c>
      <c r="O479" s="1">
        <v>2364</v>
      </c>
      <c r="P479" s="1">
        <v>665</v>
      </c>
      <c r="R479" s="1">
        <v>32</v>
      </c>
      <c r="AL479" s="7">
        <f>IF(Q479&gt;0,RANK(Q479,(N479:P479,Q479:AJ479)),0)</f>
        <v>0</v>
      </c>
      <c r="AM479" s="7">
        <f>IF(R479&gt;0,RANK(R479,(N479:P479,Q479:AJ479)),0)</f>
        <v>4</v>
      </c>
      <c r="AN479" s="7">
        <f>IF(S479&gt;0,RANK(S479,(N479:P479,Q479:AJ479)),0)</f>
        <v>0</v>
      </c>
      <c r="AO479" s="7">
        <f>IF(T479&gt;0,RANK(T479,(N479:P479,Q479:AJ479)),0)</f>
        <v>0</v>
      </c>
      <c r="AP479" s="2">
        <f t="shared" si="186"/>
        <v>0</v>
      </c>
      <c r="AQ479" s="2">
        <f t="shared" si="187"/>
        <v>5.9270235228746065E-3</v>
      </c>
      <c r="AR479" s="2">
        <f t="shared" si="188"/>
        <v>0</v>
      </c>
      <c r="AS479" s="2">
        <f t="shared" si="189"/>
        <v>0</v>
      </c>
      <c r="AU479" t="s">
        <v>2231</v>
      </c>
      <c r="AV479" t="s">
        <v>3161</v>
      </c>
      <c r="AW479">
        <v>11</v>
      </c>
      <c r="AY479" s="130">
        <v>13</v>
      </c>
      <c r="AZ479" s="131">
        <v>119</v>
      </c>
      <c r="BA479" s="132">
        <f t="shared" si="178"/>
        <v>13119</v>
      </c>
      <c r="BC479" s="7" t="s">
        <v>532</v>
      </c>
    </row>
    <row r="480" spans="1:55" hidden="1" outlineLevel="1" x14ac:dyDescent="0.2">
      <c r="A480" t="s">
        <v>238</v>
      </c>
      <c r="B480" t="s">
        <v>3161</v>
      </c>
      <c r="C480" s="1">
        <f t="shared" si="180"/>
        <v>243168</v>
      </c>
      <c r="D480" s="7">
        <f>RANK(N480,(N480:P480,Q480:AJ480))</f>
        <v>1</v>
      </c>
      <c r="E480" s="7">
        <f>RANK(O480,(N480:P480,Q480:AJ480))</f>
        <v>2</v>
      </c>
      <c r="F480" s="7">
        <f>IF(P480&gt;0,RANK(P480,(N480:P480,Q480:AJ480)),0)</f>
        <v>3</v>
      </c>
      <c r="G480" s="1">
        <f t="shared" si="181"/>
        <v>53497</v>
      </c>
      <c r="H480" s="2">
        <f t="shared" si="179"/>
        <v>0.22000016449532833</v>
      </c>
      <c r="I480" s="2"/>
      <c r="J480" s="2">
        <f t="shared" si="182"/>
        <v>0.58932918805105938</v>
      </c>
      <c r="K480" s="2">
        <f t="shared" si="183"/>
        <v>0.369329023555731</v>
      </c>
      <c r="L480" s="2">
        <f t="shared" si="184"/>
        <v>3.1747598368206342E-2</v>
      </c>
      <c r="M480" s="2">
        <f t="shared" si="185"/>
        <v>9.5941900250032797E-3</v>
      </c>
      <c r="N480" s="1">
        <v>143306</v>
      </c>
      <c r="O480" s="1">
        <v>89809</v>
      </c>
      <c r="P480" s="1">
        <v>7720</v>
      </c>
      <c r="R480" s="1">
        <v>2333</v>
      </c>
      <c r="AL480" s="7">
        <f>IF(Q480&gt;0,RANK(Q480,(N480:P480,Q480:AJ480)),0)</f>
        <v>0</v>
      </c>
      <c r="AM480" s="7">
        <f>IF(R480&gt;0,RANK(R480,(N480:P480,Q480:AJ480)),0)</f>
        <v>4</v>
      </c>
      <c r="AN480" s="7">
        <f>IF(S480&gt;0,RANK(S480,(N480:P480,Q480:AJ480)),0)</f>
        <v>0</v>
      </c>
      <c r="AO480" s="7">
        <f>IF(T480&gt;0,RANK(T480,(N480:P480,Q480:AJ480)),0)</f>
        <v>0</v>
      </c>
      <c r="AP480" s="2">
        <f t="shared" si="186"/>
        <v>0</v>
      </c>
      <c r="AQ480" s="2">
        <f t="shared" si="187"/>
        <v>9.5941900250032901E-3</v>
      </c>
      <c r="AR480" s="2">
        <f t="shared" si="188"/>
        <v>0</v>
      </c>
      <c r="AS480" s="2">
        <f t="shared" si="189"/>
        <v>0</v>
      </c>
      <c r="AU480" t="s">
        <v>238</v>
      </c>
      <c r="AV480" t="s">
        <v>3161</v>
      </c>
      <c r="AY480" s="130">
        <v>13</v>
      </c>
      <c r="AZ480" s="131">
        <v>121</v>
      </c>
      <c r="BA480" s="132">
        <f t="shared" si="178"/>
        <v>13121</v>
      </c>
      <c r="BC480" s="7" t="s">
        <v>532</v>
      </c>
    </row>
    <row r="481" spans="1:55" hidden="1" outlineLevel="1" x14ac:dyDescent="0.2">
      <c r="A481" t="s">
        <v>160</v>
      </c>
      <c r="B481" t="s">
        <v>3161</v>
      </c>
      <c r="C481" s="1">
        <f t="shared" si="180"/>
        <v>6361</v>
      </c>
      <c r="D481" s="7">
        <f>RANK(N481,(N481:P481,Q481:AJ481))</f>
        <v>2</v>
      </c>
      <c r="E481" s="7">
        <f>RANK(O481,(N481:P481,Q481:AJ481))</f>
        <v>1</v>
      </c>
      <c r="F481" s="7">
        <f>IF(P481&gt;0,RANK(P481,(N481:P481,Q481:AJ481)),0)</f>
        <v>3</v>
      </c>
      <c r="G481" s="1">
        <f t="shared" si="181"/>
        <v>657</v>
      </c>
      <c r="H481" s="2">
        <f t="shared" si="179"/>
        <v>0.10328564691086307</v>
      </c>
      <c r="I481" s="2"/>
      <c r="J481" s="2">
        <f t="shared" si="182"/>
        <v>0.38736047791227796</v>
      </c>
      <c r="K481" s="2">
        <f t="shared" si="183"/>
        <v>0.49064612482314102</v>
      </c>
      <c r="L481" s="2">
        <f t="shared" si="184"/>
        <v>0.11397578997013048</v>
      </c>
      <c r="M481" s="2">
        <f t="shared" si="185"/>
        <v>8.0176072944505988E-3</v>
      </c>
      <c r="N481" s="1">
        <v>2464</v>
      </c>
      <c r="O481" s="1">
        <v>3121</v>
      </c>
      <c r="P481" s="1">
        <v>725</v>
      </c>
      <c r="R481" s="1">
        <v>51</v>
      </c>
      <c r="AL481" s="7">
        <f>IF(Q481&gt;0,RANK(Q481,(N481:P481,Q481:AJ481)),0)</f>
        <v>0</v>
      </c>
      <c r="AM481" s="7">
        <f>IF(R481&gt;0,RANK(R481,(N481:P481,Q481:AJ481)),0)</f>
        <v>4</v>
      </c>
      <c r="AN481" s="7">
        <f>IF(S481&gt;0,RANK(S481,(N481:P481,Q481:AJ481)),0)</f>
        <v>0</v>
      </c>
      <c r="AO481" s="7">
        <f>IF(T481&gt;0,RANK(T481,(N481:P481,Q481:AJ481)),0)</f>
        <v>0</v>
      </c>
      <c r="AP481" s="2">
        <f t="shared" si="186"/>
        <v>0</v>
      </c>
      <c r="AQ481" s="2">
        <f t="shared" si="187"/>
        <v>8.0176072944505589E-3</v>
      </c>
      <c r="AR481" s="2">
        <f t="shared" si="188"/>
        <v>0</v>
      </c>
      <c r="AS481" s="2">
        <f t="shared" si="189"/>
        <v>0</v>
      </c>
      <c r="AU481" t="s">
        <v>160</v>
      </c>
      <c r="AV481" t="s">
        <v>3161</v>
      </c>
      <c r="AW481">
        <v>9</v>
      </c>
      <c r="AY481" s="130">
        <v>13</v>
      </c>
      <c r="AZ481" s="131">
        <v>123</v>
      </c>
      <c r="BA481" s="132">
        <f t="shared" si="178"/>
        <v>13123</v>
      </c>
      <c r="BC481" s="7" t="s">
        <v>532</v>
      </c>
    </row>
    <row r="482" spans="1:55" hidden="1" outlineLevel="1" x14ac:dyDescent="0.2">
      <c r="A482" t="s">
        <v>583</v>
      </c>
      <c r="B482" t="s">
        <v>3161</v>
      </c>
      <c r="C482" s="1">
        <f t="shared" si="180"/>
        <v>1008</v>
      </c>
      <c r="D482" s="7">
        <f>RANK(N482,(N482:P482,Q482:AJ482))</f>
        <v>2</v>
      </c>
      <c r="E482" s="7">
        <f>RANK(O482,(N482:P482,Q482:AJ482))</f>
        <v>1</v>
      </c>
      <c r="F482" s="7">
        <f>IF(P482&gt;0,RANK(P482,(N482:P482,Q482:AJ482)),0)</f>
        <v>3</v>
      </c>
      <c r="G482" s="1">
        <f t="shared" si="181"/>
        <v>184</v>
      </c>
      <c r="H482" s="2">
        <f t="shared" si="179"/>
        <v>0.18253968253968253</v>
      </c>
      <c r="I482" s="2"/>
      <c r="J482" s="2">
        <f t="shared" si="182"/>
        <v>0.34523809523809523</v>
      </c>
      <c r="K482" s="2">
        <f t="shared" si="183"/>
        <v>0.52777777777777779</v>
      </c>
      <c r="L482" s="2">
        <f t="shared" si="184"/>
        <v>0.12698412698412698</v>
      </c>
      <c r="M482" s="2">
        <f t="shared" si="185"/>
        <v>0</v>
      </c>
      <c r="N482" s="1">
        <v>348</v>
      </c>
      <c r="O482" s="1">
        <v>532</v>
      </c>
      <c r="P482" s="1">
        <v>128</v>
      </c>
      <c r="AL482" s="7">
        <f>IF(Q482&gt;0,RANK(Q482,(N482:P482,Q482:AJ482)),0)</f>
        <v>0</v>
      </c>
      <c r="AM482" s="7">
        <f>IF(R482&gt;0,RANK(R482,(N482:P482,Q482:AJ482)),0)</f>
        <v>0</v>
      </c>
      <c r="AN482" s="7">
        <f>IF(S482&gt;0,RANK(S482,(N482:P482,Q482:AJ482)),0)</f>
        <v>0</v>
      </c>
      <c r="AO482" s="7">
        <f>IF(T482&gt;0,RANK(T482,(N482:P482,Q482:AJ482)),0)</f>
        <v>0</v>
      </c>
      <c r="AP482" s="2">
        <f t="shared" si="186"/>
        <v>0</v>
      </c>
      <c r="AQ482" s="2">
        <f t="shared" si="187"/>
        <v>0</v>
      </c>
      <c r="AR482" s="2">
        <f t="shared" si="188"/>
        <v>0</v>
      </c>
      <c r="AS482" s="2">
        <f t="shared" si="189"/>
        <v>0</v>
      </c>
      <c r="AU482" t="s">
        <v>583</v>
      </c>
      <c r="AV482" t="s">
        <v>3161</v>
      </c>
      <c r="AW482">
        <v>10</v>
      </c>
      <c r="AY482" s="130">
        <v>13</v>
      </c>
      <c r="AZ482" s="131">
        <v>125</v>
      </c>
      <c r="BA482" s="132">
        <f t="shared" si="178"/>
        <v>13125</v>
      </c>
      <c r="BC482" s="7" t="s">
        <v>532</v>
      </c>
    </row>
    <row r="483" spans="1:55" hidden="1" outlineLevel="1" x14ac:dyDescent="0.2">
      <c r="A483" t="s">
        <v>2991</v>
      </c>
      <c r="B483" t="s">
        <v>3161</v>
      </c>
      <c r="C483" s="1">
        <f t="shared" si="180"/>
        <v>21602</v>
      </c>
      <c r="D483" s="7">
        <f>RANK(N483,(N483:P483,Q483:AJ483))</f>
        <v>2</v>
      </c>
      <c r="E483" s="7">
        <f>RANK(O483,(N483:P483,Q483:AJ483))</f>
        <v>1</v>
      </c>
      <c r="F483" s="7">
        <f>IF(P483&gt;0,RANK(P483,(N483:P483,Q483:AJ483)),0)</f>
        <v>3</v>
      </c>
      <c r="G483" s="1">
        <f t="shared" si="181"/>
        <v>4247</v>
      </c>
      <c r="H483" s="2">
        <f t="shared" si="179"/>
        <v>0.19660216646606796</v>
      </c>
      <c r="I483" s="2"/>
      <c r="J483" s="2">
        <f t="shared" si="182"/>
        <v>0.37302101657253955</v>
      </c>
      <c r="K483" s="2">
        <f t="shared" si="183"/>
        <v>0.56962318303860748</v>
      </c>
      <c r="L483" s="2">
        <f t="shared" si="184"/>
        <v>5.2634015368947316E-2</v>
      </c>
      <c r="M483" s="2">
        <f t="shared" si="185"/>
        <v>4.7217850199055902E-3</v>
      </c>
      <c r="N483" s="1">
        <v>8058</v>
      </c>
      <c r="O483" s="1">
        <v>12305</v>
      </c>
      <c r="P483" s="1">
        <v>1137</v>
      </c>
      <c r="R483" s="1">
        <v>102</v>
      </c>
      <c r="AL483" s="7">
        <f>IF(Q483&gt;0,RANK(Q483,(N483:P483,Q483:AJ483)),0)</f>
        <v>0</v>
      </c>
      <c r="AM483" s="7">
        <f>IF(R483&gt;0,RANK(R483,(N483:P483,Q483:AJ483)),0)</f>
        <v>4</v>
      </c>
      <c r="AN483" s="7">
        <f>IF(S483&gt;0,RANK(S483,(N483:P483,Q483:AJ483)),0)</f>
        <v>0</v>
      </c>
      <c r="AO483" s="7">
        <f>IF(T483&gt;0,RANK(T483,(N483:P483,Q483:AJ483)),0)</f>
        <v>0</v>
      </c>
      <c r="AP483" s="2">
        <f t="shared" si="186"/>
        <v>0</v>
      </c>
      <c r="AQ483" s="2">
        <f t="shared" si="187"/>
        <v>4.7217850199055642E-3</v>
      </c>
      <c r="AR483" s="2">
        <f t="shared" si="188"/>
        <v>0</v>
      </c>
      <c r="AS483" s="2">
        <f t="shared" si="189"/>
        <v>0</v>
      </c>
      <c r="AU483" t="s">
        <v>2991</v>
      </c>
      <c r="AV483" t="s">
        <v>3161</v>
      </c>
      <c r="AW483">
        <v>1</v>
      </c>
      <c r="AY483" s="130">
        <v>13</v>
      </c>
      <c r="AZ483" s="131">
        <v>127</v>
      </c>
      <c r="BA483" s="132">
        <f t="shared" si="178"/>
        <v>13127</v>
      </c>
      <c r="BC483" s="7" t="s">
        <v>532</v>
      </c>
    </row>
    <row r="484" spans="1:55" hidden="1" outlineLevel="1" x14ac:dyDescent="0.2">
      <c r="A484" t="s">
        <v>2992</v>
      </c>
      <c r="B484" t="s">
        <v>3161</v>
      </c>
      <c r="C484" s="1">
        <f t="shared" si="180"/>
        <v>10820</v>
      </c>
      <c r="D484" s="7">
        <f>RANK(N484,(N484:P484,Q484:AJ484))</f>
        <v>2</v>
      </c>
      <c r="E484" s="7">
        <f>RANK(O484,(N484:P484,Q484:AJ484))</f>
        <v>1</v>
      </c>
      <c r="F484" s="7">
        <f>IF(P484&gt;0,RANK(P484,(N484:P484,Q484:AJ484)),0)</f>
        <v>3</v>
      </c>
      <c r="G484" s="1">
        <f t="shared" si="181"/>
        <v>993</v>
      </c>
      <c r="H484" s="2">
        <f t="shared" si="179"/>
        <v>9.1774491682070247E-2</v>
      </c>
      <c r="I484" s="2"/>
      <c r="J484" s="2">
        <f t="shared" si="182"/>
        <v>0.39177449168207024</v>
      </c>
      <c r="K484" s="2">
        <f t="shared" si="183"/>
        <v>0.48354898336414048</v>
      </c>
      <c r="L484" s="2">
        <f t="shared" si="184"/>
        <v>0.11866913123844731</v>
      </c>
      <c r="M484" s="2">
        <f t="shared" si="185"/>
        <v>6.007393715341966E-3</v>
      </c>
      <c r="N484" s="1">
        <v>4239</v>
      </c>
      <c r="O484" s="1">
        <v>5232</v>
      </c>
      <c r="P484" s="1">
        <v>1284</v>
      </c>
      <c r="R484" s="1">
        <v>65</v>
      </c>
      <c r="AL484" s="7">
        <f>IF(Q484&gt;0,RANK(Q484,(N484:P484,Q484:AJ484)),0)</f>
        <v>0</v>
      </c>
      <c r="AM484" s="7">
        <f>IF(R484&gt;0,RANK(R484,(N484:P484,Q484:AJ484)),0)</f>
        <v>4</v>
      </c>
      <c r="AN484" s="7">
        <f>IF(S484&gt;0,RANK(S484,(N484:P484,Q484:AJ484)),0)</f>
        <v>0</v>
      </c>
      <c r="AO484" s="7">
        <f>IF(T484&gt;0,RANK(T484,(N484:P484,Q484:AJ484)),0)</f>
        <v>0</v>
      </c>
      <c r="AP484" s="2">
        <f t="shared" si="186"/>
        <v>0</v>
      </c>
      <c r="AQ484" s="2">
        <f t="shared" si="187"/>
        <v>6.007393715341959E-3</v>
      </c>
      <c r="AR484" s="2">
        <f t="shared" si="188"/>
        <v>0</v>
      </c>
      <c r="AS484" s="2">
        <f t="shared" si="189"/>
        <v>0</v>
      </c>
      <c r="AU484" t="s">
        <v>2992</v>
      </c>
      <c r="AV484" t="s">
        <v>3161</v>
      </c>
      <c r="AW484">
        <v>9</v>
      </c>
      <c r="AY484" s="130">
        <v>13</v>
      </c>
      <c r="AZ484" s="131">
        <v>129</v>
      </c>
      <c r="BA484" s="132">
        <f t="shared" si="178"/>
        <v>13129</v>
      </c>
      <c r="BC484" s="7" t="s">
        <v>532</v>
      </c>
    </row>
    <row r="485" spans="1:55" hidden="1" outlineLevel="1" x14ac:dyDescent="0.2">
      <c r="A485" t="s">
        <v>3060</v>
      </c>
      <c r="B485" t="s">
        <v>3161</v>
      </c>
      <c r="C485" s="1">
        <f t="shared" ref="C485:C516" si="190">SUM(N485:AJ485)</f>
        <v>6185</v>
      </c>
      <c r="D485" s="7">
        <f>RANK(N485,(N485:P485,Q485:AJ485))</f>
        <v>1</v>
      </c>
      <c r="E485" s="7">
        <f>RANK(O485,(N485:P485,Q485:AJ485))</f>
        <v>2</v>
      </c>
      <c r="F485" s="7">
        <f>IF(P485&gt;0,RANK(P485,(N485:P485,Q485:AJ485)),0)</f>
        <v>3</v>
      </c>
      <c r="G485" s="1">
        <f t="shared" ref="G485:G516" si="191">MAX(N485:P485)-LARGE(N485:P485,2)</f>
        <v>188</v>
      </c>
      <c r="H485" s="2">
        <f t="shared" si="179"/>
        <v>3.0396119644300727E-2</v>
      </c>
      <c r="I485" s="2"/>
      <c r="J485" s="2">
        <f t="shared" ref="J485:J516" si="192">IF($C485=0,"-",N485/$C485)</f>
        <v>0.46273241713823765</v>
      </c>
      <c r="K485" s="2">
        <f t="shared" ref="K485:K516" si="193">IF($C485=0,"-",O485/$C485)</f>
        <v>0.43233629749393693</v>
      </c>
      <c r="L485" s="2">
        <f t="shared" ref="L485:L516" si="194">IF($C485=0,"-",P485/$C485)</f>
        <v>0.10234438156831042</v>
      </c>
      <c r="M485" s="2">
        <f t="shared" ref="M485:M516" si="195">IF(C485=0,"-",(1-J485-K485-L485))</f>
        <v>2.5869037995149974E-3</v>
      </c>
      <c r="N485" s="1">
        <v>2862</v>
      </c>
      <c r="O485" s="1">
        <v>2674</v>
      </c>
      <c r="P485" s="1">
        <v>633</v>
      </c>
      <c r="R485" s="1">
        <v>16</v>
      </c>
      <c r="AL485" s="7">
        <f>IF(Q485&gt;0,RANK(Q485,(N485:P485,Q485:AJ485)),0)</f>
        <v>0</v>
      </c>
      <c r="AM485" s="7">
        <f>IF(R485&gt;0,RANK(R485,(N485:P485,Q485:AJ485)),0)</f>
        <v>4</v>
      </c>
      <c r="AN485" s="7">
        <f>IF(S485&gt;0,RANK(S485,(N485:P485,Q485:AJ485)),0)</f>
        <v>0</v>
      </c>
      <c r="AO485" s="7">
        <f>IF(T485&gt;0,RANK(T485,(N485:P485,Q485:AJ485)),0)</f>
        <v>0</v>
      </c>
      <c r="AP485" s="2">
        <f t="shared" ref="AP485:AP516" si="196">IF($C485=0,"-",Q485/$C485)</f>
        <v>0</v>
      </c>
      <c r="AQ485" s="2">
        <f t="shared" ref="AQ485:AQ516" si="197">IF($C485=0,"-",R485/$C485)</f>
        <v>2.5869037995149557E-3</v>
      </c>
      <c r="AR485" s="2">
        <f t="shared" ref="AR485:AR516" si="198">IF($C485=0,"-",S485/$C485)</f>
        <v>0</v>
      </c>
      <c r="AS485" s="2">
        <f t="shared" ref="AS485:AS516" si="199">IF($C485=0,"-",T485/$C485)</f>
        <v>0</v>
      </c>
      <c r="AU485" t="s">
        <v>3060</v>
      </c>
      <c r="AV485" t="s">
        <v>3161</v>
      </c>
      <c r="AW485">
        <v>2</v>
      </c>
      <c r="AY485" s="130">
        <v>13</v>
      </c>
      <c r="AZ485" s="131">
        <v>131</v>
      </c>
      <c r="BA485" s="132">
        <f t="shared" ref="BA485:BA548" si="200">AY485*1000+AZ485</f>
        <v>13131</v>
      </c>
      <c r="BC485" s="7" t="s">
        <v>532</v>
      </c>
    </row>
    <row r="486" spans="1:55" hidden="1" outlineLevel="1" x14ac:dyDescent="0.2">
      <c r="A486" t="s">
        <v>1796</v>
      </c>
      <c r="B486" t="s">
        <v>3161</v>
      </c>
      <c r="C486" s="1">
        <f t="shared" si="190"/>
        <v>4015</v>
      </c>
      <c r="D486" s="7">
        <f>RANK(N486,(N486:P486,Q486:AJ486))</f>
        <v>1</v>
      </c>
      <c r="E486" s="7">
        <f>RANK(O486,(N486:P486,Q486:AJ486))</f>
        <v>2</v>
      </c>
      <c r="F486" s="7">
        <f>IF(P486&gt;0,RANK(P486,(N486:P486,Q486:AJ486)),0)</f>
        <v>3</v>
      </c>
      <c r="G486" s="1">
        <f t="shared" si="191"/>
        <v>413</v>
      </c>
      <c r="H486" s="2">
        <f t="shared" si="179"/>
        <v>0.10286425902864259</v>
      </c>
      <c r="I486" s="2"/>
      <c r="J486" s="2">
        <f t="shared" si="192"/>
        <v>0.52677459526774595</v>
      </c>
      <c r="K486" s="2">
        <f t="shared" si="193"/>
        <v>0.42391033623910335</v>
      </c>
      <c r="L486" s="2">
        <f t="shared" si="194"/>
        <v>4.3088418430884186E-2</v>
      </c>
      <c r="M486" s="2">
        <f t="shared" si="195"/>
        <v>6.2266500622665186E-3</v>
      </c>
      <c r="N486" s="1">
        <v>2115</v>
      </c>
      <c r="O486" s="1">
        <v>1702</v>
      </c>
      <c r="P486" s="1">
        <v>173</v>
      </c>
      <c r="R486" s="1">
        <v>25</v>
      </c>
      <c r="AL486" s="7">
        <f>IF(Q486&gt;0,RANK(Q486,(N486:P486,Q486:AJ486)),0)</f>
        <v>0</v>
      </c>
      <c r="AM486" s="7">
        <f>IF(R486&gt;0,RANK(R486,(N486:P486,Q486:AJ486)),0)</f>
        <v>4</v>
      </c>
      <c r="AN486" s="7">
        <f>IF(S486&gt;0,RANK(S486,(N486:P486,Q486:AJ486)),0)</f>
        <v>0</v>
      </c>
      <c r="AO486" s="7">
        <f>IF(T486&gt;0,RANK(T486,(N486:P486,Q486:AJ486)),0)</f>
        <v>0</v>
      </c>
      <c r="AP486" s="2">
        <f t="shared" si="196"/>
        <v>0</v>
      </c>
      <c r="AQ486" s="2">
        <f t="shared" si="197"/>
        <v>6.2266500622665004E-3</v>
      </c>
      <c r="AR486" s="2">
        <f t="shared" si="198"/>
        <v>0</v>
      </c>
      <c r="AS486" s="2">
        <f t="shared" si="199"/>
        <v>0</v>
      </c>
      <c r="AU486" t="s">
        <v>1796</v>
      </c>
      <c r="AV486" t="s">
        <v>3161</v>
      </c>
      <c r="AW486">
        <v>10</v>
      </c>
      <c r="AY486" s="130">
        <v>13</v>
      </c>
      <c r="AZ486" s="131">
        <v>133</v>
      </c>
      <c r="BA486" s="132">
        <f t="shared" si="200"/>
        <v>13133</v>
      </c>
      <c r="BC486" s="7" t="s">
        <v>532</v>
      </c>
    </row>
    <row r="487" spans="1:55" hidden="1" outlineLevel="1" x14ac:dyDescent="0.2">
      <c r="A487" t="s">
        <v>874</v>
      </c>
      <c r="B487" t="s">
        <v>3161</v>
      </c>
      <c r="C487" s="1">
        <f t="shared" si="190"/>
        <v>162945</v>
      </c>
      <c r="D487" s="7">
        <f>RANK(N487,(N487:P487,Q487:AJ487))</f>
        <v>2</v>
      </c>
      <c r="E487" s="7">
        <f>RANK(O487,(N487:P487,Q487:AJ487))</f>
        <v>1</v>
      </c>
      <c r="F487" s="7">
        <f>IF(P487&gt;0,RANK(P487,(N487:P487,Q487:AJ487)),0)</f>
        <v>3</v>
      </c>
      <c r="G487" s="1">
        <f t="shared" si="191"/>
        <v>42791</v>
      </c>
      <c r="H487" s="2">
        <f t="shared" si="179"/>
        <v>0.26261008315689344</v>
      </c>
      <c r="I487" s="2"/>
      <c r="J487" s="2">
        <f t="shared" si="192"/>
        <v>0.33028936144097704</v>
      </c>
      <c r="K487" s="2">
        <f t="shared" si="193"/>
        <v>0.59289944459787047</v>
      </c>
      <c r="L487" s="2">
        <f t="shared" si="194"/>
        <v>6.2818742520482376E-2</v>
      </c>
      <c r="M487" s="2">
        <f t="shared" si="195"/>
        <v>1.399245144067017E-2</v>
      </c>
      <c r="N487" s="1">
        <v>53819</v>
      </c>
      <c r="O487" s="1">
        <v>96610</v>
      </c>
      <c r="P487" s="1">
        <v>10236</v>
      </c>
      <c r="R487" s="1">
        <v>2280</v>
      </c>
      <c r="AL487" s="7">
        <f>IF(Q487&gt;0,RANK(Q487,(N487:P487,Q487:AJ487)),0)</f>
        <v>0</v>
      </c>
      <c r="AM487" s="7">
        <f>IF(R487&gt;0,RANK(R487,(N487:P487,Q487:AJ487)),0)</f>
        <v>4</v>
      </c>
      <c r="AN487" s="7">
        <f>IF(S487&gt;0,RANK(S487,(N487:P487,Q487:AJ487)),0)</f>
        <v>0</v>
      </c>
      <c r="AO487" s="7">
        <f>IF(T487&gt;0,RANK(T487,(N487:P487,Q487:AJ487)),0)</f>
        <v>0</v>
      </c>
      <c r="AP487" s="2">
        <f t="shared" si="196"/>
        <v>0</v>
      </c>
      <c r="AQ487" s="2">
        <f t="shared" si="197"/>
        <v>1.3992451440670165E-2</v>
      </c>
      <c r="AR487" s="2">
        <f t="shared" si="198"/>
        <v>0</v>
      </c>
      <c r="AS487" s="2">
        <f t="shared" si="199"/>
        <v>0</v>
      </c>
      <c r="AU487" t="s">
        <v>874</v>
      </c>
      <c r="AV487" t="s">
        <v>3161</v>
      </c>
      <c r="AY487" s="130">
        <v>13</v>
      </c>
      <c r="AZ487" s="131">
        <v>135</v>
      </c>
      <c r="BA487" s="132">
        <f t="shared" si="200"/>
        <v>13135</v>
      </c>
      <c r="BC487" s="7" t="s">
        <v>532</v>
      </c>
    </row>
    <row r="488" spans="1:55" hidden="1" outlineLevel="1" x14ac:dyDescent="0.2">
      <c r="A488" t="s">
        <v>239</v>
      </c>
      <c r="B488" t="s">
        <v>3161</v>
      </c>
      <c r="C488" s="1">
        <f t="shared" si="190"/>
        <v>9108</v>
      </c>
      <c r="D488" s="7">
        <f>RANK(N488,(N488:P488,Q488:AJ488))</f>
        <v>2</v>
      </c>
      <c r="E488" s="7">
        <f>RANK(O488,(N488:P488,Q488:AJ488))</f>
        <v>1</v>
      </c>
      <c r="F488" s="7">
        <f>IF(P488&gt;0,RANK(P488,(N488:P488,Q488:AJ488)),0)</f>
        <v>3</v>
      </c>
      <c r="G488" s="1">
        <f t="shared" si="191"/>
        <v>1560</v>
      </c>
      <c r="H488" s="2">
        <f t="shared" si="179"/>
        <v>0.17127799736495389</v>
      </c>
      <c r="I488" s="2"/>
      <c r="J488" s="2">
        <f t="shared" si="192"/>
        <v>0.34804567413263066</v>
      </c>
      <c r="K488" s="2">
        <f t="shared" si="193"/>
        <v>0.51932367149758452</v>
      </c>
      <c r="L488" s="2">
        <f t="shared" si="194"/>
        <v>0.12615283267457181</v>
      </c>
      <c r="M488" s="2">
        <f t="shared" si="195"/>
        <v>6.4778216952130208E-3</v>
      </c>
      <c r="N488" s="1">
        <v>3170</v>
      </c>
      <c r="O488" s="1">
        <v>4730</v>
      </c>
      <c r="P488" s="1">
        <v>1149</v>
      </c>
      <c r="R488" s="1">
        <v>59</v>
      </c>
      <c r="AL488" s="7">
        <f>IF(Q488&gt;0,RANK(Q488,(N488:P488,Q488:AJ488)),0)</f>
        <v>0</v>
      </c>
      <c r="AM488" s="7">
        <f>IF(R488&gt;0,RANK(R488,(N488:P488,Q488:AJ488)),0)</f>
        <v>4</v>
      </c>
      <c r="AN488" s="7">
        <f>IF(S488&gt;0,RANK(S488,(N488:P488,Q488:AJ488)),0)</f>
        <v>0</v>
      </c>
      <c r="AO488" s="7">
        <f>IF(T488&gt;0,RANK(T488,(N488:P488,Q488:AJ488)),0)</f>
        <v>0</v>
      </c>
      <c r="AP488" s="2">
        <f t="shared" si="196"/>
        <v>0</v>
      </c>
      <c r="AQ488" s="2">
        <f t="shared" si="197"/>
        <v>6.4778216952129999E-3</v>
      </c>
      <c r="AR488" s="2">
        <f t="shared" si="198"/>
        <v>0</v>
      </c>
      <c r="AS488" s="2">
        <f t="shared" si="199"/>
        <v>0</v>
      </c>
      <c r="AU488" t="s">
        <v>239</v>
      </c>
      <c r="AV488" t="s">
        <v>3161</v>
      </c>
      <c r="AW488">
        <v>9</v>
      </c>
      <c r="AY488" s="130">
        <v>13</v>
      </c>
      <c r="AZ488" s="131">
        <v>137</v>
      </c>
      <c r="BA488" s="132">
        <f t="shared" si="200"/>
        <v>13137</v>
      </c>
      <c r="BC488" s="7" t="s">
        <v>532</v>
      </c>
    </row>
    <row r="489" spans="1:55" hidden="1" outlineLevel="1" x14ac:dyDescent="0.2">
      <c r="A489" t="s">
        <v>1815</v>
      </c>
      <c r="B489" t="s">
        <v>3161</v>
      </c>
      <c r="C489" s="1">
        <f t="shared" si="190"/>
        <v>32219</v>
      </c>
      <c r="D489" s="7">
        <f>RANK(N489,(N489:P489,Q489:AJ489))</f>
        <v>2</v>
      </c>
      <c r="E489" s="7">
        <f>RANK(O489,(N489:P489,Q489:AJ489))</f>
        <v>1</v>
      </c>
      <c r="F489" s="7">
        <f>IF(P489&gt;0,RANK(P489,(N489:P489,Q489:AJ489)),0)</f>
        <v>3</v>
      </c>
      <c r="G489" s="1">
        <f t="shared" si="191"/>
        <v>8918</v>
      </c>
      <c r="H489" s="2">
        <f t="shared" si="179"/>
        <v>0.2767931965610354</v>
      </c>
      <c r="I489" s="2"/>
      <c r="J489" s="2">
        <f t="shared" si="192"/>
        <v>0.32161147149197677</v>
      </c>
      <c r="K489" s="2">
        <f t="shared" si="193"/>
        <v>0.59840466805301218</v>
      </c>
      <c r="L489" s="2">
        <f t="shared" si="194"/>
        <v>7.2038238306589286E-2</v>
      </c>
      <c r="M489" s="2">
        <f t="shared" si="195"/>
        <v>7.9456221484217604E-3</v>
      </c>
      <c r="N489" s="1">
        <v>10362</v>
      </c>
      <c r="O489" s="1">
        <v>19280</v>
      </c>
      <c r="P489" s="1">
        <v>2321</v>
      </c>
      <c r="R489" s="1">
        <v>256</v>
      </c>
      <c r="AL489" s="7">
        <f>IF(Q489&gt;0,RANK(Q489,(N489:P489,Q489:AJ489)),0)</f>
        <v>0</v>
      </c>
      <c r="AM489" s="7">
        <f>IF(R489&gt;0,RANK(R489,(N489:P489,Q489:AJ489)),0)</f>
        <v>4</v>
      </c>
      <c r="AN489" s="7">
        <f>IF(S489&gt;0,RANK(S489,(N489:P489,Q489:AJ489)),0)</f>
        <v>0</v>
      </c>
      <c r="AO489" s="7">
        <f>IF(T489&gt;0,RANK(T489,(N489:P489,Q489:AJ489)),0)</f>
        <v>0</v>
      </c>
      <c r="AP489" s="2">
        <f t="shared" si="196"/>
        <v>0</v>
      </c>
      <c r="AQ489" s="2">
        <f t="shared" si="197"/>
        <v>7.9456221484217396E-3</v>
      </c>
      <c r="AR489" s="2">
        <f t="shared" si="198"/>
        <v>0</v>
      </c>
      <c r="AS489" s="2">
        <f t="shared" si="199"/>
        <v>0</v>
      </c>
      <c r="AU489" t="s">
        <v>1815</v>
      </c>
      <c r="AV489" t="s">
        <v>3161</v>
      </c>
      <c r="AW489">
        <v>9</v>
      </c>
      <c r="AY489" s="130">
        <v>13</v>
      </c>
      <c r="AZ489" s="131">
        <v>139</v>
      </c>
      <c r="BA489" s="132">
        <f t="shared" si="200"/>
        <v>13139</v>
      </c>
      <c r="BC489" s="7" t="s">
        <v>532</v>
      </c>
    </row>
    <row r="490" spans="1:55" hidden="1" outlineLevel="1" x14ac:dyDescent="0.2">
      <c r="A490" t="s">
        <v>1827</v>
      </c>
      <c r="B490" t="s">
        <v>3161</v>
      </c>
      <c r="C490" s="1">
        <f t="shared" si="190"/>
        <v>2646</v>
      </c>
      <c r="D490" s="7">
        <f>RANK(N490,(N490:P490,Q490:AJ490))</f>
        <v>1</v>
      </c>
      <c r="E490" s="7">
        <f>RANK(O490,(N490:P490,Q490:AJ490))</f>
        <v>2</v>
      </c>
      <c r="F490" s="7">
        <f>IF(P490&gt;0,RANK(P490,(N490:P490,Q490:AJ490)),0)</f>
        <v>3</v>
      </c>
      <c r="G490" s="1">
        <f t="shared" si="191"/>
        <v>1697</v>
      </c>
      <c r="H490" s="2">
        <f t="shared" si="179"/>
        <v>0.64134542705971276</v>
      </c>
      <c r="I490" s="2"/>
      <c r="J490" s="2">
        <f t="shared" si="192"/>
        <v>0.80687830687830686</v>
      </c>
      <c r="K490" s="2">
        <f t="shared" si="193"/>
        <v>0.1655328798185941</v>
      </c>
      <c r="L490" s="2">
        <f t="shared" si="194"/>
        <v>2.6832955404383976E-2</v>
      </c>
      <c r="M490" s="2">
        <f t="shared" si="195"/>
        <v>7.5585789871505937E-4</v>
      </c>
      <c r="N490" s="1">
        <v>2135</v>
      </c>
      <c r="O490" s="1">
        <v>438</v>
      </c>
      <c r="P490" s="1">
        <v>71</v>
      </c>
      <c r="R490" s="1">
        <v>2</v>
      </c>
      <c r="AL490" s="7">
        <f>IF(Q490&gt;0,RANK(Q490,(N490:P490,Q490:AJ490)),0)</f>
        <v>0</v>
      </c>
      <c r="AM490" s="7">
        <f>IF(R490&gt;0,RANK(R490,(N490:P490,Q490:AJ490)),0)</f>
        <v>4</v>
      </c>
      <c r="AN490" s="7">
        <f>IF(S490&gt;0,RANK(S490,(N490:P490,Q490:AJ490)),0)</f>
        <v>0</v>
      </c>
      <c r="AO490" s="7">
        <f>IF(T490&gt;0,RANK(T490,(N490:P490,Q490:AJ490)),0)</f>
        <v>0</v>
      </c>
      <c r="AP490" s="2">
        <f t="shared" si="196"/>
        <v>0</v>
      </c>
      <c r="AQ490" s="2">
        <f t="shared" si="197"/>
        <v>7.5585789871504159E-4</v>
      </c>
      <c r="AR490" s="2">
        <f t="shared" si="198"/>
        <v>0</v>
      </c>
      <c r="AS490" s="2">
        <f t="shared" si="199"/>
        <v>0</v>
      </c>
      <c r="AU490" t="s">
        <v>1827</v>
      </c>
      <c r="AV490" t="s">
        <v>3161</v>
      </c>
      <c r="AW490">
        <v>10</v>
      </c>
      <c r="AY490" s="130">
        <v>13</v>
      </c>
      <c r="AZ490" s="131">
        <v>141</v>
      </c>
      <c r="BA490" s="132">
        <f t="shared" si="200"/>
        <v>13141</v>
      </c>
      <c r="BC490" s="7" t="s">
        <v>532</v>
      </c>
    </row>
    <row r="491" spans="1:55" hidden="1" outlineLevel="1" x14ac:dyDescent="0.2">
      <c r="A491" t="s">
        <v>2598</v>
      </c>
      <c r="B491" t="s">
        <v>3161</v>
      </c>
      <c r="C491" s="1">
        <f t="shared" si="190"/>
        <v>6953</v>
      </c>
      <c r="D491" s="7">
        <f>RANK(N491,(N491:P491,Q491:AJ491))</f>
        <v>2</v>
      </c>
      <c r="E491" s="7">
        <f>RANK(O491,(N491:P491,Q491:AJ491))</f>
        <v>1</v>
      </c>
      <c r="F491" s="7">
        <f>IF(P491&gt;0,RANK(P491,(N491:P491,Q491:AJ491)),0)</f>
        <v>3</v>
      </c>
      <c r="G491" s="1">
        <f t="shared" si="191"/>
        <v>410</v>
      </c>
      <c r="H491" s="2">
        <f t="shared" si="179"/>
        <v>5.8967352222062418E-2</v>
      </c>
      <c r="I491" s="2"/>
      <c r="J491" s="2">
        <f t="shared" si="192"/>
        <v>0.40989500934848266</v>
      </c>
      <c r="K491" s="2">
        <f t="shared" si="193"/>
        <v>0.46886236157054506</v>
      </c>
      <c r="L491" s="2">
        <f t="shared" si="194"/>
        <v>0.11620883072055228</v>
      </c>
      <c r="M491" s="2">
        <f t="shared" si="195"/>
        <v>5.0337983604199915E-3</v>
      </c>
      <c r="N491" s="1">
        <v>2850</v>
      </c>
      <c r="O491" s="1">
        <v>3260</v>
      </c>
      <c r="P491" s="1">
        <v>808</v>
      </c>
      <c r="R491" s="1">
        <v>35</v>
      </c>
      <c r="AL491" s="7">
        <f>IF(Q491&gt;0,RANK(Q491,(N491:P491,Q491:AJ491)),0)</f>
        <v>0</v>
      </c>
      <c r="AM491" s="7">
        <f>IF(R491&gt;0,RANK(R491,(N491:P491,Q491:AJ491)),0)</f>
        <v>4</v>
      </c>
      <c r="AN491" s="7">
        <f>IF(S491&gt;0,RANK(S491,(N491:P491,Q491:AJ491)),0)</f>
        <v>0</v>
      </c>
      <c r="AO491" s="7">
        <f>IF(T491&gt;0,RANK(T491,(N491:P491,Q491:AJ491)),0)</f>
        <v>0</v>
      </c>
      <c r="AP491" s="2">
        <f t="shared" si="196"/>
        <v>0</v>
      </c>
      <c r="AQ491" s="2">
        <f t="shared" si="197"/>
        <v>5.0337983604199629E-3</v>
      </c>
      <c r="AR491" s="2">
        <f t="shared" si="198"/>
        <v>0</v>
      </c>
      <c r="AS491" s="2">
        <f t="shared" si="199"/>
        <v>0</v>
      </c>
      <c r="AU491" t="s">
        <v>2598</v>
      </c>
      <c r="AV491" t="s">
        <v>3161</v>
      </c>
      <c r="AW491">
        <v>7</v>
      </c>
      <c r="AY491" s="130">
        <v>13</v>
      </c>
      <c r="AZ491" s="131">
        <v>143</v>
      </c>
      <c r="BA491" s="132">
        <f t="shared" si="200"/>
        <v>13143</v>
      </c>
      <c r="BC491" s="7" t="s">
        <v>532</v>
      </c>
    </row>
    <row r="492" spans="1:55" hidden="1" outlineLevel="1" x14ac:dyDescent="0.2">
      <c r="A492" t="s">
        <v>3025</v>
      </c>
      <c r="B492" t="s">
        <v>3161</v>
      </c>
      <c r="C492" s="1">
        <f t="shared" si="190"/>
        <v>7131</v>
      </c>
      <c r="D492" s="7">
        <f>RANK(N492,(N492:P492,Q492:AJ492))</f>
        <v>2</v>
      </c>
      <c r="E492" s="7">
        <f>RANK(O492,(N492:P492,Q492:AJ492))</f>
        <v>1</v>
      </c>
      <c r="F492" s="7">
        <f>IF(P492&gt;0,RANK(P492,(N492:P492,Q492:AJ492)),0)</f>
        <v>3</v>
      </c>
      <c r="G492" s="1">
        <f t="shared" si="191"/>
        <v>1050</v>
      </c>
      <c r="H492" s="2">
        <f t="shared" si="179"/>
        <v>0.1472444257467396</v>
      </c>
      <c r="I492" s="2"/>
      <c r="J492" s="2">
        <f t="shared" si="192"/>
        <v>0.38970691347637076</v>
      </c>
      <c r="K492" s="2">
        <f t="shared" si="193"/>
        <v>0.53695133922311034</v>
      </c>
      <c r="L492" s="2">
        <f t="shared" si="194"/>
        <v>6.8573832562053003E-2</v>
      </c>
      <c r="M492" s="2">
        <f t="shared" si="195"/>
        <v>4.7679147384658976E-3</v>
      </c>
      <c r="N492" s="1">
        <v>2779</v>
      </c>
      <c r="O492" s="1">
        <v>3829</v>
      </c>
      <c r="P492" s="1">
        <v>489</v>
      </c>
      <c r="R492" s="1">
        <v>34</v>
      </c>
      <c r="AL492" s="7">
        <f>IF(Q492&gt;0,RANK(Q492,(N492:P492,Q492:AJ492)),0)</f>
        <v>0</v>
      </c>
      <c r="AM492" s="7">
        <f>IF(R492&gt;0,RANK(R492,(N492:P492,Q492:AJ492)),0)</f>
        <v>4</v>
      </c>
      <c r="AN492" s="7">
        <f>IF(S492&gt;0,RANK(S492,(N492:P492,Q492:AJ492)),0)</f>
        <v>0</v>
      </c>
      <c r="AO492" s="7">
        <f>IF(T492&gt;0,RANK(T492,(N492:P492,Q492:AJ492)),0)</f>
        <v>0</v>
      </c>
      <c r="AP492" s="2">
        <f t="shared" si="196"/>
        <v>0</v>
      </c>
      <c r="AQ492" s="2">
        <f t="shared" si="197"/>
        <v>4.7679147384658534E-3</v>
      </c>
      <c r="AR492" s="2">
        <f t="shared" si="198"/>
        <v>0</v>
      </c>
      <c r="AS492" s="2">
        <f t="shared" si="199"/>
        <v>0</v>
      </c>
      <c r="AU492" t="s">
        <v>3025</v>
      </c>
      <c r="AV492" t="s">
        <v>3161</v>
      </c>
      <c r="AW492">
        <v>3</v>
      </c>
      <c r="AY492" s="130">
        <v>13</v>
      </c>
      <c r="AZ492" s="131">
        <v>145</v>
      </c>
      <c r="BA492" s="132">
        <f t="shared" si="200"/>
        <v>13145</v>
      </c>
      <c r="BC492" s="7" t="s">
        <v>532</v>
      </c>
    </row>
    <row r="493" spans="1:55" hidden="1" outlineLevel="1" x14ac:dyDescent="0.2">
      <c r="A493" t="s">
        <v>1904</v>
      </c>
      <c r="B493" t="s">
        <v>3161</v>
      </c>
      <c r="C493" s="1">
        <f t="shared" si="190"/>
        <v>7171</v>
      </c>
      <c r="D493" s="7">
        <f>RANK(N493,(N493:P493,Q493:AJ493))</f>
        <v>1</v>
      </c>
      <c r="E493" s="7">
        <f>RANK(O493,(N493:P493,Q493:AJ493))</f>
        <v>2</v>
      </c>
      <c r="F493" s="7">
        <f>IF(P493&gt;0,RANK(P493,(N493:P493,Q493:AJ493)),0)</f>
        <v>3</v>
      </c>
      <c r="G493" s="1">
        <f t="shared" si="191"/>
        <v>602</v>
      </c>
      <c r="H493" s="2">
        <f t="shared" si="179"/>
        <v>8.3949239994421984E-2</v>
      </c>
      <c r="I493" s="2"/>
      <c r="J493" s="2">
        <f t="shared" si="192"/>
        <v>0.48612466880490868</v>
      </c>
      <c r="K493" s="2">
        <f t="shared" si="193"/>
        <v>0.40217542881048668</v>
      </c>
      <c r="L493" s="2">
        <f t="shared" si="194"/>
        <v>0.10695858318226188</v>
      </c>
      <c r="M493" s="2">
        <f t="shared" si="195"/>
        <v>4.7413192023427614E-3</v>
      </c>
      <c r="N493" s="1">
        <v>3486</v>
      </c>
      <c r="O493" s="1">
        <v>2884</v>
      </c>
      <c r="P493" s="1">
        <v>767</v>
      </c>
      <c r="R493" s="1">
        <v>34</v>
      </c>
      <c r="AL493" s="7">
        <f>IF(Q493&gt;0,RANK(Q493,(N493:P493,Q493:AJ493)),0)</f>
        <v>0</v>
      </c>
      <c r="AM493" s="7">
        <f>IF(R493&gt;0,RANK(R493,(N493:P493,Q493:AJ493)),0)</f>
        <v>4</v>
      </c>
      <c r="AN493" s="7">
        <f>IF(S493&gt;0,RANK(S493,(N493:P493,Q493:AJ493)),0)</f>
        <v>0</v>
      </c>
      <c r="AO493" s="7">
        <f>IF(T493&gt;0,RANK(T493,(N493:P493,Q493:AJ493)),0)</f>
        <v>0</v>
      </c>
      <c r="AP493" s="2">
        <f t="shared" si="196"/>
        <v>0</v>
      </c>
      <c r="AQ493" s="2">
        <f t="shared" si="197"/>
        <v>4.7413192023427692E-3</v>
      </c>
      <c r="AR493" s="2">
        <f t="shared" si="198"/>
        <v>0</v>
      </c>
      <c r="AS493" s="2">
        <f t="shared" si="199"/>
        <v>0</v>
      </c>
      <c r="AU493" t="s">
        <v>1904</v>
      </c>
      <c r="AV493" t="s">
        <v>3161</v>
      </c>
      <c r="AW493">
        <v>11</v>
      </c>
      <c r="AY493" s="130">
        <v>13</v>
      </c>
      <c r="AZ493" s="131">
        <v>147</v>
      </c>
      <c r="BA493" s="132">
        <f t="shared" si="200"/>
        <v>13147</v>
      </c>
      <c r="BC493" s="7" t="s">
        <v>532</v>
      </c>
    </row>
    <row r="494" spans="1:55" hidden="1" outlineLevel="1" x14ac:dyDescent="0.2">
      <c r="A494" t="s">
        <v>57</v>
      </c>
      <c r="B494" t="s">
        <v>3161</v>
      </c>
      <c r="C494" s="1">
        <f t="shared" si="190"/>
        <v>2844</v>
      </c>
      <c r="D494" s="7">
        <f>RANK(N494,(N494:P494,Q494:AJ494))</f>
        <v>1</v>
      </c>
      <c r="E494" s="7">
        <f>RANK(O494,(N494:P494,Q494:AJ494))</f>
        <v>2</v>
      </c>
      <c r="F494" s="7">
        <f>IF(P494&gt;0,RANK(P494,(N494:P494,Q494:AJ494)),0)</f>
        <v>3</v>
      </c>
      <c r="G494" s="1">
        <f t="shared" si="191"/>
        <v>78</v>
      </c>
      <c r="H494" s="2">
        <f t="shared" si="179"/>
        <v>2.7426160337552744E-2</v>
      </c>
      <c r="I494" s="2"/>
      <c r="J494" s="2">
        <f t="shared" si="192"/>
        <v>0.43881856540084391</v>
      </c>
      <c r="K494" s="2">
        <f t="shared" si="193"/>
        <v>0.41139240506329117</v>
      </c>
      <c r="L494" s="2">
        <f t="shared" si="194"/>
        <v>0.14275668073136427</v>
      </c>
      <c r="M494" s="2">
        <f t="shared" si="195"/>
        <v>7.0323488045007099E-3</v>
      </c>
      <c r="N494" s="1">
        <v>1248</v>
      </c>
      <c r="O494" s="1">
        <v>1170</v>
      </c>
      <c r="P494" s="1">
        <v>406</v>
      </c>
      <c r="R494" s="1">
        <v>20</v>
      </c>
      <c r="AL494" s="7">
        <f>IF(Q494&gt;0,RANK(Q494,(N494:P494,Q494:AJ494)),0)</f>
        <v>0</v>
      </c>
      <c r="AM494" s="7">
        <f>IF(R494&gt;0,RANK(R494,(N494:P494,Q494:AJ494)),0)</f>
        <v>4</v>
      </c>
      <c r="AN494" s="7">
        <f>IF(S494&gt;0,RANK(S494,(N494:P494,Q494:AJ494)),0)</f>
        <v>0</v>
      </c>
      <c r="AO494" s="7">
        <f>IF(T494&gt;0,RANK(T494,(N494:P494,Q494:AJ494)),0)</f>
        <v>0</v>
      </c>
      <c r="AP494" s="2">
        <f t="shared" si="196"/>
        <v>0</v>
      </c>
      <c r="AQ494" s="2">
        <f t="shared" si="197"/>
        <v>7.0323488045007029E-3</v>
      </c>
      <c r="AR494" s="2">
        <f t="shared" si="198"/>
        <v>0</v>
      </c>
      <c r="AS494" s="2">
        <f t="shared" si="199"/>
        <v>0</v>
      </c>
      <c r="AU494" t="s">
        <v>57</v>
      </c>
      <c r="AV494" t="s">
        <v>3161</v>
      </c>
      <c r="AW494">
        <v>7</v>
      </c>
      <c r="AY494" s="130">
        <v>13</v>
      </c>
      <c r="AZ494" s="131">
        <v>149</v>
      </c>
      <c r="BA494" s="132">
        <f t="shared" si="200"/>
        <v>13149</v>
      </c>
      <c r="BC494" s="7" t="s">
        <v>532</v>
      </c>
    </row>
    <row r="495" spans="1:55" hidden="1" outlineLevel="1" x14ac:dyDescent="0.2">
      <c r="A495" t="s">
        <v>2073</v>
      </c>
      <c r="B495" t="s">
        <v>3161</v>
      </c>
      <c r="C495" s="1">
        <f t="shared" si="190"/>
        <v>29074</v>
      </c>
      <c r="D495" s="7">
        <f>RANK(N495,(N495:P495,Q495:AJ495))</f>
        <v>2</v>
      </c>
      <c r="E495" s="7">
        <f>RANK(O495,(N495:P495,Q495:AJ495))</f>
        <v>1</v>
      </c>
      <c r="F495" s="7">
        <f>IF(P495&gt;0,RANK(P495,(N495:P495,Q495:AJ495)),0)</f>
        <v>3</v>
      </c>
      <c r="G495" s="1">
        <f t="shared" si="191"/>
        <v>7470</v>
      </c>
      <c r="H495" s="2">
        <f t="shared" si="179"/>
        <v>0.2569305909059641</v>
      </c>
      <c r="I495" s="2"/>
      <c r="J495" s="2">
        <f t="shared" si="192"/>
        <v>0.32668363486276397</v>
      </c>
      <c r="K495" s="2">
        <f t="shared" si="193"/>
        <v>0.58361422576872812</v>
      </c>
      <c r="L495" s="2">
        <f t="shared" si="194"/>
        <v>7.9796381646832226E-2</v>
      </c>
      <c r="M495" s="2">
        <f t="shared" si="195"/>
        <v>9.9057577216756787E-3</v>
      </c>
      <c r="N495" s="1">
        <v>9498</v>
      </c>
      <c r="O495" s="1">
        <v>16968</v>
      </c>
      <c r="P495" s="1">
        <v>2320</v>
      </c>
      <c r="R495" s="1">
        <v>288</v>
      </c>
      <c r="AL495" s="7">
        <f>IF(Q495&gt;0,RANK(Q495,(N495:P495,Q495:AJ495)),0)</f>
        <v>0</v>
      </c>
      <c r="AM495" s="7">
        <f>IF(R495&gt;0,RANK(R495,(N495:P495,Q495:AJ495)),0)</f>
        <v>4</v>
      </c>
      <c r="AN495" s="7">
        <f>IF(S495&gt;0,RANK(S495,(N495:P495,Q495:AJ495)),0)</f>
        <v>0</v>
      </c>
      <c r="AO495" s="7">
        <f>IF(T495&gt;0,RANK(T495,(N495:P495,Q495:AJ495)),0)</f>
        <v>0</v>
      </c>
      <c r="AP495" s="2">
        <f t="shared" si="196"/>
        <v>0</v>
      </c>
      <c r="AQ495" s="2">
        <f t="shared" si="197"/>
        <v>9.9057577216757238E-3</v>
      </c>
      <c r="AR495" s="2">
        <f t="shared" si="198"/>
        <v>0</v>
      </c>
      <c r="AS495" s="2">
        <f t="shared" si="199"/>
        <v>0</v>
      </c>
      <c r="AU495" t="s">
        <v>2073</v>
      </c>
      <c r="AV495" t="s">
        <v>3161</v>
      </c>
      <c r="AW495">
        <v>3</v>
      </c>
      <c r="AY495" s="130">
        <v>13</v>
      </c>
      <c r="AZ495" s="131">
        <v>151</v>
      </c>
      <c r="BA495" s="132">
        <f t="shared" si="200"/>
        <v>13151</v>
      </c>
      <c r="BC495" s="7" t="s">
        <v>532</v>
      </c>
    </row>
    <row r="496" spans="1:55" hidden="1" outlineLevel="1" x14ac:dyDescent="0.2">
      <c r="A496" t="s">
        <v>2074</v>
      </c>
      <c r="B496" t="s">
        <v>3161</v>
      </c>
      <c r="C496" s="1">
        <f t="shared" si="190"/>
        <v>32678</v>
      </c>
      <c r="D496" s="7">
        <f>RANK(N496,(N496:P496,Q496:AJ496))</f>
        <v>2</v>
      </c>
      <c r="E496" s="7">
        <f>RANK(O496,(N496:P496,Q496:AJ496))</f>
        <v>1</v>
      </c>
      <c r="F496" s="7">
        <f>IF(P496&gt;0,RANK(P496,(N496:P496,Q496:AJ496)),0)</f>
        <v>3</v>
      </c>
      <c r="G496" s="1">
        <f t="shared" si="191"/>
        <v>4290</v>
      </c>
      <c r="H496" s="2">
        <f t="shared" si="179"/>
        <v>0.13128098414835671</v>
      </c>
      <c r="I496" s="2"/>
      <c r="J496" s="2">
        <f t="shared" si="192"/>
        <v>0.390476773364343</v>
      </c>
      <c r="K496" s="2">
        <f t="shared" si="193"/>
        <v>0.5217577575126997</v>
      </c>
      <c r="L496" s="2">
        <f t="shared" si="194"/>
        <v>8.3542444458045165E-2</v>
      </c>
      <c r="M496" s="2">
        <f t="shared" si="195"/>
        <v>4.2230246649120756E-3</v>
      </c>
      <c r="N496" s="1">
        <v>12760</v>
      </c>
      <c r="O496" s="1">
        <v>17050</v>
      </c>
      <c r="P496" s="1">
        <v>2730</v>
      </c>
      <c r="R496" s="1">
        <v>138</v>
      </c>
      <c r="AL496" s="7">
        <f>IF(Q496&gt;0,RANK(Q496,(N496:P496,Q496:AJ496)),0)</f>
        <v>0</v>
      </c>
      <c r="AM496" s="7">
        <f>IF(R496&gt;0,RANK(R496,(N496:P496,Q496:AJ496)),0)</f>
        <v>4</v>
      </c>
      <c r="AN496" s="7">
        <f>IF(S496&gt;0,RANK(S496,(N496:P496,Q496:AJ496)),0)</f>
        <v>0</v>
      </c>
      <c r="AO496" s="7">
        <f>IF(T496&gt;0,RANK(T496,(N496:P496,Q496:AJ496)),0)</f>
        <v>0</v>
      </c>
      <c r="AP496" s="2">
        <f t="shared" si="196"/>
        <v>0</v>
      </c>
      <c r="AQ496" s="2">
        <f t="shared" si="197"/>
        <v>4.2230246649121736E-3</v>
      </c>
      <c r="AR496" s="2">
        <f t="shared" si="198"/>
        <v>0</v>
      </c>
      <c r="AS496" s="2">
        <f t="shared" si="199"/>
        <v>0</v>
      </c>
      <c r="AU496" t="s">
        <v>2074</v>
      </c>
      <c r="AV496" t="s">
        <v>3161</v>
      </c>
      <c r="AW496">
        <v>8</v>
      </c>
      <c r="AY496" s="130">
        <v>13</v>
      </c>
      <c r="AZ496" s="131">
        <v>153</v>
      </c>
      <c r="BA496" s="132">
        <f t="shared" si="200"/>
        <v>13153</v>
      </c>
      <c r="BC496" s="7" t="s">
        <v>532</v>
      </c>
    </row>
    <row r="497" spans="1:55" hidden="1" outlineLevel="1" x14ac:dyDescent="0.2">
      <c r="A497" t="s">
        <v>58</v>
      </c>
      <c r="B497" t="s">
        <v>3161</v>
      </c>
      <c r="C497" s="1">
        <f t="shared" si="190"/>
        <v>2540</v>
      </c>
      <c r="D497" s="7">
        <f>RANK(N497,(N497:P497,Q497:AJ497))</f>
        <v>1</v>
      </c>
      <c r="E497" s="7">
        <f>RANK(O497,(N497:P497,Q497:AJ497))</f>
        <v>2</v>
      </c>
      <c r="F497" s="7">
        <f>IF(P497&gt;0,RANK(P497,(N497:P497,Q497:AJ497)),0)</f>
        <v>3</v>
      </c>
      <c r="G497" s="1">
        <f t="shared" si="191"/>
        <v>140</v>
      </c>
      <c r="H497" s="2">
        <f t="shared" si="179"/>
        <v>5.5118110236220472E-2</v>
      </c>
      <c r="I497" s="2"/>
      <c r="J497" s="2">
        <f t="shared" si="192"/>
        <v>0.48228346456692911</v>
      </c>
      <c r="K497" s="2">
        <f t="shared" si="193"/>
        <v>0.42716535433070868</v>
      </c>
      <c r="L497" s="2">
        <f t="shared" si="194"/>
        <v>8.8188976377952755E-2</v>
      </c>
      <c r="M497" s="2">
        <f t="shared" si="195"/>
        <v>2.3622047244094002E-3</v>
      </c>
      <c r="N497" s="1">
        <v>1225</v>
      </c>
      <c r="O497" s="1">
        <v>1085</v>
      </c>
      <c r="P497" s="1">
        <v>224</v>
      </c>
      <c r="R497" s="1">
        <v>6</v>
      </c>
      <c r="AL497" s="7">
        <f>IF(Q497&gt;0,RANK(Q497,(N497:P497,Q497:AJ497)),0)</f>
        <v>0</v>
      </c>
      <c r="AM497" s="7">
        <f>IF(R497&gt;0,RANK(R497,(N497:P497,Q497:AJ497)),0)</f>
        <v>4</v>
      </c>
      <c r="AN497" s="7">
        <f>IF(S497&gt;0,RANK(S497,(N497:P497,Q497:AJ497)),0)</f>
        <v>0</v>
      </c>
      <c r="AO497" s="7">
        <f>IF(T497&gt;0,RANK(T497,(N497:P497,Q497:AJ497)),0)</f>
        <v>0</v>
      </c>
      <c r="AP497" s="2">
        <f t="shared" si="196"/>
        <v>0</v>
      </c>
      <c r="AQ497" s="2">
        <f t="shared" si="197"/>
        <v>2.3622047244094488E-3</v>
      </c>
      <c r="AR497" s="2">
        <f t="shared" si="198"/>
        <v>0</v>
      </c>
      <c r="AS497" s="2">
        <f t="shared" si="199"/>
        <v>0</v>
      </c>
      <c r="AU497" t="s">
        <v>58</v>
      </c>
      <c r="AV497" t="s">
        <v>3161</v>
      </c>
      <c r="AW497">
        <v>8</v>
      </c>
      <c r="AY497" s="130">
        <v>13</v>
      </c>
      <c r="AZ497" s="131">
        <v>155</v>
      </c>
      <c r="BA497" s="132">
        <f t="shared" si="200"/>
        <v>13155</v>
      </c>
      <c r="BC497" s="7" t="s">
        <v>532</v>
      </c>
    </row>
    <row r="498" spans="1:55" hidden="1" outlineLevel="1" x14ac:dyDescent="0.2">
      <c r="A498" t="s">
        <v>1913</v>
      </c>
      <c r="B498" t="s">
        <v>3161</v>
      </c>
      <c r="C498" s="1">
        <f t="shared" si="190"/>
        <v>9492</v>
      </c>
      <c r="D498" s="7">
        <f>RANK(N498,(N498:P498,Q498:AJ498))</f>
        <v>2</v>
      </c>
      <c r="E498" s="7">
        <f>RANK(O498,(N498:P498,Q498:AJ498))</f>
        <v>1</v>
      </c>
      <c r="F498" s="7">
        <f>IF(P498&gt;0,RANK(P498,(N498:P498,Q498:AJ498)),0)</f>
        <v>3</v>
      </c>
      <c r="G498" s="1">
        <f t="shared" si="191"/>
        <v>1036</v>
      </c>
      <c r="H498" s="2">
        <f t="shared" si="179"/>
        <v>0.10914454277286136</v>
      </c>
      <c r="I498" s="2"/>
      <c r="J498" s="2">
        <f t="shared" si="192"/>
        <v>0.39464812473662031</v>
      </c>
      <c r="K498" s="2">
        <f t="shared" si="193"/>
        <v>0.50379266750948171</v>
      </c>
      <c r="L498" s="2">
        <f t="shared" si="194"/>
        <v>9.4711335861778337E-2</v>
      </c>
      <c r="M498" s="2">
        <f t="shared" si="195"/>
        <v>6.8478718921197029E-3</v>
      </c>
      <c r="N498" s="1">
        <v>3746</v>
      </c>
      <c r="O498" s="1">
        <v>4782</v>
      </c>
      <c r="P498" s="1">
        <v>899</v>
      </c>
      <c r="R498" s="1">
        <v>65</v>
      </c>
      <c r="AL498" s="7">
        <f>IF(Q498&gt;0,RANK(Q498,(N498:P498,Q498:AJ498)),0)</f>
        <v>0</v>
      </c>
      <c r="AM498" s="7">
        <f>IF(R498&gt;0,RANK(R498,(N498:P498,Q498:AJ498)),0)</f>
        <v>4</v>
      </c>
      <c r="AN498" s="7">
        <f>IF(S498&gt;0,RANK(S498,(N498:P498,Q498:AJ498)),0)</f>
        <v>0</v>
      </c>
      <c r="AO498" s="7">
        <f>IF(T498&gt;0,RANK(T498,(N498:P498,Q498:AJ498)),0)</f>
        <v>0</v>
      </c>
      <c r="AP498" s="2">
        <f t="shared" si="196"/>
        <v>0</v>
      </c>
      <c r="AQ498" s="2">
        <f t="shared" si="197"/>
        <v>6.8478718921196795E-3</v>
      </c>
      <c r="AR498" s="2">
        <f t="shared" si="198"/>
        <v>0</v>
      </c>
      <c r="AS498" s="2">
        <f t="shared" si="199"/>
        <v>0</v>
      </c>
      <c r="AU498" t="s">
        <v>1913</v>
      </c>
      <c r="AV498" t="s">
        <v>3161</v>
      </c>
      <c r="AW498">
        <v>11</v>
      </c>
      <c r="AY498" s="130">
        <v>13</v>
      </c>
      <c r="AZ498" s="131">
        <v>157</v>
      </c>
      <c r="BA498" s="132">
        <f t="shared" si="200"/>
        <v>13157</v>
      </c>
      <c r="BC498" s="7" t="s">
        <v>532</v>
      </c>
    </row>
    <row r="499" spans="1:55" hidden="1" outlineLevel="1" x14ac:dyDescent="0.2">
      <c r="A499" t="s">
        <v>1243</v>
      </c>
      <c r="B499" t="s">
        <v>3161</v>
      </c>
      <c r="C499" s="1">
        <f t="shared" si="190"/>
        <v>3234</v>
      </c>
      <c r="D499" s="7">
        <f>RANK(N499,(N499:P499,Q499:AJ499))</f>
        <v>1</v>
      </c>
      <c r="E499" s="7">
        <f>RANK(O499,(N499:P499,Q499:AJ499))</f>
        <v>2</v>
      </c>
      <c r="F499" s="7">
        <f>IF(P499&gt;0,RANK(P499,(N499:P499,Q499:AJ499)),0)</f>
        <v>3</v>
      </c>
      <c r="G499" s="1">
        <f t="shared" si="191"/>
        <v>130</v>
      </c>
      <c r="H499" s="2">
        <f t="shared" ref="H499:H562" si="201">G499/C499</f>
        <v>4.0197897340754483E-2</v>
      </c>
      <c r="I499" s="2"/>
      <c r="J499" s="2">
        <f t="shared" si="192"/>
        <v>0.48021026592455163</v>
      </c>
      <c r="K499" s="2">
        <f t="shared" si="193"/>
        <v>0.44001236858379716</v>
      </c>
      <c r="L499" s="2">
        <f t="shared" si="194"/>
        <v>7.5139146567718001E-2</v>
      </c>
      <c r="M499" s="2">
        <f t="shared" si="195"/>
        <v>4.6382189239332072E-3</v>
      </c>
      <c r="N499" s="1">
        <v>1553</v>
      </c>
      <c r="O499" s="1">
        <v>1423</v>
      </c>
      <c r="P499" s="1">
        <v>243</v>
      </c>
      <c r="R499" s="1">
        <v>15</v>
      </c>
      <c r="AL499" s="7">
        <f>IF(Q499&gt;0,RANK(Q499,(N499:P499,Q499:AJ499)),0)</f>
        <v>0</v>
      </c>
      <c r="AM499" s="7">
        <f>IF(R499&gt;0,RANK(R499,(N499:P499,Q499:AJ499)),0)</f>
        <v>4</v>
      </c>
      <c r="AN499" s="7">
        <f>IF(S499&gt;0,RANK(S499,(N499:P499,Q499:AJ499)),0)</f>
        <v>0</v>
      </c>
      <c r="AO499" s="7">
        <f>IF(T499&gt;0,RANK(T499,(N499:P499,Q499:AJ499)),0)</f>
        <v>0</v>
      </c>
      <c r="AP499" s="2">
        <f t="shared" si="196"/>
        <v>0</v>
      </c>
      <c r="AQ499" s="2">
        <f t="shared" si="197"/>
        <v>4.6382189239332098E-3</v>
      </c>
      <c r="AR499" s="2">
        <f t="shared" si="198"/>
        <v>0</v>
      </c>
      <c r="AS499" s="2">
        <f t="shared" si="199"/>
        <v>0</v>
      </c>
      <c r="AU499" t="s">
        <v>1243</v>
      </c>
      <c r="AV499" t="s">
        <v>3161</v>
      </c>
      <c r="AW499">
        <v>10</v>
      </c>
      <c r="AY499" s="130">
        <v>13</v>
      </c>
      <c r="AZ499" s="131">
        <v>159</v>
      </c>
      <c r="BA499" s="132">
        <f t="shared" si="200"/>
        <v>13159</v>
      </c>
      <c r="BC499" s="7" t="s">
        <v>532</v>
      </c>
    </row>
    <row r="500" spans="1:55" hidden="1" outlineLevel="1" x14ac:dyDescent="0.2">
      <c r="A500" t="s">
        <v>826</v>
      </c>
      <c r="B500" t="s">
        <v>3161</v>
      </c>
      <c r="C500" s="1">
        <f t="shared" si="190"/>
        <v>3815</v>
      </c>
      <c r="D500" s="7">
        <f>RANK(N500,(N500:P500,Q500:AJ500))</f>
        <v>2</v>
      </c>
      <c r="E500" s="7">
        <f>RANK(O500,(N500:P500,Q500:AJ500))</f>
        <v>1</v>
      </c>
      <c r="F500" s="7">
        <f>IF(P500&gt;0,RANK(P500,(N500:P500,Q500:AJ500)),0)</f>
        <v>3</v>
      </c>
      <c r="G500" s="1">
        <f t="shared" si="191"/>
        <v>220</v>
      </c>
      <c r="H500" s="2">
        <f t="shared" si="201"/>
        <v>5.7667103538663174E-2</v>
      </c>
      <c r="I500" s="2"/>
      <c r="J500" s="2">
        <f t="shared" si="192"/>
        <v>0.4131061598951507</v>
      </c>
      <c r="K500" s="2">
        <f t="shared" si="193"/>
        <v>0.47077326343381387</v>
      </c>
      <c r="L500" s="2">
        <f t="shared" si="194"/>
        <v>0.11218872870249016</v>
      </c>
      <c r="M500" s="2">
        <f t="shared" si="195"/>
        <v>3.9318479685453156E-3</v>
      </c>
      <c r="N500" s="1">
        <v>1576</v>
      </c>
      <c r="O500" s="1">
        <v>1796</v>
      </c>
      <c r="P500" s="1">
        <v>428</v>
      </c>
      <c r="R500" s="1">
        <v>15</v>
      </c>
      <c r="AL500" s="7">
        <f>IF(Q500&gt;0,RANK(Q500,(N500:P500,Q500:AJ500)),0)</f>
        <v>0</v>
      </c>
      <c r="AM500" s="7">
        <f>IF(R500&gt;0,RANK(R500,(N500:P500,Q500:AJ500)),0)</f>
        <v>4</v>
      </c>
      <c r="AN500" s="7">
        <f>IF(S500&gt;0,RANK(S500,(N500:P500,Q500:AJ500)),0)</f>
        <v>0</v>
      </c>
      <c r="AO500" s="7">
        <f>IF(T500&gt;0,RANK(T500,(N500:P500,Q500:AJ500)),0)</f>
        <v>0</v>
      </c>
      <c r="AP500" s="2">
        <f t="shared" si="196"/>
        <v>0</v>
      </c>
      <c r="AQ500" s="2">
        <f t="shared" si="197"/>
        <v>3.9318479685452159E-3</v>
      </c>
      <c r="AR500" s="2">
        <f t="shared" si="198"/>
        <v>0</v>
      </c>
      <c r="AS500" s="2">
        <f t="shared" si="199"/>
        <v>0</v>
      </c>
      <c r="AU500" t="s">
        <v>826</v>
      </c>
      <c r="AV500" t="s">
        <v>3161</v>
      </c>
      <c r="AW500">
        <v>8</v>
      </c>
      <c r="AY500" s="130">
        <v>13</v>
      </c>
      <c r="AZ500" s="131">
        <v>161</v>
      </c>
      <c r="BA500" s="132">
        <f t="shared" si="200"/>
        <v>13161</v>
      </c>
      <c r="BC500" s="7" t="s">
        <v>532</v>
      </c>
    </row>
    <row r="501" spans="1:55" hidden="1" outlineLevel="1" x14ac:dyDescent="0.2">
      <c r="A501" t="s">
        <v>1884</v>
      </c>
      <c r="B501" t="s">
        <v>3161</v>
      </c>
      <c r="C501" s="1">
        <f t="shared" si="190"/>
        <v>5792</v>
      </c>
      <c r="D501" s="7">
        <f>RANK(N501,(N501:P501,Q501:AJ501))</f>
        <v>1</v>
      </c>
      <c r="E501" s="7">
        <f>RANK(O501,(N501:P501,Q501:AJ501))</f>
        <v>2</v>
      </c>
      <c r="F501" s="7">
        <f>IF(P501&gt;0,RANK(P501,(N501:P501,Q501:AJ501)),0)</f>
        <v>3</v>
      </c>
      <c r="G501" s="1">
        <f t="shared" si="191"/>
        <v>1327</v>
      </c>
      <c r="H501" s="2">
        <f t="shared" si="201"/>
        <v>0.22910911602209943</v>
      </c>
      <c r="I501" s="2"/>
      <c r="J501" s="2">
        <f t="shared" si="192"/>
        <v>0.58770718232044195</v>
      </c>
      <c r="K501" s="2">
        <f t="shared" si="193"/>
        <v>0.35859806629834257</v>
      </c>
      <c r="L501" s="2">
        <f t="shared" si="194"/>
        <v>5.1450276243093923E-2</v>
      </c>
      <c r="M501" s="2">
        <f t="shared" si="195"/>
        <v>2.2444751381215655E-3</v>
      </c>
      <c r="N501" s="1">
        <v>3404</v>
      </c>
      <c r="O501" s="1">
        <v>2077</v>
      </c>
      <c r="P501" s="1">
        <v>298</v>
      </c>
      <c r="R501" s="1">
        <v>13</v>
      </c>
      <c r="AL501" s="7">
        <f>IF(Q501&gt;0,RANK(Q501,(N501:P501,Q501:AJ501)),0)</f>
        <v>0</v>
      </c>
      <c r="AM501" s="7">
        <f>IF(R501&gt;0,RANK(R501,(N501:P501,Q501:AJ501)),0)</f>
        <v>4</v>
      </c>
      <c r="AN501" s="7">
        <f>IF(S501&gt;0,RANK(S501,(N501:P501,Q501:AJ501)),0)</f>
        <v>0</v>
      </c>
      <c r="AO501" s="7">
        <f>IF(T501&gt;0,RANK(T501,(N501:P501,Q501:AJ501)),0)</f>
        <v>0</v>
      </c>
      <c r="AP501" s="2">
        <f t="shared" si="196"/>
        <v>0</v>
      </c>
      <c r="AQ501" s="2">
        <f t="shared" si="197"/>
        <v>2.2444751381215469E-3</v>
      </c>
      <c r="AR501" s="2">
        <f t="shared" si="198"/>
        <v>0</v>
      </c>
      <c r="AS501" s="2">
        <f t="shared" si="199"/>
        <v>0</v>
      </c>
      <c r="AU501" t="s">
        <v>1884</v>
      </c>
      <c r="AV501" t="s">
        <v>3161</v>
      </c>
      <c r="AW501">
        <v>10</v>
      </c>
      <c r="AY501" s="130">
        <v>13</v>
      </c>
      <c r="AZ501" s="131">
        <v>163</v>
      </c>
      <c r="BA501" s="132">
        <f t="shared" si="200"/>
        <v>13163</v>
      </c>
      <c r="BC501" s="7" t="s">
        <v>532</v>
      </c>
    </row>
    <row r="502" spans="1:55" hidden="1" outlineLevel="1" x14ac:dyDescent="0.2">
      <c r="A502" t="s">
        <v>827</v>
      </c>
      <c r="B502" t="s">
        <v>3161</v>
      </c>
      <c r="C502" s="1">
        <f t="shared" si="190"/>
        <v>2463</v>
      </c>
      <c r="D502" s="7">
        <f>RANK(N502,(N502:P502,Q502:AJ502))</f>
        <v>1</v>
      </c>
      <c r="E502" s="7">
        <f>RANK(O502,(N502:P502,Q502:AJ502))</f>
        <v>2</v>
      </c>
      <c r="F502" s="7">
        <f>IF(P502&gt;0,RANK(P502,(N502:P502,Q502:AJ502)),0)</f>
        <v>3</v>
      </c>
      <c r="G502" s="1">
        <f t="shared" si="191"/>
        <v>381</v>
      </c>
      <c r="H502" s="2">
        <f t="shared" si="201"/>
        <v>0.15468940316686966</v>
      </c>
      <c r="I502" s="2"/>
      <c r="J502" s="2">
        <f t="shared" si="192"/>
        <v>0.5424279334145351</v>
      </c>
      <c r="K502" s="2">
        <f t="shared" si="193"/>
        <v>0.38773853024766547</v>
      </c>
      <c r="L502" s="2">
        <f t="shared" si="194"/>
        <v>6.7397482744620388E-2</v>
      </c>
      <c r="M502" s="2">
        <f t="shared" si="195"/>
        <v>2.4360535931790411E-3</v>
      </c>
      <c r="N502" s="1">
        <v>1336</v>
      </c>
      <c r="O502" s="1">
        <v>955</v>
      </c>
      <c r="P502" s="1">
        <v>166</v>
      </c>
      <c r="R502" s="1">
        <v>6</v>
      </c>
      <c r="AL502" s="7">
        <f>IF(Q502&gt;0,RANK(Q502,(N502:P502,Q502:AJ502)),0)</f>
        <v>0</v>
      </c>
      <c r="AM502" s="7">
        <f>IF(R502&gt;0,RANK(R502,(N502:P502,Q502:AJ502)),0)</f>
        <v>4</v>
      </c>
      <c r="AN502" s="7">
        <f>IF(S502&gt;0,RANK(S502,(N502:P502,Q502:AJ502)),0)</f>
        <v>0</v>
      </c>
      <c r="AO502" s="7">
        <f>IF(T502&gt;0,RANK(T502,(N502:P502,Q502:AJ502)),0)</f>
        <v>0</v>
      </c>
      <c r="AP502" s="2">
        <f t="shared" si="196"/>
        <v>0</v>
      </c>
      <c r="AQ502" s="2">
        <f t="shared" si="197"/>
        <v>2.4360535931790498E-3</v>
      </c>
      <c r="AR502" s="2">
        <f t="shared" si="198"/>
        <v>0</v>
      </c>
      <c r="AS502" s="2">
        <f t="shared" si="199"/>
        <v>0</v>
      </c>
      <c r="AU502" t="s">
        <v>827</v>
      </c>
      <c r="AV502" t="s">
        <v>3161</v>
      </c>
      <c r="AW502">
        <v>1</v>
      </c>
      <c r="AY502" s="130">
        <v>13</v>
      </c>
      <c r="AZ502" s="131">
        <v>165</v>
      </c>
      <c r="BA502" s="132">
        <f t="shared" si="200"/>
        <v>13165</v>
      </c>
      <c r="BC502" s="7" t="s">
        <v>532</v>
      </c>
    </row>
    <row r="503" spans="1:55" hidden="1" outlineLevel="1" x14ac:dyDescent="0.2">
      <c r="A503" t="s">
        <v>2418</v>
      </c>
      <c r="B503" t="s">
        <v>3161</v>
      </c>
      <c r="C503" s="1">
        <f t="shared" si="190"/>
        <v>2255</v>
      </c>
      <c r="D503" s="7">
        <f>RANK(N503,(N503:P503,Q503:AJ503))</f>
        <v>1</v>
      </c>
      <c r="E503" s="7">
        <f>RANK(O503,(N503:P503,Q503:AJ503))</f>
        <v>2</v>
      </c>
      <c r="F503" s="7">
        <f>IF(P503&gt;0,RANK(P503,(N503:P503,Q503:AJ503)),0)</f>
        <v>3</v>
      </c>
      <c r="G503" s="1">
        <f t="shared" si="191"/>
        <v>379</v>
      </c>
      <c r="H503" s="2">
        <f t="shared" si="201"/>
        <v>0.16807095343680709</v>
      </c>
      <c r="I503" s="2"/>
      <c r="J503" s="2">
        <f t="shared" si="192"/>
        <v>0.52949002217294905</v>
      </c>
      <c r="K503" s="2">
        <f t="shared" si="193"/>
        <v>0.36141906873614188</v>
      </c>
      <c r="L503" s="2">
        <f t="shared" si="194"/>
        <v>0.10731707317073171</v>
      </c>
      <c r="M503" s="2">
        <f t="shared" si="195"/>
        <v>1.7738359201773662E-3</v>
      </c>
      <c r="N503" s="1">
        <v>1194</v>
      </c>
      <c r="O503" s="1">
        <v>815</v>
      </c>
      <c r="P503" s="1">
        <v>242</v>
      </c>
      <c r="R503" s="1">
        <v>4</v>
      </c>
      <c r="AL503" s="7">
        <f>IF(Q503&gt;0,RANK(Q503,(N503:P503,Q503:AJ503)),0)</f>
        <v>0</v>
      </c>
      <c r="AM503" s="7">
        <f>IF(R503&gt;0,RANK(R503,(N503:P503,Q503:AJ503)),0)</f>
        <v>4</v>
      </c>
      <c r="AN503" s="7">
        <f>IF(S503&gt;0,RANK(S503,(N503:P503,Q503:AJ503)),0)</f>
        <v>0</v>
      </c>
      <c r="AO503" s="7">
        <f>IF(T503&gt;0,RANK(T503,(N503:P503,Q503:AJ503)),0)</f>
        <v>0</v>
      </c>
      <c r="AP503" s="2">
        <f t="shared" si="196"/>
        <v>0</v>
      </c>
      <c r="AQ503" s="2">
        <f t="shared" si="197"/>
        <v>1.7738359201773836E-3</v>
      </c>
      <c r="AR503" s="2">
        <f t="shared" si="198"/>
        <v>0</v>
      </c>
      <c r="AS503" s="2">
        <f t="shared" si="199"/>
        <v>0</v>
      </c>
      <c r="AU503" t="s">
        <v>2418</v>
      </c>
      <c r="AV503" t="s">
        <v>3161</v>
      </c>
      <c r="AW503">
        <v>10</v>
      </c>
      <c r="AY503" s="130">
        <v>13</v>
      </c>
      <c r="AZ503" s="131">
        <v>167</v>
      </c>
      <c r="BA503" s="132">
        <f t="shared" si="200"/>
        <v>13167</v>
      </c>
      <c r="BC503" s="7" t="s">
        <v>532</v>
      </c>
    </row>
    <row r="504" spans="1:55" hidden="1" outlineLevel="1" x14ac:dyDescent="0.2">
      <c r="A504" t="s">
        <v>2350</v>
      </c>
      <c r="B504" t="s">
        <v>3161</v>
      </c>
      <c r="C504" s="1">
        <f t="shared" si="190"/>
        <v>6992</v>
      </c>
      <c r="D504" s="7">
        <f>RANK(N504,(N504:P504,Q504:AJ504))</f>
        <v>2</v>
      </c>
      <c r="E504" s="7">
        <f>RANK(O504,(N504:P504,Q504:AJ504))</f>
        <v>1</v>
      </c>
      <c r="F504" s="7">
        <f>IF(P504&gt;0,RANK(P504,(N504:P504,Q504:AJ504)),0)</f>
        <v>3</v>
      </c>
      <c r="G504" s="1">
        <f t="shared" si="191"/>
        <v>77</v>
      </c>
      <c r="H504" s="2">
        <f t="shared" si="201"/>
        <v>1.1012585812356979E-2</v>
      </c>
      <c r="I504" s="2"/>
      <c r="J504" s="2">
        <f t="shared" si="192"/>
        <v>0.4569508009153318</v>
      </c>
      <c r="K504" s="2">
        <f t="shared" si="193"/>
        <v>0.46796338672768878</v>
      </c>
      <c r="L504" s="2">
        <f t="shared" si="194"/>
        <v>7.1081235697940504E-2</v>
      </c>
      <c r="M504" s="2">
        <f t="shared" si="195"/>
        <v>4.0045766590389165E-3</v>
      </c>
      <c r="N504" s="1">
        <v>3195</v>
      </c>
      <c r="O504" s="1">
        <v>3272</v>
      </c>
      <c r="P504" s="1">
        <v>497</v>
      </c>
      <c r="R504" s="1">
        <v>28</v>
      </c>
      <c r="AL504" s="7">
        <f>IF(Q504&gt;0,RANK(Q504,(N504:P504,Q504:AJ504)),0)</f>
        <v>0</v>
      </c>
      <c r="AM504" s="7">
        <f>IF(R504&gt;0,RANK(R504,(N504:P504,Q504:AJ504)),0)</f>
        <v>4</v>
      </c>
      <c r="AN504" s="7">
        <f>IF(S504&gt;0,RANK(S504,(N504:P504,Q504:AJ504)),0)</f>
        <v>0</v>
      </c>
      <c r="AO504" s="7">
        <f>IF(T504&gt;0,RANK(T504,(N504:P504,Q504:AJ504)),0)</f>
        <v>0</v>
      </c>
      <c r="AP504" s="2">
        <f t="shared" si="196"/>
        <v>0</v>
      </c>
      <c r="AQ504" s="2">
        <f t="shared" si="197"/>
        <v>4.0045766590389017E-3</v>
      </c>
      <c r="AR504" s="2">
        <f t="shared" si="198"/>
        <v>0</v>
      </c>
      <c r="AS504" s="2">
        <f t="shared" si="199"/>
        <v>0</v>
      </c>
      <c r="AU504" t="s">
        <v>2350</v>
      </c>
      <c r="AV504" t="s">
        <v>3161</v>
      </c>
      <c r="AW504">
        <v>10</v>
      </c>
      <c r="AY504" s="130">
        <v>13</v>
      </c>
      <c r="AZ504" s="131">
        <v>169</v>
      </c>
      <c r="BA504" s="132">
        <f t="shared" si="200"/>
        <v>13169</v>
      </c>
      <c r="BC504" s="7" t="s">
        <v>532</v>
      </c>
    </row>
    <row r="505" spans="1:55" hidden="1" outlineLevel="1" x14ac:dyDescent="0.2">
      <c r="A505" t="s">
        <v>1885</v>
      </c>
      <c r="B505" t="s">
        <v>3161</v>
      </c>
      <c r="C505" s="1">
        <f t="shared" si="190"/>
        <v>4544</v>
      </c>
      <c r="D505" s="7">
        <f>RANK(N505,(N505:P505,Q505:AJ505))</f>
        <v>1</v>
      </c>
      <c r="E505" s="7">
        <f>RANK(O505,(N505:P505,Q505:AJ505))</f>
        <v>2</v>
      </c>
      <c r="F505" s="7">
        <f>IF(P505&gt;0,RANK(P505,(N505:P505,Q505:AJ505)),0)</f>
        <v>3</v>
      </c>
      <c r="G505" s="1">
        <f t="shared" si="191"/>
        <v>137</v>
      </c>
      <c r="H505" s="2">
        <f t="shared" si="201"/>
        <v>3.0149647887323945E-2</v>
      </c>
      <c r="I505" s="2"/>
      <c r="J505" s="2">
        <f t="shared" si="192"/>
        <v>0.46764964788732394</v>
      </c>
      <c r="K505" s="2">
        <f t="shared" si="193"/>
        <v>0.4375</v>
      </c>
      <c r="L505" s="2">
        <f t="shared" si="194"/>
        <v>9.0008802816901406E-2</v>
      </c>
      <c r="M505" s="2">
        <f t="shared" si="195"/>
        <v>4.8415492957745998E-3</v>
      </c>
      <c r="N505" s="1">
        <v>2125</v>
      </c>
      <c r="O505" s="1">
        <v>1988</v>
      </c>
      <c r="P505" s="1">
        <v>409</v>
      </c>
      <c r="R505" s="1">
        <v>22</v>
      </c>
      <c r="AL505" s="7">
        <f>IF(Q505&gt;0,RANK(Q505,(N505:P505,Q505:AJ505)),0)</f>
        <v>0</v>
      </c>
      <c r="AM505" s="7">
        <f>IF(R505&gt;0,RANK(R505,(N505:P505,Q505:AJ505)),0)</f>
        <v>4</v>
      </c>
      <c r="AN505" s="7">
        <f>IF(S505&gt;0,RANK(S505,(N505:P505,Q505:AJ505)),0)</f>
        <v>0</v>
      </c>
      <c r="AO505" s="7">
        <f>IF(T505&gt;0,RANK(T505,(N505:P505,Q505:AJ505)),0)</f>
        <v>0</v>
      </c>
      <c r="AP505" s="2">
        <f t="shared" si="196"/>
        <v>0</v>
      </c>
      <c r="AQ505" s="2">
        <f t="shared" si="197"/>
        <v>4.8415492957746475E-3</v>
      </c>
      <c r="AR505" s="2">
        <f t="shared" si="198"/>
        <v>0</v>
      </c>
      <c r="AS505" s="2">
        <f t="shared" si="199"/>
        <v>0</v>
      </c>
      <c r="AU505" t="s">
        <v>1885</v>
      </c>
      <c r="AV505" t="s">
        <v>3161</v>
      </c>
      <c r="AW505">
        <v>8</v>
      </c>
      <c r="AY505" s="130">
        <v>13</v>
      </c>
      <c r="AZ505" s="131">
        <v>171</v>
      </c>
      <c r="BA505" s="132">
        <f t="shared" si="200"/>
        <v>13171</v>
      </c>
      <c r="BC505" s="7" t="s">
        <v>532</v>
      </c>
    </row>
    <row r="506" spans="1:55" hidden="1" outlineLevel="1" x14ac:dyDescent="0.2">
      <c r="A506" t="s">
        <v>2062</v>
      </c>
      <c r="B506" t="s">
        <v>3161</v>
      </c>
      <c r="C506" s="1">
        <f t="shared" si="190"/>
        <v>1502</v>
      </c>
      <c r="D506" s="7">
        <f>RANK(N506,(N506:P506,Q506:AJ506))</f>
        <v>1</v>
      </c>
      <c r="E506" s="7">
        <f>RANK(O506,(N506:P506,Q506:AJ506))</f>
        <v>2</v>
      </c>
      <c r="F506" s="7">
        <f>IF(P506&gt;0,RANK(P506,(N506:P506,Q506:AJ506)),0)</f>
        <v>3</v>
      </c>
      <c r="G506" s="1">
        <f t="shared" si="191"/>
        <v>299</v>
      </c>
      <c r="H506" s="2">
        <f t="shared" si="201"/>
        <v>0.19906790945406125</v>
      </c>
      <c r="I506" s="2"/>
      <c r="J506" s="2">
        <f t="shared" si="192"/>
        <v>0.54460719041278294</v>
      </c>
      <c r="K506" s="2">
        <f t="shared" si="193"/>
        <v>0.34553928095872172</v>
      </c>
      <c r="L506" s="2">
        <f t="shared" si="194"/>
        <v>0.10652463382157124</v>
      </c>
      <c r="M506" s="2">
        <f t="shared" si="195"/>
        <v>3.3288948069241098E-3</v>
      </c>
      <c r="N506" s="1">
        <v>818</v>
      </c>
      <c r="O506" s="1">
        <v>519</v>
      </c>
      <c r="P506" s="1">
        <v>160</v>
      </c>
      <c r="R506" s="1">
        <v>5</v>
      </c>
      <c r="AL506" s="7">
        <f>IF(Q506&gt;0,RANK(Q506,(N506:P506,Q506:AJ506)),0)</f>
        <v>0</v>
      </c>
      <c r="AM506" s="7">
        <f>IF(R506&gt;0,RANK(R506,(N506:P506,Q506:AJ506)),0)</f>
        <v>4</v>
      </c>
      <c r="AN506" s="7">
        <f>IF(S506&gt;0,RANK(S506,(N506:P506,Q506:AJ506)),0)</f>
        <v>0</v>
      </c>
      <c r="AO506" s="7">
        <f>IF(T506&gt;0,RANK(T506,(N506:P506,Q506:AJ506)),0)</f>
        <v>0</v>
      </c>
      <c r="AP506" s="2">
        <f t="shared" si="196"/>
        <v>0</v>
      </c>
      <c r="AQ506" s="2">
        <f t="shared" si="197"/>
        <v>3.3288948069241011E-3</v>
      </c>
      <c r="AR506" s="2">
        <f t="shared" si="198"/>
        <v>0</v>
      </c>
      <c r="AS506" s="2">
        <f t="shared" si="199"/>
        <v>0</v>
      </c>
      <c r="AU506" t="s">
        <v>2062</v>
      </c>
      <c r="AV506" t="s">
        <v>3161</v>
      </c>
      <c r="AW506">
        <v>8</v>
      </c>
      <c r="AY506" s="130">
        <v>13</v>
      </c>
      <c r="AZ506" s="131">
        <v>173</v>
      </c>
      <c r="BA506" s="132">
        <f t="shared" si="200"/>
        <v>13173</v>
      </c>
      <c r="BC506" s="7" t="s">
        <v>532</v>
      </c>
    </row>
    <row r="507" spans="1:55" hidden="1" outlineLevel="1" x14ac:dyDescent="0.2">
      <c r="A507" t="s">
        <v>2063</v>
      </c>
      <c r="B507" t="s">
        <v>3161</v>
      </c>
      <c r="C507" s="1">
        <f t="shared" si="190"/>
        <v>12803</v>
      </c>
      <c r="D507" s="7">
        <f>RANK(N507,(N507:P507,Q507:AJ507))</f>
        <v>2</v>
      </c>
      <c r="E507" s="7">
        <f>RANK(O507,(N507:P507,Q507:AJ507))</f>
        <v>1</v>
      </c>
      <c r="F507" s="7">
        <f>IF(P507&gt;0,RANK(P507,(N507:P507,Q507:AJ507)),0)</f>
        <v>3</v>
      </c>
      <c r="G507" s="1">
        <f t="shared" si="191"/>
        <v>326</v>
      </c>
      <c r="H507" s="2">
        <f t="shared" si="201"/>
        <v>2.5462782160431147E-2</v>
      </c>
      <c r="I507" s="2"/>
      <c r="J507" s="2">
        <f t="shared" si="192"/>
        <v>0.45239397016324301</v>
      </c>
      <c r="K507" s="2">
        <f t="shared" si="193"/>
        <v>0.47785675232367414</v>
      </c>
      <c r="L507" s="2">
        <f t="shared" si="194"/>
        <v>6.3891275482308829E-2</v>
      </c>
      <c r="M507" s="2">
        <f t="shared" si="195"/>
        <v>5.8580020307740233E-3</v>
      </c>
      <c r="N507" s="1">
        <v>5792</v>
      </c>
      <c r="O507" s="1">
        <v>6118</v>
      </c>
      <c r="P507" s="1">
        <v>818</v>
      </c>
      <c r="R507" s="1">
        <v>75</v>
      </c>
      <c r="AL507" s="7">
        <f>IF(Q507&gt;0,RANK(Q507,(N507:P507,Q507:AJ507)),0)</f>
        <v>0</v>
      </c>
      <c r="AM507" s="7">
        <f>IF(R507&gt;0,RANK(R507,(N507:P507,Q507:AJ507)),0)</f>
        <v>4</v>
      </c>
      <c r="AN507" s="7">
        <f>IF(S507&gt;0,RANK(S507,(N507:P507,Q507:AJ507)),0)</f>
        <v>0</v>
      </c>
      <c r="AO507" s="7">
        <f>IF(T507&gt;0,RANK(T507,(N507:P507,Q507:AJ507)),0)</f>
        <v>0</v>
      </c>
      <c r="AP507" s="2">
        <f t="shared" si="196"/>
        <v>0</v>
      </c>
      <c r="AQ507" s="2">
        <f t="shared" si="197"/>
        <v>5.8580020307740371E-3</v>
      </c>
      <c r="AR507" s="2">
        <f t="shared" si="198"/>
        <v>0</v>
      </c>
      <c r="AS507" s="2">
        <f t="shared" si="199"/>
        <v>0</v>
      </c>
      <c r="AU507" t="s">
        <v>2063</v>
      </c>
      <c r="AV507" t="s">
        <v>3161</v>
      </c>
      <c r="AW507">
        <v>10</v>
      </c>
      <c r="AY507" s="130">
        <v>13</v>
      </c>
      <c r="AZ507" s="131">
        <v>175</v>
      </c>
      <c r="BA507" s="132">
        <f t="shared" si="200"/>
        <v>13175</v>
      </c>
      <c r="BC507" s="7" t="s">
        <v>532</v>
      </c>
    </row>
    <row r="508" spans="1:55" hidden="1" outlineLevel="1" x14ac:dyDescent="0.2">
      <c r="A508" t="s">
        <v>881</v>
      </c>
      <c r="B508" t="s">
        <v>3161</v>
      </c>
      <c r="C508" s="1">
        <f t="shared" si="190"/>
        <v>6513</v>
      </c>
      <c r="D508" s="7">
        <f>RANK(N508,(N508:P508,Q508:AJ508))</f>
        <v>2</v>
      </c>
      <c r="E508" s="7">
        <f>RANK(O508,(N508:P508,Q508:AJ508))</f>
        <v>1</v>
      </c>
      <c r="F508" s="7">
        <f>IF(P508&gt;0,RANK(P508,(N508:P508,Q508:AJ508)),0)</f>
        <v>3</v>
      </c>
      <c r="G508" s="1">
        <f t="shared" si="191"/>
        <v>1978</v>
      </c>
      <c r="H508" s="2">
        <f t="shared" si="201"/>
        <v>0.30370029172424384</v>
      </c>
      <c r="I508" s="2"/>
      <c r="J508" s="2">
        <f t="shared" si="192"/>
        <v>0.30784584676800247</v>
      </c>
      <c r="K508" s="2">
        <f t="shared" si="193"/>
        <v>0.61154613849224626</v>
      </c>
      <c r="L508" s="2">
        <f t="shared" si="194"/>
        <v>7.7690772301550748E-2</v>
      </c>
      <c r="M508" s="2">
        <f t="shared" si="195"/>
        <v>2.9172424382004625E-3</v>
      </c>
      <c r="N508" s="1">
        <v>2005</v>
      </c>
      <c r="O508" s="1">
        <v>3983</v>
      </c>
      <c r="P508" s="1">
        <v>506</v>
      </c>
      <c r="R508" s="1">
        <v>19</v>
      </c>
      <c r="AL508" s="7">
        <f>IF(Q508&gt;0,RANK(Q508,(N508:P508,Q508:AJ508)),0)</f>
        <v>0</v>
      </c>
      <c r="AM508" s="7">
        <f>IF(R508&gt;0,RANK(R508,(N508:P508,Q508:AJ508)),0)</f>
        <v>4</v>
      </c>
      <c r="AN508" s="7">
        <f>IF(S508&gt;0,RANK(S508,(N508:P508,Q508:AJ508)),0)</f>
        <v>0</v>
      </c>
      <c r="AO508" s="7">
        <f>IF(T508&gt;0,RANK(T508,(N508:P508,Q508:AJ508)),0)</f>
        <v>0</v>
      </c>
      <c r="AP508" s="2">
        <f t="shared" si="196"/>
        <v>0</v>
      </c>
      <c r="AQ508" s="2">
        <f t="shared" si="197"/>
        <v>2.9172424382005219E-3</v>
      </c>
      <c r="AR508" s="2">
        <f t="shared" si="198"/>
        <v>0</v>
      </c>
      <c r="AS508" s="2">
        <f t="shared" si="199"/>
        <v>0</v>
      </c>
      <c r="AU508" t="s">
        <v>881</v>
      </c>
      <c r="AV508" t="s">
        <v>3161</v>
      </c>
      <c r="AW508">
        <v>2</v>
      </c>
      <c r="AY508" s="130">
        <v>13</v>
      </c>
      <c r="AZ508" s="131">
        <v>177</v>
      </c>
      <c r="BA508" s="132">
        <f t="shared" si="200"/>
        <v>13177</v>
      </c>
      <c r="BC508" s="7" t="s">
        <v>532</v>
      </c>
    </row>
    <row r="509" spans="1:55" hidden="1" outlineLevel="1" x14ac:dyDescent="0.2">
      <c r="A509" t="s">
        <v>1517</v>
      </c>
      <c r="B509" t="s">
        <v>3161</v>
      </c>
      <c r="C509" s="1">
        <f t="shared" si="190"/>
        <v>8129</v>
      </c>
      <c r="D509" s="7">
        <f>RANK(N509,(N509:P509,Q509:AJ509))</f>
        <v>1</v>
      </c>
      <c r="E509" s="7">
        <f>RANK(O509,(N509:P509,Q509:AJ509))</f>
        <v>2</v>
      </c>
      <c r="F509" s="7">
        <f>IF(P509&gt;0,RANK(P509,(N509:P509,Q509:AJ509)),0)</f>
        <v>3</v>
      </c>
      <c r="G509" s="1">
        <f t="shared" si="191"/>
        <v>1420</v>
      </c>
      <c r="H509" s="2">
        <f t="shared" si="201"/>
        <v>0.1746832328699717</v>
      </c>
      <c r="I509" s="2"/>
      <c r="J509" s="2">
        <f t="shared" si="192"/>
        <v>0.54889900356747445</v>
      </c>
      <c r="K509" s="2">
        <f t="shared" si="193"/>
        <v>0.37421577069750278</v>
      </c>
      <c r="L509" s="2">
        <f t="shared" si="194"/>
        <v>7.1349489482101125E-2</v>
      </c>
      <c r="M509" s="2">
        <f t="shared" si="195"/>
        <v>5.5357362529216414E-3</v>
      </c>
      <c r="N509" s="1">
        <v>4462</v>
      </c>
      <c r="O509" s="1">
        <v>3042</v>
      </c>
      <c r="P509" s="1">
        <v>580</v>
      </c>
      <c r="R509" s="1">
        <v>45</v>
      </c>
      <c r="AL509" s="7">
        <f>IF(Q509&gt;0,RANK(Q509,(N509:P509,Q509:AJ509)),0)</f>
        <v>0</v>
      </c>
      <c r="AM509" s="7">
        <f>IF(R509&gt;0,RANK(R509,(N509:P509,Q509:AJ509)),0)</f>
        <v>4</v>
      </c>
      <c r="AN509" s="7">
        <f>IF(S509&gt;0,RANK(S509,(N509:P509,Q509:AJ509)),0)</f>
        <v>0</v>
      </c>
      <c r="AO509" s="7">
        <f>IF(T509&gt;0,RANK(T509,(N509:P509,Q509:AJ509)),0)</f>
        <v>0</v>
      </c>
      <c r="AP509" s="2">
        <f t="shared" si="196"/>
        <v>0</v>
      </c>
      <c r="AQ509" s="2">
        <f t="shared" si="197"/>
        <v>5.5357362529216388E-3</v>
      </c>
      <c r="AR509" s="2">
        <f t="shared" si="198"/>
        <v>0</v>
      </c>
      <c r="AS509" s="2">
        <f t="shared" si="199"/>
        <v>0</v>
      </c>
      <c r="AU509" t="s">
        <v>1517</v>
      </c>
      <c r="AV509" t="s">
        <v>3161</v>
      </c>
      <c r="AW509">
        <v>1</v>
      </c>
      <c r="AY509" s="130">
        <v>13</v>
      </c>
      <c r="AZ509" s="131">
        <v>179</v>
      </c>
      <c r="BA509" s="132">
        <f t="shared" si="200"/>
        <v>13179</v>
      </c>
      <c r="BC509" s="7" t="s">
        <v>532</v>
      </c>
    </row>
    <row r="510" spans="1:55" hidden="1" outlineLevel="1" x14ac:dyDescent="0.2">
      <c r="A510" t="s">
        <v>2585</v>
      </c>
      <c r="B510" t="s">
        <v>3161</v>
      </c>
      <c r="C510" s="1">
        <f t="shared" si="190"/>
        <v>2939</v>
      </c>
      <c r="D510" s="7">
        <f>RANK(N510,(N510:P510,Q510:AJ510))</f>
        <v>2</v>
      </c>
      <c r="E510" s="7">
        <f>RANK(O510,(N510:P510,Q510:AJ510))</f>
        <v>1</v>
      </c>
      <c r="F510" s="7">
        <f>IF(P510&gt;0,RANK(P510,(N510:P510,Q510:AJ510)),0)</f>
        <v>3</v>
      </c>
      <c r="G510" s="1">
        <f t="shared" si="191"/>
        <v>57</v>
      </c>
      <c r="H510" s="2">
        <f t="shared" si="201"/>
        <v>1.9394351820347058E-2</v>
      </c>
      <c r="I510" s="2"/>
      <c r="J510" s="2">
        <f t="shared" si="192"/>
        <v>0.45389588295338551</v>
      </c>
      <c r="K510" s="2">
        <f t="shared" si="193"/>
        <v>0.47329023477373255</v>
      </c>
      <c r="L510" s="2">
        <f t="shared" si="194"/>
        <v>7.0772371554950669E-2</v>
      </c>
      <c r="M510" s="2">
        <f t="shared" si="195"/>
        <v>2.0415107179313219E-3</v>
      </c>
      <c r="N510" s="1">
        <v>1334</v>
      </c>
      <c r="O510" s="1">
        <v>1391</v>
      </c>
      <c r="P510" s="1">
        <v>208</v>
      </c>
      <c r="R510" s="1">
        <v>6</v>
      </c>
      <c r="AL510" s="7">
        <f>IF(Q510&gt;0,RANK(Q510,(N510:P510,Q510:AJ510)),0)</f>
        <v>0</v>
      </c>
      <c r="AM510" s="7">
        <f>IF(R510&gt;0,RANK(R510,(N510:P510,Q510:AJ510)),0)</f>
        <v>4</v>
      </c>
      <c r="AN510" s="7">
        <f>IF(S510&gt;0,RANK(S510,(N510:P510,Q510:AJ510)),0)</f>
        <v>0</v>
      </c>
      <c r="AO510" s="7">
        <f>IF(T510&gt;0,RANK(T510,(N510:P510,Q510:AJ510)),0)</f>
        <v>0</v>
      </c>
      <c r="AP510" s="2">
        <f t="shared" si="196"/>
        <v>0</v>
      </c>
      <c r="AQ510" s="2">
        <f t="shared" si="197"/>
        <v>2.041510717931269E-3</v>
      </c>
      <c r="AR510" s="2">
        <f t="shared" si="198"/>
        <v>0</v>
      </c>
      <c r="AS510" s="2">
        <f t="shared" si="199"/>
        <v>0</v>
      </c>
      <c r="AU510" t="s">
        <v>2585</v>
      </c>
      <c r="AV510" t="s">
        <v>3161</v>
      </c>
      <c r="AW510">
        <v>10</v>
      </c>
      <c r="AY510" s="130">
        <v>13</v>
      </c>
      <c r="AZ510" s="131">
        <v>181</v>
      </c>
      <c r="BA510" s="132">
        <f t="shared" si="200"/>
        <v>13181</v>
      </c>
      <c r="BC510" s="7" t="s">
        <v>532</v>
      </c>
    </row>
    <row r="511" spans="1:55" hidden="1" outlineLevel="1" x14ac:dyDescent="0.2">
      <c r="A511" t="s">
        <v>908</v>
      </c>
      <c r="B511" t="s">
        <v>3161</v>
      </c>
      <c r="C511" s="1">
        <f t="shared" si="190"/>
        <v>1972</v>
      </c>
      <c r="D511" s="7">
        <f>RANK(N511,(N511:P511,Q511:AJ511))</f>
        <v>1</v>
      </c>
      <c r="E511" s="7">
        <f>RANK(O511,(N511:P511,Q511:AJ511))</f>
        <v>2</v>
      </c>
      <c r="F511" s="7">
        <f>IF(P511&gt;0,RANK(P511,(N511:P511,Q511:AJ511)),0)</f>
        <v>3</v>
      </c>
      <c r="G511" s="1">
        <f t="shared" si="191"/>
        <v>145</v>
      </c>
      <c r="H511" s="2">
        <f t="shared" si="201"/>
        <v>7.3529411764705885E-2</v>
      </c>
      <c r="I511" s="2"/>
      <c r="J511" s="2">
        <f t="shared" si="192"/>
        <v>0.47464503042596351</v>
      </c>
      <c r="K511" s="2">
        <f t="shared" si="193"/>
        <v>0.40111561866125761</v>
      </c>
      <c r="L511" s="2">
        <f t="shared" si="194"/>
        <v>0.11967545638945233</v>
      </c>
      <c r="M511" s="2">
        <f t="shared" si="195"/>
        <v>4.5638945233265477E-3</v>
      </c>
      <c r="N511" s="1">
        <v>936</v>
      </c>
      <c r="O511" s="1">
        <v>791</v>
      </c>
      <c r="P511" s="1">
        <v>236</v>
      </c>
      <c r="R511" s="1">
        <v>9</v>
      </c>
      <c r="AL511" s="7">
        <f>IF(Q511&gt;0,RANK(Q511,(N511:P511,Q511:AJ511)),0)</f>
        <v>0</v>
      </c>
      <c r="AM511" s="7">
        <f>IF(R511&gt;0,RANK(R511,(N511:P511,Q511:AJ511)),0)</f>
        <v>4</v>
      </c>
      <c r="AN511" s="7">
        <f>IF(S511&gt;0,RANK(S511,(N511:P511,Q511:AJ511)),0)</f>
        <v>0</v>
      </c>
      <c r="AO511" s="7">
        <f>IF(T511&gt;0,RANK(T511,(N511:P511,Q511:AJ511)),0)</f>
        <v>0</v>
      </c>
      <c r="AP511" s="2">
        <f t="shared" si="196"/>
        <v>0</v>
      </c>
      <c r="AQ511" s="2">
        <f t="shared" si="197"/>
        <v>4.5638945233265719E-3</v>
      </c>
      <c r="AR511" s="2">
        <f t="shared" si="198"/>
        <v>0</v>
      </c>
      <c r="AS511" s="2">
        <f t="shared" si="199"/>
        <v>0</v>
      </c>
      <c r="AU511" t="s">
        <v>908</v>
      </c>
      <c r="AV511" t="s">
        <v>3161</v>
      </c>
      <c r="AW511">
        <v>1</v>
      </c>
      <c r="AY511" s="130">
        <v>13</v>
      </c>
      <c r="AZ511" s="131">
        <v>183</v>
      </c>
      <c r="BA511" s="132">
        <f t="shared" si="200"/>
        <v>13183</v>
      </c>
      <c r="BC511" s="7" t="s">
        <v>532</v>
      </c>
    </row>
    <row r="512" spans="1:55" hidden="1" outlineLevel="1" x14ac:dyDescent="0.2">
      <c r="A512" t="s">
        <v>731</v>
      </c>
      <c r="B512" t="s">
        <v>3161</v>
      </c>
      <c r="C512" s="1">
        <f t="shared" si="190"/>
        <v>21624</v>
      </c>
      <c r="D512" s="7">
        <f>RANK(N512,(N512:P512,Q512:AJ512))</f>
        <v>2</v>
      </c>
      <c r="E512" s="7">
        <f>RANK(O512,(N512:P512,Q512:AJ512))</f>
        <v>1</v>
      </c>
      <c r="F512" s="7">
        <f>IF(P512&gt;0,RANK(P512,(N512:P512,Q512:AJ512)),0)</f>
        <v>3</v>
      </c>
      <c r="G512" s="1">
        <f t="shared" si="191"/>
        <v>1108</v>
      </c>
      <c r="H512" s="2">
        <f t="shared" si="201"/>
        <v>5.1239363669996298E-2</v>
      </c>
      <c r="I512" s="2"/>
      <c r="J512" s="2">
        <f t="shared" si="192"/>
        <v>0.43793932667406588</v>
      </c>
      <c r="K512" s="2">
        <f t="shared" si="193"/>
        <v>0.48917869034406214</v>
      </c>
      <c r="L512" s="2">
        <f t="shared" si="194"/>
        <v>7.019977802441732E-2</v>
      </c>
      <c r="M512" s="2">
        <f t="shared" si="195"/>
        <v>2.6822049574546647E-3</v>
      </c>
      <c r="N512" s="1">
        <v>9470</v>
      </c>
      <c r="O512" s="1">
        <v>10578</v>
      </c>
      <c r="P512" s="1">
        <v>1518</v>
      </c>
      <c r="R512" s="1">
        <v>58</v>
      </c>
      <c r="AL512" s="7">
        <f>IF(Q512&gt;0,RANK(Q512,(N512:P512,Q512:AJ512)),0)</f>
        <v>0</v>
      </c>
      <c r="AM512" s="7">
        <f>IF(R512&gt;0,RANK(R512,(N512:P512,Q512:AJ512)),0)</f>
        <v>4</v>
      </c>
      <c r="AN512" s="7">
        <f>IF(S512&gt;0,RANK(S512,(N512:P512,Q512:AJ512)),0)</f>
        <v>0</v>
      </c>
      <c r="AO512" s="7">
        <f>IF(T512&gt;0,RANK(T512,(N512:P512,Q512:AJ512)),0)</f>
        <v>0</v>
      </c>
      <c r="AP512" s="2">
        <f t="shared" si="196"/>
        <v>0</v>
      </c>
      <c r="AQ512" s="2">
        <f t="shared" si="197"/>
        <v>2.6822049574546799E-3</v>
      </c>
      <c r="AR512" s="2">
        <f t="shared" si="198"/>
        <v>0</v>
      </c>
      <c r="AS512" s="2">
        <f t="shared" si="199"/>
        <v>0</v>
      </c>
      <c r="AU512" t="s">
        <v>731</v>
      </c>
      <c r="AV512" t="s">
        <v>3161</v>
      </c>
      <c r="AW512">
        <v>2</v>
      </c>
      <c r="AY512" s="130">
        <v>13</v>
      </c>
      <c r="AZ512" s="131">
        <v>185</v>
      </c>
      <c r="BA512" s="132">
        <f t="shared" si="200"/>
        <v>13185</v>
      </c>
      <c r="BC512" s="7" t="s">
        <v>532</v>
      </c>
    </row>
    <row r="513" spans="1:55" hidden="1" outlineLevel="1" x14ac:dyDescent="0.2">
      <c r="A513" t="s">
        <v>1268</v>
      </c>
      <c r="B513" t="s">
        <v>3161</v>
      </c>
      <c r="C513" s="1">
        <f t="shared" si="190"/>
        <v>5166</v>
      </c>
      <c r="D513" s="7">
        <f>RANK(N513,(N513:P513,Q513:AJ513))</f>
        <v>2</v>
      </c>
      <c r="E513" s="7">
        <f>RANK(O513,(N513:P513,Q513:AJ513))</f>
        <v>1</v>
      </c>
      <c r="F513" s="7">
        <f>IF(P513&gt;0,RANK(P513,(N513:P513,Q513:AJ513)),0)</f>
        <v>3</v>
      </c>
      <c r="G513" s="1">
        <f t="shared" si="191"/>
        <v>627</v>
      </c>
      <c r="H513" s="2">
        <f t="shared" si="201"/>
        <v>0.12137049941927991</v>
      </c>
      <c r="I513" s="2"/>
      <c r="J513" s="2">
        <f t="shared" si="192"/>
        <v>0.37727448703058458</v>
      </c>
      <c r="K513" s="2">
        <f t="shared" si="193"/>
        <v>0.49864498644986449</v>
      </c>
      <c r="L513" s="2">
        <f t="shared" si="194"/>
        <v>0.11382113821138211</v>
      </c>
      <c r="M513" s="2">
        <f t="shared" si="195"/>
        <v>1.0259388308168763E-2</v>
      </c>
      <c r="N513" s="1">
        <v>1949</v>
      </c>
      <c r="O513" s="1">
        <v>2576</v>
      </c>
      <c r="P513" s="1">
        <v>588</v>
      </c>
      <c r="R513" s="1">
        <v>53</v>
      </c>
      <c r="AL513" s="7">
        <f>IF(Q513&gt;0,RANK(Q513,(N513:P513,Q513:AJ513)),0)</f>
        <v>0</v>
      </c>
      <c r="AM513" s="7">
        <f>IF(R513&gt;0,RANK(R513,(N513:P513,Q513:AJ513)),0)</f>
        <v>4</v>
      </c>
      <c r="AN513" s="7">
        <f>IF(S513&gt;0,RANK(S513,(N513:P513,Q513:AJ513)),0)</f>
        <v>0</v>
      </c>
      <c r="AO513" s="7">
        <f>IF(T513&gt;0,RANK(T513,(N513:P513,Q513:AJ513)),0)</f>
        <v>0</v>
      </c>
      <c r="AP513" s="2">
        <f t="shared" si="196"/>
        <v>0</v>
      </c>
      <c r="AQ513" s="2">
        <f t="shared" si="197"/>
        <v>1.0259388308168796E-2</v>
      </c>
      <c r="AR513" s="2">
        <f t="shared" si="198"/>
        <v>0</v>
      </c>
      <c r="AS513" s="2">
        <f t="shared" si="199"/>
        <v>0</v>
      </c>
      <c r="AU513" t="s">
        <v>1268</v>
      </c>
      <c r="AV513" t="s">
        <v>3161</v>
      </c>
      <c r="AW513">
        <v>9</v>
      </c>
      <c r="AY513" s="130">
        <v>13</v>
      </c>
      <c r="AZ513" s="131">
        <v>187</v>
      </c>
      <c r="BA513" s="132">
        <f t="shared" si="200"/>
        <v>13187</v>
      </c>
      <c r="BC513" s="7" t="s">
        <v>532</v>
      </c>
    </row>
    <row r="514" spans="1:55" hidden="1" outlineLevel="1" x14ac:dyDescent="0.2">
      <c r="A514" t="s">
        <v>1210</v>
      </c>
      <c r="B514" t="s">
        <v>3161</v>
      </c>
      <c r="C514" s="1">
        <f t="shared" si="190"/>
        <v>6385</v>
      </c>
      <c r="D514" s="7">
        <f>RANK(N514,(N514:P514,Q514:AJ514))</f>
        <v>2</v>
      </c>
      <c r="E514" s="7">
        <f>RANK(O514,(N514:P514,Q514:AJ514))</f>
        <v>1</v>
      </c>
      <c r="F514" s="7">
        <f>IF(P514&gt;0,RANK(P514,(N514:P514,Q514:AJ514)),0)</f>
        <v>3</v>
      </c>
      <c r="G514" s="1">
        <f t="shared" si="191"/>
        <v>529</v>
      </c>
      <c r="H514" s="2">
        <f t="shared" si="201"/>
        <v>8.2850430696945962E-2</v>
      </c>
      <c r="I514" s="2"/>
      <c r="J514" s="2">
        <f t="shared" si="192"/>
        <v>0.42678151918559121</v>
      </c>
      <c r="K514" s="2">
        <f t="shared" si="193"/>
        <v>0.50963194988253724</v>
      </c>
      <c r="L514" s="2">
        <f t="shared" si="194"/>
        <v>6.1863743148003129E-2</v>
      </c>
      <c r="M514" s="2">
        <f t="shared" si="195"/>
        <v>1.7227877838683694E-3</v>
      </c>
      <c r="N514" s="1">
        <v>2725</v>
      </c>
      <c r="O514" s="1">
        <v>3254</v>
      </c>
      <c r="P514" s="1">
        <v>395</v>
      </c>
      <c r="R514" s="1">
        <v>11</v>
      </c>
      <c r="AL514" s="7">
        <f>IF(Q514&gt;0,RANK(Q514,(N514:P514,Q514:AJ514)),0)</f>
        <v>0</v>
      </c>
      <c r="AM514" s="7">
        <f>IF(R514&gt;0,RANK(R514,(N514:P514,Q514:AJ514)),0)</f>
        <v>4</v>
      </c>
      <c r="AN514" s="7">
        <f>IF(S514&gt;0,RANK(S514,(N514:P514,Q514:AJ514)),0)</f>
        <v>0</v>
      </c>
      <c r="AO514" s="7">
        <f>IF(T514&gt;0,RANK(T514,(N514:P514,Q514:AJ514)),0)</f>
        <v>0</v>
      </c>
      <c r="AP514" s="2">
        <f t="shared" si="196"/>
        <v>0</v>
      </c>
      <c r="AQ514" s="2">
        <f t="shared" si="197"/>
        <v>1.7227877838684417E-3</v>
      </c>
      <c r="AR514" s="2">
        <f t="shared" si="198"/>
        <v>0</v>
      </c>
      <c r="AS514" s="2">
        <f t="shared" si="199"/>
        <v>0</v>
      </c>
      <c r="AU514" t="s">
        <v>1210</v>
      </c>
      <c r="AV514" t="s">
        <v>3161</v>
      </c>
      <c r="AW514">
        <v>10</v>
      </c>
      <c r="AY514" s="130">
        <v>13</v>
      </c>
      <c r="AZ514" s="131">
        <v>189</v>
      </c>
      <c r="BA514" s="132">
        <f t="shared" si="200"/>
        <v>13189</v>
      </c>
      <c r="BC514" s="7" t="s">
        <v>532</v>
      </c>
    </row>
    <row r="515" spans="1:55" hidden="1" outlineLevel="1" x14ac:dyDescent="0.2">
      <c r="A515" t="s">
        <v>1267</v>
      </c>
      <c r="B515" t="s">
        <v>3161</v>
      </c>
      <c r="C515" s="1">
        <f t="shared" si="190"/>
        <v>3448</v>
      </c>
      <c r="D515" s="7">
        <f>RANK(N515,(N515:P515,Q515:AJ515))</f>
        <v>1</v>
      </c>
      <c r="E515" s="7">
        <f>RANK(O515,(N515:P515,Q515:AJ515))</f>
        <v>2</v>
      </c>
      <c r="F515" s="7">
        <f>IF(P515&gt;0,RANK(P515,(N515:P515,Q515:AJ515)),0)</f>
        <v>3</v>
      </c>
      <c r="G515" s="1">
        <f t="shared" si="191"/>
        <v>708</v>
      </c>
      <c r="H515" s="2">
        <f t="shared" si="201"/>
        <v>0.20533642691415313</v>
      </c>
      <c r="I515" s="2"/>
      <c r="J515" s="2">
        <f t="shared" si="192"/>
        <v>0.55887470997679811</v>
      </c>
      <c r="K515" s="2">
        <f t="shared" si="193"/>
        <v>0.35353828306264501</v>
      </c>
      <c r="L515" s="2">
        <f t="shared" si="194"/>
        <v>8.4976798143851506E-2</v>
      </c>
      <c r="M515" s="2">
        <f t="shared" si="195"/>
        <v>2.6102088167053727E-3</v>
      </c>
      <c r="N515" s="1">
        <v>1927</v>
      </c>
      <c r="O515" s="1">
        <v>1219</v>
      </c>
      <c r="P515" s="1">
        <v>293</v>
      </c>
      <c r="R515" s="1">
        <v>9</v>
      </c>
      <c r="AL515" s="7">
        <f>IF(Q515&gt;0,RANK(Q515,(N515:P515,Q515:AJ515)),0)</f>
        <v>0</v>
      </c>
      <c r="AM515" s="7">
        <f>IF(R515&gt;0,RANK(R515,(N515:P515,Q515:AJ515)),0)</f>
        <v>4</v>
      </c>
      <c r="AN515" s="7">
        <f>IF(S515&gt;0,RANK(S515,(N515:P515,Q515:AJ515)),0)</f>
        <v>0</v>
      </c>
      <c r="AO515" s="7">
        <f>IF(T515&gt;0,RANK(T515,(N515:P515,Q515:AJ515)),0)</f>
        <v>0</v>
      </c>
      <c r="AP515" s="2">
        <f t="shared" si="196"/>
        <v>0</v>
      </c>
      <c r="AQ515" s="2">
        <f t="shared" si="197"/>
        <v>2.6102088167053363E-3</v>
      </c>
      <c r="AR515" s="2">
        <f t="shared" si="198"/>
        <v>0</v>
      </c>
      <c r="AS515" s="2">
        <f t="shared" si="199"/>
        <v>0</v>
      </c>
      <c r="AU515" t="s">
        <v>1267</v>
      </c>
      <c r="AV515" t="s">
        <v>3161</v>
      </c>
      <c r="AW515">
        <v>1</v>
      </c>
      <c r="AY515" s="130">
        <v>13</v>
      </c>
      <c r="AZ515" s="131">
        <v>191</v>
      </c>
      <c r="BA515" s="132">
        <f t="shared" si="200"/>
        <v>13191</v>
      </c>
      <c r="BC515" s="7" t="s">
        <v>532</v>
      </c>
    </row>
    <row r="516" spans="1:55" hidden="1" outlineLevel="1" x14ac:dyDescent="0.2">
      <c r="A516" t="s">
        <v>2708</v>
      </c>
      <c r="B516" t="s">
        <v>3161</v>
      </c>
      <c r="C516" s="1">
        <f t="shared" si="190"/>
        <v>3791</v>
      </c>
      <c r="D516" s="7">
        <f>RANK(N516,(N516:P516,Q516:AJ516))</f>
        <v>1</v>
      </c>
      <c r="E516" s="7">
        <f>RANK(O516,(N516:P516,Q516:AJ516))</f>
        <v>2</v>
      </c>
      <c r="F516" s="7">
        <f>IF(P516&gt;0,RANK(P516,(N516:P516,Q516:AJ516)),0)</f>
        <v>3</v>
      </c>
      <c r="G516" s="1">
        <f t="shared" si="191"/>
        <v>1612</v>
      </c>
      <c r="H516" s="2">
        <f t="shared" si="201"/>
        <v>0.42521762068055924</v>
      </c>
      <c r="I516" s="2"/>
      <c r="J516" s="2">
        <f t="shared" si="192"/>
        <v>0.6905829596412556</v>
      </c>
      <c r="K516" s="2">
        <f t="shared" si="193"/>
        <v>0.26536533896069636</v>
      </c>
      <c r="L516" s="2">
        <f t="shared" si="194"/>
        <v>4.1941440253231335E-2</v>
      </c>
      <c r="M516" s="2">
        <f t="shared" si="195"/>
        <v>2.1102611448167025E-3</v>
      </c>
      <c r="N516" s="1">
        <v>2618</v>
      </c>
      <c r="O516" s="1">
        <v>1006</v>
      </c>
      <c r="P516" s="1">
        <v>159</v>
      </c>
      <c r="R516" s="1">
        <v>8</v>
      </c>
      <c r="AL516" s="7">
        <f>IF(Q516&gt;0,RANK(Q516,(N516:P516,Q516:AJ516)),0)</f>
        <v>0</v>
      </c>
      <c r="AM516" s="7">
        <f>IF(R516&gt;0,RANK(R516,(N516:P516,Q516:AJ516)),0)</f>
        <v>4</v>
      </c>
      <c r="AN516" s="7">
        <f>IF(S516&gt;0,RANK(S516,(N516:P516,Q516:AJ516)),0)</f>
        <v>0</v>
      </c>
      <c r="AO516" s="7">
        <f>IF(T516&gt;0,RANK(T516,(N516:P516,Q516:AJ516)),0)</f>
        <v>0</v>
      </c>
      <c r="AP516" s="2">
        <f t="shared" si="196"/>
        <v>0</v>
      </c>
      <c r="AQ516" s="2">
        <f t="shared" si="197"/>
        <v>2.1102611448166712E-3</v>
      </c>
      <c r="AR516" s="2">
        <f t="shared" si="198"/>
        <v>0</v>
      </c>
      <c r="AS516" s="2">
        <f t="shared" si="199"/>
        <v>0</v>
      </c>
      <c r="AU516" t="s">
        <v>2708</v>
      </c>
      <c r="AV516" t="s">
        <v>3161</v>
      </c>
      <c r="AW516">
        <v>2</v>
      </c>
      <c r="AY516" s="130">
        <v>13</v>
      </c>
      <c r="AZ516" s="131">
        <v>193</v>
      </c>
      <c r="BA516" s="132">
        <f t="shared" si="200"/>
        <v>13193</v>
      </c>
      <c r="BC516" s="7" t="s">
        <v>532</v>
      </c>
    </row>
    <row r="517" spans="1:55" hidden="1" outlineLevel="1" x14ac:dyDescent="0.2">
      <c r="A517" t="s">
        <v>2709</v>
      </c>
      <c r="B517" t="s">
        <v>3161</v>
      </c>
      <c r="C517" s="1">
        <f t="shared" ref="C517:C548" si="202">SUM(N517:AJ517)</f>
        <v>7476</v>
      </c>
      <c r="D517" s="7">
        <f>RANK(N517,(N517:P517,Q517:AJ517))</f>
        <v>2</v>
      </c>
      <c r="E517" s="7">
        <f>RANK(O517,(N517:P517,Q517:AJ517))</f>
        <v>1</v>
      </c>
      <c r="F517" s="7">
        <f>IF(P517&gt;0,RANK(P517,(N517:P517,Q517:AJ517)),0)</f>
        <v>3</v>
      </c>
      <c r="G517" s="1">
        <f t="shared" ref="G517:G548" si="203">MAX(N517:P517)-LARGE(N517:P517,2)</f>
        <v>1421</v>
      </c>
      <c r="H517" s="2">
        <f t="shared" si="201"/>
        <v>0.19007490636704119</v>
      </c>
      <c r="I517" s="2"/>
      <c r="J517" s="2">
        <f t="shared" ref="J517:J548" si="204">IF($C517=0,"-",N517/$C517)</f>
        <v>0.343900481540931</v>
      </c>
      <c r="K517" s="2">
        <f t="shared" ref="K517:K548" si="205">IF($C517=0,"-",O517/$C517)</f>
        <v>0.53397538790797217</v>
      </c>
      <c r="L517" s="2">
        <f t="shared" ref="L517:L548" si="206">IF($C517=0,"-",P517/$C517)</f>
        <v>0.11610486891385768</v>
      </c>
      <c r="M517" s="2">
        <f t="shared" ref="M517:M548" si="207">IF(C517=0,"-",(1-J517-K517-L517))</f>
        <v>6.0192616372391483E-3</v>
      </c>
      <c r="N517" s="1">
        <v>2571</v>
      </c>
      <c r="O517" s="1">
        <v>3992</v>
      </c>
      <c r="P517" s="1">
        <v>868</v>
      </c>
      <c r="R517" s="1">
        <v>45</v>
      </c>
      <c r="AL517" s="7">
        <f>IF(Q517&gt;0,RANK(Q517,(N517:P517,Q517:AJ517)),0)</f>
        <v>0</v>
      </c>
      <c r="AM517" s="7">
        <f>IF(R517&gt;0,RANK(R517,(N517:P517,Q517:AJ517)),0)</f>
        <v>4</v>
      </c>
      <c r="AN517" s="7">
        <f>IF(S517&gt;0,RANK(S517,(N517:P517,Q517:AJ517)),0)</f>
        <v>0</v>
      </c>
      <c r="AO517" s="7">
        <f>IF(T517&gt;0,RANK(T517,(N517:P517,Q517:AJ517)),0)</f>
        <v>0</v>
      </c>
      <c r="AP517" s="2">
        <f t="shared" ref="AP517:AP548" si="208">IF($C517=0,"-",Q517/$C517)</f>
        <v>0</v>
      </c>
      <c r="AQ517" s="2">
        <f t="shared" ref="AQ517:AQ548" si="209">IF($C517=0,"-",R517/$C517)</f>
        <v>6.0192616372391657E-3</v>
      </c>
      <c r="AR517" s="2">
        <f t="shared" ref="AR517:AR548" si="210">IF($C517=0,"-",S517/$C517)</f>
        <v>0</v>
      </c>
      <c r="AS517" s="2">
        <f t="shared" ref="AS517:AS548" si="211">IF($C517=0,"-",T517/$C517)</f>
        <v>0</v>
      </c>
      <c r="AU517" t="s">
        <v>2709</v>
      </c>
      <c r="AV517" t="s">
        <v>3161</v>
      </c>
      <c r="AW517">
        <v>11</v>
      </c>
      <c r="AY517" s="130">
        <v>13</v>
      </c>
      <c r="AZ517" s="131">
        <v>195</v>
      </c>
      <c r="BA517" s="132">
        <f t="shared" si="200"/>
        <v>13195</v>
      </c>
      <c r="BC517" s="7" t="s">
        <v>532</v>
      </c>
    </row>
    <row r="518" spans="1:55" hidden="1" outlineLevel="1" x14ac:dyDescent="0.2">
      <c r="A518" t="s">
        <v>1066</v>
      </c>
      <c r="B518" t="s">
        <v>3161</v>
      </c>
      <c r="C518" s="1">
        <f t="shared" si="202"/>
        <v>1821</v>
      </c>
      <c r="D518" s="7">
        <f>RANK(N518,(N518:P518,Q518:AJ518))</f>
        <v>1</v>
      </c>
      <c r="E518" s="7">
        <f>RANK(O518,(N518:P518,Q518:AJ518))</f>
        <v>2</v>
      </c>
      <c r="F518" s="7">
        <f>IF(P518&gt;0,RANK(P518,(N518:P518,Q518:AJ518)),0)</f>
        <v>3</v>
      </c>
      <c r="G518" s="1">
        <f t="shared" si="203"/>
        <v>299</v>
      </c>
      <c r="H518" s="2">
        <f t="shared" si="201"/>
        <v>0.1641954969796815</v>
      </c>
      <c r="I518" s="2"/>
      <c r="J518" s="2">
        <f t="shared" si="204"/>
        <v>0.53651839648544752</v>
      </c>
      <c r="K518" s="2">
        <f t="shared" si="205"/>
        <v>0.37232289950576608</v>
      </c>
      <c r="L518" s="2">
        <f t="shared" si="206"/>
        <v>8.7314662273476118E-2</v>
      </c>
      <c r="M518" s="2">
        <f t="shared" si="207"/>
        <v>3.8440417353102774E-3</v>
      </c>
      <c r="N518" s="1">
        <v>977</v>
      </c>
      <c r="O518" s="1">
        <v>678</v>
      </c>
      <c r="P518" s="1">
        <v>159</v>
      </c>
      <c r="R518" s="1">
        <v>7</v>
      </c>
      <c r="AL518" s="7">
        <f>IF(Q518&gt;0,RANK(Q518,(N518:P518,Q518:AJ518)),0)</f>
        <v>0</v>
      </c>
      <c r="AM518" s="7">
        <f>IF(R518&gt;0,RANK(R518,(N518:P518,Q518:AJ518)),0)</f>
        <v>4</v>
      </c>
      <c r="AN518" s="7">
        <f>IF(S518&gt;0,RANK(S518,(N518:P518,Q518:AJ518)),0)</f>
        <v>0</v>
      </c>
      <c r="AO518" s="7">
        <f>IF(T518&gt;0,RANK(T518,(N518:P518,Q518:AJ518)),0)</f>
        <v>0</v>
      </c>
      <c r="AP518" s="2">
        <f t="shared" si="208"/>
        <v>0</v>
      </c>
      <c r="AQ518" s="2">
        <f t="shared" si="209"/>
        <v>3.8440417353102691E-3</v>
      </c>
      <c r="AR518" s="2">
        <f t="shared" si="210"/>
        <v>0</v>
      </c>
      <c r="AS518" s="2">
        <f t="shared" si="211"/>
        <v>0</v>
      </c>
      <c r="AU518" t="s">
        <v>1066</v>
      </c>
      <c r="AV518" t="s">
        <v>3161</v>
      </c>
      <c r="AW518">
        <v>2</v>
      </c>
      <c r="AY518" s="130">
        <v>13</v>
      </c>
      <c r="AZ518" s="131">
        <v>197</v>
      </c>
      <c r="BA518" s="132">
        <f t="shared" si="200"/>
        <v>13197</v>
      </c>
      <c r="BC518" s="7" t="s">
        <v>532</v>
      </c>
    </row>
    <row r="519" spans="1:55" hidden="1" outlineLevel="1" x14ac:dyDescent="0.2">
      <c r="A519" t="s">
        <v>295</v>
      </c>
      <c r="B519" t="s">
        <v>3161</v>
      </c>
      <c r="C519" s="1">
        <f t="shared" si="202"/>
        <v>6253</v>
      </c>
      <c r="D519" s="7">
        <f>RANK(N519,(N519:P519,Q519:AJ519))</f>
        <v>1</v>
      </c>
      <c r="E519" s="7">
        <f>RANK(O519,(N519:P519,Q519:AJ519))</f>
        <v>2</v>
      </c>
      <c r="F519" s="7">
        <f>IF(P519&gt;0,RANK(P519,(N519:P519,Q519:AJ519)),0)</f>
        <v>3</v>
      </c>
      <c r="G519" s="1">
        <f t="shared" si="203"/>
        <v>1233</v>
      </c>
      <c r="H519" s="2">
        <f t="shared" si="201"/>
        <v>0.19718535103150489</v>
      </c>
      <c r="I519" s="2"/>
      <c r="J519" s="2">
        <f t="shared" si="204"/>
        <v>0.55845194306732771</v>
      </c>
      <c r="K519" s="2">
        <f t="shared" si="205"/>
        <v>0.36126659203582279</v>
      </c>
      <c r="L519" s="2">
        <f t="shared" si="206"/>
        <v>7.6763153686230615E-2</v>
      </c>
      <c r="M519" s="2">
        <f t="shared" si="207"/>
        <v>3.5183112106188935E-3</v>
      </c>
      <c r="N519" s="1">
        <v>3492</v>
      </c>
      <c r="O519" s="1">
        <v>2259</v>
      </c>
      <c r="P519" s="1">
        <v>480</v>
      </c>
      <c r="R519" s="1">
        <v>22</v>
      </c>
      <c r="AL519" s="7">
        <f>IF(Q519&gt;0,RANK(Q519,(N519:P519,Q519:AJ519)),0)</f>
        <v>0</v>
      </c>
      <c r="AM519" s="7">
        <f>IF(R519&gt;0,RANK(R519,(N519:P519,Q519:AJ519)),0)</f>
        <v>4</v>
      </c>
      <c r="AN519" s="7">
        <f>IF(S519&gt;0,RANK(S519,(N519:P519,Q519:AJ519)),0)</f>
        <v>0</v>
      </c>
      <c r="AO519" s="7">
        <f>IF(T519&gt;0,RANK(T519,(N519:P519,Q519:AJ519)),0)</f>
        <v>0</v>
      </c>
      <c r="AP519" s="2">
        <f t="shared" si="208"/>
        <v>0</v>
      </c>
      <c r="AQ519" s="2">
        <f t="shared" si="209"/>
        <v>3.5183112106189031E-3</v>
      </c>
      <c r="AR519" s="2">
        <f t="shared" si="210"/>
        <v>0</v>
      </c>
      <c r="AS519" s="2">
        <f t="shared" si="211"/>
        <v>0</v>
      </c>
      <c r="AU519" t="s">
        <v>295</v>
      </c>
      <c r="AV519" t="s">
        <v>3161</v>
      </c>
      <c r="AW519">
        <v>3</v>
      </c>
      <c r="AY519" s="130">
        <v>13</v>
      </c>
      <c r="AZ519" s="131">
        <v>199</v>
      </c>
      <c r="BA519" s="132">
        <f t="shared" si="200"/>
        <v>13199</v>
      </c>
      <c r="BC519" s="7" t="s">
        <v>532</v>
      </c>
    </row>
    <row r="520" spans="1:55" hidden="1" outlineLevel="1" x14ac:dyDescent="0.2">
      <c r="A520" t="s">
        <v>2446</v>
      </c>
      <c r="B520" t="s">
        <v>3161</v>
      </c>
      <c r="C520" s="1">
        <f t="shared" si="202"/>
        <v>1996</v>
      </c>
      <c r="D520" s="7">
        <f>RANK(N520,(N520:P520,Q520:AJ520))</f>
        <v>1</v>
      </c>
      <c r="E520" s="7">
        <f>RANK(O520,(N520:P520,Q520:AJ520))</f>
        <v>2</v>
      </c>
      <c r="F520" s="7">
        <f>IF(P520&gt;0,RANK(P520,(N520:P520,Q520:AJ520)),0)</f>
        <v>3</v>
      </c>
      <c r="G520" s="1">
        <f t="shared" si="203"/>
        <v>62</v>
      </c>
      <c r="H520" s="2">
        <f t="shared" si="201"/>
        <v>3.1062124248496994E-2</v>
      </c>
      <c r="I520" s="2"/>
      <c r="J520" s="2">
        <f t="shared" si="204"/>
        <v>0.45541082164328656</v>
      </c>
      <c r="K520" s="2">
        <f t="shared" si="205"/>
        <v>0.42434869739478959</v>
      </c>
      <c r="L520" s="2">
        <f t="shared" si="206"/>
        <v>0.11773547094188377</v>
      </c>
      <c r="M520" s="2">
        <f t="shared" si="207"/>
        <v>2.5050100200400272E-3</v>
      </c>
      <c r="N520" s="1">
        <v>909</v>
      </c>
      <c r="O520" s="1">
        <v>847</v>
      </c>
      <c r="P520" s="1">
        <v>235</v>
      </c>
      <c r="R520" s="1">
        <v>5</v>
      </c>
      <c r="AL520" s="7">
        <f>IF(Q520&gt;0,RANK(Q520,(N520:P520,Q520:AJ520)),0)</f>
        <v>0</v>
      </c>
      <c r="AM520" s="7">
        <f>IF(R520&gt;0,RANK(R520,(N520:P520,Q520:AJ520)),0)</f>
        <v>4</v>
      </c>
      <c r="AN520" s="7">
        <f>IF(S520&gt;0,RANK(S520,(N520:P520,Q520:AJ520)),0)</f>
        <v>0</v>
      </c>
      <c r="AO520" s="7">
        <f>IF(T520&gt;0,RANK(T520,(N520:P520,Q520:AJ520)),0)</f>
        <v>0</v>
      </c>
      <c r="AP520" s="2">
        <f t="shared" si="208"/>
        <v>0</v>
      </c>
      <c r="AQ520" s="2">
        <f t="shared" si="209"/>
        <v>2.5050100200400801E-3</v>
      </c>
      <c r="AR520" s="2">
        <f t="shared" si="210"/>
        <v>0</v>
      </c>
      <c r="AS520" s="2">
        <f t="shared" si="211"/>
        <v>0</v>
      </c>
      <c r="AU520" t="s">
        <v>2446</v>
      </c>
      <c r="AV520" t="s">
        <v>3161</v>
      </c>
      <c r="AW520">
        <v>2</v>
      </c>
      <c r="AY520" s="130">
        <v>13</v>
      </c>
      <c r="AZ520" s="131">
        <v>201</v>
      </c>
      <c r="BA520" s="132">
        <f t="shared" si="200"/>
        <v>13201</v>
      </c>
      <c r="BC520" s="7" t="s">
        <v>532</v>
      </c>
    </row>
    <row r="521" spans="1:55" hidden="1" outlineLevel="1" x14ac:dyDescent="0.2">
      <c r="A521" t="s">
        <v>2243</v>
      </c>
      <c r="B521" t="s">
        <v>3161</v>
      </c>
      <c r="C521" s="1">
        <f t="shared" si="202"/>
        <v>5586</v>
      </c>
      <c r="D521" s="7">
        <f>RANK(N521,(N521:P521,Q521:AJ521))</f>
        <v>1</v>
      </c>
      <c r="E521" s="7">
        <f>RANK(O521,(N521:P521,Q521:AJ521))</f>
        <v>2</v>
      </c>
      <c r="F521" s="7">
        <f>IF(P521&gt;0,RANK(P521,(N521:P521,Q521:AJ521)),0)</f>
        <v>3</v>
      </c>
      <c r="G521" s="1">
        <f t="shared" si="203"/>
        <v>1132</v>
      </c>
      <c r="H521" s="2">
        <f t="shared" si="201"/>
        <v>0.20264948084496956</v>
      </c>
      <c r="I521" s="2"/>
      <c r="J521" s="2">
        <f t="shared" si="204"/>
        <v>0.56659505907626206</v>
      </c>
      <c r="K521" s="2">
        <f t="shared" si="205"/>
        <v>0.36394557823129253</v>
      </c>
      <c r="L521" s="2">
        <f t="shared" si="206"/>
        <v>6.6595059076262078E-2</v>
      </c>
      <c r="M521" s="2">
        <f t="shared" si="207"/>
        <v>2.8643036161833252E-3</v>
      </c>
      <c r="N521" s="1">
        <v>3165</v>
      </c>
      <c r="O521" s="1">
        <v>2033</v>
      </c>
      <c r="P521" s="1">
        <v>372</v>
      </c>
      <c r="R521" s="1">
        <v>16</v>
      </c>
      <c r="AL521" s="7">
        <f>IF(Q521&gt;0,RANK(Q521,(N521:P521,Q521:AJ521)),0)</f>
        <v>0</v>
      </c>
      <c r="AM521" s="7">
        <f>IF(R521&gt;0,RANK(R521,(N521:P521,Q521:AJ521)),0)</f>
        <v>4</v>
      </c>
      <c r="AN521" s="7">
        <f>IF(S521&gt;0,RANK(S521,(N521:P521,Q521:AJ521)),0)</f>
        <v>0</v>
      </c>
      <c r="AO521" s="7">
        <f>IF(T521&gt;0,RANK(T521,(N521:P521,Q521:AJ521)),0)</f>
        <v>0</v>
      </c>
      <c r="AP521" s="2">
        <f t="shared" si="208"/>
        <v>0</v>
      </c>
      <c r="AQ521" s="2">
        <f t="shared" si="209"/>
        <v>2.8643036161833156E-3</v>
      </c>
      <c r="AR521" s="2">
        <f t="shared" si="210"/>
        <v>0</v>
      </c>
      <c r="AS521" s="2">
        <f t="shared" si="211"/>
        <v>0</v>
      </c>
      <c r="AU521" t="s">
        <v>2243</v>
      </c>
      <c r="AV521" t="s">
        <v>3161</v>
      </c>
      <c r="AW521">
        <v>2</v>
      </c>
      <c r="AY521" s="130">
        <v>13</v>
      </c>
      <c r="AZ521" s="131">
        <v>205</v>
      </c>
      <c r="BA521" s="132">
        <f t="shared" si="200"/>
        <v>13205</v>
      </c>
      <c r="BC521" s="7" t="s">
        <v>532</v>
      </c>
    </row>
    <row r="522" spans="1:55" hidden="1" outlineLevel="1" x14ac:dyDescent="0.2">
      <c r="A522" t="s">
        <v>2129</v>
      </c>
      <c r="B522" t="s">
        <v>3161</v>
      </c>
      <c r="C522" s="1">
        <f t="shared" si="202"/>
        <v>6338</v>
      </c>
      <c r="D522" s="7">
        <f>RANK(N522,(N522:P522,Q522:AJ522))</f>
        <v>2</v>
      </c>
      <c r="E522" s="7">
        <f>RANK(O522,(N522:P522,Q522:AJ522))</f>
        <v>1</v>
      </c>
      <c r="F522" s="7">
        <f>IF(P522&gt;0,RANK(P522,(N522:P522,Q522:AJ522)),0)</f>
        <v>3</v>
      </c>
      <c r="G522" s="1">
        <f t="shared" si="203"/>
        <v>286</v>
      </c>
      <c r="H522" s="2">
        <f t="shared" si="201"/>
        <v>4.5124644998422218E-2</v>
      </c>
      <c r="I522" s="2"/>
      <c r="J522" s="2">
        <f t="shared" si="204"/>
        <v>0.43673082991479961</v>
      </c>
      <c r="K522" s="2">
        <f t="shared" si="205"/>
        <v>0.48185547491322184</v>
      </c>
      <c r="L522" s="2">
        <f t="shared" si="206"/>
        <v>7.6995897759545601E-2</v>
      </c>
      <c r="M522" s="2">
        <f t="shared" si="207"/>
        <v>4.41779741243295E-3</v>
      </c>
      <c r="N522" s="1">
        <v>2768</v>
      </c>
      <c r="O522" s="1">
        <v>3054</v>
      </c>
      <c r="P522" s="1">
        <v>488</v>
      </c>
      <c r="R522" s="1">
        <v>28</v>
      </c>
      <c r="AL522" s="7">
        <f>IF(Q522&gt;0,RANK(Q522,(N522:P522,Q522:AJ522)),0)</f>
        <v>0</v>
      </c>
      <c r="AM522" s="7">
        <f>IF(R522&gt;0,RANK(R522,(N522:P522,Q522:AJ522)),0)</f>
        <v>4</v>
      </c>
      <c r="AN522" s="7">
        <f>IF(S522&gt;0,RANK(S522,(N522:P522,Q522:AJ522)),0)</f>
        <v>0</v>
      </c>
      <c r="AO522" s="7">
        <f>IF(T522&gt;0,RANK(T522,(N522:P522,Q522:AJ522)),0)</f>
        <v>0</v>
      </c>
      <c r="AP522" s="2">
        <f t="shared" si="208"/>
        <v>0</v>
      </c>
      <c r="AQ522" s="2">
        <f t="shared" si="209"/>
        <v>4.4177974124329439E-3</v>
      </c>
      <c r="AR522" s="2">
        <f t="shared" si="210"/>
        <v>0</v>
      </c>
      <c r="AS522" s="2">
        <f t="shared" si="211"/>
        <v>0</v>
      </c>
      <c r="AU522" t="s">
        <v>2129</v>
      </c>
      <c r="AV522" t="s">
        <v>3161</v>
      </c>
      <c r="AW522">
        <v>8</v>
      </c>
      <c r="AY522" s="130">
        <v>13</v>
      </c>
      <c r="AZ522" s="131">
        <v>207</v>
      </c>
      <c r="BA522" s="132">
        <f t="shared" si="200"/>
        <v>13207</v>
      </c>
      <c r="BC522" s="7" t="s">
        <v>532</v>
      </c>
    </row>
    <row r="523" spans="1:55" hidden="1" outlineLevel="1" x14ac:dyDescent="0.2">
      <c r="A523" t="s">
        <v>961</v>
      </c>
      <c r="B523" t="s">
        <v>3161</v>
      </c>
      <c r="C523" s="1">
        <f t="shared" si="202"/>
        <v>2685</v>
      </c>
      <c r="D523" s="7">
        <f>RANK(N523,(N523:P523,Q523:AJ523))</f>
        <v>1</v>
      </c>
      <c r="E523" s="7">
        <f>RANK(O523,(N523:P523,Q523:AJ523))</f>
        <v>2</v>
      </c>
      <c r="F523" s="7">
        <f>IF(P523&gt;0,RANK(P523,(N523:P523,Q523:AJ523)),0)</f>
        <v>3</v>
      </c>
      <c r="G523" s="1">
        <f t="shared" si="203"/>
        <v>70</v>
      </c>
      <c r="H523" s="2">
        <f t="shared" si="201"/>
        <v>2.6070763500931099E-2</v>
      </c>
      <c r="I523" s="2"/>
      <c r="J523" s="2">
        <f t="shared" si="204"/>
        <v>0.45921787709497208</v>
      </c>
      <c r="K523" s="2">
        <f t="shared" si="205"/>
        <v>0.43314711359404096</v>
      </c>
      <c r="L523" s="2">
        <f t="shared" si="206"/>
        <v>0.10577281191806331</v>
      </c>
      <c r="M523" s="2">
        <f t="shared" si="207"/>
        <v>1.8621973929236479E-3</v>
      </c>
      <c r="N523" s="1">
        <v>1233</v>
      </c>
      <c r="O523" s="1">
        <v>1163</v>
      </c>
      <c r="P523" s="1">
        <v>284</v>
      </c>
      <c r="R523" s="1">
        <v>5</v>
      </c>
      <c r="AL523" s="7">
        <f>IF(Q523&gt;0,RANK(Q523,(N523:P523,Q523:AJ523)),0)</f>
        <v>0</v>
      </c>
      <c r="AM523" s="7">
        <f>IF(R523&gt;0,RANK(R523,(N523:P523,Q523:AJ523)),0)</f>
        <v>4</v>
      </c>
      <c r="AN523" s="7">
        <f>IF(S523&gt;0,RANK(S523,(N523:P523,Q523:AJ523)),0)</f>
        <v>0</v>
      </c>
      <c r="AO523" s="7">
        <f>IF(T523&gt;0,RANK(T523,(N523:P523,Q523:AJ523)),0)</f>
        <v>0</v>
      </c>
      <c r="AP523" s="2">
        <f t="shared" si="208"/>
        <v>0</v>
      </c>
      <c r="AQ523" s="2">
        <f t="shared" si="209"/>
        <v>1.8621973929236499E-3</v>
      </c>
      <c r="AR523" s="2">
        <f t="shared" si="210"/>
        <v>0</v>
      </c>
      <c r="AS523" s="2">
        <f t="shared" si="211"/>
        <v>0</v>
      </c>
      <c r="AU523" t="s">
        <v>961</v>
      </c>
      <c r="AV523" t="s">
        <v>3161</v>
      </c>
      <c r="AW523">
        <v>8</v>
      </c>
      <c r="AY523" s="130">
        <v>13</v>
      </c>
      <c r="AZ523" s="131">
        <v>209</v>
      </c>
      <c r="BA523" s="132">
        <f t="shared" si="200"/>
        <v>13209</v>
      </c>
      <c r="BC523" s="7" t="s">
        <v>532</v>
      </c>
    </row>
    <row r="524" spans="1:55" hidden="1" outlineLevel="1" x14ac:dyDescent="0.2">
      <c r="A524" t="s">
        <v>1305</v>
      </c>
      <c r="B524" t="s">
        <v>3161</v>
      </c>
      <c r="C524" s="1">
        <f t="shared" si="202"/>
        <v>4612</v>
      </c>
      <c r="D524" s="7">
        <f>RANK(N524,(N524:P524,Q524:AJ524))</f>
        <v>2</v>
      </c>
      <c r="E524" s="7">
        <f>RANK(O524,(N524:P524,Q524:AJ524))</f>
        <v>1</v>
      </c>
      <c r="F524" s="7">
        <f>IF(P524&gt;0,RANK(P524,(N524:P524,Q524:AJ524)),0)</f>
        <v>3</v>
      </c>
      <c r="G524" s="1">
        <f t="shared" si="203"/>
        <v>7</v>
      </c>
      <c r="H524" s="2">
        <f t="shared" si="201"/>
        <v>1.5177797051170859E-3</v>
      </c>
      <c r="I524" s="2"/>
      <c r="J524" s="2">
        <f t="shared" si="204"/>
        <v>0.45771899392888116</v>
      </c>
      <c r="K524" s="2">
        <f t="shared" si="205"/>
        <v>0.45923677363399829</v>
      </c>
      <c r="L524" s="2">
        <f t="shared" si="206"/>
        <v>7.8924544666088461E-2</v>
      </c>
      <c r="M524" s="2">
        <f t="shared" si="207"/>
        <v>4.1196877710320962E-3</v>
      </c>
      <c r="N524" s="1">
        <v>2111</v>
      </c>
      <c r="O524" s="1">
        <v>2118</v>
      </c>
      <c r="P524" s="1">
        <v>364</v>
      </c>
      <c r="R524" s="1">
        <v>19</v>
      </c>
      <c r="AL524" s="7">
        <f>IF(Q524&gt;0,RANK(Q524,(N524:P524,Q524:AJ524)),0)</f>
        <v>0</v>
      </c>
      <c r="AM524" s="7">
        <f>IF(R524&gt;0,RANK(R524,(N524:P524,Q524:AJ524)),0)</f>
        <v>4</v>
      </c>
      <c r="AN524" s="7">
        <f>IF(S524&gt;0,RANK(S524,(N524:P524,Q524:AJ524)),0)</f>
        <v>0</v>
      </c>
      <c r="AO524" s="7">
        <f>IF(T524&gt;0,RANK(T524,(N524:P524,Q524:AJ524)),0)</f>
        <v>0</v>
      </c>
      <c r="AP524" s="2">
        <f t="shared" si="208"/>
        <v>0</v>
      </c>
      <c r="AQ524" s="2">
        <f t="shared" si="209"/>
        <v>4.1196877710320901E-3</v>
      </c>
      <c r="AR524" s="2">
        <f t="shared" si="210"/>
        <v>0</v>
      </c>
      <c r="AS524" s="2">
        <f t="shared" si="211"/>
        <v>0</v>
      </c>
      <c r="AU524" t="s">
        <v>1305</v>
      </c>
      <c r="AV524" t="s">
        <v>3161</v>
      </c>
      <c r="AW524">
        <v>11</v>
      </c>
      <c r="AY524" s="130">
        <v>13</v>
      </c>
      <c r="AZ524" s="131">
        <v>211</v>
      </c>
      <c r="BA524" s="132">
        <f t="shared" si="200"/>
        <v>13211</v>
      </c>
      <c r="BC524" s="7" t="s">
        <v>532</v>
      </c>
    </row>
    <row r="525" spans="1:55" hidden="1" outlineLevel="1" x14ac:dyDescent="0.2">
      <c r="A525" t="s">
        <v>596</v>
      </c>
      <c r="B525" t="s">
        <v>3161</v>
      </c>
      <c r="C525" s="1">
        <f t="shared" si="202"/>
        <v>7124</v>
      </c>
      <c r="D525" s="7">
        <f>RANK(N525,(N525:P525,Q525:AJ525))</f>
        <v>2</v>
      </c>
      <c r="E525" s="7">
        <f>RANK(O525,(N525:P525,Q525:AJ525))</f>
        <v>1</v>
      </c>
      <c r="F525" s="7">
        <f>IF(P525&gt;0,RANK(P525,(N525:P525,Q525:AJ525)),0)</f>
        <v>3</v>
      </c>
      <c r="G525" s="1">
        <f t="shared" si="203"/>
        <v>428</v>
      </c>
      <c r="H525" s="2">
        <f t="shared" si="201"/>
        <v>6.0078607523863001E-2</v>
      </c>
      <c r="I525" s="2"/>
      <c r="J525" s="2">
        <f t="shared" si="204"/>
        <v>0.40160022459292533</v>
      </c>
      <c r="K525" s="2">
        <f t="shared" si="205"/>
        <v>0.46167883211678834</v>
      </c>
      <c r="L525" s="2">
        <f t="shared" si="206"/>
        <v>0.13166760247052217</v>
      </c>
      <c r="M525" s="2">
        <f t="shared" si="207"/>
        <v>5.0533408197641627E-3</v>
      </c>
      <c r="N525" s="1">
        <v>2861</v>
      </c>
      <c r="O525" s="1">
        <v>3289</v>
      </c>
      <c r="P525" s="1">
        <v>938</v>
      </c>
      <c r="R525" s="1">
        <v>36</v>
      </c>
      <c r="AL525" s="7">
        <f>IF(Q525&gt;0,RANK(Q525,(N525:P525,Q525:AJ525)),0)</f>
        <v>0</v>
      </c>
      <c r="AM525" s="7">
        <f>IF(R525&gt;0,RANK(R525,(N525:P525,Q525:AJ525)),0)</f>
        <v>4</v>
      </c>
      <c r="AN525" s="7">
        <f>IF(S525&gt;0,RANK(S525,(N525:P525,Q525:AJ525)),0)</f>
        <v>0</v>
      </c>
      <c r="AO525" s="7">
        <f>IF(T525&gt;0,RANK(T525,(N525:P525,Q525:AJ525)),0)</f>
        <v>0</v>
      </c>
      <c r="AP525" s="2">
        <f t="shared" si="208"/>
        <v>0</v>
      </c>
      <c r="AQ525" s="2">
        <f t="shared" si="209"/>
        <v>5.0533408197641775E-3</v>
      </c>
      <c r="AR525" s="2">
        <f t="shared" si="210"/>
        <v>0</v>
      </c>
      <c r="AS525" s="2">
        <f t="shared" si="211"/>
        <v>0</v>
      </c>
      <c r="AU525" t="s">
        <v>596</v>
      </c>
      <c r="AV525" t="s">
        <v>3161</v>
      </c>
      <c r="AW525">
        <v>9</v>
      </c>
      <c r="AY525" s="130">
        <v>13</v>
      </c>
      <c r="AZ525" s="131">
        <v>213</v>
      </c>
      <c r="BA525" s="132">
        <f t="shared" si="200"/>
        <v>13213</v>
      </c>
      <c r="BC525" s="7" t="s">
        <v>532</v>
      </c>
    </row>
    <row r="526" spans="1:55" hidden="1" outlineLevel="1" x14ac:dyDescent="0.2">
      <c r="A526" t="s">
        <v>2940</v>
      </c>
      <c r="B526" t="s">
        <v>3161</v>
      </c>
      <c r="C526" s="1">
        <f t="shared" si="202"/>
        <v>46248</v>
      </c>
      <c r="D526" s="7">
        <f>RANK(N526,(N526:P526,Q526:AJ526))</f>
        <v>1</v>
      </c>
      <c r="E526" s="7">
        <f>RANK(O526,(N526:P526,Q526:AJ526))</f>
        <v>2</v>
      </c>
      <c r="F526" s="7">
        <f>IF(P526&gt;0,RANK(P526,(N526:P526,Q526:AJ526)),0)</f>
        <v>3</v>
      </c>
      <c r="G526" s="1">
        <f t="shared" si="203"/>
        <v>5507</v>
      </c>
      <c r="H526" s="2">
        <f t="shared" si="201"/>
        <v>0.11907541947759903</v>
      </c>
      <c r="I526" s="2"/>
      <c r="J526" s="2">
        <f t="shared" si="204"/>
        <v>0.53768811624286461</v>
      </c>
      <c r="K526" s="2">
        <f t="shared" si="205"/>
        <v>0.41861269676526552</v>
      </c>
      <c r="L526" s="2">
        <f t="shared" si="206"/>
        <v>4.0888254627227123E-2</v>
      </c>
      <c r="M526" s="2">
        <f t="shared" si="207"/>
        <v>2.8109323646427417E-3</v>
      </c>
      <c r="N526" s="1">
        <v>24867</v>
      </c>
      <c r="O526" s="1">
        <v>19360</v>
      </c>
      <c r="P526" s="1">
        <v>1891</v>
      </c>
      <c r="R526" s="1">
        <v>130</v>
      </c>
      <c r="AL526" s="7">
        <f>IF(Q526&gt;0,RANK(Q526,(N526:P526,Q526:AJ526)),0)</f>
        <v>0</v>
      </c>
      <c r="AM526" s="7">
        <f>IF(R526&gt;0,RANK(R526,(N526:P526,Q526:AJ526)),0)</f>
        <v>4</v>
      </c>
      <c r="AN526" s="7">
        <f>IF(S526&gt;0,RANK(S526,(N526:P526,Q526:AJ526)),0)</f>
        <v>0</v>
      </c>
      <c r="AO526" s="7">
        <f>IF(T526&gt;0,RANK(T526,(N526:P526,Q526:AJ526)),0)</f>
        <v>0</v>
      </c>
      <c r="AP526" s="2">
        <f t="shared" si="208"/>
        <v>0</v>
      </c>
      <c r="AQ526" s="2">
        <f t="shared" si="209"/>
        <v>2.8109323646427955E-3</v>
      </c>
      <c r="AR526" s="2">
        <f t="shared" si="210"/>
        <v>0</v>
      </c>
      <c r="AS526" s="2">
        <f t="shared" si="211"/>
        <v>0</v>
      </c>
      <c r="AU526" t="s">
        <v>2940</v>
      </c>
      <c r="AV526" t="s">
        <v>3161</v>
      </c>
      <c r="AW526">
        <v>3</v>
      </c>
      <c r="AY526" s="130">
        <v>13</v>
      </c>
      <c r="AZ526" s="131">
        <v>215</v>
      </c>
      <c r="BA526" s="132">
        <f t="shared" si="200"/>
        <v>13215</v>
      </c>
      <c r="BC526" s="7" t="s">
        <v>532</v>
      </c>
    </row>
    <row r="527" spans="1:55" hidden="1" outlineLevel="1" x14ac:dyDescent="0.2">
      <c r="A527" t="s">
        <v>3164</v>
      </c>
      <c r="B527" t="s">
        <v>3161</v>
      </c>
      <c r="C527" s="1">
        <f t="shared" si="202"/>
        <v>15443</v>
      </c>
      <c r="D527" s="7">
        <f>RANK(N527,(N527:P527,Q527:AJ527))</f>
        <v>2</v>
      </c>
      <c r="E527" s="7">
        <f>RANK(O527,(N527:P527,Q527:AJ527))</f>
        <v>1</v>
      </c>
      <c r="F527" s="7">
        <f>IF(P527&gt;0,RANK(P527,(N527:P527,Q527:AJ527)),0)</f>
        <v>3</v>
      </c>
      <c r="G527" s="1">
        <f t="shared" si="203"/>
        <v>515</v>
      </c>
      <c r="H527" s="2">
        <f t="shared" si="201"/>
        <v>3.33484426601049E-2</v>
      </c>
      <c r="I527" s="2"/>
      <c r="J527" s="2">
        <f t="shared" si="204"/>
        <v>0.43767402706727965</v>
      </c>
      <c r="K527" s="2">
        <f t="shared" si="205"/>
        <v>0.4710224697273846</v>
      </c>
      <c r="L527" s="2">
        <f t="shared" si="206"/>
        <v>8.1460856051285377E-2</v>
      </c>
      <c r="M527" s="2">
        <f t="shared" si="207"/>
        <v>9.8426471540503796E-3</v>
      </c>
      <c r="N527" s="1">
        <v>6759</v>
      </c>
      <c r="O527" s="1">
        <v>7274</v>
      </c>
      <c r="P527" s="1">
        <v>1258</v>
      </c>
      <c r="R527" s="1">
        <v>152</v>
      </c>
      <c r="AL527" s="7">
        <f>IF(Q527&gt;0,RANK(Q527,(N527:P527,Q527:AJ527)),0)</f>
        <v>0</v>
      </c>
      <c r="AM527" s="7">
        <f>IF(R527&gt;0,RANK(R527,(N527:P527,Q527:AJ527)),0)</f>
        <v>4</v>
      </c>
      <c r="AN527" s="7">
        <f>IF(S527&gt;0,RANK(S527,(N527:P527,Q527:AJ527)),0)</f>
        <v>0</v>
      </c>
      <c r="AO527" s="7">
        <f>IF(T527&gt;0,RANK(T527,(N527:P527,Q527:AJ527)),0)</f>
        <v>0</v>
      </c>
      <c r="AP527" s="2">
        <f t="shared" si="208"/>
        <v>0</v>
      </c>
      <c r="AQ527" s="2">
        <f t="shared" si="209"/>
        <v>9.8426471540503796E-3</v>
      </c>
      <c r="AR527" s="2">
        <f t="shared" si="210"/>
        <v>0</v>
      </c>
      <c r="AS527" s="2">
        <f t="shared" si="211"/>
        <v>0</v>
      </c>
      <c r="AU527" t="s">
        <v>3164</v>
      </c>
      <c r="AV527" t="s">
        <v>3161</v>
      </c>
      <c r="AW527">
        <v>11</v>
      </c>
      <c r="AY527" s="130">
        <v>13</v>
      </c>
      <c r="AZ527" s="131">
        <v>217</v>
      </c>
      <c r="BA527" s="132">
        <f t="shared" si="200"/>
        <v>13217</v>
      </c>
      <c r="BC527" s="7" t="s">
        <v>532</v>
      </c>
    </row>
    <row r="528" spans="1:55" hidden="1" outlineLevel="1" x14ac:dyDescent="0.2">
      <c r="A528" t="s">
        <v>3165</v>
      </c>
      <c r="B528" t="s">
        <v>3161</v>
      </c>
      <c r="C528" s="1">
        <f t="shared" si="202"/>
        <v>8813</v>
      </c>
      <c r="D528" s="7">
        <f>RANK(N528,(N528:P528,Q528:AJ528))</f>
        <v>2</v>
      </c>
      <c r="E528" s="7">
        <f>RANK(O528,(N528:P528,Q528:AJ528))</f>
        <v>1</v>
      </c>
      <c r="F528" s="7">
        <f>IF(P528&gt;0,RANK(P528,(N528:P528,Q528:AJ528)),0)</f>
        <v>3</v>
      </c>
      <c r="G528" s="1">
        <f t="shared" si="203"/>
        <v>2124</v>
      </c>
      <c r="H528" s="2">
        <f t="shared" si="201"/>
        <v>0.24100760240553729</v>
      </c>
      <c r="I528" s="2"/>
      <c r="J528" s="2">
        <f t="shared" si="204"/>
        <v>0.33949846817201862</v>
      </c>
      <c r="K528" s="2">
        <f t="shared" si="205"/>
        <v>0.58050607057755588</v>
      </c>
      <c r="L528" s="2">
        <f t="shared" si="206"/>
        <v>6.9783274707817991E-2</v>
      </c>
      <c r="M528" s="2">
        <f t="shared" si="207"/>
        <v>1.0212186542607568E-2</v>
      </c>
      <c r="N528" s="1">
        <v>2992</v>
      </c>
      <c r="O528" s="1">
        <v>5116</v>
      </c>
      <c r="P528" s="1">
        <v>615</v>
      </c>
      <c r="R528" s="1">
        <v>90</v>
      </c>
      <c r="AL528" s="7">
        <f>IF(Q528&gt;0,RANK(Q528,(N528:P528,Q528:AJ528)),0)</f>
        <v>0</v>
      </c>
      <c r="AM528" s="7">
        <f>IF(R528&gt;0,RANK(R528,(N528:P528,Q528:AJ528)),0)</f>
        <v>4</v>
      </c>
      <c r="AN528" s="7">
        <f>IF(S528&gt;0,RANK(S528,(N528:P528,Q528:AJ528)),0)</f>
        <v>0</v>
      </c>
      <c r="AO528" s="7">
        <f>IF(T528&gt;0,RANK(T528,(N528:P528,Q528:AJ528)),0)</f>
        <v>0</v>
      </c>
      <c r="AP528" s="2">
        <f t="shared" si="208"/>
        <v>0</v>
      </c>
      <c r="AQ528" s="2">
        <f t="shared" si="209"/>
        <v>1.0212186542607511E-2</v>
      </c>
      <c r="AR528" s="2">
        <f t="shared" si="210"/>
        <v>0</v>
      </c>
      <c r="AS528" s="2">
        <f t="shared" si="211"/>
        <v>0</v>
      </c>
      <c r="AU528" t="s">
        <v>3165</v>
      </c>
      <c r="AV528" t="s">
        <v>3161</v>
      </c>
      <c r="AW528">
        <v>11</v>
      </c>
      <c r="AY528" s="130">
        <v>13</v>
      </c>
      <c r="AZ528" s="131">
        <v>219</v>
      </c>
      <c r="BA528" s="132">
        <f t="shared" si="200"/>
        <v>13219</v>
      </c>
      <c r="BC528" s="7" t="s">
        <v>532</v>
      </c>
    </row>
    <row r="529" spans="1:55" hidden="1" outlineLevel="1" x14ac:dyDescent="0.2">
      <c r="A529" t="s">
        <v>3041</v>
      </c>
      <c r="B529" t="s">
        <v>3161</v>
      </c>
      <c r="C529" s="1">
        <f t="shared" si="202"/>
        <v>3802</v>
      </c>
      <c r="D529" s="7">
        <f>RANK(N529,(N529:P529,Q529:AJ529))</f>
        <v>2</v>
      </c>
      <c r="E529" s="7">
        <f>RANK(O529,(N529:P529,Q529:AJ529))</f>
        <v>1</v>
      </c>
      <c r="F529" s="7">
        <f>IF(P529&gt;0,RANK(P529,(N529:P529,Q529:AJ529)),0)</f>
        <v>3</v>
      </c>
      <c r="G529" s="1">
        <f t="shared" si="203"/>
        <v>256</v>
      </c>
      <c r="H529" s="2">
        <f t="shared" si="201"/>
        <v>6.7332982640715411E-2</v>
      </c>
      <c r="I529" s="2"/>
      <c r="J529" s="2">
        <f t="shared" si="204"/>
        <v>0.41294055760126247</v>
      </c>
      <c r="K529" s="2">
        <f t="shared" si="205"/>
        <v>0.48027354024197788</v>
      </c>
      <c r="L529" s="2">
        <f t="shared" si="206"/>
        <v>9.7054182009468706E-2</v>
      </c>
      <c r="M529" s="2">
        <f t="shared" si="207"/>
        <v>9.7317201472909426E-3</v>
      </c>
      <c r="N529" s="1">
        <v>1570</v>
      </c>
      <c r="O529" s="1">
        <v>1826</v>
      </c>
      <c r="P529" s="1">
        <v>369</v>
      </c>
      <c r="R529" s="1">
        <v>37</v>
      </c>
      <c r="AL529" s="7">
        <f>IF(Q529&gt;0,RANK(Q529,(N529:P529,Q529:AJ529)),0)</f>
        <v>0</v>
      </c>
      <c r="AM529" s="7">
        <f>IF(R529&gt;0,RANK(R529,(N529:P529,Q529:AJ529)),0)</f>
        <v>4</v>
      </c>
      <c r="AN529" s="7">
        <f>IF(S529&gt;0,RANK(S529,(N529:P529,Q529:AJ529)),0)</f>
        <v>0</v>
      </c>
      <c r="AO529" s="7">
        <f>IF(T529&gt;0,RANK(T529,(N529:P529,Q529:AJ529)),0)</f>
        <v>0</v>
      </c>
      <c r="AP529" s="2">
        <f t="shared" si="208"/>
        <v>0</v>
      </c>
      <c r="AQ529" s="2">
        <f t="shared" si="209"/>
        <v>9.7317201472908992E-3</v>
      </c>
      <c r="AR529" s="2">
        <f t="shared" si="210"/>
        <v>0</v>
      </c>
      <c r="AS529" s="2">
        <f t="shared" si="211"/>
        <v>0</v>
      </c>
      <c r="AU529" t="s">
        <v>3041</v>
      </c>
      <c r="AV529" t="s">
        <v>3161</v>
      </c>
      <c r="AW529">
        <v>10</v>
      </c>
      <c r="AY529" s="130">
        <v>13</v>
      </c>
      <c r="AZ529" s="131">
        <v>221</v>
      </c>
      <c r="BA529" s="132">
        <f t="shared" si="200"/>
        <v>13221</v>
      </c>
      <c r="BC529" s="7" t="s">
        <v>532</v>
      </c>
    </row>
    <row r="530" spans="1:55" hidden="1" outlineLevel="1" x14ac:dyDescent="0.2">
      <c r="A530" t="s">
        <v>3042</v>
      </c>
      <c r="B530" t="s">
        <v>3161</v>
      </c>
      <c r="C530" s="1">
        <f t="shared" si="202"/>
        <v>17633</v>
      </c>
      <c r="D530" s="7">
        <f>RANK(N530,(N530:P530,Q530:AJ530))</f>
        <v>2</v>
      </c>
      <c r="E530" s="7">
        <f>RANK(O530,(N530:P530,Q530:AJ530))</f>
        <v>1</v>
      </c>
      <c r="F530" s="7">
        <f>IF(P530&gt;0,RANK(P530,(N530:P530,Q530:AJ530)),0)</f>
        <v>3</v>
      </c>
      <c r="G530" s="1">
        <f t="shared" si="203"/>
        <v>4453</v>
      </c>
      <c r="H530" s="2">
        <f t="shared" si="201"/>
        <v>0.25253785515794247</v>
      </c>
      <c r="I530" s="2"/>
      <c r="J530" s="2">
        <f t="shared" si="204"/>
        <v>0.3232008166505983</v>
      </c>
      <c r="K530" s="2">
        <f t="shared" si="205"/>
        <v>0.57573867180854077</v>
      </c>
      <c r="L530" s="2">
        <f t="shared" si="206"/>
        <v>9.0909090909090912E-2</v>
      </c>
      <c r="M530" s="2">
        <f t="shared" si="207"/>
        <v>1.015142063177002E-2</v>
      </c>
      <c r="N530" s="1">
        <v>5699</v>
      </c>
      <c r="O530" s="1">
        <v>10152</v>
      </c>
      <c r="P530" s="1">
        <v>1603</v>
      </c>
      <c r="R530" s="1">
        <v>179</v>
      </c>
      <c r="AL530" s="7">
        <f>IF(Q530&gt;0,RANK(Q530,(N530:P530,Q530:AJ530)),0)</f>
        <v>0</v>
      </c>
      <c r="AM530" s="7">
        <f>IF(R530&gt;0,RANK(R530,(N530:P530,Q530:AJ530)),0)</f>
        <v>4</v>
      </c>
      <c r="AN530" s="7">
        <f>IF(S530&gt;0,RANK(S530,(N530:P530,Q530:AJ530)),0)</f>
        <v>0</v>
      </c>
      <c r="AO530" s="7">
        <f>IF(T530&gt;0,RANK(T530,(N530:P530,Q530:AJ530)),0)</f>
        <v>0</v>
      </c>
      <c r="AP530" s="2">
        <f t="shared" si="208"/>
        <v>0</v>
      </c>
      <c r="AQ530" s="2">
        <f t="shared" si="209"/>
        <v>1.0151420631769976E-2</v>
      </c>
      <c r="AR530" s="2">
        <f t="shared" si="210"/>
        <v>0</v>
      </c>
      <c r="AS530" s="2">
        <f t="shared" si="211"/>
        <v>0</v>
      </c>
      <c r="AU530" t="s">
        <v>3042</v>
      </c>
      <c r="AV530" t="s">
        <v>3161</v>
      </c>
      <c r="AW530">
        <v>7</v>
      </c>
      <c r="AY530" s="130">
        <v>13</v>
      </c>
      <c r="AZ530" s="131">
        <v>223</v>
      </c>
      <c r="BA530" s="132">
        <f t="shared" si="200"/>
        <v>13223</v>
      </c>
      <c r="BC530" s="7" t="s">
        <v>532</v>
      </c>
    </row>
    <row r="531" spans="1:55" hidden="1" outlineLevel="1" x14ac:dyDescent="0.2">
      <c r="A531" t="s">
        <v>3043</v>
      </c>
      <c r="B531" t="s">
        <v>3161</v>
      </c>
      <c r="C531" s="1">
        <f t="shared" si="202"/>
        <v>6752</v>
      </c>
      <c r="D531" s="7">
        <f>RANK(N531,(N531:P531,Q531:AJ531))</f>
        <v>1</v>
      </c>
      <c r="E531" s="7">
        <f>RANK(O531,(N531:P531,Q531:AJ531))</f>
        <v>2</v>
      </c>
      <c r="F531" s="7">
        <f>IF(P531&gt;0,RANK(P531,(N531:P531,Q531:AJ531)),0)</f>
        <v>3</v>
      </c>
      <c r="G531" s="1">
        <f t="shared" si="203"/>
        <v>906</v>
      </c>
      <c r="H531" s="2">
        <f t="shared" si="201"/>
        <v>0.13418246445497631</v>
      </c>
      <c r="I531" s="2"/>
      <c r="J531" s="2">
        <f t="shared" si="204"/>
        <v>0.53050947867298581</v>
      </c>
      <c r="K531" s="2">
        <f t="shared" si="205"/>
        <v>0.39632701421800948</v>
      </c>
      <c r="L531" s="2">
        <f t="shared" si="206"/>
        <v>6.9757109004739332E-2</v>
      </c>
      <c r="M531" s="2">
        <f t="shared" si="207"/>
        <v>3.406398104265379E-3</v>
      </c>
      <c r="N531" s="1">
        <v>3582</v>
      </c>
      <c r="O531" s="1">
        <v>2676</v>
      </c>
      <c r="P531" s="1">
        <v>471</v>
      </c>
      <c r="R531" s="1">
        <v>23</v>
      </c>
      <c r="AL531" s="7">
        <f>IF(Q531&gt;0,RANK(Q531,(N531:P531,Q531:AJ531)),0)</f>
        <v>0</v>
      </c>
      <c r="AM531" s="7">
        <f>IF(R531&gt;0,RANK(R531,(N531:P531,Q531:AJ531)),0)</f>
        <v>4</v>
      </c>
      <c r="AN531" s="7">
        <f>IF(S531&gt;0,RANK(S531,(N531:P531,Q531:AJ531)),0)</f>
        <v>0</v>
      </c>
      <c r="AO531" s="7">
        <f>IF(T531&gt;0,RANK(T531,(N531:P531,Q531:AJ531)),0)</f>
        <v>0</v>
      </c>
      <c r="AP531" s="2">
        <f t="shared" si="208"/>
        <v>0</v>
      </c>
      <c r="AQ531" s="2">
        <f t="shared" si="209"/>
        <v>3.4063981042654029E-3</v>
      </c>
      <c r="AR531" s="2">
        <f t="shared" si="210"/>
        <v>0</v>
      </c>
      <c r="AS531" s="2">
        <f t="shared" si="211"/>
        <v>0</v>
      </c>
      <c r="AU531" t="s">
        <v>3043</v>
      </c>
      <c r="AV531" t="s">
        <v>3161</v>
      </c>
      <c r="AW531">
        <v>8</v>
      </c>
      <c r="AY531" s="130">
        <v>13</v>
      </c>
      <c r="AZ531" s="131">
        <v>225</v>
      </c>
      <c r="BA531" s="132">
        <f t="shared" si="200"/>
        <v>13225</v>
      </c>
      <c r="BC531" s="7" t="s">
        <v>532</v>
      </c>
    </row>
    <row r="532" spans="1:55" hidden="1" outlineLevel="1" x14ac:dyDescent="0.2">
      <c r="A532" t="s">
        <v>1571</v>
      </c>
      <c r="B532" t="s">
        <v>3161</v>
      </c>
      <c r="C532" s="1">
        <f t="shared" si="202"/>
        <v>6566</v>
      </c>
      <c r="D532" s="7">
        <f>RANK(N532,(N532:P532,Q532:AJ532))</f>
        <v>2</v>
      </c>
      <c r="E532" s="7">
        <f>RANK(O532,(N532:P532,Q532:AJ532))</f>
        <v>1</v>
      </c>
      <c r="F532" s="7">
        <f>IF(P532&gt;0,RANK(P532,(N532:P532,Q532:AJ532)),0)</f>
        <v>3</v>
      </c>
      <c r="G532" s="1">
        <f t="shared" si="203"/>
        <v>348</v>
      </c>
      <c r="H532" s="2">
        <f t="shared" si="201"/>
        <v>5.3000304599451722E-2</v>
      </c>
      <c r="I532" s="2"/>
      <c r="J532" s="2">
        <f t="shared" si="204"/>
        <v>0.41014316174230886</v>
      </c>
      <c r="K532" s="2">
        <f t="shared" si="205"/>
        <v>0.46314346634176057</v>
      </c>
      <c r="L532" s="2">
        <f t="shared" si="206"/>
        <v>0.11925068534876637</v>
      </c>
      <c r="M532" s="2">
        <f t="shared" si="207"/>
        <v>7.4626865671642562E-3</v>
      </c>
      <c r="N532" s="1">
        <v>2693</v>
      </c>
      <c r="O532" s="1">
        <v>3041</v>
      </c>
      <c r="P532" s="1">
        <v>783</v>
      </c>
      <c r="R532" s="1">
        <v>49</v>
      </c>
      <c r="AL532" s="7">
        <f>IF(Q532&gt;0,RANK(Q532,(N532:P532,Q532:AJ532)),0)</f>
        <v>0</v>
      </c>
      <c r="AM532" s="7">
        <f>IF(R532&gt;0,RANK(R532,(N532:P532,Q532:AJ532)),0)</f>
        <v>4</v>
      </c>
      <c r="AN532" s="7">
        <f>IF(S532&gt;0,RANK(S532,(N532:P532,Q532:AJ532)),0)</f>
        <v>0</v>
      </c>
      <c r="AO532" s="7">
        <f>IF(T532&gt;0,RANK(T532,(N532:P532,Q532:AJ532)),0)</f>
        <v>0</v>
      </c>
      <c r="AP532" s="2">
        <f t="shared" si="208"/>
        <v>0</v>
      </c>
      <c r="AQ532" s="2">
        <f t="shared" si="209"/>
        <v>7.462686567164179E-3</v>
      </c>
      <c r="AR532" s="2">
        <f t="shared" si="210"/>
        <v>0</v>
      </c>
      <c r="AS532" s="2">
        <f t="shared" si="211"/>
        <v>0</v>
      </c>
      <c r="AU532" t="s">
        <v>1571</v>
      </c>
      <c r="AV532" t="s">
        <v>3161</v>
      </c>
      <c r="AW532">
        <v>9</v>
      </c>
      <c r="AY532" s="130">
        <v>13</v>
      </c>
      <c r="AZ532" s="131">
        <v>227</v>
      </c>
      <c r="BA532" s="132">
        <f t="shared" si="200"/>
        <v>13227</v>
      </c>
      <c r="BC532" s="7" t="s">
        <v>532</v>
      </c>
    </row>
    <row r="533" spans="1:55" hidden="1" outlineLevel="1" x14ac:dyDescent="0.2">
      <c r="A533" t="s">
        <v>2442</v>
      </c>
      <c r="B533" t="s">
        <v>3161</v>
      </c>
      <c r="C533" s="1">
        <f t="shared" si="202"/>
        <v>4088</v>
      </c>
      <c r="D533" s="7">
        <f>RANK(N533,(N533:P533,Q533:AJ533))</f>
        <v>2</v>
      </c>
      <c r="E533" s="7">
        <f>RANK(O533,(N533:P533,Q533:AJ533))</f>
        <v>1</v>
      </c>
      <c r="F533" s="7">
        <f>IF(P533&gt;0,RANK(P533,(N533:P533,Q533:AJ533)),0)</f>
        <v>3</v>
      </c>
      <c r="G533" s="1">
        <f t="shared" si="203"/>
        <v>899</v>
      </c>
      <c r="H533" s="2">
        <f t="shared" si="201"/>
        <v>0.2199119373776908</v>
      </c>
      <c r="I533" s="2"/>
      <c r="J533" s="2">
        <f t="shared" si="204"/>
        <v>0.34735812133072408</v>
      </c>
      <c r="K533" s="2">
        <f t="shared" si="205"/>
        <v>0.56727005870841485</v>
      </c>
      <c r="L533" s="2">
        <f t="shared" si="206"/>
        <v>8.145792563600783E-2</v>
      </c>
      <c r="M533" s="2">
        <f t="shared" si="207"/>
        <v>3.9138943248532426E-3</v>
      </c>
      <c r="N533" s="1">
        <v>1420</v>
      </c>
      <c r="O533" s="1">
        <v>2319</v>
      </c>
      <c r="P533" s="1">
        <v>333</v>
      </c>
      <c r="R533" s="1">
        <v>16</v>
      </c>
      <c r="AL533" s="7">
        <f>IF(Q533&gt;0,RANK(Q533,(N533:P533,Q533:AJ533)),0)</f>
        <v>0</v>
      </c>
      <c r="AM533" s="7">
        <f>IF(R533&gt;0,RANK(R533,(N533:P533,Q533:AJ533)),0)</f>
        <v>4</v>
      </c>
      <c r="AN533" s="7">
        <f>IF(S533&gt;0,RANK(S533,(N533:P533,Q533:AJ533)),0)</f>
        <v>0</v>
      </c>
      <c r="AO533" s="7">
        <f>IF(T533&gt;0,RANK(T533,(N533:P533,Q533:AJ533)),0)</f>
        <v>0</v>
      </c>
      <c r="AP533" s="2">
        <f t="shared" si="208"/>
        <v>0</v>
      </c>
      <c r="AQ533" s="2">
        <f t="shared" si="209"/>
        <v>3.9138943248532287E-3</v>
      </c>
      <c r="AR533" s="2">
        <f t="shared" si="210"/>
        <v>0</v>
      </c>
      <c r="AS533" s="2">
        <f t="shared" si="211"/>
        <v>0</v>
      </c>
      <c r="AU533" t="s">
        <v>2442</v>
      </c>
      <c r="AV533" t="s">
        <v>3161</v>
      </c>
      <c r="AW533">
        <v>1</v>
      </c>
      <c r="AY533" s="130">
        <v>13</v>
      </c>
      <c r="AZ533" s="131">
        <v>229</v>
      </c>
      <c r="BA533" s="132">
        <f t="shared" si="200"/>
        <v>13229</v>
      </c>
      <c r="BC533" s="7" t="s">
        <v>532</v>
      </c>
    </row>
    <row r="534" spans="1:55" hidden="1" outlineLevel="1" x14ac:dyDescent="0.2">
      <c r="A534" t="s">
        <v>1572</v>
      </c>
      <c r="B534" t="s">
        <v>3161</v>
      </c>
      <c r="C534" s="1">
        <f t="shared" si="202"/>
        <v>3911</v>
      </c>
      <c r="D534" s="7">
        <f>RANK(N534,(N534:P534,Q534:AJ534))</f>
        <v>2</v>
      </c>
      <c r="E534" s="7">
        <f>RANK(O534,(N534:P534,Q534:AJ534))</f>
        <v>1</v>
      </c>
      <c r="F534" s="7">
        <f>IF(P534&gt;0,RANK(P534,(N534:P534,Q534:AJ534)),0)</f>
        <v>3</v>
      </c>
      <c r="G534" s="1">
        <f t="shared" si="203"/>
        <v>580</v>
      </c>
      <c r="H534" s="2">
        <f t="shared" si="201"/>
        <v>0.1482996676041933</v>
      </c>
      <c r="I534" s="2"/>
      <c r="J534" s="2">
        <f t="shared" si="204"/>
        <v>0.37688570698031193</v>
      </c>
      <c r="K534" s="2">
        <f t="shared" si="205"/>
        <v>0.5251853745845052</v>
      </c>
      <c r="L534" s="2">
        <f t="shared" si="206"/>
        <v>9.1281002301201744E-2</v>
      </c>
      <c r="M534" s="2">
        <f t="shared" si="207"/>
        <v>6.6479161339810661E-3</v>
      </c>
      <c r="N534" s="1">
        <v>1474</v>
      </c>
      <c r="O534" s="1">
        <v>2054</v>
      </c>
      <c r="P534" s="1">
        <v>357</v>
      </c>
      <c r="R534" s="1">
        <v>26</v>
      </c>
      <c r="AL534" s="7">
        <f>IF(Q534&gt;0,RANK(Q534,(N534:P534,Q534:AJ534)),0)</f>
        <v>0</v>
      </c>
      <c r="AM534" s="7">
        <f>IF(R534&gt;0,RANK(R534,(N534:P534,Q534:AJ534)),0)</f>
        <v>4</v>
      </c>
      <c r="AN534" s="7">
        <f>IF(S534&gt;0,RANK(S534,(N534:P534,Q534:AJ534)),0)</f>
        <v>0</v>
      </c>
      <c r="AO534" s="7">
        <f>IF(T534&gt;0,RANK(T534,(N534:P534,Q534:AJ534)),0)</f>
        <v>0</v>
      </c>
      <c r="AP534" s="2">
        <f t="shared" si="208"/>
        <v>0</v>
      </c>
      <c r="AQ534" s="2">
        <f t="shared" si="209"/>
        <v>6.6479161339810791E-3</v>
      </c>
      <c r="AR534" s="2">
        <f t="shared" si="210"/>
        <v>0</v>
      </c>
      <c r="AS534" s="2">
        <f t="shared" si="211"/>
        <v>0</v>
      </c>
      <c r="AU534" t="s">
        <v>1572</v>
      </c>
      <c r="AV534" t="s">
        <v>3161</v>
      </c>
      <c r="AW534">
        <v>3</v>
      </c>
      <c r="AY534" s="130">
        <v>13</v>
      </c>
      <c r="AZ534" s="131">
        <v>231</v>
      </c>
      <c r="BA534" s="132">
        <f t="shared" si="200"/>
        <v>13231</v>
      </c>
      <c r="BC534" s="7" t="s">
        <v>532</v>
      </c>
    </row>
    <row r="535" spans="1:55" hidden="1" outlineLevel="1" x14ac:dyDescent="0.2">
      <c r="A535" t="s">
        <v>956</v>
      </c>
      <c r="B535" t="s">
        <v>3161</v>
      </c>
      <c r="C535" s="1">
        <f t="shared" si="202"/>
        <v>9550</v>
      </c>
      <c r="D535" s="7">
        <f>RANK(N535,(N535:P535,Q535:AJ535))</f>
        <v>1</v>
      </c>
      <c r="E535" s="7">
        <f>RANK(O535,(N535:P535,Q535:AJ535))</f>
        <v>2</v>
      </c>
      <c r="F535" s="7">
        <f>IF(P535&gt;0,RANK(P535,(N535:P535,Q535:AJ535)),0)</f>
        <v>3</v>
      </c>
      <c r="G535" s="1">
        <f t="shared" si="203"/>
        <v>168</v>
      </c>
      <c r="H535" s="2">
        <f t="shared" si="201"/>
        <v>1.7591623036649216E-2</v>
      </c>
      <c r="I535" s="2"/>
      <c r="J535" s="2">
        <f t="shared" si="204"/>
        <v>0.4500523560209424</v>
      </c>
      <c r="K535" s="2">
        <f t="shared" si="205"/>
        <v>0.43246073298429322</v>
      </c>
      <c r="L535" s="2">
        <f t="shared" si="206"/>
        <v>0.11267015706806283</v>
      </c>
      <c r="M535" s="2">
        <f t="shared" si="207"/>
        <v>4.8167539267015558E-3</v>
      </c>
      <c r="N535" s="1">
        <v>4298</v>
      </c>
      <c r="O535" s="1">
        <v>4130</v>
      </c>
      <c r="P535" s="1">
        <v>1076</v>
      </c>
      <c r="R535" s="1">
        <v>46</v>
      </c>
      <c r="AL535" s="7">
        <f>IF(Q535&gt;0,RANK(Q535,(N535:P535,Q535:AJ535)),0)</f>
        <v>0</v>
      </c>
      <c r="AM535" s="7">
        <f>IF(R535&gt;0,RANK(R535,(N535:P535,Q535:AJ535)),0)</f>
        <v>4</v>
      </c>
      <c r="AN535" s="7">
        <f>IF(S535&gt;0,RANK(S535,(N535:P535,Q535:AJ535)),0)</f>
        <v>0</v>
      </c>
      <c r="AO535" s="7">
        <f>IF(T535&gt;0,RANK(T535,(N535:P535,Q535:AJ535)),0)</f>
        <v>0</v>
      </c>
      <c r="AP535" s="2">
        <f t="shared" si="208"/>
        <v>0</v>
      </c>
      <c r="AQ535" s="2">
        <f t="shared" si="209"/>
        <v>4.8167539267015705E-3</v>
      </c>
      <c r="AR535" s="2">
        <f t="shared" si="210"/>
        <v>0</v>
      </c>
      <c r="AS535" s="2">
        <f t="shared" si="211"/>
        <v>0</v>
      </c>
      <c r="AU535" t="s">
        <v>956</v>
      </c>
      <c r="AV535" t="s">
        <v>3161</v>
      </c>
      <c r="AW535">
        <v>7</v>
      </c>
      <c r="AY535" s="130">
        <v>13</v>
      </c>
      <c r="AZ535" s="131">
        <v>233</v>
      </c>
      <c r="BA535" s="132">
        <f t="shared" si="200"/>
        <v>13233</v>
      </c>
      <c r="BC535" s="7" t="s">
        <v>532</v>
      </c>
    </row>
    <row r="536" spans="1:55" hidden="1" outlineLevel="1" x14ac:dyDescent="0.2">
      <c r="A536" t="s">
        <v>2528</v>
      </c>
      <c r="B536" t="s">
        <v>3161</v>
      </c>
      <c r="C536" s="1">
        <f t="shared" si="202"/>
        <v>3030</v>
      </c>
      <c r="D536" s="7">
        <f>RANK(N536,(N536:P536,Q536:AJ536))</f>
        <v>1</v>
      </c>
      <c r="E536" s="7">
        <f>RANK(O536,(N536:P536,Q536:AJ536))</f>
        <v>2</v>
      </c>
      <c r="F536" s="7">
        <f>IF(P536&gt;0,RANK(P536,(N536:P536,Q536:AJ536)),0)</f>
        <v>3</v>
      </c>
      <c r="G536" s="1">
        <f t="shared" si="203"/>
        <v>358</v>
      </c>
      <c r="H536" s="2">
        <f t="shared" si="201"/>
        <v>0.11815181518151815</v>
      </c>
      <c r="I536" s="2"/>
      <c r="J536" s="2">
        <f t="shared" si="204"/>
        <v>0.51287128712871288</v>
      </c>
      <c r="K536" s="2">
        <f t="shared" si="205"/>
        <v>0.3947194719471947</v>
      </c>
      <c r="L536" s="2">
        <f t="shared" si="206"/>
        <v>8.8448844884488453E-2</v>
      </c>
      <c r="M536" s="2">
        <f t="shared" si="207"/>
        <v>3.9603960396039639E-3</v>
      </c>
      <c r="N536" s="1">
        <v>1554</v>
      </c>
      <c r="O536" s="1">
        <v>1196</v>
      </c>
      <c r="P536" s="1">
        <v>268</v>
      </c>
      <c r="R536" s="1">
        <v>12</v>
      </c>
      <c r="AL536" s="7">
        <f>IF(Q536&gt;0,RANK(Q536,(N536:P536,Q536:AJ536)),0)</f>
        <v>0</v>
      </c>
      <c r="AM536" s="7">
        <f>IF(R536&gt;0,RANK(R536,(N536:P536,Q536:AJ536)),0)</f>
        <v>4</v>
      </c>
      <c r="AN536" s="7">
        <f>IF(S536&gt;0,RANK(S536,(N536:P536,Q536:AJ536)),0)</f>
        <v>0</v>
      </c>
      <c r="AO536" s="7">
        <f>IF(T536&gt;0,RANK(T536,(N536:P536,Q536:AJ536)),0)</f>
        <v>0</v>
      </c>
      <c r="AP536" s="2">
        <f t="shared" si="208"/>
        <v>0</v>
      </c>
      <c r="AQ536" s="2">
        <f t="shared" si="209"/>
        <v>3.9603960396039604E-3</v>
      </c>
      <c r="AR536" s="2">
        <f t="shared" si="210"/>
        <v>0</v>
      </c>
      <c r="AS536" s="2">
        <f t="shared" si="211"/>
        <v>0</v>
      </c>
      <c r="AU536" t="s">
        <v>2528</v>
      </c>
      <c r="AV536" t="s">
        <v>3161</v>
      </c>
      <c r="AW536">
        <v>8</v>
      </c>
      <c r="AY536" s="130">
        <v>13</v>
      </c>
      <c r="AZ536" s="131">
        <v>235</v>
      </c>
      <c r="BA536" s="132">
        <f t="shared" si="200"/>
        <v>13235</v>
      </c>
      <c r="BC536" s="7" t="s">
        <v>532</v>
      </c>
    </row>
    <row r="537" spans="1:55" hidden="1" outlineLevel="1" x14ac:dyDescent="0.2">
      <c r="A537" t="s">
        <v>957</v>
      </c>
      <c r="B537" t="s">
        <v>3161</v>
      </c>
      <c r="C537" s="1">
        <f t="shared" si="202"/>
        <v>5146</v>
      </c>
      <c r="D537" s="7">
        <f>RANK(N537,(N537:P537,Q537:AJ537))</f>
        <v>1</v>
      </c>
      <c r="E537" s="7">
        <f>RANK(O537,(N537:P537,Q537:AJ537))</f>
        <v>2</v>
      </c>
      <c r="F537" s="7">
        <f>IF(P537&gt;0,RANK(P537,(N537:P537,Q537:AJ537)),0)</f>
        <v>3</v>
      </c>
      <c r="G537" s="1">
        <f t="shared" si="203"/>
        <v>34</v>
      </c>
      <c r="H537" s="2">
        <f t="shared" si="201"/>
        <v>6.6070734551107657E-3</v>
      </c>
      <c r="I537" s="2"/>
      <c r="J537" s="2">
        <f t="shared" si="204"/>
        <v>0.45472211426350562</v>
      </c>
      <c r="K537" s="2">
        <f t="shared" si="205"/>
        <v>0.44811504080839487</v>
      </c>
      <c r="L537" s="2">
        <f t="shared" si="206"/>
        <v>9.2110376991838327E-2</v>
      </c>
      <c r="M537" s="2">
        <f t="shared" si="207"/>
        <v>5.0524679362611846E-3</v>
      </c>
      <c r="N537" s="1">
        <v>2340</v>
      </c>
      <c r="O537" s="1">
        <v>2306</v>
      </c>
      <c r="P537" s="1">
        <v>474</v>
      </c>
      <c r="R537" s="1">
        <v>26</v>
      </c>
      <c r="AL537" s="7">
        <f>IF(Q537&gt;0,RANK(Q537,(N537:P537,Q537:AJ537)),0)</f>
        <v>0</v>
      </c>
      <c r="AM537" s="7">
        <f>IF(R537&gt;0,RANK(R537,(N537:P537,Q537:AJ537)),0)</f>
        <v>4</v>
      </c>
      <c r="AN537" s="7">
        <f>IF(S537&gt;0,RANK(S537,(N537:P537,Q537:AJ537)),0)</f>
        <v>0</v>
      </c>
      <c r="AO537" s="7">
        <f>IF(T537&gt;0,RANK(T537,(N537:P537,Q537:AJ537)),0)</f>
        <v>0</v>
      </c>
      <c r="AP537" s="2">
        <f t="shared" si="208"/>
        <v>0</v>
      </c>
      <c r="AQ537" s="2">
        <f t="shared" si="209"/>
        <v>5.0524679362611733E-3</v>
      </c>
      <c r="AR537" s="2">
        <f t="shared" si="210"/>
        <v>0</v>
      </c>
      <c r="AS537" s="2">
        <f t="shared" si="211"/>
        <v>0</v>
      </c>
      <c r="AU537" t="s">
        <v>957</v>
      </c>
      <c r="AV537" t="s">
        <v>3161</v>
      </c>
      <c r="AW537">
        <v>10</v>
      </c>
      <c r="AY537" s="130">
        <v>13</v>
      </c>
      <c r="AZ537" s="131">
        <v>237</v>
      </c>
      <c r="BA537" s="132">
        <f t="shared" si="200"/>
        <v>13237</v>
      </c>
      <c r="BC537" s="7" t="s">
        <v>532</v>
      </c>
    </row>
    <row r="538" spans="1:55" hidden="1" outlineLevel="1" x14ac:dyDescent="0.2">
      <c r="A538" t="s">
        <v>615</v>
      </c>
      <c r="B538" t="s">
        <v>3161</v>
      </c>
      <c r="C538" s="1">
        <f t="shared" si="202"/>
        <v>797</v>
      </c>
      <c r="D538" s="7">
        <f>RANK(N538,(N538:P538,Q538:AJ538))</f>
        <v>1</v>
      </c>
      <c r="E538" s="7">
        <f>RANK(O538,(N538:P538,Q538:AJ538))</f>
        <v>2</v>
      </c>
      <c r="F538" s="7">
        <f>IF(P538&gt;0,RANK(P538,(N538:P538,Q538:AJ538)),0)</f>
        <v>3</v>
      </c>
      <c r="G538" s="1">
        <f t="shared" si="203"/>
        <v>290</v>
      </c>
      <c r="H538" s="2">
        <f t="shared" si="201"/>
        <v>0.36386449184441655</v>
      </c>
      <c r="I538" s="2"/>
      <c r="J538" s="2">
        <f t="shared" si="204"/>
        <v>0.64491844416562105</v>
      </c>
      <c r="K538" s="2">
        <f t="shared" si="205"/>
        <v>0.2810539523212045</v>
      </c>
      <c r="L538" s="2">
        <f t="shared" si="206"/>
        <v>7.4027603513174403E-2</v>
      </c>
      <c r="M538" s="2">
        <f t="shared" si="207"/>
        <v>4.163336342344337E-17</v>
      </c>
      <c r="N538" s="1">
        <v>514</v>
      </c>
      <c r="O538" s="1">
        <v>224</v>
      </c>
      <c r="P538" s="1">
        <v>59</v>
      </c>
      <c r="AL538" s="7">
        <f>IF(Q538&gt;0,RANK(Q538,(N538:P538,Q538:AJ538)),0)</f>
        <v>0</v>
      </c>
      <c r="AM538" s="7">
        <f>IF(R538&gt;0,RANK(R538,(N538:P538,Q538:AJ538)),0)</f>
        <v>0</v>
      </c>
      <c r="AN538" s="7">
        <f>IF(S538&gt;0,RANK(S538,(N538:P538,Q538:AJ538)),0)</f>
        <v>0</v>
      </c>
      <c r="AO538" s="7">
        <f>IF(T538&gt;0,RANK(T538,(N538:P538,Q538:AJ538)),0)</f>
        <v>0</v>
      </c>
      <c r="AP538" s="2">
        <f t="shared" si="208"/>
        <v>0</v>
      </c>
      <c r="AQ538" s="2">
        <f t="shared" si="209"/>
        <v>0</v>
      </c>
      <c r="AR538" s="2">
        <f t="shared" si="210"/>
        <v>0</v>
      </c>
      <c r="AS538" s="2">
        <f t="shared" si="211"/>
        <v>0</v>
      </c>
      <c r="AU538" t="s">
        <v>615</v>
      </c>
      <c r="AV538" t="s">
        <v>3161</v>
      </c>
      <c r="AW538">
        <v>2</v>
      </c>
      <c r="AY538" s="130">
        <v>13</v>
      </c>
      <c r="AZ538" s="131">
        <v>239</v>
      </c>
      <c r="BA538" s="132">
        <f t="shared" si="200"/>
        <v>13239</v>
      </c>
      <c r="BC538" s="7" t="s">
        <v>532</v>
      </c>
    </row>
    <row r="539" spans="1:55" hidden="1" outlineLevel="1" x14ac:dyDescent="0.2">
      <c r="A539" t="s">
        <v>616</v>
      </c>
      <c r="B539" t="s">
        <v>3161</v>
      </c>
      <c r="C539" s="1">
        <f t="shared" si="202"/>
        <v>4767</v>
      </c>
      <c r="D539" s="7">
        <f>RANK(N539,(N539:P539,Q539:AJ539))</f>
        <v>2</v>
      </c>
      <c r="E539" s="7">
        <f>RANK(O539,(N539:P539,Q539:AJ539))</f>
        <v>1</v>
      </c>
      <c r="F539" s="7">
        <f>IF(P539&gt;0,RANK(P539,(N539:P539,Q539:AJ539)),0)</f>
        <v>3</v>
      </c>
      <c r="G539" s="1">
        <f t="shared" si="203"/>
        <v>270</v>
      </c>
      <c r="H539" s="2">
        <f t="shared" si="201"/>
        <v>5.6639395846444306E-2</v>
      </c>
      <c r="I539" s="2"/>
      <c r="J539" s="2">
        <f t="shared" si="204"/>
        <v>0.40759387455422696</v>
      </c>
      <c r="K539" s="2">
        <f t="shared" si="205"/>
        <v>0.46423327040067131</v>
      </c>
      <c r="L539" s="2">
        <f t="shared" si="206"/>
        <v>0.12271869100062932</v>
      </c>
      <c r="M539" s="2">
        <f t="shared" si="207"/>
        <v>5.4541640444724648E-3</v>
      </c>
      <c r="N539" s="1">
        <v>1943</v>
      </c>
      <c r="O539" s="1">
        <v>2213</v>
      </c>
      <c r="P539" s="1">
        <v>585</v>
      </c>
      <c r="R539" s="1">
        <v>26</v>
      </c>
      <c r="AL539" s="7">
        <f>IF(Q539&gt;0,RANK(Q539,(N539:P539,Q539:AJ539)),0)</f>
        <v>0</v>
      </c>
      <c r="AM539" s="7">
        <f>IF(R539&gt;0,RANK(R539,(N539:P539,Q539:AJ539)),0)</f>
        <v>4</v>
      </c>
      <c r="AN539" s="7">
        <f>IF(S539&gt;0,RANK(S539,(N539:P539,Q539:AJ539)),0)</f>
        <v>0</v>
      </c>
      <c r="AO539" s="7">
        <f>IF(T539&gt;0,RANK(T539,(N539:P539,Q539:AJ539)),0)</f>
        <v>0</v>
      </c>
      <c r="AP539" s="2">
        <f t="shared" si="208"/>
        <v>0</v>
      </c>
      <c r="AQ539" s="2">
        <f t="shared" si="209"/>
        <v>5.4541640444724145E-3</v>
      </c>
      <c r="AR539" s="2">
        <f t="shared" si="210"/>
        <v>0</v>
      </c>
      <c r="AS539" s="2">
        <f t="shared" si="211"/>
        <v>0</v>
      </c>
      <c r="AU539" t="s">
        <v>616</v>
      </c>
      <c r="AV539" t="s">
        <v>3161</v>
      </c>
      <c r="AW539">
        <v>9</v>
      </c>
      <c r="AY539" s="130">
        <v>13</v>
      </c>
      <c r="AZ539" s="131">
        <v>241</v>
      </c>
      <c r="BA539" s="132">
        <f t="shared" si="200"/>
        <v>13241</v>
      </c>
      <c r="BC539" s="7" t="s">
        <v>532</v>
      </c>
    </row>
    <row r="540" spans="1:55" hidden="1" outlineLevel="1" x14ac:dyDescent="0.2">
      <c r="A540" t="s">
        <v>1573</v>
      </c>
      <c r="B540" t="s">
        <v>3161</v>
      </c>
      <c r="C540" s="1">
        <f t="shared" si="202"/>
        <v>2383</v>
      </c>
      <c r="D540" s="7">
        <f>RANK(N540,(N540:P540,Q540:AJ540))</f>
        <v>1</v>
      </c>
      <c r="E540" s="7">
        <f>RANK(O540,(N540:P540,Q540:AJ540))</f>
        <v>2</v>
      </c>
      <c r="F540" s="7">
        <f>IF(P540&gt;0,RANK(P540,(N540:P540,Q540:AJ540)),0)</f>
        <v>3</v>
      </c>
      <c r="G540" s="1">
        <f t="shared" si="203"/>
        <v>622</v>
      </c>
      <c r="H540" s="2">
        <f t="shared" si="201"/>
        <v>0.2610155266470835</v>
      </c>
      <c r="I540" s="2"/>
      <c r="J540" s="2">
        <f t="shared" si="204"/>
        <v>0.60344104070499371</v>
      </c>
      <c r="K540" s="2">
        <f t="shared" si="205"/>
        <v>0.34242551405791022</v>
      </c>
      <c r="L540" s="2">
        <f t="shared" si="206"/>
        <v>5.2874527906000841E-2</v>
      </c>
      <c r="M540" s="2">
        <f t="shared" si="207"/>
        <v>1.2589173310952259E-3</v>
      </c>
      <c r="N540" s="1">
        <v>1438</v>
      </c>
      <c r="O540" s="1">
        <v>816</v>
      </c>
      <c r="P540" s="1">
        <v>126</v>
      </c>
      <c r="R540" s="1">
        <v>3</v>
      </c>
      <c r="AL540" s="7">
        <f>IF(Q540&gt;0,RANK(Q540,(N540:P540,Q540:AJ540)),0)</f>
        <v>0</v>
      </c>
      <c r="AM540" s="7">
        <f>IF(R540&gt;0,RANK(R540,(N540:P540,Q540:AJ540)),0)</f>
        <v>4</v>
      </c>
      <c r="AN540" s="7">
        <f>IF(S540&gt;0,RANK(S540,(N540:P540,Q540:AJ540)),0)</f>
        <v>0</v>
      </c>
      <c r="AO540" s="7">
        <f>IF(T540&gt;0,RANK(T540,(N540:P540,Q540:AJ540)),0)</f>
        <v>0</v>
      </c>
      <c r="AP540" s="2">
        <f t="shared" si="208"/>
        <v>0</v>
      </c>
      <c r="AQ540" s="2">
        <f t="shared" si="209"/>
        <v>1.258917331095258E-3</v>
      </c>
      <c r="AR540" s="2">
        <f t="shared" si="210"/>
        <v>0</v>
      </c>
      <c r="AS540" s="2">
        <f t="shared" si="211"/>
        <v>0</v>
      </c>
      <c r="AU540" t="s">
        <v>1573</v>
      </c>
      <c r="AV540" t="s">
        <v>3161</v>
      </c>
      <c r="AW540">
        <v>2</v>
      </c>
      <c r="AY540" s="130">
        <v>13</v>
      </c>
      <c r="AZ540" s="131">
        <v>243</v>
      </c>
      <c r="BA540" s="132">
        <f t="shared" si="200"/>
        <v>13243</v>
      </c>
      <c r="BC540" s="7" t="s">
        <v>532</v>
      </c>
    </row>
    <row r="541" spans="1:55" hidden="1" outlineLevel="1" x14ac:dyDescent="0.2">
      <c r="A541" t="s">
        <v>355</v>
      </c>
      <c r="B541" t="s">
        <v>3161</v>
      </c>
      <c r="C541" s="1">
        <f t="shared" si="202"/>
        <v>56869</v>
      </c>
      <c r="D541" s="7">
        <f>RANK(N541,(N541:P541,Q541:AJ541))</f>
        <v>1</v>
      </c>
      <c r="E541" s="7">
        <f>RANK(O541,(N541:P541,Q541:AJ541))</f>
        <v>2</v>
      </c>
      <c r="F541" s="7">
        <f>IF(P541&gt;0,RANK(P541,(N541:P541,Q541:AJ541)),0)</f>
        <v>3</v>
      </c>
      <c r="G541" s="1">
        <f t="shared" si="203"/>
        <v>7068</v>
      </c>
      <c r="H541" s="2">
        <f t="shared" si="201"/>
        <v>0.12428563892454589</v>
      </c>
      <c r="I541" s="2"/>
      <c r="J541" s="2">
        <f t="shared" si="204"/>
        <v>0.54050537199528736</v>
      </c>
      <c r="K541" s="2">
        <f t="shared" si="205"/>
        <v>0.4162197330707415</v>
      </c>
      <c r="L541" s="2">
        <f t="shared" si="206"/>
        <v>4.0619669767360075E-2</v>
      </c>
      <c r="M541" s="2">
        <f t="shared" si="207"/>
        <v>2.6552251666110555E-3</v>
      </c>
      <c r="N541" s="1">
        <v>30738</v>
      </c>
      <c r="O541" s="1">
        <v>23670</v>
      </c>
      <c r="P541" s="1">
        <v>2310</v>
      </c>
      <c r="R541" s="1">
        <v>151</v>
      </c>
      <c r="AL541" s="7">
        <f>IF(Q541&gt;0,RANK(Q541,(N541:P541,Q541:AJ541)),0)</f>
        <v>0</v>
      </c>
      <c r="AM541" s="7">
        <f>IF(R541&gt;0,RANK(R541,(N541:P541,Q541:AJ541)),0)</f>
        <v>4</v>
      </c>
      <c r="AN541" s="7">
        <f>IF(S541&gt;0,RANK(S541,(N541:P541,Q541:AJ541)),0)</f>
        <v>0</v>
      </c>
      <c r="AO541" s="7">
        <f>IF(T541&gt;0,RANK(T541,(N541:P541,Q541:AJ541)),0)</f>
        <v>0</v>
      </c>
      <c r="AP541" s="2">
        <f t="shared" si="208"/>
        <v>0</v>
      </c>
      <c r="AQ541" s="2">
        <f t="shared" si="209"/>
        <v>2.655225166610983E-3</v>
      </c>
      <c r="AR541" s="2">
        <f t="shared" si="210"/>
        <v>0</v>
      </c>
      <c r="AS541" s="2">
        <f t="shared" si="211"/>
        <v>0</v>
      </c>
      <c r="AU541" t="s">
        <v>355</v>
      </c>
      <c r="AV541" t="s">
        <v>3161</v>
      </c>
      <c r="AW541">
        <v>10</v>
      </c>
      <c r="AY541" s="130">
        <v>13</v>
      </c>
      <c r="AZ541" s="131">
        <v>245</v>
      </c>
      <c r="BA541" s="132">
        <f t="shared" si="200"/>
        <v>13245</v>
      </c>
      <c r="BC541" s="7" t="s">
        <v>532</v>
      </c>
    </row>
    <row r="542" spans="1:55" hidden="1" outlineLevel="1" x14ac:dyDescent="0.2">
      <c r="A542" t="s">
        <v>591</v>
      </c>
      <c r="B542" t="s">
        <v>3161</v>
      </c>
      <c r="C542" s="1">
        <f t="shared" si="202"/>
        <v>22696</v>
      </c>
      <c r="D542" s="7">
        <f>RANK(N542,(N542:P542,Q542:AJ542))</f>
        <v>2</v>
      </c>
      <c r="E542" s="7">
        <f>RANK(O542,(N542:P542,Q542:AJ542))</f>
        <v>1</v>
      </c>
      <c r="F542" s="7">
        <f>IF(P542&gt;0,RANK(P542,(N542:P542,Q542:AJ542)),0)</f>
        <v>3</v>
      </c>
      <c r="G542" s="1">
        <f t="shared" si="203"/>
        <v>5350</v>
      </c>
      <c r="H542" s="2">
        <f t="shared" si="201"/>
        <v>0.23572435671483963</v>
      </c>
      <c r="I542" s="2"/>
      <c r="J542" s="2">
        <f t="shared" si="204"/>
        <v>0.33732816355304901</v>
      </c>
      <c r="K542" s="2">
        <f t="shared" si="205"/>
        <v>0.57305252026788867</v>
      </c>
      <c r="L542" s="2">
        <f t="shared" si="206"/>
        <v>7.7106097990835384E-2</v>
      </c>
      <c r="M542" s="2">
        <f t="shared" si="207"/>
        <v>1.2513218188226996E-2</v>
      </c>
      <c r="N542" s="1">
        <v>7656</v>
      </c>
      <c r="O542" s="1">
        <v>13006</v>
      </c>
      <c r="P542" s="1">
        <v>1750</v>
      </c>
      <c r="R542" s="1">
        <v>284</v>
      </c>
      <c r="AL542" s="7">
        <f>IF(Q542&gt;0,RANK(Q542,(N542:P542,Q542:AJ542)),0)</f>
        <v>0</v>
      </c>
      <c r="AM542" s="7">
        <f>IF(R542&gt;0,RANK(R542,(N542:P542,Q542:AJ542)),0)</f>
        <v>4</v>
      </c>
      <c r="AN542" s="7">
        <f>IF(S542&gt;0,RANK(S542,(N542:P542,Q542:AJ542)),0)</f>
        <v>0</v>
      </c>
      <c r="AO542" s="7">
        <f>IF(T542&gt;0,RANK(T542,(N542:P542,Q542:AJ542)),0)</f>
        <v>0</v>
      </c>
      <c r="AP542" s="2">
        <f t="shared" si="208"/>
        <v>0</v>
      </c>
      <c r="AQ542" s="2">
        <f t="shared" si="209"/>
        <v>1.2513218188227E-2</v>
      </c>
      <c r="AR542" s="2">
        <f t="shared" si="210"/>
        <v>0</v>
      </c>
      <c r="AS542" s="2">
        <f t="shared" si="211"/>
        <v>0</v>
      </c>
      <c r="AU542" t="s">
        <v>591</v>
      </c>
      <c r="AV542" t="s">
        <v>3161</v>
      </c>
      <c r="AW542">
        <v>11</v>
      </c>
      <c r="AY542" s="130">
        <v>13</v>
      </c>
      <c r="AZ542" s="131">
        <v>247</v>
      </c>
      <c r="BA542" s="132">
        <f t="shared" si="200"/>
        <v>13247</v>
      </c>
      <c r="BC542" s="7" t="s">
        <v>532</v>
      </c>
    </row>
    <row r="543" spans="1:55" hidden="1" outlineLevel="1" x14ac:dyDescent="0.2">
      <c r="A543" t="s">
        <v>1820</v>
      </c>
      <c r="B543" t="s">
        <v>3161</v>
      </c>
      <c r="C543" s="1">
        <f t="shared" si="202"/>
        <v>1170</v>
      </c>
      <c r="D543" s="7">
        <f>RANK(N543,(N543:P543,Q543:AJ543))</f>
        <v>1</v>
      </c>
      <c r="E543" s="7">
        <f>RANK(O543,(N543:P543,Q543:AJ543))</f>
        <v>2</v>
      </c>
      <c r="F543" s="7">
        <f>IF(P543&gt;0,RANK(P543,(N543:P543,Q543:AJ543)),0)</f>
        <v>3</v>
      </c>
      <c r="G543" s="1">
        <f t="shared" si="203"/>
        <v>106</v>
      </c>
      <c r="H543" s="2">
        <f t="shared" si="201"/>
        <v>9.0598290598290596E-2</v>
      </c>
      <c r="I543" s="2"/>
      <c r="J543" s="2">
        <f t="shared" si="204"/>
        <v>0.49230769230769234</v>
      </c>
      <c r="K543" s="2">
        <f t="shared" si="205"/>
        <v>0.40170940170940173</v>
      </c>
      <c r="L543" s="2">
        <f t="shared" si="206"/>
        <v>0.10512820512820513</v>
      </c>
      <c r="M543" s="2">
        <f t="shared" si="207"/>
        <v>8.5470085470081003E-4</v>
      </c>
      <c r="N543" s="1">
        <v>576</v>
      </c>
      <c r="O543" s="1">
        <v>470</v>
      </c>
      <c r="P543" s="1">
        <v>123</v>
      </c>
      <c r="R543" s="1">
        <v>1</v>
      </c>
      <c r="AL543" s="7">
        <f>IF(Q543&gt;0,RANK(Q543,(N543:P543,Q543:AJ543)),0)</f>
        <v>0</v>
      </c>
      <c r="AM543" s="7">
        <f>IF(R543&gt;0,RANK(R543,(N543:P543,Q543:AJ543)),0)</f>
        <v>4</v>
      </c>
      <c r="AN543" s="7">
        <f>IF(S543&gt;0,RANK(S543,(N543:P543,Q543:AJ543)),0)</f>
        <v>0</v>
      </c>
      <c r="AO543" s="7">
        <f>IF(T543&gt;0,RANK(T543,(N543:P543,Q543:AJ543)),0)</f>
        <v>0</v>
      </c>
      <c r="AP543" s="2">
        <f t="shared" si="208"/>
        <v>0</v>
      </c>
      <c r="AQ543" s="2">
        <f t="shared" si="209"/>
        <v>8.547008547008547E-4</v>
      </c>
      <c r="AR543" s="2">
        <f t="shared" si="210"/>
        <v>0</v>
      </c>
      <c r="AS543" s="2">
        <f t="shared" si="211"/>
        <v>0</v>
      </c>
      <c r="AU543" t="s">
        <v>1820</v>
      </c>
      <c r="AV543" t="s">
        <v>3161</v>
      </c>
      <c r="AW543">
        <v>2</v>
      </c>
      <c r="AY543" s="130">
        <v>13</v>
      </c>
      <c r="AZ543" s="131">
        <v>249</v>
      </c>
      <c r="BA543" s="132">
        <f t="shared" si="200"/>
        <v>13249</v>
      </c>
      <c r="BC543" s="7" t="s">
        <v>532</v>
      </c>
    </row>
    <row r="544" spans="1:55" hidden="1" outlineLevel="1" x14ac:dyDescent="0.2">
      <c r="A544" t="s">
        <v>1821</v>
      </c>
      <c r="B544" t="s">
        <v>3161</v>
      </c>
      <c r="C544" s="1">
        <f t="shared" si="202"/>
        <v>4219</v>
      </c>
      <c r="D544" s="7">
        <f>RANK(N544,(N544:P544,Q544:AJ544))</f>
        <v>1</v>
      </c>
      <c r="E544" s="7">
        <f>RANK(O544,(N544:P544,Q544:AJ544))</f>
        <v>2</v>
      </c>
      <c r="F544" s="7">
        <f>IF(P544&gt;0,RANK(P544,(N544:P544,Q544:AJ544)),0)</f>
        <v>3</v>
      </c>
      <c r="G544" s="1">
        <f t="shared" si="203"/>
        <v>225</v>
      </c>
      <c r="H544" s="2">
        <f t="shared" si="201"/>
        <v>5.3330173026783598E-2</v>
      </c>
      <c r="I544" s="2"/>
      <c r="J544" s="2">
        <f t="shared" si="204"/>
        <v>0.49466698269732162</v>
      </c>
      <c r="K544" s="2">
        <f t="shared" si="205"/>
        <v>0.44133680967053807</v>
      </c>
      <c r="L544" s="2">
        <f t="shared" si="206"/>
        <v>6.2337046693529276E-2</v>
      </c>
      <c r="M544" s="2">
        <f t="shared" si="207"/>
        <v>1.6591609386110914E-3</v>
      </c>
      <c r="N544" s="1">
        <v>2087</v>
      </c>
      <c r="O544" s="1">
        <v>1862</v>
      </c>
      <c r="P544" s="1">
        <v>263</v>
      </c>
      <c r="R544" s="1">
        <v>7</v>
      </c>
      <c r="AL544" s="7">
        <f>IF(Q544&gt;0,RANK(Q544,(N544:P544,Q544:AJ544)),0)</f>
        <v>0</v>
      </c>
      <c r="AM544" s="7">
        <f>IF(R544&gt;0,RANK(R544,(N544:P544,Q544:AJ544)),0)</f>
        <v>4</v>
      </c>
      <c r="AN544" s="7">
        <f>IF(S544&gt;0,RANK(S544,(N544:P544,Q544:AJ544)),0)</f>
        <v>0</v>
      </c>
      <c r="AO544" s="7">
        <f>IF(T544&gt;0,RANK(T544,(N544:P544,Q544:AJ544)),0)</f>
        <v>0</v>
      </c>
      <c r="AP544" s="2">
        <f t="shared" si="208"/>
        <v>0</v>
      </c>
      <c r="AQ544" s="2">
        <f t="shared" si="209"/>
        <v>1.6591609386110452E-3</v>
      </c>
      <c r="AR544" s="2">
        <f t="shared" si="210"/>
        <v>0</v>
      </c>
      <c r="AS544" s="2">
        <f t="shared" si="211"/>
        <v>0</v>
      </c>
      <c r="AU544" t="s">
        <v>1821</v>
      </c>
      <c r="AV544" t="s">
        <v>3161</v>
      </c>
      <c r="AW544">
        <v>1</v>
      </c>
      <c r="AY544" s="130">
        <v>13</v>
      </c>
      <c r="AZ544" s="131">
        <v>251</v>
      </c>
      <c r="BA544" s="132">
        <f t="shared" si="200"/>
        <v>13251</v>
      </c>
      <c r="BC544" s="7" t="s">
        <v>532</v>
      </c>
    </row>
    <row r="545" spans="1:55" hidden="1" outlineLevel="1" x14ac:dyDescent="0.2">
      <c r="A545" t="s">
        <v>2072</v>
      </c>
      <c r="B545" t="s">
        <v>3161</v>
      </c>
      <c r="C545" s="1">
        <f t="shared" si="202"/>
        <v>2524</v>
      </c>
      <c r="D545" s="7">
        <f>RANK(N545,(N545:P545,Q545:AJ545))</f>
        <v>1</v>
      </c>
      <c r="E545" s="7">
        <f>RANK(O545,(N545:P545,Q545:AJ545))</f>
        <v>2</v>
      </c>
      <c r="F545" s="7">
        <f>IF(P545&gt;0,RANK(P545,(N545:P545,Q545:AJ545)),0)</f>
        <v>3</v>
      </c>
      <c r="G545" s="1">
        <f t="shared" si="203"/>
        <v>262</v>
      </c>
      <c r="H545" s="2">
        <f t="shared" si="201"/>
        <v>0.10380348652931855</v>
      </c>
      <c r="I545" s="2"/>
      <c r="J545" s="2">
        <f t="shared" si="204"/>
        <v>0.50118858954041201</v>
      </c>
      <c r="K545" s="2">
        <f t="shared" si="205"/>
        <v>0.39738510301109348</v>
      </c>
      <c r="L545" s="2">
        <f t="shared" si="206"/>
        <v>9.9049128367670367E-2</v>
      </c>
      <c r="M545" s="2">
        <f t="shared" si="207"/>
        <v>2.3771790808241461E-3</v>
      </c>
      <c r="N545" s="1">
        <v>1265</v>
      </c>
      <c r="O545" s="1">
        <v>1003</v>
      </c>
      <c r="P545" s="1">
        <v>250</v>
      </c>
      <c r="R545" s="1">
        <v>6</v>
      </c>
      <c r="AL545" s="7">
        <f>IF(Q545&gt;0,RANK(Q545,(N545:P545,Q545:AJ545)),0)</f>
        <v>0</v>
      </c>
      <c r="AM545" s="7">
        <f>IF(R545&gt;0,RANK(R545,(N545:P545,Q545:AJ545)),0)</f>
        <v>4</v>
      </c>
      <c r="AN545" s="7">
        <f>IF(S545&gt;0,RANK(S545,(N545:P545,Q545:AJ545)),0)</f>
        <v>0</v>
      </c>
      <c r="AO545" s="7">
        <f>IF(T545&gt;0,RANK(T545,(N545:P545,Q545:AJ545)),0)</f>
        <v>0</v>
      </c>
      <c r="AP545" s="2">
        <f t="shared" si="208"/>
        <v>0</v>
      </c>
      <c r="AQ545" s="2">
        <f t="shared" si="209"/>
        <v>2.3771790808240888E-3</v>
      </c>
      <c r="AR545" s="2">
        <f t="shared" si="210"/>
        <v>0</v>
      </c>
      <c r="AS545" s="2">
        <f t="shared" si="211"/>
        <v>0</v>
      </c>
      <c r="AU545" t="s">
        <v>2072</v>
      </c>
      <c r="AV545" t="s">
        <v>3161</v>
      </c>
      <c r="AW545">
        <v>2</v>
      </c>
      <c r="AY545" s="130">
        <v>13</v>
      </c>
      <c r="AZ545" s="131">
        <v>253</v>
      </c>
      <c r="BA545" s="132">
        <f t="shared" si="200"/>
        <v>13253</v>
      </c>
      <c r="BC545" s="7" t="s">
        <v>532</v>
      </c>
    </row>
    <row r="546" spans="1:55" hidden="1" outlineLevel="1" x14ac:dyDescent="0.2">
      <c r="A546" t="s">
        <v>1822</v>
      </c>
      <c r="B546" t="s">
        <v>3161</v>
      </c>
      <c r="C546" s="1">
        <f t="shared" si="202"/>
        <v>14536</v>
      </c>
      <c r="D546" s="7">
        <f>RANK(N546,(N546:P546,Q546:AJ546))</f>
        <v>2</v>
      </c>
      <c r="E546" s="7">
        <f>RANK(O546,(N546:P546,Q546:AJ546))</f>
        <v>1</v>
      </c>
      <c r="F546" s="7">
        <f>IF(P546&gt;0,RANK(P546,(N546:P546,Q546:AJ546)),0)</f>
        <v>3</v>
      </c>
      <c r="G546" s="1">
        <f t="shared" si="203"/>
        <v>1359</v>
      </c>
      <c r="H546" s="2">
        <f t="shared" si="201"/>
        <v>9.3492019812878371E-2</v>
      </c>
      <c r="I546" s="2"/>
      <c r="J546" s="2">
        <f t="shared" si="204"/>
        <v>0.41393780957622456</v>
      </c>
      <c r="K546" s="2">
        <f t="shared" si="205"/>
        <v>0.50742982938910297</v>
      </c>
      <c r="L546" s="2">
        <f t="shared" si="206"/>
        <v>7.285360484314804E-2</v>
      </c>
      <c r="M546" s="2">
        <f t="shared" si="207"/>
        <v>5.7787561915244867E-3</v>
      </c>
      <c r="N546" s="1">
        <v>6017</v>
      </c>
      <c r="O546" s="1">
        <v>7376</v>
      </c>
      <c r="P546" s="1">
        <v>1059</v>
      </c>
      <c r="R546" s="1">
        <v>84</v>
      </c>
      <c r="AL546" s="7">
        <f>IF(Q546&gt;0,RANK(Q546,(N546:P546,Q546:AJ546)),0)</f>
        <v>0</v>
      </c>
      <c r="AM546" s="7">
        <f>IF(R546&gt;0,RANK(R546,(N546:P546,Q546:AJ546)),0)</f>
        <v>4</v>
      </c>
      <c r="AN546" s="7">
        <f>IF(S546&gt;0,RANK(S546,(N546:P546,Q546:AJ546)),0)</f>
        <v>0</v>
      </c>
      <c r="AO546" s="7">
        <f>IF(T546&gt;0,RANK(T546,(N546:P546,Q546:AJ546)),0)</f>
        <v>0</v>
      </c>
      <c r="AP546" s="2">
        <f t="shared" si="208"/>
        <v>0</v>
      </c>
      <c r="AQ546" s="2">
        <f t="shared" si="209"/>
        <v>5.7787561915244911E-3</v>
      </c>
      <c r="AR546" s="2">
        <f t="shared" si="210"/>
        <v>0</v>
      </c>
      <c r="AS546" s="2">
        <f t="shared" si="211"/>
        <v>0</v>
      </c>
      <c r="AU546" t="s">
        <v>1822</v>
      </c>
      <c r="AV546" t="s">
        <v>3161</v>
      </c>
      <c r="AW546">
        <v>3</v>
      </c>
      <c r="AY546" s="130">
        <v>13</v>
      </c>
      <c r="AZ546" s="131">
        <v>255</v>
      </c>
      <c r="BA546" s="132">
        <f t="shared" si="200"/>
        <v>13255</v>
      </c>
      <c r="BC546" s="7" t="s">
        <v>532</v>
      </c>
    </row>
    <row r="547" spans="1:55" hidden="1" outlineLevel="1" x14ac:dyDescent="0.2">
      <c r="A547" t="s">
        <v>1823</v>
      </c>
      <c r="B547" t="s">
        <v>3161</v>
      </c>
      <c r="C547" s="1">
        <f t="shared" si="202"/>
        <v>7977</v>
      </c>
      <c r="D547" s="7">
        <f>RANK(N547,(N547:P547,Q547:AJ547))</f>
        <v>2</v>
      </c>
      <c r="E547" s="7">
        <f>RANK(O547,(N547:P547,Q547:AJ547))</f>
        <v>1</v>
      </c>
      <c r="F547" s="7">
        <f>IF(P547&gt;0,RANK(P547,(N547:P547,Q547:AJ547)),0)</f>
        <v>3</v>
      </c>
      <c r="G547" s="1">
        <f t="shared" si="203"/>
        <v>818</v>
      </c>
      <c r="H547" s="2">
        <f t="shared" si="201"/>
        <v>0.10254481634699762</v>
      </c>
      <c r="I547" s="2"/>
      <c r="J547" s="2">
        <f t="shared" si="204"/>
        <v>0.38510718315156073</v>
      </c>
      <c r="K547" s="2">
        <f t="shared" si="205"/>
        <v>0.48765199949855836</v>
      </c>
      <c r="L547" s="2">
        <f t="shared" si="206"/>
        <v>0.12272784254732355</v>
      </c>
      <c r="M547" s="2">
        <f t="shared" si="207"/>
        <v>4.5129748025574123E-3</v>
      </c>
      <c r="N547" s="1">
        <v>3072</v>
      </c>
      <c r="O547" s="1">
        <v>3890</v>
      </c>
      <c r="P547" s="1">
        <v>979</v>
      </c>
      <c r="R547" s="1">
        <v>36</v>
      </c>
      <c r="AL547" s="7">
        <f>IF(Q547&gt;0,RANK(Q547,(N547:P547,Q547:AJ547)),0)</f>
        <v>0</v>
      </c>
      <c r="AM547" s="7">
        <f>IF(R547&gt;0,RANK(R547,(N547:P547,Q547:AJ547)),0)</f>
        <v>4</v>
      </c>
      <c r="AN547" s="7">
        <f>IF(S547&gt;0,RANK(S547,(N547:P547,Q547:AJ547)),0)</f>
        <v>0</v>
      </c>
      <c r="AO547" s="7">
        <f>IF(T547&gt;0,RANK(T547,(N547:P547,Q547:AJ547)),0)</f>
        <v>0</v>
      </c>
      <c r="AP547" s="2">
        <f t="shared" si="208"/>
        <v>0</v>
      </c>
      <c r="AQ547" s="2">
        <f t="shared" si="209"/>
        <v>4.5129748025573525E-3</v>
      </c>
      <c r="AR547" s="2">
        <f t="shared" si="210"/>
        <v>0</v>
      </c>
      <c r="AS547" s="2">
        <f t="shared" si="211"/>
        <v>0</v>
      </c>
      <c r="AU547" t="s">
        <v>1823</v>
      </c>
      <c r="AV547" t="s">
        <v>3161</v>
      </c>
      <c r="AW547">
        <v>9</v>
      </c>
      <c r="AY547" s="130">
        <v>13</v>
      </c>
      <c r="AZ547" s="131">
        <v>257</v>
      </c>
      <c r="BA547" s="132">
        <f t="shared" si="200"/>
        <v>13257</v>
      </c>
      <c r="BC547" s="7" t="s">
        <v>532</v>
      </c>
    </row>
    <row r="548" spans="1:55" hidden="1" outlineLevel="1" x14ac:dyDescent="0.2">
      <c r="A548" t="s">
        <v>1465</v>
      </c>
      <c r="B548" t="s">
        <v>3161</v>
      </c>
      <c r="C548" s="1">
        <f t="shared" si="202"/>
        <v>2218</v>
      </c>
      <c r="D548" s="7">
        <f>RANK(N548,(N548:P548,Q548:AJ548))</f>
        <v>1</v>
      </c>
      <c r="E548" s="7">
        <f>RANK(O548,(N548:P548,Q548:AJ548))</f>
        <v>2</v>
      </c>
      <c r="F548" s="7">
        <f>IF(P548&gt;0,RANK(P548,(N548:P548,Q548:AJ548)),0)</f>
        <v>3</v>
      </c>
      <c r="G548" s="1">
        <f t="shared" si="203"/>
        <v>1012</v>
      </c>
      <c r="H548" s="2">
        <f t="shared" si="201"/>
        <v>0.45626690712353474</v>
      </c>
      <c r="I548" s="2"/>
      <c r="J548" s="2">
        <f t="shared" si="204"/>
        <v>0.69296663660955815</v>
      </c>
      <c r="K548" s="2">
        <f t="shared" si="205"/>
        <v>0.23669972948602344</v>
      </c>
      <c r="L548" s="2">
        <f t="shared" si="206"/>
        <v>6.8530207394048692E-2</v>
      </c>
      <c r="M548" s="2">
        <f t="shared" si="207"/>
        <v>1.8034265103697156E-3</v>
      </c>
      <c r="N548" s="1">
        <v>1537</v>
      </c>
      <c r="O548" s="1">
        <v>525</v>
      </c>
      <c r="P548" s="1">
        <v>152</v>
      </c>
      <c r="R548" s="1">
        <v>4</v>
      </c>
      <c r="AL548" s="7">
        <f>IF(Q548&gt;0,RANK(Q548,(N548:P548,Q548:AJ548)),0)</f>
        <v>0</v>
      </c>
      <c r="AM548" s="7">
        <f>IF(R548&gt;0,RANK(R548,(N548:P548,Q548:AJ548)),0)</f>
        <v>4</v>
      </c>
      <c r="AN548" s="7">
        <f>IF(S548&gt;0,RANK(S548,(N548:P548,Q548:AJ548)),0)</f>
        <v>0</v>
      </c>
      <c r="AO548" s="7">
        <f>IF(T548&gt;0,RANK(T548,(N548:P548,Q548:AJ548)),0)</f>
        <v>0</v>
      </c>
      <c r="AP548" s="2">
        <f t="shared" si="208"/>
        <v>0</v>
      </c>
      <c r="AQ548" s="2">
        <f t="shared" si="209"/>
        <v>1.8034265103697023E-3</v>
      </c>
      <c r="AR548" s="2">
        <f t="shared" si="210"/>
        <v>0</v>
      </c>
      <c r="AS548" s="2">
        <f t="shared" si="211"/>
        <v>0</v>
      </c>
      <c r="AU548" t="s">
        <v>1465</v>
      </c>
      <c r="AV548" t="s">
        <v>3161</v>
      </c>
      <c r="AW548">
        <v>2</v>
      </c>
      <c r="AY548" s="130">
        <v>13</v>
      </c>
      <c r="AZ548" s="131">
        <v>259</v>
      </c>
      <c r="BA548" s="132">
        <f t="shared" si="200"/>
        <v>13259</v>
      </c>
      <c r="BC548" s="7" t="s">
        <v>532</v>
      </c>
    </row>
    <row r="549" spans="1:55" hidden="1" outlineLevel="1" x14ac:dyDescent="0.2">
      <c r="A549" t="s">
        <v>619</v>
      </c>
      <c r="B549" t="s">
        <v>3161</v>
      </c>
      <c r="C549" s="1">
        <f t="shared" ref="C549:C580" si="212">SUM(N549:AJ549)</f>
        <v>8064</v>
      </c>
      <c r="D549" s="7">
        <f>RANK(N549,(N549:P549,Q549:AJ549))</f>
        <v>1</v>
      </c>
      <c r="E549" s="7">
        <f>RANK(O549,(N549:P549,Q549:AJ549))</f>
        <v>2</v>
      </c>
      <c r="F549" s="7">
        <f>IF(P549&gt;0,RANK(P549,(N549:P549,Q549:AJ549)),0)</f>
        <v>3</v>
      </c>
      <c r="G549" s="1">
        <f t="shared" ref="G549:G580" si="213">MAX(N549:P549)-LARGE(N549:P549,2)</f>
        <v>881</v>
      </c>
      <c r="H549" s="2">
        <f t="shared" si="201"/>
        <v>0.10925099206349206</v>
      </c>
      <c r="I549" s="2"/>
      <c r="J549" s="2">
        <f t="shared" ref="J549:J580" si="214">IF($C549=0,"-",N549/$C549)</f>
        <v>0.5256696428571429</v>
      </c>
      <c r="K549" s="2">
        <f t="shared" ref="K549:K580" si="215">IF($C549=0,"-",O549/$C549)</f>
        <v>0.41641865079365081</v>
      </c>
      <c r="L549" s="2">
        <f t="shared" ref="L549:L580" si="216">IF($C549=0,"-",P549/$C549)</f>
        <v>5.5927579365079368E-2</v>
      </c>
      <c r="M549" s="2">
        <f t="shared" ref="M549:M580" si="217">IF(C549=0,"-",(1-J549-K549-L549))</f>
        <v>1.9841269841269146E-3</v>
      </c>
      <c r="N549" s="1">
        <v>4239</v>
      </c>
      <c r="O549" s="1">
        <v>3358</v>
      </c>
      <c r="P549" s="1">
        <v>451</v>
      </c>
      <c r="R549" s="1">
        <v>16</v>
      </c>
      <c r="AL549" s="7">
        <f>IF(Q549&gt;0,RANK(Q549,(N549:P549,Q549:AJ549)),0)</f>
        <v>0</v>
      </c>
      <c r="AM549" s="7">
        <f>IF(R549&gt;0,RANK(R549,(N549:P549,Q549:AJ549)),0)</f>
        <v>4</v>
      </c>
      <c r="AN549" s="7">
        <f>IF(S549&gt;0,RANK(S549,(N549:P549,Q549:AJ549)),0)</f>
        <v>0</v>
      </c>
      <c r="AO549" s="7">
        <f>IF(T549&gt;0,RANK(T549,(N549:P549,Q549:AJ549)),0)</f>
        <v>0</v>
      </c>
      <c r="AP549" s="2">
        <f t="shared" ref="AP549:AP580" si="218">IF($C549=0,"-",Q549/$C549)</f>
        <v>0</v>
      </c>
      <c r="AQ549" s="2">
        <f t="shared" ref="AQ549:AQ580" si="219">IF($C549=0,"-",R549/$C549)</f>
        <v>1.984126984126984E-3</v>
      </c>
      <c r="AR549" s="2">
        <f t="shared" ref="AR549:AR580" si="220">IF($C549=0,"-",S549/$C549)</f>
        <v>0</v>
      </c>
      <c r="AS549" s="2">
        <f t="shared" ref="AS549:AS580" si="221">IF($C549=0,"-",T549/$C549)</f>
        <v>0</v>
      </c>
      <c r="AU549" t="s">
        <v>619</v>
      </c>
      <c r="AV549" t="s">
        <v>3161</v>
      </c>
      <c r="AW549">
        <v>2</v>
      </c>
      <c r="AY549" s="130">
        <v>13</v>
      </c>
      <c r="AZ549" s="131">
        <v>261</v>
      </c>
      <c r="BA549" s="132">
        <f t="shared" ref="BA549:BA579" si="222">AY549*1000+AZ549</f>
        <v>13261</v>
      </c>
      <c r="BC549" s="7" t="s">
        <v>532</v>
      </c>
    </row>
    <row r="550" spans="1:55" hidden="1" outlineLevel="1" x14ac:dyDescent="0.2">
      <c r="A550" t="s">
        <v>590</v>
      </c>
      <c r="B550" t="s">
        <v>3161</v>
      </c>
      <c r="C550" s="1">
        <f t="shared" si="212"/>
        <v>2346</v>
      </c>
      <c r="D550" s="7">
        <f>RANK(N550,(N550:P550,Q550:AJ550))</f>
        <v>1</v>
      </c>
      <c r="E550" s="7">
        <f>RANK(O550,(N550:P550,Q550:AJ550))</f>
        <v>2</v>
      </c>
      <c r="F550" s="7">
        <f>IF(P550&gt;0,RANK(P550,(N550:P550,Q550:AJ550)),0)</f>
        <v>3</v>
      </c>
      <c r="G550" s="1">
        <f t="shared" si="213"/>
        <v>927</v>
      </c>
      <c r="H550" s="2">
        <f t="shared" si="201"/>
        <v>0.39514066496163686</v>
      </c>
      <c r="I550" s="2"/>
      <c r="J550" s="2">
        <f t="shared" si="214"/>
        <v>0.6730605285592498</v>
      </c>
      <c r="K550" s="2">
        <f t="shared" si="215"/>
        <v>0.27791986359761295</v>
      </c>
      <c r="L550" s="2">
        <f t="shared" si="216"/>
        <v>4.7314578005115092E-2</v>
      </c>
      <c r="M550" s="2">
        <f t="shared" si="217"/>
        <v>1.7050298380221554E-3</v>
      </c>
      <c r="N550" s="1">
        <v>1579</v>
      </c>
      <c r="O550" s="1">
        <v>652</v>
      </c>
      <c r="P550" s="1">
        <v>111</v>
      </c>
      <c r="R550" s="1">
        <v>4</v>
      </c>
      <c r="AL550" s="7">
        <f>IF(Q550&gt;0,RANK(Q550,(N550:P550,Q550:AJ550)),0)</f>
        <v>0</v>
      </c>
      <c r="AM550" s="7">
        <f>IF(R550&gt;0,RANK(R550,(N550:P550,Q550:AJ550)),0)</f>
        <v>4</v>
      </c>
      <c r="AN550" s="7">
        <f>IF(S550&gt;0,RANK(S550,(N550:P550,Q550:AJ550)),0)</f>
        <v>0</v>
      </c>
      <c r="AO550" s="7">
        <f>IF(T550&gt;0,RANK(T550,(N550:P550,Q550:AJ550)),0)</f>
        <v>0</v>
      </c>
      <c r="AP550" s="2">
        <f t="shared" si="218"/>
        <v>0</v>
      </c>
      <c r="AQ550" s="2">
        <f t="shared" si="219"/>
        <v>1.7050298380221654E-3</v>
      </c>
      <c r="AR550" s="2">
        <f t="shared" si="220"/>
        <v>0</v>
      </c>
      <c r="AS550" s="2">
        <f t="shared" si="221"/>
        <v>0</v>
      </c>
      <c r="AU550" t="s">
        <v>590</v>
      </c>
      <c r="AV550" t="s">
        <v>3161</v>
      </c>
      <c r="AW550">
        <v>3</v>
      </c>
      <c r="AY550" s="130">
        <v>13</v>
      </c>
      <c r="AZ550" s="131">
        <v>263</v>
      </c>
      <c r="BA550" s="132">
        <f t="shared" si="222"/>
        <v>13263</v>
      </c>
      <c r="BC550" s="7" t="s">
        <v>532</v>
      </c>
    </row>
    <row r="551" spans="1:55" hidden="1" outlineLevel="1" x14ac:dyDescent="0.2">
      <c r="A551" t="s">
        <v>1597</v>
      </c>
      <c r="B551" t="s">
        <v>3161</v>
      </c>
      <c r="C551" s="1">
        <f t="shared" si="212"/>
        <v>886</v>
      </c>
      <c r="D551" s="7">
        <f>RANK(N551,(N551:P551,Q551:AJ551))</f>
        <v>1</v>
      </c>
      <c r="E551" s="7">
        <f>RANK(O551,(N551:P551,Q551:AJ551))</f>
        <v>2</v>
      </c>
      <c r="F551" s="7">
        <f>IF(P551&gt;0,RANK(P551,(N551:P551,Q551:AJ551)),0)</f>
        <v>3</v>
      </c>
      <c r="G551" s="1">
        <f t="shared" si="213"/>
        <v>380</v>
      </c>
      <c r="H551" s="2">
        <f t="shared" si="201"/>
        <v>0.42889390519187359</v>
      </c>
      <c r="I551" s="2"/>
      <c r="J551" s="2">
        <f t="shared" si="214"/>
        <v>0.69413092550790068</v>
      </c>
      <c r="K551" s="2">
        <f t="shared" si="215"/>
        <v>0.26523702031602708</v>
      </c>
      <c r="L551" s="2">
        <f t="shared" si="216"/>
        <v>4.0632054176072234E-2</v>
      </c>
      <c r="M551" s="2">
        <f t="shared" si="217"/>
        <v>6.9388939039072284E-18</v>
      </c>
      <c r="N551" s="1">
        <v>615</v>
      </c>
      <c r="O551" s="1">
        <v>235</v>
      </c>
      <c r="P551" s="1">
        <v>36</v>
      </c>
      <c r="AL551" s="7">
        <f>IF(Q551&gt;0,RANK(Q551,(N551:P551,Q551:AJ551)),0)</f>
        <v>0</v>
      </c>
      <c r="AM551" s="7">
        <f>IF(R551&gt;0,RANK(R551,(N551:P551,Q551:AJ551)),0)</f>
        <v>0</v>
      </c>
      <c r="AN551" s="7">
        <f>IF(S551&gt;0,RANK(S551,(N551:P551,Q551:AJ551)),0)</f>
        <v>0</v>
      </c>
      <c r="AO551" s="7">
        <f>IF(T551&gt;0,RANK(T551,(N551:P551,Q551:AJ551)),0)</f>
        <v>0</v>
      </c>
      <c r="AP551" s="2">
        <f t="shared" si="218"/>
        <v>0</v>
      </c>
      <c r="AQ551" s="2">
        <f t="shared" si="219"/>
        <v>0</v>
      </c>
      <c r="AR551" s="2">
        <f t="shared" si="220"/>
        <v>0</v>
      </c>
      <c r="AS551" s="2">
        <f t="shared" si="221"/>
        <v>0</v>
      </c>
      <c r="AU551" t="s">
        <v>1597</v>
      </c>
      <c r="AV551" t="s">
        <v>3161</v>
      </c>
      <c r="AW551">
        <v>10</v>
      </c>
      <c r="AY551" s="130">
        <v>13</v>
      </c>
      <c r="AZ551" s="131">
        <v>265</v>
      </c>
      <c r="BA551" s="132">
        <f t="shared" si="222"/>
        <v>13265</v>
      </c>
      <c r="BC551" s="7" t="s">
        <v>532</v>
      </c>
    </row>
    <row r="552" spans="1:55" hidden="1" outlineLevel="1" x14ac:dyDescent="0.2">
      <c r="A552" t="s">
        <v>1598</v>
      </c>
      <c r="B552" t="s">
        <v>3161</v>
      </c>
      <c r="C552" s="1">
        <f t="shared" si="212"/>
        <v>5447</v>
      </c>
      <c r="D552" s="7">
        <f>RANK(N552,(N552:P552,Q552:AJ552))</f>
        <v>2</v>
      </c>
      <c r="E552" s="7">
        <f>RANK(O552,(N552:P552,Q552:AJ552))</f>
        <v>1</v>
      </c>
      <c r="F552" s="7">
        <f>IF(P552&gt;0,RANK(P552,(N552:P552,Q552:AJ552)),0)</f>
        <v>3</v>
      </c>
      <c r="G552" s="1">
        <f t="shared" si="213"/>
        <v>149</v>
      </c>
      <c r="H552" s="2">
        <f t="shared" si="201"/>
        <v>2.7354507068110885E-2</v>
      </c>
      <c r="I552" s="2"/>
      <c r="J552" s="2">
        <f t="shared" si="214"/>
        <v>0.43491830365338718</v>
      </c>
      <c r="K552" s="2">
        <f t="shared" si="215"/>
        <v>0.46227281072149806</v>
      </c>
      <c r="L552" s="2">
        <f t="shared" si="216"/>
        <v>9.9320727005691209E-2</v>
      </c>
      <c r="M552" s="2">
        <f t="shared" si="217"/>
        <v>3.4881586194234898E-3</v>
      </c>
      <c r="N552" s="1">
        <v>2369</v>
      </c>
      <c r="O552" s="1">
        <v>2518</v>
      </c>
      <c r="P552" s="1">
        <v>541</v>
      </c>
      <c r="R552" s="1">
        <v>19</v>
      </c>
      <c r="AL552" s="7">
        <f>IF(Q552&gt;0,RANK(Q552,(N552:P552,Q552:AJ552)),0)</f>
        <v>0</v>
      </c>
      <c r="AM552" s="7">
        <f>IF(R552&gt;0,RANK(R552,(N552:P552,Q552:AJ552)),0)</f>
        <v>4</v>
      </c>
      <c r="AN552" s="7">
        <f>IF(S552&gt;0,RANK(S552,(N552:P552,Q552:AJ552)),0)</f>
        <v>0</v>
      </c>
      <c r="AO552" s="7">
        <f>IF(T552&gt;0,RANK(T552,(N552:P552,Q552:AJ552)),0)</f>
        <v>0</v>
      </c>
      <c r="AP552" s="2">
        <f t="shared" si="218"/>
        <v>0</v>
      </c>
      <c r="AQ552" s="2">
        <f t="shared" si="219"/>
        <v>3.4881586194235358E-3</v>
      </c>
      <c r="AR552" s="2">
        <f t="shared" si="220"/>
        <v>0</v>
      </c>
      <c r="AS552" s="2">
        <f t="shared" si="221"/>
        <v>0</v>
      </c>
      <c r="AU552" t="s">
        <v>1598</v>
      </c>
      <c r="AV552" t="s">
        <v>3161</v>
      </c>
      <c r="AW552">
        <v>1</v>
      </c>
      <c r="AY552" s="130">
        <v>13</v>
      </c>
      <c r="AZ552" s="131">
        <v>267</v>
      </c>
      <c r="BA552" s="132">
        <f t="shared" si="222"/>
        <v>13267</v>
      </c>
      <c r="BC552" s="7" t="s">
        <v>532</v>
      </c>
    </row>
    <row r="553" spans="1:55" hidden="1" outlineLevel="1" x14ac:dyDescent="0.2">
      <c r="A553" t="s">
        <v>2183</v>
      </c>
      <c r="B553" t="s">
        <v>3161</v>
      </c>
      <c r="C553" s="1">
        <f t="shared" si="212"/>
        <v>2653</v>
      </c>
      <c r="D553" s="7">
        <f>RANK(N553,(N553:P553,Q553:AJ553))</f>
        <v>1</v>
      </c>
      <c r="E553" s="7">
        <f>RANK(O553,(N553:P553,Q553:AJ553))</f>
        <v>2</v>
      </c>
      <c r="F553" s="7">
        <f>IF(P553&gt;0,RANK(P553,(N553:P553,Q553:AJ553)),0)</f>
        <v>3</v>
      </c>
      <c r="G553" s="1">
        <f t="shared" si="213"/>
        <v>448</v>
      </c>
      <c r="H553" s="2">
        <f t="shared" si="201"/>
        <v>0.16886543535620052</v>
      </c>
      <c r="I553" s="2"/>
      <c r="J553" s="2">
        <f t="shared" si="214"/>
        <v>0.54655107425555971</v>
      </c>
      <c r="K553" s="2">
        <f t="shared" si="215"/>
        <v>0.37768563889935919</v>
      </c>
      <c r="L553" s="2">
        <f t="shared" si="216"/>
        <v>7.3501696192989074E-2</v>
      </c>
      <c r="M553" s="2">
        <f t="shared" si="217"/>
        <v>2.261590652092027E-3</v>
      </c>
      <c r="N553" s="1">
        <v>1450</v>
      </c>
      <c r="O553" s="1">
        <v>1002</v>
      </c>
      <c r="P553" s="1">
        <v>195</v>
      </c>
      <c r="R553" s="1">
        <v>6</v>
      </c>
      <c r="AL553" s="7">
        <f>IF(Q553&gt;0,RANK(Q553,(N553:P553,Q553:AJ553)),0)</f>
        <v>0</v>
      </c>
      <c r="AM553" s="7">
        <f>IF(R553&gt;0,RANK(R553,(N553:P553,Q553:AJ553)),0)</f>
        <v>4</v>
      </c>
      <c r="AN553" s="7">
        <f>IF(S553&gt;0,RANK(S553,(N553:P553,Q553:AJ553)),0)</f>
        <v>0</v>
      </c>
      <c r="AO553" s="7">
        <f>IF(T553&gt;0,RANK(T553,(N553:P553,Q553:AJ553)),0)</f>
        <v>0</v>
      </c>
      <c r="AP553" s="2">
        <f t="shared" si="218"/>
        <v>0</v>
      </c>
      <c r="AQ553" s="2">
        <f t="shared" si="219"/>
        <v>2.2615906520919715E-3</v>
      </c>
      <c r="AR553" s="2">
        <f t="shared" si="220"/>
        <v>0</v>
      </c>
      <c r="AS553" s="2">
        <f t="shared" si="221"/>
        <v>0</v>
      </c>
      <c r="AU553" t="s">
        <v>2183</v>
      </c>
      <c r="AV553" t="s">
        <v>3161</v>
      </c>
      <c r="AW553">
        <v>2</v>
      </c>
      <c r="AY553" s="130">
        <v>13</v>
      </c>
      <c r="AZ553" s="131">
        <v>269</v>
      </c>
      <c r="BA553" s="132">
        <f t="shared" si="222"/>
        <v>13269</v>
      </c>
      <c r="BC553" s="7" t="s">
        <v>532</v>
      </c>
    </row>
    <row r="554" spans="1:55" hidden="1" outlineLevel="1" x14ac:dyDescent="0.2">
      <c r="A554" t="s">
        <v>2518</v>
      </c>
      <c r="B554" t="s">
        <v>3161</v>
      </c>
      <c r="C554" s="1">
        <f t="shared" si="212"/>
        <v>3332</v>
      </c>
      <c r="D554" s="7">
        <f>RANK(N554,(N554:P554,Q554:AJ554))</f>
        <v>1</v>
      </c>
      <c r="E554" s="7">
        <f>RANK(O554,(N554:P554,Q554:AJ554))</f>
        <v>2</v>
      </c>
      <c r="F554" s="7">
        <f>IF(P554&gt;0,RANK(P554,(N554:P554,Q554:AJ554)),0)</f>
        <v>3</v>
      </c>
      <c r="G554" s="1">
        <f t="shared" si="213"/>
        <v>713</v>
      </c>
      <c r="H554" s="2">
        <f t="shared" si="201"/>
        <v>0.21398559423769509</v>
      </c>
      <c r="I554" s="2"/>
      <c r="J554" s="2">
        <f t="shared" si="214"/>
        <v>0.55702280912364943</v>
      </c>
      <c r="K554" s="2">
        <f t="shared" si="215"/>
        <v>0.3430372148859544</v>
      </c>
      <c r="L554" s="2">
        <f t="shared" si="216"/>
        <v>9.6638655462184878E-2</v>
      </c>
      <c r="M554" s="2">
        <f t="shared" si="217"/>
        <v>3.3013205282112906E-3</v>
      </c>
      <c r="N554" s="1">
        <v>1856</v>
      </c>
      <c r="O554" s="1">
        <v>1143</v>
      </c>
      <c r="P554" s="1">
        <v>322</v>
      </c>
      <c r="R554" s="1">
        <v>11</v>
      </c>
      <c r="AL554" s="7">
        <f>IF(Q554&gt;0,RANK(Q554,(N554:P554,Q554:AJ554)),0)</f>
        <v>0</v>
      </c>
      <c r="AM554" s="7">
        <f>IF(R554&gt;0,RANK(R554,(N554:P554,Q554:AJ554)),0)</f>
        <v>4</v>
      </c>
      <c r="AN554" s="7">
        <f>IF(S554&gt;0,RANK(S554,(N554:P554,Q554:AJ554)),0)</f>
        <v>0</v>
      </c>
      <c r="AO554" s="7">
        <f>IF(T554&gt;0,RANK(T554,(N554:P554,Q554:AJ554)),0)</f>
        <v>0</v>
      </c>
      <c r="AP554" s="2">
        <f t="shared" si="218"/>
        <v>0</v>
      </c>
      <c r="AQ554" s="2">
        <f t="shared" si="219"/>
        <v>3.3013205282112846E-3</v>
      </c>
      <c r="AR554" s="2">
        <f t="shared" si="220"/>
        <v>0</v>
      </c>
      <c r="AS554" s="2">
        <f t="shared" si="221"/>
        <v>0</v>
      </c>
      <c r="AU554" t="s">
        <v>2518</v>
      </c>
      <c r="AV554" t="s">
        <v>3161</v>
      </c>
      <c r="AW554">
        <v>8</v>
      </c>
      <c r="AY554" s="130">
        <v>13</v>
      </c>
      <c r="AZ554" s="131">
        <v>271</v>
      </c>
      <c r="BA554" s="132">
        <f t="shared" si="222"/>
        <v>13271</v>
      </c>
      <c r="BC554" s="7" t="s">
        <v>532</v>
      </c>
    </row>
    <row r="555" spans="1:55" hidden="1" outlineLevel="1" x14ac:dyDescent="0.2">
      <c r="A555" t="s">
        <v>2362</v>
      </c>
      <c r="B555" t="s">
        <v>3161</v>
      </c>
      <c r="C555" s="1">
        <f t="shared" si="212"/>
        <v>2755</v>
      </c>
      <c r="D555" s="7">
        <f>RANK(N555,(N555:P555,Q555:AJ555))</f>
        <v>1</v>
      </c>
      <c r="E555" s="7">
        <f>RANK(O555,(N555:P555,Q555:AJ555))</f>
        <v>2</v>
      </c>
      <c r="F555" s="7">
        <f>IF(P555&gt;0,RANK(P555,(N555:P555,Q555:AJ555)),0)</f>
        <v>3</v>
      </c>
      <c r="G555" s="1">
        <f t="shared" si="213"/>
        <v>398</v>
      </c>
      <c r="H555" s="2">
        <f t="shared" si="201"/>
        <v>0.14446460980036296</v>
      </c>
      <c r="I555" s="2"/>
      <c r="J555" s="2">
        <f t="shared" si="214"/>
        <v>0.5477313974591651</v>
      </c>
      <c r="K555" s="2">
        <f t="shared" si="215"/>
        <v>0.40326678765880219</v>
      </c>
      <c r="L555" s="2">
        <f t="shared" si="216"/>
        <v>4.6823956442831216E-2</v>
      </c>
      <c r="M555" s="2">
        <f t="shared" si="217"/>
        <v>2.1778584392014855E-3</v>
      </c>
      <c r="N555" s="1">
        <v>1509</v>
      </c>
      <c r="O555" s="1">
        <v>1111</v>
      </c>
      <c r="P555" s="1">
        <v>129</v>
      </c>
      <c r="R555" s="1">
        <v>6</v>
      </c>
      <c r="AL555" s="7">
        <f>IF(Q555&gt;0,RANK(Q555,(N555:P555,Q555:AJ555)),0)</f>
        <v>0</v>
      </c>
      <c r="AM555" s="7">
        <f>IF(R555&gt;0,RANK(R555,(N555:P555,Q555:AJ555)),0)</f>
        <v>4</v>
      </c>
      <c r="AN555" s="7">
        <f>IF(S555&gt;0,RANK(S555,(N555:P555,Q555:AJ555)),0)</f>
        <v>0</v>
      </c>
      <c r="AO555" s="7">
        <f>IF(T555&gt;0,RANK(T555,(N555:P555,Q555:AJ555)),0)</f>
        <v>0</v>
      </c>
      <c r="AP555" s="2">
        <f t="shared" si="218"/>
        <v>0</v>
      </c>
      <c r="AQ555" s="2">
        <f t="shared" si="219"/>
        <v>2.1778584392014521E-3</v>
      </c>
      <c r="AR555" s="2">
        <f t="shared" si="220"/>
        <v>0</v>
      </c>
      <c r="AS555" s="2">
        <f t="shared" si="221"/>
        <v>0</v>
      </c>
      <c r="AU555" t="s">
        <v>2362</v>
      </c>
      <c r="AV555" t="s">
        <v>3161</v>
      </c>
      <c r="AW555">
        <v>2</v>
      </c>
      <c r="AY555" s="130">
        <v>13</v>
      </c>
      <c r="AZ555" s="131">
        <v>273</v>
      </c>
      <c r="BA555" s="132">
        <f t="shared" si="222"/>
        <v>13273</v>
      </c>
      <c r="BC555" s="7" t="s">
        <v>532</v>
      </c>
    </row>
    <row r="556" spans="1:55" hidden="1" outlineLevel="1" x14ac:dyDescent="0.2">
      <c r="A556" t="s">
        <v>2363</v>
      </c>
      <c r="B556" t="s">
        <v>3161</v>
      </c>
      <c r="C556" s="1">
        <f t="shared" si="212"/>
        <v>11518</v>
      </c>
      <c r="D556" s="7">
        <f>RANK(N556,(N556:P556,Q556:AJ556))</f>
        <v>2</v>
      </c>
      <c r="E556" s="7">
        <f>RANK(O556,(N556:P556,Q556:AJ556))</f>
        <v>1</v>
      </c>
      <c r="F556" s="7">
        <f>IF(P556&gt;0,RANK(P556,(N556:P556,Q556:AJ556)),0)</f>
        <v>3</v>
      </c>
      <c r="G556" s="1">
        <f t="shared" si="213"/>
        <v>466</v>
      </c>
      <c r="H556" s="2">
        <f t="shared" si="201"/>
        <v>4.0458412918909531E-2</v>
      </c>
      <c r="I556" s="2"/>
      <c r="J556" s="2">
        <f t="shared" si="214"/>
        <v>0.44999131793714187</v>
      </c>
      <c r="K556" s="2">
        <f t="shared" si="215"/>
        <v>0.49044973085605142</v>
      </c>
      <c r="L556" s="2">
        <f t="shared" si="216"/>
        <v>5.7909359263761069E-2</v>
      </c>
      <c r="M556" s="2">
        <f t="shared" si="217"/>
        <v>1.6495919430456404E-3</v>
      </c>
      <c r="N556" s="1">
        <v>5183</v>
      </c>
      <c r="O556" s="1">
        <v>5649</v>
      </c>
      <c r="P556" s="1">
        <v>667</v>
      </c>
      <c r="R556" s="1">
        <v>19</v>
      </c>
      <c r="AL556" s="7">
        <f>IF(Q556&gt;0,RANK(Q556,(N556:P556,Q556:AJ556)),0)</f>
        <v>0</v>
      </c>
      <c r="AM556" s="7">
        <f>IF(R556&gt;0,RANK(R556,(N556:P556,Q556:AJ556)),0)</f>
        <v>4</v>
      </c>
      <c r="AN556" s="7">
        <f>IF(S556&gt;0,RANK(S556,(N556:P556,Q556:AJ556)),0)</f>
        <v>0</v>
      </c>
      <c r="AO556" s="7">
        <f>IF(T556&gt;0,RANK(T556,(N556:P556,Q556:AJ556)),0)</f>
        <v>0</v>
      </c>
      <c r="AP556" s="2">
        <f t="shared" si="218"/>
        <v>0</v>
      </c>
      <c r="AQ556" s="2">
        <f t="shared" si="219"/>
        <v>1.6495919430456675E-3</v>
      </c>
      <c r="AR556" s="2">
        <f t="shared" si="220"/>
        <v>0</v>
      </c>
      <c r="AS556" s="2">
        <f t="shared" si="221"/>
        <v>0</v>
      </c>
      <c r="AU556" t="s">
        <v>2363</v>
      </c>
      <c r="AV556" t="s">
        <v>3161</v>
      </c>
      <c r="AW556">
        <v>2</v>
      </c>
      <c r="AY556" s="130">
        <v>13</v>
      </c>
      <c r="AZ556" s="131">
        <v>275</v>
      </c>
      <c r="BA556" s="132">
        <f t="shared" si="222"/>
        <v>13275</v>
      </c>
      <c r="BC556" s="7" t="s">
        <v>532</v>
      </c>
    </row>
    <row r="557" spans="1:55" hidden="1" outlineLevel="1" x14ac:dyDescent="0.2">
      <c r="A557" t="s">
        <v>3021</v>
      </c>
      <c r="B557" t="s">
        <v>3161</v>
      </c>
      <c r="C557" s="1">
        <f t="shared" si="212"/>
        <v>10577</v>
      </c>
      <c r="D557" s="7">
        <f>RANK(N557,(N557:P557,Q557:AJ557))</f>
        <v>2</v>
      </c>
      <c r="E557" s="7">
        <f>RANK(O557,(N557:P557,Q557:AJ557))</f>
        <v>1</v>
      </c>
      <c r="F557" s="7">
        <f>IF(P557&gt;0,RANK(P557,(N557:P557,Q557:AJ557)),0)</f>
        <v>3</v>
      </c>
      <c r="G557" s="1">
        <f t="shared" si="213"/>
        <v>1415</v>
      </c>
      <c r="H557" s="2">
        <f t="shared" si="201"/>
        <v>0.13378084523021649</v>
      </c>
      <c r="I557" s="2"/>
      <c r="J557" s="2">
        <f t="shared" si="214"/>
        <v>0.39689893164413348</v>
      </c>
      <c r="K557" s="2">
        <f t="shared" si="215"/>
        <v>0.53067977687434997</v>
      </c>
      <c r="L557" s="2">
        <f t="shared" si="216"/>
        <v>6.8828590337524823E-2</v>
      </c>
      <c r="M557" s="2">
        <f t="shared" si="217"/>
        <v>3.592701143991725E-3</v>
      </c>
      <c r="N557" s="1">
        <v>4198</v>
      </c>
      <c r="O557" s="1">
        <v>5613</v>
      </c>
      <c r="P557" s="1">
        <v>728</v>
      </c>
      <c r="R557" s="1">
        <v>38</v>
      </c>
      <c r="AL557" s="7">
        <f>IF(Q557&gt;0,RANK(Q557,(N557:P557,Q557:AJ557)),0)</f>
        <v>0</v>
      </c>
      <c r="AM557" s="7">
        <f>IF(R557&gt;0,RANK(R557,(N557:P557,Q557:AJ557)),0)</f>
        <v>4</v>
      </c>
      <c r="AN557" s="7">
        <f>IF(S557&gt;0,RANK(S557,(N557:P557,Q557:AJ557)),0)</f>
        <v>0</v>
      </c>
      <c r="AO557" s="7">
        <f>IF(T557&gt;0,RANK(T557,(N557:P557,Q557:AJ557)),0)</f>
        <v>0</v>
      </c>
      <c r="AP557" s="2">
        <f t="shared" si="218"/>
        <v>0</v>
      </c>
      <c r="AQ557" s="2">
        <f t="shared" si="219"/>
        <v>3.5927011439916799E-3</v>
      </c>
      <c r="AR557" s="2">
        <f t="shared" si="220"/>
        <v>0</v>
      </c>
      <c r="AS557" s="2">
        <f t="shared" si="221"/>
        <v>0</v>
      </c>
      <c r="AU557" t="s">
        <v>3021</v>
      </c>
      <c r="AV557" t="s">
        <v>3161</v>
      </c>
      <c r="AW557">
        <v>2</v>
      </c>
      <c r="AY557" s="130">
        <v>13</v>
      </c>
      <c r="AZ557" s="131">
        <v>277</v>
      </c>
      <c r="BA557" s="132">
        <f t="shared" si="222"/>
        <v>13277</v>
      </c>
      <c r="BC557" s="7" t="s">
        <v>532</v>
      </c>
    </row>
    <row r="558" spans="1:55" hidden="1" outlineLevel="1" x14ac:dyDescent="0.2">
      <c r="A558" t="s">
        <v>1868</v>
      </c>
      <c r="B558" t="s">
        <v>3161</v>
      </c>
      <c r="C558" s="1">
        <f t="shared" si="212"/>
        <v>7037</v>
      </c>
      <c r="D558" s="7">
        <f>RANK(N558,(N558:P558,Q558:AJ558))</f>
        <v>2</v>
      </c>
      <c r="E558" s="7">
        <f>RANK(O558,(N558:P558,Q558:AJ558))</f>
        <v>1</v>
      </c>
      <c r="F558" s="7">
        <f>IF(P558&gt;0,RANK(P558,(N558:P558,Q558:AJ558)),0)</f>
        <v>3</v>
      </c>
      <c r="G558" s="1">
        <f t="shared" si="213"/>
        <v>883</v>
      </c>
      <c r="H558" s="2">
        <f t="shared" si="201"/>
        <v>0.12547960778740941</v>
      </c>
      <c r="I558" s="2"/>
      <c r="J558" s="2">
        <f t="shared" si="214"/>
        <v>0.39263890862583489</v>
      </c>
      <c r="K558" s="2">
        <f t="shared" si="215"/>
        <v>0.51811851641324425</v>
      </c>
      <c r="L558" s="2">
        <f t="shared" si="216"/>
        <v>8.5547818672729856E-2</v>
      </c>
      <c r="M558" s="2">
        <f t="shared" si="217"/>
        <v>3.6947562881910617E-3</v>
      </c>
      <c r="N558" s="1">
        <v>2763</v>
      </c>
      <c r="O558" s="1">
        <v>3646</v>
      </c>
      <c r="P558" s="1">
        <v>602</v>
      </c>
      <c r="R558" s="1">
        <v>26</v>
      </c>
      <c r="AL558" s="7">
        <f>IF(Q558&gt;0,RANK(Q558,(N558:P558,Q558:AJ558)),0)</f>
        <v>0</v>
      </c>
      <c r="AM558" s="7">
        <f>IF(R558&gt;0,RANK(R558,(N558:P558,Q558:AJ558)),0)</f>
        <v>4</v>
      </c>
      <c r="AN558" s="7">
        <f>IF(S558&gt;0,RANK(S558,(N558:P558,Q558:AJ558)),0)</f>
        <v>0</v>
      </c>
      <c r="AO558" s="7">
        <f>IF(T558&gt;0,RANK(T558,(N558:P558,Q558:AJ558)),0)</f>
        <v>0</v>
      </c>
      <c r="AP558" s="2">
        <f t="shared" si="218"/>
        <v>0</v>
      </c>
      <c r="AQ558" s="2">
        <f t="shared" si="219"/>
        <v>3.6947562881909906E-3</v>
      </c>
      <c r="AR558" s="2">
        <f t="shared" si="220"/>
        <v>0</v>
      </c>
      <c r="AS558" s="2">
        <f t="shared" si="221"/>
        <v>0</v>
      </c>
      <c r="AU558" t="s">
        <v>1868</v>
      </c>
      <c r="AV558" t="s">
        <v>3161</v>
      </c>
      <c r="AW558">
        <v>1</v>
      </c>
      <c r="AY558" s="130">
        <v>13</v>
      </c>
      <c r="AZ558" s="131">
        <v>279</v>
      </c>
      <c r="BA558" s="132">
        <f t="shared" si="222"/>
        <v>13279</v>
      </c>
      <c r="BC558" s="7" t="s">
        <v>532</v>
      </c>
    </row>
    <row r="559" spans="1:55" hidden="1" outlineLevel="1" x14ac:dyDescent="0.2">
      <c r="A559" t="s">
        <v>1869</v>
      </c>
      <c r="B559" t="s">
        <v>3161</v>
      </c>
      <c r="C559" s="1">
        <f t="shared" si="212"/>
        <v>4179</v>
      </c>
      <c r="D559" s="7">
        <f>RANK(N559,(N559:P559,Q559:AJ559))</f>
        <v>2</v>
      </c>
      <c r="E559" s="7">
        <f>RANK(O559,(N559:P559,Q559:AJ559))</f>
        <v>1</v>
      </c>
      <c r="F559" s="7">
        <f>IF(P559&gt;0,RANK(P559,(N559:P559,Q559:AJ559)),0)</f>
        <v>3</v>
      </c>
      <c r="G559" s="1">
        <f t="shared" si="213"/>
        <v>366</v>
      </c>
      <c r="H559" s="2">
        <f t="shared" si="201"/>
        <v>8.7580760947595121E-2</v>
      </c>
      <c r="I559" s="2"/>
      <c r="J559" s="2">
        <f t="shared" si="214"/>
        <v>0.3981813831060062</v>
      </c>
      <c r="K559" s="2">
        <f t="shared" si="215"/>
        <v>0.48576214405360135</v>
      </c>
      <c r="L559" s="2">
        <f t="shared" si="216"/>
        <v>0.10983488872936109</v>
      </c>
      <c r="M559" s="2">
        <f t="shared" si="217"/>
        <v>6.2215841110314085E-3</v>
      </c>
      <c r="N559" s="1">
        <v>1664</v>
      </c>
      <c r="O559" s="1">
        <v>2030</v>
      </c>
      <c r="P559" s="1">
        <v>459</v>
      </c>
      <c r="R559" s="1">
        <v>26</v>
      </c>
      <c r="AL559" s="7">
        <f>IF(Q559&gt;0,RANK(Q559,(N559:P559,Q559:AJ559)),0)</f>
        <v>0</v>
      </c>
      <c r="AM559" s="7">
        <f>IF(R559&gt;0,RANK(R559,(N559:P559,Q559:AJ559)),0)</f>
        <v>4</v>
      </c>
      <c r="AN559" s="7">
        <f>IF(S559&gt;0,RANK(S559,(N559:P559,Q559:AJ559)),0)</f>
        <v>0</v>
      </c>
      <c r="AO559" s="7">
        <f>IF(T559&gt;0,RANK(T559,(N559:P559,Q559:AJ559)),0)</f>
        <v>0</v>
      </c>
      <c r="AP559" s="2">
        <f t="shared" si="218"/>
        <v>0</v>
      </c>
      <c r="AQ559" s="2">
        <f t="shared" si="219"/>
        <v>6.2215841110313469E-3</v>
      </c>
      <c r="AR559" s="2">
        <f t="shared" si="220"/>
        <v>0</v>
      </c>
      <c r="AS559" s="2">
        <f t="shared" si="221"/>
        <v>0</v>
      </c>
      <c r="AU559" t="s">
        <v>1869</v>
      </c>
      <c r="AV559" t="s">
        <v>3161</v>
      </c>
      <c r="AW559">
        <v>9</v>
      </c>
      <c r="AY559" s="130">
        <v>13</v>
      </c>
      <c r="AZ559" s="131">
        <v>281</v>
      </c>
      <c r="BA559" s="132">
        <f t="shared" si="222"/>
        <v>13281</v>
      </c>
      <c r="BC559" s="7" t="s">
        <v>532</v>
      </c>
    </row>
    <row r="560" spans="1:55" hidden="1" outlineLevel="1" x14ac:dyDescent="0.2">
      <c r="A560" t="s">
        <v>932</v>
      </c>
      <c r="B560" t="s">
        <v>3161</v>
      </c>
      <c r="C560" s="1">
        <f t="shared" si="212"/>
        <v>1759</v>
      </c>
      <c r="D560" s="7">
        <f>RANK(N560,(N560:P560,Q560:AJ560))</f>
        <v>1</v>
      </c>
      <c r="E560" s="7">
        <f>RANK(O560,(N560:P560,Q560:AJ560))</f>
        <v>2</v>
      </c>
      <c r="F560" s="7">
        <f>IF(P560&gt;0,RANK(P560,(N560:P560,Q560:AJ560)),0)</f>
        <v>3</v>
      </c>
      <c r="G560" s="1">
        <f t="shared" si="213"/>
        <v>189</v>
      </c>
      <c r="H560" s="2">
        <f t="shared" si="201"/>
        <v>0.10744741330301308</v>
      </c>
      <c r="I560" s="2"/>
      <c r="J560" s="2">
        <f t="shared" si="214"/>
        <v>0.51847640704945996</v>
      </c>
      <c r="K560" s="2">
        <f t="shared" si="215"/>
        <v>0.41102899374644686</v>
      </c>
      <c r="L560" s="2">
        <f t="shared" si="216"/>
        <v>6.9357589539511086E-2</v>
      </c>
      <c r="M560" s="2">
        <f t="shared" si="217"/>
        <v>1.1370096645820921E-3</v>
      </c>
      <c r="N560" s="1">
        <v>912</v>
      </c>
      <c r="O560" s="1">
        <v>723</v>
      </c>
      <c r="P560" s="1">
        <v>122</v>
      </c>
      <c r="R560" s="1">
        <v>2</v>
      </c>
      <c r="AL560" s="7">
        <f>IF(Q560&gt;0,RANK(Q560,(N560:P560,Q560:AJ560)),0)</f>
        <v>0</v>
      </c>
      <c r="AM560" s="7">
        <f>IF(R560&gt;0,RANK(R560,(N560:P560,Q560:AJ560)),0)</f>
        <v>4</v>
      </c>
      <c r="AN560" s="7">
        <f>IF(S560&gt;0,RANK(S560,(N560:P560,Q560:AJ560)),0)</f>
        <v>0</v>
      </c>
      <c r="AO560" s="7">
        <f>IF(T560&gt;0,RANK(T560,(N560:P560,Q560:AJ560)),0)</f>
        <v>0</v>
      </c>
      <c r="AP560" s="2">
        <f t="shared" si="218"/>
        <v>0</v>
      </c>
      <c r="AQ560" s="2">
        <f t="shared" si="219"/>
        <v>1.1370096645821489E-3</v>
      </c>
      <c r="AR560" s="2">
        <f t="shared" si="220"/>
        <v>0</v>
      </c>
      <c r="AS560" s="2">
        <f t="shared" si="221"/>
        <v>0</v>
      </c>
      <c r="AU560" t="s">
        <v>932</v>
      </c>
      <c r="AV560" t="s">
        <v>3161</v>
      </c>
      <c r="AW560">
        <v>8</v>
      </c>
      <c r="AY560" s="130">
        <v>13</v>
      </c>
      <c r="AZ560" s="131">
        <v>283</v>
      </c>
      <c r="BA560" s="132">
        <f t="shared" si="222"/>
        <v>13283</v>
      </c>
      <c r="BC560" s="7" t="s">
        <v>532</v>
      </c>
    </row>
    <row r="561" spans="1:55" hidden="1" outlineLevel="1" x14ac:dyDescent="0.2">
      <c r="A561" t="s">
        <v>870</v>
      </c>
      <c r="B561" t="s">
        <v>3161</v>
      </c>
      <c r="C561" s="1">
        <f t="shared" si="212"/>
        <v>15831</v>
      </c>
      <c r="D561" s="7">
        <f>RANK(N561,(N561:P561,Q561:AJ561))</f>
        <v>2</v>
      </c>
      <c r="E561" s="7">
        <f>RANK(O561,(N561:P561,Q561:AJ561))</f>
        <v>1</v>
      </c>
      <c r="F561" s="7">
        <f>IF(P561&gt;0,RANK(P561,(N561:P561,Q561:AJ561)),0)</f>
        <v>3</v>
      </c>
      <c r="G561" s="1">
        <f t="shared" si="213"/>
        <v>2776</v>
      </c>
      <c r="H561" s="2">
        <f t="shared" si="201"/>
        <v>0.17535215716000252</v>
      </c>
      <c r="I561" s="2"/>
      <c r="J561" s="2">
        <f t="shared" si="214"/>
        <v>0.37521318931210917</v>
      </c>
      <c r="K561" s="2">
        <f t="shared" si="215"/>
        <v>0.55056534647211164</v>
      </c>
      <c r="L561" s="2">
        <f t="shared" si="216"/>
        <v>6.8852251910807905E-2</v>
      </c>
      <c r="M561" s="2">
        <f t="shared" si="217"/>
        <v>5.3692123049713381E-3</v>
      </c>
      <c r="N561" s="1">
        <v>5940</v>
      </c>
      <c r="O561" s="1">
        <v>8716</v>
      </c>
      <c r="P561" s="1">
        <v>1090</v>
      </c>
      <c r="R561" s="1">
        <v>85</v>
      </c>
      <c r="AL561" s="7">
        <f>IF(Q561&gt;0,RANK(Q561,(N561:P561,Q561:AJ561)),0)</f>
        <v>0</v>
      </c>
      <c r="AM561" s="7">
        <f>IF(R561&gt;0,RANK(R561,(N561:P561,Q561:AJ561)),0)</f>
        <v>4</v>
      </c>
      <c r="AN561" s="7">
        <f>IF(S561&gt;0,RANK(S561,(N561:P561,Q561:AJ561)),0)</f>
        <v>0</v>
      </c>
      <c r="AO561" s="7">
        <f>IF(T561&gt;0,RANK(T561,(N561:P561,Q561:AJ561)),0)</f>
        <v>0</v>
      </c>
      <c r="AP561" s="2">
        <f t="shared" si="218"/>
        <v>0</v>
      </c>
      <c r="AQ561" s="2">
        <f t="shared" si="219"/>
        <v>5.3692123049712591E-3</v>
      </c>
      <c r="AR561" s="2">
        <f t="shared" si="220"/>
        <v>0</v>
      </c>
      <c r="AS561" s="2">
        <f t="shared" si="221"/>
        <v>0</v>
      </c>
      <c r="AU561" t="s">
        <v>870</v>
      </c>
      <c r="AV561" t="s">
        <v>3161</v>
      </c>
      <c r="AW561">
        <v>7</v>
      </c>
      <c r="AY561" s="130">
        <v>13</v>
      </c>
      <c r="AZ561" s="131">
        <v>285</v>
      </c>
      <c r="BA561" s="132">
        <f t="shared" si="222"/>
        <v>13285</v>
      </c>
      <c r="BC561" s="7" t="s">
        <v>532</v>
      </c>
    </row>
    <row r="562" spans="1:55" hidden="1" outlineLevel="1" x14ac:dyDescent="0.2">
      <c r="A562" t="s">
        <v>871</v>
      </c>
      <c r="B562" t="s">
        <v>3161</v>
      </c>
      <c r="C562" s="1">
        <f t="shared" si="212"/>
        <v>2455</v>
      </c>
      <c r="D562" s="7">
        <f>RANK(N562,(N562:P562,Q562:AJ562))</f>
        <v>1</v>
      </c>
      <c r="E562" s="7">
        <f>RANK(O562,(N562:P562,Q562:AJ562))</f>
        <v>2</v>
      </c>
      <c r="F562" s="7">
        <f>IF(P562&gt;0,RANK(P562,(N562:P562,Q562:AJ562)),0)</f>
        <v>3</v>
      </c>
      <c r="G562" s="1">
        <f t="shared" si="213"/>
        <v>348</v>
      </c>
      <c r="H562" s="2">
        <f t="shared" si="201"/>
        <v>0.14175152749490835</v>
      </c>
      <c r="I562" s="2"/>
      <c r="J562" s="2">
        <f t="shared" si="214"/>
        <v>0.51812627291242364</v>
      </c>
      <c r="K562" s="2">
        <f t="shared" si="215"/>
        <v>0.37637474541751526</v>
      </c>
      <c r="L562" s="2">
        <f t="shared" si="216"/>
        <v>0.10020366598778004</v>
      </c>
      <c r="M562" s="2">
        <f t="shared" si="217"/>
        <v>5.2953156822810737E-3</v>
      </c>
      <c r="N562" s="1">
        <v>1272</v>
      </c>
      <c r="O562" s="1">
        <v>924</v>
      </c>
      <c r="P562" s="1">
        <v>246</v>
      </c>
      <c r="R562" s="1">
        <v>13</v>
      </c>
      <c r="AL562" s="7">
        <f>IF(Q562&gt;0,RANK(Q562,(N562:P562,Q562:AJ562)),0)</f>
        <v>0</v>
      </c>
      <c r="AM562" s="7">
        <f>IF(R562&gt;0,RANK(R562,(N562:P562,Q562:AJ562)),0)</f>
        <v>4</v>
      </c>
      <c r="AN562" s="7">
        <f>IF(S562&gt;0,RANK(S562,(N562:P562,Q562:AJ562)),0)</f>
        <v>0</v>
      </c>
      <c r="AO562" s="7">
        <f>IF(T562&gt;0,RANK(T562,(N562:P562,Q562:AJ562)),0)</f>
        <v>0</v>
      </c>
      <c r="AP562" s="2">
        <f t="shared" si="218"/>
        <v>0</v>
      </c>
      <c r="AQ562" s="2">
        <f t="shared" si="219"/>
        <v>5.295315682281059E-3</v>
      </c>
      <c r="AR562" s="2">
        <f t="shared" si="220"/>
        <v>0</v>
      </c>
      <c r="AS562" s="2">
        <f t="shared" si="221"/>
        <v>0</v>
      </c>
      <c r="AU562" t="s">
        <v>871</v>
      </c>
      <c r="AV562" t="s">
        <v>3161</v>
      </c>
      <c r="AW562">
        <v>2</v>
      </c>
      <c r="AY562" s="130">
        <v>13</v>
      </c>
      <c r="AZ562" s="131">
        <v>287</v>
      </c>
      <c r="BA562" s="132">
        <f t="shared" si="222"/>
        <v>13287</v>
      </c>
      <c r="BC562" s="7" t="s">
        <v>532</v>
      </c>
    </row>
    <row r="563" spans="1:55" hidden="1" outlineLevel="1" x14ac:dyDescent="0.2">
      <c r="A563" t="s">
        <v>872</v>
      </c>
      <c r="B563" t="s">
        <v>3161</v>
      </c>
      <c r="C563" s="1">
        <f t="shared" si="212"/>
        <v>3110</v>
      </c>
      <c r="D563" s="7">
        <f>RANK(N563,(N563:P563,Q563:AJ563))</f>
        <v>1</v>
      </c>
      <c r="E563" s="7">
        <f>RANK(O563,(N563:P563,Q563:AJ563))</f>
        <v>2</v>
      </c>
      <c r="F563" s="7">
        <f>IF(P563&gt;0,RANK(P563,(N563:P563,Q563:AJ563)),0)</f>
        <v>3</v>
      </c>
      <c r="G563" s="1">
        <f t="shared" si="213"/>
        <v>969</v>
      </c>
      <c r="H563" s="2">
        <f t="shared" ref="H563:H626" si="223">G563/C563</f>
        <v>0.31157556270096465</v>
      </c>
      <c r="I563" s="2"/>
      <c r="J563" s="2">
        <f t="shared" si="214"/>
        <v>0.61961414790996783</v>
      </c>
      <c r="K563" s="2">
        <f t="shared" si="215"/>
        <v>0.30803858520900324</v>
      </c>
      <c r="L563" s="2">
        <f t="shared" si="216"/>
        <v>6.7524115755627015E-2</v>
      </c>
      <c r="M563" s="2">
        <f t="shared" si="217"/>
        <v>4.8231511254019227E-3</v>
      </c>
      <c r="N563" s="1">
        <v>1927</v>
      </c>
      <c r="O563" s="1">
        <v>958</v>
      </c>
      <c r="P563" s="1">
        <v>210</v>
      </c>
      <c r="R563" s="1">
        <v>15</v>
      </c>
      <c r="AL563" s="7">
        <f>IF(Q563&gt;0,RANK(Q563,(N563:P563,Q563:AJ563)),0)</f>
        <v>0</v>
      </c>
      <c r="AM563" s="7">
        <f>IF(R563&gt;0,RANK(R563,(N563:P563,Q563:AJ563)),0)</f>
        <v>4</v>
      </c>
      <c r="AN563" s="7">
        <f>IF(S563&gt;0,RANK(S563,(N563:P563,Q563:AJ563)),0)</f>
        <v>0</v>
      </c>
      <c r="AO563" s="7">
        <f>IF(T563&gt;0,RANK(T563,(N563:P563,Q563:AJ563)),0)</f>
        <v>0</v>
      </c>
      <c r="AP563" s="2">
        <f t="shared" si="218"/>
        <v>0</v>
      </c>
      <c r="AQ563" s="2">
        <f t="shared" si="219"/>
        <v>4.8231511254019296E-3</v>
      </c>
      <c r="AR563" s="2">
        <f t="shared" si="220"/>
        <v>0</v>
      </c>
      <c r="AS563" s="2">
        <f t="shared" si="221"/>
        <v>0</v>
      </c>
      <c r="AU563" t="s">
        <v>872</v>
      </c>
      <c r="AV563" t="s">
        <v>3161</v>
      </c>
      <c r="AW563">
        <v>8</v>
      </c>
      <c r="AY563" s="130">
        <v>13</v>
      </c>
      <c r="AZ563" s="131">
        <v>289</v>
      </c>
      <c r="BA563" s="132">
        <f t="shared" si="222"/>
        <v>13289</v>
      </c>
      <c r="BC563" s="7" t="s">
        <v>532</v>
      </c>
    </row>
    <row r="564" spans="1:55" hidden="1" outlineLevel="1" x14ac:dyDescent="0.2">
      <c r="A564" t="s">
        <v>2184</v>
      </c>
      <c r="B564" t="s">
        <v>3161</v>
      </c>
      <c r="C564" s="1">
        <f t="shared" si="212"/>
        <v>5513</v>
      </c>
      <c r="D564" s="7">
        <f>RANK(N564,(N564:P564,Q564:AJ564))</f>
        <v>2</v>
      </c>
      <c r="E564" s="7">
        <f>RANK(O564,(N564:P564,Q564:AJ564))</f>
        <v>1</v>
      </c>
      <c r="F564" s="7">
        <f>IF(P564&gt;0,RANK(P564,(N564:P564,Q564:AJ564)),0)</f>
        <v>3</v>
      </c>
      <c r="G564" s="1">
        <f t="shared" si="213"/>
        <v>510</v>
      </c>
      <c r="H564" s="2">
        <f t="shared" si="223"/>
        <v>9.2508615998548885E-2</v>
      </c>
      <c r="I564" s="2"/>
      <c r="J564" s="2">
        <f t="shared" si="214"/>
        <v>0.39452203881734083</v>
      </c>
      <c r="K564" s="2">
        <f t="shared" si="215"/>
        <v>0.4870306548158897</v>
      </c>
      <c r="L564" s="2">
        <f t="shared" si="216"/>
        <v>0.11282423362960275</v>
      </c>
      <c r="M564" s="2">
        <f t="shared" si="217"/>
        <v>5.6230727371667233E-3</v>
      </c>
      <c r="N564" s="1">
        <v>2175</v>
      </c>
      <c r="O564" s="1">
        <v>2685</v>
      </c>
      <c r="P564" s="1">
        <v>622</v>
      </c>
      <c r="R564" s="1">
        <v>31</v>
      </c>
      <c r="AL564" s="7">
        <f>IF(Q564&gt;0,RANK(Q564,(N564:P564,Q564:AJ564)),0)</f>
        <v>0</v>
      </c>
      <c r="AM564" s="7">
        <f>IF(R564&gt;0,RANK(R564,(N564:P564,Q564:AJ564)),0)</f>
        <v>4</v>
      </c>
      <c r="AN564" s="7">
        <f>IF(S564&gt;0,RANK(S564,(N564:P564,Q564:AJ564)),0)</f>
        <v>0</v>
      </c>
      <c r="AO564" s="7">
        <f>IF(T564&gt;0,RANK(T564,(N564:P564,Q564:AJ564)),0)</f>
        <v>0</v>
      </c>
      <c r="AP564" s="2">
        <f t="shared" si="218"/>
        <v>0</v>
      </c>
      <c r="AQ564" s="2">
        <f t="shared" si="219"/>
        <v>5.6230727371666973E-3</v>
      </c>
      <c r="AR564" s="2">
        <f t="shared" si="220"/>
        <v>0</v>
      </c>
      <c r="AS564" s="2">
        <f t="shared" si="221"/>
        <v>0</v>
      </c>
      <c r="AU564" t="s">
        <v>2184</v>
      </c>
      <c r="AV564" t="s">
        <v>3161</v>
      </c>
      <c r="AW564">
        <v>9</v>
      </c>
      <c r="AY564" s="130">
        <v>13</v>
      </c>
      <c r="AZ564" s="131">
        <v>291</v>
      </c>
      <c r="BA564" s="132">
        <f t="shared" si="222"/>
        <v>13291</v>
      </c>
      <c r="BC564" s="7" t="s">
        <v>532</v>
      </c>
    </row>
    <row r="565" spans="1:55" hidden="1" outlineLevel="1" x14ac:dyDescent="0.2">
      <c r="A565" t="s">
        <v>3127</v>
      </c>
      <c r="B565" t="s">
        <v>3161</v>
      </c>
      <c r="C565" s="1">
        <f t="shared" si="212"/>
        <v>8035</v>
      </c>
      <c r="D565" s="7">
        <f>RANK(N565,(N565:P565,Q565:AJ565))</f>
        <v>2</v>
      </c>
      <c r="E565" s="7">
        <f>RANK(O565,(N565:P565,Q565:AJ565))</f>
        <v>1</v>
      </c>
      <c r="F565" s="7">
        <f>IF(P565&gt;0,RANK(P565,(N565:P565,Q565:AJ565)),0)</f>
        <v>3</v>
      </c>
      <c r="G565" s="1">
        <f t="shared" si="213"/>
        <v>292</v>
      </c>
      <c r="H565" s="2">
        <f t="shared" si="223"/>
        <v>3.6341008089607968E-2</v>
      </c>
      <c r="I565" s="2"/>
      <c r="J565" s="2">
        <f t="shared" si="214"/>
        <v>0.43447417548226508</v>
      </c>
      <c r="K565" s="2">
        <f t="shared" si="215"/>
        <v>0.47081518357187307</v>
      </c>
      <c r="L565" s="2">
        <f t="shared" si="216"/>
        <v>9.0976975731176107E-2</v>
      </c>
      <c r="M565" s="2">
        <f t="shared" si="217"/>
        <v>3.7336652146857385E-3</v>
      </c>
      <c r="N565" s="1">
        <v>3491</v>
      </c>
      <c r="O565" s="1">
        <v>3783</v>
      </c>
      <c r="P565" s="1">
        <v>731</v>
      </c>
      <c r="R565" s="1">
        <v>30</v>
      </c>
      <c r="AL565" s="7">
        <f>IF(Q565&gt;0,RANK(Q565,(N565:P565,Q565:AJ565)),0)</f>
        <v>0</v>
      </c>
      <c r="AM565" s="7">
        <f>IF(R565&gt;0,RANK(R565,(N565:P565,Q565:AJ565)),0)</f>
        <v>4</v>
      </c>
      <c r="AN565" s="7">
        <f>IF(S565&gt;0,RANK(S565,(N565:P565,Q565:AJ565)),0)</f>
        <v>0</v>
      </c>
      <c r="AO565" s="7">
        <f>IF(T565&gt;0,RANK(T565,(N565:P565,Q565:AJ565)),0)</f>
        <v>0</v>
      </c>
      <c r="AP565" s="2">
        <f t="shared" si="218"/>
        <v>0</v>
      </c>
      <c r="AQ565" s="2">
        <f t="shared" si="219"/>
        <v>3.7336652146857498E-3</v>
      </c>
      <c r="AR565" s="2">
        <f t="shared" si="220"/>
        <v>0</v>
      </c>
      <c r="AS565" s="2">
        <f t="shared" si="221"/>
        <v>0</v>
      </c>
      <c r="AU565" t="s">
        <v>3127</v>
      </c>
      <c r="AV565" t="s">
        <v>3161</v>
      </c>
      <c r="AW565">
        <v>8</v>
      </c>
      <c r="AY565" s="130">
        <v>13</v>
      </c>
      <c r="AZ565" s="131">
        <v>293</v>
      </c>
      <c r="BA565" s="132">
        <f t="shared" si="222"/>
        <v>13293</v>
      </c>
      <c r="BC565" s="7" t="s">
        <v>532</v>
      </c>
    </row>
    <row r="566" spans="1:55" hidden="1" outlineLevel="1" x14ac:dyDescent="0.2">
      <c r="A566" t="s">
        <v>3228</v>
      </c>
      <c r="B566" t="s">
        <v>3161</v>
      </c>
      <c r="C566" s="1">
        <f t="shared" si="212"/>
        <v>17598</v>
      </c>
      <c r="D566" s="7">
        <f>RANK(N566,(N566:P566,Q566:AJ566))</f>
        <v>2</v>
      </c>
      <c r="E566" s="7">
        <f>RANK(O566,(N566:P566,Q566:AJ566))</f>
        <v>1</v>
      </c>
      <c r="F566" s="7">
        <f>IF(P566&gt;0,RANK(P566,(N566:P566,Q566:AJ566)),0)</f>
        <v>3</v>
      </c>
      <c r="G566" s="1">
        <f t="shared" si="213"/>
        <v>2074</v>
      </c>
      <c r="H566" s="2">
        <f t="shared" si="223"/>
        <v>0.11785430162518468</v>
      </c>
      <c r="I566" s="2"/>
      <c r="J566" s="2">
        <f t="shared" si="214"/>
        <v>0.38316854187975907</v>
      </c>
      <c r="K566" s="2">
        <f t="shared" si="215"/>
        <v>0.50102284350494375</v>
      </c>
      <c r="L566" s="2">
        <f t="shared" si="216"/>
        <v>0.11188771451301284</v>
      </c>
      <c r="M566" s="2">
        <f t="shared" si="217"/>
        <v>3.9209001022843942E-3</v>
      </c>
      <c r="N566" s="1">
        <v>6743</v>
      </c>
      <c r="O566" s="1">
        <v>8817</v>
      </c>
      <c r="P566" s="1">
        <v>1969</v>
      </c>
      <c r="R566" s="1">
        <v>69</v>
      </c>
      <c r="AL566" s="7">
        <f>IF(Q566&gt;0,RANK(Q566,(N566:P566,Q566:AJ566)),0)</f>
        <v>0</v>
      </c>
      <c r="AM566" s="7">
        <f>IF(R566&gt;0,RANK(R566,(N566:P566,Q566:AJ566)),0)</f>
        <v>4</v>
      </c>
      <c r="AN566" s="7">
        <f>IF(S566&gt;0,RANK(S566,(N566:P566,Q566:AJ566)),0)</f>
        <v>0</v>
      </c>
      <c r="AO566" s="7">
        <f>IF(T566&gt;0,RANK(T566,(N566:P566,Q566:AJ566)),0)</f>
        <v>0</v>
      </c>
      <c r="AP566" s="2">
        <f t="shared" si="218"/>
        <v>0</v>
      </c>
      <c r="AQ566" s="2">
        <f t="shared" si="219"/>
        <v>3.9209001022843509E-3</v>
      </c>
      <c r="AR566" s="2">
        <f t="shared" si="220"/>
        <v>0</v>
      </c>
      <c r="AS566" s="2">
        <f t="shared" si="221"/>
        <v>0</v>
      </c>
      <c r="AU566" t="s">
        <v>3228</v>
      </c>
      <c r="AV566" t="s">
        <v>3161</v>
      </c>
      <c r="AW566">
        <v>9</v>
      </c>
      <c r="AY566" s="130">
        <v>13</v>
      </c>
      <c r="AZ566" s="131">
        <v>295</v>
      </c>
      <c r="BA566" s="132">
        <f t="shared" si="222"/>
        <v>13295</v>
      </c>
      <c r="BC566" s="7" t="s">
        <v>532</v>
      </c>
    </row>
    <row r="567" spans="1:55" hidden="1" outlineLevel="1" x14ac:dyDescent="0.2">
      <c r="A567" t="s">
        <v>2939</v>
      </c>
      <c r="B567" t="s">
        <v>3161</v>
      </c>
      <c r="C567" s="1">
        <f t="shared" si="212"/>
        <v>15020</v>
      </c>
      <c r="D567" s="7">
        <f>RANK(N567,(N567:P567,Q567:AJ567))</f>
        <v>2</v>
      </c>
      <c r="E567" s="7">
        <f>RANK(O567,(N567:P567,Q567:AJ567))</f>
        <v>1</v>
      </c>
      <c r="F567" s="7">
        <f>IF(P567&gt;0,RANK(P567,(N567:P567,Q567:AJ567)),0)</f>
        <v>3</v>
      </c>
      <c r="G567" s="1">
        <f t="shared" si="213"/>
        <v>2316</v>
      </c>
      <c r="H567" s="2">
        <f t="shared" si="223"/>
        <v>0.15419440745672436</v>
      </c>
      <c r="I567" s="2"/>
      <c r="J567" s="2">
        <f t="shared" si="214"/>
        <v>0.37403462050599201</v>
      </c>
      <c r="K567" s="2">
        <f t="shared" si="215"/>
        <v>0.52822902796271642</v>
      </c>
      <c r="L567" s="2">
        <f t="shared" si="216"/>
        <v>8.8082556591211711E-2</v>
      </c>
      <c r="M567" s="2">
        <f t="shared" si="217"/>
        <v>9.6537949400798545E-3</v>
      </c>
      <c r="N567" s="1">
        <v>5618</v>
      </c>
      <c r="O567" s="1">
        <v>7934</v>
      </c>
      <c r="P567" s="1">
        <v>1323</v>
      </c>
      <c r="R567" s="1">
        <v>145</v>
      </c>
      <c r="AL567" s="7">
        <f>IF(Q567&gt;0,RANK(Q567,(N567:P567,Q567:AJ567)),0)</f>
        <v>0</v>
      </c>
      <c r="AM567" s="7">
        <f>IF(R567&gt;0,RANK(R567,(N567:P567,Q567:AJ567)),0)</f>
        <v>4</v>
      </c>
      <c r="AN567" s="7">
        <f>IF(S567&gt;0,RANK(S567,(N567:P567,Q567:AJ567)),0)</f>
        <v>0</v>
      </c>
      <c r="AO567" s="7">
        <f>IF(T567&gt;0,RANK(T567,(N567:P567,Q567:AJ567)),0)</f>
        <v>0</v>
      </c>
      <c r="AP567" s="2">
        <f t="shared" si="218"/>
        <v>0</v>
      </c>
      <c r="AQ567" s="2">
        <f t="shared" si="219"/>
        <v>9.6537949400798927E-3</v>
      </c>
      <c r="AR567" s="2">
        <f t="shared" si="220"/>
        <v>0</v>
      </c>
      <c r="AS567" s="2">
        <f t="shared" si="221"/>
        <v>0</v>
      </c>
      <c r="AU567" t="s">
        <v>2939</v>
      </c>
      <c r="AV567" t="s">
        <v>3161</v>
      </c>
      <c r="AW567">
        <v>11</v>
      </c>
      <c r="AY567" s="130">
        <v>13</v>
      </c>
      <c r="AZ567" s="131">
        <v>297</v>
      </c>
      <c r="BA567" s="132">
        <f t="shared" si="222"/>
        <v>13297</v>
      </c>
      <c r="BC567" s="7" t="s">
        <v>532</v>
      </c>
    </row>
    <row r="568" spans="1:55" hidden="1" outlineLevel="1" x14ac:dyDescent="0.2">
      <c r="A568" t="s">
        <v>1839</v>
      </c>
      <c r="B568" t="s">
        <v>3161</v>
      </c>
      <c r="C568" s="1">
        <f t="shared" si="212"/>
        <v>9579</v>
      </c>
      <c r="D568" s="7">
        <f>RANK(N568,(N568:P568,Q568:AJ568))</f>
        <v>2</v>
      </c>
      <c r="E568" s="7">
        <f>RANK(O568,(N568:P568,Q568:AJ568))</f>
        <v>1</v>
      </c>
      <c r="F568" s="7">
        <f>IF(P568&gt;0,RANK(P568,(N568:P568,Q568:AJ568)),0)</f>
        <v>3</v>
      </c>
      <c r="G568" s="1">
        <f t="shared" si="213"/>
        <v>575</v>
      </c>
      <c r="H568" s="2">
        <f t="shared" si="223"/>
        <v>6.0027142708007096E-2</v>
      </c>
      <c r="I568" s="2"/>
      <c r="J568" s="2">
        <f t="shared" si="214"/>
        <v>0.43543167345234368</v>
      </c>
      <c r="K568" s="2">
        <f t="shared" si="215"/>
        <v>0.49545881616035076</v>
      </c>
      <c r="L568" s="2">
        <f t="shared" si="216"/>
        <v>6.6395239586595683E-2</v>
      </c>
      <c r="M568" s="2">
        <f t="shared" si="217"/>
        <v>2.7142708007098781E-3</v>
      </c>
      <c r="N568" s="1">
        <v>4171</v>
      </c>
      <c r="O568" s="1">
        <v>4746</v>
      </c>
      <c r="P568" s="1">
        <v>636</v>
      </c>
      <c r="R568" s="1">
        <v>26</v>
      </c>
      <c r="AL568" s="7">
        <f>IF(Q568&gt;0,RANK(Q568,(N568:P568,Q568:AJ568)),0)</f>
        <v>0</v>
      </c>
      <c r="AM568" s="7">
        <f>IF(R568&gt;0,RANK(R568,(N568:P568,Q568:AJ568)),0)</f>
        <v>4</v>
      </c>
      <c r="AN568" s="7">
        <f>IF(S568&gt;0,RANK(S568,(N568:P568,Q568:AJ568)),0)</f>
        <v>0</v>
      </c>
      <c r="AO568" s="7">
        <f>IF(T568&gt;0,RANK(T568,(N568:P568,Q568:AJ568)),0)</f>
        <v>0</v>
      </c>
      <c r="AP568" s="2">
        <f t="shared" si="218"/>
        <v>0</v>
      </c>
      <c r="AQ568" s="2">
        <f t="shared" si="219"/>
        <v>2.7142708007098864E-3</v>
      </c>
      <c r="AR568" s="2">
        <f t="shared" si="220"/>
        <v>0</v>
      </c>
      <c r="AS568" s="2">
        <f t="shared" si="221"/>
        <v>0</v>
      </c>
      <c r="AU568" t="s">
        <v>1839</v>
      </c>
      <c r="AV568" t="s">
        <v>3161</v>
      </c>
      <c r="AW568">
        <v>8</v>
      </c>
      <c r="AY568" s="130">
        <v>13</v>
      </c>
      <c r="AZ568" s="131">
        <v>299</v>
      </c>
      <c r="BA568" s="132">
        <f t="shared" si="222"/>
        <v>13299</v>
      </c>
      <c r="BC568" s="7" t="s">
        <v>532</v>
      </c>
    </row>
    <row r="569" spans="1:55" hidden="1" outlineLevel="1" x14ac:dyDescent="0.2">
      <c r="A569" t="s">
        <v>1840</v>
      </c>
      <c r="B569" t="s">
        <v>3161</v>
      </c>
      <c r="C569" s="1">
        <f t="shared" si="212"/>
        <v>2052</v>
      </c>
      <c r="D569" s="7">
        <f>RANK(N569,(N569:P569,Q569:AJ569))</f>
        <v>1</v>
      </c>
      <c r="E569" s="7">
        <f>RANK(O569,(N569:P569,Q569:AJ569))</f>
        <v>2</v>
      </c>
      <c r="F569" s="7">
        <f>IF(P569&gt;0,RANK(P569,(N569:P569,Q569:AJ569)),0)</f>
        <v>3</v>
      </c>
      <c r="G569" s="1">
        <f t="shared" si="213"/>
        <v>495</v>
      </c>
      <c r="H569" s="2">
        <f t="shared" si="223"/>
        <v>0.2412280701754386</v>
      </c>
      <c r="I569" s="2"/>
      <c r="J569" s="2">
        <f t="shared" si="214"/>
        <v>0.59941520467836262</v>
      </c>
      <c r="K569" s="2">
        <f t="shared" si="215"/>
        <v>0.358187134502924</v>
      </c>
      <c r="L569" s="2">
        <f t="shared" si="216"/>
        <v>4.0448343079922025E-2</v>
      </c>
      <c r="M569" s="2">
        <f t="shared" si="217"/>
        <v>1.9493177387913535E-3</v>
      </c>
      <c r="N569" s="1">
        <v>1230</v>
      </c>
      <c r="O569" s="1">
        <v>735</v>
      </c>
      <c r="P569" s="1">
        <v>83</v>
      </c>
      <c r="R569" s="1">
        <v>4</v>
      </c>
      <c r="AL569" s="7">
        <f>IF(Q569&gt;0,RANK(Q569,(N569:P569,Q569:AJ569)),0)</f>
        <v>0</v>
      </c>
      <c r="AM569" s="7">
        <f>IF(R569&gt;0,RANK(R569,(N569:P569,Q569:AJ569)),0)</f>
        <v>4</v>
      </c>
      <c r="AN569" s="7">
        <f>IF(S569&gt;0,RANK(S569,(N569:P569,Q569:AJ569)),0)</f>
        <v>0</v>
      </c>
      <c r="AO569" s="7">
        <f>IF(T569&gt;0,RANK(T569,(N569:P569,Q569:AJ569)),0)</f>
        <v>0</v>
      </c>
      <c r="AP569" s="2">
        <f t="shared" si="218"/>
        <v>0</v>
      </c>
      <c r="AQ569" s="2">
        <f t="shared" si="219"/>
        <v>1.9493177387914229E-3</v>
      </c>
      <c r="AR569" s="2">
        <f t="shared" si="220"/>
        <v>0</v>
      </c>
      <c r="AS569" s="2">
        <f t="shared" si="221"/>
        <v>0</v>
      </c>
      <c r="AU569" t="s">
        <v>1840</v>
      </c>
      <c r="AV569" t="s">
        <v>3161</v>
      </c>
      <c r="AW569">
        <v>10</v>
      </c>
      <c r="AY569" s="130">
        <v>13</v>
      </c>
      <c r="AZ569" s="131">
        <v>301</v>
      </c>
      <c r="BA569" s="132">
        <f t="shared" si="222"/>
        <v>13301</v>
      </c>
      <c r="BC569" s="7" t="s">
        <v>532</v>
      </c>
    </row>
    <row r="570" spans="1:55" hidden="1" outlineLevel="1" x14ac:dyDescent="0.2">
      <c r="A570" t="s">
        <v>3298</v>
      </c>
      <c r="B570" t="s">
        <v>3161</v>
      </c>
      <c r="C570" s="1">
        <f t="shared" si="212"/>
        <v>6919</v>
      </c>
      <c r="D570" s="7">
        <f>RANK(N570,(N570:P570,Q570:AJ570))</f>
        <v>1</v>
      </c>
      <c r="E570" s="7">
        <f>RANK(O570,(N570:P570,Q570:AJ570))</f>
        <v>2</v>
      </c>
      <c r="F570" s="7">
        <f>IF(P570&gt;0,RANK(P570,(N570:P570,Q570:AJ570)),0)</f>
        <v>3</v>
      </c>
      <c r="G570" s="1">
        <f t="shared" si="213"/>
        <v>1709</v>
      </c>
      <c r="H570" s="2">
        <f t="shared" si="223"/>
        <v>0.24700101170689406</v>
      </c>
      <c r="I570" s="2"/>
      <c r="J570" s="2">
        <f t="shared" si="214"/>
        <v>0.58635640988582161</v>
      </c>
      <c r="K570" s="2">
        <f t="shared" si="215"/>
        <v>0.33935539817892757</v>
      </c>
      <c r="L570" s="2">
        <f t="shared" si="216"/>
        <v>7.0530423471599948E-2</v>
      </c>
      <c r="M570" s="2">
        <f t="shared" si="217"/>
        <v>3.7577684636508762E-3</v>
      </c>
      <c r="N570" s="1">
        <v>4057</v>
      </c>
      <c r="O570" s="1">
        <v>2348</v>
      </c>
      <c r="P570" s="1">
        <v>488</v>
      </c>
      <c r="R570" s="1">
        <v>26</v>
      </c>
      <c r="AL570" s="7">
        <f>IF(Q570&gt;0,RANK(Q570,(N570:P570,Q570:AJ570)),0)</f>
        <v>0</v>
      </c>
      <c r="AM570" s="7">
        <f>IF(R570&gt;0,RANK(R570,(N570:P570,Q570:AJ570)),0)</f>
        <v>4</v>
      </c>
      <c r="AN570" s="7">
        <f>IF(S570&gt;0,RANK(S570,(N570:P570,Q570:AJ570)),0)</f>
        <v>0</v>
      </c>
      <c r="AO570" s="7">
        <f>IF(T570&gt;0,RANK(T570,(N570:P570,Q570:AJ570)),0)</f>
        <v>0</v>
      </c>
      <c r="AP570" s="2">
        <f t="shared" si="218"/>
        <v>0</v>
      </c>
      <c r="AQ570" s="2">
        <f t="shared" si="219"/>
        <v>3.7577684636508164E-3</v>
      </c>
      <c r="AR570" s="2">
        <f t="shared" si="220"/>
        <v>0</v>
      </c>
      <c r="AS570" s="2">
        <f t="shared" si="221"/>
        <v>0</v>
      </c>
      <c r="AU570" t="s">
        <v>3298</v>
      </c>
      <c r="AV570" t="s">
        <v>3161</v>
      </c>
      <c r="AW570">
        <v>10</v>
      </c>
      <c r="AY570" s="130">
        <v>13</v>
      </c>
      <c r="AZ570" s="131">
        <v>303</v>
      </c>
      <c r="BA570" s="132">
        <f t="shared" si="222"/>
        <v>13303</v>
      </c>
      <c r="BC570" s="7" t="s">
        <v>532</v>
      </c>
    </row>
    <row r="571" spans="1:55" hidden="1" outlineLevel="1" x14ac:dyDescent="0.2">
      <c r="A571" t="s">
        <v>1841</v>
      </c>
      <c r="B571" t="s">
        <v>3161</v>
      </c>
      <c r="C571" s="1">
        <f t="shared" si="212"/>
        <v>7126</v>
      </c>
      <c r="D571" s="7">
        <f>RANK(N571,(N571:P571,Q571:AJ571))</f>
        <v>2</v>
      </c>
      <c r="E571" s="7">
        <f>RANK(O571,(N571:P571,Q571:AJ571))</f>
        <v>1</v>
      </c>
      <c r="F571" s="7">
        <f>IF(P571&gt;0,RANK(P571,(N571:P571,Q571:AJ571)),0)</f>
        <v>3</v>
      </c>
      <c r="G571" s="1">
        <f t="shared" si="213"/>
        <v>975</v>
      </c>
      <c r="H571" s="2">
        <f t="shared" si="223"/>
        <v>0.13682290204883524</v>
      </c>
      <c r="I571" s="2"/>
      <c r="J571" s="2">
        <f t="shared" si="214"/>
        <v>0.38366545046309292</v>
      </c>
      <c r="K571" s="2">
        <f t="shared" si="215"/>
        <v>0.52048835251192815</v>
      </c>
      <c r="L571" s="2">
        <f t="shared" si="216"/>
        <v>9.3320235756385067E-2</v>
      </c>
      <c r="M571" s="2">
        <f t="shared" si="217"/>
        <v>2.5259612685938071E-3</v>
      </c>
      <c r="N571" s="1">
        <v>2734</v>
      </c>
      <c r="O571" s="1">
        <v>3709</v>
      </c>
      <c r="P571" s="1">
        <v>665</v>
      </c>
      <c r="R571" s="1">
        <v>18</v>
      </c>
      <c r="AL571" s="7">
        <f>IF(Q571&gt;0,RANK(Q571,(N571:P571,Q571:AJ571)),0)</f>
        <v>0</v>
      </c>
      <c r="AM571" s="7">
        <f>IF(R571&gt;0,RANK(R571,(N571:P571,Q571:AJ571)),0)</f>
        <v>4</v>
      </c>
      <c r="AN571" s="7">
        <f>IF(S571&gt;0,RANK(S571,(N571:P571,Q571:AJ571)),0)</f>
        <v>0</v>
      </c>
      <c r="AO571" s="7">
        <f>IF(T571&gt;0,RANK(T571,(N571:P571,Q571:AJ571)),0)</f>
        <v>0</v>
      </c>
      <c r="AP571" s="2">
        <f t="shared" si="218"/>
        <v>0</v>
      </c>
      <c r="AQ571" s="2">
        <f t="shared" si="219"/>
        <v>2.5259612685938817E-3</v>
      </c>
      <c r="AR571" s="2">
        <f t="shared" si="220"/>
        <v>0</v>
      </c>
      <c r="AS571" s="2">
        <f t="shared" si="221"/>
        <v>0</v>
      </c>
      <c r="AU571" t="s">
        <v>1841</v>
      </c>
      <c r="AV571" t="s">
        <v>3161</v>
      </c>
      <c r="AW571">
        <v>1</v>
      </c>
      <c r="AY571" s="130">
        <v>13</v>
      </c>
      <c r="AZ571" s="131">
        <v>305</v>
      </c>
      <c r="BA571" s="132">
        <f t="shared" si="222"/>
        <v>13305</v>
      </c>
      <c r="BC571" s="7" t="s">
        <v>532</v>
      </c>
    </row>
    <row r="572" spans="1:55" hidden="1" outlineLevel="1" x14ac:dyDescent="0.2">
      <c r="A572" t="s">
        <v>797</v>
      </c>
      <c r="B572" t="s">
        <v>3161</v>
      </c>
      <c r="C572" s="1">
        <f t="shared" si="212"/>
        <v>823</v>
      </c>
      <c r="D572" s="7">
        <f>RANK(N572,(N572:P572,Q572:AJ572))</f>
        <v>1</v>
      </c>
      <c r="E572" s="7">
        <f>RANK(O572,(N572:P572,Q572:AJ572))</f>
        <v>2</v>
      </c>
      <c r="F572" s="7">
        <f>IF(P572&gt;0,RANK(P572,(N572:P572,Q572:AJ572)),0)</f>
        <v>3</v>
      </c>
      <c r="G572" s="1">
        <f t="shared" si="213"/>
        <v>294</v>
      </c>
      <c r="H572" s="2">
        <f t="shared" si="223"/>
        <v>0.35722964763061971</v>
      </c>
      <c r="I572" s="2"/>
      <c r="J572" s="2">
        <f t="shared" si="214"/>
        <v>0.64277035236938029</v>
      </c>
      <c r="K572" s="2">
        <f t="shared" si="215"/>
        <v>0.28554070473876064</v>
      </c>
      <c r="L572" s="2">
        <f t="shared" si="216"/>
        <v>7.168894289185905E-2</v>
      </c>
      <c r="M572" s="2">
        <f t="shared" si="217"/>
        <v>1.3877787807814457E-17</v>
      </c>
      <c r="N572" s="1">
        <v>529</v>
      </c>
      <c r="O572" s="1">
        <v>235</v>
      </c>
      <c r="P572" s="1">
        <v>59</v>
      </c>
      <c r="AL572" s="7">
        <f>IF(Q572&gt;0,RANK(Q572,(N572:P572,Q572:AJ572)),0)</f>
        <v>0</v>
      </c>
      <c r="AM572" s="7">
        <f>IF(R572&gt;0,RANK(R572,(N572:P572,Q572:AJ572)),0)</f>
        <v>0</v>
      </c>
      <c r="AN572" s="7">
        <f>IF(S572&gt;0,RANK(S572,(N572:P572,Q572:AJ572)),0)</f>
        <v>0</v>
      </c>
      <c r="AO572" s="7">
        <f>IF(T572&gt;0,RANK(T572,(N572:P572,Q572:AJ572)),0)</f>
        <v>0</v>
      </c>
      <c r="AP572" s="2">
        <f t="shared" si="218"/>
        <v>0</v>
      </c>
      <c r="AQ572" s="2">
        <f t="shared" si="219"/>
        <v>0</v>
      </c>
      <c r="AR572" s="2">
        <f t="shared" si="220"/>
        <v>0</v>
      </c>
      <c r="AS572" s="2">
        <f t="shared" si="221"/>
        <v>0</v>
      </c>
      <c r="AU572" t="s">
        <v>797</v>
      </c>
      <c r="AV572" t="s">
        <v>3161</v>
      </c>
      <c r="AW572">
        <v>2</v>
      </c>
      <c r="AY572" s="130">
        <v>13</v>
      </c>
      <c r="AZ572" s="131">
        <v>307</v>
      </c>
      <c r="BA572" s="132">
        <f t="shared" si="222"/>
        <v>13307</v>
      </c>
      <c r="BC572" s="7" t="s">
        <v>532</v>
      </c>
    </row>
    <row r="573" spans="1:55" hidden="1" outlineLevel="1" x14ac:dyDescent="0.2">
      <c r="A573" t="s">
        <v>798</v>
      </c>
      <c r="B573" t="s">
        <v>3161</v>
      </c>
      <c r="C573" s="1">
        <f t="shared" si="212"/>
        <v>1357</v>
      </c>
      <c r="D573" s="7">
        <f>RANK(N573,(N573:P573,Q573:AJ573))</f>
        <v>1</v>
      </c>
      <c r="E573" s="7">
        <f>RANK(O573,(N573:P573,Q573:AJ573))</f>
        <v>2</v>
      </c>
      <c r="F573" s="7">
        <f>IF(P573&gt;0,RANK(P573,(N573:P573,Q573:AJ573)),0)</f>
        <v>3</v>
      </c>
      <c r="G573" s="1">
        <f t="shared" si="213"/>
        <v>291</v>
      </c>
      <c r="H573" s="2">
        <f t="shared" si="223"/>
        <v>0.21444362564480471</v>
      </c>
      <c r="I573" s="2"/>
      <c r="J573" s="2">
        <f t="shared" si="214"/>
        <v>0.55342667649226229</v>
      </c>
      <c r="K573" s="2">
        <f t="shared" si="215"/>
        <v>0.33898305084745761</v>
      </c>
      <c r="L573" s="2">
        <f t="shared" si="216"/>
        <v>0.10390567428150331</v>
      </c>
      <c r="M573" s="2">
        <f t="shared" si="217"/>
        <v>3.684598378776785E-3</v>
      </c>
      <c r="N573" s="1">
        <v>751</v>
      </c>
      <c r="O573" s="1">
        <v>460</v>
      </c>
      <c r="P573" s="1">
        <v>141</v>
      </c>
      <c r="R573" s="1">
        <v>5</v>
      </c>
      <c r="AL573" s="7">
        <f>IF(Q573&gt;0,RANK(Q573,(N573:P573,Q573:AJ573)),0)</f>
        <v>0</v>
      </c>
      <c r="AM573" s="7">
        <f>IF(R573&gt;0,RANK(R573,(N573:P573,Q573:AJ573)),0)</f>
        <v>4</v>
      </c>
      <c r="AN573" s="7">
        <f>IF(S573&gt;0,RANK(S573,(N573:P573,Q573:AJ573)),0)</f>
        <v>0</v>
      </c>
      <c r="AO573" s="7">
        <f>IF(T573&gt;0,RANK(T573,(N573:P573,Q573:AJ573)),0)</f>
        <v>0</v>
      </c>
      <c r="AP573" s="2">
        <f t="shared" si="218"/>
        <v>0</v>
      </c>
      <c r="AQ573" s="2">
        <f t="shared" si="219"/>
        <v>3.6845983787767134E-3</v>
      </c>
      <c r="AR573" s="2">
        <f t="shared" si="220"/>
        <v>0</v>
      </c>
      <c r="AS573" s="2">
        <f t="shared" si="221"/>
        <v>0</v>
      </c>
      <c r="AU573" t="s">
        <v>798</v>
      </c>
      <c r="AV573" t="s">
        <v>3161</v>
      </c>
      <c r="AW573">
        <v>8</v>
      </c>
      <c r="AY573" s="130">
        <v>13</v>
      </c>
      <c r="AZ573" s="131">
        <v>309</v>
      </c>
      <c r="BA573" s="132">
        <f t="shared" si="222"/>
        <v>13309</v>
      </c>
      <c r="BC573" s="7" t="s">
        <v>532</v>
      </c>
    </row>
    <row r="574" spans="1:55" hidden="1" outlineLevel="1" x14ac:dyDescent="0.2">
      <c r="A574" t="s">
        <v>481</v>
      </c>
      <c r="B574" t="s">
        <v>3161</v>
      </c>
      <c r="C574" s="1">
        <f t="shared" si="212"/>
        <v>5420</v>
      </c>
      <c r="D574" s="7">
        <f>RANK(N574,(N574:P574,Q574:AJ574))</f>
        <v>2</v>
      </c>
      <c r="E574" s="7">
        <f>RANK(O574,(N574:P574,Q574:AJ574))</f>
        <v>1</v>
      </c>
      <c r="F574" s="7">
        <f>IF(P574&gt;0,RANK(P574,(N574:P574,Q574:AJ574)),0)</f>
        <v>3</v>
      </c>
      <c r="G574" s="1">
        <f t="shared" si="213"/>
        <v>1095</v>
      </c>
      <c r="H574" s="2">
        <f t="shared" si="223"/>
        <v>0.20202952029520296</v>
      </c>
      <c r="I574" s="2"/>
      <c r="J574" s="2">
        <f t="shared" si="214"/>
        <v>0.34391143911439115</v>
      </c>
      <c r="K574" s="2">
        <f t="shared" si="215"/>
        <v>0.54594095940959408</v>
      </c>
      <c r="L574" s="2">
        <f t="shared" si="216"/>
        <v>0.1025830258302583</v>
      </c>
      <c r="M574" s="2">
        <f t="shared" si="217"/>
        <v>7.5645756457564661E-3</v>
      </c>
      <c r="N574" s="1">
        <v>1864</v>
      </c>
      <c r="O574" s="1">
        <v>2959</v>
      </c>
      <c r="P574" s="1">
        <v>556</v>
      </c>
      <c r="R574" s="1">
        <v>41</v>
      </c>
      <c r="AL574" s="7">
        <f>IF(Q574&gt;0,RANK(Q574,(N574:P574,Q574:AJ574)),0)</f>
        <v>0</v>
      </c>
      <c r="AM574" s="7">
        <f>IF(R574&gt;0,RANK(R574,(N574:P574,Q574:AJ574)),0)</f>
        <v>4</v>
      </c>
      <c r="AN574" s="7">
        <f>IF(S574&gt;0,RANK(S574,(N574:P574,Q574:AJ574)),0)</f>
        <v>0</v>
      </c>
      <c r="AO574" s="7">
        <f>IF(T574&gt;0,RANK(T574,(N574:P574,Q574:AJ574)),0)</f>
        <v>0</v>
      </c>
      <c r="AP574" s="2">
        <f t="shared" si="218"/>
        <v>0</v>
      </c>
      <c r="AQ574" s="2">
        <f t="shared" si="219"/>
        <v>7.5645756457564575E-3</v>
      </c>
      <c r="AR574" s="2">
        <f t="shared" si="220"/>
        <v>0</v>
      </c>
      <c r="AS574" s="2">
        <f t="shared" si="221"/>
        <v>0</v>
      </c>
      <c r="AU574" t="s">
        <v>481</v>
      </c>
      <c r="AV574" t="s">
        <v>3161</v>
      </c>
      <c r="AW574">
        <v>9</v>
      </c>
      <c r="AY574" s="130">
        <v>13</v>
      </c>
      <c r="AZ574" s="131">
        <v>311</v>
      </c>
      <c r="BA574" s="132">
        <f t="shared" si="222"/>
        <v>13311</v>
      </c>
      <c r="BC574" s="7" t="s">
        <v>532</v>
      </c>
    </row>
    <row r="575" spans="1:55" hidden="1" outlineLevel="1" x14ac:dyDescent="0.2">
      <c r="A575" t="s">
        <v>1886</v>
      </c>
      <c r="B575" t="s">
        <v>3161</v>
      </c>
      <c r="C575" s="1">
        <f t="shared" si="212"/>
        <v>21817</v>
      </c>
      <c r="D575" s="7">
        <f>RANK(N575,(N575:P575,Q575:AJ575))</f>
        <v>2</v>
      </c>
      <c r="E575" s="7">
        <f>RANK(O575,(N575:P575,Q575:AJ575))</f>
        <v>1</v>
      </c>
      <c r="F575" s="7">
        <f>IF(P575&gt;0,RANK(P575,(N575:P575,Q575:AJ575)),0)</f>
        <v>3</v>
      </c>
      <c r="G575" s="1">
        <f t="shared" si="213"/>
        <v>4648</v>
      </c>
      <c r="H575" s="2">
        <f t="shared" si="223"/>
        <v>0.21304487326396845</v>
      </c>
      <c r="I575" s="2"/>
      <c r="J575" s="2">
        <f t="shared" si="214"/>
        <v>0.35385250034376864</v>
      </c>
      <c r="K575" s="2">
        <f t="shared" si="215"/>
        <v>0.56689737360773707</v>
      </c>
      <c r="L575" s="2">
        <f t="shared" si="216"/>
        <v>7.5033230966677356E-2</v>
      </c>
      <c r="M575" s="2">
        <f t="shared" si="217"/>
        <v>4.2168950818168849E-3</v>
      </c>
      <c r="N575" s="1">
        <v>7720</v>
      </c>
      <c r="O575" s="1">
        <v>12368</v>
      </c>
      <c r="P575" s="1">
        <v>1637</v>
      </c>
      <c r="R575" s="1">
        <v>92</v>
      </c>
      <c r="AL575" s="7">
        <f>IF(Q575&gt;0,RANK(Q575,(N575:P575,Q575:AJ575)),0)</f>
        <v>0</v>
      </c>
      <c r="AM575" s="7">
        <f>IF(R575&gt;0,RANK(R575,(N575:P575,Q575:AJ575)),0)</f>
        <v>4</v>
      </c>
      <c r="AN575" s="7">
        <f>IF(S575&gt;0,RANK(S575,(N575:P575,Q575:AJ575)),0)</f>
        <v>0</v>
      </c>
      <c r="AO575" s="7">
        <f>IF(T575&gt;0,RANK(T575,(N575:P575,Q575:AJ575)),0)</f>
        <v>0</v>
      </c>
      <c r="AP575" s="2">
        <f t="shared" si="218"/>
        <v>0</v>
      </c>
      <c r="AQ575" s="2">
        <f t="shared" si="219"/>
        <v>4.2168950818169317E-3</v>
      </c>
      <c r="AR575" s="2">
        <f t="shared" si="220"/>
        <v>0</v>
      </c>
      <c r="AS575" s="2">
        <f t="shared" si="221"/>
        <v>0</v>
      </c>
      <c r="AU575" t="s">
        <v>1886</v>
      </c>
      <c r="AV575" t="s">
        <v>3161</v>
      </c>
      <c r="AW575">
        <v>9</v>
      </c>
      <c r="AY575" s="130">
        <v>13</v>
      </c>
      <c r="AZ575" s="131">
        <v>313</v>
      </c>
      <c r="BA575" s="132">
        <f t="shared" si="222"/>
        <v>13313</v>
      </c>
      <c r="BC575" s="7" t="s">
        <v>532</v>
      </c>
    </row>
    <row r="576" spans="1:55" hidden="1" outlineLevel="1" x14ac:dyDescent="0.2">
      <c r="A576" t="s">
        <v>3299</v>
      </c>
      <c r="B576" t="s">
        <v>3161</v>
      </c>
      <c r="C576" s="1">
        <f t="shared" si="212"/>
        <v>2122</v>
      </c>
      <c r="D576" s="7">
        <f>RANK(N576,(N576:P576,Q576:AJ576))</f>
        <v>1</v>
      </c>
      <c r="E576" s="7">
        <f>RANK(O576,(N576:P576,Q576:AJ576))</f>
        <v>2</v>
      </c>
      <c r="F576" s="7">
        <f>IF(P576&gt;0,RANK(P576,(N576:P576,Q576:AJ576)),0)</f>
        <v>3</v>
      </c>
      <c r="G576" s="1">
        <f t="shared" si="213"/>
        <v>185</v>
      </c>
      <c r="H576" s="2">
        <f t="shared" si="223"/>
        <v>8.7181903864278987E-2</v>
      </c>
      <c r="I576" s="2"/>
      <c r="J576" s="2">
        <f t="shared" si="214"/>
        <v>0.50282752120640906</v>
      </c>
      <c r="K576" s="2">
        <f t="shared" si="215"/>
        <v>0.41564561734213007</v>
      </c>
      <c r="L576" s="2">
        <f t="shared" si="216"/>
        <v>8.0584354382657875E-2</v>
      </c>
      <c r="M576" s="2">
        <f t="shared" si="217"/>
        <v>9.4250706880300017E-4</v>
      </c>
      <c r="N576" s="1">
        <v>1067</v>
      </c>
      <c r="O576" s="1">
        <v>882</v>
      </c>
      <c r="P576" s="1">
        <v>171</v>
      </c>
      <c r="R576" s="1">
        <v>2</v>
      </c>
      <c r="AL576" s="7">
        <f>IF(Q576&gt;0,RANK(Q576,(N576:P576,Q576:AJ576)),0)</f>
        <v>0</v>
      </c>
      <c r="AM576" s="7">
        <f>IF(R576&gt;0,RANK(R576,(N576:P576,Q576:AJ576)),0)</f>
        <v>4</v>
      </c>
      <c r="AN576" s="7">
        <f>IF(S576&gt;0,RANK(S576,(N576:P576,Q576:AJ576)),0)</f>
        <v>0</v>
      </c>
      <c r="AO576" s="7">
        <f>IF(T576&gt;0,RANK(T576,(N576:P576,Q576:AJ576)),0)</f>
        <v>0</v>
      </c>
      <c r="AP576" s="2">
        <f t="shared" si="218"/>
        <v>0</v>
      </c>
      <c r="AQ576" s="2">
        <f t="shared" si="219"/>
        <v>9.42507068803016E-4</v>
      </c>
      <c r="AR576" s="2">
        <f t="shared" si="220"/>
        <v>0</v>
      </c>
      <c r="AS576" s="2">
        <f t="shared" si="221"/>
        <v>0</v>
      </c>
      <c r="AU576" t="s">
        <v>3299</v>
      </c>
      <c r="AV576" t="s">
        <v>3161</v>
      </c>
      <c r="AW576">
        <v>8</v>
      </c>
      <c r="AY576" s="130">
        <v>13</v>
      </c>
      <c r="AZ576" s="131">
        <v>315</v>
      </c>
      <c r="BA576" s="132">
        <f t="shared" si="222"/>
        <v>13315</v>
      </c>
      <c r="BC576" s="7" t="s">
        <v>532</v>
      </c>
    </row>
    <row r="577" spans="1:55" hidden="1" outlineLevel="1" x14ac:dyDescent="0.2">
      <c r="A577" t="s">
        <v>3022</v>
      </c>
      <c r="B577" t="s">
        <v>3161</v>
      </c>
      <c r="C577" s="1">
        <f t="shared" si="212"/>
        <v>3586</v>
      </c>
      <c r="D577" s="7">
        <f>RANK(N577,(N577:P577,Q577:AJ577))</f>
        <v>1</v>
      </c>
      <c r="E577" s="7">
        <f>RANK(O577,(N577:P577,Q577:AJ577))</f>
        <v>2</v>
      </c>
      <c r="F577" s="7">
        <f>IF(P577&gt;0,RANK(P577,(N577:P577,Q577:AJ577)),0)</f>
        <v>3</v>
      </c>
      <c r="G577" s="1">
        <f t="shared" si="213"/>
        <v>554</v>
      </c>
      <c r="H577" s="2">
        <f t="shared" si="223"/>
        <v>0.15448968209704406</v>
      </c>
      <c r="I577" s="2"/>
      <c r="J577" s="2">
        <f t="shared" si="214"/>
        <v>0.54963747908533189</v>
      </c>
      <c r="K577" s="2">
        <f t="shared" si="215"/>
        <v>0.39514779698828778</v>
      </c>
      <c r="L577" s="2">
        <f t="shared" si="216"/>
        <v>5.1310652537646405E-2</v>
      </c>
      <c r="M577" s="2">
        <f t="shared" si="217"/>
        <v>3.9040713887339221E-3</v>
      </c>
      <c r="N577" s="1">
        <v>1971</v>
      </c>
      <c r="O577" s="1">
        <v>1417</v>
      </c>
      <c r="P577" s="1">
        <v>184</v>
      </c>
      <c r="R577" s="1">
        <v>14</v>
      </c>
      <c r="AL577" s="7">
        <f>IF(Q577&gt;0,RANK(Q577,(N577:P577,Q577:AJ577)),0)</f>
        <v>0</v>
      </c>
      <c r="AM577" s="7">
        <f>IF(R577&gt;0,RANK(R577,(N577:P577,Q577:AJ577)),0)</f>
        <v>4</v>
      </c>
      <c r="AN577" s="7">
        <f>IF(S577&gt;0,RANK(S577,(N577:P577,Q577:AJ577)),0)</f>
        <v>0</v>
      </c>
      <c r="AO577" s="7">
        <f>IF(T577&gt;0,RANK(T577,(N577:P577,Q577:AJ577)),0)</f>
        <v>0</v>
      </c>
      <c r="AP577" s="2">
        <f t="shared" si="218"/>
        <v>0</v>
      </c>
      <c r="AQ577" s="2">
        <f t="shared" si="219"/>
        <v>3.9040713887339654E-3</v>
      </c>
      <c r="AR577" s="2">
        <f t="shared" si="220"/>
        <v>0</v>
      </c>
      <c r="AS577" s="2">
        <f t="shared" si="221"/>
        <v>0</v>
      </c>
      <c r="AU577" t="s">
        <v>3022</v>
      </c>
      <c r="AV577" t="s">
        <v>3161</v>
      </c>
      <c r="AW577">
        <v>10</v>
      </c>
      <c r="AY577" s="130">
        <v>13</v>
      </c>
      <c r="AZ577" s="131">
        <v>317</v>
      </c>
      <c r="BA577" s="132">
        <f t="shared" si="222"/>
        <v>13317</v>
      </c>
      <c r="BC577" s="7" t="s">
        <v>532</v>
      </c>
    </row>
    <row r="578" spans="1:55" hidden="1" outlineLevel="1" x14ac:dyDescent="0.2">
      <c r="A578" t="s">
        <v>2471</v>
      </c>
      <c r="B578" t="s">
        <v>3161</v>
      </c>
      <c r="C578" s="1">
        <f t="shared" si="212"/>
        <v>3909</v>
      </c>
      <c r="D578" s="7">
        <f>RANK(N578,(N578:P578,Q578:AJ578))</f>
        <v>1</v>
      </c>
      <c r="E578" s="7">
        <f>RANK(O578,(N578:P578,Q578:AJ578))</f>
        <v>2</v>
      </c>
      <c r="F578" s="7">
        <f>IF(P578&gt;0,RANK(P578,(N578:P578,Q578:AJ578)),0)</f>
        <v>3</v>
      </c>
      <c r="G578" s="1">
        <f t="shared" si="213"/>
        <v>946</v>
      </c>
      <c r="H578" s="2">
        <f t="shared" si="223"/>
        <v>0.24200562803786135</v>
      </c>
      <c r="I578" s="2"/>
      <c r="J578" s="2">
        <f t="shared" si="214"/>
        <v>0.58275773855205937</v>
      </c>
      <c r="K578" s="2">
        <f t="shared" si="215"/>
        <v>0.34075211051419801</v>
      </c>
      <c r="L578" s="2">
        <f t="shared" si="216"/>
        <v>7.3420312100281396E-2</v>
      </c>
      <c r="M578" s="2">
        <f t="shared" si="217"/>
        <v>3.069838833461222E-3</v>
      </c>
      <c r="N578" s="1">
        <v>2278</v>
      </c>
      <c r="O578" s="1">
        <v>1332</v>
      </c>
      <c r="P578" s="1">
        <v>287</v>
      </c>
      <c r="R578" s="1">
        <v>12</v>
      </c>
      <c r="AL578" s="7">
        <f>IF(Q578&gt;0,RANK(Q578,(N578:P578,Q578:AJ578)),0)</f>
        <v>0</v>
      </c>
      <c r="AM578" s="7">
        <f>IF(R578&gt;0,RANK(R578,(N578:P578,Q578:AJ578)),0)</f>
        <v>4</v>
      </c>
      <c r="AN578" s="7">
        <f>IF(S578&gt;0,RANK(S578,(N578:P578,Q578:AJ578)),0)</f>
        <v>0</v>
      </c>
      <c r="AO578" s="7">
        <f>IF(T578&gt;0,RANK(T578,(N578:P578,Q578:AJ578)),0)</f>
        <v>0</v>
      </c>
      <c r="AP578" s="2">
        <f t="shared" si="218"/>
        <v>0</v>
      </c>
      <c r="AQ578" s="2">
        <f t="shared" si="219"/>
        <v>3.0698388334612432E-3</v>
      </c>
      <c r="AR578" s="2">
        <f t="shared" si="220"/>
        <v>0</v>
      </c>
      <c r="AS578" s="2">
        <f t="shared" si="221"/>
        <v>0</v>
      </c>
      <c r="AU578" t="s">
        <v>2471</v>
      </c>
      <c r="AV578" t="s">
        <v>3161</v>
      </c>
      <c r="AW578">
        <v>10</v>
      </c>
      <c r="AY578" s="130">
        <v>13</v>
      </c>
      <c r="AZ578" s="131">
        <v>319</v>
      </c>
      <c r="BA578" s="132">
        <f t="shared" si="222"/>
        <v>13319</v>
      </c>
      <c r="BC578" s="7" t="s">
        <v>532</v>
      </c>
    </row>
    <row r="579" spans="1:55" hidden="1" outlineLevel="1" x14ac:dyDescent="0.2">
      <c r="A579" t="s">
        <v>3073</v>
      </c>
      <c r="B579" t="s">
        <v>3161</v>
      </c>
      <c r="C579" s="1">
        <f t="shared" si="212"/>
        <v>5725</v>
      </c>
      <c r="D579" s="7">
        <f>RANK(N579,(N579:P579,Q579:AJ579))</f>
        <v>2</v>
      </c>
      <c r="E579" s="7">
        <f>RANK(O579,(N579:P579,Q579:AJ579))</f>
        <v>1</v>
      </c>
      <c r="F579" s="7">
        <f>IF(P579&gt;0,RANK(P579,(N579:P579,Q579:AJ579)),0)</f>
        <v>3</v>
      </c>
      <c r="G579" s="1">
        <f t="shared" si="213"/>
        <v>452</v>
      </c>
      <c r="H579" s="2">
        <f t="shared" si="223"/>
        <v>7.8951965065502186E-2</v>
      </c>
      <c r="I579" s="2"/>
      <c r="J579" s="2">
        <f t="shared" si="214"/>
        <v>0.40174672489082969</v>
      </c>
      <c r="K579" s="2">
        <f t="shared" si="215"/>
        <v>0.48069868995633186</v>
      </c>
      <c r="L579" s="2">
        <f t="shared" si="216"/>
        <v>9.100436681222708E-2</v>
      </c>
      <c r="M579" s="2">
        <f t="shared" si="217"/>
        <v>2.6550218340611317E-2</v>
      </c>
      <c r="N579" s="1">
        <v>2300</v>
      </c>
      <c r="O579" s="1">
        <v>2752</v>
      </c>
      <c r="P579" s="1">
        <v>521</v>
      </c>
      <c r="R579" s="1">
        <v>152</v>
      </c>
      <c r="AL579" s="7">
        <f>IF(Q579&gt;0,RANK(Q579,(N579:P579,Q579:AJ579)),0)</f>
        <v>0</v>
      </c>
      <c r="AM579" s="7">
        <f>IF(R579&gt;0,RANK(R579,(N579:P579,Q579:AJ579)),0)</f>
        <v>4</v>
      </c>
      <c r="AN579" s="7">
        <f>IF(S579&gt;0,RANK(S579,(N579:P579,Q579:AJ579)),0)</f>
        <v>0</v>
      </c>
      <c r="AO579" s="7">
        <f>IF(T579&gt;0,RANK(T579,(N579:P579,Q579:AJ579)),0)</f>
        <v>0</v>
      </c>
      <c r="AP579" s="2">
        <f t="shared" si="218"/>
        <v>0</v>
      </c>
      <c r="AQ579" s="2">
        <f t="shared" si="219"/>
        <v>2.6550218340611352E-2</v>
      </c>
      <c r="AR579" s="2">
        <f t="shared" si="220"/>
        <v>0</v>
      </c>
      <c r="AS579" s="2">
        <f t="shared" si="221"/>
        <v>0</v>
      </c>
      <c r="AU579" t="s">
        <v>3073</v>
      </c>
      <c r="AV579" t="s">
        <v>3161</v>
      </c>
      <c r="AW579">
        <v>2</v>
      </c>
      <c r="AY579" s="130">
        <v>13</v>
      </c>
      <c r="AZ579" s="131">
        <v>321</v>
      </c>
      <c r="BA579" s="132">
        <f t="shared" si="222"/>
        <v>13321</v>
      </c>
      <c r="BC579" s="7" t="s">
        <v>532</v>
      </c>
    </row>
    <row r="580" spans="1:55" collapsed="1" x14ac:dyDescent="0.2">
      <c r="A580" t="s">
        <v>3160</v>
      </c>
      <c r="B580" t="s">
        <v>3301</v>
      </c>
      <c r="C580" s="1">
        <f t="shared" si="212"/>
        <v>2299071</v>
      </c>
      <c r="D580" s="7">
        <f>RANK(N580,(N580:P580,Q580:AJ580))</f>
        <v>2</v>
      </c>
      <c r="E580" s="7">
        <f>RANK(O580,(N580:P580,Q580:AJ580))</f>
        <v>1</v>
      </c>
      <c r="F580" s="7">
        <f>IF(P580&gt;0,RANK(P580,(N580:P580,Q580:AJ580)),0)</f>
        <v>3</v>
      </c>
      <c r="G580" s="1">
        <f t="shared" si="213"/>
        <v>26994</v>
      </c>
      <c r="H580" s="2">
        <f t="shared" si="223"/>
        <v>1.1741264188883249E-2</v>
      </c>
      <c r="I580" s="2"/>
      <c r="J580" s="2">
        <f t="shared" si="214"/>
        <v>0.45838036319887465</v>
      </c>
      <c r="K580" s="2">
        <f t="shared" si="215"/>
        <v>0.47012162738775792</v>
      </c>
      <c r="L580" s="2">
        <f t="shared" si="216"/>
        <v>6.3650491872586798E-2</v>
      </c>
      <c r="M580" s="2">
        <f t="shared" si="217"/>
        <v>7.8475175407806269E-3</v>
      </c>
      <c r="N580" s="1">
        <f>SUM(N421:N579)</f>
        <v>1053849</v>
      </c>
      <c r="O580" s="1">
        <f>SUM(O421:O579)</f>
        <v>1080843</v>
      </c>
      <c r="P580" s="1">
        <f>SUM(P421:P579)</f>
        <v>146337</v>
      </c>
      <c r="R580" s="1">
        <f>SUM(R421:R579)</f>
        <v>17870</v>
      </c>
      <c r="S580" s="3">
        <v>145</v>
      </c>
      <c r="T580" s="3"/>
      <c r="U580" s="3"/>
      <c r="V580" s="3"/>
      <c r="W580" s="3"/>
      <c r="X580" s="3">
        <v>15</v>
      </c>
      <c r="Y580" s="3">
        <v>12</v>
      </c>
      <c r="AL580" s="7">
        <f>IF(Q580&gt;0,RANK(Q580,(N580:P580,Q580:AJ580)),0)</f>
        <v>0</v>
      </c>
      <c r="AM580" s="7">
        <f>IF(R580&gt;0,RANK(R580,(N580:P580,Q580:AJ580)),0)</f>
        <v>4</v>
      </c>
      <c r="AN580" s="7">
        <f>IF(S580&gt;0,RANK(S580,(N580:P580,Q580:AJ580)),0)</f>
        <v>5</v>
      </c>
      <c r="AO580" s="7">
        <f>IF(T580&gt;0,RANK(T580,(N580:P580,Q580:AJ580)),0)</f>
        <v>0</v>
      </c>
      <c r="AP580" s="2">
        <f t="shared" si="218"/>
        <v>0</v>
      </c>
      <c r="AQ580" s="2">
        <f t="shared" si="219"/>
        <v>7.772704714208478E-3</v>
      </c>
      <c r="AR580" s="2">
        <f t="shared" si="220"/>
        <v>6.3068952633476742E-5</v>
      </c>
      <c r="AS580" s="2">
        <f t="shared" si="221"/>
        <v>0</v>
      </c>
      <c r="AU580" t="s">
        <v>3160</v>
      </c>
      <c r="AV580" t="s">
        <v>3301</v>
      </c>
      <c r="AY580" s="130">
        <v>13</v>
      </c>
      <c r="AZ580" s="131"/>
      <c r="BA580" s="130">
        <v>13</v>
      </c>
      <c r="BC580" s="7" t="s">
        <v>433</v>
      </c>
    </row>
    <row r="581" spans="1:55" x14ac:dyDescent="0.2">
      <c r="C581" s="1"/>
      <c r="E581" s="7"/>
      <c r="F581" s="7"/>
      <c r="I581" s="2"/>
      <c r="AL581" s="7"/>
      <c r="AM581" s="7"/>
      <c r="AN581" s="7"/>
      <c r="AO581" s="7"/>
      <c r="AY581" s="130"/>
      <c r="AZ581" s="131"/>
      <c r="BA581" s="132"/>
    </row>
    <row r="582" spans="1:55" hidden="1" outlineLevel="1" x14ac:dyDescent="0.2">
      <c r="A582" t="s">
        <v>3074</v>
      </c>
      <c r="B582" t="s">
        <v>2437</v>
      </c>
      <c r="C582" s="1">
        <f>SUM(N582:AJ582)</f>
        <v>48977</v>
      </c>
      <c r="D582" s="7">
        <f>RANK(N582,(N582:P582,Q582:AJ582))</f>
        <v>1</v>
      </c>
      <c r="E582" s="7">
        <f>RANK(O582,(N582:P582,Q582:AJ582))</f>
        <v>2</v>
      </c>
      <c r="F582" s="7">
        <f>IF(P582&gt;0,RANK(P582,(N582:P582,Q582:AJ582)),0)</f>
        <v>3</v>
      </c>
      <c r="G582" s="1">
        <f>MAX(N582:P582)-LARGE(N582:P582,2)</f>
        <v>13746</v>
      </c>
      <c r="H582" s="2">
        <f t="shared" si="223"/>
        <v>0.28066235171611165</v>
      </c>
      <c r="I582" s="2"/>
      <c r="J582" s="2">
        <f t="shared" ref="J582:L586" si="224">IF($C582=0,"-",N582/$C582)</f>
        <v>0.55662862159789284</v>
      </c>
      <c r="K582" s="2">
        <f t="shared" si="224"/>
        <v>0.27596626988178125</v>
      </c>
      <c r="L582" s="2">
        <f t="shared" si="224"/>
        <v>0.10488596688241419</v>
      </c>
      <c r="M582" s="2">
        <f>IF(C582=0,"-",(1-J582-K582-L582))</f>
        <v>6.2519141637911724E-2</v>
      </c>
      <c r="N582" s="1">
        <v>27262</v>
      </c>
      <c r="O582" s="1">
        <v>13516</v>
      </c>
      <c r="P582" s="1">
        <v>5137</v>
      </c>
      <c r="Q582" s="1">
        <v>2489</v>
      </c>
      <c r="R582" s="1">
        <v>422</v>
      </c>
      <c r="S582" s="1">
        <v>49</v>
      </c>
      <c r="T582" s="1">
        <v>102</v>
      </c>
      <c r="AL582" s="7">
        <f>IF(Q582&gt;0,RANK(Q582,(N582:P582,Q582:AJ582)),0)</f>
        <v>4</v>
      </c>
      <c r="AM582" s="7">
        <f>IF(R582&gt;0,RANK(R582,(N582:P582,Q582:AJ582)),0)</f>
        <v>5</v>
      </c>
      <c r="AN582" s="7">
        <f>IF(S582&gt;0,RANK(S582,(N582:P582,Q582:AJ582)),0)</f>
        <v>7</v>
      </c>
      <c r="AO582" s="7">
        <f>IF(T582&gt;0,RANK(T582,(N582:P582,Q582:AJ582)),0)</f>
        <v>6</v>
      </c>
      <c r="AP582" s="2">
        <f t="shared" ref="AP582:AS585" si="225">IF($C582=0,"-",Q582/$C582)</f>
        <v>5.0819772546297243E-2</v>
      </c>
      <c r="AQ582" s="2">
        <f t="shared" si="225"/>
        <v>8.6162892786409949E-3</v>
      </c>
      <c r="AR582" s="2">
        <f t="shared" si="225"/>
        <v>1.000469608183433E-3</v>
      </c>
      <c r="AS582" s="2">
        <f t="shared" si="225"/>
        <v>2.0826102047900035E-3</v>
      </c>
      <c r="AU582" t="s">
        <v>3074</v>
      </c>
      <c r="AV582" t="s">
        <v>2437</v>
      </c>
      <c r="AW582">
        <v>2</v>
      </c>
      <c r="AY582" s="130">
        <v>15</v>
      </c>
      <c r="AZ582" s="131">
        <v>1</v>
      </c>
      <c r="BA582" s="132">
        <f>AY582*1000+AZ582</f>
        <v>15001</v>
      </c>
      <c r="BC582" s="7" t="s">
        <v>532</v>
      </c>
    </row>
    <row r="583" spans="1:55" hidden="1" outlineLevel="1" x14ac:dyDescent="0.2">
      <c r="A583" t="s">
        <v>1128</v>
      </c>
      <c r="B583" t="s">
        <v>2437</v>
      </c>
      <c r="C583" s="1">
        <f>SUM(N583:AJ583)</f>
        <v>255256</v>
      </c>
      <c r="D583" s="7">
        <f>RANK(N583,(N583:P583,Q583:AJ583))</f>
        <v>1</v>
      </c>
      <c r="E583" s="7">
        <f>RANK(O583,(N583:P583,Q583:AJ583))</f>
        <v>2</v>
      </c>
      <c r="F583" s="7">
        <f>IF(P583&gt;0,RANK(P583,(N583:P583,Q583:AJ583)),0)</f>
        <v>3</v>
      </c>
      <c r="G583" s="1">
        <f>MAX(N583:P583)-LARGE(N583:P583,2)</f>
        <v>58014</v>
      </c>
      <c r="H583" s="2">
        <f t="shared" si="223"/>
        <v>0.22727771335443633</v>
      </c>
      <c r="I583" s="2"/>
      <c r="J583" s="2">
        <f t="shared" si="224"/>
        <v>0.56332857993543739</v>
      </c>
      <c r="K583" s="2">
        <f t="shared" si="224"/>
        <v>0.33605086658100103</v>
      </c>
      <c r="L583" s="2">
        <f t="shared" si="224"/>
        <v>6.8123765944777009E-2</v>
      </c>
      <c r="M583" s="2">
        <f>IF(C583=0,"-",(1-J583-K583-L583))</f>
        <v>3.2496787538784572E-2</v>
      </c>
      <c r="N583" s="1">
        <v>143793</v>
      </c>
      <c r="O583" s="1">
        <v>85779</v>
      </c>
      <c r="P583" s="1">
        <v>17389</v>
      </c>
      <c r="Q583" s="1">
        <v>6087</v>
      </c>
      <c r="R583" s="1">
        <v>1627</v>
      </c>
      <c r="S583" s="1">
        <v>243</v>
      </c>
      <c r="T583" s="1">
        <v>338</v>
      </c>
      <c r="AL583" s="7">
        <f>IF(Q583&gt;0,RANK(Q583,(N583:P583,Q583:AJ583)),0)</f>
        <v>4</v>
      </c>
      <c r="AM583" s="7">
        <f>IF(R583&gt;0,RANK(R583,(N583:P583,Q583:AJ583)),0)</f>
        <v>5</v>
      </c>
      <c r="AN583" s="7">
        <f>IF(S583&gt;0,RANK(S583,(N583:P583,Q583:AJ583)),0)</f>
        <v>7</v>
      </c>
      <c r="AO583" s="7">
        <f>IF(T583&gt;0,RANK(T583,(N583:P583,Q583:AJ583)),0)</f>
        <v>6</v>
      </c>
      <c r="AP583" s="2">
        <f t="shared" si="225"/>
        <v>2.3846648070956218E-2</v>
      </c>
      <c r="AQ583" s="2">
        <f t="shared" si="225"/>
        <v>6.3739931676434639E-3</v>
      </c>
      <c r="AR583" s="2">
        <f t="shared" si="225"/>
        <v>9.5198545773654683E-4</v>
      </c>
      <c r="AS583" s="2">
        <f t="shared" si="225"/>
        <v>1.3241608424483656E-3</v>
      </c>
      <c r="AU583" t="s">
        <v>1128</v>
      </c>
      <c r="AV583" t="s">
        <v>2437</v>
      </c>
      <c r="AY583" s="130">
        <v>15</v>
      </c>
      <c r="AZ583" s="131">
        <v>3</v>
      </c>
      <c r="BA583" s="132">
        <f>AY583*1000+AZ583</f>
        <v>15003</v>
      </c>
      <c r="BC583" s="7" t="s">
        <v>532</v>
      </c>
    </row>
    <row r="584" spans="1:55" hidden="1" outlineLevel="1" x14ac:dyDescent="0.2">
      <c r="A584" t="s">
        <v>3191</v>
      </c>
      <c r="B584" t="s">
        <v>2437</v>
      </c>
      <c r="C584" s="1">
        <f>SUM(N584:AJ584)</f>
        <v>21020</v>
      </c>
      <c r="D584" s="7">
        <f>RANK(N584,(N584:P584,Q584:AJ584))</f>
        <v>1</v>
      </c>
      <c r="E584" s="7">
        <f>RANK(O584,(N584:P584,Q584:AJ584))</f>
        <v>2</v>
      </c>
      <c r="F584" s="7">
        <f>IF(P584&gt;0,RANK(P584,(N584:P584,Q584:AJ584)),0)</f>
        <v>3</v>
      </c>
      <c r="G584" s="1">
        <f>MAX(N584:P584)-LARGE(N584:P584,2)</f>
        <v>8032</v>
      </c>
      <c r="H584" s="2">
        <f t="shared" si="223"/>
        <v>0.38211227402473835</v>
      </c>
      <c r="I584" s="2"/>
      <c r="J584" s="2">
        <f t="shared" si="224"/>
        <v>0.6354424357754519</v>
      </c>
      <c r="K584" s="2">
        <f t="shared" si="224"/>
        <v>0.2533301617507136</v>
      </c>
      <c r="L584" s="2">
        <f t="shared" si="224"/>
        <v>7.4595623215984772E-2</v>
      </c>
      <c r="M584" s="2">
        <f>IF(C584=0,"-",(1-J584-K584-L584))</f>
        <v>3.6631779257849731E-2</v>
      </c>
      <c r="N584" s="1">
        <v>13357</v>
      </c>
      <c r="O584" s="1">
        <v>5325</v>
      </c>
      <c r="P584" s="1">
        <v>1568</v>
      </c>
      <c r="Q584" s="1">
        <v>533</v>
      </c>
      <c r="R584" s="1">
        <v>159</v>
      </c>
      <c r="S584" s="1">
        <v>27</v>
      </c>
      <c r="T584" s="1">
        <v>51</v>
      </c>
      <c r="AL584" s="7">
        <f>IF(Q584&gt;0,RANK(Q584,(N584:P584,Q584:AJ584)),0)</f>
        <v>4</v>
      </c>
      <c r="AM584" s="7">
        <f>IF(R584&gt;0,RANK(R584,(N584:P584,Q584:AJ584)),0)</f>
        <v>5</v>
      </c>
      <c r="AN584" s="7">
        <f>IF(S584&gt;0,RANK(S584,(N584:P584,Q584:AJ584)),0)</f>
        <v>7</v>
      </c>
      <c r="AO584" s="7">
        <f>IF(T584&gt;0,RANK(T584,(N584:P584,Q584:AJ584)),0)</f>
        <v>6</v>
      </c>
      <c r="AP584" s="2">
        <f t="shared" si="225"/>
        <v>2.5356803044719316E-2</v>
      </c>
      <c r="AQ584" s="2">
        <f t="shared" si="225"/>
        <v>7.5642245480494769E-3</v>
      </c>
      <c r="AR584" s="2">
        <f t="shared" si="225"/>
        <v>1.2844909609895337E-3</v>
      </c>
      <c r="AS584" s="2">
        <f t="shared" si="225"/>
        <v>2.4262607040913416E-3</v>
      </c>
      <c r="AU584" t="s">
        <v>3191</v>
      </c>
      <c r="AV584" t="s">
        <v>2437</v>
      </c>
      <c r="AW584">
        <v>2</v>
      </c>
      <c r="AY584" s="130">
        <v>15</v>
      </c>
      <c r="AZ584" s="131">
        <v>7</v>
      </c>
      <c r="BA584" s="132">
        <f>AY584*1000+AZ584</f>
        <v>15007</v>
      </c>
      <c r="BC584" s="7" t="s">
        <v>532</v>
      </c>
    </row>
    <row r="585" spans="1:55" hidden="1" outlineLevel="1" x14ac:dyDescent="0.2">
      <c r="A585" t="s">
        <v>343</v>
      </c>
      <c r="B585" t="s">
        <v>2437</v>
      </c>
      <c r="C585" s="1">
        <f>SUM(N585:AJ585)</f>
        <v>34867</v>
      </c>
      <c r="D585" s="7">
        <f>RANK(N585,(N585:P585,Q585:AJ585))</f>
        <v>1</v>
      </c>
      <c r="E585" s="7">
        <f>RANK(O585,(N585:P585,Q585:AJ585))</f>
        <v>2</v>
      </c>
      <c r="F585" s="7">
        <f>IF(P585&gt;0,RANK(P585,(N585:P585,Q585:AJ585)),0)</f>
        <v>3</v>
      </c>
      <c r="G585" s="1">
        <f>MAX(N585:P585)-LARGE(N585:P585,2)</f>
        <v>11277</v>
      </c>
      <c r="H585" s="2">
        <f t="shared" si="223"/>
        <v>0.32342903031519776</v>
      </c>
      <c r="I585" s="2"/>
      <c r="J585" s="2">
        <f t="shared" si="224"/>
        <v>0.59081653139071333</v>
      </c>
      <c r="K585" s="2">
        <f t="shared" si="224"/>
        <v>0.26738750107551551</v>
      </c>
      <c r="L585" s="2">
        <f t="shared" si="224"/>
        <v>9.3612871769868364E-2</v>
      </c>
      <c r="M585" s="2">
        <f>IF(C585=0,"-",(1-J585-K585-L585))</f>
        <v>4.8183095763902797E-2</v>
      </c>
      <c r="N585" s="1">
        <v>20600</v>
      </c>
      <c r="O585" s="1">
        <v>9323</v>
      </c>
      <c r="P585" s="1">
        <v>3264</v>
      </c>
      <c r="Q585" s="1">
        <v>1277</v>
      </c>
      <c r="R585" s="1">
        <v>285</v>
      </c>
      <c r="S585" s="1">
        <v>39</v>
      </c>
      <c r="T585" s="1">
        <v>79</v>
      </c>
      <c r="AL585" s="7">
        <f>IF(Q585&gt;0,RANK(Q585,(N585:P585,Q585:AJ585)),0)</f>
        <v>4</v>
      </c>
      <c r="AM585" s="7">
        <f>IF(R585&gt;0,RANK(R585,(N585:P585,Q585:AJ585)),0)</f>
        <v>5</v>
      </c>
      <c r="AN585" s="7">
        <f>IF(S585&gt;0,RANK(S585,(N585:P585,Q585:AJ585)),0)</f>
        <v>7</v>
      </c>
      <c r="AO585" s="7">
        <f>IF(T585&gt;0,RANK(T585,(N585:P585,Q585:AJ585)),0)</f>
        <v>6</v>
      </c>
      <c r="AP585" s="2">
        <f t="shared" si="225"/>
        <v>3.662488886339519E-2</v>
      </c>
      <c r="AQ585" s="2">
        <f t="shared" si="225"/>
        <v>8.1739180313763725E-3</v>
      </c>
      <c r="AR585" s="2">
        <f t="shared" si="225"/>
        <v>1.11853615166203E-3</v>
      </c>
      <c r="AS585" s="2">
        <f t="shared" si="225"/>
        <v>2.2657527174692401E-3</v>
      </c>
      <c r="AU585" t="s">
        <v>343</v>
      </c>
      <c r="AV585" t="s">
        <v>2437</v>
      </c>
      <c r="AW585">
        <v>2</v>
      </c>
      <c r="AY585" s="130">
        <v>15</v>
      </c>
      <c r="AZ585" s="131">
        <v>9</v>
      </c>
      <c r="BA585" s="132">
        <f>AY585*1000+AZ585</f>
        <v>15009</v>
      </c>
      <c r="BC585" s="7" t="s">
        <v>532</v>
      </c>
    </row>
    <row r="586" spans="1:55" collapsed="1" x14ac:dyDescent="0.2">
      <c r="A586" t="s">
        <v>3074</v>
      </c>
      <c r="B586" t="s">
        <v>3301</v>
      </c>
      <c r="C586" s="1">
        <f>SUM(N586:AJ586)</f>
        <v>360120</v>
      </c>
      <c r="D586" s="7">
        <f>RANK(N586,(N586:P586,Q586:AJ586))</f>
        <v>1</v>
      </c>
      <c r="E586" s="7">
        <f>RANK(O586,(N586:P586,Q586:AJ586))</f>
        <v>2</v>
      </c>
      <c r="F586" s="7">
        <f>IF(P586&gt;0,RANK(P586,(N586:P586,Q586:AJ586)),0)</f>
        <v>3</v>
      </c>
      <c r="G586" s="1">
        <f>MAX(N586:P586)-LARGE(N586:P586,2)</f>
        <v>91069</v>
      </c>
      <c r="H586" s="2">
        <f t="shared" si="223"/>
        <v>0.25288514939464624</v>
      </c>
      <c r="I586" s="2"/>
      <c r="J586" s="2">
        <f t="shared" si="224"/>
        <v>0.56928801510607574</v>
      </c>
      <c r="K586" s="2">
        <f t="shared" si="224"/>
        <v>0.3164028657114295</v>
      </c>
      <c r="L586" s="2">
        <f t="shared" si="224"/>
        <v>7.596912140397645E-2</v>
      </c>
      <c r="M586" s="2">
        <f>IF(C586=0,"-",(1-J586-K586-L586))</f>
        <v>3.8339997778518306E-2</v>
      </c>
      <c r="N586" s="1">
        <f t="shared" ref="N586:T586" si="226">SUM(N582:N585)</f>
        <v>205012</v>
      </c>
      <c r="O586" s="1">
        <f t="shared" si="226"/>
        <v>113943</v>
      </c>
      <c r="P586" s="1">
        <f t="shared" si="226"/>
        <v>27358</v>
      </c>
      <c r="Q586" s="1">
        <f t="shared" si="226"/>
        <v>10386</v>
      </c>
      <c r="R586" s="1">
        <f t="shared" si="226"/>
        <v>2493</v>
      </c>
      <c r="S586" s="1">
        <f t="shared" si="226"/>
        <v>358</v>
      </c>
      <c r="T586" s="1">
        <f t="shared" si="226"/>
        <v>570</v>
      </c>
      <c r="AL586" s="7">
        <f>IF(Q586&gt;0,RANK(Q586,(N586:P586,Q586:AJ586)),0)</f>
        <v>4</v>
      </c>
      <c r="AM586" s="7">
        <f>IF(R586&gt;0,RANK(R586,(N586:P586,Q586:AJ586)),0)</f>
        <v>5</v>
      </c>
      <c r="AN586" s="7">
        <f>IF(S586&gt;0,RANK(S586,(N586:P586,Q586:AJ586)),0)</f>
        <v>7</v>
      </c>
      <c r="AO586" s="7">
        <f>IF(T586&gt;0,RANK(T586,(N586:P586,Q586:AJ586)),0)</f>
        <v>6</v>
      </c>
      <c r="AP586" s="2">
        <f>IF($C586=0,"-",Q586/$C586)</f>
        <v>2.8840386537820728E-2</v>
      </c>
      <c r="AQ586" s="2">
        <f>IF($C586=0,"-",R586/$C586)</f>
        <v>6.9226924358547154E-3</v>
      </c>
      <c r="AR586" s="2">
        <f>IF($C586=0,"-",S586/$C586)</f>
        <v>9.9411307341997109E-4</v>
      </c>
      <c r="AS586" s="2">
        <f>IF($C586=0,"-",T586/$C586)</f>
        <v>1.582805731422859E-3</v>
      </c>
      <c r="AU586" t="s">
        <v>3074</v>
      </c>
      <c r="AV586" t="s">
        <v>3301</v>
      </c>
      <c r="AY586" s="130">
        <v>15</v>
      </c>
      <c r="AZ586" s="131"/>
      <c r="BA586" s="130">
        <v>15</v>
      </c>
      <c r="BC586" s="7" t="s">
        <v>433</v>
      </c>
    </row>
    <row r="587" spans="1:55" x14ac:dyDescent="0.2">
      <c r="C587" s="1"/>
      <c r="E587" s="7"/>
      <c r="F587" s="7"/>
      <c r="I587" s="2"/>
      <c r="AL587" s="7"/>
      <c r="AM587" s="7"/>
      <c r="AN587" s="7"/>
      <c r="AO587" s="7"/>
      <c r="AY587" s="130"/>
      <c r="AZ587" s="131"/>
      <c r="BA587" s="132"/>
    </row>
    <row r="588" spans="1:55" hidden="1" outlineLevel="1" x14ac:dyDescent="0.2">
      <c r="A588" t="s">
        <v>2272</v>
      </c>
      <c r="B588" t="s">
        <v>2520</v>
      </c>
      <c r="C588" s="1">
        <f t="shared" ref="C588:C632" si="227">SUM(N588:AJ588)</f>
        <v>117743</v>
      </c>
      <c r="D588" s="7">
        <f>RANK(N588,(N588:P588,Q588:AJ588))</f>
        <v>2</v>
      </c>
      <c r="E588" s="7">
        <f>RANK(O588,(N588:P588,Q588:AJ588))</f>
        <v>1</v>
      </c>
      <c r="F588" s="7">
        <f>IF(P588&gt;0,RANK(P588,(N588:P588,Q588:AJ588)),0)</f>
        <v>3</v>
      </c>
      <c r="G588" s="1">
        <f t="shared" ref="G588:G632" si="228">MAX(N588:P588)-LARGE(N588:P588,2)</f>
        <v>18771</v>
      </c>
      <c r="H588" s="2">
        <f t="shared" si="223"/>
        <v>0.15942349014378773</v>
      </c>
      <c r="I588" s="2"/>
      <c r="J588" s="2">
        <f t="shared" ref="J588:J632" si="229">IF($C588=0,"-",N588/$C588)</f>
        <v>0.36554190058007696</v>
      </c>
      <c r="K588" s="2">
        <f t="shared" ref="K588:K632" si="230">IF($C588=0,"-",O588/$C588)</f>
        <v>0.52496539072386472</v>
      </c>
      <c r="L588" s="2">
        <f t="shared" ref="L588:L632" si="231">IF($C588=0,"-",P588/$C588)</f>
        <v>9.4876128517194222E-2</v>
      </c>
      <c r="M588" s="2">
        <f t="shared" ref="M588:M632" si="232">IF(C588=0,"-",(1-J588-K588-L588))</f>
        <v>1.4616580178864094E-2</v>
      </c>
      <c r="N588" s="1">
        <v>43040</v>
      </c>
      <c r="O588" s="1">
        <v>61811</v>
      </c>
      <c r="P588" s="1">
        <v>11171</v>
      </c>
      <c r="R588" s="1">
        <v>948</v>
      </c>
      <c r="S588" s="1">
        <v>353</v>
      </c>
      <c r="T588" s="1">
        <v>420</v>
      </c>
      <c r="AL588" s="7">
        <f>IF(Q588&gt;0,RANK(Q588,(N588:P588,Q588:AJ588)),0)</f>
        <v>0</v>
      </c>
      <c r="AM588" s="7">
        <f>IF(R588&gt;0,RANK(R588,(N588:P588,Q588:AJ588)),0)</f>
        <v>4</v>
      </c>
      <c r="AN588" s="7">
        <f>IF(S588&gt;0,RANK(S588,(N588:P588,Q588:AJ588)),0)</f>
        <v>6</v>
      </c>
      <c r="AO588" s="7">
        <f>IF(T588&gt;0,RANK(T588,(N588:P588,Q588:AJ588)),0)</f>
        <v>5</v>
      </c>
      <c r="AP588" s="2">
        <f t="shared" ref="AP588:AP632" si="233">IF($C588=0,"-",Q588/$C588)</f>
        <v>0</v>
      </c>
      <c r="AQ588" s="2">
        <f t="shared" ref="AQ588:AQ632" si="234">IF($C588=0,"-",R588/$C588)</f>
        <v>8.0514340555277175E-3</v>
      </c>
      <c r="AR588" s="2">
        <f t="shared" ref="AR588:AR632" si="235">IF($C588=0,"-",S588/$C588)</f>
        <v>2.998055086077304E-3</v>
      </c>
      <c r="AS588" s="2">
        <f t="shared" ref="AS588:AS632" si="236">IF($C588=0,"-",T588/$C588)</f>
        <v>3.5670910372591152E-3</v>
      </c>
      <c r="AU588" t="s">
        <v>2272</v>
      </c>
      <c r="AV588" t="s">
        <v>2520</v>
      </c>
      <c r="AY588" s="130">
        <v>16</v>
      </c>
      <c r="AZ588" s="131">
        <v>1</v>
      </c>
      <c r="BA588" s="132">
        <f t="shared" ref="BA588:BA631" si="237">AY588*1000+AZ588</f>
        <v>16001</v>
      </c>
      <c r="BC588" s="7" t="s">
        <v>532</v>
      </c>
    </row>
    <row r="589" spans="1:55" hidden="1" outlineLevel="1" x14ac:dyDescent="0.2">
      <c r="A589" t="s">
        <v>1628</v>
      </c>
      <c r="B589" t="s">
        <v>2520</v>
      </c>
      <c r="C589" s="1">
        <f t="shared" si="227"/>
        <v>1949</v>
      </c>
      <c r="D589" s="7">
        <f>RANK(N589,(N589:P589,Q589:AJ589))</f>
        <v>2</v>
      </c>
      <c r="E589" s="7">
        <f>RANK(O589,(N589:P589,Q589:AJ589))</f>
        <v>1</v>
      </c>
      <c r="F589" s="7">
        <f>IF(P589&gt;0,RANK(P589,(N589:P589,Q589:AJ589)),0)</f>
        <v>3</v>
      </c>
      <c r="G589" s="1">
        <f t="shared" si="228"/>
        <v>516</v>
      </c>
      <c r="H589" s="2">
        <f t="shared" si="223"/>
        <v>0.26475115443817343</v>
      </c>
      <c r="I589" s="2"/>
      <c r="J589" s="2">
        <f t="shared" si="229"/>
        <v>0.2755259107234479</v>
      </c>
      <c r="K589" s="2">
        <f t="shared" si="230"/>
        <v>0.54027706516162133</v>
      </c>
      <c r="L589" s="2">
        <f t="shared" si="231"/>
        <v>0.15956900974858901</v>
      </c>
      <c r="M589" s="2">
        <f t="shared" si="232"/>
        <v>2.4628014366341766E-2</v>
      </c>
      <c r="N589" s="1">
        <v>537</v>
      </c>
      <c r="O589" s="1">
        <v>1053</v>
      </c>
      <c r="P589" s="1">
        <v>311</v>
      </c>
      <c r="R589" s="1">
        <v>19</v>
      </c>
      <c r="S589" s="1">
        <v>26</v>
      </c>
      <c r="T589" s="1">
        <v>3</v>
      </c>
      <c r="AL589" s="7">
        <f>IF(Q589&gt;0,RANK(Q589,(N589:P589,Q589:AJ589)),0)</f>
        <v>0</v>
      </c>
      <c r="AM589" s="7">
        <f>IF(R589&gt;0,RANK(R589,(N589:P589,Q589:AJ589)),0)</f>
        <v>5</v>
      </c>
      <c r="AN589" s="7">
        <f>IF(S589&gt;0,RANK(S589,(N589:P589,Q589:AJ589)),0)</f>
        <v>4</v>
      </c>
      <c r="AO589" s="7">
        <f>IF(T589&gt;0,RANK(T589,(N589:P589,Q589:AJ589)),0)</f>
        <v>6</v>
      </c>
      <c r="AP589" s="2">
        <f t="shared" si="233"/>
        <v>0</v>
      </c>
      <c r="AQ589" s="2">
        <f t="shared" si="234"/>
        <v>9.748589020010261E-3</v>
      </c>
      <c r="AR589" s="2">
        <f t="shared" si="235"/>
        <v>1.3340174448435094E-2</v>
      </c>
      <c r="AS589" s="2">
        <f t="shared" si="236"/>
        <v>1.5392508978963571E-3</v>
      </c>
      <c r="AU589" t="s">
        <v>1628</v>
      </c>
      <c r="AV589" t="s">
        <v>2520</v>
      </c>
      <c r="AW589">
        <v>1</v>
      </c>
      <c r="AY589" s="130">
        <v>16</v>
      </c>
      <c r="AZ589" s="131">
        <v>3</v>
      </c>
      <c r="BA589" s="132">
        <f t="shared" si="237"/>
        <v>16003</v>
      </c>
      <c r="BC589" s="7" t="s">
        <v>532</v>
      </c>
    </row>
    <row r="590" spans="1:55" hidden="1" outlineLevel="1" x14ac:dyDescent="0.2">
      <c r="A590" t="s">
        <v>1203</v>
      </c>
      <c r="B590" t="s">
        <v>2520</v>
      </c>
      <c r="C590" s="1">
        <f t="shared" si="227"/>
        <v>31377</v>
      </c>
      <c r="D590" s="7">
        <f>RANK(N590,(N590:P590,Q590:AJ590))</f>
        <v>2</v>
      </c>
      <c r="E590" s="7">
        <f>RANK(O590,(N590:P590,Q590:AJ590))</f>
        <v>1</v>
      </c>
      <c r="F590" s="7">
        <f>IF(P590&gt;0,RANK(P590,(N590:P590,Q590:AJ590)),0)</f>
        <v>3</v>
      </c>
      <c r="G590" s="1">
        <f t="shared" si="228"/>
        <v>1252</v>
      </c>
      <c r="H590" s="2">
        <f t="shared" si="223"/>
        <v>3.990183892660229E-2</v>
      </c>
      <c r="I590" s="2"/>
      <c r="J590" s="2">
        <f t="shared" si="229"/>
        <v>0.40813334608152468</v>
      </c>
      <c r="K590" s="2">
        <f t="shared" si="230"/>
        <v>0.44803518500812695</v>
      </c>
      <c r="L590" s="2">
        <f t="shared" si="231"/>
        <v>0.13251744908691079</v>
      </c>
      <c r="M590" s="2">
        <f t="shared" si="232"/>
        <v>1.1314019823437632E-2</v>
      </c>
      <c r="N590" s="1">
        <v>12806</v>
      </c>
      <c r="O590" s="1">
        <v>14058</v>
      </c>
      <c r="P590" s="1">
        <v>4158</v>
      </c>
      <c r="R590" s="1">
        <v>203</v>
      </c>
      <c r="S590" s="1">
        <v>76</v>
      </c>
      <c r="T590" s="1">
        <v>76</v>
      </c>
      <c r="AL590" s="7">
        <f>IF(Q590&gt;0,RANK(Q590,(N590:P590,Q590:AJ590)),0)</f>
        <v>0</v>
      </c>
      <c r="AM590" s="7">
        <f>IF(R590&gt;0,RANK(R590,(N590:P590,Q590:AJ590)),0)</f>
        <v>4</v>
      </c>
      <c r="AN590" s="7">
        <f>IF(S590&gt;0,RANK(S590,(N590:P590,Q590:AJ590)),0)</f>
        <v>5</v>
      </c>
      <c r="AO590" s="7">
        <f>IF(T590&gt;0,RANK(T590,(N590:P590,Q590:AJ590)),0)</f>
        <v>5</v>
      </c>
      <c r="AP590" s="2">
        <f t="shared" si="233"/>
        <v>0</v>
      </c>
      <c r="AQ590" s="2">
        <f t="shared" si="234"/>
        <v>6.4697071103037252E-3</v>
      </c>
      <c r="AR590" s="2">
        <f t="shared" si="235"/>
        <v>2.4221563565669122E-3</v>
      </c>
      <c r="AS590" s="2">
        <f t="shared" si="236"/>
        <v>2.4221563565669122E-3</v>
      </c>
      <c r="AU590" t="s">
        <v>1203</v>
      </c>
      <c r="AV590" t="s">
        <v>2520</v>
      </c>
      <c r="AW590">
        <v>2</v>
      </c>
      <c r="AY590" s="130">
        <v>16</v>
      </c>
      <c r="AZ590" s="131">
        <v>5</v>
      </c>
      <c r="BA590" s="132">
        <f t="shared" si="237"/>
        <v>16005</v>
      </c>
      <c r="BC590" s="7" t="s">
        <v>532</v>
      </c>
    </row>
    <row r="591" spans="1:55" hidden="1" outlineLevel="1" x14ac:dyDescent="0.2">
      <c r="A591" t="s">
        <v>3177</v>
      </c>
      <c r="B591" t="s">
        <v>2520</v>
      </c>
      <c r="C591" s="1">
        <f t="shared" si="227"/>
        <v>2808</v>
      </c>
      <c r="D591" s="7">
        <f>RANK(N591,(N591:P591,Q591:AJ591))</f>
        <v>2</v>
      </c>
      <c r="E591" s="7">
        <f>RANK(O591,(N591:P591,Q591:AJ591))</f>
        <v>1</v>
      </c>
      <c r="F591" s="7">
        <f>IF(P591&gt;0,RANK(P591,(N591:P591,Q591:AJ591)),0)</f>
        <v>3</v>
      </c>
      <c r="G591" s="1">
        <f t="shared" si="228"/>
        <v>778</v>
      </c>
      <c r="H591" s="2">
        <f t="shared" si="223"/>
        <v>0.27706552706552706</v>
      </c>
      <c r="I591" s="2"/>
      <c r="J591" s="2">
        <f t="shared" si="229"/>
        <v>0.2866809116809117</v>
      </c>
      <c r="K591" s="2">
        <f t="shared" si="230"/>
        <v>0.56374643874643871</v>
      </c>
      <c r="L591" s="2">
        <f t="shared" si="231"/>
        <v>0.14102564102564102</v>
      </c>
      <c r="M591" s="2">
        <f t="shared" si="232"/>
        <v>8.5470085470085722E-3</v>
      </c>
      <c r="N591" s="1">
        <v>805</v>
      </c>
      <c r="O591" s="1">
        <v>1583</v>
      </c>
      <c r="P591" s="1">
        <v>396</v>
      </c>
      <c r="R591" s="1">
        <v>10</v>
      </c>
      <c r="S591" s="1">
        <v>10</v>
      </c>
      <c r="T591" s="1">
        <v>4</v>
      </c>
      <c r="AL591" s="7">
        <f>IF(Q591&gt;0,RANK(Q591,(N591:P591,Q591:AJ591)),0)</f>
        <v>0</v>
      </c>
      <c r="AM591" s="7">
        <f>IF(R591&gt;0,RANK(R591,(N591:P591,Q591:AJ591)),0)</f>
        <v>4</v>
      </c>
      <c r="AN591" s="7">
        <f>IF(S591&gt;0,RANK(S591,(N591:P591,Q591:AJ591)),0)</f>
        <v>4</v>
      </c>
      <c r="AO591" s="7">
        <f>IF(T591&gt;0,RANK(T591,(N591:P591,Q591:AJ591)),0)</f>
        <v>6</v>
      </c>
      <c r="AP591" s="2">
        <f t="shared" si="233"/>
        <v>0</v>
      </c>
      <c r="AQ591" s="2">
        <f t="shared" si="234"/>
        <v>3.5612535612535613E-3</v>
      </c>
      <c r="AR591" s="2">
        <f t="shared" si="235"/>
        <v>3.5612535612535613E-3</v>
      </c>
      <c r="AS591" s="2">
        <f t="shared" si="236"/>
        <v>1.4245014245014246E-3</v>
      </c>
      <c r="AU591" t="s">
        <v>3177</v>
      </c>
      <c r="AV591" t="s">
        <v>2520</v>
      </c>
      <c r="AW591">
        <v>2</v>
      </c>
      <c r="AY591" s="130">
        <v>16</v>
      </c>
      <c r="AZ591" s="131">
        <v>7</v>
      </c>
      <c r="BA591" s="132">
        <f t="shared" si="237"/>
        <v>16007</v>
      </c>
      <c r="BC591" s="7" t="s">
        <v>532</v>
      </c>
    </row>
    <row r="592" spans="1:55" hidden="1" outlineLevel="1" x14ac:dyDescent="0.2">
      <c r="A592" t="s">
        <v>3178</v>
      </c>
      <c r="B592" t="s">
        <v>2520</v>
      </c>
      <c r="C592" s="1">
        <f t="shared" si="227"/>
        <v>3919</v>
      </c>
      <c r="D592" s="7">
        <f>RANK(N592,(N592:P592,Q592:AJ592))</f>
        <v>2</v>
      </c>
      <c r="E592" s="7">
        <f>RANK(O592,(N592:P592,Q592:AJ592))</f>
        <v>1</v>
      </c>
      <c r="F592" s="7">
        <f>IF(P592&gt;0,RANK(P592,(N592:P592,Q592:AJ592)),0)</f>
        <v>3</v>
      </c>
      <c r="G592" s="1">
        <f t="shared" si="228"/>
        <v>179</v>
      </c>
      <c r="H592" s="2">
        <f t="shared" si="223"/>
        <v>4.5674917070681297E-2</v>
      </c>
      <c r="I592" s="2"/>
      <c r="J592" s="2">
        <f t="shared" si="229"/>
        <v>0.37968869609594286</v>
      </c>
      <c r="K592" s="2">
        <f t="shared" si="230"/>
        <v>0.42536361316662413</v>
      </c>
      <c r="L592" s="2">
        <f t="shared" si="231"/>
        <v>0.17887216126562899</v>
      </c>
      <c r="M592" s="2">
        <f t="shared" si="232"/>
        <v>1.6075529471803962E-2</v>
      </c>
      <c r="N592" s="1">
        <v>1488</v>
      </c>
      <c r="O592" s="1">
        <v>1667</v>
      </c>
      <c r="P592" s="1">
        <v>701</v>
      </c>
      <c r="R592" s="1">
        <v>36</v>
      </c>
      <c r="S592" s="1">
        <v>17</v>
      </c>
      <c r="T592" s="1">
        <v>10</v>
      </c>
      <c r="AL592" s="7">
        <f>IF(Q592&gt;0,RANK(Q592,(N592:P592,Q592:AJ592)),0)</f>
        <v>0</v>
      </c>
      <c r="AM592" s="7">
        <f>IF(R592&gt;0,RANK(R592,(N592:P592,Q592:AJ592)),0)</f>
        <v>4</v>
      </c>
      <c r="AN592" s="7">
        <f>IF(S592&gt;0,RANK(S592,(N592:P592,Q592:AJ592)),0)</f>
        <v>5</v>
      </c>
      <c r="AO592" s="7">
        <f>IF(T592&gt;0,RANK(T592,(N592:P592,Q592:AJ592)),0)</f>
        <v>6</v>
      </c>
      <c r="AP592" s="2">
        <f t="shared" si="233"/>
        <v>0</v>
      </c>
      <c r="AQ592" s="2">
        <f t="shared" si="234"/>
        <v>9.1860168410308751E-3</v>
      </c>
      <c r="AR592" s="2">
        <f t="shared" si="235"/>
        <v>4.3378412860423576E-3</v>
      </c>
      <c r="AS592" s="2">
        <f t="shared" si="236"/>
        <v>2.5516713447307987E-3</v>
      </c>
      <c r="AU592" t="s">
        <v>3178</v>
      </c>
      <c r="AV592" t="s">
        <v>2520</v>
      </c>
      <c r="AW592">
        <v>1</v>
      </c>
      <c r="AY592" s="130">
        <v>16</v>
      </c>
      <c r="AZ592" s="131">
        <v>9</v>
      </c>
      <c r="BA592" s="132">
        <f t="shared" si="237"/>
        <v>16009</v>
      </c>
      <c r="BC592" s="7" t="s">
        <v>532</v>
      </c>
    </row>
    <row r="593" spans="1:55" hidden="1" outlineLevel="1" x14ac:dyDescent="0.2">
      <c r="A593" t="s">
        <v>3179</v>
      </c>
      <c r="B593" t="s">
        <v>2520</v>
      </c>
      <c r="C593" s="1">
        <f t="shared" si="227"/>
        <v>14881</v>
      </c>
      <c r="D593" s="7">
        <f>RANK(N593,(N593:P593,Q593:AJ593))</f>
        <v>2</v>
      </c>
      <c r="E593" s="7">
        <f>RANK(O593,(N593:P593,Q593:AJ593))</f>
        <v>1</v>
      </c>
      <c r="F593" s="7">
        <f>IF(P593&gt;0,RANK(P593,(N593:P593,Q593:AJ593)),0)</f>
        <v>3</v>
      </c>
      <c r="G593" s="1">
        <f t="shared" si="228"/>
        <v>4087</v>
      </c>
      <c r="H593" s="2">
        <f t="shared" si="223"/>
        <v>0.27464552113433238</v>
      </c>
      <c r="I593" s="2"/>
      <c r="J593" s="2">
        <f t="shared" si="229"/>
        <v>0.28922787447080167</v>
      </c>
      <c r="K593" s="2">
        <f t="shared" si="230"/>
        <v>0.56387339560513405</v>
      </c>
      <c r="L593" s="2">
        <f t="shared" si="231"/>
        <v>0.1358107654055507</v>
      </c>
      <c r="M593" s="2">
        <f t="shared" si="232"/>
        <v>1.1087964518513571E-2</v>
      </c>
      <c r="N593" s="1">
        <v>4304</v>
      </c>
      <c r="O593" s="1">
        <v>8391</v>
      </c>
      <c r="P593" s="1">
        <v>2021</v>
      </c>
      <c r="R593" s="1">
        <v>60</v>
      </c>
      <c r="S593" s="1">
        <v>59</v>
      </c>
      <c r="T593" s="1">
        <v>46</v>
      </c>
      <c r="AL593" s="7">
        <f>IF(Q593&gt;0,RANK(Q593,(N593:P593,Q593:AJ593)),0)</f>
        <v>0</v>
      </c>
      <c r="AM593" s="7">
        <f>IF(R593&gt;0,RANK(R593,(N593:P593,Q593:AJ593)),0)</f>
        <v>4</v>
      </c>
      <c r="AN593" s="7">
        <f>IF(S593&gt;0,RANK(S593,(N593:P593,Q593:AJ593)),0)</f>
        <v>5</v>
      </c>
      <c r="AO593" s="7">
        <f>IF(T593&gt;0,RANK(T593,(N593:P593,Q593:AJ593)),0)</f>
        <v>6</v>
      </c>
      <c r="AP593" s="2">
        <f t="shared" si="233"/>
        <v>0</v>
      </c>
      <c r="AQ593" s="2">
        <f t="shared" si="234"/>
        <v>4.0319870976412873E-3</v>
      </c>
      <c r="AR593" s="2">
        <f t="shared" si="235"/>
        <v>3.9647873126805993E-3</v>
      </c>
      <c r="AS593" s="2">
        <f t="shared" si="236"/>
        <v>3.0911901081916537E-3</v>
      </c>
      <c r="AU593" t="s">
        <v>3179</v>
      </c>
      <c r="AV593" t="s">
        <v>2520</v>
      </c>
      <c r="AW593">
        <v>2</v>
      </c>
      <c r="AY593" s="130">
        <v>16</v>
      </c>
      <c r="AZ593" s="131">
        <v>11</v>
      </c>
      <c r="BA593" s="132">
        <f t="shared" si="237"/>
        <v>16011</v>
      </c>
      <c r="BC593" s="7" t="s">
        <v>532</v>
      </c>
    </row>
    <row r="594" spans="1:55" hidden="1" outlineLevel="1" x14ac:dyDescent="0.2">
      <c r="A594" t="s">
        <v>3184</v>
      </c>
      <c r="B594" t="s">
        <v>2520</v>
      </c>
      <c r="C594" s="1">
        <f t="shared" si="227"/>
        <v>8217</v>
      </c>
      <c r="D594" s="7">
        <f>RANK(N594,(N594:P594,Q594:AJ594))</f>
        <v>1</v>
      </c>
      <c r="E594" s="7">
        <f>RANK(O594,(N594:P594,Q594:AJ594))</f>
        <v>2</v>
      </c>
      <c r="F594" s="7">
        <f>IF(P594&gt;0,RANK(P594,(N594:P594,Q594:AJ594)),0)</f>
        <v>3</v>
      </c>
      <c r="G594" s="1">
        <f t="shared" si="228"/>
        <v>837</v>
      </c>
      <c r="H594" s="2">
        <f t="shared" si="223"/>
        <v>0.10186199342825848</v>
      </c>
      <c r="I594" s="2"/>
      <c r="J594" s="2">
        <f t="shared" si="229"/>
        <v>0.46732384081781675</v>
      </c>
      <c r="K594" s="2">
        <f t="shared" si="230"/>
        <v>0.36546184738955823</v>
      </c>
      <c r="L594" s="2">
        <f t="shared" si="231"/>
        <v>0.14518680783741025</v>
      </c>
      <c r="M594" s="2">
        <f t="shared" si="232"/>
        <v>2.2027503955214772E-2</v>
      </c>
      <c r="N594" s="1">
        <v>3840</v>
      </c>
      <c r="O594" s="1">
        <v>3003</v>
      </c>
      <c r="P594" s="1">
        <v>1193</v>
      </c>
      <c r="R594" s="1">
        <v>77</v>
      </c>
      <c r="S594" s="1">
        <v>27</v>
      </c>
      <c r="T594" s="1">
        <v>77</v>
      </c>
      <c r="AL594" s="7">
        <f>IF(Q594&gt;0,RANK(Q594,(N594:P594,Q594:AJ594)),0)</f>
        <v>0</v>
      </c>
      <c r="AM594" s="7">
        <f>IF(R594&gt;0,RANK(R594,(N594:P594,Q594:AJ594)),0)</f>
        <v>4</v>
      </c>
      <c r="AN594" s="7">
        <f>IF(S594&gt;0,RANK(S594,(N594:P594,Q594:AJ594)),0)</f>
        <v>6</v>
      </c>
      <c r="AO594" s="7">
        <f>IF(T594&gt;0,RANK(T594,(N594:P594,Q594:AJ594)),0)</f>
        <v>4</v>
      </c>
      <c r="AP594" s="2">
        <f t="shared" si="233"/>
        <v>0</v>
      </c>
      <c r="AQ594" s="2">
        <f t="shared" si="234"/>
        <v>9.3708165997322627E-3</v>
      </c>
      <c r="AR594" s="2">
        <f t="shared" si="235"/>
        <v>3.2858707557502738E-3</v>
      </c>
      <c r="AS594" s="2">
        <f t="shared" si="236"/>
        <v>9.3708165997322627E-3</v>
      </c>
      <c r="AU594" t="s">
        <v>3184</v>
      </c>
      <c r="AV594" t="s">
        <v>2520</v>
      </c>
      <c r="AW594">
        <v>2</v>
      </c>
      <c r="AY594" s="130">
        <v>16</v>
      </c>
      <c r="AZ594" s="131">
        <v>13</v>
      </c>
      <c r="BA594" s="132">
        <f t="shared" si="237"/>
        <v>16013</v>
      </c>
      <c r="BC594" s="7" t="s">
        <v>532</v>
      </c>
    </row>
    <row r="595" spans="1:55" hidden="1" outlineLevel="1" x14ac:dyDescent="0.2">
      <c r="A595" t="s">
        <v>1918</v>
      </c>
      <c r="B595" t="s">
        <v>2520</v>
      </c>
      <c r="C595" s="1">
        <f t="shared" si="227"/>
        <v>2959</v>
      </c>
      <c r="D595" s="7">
        <f>RANK(N595,(N595:P595,Q595:AJ595))</f>
        <v>2</v>
      </c>
      <c r="E595" s="7">
        <f>RANK(O595,(N595:P595,Q595:AJ595))</f>
        <v>1</v>
      </c>
      <c r="F595" s="7">
        <f>IF(P595&gt;0,RANK(P595,(N595:P595,Q595:AJ595)),0)</f>
        <v>3</v>
      </c>
      <c r="G595" s="1">
        <f t="shared" si="228"/>
        <v>697</v>
      </c>
      <c r="H595" s="2">
        <f t="shared" si="223"/>
        <v>0.23555255153768165</v>
      </c>
      <c r="I595" s="2"/>
      <c r="J595" s="2">
        <f t="shared" si="229"/>
        <v>0.29705981750591415</v>
      </c>
      <c r="K595" s="2">
        <f t="shared" si="230"/>
        <v>0.53261236904359577</v>
      </c>
      <c r="L595" s="2">
        <f t="shared" si="231"/>
        <v>0.14869888475836432</v>
      </c>
      <c r="M595" s="2">
        <f t="shared" si="232"/>
        <v>2.1628928692125765E-2</v>
      </c>
      <c r="N595" s="1">
        <v>879</v>
      </c>
      <c r="O595" s="1">
        <v>1576</v>
      </c>
      <c r="P595" s="1">
        <v>440</v>
      </c>
      <c r="R595" s="1">
        <v>34</v>
      </c>
      <c r="S595" s="1">
        <v>19</v>
      </c>
      <c r="T595" s="1">
        <v>11</v>
      </c>
      <c r="AL595" s="7">
        <f>IF(Q595&gt;0,RANK(Q595,(N595:P595,Q595:AJ595)),0)</f>
        <v>0</v>
      </c>
      <c r="AM595" s="7">
        <f>IF(R595&gt;0,RANK(R595,(N595:P595,Q595:AJ595)),0)</f>
        <v>4</v>
      </c>
      <c r="AN595" s="7">
        <f>IF(S595&gt;0,RANK(S595,(N595:P595,Q595:AJ595)),0)</f>
        <v>5</v>
      </c>
      <c r="AO595" s="7">
        <f>IF(T595&gt;0,RANK(T595,(N595:P595,Q595:AJ595)),0)</f>
        <v>6</v>
      </c>
      <c r="AP595" s="2">
        <f t="shared" si="233"/>
        <v>0</v>
      </c>
      <c r="AQ595" s="2">
        <f t="shared" si="234"/>
        <v>1.1490368367691788E-2</v>
      </c>
      <c r="AR595" s="2">
        <f t="shared" si="235"/>
        <v>6.4210882054748222E-3</v>
      </c>
      <c r="AS595" s="2">
        <f t="shared" si="236"/>
        <v>3.7174721189591076E-3</v>
      </c>
      <c r="AU595" t="s">
        <v>1918</v>
      </c>
      <c r="AV595" t="s">
        <v>2520</v>
      </c>
      <c r="AW595">
        <v>1</v>
      </c>
      <c r="AY595" s="130">
        <v>16</v>
      </c>
      <c r="AZ595" s="131">
        <v>15</v>
      </c>
      <c r="BA595" s="132">
        <f t="shared" si="237"/>
        <v>16015</v>
      </c>
      <c r="BC595" s="7" t="s">
        <v>532</v>
      </c>
    </row>
    <row r="596" spans="1:55" hidden="1" outlineLevel="1" x14ac:dyDescent="0.2">
      <c r="A596" t="s">
        <v>959</v>
      </c>
      <c r="B596" t="s">
        <v>2520</v>
      </c>
      <c r="C596" s="1">
        <f t="shared" si="227"/>
        <v>14436</v>
      </c>
      <c r="D596" s="7">
        <f>RANK(N596,(N596:P596,Q596:AJ596))</f>
        <v>2</v>
      </c>
      <c r="E596" s="7">
        <f>RANK(O596,(N596:P596,Q596:AJ596))</f>
        <v>1</v>
      </c>
      <c r="F596" s="7">
        <f>IF(P596&gt;0,RANK(P596,(N596:P596,Q596:AJ596)),0)</f>
        <v>3</v>
      </c>
      <c r="G596" s="1">
        <f t="shared" si="228"/>
        <v>913</v>
      </c>
      <c r="H596" s="2">
        <f t="shared" si="223"/>
        <v>6.3244666112496531E-2</v>
      </c>
      <c r="I596" s="2"/>
      <c r="J596" s="2">
        <f t="shared" si="229"/>
        <v>0.36672208367968967</v>
      </c>
      <c r="K596" s="2">
        <f t="shared" si="230"/>
        <v>0.42996674979218619</v>
      </c>
      <c r="L596" s="2">
        <f t="shared" si="231"/>
        <v>0.18488500969797728</v>
      </c>
      <c r="M596" s="2">
        <f t="shared" si="232"/>
        <v>1.8426156830146923E-2</v>
      </c>
      <c r="N596" s="1">
        <v>5294</v>
      </c>
      <c r="O596" s="1">
        <v>6207</v>
      </c>
      <c r="P596" s="1">
        <v>2669</v>
      </c>
      <c r="R596" s="1">
        <v>121</v>
      </c>
      <c r="S596" s="1">
        <v>69</v>
      </c>
      <c r="T596" s="1">
        <v>76</v>
      </c>
      <c r="AL596" s="7">
        <f>IF(Q596&gt;0,RANK(Q596,(N596:P596,Q596:AJ596)),0)</f>
        <v>0</v>
      </c>
      <c r="AM596" s="7">
        <f>IF(R596&gt;0,RANK(R596,(N596:P596,Q596:AJ596)),0)</f>
        <v>4</v>
      </c>
      <c r="AN596" s="7">
        <f>IF(S596&gt;0,RANK(S596,(N596:P596,Q596:AJ596)),0)</f>
        <v>6</v>
      </c>
      <c r="AO596" s="7">
        <f>IF(T596&gt;0,RANK(T596,(N596:P596,Q596:AJ596)),0)</f>
        <v>5</v>
      </c>
      <c r="AP596" s="2">
        <f t="shared" si="233"/>
        <v>0</v>
      </c>
      <c r="AQ596" s="2">
        <f t="shared" si="234"/>
        <v>8.381823219728456E-3</v>
      </c>
      <c r="AR596" s="2">
        <f t="shared" si="235"/>
        <v>4.7797173732335831E-3</v>
      </c>
      <c r="AS596" s="2">
        <f t="shared" si="236"/>
        <v>5.2646162371848158E-3</v>
      </c>
      <c r="AU596" t="s">
        <v>959</v>
      </c>
      <c r="AV596" t="s">
        <v>2520</v>
      </c>
      <c r="AW596">
        <v>1</v>
      </c>
      <c r="AY596" s="130">
        <v>16</v>
      </c>
      <c r="AZ596" s="131">
        <v>17</v>
      </c>
      <c r="BA596" s="132">
        <f t="shared" si="237"/>
        <v>16017</v>
      </c>
      <c r="BC596" s="7" t="s">
        <v>532</v>
      </c>
    </row>
    <row r="597" spans="1:55" hidden="1" outlineLevel="1" x14ac:dyDescent="0.2">
      <c r="A597" t="s">
        <v>960</v>
      </c>
      <c r="B597" t="s">
        <v>2520</v>
      </c>
      <c r="C597" s="1">
        <f t="shared" si="227"/>
        <v>33350</v>
      </c>
      <c r="D597" s="7">
        <f>RANK(N597,(N597:P597,Q597:AJ597))</f>
        <v>2</v>
      </c>
      <c r="E597" s="7">
        <f>RANK(O597,(N597:P597,Q597:AJ597))</f>
        <v>1</v>
      </c>
      <c r="F597" s="7">
        <f>IF(P597&gt;0,RANK(P597,(N597:P597,Q597:AJ597)),0)</f>
        <v>3</v>
      </c>
      <c r="G597" s="1">
        <f t="shared" si="228"/>
        <v>10964</v>
      </c>
      <c r="H597" s="2">
        <f t="shared" si="223"/>
        <v>0.32875562218890553</v>
      </c>
      <c r="I597" s="2"/>
      <c r="J597" s="2">
        <f t="shared" si="229"/>
        <v>0.27025487256371816</v>
      </c>
      <c r="K597" s="2">
        <f t="shared" si="230"/>
        <v>0.59901049475262369</v>
      </c>
      <c r="L597" s="2">
        <f t="shared" si="231"/>
        <v>0.1175712143928036</v>
      </c>
      <c r="M597" s="2">
        <f t="shared" si="232"/>
        <v>1.3163418290854545E-2</v>
      </c>
      <c r="N597" s="1">
        <v>9013</v>
      </c>
      <c r="O597" s="1">
        <v>19977</v>
      </c>
      <c r="P597" s="1">
        <v>3921</v>
      </c>
      <c r="R597" s="1">
        <v>225</v>
      </c>
      <c r="S597" s="1">
        <v>129</v>
      </c>
      <c r="T597" s="1">
        <v>85</v>
      </c>
      <c r="AL597" s="7">
        <f>IF(Q597&gt;0,RANK(Q597,(N597:P597,Q597:AJ597)),0)</f>
        <v>0</v>
      </c>
      <c r="AM597" s="7">
        <f>IF(R597&gt;0,RANK(R597,(N597:P597,Q597:AJ597)),0)</f>
        <v>4</v>
      </c>
      <c r="AN597" s="7">
        <f>IF(S597&gt;0,RANK(S597,(N597:P597,Q597:AJ597)),0)</f>
        <v>5</v>
      </c>
      <c r="AO597" s="7">
        <f>IF(T597&gt;0,RANK(T597,(N597:P597,Q597:AJ597)),0)</f>
        <v>6</v>
      </c>
      <c r="AP597" s="2">
        <f t="shared" si="233"/>
        <v>0</v>
      </c>
      <c r="AQ597" s="2">
        <f t="shared" si="234"/>
        <v>6.746626686656672E-3</v>
      </c>
      <c r="AR597" s="2">
        <f t="shared" si="235"/>
        <v>3.8680659670164916E-3</v>
      </c>
      <c r="AS597" s="2">
        <f t="shared" si="236"/>
        <v>2.5487256371814091E-3</v>
      </c>
      <c r="AU597" t="s">
        <v>960</v>
      </c>
      <c r="AV597" t="s">
        <v>2520</v>
      </c>
      <c r="AW597">
        <v>2</v>
      </c>
      <c r="AY597" s="130">
        <v>16</v>
      </c>
      <c r="AZ597" s="131">
        <v>19</v>
      </c>
      <c r="BA597" s="132">
        <f t="shared" si="237"/>
        <v>16019</v>
      </c>
      <c r="BC597" s="7" t="s">
        <v>532</v>
      </c>
    </row>
    <row r="598" spans="1:55" hidden="1" outlineLevel="1" x14ac:dyDescent="0.2">
      <c r="A598" t="s">
        <v>958</v>
      </c>
      <c r="B598" t="s">
        <v>2520</v>
      </c>
      <c r="C598" s="1">
        <f t="shared" si="227"/>
        <v>3870</v>
      </c>
      <c r="D598" s="7">
        <f>RANK(N598,(N598:P598,Q598:AJ598))</f>
        <v>2</v>
      </c>
      <c r="E598" s="7">
        <f>RANK(O598,(N598:P598,Q598:AJ598))</f>
        <v>1</v>
      </c>
      <c r="F598" s="7">
        <f>IF(P598&gt;0,RANK(P598,(N598:P598,Q598:AJ598)),0)</f>
        <v>3</v>
      </c>
      <c r="G598" s="1">
        <f t="shared" si="228"/>
        <v>743</v>
      </c>
      <c r="H598" s="2">
        <f t="shared" si="223"/>
        <v>0.19198966408268733</v>
      </c>
      <c r="I598" s="2"/>
      <c r="J598" s="2">
        <f t="shared" si="229"/>
        <v>0.30852713178294572</v>
      </c>
      <c r="K598" s="2">
        <f t="shared" si="230"/>
        <v>0.50051679586563302</v>
      </c>
      <c r="L598" s="2">
        <f t="shared" si="231"/>
        <v>0.16175710594315246</v>
      </c>
      <c r="M598" s="2">
        <f t="shared" si="232"/>
        <v>2.9198966408268856E-2</v>
      </c>
      <c r="N598" s="1">
        <v>1194</v>
      </c>
      <c r="O598" s="1">
        <v>1937</v>
      </c>
      <c r="P598" s="1">
        <v>626</v>
      </c>
      <c r="R598" s="1">
        <v>33</v>
      </c>
      <c r="S598" s="1">
        <v>12</v>
      </c>
      <c r="T598" s="1">
        <v>68</v>
      </c>
      <c r="AL598" s="7">
        <f>IF(Q598&gt;0,RANK(Q598,(N598:P598,Q598:AJ598)),0)</f>
        <v>0</v>
      </c>
      <c r="AM598" s="7">
        <f>IF(R598&gt;0,RANK(R598,(N598:P598,Q598:AJ598)),0)</f>
        <v>5</v>
      </c>
      <c r="AN598" s="7">
        <f>IF(S598&gt;0,RANK(S598,(N598:P598,Q598:AJ598)),0)</f>
        <v>6</v>
      </c>
      <c r="AO598" s="7">
        <f>IF(T598&gt;0,RANK(T598,(N598:P598,Q598:AJ598)),0)</f>
        <v>4</v>
      </c>
      <c r="AP598" s="2">
        <f t="shared" si="233"/>
        <v>0</v>
      </c>
      <c r="AQ598" s="2">
        <f t="shared" si="234"/>
        <v>8.5271317829457363E-3</v>
      </c>
      <c r="AR598" s="2">
        <f t="shared" si="235"/>
        <v>3.1007751937984496E-3</v>
      </c>
      <c r="AS598" s="2">
        <f t="shared" si="236"/>
        <v>1.7571059431524549E-2</v>
      </c>
      <c r="AU598" t="s">
        <v>958</v>
      </c>
      <c r="AV598" t="s">
        <v>2520</v>
      </c>
      <c r="AW598">
        <v>1</v>
      </c>
      <c r="AY598" s="130">
        <v>16</v>
      </c>
      <c r="AZ598" s="131">
        <v>21</v>
      </c>
      <c r="BA598" s="132">
        <f t="shared" si="237"/>
        <v>16021</v>
      </c>
      <c r="BC598" s="7" t="s">
        <v>532</v>
      </c>
    </row>
    <row r="599" spans="1:55" hidden="1" outlineLevel="1" x14ac:dyDescent="0.2">
      <c r="A599" t="s">
        <v>2719</v>
      </c>
      <c r="B599" t="s">
        <v>2520</v>
      </c>
      <c r="C599" s="1">
        <f t="shared" si="227"/>
        <v>1491</v>
      </c>
      <c r="D599" s="7">
        <f>RANK(N599,(N599:P599,Q599:AJ599))</f>
        <v>2</v>
      </c>
      <c r="E599" s="7">
        <f>RANK(O599,(N599:P599,Q599:AJ599))</f>
        <v>1</v>
      </c>
      <c r="F599" s="7">
        <f>IF(P599&gt;0,RANK(P599,(N599:P599,Q599:AJ599)),0)</f>
        <v>3</v>
      </c>
      <c r="G599" s="1">
        <f t="shared" si="228"/>
        <v>234</v>
      </c>
      <c r="H599" s="2">
        <f t="shared" si="223"/>
        <v>0.15694164989939638</v>
      </c>
      <c r="I599" s="2"/>
      <c r="J599" s="2">
        <f t="shared" si="229"/>
        <v>0.34004024144869216</v>
      </c>
      <c r="K599" s="2">
        <f t="shared" si="230"/>
        <v>0.49698189134808851</v>
      </c>
      <c r="L599" s="2">
        <f t="shared" si="231"/>
        <v>0.15627095908786048</v>
      </c>
      <c r="M599" s="2">
        <f t="shared" si="232"/>
        <v>6.706908115358845E-3</v>
      </c>
      <c r="N599" s="1">
        <v>507</v>
      </c>
      <c r="O599" s="1">
        <v>741</v>
      </c>
      <c r="P599" s="1">
        <v>233</v>
      </c>
      <c r="R599" s="1">
        <v>1</v>
      </c>
      <c r="S599" s="1">
        <v>4</v>
      </c>
      <c r="T599" s="1">
        <v>5</v>
      </c>
      <c r="AL599" s="7">
        <f>IF(Q599&gt;0,RANK(Q599,(N599:P599,Q599:AJ599)),0)</f>
        <v>0</v>
      </c>
      <c r="AM599" s="7">
        <f>IF(R599&gt;0,RANK(R599,(N599:P599,Q599:AJ599)),0)</f>
        <v>6</v>
      </c>
      <c r="AN599" s="7">
        <f>IF(S599&gt;0,RANK(S599,(N599:P599,Q599:AJ599)),0)</f>
        <v>5</v>
      </c>
      <c r="AO599" s="7">
        <f>IF(T599&gt;0,RANK(T599,(N599:P599,Q599:AJ599)),0)</f>
        <v>4</v>
      </c>
      <c r="AP599" s="2">
        <f t="shared" si="233"/>
        <v>0</v>
      </c>
      <c r="AQ599" s="2">
        <f t="shared" si="234"/>
        <v>6.7069081153588194E-4</v>
      </c>
      <c r="AR599" s="2">
        <f t="shared" si="235"/>
        <v>2.6827632461435278E-3</v>
      </c>
      <c r="AS599" s="2">
        <f t="shared" si="236"/>
        <v>3.3534540576794099E-3</v>
      </c>
      <c r="AU599" t="s">
        <v>2719</v>
      </c>
      <c r="AV599" t="s">
        <v>2520</v>
      </c>
      <c r="AW599">
        <v>2</v>
      </c>
      <c r="AY599" s="130">
        <v>16</v>
      </c>
      <c r="AZ599" s="131">
        <v>23</v>
      </c>
      <c r="BA599" s="132">
        <f t="shared" si="237"/>
        <v>16023</v>
      </c>
      <c r="BC599" s="7" t="s">
        <v>532</v>
      </c>
    </row>
    <row r="600" spans="1:55" hidden="1" outlineLevel="1" x14ac:dyDescent="0.2">
      <c r="A600" t="s">
        <v>1783</v>
      </c>
      <c r="B600" t="s">
        <v>2520</v>
      </c>
      <c r="C600" s="1">
        <f t="shared" si="227"/>
        <v>544</v>
      </c>
      <c r="D600" s="7">
        <f>RANK(N600,(N600:P600,Q600:AJ600))</f>
        <v>2</v>
      </c>
      <c r="E600" s="7">
        <f>RANK(O600,(N600:P600,Q600:AJ600))</f>
        <v>1</v>
      </c>
      <c r="F600" s="7">
        <f>IF(P600&gt;0,RANK(P600,(N600:P600,Q600:AJ600)),0)</f>
        <v>3</v>
      </c>
      <c r="G600" s="1">
        <f t="shared" si="228"/>
        <v>127</v>
      </c>
      <c r="H600" s="2">
        <f t="shared" si="223"/>
        <v>0.23345588235294118</v>
      </c>
      <c r="I600" s="2"/>
      <c r="J600" s="2">
        <f t="shared" si="229"/>
        <v>0.28676470588235292</v>
      </c>
      <c r="K600" s="2">
        <f t="shared" si="230"/>
        <v>0.52022058823529416</v>
      </c>
      <c r="L600" s="2">
        <f t="shared" si="231"/>
        <v>0.17463235294117646</v>
      </c>
      <c r="M600" s="2">
        <f t="shared" si="232"/>
        <v>1.8382352941176461E-2</v>
      </c>
      <c r="N600" s="1">
        <v>156</v>
      </c>
      <c r="O600" s="1">
        <v>283</v>
      </c>
      <c r="P600" s="1">
        <v>95</v>
      </c>
      <c r="R600" s="1">
        <v>5</v>
      </c>
      <c r="S600" s="1">
        <v>1</v>
      </c>
      <c r="T600" s="1">
        <v>4</v>
      </c>
      <c r="AL600" s="7">
        <f>IF(Q600&gt;0,RANK(Q600,(N600:P600,Q600:AJ600)),0)</f>
        <v>0</v>
      </c>
      <c r="AM600" s="7">
        <f>IF(R600&gt;0,RANK(R600,(N600:P600,Q600:AJ600)),0)</f>
        <v>4</v>
      </c>
      <c r="AN600" s="7">
        <f>IF(S600&gt;0,RANK(S600,(N600:P600,Q600:AJ600)),0)</f>
        <v>6</v>
      </c>
      <c r="AO600" s="7">
        <f>IF(T600&gt;0,RANK(T600,(N600:P600,Q600:AJ600)),0)</f>
        <v>5</v>
      </c>
      <c r="AP600" s="2">
        <f t="shared" si="233"/>
        <v>0</v>
      </c>
      <c r="AQ600" s="2">
        <f t="shared" si="234"/>
        <v>9.1911764705882356E-3</v>
      </c>
      <c r="AR600" s="2">
        <f t="shared" si="235"/>
        <v>1.838235294117647E-3</v>
      </c>
      <c r="AS600" s="2">
        <f t="shared" si="236"/>
        <v>7.3529411764705881E-3</v>
      </c>
      <c r="AU600" t="s">
        <v>1783</v>
      </c>
      <c r="AV600" t="s">
        <v>2520</v>
      </c>
      <c r="AW600">
        <v>2</v>
      </c>
      <c r="AY600" s="130">
        <v>16</v>
      </c>
      <c r="AZ600" s="131">
        <v>25</v>
      </c>
      <c r="BA600" s="132">
        <f t="shared" si="237"/>
        <v>16025</v>
      </c>
      <c r="BC600" s="7" t="s">
        <v>532</v>
      </c>
    </row>
    <row r="601" spans="1:55" hidden="1" outlineLevel="1" x14ac:dyDescent="0.2">
      <c r="A601" t="s">
        <v>1784</v>
      </c>
      <c r="B601" t="s">
        <v>2520</v>
      </c>
      <c r="C601" s="1">
        <f t="shared" si="227"/>
        <v>40328</v>
      </c>
      <c r="D601" s="7">
        <f>RANK(N601,(N601:P601,Q601:AJ601))</f>
        <v>2</v>
      </c>
      <c r="E601" s="7">
        <f>RANK(O601,(N601:P601,Q601:AJ601))</f>
        <v>1</v>
      </c>
      <c r="F601" s="7">
        <f>IF(P601&gt;0,RANK(P601,(N601:P601,Q601:AJ601)),0)</f>
        <v>3</v>
      </c>
      <c r="G601" s="1">
        <f t="shared" si="228"/>
        <v>12188</v>
      </c>
      <c r="H601" s="2">
        <f t="shared" si="223"/>
        <v>0.30222178139258082</v>
      </c>
      <c r="I601" s="2"/>
      <c r="J601" s="2">
        <f t="shared" si="229"/>
        <v>0.29260067446935134</v>
      </c>
      <c r="K601" s="2">
        <f t="shared" si="230"/>
        <v>0.59482245586193216</v>
      </c>
      <c r="L601" s="2">
        <f t="shared" si="231"/>
        <v>9.8095615949216425E-2</v>
      </c>
      <c r="M601" s="2">
        <f t="shared" si="232"/>
        <v>1.448125371950007E-2</v>
      </c>
      <c r="N601" s="1">
        <v>11800</v>
      </c>
      <c r="O601" s="1">
        <v>23988</v>
      </c>
      <c r="P601" s="1">
        <v>3956</v>
      </c>
      <c r="R601" s="1">
        <v>280</v>
      </c>
      <c r="S601" s="1">
        <v>198</v>
      </c>
      <c r="T601" s="1">
        <v>106</v>
      </c>
      <c r="AL601" s="7">
        <f>IF(Q601&gt;0,RANK(Q601,(N601:P601,Q601:AJ601)),0)</f>
        <v>0</v>
      </c>
      <c r="AM601" s="7">
        <f>IF(R601&gt;0,RANK(R601,(N601:P601,Q601:AJ601)),0)</f>
        <v>4</v>
      </c>
      <c r="AN601" s="7">
        <f>IF(S601&gt;0,RANK(S601,(N601:P601,Q601:AJ601)),0)</f>
        <v>5</v>
      </c>
      <c r="AO601" s="7">
        <f>IF(T601&gt;0,RANK(T601,(N601:P601,Q601:AJ601)),0)</f>
        <v>6</v>
      </c>
      <c r="AP601" s="2">
        <f t="shared" si="233"/>
        <v>0</v>
      </c>
      <c r="AQ601" s="2">
        <f t="shared" si="234"/>
        <v>6.9430668518151162E-3</v>
      </c>
      <c r="AR601" s="2">
        <f t="shared" si="235"/>
        <v>4.9097401309264035E-3</v>
      </c>
      <c r="AS601" s="2">
        <f t="shared" si="236"/>
        <v>2.6284467367585795E-3</v>
      </c>
      <c r="AU601" t="s">
        <v>1784</v>
      </c>
      <c r="AV601" t="s">
        <v>2520</v>
      </c>
      <c r="AW601">
        <v>1</v>
      </c>
      <c r="AY601" s="130">
        <v>16</v>
      </c>
      <c r="AZ601" s="131">
        <v>27</v>
      </c>
      <c r="BA601" s="132">
        <f t="shared" si="237"/>
        <v>16027</v>
      </c>
      <c r="BC601" s="7" t="s">
        <v>532</v>
      </c>
    </row>
    <row r="602" spans="1:55" hidden="1" outlineLevel="1" x14ac:dyDescent="0.2">
      <c r="A602" t="s">
        <v>509</v>
      </c>
      <c r="B602" t="s">
        <v>2520</v>
      </c>
      <c r="C602" s="1">
        <f t="shared" si="227"/>
        <v>3120</v>
      </c>
      <c r="D602" s="7">
        <f>RANK(N602,(N602:P602,Q602:AJ602))</f>
        <v>2</v>
      </c>
      <c r="E602" s="7">
        <f>RANK(O602,(N602:P602,Q602:AJ602))</f>
        <v>1</v>
      </c>
      <c r="F602" s="7">
        <f>IF(P602&gt;0,RANK(P602,(N602:P602,Q602:AJ602)),0)</f>
        <v>3</v>
      </c>
      <c r="G602" s="1">
        <f t="shared" si="228"/>
        <v>899</v>
      </c>
      <c r="H602" s="2">
        <f t="shared" si="223"/>
        <v>0.28814102564102562</v>
      </c>
      <c r="I602" s="2"/>
      <c r="J602" s="2">
        <f t="shared" si="229"/>
        <v>0.26955128205128204</v>
      </c>
      <c r="K602" s="2">
        <f t="shared" si="230"/>
        <v>0.55769230769230771</v>
      </c>
      <c r="L602" s="2">
        <f t="shared" si="231"/>
        <v>0.16057692307692309</v>
      </c>
      <c r="M602" s="2">
        <f t="shared" si="232"/>
        <v>1.2179487179487219E-2</v>
      </c>
      <c r="N602" s="1">
        <v>841</v>
      </c>
      <c r="O602" s="1">
        <v>1740</v>
      </c>
      <c r="P602" s="1">
        <v>501</v>
      </c>
      <c r="R602" s="1">
        <v>10</v>
      </c>
      <c r="S602" s="1">
        <v>20</v>
      </c>
      <c r="T602" s="1">
        <v>8</v>
      </c>
      <c r="AL602" s="7">
        <f>IF(Q602&gt;0,RANK(Q602,(N602:P602,Q602:AJ602)),0)</f>
        <v>0</v>
      </c>
      <c r="AM602" s="7">
        <f>IF(R602&gt;0,RANK(R602,(N602:P602,Q602:AJ602)),0)</f>
        <v>5</v>
      </c>
      <c r="AN602" s="7">
        <f>IF(S602&gt;0,RANK(S602,(N602:P602,Q602:AJ602)),0)</f>
        <v>4</v>
      </c>
      <c r="AO602" s="7">
        <f>IF(T602&gt;0,RANK(T602,(N602:P602,Q602:AJ602)),0)</f>
        <v>6</v>
      </c>
      <c r="AP602" s="2">
        <f t="shared" si="233"/>
        <v>0</v>
      </c>
      <c r="AQ602" s="2">
        <f t="shared" si="234"/>
        <v>3.205128205128205E-3</v>
      </c>
      <c r="AR602" s="2">
        <f t="shared" si="235"/>
        <v>6.41025641025641E-3</v>
      </c>
      <c r="AS602" s="2">
        <f t="shared" si="236"/>
        <v>2.5641025641025641E-3</v>
      </c>
      <c r="AU602" t="s">
        <v>509</v>
      </c>
      <c r="AV602" t="s">
        <v>2520</v>
      </c>
      <c r="AW602">
        <v>2</v>
      </c>
      <c r="AY602" s="130">
        <v>16</v>
      </c>
      <c r="AZ602" s="131">
        <v>29</v>
      </c>
      <c r="BA602" s="132">
        <f t="shared" si="237"/>
        <v>16029</v>
      </c>
      <c r="BC602" s="7" t="s">
        <v>532</v>
      </c>
    </row>
    <row r="603" spans="1:55" hidden="1" outlineLevel="1" x14ac:dyDescent="0.2">
      <c r="A603" t="s">
        <v>666</v>
      </c>
      <c r="B603" t="s">
        <v>2520</v>
      </c>
      <c r="C603" s="1">
        <f t="shared" si="227"/>
        <v>7326</v>
      </c>
      <c r="D603" s="7">
        <f>RANK(N603,(N603:P603,Q603:AJ603))</f>
        <v>2</v>
      </c>
      <c r="E603" s="7">
        <f>RANK(O603,(N603:P603,Q603:AJ603))</f>
        <v>1</v>
      </c>
      <c r="F603" s="7">
        <f>IF(P603&gt;0,RANK(P603,(N603:P603,Q603:AJ603)),0)</f>
        <v>3</v>
      </c>
      <c r="G603" s="1">
        <f t="shared" si="228"/>
        <v>3067</v>
      </c>
      <c r="H603" s="2">
        <f t="shared" si="223"/>
        <v>0.41864591864591866</v>
      </c>
      <c r="I603" s="2"/>
      <c r="J603" s="2">
        <f t="shared" si="229"/>
        <v>0.21785421785421785</v>
      </c>
      <c r="K603" s="2">
        <f t="shared" si="230"/>
        <v>0.63650013650013648</v>
      </c>
      <c r="L603" s="2">
        <f t="shared" si="231"/>
        <v>0.13322413322413323</v>
      </c>
      <c r="M603" s="2">
        <f t="shared" si="232"/>
        <v>1.2421512421512404E-2</v>
      </c>
      <c r="N603" s="1">
        <v>1596</v>
      </c>
      <c r="O603" s="1">
        <v>4663</v>
      </c>
      <c r="P603" s="1">
        <v>976</v>
      </c>
      <c r="R603" s="1">
        <v>36</v>
      </c>
      <c r="S603" s="1">
        <v>28</v>
      </c>
      <c r="T603" s="1">
        <v>27</v>
      </c>
      <c r="AL603" s="7">
        <f>IF(Q603&gt;0,RANK(Q603,(N603:P603,Q603:AJ603)),0)</f>
        <v>0</v>
      </c>
      <c r="AM603" s="7">
        <f>IF(R603&gt;0,RANK(R603,(N603:P603,Q603:AJ603)),0)</f>
        <v>4</v>
      </c>
      <c r="AN603" s="7">
        <f>IF(S603&gt;0,RANK(S603,(N603:P603,Q603:AJ603)),0)</f>
        <v>5</v>
      </c>
      <c r="AO603" s="7">
        <f>IF(T603&gt;0,RANK(T603,(N603:P603,Q603:AJ603)),0)</f>
        <v>6</v>
      </c>
      <c r="AP603" s="2">
        <f t="shared" si="233"/>
        <v>0</v>
      </c>
      <c r="AQ603" s="2">
        <f t="shared" si="234"/>
        <v>4.9140049140049139E-3</v>
      </c>
      <c r="AR603" s="2">
        <f t="shared" si="235"/>
        <v>3.8220038220038218E-3</v>
      </c>
      <c r="AS603" s="2">
        <f t="shared" si="236"/>
        <v>3.6855036855036856E-3</v>
      </c>
      <c r="AU603" t="s">
        <v>666</v>
      </c>
      <c r="AV603" t="s">
        <v>2520</v>
      </c>
      <c r="AW603">
        <v>2</v>
      </c>
      <c r="AY603" s="130">
        <v>16</v>
      </c>
      <c r="AZ603" s="131">
        <v>31</v>
      </c>
      <c r="BA603" s="132">
        <f t="shared" si="237"/>
        <v>16031</v>
      </c>
      <c r="BC603" s="7" t="s">
        <v>532</v>
      </c>
    </row>
    <row r="604" spans="1:55" hidden="1" outlineLevel="1" x14ac:dyDescent="0.2">
      <c r="A604" t="s">
        <v>667</v>
      </c>
      <c r="B604" t="s">
        <v>2520</v>
      </c>
      <c r="C604" s="1">
        <f t="shared" si="227"/>
        <v>434</v>
      </c>
      <c r="D604" s="7">
        <f>RANK(N604,(N604:P604,Q604:AJ604))</f>
        <v>2</v>
      </c>
      <c r="E604" s="7">
        <f>RANK(O604,(N604:P604,Q604:AJ604))</f>
        <v>1</v>
      </c>
      <c r="F604" s="7">
        <f>IF(P604&gt;0,RANK(P604,(N604:P604,Q604:AJ604)),0)</f>
        <v>3</v>
      </c>
      <c r="G604" s="1">
        <f t="shared" si="228"/>
        <v>149</v>
      </c>
      <c r="H604" s="2">
        <f t="shared" si="223"/>
        <v>0.34331797235023043</v>
      </c>
      <c r="I604" s="2"/>
      <c r="J604" s="2">
        <f t="shared" si="229"/>
        <v>0.2695852534562212</v>
      </c>
      <c r="K604" s="2">
        <f t="shared" si="230"/>
        <v>0.61290322580645162</v>
      </c>
      <c r="L604" s="2">
        <f t="shared" si="231"/>
        <v>0.10368663594470046</v>
      </c>
      <c r="M604" s="2">
        <f t="shared" si="232"/>
        <v>1.3824884792626724E-2</v>
      </c>
      <c r="N604" s="1">
        <v>117</v>
      </c>
      <c r="O604" s="1">
        <v>266</v>
      </c>
      <c r="P604" s="1">
        <v>45</v>
      </c>
      <c r="R604" s="1">
        <v>2</v>
      </c>
      <c r="S604" s="1">
        <v>3</v>
      </c>
      <c r="T604" s="1">
        <v>1</v>
      </c>
      <c r="AL604" s="7">
        <f>IF(Q604&gt;0,RANK(Q604,(N604:P604,Q604:AJ604)),0)</f>
        <v>0</v>
      </c>
      <c r="AM604" s="7">
        <f>IF(R604&gt;0,RANK(R604,(N604:P604,Q604:AJ604)),0)</f>
        <v>5</v>
      </c>
      <c r="AN604" s="7">
        <f>IF(S604&gt;0,RANK(S604,(N604:P604,Q604:AJ604)),0)</f>
        <v>4</v>
      </c>
      <c r="AO604" s="7">
        <f>IF(T604&gt;0,RANK(T604,(N604:P604,Q604:AJ604)),0)</f>
        <v>6</v>
      </c>
      <c r="AP604" s="2">
        <f t="shared" si="233"/>
        <v>0</v>
      </c>
      <c r="AQ604" s="2">
        <f t="shared" si="234"/>
        <v>4.608294930875576E-3</v>
      </c>
      <c r="AR604" s="2">
        <f t="shared" si="235"/>
        <v>6.9124423963133645E-3</v>
      </c>
      <c r="AS604" s="2">
        <f t="shared" si="236"/>
        <v>2.304147465437788E-3</v>
      </c>
      <c r="AU604" t="s">
        <v>667</v>
      </c>
      <c r="AV604" t="s">
        <v>2520</v>
      </c>
      <c r="AW604">
        <v>2</v>
      </c>
      <c r="AY604" s="130">
        <v>16</v>
      </c>
      <c r="AZ604" s="131">
        <v>33</v>
      </c>
      <c r="BA604" s="132">
        <f t="shared" si="237"/>
        <v>16033</v>
      </c>
      <c r="BC604" s="7" t="s">
        <v>532</v>
      </c>
    </row>
    <row r="605" spans="1:55" hidden="1" outlineLevel="1" x14ac:dyDescent="0.2">
      <c r="A605" t="s">
        <v>1306</v>
      </c>
      <c r="B605" t="s">
        <v>2520</v>
      </c>
      <c r="C605" s="1">
        <f t="shared" si="227"/>
        <v>3883</v>
      </c>
      <c r="D605" s="7">
        <f>RANK(N605,(N605:P605,Q605:AJ605))</f>
        <v>2</v>
      </c>
      <c r="E605" s="7">
        <f>RANK(O605,(N605:P605,Q605:AJ605))</f>
        <v>1</v>
      </c>
      <c r="F605" s="7">
        <f>IF(P605&gt;0,RANK(P605,(N605:P605,Q605:AJ605)),0)</f>
        <v>3</v>
      </c>
      <c r="G605" s="1">
        <f t="shared" si="228"/>
        <v>151</v>
      </c>
      <c r="H605" s="2">
        <f t="shared" si="223"/>
        <v>3.8887458150914239E-2</v>
      </c>
      <c r="I605" s="2"/>
      <c r="J605" s="2">
        <f t="shared" si="229"/>
        <v>0.38810198300283288</v>
      </c>
      <c r="K605" s="2">
        <f t="shared" si="230"/>
        <v>0.4269894411537471</v>
      </c>
      <c r="L605" s="2">
        <f t="shared" si="231"/>
        <v>0.16739634303373679</v>
      </c>
      <c r="M605" s="2">
        <f t="shared" si="232"/>
        <v>1.751223280968317E-2</v>
      </c>
      <c r="N605" s="1">
        <v>1507</v>
      </c>
      <c r="O605" s="1">
        <v>1658</v>
      </c>
      <c r="P605" s="1">
        <v>650</v>
      </c>
      <c r="R605" s="1">
        <v>28</v>
      </c>
      <c r="S605" s="1">
        <v>28</v>
      </c>
      <c r="T605" s="1">
        <v>12</v>
      </c>
      <c r="AL605" s="7">
        <f>IF(Q605&gt;0,RANK(Q605,(N605:P605,Q605:AJ605)),0)</f>
        <v>0</v>
      </c>
      <c r="AM605" s="7">
        <f>IF(R605&gt;0,RANK(R605,(N605:P605,Q605:AJ605)),0)</f>
        <v>4</v>
      </c>
      <c r="AN605" s="7">
        <f>IF(S605&gt;0,RANK(S605,(N605:P605,Q605:AJ605)),0)</f>
        <v>4</v>
      </c>
      <c r="AO605" s="7">
        <f>IF(T605&gt;0,RANK(T605,(N605:P605,Q605:AJ605)),0)</f>
        <v>6</v>
      </c>
      <c r="AP605" s="2">
        <f t="shared" si="233"/>
        <v>0</v>
      </c>
      <c r="AQ605" s="2">
        <f t="shared" si="234"/>
        <v>7.2109193922225085E-3</v>
      </c>
      <c r="AR605" s="2">
        <f t="shared" si="235"/>
        <v>7.2109193922225085E-3</v>
      </c>
      <c r="AS605" s="2">
        <f t="shared" si="236"/>
        <v>3.090394025238218E-3</v>
      </c>
      <c r="AU605" t="s">
        <v>1306</v>
      </c>
      <c r="AV605" t="s">
        <v>2520</v>
      </c>
      <c r="AW605">
        <v>1</v>
      </c>
      <c r="AY605" s="130">
        <v>16</v>
      </c>
      <c r="AZ605" s="131">
        <v>35</v>
      </c>
      <c r="BA605" s="132">
        <f t="shared" si="237"/>
        <v>16035</v>
      </c>
      <c r="BC605" s="7" t="s">
        <v>532</v>
      </c>
    </row>
    <row r="606" spans="1:55" hidden="1" outlineLevel="1" x14ac:dyDescent="0.2">
      <c r="A606" t="s">
        <v>451</v>
      </c>
      <c r="B606" t="s">
        <v>2520</v>
      </c>
      <c r="C606" s="1">
        <f t="shared" si="227"/>
        <v>2316</v>
      </c>
      <c r="D606" s="7">
        <f>RANK(N606,(N606:P606,Q606:AJ606))</f>
        <v>2</v>
      </c>
      <c r="E606" s="7">
        <f>RANK(O606,(N606:P606,Q606:AJ606))</f>
        <v>1</v>
      </c>
      <c r="F606" s="7">
        <f>IF(P606&gt;0,RANK(P606,(N606:P606,Q606:AJ606)),0)</f>
        <v>3</v>
      </c>
      <c r="G606" s="1">
        <f t="shared" si="228"/>
        <v>614</v>
      </c>
      <c r="H606" s="2">
        <f t="shared" si="223"/>
        <v>0.26511226252158893</v>
      </c>
      <c r="I606" s="2"/>
      <c r="J606" s="2">
        <f t="shared" si="229"/>
        <v>0.27417962003454233</v>
      </c>
      <c r="K606" s="2">
        <f t="shared" si="230"/>
        <v>0.53929188255613125</v>
      </c>
      <c r="L606" s="2">
        <f t="shared" si="231"/>
        <v>0.17271157167530224</v>
      </c>
      <c r="M606" s="2">
        <f t="shared" si="232"/>
        <v>1.3816925734024182E-2</v>
      </c>
      <c r="N606" s="1">
        <v>635</v>
      </c>
      <c r="O606" s="1">
        <v>1249</v>
      </c>
      <c r="P606" s="1">
        <v>400</v>
      </c>
      <c r="R606" s="1">
        <v>16</v>
      </c>
      <c r="S606" s="1">
        <v>9</v>
      </c>
      <c r="T606" s="1">
        <v>7</v>
      </c>
      <c r="AL606" s="7">
        <f>IF(Q606&gt;0,RANK(Q606,(N606:P606,Q606:AJ606)),0)</f>
        <v>0</v>
      </c>
      <c r="AM606" s="7">
        <f>IF(R606&gt;0,RANK(R606,(N606:P606,Q606:AJ606)),0)</f>
        <v>4</v>
      </c>
      <c r="AN606" s="7">
        <f>IF(S606&gt;0,RANK(S606,(N606:P606,Q606:AJ606)),0)</f>
        <v>5</v>
      </c>
      <c r="AO606" s="7">
        <f>IF(T606&gt;0,RANK(T606,(N606:P606,Q606:AJ606)),0)</f>
        <v>6</v>
      </c>
      <c r="AP606" s="2">
        <f t="shared" si="233"/>
        <v>0</v>
      </c>
      <c r="AQ606" s="2">
        <f t="shared" si="234"/>
        <v>6.9084628670120895E-3</v>
      </c>
      <c r="AR606" s="2">
        <f t="shared" si="235"/>
        <v>3.8860103626943004E-3</v>
      </c>
      <c r="AS606" s="2">
        <f t="shared" si="236"/>
        <v>3.0224525043177895E-3</v>
      </c>
      <c r="AU606" t="s">
        <v>451</v>
      </c>
      <c r="AV606" t="s">
        <v>2520</v>
      </c>
      <c r="AW606">
        <v>2</v>
      </c>
      <c r="AY606" s="130">
        <v>16</v>
      </c>
      <c r="AZ606" s="131">
        <v>37</v>
      </c>
      <c r="BA606" s="132">
        <f t="shared" si="237"/>
        <v>16037</v>
      </c>
      <c r="BC606" s="7" t="s">
        <v>532</v>
      </c>
    </row>
    <row r="607" spans="1:55" hidden="1" outlineLevel="1" x14ac:dyDescent="0.2">
      <c r="A607" t="s">
        <v>802</v>
      </c>
      <c r="B607" t="s">
        <v>2520</v>
      </c>
      <c r="C607" s="1">
        <f t="shared" si="227"/>
        <v>6904</v>
      </c>
      <c r="D607" s="7">
        <f>RANK(N607,(N607:P607,Q607:AJ607))</f>
        <v>2</v>
      </c>
      <c r="E607" s="7">
        <f>RANK(O607,(N607:P607,Q607:AJ607))</f>
        <v>1</v>
      </c>
      <c r="F607" s="7">
        <f>IF(P607&gt;0,RANK(P607,(N607:P607,Q607:AJ607)),0)</f>
        <v>3</v>
      </c>
      <c r="G607" s="1">
        <f t="shared" si="228"/>
        <v>1344</v>
      </c>
      <c r="H607" s="2">
        <f t="shared" si="223"/>
        <v>0.19466975666280417</v>
      </c>
      <c r="I607" s="2"/>
      <c r="J607" s="2">
        <f t="shared" si="229"/>
        <v>0.3366164542294322</v>
      </c>
      <c r="K607" s="2">
        <f t="shared" si="230"/>
        <v>0.53128621089223638</v>
      </c>
      <c r="L607" s="2">
        <f t="shared" si="231"/>
        <v>0.1223928157589803</v>
      </c>
      <c r="M607" s="2">
        <f t="shared" si="232"/>
        <v>9.704519119351121E-3</v>
      </c>
      <c r="N607" s="1">
        <v>2324</v>
      </c>
      <c r="O607" s="1">
        <v>3668</v>
      </c>
      <c r="P607" s="1">
        <v>845</v>
      </c>
      <c r="R607" s="1">
        <v>28</v>
      </c>
      <c r="S607" s="1">
        <v>26</v>
      </c>
      <c r="T607" s="1">
        <v>13</v>
      </c>
      <c r="AL607" s="7">
        <f>IF(Q607&gt;0,RANK(Q607,(N607:P607,Q607:AJ607)),0)</f>
        <v>0</v>
      </c>
      <c r="AM607" s="7">
        <f>IF(R607&gt;0,RANK(R607,(N607:P607,Q607:AJ607)),0)</f>
        <v>4</v>
      </c>
      <c r="AN607" s="7">
        <f>IF(S607&gt;0,RANK(S607,(N607:P607,Q607:AJ607)),0)</f>
        <v>5</v>
      </c>
      <c r="AO607" s="7">
        <f>IF(T607&gt;0,RANK(T607,(N607:P607,Q607:AJ607)),0)</f>
        <v>6</v>
      </c>
      <c r="AP607" s="2">
        <f t="shared" si="233"/>
        <v>0</v>
      </c>
      <c r="AQ607" s="2">
        <f t="shared" si="234"/>
        <v>4.0556199304750866E-3</v>
      </c>
      <c r="AR607" s="2">
        <f t="shared" si="235"/>
        <v>3.7659327925840093E-3</v>
      </c>
      <c r="AS607" s="2">
        <f t="shared" si="236"/>
        <v>1.8829663962920047E-3</v>
      </c>
      <c r="AU607" t="s">
        <v>802</v>
      </c>
      <c r="AV607" t="s">
        <v>2520</v>
      </c>
      <c r="AW607">
        <v>2</v>
      </c>
      <c r="AY607" s="130">
        <v>16</v>
      </c>
      <c r="AZ607" s="131">
        <v>39</v>
      </c>
      <c r="BA607" s="132">
        <f t="shared" si="237"/>
        <v>16039</v>
      </c>
      <c r="BC607" s="7" t="s">
        <v>532</v>
      </c>
    </row>
    <row r="608" spans="1:55" hidden="1" outlineLevel="1" x14ac:dyDescent="0.2">
      <c r="A608" t="s">
        <v>2231</v>
      </c>
      <c r="B608" t="s">
        <v>2520</v>
      </c>
      <c r="C608" s="1">
        <f t="shared" si="227"/>
        <v>3892</v>
      </c>
      <c r="D608" s="7">
        <f>RANK(N608,(N608:P608,Q608:AJ608))</f>
        <v>2</v>
      </c>
      <c r="E608" s="7">
        <f>RANK(O608,(N608:P608,Q608:AJ608))</f>
        <v>1</v>
      </c>
      <c r="F608" s="7">
        <f>IF(P608&gt;0,RANK(P608,(N608:P608,Q608:AJ608)),0)</f>
        <v>3</v>
      </c>
      <c r="G608" s="1">
        <f t="shared" si="228"/>
        <v>1628</v>
      </c>
      <c r="H608" s="2">
        <f t="shared" si="223"/>
        <v>0.41829393627954781</v>
      </c>
      <c r="I608" s="2"/>
      <c r="J608" s="2">
        <f t="shared" si="229"/>
        <v>0.20734840698869475</v>
      </c>
      <c r="K608" s="2">
        <f t="shared" si="230"/>
        <v>0.62564234326824253</v>
      </c>
      <c r="L608" s="2">
        <f t="shared" si="231"/>
        <v>0.15133607399794449</v>
      </c>
      <c r="M608" s="2">
        <f t="shared" si="232"/>
        <v>1.5673175745118256E-2</v>
      </c>
      <c r="N608" s="1">
        <v>807</v>
      </c>
      <c r="O608" s="1">
        <v>2435</v>
      </c>
      <c r="P608" s="1">
        <v>589</v>
      </c>
      <c r="R608" s="1">
        <v>25</v>
      </c>
      <c r="S608" s="1">
        <v>19</v>
      </c>
      <c r="T608" s="1">
        <v>17</v>
      </c>
      <c r="AL608" s="7">
        <f>IF(Q608&gt;0,RANK(Q608,(N608:P608,Q608:AJ608)),0)</f>
        <v>0</v>
      </c>
      <c r="AM608" s="7">
        <f>IF(R608&gt;0,RANK(R608,(N608:P608,Q608:AJ608)),0)</f>
        <v>4</v>
      </c>
      <c r="AN608" s="7">
        <f>IF(S608&gt;0,RANK(S608,(N608:P608,Q608:AJ608)),0)</f>
        <v>5</v>
      </c>
      <c r="AO608" s="7">
        <f>IF(T608&gt;0,RANK(T608,(N608:P608,Q608:AJ608)),0)</f>
        <v>6</v>
      </c>
      <c r="AP608" s="2">
        <f t="shared" si="233"/>
        <v>0</v>
      </c>
      <c r="AQ608" s="2">
        <f t="shared" si="234"/>
        <v>6.4234326824254883E-3</v>
      </c>
      <c r="AR608" s="2">
        <f t="shared" si="235"/>
        <v>4.8818088386433714E-3</v>
      </c>
      <c r="AS608" s="2">
        <f t="shared" si="236"/>
        <v>4.3679342240493316E-3</v>
      </c>
      <c r="AU608" t="s">
        <v>2231</v>
      </c>
      <c r="AV608" t="s">
        <v>2520</v>
      </c>
      <c r="AW608">
        <v>2</v>
      </c>
      <c r="AY608" s="130">
        <v>16</v>
      </c>
      <c r="AZ608" s="131">
        <v>41</v>
      </c>
      <c r="BA608" s="132">
        <f t="shared" si="237"/>
        <v>16041</v>
      </c>
      <c r="BC608" s="7" t="s">
        <v>532</v>
      </c>
    </row>
    <row r="609" spans="1:55" hidden="1" outlineLevel="1" x14ac:dyDescent="0.2">
      <c r="A609" t="s">
        <v>2297</v>
      </c>
      <c r="B609" t="s">
        <v>2520</v>
      </c>
      <c r="C609" s="1">
        <f t="shared" si="227"/>
        <v>4835</v>
      </c>
      <c r="D609" s="7">
        <f>RANK(N609,(N609:P609,Q609:AJ609))</f>
        <v>2</v>
      </c>
      <c r="E609" s="7">
        <f>RANK(O609,(N609:P609,Q609:AJ609))</f>
        <v>1</v>
      </c>
      <c r="F609" s="7">
        <f>IF(P609&gt;0,RANK(P609,(N609:P609,Q609:AJ609)),0)</f>
        <v>3</v>
      </c>
      <c r="G609" s="1">
        <f t="shared" si="228"/>
        <v>1928</v>
      </c>
      <c r="H609" s="2">
        <f t="shared" si="223"/>
        <v>0.39875904860392969</v>
      </c>
      <c r="I609" s="2"/>
      <c r="J609" s="2">
        <f t="shared" si="229"/>
        <v>0.23040330920372284</v>
      </c>
      <c r="K609" s="2">
        <f t="shared" si="230"/>
        <v>0.62916235780765251</v>
      </c>
      <c r="L609" s="2">
        <f t="shared" si="231"/>
        <v>0.13029989658738367</v>
      </c>
      <c r="M609" s="2">
        <f t="shared" si="232"/>
        <v>1.0134436401240954E-2</v>
      </c>
      <c r="N609" s="1">
        <v>1114</v>
      </c>
      <c r="O609" s="1">
        <v>3042</v>
      </c>
      <c r="P609" s="1">
        <v>630</v>
      </c>
      <c r="R609" s="1">
        <v>17</v>
      </c>
      <c r="S609" s="1">
        <v>24</v>
      </c>
      <c r="T609" s="1">
        <v>8</v>
      </c>
      <c r="AL609" s="7">
        <f>IF(Q609&gt;0,RANK(Q609,(N609:P609,Q609:AJ609)),0)</f>
        <v>0</v>
      </c>
      <c r="AM609" s="7">
        <f>IF(R609&gt;0,RANK(R609,(N609:P609,Q609:AJ609)),0)</f>
        <v>5</v>
      </c>
      <c r="AN609" s="7">
        <f>IF(S609&gt;0,RANK(S609,(N609:P609,Q609:AJ609)),0)</f>
        <v>4</v>
      </c>
      <c r="AO609" s="7">
        <f>IF(T609&gt;0,RANK(T609,(N609:P609,Q609:AJ609)),0)</f>
        <v>6</v>
      </c>
      <c r="AP609" s="2">
        <f t="shared" si="233"/>
        <v>0</v>
      </c>
      <c r="AQ609" s="2">
        <f t="shared" si="234"/>
        <v>3.516028955532575E-3</v>
      </c>
      <c r="AR609" s="2">
        <f t="shared" si="235"/>
        <v>4.9638055842812822E-3</v>
      </c>
      <c r="AS609" s="2">
        <f t="shared" si="236"/>
        <v>1.6546018614270941E-3</v>
      </c>
      <c r="AU609" t="s">
        <v>2297</v>
      </c>
      <c r="AV609" t="s">
        <v>2520</v>
      </c>
      <c r="AW609">
        <v>2</v>
      </c>
      <c r="AY609" s="130">
        <v>16</v>
      </c>
      <c r="AZ609" s="131">
        <v>43</v>
      </c>
      <c r="BA609" s="132">
        <f t="shared" si="237"/>
        <v>16043</v>
      </c>
      <c r="BC609" s="7" t="s">
        <v>532</v>
      </c>
    </row>
    <row r="610" spans="1:55" hidden="1" outlineLevel="1" x14ac:dyDescent="0.2">
      <c r="A610" t="s">
        <v>1307</v>
      </c>
      <c r="B610" t="s">
        <v>2520</v>
      </c>
      <c r="C610" s="1">
        <f t="shared" si="227"/>
        <v>6231</v>
      </c>
      <c r="D610" s="7">
        <f>RANK(N610,(N610:P610,Q610:AJ610))</f>
        <v>2</v>
      </c>
      <c r="E610" s="7">
        <f>RANK(O610,(N610:P610,Q610:AJ610))</f>
        <v>1</v>
      </c>
      <c r="F610" s="7">
        <f>IF(P610&gt;0,RANK(P610,(N610:P610,Q610:AJ610)),0)</f>
        <v>3</v>
      </c>
      <c r="G610" s="1">
        <f t="shared" si="228"/>
        <v>1394</v>
      </c>
      <c r="H610" s="2">
        <f t="shared" si="223"/>
        <v>0.22372010913176055</v>
      </c>
      <c r="I610" s="2"/>
      <c r="J610" s="2">
        <f t="shared" si="229"/>
        <v>0.31584015406836785</v>
      </c>
      <c r="K610" s="2">
        <f t="shared" si="230"/>
        <v>0.5395602632001284</v>
      </c>
      <c r="L610" s="2">
        <f t="shared" si="231"/>
        <v>0.13368640667629594</v>
      </c>
      <c r="M610" s="2">
        <f t="shared" si="232"/>
        <v>1.0913176055207807E-2</v>
      </c>
      <c r="N610" s="1">
        <v>1968</v>
      </c>
      <c r="O610" s="1">
        <v>3362</v>
      </c>
      <c r="P610" s="1">
        <v>833</v>
      </c>
      <c r="R610" s="1">
        <v>26</v>
      </c>
      <c r="S610" s="1">
        <v>29</v>
      </c>
      <c r="T610" s="1">
        <v>13</v>
      </c>
      <c r="AL610" s="7">
        <f>IF(Q610&gt;0,RANK(Q610,(N610:P610,Q610:AJ610)),0)</f>
        <v>0</v>
      </c>
      <c r="AM610" s="7">
        <f>IF(R610&gt;0,RANK(R610,(N610:P610,Q610:AJ610)),0)</f>
        <v>5</v>
      </c>
      <c r="AN610" s="7">
        <f>IF(S610&gt;0,RANK(S610,(N610:P610,Q610:AJ610)),0)</f>
        <v>4</v>
      </c>
      <c r="AO610" s="7">
        <f>IF(T610&gt;0,RANK(T610,(N610:P610,Q610:AJ610)),0)</f>
        <v>6</v>
      </c>
      <c r="AP610" s="2">
        <f t="shared" si="233"/>
        <v>0</v>
      </c>
      <c r="AQ610" s="2">
        <f t="shared" si="234"/>
        <v>4.1726849622853472E-3</v>
      </c>
      <c r="AR610" s="2">
        <f t="shared" si="235"/>
        <v>4.6541486117798103E-3</v>
      </c>
      <c r="AS610" s="2">
        <f t="shared" si="236"/>
        <v>2.0863424811426736E-3</v>
      </c>
      <c r="AU610" t="s">
        <v>1307</v>
      </c>
      <c r="AV610" t="s">
        <v>2520</v>
      </c>
      <c r="AW610">
        <v>1</v>
      </c>
      <c r="AY610" s="130">
        <v>16</v>
      </c>
      <c r="AZ610" s="131">
        <v>45</v>
      </c>
      <c r="BA610" s="132">
        <f t="shared" si="237"/>
        <v>16045</v>
      </c>
      <c r="BC610" s="7" t="s">
        <v>532</v>
      </c>
    </row>
    <row r="611" spans="1:55" hidden="1" outlineLevel="1" x14ac:dyDescent="0.2">
      <c r="A611" t="s">
        <v>1308</v>
      </c>
      <c r="B611" t="s">
        <v>2520</v>
      </c>
      <c r="C611" s="1">
        <f t="shared" si="227"/>
        <v>5166</v>
      </c>
      <c r="D611" s="7">
        <f>RANK(N611,(N611:P611,Q611:AJ611))</f>
        <v>2</v>
      </c>
      <c r="E611" s="7">
        <f>RANK(O611,(N611:P611,Q611:AJ611))</f>
        <v>1</v>
      </c>
      <c r="F611" s="7">
        <f>IF(P611&gt;0,RANK(P611,(N611:P611,Q611:AJ611)),0)</f>
        <v>3</v>
      </c>
      <c r="G611" s="1">
        <f t="shared" si="228"/>
        <v>1134</v>
      </c>
      <c r="H611" s="2">
        <f t="shared" si="223"/>
        <v>0.21951219512195122</v>
      </c>
      <c r="I611" s="2"/>
      <c r="J611" s="2">
        <f t="shared" si="229"/>
        <v>0.29094076655052264</v>
      </c>
      <c r="K611" s="2">
        <f t="shared" si="230"/>
        <v>0.51045296167247389</v>
      </c>
      <c r="L611" s="2">
        <f t="shared" si="231"/>
        <v>0.18970189701897019</v>
      </c>
      <c r="M611" s="2">
        <f t="shared" si="232"/>
        <v>8.9043747580333232E-3</v>
      </c>
      <c r="N611" s="1">
        <v>1503</v>
      </c>
      <c r="O611" s="1">
        <v>2637</v>
      </c>
      <c r="P611" s="1">
        <v>980</v>
      </c>
      <c r="R611" s="1">
        <v>21</v>
      </c>
      <c r="S611" s="1">
        <v>13</v>
      </c>
      <c r="T611" s="1">
        <v>12</v>
      </c>
      <c r="AL611" s="7">
        <f>IF(Q611&gt;0,RANK(Q611,(N611:P611,Q611:AJ611)),0)</f>
        <v>0</v>
      </c>
      <c r="AM611" s="7">
        <f>IF(R611&gt;0,RANK(R611,(N611:P611,Q611:AJ611)),0)</f>
        <v>4</v>
      </c>
      <c r="AN611" s="7">
        <f>IF(S611&gt;0,RANK(S611,(N611:P611,Q611:AJ611)),0)</f>
        <v>5</v>
      </c>
      <c r="AO611" s="7">
        <f>IF(T611&gt;0,RANK(T611,(N611:P611,Q611:AJ611)),0)</f>
        <v>6</v>
      </c>
      <c r="AP611" s="2">
        <f t="shared" si="233"/>
        <v>0</v>
      </c>
      <c r="AQ611" s="2">
        <f t="shared" si="234"/>
        <v>4.0650406504065045E-3</v>
      </c>
      <c r="AR611" s="2">
        <f t="shared" si="235"/>
        <v>2.5164537359659311E-3</v>
      </c>
      <c r="AS611" s="2">
        <f t="shared" si="236"/>
        <v>2.3228803716608595E-3</v>
      </c>
      <c r="AU611" t="s">
        <v>1308</v>
      </c>
      <c r="AV611" t="s">
        <v>2520</v>
      </c>
      <c r="AW611">
        <v>2</v>
      </c>
      <c r="AY611" s="130">
        <v>16</v>
      </c>
      <c r="AZ611" s="131">
        <v>47</v>
      </c>
      <c r="BA611" s="132">
        <f t="shared" si="237"/>
        <v>16047</v>
      </c>
      <c r="BC611" s="7" t="s">
        <v>532</v>
      </c>
    </row>
    <row r="612" spans="1:55" hidden="1" outlineLevel="1" x14ac:dyDescent="0.2">
      <c r="A612" t="s">
        <v>2519</v>
      </c>
      <c r="B612" t="s">
        <v>2520</v>
      </c>
      <c r="C612" s="1">
        <f t="shared" si="227"/>
        <v>7098</v>
      </c>
      <c r="D612" s="7">
        <f>RANK(N612,(N612:P612,Q612:AJ612))</f>
        <v>2</v>
      </c>
      <c r="E612" s="7">
        <f>RANK(O612,(N612:P612,Q612:AJ612))</f>
        <v>1</v>
      </c>
      <c r="F612" s="7">
        <f>IF(P612&gt;0,RANK(P612,(N612:P612,Q612:AJ612)),0)</f>
        <v>3</v>
      </c>
      <c r="G612" s="1">
        <f t="shared" si="228"/>
        <v>1892</v>
      </c>
      <c r="H612" s="2">
        <f t="shared" si="223"/>
        <v>0.26655395886165117</v>
      </c>
      <c r="I612" s="2"/>
      <c r="J612" s="2">
        <f t="shared" si="229"/>
        <v>0.27881093265708651</v>
      </c>
      <c r="K612" s="2">
        <f t="shared" si="230"/>
        <v>0.54536489151873768</v>
      </c>
      <c r="L612" s="2">
        <f t="shared" si="231"/>
        <v>0.1525781910397295</v>
      </c>
      <c r="M612" s="2">
        <f t="shared" si="232"/>
        <v>2.3245984784446366E-2</v>
      </c>
      <c r="N612" s="1">
        <v>1979</v>
      </c>
      <c r="O612" s="1">
        <v>3871</v>
      </c>
      <c r="P612" s="1">
        <v>1083</v>
      </c>
      <c r="R612" s="1">
        <v>42</v>
      </c>
      <c r="S612" s="1">
        <v>101</v>
      </c>
      <c r="T612" s="1">
        <v>22</v>
      </c>
      <c r="AL612" s="7">
        <f>IF(Q612&gt;0,RANK(Q612,(N612:P612,Q612:AJ612)),0)</f>
        <v>0</v>
      </c>
      <c r="AM612" s="7">
        <f>IF(R612&gt;0,RANK(R612,(N612:P612,Q612:AJ612)),0)</f>
        <v>5</v>
      </c>
      <c r="AN612" s="7">
        <f>IF(S612&gt;0,RANK(S612,(N612:P612,Q612:AJ612)),0)</f>
        <v>4</v>
      </c>
      <c r="AO612" s="7">
        <f>IF(T612&gt;0,RANK(T612,(N612:P612,Q612:AJ612)),0)</f>
        <v>6</v>
      </c>
      <c r="AP612" s="2">
        <f t="shared" si="233"/>
        <v>0</v>
      </c>
      <c r="AQ612" s="2">
        <f t="shared" si="234"/>
        <v>5.9171597633136093E-3</v>
      </c>
      <c r="AR612" s="2">
        <f t="shared" si="235"/>
        <v>1.4229360383206538E-2</v>
      </c>
      <c r="AS612" s="2">
        <f t="shared" si="236"/>
        <v>3.0994646379261764E-3</v>
      </c>
      <c r="AU612" t="s">
        <v>2519</v>
      </c>
      <c r="AV612" t="s">
        <v>2520</v>
      </c>
      <c r="AW612">
        <v>1</v>
      </c>
      <c r="AY612" s="130">
        <v>16</v>
      </c>
      <c r="AZ612" s="131">
        <v>49</v>
      </c>
      <c r="BA612" s="132">
        <f t="shared" si="237"/>
        <v>16049</v>
      </c>
      <c r="BC612" s="7" t="s">
        <v>532</v>
      </c>
    </row>
    <row r="613" spans="1:55" hidden="1" outlineLevel="1" x14ac:dyDescent="0.2">
      <c r="A613" t="s">
        <v>1884</v>
      </c>
      <c r="B613" t="s">
        <v>2520</v>
      </c>
      <c r="C613" s="1">
        <f t="shared" si="227"/>
        <v>7403</v>
      </c>
      <c r="D613" s="7">
        <f>RANK(N613,(N613:P613,Q613:AJ613))</f>
        <v>2</v>
      </c>
      <c r="E613" s="7">
        <f>RANK(O613,(N613:P613,Q613:AJ613))</f>
        <v>1</v>
      </c>
      <c r="F613" s="7">
        <f>IF(P613&gt;0,RANK(P613,(N613:P613,Q613:AJ613)),0)</f>
        <v>3</v>
      </c>
      <c r="G613" s="1">
        <f t="shared" si="228"/>
        <v>3498</v>
      </c>
      <c r="H613" s="2">
        <f t="shared" si="223"/>
        <v>0.47251114413075779</v>
      </c>
      <c r="I613" s="2"/>
      <c r="J613" s="2">
        <f t="shared" si="229"/>
        <v>0.19275969201674997</v>
      </c>
      <c r="K613" s="2">
        <f t="shared" si="230"/>
        <v>0.66527083614750782</v>
      </c>
      <c r="L613" s="2">
        <f t="shared" si="231"/>
        <v>0.13426989058489802</v>
      </c>
      <c r="M613" s="2">
        <f t="shared" si="232"/>
        <v>7.6995812508441341E-3</v>
      </c>
      <c r="N613" s="1">
        <v>1427</v>
      </c>
      <c r="O613" s="1">
        <v>4925</v>
      </c>
      <c r="P613" s="1">
        <v>994</v>
      </c>
      <c r="R613" s="1">
        <v>27</v>
      </c>
      <c r="S613" s="1">
        <v>23</v>
      </c>
      <c r="T613" s="1">
        <v>7</v>
      </c>
      <c r="AL613" s="7">
        <f>IF(Q613&gt;0,RANK(Q613,(N613:P613,Q613:AJ613)),0)</f>
        <v>0</v>
      </c>
      <c r="AM613" s="7">
        <f>IF(R613&gt;0,RANK(R613,(N613:P613,Q613:AJ613)),0)</f>
        <v>4</v>
      </c>
      <c r="AN613" s="7">
        <f>IF(S613&gt;0,RANK(S613,(N613:P613,Q613:AJ613)),0)</f>
        <v>5</v>
      </c>
      <c r="AO613" s="7">
        <f>IF(T613&gt;0,RANK(T613,(N613:P613,Q613:AJ613)),0)</f>
        <v>6</v>
      </c>
      <c r="AP613" s="2">
        <f t="shared" si="233"/>
        <v>0</v>
      </c>
      <c r="AQ613" s="2">
        <f t="shared" si="234"/>
        <v>3.6471700661893829E-3</v>
      </c>
      <c r="AR613" s="2">
        <f t="shared" si="235"/>
        <v>3.1068485749020667E-3</v>
      </c>
      <c r="AS613" s="2">
        <f t="shared" si="236"/>
        <v>9.4556260975280288E-4</v>
      </c>
      <c r="AU613" t="s">
        <v>1884</v>
      </c>
      <c r="AV613" t="s">
        <v>2520</v>
      </c>
      <c r="AW613">
        <v>2</v>
      </c>
      <c r="AY613" s="130">
        <v>16</v>
      </c>
      <c r="AZ613" s="131">
        <v>51</v>
      </c>
      <c r="BA613" s="132">
        <f t="shared" si="237"/>
        <v>16051</v>
      </c>
      <c r="BC613" s="7" t="s">
        <v>532</v>
      </c>
    </row>
    <row r="614" spans="1:55" hidden="1" outlineLevel="1" x14ac:dyDescent="0.2">
      <c r="A614" t="s">
        <v>668</v>
      </c>
      <c r="B614" t="s">
        <v>2520</v>
      </c>
      <c r="C614" s="1">
        <f t="shared" si="227"/>
        <v>6125</v>
      </c>
      <c r="D614" s="7">
        <f>RANK(N614,(N614:P614,Q614:AJ614))</f>
        <v>2</v>
      </c>
      <c r="E614" s="7">
        <f>RANK(O614,(N614:P614,Q614:AJ614))</f>
        <v>1</v>
      </c>
      <c r="F614" s="7">
        <f>IF(P614&gt;0,RANK(P614,(N614:P614,Q614:AJ614)),0)</f>
        <v>3</v>
      </c>
      <c r="G614" s="1">
        <f t="shared" si="228"/>
        <v>1679</v>
      </c>
      <c r="H614" s="2">
        <f t="shared" si="223"/>
        <v>0.27412244897959182</v>
      </c>
      <c r="I614" s="2"/>
      <c r="J614" s="2">
        <f t="shared" si="229"/>
        <v>0.27412244897959182</v>
      </c>
      <c r="K614" s="2">
        <f t="shared" si="230"/>
        <v>0.54824489795918363</v>
      </c>
      <c r="L614" s="2">
        <f t="shared" si="231"/>
        <v>0.16555102040816327</v>
      </c>
      <c r="M614" s="2">
        <f t="shared" si="232"/>
        <v>1.2081632653061281E-2</v>
      </c>
      <c r="N614" s="1">
        <v>1679</v>
      </c>
      <c r="O614" s="1">
        <v>3358</v>
      </c>
      <c r="P614" s="1">
        <v>1014</v>
      </c>
      <c r="R614" s="1">
        <v>28</v>
      </c>
      <c r="S614" s="1">
        <v>35</v>
      </c>
      <c r="T614" s="1">
        <v>11</v>
      </c>
      <c r="AL614" s="7">
        <f>IF(Q614&gt;0,RANK(Q614,(N614:P614,Q614:AJ614)),0)</f>
        <v>0</v>
      </c>
      <c r="AM614" s="7">
        <f>IF(R614&gt;0,RANK(R614,(N614:P614,Q614:AJ614)),0)</f>
        <v>5</v>
      </c>
      <c r="AN614" s="7">
        <f>IF(S614&gt;0,RANK(S614,(N614:P614,Q614:AJ614)),0)</f>
        <v>4</v>
      </c>
      <c r="AO614" s="7">
        <f>IF(T614&gt;0,RANK(T614,(N614:P614,Q614:AJ614)),0)</f>
        <v>6</v>
      </c>
      <c r="AP614" s="2">
        <f t="shared" si="233"/>
        <v>0</v>
      </c>
      <c r="AQ614" s="2">
        <f t="shared" si="234"/>
        <v>4.5714285714285718E-3</v>
      </c>
      <c r="AR614" s="2">
        <f t="shared" si="235"/>
        <v>5.7142857142857143E-3</v>
      </c>
      <c r="AS614" s="2">
        <f t="shared" si="236"/>
        <v>1.7959183673469388E-3</v>
      </c>
      <c r="AU614" t="s">
        <v>668</v>
      </c>
      <c r="AV614" t="s">
        <v>2520</v>
      </c>
      <c r="AW614">
        <v>2</v>
      </c>
      <c r="AY614" s="130">
        <v>16</v>
      </c>
      <c r="AZ614" s="131">
        <v>53</v>
      </c>
      <c r="BA614" s="132">
        <f t="shared" si="237"/>
        <v>16053</v>
      </c>
      <c r="BC614" s="7" t="s">
        <v>532</v>
      </c>
    </row>
    <row r="615" spans="1:55" hidden="1" outlineLevel="1" x14ac:dyDescent="0.2">
      <c r="A615" t="s">
        <v>669</v>
      </c>
      <c r="B615" t="s">
        <v>2520</v>
      </c>
      <c r="C615" s="1">
        <f t="shared" si="227"/>
        <v>39186</v>
      </c>
      <c r="D615" s="7">
        <f>RANK(N615,(N615:P615,Q615:AJ615))</f>
        <v>2</v>
      </c>
      <c r="E615" s="7">
        <f>RANK(O615,(N615:P615,Q615:AJ615))</f>
        <v>1</v>
      </c>
      <c r="F615" s="7">
        <f>IF(P615&gt;0,RANK(P615,(N615:P615,Q615:AJ615)),0)</f>
        <v>3</v>
      </c>
      <c r="G615" s="1">
        <f t="shared" si="228"/>
        <v>5113</v>
      </c>
      <c r="H615" s="2">
        <f t="shared" si="223"/>
        <v>0.1304802735670903</v>
      </c>
      <c r="I615" s="2"/>
      <c r="J615" s="2">
        <f t="shared" si="229"/>
        <v>0.34775174807329146</v>
      </c>
      <c r="K615" s="2">
        <f t="shared" si="230"/>
        <v>0.47823202164038175</v>
      </c>
      <c r="L615" s="2">
        <f t="shared" si="231"/>
        <v>0.15523401214719543</v>
      </c>
      <c r="M615" s="2">
        <f t="shared" si="232"/>
        <v>1.8782218139131363E-2</v>
      </c>
      <c r="N615" s="1">
        <v>13627</v>
      </c>
      <c r="O615" s="1">
        <v>18740</v>
      </c>
      <c r="P615" s="1">
        <v>6083</v>
      </c>
      <c r="R615" s="1">
        <v>276</v>
      </c>
      <c r="S615" s="1">
        <v>351</v>
      </c>
      <c r="T615" s="1">
        <v>109</v>
      </c>
      <c r="AL615" s="7">
        <f>IF(Q615&gt;0,RANK(Q615,(N615:P615,Q615:AJ615)),0)</f>
        <v>0</v>
      </c>
      <c r="AM615" s="7">
        <f>IF(R615&gt;0,RANK(R615,(N615:P615,Q615:AJ615)),0)</f>
        <v>5</v>
      </c>
      <c r="AN615" s="7">
        <f>IF(S615&gt;0,RANK(S615,(N615:P615,Q615:AJ615)),0)</f>
        <v>4</v>
      </c>
      <c r="AO615" s="7">
        <f>IF(T615&gt;0,RANK(T615,(N615:P615,Q615:AJ615)),0)</f>
        <v>6</v>
      </c>
      <c r="AP615" s="2">
        <f t="shared" si="233"/>
        <v>0</v>
      </c>
      <c r="AQ615" s="2">
        <f t="shared" si="234"/>
        <v>7.0433318021742462E-3</v>
      </c>
      <c r="AR615" s="2">
        <f t="shared" si="235"/>
        <v>8.9572806614607262E-3</v>
      </c>
      <c r="AS615" s="2">
        <f t="shared" si="236"/>
        <v>2.7816056754963506E-3</v>
      </c>
      <c r="AU615" t="s">
        <v>669</v>
      </c>
      <c r="AV615" t="s">
        <v>2520</v>
      </c>
      <c r="AW615">
        <v>1</v>
      </c>
      <c r="AY615" s="130">
        <v>16</v>
      </c>
      <c r="AZ615" s="131">
        <v>55</v>
      </c>
      <c r="BA615" s="132">
        <f t="shared" si="237"/>
        <v>16055</v>
      </c>
      <c r="BC615" s="7" t="s">
        <v>532</v>
      </c>
    </row>
    <row r="616" spans="1:55" hidden="1" outlineLevel="1" x14ac:dyDescent="0.2">
      <c r="A616" t="s">
        <v>670</v>
      </c>
      <c r="B616" t="s">
        <v>2520</v>
      </c>
      <c r="C616" s="1">
        <f t="shared" si="227"/>
        <v>16290</v>
      </c>
      <c r="D616" s="7">
        <f>RANK(N616,(N616:P616,Q616:AJ616))</f>
        <v>1</v>
      </c>
      <c r="E616" s="7">
        <f>RANK(O616,(N616:P616,Q616:AJ616))</f>
        <v>2</v>
      </c>
      <c r="F616" s="7">
        <f>IF(P616&gt;0,RANK(P616,(N616:P616,Q616:AJ616)),0)</f>
        <v>3</v>
      </c>
      <c r="G616" s="1">
        <f t="shared" si="228"/>
        <v>1430</v>
      </c>
      <c r="H616" s="2">
        <f t="shared" si="223"/>
        <v>8.7783916513198279E-2</v>
      </c>
      <c r="I616" s="2"/>
      <c r="J616" s="2">
        <f t="shared" si="229"/>
        <v>0.47519950890116636</v>
      </c>
      <c r="K616" s="2">
        <f t="shared" si="230"/>
        <v>0.38741559238796808</v>
      </c>
      <c r="L616" s="2">
        <f t="shared" si="231"/>
        <v>0.11221608348680172</v>
      </c>
      <c r="M616" s="2">
        <f t="shared" si="232"/>
        <v>2.5168815224063848E-2</v>
      </c>
      <c r="N616" s="1">
        <v>7741</v>
      </c>
      <c r="O616" s="1">
        <v>6311</v>
      </c>
      <c r="P616" s="1">
        <v>1828</v>
      </c>
      <c r="R616" s="1">
        <v>203</v>
      </c>
      <c r="S616" s="1">
        <v>122</v>
      </c>
      <c r="T616" s="1">
        <v>85</v>
      </c>
      <c r="AL616" s="7">
        <f>IF(Q616&gt;0,RANK(Q616,(N616:P616,Q616:AJ616)),0)</f>
        <v>0</v>
      </c>
      <c r="AM616" s="7">
        <f>IF(R616&gt;0,RANK(R616,(N616:P616,Q616:AJ616)),0)</f>
        <v>4</v>
      </c>
      <c r="AN616" s="7">
        <f>IF(S616&gt;0,RANK(S616,(N616:P616,Q616:AJ616)),0)</f>
        <v>5</v>
      </c>
      <c r="AO616" s="7">
        <f>IF(T616&gt;0,RANK(T616,(N616:P616,Q616:AJ616)),0)</f>
        <v>6</v>
      </c>
      <c r="AP616" s="2">
        <f t="shared" si="233"/>
        <v>0</v>
      </c>
      <c r="AQ616" s="2">
        <f t="shared" si="234"/>
        <v>1.2461632903621855E-2</v>
      </c>
      <c r="AR616" s="2">
        <f t="shared" si="235"/>
        <v>7.4892572130141194E-3</v>
      </c>
      <c r="AS616" s="2">
        <f t="shared" si="236"/>
        <v>5.2179251074278695E-3</v>
      </c>
      <c r="AU616" t="s">
        <v>670</v>
      </c>
      <c r="AV616" t="s">
        <v>2520</v>
      </c>
      <c r="AW616">
        <v>1</v>
      </c>
      <c r="AY616" s="130">
        <v>16</v>
      </c>
      <c r="AZ616" s="131">
        <v>57</v>
      </c>
      <c r="BA616" s="132">
        <f t="shared" si="237"/>
        <v>16057</v>
      </c>
      <c r="BC616" s="7" t="s">
        <v>532</v>
      </c>
    </row>
    <row r="617" spans="1:55" hidden="1" outlineLevel="1" x14ac:dyDescent="0.2">
      <c r="A617" t="s">
        <v>307</v>
      </c>
      <c r="B617" t="s">
        <v>2520</v>
      </c>
      <c r="C617" s="1">
        <f t="shared" si="227"/>
        <v>3868</v>
      </c>
      <c r="D617" s="7">
        <f>RANK(N617,(N617:P617,Q617:AJ617))</f>
        <v>2</v>
      </c>
      <c r="E617" s="7">
        <f>RANK(O617,(N617:P617,Q617:AJ617))</f>
        <v>1</v>
      </c>
      <c r="F617" s="7">
        <f>IF(P617&gt;0,RANK(P617,(N617:P617,Q617:AJ617)),0)</f>
        <v>3</v>
      </c>
      <c r="G617" s="1">
        <f t="shared" si="228"/>
        <v>1319</v>
      </c>
      <c r="H617" s="2">
        <f t="shared" si="223"/>
        <v>0.34100310237849019</v>
      </c>
      <c r="I617" s="2"/>
      <c r="J617" s="2">
        <f t="shared" si="229"/>
        <v>0.26240951396070322</v>
      </c>
      <c r="K617" s="2">
        <f t="shared" si="230"/>
        <v>0.60341261633919341</v>
      </c>
      <c r="L617" s="2">
        <f t="shared" si="231"/>
        <v>0.11918304033092038</v>
      </c>
      <c r="M617" s="2">
        <f t="shared" si="232"/>
        <v>1.4994829369182991E-2</v>
      </c>
      <c r="N617" s="1">
        <v>1015</v>
      </c>
      <c r="O617" s="1">
        <v>2334</v>
      </c>
      <c r="P617" s="1">
        <v>461</v>
      </c>
      <c r="R617" s="1">
        <v>23</v>
      </c>
      <c r="S617" s="1">
        <v>24</v>
      </c>
      <c r="T617" s="1">
        <v>11</v>
      </c>
      <c r="AL617" s="7">
        <f>IF(Q617&gt;0,RANK(Q617,(N617:P617,Q617:AJ617)),0)</f>
        <v>0</v>
      </c>
      <c r="AM617" s="7">
        <f>IF(R617&gt;0,RANK(R617,(N617:P617,Q617:AJ617)),0)</f>
        <v>5</v>
      </c>
      <c r="AN617" s="7">
        <f>IF(S617&gt;0,RANK(S617,(N617:P617,Q617:AJ617)),0)</f>
        <v>4</v>
      </c>
      <c r="AO617" s="7">
        <f>IF(T617&gt;0,RANK(T617,(N617:P617,Q617:AJ617)),0)</f>
        <v>6</v>
      </c>
      <c r="AP617" s="2">
        <f t="shared" si="233"/>
        <v>0</v>
      </c>
      <c r="AQ617" s="2">
        <f t="shared" si="234"/>
        <v>5.9462254395036196E-3</v>
      </c>
      <c r="AR617" s="2">
        <f t="shared" si="235"/>
        <v>6.2047569803516025E-3</v>
      </c>
      <c r="AS617" s="2">
        <f t="shared" si="236"/>
        <v>2.8438469493278179E-3</v>
      </c>
      <c r="AU617" t="s">
        <v>307</v>
      </c>
      <c r="AV617" t="s">
        <v>2520</v>
      </c>
      <c r="AW617">
        <v>2</v>
      </c>
      <c r="AY617" s="130">
        <v>16</v>
      </c>
      <c r="AZ617" s="131">
        <v>59</v>
      </c>
      <c r="BA617" s="132">
        <f t="shared" si="237"/>
        <v>16059</v>
      </c>
      <c r="BC617" s="7" t="s">
        <v>532</v>
      </c>
    </row>
    <row r="618" spans="1:55" hidden="1" outlineLevel="1" x14ac:dyDescent="0.2">
      <c r="A618" t="s">
        <v>192</v>
      </c>
      <c r="B618" t="s">
        <v>2520</v>
      </c>
      <c r="C618" s="1">
        <f t="shared" si="227"/>
        <v>1880</v>
      </c>
      <c r="D618" s="7">
        <f>RANK(N618,(N618:P618,Q618:AJ618))</f>
        <v>2</v>
      </c>
      <c r="E618" s="7">
        <f>RANK(O618,(N618:P618,Q618:AJ618))</f>
        <v>1</v>
      </c>
      <c r="F618" s="7">
        <f>IF(P618&gt;0,RANK(P618,(N618:P618,Q618:AJ618)),0)</f>
        <v>3</v>
      </c>
      <c r="G618" s="1">
        <f t="shared" si="228"/>
        <v>187</v>
      </c>
      <c r="H618" s="2">
        <f t="shared" si="223"/>
        <v>9.9468085106382984E-2</v>
      </c>
      <c r="I618" s="2"/>
      <c r="J618" s="2">
        <f t="shared" si="229"/>
        <v>0.35851063829787233</v>
      </c>
      <c r="K618" s="2">
        <f t="shared" si="230"/>
        <v>0.45797872340425533</v>
      </c>
      <c r="L618" s="2">
        <f t="shared" si="231"/>
        <v>0.16808510638297872</v>
      </c>
      <c r="M618" s="2">
        <f t="shared" si="232"/>
        <v>1.5425531914893625E-2</v>
      </c>
      <c r="N618" s="1">
        <v>674</v>
      </c>
      <c r="O618" s="1">
        <v>861</v>
      </c>
      <c r="P618" s="1">
        <v>316</v>
      </c>
      <c r="R618" s="1">
        <v>17</v>
      </c>
      <c r="S618" s="1">
        <v>9</v>
      </c>
      <c r="T618" s="1">
        <v>3</v>
      </c>
      <c r="AL618" s="7">
        <f>IF(Q618&gt;0,RANK(Q618,(N618:P618,Q618:AJ618)),0)</f>
        <v>0</v>
      </c>
      <c r="AM618" s="7">
        <f>IF(R618&gt;0,RANK(R618,(N618:P618,Q618:AJ618)),0)</f>
        <v>4</v>
      </c>
      <c r="AN618" s="7">
        <f>IF(S618&gt;0,RANK(S618,(N618:P618,Q618:AJ618)),0)</f>
        <v>5</v>
      </c>
      <c r="AO618" s="7">
        <f>IF(T618&gt;0,RANK(T618,(N618:P618,Q618:AJ618)),0)</f>
        <v>6</v>
      </c>
      <c r="AP618" s="2">
        <f t="shared" si="233"/>
        <v>0</v>
      </c>
      <c r="AQ618" s="2">
        <f t="shared" si="234"/>
        <v>9.0425531914893609E-3</v>
      </c>
      <c r="AR618" s="2">
        <f t="shared" si="235"/>
        <v>4.7872340425531915E-3</v>
      </c>
      <c r="AS618" s="2">
        <f t="shared" si="236"/>
        <v>1.5957446808510637E-3</v>
      </c>
      <c r="AU618" t="s">
        <v>192</v>
      </c>
      <c r="AV618" t="s">
        <v>2520</v>
      </c>
      <c r="AW618">
        <v>1</v>
      </c>
      <c r="AY618" s="130">
        <v>16</v>
      </c>
      <c r="AZ618" s="131">
        <v>61</v>
      </c>
      <c r="BA618" s="132">
        <f t="shared" si="237"/>
        <v>16061</v>
      </c>
      <c r="BC618" s="7" t="s">
        <v>532</v>
      </c>
    </row>
    <row r="619" spans="1:55" hidden="1" outlineLevel="1" x14ac:dyDescent="0.2">
      <c r="A619" t="s">
        <v>2585</v>
      </c>
      <c r="B619" t="s">
        <v>2520</v>
      </c>
      <c r="C619" s="1">
        <f t="shared" si="227"/>
        <v>1562</v>
      </c>
      <c r="D619" s="7">
        <f>RANK(N619,(N619:P619,Q619:AJ619))</f>
        <v>2</v>
      </c>
      <c r="E619" s="7">
        <f>RANK(O619,(N619:P619,Q619:AJ619))</f>
        <v>1</v>
      </c>
      <c r="F619" s="7">
        <f>IF(P619&gt;0,RANK(P619,(N619:P619,Q619:AJ619)),0)</f>
        <v>3</v>
      </c>
      <c r="G619" s="1">
        <f t="shared" si="228"/>
        <v>266</v>
      </c>
      <c r="H619" s="2">
        <f t="shared" si="223"/>
        <v>0.17029449423815621</v>
      </c>
      <c r="I619" s="2"/>
      <c r="J619" s="2">
        <f t="shared" si="229"/>
        <v>0.3060179257362356</v>
      </c>
      <c r="K619" s="2">
        <f t="shared" si="230"/>
        <v>0.47631241997439183</v>
      </c>
      <c r="L619" s="2">
        <f t="shared" si="231"/>
        <v>0.20422535211267606</v>
      </c>
      <c r="M619" s="2">
        <f t="shared" si="232"/>
        <v>1.3444302176696454E-2</v>
      </c>
      <c r="N619" s="1">
        <v>478</v>
      </c>
      <c r="O619" s="1">
        <v>744</v>
      </c>
      <c r="P619" s="1">
        <v>319</v>
      </c>
      <c r="R619" s="1">
        <v>9</v>
      </c>
      <c r="S619" s="1">
        <v>3</v>
      </c>
      <c r="T619" s="1">
        <v>9</v>
      </c>
      <c r="AL619" s="7">
        <f>IF(Q619&gt;0,RANK(Q619,(N619:P619,Q619:AJ619)),0)</f>
        <v>0</v>
      </c>
      <c r="AM619" s="7">
        <f>IF(R619&gt;0,RANK(R619,(N619:P619,Q619:AJ619)),0)</f>
        <v>4</v>
      </c>
      <c r="AN619" s="7">
        <f>IF(S619&gt;0,RANK(S619,(N619:P619,Q619:AJ619)),0)</f>
        <v>6</v>
      </c>
      <c r="AO619" s="7">
        <f>IF(T619&gt;0,RANK(T619,(N619:P619,Q619:AJ619)),0)</f>
        <v>4</v>
      </c>
      <c r="AP619" s="2">
        <f t="shared" si="233"/>
        <v>0</v>
      </c>
      <c r="AQ619" s="2">
        <f t="shared" si="234"/>
        <v>5.7618437900128043E-3</v>
      </c>
      <c r="AR619" s="2">
        <f t="shared" si="235"/>
        <v>1.9206145966709346E-3</v>
      </c>
      <c r="AS619" s="2">
        <f t="shared" si="236"/>
        <v>5.7618437900128043E-3</v>
      </c>
      <c r="AU619" t="s">
        <v>2585</v>
      </c>
      <c r="AV619" t="s">
        <v>2520</v>
      </c>
      <c r="AW619">
        <v>2</v>
      </c>
      <c r="AY619" s="130">
        <v>16</v>
      </c>
      <c r="AZ619" s="131">
        <v>63</v>
      </c>
      <c r="BA619" s="132">
        <f t="shared" si="237"/>
        <v>16063</v>
      </c>
      <c r="BC619" s="7" t="s">
        <v>532</v>
      </c>
    </row>
    <row r="620" spans="1:55" hidden="1" outlineLevel="1" x14ac:dyDescent="0.2">
      <c r="A620" t="s">
        <v>2709</v>
      </c>
      <c r="B620" t="s">
        <v>2520</v>
      </c>
      <c r="C620" s="1">
        <f t="shared" si="227"/>
        <v>7728</v>
      </c>
      <c r="D620" s="7">
        <f>RANK(N620,(N620:P620,Q620:AJ620))</f>
        <v>2</v>
      </c>
      <c r="E620" s="7">
        <f>RANK(O620,(N620:P620,Q620:AJ620))</f>
        <v>1</v>
      </c>
      <c r="F620" s="7">
        <f>IF(P620&gt;0,RANK(P620,(N620:P620,Q620:AJ620)),0)</f>
        <v>3</v>
      </c>
      <c r="G620" s="1">
        <f t="shared" si="228"/>
        <v>4490</v>
      </c>
      <c r="H620" s="2">
        <f t="shared" si="223"/>
        <v>0.58100414078674945</v>
      </c>
      <c r="I620" s="2"/>
      <c r="J620" s="2">
        <f t="shared" si="229"/>
        <v>0.15734989648033126</v>
      </c>
      <c r="K620" s="2">
        <f t="shared" si="230"/>
        <v>0.73835403726708071</v>
      </c>
      <c r="L620" s="2">
        <f t="shared" si="231"/>
        <v>9.627329192546584E-2</v>
      </c>
      <c r="M620" s="2">
        <f t="shared" si="232"/>
        <v>8.0227743271221869E-3</v>
      </c>
      <c r="N620" s="1">
        <v>1216</v>
      </c>
      <c r="O620" s="1">
        <v>5706</v>
      </c>
      <c r="P620" s="1">
        <v>744</v>
      </c>
      <c r="R620" s="1">
        <v>27</v>
      </c>
      <c r="S620" s="1">
        <v>24</v>
      </c>
      <c r="T620" s="1">
        <v>11</v>
      </c>
      <c r="AL620" s="7">
        <f>IF(Q620&gt;0,RANK(Q620,(N620:P620,Q620:AJ620)),0)</f>
        <v>0</v>
      </c>
      <c r="AM620" s="7">
        <f>IF(R620&gt;0,RANK(R620,(N620:P620,Q620:AJ620)),0)</f>
        <v>4</v>
      </c>
      <c r="AN620" s="7">
        <f>IF(S620&gt;0,RANK(S620,(N620:P620,Q620:AJ620)),0)</f>
        <v>5</v>
      </c>
      <c r="AO620" s="7">
        <f>IF(T620&gt;0,RANK(T620,(N620:P620,Q620:AJ620)),0)</f>
        <v>6</v>
      </c>
      <c r="AP620" s="2">
        <f t="shared" si="233"/>
        <v>0</v>
      </c>
      <c r="AQ620" s="2">
        <f t="shared" si="234"/>
        <v>3.4937888198757765E-3</v>
      </c>
      <c r="AR620" s="2">
        <f t="shared" si="235"/>
        <v>3.105590062111801E-3</v>
      </c>
      <c r="AS620" s="2">
        <f t="shared" si="236"/>
        <v>1.4233954451345755E-3</v>
      </c>
      <c r="AU620" t="s">
        <v>2709</v>
      </c>
      <c r="AV620" t="s">
        <v>2520</v>
      </c>
      <c r="AW620">
        <v>2</v>
      </c>
      <c r="AY620" s="130">
        <v>16</v>
      </c>
      <c r="AZ620" s="131">
        <v>65</v>
      </c>
      <c r="BA620" s="132">
        <f t="shared" si="237"/>
        <v>16065</v>
      </c>
      <c r="BC620" s="7" t="s">
        <v>532</v>
      </c>
    </row>
    <row r="621" spans="1:55" hidden="1" outlineLevel="1" x14ac:dyDescent="0.2">
      <c r="A621" t="s">
        <v>193</v>
      </c>
      <c r="B621" t="s">
        <v>2520</v>
      </c>
      <c r="C621" s="1">
        <f t="shared" si="227"/>
        <v>7055</v>
      </c>
      <c r="D621" s="7">
        <f>RANK(N621,(N621:P621,Q621:AJ621))</f>
        <v>2</v>
      </c>
      <c r="E621" s="7">
        <f>RANK(O621,(N621:P621,Q621:AJ621))</f>
        <v>1</v>
      </c>
      <c r="F621" s="7">
        <f>IF(P621&gt;0,RANK(P621,(N621:P621,Q621:AJ621)),0)</f>
        <v>3</v>
      </c>
      <c r="G621" s="1">
        <f t="shared" si="228"/>
        <v>2031</v>
      </c>
      <c r="H621" s="2">
        <f t="shared" si="223"/>
        <v>0.28788093550673283</v>
      </c>
      <c r="I621" s="2"/>
      <c r="J621" s="2">
        <f t="shared" si="229"/>
        <v>0.28022678951098512</v>
      </c>
      <c r="K621" s="2">
        <f t="shared" si="230"/>
        <v>0.56810772501771789</v>
      </c>
      <c r="L621" s="2">
        <f t="shared" si="231"/>
        <v>0.13848334514528704</v>
      </c>
      <c r="M621" s="2">
        <f t="shared" si="232"/>
        <v>1.318214032600995E-2</v>
      </c>
      <c r="N621" s="1">
        <v>1977</v>
      </c>
      <c r="O621" s="1">
        <v>4008</v>
      </c>
      <c r="P621" s="1">
        <v>977</v>
      </c>
      <c r="R621" s="1">
        <v>47</v>
      </c>
      <c r="S621" s="1">
        <v>32</v>
      </c>
      <c r="T621" s="1">
        <v>14</v>
      </c>
      <c r="AL621" s="7">
        <f>IF(Q621&gt;0,RANK(Q621,(N621:P621,Q621:AJ621)),0)</f>
        <v>0</v>
      </c>
      <c r="AM621" s="7">
        <f>IF(R621&gt;0,RANK(R621,(N621:P621,Q621:AJ621)),0)</f>
        <v>4</v>
      </c>
      <c r="AN621" s="7">
        <f>IF(S621&gt;0,RANK(S621,(N621:P621,Q621:AJ621)),0)</f>
        <v>5</v>
      </c>
      <c r="AO621" s="7">
        <f>IF(T621&gt;0,RANK(T621,(N621:P621,Q621:AJ621)),0)</f>
        <v>6</v>
      </c>
      <c r="AP621" s="2">
        <f t="shared" si="233"/>
        <v>0</v>
      </c>
      <c r="AQ621" s="2">
        <f t="shared" si="234"/>
        <v>6.6619418851878104E-3</v>
      </c>
      <c r="AR621" s="2">
        <f t="shared" si="235"/>
        <v>4.5357902197023384E-3</v>
      </c>
      <c r="AS621" s="2">
        <f t="shared" si="236"/>
        <v>1.9844082211197731E-3</v>
      </c>
      <c r="AU621" t="s">
        <v>193</v>
      </c>
      <c r="AV621" t="s">
        <v>2520</v>
      </c>
      <c r="AW621">
        <v>2</v>
      </c>
      <c r="AY621" s="130">
        <v>16</v>
      </c>
      <c r="AZ621" s="131">
        <v>67</v>
      </c>
      <c r="BA621" s="132">
        <f t="shared" si="237"/>
        <v>16067</v>
      </c>
      <c r="BC621" s="7" t="s">
        <v>532</v>
      </c>
    </row>
    <row r="622" spans="1:55" hidden="1" outlineLevel="1" x14ac:dyDescent="0.2">
      <c r="A622" t="s">
        <v>194</v>
      </c>
      <c r="B622" t="s">
        <v>2520</v>
      </c>
      <c r="C622" s="1">
        <f t="shared" si="227"/>
        <v>16696</v>
      </c>
      <c r="D622" s="7">
        <f>RANK(N622,(N622:P622,Q622:AJ622))</f>
        <v>1</v>
      </c>
      <c r="E622" s="7">
        <f>RANK(O622,(N622:P622,Q622:AJ622))</f>
        <v>2</v>
      </c>
      <c r="F622" s="7">
        <f>IF(P622&gt;0,RANK(P622,(N622:P622,Q622:AJ622)),0)</f>
        <v>3</v>
      </c>
      <c r="G622" s="1">
        <f t="shared" si="228"/>
        <v>816</v>
      </c>
      <c r="H622" s="2">
        <f t="shared" si="223"/>
        <v>4.8873981792046002E-2</v>
      </c>
      <c r="I622" s="2"/>
      <c r="J622" s="2">
        <f t="shared" si="229"/>
        <v>0.4486703402012458</v>
      </c>
      <c r="K622" s="2">
        <f t="shared" si="230"/>
        <v>0.3997963584091998</v>
      </c>
      <c r="L622" s="2">
        <f t="shared" si="231"/>
        <v>0.14284858648778151</v>
      </c>
      <c r="M622" s="2">
        <f t="shared" si="232"/>
        <v>8.6847149017729441E-3</v>
      </c>
      <c r="N622" s="1">
        <v>7491</v>
      </c>
      <c r="O622" s="1">
        <v>6675</v>
      </c>
      <c r="P622" s="1">
        <v>2385</v>
      </c>
      <c r="R622" s="1">
        <v>60</v>
      </c>
      <c r="S622" s="1">
        <v>46</v>
      </c>
      <c r="T622" s="1">
        <v>39</v>
      </c>
      <c r="AL622" s="7">
        <f>IF(Q622&gt;0,RANK(Q622,(N622:P622,Q622:AJ622)),0)</f>
        <v>0</v>
      </c>
      <c r="AM622" s="7">
        <f>IF(R622&gt;0,RANK(R622,(N622:P622,Q622:AJ622)),0)</f>
        <v>4</v>
      </c>
      <c r="AN622" s="7">
        <f>IF(S622&gt;0,RANK(S622,(N622:P622,Q622:AJ622)),0)</f>
        <v>5</v>
      </c>
      <c r="AO622" s="7">
        <f>IF(T622&gt;0,RANK(T622,(N622:P622,Q622:AJ622)),0)</f>
        <v>6</v>
      </c>
      <c r="AP622" s="2">
        <f t="shared" si="233"/>
        <v>0</v>
      </c>
      <c r="AQ622" s="2">
        <f t="shared" si="234"/>
        <v>3.5936751317680884E-3</v>
      </c>
      <c r="AR622" s="2">
        <f t="shared" si="235"/>
        <v>2.7551509343555344E-3</v>
      </c>
      <c r="AS622" s="2">
        <f t="shared" si="236"/>
        <v>2.3358888356492572E-3</v>
      </c>
      <c r="AU622" t="s">
        <v>194</v>
      </c>
      <c r="AV622" t="s">
        <v>2520</v>
      </c>
      <c r="AW622">
        <v>1</v>
      </c>
      <c r="AY622" s="130">
        <v>16</v>
      </c>
      <c r="AZ622" s="131">
        <v>69</v>
      </c>
      <c r="BA622" s="132">
        <f t="shared" si="237"/>
        <v>16069</v>
      </c>
      <c r="BC622" s="7" t="s">
        <v>532</v>
      </c>
    </row>
    <row r="623" spans="1:55" hidden="1" outlineLevel="1" x14ac:dyDescent="0.2">
      <c r="A623" t="s">
        <v>195</v>
      </c>
      <c r="B623" t="s">
        <v>2520</v>
      </c>
      <c r="C623" s="1">
        <f t="shared" si="227"/>
        <v>1726</v>
      </c>
      <c r="D623" s="7">
        <f>RANK(N623,(N623:P623,Q623:AJ623))</f>
        <v>2</v>
      </c>
      <c r="E623" s="7">
        <f>RANK(O623,(N623:P623,Q623:AJ623))</f>
        <v>1</v>
      </c>
      <c r="F623" s="7">
        <f>IF(P623&gt;0,RANK(P623,(N623:P623,Q623:AJ623)),0)</f>
        <v>3</v>
      </c>
      <c r="G623" s="1">
        <f t="shared" si="228"/>
        <v>564</v>
      </c>
      <c r="H623" s="2">
        <f t="shared" si="223"/>
        <v>0.32676709154113559</v>
      </c>
      <c r="I623" s="2"/>
      <c r="J623" s="2">
        <f t="shared" si="229"/>
        <v>0.24855156431054462</v>
      </c>
      <c r="K623" s="2">
        <f t="shared" si="230"/>
        <v>0.57531865585168018</v>
      </c>
      <c r="L623" s="2">
        <f t="shared" si="231"/>
        <v>0.16512166859791425</v>
      </c>
      <c r="M623" s="2">
        <f t="shared" si="232"/>
        <v>1.1008111239860979E-2</v>
      </c>
      <c r="N623" s="1">
        <v>429</v>
      </c>
      <c r="O623" s="1">
        <v>993</v>
      </c>
      <c r="P623" s="1">
        <v>285</v>
      </c>
      <c r="R623" s="1">
        <v>10</v>
      </c>
      <c r="S623" s="1">
        <v>7</v>
      </c>
      <c r="T623" s="1">
        <v>2</v>
      </c>
      <c r="AL623" s="7">
        <f>IF(Q623&gt;0,RANK(Q623,(N623:P623,Q623:AJ623)),0)</f>
        <v>0</v>
      </c>
      <c r="AM623" s="7">
        <f>IF(R623&gt;0,RANK(R623,(N623:P623,Q623:AJ623)),0)</f>
        <v>4</v>
      </c>
      <c r="AN623" s="7">
        <f>IF(S623&gt;0,RANK(S623,(N623:P623,Q623:AJ623)),0)</f>
        <v>5</v>
      </c>
      <c r="AO623" s="7">
        <f>IF(T623&gt;0,RANK(T623,(N623:P623,Q623:AJ623)),0)</f>
        <v>6</v>
      </c>
      <c r="AP623" s="2">
        <f t="shared" si="233"/>
        <v>0</v>
      </c>
      <c r="AQ623" s="2">
        <f t="shared" si="234"/>
        <v>5.7937427578215531E-3</v>
      </c>
      <c r="AR623" s="2">
        <f t="shared" si="235"/>
        <v>4.0556199304750866E-3</v>
      </c>
      <c r="AS623" s="2">
        <f t="shared" si="236"/>
        <v>1.1587485515643105E-3</v>
      </c>
      <c r="AU623" t="s">
        <v>195</v>
      </c>
      <c r="AV623" t="s">
        <v>2520</v>
      </c>
      <c r="AW623">
        <v>2</v>
      </c>
      <c r="AY623" s="130">
        <v>16</v>
      </c>
      <c r="AZ623" s="131">
        <v>71</v>
      </c>
      <c r="BA623" s="132">
        <f t="shared" si="237"/>
        <v>16071</v>
      </c>
      <c r="BC623" s="7" t="s">
        <v>532</v>
      </c>
    </row>
    <row r="624" spans="1:55" hidden="1" outlineLevel="1" x14ac:dyDescent="0.2">
      <c r="A624" t="s">
        <v>2848</v>
      </c>
      <c r="B624" t="s">
        <v>2520</v>
      </c>
      <c r="C624" s="1">
        <f t="shared" si="227"/>
        <v>3323</v>
      </c>
      <c r="D624" s="7">
        <f>RANK(N624,(N624:P624,Q624:AJ624))</f>
        <v>2</v>
      </c>
      <c r="E624" s="7">
        <f>RANK(O624,(N624:P624,Q624:AJ624))</f>
        <v>1</v>
      </c>
      <c r="F624" s="7">
        <f>IF(P624&gt;0,RANK(P624,(N624:P624,Q624:AJ624)),0)</f>
        <v>3</v>
      </c>
      <c r="G624" s="1">
        <f t="shared" si="228"/>
        <v>1138</v>
      </c>
      <c r="H624" s="2">
        <f t="shared" si="223"/>
        <v>0.34246163105627447</v>
      </c>
      <c r="I624" s="2"/>
      <c r="J624" s="2">
        <f t="shared" si="229"/>
        <v>0.26933493830875715</v>
      </c>
      <c r="K624" s="2">
        <f t="shared" si="230"/>
        <v>0.61179656936503157</v>
      </c>
      <c r="L624" s="2">
        <f t="shared" si="231"/>
        <v>0.10653024375564249</v>
      </c>
      <c r="M624" s="2">
        <f t="shared" si="232"/>
        <v>1.2338248570568838E-2</v>
      </c>
      <c r="N624" s="1">
        <v>895</v>
      </c>
      <c r="O624" s="1">
        <v>2033</v>
      </c>
      <c r="P624" s="1">
        <v>354</v>
      </c>
      <c r="R624" s="1">
        <v>16</v>
      </c>
      <c r="S624" s="1">
        <v>14</v>
      </c>
      <c r="T624" s="1">
        <v>11</v>
      </c>
      <c r="AL624" s="7">
        <f>IF(Q624&gt;0,RANK(Q624,(N624:P624,Q624:AJ624)),0)</f>
        <v>0</v>
      </c>
      <c r="AM624" s="7">
        <f>IF(R624&gt;0,RANK(R624,(N624:P624,Q624:AJ624)),0)</f>
        <v>4</v>
      </c>
      <c r="AN624" s="7">
        <f>IF(S624&gt;0,RANK(S624,(N624:P624,Q624:AJ624)),0)</f>
        <v>5</v>
      </c>
      <c r="AO624" s="7">
        <f>IF(T624&gt;0,RANK(T624,(N624:P624,Q624:AJ624)),0)</f>
        <v>6</v>
      </c>
      <c r="AP624" s="2">
        <f t="shared" si="233"/>
        <v>0</v>
      </c>
      <c r="AQ624" s="2">
        <f t="shared" si="234"/>
        <v>4.8149262714414689E-3</v>
      </c>
      <c r="AR624" s="2">
        <f t="shared" si="235"/>
        <v>4.2130604875112851E-3</v>
      </c>
      <c r="AS624" s="2">
        <f t="shared" si="236"/>
        <v>3.3102618116160097E-3</v>
      </c>
      <c r="AU624" t="s">
        <v>2848</v>
      </c>
      <c r="AV624" t="s">
        <v>2520</v>
      </c>
      <c r="AW624">
        <v>1</v>
      </c>
      <c r="AY624" s="130">
        <v>16</v>
      </c>
      <c r="AZ624" s="131">
        <v>73</v>
      </c>
      <c r="BA624" s="132">
        <f t="shared" si="237"/>
        <v>16073</v>
      </c>
      <c r="BC624" s="7" t="s">
        <v>532</v>
      </c>
    </row>
    <row r="625" spans="1:55" hidden="1" outlineLevel="1" x14ac:dyDescent="0.2">
      <c r="A625" t="s">
        <v>2849</v>
      </c>
      <c r="B625" t="s">
        <v>2520</v>
      </c>
      <c r="C625" s="1">
        <f t="shared" si="227"/>
        <v>7018</v>
      </c>
      <c r="D625" s="7">
        <f>RANK(N625,(N625:P625,Q625:AJ625))</f>
        <v>2</v>
      </c>
      <c r="E625" s="7">
        <f>RANK(O625,(N625:P625,Q625:AJ625))</f>
        <v>1</v>
      </c>
      <c r="F625" s="7">
        <f>IF(P625&gt;0,RANK(P625,(N625:P625,Q625:AJ625)),0)</f>
        <v>3</v>
      </c>
      <c r="G625" s="1">
        <f t="shared" si="228"/>
        <v>1782</v>
      </c>
      <c r="H625" s="2">
        <f t="shared" si="223"/>
        <v>0.25391849529780564</v>
      </c>
      <c r="I625" s="2"/>
      <c r="J625" s="2">
        <f t="shared" si="229"/>
        <v>0.3019378740381875</v>
      </c>
      <c r="K625" s="2">
        <f t="shared" si="230"/>
        <v>0.55585636933599314</v>
      </c>
      <c r="L625" s="2">
        <f t="shared" si="231"/>
        <v>0.12909660872043316</v>
      </c>
      <c r="M625" s="2">
        <f t="shared" si="232"/>
        <v>1.3109147905386198E-2</v>
      </c>
      <c r="N625" s="1">
        <v>2119</v>
      </c>
      <c r="O625" s="1">
        <v>3901</v>
      </c>
      <c r="P625" s="1">
        <v>906</v>
      </c>
      <c r="R625" s="1">
        <v>23</v>
      </c>
      <c r="S625" s="1">
        <v>48</v>
      </c>
      <c r="T625" s="1">
        <v>21</v>
      </c>
      <c r="AL625" s="7">
        <f>IF(Q625&gt;0,RANK(Q625,(N625:P625,Q625:AJ625)),0)</f>
        <v>0</v>
      </c>
      <c r="AM625" s="7">
        <f>IF(R625&gt;0,RANK(R625,(N625:P625,Q625:AJ625)),0)</f>
        <v>5</v>
      </c>
      <c r="AN625" s="7">
        <f>IF(S625&gt;0,RANK(S625,(N625:P625,Q625:AJ625)),0)</f>
        <v>4</v>
      </c>
      <c r="AO625" s="7">
        <f>IF(T625&gt;0,RANK(T625,(N625:P625,Q625:AJ625)),0)</f>
        <v>6</v>
      </c>
      <c r="AP625" s="2">
        <f t="shared" si="233"/>
        <v>0</v>
      </c>
      <c r="AQ625" s="2">
        <f t="shared" si="234"/>
        <v>3.2772869763465374E-3</v>
      </c>
      <c r="AR625" s="2">
        <f t="shared" si="235"/>
        <v>6.8395554288971216E-3</v>
      </c>
      <c r="AS625" s="2">
        <f t="shared" si="236"/>
        <v>2.9923055001424906E-3</v>
      </c>
      <c r="AU625" t="s">
        <v>2849</v>
      </c>
      <c r="AV625" t="s">
        <v>2520</v>
      </c>
      <c r="AW625">
        <v>1</v>
      </c>
      <c r="AY625" s="130">
        <v>16</v>
      </c>
      <c r="AZ625" s="131">
        <v>75</v>
      </c>
      <c r="BA625" s="132">
        <f t="shared" si="237"/>
        <v>16075</v>
      </c>
      <c r="BC625" s="7" t="s">
        <v>532</v>
      </c>
    </row>
    <row r="626" spans="1:55" hidden="1" outlineLevel="1" x14ac:dyDescent="0.2">
      <c r="A626" t="s">
        <v>2592</v>
      </c>
      <c r="B626" t="s">
        <v>2520</v>
      </c>
      <c r="C626" s="1">
        <f t="shared" si="227"/>
        <v>2936</v>
      </c>
      <c r="D626" s="7">
        <f>RANK(N626,(N626:P626,Q626:AJ626))</f>
        <v>2</v>
      </c>
      <c r="E626" s="7">
        <f>RANK(O626,(N626:P626,Q626:AJ626))</f>
        <v>1</v>
      </c>
      <c r="F626" s="7">
        <f>IF(P626&gt;0,RANK(P626,(N626:P626,Q626:AJ626)),0)</f>
        <v>3</v>
      </c>
      <c r="G626" s="1">
        <f t="shared" si="228"/>
        <v>431</v>
      </c>
      <c r="H626" s="2">
        <f t="shared" si="223"/>
        <v>0.14679836512261579</v>
      </c>
      <c r="I626" s="2"/>
      <c r="J626" s="2">
        <f t="shared" si="229"/>
        <v>0.36444141689373299</v>
      </c>
      <c r="K626" s="2">
        <f t="shared" si="230"/>
        <v>0.51123978201634879</v>
      </c>
      <c r="L626" s="2">
        <f t="shared" si="231"/>
        <v>0.11716621253405994</v>
      </c>
      <c r="M626" s="2">
        <f t="shared" si="232"/>
        <v>7.1525885558582775E-3</v>
      </c>
      <c r="N626" s="1">
        <v>1070</v>
      </c>
      <c r="O626" s="1">
        <v>1501</v>
      </c>
      <c r="P626" s="1">
        <v>344</v>
      </c>
      <c r="R626" s="1">
        <v>9</v>
      </c>
      <c r="S626" s="1">
        <v>9</v>
      </c>
      <c r="T626" s="1">
        <v>3</v>
      </c>
      <c r="AL626" s="7">
        <f>IF(Q626&gt;0,RANK(Q626,(N626:P626,Q626:AJ626)),0)</f>
        <v>0</v>
      </c>
      <c r="AM626" s="7">
        <f>IF(R626&gt;0,RANK(R626,(N626:P626,Q626:AJ626)),0)</f>
        <v>4</v>
      </c>
      <c r="AN626" s="7">
        <f>IF(S626&gt;0,RANK(S626,(N626:P626,Q626:AJ626)),0)</f>
        <v>4</v>
      </c>
      <c r="AO626" s="7">
        <f>IF(T626&gt;0,RANK(T626,(N626:P626,Q626:AJ626)),0)</f>
        <v>6</v>
      </c>
      <c r="AP626" s="2">
        <f t="shared" si="233"/>
        <v>0</v>
      </c>
      <c r="AQ626" s="2">
        <f t="shared" si="234"/>
        <v>3.0653950953678476E-3</v>
      </c>
      <c r="AR626" s="2">
        <f t="shared" si="235"/>
        <v>3.0653950953678476E-3</v>
      </c>
      <c r="AS626" s="2">
        <f t="shared" si="236"/>
        <v>1.0217983651226157E-3</v>
      </c>
      <c r="AU626" t="s">
        <v>2592</v>
      </c>
      <c r="AV626" t="s">
        <v>2520</v>
      </c>
      <c r="AW626">
        <v>2</v>
      </c>
      <c r="AY626" s="130">
        <v>16</v>
      </c>
      <c r="AZ626" s="131">
        <v>77</v>
      </c>
      <c r="BA626" s="132">
        <f t="shared" si="237"/>
        <v>16077</v>
      </c>
      <c r="BC626" s="7" t="s">
        <v>532</v>
      </c>
    </row>
    <row r="627" spans="1:55" hidden="1" outlineLevel="1" x14ac:dyDescent="0.2">
      <c r="A627" t="s">
        <v>1021</v>
      </c>
      <c r="B627" t="s">
        <v>2520</v>
      </c>
      <c r="C627" s="1">
        <f t="shared" si="227"/>
        <v>5954</v>
      </c>
      <c r="D627" s="7">
        <f>RANK(N627,(N627:P627,Q627:AJ627))</f>
        <v>1</v>
      </c>
      <c r="E627" s="7">
        <f>RANK(O627,(N627:P627,Q627:AJ627))</f>
        <v>2</v>
      </c>
      <c r="F627" s="7">
        <f>IF(P627&gt;0,RANK(P627,(N627:P627,Q627:AJ627)),0)</f>
        <v>3</v>
      </c>
      <c r="G627" s="1">
        <f t="shared" si="228"/>
        <v>1393</v>
      </c>
      <c r="H627" s="2">
        <f t="shared" ref="H627:H690" si="238">G627/C627</f>
        <v>0.23396036278132348</v>
      </c>
      <c r="I627" s="2"/>
      <c r="J627" s="2">
        <f t="shared" si="229"/>
        <v>0.50067181726570376</v>
      </c>
      <c r="K627" s="2">
        <f t="shared" si="230"/>
        <v>0.26671145448438027</v>
      </c>
      <c r="L627" s="2">
        <f t="shared" si="231"/>
        <v>0.21548538797447095</v>
      </c>
      <c r="M627" s="2">
        <f t="shared" si="232"/>
        <v>1.7131340275445023E-2</v>
      </c>
      <c r="N627" s="1">
        <v>2981</v>
      </c>
      <c r="O627" s="1">
        <v>1588</v>
      </c>
      <c r="P627" s="1">
        <v>1283</v>
      </c>
      <c r="R627" s="1">
        <v>51</v>
      </c>
      <c r="S627" s="1">
        <v>32</v>
      </c>
      <c r="T627" s="1">
        <v>19</v>
      </c>
      <c r="AL627" s="7">
        <f>IF(Q627&gt;0,RANK(Q627,(N627:P627,Q627:AJ627)),0)</f>
        <v>0</v>
      </c>
      <c r="AM627" s="7">
        <f>IF(R627&gt;0,RANK(R627,(N627:P627,Q627:AJ627)),0)</f>
        <v>4</v>
      </c>
      <c r="AN627" s="7">
        <f>IF(S627&gt;0,RANK(S627,(N627:P627,Q627:AJ627)),0)</f>
        <v>5</v>
      </c>
      <c r="AO627" s="7">
        <f>IF(T627&gt;0,RANK(T627,(N627:P627,Q627:AJ627)),0)</f>
        <v>6</v>
      </c>
      <c r="AP627" s="2">
        <f t="shared" si="233"/>
        <v>0</v>
      </c>
      <c r="AQ627" s="2">
        <f t="shared" si="234"/>
        <v>8.5656701377225392E-3</v>
      </c>
      <c r="AR627" s="2">
        <f t="shared" si="235"/>
        <v>5.3745381256298285E-3</v>
      </c>
      <c r="AS627" s="2">
        <f t="shared" si="236"/>
        <v>3.1911320120927107E-3</v>
      </c>
      <c r="AU627" t="s">
        <v>1021</v>
      </c>
      <c r="AV627" t="s">
        <v>2520</v>
      </c>
      <c r="AW627">
        <v>1</v>
      </c>
      <c r="AY627" s="130">
        <v>16</v>
      </c>
      <c r="AZ627" s="131">
        <v>79</v>
      </c>
      <c r="BA627" s="132">
        <f t="shared" si="237"/>
        <v>16079</v>
      </c>
      <c r="BC627" s="7" t="s">
        <v>532</v>
      </c>
    </row>
    <row r="628" spans="1:55" hidden="1" outlineLevel="1" x14ac:dyDescent="0.2">
      <c r="A628" t="s">
        <v>341</v>
      </c>
      <c r="B628" t="s">
        <v>2520</v>
      </c>
      <c r="C628" s="1">
        <f t="shared" si="227"/>
        <v>2488</v>
      </c>
      <c r="D628" s="7">
        <f>RANK(N628,(N628:P628,Q628:AJ628))</f>
        <v>2</v>
      </c>
      <c r="E628" s="7">
        <f>RANK(O628,(N628:P628,Q628:AJ628))</f>
        <v>1</v>
      </c>
      <c r="F628" s="7">
        <f>IF(P628&gt;0,RANK(P628,(N628:P628,Q628:AJ628)),0)</f>
        <v>3</v>
      </c>
      <c r="G628" s="1">
        <f t="shared" si="228"/>
        <v>385</v>
      </c>
      <c r="H628" s="2">
        <f t="shared" si="238"/>
        <v>0.15474276527331191</v>
      </c>
      <c r="I628" s="2"/>
      <c r="J628" s="2">
        <f t="shared" si="229"/>
        <v>0.34807073954983925</v>
      </c>
      <c r="K628" s="2">
        <f t="shared" si="230"/>
        <v>0.50281350482315113</v>
      </c>
      <c r="L628" s="2">
        <f t="shared" si="231"/>
        <v>0.13102893890675241</v>
      </c>
      <c r="M628" s="2">
        <f t="shared" si="232"/>
        <v>1.8086816720257221E-2</v>
      </c>
      <c r="N628" s="1">
        <v>866</v>
      </c>
      <c r="O628" s="1">
        <v>1251</v>
      </c>
      <c r="P628" s="1">
        <v>326</v>
      </c>
      <c r="R628" s="1">
        <v>19</v>
      </c>
      <c r="S628" s="1">
        <v>3</v>
      </c>
      <c r="T628" s="1">
        <v>23</v>
      </c>
      <c r="AL628" s="7">
        <f>IF(Q628&gt;0,RANK(Q628,(N628:P628,Q628:AJ628)),0)</f>
        <v>0</v>
      </c>
      <c r="AM628" s="7">
        <f>IF(R628&gt;0,RANK(R628,(N628:P628,Q628:AJ628)),0)</f>
        <v>5</v>
      </c>
      <c r="AN628" s="7">
        <f>IF(S628&gt;0,RANK(S628,(N628:P628,Q628:AJ628)),0)</f>
        <v>6</v>
      </c>
      <c r="AO628" s="7">
        <f>IF(T628&gt;0,RANK(T628,(N628:P628,Q628:AJ628)),0)</f>
        <v>4</v>
      </c>
      <c r="AP628" s="2">
        <f t="shared" si="233"/>
        <v>0</v>
      </c>
      <c r="AQ628" s="2">
        <f t="shared" si="234"/>
        <v>7.6366559485530547E-3</v>
      </c>
      <c r="AR628" s="2">
        <f t="shared" si="235"/>
        <v>1.2057877813504824E-3</v>
      </c>
      <c r="AS628" s="2">
        <f t="shared" si="236"/>
        <v>9.2443729903536973E-3</v>
      </c>
      <c r="AU628" t="s">
        <v>341</v>
      </c>
      <c r="AV628" t="s">
        <v>2520</v>
      </c>
      <c r="AW628">
        <v>2</v>
      </c>
      <c r="AY628" s="130">
        <v>16</v>
      </c>
      <c r="AZ628" s="131">
        <v>81</v>
      </c>
      <c r="BA628" s="132">
        <f t="shared" si="237"/>
        <v>16081</v>
      </c>
      <c r="BC628" s="7" t="s">
        <v>532</v>
      </c>
    </row>
    <row r="629" spans="1:55" hidden="1" outlineLevel="1" x14ac:dyDescent="0.2">
      <c r="A629" t="s">
        <v>342</v>
      </c>
      <c r="B629" t="s">
        <v>2520</v>
      </c>
      <c r="C629" s="1">
        <f t="shared" si="227"/>
        <v>22896</v>
      </c>
      <c r="D629" s="7">
        <f>RANK(N629,(N629:P629,Q629:AJ629))</f>
        <v>2</v>
      </c>
      <c r="E629" s="7">
        <f>RANK(O629,(N629:P629,Q629:AJ629))</f>
        <v>1</v>
      </c>
      <c r="F629" s="7">
        <f>IF(P629&gt;0,RANK(P629,(N629:P629,Q629:AJ629)),0)</f>
        <v>3</v>
      </c>
      <c r="G629" s="1">
        <f t="shared" si="228"/>
        <v>5567</v>
      </c>
      <c r="H629" s="2">
        <f t="shared" si="238"/>
        <v>0.2431429070580014</v>
      </c>
      <c r="I629" s="2"/>
      <c r="J629" s="2">
        <f t="shared" si="229"/>
        <v>0.29813067784765895</v>
      </c>
      <c r="K629" s="2">
        <f t="shared" si="230"/>
        <v>0.54127358490566035</v>
      </c>
      <c r="L629" s="2">
        <f t="shared" si="231"/>
        <v>0.14775506638714186</v>
      </c>
      <c r="M629" s="2">
        <f t="shared" si="232"/>
        <v>1.2840670859538883E-2</v>
      </c>
      <c r="N629" s="1">
        <v>6826</v>
      </c>
      <c r="O629" s="1">
        <v>12393</v>
      </c>
      <c r="P629" s="1">
        <v>3383</v>
      </c>
      <c r="R629" s="1">
        <v>129</v>
      </c>
      <c r="S629" s="1">
        <v>105</v>
      </c>
      <c r="T629" s="1">
        <v>60</v>
      </c>
      <c r="AL629" s="7">
        <f>IF(Q629&gt;0,RANK(Q629,(N629:P629,Q629:AJ629)),0)</f>
        <v>0</v>
      </c>
      <c r="AM629" s="7">
        <f>IF(R629&gt;0,RANK(R629,(N629:P629,Q629:AJ629)),0)</f>
        <v>4</v>
      </c>
      <c r="AN629" s="7">
        <f>IF(S629&gt;0,RANK(S629,(N629:P629,Q629:AJ629)),0)</f>
        <v>5</v>
      </c>
      <c r="AO629" s="7">
        <f>IF(T629&gt;0,RANK(T629,(N629:P629,Q629:AJ629)),0)</f>
        <v>6</v>
      </c>
      <c r="AP629" s="2">
        <f t="shared" si="233"/>
        <v>0</v>
      </c>
      <c r="AQ629" s="2">
        <f t="shared" si="234"/>
        <v>5.6341719077568136E-3</v>
      </c>
      <c r="AR629" s="2">
        <f t="shared" si="235"/>
        <v>4.5859538784067087E-3</v>
      </c>
      <c r="AS629" s="2">
        <f t="shared" si="236"/>
        <v>2.6205450733752622E-3</v>
      </c>
      <c r="AU629" t="s">
        <v>342</v>
      </c>
      <c r="AV629" t="s">
        <v>2520</v>
      </c>
      <c r="AW629">
        <v>2</v>
      </c>
      <c r="AY629" s="130">
        <v>16</v>
      </c>
      <c r="AZ629" s="131">
        <v>83</v>
      </c>
      <c r="BA629" s="132">
        <f t="shared" si="237"/>
        <v>16083</v>
      </c>
      <c r="BC629" s="7" t="s">
        <v>532</v>
      </c>
    </row>
    <row r="630" spans="1:55" hidden="1" outlineLevel="1" x14ac:dyDescent="0.2">
      <c r="A630" t="s">
        <v>2894</v>
      </c>
      <c r="B630" t="s">
        <v>2520</v>
      </c>
      <c r="C630" s="1">
        <f t="shared" si="227"/>
        <v>4278</v>
      </c>
      <c r="D630" s="7">
        <f>RANK(N630,(N630:P630,Q630:AJ630))</f>
        <v>2</v>
      </c>
      <c r="E630" s="7">
        <f>RANK(O630,(N630:P630,Q630:AJ630))</f>
        <v>1</v>
      </c>
      <c r="F630" s="7">
        <f>IF(P630&gt;0,RANK(P630,(N630:P630,Q630:AJ630)),0)</f>
        <v>3</v>
      </c>
      <c r="G630" s="1">
        <f t="shared" si="228"/>
        <v>525</v>
      </c>
      <c r="H630" s="2">
        <f t="shared" si="238"/>
        <v>0.12272089761570827</v>
      </c>
      <c r="I630" s="2"/>
      <c r="J630" s="2">
        <f t="shared" si="229"/>
        <v>0.36559139784946237</v>
      </c>
      <c r="K630" s="2">
        <f t="shared" si="230"/>
        <v>0.48831229546517063</v>
      </c>
      <c r="L630" s="2">
        <f t="shared" si="231"/>
        <v>0.13277232351566151</v>
      </c>
      <c r="M630" s="2">
        <f t="shared" si="232"/>
        <v>1.3323983169705483E-2</v>
      </c>
      <c r="N630" s="1">
        <v>1564</v>
      </c>
      <c r="O630" s="1">
        <v>2089</v>
      </c>
      <c r="P630" s="1">
        <v>568</v>
      </c>
      <c r="R630" s="1">
        <v>26</v>
      </c>
      <c r="S630" s="1">
        <v>12</v>
      </c>
      <c r="T630" s="1">
        <v>19</v>
      </c>
      <c r="AL630" s="7">
        <f>IF(Q630&gt;0,RANK(Q630,(N630:P630,Q630:AJ630)),0)</f>
        <v>0</v>
      </c>
      <c r="AM630" s="7">
        <f>IF(R630&gt;0,RANK(R630,(N630:P630,Q630:AJ630)),0)</f>
        <v>4</v>
      </c>
      <c r="AN630" s="7">
        <f>IF(S630&gt;0,RANK(S630,(N630:P630,Q630:AJ630)),0)</f>
        <v>6</v>
      </c>
      <c r="AO630" s="7">
        <f>IF(T630&gt;0,RANK(T630,(N630:P630,Q630:AJ630)),0)</f>
        <v>5</v>
      </c>
      <c r="AP630" s="2">
        <f t="shared" si="233"/>
        <v>0</v>
      </c>
      <c r="AQ630" s="2">
        <f t="shared" si="234"/>
        <v>6.0776063581112674E-3</v>
      </c>
      <c r="AR630" s="2">
        <f t="shared" si="235"/>
        <v>2.8050490883590462E-3</v>
      </c>
      <c r="AS630" s="2">
        <f t="shared" si="236"/>
        <v>4.4413277232351568E-3</v>
      </c>
      <c r="AU630" t="s">
        <v>2894</v>
      </c>
      <c r="AV630" t="s">
        <v>2520</v>
      </c>
      <c r="AW630">
        <v>1</v>
      </c>
      <c r="AY630" s="130">
        <v>16</v>
      </c>
      <c r="AZ630" s="131">
        <v>85</v>
      </c>
      <c r="BA630" s="132">
        <f t="shared" si="237"/>
        <v>16085</v>
      </c>
      <c r="BC630" s="7" t="s">
        <v>532</v>
      </c>
    </row>
    <row r="631" spans="1:55" hidden="1" outlineLevel="1" x14ac:dyDescent="0.2">
      <c r="A631" t="s">
        <v>3298</v>
      </c>
      <c r="B631" t="s">
        <v>2520</v>
      </c>
      <c r="C631" s="1">
        <f t="shared" si="227"/>
        <v>4222</v>
      </c>
      <c r="D631" s="7">
        <f>RANK(N631,(N631:P631,Q631:AJ631))</f>
        <v>2</v>
      </c>
      <c r="E631" s="7">
        <f>RANK(O631,(N631:P631,Q631:AJ631))</f>
        <v>1</v>
      </c>
      <c r="F631" s="7">
        <f>IF(P631&gt;0,RANK(P631,(N631:P631,Q631:AJ631)),0)</f>
        <v>3</v>
      </c>
      <c r="G631" s="1">
        <f t="shared" si="228"/>
        <v>1004</v>
      </c>
      <c r="H631" s="2">
        <f t="shared" si="238"/>
        <v>0.23780198957839888</v>
      </c>
      <c r="I631" s="2"/>
      <c r="J631" s="2">
        <f t="shared" si="229"/>
        <v>0.31122690667929892</v>
      </c>
      <c r="K631" s="2">
        <f t="shared" si="230"/>
        <v>0.5490288962576978</v>
      </c>
      <c r="L631" s="2">
        <f t="shared" si="231"/>
        <v>0.12434864992894362</v>
      </c>
      <c r="M631" s="2">
        <f t="shared" si="232"/>
        <v>1.5395547134059606E-2</v>
      </c>
      <c r="N631" s="1">
        <v>1314</v>
      </c>
      <c r="O631" s="1">
        <v>2318</v>
      </c>
      <c r="P631" s="1">
        <v>525</v>
      </c>
      <c r="R631" s="1">
        <v>22</v>
      </c>
      <c r="S631" s="1">
        <v>31</v>
      </c>
      <c r="T631" s="1">
        <v>12</v>
      </c>
      <c r="AL631" s="7">
        <f>IF(Q631&gt;0,RANK(Q631,(N631:P631,Q631:AJ631)),0)</f>
        <v>0</v>
      </c>
      <c r="AM631" s="7">
        <f>IF(R631&gt;0,RANK(R631,(N631:P631,Q631:AJ631)),0)</f>
        <v>5</v>
      </c>
      <c r="AN631" s="7">
        <f>IF(S631&gt;0,RANK(S631,(N631:P631,Q631:AJ631)),0)</f>
        <v>4</v>
      </c>
      <c r="AO631" s="7">
        <f>IF(T631&gt;0,RANK(T631,(N631:P631,Q631:AJ631)),0)</f>
        <v>6</v>
      </c>
      <c r="AP631" s="2">
        <f t="shared" si="233"/>
        <v>0</v>
      </c>
      <c r="AQ631" s="2">
        <f t="shared" si="234"/>
        <v>5.210800568450971E-3</v>
      </c>
      <c r="AR631" s="2">
        <f t="shared" si="235"/>
        <v>7.3424917100900046E-3</v>
      </c>
      <c r="AS631" s="2">
        <f t="shared" si="236"/>
        <v>2.8422548555187117E-3</v>
      </c>
      <c r="AU631" t="s">
        <v>3298</v>
      </c>
      <c r="AV631" t="s">
        <v>2520</v>
      </c>
      <c r="AW631">
        <v>1</v>
      </c>
      <c r="AY631" s="130">
        <v>16</v>
      </c>
      <c r="AZ631" s="131">
        <v>87</v>
      </c>
      <c r="BA631" s="132">
        <f t="shared" si="237"/>
        <v>16087</v>
      </c>
      <c r="BC631" s="7" t="s">
        <v>532</v>
      </c>
    </row>
    <row r="632" spans="1:55" collapsed="1" x14ac:dyDescent="0.2">
      <c r="A632" t="s">
        <v>2519</v>
      </c>
      <c r="B632" t="s">
        <v>3301</v>
      </c>
      <c r="C632" s="1">
        <f t="shared" si="227"/>
        <v>491719</v>
      </c>
      <c r="D632" s="7">
        <f>RANK(N632,(N632:P632,Q632:AJ632))</f>
        <v>2</v>
      </c>
      <c r="E632" s="7">
        <f>RANK(O632,(N632:P632,Q632:AJ632))</f>
        <v>1</v>
      </c>
      <c r="F632" s="7">
        <f>IF(P632&gt;0,RANK(P632,(N632:P632,Q632:AJ632)),0)</f>
        <v>3</v>
      </c>
      <c r="G632" s="1">
        <f t="shared" si="228"/>
        <v>91152</v>
      </c>
      <c r="H632" s="2">
        <f t="shared" si="238"/>
        <v>0.18537416695307685</v>
      </c>
      <c r="I632" s="2"/>
      <c r="J632" s="2">
        <f t="shared" si="229"/>
        <v>0.33645842442533236</v>
      </c>
      <c r="K632" s="2">
        <f t="shared" si="230"/>
        <v>0.52183259137840921</v>
      </c>
      <c r="L632" s="2">
        <f t="shared" si="231"/>
        <v>0.12714172118628728</v>
      </c>
      <c r="M632" s="2">
        <f t="shared" si="232"/>
        <v>1.456726300997116E-2</v>
      </c>
      <c r="N632" s="1">
        <f t="shared" ref="N632:T632" si="239">SUM(N588:N631)</f>
        <v>165443</v>
      </c>
      <c r="O632" s="1">
        <f t="shared" si="239"/>
        <v>256595</v>
      </c>
      <c r="P632" s="1">
        <f t="shared" si="239"/>
        <v>62518</v>
      </c>
      <c r="R632" s="1">
        <f t="shared" si="239"/>
        <v>3325</v>
      </c>
      <c r="S632" s="1">
        <f t="shared" si="239"/>
        <v>2230</v>
      </c>
      <c r="T632" s="1">
        <f t="shared" si="239"/>
        <v>1600</v>
      </c>
      <c r="W632" s="3">
        <v>1</v>
      </c>
      <c r="X632" s="3">
        <v>7</v>
      </c>
      <c r="AL632" s="7">
        <f>IF(Q632&gt;0,RANK(Q632,(N632:P632,Q632:AJ632)),0)</f>
        <v>0</v>
      </c>
      <c r="AM632" s="7">
        <f>IF(R632&gt;0,RANK(R632,(N632:P632,Q632:AJ632)),0)</f>
        <v>4</v>
      </c>
      <c r="AN632" s="7">
        <f>IF(S632&gt;0,RANK(S632,(N632:P632,Q632:AJ632)),0)</f>
        <v>5</v>
      </c>
      <c r="AO632" s="7">
        <f>IF(T632&gt;0,RANK(T632,(N632:P632,Q632:AJ632)),0)</f>
        <v>6</v>
      </c>
      <c r="AP632" s="2">
        <f t="shared" si="233"/>
        <v>0</v>
      </c>
      <c r="AQ632" s="2">
        <f t="shared" si="234"/>
        <v>6.7619921133818296E-3</v>
      </c>
      <c r="AR632" s="2">
        <f t="shared" si="235"/>
        <v>4.5351105001027008E-3</v>
      </c>
      <c r="AS632" s="2">
        <f t="shared" si="236"/>
        <v>3.2538909417777228E-3</v>
      </c>
      <c r="AU632" t="s">
        <v>2519</v>
      </c>
      <c r="AV632" t="s">
        <v>3301</v>
      </c>
      <c r="AY632" s="130">
        <v>16</v>
      </c>
      <c r="AZ632" s="131"/>
      <c r="BA632" s="130">
        <v>16</v>
      </c>
      <c r="BC632" s="7" t="s">
        <v>433</v>
      </c>
    </row>
    <row r="633" spans="1:55" x14ac:dyDescent="0.2">
      <c r="C633" s="1"/>
      <c r="E633" s="7"/>
      <c r="F633" s="7"/>
      <c r="I633" s="2"/>
      <c r="AL633" s="7"/>
      <c r="AM633" s="7"/>
      <c r="AN633" s="7"/>
      <c r="AO633" s="7"/>
      <c r="AY633" s="130"/>
      <c r="AZ633" s="131"/>
      <c r="BA633" s="132"/>
    </row>
    <row r="634" spans="1:55" hidden="1" outlineLevel="1" x14ac:dyDescent="0.2">
      <c r="A634" t="s">
        <v>1628</v>
      </c>
      <c r="B634" t="s">
        <v>3313</v>
      </c>
      <c r="C634" s="1">
        <f t="shared" ref="C634:C665" si="240">SUM(N634:AJ634)</f>
        <v>28411</v>
      </c>
      <c r="D634" s="7">
        <f>RANK(N634,(N634:P634,Q634:AJ634))</f>
        <v>2</v>
      </c>
      <c r="E634" s="7">
        <f>RANK(O634,(N634:P634,Q634:AJ634))</f>
        <v>1</v>
      </c>
      <c r="F634" s="7">
        <f>IF(P634&gt;0,RANK(P634,(N634:P634,Q634:AJ634)),0)</f>
        <v>3</v>
      </c>
      <c r="G634" s="1">
        <f t="shared" ref="G634:G665" si="241">MAX(N634:P634)-LARGE(N634:P634,2)</f>
        <v>2500</v>
      </c>
      <c r="H634" s="2">
        <f t="shared" si="238"/>
        <v>8.7994086797367213E-2</v>
      </c>
      <c r="I634" s="2"/>
      <c r="J634" s="2">
        <f t="shared" ref="J634:J665" si="242">IF($C634=0,"-",N634/$C634)</f>
        <v>0.3990003871739819</v>
      </c>
      <c r="K634" s="2">
        <f t="shared" ref="K634:K665" si="243">IF($C634=0,"-",O634/$C634)</f>
        <v>0.48699447397134915</v>
      </c>
      <c r="L634" s="2">
        <f t="shared" ref="L634:L665" si="244">IF($C634=0,"-",P634/$C634)</f>
        <v>0.10802154095244799</v>
      </c>
      <c r="M634" s="2">
        <f t="shared" ref="M634:M665" si="245">IF(C634=0,"-",(1-J634-K634-L634))</f>
        <v>5.9835979022209579E-3</v>
      </c>
      <c r="N634" s="1">
        <v>11336</v>
      </c>
      <c r="O634" s="1">
        <v>13836</v>
      </c>
      <c r="P634" s="1">
        <v>3069</v>
      </c>
      <c r="R634" s="1">
        <v>90</v>
      </c>
      <c r="S634" s="1">
        <v>61</v>
      </c>
      <c r="T634" s="1">
        <v>19</v>
      </c>
      <c r="W634" s="1">
        <v>0</v>
      </c>
      <c r="AL634" s="7">
        <f>IF(Q634&gt;0,RANK(Q634,(N634:P634,Q634:AJ634)),0)</f>
        <v>0</v>
      </c>
      <c r="AM634" s="7">
        <f>IF(R634&gt;0,RANK(R634,(N634:P634,Q634:AJ634)),0)</f>
        <v>4</v>
      </c>
      <c r="AN634" s="7">
        <f>IF(S634&gt;0,RANK(S634,(N634:P634,Q634:AJ634)),0)</f>
        <v>5</v>
      </c>
      <c r="AO634" s="7">
        <f>IF(T634&gt;0,RANK(T634,(N634:P634,Q634:AJ634)),0)</f>
        <v>6</v>
      </c>
      <c r="AP634" s="2">
        <f t="shared" ref="AP634:AP665" si="246">IF($C634=0,"-",Q634/$C634)</f>
        <v>0</v>
      </c>
      <c r="AQ634" s="2">
        <f t="shared" ref="AQ634:AQ665" si="247">IF($C634=0,"-",R634/$C634)</f>
        <v>3.1677871247052197E-3</v>
      </c>
      <c r="AR634" s="2">
        <f t="shared" ref="AR634:AR665" si="248">IF($C634=0,"-",S634/$C634)</f>
        <v>2.1470557178557602E-3</v>
      </c>
      <c r="AS634" s="2">
        <f t="shared" ref="AS634:AS665" si="249">IF($C634=0,"-",T634/$C634)</f>
        <v>6.6875505965999086E-4</v>
      </c>
      <c r="AU634" t="s">
        <v>1628</v>
      </c>
      <c r="AV634" t="s">
        <v>3313</v>
      </c>
      <c r="AY634" s="130">
        <v>17</v>
      </c>
      <c r="AZ634" s="131">
        <v>1</v>
      </c>
      <c r="BA634" s="132">
        <f t="shared" ref="BA634:BA697" si="250">AY634*1000+AZ634</f>
        <v>17001</v>
      </c>
      <c r="BC634" s="7" t="s">
        <v>532</v>
      </c>
    </row>
    <row r="635" spans="1:55" hidden="1" outlineLevel="1" x14ac:dyDescent="0.2">
      <c r="A635" t="s">
        <v>931</v>
      </c>
      <c r="B635" t="s">
        <v>3313</v>
      </c>
      <c r="C635" s="1">
        <f t="shared" si="240"/>
        <v>4304</v>
      </c>
      <c r="D635" s="7">
        <f>RANK(N635,(N635:P635,Q635:AJ635))</f>
        <v>1</v>
      </c>
      <c r="E635" s="7">
        <f>RANK(O635,(N635:P635,Q635:AJ635))</f>
        <v>2</v>
      </c>
      <c r="F635" s="7">
        <f>IF(P635&gt;0,RANK(P635,(N635:P635,Q635:AJ635)),0)</f>
        <v>3</v>
      </c>
      <c r="G635" s="1">
        <f t="shared" si="241"/>
        <v>1541</v>
      </c>
      <c r="H635" s="2">
        <f t="shared" si="238"/>
        <v>0.35803903345724908</v>
      </c>
      <c r="I635" s="2"/>
      <c r="J635" s="2">
        <f t="shared" si="242"/>
        <v>0.63963754646840154</v>
      </c>
      <c r="K635" s="2">
        <f t="shared" si="243"/>
        <v>0.28159851301115241</v>
      </c>
      <c r="L635" s="2">
        <f t="shared" si="244"/>
        <v>7.4581784386617098E-2</v>
      </c>
      <c r="M635" s="2">
        <f t="shared" si="245"/>
        <v>4.1821561338289542E-3</v>
      </c>
      <c r="N635" s="1">
        <v>2753</v>
      </c>
      <c r="O635" s="1">
        <v>1212</v>
      </c>
      <c r="P635" s="1">
        <v>321</v>
      </c>
      <c r="R635" s="1">
        <v>8</v>
      </c>
      <c r="S635" s="1">
        <v>9</v>
      </c>
      <c r="T635" s="1">
        <v>1</v>
      </c>
      <c r="W635" s="1">
        <v>0</v>
      </c>
      <c r="AL635" s="7">
        <f>IF(Q635&gt;0,RANK(Q635,(N635:P635,Q635:AJ635)),0)</f>
        <v>0</v>
      </c>
      <c r="AM635" s="7">
        <f>IF(R635&gt;0,RANK(R635,(N635:P635,Q635:AJ635)),0)</f>
        <v>5</v>
      </c>
      <c r="AN635" s="7">
        <f>IF(S635&gt;0,RANK(S635,(N635:P635,Q635:AJ635)),0)</f>
        <v>4</v>
      </c>
      <c r="AO635" s="7">
        <f>IF(T635&gt;0,RANK(T635,(N635:P635,Q635:AJ635)),0)</f>
        <v>6</v>
      </c>
      <c r="AP635" s="2">
        <f t="shared" si="246"/>
        <v>0</v>
      </c>
      <c r="AQ635" s="2">
        <f t="shared" si="247"/>
        <v>1.8587360594795538E-3</v>
      </c>
      <c r="AR635" s="2">
        <f t="shared" si="248"/>
        <v>2.0910780669144979E-3</v>
      </c>
      <c r="AS635" s="2">
        <f t="shared" si="249"/>
        <v>2.3234200743494423E-4</v>
      </c>
      <c r="AU635" t="s">
        <v>931</v>
      </c>
      <c r="AV635" t="s">
        <v>3313</v>
      </c>
      <c r="AY635" s="130">
        <v>17</v>
      </c>
      <c r="AZ635" s="131">
        <v>3</v>
      </c>
      <c r="BA635" s="132">
        <f t="shared" si="250"/>
        <v>17003</v>
      </c>
      <c r="BC635" s="7" t="s">
        <v>532</v>
      </c>
    </row>
    <row r="636" spans="1:55" hidden="1" outlineLevel="1" x14ac:dyDescent="0.2">
      <c r="A636" t="s">
        <v>986</v>
      </c>
      <c r="B636" t="s">
        <v>3313</v>
      </c>
      <c r="C636" s="1">
        <f t="shared" si="240"/>
        <v>6970</v>
      </c>
      <c r="D636" s="7">
        <f>RANK(N636,(N636:P636,Q636:AJ636))</f>
        <v>1</v>
      </c>
      <c r="E636" s="7">
        <f>RANK(O636,(N636:P636,Q636:AJ636))</f>
        <v>2</v>
      </c>
      <c r="F636" s="7">
        <f>IF(P636&gt;0,RANK(P636,(N636:P636,Q636:AJ636)),0)</f>
        <v>3</v>
      </c>
      <c r="G636" s="1">
        <f t="shared" si="241"/>
        <v>195</v>
      </c>
      <c r="H636" s="2">
        <f t="shared" si="238"/>
        <v>2.7977044476327116E-2</v>
      </c>
      <c r="I636" s="2"/>
      <c r="J636" s="2">
        <f t="shared" si="242"/>
        <v>0.46097560975609758</v>
      </c>
      <c r="K636" s="2">
        <f t="shared" si="243"/>
        <v>0.43299856527977043</v>
      </c>
      <c r="L636" s="2">
        <f t="shared" si="244"/>
        <v>9.8278335724533719E-2</v>
      </c>
      <c r="M636" s="2">
        <f t="shared" si="245"/>
        <v>7.7474892395983236E-3</v>
      </c>
      <c r="N636" s="1">
        <v>3213</v>
      </c>
      <c r="O636" s="1">
        <v>3018</v>
      </c>
      <c r="P636" s="1">
        <v>685</v>
      </c>
      <c r="R636" s="1">
        <v>32</v>
      </c>
      <c r="S636" s="1">
        <v>19</v>
      </c>
      <c r="T636" s="1">
        <v>3</v>
      </c>
      <c r="W636" s="1">
        <v>0</v>
      </c>
      <c r="AL636" s="7">
        <f>IF(Q636&gt;0,RANK(Q636,(N636:P636,Q636:AJ636)),0)</f>
        <v>0</v>
      </c>
      <c r="AM636" s="7">
        <f>IF(R636&gt;0,RANK(R636,(N636:P636,Q636:AJ636)),0)</f>
        <v>4</v>
      </c>
      <c r="AN636" s="7">
        <f>IF(S636&gt;0,RANK(S636,(N636:P636,Q636:AJ636)),0)</f>
        <v>5</v>
      </c>
      <c r="AO636" s="7">
        <f>IF(T636&gt;0,RANK(T636,(N636:P636,Q636:AJ636)),0)</f>
        <v>6</v>
      </c>
      <c r="AP636" s="2">
        <f t="shared" si="246"/>
        <v>0</v>
      </c>
      <c r="AQ636" s="2">
        <f t="shared" si="247"/>
        <v>4.5911047345767574E-3</v>
      </c>
      <c r="AR636" s="2">
        <f t="shared" si="248"/>
        <v>2.7259684361549499E-3</v>
      </c>
      <c r="AS636" s="2">
        <f t="shared" si="249"/>
        <v>4.3041606886657101E-4</v>
      </c>
      <c r="AU636" t="s">
        <v>986</v>
      </c>
      <c r="AV636" t="s">
        <v>3313</v>
      </c>
      <c r="AY636" s="130">
        <v>17</v>
      </c>
      <c r="AZ636" s="131">
        <v>5</v>
      </c>
      <c r="BA636" s="132">
        <f t="shared" si="250"/>
        <v>17005</v>
      </c>
      <c r="BC636" s="7" t="s">
        <v>532</v>
      </c>
    </row>
    <row r="637" spans="1:55" hidden="1" outlineLevel="1" x14ac:dyDescent="0.2">
      <c r="A637" t="s">
        <v>2531</v>
      </c>
      <c r="B637" t="s">
        <v>3313</v>
      </c>
      <c r="C637" s="1">
        <f t="shared" si="240"/>
        <v>13009</v>
      </c>
      <c r="D637" s="7">
        <f>RANK(N637,(N637:P637,Q637:AJ637))</f>
        <v>2</v>
      </c>
      <c r="E637" s="7">
        <f>RANK(O637,(N637:P637,Q637:AJ637))</f>
        <v>1</v>
      </c>
      <c r="F637" s="7">
        <f>IF(P637&gt;0,RANK(P637,(N637:P637,Q637:AJ637)),0)</f>
        <v>3</v>
      </c>
      <c r="G637" s="1">
        <f t="shared" si="241"/>
        <v>836</v>
      </c>
      <c r="H637" s="2">
        <f t="shared" si="238"/>
        <v>6.4263202398339617E-2</v>
      </c>
      <c r="I637" s="2"/>
      <c r="J637" s="2">
        <f t="shared" si="242"/>
        <v>0.41086939810900147</v>
      </c>
      <c r="K637" s="2">
        <f t="shared" si="243"/>
        <v>0.47513260050734107</v>
      </c>
      <c r="L637" s="2">
        <f t="shared" si="244"/>
        <v>0.10584979629487277</v>
      </c>
      <c r="M637" s="2">
        <f t="shared" si="245"/>
        <v>8.1482050887846796E-3</v>
      </c>
      <c r="N637" s="1">
        <v>5345</v>
      </c>
      <c r="O637" s="1">
        <v>6181</v>
      </c>
      <c r="P637" s="1">
        <v>1377</v>
      </c>
      <c r="R637" s="1">
        <v>70</v>
      </c>
      <c r="S637" s="1">
        <v>23</v>
      </c>
      <c r="T637" s="1">
        <v>13</v>
      </c>
      <c r="W637" s="1">
        <v>0</v>
      </c>
      <c r="AL637" s="7">
        <f>IF(Q637&gt;0,RANK(Q637,(N637:P637,Q637:AJ637)),0)</f>
        <v>0</v>
      </c>
      <c r="AM637" s="7">
        <f>IF(R637&gt;0,RANK(R637,(N637:P637,Q637:AJ637)),0)</f>
        <v>4</v>
      </c>
      <c r="AN637" s="7">
        <f>IF(S637&gt;0,RANK(S637,(N637:P637,Q637:AJ637)),0)</f>
        <v>5</v>
      </c>
      <c r="AO637" s="7">
        <f>IF(T637&gt;0,RANK(T637,(N637:P637,Q637:AJ637)),0)</f>
        <v>6</v>
      </c>
      <c r="AP637" s="2">
        <f t="shared" si="246"/>
        <v>0</v>
      </c>
      <c r="AQ637" s="2">
        <f t="shared" si="247"/>
        <v>5.3808901529710197E-3</v>
      </c>
      <c r="AR637" s="2">
        <f t="shared" si="248"/>
        <v>1.7680067645476209E-3</v>
      </c>
      <c r="AS637" s="2">
        <f t="shared" si="249"/>
        <v>9.9930817126604667E-4</v>
      </c>
      <c r="AU637" t="s">
        <v>2531</v>
      </c>
      <c r="AV637" t="s">
        <v>3313</v>
      </c>
      <c r="AY637" s="130">
        <v>17</v>
      </c>
      <c r="AZ637" s="131">
        <v>7</v>
      </c>
      <c r="BA637" s="132">
        <f t="shared" si="250"/>
        <v>17007</v>
      </c>
      <c r="BC637" s="7" t="s">
        <v>532</v>
      </c>
    </row>
    <row r="638" spans="1:55" hidden="1" outlineLevel="1" x14ac:dyDescent="0.2">
      <c r="A638" t="s">
        <v>470</v>
      </c>
      <c r="B638" t="s">
        <v>3313</v>
      </c>
      <c r="C638" s="1">
        <f t="shared" si="240"/>
        <v>2297</v>
      </c>
      <c r="D638" s="7">
        <f>RANK(N638,(N638:P638,Q638:AJ638))</f>
        <v>2</v>
      </c>
      <c r="E638" s="7">
        <f>RANK(O638,(N638:P638,Q638:AJ638))</f>
        <v>1</v>
      </c>
      <c r="F638" s="7">
        <f>IF(P638&gt;0,RANK(P638,(N638:P638,Q638:AJ638)),0)</f>
        <v>3</v>
      </c>
      <c r="G638" s="1">
        <f t="shared" si="241"/>
        <v>56</v>
      </c>
      <c r="H638" s="2">
        <f t="shared" si="238"/>
        <v>2.4379625598606878E-2</v>
      </c>
      <c r="I638" s="2"/>
      <c r="J638" s="2">
        <f t="shared" si="242"/>
        <v>0.43404440574662606</v>
      </c>
      <c r="K638" s="2">
        <f t="shared" si="243"/>
        <v>0.45842403134523291</v>
      </c>
      <c r="L638" s="2">
        <f t="shared" si="244"/>
        <v>0.10317805833696125</v>
      </c>
      <c r="M638" s="2">
        <f t="shared" si="245"/>
        <v>4.3535045711797782E-3</v>
      </c>
      <c r="N638" s="1">
        <v>997</v>
      </c>
      <c r="O638" s="1">
        <v>1053</v>
      </c>
      <c r="P638" s="1">
        <v>237</v>
      </c>
      <c r="R638" s="1">
        <v>7</v>
      </c>
      <c r="S638" s="1">
        <v>2</v>
      </c>
      <c r="T638" s="1">
        <v>1</v>
      </c>
      <c r="W638" s="1">
        <v>0</v>
      </c>
      <c r="AL638" s="7">
        <f>IF(Q638&gt;0,RANK(Q638,(N638:P638,Q638:AJ638)),0)</f>
        <v>0</v>
      </c>
      <c r="AM638" s="7">
        <f>IF(R638&gt;0,RANK(R638,(N638:P638,Q638:AJ638)),0)</f>
        <v>4</v>
      </c>
      <c r="AN638" s="7">
        <f>IF(S638&gt;0,RANK(S638,(N638:P638,Q638:AJ638)),0)</f>
        <v>5</v>
      </c>
      <c r="AO638" s="7">
        <f>IF(T638&gt;0,RANK(T638,(N638:P638,Q638:AJ638)),0)</f>
        <v>6</v>
      </c>
      <c r="AP638" s="2">
        <f t="shared" si="246"/>
        <v>0</v>
      </c>
      <c r="AQ638" s="2">
        <f t="shared" si="247"/>
        <v>3.0474531998258597E-3</v>
      </c>
      <c r="AR638" s="2">
        <f t="shared" si="248"/>
        <v>8.7070091423595991E-4</v>
      </c>
      <c r="AS638" s="2">
        <f t="shared" si="249"/>
        <v>4.3535045711797995E-4</v>
      </c>
      <c r="AU638" t="s">
        <v>470</v>
      </c>
      <c r="AV638" t="s">
        <v>3313</v>
      </c>
      <c r="AY638" s="130">
        <v>17</v>
      </c>
      <c r="AZ638" s="131">
        <v>9</v>
      </c>
      <c r="BA638" s="132">
        <f t="shared" si="250"/>
        <v>17009</v>
      </c>
      <c r="BC638" s="7" t="s">
        <v>532</v>
      </c>
    </row>
    <row r="639" spans="1:55" hidden="1" outlineLevel="1" x14ac:dyDescent="0.2">
      <c r="A639" t="s">
        <v>987</v>
      </c>
      <c r="B639" t="s">
        <v>3313</v>
      </c>
      <c r="C639" s="1">
        <f t="shared" si="240"/>
        <v>16073</v>
      </c>
      <c r="D639" s="7">
        <f>RANK(N639,(N639:P639,Q639:AJ639))</f>
        <v>1</v>
      </c>
      <c r="E639" s="7">
        <f>RANK(O639,(N639:P639,Q639:AJ639))</f>
        <v>2</v>
      </c>
      <c r="F639" s="7">
        <f>IF(P639&gt;0,RANK(P639,(N639:P639,Q639:AJ639)),0)</f>
        <v>3</v>
      </c>
      <c r="G639" s="1">
        <f t="shared" si="241"/>
        <v>1123</v>
      </c>
      <c r="H639" s="2">
        <f t="shared" si="238"/>
        <v>6.9868723946991854E-2</v>
      </c>
      <c r="I639" s="2"/>
      <c r="J639" s="2">
        <f t="shared" si="242"/>
        <v>0.47601567846699433</v>
      </c>
      <c r="K639" s="2">
        <f t="shared" si="243"/>
        <v>0.40614695452000249</v>
      </c>
      <c r="L639" s="2">
        <f t="shared" si="244"/>
        <v>0.11186461768182666</v>
      </c>
      <c r="M639" s="2">
        <f t="shared" si="245"/>
        <v>5.9727493311765162E-3</v>
      </c>
      <c r="N639" s="1">
        <v>7651</v>
      </c>
      <c r="O639" s="1">
        <v>6528</v>
      </c>
      <c r="P639" s="1">
        <v>1798</v>
      </c>
      <c r="R639" s="1">
        <v>62</v>
      </c>
      <c r="S639" s="1">
        <v>20</v>
      </c>
      <c r="T639" s="1">
        <v>14</v>
      </c>
      <c r="W639" s="1">
        <v>0</v>
      </c>
      <c r="AL639" s="7">
        <f>IF(Q639&gt;0,RANK(Q639,(N639:P639,Q639:AJ639)),0)</f>
        <v>0</v>
      </c>
      <c r="AM639" s="7">
        <f>IF(R639&gt;0,RANK(R639,(N639:P639,Q639:AJ639)),0)</f>
        <v>4</v>
      </c>
      <c r="AN639" s="7">
        <f>IF(S639&gt;0,RANK(S639,(N639:P639,Q639:AJ639)),0)</f>
        <v>5</v>
      </c>
      <c r="AO639" s="7">
        <f>IF(T639&gt;0,RANK(T639,(N639:P639,Q639:AJ639)),0)</f>
        <v>6</v>
      </c>
      <c r="AP639" s="2">
        <f t="shared" si="246"/>
        <v>0</v>
      </c>
      <c r="AQ639" s="2">
        <f t="shared" si="247"/>
        <v>3.8574006097181609E-3</v>
      </c>
      <c r="AR639" s="2">
        <f t="shared" si="248"/>
        <v>1.244322777328439E-3</v>
      </c>
      <c r="AS639" s="2">
        <f t="shared" si="249"/>
        <v>8.7102594412990727E-4</v>
      </c>
      <c r="AU639" t="s">
        <v>987</v>
      </c>
      <c r="AV639" t="s">
        <v>3313</v>
      </c>
      <c r="AY639" s="130">
        <v>17</v>
      </c>
      <c r="AZ639" s="131">
        <v>11</v>
      </c>
      <c r="BA639" s="132">
        <f t="shared" si="250"/>
        <v>17011</v>
      </c>
      <c r="BC639" s="7" t="s">
        <v>532</v>
      </c>
    </row>
    <row r="640" spans="1:55" hidden="1" outlineLevel="1" x14ac:dyDescent="0.2">
      <c r="A640" t="s">
        <v>1757</v>
      </c>
      <c r="B640" t="s">
        <v>3313</v>
      </c>
      <c r="C640" s="1">
        <f t="shared" si="240"/>
        <v>3013</v>
      </c>
      <c r="D640" s="7">
        <f>RANK(N640,(N640:P640,Q640:AJ640))</f>
        <v>1</v>
      </c>
      <c r="E640" s="7">
        <f>RANK(O640,(N640:P640,Q640:AJ640))</f>
        <v>2</v>
      </c>
      <c r="F640" s="7">
        <f>IF(P640&gt;0,RANK(P640,(N640:P640,Q640:AJ640)),0)</f>
        <v>3</v>
      </c>
      <c r="G640" s="1">
        <f t="shared" si="241"/>
        <v>735</v>
      </c>
      <c r="H640" s="2">
        <f t="shared" si="238"/>
        <v>0.24394291403916363</v>
      </c>
      <c r="I640" s="2"/>
      <c r="J640" s="2">
        <f t="shared" si="242"/>
        <v>0.5562562230335214</v>
      </c>
      <c r="K640" s="2">
        <f t="shared" si="243"/>
        <v>0.31231330899435777</v>
      </c>
      <c r="L640" s="2">
        <f t="shared" si="244"/>
        <v>0.12047792897444408</v>
      </c>
      <c r="M640" s="2">
        <f t="shared" si="245"/>
        <v>1.0952538997676745E-2</v>
      </c>
      <c r="N640" s="1">
        <v>1676</v>
      </c>
      <c r="O640" s="1">
        <v>941</v>
      </c>
      <c r="P640" s="1">
        <v>363</v>
      </c>
      <c r="R640" s="1">
        <v>10</v>
      </c>
      <c r="S640" s="1">
        <v>19</v>
      </c>
      <c r="T640" s="1">
        <v>4</v>
      </c>
      <c r="W640" s="1">
        <v>0</v>
      </c>
      <c r="AL640" s="7">
        <f>IF(Q640&gt;0,RANK(Q640,(N640:P640,Q640:AJ640)),0)</f>
        <v>0</v>
      </c>
      <c r="AM640" s="7">
        <f>IF(R640&gt;0,RANK(R640,(N640:P640,Q640:AJ640)),0)</f>
        <v>5</v>
      </c>
      <c r="AN640" s="7">
        <f>IF(S640&gt;0,RANK(S640,(N640:P640,Q640:AJ640)),0)</f>
        <v>4</v>
      </c>
      <c r="AO640" s="7">
        <f>IF(T640&gt;0,RANK(T640,(N640:P640,Q640:AJ640)),0)</f>
        <v>6</v>
      </c>
      <c r="AP640" s="2">
        <f t="shared" si="246"/>
        <v>0</v>
      </c>
      <c r="AQ640" s="2">
        <f t="shared" si="247"/>
        <v>3.318951211417192E-3</v>
      </c>
      <c r="AR640" s="2">
        <f t="shared" si="248"/>
        <v>6.3060073016926654E-3</v>
      </c>
      <c r="AS640" s="2">
        <f t="shared" si="249"/>
        <v>1.3275804845668769E-3</v>
      </c>
      <c r="AU640" t="s">
        <v>1757</v>
      </c>
      <c r="AV640" t="s">
        <v>3313</v>
      </c>
      <c r="AY640" s="130">
        <v>17</v>
      </c>
      <c r="AZ640" s="131">
        <v>13</v>
      </c>
      <c r="BA640" s="132">
        <f t="shared" si="250"/>
        <v>17013</v>
      </c>
      <c r="BC640" s="7" t="s">
        <v>532</v>
      </c>
    </row>
    <row r="641" spans="1:55" hidden="1" outlineLevel="1" x14ac:dyDescent="0.2">
      <c r="A641" t="s">
        <v>2017</v>
      </c>
      <c r="B641" t="s">
        <v>3313</v>
      </c>
      <c r="C641" s="1">
        <f t="shared" si="240"/>
        <v>6799</v>
      </c>
      <c r="D641" s="7">
        <f>RANK(N641,(N641:P641,Q641:AJ641))</f>
        <v>2</v>
      </c>
      <c r="E641" s="7">
        <f>RANK(O641,(N641:P641,Q641:AJ641))</f>
        <v>1</v>
      </c>
      <c r="F641" s="7">
        <f>IF(P641&gt;0,RANK(P641,(N641:P641,Q641:AJ641)),0)</f>
        <v>3</v>
      </c>
      <c r="G641" s="1">
        <f t="shared" si="241"/>
        <v>103</v>
      </c>
      <c r="H641" s="2">
        <f t="shared" si="238"/>
        <v>1.5149286659802912E-2</v>
      </c>
      <c r="I641" s="2"/>
      <c r="J641" s="2">
        <f t="shared" si="242"/>
        <v>0.43035740550080892</v>
      </c>
      <c r="K641" s="2">
        <f t="shared" si="243"/>
        <v>0.44550669216061184</v>
      </c>
      <c r="L641" s="2">
        <f t="shared" si="244"/>
        <v>0.11648771878217384</v>
      </c>
      <c r="M641" s="2">
        <f t="shared" si="245"/>
        <v>7.6481835564053968E-3</v>
      </c>
      <c r="N641" s="1">
        <v>2926</v>
      </c>
      <c r="O641" s="1">
        <v>3029</v>
      </c>
      <c r="P641" s="1">
        <v>792</v>
      </c>
      <c r="R641" s="1">
        <v>40</v>
      </c>
      <c r="S641" s="1">
        <v>8</v>
      </c>
      <c r="T641" s="1">
        <v>4</v>
      </c>
      <c r="W641" s="1">
        <v>0</v>
      </c>
      <c r="AL641" s="7">
        <f>IF(Q641&gt;0,RANK(Q641,(N641:P641,Q641:AJ641)),0)</f>
        <v>0</v>
      </c>
      <c r="AM641" s="7">
        <f>IF(R641&gt;0,RANK(R641,(N641:P641,Q641:AJ641)),0)</f>
        <v>4</v>
      </c>
      <c r="AN641" s="7">
        <f>IF(S641&gt;0,RANK(S641,(N641:P641,Q641:AJ641)),0)</f>
        <v>5</v>
      </c>
      <c r="AO641" s="7">
        <f>IF(T641&gt;0,RANK(T641,(N641:P641,Q641:AJ641)),0)</f>
        <v>6</v>
      </c>
      <c r="AP641" s="2">
        <f t="shared" si="246"/>
        <v>0</v>
      </c>
      <c r="AQ641" s="2">
        <f t="shared" si="247"/>
        <v>5.8832181203118108E-3</v>
      </c>
      <c r="AR641" s="2">
        <f t="shared" si="248"/>
        <v>1.1766436240623621E-3</v>
      </c>
      <c r="AS641" s="2">
        <f t="shared" si="249"/>
        <v>5.8832181203118106E-4</v>
      </c>
      <c r="AU641" t="s">
        <v>2017</v>
      </c>
      <c r="AV641" t="s">
        <v>3313</v>
      </c>
      <c r="AY641" s="130">
        <v>17</v>
      </c>
      <c r="AZ641" s="131">
        <v>15</v>
      </c>
      <c r="BA641" s="132">
        <f t="shared" si="250"/>
        <v>17015</v>
      </c>
      <c r="BC641" s="7" t="s">
        <v>532</v>
      </c>
    </row>
    <row r="642" spans="1:55" hidden="1" outlineLevel="1" x14ac:dyDescent="0.2">
      <c r="A642" t="s">
        <v>2791</v>
      </c>
      <c r="B642" t="s">
        <v>3313</v>
      </c>
      <c r="C642" s="1">
        <f t="shared" si="240"/>
        <v>5667</v>
      </c>
      <c r="D642" s="7">
        <f>RANK(N642,(N642:P642,Q642:AJ642))</f>
        <v>1</v>
      </c>
      <c r="E642" s="7">
        <f>RANK(O642,(N642:P642,Q642:AJ642))</f>
        <v>2</v>
      </c>
      <c r="F642" s="7">
        <f>IF(P642&gt;0,RANK(P642,(N642:P642,Q642:AJ642)),0)</f>
        <v>3</v>
      </c>
      <c r="G642" s="1">
        <f t="shared" si="241"/>
        <v>620</v>
      </c>
      <c r="H642" s="2">
        <f t="shared" si="238"/>
        <v>0.10940532909828833</v>
      </c>
      <c r="I642" s="2"/>
      <c r="J642" s="2">
        <f t="shared" si="242"/>
        <v>0.50008823010411152</v>
      </c>
      <c r="K642" s="2">
        <f t="shared" si="243"/>
        <v>0.3906829010058232</v>
      </c>
      <c r="L642" s="2">
        <f t="shared" si="244"/>
        <v>0.10393506264337392</v>
      </c>
      <c r="M642" s="2">
        <f t="shared" si="245"/>
        <v>5.2938062466913599E-3</v>
      </c>
      <c r="N642" s="1">
        <v>2834</v>
      </c>
      <c r="O642" s="1">
        <v>2214</v>
      </c>
      <c r="P642" s="1">
        <v>589</v>
      </c>
      <c r="R642" s="1">
        <v>14</v>
      </c>
      <c r="S642" s="1">
        <v>11</v>
      </c>
      <c r="T642" s="1">
        <v>5</v>
      </c>
      <c r="W642" s="1">
        <v>0</v>
      </c>
      <c r="AL642" s="7">
        <f>IF(Q642&gt;0,RANK(Q642,(N642:P642,Q642:AJ642)),0)</f>
        <v>0</v>
      </c>
      <c r="AM642" s="7">
        <f>IF(R642&gt;0,RANK(R642,(N642:P642,Q642:AJ642)),0)</f>
        <v>4</v>
      </c>
      <c r="AN642" s="7">
        <f>IF(S642&gt;0,RANK(S642,(N642:P642,Q642:AJ642)),0)</f>
        <v>5</v>
      </c>
      <c r="AO642" s="7">
        <f>IF(T642&gt;0,RANK(T642,(N642:P642,Q642:AJ642)),0)</f>
        <v>6</v>
      </c>
      <c r="AP642" s="2">
        <f t="shared" si="246"/>
        <v>0</v>
      </c>
      <c r="AQ642" s="2">
        <f t="shared" si="247"/>
        <v>2.4704429151226398E-3</v>
      </c>
      <c r="AR642" s="2">
        <f t="shared" si="248"/>
        <v>1.9410622904535027E-3</v>
      </c>
      <c r="AS642" s="2">
        <f t="shared" si="249"/>
        <v>8.8230104111522857E-4</v>
      </c>
      <c r="AU642" t="s">
        <v>2791</v>
      </c>
      <c r="AV642" t="s">
        <v>3313</v>
      </c>
      <c r="AY642" s="130">
        <v>17</v>
      </c>
      <c r="AZ642" s="131">
        <v>17</v>
      </c>
      <c r="BA642" s="132">
        <f t="shared" si="250"/>
        <v>17017</v>
      </c>
      <c r="BC642" s="7" t="s">
        <v>532</v>
      </c>
    </row>
    <row r="643" spans="1:55" hidden="1" outlineLevel="1" x14ac:dyDescent="0.2">
      <c r="A643" t="s">
        <v>3216</v>
      </c>
      <c r="B643" t="s">
        <v>3313</v>
      </c>
      <c r="C643" s="1">
        <f t="shared" si="240"/>
        <v>66429</v>
      </c>
      <c r="D643" s="7">
        <f>RANK(N643,(N643:P643,Q643:AJ643))</f>
        <v>1</v>
      </c>
      <c r="E643" s="7">
        <f>RANK(O643,(N643:P643,Q643:AJ643))</f>
        <v>2</v>
      </c>
      <c r="F643" s="7">
        <f>IF(P643&gt;0,RANK(P643,(N643:P643,Q643:AJ643)),0)</f>
        <v>3</v>
      </c>
      <c r="G643" s="1">
        <f t="shared" si="241"/>
        <v>4222</v>
      </c>
      <c r="H643" s="2">
        <f t="shared" si="238"/>
        <v>6.3556579204865349E-2</v>
      </c>
      <c r="I643" s="2"/>
      <c r="J643" s="2">
        <f t="shared" si="242"/>
        <v>0.48855168676331118</v>
      </c>
      <c r="K643" s="2">
        <f t="shared" si="243"/>
        <v>0.42499510755844588</v>
      </c>
      <c r="L643" s="2">
        <f t="shared" si="244"/>
        <v>7.2347920335997837E-2</v>
      </c>
      <c r="M643" s="2">
        <f t="shared" si="245"/>
        <v>1.4105285342245102E-2</v>
      </c>
      <c r="N643" s="1">
        <v>32454</v>
      </c>
      <c r="O643" s="1">
        <v>28232</v>
      </c>
      <c r="P643" s="1">
        <v>4806</v>
      </c>
      <c r="Q643" s="1">
        <v>163</v>
      </c>
      <c r="R643" s="1">
        <v>545</v>
      </c>
      <c r="S643" s="1">
        <v>81</v>
      </c>
      <c r="T643" s="1">
        <v>145</v>
      </c>
      <c r="W643" s="1">
        <v>3</v>
      </c>
      <c r="AL643" s="7">
        <f>IF(Q643&gt;0,RANK(Q643,(N643:P643,Q643:AJ643)),0)</f>
        <v>5</v>
      </c>
      <c r="AM643" s="7">
        <f>IF(R643&gt;0,RANK(R643,(N643:P643,Q643:AJ643)),0)</f>
        <v>4</v>
      </c>
      <c r="AN643" s="7">
        <f>IF(S643&gt;0,RANK(S643,(N643:P643,Q643:AJ643)),0)</f>
        <v>7</v>
      </c>
      <c r="AO643" s="7">
        <f>IF(T643&gt;0,RANK(T643,(N643:P643,Q643:AJ643)),0)</f>
        <v>6</v>
      </c>
      <c r="AP643" s="2">
        <f t="shared" si="246"/>
        <v>2.4537476102304717E-3</v>
      </c>
      <c r="AQ643" s="2">
        <f t="shared" si="247"/>
        <v>8.2042481446356254E-3</v>
      </c>
      <c r="AR643" s="2">
        <f t="shared" si="248"/>
        <v>1.2193469719550196E-3</v>
      </c>
      <c r="AS643" s="2">
        <f t="shared" si="249"/>
        <v>2.1827816164626894E-3</v>
      </c>
      <c r="AU643" t="s">
        <v>3216</v>
      </c>
      <c r="AV643" t="s">
        <v>3313</v>
      </c>
      <c r="AY643" s="130">
        <v>17</v>
      </c>
      <c r="AZ643" s="131">
        <v>19</v>
      </c>
      <c r="BA643" s="132">
        <f t="shared" si="250"/>
        <v>17019</v>
      </c>
      <c r="BC643" s="7" t="s">
        <v>532</v>
      </c>
    </row>
    <row r="644" spans="1:55" hidden="1" outlineLevel="1" x14ac:dyDescent="0.2">
      <c r="A644" t="s">
        <v>96</v>
      </c>
      <c r="B644" t="s">
        <v>3313</v>
      </c>
      <c r="C644" s="1">
        <f t="shared" si="240"/>
        <v>14837</v>
      </c>
      <c r="D644" s="7">
        <f>RANK(N644,(N644:P644,Q644:AJ644))</f>
        <v>1</v>
      </c>
      <c r="E644" s="7">
        <f>RANK(O644,(N644:P644,Q644:AJ644))</f>
        <v>2</v>
      </c>
      <c r="F644" s="7">
        <f>IF(P644&gt;0,RANK(P644,(N644:P644,Q644:AJ644)),0)</f>
        <v>3</v>
      </c>
      <c r="G644" s="1">
        <f t="shared" si="241"/>
        <v>1868</v>
      </c>
      <c r="H644" s="2">
        <f t="shared" si="238"/>
        <v>0.12590146255981668</v>
      </c>
      <c r="I644" s="2"/>
      <c r="J644" s="2">
        <f t="shared" si="242"/>
        <v>0.50084248837366041</v>
      </c>
      <c r="K644" s="2">
        <f t="shared" si="243"/>
        <v>0.37494102581384375</v>
      </c>
      <c r="L644" s="2">
        <f t="shared" si="244"/>
        <v>0.11639819370492688</v>
      </c>
      <c r="M644" s="2">
        <f t="shared" si="245"/>
        <v>7.8182921075689582E-3</v>
      </c>
      <c r="N644" s="1">
        <v>7431</v>
      </c>
      <c r="O644" s="1">
        <v>5563</v>
      </c>
      <c r="P644" s="1">
        <v>1727</v>
      </c>
      <c r="R644" s="1">
        <v>59</v>
      </c>
      <c r="S644" s="1">
        <v>47</v>
      </c>
      <c r="T644" s="1">
        <v>10</v>
      </c>
      <c r="W644" s="1">
        <v>0</v>
      </c>
      <c r="AL644" s="7">
        <f>IF(Q644&gt;0,RANK(Q644,(N644:P644,Q644:AJ644)),0)</f>
        <v>0</v>
      </c>
      <c r="AM644" s="7">
        <f>IF(R644&gt;0,RANK(R644,(N644:P644,Q644:AJ644)),0)</f>
        <v>4</v>
      </c>
      <c r="AN644" s="7">
        <f>IF(S644&gt;0,RANK(S644,(N644:P644,Q644:AJ644)),0)</f>
        <v>5</v>
      </c>
      <c r="AO644" s="7">
        <f>IF(T644&gt;0,RANK(T644,(N644:P644,Q644:AJ644)),0)</f>
        <v>6</v>
      </c>
      <c r="AP644" s="2">
        <f t="shared" si="246"/>
        <v>0</v>
      </c>
      <c r="AQ644" s="2">
        <f t="shared" si="247"/>
        <v>3.976545123677293E-3</v>
      </c>
      <c r="AR644" s="2">
        <f t="shared" si="248"/>
        <v>3.1677562849632677E-3</v>
      </c>
      <c r="AS644" s="2">
        <f t="shared" si="249"/>
        <v>6.7399069892835482E-4</v>
      </c>
      <c r="AU644" t="s">
        <v>96</v>
      </c>
      <c r="AV644" t="s">
        <v>3313</v>
      </c>
      <c r="AY644" s="130">
        <v>17</v>
      </c>
      <c r="AZ644" s="131">
        <v>21</v>
      </c>
      <c r="BA644" s="132">
        <f t="shared" si="250"/>
        <v>17021</v>
      </c>
      <c r="BC644" s="7" t="s">
        <v>532</v>
      </c>
    </row>
    <row r="645" spans="1:55" hidden="1" outlineLevel="1" x14ac:dyDescent="0.2">
      <c r="A645" t="s">
        <v>667</v>
      </c>
      <c r="B645" t="s">
        <v>3313</v>
      </c>
      <c r="C645" s="1">
        <f t="shared" si="240"/>
        <v>7220</v>
      </c>
      <c r="D645" s="7">
        <f>RANK(N645,(N645:P645,Q645:AJ645))</f>
        <v>2</v>
      </c>
      <c r="E645" s="7">
        <f>RANK(O645,(N645:P645,Q645:AJ645))</f>
        <v>1</v>
      </c>
      <c r="F645" s="7">
        <f>IF(P645&gt;0,RANK(P645,(N645:P645,Q645:AJ645)),0)</f>
        <v>3</v>
      </c>
      <c r="G645" s="1">
        <f t="shared" si="241"/>
        <v>414</v>
      </c>
      <c r="H645" s="2">
        <f t="shared" si="238"/>
        <v>5.7340720221606647E-2</v>
      </c>
      <c r="I645" s="2"/>
      <c r="J645" s="2">
        <f t="shared" si="242"/>
        <v>0.41481994459833793</v>
      </c>
      <c r="K645" s="2">
        <f t="shared" si="243"/>
        <v>0.47216066481994462</v>
      </c>
      <c r="L645" s="2">
        <f t="shared" si="244"/>
        <v>0.10817174515235457</v>
      </c>
      <c r="M645" s="2">
        <f t="shared" si="245"/>
        <v>4.8476454293628762E-3</v>
      </c>
      <c r="N645" s="1">
        <v>2995</v>
      </c>
      <c r="O645" s="1">
        <v>3409</v>
      </c>
      <c r="P645" s="1">
        <v>781</v>
      </c>
      <c r="R645" s="1">
        <v>19</v>
      </c>
      <c r="S645" s="1">
        <v>10</v>
      </c>
      <c r="T645" s="1">
        <v>6</v>
      </c>
      <c r="W645" s="1">
        <v>0</v>
      </c>
      <c r="AL645" s="7">
        <f>IF(Q645&gt;0,RANK(Q645,(N645:P645,Q645:AJ645)),0)</f>
        <v>0</v>
      </c>
      <c r="AM645" s="7">
        <f>IF(R645&gt;0,RANK(R645,(N645:P645,Q645:AJ645)),0)</f>
        <v>4</v>
      </c>
      <c r="AN645" s="7">
        <f>IF(S645&gt;0,RANK(S645,(N645:P645,Q645:AJ645)),0)</f>
        <v>5</v>
      </c>
      <c r="AO645" s="7">
        <f>IF(T645&gt;0,RANK(T645,(N645:P645,Q645:AJ645)),0)</f>
        <v>6</v>
      </c>
      <c r="AP645" s="2">
        <f t="shared" si="246"/>
        <v>0</v>
      </c>
      <c r="AQ645" s="2">
        <f t="shared" si="247"/>
        <v>2.631578947368421E-3</v>
      </c>
      <c r="AR645" s="2">
        <f t="shared" si="248"/>
        <v>1.3850415512465374E-3</v>
      </c>
      <c r="AS645" s="2">
        <f t="shared" si="249"/>
        <v>8.310249307479224E-4</v>
      </c>
      <c r="AU645" t="s">
        <v>667</v>
      </c>
      <c r="AV645" t="s">
        <v>3313</v>
      </c>
      <c r="AY645" s="130">
        <v>17</v>
      </c>
      <c r="AZ645" s="131">
        <v>23</v>
      </c>
      <c r="BA645" s="132">
        <f t="shared" si="250"/>
        <v>17023</v>
      </c>
      <c r="BC645" s="7" t="s">
        <v>532</v>
      </c>
    </row>
    <row r="646" spans="1:55" hidden="1" outlineLevel="1" x14ac:dyDescent="0.2">
      <c r="A646" t="s">
        <v>491</v>
      </c>
      <c r="B646" t="s">
        <v>3313</v>
      </c>
      <c r="C646" s="1">
        <f t="shared" si="240"/>
        <v>6228</v>
      </c>
      <c r="D646" s="7">
        <f>RANK(N646,(N646:P646,Q646:AJ646))</f>
        <v>1</v>
      </c>
      <c r="E646" s="7">
        <f>RANK(O646,(N646:P646,Q646:AJ646))</f>
        <v>2</v>
      </c>
      <c r="F646" s="7">
        <f>IF(P646&gt;0,RANK(P646,(N646:P646,Q646:AJ646)),0)</f>
        <v>3</v>
      </c>
      <c r="G646" s="1">
        <f t="shared" si="241"/>
        <v>47</v>
      </c>
      <c r="H646" s="2">
        <f t="shared" si="238"/>
        <v>7.5465639049454077E-3</v>
      </c>
      <c r="I646" s="2"/>
      <c r="J646" s="2">
        <f t="shared" si="242"/>
        <v>0.44155427103403982</v>
      </c>
      <c r="K646" s="2">
        <f t="shared" si="243"/>
        <v>0.43400770712909442</v>
      </c>
      <c r="L646" s="2">
        <f t="shared" si="244"/>
        <v>0.11544637122671805</v>
      </c>
      <c r="M646" s="2">
        <f t="shared" si="245"/>
        <v>8.9916506101476446E-3</v>
      </c>
      <c r="N646" s="1">
        <v>2750</v>
      </c>
      <c r="O646" s="1">
        <v>2703</v>
      </c>
      <c r="P646" s="1">
        <v>719</v>
      </c>
      <c r="R646" s="1">
        <v>22</v>
      </c>
      <c r="S646" s="1">
        <v>29</v>
      </c>
      <c r="T646" s="1">
        <v>5</v>
      </c>
      <c r="W646" s="1">
        <v>0</v>
      </c>
      <c r="AL646" s="7">
        <f>IF(Q646&gt;0,RANK(Q646,(N646:P646,Q646:AJ646)),0)</f>
        <v>0</v>
      </c>
      <c r="AM646" s="7">
        <f>IF(R646&gt;0,RANK(R646,(N646:P646,Q646:AJ646)),0)</f>
        <v>5</v>
      </c>
      <c r="AN646" s="7">
        <f>IF(S646&gt;0,RANK(S646,(N646:P646,Q646:AJ646)),0)</f>
        <v>4</v>
      </c>
      <c r="AO646" s="7">
        <f>IF(T646&gt;0,RANK(T646,(N646:P646,Q646:AJ646)),0)</f>
        <v>6</v>
      </c>
      <c r="AP646" s="2">
        <f t="shared" si="246"/>
        <v>0</v>
      </c>
      <c r="AQ646" s="2">
        <f t="shared" si="247"/>
        <v>3.5324341682723185E-3</v>
      </c>
      <c r="AR646" s="2">
        <f t="shared" si="248"/>
        <v>4.6563904945407832E-3</v>
      </c>
      <c r="AS646" s="2">
        <f t="shared" si="249"/>
        <v>8.0282594733461783E-4</v>
      </c>
      <c r="AU646" t="s">
        <v>491</v>
      </c>
      <c r="AV646" t="s">
        <v>3313</v>
      </c>
      <c r="AY646" s="130">
        <v>17</v>
      </c>
      <c r="AZ646" s="131">
        <v>25</v>
      </c>
      <c r="BA646" s="132">
        <f t="shared" si="250"/>
        <v>17025</v>
      </c>
      <c r="BC646" s="7" t="s">
        <v>532</v>
      </c>
    </row>
    <row r="647" spans="1:55" hidden="1" outlineLevel="1" x14ac:dyDescent="0.2">
      <c r="A647" t="s">
        <v>2705</v>
      </c>
      <c r="B647" t="s">
        <v>3313</v>
      </c>
      <c r="C647" s="1">
        <f t="shared" si="240"/>
        <v>13844</v>
      </c>
      <c r="D647" s="7">
        <f>RANK(N647,(N647:P647,Q647:AJ647))</f>
        <v>1</v>
      </c>
      <c r="E647" s="7">
        <f>RANK(O647,(N647:P647,Q647:AJ647))</f>
        <v>2</v>
      </c>
      <c r="F647" s="7">
        <f>IF(P647&gt;0,RANK(P647,(N647:P647,Q647:AJ647)),0)</f>
        <v>3</v>
      </c>
      <c r="G647" s="1">
        <f t="shared" si="241"/>
        <v>39</v>
      </c>
      <c r="H647" s="2">
        <f t="shared" si="238"/>
        <v>2.817104882981797E-3</v>
      </c>
      <c r="I647" s="2"/>
      <c r="J647" s="2">
        <f t="shared" si="242"/>
        <v>0.44091303091592027</v>
      </c>
      <c r="K647" s="2">
        <f t="shared" si="243"/>
        <v>0.43809592603293845</v>
      </c>
      <c r="L647" s="2">
        <f t="shared" si="244"/>
        <v>0.11412886449003179</v>
      </c>
      <c r="M647" s="2">
        <f t="shared" si="245"/>
        <v>6.8621785611094888E-3</v>
      </c>
      <c r="N647" s="1">
        <v>6104</v>
      </c>
      <c r="O647" s="1">
        <v>6065</v>
      </c>
      <c r="P647" s="1">
        <v>1580</v>
      </c>
      <c r="R647" s="1">
        <v>47</v>
      </c>
      <c r="S647" s="1">
        <v>33</v>
      </c>
      <c r="T647" s="1">
        <v>12</v>
      </c>
      <c r="W647" s="1">
        <v>3</v>
      </c>
      <c r="AL647" s="7">
        <f>IF(Q647&gt;0,RANK(Q647,(N647:P647,Q647:AJ647)),0)</f>
        <v>0</v>
      </c>
      <c r="AM647" s="7">
        <f>IF(R647&gt;0,RANK(R647,(N647:P647,Q647:AJ647)),0)</f>
        <v>4</v>
      </c>
      <c r="AN647" s="7">
        <f>IF(S647&gt;0,RANK(S647,(N647:P647,Q647:AJ647)),0)</f>
        <v>5</v>
      </c>
      <c r="AO647" s="7">
        <f>IF(T647&gt;0,RANK(T647,(N647:P647,Q647:AJ647)),0)</f>
        <v>6</v>
      </c>
      <c r="AP647" s="2">
        <f t="shared" si="246"/>
        <v>0</v>
      </c>
      <c r="AQ647" s="2">
        <f t="shared" si="247"/>
        <v>3.3949725512857558E-3</v>
      </c>
      <c r="AR647" s="2">
        <f t="shared" si="248"/>
        <v>2.3837041317538283E-3</v>
      </c>
      <c r="AS647" s="2">
        <f t="shared" si="249"/>
        <v>8.6680150245593759E-4</v>
      </c>
      <c r="AU647" t="s">
        <v>2705</v>
      </c>
      <c r="AV647" t="s">
        <v>3313</v>
      </c>
      <c r="AY647" s="130">
        <v>17</v>
      </c>
      <c r="AZ647" s="131">
        <v>27</v>
      </c>
      <c r="BA647" s="132">
        <f t="shared" si="250"/>
        <v>17027</v>
      </c>
      <c r="BC647" s="7" t="s">
        <v>532</v>
      </c>
    </row>
    <row r="648" spans="1:55" hidden="1" outlineLevel="1" x14ac:dyDescent="0.2">
      <c r="A648" t="s">
        <v>389</v>
      </c>
      <c r="B648" t="s">
        <v>3313</v>
      </c>
      <c r="C648" s="1">
        <f t="shared" si="240"/>
        <v>19298</v>
      </c>
      <c r="D648" s="7">
        <f>RANK(N648,(N648:P648,Q648:AJ648))</f>
        <v>1</v>
      </c>
      <c r="E648" s="7">
        <f>RANK(O648,(N648:P648,Q648:AJ648))</f>
        <v>2</v>
      </c>
      <c r="F648" s="7">
        <f>IF(P648&gt;0,RANK(P648,(N648:P648,Q648:AJ648)),0)</f>
        <v>3</v>
      </c>
      <c r="G648" s="1">
        <f t="shared" si="241"/>
        <v>912</v>
      </c>
      <c r="H648" s="2">
        <f t="shared" si="238"/>
        <v>4.7258783293605555E-2</v>
      </c>
      <c r="I648" s="2"/>
      <c r="J648" s="2">
        <f t="shared" si="242"/>
        <v>0.4637786299098352</v>
      </c>
      <c r="K648" s="2">
        <f t="shared" si="243"/>
        <v>0.41651984661622965</v>
      </c>
      <c r="L648" s="2">
        <f t="shared" si="244"/>
        <v>0.11073686392372266</v>
      </c>
      <c r="M648" s="2">
        <f t="shared" si="245"/>
        <v>8.9646595502124865E-3</v>
      </c>
      <c r="N648" s="1">
        <v>8950</v>
      </c>
      <c r="O648" s="1">
        <v>8038</v>
      </c>
      <c r="P648" s="1">
        <v>2137</v>
      </c>
      <c r="Q648" s="1">
        <v>17</v>
      </c>
      <c r="R648" s="1">
        <v>83</v>
      </c>
      <c r="S648" s="1">
        <v>20</v>
      </c>
      <c r="T648" s="1">
        <v>53</v>
      </c>
      <c r="W648" s="1">
        <v>0</v>
      </c>
      <c r="AL648" s="7">
        <f>IF(Q648&gt;0,RANK(Q648,(N648:P648,Q648:AJ648)),0)</f>
        <v>7</v>
      </c>
      <c r="AM648" s="7">
        <f>IF(R648&gt;0,RANK(R648,(N648:P648,Q648:AJ648)),0)</f>
        <v>4</v>
      </c>
      <c r="AN648" s="7">
        <f>IF(S648&gt;0,RANK(S648,(N648:P648,Q648:AJ648)),0)</f>
        <v>6</v>
      </c>
      <c r="AO648" s="7">
        <f>IF(T648&gt;0,RANK(T648,(N648:P648,Q648:AJ648)),0)</f>
        <v>5</v>
      </c>
      <c r="AP648" s="2">
        <f t="shared" si="246"/>
        <v>8.8092030262203332E-4</v>
      </c>
      <c r="AQ648" s="2">
        <f t="shared" si="247"/>
        <v>4.3009638304487511E-3</v>
      </c>
      <c r="AR648" s="2">
        <f t="shared" si="248"/>
        <v>1.036376826614157E-3</v>
      </c>
      <c r="AS648" s="2">
        <f t="shared" si="249"/>
        <v>2.7463985905275159E-3</v>
      </c>
      <c r="AU648" t="s">
        <v>389</v>
      </c>
      <c r="AV648" t="s">
        <v>3313</v>
      </c>
      <c r="AY648" s="130">
        <v>17</v>
      </c>
      <c r="AZ648" s="131">
        <v>29</v>
      </c>
      <c r="BA648" s="132">
        <f t="shared" si="250"/>
        <v>17029</v>
      </c>
      <c r="BC648" s="7" t="s">
        <v>532</v>
      </c>
    </row>
    <row r="649" spans="1:55" hidden="1" outlineLevel="1" x14ac:dyDescent="0.2">
      <c r="A649" t="s">
        <v>1120</v>
      </c>
      <c r="B649" t="s">
        <v>3313</v>
      </c>
      <c r="C649" s="1">
        <f t="shared" si="240"/>
        <v>1726666</v>
      </c>
      <c r="D649" s="7">
        <f>RANK(N649,(N649:P649,Q649:AJ649))</f>
        <v>1</v>
      </c>
      <c r="E649" s="7">
        <f>RANK(O649,(N649:P649,Q649:AJ649))</f>
        <v>2</v>
      </c>
      <c r="F649" s="7">
        <f>IF(P649&gt;0,RANK(P649,(N649:P649,Q649:AJ649)),0)</f>
        <v>3</v>
      </c>
      <c r="G649" s="1">
        <f t="shared" si="241"/>
        <v>691732</v>
      </c>
      <c r="H649" s="2">
        <f t="shared" si="238"/>
        <v>0.40061714309542207</v>
      </c>
      <c r="I649" s="2"/>
      <c r="J649" s="2">
        <f t="shared" si="242"/>
        <v>0.66792825016534751</v>
      </c>
      <c r="K649" s="2">
        <f t="shared" si="243"/>
        <v>0.2673111070699255</v>
      </c>
      <c r="L649" s="2">
        <f t="shared" si="244"/>
        <v>5.596507952319673E-2</v>
      </c>
      <c r="M649" s="2">
        <f t="shared" si="245"/>
        <v>8.7955632415302534E-3</v>
      </c>
      <c r="N649" s="1">
        <v>1153289</v>
      </c>
      <c r="O649" s="1">
        <v>461557</v>
      </c>
      <c r="P649" s="1">
        <v>96633</v>
      </c>
      <c r="Q649" s="1">
        <v>820</v>
      </c>
      <c r="R649" s="1">
        <v>10080</v>
      </c>
      <c r="S649" s="1">
        <v>2127</v>
      </c>
      <c r="T649" s="1">
        <v>2157</v>
      </c>
      <c r="W649" s="1">
        <v>3</v>
      </c>
      <c r="AL649" s="7">
        <f>IF(Q649&gt;0,RANK(Q649,(N649:P649,Q649:AJ649)),0)</f>
        <v>7</v>
      </c>
      <c r="AM649" s="7">
        <f>IF(R649&gt;0,RANK(R649,(N649:P649,Q649:AJ649)),0)</f>
        <v>4</v>
      </c>
      <c r="AN649" s="7">
        <f>IF(S649&gt;0,RANK(S649,(N649:P649,Q649:AJ649)),0)</f>
        <v>6</v>
      </c>
      <c r="AO649" s="7">
        <f>IF(T649&gt;0,RANK(T649,(N649:P649,Q649:AJ649)),0)</f>
        <v>5</v>
      </c>
      <c r="AP649" s="2">
        <f t="shared" si="246"/>
        <v>4.7490365826396074E-4</v>
      </c>
      <c r="AQ649" s="2">
        <f t="shared" si="247"/>
        <v>5.8378400918301515E-3</v>
      </c>
      <c r="AR649" s="2">
        <f t="shared" si="248"/>
        <v>1.2318537574724931E-3</v>
      </c>
      <c r="AS649" s="2">
        <f t="shared" si="249"/>
        <v>1.2492282815553212E-3</v>
      </c>
      <c r="AU649" t="s">
        <v>1120</v>
      </c>
      <c r="AV649" t="s">
        <v>3313</v>
      </c>
      <c r="AY649" s="130">
        <v>17</v>
      </c>
      <c r="AZ649" s="131">
        <v>31</v>
      </c>
      <c r="BA649" s="132">
        <f t="shared" si="250"/>
        <v>17031</v>
      </c>
      <c r="BC649" s="7" t="s">
        <v>532</v>
      </c>
    </row>
    <row r="650" spans="1:55" hidden="1" outlineLevel="1" x14ac:dyDescent="0.2">
      <c r="A650" t="s">
        <v>3080</v>
      </c>
      <c r="B650" t="s">
        <v>3313</v>
      </c>
      <c r="C650" s="1">
        <f t="shared" si="240"/>
        <v>8693</v>
      </c>
      <c r="D650" s="7">
        <f>RANK(N650,(N650:P650,Q650:AJ650))</f>
        <v>2</v>
      </c>
      <c r="E650" s="7">
        <f>RANK(O650,(N650:P650,Q650:AJ650))</f>
        <v>1</v>
      </c>
      <c r="F650" s="7">
        <f>IF(P650&gt;0,RANK(P650,(N650:P650,Q650:AJ650)),0)</f>
        <v>3</v>
      </c>
      <c r="G650" s="1">
        <f t="shared" si="241"/>
        <v>338</v>
      </c>
      <c r="H650" s="2">
        <f t="shared" si="238"/>
        <v>3.8881858966984928E-2</v>
      </c>
      <c r="I650" s="2"/>
      <c r="J650" s="2">
        <f t="shared" si="242"/>
        <v>0.41723225583803059</v>
      </c>
      <c r="K650" s="2">
        <f t="shared" si="243"/>
        <v>0.45611411480501551</v>
      </c>
      <c r="L650" s="2">
        <f t="shared" si="244"/>
        <v>0.12159208558610377</v>
      </c>
      <c r="M650" s="2">
        <f t="shared" si="245"/>
        <v>5.0615437708501354E-3</v>
      </c>
      <c r="N650" s="1">
        <v>3627</v>
      </c>
      <c r="O650" s="1">
        <v>3965</v>
      </c>
      <c r="P650" s="1">
        <v>1057</v>
      </c>
      <c r="R650" s="1">
        <v>30</v>
      </c>
      <c r="S650" s="1">
        <v>12</v>
      </c>
      <c r="T650" s="1">
        <v>2</v>
      </c>
      <c r="W650" s="1">
        <v>0</v>
      </c>
      <c r="AL650" s="7">
        <f>IF(Q650&gt;0,RANK(Q650,(N650:P650,Q650:AJ650)),0)</f>
        <v>0</v>
      </c>
      <c r="AM650" s="7">
        <f>IF(R650&gt;0,RANK(R650,(N650:P650,Q650:AJ650)),0)</f>
        <v>4</v>
      </c>
      <c r="AN650" s="7">
        <f>IF(S650&gt;0,RANK(S650,(N650:P650,Q650:AJ650)),0)</f>
        <v>5</v>
      </c>
      <c r="AO650" s="7">
        <f>IF(T650&gt;0,RANK(T650,(N650:P650,Q650:AJ650)),0)</f>
        <v>6</v>
      </c>
      <c r="AP650" s="2">
        <f t="shared" si="246"/>
        <v>0</v>
      </c>
      <c r="AQ650" s="2">
        <f t="shared" si="247"/>
        <v>3.4510525710341653E-3</v>
      </c>
      <c r="AR650" s="2">
        <f t="shared" si="248"/>
        <v>1.3804210284136661E-3</v>
      </c>
      <c r="AS650" s="2">
        <f t="shared" si="249"/>
        <v>2.300701714022777E-4</v>
      </c>
      <c r="AU650" t="s">
        <v>3080</v>
      </c>
      <c r="AV650" t="s">
        <v>3313</v>
      </c>
      <c r="AY650" s="130">
        <v>17</v>
      </c>
      <c r="AZ650" s="131">
        <v>33</v>
      </c>
      <c r="BA650" s="132">
        <f t="shared" si="250"/>
        <v>17033</v>
      </c>
      <c r="BC650" s="7" t="s">
        <v>532</v>
      </c>
    </row>
    <row r="651" spans="1:55" hidden="1" outlineLevel="1" x14ac:dyDescent="0.2">
      <c r="A651" t="s">
        <v>2220</v>
      </c>
      <c r="B651" t="s">
        <v>3313</v>
      </c>
      <c r="C651" s="1">
        <f t="shared" si="240"/>
        <v>4469</v>
      </c>
      <c r="D651" s="7">
        <f>RANK(N651,(N651:P651,Q651:AJ651))</f>
        <v>2</v>
      </c>
      <c r="E651" s="7">
        <f>RANK(O651,(N651:P651,Q651:AJ651))</f>
        <v>1</v>
      </c>
      <c r="F651" s="7">
        <f>IF(P651&gt;0,RANK(P651,(N651:P651,Q651:AJ651)),0)</f>
        <v>3</v>
      </c>
      <c r="G651" s="1">
        <f t="shared" si="241"/>
        <v>226</v>
      </c>
      <c r="H651" s="2">
        <f t="shared" si="238"/>
        <v>5.0570597449093757E-2</v>
      </c>
      <c r="I651" s="2"/>
      <c r="J651" s="2">
        <f t="shared" si="242"/>
        <v>0.39740434101588723</v>
      </c>
      <c r="K651" s="2">
        <f t="shared" si="243"/>
        <v>0.44797493846498099</v>
      </c>
      <c r="L651" s="2">
        <f t="shared" si="244"/>
        <v>0.14701275453121504</v>
      </c>
      <c r="M651" s="2">
        <f t="shared" si="245"/>
        <v>7.6079659879167982E-3</v>
      </c>
      <c r="N651" s="1">
        <v>1776</v>
      </c>
      <c r="O651" s="1">
        <v>2002</v>
      </c>
      <c r="P651" s="1">
        <v>657</v>
      </c>
      <c r="R651" s="1">
        <v>20</v>
      </c>
      <c r="S651" s="1">
        <v>8</v>
      </c>
      <c r="T651" s="1">
        <v>6</v>
      </c>
      <c r="W651" s="1">
        <v>0</v>
      </c>
      <c r="AL651" s="7">
        <f>IF(Q651&gt;0,RANK(Q651,(N651:P651,Q651:AJ651)),0)</f>
        <v>0</v>
      </c>
      <c r="AM651" s="7">
        <f>IF(R651&gt;0,RANK(R651,(N651:P651,Q651:AJ651)),0)</f>
        <v>4</v>
      </c>
      <c r="AN651" s="7">
        <f>IF(S651&gt;0,RANK(S651,(N651:P651,Q651:AJ651)),0)</f>
        <v>5</v>
      </c>
      <c r="AO651" s="7">
        <f>IF(T651&gt;0,RANK(T651,(N651:P651,Q651:AJ651)),0)</f>
        <v>6</v>
      </c>
      <c r="AP651" s="2">
        <f t="shared" si="246"/>
        <v>0</v>
      </c>
      <c r="AQ651" s="2">
        <f t="shared" si="247"/>
        <v>4.4752741105392709E-3</v>
      </c>
      <c r="AR651" s="2">
        <f t="shared" si="248"/>
        <v>1.7901096442157081E-3</v>
      </c>
      <c r="AS651" s="2">
        <f t="shared" si="249"/>
        <v>1.3425822331617813E-3</v>
      </c>
      <c r="AU651" t="s">
        <v>2220</v>
      </c>
      <c r="AV651" t="s">
        <v>3313</v>
      </c>
      <c r="AY651" s="130">
        <v>17</v>
      </c>
      <c r="AZ651" s="131">
        <v>35</v>
      </c>
      <c r="BA651" s="132">
        <f t="shared" si="250"/>
        <v>17035</v>
      </c>
      <c r="BC651" s="7" t="s">
        <v>532</v>
      </c>
    </row>
    <row r="652" spans="1:55" hidden="1" outlineLevel="1" x14ac:dyDescent="0.2">
      <c r="A652" t="s">
        <v>1464</v>
      </c>
      <c r="B652" t="s">
        <v>3313</v>
      </c>
      <c r="C652" s="1">
        <f t="shared" si="240"/>
        <v>28527</v>
      </c>
      <c r="D652" s="7">
        <f>RANK(N652,(N652:P652,Q652:AJ652))</f>
        <v>1</v>
      </c>
      <c r="E652" s="7">
        <f>RANK(O652,(N652:P652,Q652:AJ652))</f>
        <v>2</v>
      </c>
      <c r="F652" s="7">
        <f>IF(P652&gt;0,RANK(P652,(N652:P652,Q652:AJ652)),0)</f>
        <v>3</v>
      </c>
      <c r="G652" s="1">
        <f t="shared" si="241"/>
        <v>335</v>
      </c>
      <c r="H652" s="2">
        <f t="shared" si="238"/>
        <v>1.1743260770498124E-2</v>
      </c>
      <c r="I652" s="2"/>
      <c r="J652" s="2">
        <f t="shared" si="242"/>
        <v>0.44571809163248854</v>
      </c>
      <c r="K652" s="2">
        <f t="shared" si="243"/>
        <v>0.4339748308619904</v>
      </c>
      <c r="L652" s="2">
        <f t="shared" si="244"/>
        <v>0.10547901987590703</v>
      </c>
      <c r="M652" s="2">
        <f t="shared" si="245"/>
        <v>1.4828057629614019E-2</v>
      </c>
      <c r="N652" s="1">
        <v>12715</v>
      </c>
      <c r="O652" s="1">
        <v>12380</v>
      </c>
      <c r="P652" s="1">
        <v>3009</v>
      </c>
      <c r="Q652" s="1">
        <v>15</v>
      </c>
      <c r="R652" s="1">
        <v>301</v>
      </c>
      <c r="S652" s="1">
        <v>61</v>
      </c>
      <c r="T652" s="1">
        <v>46</v>
      </c>
      <c r="W652" s="1">
        <v>0</v>
      </c>
      <c r="AL652" s="7">
        <f>IF(Q652&gt;0,RANK(Q652,(N652:P652,Q652:AJ652)),0)</f>
        <v>7</v>
      </c>
      <c r="AM652" s="7">
        <f>IF(R652&gt;0,RANK(R652,(N652:P652,Q652:AJ652)),0)</f>
        <v>4</v>
      </c>
      <c r="AN652" s="7">
        <f>IF(S652&gt;0,RANK(S652,(N652:P652,Q652:AJ652)),0)</f>
        <v>5</v>
      </c>
      <c r="AO652" s="7">
        <f>IF(T652&gt;0,RANK(T652,(N652:P652,Q652:AJ652)),0)</f>
        <v>6</v>
      </c>
      <c r="AP652" s="2">
        <f t="shared" si="246"/>
        <v>5.2581764644021455E-4</v>
      </c>
      <c r="AQ652" s="2">
        <f t="shared" si="247"/>
        <v>1.0551407438566971E-2</v>
      </c>
      <c r="AR652" s="2">
        <f t="shared" si="248"/>
        <v>2.1383250955235391E-3</v>
      </c>
      <c r="AS652" s="2">
        <f t="shared" si="249"/>
        <v>1.6125074490833246E-3</v>
      </c>
      <c r="AU652" t="s">
        <v>1464</v>
      </c>
      <c r="AV652" t="s">
        <v>3313</v>
      </c>
      <c r="AY652" s="130">
        <v>17</v>
      </c>
      <c r="AZ652" s="131">
        <v>37</v>
      </c>
      <c r="BA652" s="132">
        <f t="shared" si="250"/>
        <v>17037</v>
      </c>
      <c r="BC652" s="7" t="s">
        <v>532</v>
      </c>
    </row>
    <row r="653" spans="1:55" hidden="1" outlineLevel="1" x14ac:dyDescent="0.2">
      <c r="A653" t="s">
        <v>2494</v>
      </c>
      <c r="B653" t="s">
        <v>3313</v>
      </c>
      <c r="C653" s="1">
        <f t="shared" si="240"/>
        <v>6589</v>
      </c>
      <c r="D653" s="7">
        <f>RANK(N653,(N653:P653,Q653:AJ653))</f>
        <v>2</v>
      </c>
      <c r="E653" s="7">
        <f>RANK(O653,(N653:P653,Q653:AJ653))</f>
        <v>1</v>
      </c>
      <c r="F653" s="7">
        <f>IF(P653&gt;0,RANK(P653,(N653:P653,Q653:AJ653)),0)</f>
        <v>3</v>
      </c>
      <c r="G653" s="1">
        <f t="shared" si="241"/>
        <v>100</v>
      </c>
      <c r="H653" s="2">
        <f t="shared" si="238"/>
        <v>1.5176809834572773E-2</v>
      </c>
      <c r="I653" s="2"/>
      <c r="J653" s="2">
        <f t="shared" si="242"/>
        <v>0.43678858703900442</v>
      </c>
      <c r="K653" s="2">
        <f t="shared" si="243"/>
        <v>0.45196539687357717</v>
      </c>
      <c r="L653" s="2">
        <f t="shared" si="244"/>
        <v>0.10532706025193504</v>
      </c>
      <c r="M653" s="2">
        <f t="shared" si="245"/>
        <v>5.9189558354833111E-3</v>
      </c>
      <c r="N653" s="1">
        <v>2878</v>
      </c>
      <c r="O653" s="1">
        <v>2978</v>
      </c>
      <c r="P653" s="1">
        <v>694</v>
      </c>
      <c r="R653" s="1">
        <v>25</v>
      </c>
      <c r="S653" s="1">
        <v>12</v>
      </c>
      <c r="T653" s="1">
        <v>2</v>
      </c>
      <c r="W653" s="1">
        <v>0</v>
      </c>
      <c r="AL653" s="7">
        <f>IF(Q653&gt;0,RANK(Q653,(N653:P653,Q653:AJ653)),0)</f>
        <v>0</v>
      </c>
      <c r="AM653" s="7">
        <f>IF(R653&gt;0,RANK(R653,(N653:P653,Q653:AJ653)),0)</f>
        <v>4</v>
      </c>
      <c r="AN653" s="7">
        <f>IF(S653&gt;0,RANK(S653,(N653:P653,Q653:AJ653)),0)</f>
        <v>5</v>
      </c>
      <c r="AO653" s="7">
        <f>IF(T653&gt;0,RANK(T653,(N653:P653,Q653:AJ653)),0)</f>
        <v>6</v>
      </c>
      <c r="AP653" s="2">
        <f t="shared" si="246"/>
        <v>0</v>
      </c>
      <c r="AQ653" s="2">
        <f t="shared" si="247"/>
        <v>3.7942024586431933E-3</v>
      </c>
      <c r="AR653" s="2">
        <f t="shared" si="248"/>
        <v>1.8212171801487327E-3</v>
      </c>
      <c r="AS653" s="2">
        <f t="shared" si="249"/>
        <v>3.0353619669145547E-4</v>
      </c>
      <c r="AU653" t="s">
        <v>2494</v>
      </c>
      <c r="AV653" t="s">
        <v>3313</v>
      </c>
      <c r="AY653" s="130">
        <v>17</v>
      </c>
      <c r="AZ653" s="131">
        <v>39</v>
      </c>
      <c r="BA653" s="132">
        <f t="shared" si="250"/>
        <v>17039</v>
      </c>
      <c r="BC653" s="7" t="s">
        <v>532</v>
      </c>
    </row>
    <row r="654" spans="1:55" hidden="1" outlineLevel="1" x14ac:dyDescent="0.2">
      <c r="A654" t="s">
        <v>3274</v>
      </c>
      <c r="B654" t="s">
        <v>3313</v>
      </c>
      <c r="C654" s="1">
        <f t="shared" si="240"/>
        <v>7013</v>
      </c>
      <c r="D654" s="7">
        <f>RANK(N654,(N654:P654,Q654:AJ654))</f>
        <v>2</v>
      </c>
      <c r="E654" s="7">
        <f>RANK(O654,(N654:P654,Q654:AJ654))</f>
        <v>1</v>
      </c>
      <c r="F654" s="7">
        <f>IF(P654&gt;0,RANK(P654,(N654:P654,Q654:AJ654)),0)</f>
        <v>3</v>
      </c>
      <c r="G654" s="1">
        <f t="shared" si="241"/>
        <v>317</v>
      </c>
      <c r="H654" s="2">
        <f t="shared" si="238"/>
        <v>4.5201768144873804E-2</v>
      </c>
      <c r="I654" s="2"/>
      <c r="J654" s="2">
        <f t="shared" si="242"/>
        <v>0.42136033081420221</v>
      </c>
      <c r="K654" s="2">
        <f t="shared" si="243"/>
        <v>0.46656209895907602</v>
      </c>
      <c r="L654" s="2">
        <f t="shared" si="244"/>
        <v>0.10551832311421645</v>
      </c>
      <c r="M654" s="2">
        <f t="shared" si="245"/>
        <v>6.5592471125053148E-3</v>
      </c>
      <c r="N654" s="1">
        <v>2955</v>
      </c>
      <c r="O654" s="1">
        <v>3272</v>
      </c>
      <c r="P654" s="1">
        <v>740</v>
      </c>
      <c r="R654" s="1">
        <v>24</v>
      </c>
      <c r="S654" s="1">
        <v>14</v>
      </c>
      <c r="T654" s="1">
        <v>8</v>
      </c>
      <c r="W654" s="1">
        <v>0</v>
      </c>
      <c r="AL654" s="7">
        <f>IF(Q654&gt;0,RANK(Q654,(N654:P654,Q654:AJ654)),0)</f>
        <v>0</v>
      </c>
      <c r="AM654" s="7">
        <f>IF(R654&gt;0,RANK(R654,(N654:P654,Q654:AJ654)),0)</f>
        <v>4</v>
      </c>
      <c r="AN654" s="7">
        <f>IF(S654&gt;0,RANK(S654,(N654:P654,Q654:AJ654)),0)</f>
        <v>5</v>
      </c>
      <c r="AO654" s="7">
        <f>IF(T654&gt;0,RANK(T654,(N654:P654,Q654:AJ654)),0)</f>
        <v>6</v>
      </c>
      <c r="AP654" s="2">
        <f t="shared" si="246"/>
        <v>0</v>
      </c>
      <c r="AQ654" s="2">
        <f t="shared" si="247"/>
        <v>3.4222158847853987E-3</v>
      </c>
      <c r="AR654" s="2">
        <f t="shared" si="248"/>
        <v>1.9962925994581491E-3</v>
      </c>
      <c r="AS654" s="2">
        <f t="shared" si="249"/>
        <v>1.1407386282617994E-3</v>
      </c>
      <c r="AU654" t="s">
        <v>3274</v>
      </c>
      <c r="AV654" t="s">
        <v>3313</v>
      </c>
      <c r="AY654" s="130">
        <v>17</v>
      </c>
      <c r="AZ654" s="131">
        <v>41</v>
      </c>
      <c r="BA654" s="132">
        <f t="shared" si="250"/>
        <v>17041</v>
      </c>
      <c r="BC654" s="7" t="s">
        <v>532</v>
      </c>
    </row>
    <row r="655" spans="1:55" hidden="1" outlineLevel="1" x14ac:dyDescent="0.2">
      <c r="A655" t="s">
        <v>2451</v>
      </c>
      <c r="B655" t="s">
        <v>3313</v>
      </c>
      <c r="C655" s="1">
        <f t="shared" si="240"/>
        <v>324486</v>
      </c>
      <c r="D655" s="7">
        <f>RANK(N655,(N655:P655,Q655:AJ655))</f>
        <v>2</v>
      </c>
      <c r="E655" s="7">
        <f>RANK(O655,(N655:P655,Q655:AJ655))</f>
        <v>1</v>
      </c>
      <c r="F655" s="7">
        <f>IF(P655&gt;0,RANK(P655,(N655:P655,Q655:AJ655)),0)</f>
        <v>3</v>
      </c>
      <c r="G655" s="1">
        <f t="shared" si="241"/>
        <v>34921</v>
      </c>
      <c r="H655" s="2">
        <f t="shared" si="238"/>
        <v>0.10761943504496342</v>
      </c>
      <c r="I655" s="2"/>
      <c r="J655" s="2">
        <f t="shared" si="242"/>
        <v>0.39973681453128951</v>
      </c>
      <c r="K655" s="2">
        <f t="shared" si="243"/>
        <v>0.50735624957625292</v>
      </c>
      <c r="L655" s="2">
        <f t="shared" si="244"/>
        <v>8.4499793519597147E-2</v>
      </c>
      <c r="M655" s="2">
        <f t="shared" si="245"/>
        <v>8.4071423728604294E-3</v>
      </c>
      <c r="N655" s="1">
        <v>129709</v>
      </c>
      <c r="O655" s="1">
        <v>164630</v>
      </c>
      <c r="P655" s="1">
        <v>27419</v>
      </c>
      <c r="Q655" s="1">
        <v>112</v>
      </c>
      <c r="R655" s="1">
        <v>1798</v>
      </c>
      <c r="S655" s="1">
        <v>476</v>
      </c>
      <c r="T655" s="1">
        <v>342</v>
      </c>
      <c r="W655" s="1">
        <v>0</v>
      </c>
      <c r="AL655" s="7">
        <f>IF(Q655&gt;0,RANK(Q655,(N655:P655,Q655:AJ655)),0)</f>
        <v>7</v>
      </c>
      <c r="AM655" s="7">
        <f>IF(R655&gt;0,RANK(R655,(N655:P655,Q655:AJ655)),0)</f>
        <v>4</v>
      </c>
      <c r="AN655" s="7">
        <f>IF(S655&gt;0,RANK(S655,(N655:P655,Q655:AJ655)),0)</f>
        <v>5</v>
      </c>
      <c r="AO655" s="7">
        <f>IF(T655&gt;0,RANK(T655,(N655:P655,Q655:AJ655)),0)</f>
        <v>6</v>
      </c>
      <c r="AP655" s="2">
        <f t="shared" si="246"/>
        <v>3.4516127044001898E-4</v>
      </c>
      <c r="AQ655" s="2">
        <f t="shared" si="247"/>
        <v>5.5410711093853045E-3</v>
      </c>
      <c r="AR655" s="2">
        <f t="shared" si="248"/>
        <v>1.4669353993700808E-3</v>
      </c>
      <c r="AS655" s="2">
        <f t="shared" si="249"/>
        <v>1.0539745936650579E-3</v>
      </c>
      <c r="AU655" t="s">
        <v>2451</v>
      </c>
      <c r="AV655" t="s">
        <v>3313</v>
      </c>
      <c r="AY655" s="130">
        <v>17</v>
      </c>
      <c r="AZ655" s="131">
        <v>43</v>
      </c>
      <c r="BA655" s="132">
        <f t="shared" si="250"/>
        <v>17043</v>
      </c>
      <c r="BC655" s="7" t="s">
        <v>532</v>
      </c>
    </row>
    <row r="656" spans="1:55" hidden="1" outlineLevel="1" x14ac:dyDescent="0.2">
      <c r="A656" t="s">
        <v>935</v>
      </c>
      <c r="B656" t="s">
        <v>3313</v>
      </c>
      <c r="C656" s="1">
        <f t="shared" si="240"/>
        <v>8302</v>
      </c>
      <c r="D656" s="7">
        <f>RANK(N656,(N656:P656,Q656:AJ656))</f>
        <v>2</v>
      </c>
      <c r="E656" s="7">
        <f>RANK(O656,(N656:P656,Q656:AJ656))</f>
        <v>1</v>
      </c>
      <c r="F656" s="7">
        <f>IF(P656&gt;0,RANK(P656,(N656:P656,Q656:AJ656)),0)</f>
        <v>3</v>
      </c>
      <c r="G656" s="1">
        <f t="shared" si="241"/>
        <v>194</v>
      </c>
      <c r="H656" s="2">
        <f t="shared" si="238"/>
        <v>2.3367863165502288E-2</v>
      </c>
      <c r="I656" s="2"/>
      <c r="J656" s="2">
        <f t="shared" si="242"/>
        <v>0.4278487111539388</v>
      </c>
      <c r="K656" s="2">
        <f t="shared" si="243"/>
        <v>0.45121657431944112</v>
      </c>
      <c r="L656" s="2">
        <f t="shared" si="244"/>
        <v>0.11262346422548783</v>
      </c>
      <c r="M656" s="2">
        <f t="shared" si="245"/>
        <v>8.3112503011321948E-3</v>
      </c>
      <c r="N656" s="1">
        <v>3552</v>
      </c>
      <c r="O656" s="1">
        <v>3746</v>
      </c>
      <c r="P656" s="1">
        <v>935</v>
      </c>
      <c r="Q656" s="1">
        <v>5</v>
      </c>
      <c r="R656" s="1">
        <v>29</v>
      </c>
      <c r="S656" s="1">
        <v>23</v>
      </c>
      <c r="T656" s="1">
        <v>12</v>
      </c>
      <c r="W656" s="1">
        <v>0</v>
      </c>
      <c r="AL656" s="7">
        <f>IF(Q656&gt;0,RANK(Q656,(N656:P656,Q656:AJ656)),0)</f>
        <v>7</v>
      </c>
      <c r="AM656" s="7">
        <f>IF(R656&gt;0,RANK(R656,(N656:P656,Q656:AJ656)),0)</f>
        <v>4</v>
      </c>
      <c r="AN656" s="7">
        <f>IF(S656&gt;0,RANK(S656,(N656:P656,Q656:AJ656)),0)</f>
        <v>5</v>
      </c>
      <c r="AO656" s="7">
        <f>IF(T656&gt;0,RANK(T656,(N656:P656,Q656:AJ656)),0)</f>
        <v>6</v>
      </c>
      <c r="AP656" s="2">
        <f t="shared" si="246"/>
        <v>6.022645145748012E-4</v>
      </c>
      <c r="AQ656" s="2">
        <f t="shared" si="247"/>
        <v>3.4931341845338471E-3</v>
      </c>
      <c r="AR656" s="2">
        <f t="shared" si="248"/>
        <v>2.7704167670440857E-3</v>
      </c>
      <c r="AS656" s="2">
        <f t="shared" si="249"/>
        <v>1.445434834979523E-3</v>
      </c>
      <c r="AU656" t="s">
        <v>935</v>
      </c>
      <c r="AV656" t="s">
        <v>3313</v>
      </c>
      <c r="AY656" s="130">
        <v>17</v>
      </c>
      <c r="AZ656" s="131">
        <v>45</v>
      </c>
      <c r="BA656" s="132">
        <f t="shared" si="250"/>
        <v>17045</v>
      </c>
      <c r="BC656" s="7" t="s">
        <v>532</v>
      </c>
    </row>
    <row r="657" spans="1:55" hidden="1" outlineLevel="1" x14ac:dyDescent="0.2">
      <c r="A657" t="s">
        <v>772</v>
      </c>
      <c r="B657" t="s">
        <v>3313</v>
      </c>
      <c r="C657" s="1">
        <f t="shared" si="240"/>
        <v>3103</v>
      </c>
      <c r="D657" s="7">
        <f>RANK(N657,(N657:P657,Q657:AJ657))</f>
        <v>2</v>
      </c>
      <c r="E657" s="7">
        <f>RANK(O657,(N657:P657,Q657:AJ657))</f>
        <v>1</v>
      </c>
      <c r="F657" s="7">
        <f>IF(P657&gt;0,RANK(P657,(N657:P657,Q657:AJ657)),0)</f>
        <v>3</v>
      </c>
      <c r="G657" s="1">
        <f t="shared" si="241"/>
        <v>524</v>
      </c>
      <c r="H657" s="2">
        <f t="shared" si="238"/>
        <v>0.16886883660973251</v>
      </c>
      <c r="I657" s="2"/>
      <c r="J657" s="2">
        <f t="shared" si="242"/>
        <v>0.35095069287786013</v>
      </c>
      <c r="K657" s="2">
        <f t="shared" si="243"/>
        <v>0.51981952948759269</v>
      </c>
      <c r="L657" s="2">
        <f t="shared" si="244"/>
        <v>0.12375120850789559</v>
      </c>
      <c r="M657" s="2">
        <f t="shared" si="245"/>
        <v>5.4785691266516501E-3</v>
      </c>
      <c r="N657" s="1">
        <v>1089</v>
      </c>
      <c r="O657" s="1">
        <v>1613</v>
      </c>
      <c r="P657" s="1">
        <v>384</v>
      </c>
      <c r="R657" s="1">
        <v>7</v>
      </c>
      <c r="S657" s="1">
        <v>9</v>
      </c>
      <c r="T657" s="1">
        <v>1</v>
      </c>
      <c r="W657" s="1">
        <v>0</v>
      </c>
      <c r="AL657" s="7">
        <f>IF(Q657&gt;0,RANK(Q657,(N657:P657,Q657:AJ657)),0)</f>
        <v>0</v>
      </c>
      <c r="AM657" s="7">
        <f>IF(R657&gt;0,RANK(R657,(N657:P657,Q657:AJ657)),0)</f>
        <v>5</v>
      </c>
      <c r="AN657" s="7">
        <f>IF(S657&gt;0,RANK(S657,(N657:P657,Q657:AJ657)),0)</f>
        <v>4</v>
      </c>
      <c r="AO657" s="7">
        <f>IF(T657&gt;0,RANK(T657,(N657:P657,Q657:AJ657)),0)</f>
        <v>6</v>
      </c>
      <c r="AP657" s="2">
        <f t="shared" si="246"/>
        <v>0</v>
      </c>
      <c r="AQ657" s="2">
        <f t="shared" si="247"/>
        <v>2.2558814050918467E-3</v>
      </c>
      <c r="AR657" s="2">
        <f t="shared" si="248"/>
        <v>2.9004189494038026E-3</v>
      </c>
      <c r="AS657" s="2">
        <f t="shared" si="249"/>
        <v>3.2226877215597811E-4</v>
      </c>
      <c r="AU657" t="s">
        <v>772</v>
      </c>
      <c r="AV657" t="s">
        <v>3313</v>
      </c>
      <c r="AY657" s="130">
        <v>17</v>
      </c>
      <c r="AZ657" s="131">
        <v>47</v>
      </c>
      <c r="BA657" s="132">
        <f t="shared" si="250"/>
        <v>17047</v>
      </c>
      <c r="BC657" s="7" t="s">
        <v>532</v>
      </c>
    </row>
    <row r="658" spans="1:55" hidden="1" outlineLevel="1" x14ac:dyDescent="0.2">
      <c r="A658" t="s">
        <v>694</v>
      </c>
      <c r="B658" t="s">
        <v>3313</v>
      </c>
      <c r="C658" s="1">
        <f t="shared" si="240"/>
        <v>14204</v>
      </c>
      <c r="D658" s="7">
        <f>RANK(N658,(N658:P658,Q658:AJ658))</f>
        <v>2</v>
      </c>
      <c r="E658" s="7">
        <f>RANK(O658,(N658:P658,Q658:AJ658))</f>
        <v>1</v>
      </c>
      <c r="F658" s="7">
        <f>IF(P658&gt;0,RANK(P658,(N658:P658,Q658:AJ658)),0)</f>
        <v>3</v>
      </c>
      <c r="G658" s="1">
        <f t="shared" si="241"/>
        <v>2871</v>
      </c>
      <c r="H658" s="2">
        <f t="shared" si="238"/>
        <v>0.20212616164460714</v>
      </c>
      <c r="I658" s="2"/>
      <c r="J658" s="2">
        <f t="shared" si="242"/>
        <v>0.33969304421289775</v>
      </c>
      <c r="K658" s="2">
        <f t="shared" si="243"/>
        <v>0.54181920585750498</v>
      </c>
      <c r="L658" s="2">
        <f t="shared" si="244"/>
        <v>0.10947620388622924</v>
      </c>
      <c r="M658" s="2">
        <f t="shared" si="245"/>
        <v>9.0115460433679712E-3</v>
      </c>
      <c r="N658" s="1">
        <v>4825</v>
      </c>
      <c r="O658" s="1">
        <v>7696</v>
      </c>
      <c r="P658" s="1">
        <v>1555</v>
      </c>
      <c r="R658" s="1">
        <v>70</v>
      </c>
      <c r="S658" s="1">
        <v>42</v>
      </c>
      <c r="T658" s="1">
        <v>16</v>
      </c>
      <c r="W658" s="1">
        <v>0</v>
      </c>
      <c r="AL658" s="7">
        <f>IF(Q658&gt;0,RANK(Q658,(N658:P658,Q658:AJ658)),0)</f>
        <v>0</v>
      </c>
      <c r="AM658" s="7">
        <f>IF(R658&gt;0,RANK(R658,(N658:P658,Q658:AJ658)),0)</f>
        <v>4</v>
      </c>
      <c r="AN658" s="7">
        <f>IF(S658&gt;0,RANK(S658,(N658:P658,Q658:AJ658)),0)</f>
        <v>5</v>
      </c>
      <c r="AO658" s="7">
        <f>IF(T658&gt;0,RANK(T658,(N658:P658,Q658:AJ658)),0)</f>
        <v>6</v>
      </c>
      <c r="AP658" s="2">
        <f t="shared" si="246"/>
        <v>0</v>
      </c>
      <c r="AQ658" s="2">
        <f t="shared" si="247"/>
        <v>4.9281892424669106E-3</v>
      </c>
      <c r="AR658" s="2">
        <f t="shared" si="248"/>
        <v>2.9569135454801465E-3</v>
      </c>
      <c r="AS658" s="2">
        <f t="shared" si="249"/>
        <v>1.1264432554210081E-3</v>
      </c>
      <c r="AU658" t="s">
        <v>694</v>
      </c>
      <c r="AV658" t="s">
        <v>3313</v>
      </c>
      <c r="AY658" s="130">
        <v>17</v>
      </c>
      <c r="AZ658" s="131">
        <v>49</v>
      </c>
      <c r="BA658" s="132">
        <f t="shared" si="250"/>
        <v>17049</v>
      </c>
      <c r="BC658" s="7" t="s">
        <v>532</v>
      </c>
    </row>
    <row r="659" spans="1:55" hidden="1" outlineLevel="1" x14ac:dyDescent="0.2">
      <c r="A659" t="s">
        <v>808</v>
      </c>
      <c r="B659" t="s">
        <v>3313</v>
      </c>
      <c r="C659" s="1">
        <f t="shared" si="240"/>
        <v>8792</v>
      </c>
      <c r="D659" s="7">
        <f>RANK(N659,(N659:P659,Q659:AJ659))</f>
        <v>1</v>
      </c>
      <c r="E659" s="7">
        <f>RANK(O659,(N659:P659,Q659:AJ659))</f>
        <v>2</v>
      </c>
      <c r="F659" s="7">
        <f>IF(P659&gt;0,RANK(P659,(N659:P659,Q659:AJ659)),0)</f>
        <v>3</v>
      </c>
      <c r="G659" s="1">
        <f t="shared" si="241"/>
        <v>6</v>
      </c>
      <c r="H659" s="2">
        <f t="shared" si="238"/>
        <v>6.8243858052775255E-4</v>
      </c>
      <c r="I659" s="2"/>
      <c r="J659" s="2">
        <f t="shared" si="242"/>
        <v>0.44210646041856233</v>
      </c>
      <c r="K659" s="2">
        <f t="shared" si="243"/>
        <v>0.44142402183803459</v>
      </c>
      <c r="L659" s="2">
        <f t="shared" si="244"/>
        <v>0.10964513193812557</v>
      </c>
      <c r="M659" s="2">
        <f t="shared" si="245"/>
        <v>6.8243858052775691E-3</v>
      </c>
      <c r="N659" s="1">
        <v>3887</v>
      </c>
      <c r="O659" s="1">
        <v>3881</v>
      </c>
      <c r="P659" s="1">
        <v>964</v>
      </c>
      <c r="R659" s="1">
        <v>23</v>
      </c>
      <c r="S659" s="1">
        <v>29</v>
      </c>
      <c r="T659" s="1">
        <v>8</v>
      </c>
      <c r="W659" s="1">
        <v>0</v>
      </c>
      <c r="AL659" s="7">
        <f>IF(Q659&gt;0,RANK(Q659,(N659:P659,Q659:AJ659)),0)</f>
        <v>0</v>
      </c>
      <c r="AM659" s="7">
        <f>IF(R659&gt;0,RANK(R659,(N659:P659,Q659:AJ659)),0)</f>
        <v>5</v>
      </c>
      <c r="AN659" s="7">
        <f>IF(S659&gt;0,RANK(S659,(N659:P659,Q659:AJ659)),0)</f>
        <v>4</v>
      </c>
      <c r="AO659" s="7">
        <f>IF(T659&gt;0,RANK(T659,(N659:P659,Q659:AJ659)),0)</f>
        <v>6</v>
      </c>
      <c r="AP659" s="2">
        <f t="shared" si="246"/>
        <v>0</v>
      </c>
      <c r="AQ659" s="2">
        <f t="shared" si="247"/>
        <v>2.616014558689718E-3</v>
      </c>
      <c r="AR659" s="2">
        <f t="shared" si="248"/>
        <v>3.2984531392174703E-3</v>
      </c>
      <c r="AS659" s="2">
        <f t="shared" si="249"/>
        <v>9.099181073703367E-4</v>
      </c>
      <c r="AU659" t="s">
        <v>808</v>
      </c>
      <c r="AV659" t="s">
        <v>3313</v>
      </c>
      <c r="AY659" s="130">
        <v>17</v>
      </c>
      <c r="AZ659" s="131">
        <v>51</v>
      </c>
      <c r="BA659" s="132">
        <f t="shared" si="250"/>
        <v>17051</v>
      </c>
      <c r="BC659" s="7" t="s">
        <v>532</v>
      </c>
    </row>
    <row r="660" spans="1:55" hidden="1" outlineLevel="1" x14ac:dyDescent="0.2">
      <c r="A660" t="s">
        <v>2433</v>
      </c>
      <c r="B660" t="s">
        <v>3313</v>
      </c>
      <c r="C660" s="1">
        <f t="shared" si="240"/>
        <v>5770</v>
      </c>
      <c r="D660" s="7">
        <f>RANK(N660,(N660:P660,Q660:AJ660))</f>
        <v>2</v>
      </c>
      <c r="E660" s="7">
        <f>RANK(O660,(N660:P660,Q660:AJ660))</f>
        <v>1</v>
      </c>
      <c r="F660" s="7">
        <f>IF(P660&gt;0,RANK(P660,(N660:P660,Q660:AJ660)),0)</f>
        <v>3</v>
      </c>
      <c r="G660" s="1">
        <f t="shared" si="241"/>
        <v>1012</v>
      </c>
      <c r="H660" s="2">
        <f t="shared" si="238"/>
        <v>0.17538994800693242</v>
      </c>
      <c r="I660" s="2"/>
      <c r="J660" s="2">
        <f t="shared" si="242"/>
        <v>0.3578856152512998</v>
      </c>
      <c r="K660" s="2">
        <f t="shared" si="243"/>
        <v>0.53327556325823222</v>
      </c>
      <c r="L660" s="2">
        <f t="shared" si="244"/>
        <v>0.10225303292894281</v>
      </c>
      <c r="M660" s="2">
        <f t="shared" si="245"/>
        <v>6.5857885615251688E-3</v>
      </c>
      <c r="N660" s="1">
        <v>2065</v>
      </c>
      <c r="O660" s="1">
        <v>3077</v>
      </c>
      <c r="P660" s="1">
        <v>590</v>
      </c>
      <c r="R660" s="1">
        <v>17</v>
      </c>
      <c r="S660" s="1">
        <v>8</v>
      </c>
      <c r="T660" s="1">
        <v>13</v>
      </c>
      <c r="W660" s="1">
        <v>0</v>
      </c>
      <c r="AL660" s="7">
        <f>IF(Q660&gt;0,RANK(Q660,(N660:P660,Q660:AJ660)),0)</f>
        <v>0</v>
      </c>
      <c r="AM660" s="7">
        <f>IF(R660&gt;0,RANK(R660,(N660:P660,Q660:AJ660)),0)</f>
        <v>4</v>
      </c>
      <c r="AN660" s="7">
        <f>IF(S660&gt;0,RANK(S660,(N660:P660,Q660:AJ660)),0)</f>
        <v>6</v>
      </c>
      <c r="AO660" s="7">
        <f>IF(T660&gt;0,RANK(T660,(N660:P660,Q660:AJ660)),0)</f>
        <v>5</v>
      </c>
      <c r="AP660" s="2">
        <f t="shared" si="246"/>
        <v>0</v>
      </c>
      <c r="AQ660" s="2">
        <f t="shared" si="247"/>
        <v>2.9462738301559792E-3</v>
      </c>
      <c r="AR660" s="2">
        <f t="shared" si="248"/>
        <v>1.3864818024263432E-3</v>
      </c>
      <c r="AS660" s="2">
        <f t="shared" si="249"/>
        <v>2.2530329289428075E-3</v>
      </c>
      <c r="AU660" t="s">
        <v>2433</v>
      </c>
      <c r="AV660" t="s">
        <v>3313</v>
      </c>
      <c r="AY660" s="130">
        <v>17</v>
      </c>
      <c r="AZ660" s="131">
        <v>53</v>
      </c>
      <c r="BA660" s="132">
        <f t="shared" si="250"/>
        <v>17053</v>
      </c>
      <c r="BC660" s="7" t="s">
        <v>532</v>
      </c>
    </row>
    <row r="661" spans="1:55" hidden="1" outlineLevel="1" x14ac:dyDescent="0.2">
      <c r="A661" t="s">
        <v>2231</v>
      </c>
      <c r="B661" t="s">
        <v>3313</v>
      </c>
      <c r="C661" s="1">
        <f t="shared" si="240"/>
        <v>17358</v>
      </c>
      <c r="D661" s="7">
        <f>RANK(N661,(N661:P661,Q661:AJ661))</f>
        <v>1</v>
      </c>
      <c r="E661" s="7">
        <f>RANK(O661,(N661:P661,Q661:AJ661))</f>
        <v>2</v>
      </c>
      <c r="F661" s="7">
        <f>IF(P661&gt;0,RANK(P661,(N661:P661,Q661:AJ661)),0)</f>
        <v>3</v>
      </c>
      <c r="G661" s="1">
        <f t="shared" si="241"/>
        <v>4460</v>
      </c>
      <c r="H661" s="2">
        <f t="shared" si="238"/>
        <v>0.25694204401428739</v>
      </c>
      <c r="I661" s="2"/>
      <c r="J661" s="2">
        <f t="shared" si="242"/>
        <v>0.56538771747897221</v>
      </c>
      <c r="K661" s="2">
        <f t="shared" si="243"/>
        <v>0.30844567346468488</v>
      </c>
      <c r="L661" s="2">
        <f t="shared" si="244"/>
        <v>0.12075123862196105</v>
      </c>
      <c r="M661" s="2">
        <f t="shared" si="245"/>
        <v>5.4153704343818665E-3</v>
      </c>
      <c r="N661" s="1">
        <v>9814</v>
      </c>
      <c r="O661" s="1">
        <v>5354</v>
      </c>
      <c r="P661" s="1">
        <v>2096</v>
      </c>
      <c r="R661" s="1">
        <v>48</v>
      </c>
      <c r="S661" s="1">
        <v>37</v>
      </c>
      <c r="T661" s="1">
        <v>9</v>
      </c>
      <c r="W661" s="1">
        <v>0</v>
      </c>
      <c r="AL661" s="7">
        <f>IF(Q661&gt;0,RANK(Q661,(N661:P661,Q661:AJ661)),0)</f>
        <v>0</v>
      </c>
      <c r="AM661" s="7">
        <f>IF(R661&gt;0,RANK(R661,(N661:P661,Q661:AJ661)),0)</f>
        <v>4</v>
      </c>
      <c r="AN661" s="7">
        <f>IF(S661&gt;0,RANK(S661,(N661:P661,Q661:AJ661)),0)</f>
        <v>5</v>
      </c>
      <c r="AO661" s="7">
        <f>IF(T661&gt;0,RANK(T661,(N661:P661,Q661:AJ661)),0)</f>
        <v>6</v>
      </c>
      <c r="AP661" s="2">
        <f t="shared" si="246"/>
        <v>0</v>
      </c>
      <c r="AQ661" s="2">
        <f t="shared" si="247"/>
        <v>2.7652955409609402E-3</v>
      </c>
      <c r="AR661" s="2">
        <f t="shared" si="248"/>
        <v>2.1315819794907247E-3</v>
      </c>
      <c r="AS661" s="2">
        <f t="shared" si="249"/>
        <v>5.1849291393017628E-4</v>
      </c>
      <c r="AU661" t="s">
        <v>2231</v>
      </c>
      <c r="AV661" t="s">
        <v>3313</v>
      </c>
      <c r="AY661" s="130">
        <v>17</v>
      </c>
      <c r="AZ661" s="131">
        <v>55</v>
      </c>
      <c r="BA661" s="132">
        <f t="shared" si="250"/>
        <v>17055</v>
      </c>
      <c r="BC661" s="7" t="s">
        <v>532</v>
      </c>
    </row>
    <row r="662" spans="1:55" hidden="1" outlineLevel="1" x14ac:dyDescent="0.2">
      <c r="A662" t="s">
        <v>238</v>
      </c>
      <c r="B662" t="s">
        <v>3313</v>
      </c>
      <c r="C662" s="1">
        <f t="shared" si="240"/>
        <v>15706</v>
      </c>
      <c r="D662" s="7">
        <f>RANK(N662,(N662:P662,Q662:AJ662))</f>
        <v>1</v>
      </c>
      <c r="E662" s="7">
        <f>RANK(O662,(N662:P662,Q662:AJ662))</f>
        <v>2</v>
      </c>
      <c r="F662" s="7">
        <f>IF(P662&gt;0,RANK(P662,(N662:P662,Q662:AJ662)),0)</f>
        <v>3</v>
      </c>
      <c r="G662" s="1">
        <f t="shared" si="241"/>
        <v>3702</v>
      </c>
      <c r="H662" s="2">
        <f t="shared" si="238"/>
        <v>0.23570609957977842</v>
      </c>
      <c r="I662" s="2"/>
      <c r="J662" s="2">
        <f t="shared" si="242"/>
        <v>0.56392461479689293</v>
      </c>
      <c r="K662" s="2">
        <f t="shared" si="243"/>
        <v>0.32821851521711448</v>
      </c>
      <c r="L662" s="2">
        <f t="shared" si="244"/>
        <v>0.10250859544123266</v>
      </c>
      <c r="M662" s="2">
        <f t="shared" si="245"/>
        <v>5.3482745447599317E-3</v>
      </c>
      <c r="N662" s="1">
        <v>8857</v>
      </c>
      <c r="O662" s="1">
        <v>5155</v>
      </c>
      <c r="P662" s="1">
        <v>1610</v>
      </c>
      <c r="Q662" s="1">
        <v>2</v>
      </c>
      <c r="R662" s="1">
        <v>43</v>
      </c>
      <c r="S662" s="1">
        <v>29</v>
      </c>
      <c r="T662" s="1">
        <v>10</v>
      </c>
      <c r="W662" s="1">
        <v>0</v>
      </c>
      <c r="AL662" s="7">
        <f>IF(Q662&gt;0,RANK(Q662,(N662:P662,Q662:AJ662)),0)</f>
        <v>7</v>
      </c>
      <c r="AM662" s="7">
        <f>IF(R662&gt;0,RANK(R662,(N662:P662,Q662:AJ662)),0)</f>
        <v>4</v>
      </c>
      <c r="AN662" s="7">
        <f>IF(S662&gt;0,RANK(S662,(N662:P662,Q662:AJ662)),0)</f>
        <v>5</v>
      </c>
      <c r="AO662" s="7">
        <f>IF(T662&gt;0,RANK(T662,(N662:P662,Q662:AJ662)),0)</f>
        <v>6</v>
      </c>
      <c r="AP662" s="2">
        <f t="shared" si="246"/>
        <v>1.2733987011333248E-4</v>
      </c>
      <c r="AQ662" s="2">
        <f t="shared" si="247"/>
        <v>2.7378072074366482E-3</v>
      </c>
      <c r="AR662" s="2">
        <f t="shared" si="248"/>
        <v>1.8464281166433211E-3</v>
      </c>
      <c r="AS662" s="2">
        <f t="shared" si="249"/>
        <v>6.3669935056666241E-4</v>
      </c>
      <c r="AU662" t="s">
        <v>238</v>
      </c>
      <c r="AV662" t="s">
        <v>3313</v>
      </c>
      <c r="AY662" s="130">
        <v>17</v>
      </c>
      <c r="AZ662" s="131">
        <v>57</v>
      </c>
      <c r="BA662" s="132">
        <f t="shared" si="250"/>
        <v>17057</v>
      </c>
      <c r="BC662" s="7" t="s">
        <v>532</v>
      </c>
    </row>
    <row r="663" spans="1:55" hidden="1" outlineLevel="1" x14ac:dyDescent="0.2">
      <c r="A663" t="s">
        <v>2942</v>
      </c>
      <c r="B663" t="s">
        <v>3313</v>
      </c>
      <c r="C663" s="1">
        <f t="shared" si="240"/>
        <v>3513</v>
      </c>
      <c r="D663" s="7">
        <f>RANK(N663,(N663:P663,Q663:AJ663))</f>
        <v>1</v>
      </c>
      <c r="E663" s="7">
        <f>RANK(O663,(N663:P663,Q663:AJ663))</f>
        <v>2</v>
      </c>
      <c r="F663" s="7">
        <f>IF(P663&gt;0,RANK(P663,(N663:P663,Q663:AJ663)),0)</f>
        <v>3</v>
      </c>
      <c r="G663" s="1">
        <f t="shared" si="241"/>
        <v>1257</v>
      </c>
      <c r="H663" s="2">
        <f t="shared" si="238"/>
        <v>0.35781383432963282</v>
      </c>
      <c r="I663" s="2"/>
      <c r="J663" s="2">
        <f t="shared" si="242"/>
        <v>0.60148021633931115</v>
      </c>
      <c r="K663" s="2">
        <f t="shared" si="243"/>
        <v>0.24366638200967833</v>
      </c>
      <c r="L663" s="2">
        <f t="shared" si="244"/>
        <v>0.15001423284941645</v>
      </c>
      <c r="M663" s="2">
        <f t="shared" si="245"/>
        <v>4.8391688015940737E-3</v>
      </c>
      <c r="N663" s="1">
        <v>2113</v>
      </c>
      <c r="O663" s="1">
        <v>856</v>
      </c>
      <c r="P663" s="1">
        <v>527</v>
      </c>
      <c r="R663" s="1">
        <v>8</v>
      </c>
      <c r="S663" s="1">
        <v>5</v>
      </c>
      <c r="T663" s="1">
        <v>4</v>
      </c>
      <c r="W663" s="1">
        <v>0</v>
      </c>
      <c r="AL663" s="7">
        <f>IF(Q663&gt;0,RANK(Q663,(N663:P663,Q663:AJ663)),0)</f>
        <v>0</v>
      </c>
      <c r="AM663" s="7">
        <f>IF(R663&gt;0,RANK(R663,(N663:P663,Q663:AJ663)),0)</f>
        <v>4</v>
      </c>
      <c r="AN663" s="7">
        <f>IF(S663&gt;0,RANK(S663,(N663:P663,Q663:AJ663)),0)</f>
        <v>5</v>
      </c>
      <c r="AO663" s="7">
        <f>IF(T663&gt;0,RANK(T663,(N663:P663,Q663:AJ663)),0)</f>
        <v>6</v>
      </c>
      <c r="AP663" s="2">
        <f t="shared" si="246"/>
        <v>0</v>
      </c>
      <c r="AQ663" s="2">
        <f t="shared" si="247"/>
        <v>2.2772559066325079E-3</v>
      </c>
      <c r="AR663" s="2">
        <f t="shared" si="248"/>
        <v>1.4232849416453174E-3</v>
      </c>
      <c r="AS663" s="2">
        <f t="shared" si="249"/>
        <v>1.138627953316254E-3</v>
      </c>
      <c r="AU663" t="s">
        <v>2942</v>
      </c>
      <c r="AV663" t="s">
        <v>3313</v>
      </c>
      <c r="AY663" s="130">
        <v>17</v>
      </c>
      <c r="AZ663" s="131">
        <v>59</v>
      </c>
      <c r="BA663" s="132">
        <f t="shared" si="250"/>
        <v>17059</v>
      </c>
      <c r="BC663" s="7" t="s">
        <v>532</v>
      </c>
    </row>
    <row r="664" spans="1:55" hidden="1" outlineLevel="1" x14ac:dyDescent="0.2">
      <c r="A664" t="s">
        <v>1796</v>
      </c>
      <c r="B664" t="s">
        <v>3313</v>
      </c>
      <c r="C664" s="1">
        <f t="shared" si="240"/>
        <v>5934</v>
      </c>
      <c r="D664" s="7">
        <f>RANK(N664,(N664:P664,Q664:AJ664))</f>
        <v>1</v>
      </c>
      <c r="E664" s="7">
        <f>RANK(O664,(N664:P664,Q664:AJ664))</f>
        <v>2</v>
      </c>
      <c r="F664" s="7">
        <f>IF(P664&gt;0,RANK(P664,(N664:P664,Q664:AJ664)),0)</f>
        <v>3</v>
      </c>
      <c r="G664" s="1">
        <f t="shared" si="241"/>
        <v>489</v>
      </c>
      <c r="H664" s="2">
        <f t="shared" si="238"/>
        <v>8.2406471183013141E-2</v>
      </c>
      <c r="I664" s="2"/>
      <c r="J664" s="2">
        <f t="shared" si="242"/>
        <v>0.46073474890461746</v>
      </c>
      <c r="K664" s="2">
        <f t="shared" si="243"/>
        <v>0.37832827772160432</v>
      </c>
      <c r="L664" s="2">
        <f t="shared" si="244"/>
        <v>0.15217391304347827</v>
      </c>
      <c r="M664" s="2">
        <f t="shared" si="245"/>
        <v>8.7630603302999988E-3</v>
      </c>
      <c r="N664" s="1">
        <v>2734</v>
      </c>
      <c r="O664" s="1">
        <v>2245</v>
      </c>
      <c r="P664" s="1">
        <v>903</v>
      </c>
      <c r="R664" s="1">
        <v>25</v>
      </c>
      <c r="S664" s="1">
        <v>23</v>
      </c>
      <c r="T664" s="1">
        <v>4</v>
      </c>
      <c r="W664" s="1">
        <v>0</v>
      </c>
      <c r="AL664" s="7">
        <f>IF(Q664&gt;0,RANK(Q664,(N664:P664,Q664:AJ664)),0)</f>
        <v>0</v>
      </c>
      <c r="AM664" s="7">
        <f>IF(R664&gt;0,RANK(R664,(N664:P664,Q664:AJ664)),0)</f>
        <v>4</v>
      </c>
      <c r="AN664" s="7">
        <f>IF(S664&gt;0,RANK(S664,(N664:P664,Q664:AJ664)),0)</f>
        <v>5</v>
      </c>
      <c r="AO664" s="7">
        <f>IF(T664&gt;0,RANK(T664,(N664:P664,Q664:AJ664)),0)</f>
        <v>6</v>
      </c>
      <c r="AP664" s="2">
        <f t="shared" si="246"/>
        <v>0</v>
      </c>
      <c r="AQ664" s="2">
        <f t="shared" si="247"/>
        <v>4.2130097741826765E-3</v>
      </c>
      <c r="AR664" s="2">
        <f t="shared" si="248"/>
        <v>3.875968992248062E-3</v>
      </c>
      <c r="AS664" s="2">
        <f t="shared" si="249"/>
        <v>6.740815638692282E-4</v>
      </c>
      <c r="AU664" t="s">
        <v>1796</v>
      </c>
      <c r="AV664" t="s">
        <v>3313</v>
      </c>
      <c r="AY664" s="130">
        <v>17</v>
      </c>
      <c r="AZ664" s="131">
        <v>61</v>
      </c>
      <c r="BA664" s="132">
        <f t="shared" si="250"/>
        <v>17061</v>
      </c>
      <c r="BC664" s="7" t="s">
        <v>532</v>
      </c>
    </row>
    <row r="665" spans="1:55" hidden="1" outlineLevel="1" x14ac:dyDescent="0.2">
      <c r="A665" t="s">
        <v>2295</v>
      </c>
      <c r="B665" t="s">
        <v>3313</v>
      </c>
      <c r="C665" s="1">
        <f t="shared" si="240"/>
        <v>14902</v>
      </c>
      <c r="D665" s="7">
        <f>RANK(N665,(N665:P665,Q665:AJ665))</f>
        <v>1</v>
      </c>
      <c r="E665" s="7">
        <f>RANK(O665,(N665:P665,Q665:AJ665))</f>
        <v>2</v>
      </c>
      <c r="F665" s="7">
        <f>IF(P665&gt;0,RANK(P665,(N665:P665,Q665:AJ665)),0)</f>
        <v>3</v>
      </c>
      <c r="G665" s="1">
        <f t="shared" si="241"/>
        <v>582</v>
      </c>
      <c r="H665" s="2">
        <f t="shared" si="238"/>
        <v>3.9055160381156889E-2</v>
      </c>
      <c r="I665" s="2"/>
      <c r="J665" s="2">
        <f t="shared" si="242"/>
        <v>0.45356328009663133</v>
      </c>
      <c r="K665" s="2">
        <f t="shared" si="243"/>
        <v>0.41450811971547441</v>
      </c>
      <c r="L665" s="2">
        <f t="shared" si="244"/>
        <v>0.12481546101194471</v>
      </c>
      <c r="M665" s="2">
        <f t="shared" si="245"/>
        <v>7.1131391759494955E-3</v>
      </c>
      <c r="N665" s="1">
        <v>6759</v>
      </c>
      <c r="O665" s="1">
        <v>6177</v>
      </c>
      <c r="P665" s="1">
        <v>1860</v>
      </c>
      <c r="R665" s="1">
        <v>63</v>
      </c>
      <c r="S665" s="1">
        <v>32</v>
      </c>
      <c r="T665" s="1">
        <v>11</v>
      </c>
      <c r="W665" s="1">
        <v>0</v>
      </c>
      <c r="AL665" s="7">
        <f>IF(Q665&gt;0,RANK(Q665,(N665:P665,Q665:AJ665)),0)</f>
        <v>0</v>
      </c>
      <c r="AM665" s="7">
        <f>IF(R665&gt;0,RANK(R665,(N665:P665,Q665:AJ665)),0)</f>
        <v>4</v>
      </c>
      <c r="AN665" s="7">
        <f>IF(S665&gt;0,RANK(S665,(N665:P665,Q665:AJ665)),0)</f>
        <v>5</v>
      </c>
      <c r="AO665" s="7">
        <f>IF(T665&gt;0,RANK(T665,(N665:P665,Q665:AJ665)),0)</f>
        <v>6</v>
      </c>
      <c r="AP665" s="2">
        <f t="shared" si="246"/>
        <v>0</v>
      </c>
      <c r="AQ665" s="2">
        <f t="shared" si="247"/>
        <v>4.2276204536303855E-3</v>
      </c>
      <c r="AR665" s="2">
        <f t="shared" si="248"/>
        <v>2.1473627700979736E-3</v>
      </c>
      <c r="AS665" s="2">
        <f t="shared" si="249"/>
        <v>7.3815595222117831E-4</v>
      </c>
      <c r="AU665" t="s">
        <v>2295</v>
      </c>
      <c r="AV665" t="s">
        <v>3313</v>
      </c>
      <c r="AY665" s="130">
        <v>17</v>
      </c>
      <c r="AZ665" s="131">
        <v>63</v>
      </c>
      <c r="BA665" s="132">
        <f t="shared" si="250"/>
        <v>17063</v>
      </c>
      <c r="BC665" s="7" t="s">
        <v>532</v>
      </c>
    </row>
    <row r="666" spans="1:55" hidden="1" outlineLevel="1" x14ac:dyDescent="0.2">
      <c r="A666" t="s">
        <v>2274</v>
      </c>
      <c r="B666" t="s">
        <v>3313</v>
      </c>
      <c r="C666" s="1">
        <f t="shared" ref="C666:C697" si="251">SUM(N666:AJ666)</f>
        <v>4509</v>
      </c>
      <c r="D666" s="7">
        <f>RANK(N666,(N666:P666,Q666:AJ666))</f>
        <v>1</v>
      </c>
      <c r="E666" s="7">
        <f>RANK(O666,(N666:P666,Q666:AJ666))</f>
        <v>2</v>
      </c>
      <c r="F666" s="7">
        <f>IF(P666&gt;0,RANK(P666,(N666:P666,Q666:AJ666)),0)</f>
        <v>3</v>
      </c>
      <c r="G666" s="1">
        <f t="shared" ref="G666:G697" si="252">MAX(N666:P666)-LARGE(N666:P666,2)</f>
        <v>565</v>
      </c>
      <c r="H666" s="2">
        <f t="shared" si="238"/>
        <v>0.12530494566422709</v>
      </c>
      <c r="I666" s="2"/>
      <c r="J666" s="2">
        <f t="shared" ref="J666:J697" si="253">IF($C666=0,"-",N666/$C666)</f>
        <v>0.49722776668884455</v>
      </c>
      <c r="K666" s="2">
        <f t="shared" ref="K666:K697" si="254">IF($C666=0,"-",O666/$C666)</f>
        <v>0.37192282102461743</v>
      </c>
      <c r="L666" s="2">
        <f t="shared" ref="L666:L697" si="255">IF($C666=0,"-",P666/$C666)</f>
        <v>0.12419605233976491</v>
      </c>
      <c r="M666" s="2">
        <f t="shared" ref="M666:M697" si="256">IF(C666=0,"-",(1-J666-K666-L666))</f>
        <v>6.6533599467731575E-3</v>
      </c>
      <c r="N666" s="1">
        <v>2242</v>
      </c>
      <c r="O666" s="1">
        <v>1677</v>
      </c>
      <c r="P666" s="1">
        <v>560</v>
      </c>
      <c r="R666" s="1">
        <v>16</v>
      </c>
      <c r="S666" s="1">
        <v>11</v>
      </c>
      <c r="T666" s="1">
        <v>3</v>
      </c>
      <c r="W666" s="1">
        <v>0</v>
      </c>
      <c r="AL666" s="7">
        <f>IF(Q666&gt;0,RANK(Q666,(N666:P666,Q666:AJ666)),0)</f>
        <v>0</v>
      </c>
      <c r="AM666" s="7">
        <f>IF(R666&gt;0,RANK(R666,(N666:P666,Q666:AJ666)),0)</f>
        <v>4</v>
      </c>
      <c r="AN666" s="7">
        <f>IF(S666&gt;0,RANK(S666,(N666:P666,Q666:AJ666)),0)</f>
        <v>5</v>
      </c>
      <c r="AO666" s="7">
        <f>IF(T666&gt;0,RANK(T666,(N666:P666,Q666:AJ666)),0)</f>
        <v>6</v>
      </c>
      <c r="AP666" s="2">
        <f t="shared" ref="AP666:AP697" si="257">IF($C666=0,"-",Q666/$C666)</f>
        <v>0</v>
      </c>
      <c r="AQ666" s="2">
        <f t="shared" ref="AQ666:AQ697" si="258">IF($C666=0,"-",R666/$C666)</f>
        <v>3.5484586382789974E-3</v>
      </c>
      <c r="AR666" s="2">
        <f t="shared" ref="AR666:AR697" si="259">IF($C666=0,"-",S666/$C666)</f>
        <v>2.439565313816811E-3</v>
      </c>
      <c r="AS666" s="2">
        <f t="shared" ref="AS666:AS697" si="260">IF($C666=0,"-",T666/$C666)</f>
        <v>6.6533599467731206E-4</v>
      </c>
      <c r="AU666" t="s">
        <v>2274</v>
      </c>
      <c r="AV666" t="s">
        <v>3313</v>
      </c>
      <c r="AY666" s="130">
        <v>17</v>
      </c>
      <c r="AZ666" s="131">
        <v>65</v>
      </c>
      <c r="BA666" s="132">
        <f t="shared" si="250"/>
        <v>17065</v>
      </c>
      <c r="BC666" s="7" t="s">
        <v>532</v>
      </c>
    </row>
    <row r="667" spans="1:55" hidden="1" outlineLevel="1" x14ac:dyDescent="0.2">
      <c r="A667" t="s">
        <v>1827</v>
      </c>
      <c r="B667" t="s">
        <v>3313</v>
      </c>
      <c r="C667" s="1">
        <f t="shared" si="251"/>
        <v>9178</v>
      </c>
      <c r="D667" s="7">
        <f>RANK(N667,(N667:P667,Q667:AJ667))</f>
        <v>1</v>
      </c>
      <c r="E667" s="7">
        <f>RANK(O667,(N667:P667,Q667:AJ667))</f>
        <v>2</v>
      </c>
      <c r="F667" s="7">
        <f>IF(P667&gt;0,RANK(P667,(N667:P667,Q667:AJ667)),0)</f>
        <v>3</v>
      </c>
      <c r="G667" s="1">
        <f t="shared" si="252"/>
        <v>40</v>
      </c>
      <c r="H667" s="2">
        <f t="shared" si="238"/>
        <v>4.3582479843103069E-3</v>
      </c>
      <c r="I667" s="2"/>
      <c r="J667" s="2">
        <f t="shared" si="253"/>
        <v>0.43593375463063849</v>
      </c>
      <c r="K667" s="2">
        <f t="shared" si="254"/>
        <v>0.43157550664632816</v>
      </c>
      <c r="L667" s="2">
        <f t="shared" si="255"/>
        <v>0.12508171714970581</v>
      </c>
      <c r="M667" s="2">
        <f t="shared" si="256"/>
        <v>7.4090215733274845E-3</v>
      </c>
      <c r="N667" s="1">
        <v>4001</v>
      </c>
      <c r="O667" s="1">
        <v>3961</v>
      </c>
      <c r="P667" s="1">
        <v>1148</v>
      </c>
      <c r="R667" s="1">
        <v>38</v>
      </c>
      <c r="S667" s="1">
        <v>21</v>
      </c>
      <c r="T667" s="1">
        <v>9</v>
      </c>
      <c r="W667" s="1">
        <v>0</v>
      </c>
      <c r="AL667" s="7">
        <f>IF(Q667&gt;0,RANK(Q667,(N667:P667,Q667:AJ667)),0)</f>
        <v>0</v>
      </c>
      <c r="AM667" s="7">
        <f>IF(R667&gt;0,RANK(R667,(N667:P667,Q667:AJ667)),0)</f>
        <v>4</v>
      </c>
      <c r="AN667" s="7">
        <f>IF(S667&gt;0,RANK(S667,(N667:P667,Q667:AJ667)),0)</f>
        <v>5</v>
      </c>
      <c r="AO667" s="7">
        <f>IF(T667&gt;0,RANK(T667,(N667:P667,Q667:AJ667)),0)</f>
        <v>6</v>
      </c>
      <c r="AP667" s="2">
        <f t="shared" si="257"/>
        <v>0</v>
      </c>
      <c r="AQ667" s="2">
        <f t="shared" si="258"/>
        <v>4.1403355850947923E-3</v>
      </c>
      <c r="AR667" s="2">
        <f t="shared" si="259"/>
        <v>2.2880801917629112E-3</v>
      </c>
      <c r="AS667" s="2">
        <f t="shared" si="260"/>
        <v>9.806057964698192E-4</v>
      </c>
      <c r="AU667" t="s">
        <v>1827</v>
      </c>
      <c r="AV667" t="s">
        <v>3313</v>
      </c>
      <c r="AY667" s="130">
        <v>17</v>
      </c>
      <c r="AZ667" s="131">
        <v>67</v>
      </c>
      <c r="BA667" s="132">
        <f t="shared" si="250"/>
        <v>17067</v>
      </c>
      <c r="BC667" s="7" t="s">
        <v>532</v>
      </c>
    </row>
    <row r="668" spans="1:55" hidden="1" outlineLevel="1" x14ac:dyDescent="0.2">
      <c r="A668" t="s">
        <v>1201</v>
      </c>
      <c r="B668" t="s">
        <v>3313</v>
      </c>
      <c r="C668" s="1">
        <f t="shared" si="251"/>
        <v>2617</v>
      </c>
      <c r="D668" s="7">
        <f>RANK(N668,(N668:P668,Q668:AJ668))</f>
        <v>1</v>
      </c>
      <c r="E668" s="7">
        <f>RANK(O668,(N668:P668,Q668:AJ668))</f>
        <v>2</v>
      </c>
      <c r="F668" s="7">
        <f>IF(P668&gt;0,RANK(P668,(N668:P668,Q668:AJ668)),0)</f>
        <v>3</v>
      </c>
      <c r="G668" s="1">
        <f t="shared" si="252"/>
        <v>533</v>
      </c>
      <c r="H668" s="2">
        <f t="shared" si="238"/>
        <v>0.20366832250668704</v>
      </c>
      <c r="I668" s="2"/>
      <c r="J668" s="2">
        <f t="shared" si="253"/>
        <v>0.50554069545280855</v>
      </c>
      <c r="K668" s="2">
        <f t="shared" si="254"/>
        <v>0.30187237294612151</v>
      </c>
      <c r="L668" s="2">
        <f t="shared" si="255"/>
        <v>0.18532670997325182</v>
      </c>
      <c r="M668" s="2">
        <f t="shared" si="256"/>
        <v>7.2602216278181142E-3</v>
      </c>
      <c r="N668" s="1">
        <v>1323</v>
      </c>
      <c r="O668" s="1">
        <v>790</v>
      </c>
      <c r="P668" s="1">
        <v>485</v>
      </c>
      <c r="R668" s="1">
        <v>11</v>
      </c>
      <c r="S668" s="1">
        <v>6</v>
      </c>
      <c r="T668" s="1">
        <v>2</v>
      </c>
      <c r="W668" s="1">
        <v>0</v>
      </c>
      <c r="AL668" s="7">
        <f>IF(Q668&gt;0,RANK(Q668,(N668:P668,Q668:AJ668)),0)</f>
        <v>0</v>
      </c>
      <c r="AM668" s="7">
        <f>IF(R668&gt;0,RANK(R668,(N668:P668,Q668:AJ668)),0)</f>
        <v>4</v>
      </c>
      <c r="AN668" s="7">
        <f>IF(S668&gt;0,RANK(S668,(N668:P668,Q668:AJ668)),0)</f>
        <v>5</v>
      </c>
      <c r="AO668" s="7">
        <f>IF(T668&gt;0,RANK(T668,(N668:P668,Q668:AJ668)),0)</f>
        <v>6</v>
      </c>
      <c r="AP668" s="2">
        <f t="shared" si="257"/>
        <v>0</v>
      </c>
      <c r="AQ668" s="2">
        <f t="shared" si="258"/>
        <v>4.2032862055789069E-3</v>
      </c>
      <c r="AR668" s="2">
        <f t="shared" si="259"/>
        <v>2.2927015666794038E-3</v>
      </c>
      <c r="AS668" s="2">
        <f t="shared" si="260"/>
        <v>7.6423385555980129E-4</v>
      </c>
      <c r="AU668" t="s">
        <v>1201</v>
      </c>
      <c r="AV668" t="s">
        <v>3313</v>
      </c>
      <c r="AY668" s="130">
        <v>17</v>
      </c>
      <c r="AZ668" s="131">
        <v>69</v>
      </c>
      <c r="BA668" s="132">
        <f t="shared" si="250"/>
        <v>17069</v>
      </c>
      <c r="BC668" s="7" t="s">
        <v>532</v>
      </c>
    </row>
    <row r="669" spans="1:55" hidden="1" outlineLevel="1" x14ac:dyDescent="0.2">
      <c r="A669" t="s">
        <v>2653</v>
      </c>
      <c r="B669" t="s">
        <v>3313</v>
      </c>
      <c r="C669" s="1">
        <f t="shared" si="251"/>
        <v>3619</v>
      </c>
      <c r="D669" s="7">
        <f>RANK(N669,(N669:P669,Q669:AJ669))</f>
        <v>1</v>
      </c>
      <c r="E669" s="7">
        <f>RANK(O669,(N669:P669,Q669:AJ669))</f>
        <v>2</v>
      </c>
      <c r="F669" s="7">
        <f>IF(P669&gt;0,RANK(P669,(N669:P669,Q669:AJ669)),0)</f>
        <v>3</v>
      </c>
      <c r="G669" s="1">
        <f t="shared" si="252"/>
        <v>720</v>
      </c>
      <c r="H669" s="2">
        <f t="shared" si="238"/>
        <v>0.19894998618402873</v>
      </c>
      <c r="I669" s="2"/>
      <c r="J669" s="2">
        <f t="shared" si="253"/>
        <v>0.539651837524178</v>
      </c>
      <c r="K669" s="2">
        <f t="shared" si="254"/>
        <v>0.34070185134014919</v>
      </c>
      <c r="L669" s="2">
        <f t="shared" si="255"/>
        <v>0.11273832550428295</v>
      </c>
      <c r="M669" s="2">
        <f t="shared" si="256"/>
        <v>6.9079856313898624E-3</v>
      </c>
      <c r="N669" s="1">
        <v>1953</v>
      </c>
      <c r="O669" s="1">
        <v>1233</v>
      </c>
      <c r="P669" s="1">
        <v>408</v>
      </c>
      <c r="R669" s="1">
        <v>8</v>
      </c>
      <c r="S669" s="1">
        <v>9</v>
      </c>
      <c r="T669" s="1">
        <v>8</v>
      </c>
      <c r="W669" s="1">
        <v>0</v>
      </c>
      <c r="AL669" s="7">
        <f>IF(Q669&gt;0,RANK(Q669,(N669:P669,Q669:AJ669)),0)</f>
        <v>0</v>
      </c>
      <c r="AM669" s="7">
        <f>IF(R669&gt;0,RANK(R669,(N669:P669,Q669:AJ669)),0)</f>
        <v>5</v>
      </c>
      <c r="AN669" s="7">
        <f>IF(S669&gt;0,RANK(S669,(N669:P669,Q669:AJ669)),0)</f>
        <v>4</v>
      </c>
      <c r="AO669" s="7">
        <f>IF(T669&gt;0,RANK(T669,(N669:P669,Q669:AJ669)),0)</f>
        <v>5</v>
      </c>
      <c r="AP669" s="2">
        <f t="shared" si="257"/>
        <v>0</v>
      </c>
      <c r="AQ669" s="2">
        <f t="shared" si="258"/>
        <v>2.2105554020447637E-3</v>
      </c>
      <c r="AR669" s="2">
        <f t="shared" si="259"/>
        <v>2.4868748273003593E-3</v>
      </c>
      <c r="AS669" s="2">
        <f t="shared" si="260"/>
        <v>2.2105554020447637E-3</v>
      </c>
      <c r="AU669" t="s">
        <v>2653</v>
      </c>
      <c r="AV669" t="s">
        <v>3313</v>
      </c>
      <c r="AY669" s="130">
        <v>17</v>
      </c>
      <c r="AZ669" s="131">
        <v>71</v>
      </c>
      <c r="BA669" s="132">
        <f t="shared" si="250"/>
        <v>17071</v>
      </c>
      <c r="BC669" s="7" t="s">
        <v>532</v>
      </c>
    </row>
    <row r="670" spans="1:55" hidden="1" outlineLevel="1" x14ac:dyDescent="0.2">
      <c r="A670" t="s">
        <v>2073</v>
      </c>
      <c r="B670" t="s">
        <v>3313</v>
      </c>
      <c r="C670" s="1">
        <f t="shared" si="251"/>
        <v>21897</v>
      </c>
      <c r="D670" s="7">
        <f>RANK(N670,(N670:P670,Q670:AJ670))</f>
        <v>1</v>
      </c>
      <c r="E670" s="7">
        <f>RANK(O670,(N670:P670,Q670:AJ670))</f>
        <v>2</v>
      </c>
      <c r="F670" s="7">
        <f>IF(P670&gt;0,RANK(P670,(N670:P670,Q670:AJ670)),0)</f>
        <v>3</v>
      </c>
      <c r="G670" s="1">
        <f t="shared" si="252"/>
        <v>2808</v>
      </c>
      <c r="H670" s="2">
        <f t="shared" si="238"/>
        <v>0.1282367447595561</v>
      </c>
      <c r="I670" s="2"/>
      <c r="J670" s="2">
        <f t="shared" si="253"/>
        <v>0.51153125998995297</v>
      </c>
      <c r="K670" s="2">
        <f t="shared" si="254"/>
        <v>0.38329451523039687</v>
      </c>
      <c r="L670" s="2">
        <f t="shared" si="255"/>
        <v>0.10019637393250216</v>
      </c>
      <c r="M670" s="2">
        <f t="shared" si="256"/>
        <v>4.9778508471479965E-3</v>
      </c>
      <c r="N670" s="1">
        <v>11201</v>
      </c>
      <c r="O670" s="1">
        <v>8393</v>
      </c>
      <c r="P670" s="1">
        <v>2194</v>
      </c>
      <c r="R670" s="1">
        <v>58</v>
      </c>
      <c r="S670" s="1">
        <v>29</v>
      </c>
      <c r="T670" s="1">
        <v>22</v>
      </c>
      <c r="W670" s="1">
        <v>0</v>
      </c>
      <c r="AL670" s="7">
        <f>IF(Q670&gt;0,RANK(Q670,(N670:P670,Q670:AJ670)),0)</f>
        <v>0</v>
      </c>
      <c r="AM670" s="7">
        <f>IF(R670&gt;0,RANK(R670,(N670:P670,Q670:AJ670)),0)</f>
        <v>4</v>
      </c>
      <c r="AN670" s="7">
        <f>IF(S670&gt;0,RANK(S670,(N670:P670,Q670:AJ670)),0)</f>
        <v>5</v>
      </c>
      <c r="AO670" s="7">
        <f>IF(T670&gt;0,RANK(T670,(N670:P670,Q670:AJ670)),0)</f>
        <v>6</v>
      </c>
      <c r="AP670" s="2">
        <f t="shared" si="257"/>
        <v>0</v>
      </c>
      <c r="AQ670" s="2">
        <f t="shared" si="258"/>
        <v>2.648764670959492E-3</v>
      </c>
      <c r="AR670" s="2">
        <f t="shared" si="259"/>
        <v>1.324382335479746E-3</v>
      </c>
      <c r="AS670" s="2">
        <f t="shared" si="260"/>
        <v>1.0047038407087728E-3</v>
      </c>
      <c r="AU670" t="s">
        <v>2073</v>
      </c>
      <c r="AV670" t="s">
        <v>3313</v>
      </c>
      <c r="AY670" s="130">
        <v>17</v>
      </c>
      <c r="AZ670" s="131">
        <v>73</v>
      </c>
      <c r="BA670" s="132">
        <f t="shared" si="250"/>
        <v>17073</v>
      </c>
      <c r="BC670" s="7" t="s">
        <v>532</v>
      </c>
    </row>
    <row r="671" spans="1:55" hidden="1" outlineLevel="1" x14ac:dyDescent="0.2">
      <c r="A671" t="s">
        <v>1964</v>
      </c>
      <c r="B671" t="s">
        <v>3313</v>
      </c>
      <c r="C671" s="1">
        <f t="shared" si="251"/>
        <v>12737</v>
      </c>
      <c r="D671" s="7">
        <f>RANK(N671,(N671:P671,Q671:AJ671))</f>
        <v>2</v>
      </c>
      <c r="E671" s="7">
        <f>RANK(O671,(N671:P671,Q671:AJ671))</f>
        <v>1</v>
      </c>
      <c r="F671" s="7">
        <f>IF(P671&gt;0,RANK(P671,(N671:P671,Q671:AJ671)),0)</f>
        <v>3</v>
      </c>
      <c r="G671" s="1">
        <f t="shared" si="252"/>
        <v>2005</v>
      </c>
      <c r="H671" s="2">
        <f t="shared" si="238"/>
        <v>0.15741540394127346</v>
      </c>
      <c r="I671" s="2"/>
      <c r="J671" s="2">
        <f t="shared" si="253"/>
        <v>0.35793357933579334</v>
      </c>
      <c r="K671" s="2">
        <f t="shared" si="254"/>
        <v>0.5153489832770668</v>
      </c>
      <c r="L671" s="2">
        <f t="shared" si="255"/>
        <v>0.11949438643322603</v>
      </c>
      <c r="M671" s="2">
        <f t="shared" si="256"/>
        <v>7.2230509539137761E-3</v>
      </c>
      <c r="N671" s="1">
        <v>4559</v>
      </c>
      <c r="O671" s="1">
        <v>6564</v>
      </c>
      <c r="P671" s="1">
        <v>1522</v>
      </c>
      <c r="R671" s="1">
        <v>53</v>
      </c>
      <c r="S671" s="1">
        <v>29</v>
      </c>
      <c r="T671" s="1">
        <v>10</v>
      </c>
      <c r="W671" s="1">
        <v>0</v>
      </c>
      <c r="AL671" s="7">
        <f>IF(Q671&gt;0,RANK(Q671,(N671:P671,Q671:AJ671)),0)</f>
        <v>0</v>
      </c>
      <c r="AM671" s="7">
        <f>IF(R671&gt;0,RANK(R671,(N671:P671,Q671:AJ671)),0)</f>
        <v>4</v>
      </c>
      <c r="AN671" s="7">
        <f>IF(S671&gt;0,RANK(S671,(N671:P671,Q671:AJ671)),0)</f>
        <v>5</v>
      </c>
      <c r="AO671" s="7">
        <f>IF(T671&gt;0,RANK(T671,(N671:P671,Q671:AJ671)),0)</f>
        <v>6</v>
      </c>
      <c r="AP671" s="2">
        <f t="shared" si="257"/>
        <v>0</v>
      </c>
      <c r="AQ671" s="2">
        <f t="shared" si="258"/>
        <v>4.1611054408416427E-3</v>
      </c>
      <c r="AR671" s="2">
        <f t="shared" si="259"/>
        <v>2.2768312789510875E-3</v>
      </c>
      <c r="AS671" s="2">
        <f t="shared" si="260"/>
        <v>7.8511423412106461E-4</v>
      </c>
      <c r="AU671" t="s">
        <v>1964</v>
      </c>
      <c r="AV671" t="s">
        <v>3313</v>
      </c>
      <c r="AY671" s="130">
        <v>17</v>
      </c>
      <c r="AZ671" s="131">
        <v>75</v>
      </c>
      <c r="BA671" s="132">
        <f t="shared" si="250"/>
        <v>17075</v>
      </c>
      <c r="BC671" s="7" t="s">
        <v>532</v>
      </c>
    </row>
    <row r="672" spans="1:55" hidden="1" outlineLevel="1" x14ac:dyDescent="0.2">
      <c r="A672" t="s">
        <v>1913</v>
      </c>
      <c r="B672" t="s">
        <v>3313</v>
      </c>
      <c r="C672" s="1">
        <f t="shared" si="251"/>
        <v>22011</v>
      </c>
      <c r="D672" s="7">
        <f>RANK(N672,(N672:P672,Q672:AJ672))</f>
        <v>1</v>
      </c>
      <c r="E672" s="7">
        <f>RANK(O672,(N672:P672,Q672:AJ672))</f>
        <v>2</v>
      </c>
      <c r="F672" s="7">
        <f>IF(P672&gt;0,RANK(P672,(N672:P672,Q672:AJ672)),0)</f>
        <v>3</v>
      </c>
      <c r="G672" s="1">
        <f t="shared" si="252"/>
        <v>4792</v>
      </c>
      <c r="H672" s="2">
        <f t="shared" si="238"/>
        <v>0.2177093271546045</v>
      </c>
      <c r="I672" s="2"/>
      <c r="J672" s="2">
        <f t="shared" si="253"/>
        <v>0.55490436599881876</v>
      </c>
      <c r="K672" s="2">
        <f t="shared" si="254"/>
        <v>0.33719503884421426</v>
      </c>
      <c r="L672" s="2">
        <f t="shared" si="255"/>
        <v>9.4589069101812737E-2</v>
      </c>
      <c r="M672" s="2">
        <f t="shared" si="256"/>
        <v>1.3311526055154246E-2</v>
      </c>
      <c r="N672" s="1">
        <v>12214</v>
      </c>
      <c r="O672" s="1">
        <v>7422</v>
      </c>
      <c r="P672" s="1">
        <v>2082</v>
      </c>
      <c r="Q672" s="1">
        <v>38</v>
      </c>
      <c r="R672" s="1">
        <v>151</v>
      </c>
      <c r="S672" s="1">
        <v>59</v>
      </c>
      <c r="T672" s="1">
        <v>45</v>
      </c>
      <c r="W672" s="1">
        <v>0</v>
      </c>
      <c r="AL672" s="7">
        <f>IF(Q672&gt;0,RANK(Q672,(N672:P672,Q672:AJ672)),0)</f>
        <v>7</v>
      </c>
      <c r="AM672" s="7">
        <f>IF(R672&gt;0,RANK(R672,(N672:P672,Q672:AJ672)),0)</f>
        <v>4</v>
      </c>
      <c r="AN672" s="7">
        <f>IF(S672&gt;0,RANK(S672,(N672:P672,Q672:AJ672)),0)</f>
        <v>5</v>
      </c>
      <c r="AO672" s="7">
        <f>IF(T672&gt;0,RANK(T672,(N672:P672,Q672:AJ672)),0)</f>
        <v>6</v>
      </c>
      <c r="AP672" s="2">
        <f t="shared" si="257"/>
        <v>1.7264095225114715E-3</v>
      </c>
      <c r="AQ672" s="2">
        <f t="shared" si="258"/>
        <v>6.8602062605061104E-3</v>
      </c>
      <c r="AR672" s="2">
        <f t="shared" si="259"/>
        <v>2.6804779428467583E-3</v>
      </c>
      <c r="AS672" s="2">
        <f t="shared" si="260"/>
        <v>2.0444323292899006E-3</v>
      </c>
      <c r="AU672" t="s">
        <v>1913</v>
      </c>
      <c r="AV672" t="s">
        <v>3313</v>
      </c>
      <c r="AY672" s="130">
        <v>17</v>
      </c>
      <c r="AZ672" s="131">
        <v>77</v>
      </c>
      <c r="BA672" s="132">
        <f t="shared" si="250"/>
        <v>17077</v>
      </c>
      <c r="BC672" s="7" t="s">
        <v>532</v>
      </c>
    </row>
    <row r="673" spans="1:55" hidden="1" outlineLevel="1" x14ac:dyDescent="0.2">
      <c r="A673" t="s">
        <v>1243</v>
      </c>
      <c r="B673" t="s">
        <v>3313</v>
      </c>
      <c r="C673" s="1">
        <f t="shared" si="251"/>
        <v>4951</v>
      </c>
      <c r="D673" s="7">
        <f>RANK(N673,(N673:P673,Q673:AJ673))</f>
        <v>2</v>
      </c>
      <c r="E673" s="7">
        <f>RANK(O673,(N673:P673,Q673:AJ673))</f>
        <v>1</v>
      </c>
      <c r="F673" s="7">
        <f>IF(P673&gt;0,RANK(P673,(N673:P673,Q673:AJ673)),0)</f>
        <v>3</v>
      </c>
      <c r="G673" s="1">
        <f t="shared" si="252"/>
        <v>196</v>
      </c>
      <c r="H673" s="2">
        <f t="shared" si="238"/>
        <v>3.9587962027873159E-2</v>
      </c>
      <c r="I673" s="2"/>
      <c r="J673" s="2">
        <f t="shared" si="253"/>
        <v>0.41163401333064026</v>
      </c>
      <c r="K673" s="2">
        <f t="shared" si="254"/>
        <v>0.45122197535851344</v>
      </c>
      <c r="L673" s="2">
        <f t="shared" si="255"/>
        <v>0.12946879418299334</v>
      </c>
      <c r="M673" s="2">
        <f t="shared" si="256"/>
        <v>7.6752171278530179E-3</v>
      </c>
      <c r="N673" s="1">
        <v>2038</v>
      </c>
      <c r="O673" s="1">
        <v>2234</v>
      </c>
      <c r="P673" s="1">
        <v>641</v>
      </c>
      <c r="R673" s="1">
        <v>21</v>
      </c>
      <c r="S673" s="1">
        <v>15</v>
      </c>
      <c r="T673" s="1">
        <v>2</v>
      </c>
      <c r="W673" s="1">
        <v>0</v>
      </c>
      <c r="AL673" s="7">
        <f>IF(Q673&gt;0,RANK(Q673,(N673:P673,Q673:AJ673)),0)</f>
        <v>0</v>
      </c>
      <c r="AM673" s="7">
        <f>IF(R673&gt;0,RANK(R673,(N673:P673,Q673:AJ673)),0)</f>
        <v>4</v>
      </c>
      <c r="AN673" s="7">
        <f>IF(S673&gt;0,RANK(S673,(N673:P673,Q673:AJ673)),0)</f>
        <v>5</v>
      </c>
      <c r="AO673" s="7">
        <f>IF(T673&gt;0,RANK(T673,(N673:P673,Q673:AJ673)),0)</f>
        <v>6</v>
      </c>
      <c r="AP673" s="2">
        <f t="shared" si="257"/>
        <v>0</v>
      </c>
      <c r="AQ673" s="2">
        <f t="shared" si="258"/>
        <v>4.2415673601292666E-3</v>
      </c>
      <c r="AR673" s="2">
        <f t="shared" si="259"/>
        <v>3.0296909715209048E-3</v>
      </c>
      <c r="AS673" s="2">
        <f t="shared" si="260"/>
        <v>4.0395879620278729E-4</v>
      </c>
      <c r="AU673" t="s">
        <v>1243</v>
      </c>
      <c r="AV673" t="s">
        <v>3313</v>
      </c>
      <c r="AY673" s="130">
        <v>17</v>
      </c>
      <c r="AZ673" s="131">
        <v>79</v>
      </c>
      <c r="BA673" s="132">
        <f t="shared" si="250"/>
        <v>17079</v>
      </c>
      <c r="BC673" s="7" t="s">
        <v>532</v>
      </c>
    </row>
    <row r="674" spans="1:55" hidden="1" outlineLevel="1" x14ac:dyDescent="0.2">
      <c r="A674" t="s">
        <v>1884</v>
      </c>
      <c r="B674" t="s">
        <v>3313</v>
      </c>
      <c r="C674" s="1">
        <f t="shared" si="251"/>
        <v>14981</v>
      </c>
      <c r="D674" s="7">
        <f>RANK(N674,(N674:P674,Q674:AJ674))</f>
        <v>1</v>
      </c>
      <c r="E674" s="7">
        <f>RANK(O674,(N674:P674,Q674:AJ674))</f>
        <v>2</v>
      </c>
      <c r="F674" s="7">
        <f>IF(P674&gt;0,RANK(P674,(N674:P674,Q674:AJ674)),0)</f>
        <v>3</v>
      </c>
      <c r="G674" s="1">
        <f t="shared" si="252"/>
        <v>1326</v>
      </c>
      <c r="H674" s="2">
        <f t="shared" si="238"/>
        <v>8.8512115346105064E-2</v>
      </c>
      <c r="I674" s="2"/>
      <c r="J674" s="2">
        <f t="shared" si="253"/>
        <v>0.48481409785728591</v>
      </c>
      <c r="K674" s="2">
        <f t="shared" si="254"/>
        <v>0.39630198251118082</v>
      </c>
      <c r="L674" s="2">
        <f t="shared" si="255"/>
        <v>0.10993925639142914</v>
      </c>
      <c r="M674" s="2">
        <f t="shared" si="256"/>
        <v>8.9446632401041365E-3</v>
      </c>
      <c r="N674" s="1">
        <v>7263</v>
      </c>
      <c r="O674" s="1">
        <v>5937</v>
      </c>
      <c r="P674" s="1">
        <v>1647</v>
      </c>
      <c r="R674" s="1">
        <v>57</v>
      </c>
      <c r="S674" s="1">
        <v>68</v>
      </c>
      <c r="T674" s="1">
        <v>9</v>
      </c>
      <c r="W674" s="1">
        <v>0</v>
      </c>
      <c r="AL674" s="7">
        <f>IF(Q674&gt;0,RANK(Q674,(N674:P674,Q674:AJ674)),0)</f>
        <v>0</v>
      </c>
      <c r="AM674" s="7">
        <f>IF(R674&gt;0,RANK(R674,(N674:P674,Q674:AJ674)),0)</f>
        <v>5</v>
      </c>
      <c r="AN674" s="7">
        <f>IF(S674&gt;0,RANK(S674,(N674:P674,Q674:AJ674)),0)</f>
        <v>4</v>
      </c>
      <c r="AO674" s="7">
        <f>IF(T674&gt;0,RANK(T674,(N674:P674,Q674:AJ674)),0)</f>
        <v>6</v>
      </c>
      <c r="AP674" s="2">
        <f t="shared" si="257"/>
        <v>0</v>
      </c>
      <c r="AQ674" s="2">
        <f t="shared" si="258"/>
        <v>3.8048194379547429E-3</v>
      </c>
      <c r="AR674" s="2">
        <f t="shared" si="259"/>
        <v>4.5390828382617984E-3</v>
      </c>
      <c r="AS674" s="2">
        <f t="shared" si="260"/>
        <v>6.0076096388759093E-4</v>
      </c>
      <c r="AU674" t="s">
        <v>1884</v>
      </c>
      <c r="AV674" t="s">
        <v>3313</v>
      </c>
      <c r="AY674" s="130">
        <v>17</v>
      </c>
      <c r="AZ674" s="131">
        <v>81</v>
      </c>
      <c r="BA674" s="132">
        <f t="shared" si="250"/>
        <v>17081</v>
      </c>
      <c r="BC674" s="7" t="s">
        <v>532</v>
      </c>
    </row>
    <row r="675" spans="1:55" hidden="1" outlineLevel="1" x14ac:dyDescent="0.2">
      <c r="A675" t="s">
        <v>1965</v>
      </c>
      <c r="B675" t="s">
        <v>3313</v>
      </c>
      <c r="C675" s="1">
        <f t="shared" si="251"/>
        <v>8766</v>
      </c>
      <c r="D675" s="7">
        <f>RANK(N675,(N675:P675,Q675:AJ675))</f>
        <v>1</v>
      </c>
      <c r="E675" s="7">
        <f>RANK(O675,(N675:P675,Q675:AJ675))</f>
        <v>2</v>
      </c>
      <c r="F675" s="7">
        <f>IF(P675&gt;0,RANK(P675,(N675:P675,Q675:AJ675)),0)</f>
        <v>3</v>
      </c>
      <c r="G675" s="1">
        <f t="shared" si="252"/>
        <v>1064</v>
      </c>
      <c r="H675" s="2">
        <f t="shared" si="238"/>
        <v>0.12137805156285648</v>
      </c>
      <c r="I675" s="2"/>
      <c r="J675" s="2">
        <f t="shared" si="253"/>
        <v>0.48767967145790553</v>
      </c>
      <c r="K675" s="2">
        <f t="shared" si="254"/>
        <v>0.36630161989504906</v>
      </c>
      <c r="L675" s="2">
        <f t="shared" si="255"/>
        <v>0.135295459730778</v>
      </c>
      <c r="M675" s="2">
        <f t="shared" si="256"/>
        <v>1.0723248916267469E-2</v>
      </c>
      <c r="N675" s="1">
        <v>4275</v>
      </c>
      <c r="O675" s="1">
        <v>3211</v>
      </c>
      <c r="P675" s="1">
        <v>1186</v>
      </c>
      <c r="R675" s="1">
        <v>45</v>
      </c>
      <c r="S675" s="1">
        <v>43</v>
      </c>
      <c r="T675" s="1">
        <v>6</v>
      </c>
      <c r="W675" s="1">
        <v>0</v>
      </c>
      <c r="AL675" s="7">
        <f>IF(Q675&gt;0,RANK(Q675,(N675:P675,Q675:AJ675)),0)</f>
        <v>0</v>
      </c>
      <c r="AM675" s="7">
        <f>IF(R675&gt;0,RANK(R675,(N675:P675,Q675:AJ675)),0)</f>
        <v>4</v>
      </c>
      <c r="AN675" s="7">
        <f>IF(S675&gt;0,RANK(S675,(N675:P675,Q675:AJ675)),0)</f>
        <v>5</v>
      </c>
      <c r="AO675" s="7">
        <f>IF(T675&gt;0,RANK(T675,(N675:P675,Q675:AJ675)),0)</f>
        <v>6</v>
      </c>
      <c r="AP675" s="2">
        <f t="shared" si="257"/>
        <v>0</v>
      </c>
      <c r="AQ675" s="2">
        <f t="shared" si="258"/>
        <v>5.1334702258726897E-3</v>
      </c>
      <c r="AR675" s="2">
        <f t="shared" si="259"/>
        <v>4.9053159936116811E-3</v>
      </c>
      <c r="AS675" s="2">
        <f t="shared" si="260"/>
        <v>6.8446269678302531E-4</v>
      </c>
      <c r="AU675" t="s">
        <v>1965</v>
      </c>
      <c r="AV675" t="s">
        <v>3313</v>
      </c>
      <c r="AY675" s="130">
        <v>17</v>
      </c>
      <c r="AZ675" s="131">
        <v>83</v>
      </c>
      <c r="BA675" s="132">
        <f t="shared" si="250"/>
        <v>17083</v>
      </c>
      <c r="BC675" s="7" t="s">
        <v>532</v>
      </c>
    </row>
    <row r="676" spans="1:55" hidden="1" outlineLevel="1" x14ac:dyDescent="0.2">
      <c r="A676" t="s">
        <v>3180</v>
      </c>
      <c r="B676" t="s">
        <v>3313</v>
      </c>
      <c r="C676" s="1">
        <f t="shared" si="251"/>
        <v>9306</v>
      </c>
      <c r="D676" s="7">
        <f>RANK(N676,(N676:P676,Q676:AJ676))</f>
        <v>1</v>
      </c>
      <c r="E676" s="7">
        <f>RANK(O676,(N676:P676,Q676:AJ676))</f>
        <v>2</v>
      </c>
      <c r="F676" s="7">
        <f>IF(P676&gt;0,RANK(P676,(N676:P676,Q676:AJ676)),0)</f>
        <v>3</v>
      </c>
      <c r="G676" s="1">
        <f t="shared" si="252"/>
        <v>256</v>
      </c>
      <c r="H676" s="2">
        <f t="shared" si="238"/>
        <v>2.7509133892112615E-2</v>
      </c>
      <c r="I676" s="2"/>
      <c r="J676" s="2">
        <f t="shared" si="253"/>
        <v>0.44820545884375673</v>
      </c>
      <c r="K676" s="2">
        <f t="shared" si="254"/>
        <v>0.42069632495164411</v>
      </c>
      <c r="L676" s="2">
        <f t="shared" si="255"/>
        <v>0.12153449387491941</v>
      </c>
      <c r="M676" s="2">
        <f t="shared" si="256"/>
        <v>9.5637223296797524E-3</v>
      </c>
      <c r="N676" s="1">
        <v>4171</v>
      </c>
      <c r="O676" s="1">
        <v>3915</v>
      </c>
      <c r="P676" s="1">
        <v>1131</v>
      </c>
      <c r="R676" s="1">
        <v>40</v>
      </c>
      <c r="S676" s="1">
        <v>39</v>
      </c>
      <c r="T676" s="1">
        <v>10</v>
      </c>
      <c r="W676" s="1">
        <v>0</v>
      </c>
      <c r="AL676" s="7">
        <f>IF(Q676&gt;0,RANK(Q676,(N676:P676,Q676:AJ676)),0)</f>
        <v>0</v>
      </c>
      <c r="AM676" s="7">
        <f>IF(R676&gt;0,RANK(R676,(N676:P676,Q676:AJ676)),0)</f>
        <v>4</v>
      </c>
      <c r="AN676" s="7">
        <f>IF(S676&gt;0,RANK(S676,(N676:P676,Q676:AJ676)),0)</f>
        <v>5</v>
      </c>
      <c r="AO676" s="7">
        <f>IF(T676&gt;0,RANK(T676,(N676:P676,Q676:AJ676)),0)</f>
        <v>6</v>
      </c>
      <c r="AP676" s="2">
        <f t="shared" si="257"/>
        <v>0</v>
      </c>
      <c r="AQ676" s="2">
        <f t="shared" si="258"/>
        <v>4.2983021706425959E-3</v>
      </c>
      <c r="AR676" s="2">
        <f t="shared" si="259"/>
        <v>4.1908446163765314E-3</v>
      </c>
      <c r="AS676" s="2">
        <f t="shared" si="260"/>
        <v>1.074575542660649E-3</v>
      </c>
      <c r="AU676" t="s">
        <v>3180</v>
      </c>
      <c r="AV676" t="s">
        <v>3313</v>
      </c>
      <c r="AY676" s="130">
        <v>17</v>
      </c>
      <c r="AZ676" s="131">
        <v>85</v>
      </c>
      <c r="BA676" s="132">
        <f t="shared" si="250"/>
        <v>17085</v>
      </c>
      <c r="BC676" s="7" t="s">
        <v>532</v>
      </c>
    </row>
    <row r="677" spans="1:55" hidden="1" outlineLevel="1" x14ac:dyDescent="0.2">
      <c r="A677" t="s">
        <v>2418</v>
      </c>
      <c r="B677" t="s">
        <v>3313</v>
      </c>
      <c r="C677" s="1">
        <f t="shared" si="251"/>
        <v>4930</v>
      </c>
      <c r="D677" s="7">
        <f>RANK(N677,(N677:P677,Q677:AJ677))</f>
        <v>2</v>
      </c>
      <c r="E677" s="7">
        <f>RANK(O677,(N677:P677,Q677:AJ677))</f>
        <v>1</v>
      </c>
      <c r="F677" s="7">
        <f>IF(P677&gt;0,RANK(P677,(N677:P677,Q677:AJ677)),0)</f>
        <v>3</v>
      </c>
      <c r="G677" s="1">
        <f t="shared" si="252"/>
        <v>232</v>
      </c>
      <c r="H677" s="2">
        <f t="shared" si="238"/>
        <v>4.7058823529411764E-2</v>
      </c>
      <c r="I677" s="2"/>
      <c r="J677" s="2">
        <f t="shared" si="253"/>
        <v>0.40750507099391481</v>
      </c>
      <c r="K677" s="2">
        <f t="shared" si="254"/>
        <v>0.45456389452332657</v>
      </c>
      <c r="L677" s="2">
        <f t="shared" si="255"/>
        <v>0.12981744421906694</v>
      </c>
      <c r="M677" s="2">
        <f t="shared" si="256"/>
        <v>8.113590263691739E-3</v>
      </c>
      <c r="N677" s="1">
        <v>2009</v>
      </c>
      <c r="O677" s="1">
        <v>2241</v>
      </c>
      <c r="P677" s="1">
        <v>640</v>
      </c>
      <c r="R677" s="1">
        <v>24</v>
      </c>
      <c r="S677" s="1">
        <v>8</v>
      </c>
      <c r="T677" s="1">
        <v>8</v>
      </c>
      <c r="W677" s="1">
        <v>0</v>
      </c>
      <c r="AL677" s="7">
        <f>IF(Q677&gt;0,RANK(Q677,(N677:P677,Q677:AJ677)),0)</f>
        <v>0</v>
      </c>
      <c r="AM677" s="7">
        <f>IF(R677&gt;0,RANK(R677,(N677:P677,Q677:AJ677)),0)</f>
        <v>4</v>
      </c>
      <c r="AN677" s="7">
        <f>IF(S677&gt;0,RANK(S677,(N677:P677,Q677:AJ677)),0)</f>
        <v>5</v>
      </c>
      <c r="AO677" s="7">
        <f>IF(T677&gt;0,RANK(T677,(N677:P677,Q677:AJ677)),0)</f>
        <v>5</v>
      </c>
      <c r="AP677" s="2">
        <f t="shared" si="257"/>
        <v>0</v>
      </c>
      <c r="AQ677" s="2">
        <f t="shared" si="258"/>
        <v>4.8681541582150101E-3</v>
      </c>
      <c r="AR677" s="2">
        <f t="shared" si="259"/>
        <v>1.6227180527383367E-3</v>
      </c>
      <c r="AS677" s="2">
        <f t="shared" si="260"/>
        <v>1.6227180527383367E-3</v>
      </c>
      <c r="AU677" t="s">
        <v>2418</v>
      </c>
      <c r="AV677" t="s">
        <v>3313</v>
      </c>
      <c r="AY677" s="130">
        <v>17</v>
      </c>
      <c r="AZ677" s="131">
        <v>87</v>
      </c>
      <c r="BA677" s="132">
        <f t="shared" si="250"/>
        <v>17087</v>
      </c>
      <c r="BC677" s="7" t="s">
        <v>532</v>
      </c>
    </row>
    <row r="678" spans="1:55" hidden="1" outlineLevel="1" x14ac:dyDescent="0.2">
      <c r="A678" t="s">
        <v>2812</v>
      </c>
      <c r="B678" t="s">
        <v>3313</v>
      </c>
      <c r="C678" s="1">
        <f t="shared" si="251"/>
        <v>114693</v>
      </c>
      <c r="D678" s="7">
        <f>RANK(N678,(N678:P678,Q678:AJ678))</f>
        <v>2</v>
      </c>
      <c r="E678" s="7">
        <f>RANK(O678,(N678:P678,Q678:AJ678))</f>
        <v>1</v>
      </c>
      <c r="F678" s="7">
        <f>IF(P678&gt;0,RANK(P678,(N678:P678,Q678:AJ678)),0)</f>
        <v>3</v>
      </c>
      <c r="G678" s="1">
        <f t="shared" si="252"/>
        <v>6473</v>
      </c>
      <c r="H678" s="2">
        <f t="shared" si="238"/>
        <v>5.6437620430191904E-2</v>
      </c>
      <c r="I678" s="2"/>
      <c r="J678" s="2">
        <f t="shared" si="253"/>
        <v>0.4176540852536772</v>
      </c>
      <c r="K678" s="2">
        <f t="shared" si="254"/>
        <v>0.4740917056838691</v>
      </c>
      <c r="L678" s="2">
        <f t="shared" si="255"/>
        <v>9.826231766541986E-2</v>
      </c>
      <c r="M678" s="2">
        <f t="shared" si="256"/>
        <v>9.9918913970338391E-3</v>
      </c>
      <c r="N678" s="1">
        <v>47902</v>
      </c>
      <c r="O678" s="1">
        <v>54375</v>
      </c>
      <c r="P678" s="1">
        <v>11270</v>
      </c>
      <c r="Q678" s="1">
        <v>30</v>
      </c>
      <c r="R678" s="1">
        <v>710</v>
      </c>
      <c r="S678" s="1">
        <v>297</v>
      </c>
      <c r="T678" s="1">
        <v>109</v>
      </c>
      <c r="W678" s="1">
        <v>0</v>
      </c>
      <c r="AL678" s="7">
        <f>IF(Q678&gt;0,RANK(Q678,(N678:P678,Q678:AJ678)),0)</f>
        <v>7</v>
      </c>
      <c r="AM678" s="7">
        <f>IF(R678&gt;0,RANK(R678,(N678:P678,Q678:AJ678)),0)</f>
        <v>4</v>
      </c>
      <c r="AN678" s="7">
        <f>IF(S678&gt;0,RANK(S678,(N678:P678,Q678:AJ678)),0)</f>
        <v>5</v>
      </c>
      <c r="AO678" s="7">
        <f>IF(T678&gt;0,RANK(T678,(N678:P678,Q678:AJ678)),0)</f>
        <v>6</v>
      </c>
      <c r="AP678" s="2">
        <f t="shared" si="257"/>
        <v>2.6156783761868642E-4</v>
      </c>
      <c r="AQ678" s="2">
        <f t="shared" si="258"/>
        <v>6.190438823642245E-3</v>
      </c>
      <c r="AR678" s="2">
        <f t="shared" si="259"/>
        <v>2.5895215924249954E-3</v>
      </c>
      <c r="AS678" s="2">
        <f t="shared" si="260"/>
        <v>9.5036314334789396E-4</v>
      </c>
      <c r="AU678" t="s">
        <v>2812</v>
      </c>
      <c r="AV678" t="s">
        <v>3313</v>
      </c>
      <c r="AY678" s="130">
        <v>17</v>
      </c>
      <c r="AZ678" s="131">
        <v>89</v>
      </c>
      <c r="BA678" s="132">
        <f t="shared" si="250"/>
        <v>17089</v>
      </c>
      <c r="BC678" s="7" t="s">
        <v>532</v>
      </c>
    </row>
    <row r="679" spans="1:55" hidden="1" outlineLevel="1" x14ac:dyDescent="0.2">
      <c r="A679" t="s">
        <v>1969</v>
      </c>
      <c r="B679" t="s">
        <v>3313</v>
      </c>
      <c r="C679" s="1">
        <f t="shared" si="251"/>
        <v>35241</v>
      </c>
      <c r="D679" s="7">
        <f>RANK(N679,(N679:P679,Q679:AJ679))</f>
        <v>1</v>
      </c>
      <c r="E679" s="7">
        <f>RANK(O679,(N679:P679,Q679:AJ679))</f>
        <v>2</v>
      </c>
      <c r="F679" s="7">
        <f>IF(P679&gt;0,RANK(P679,(N679:P679,Q679:AJ679)),0)</f>
        <v>3</v>
      </c>
      <c r="G679" s="1">
        <f t="shared" si="252"/>
        <v>2225</v>
      </c>
      <c r="H679" s="2">
        <f t="shared" si="238"/>
        <v>6.3136687381175338E-2</v>
      </c>
      <c r="I679" s="2"/>
      <c r="J679" s="2">
        <f t="shared" si="253"/>
        <v>0.47728498056241309</v>
      </c>
      <c r="K679" s="2">
        <f t="shared" si="254"/>
        <v>0.41414829318123775</v>
      </c>
      <c r="L679" s="2">
        <f t="shared" si="255"/>
        <v>0.10141596435969467</v>
      </c>
      <c r="M679" s="2">
        <f t="shared" si="256"/>
        <v>7.1507618966544922E-3</v>
      </c>
      <c r="N679" s="1">
        <v>16820</v>
      </c>
      <c r="O679" s="1">
        <v>14595</v>
      </c>
      <c r="P679" s="1">
        <v>3574</v>
      </c>
      <c r="R679" s="1">
        <v>144</v>
      </c>
      <c r="S679" s="1">
        <v>73</v>
      </c>
      <c r="T679" s="1">
        <v>35</v>
      </c>
      <c r="W679" s="1">
        <v>0</v>
      </c>
      <c r="AL679" s="7">
        <f>IF(Q679&gt;0,RANK(Q679,(N679:P679,Q679:AJ679)),0)</f>
        <v>0</v>
      </c>
      <c r="AM679" s="7">
        <f>IF(R679&gt;0,RANK(R679,(N679:P679,Q679:AJ679)),0)</f>
        <v>4</v>
      </c>
      <c r="AN679" s="7">
        <f>IF(S679&gt;0,RANK(S679,(N679:P679,Q679:AJ679)),0)</f>
        <v>5</v>
      </c>
      <c r="AO679" s="7">
        <f>IF(T679&gt;0,RANK(T679,(N679:P679,Q679:AJ679)),0)</f>
        <v>6</v>
      </c>
      <c r="AP679" s="2">
        <f t="shared" si="257"/>
        <v>0</v>
      </c>
      <c r="AQ679" s="2">
        <f t="shared" si="258"/>
        <v>4.0861496552311227E-3</v>
      </c>
      <c r="AR679" s="2">
        <f t="shared" si="259"/>
        <v>2.0714508668879996E-3</v>
      </c>
      <c r="AS679" s="2">
        <f t="shared" si="260"/>
        <v>9.9316137453534241E-4</v>
      </c>
      <c r="AU679" t="s">
        <v>1969</v>
      </c>
      <c r="AV679" t="s">
        <v>3313</v>
      </c>
      <c r="AY679" s="130">
        <v>17</v>
      </c>
      <c r="AZ679" s="131">
        <v>91</v>
      </c>
      <c r="BA679" s="132">
        <f t="shared" si="250"/>
        <v>17091</v>
      </c>
      <c r="BC679" s="7" t="s">
        <v>532</v>
      </c>
    </row>
    <row r="680" spans="1:55" hidden="1" outlineLevel="1" x14ac:dyDescent="0.2">
      <c r="A680" t="s">
        <v>1813</v>
      </c>
      <c r="B680" t="s">
        <v>3313</v>
      </c>
      <c r="C680" s="1">
        <f t="shared" si="251"/>
        <v>17672</v>
      </c>
      <c r="D680" s="7">
        <f>RANK(N680,(N680:P680,Q680:AJ680))</f>
        <v>2</v>
      </c>
      <c r="E680" s="7">
        <f>RANK(O680,(N680:P680,Q680:AJ680))</f>
        <v>1</v>
      </c>
      <c r="F680" s="7">
        <f>IF(P680&gt;0,RANK(P680,(N680:P680,Q680:AJ680)),0)</f>
        <v>3</v>
      </c>
      <c r="G680" s="1">
        <f t="shared" si="252"/>
        <v>2459</v>
      </c>
      <c r="H680" s="2">
        <f t="shared" si="238"/>
        <v>0.13914667270258035</v>
      </c>
      <c r="I680" s="2"/>
      <c r="J680" s="2">
        <f t="shared" si="253"/>
        <v>0.36775690357627888</v>
      </c>
      <c r="K680" s="2">
        <f t="shared" si="254"/>
        <v>0.50690357627885918</v>
      </c>
      <c r="L680" s="2">
        <f t="shared" si="255"/>
        <v>0.1162856496152105</v>
      </c>
      <c r="M680" s="2">
        <f t="shared" si="256"/>
        <v>9.0538705296514393E-3</v>
      </c>
      <c r="N680" s="1">
        <v>6499</v>
      </c>
      <c r="O680" s="1">
        <v>8958</v>
      </c>
      <c r="P680" s="1">
        <v>2055</v>
      </c>
      <c r="R680" s="1">
        <v>97</v>
      </c>
      <c r="S680" s="1">
        <v>43</v>
      </c>
      <c r="T680" s="1">
        <v>20</v>
      </c>
      <c r="W680" s="1">
        <v>0</v>
      </c>
      <c r="AL680" s="7">
        <f>IF(Q680&gt;0,RANK(Q680,(N680:P680,Q680:AJ680)),0)</f>
        <v>0</v>
      </c>
      <c r="AM680" s="7">
        <f>IF(R680&gt;0,RANK(R680,(N680:P680,Q680:AJ680)),0)</f>
        <v>4</v>
      </c>
      <c r="AN680" s="7">
        <f>IF(S680&gt;0,RANK(S680,(N680:P680,Q680:AJ680)),0)</f>
        <v>5</v>
      </c>
      <c r="AO680" s="7">
        <f>IF(T680&gt;0,RANK(T680,(N680:P680,Q680:AJ680)),0)</f>
        <v>6</v>
      </c>
      <c r="AP680" s="2">
        <f t="shared" si="257"/>
        <v>0</v>
      </c>
      <c r="AQ680" s="2">
        <f t="shared" si="258"/>
        <v>5.4889090086011772E-3</v>
      </c>
      <c r="AR680" s="2">
        <f t="shared" si="259"/>
        <v>2.4332277048438209E-3</v>
      </c>
      <c r="AS680" s="2">
        <f t="shared" si="260"/>
        <v>1.1317338162064282E-3</v>
      </c>
      <c r="AU680" t="s">
        <v>1813</v>
      </c>
      <c r="AV680" t="s">
        <v>3313</v>
      </c>
      <c r="AY680" s="130">
        <v>17</v>
      </c>
      <c r="AZ680" s="131">
        <v>93</v>
      </c>
      <c r="BA680" s="132">
        <f t="shared" si="250"/>
        <v>17093</v>
      </c>
      <c r="BC680" s="7" t="s">
        <v>532</v>
      </c>
    </row>
    <row r="681" spans="1:55" hidden="1" outlineLevel="1" x14ac:dyDescent="0.2">
      <c r="A681" t="s">
        <v>2545</v>
      </c>
      <c r="B681" t="s">
        <v>3313</v>
      </c>
      <c r="C681" s="1">
        <f t="shared" si="251"/>
        <v>22548</v>
      </c>
      <c r="D681" s="7">
        <f>RANK(N681,(N681:P681,Q681:AJ681))</f>
        <v>1</v>
      </c>
      <c r="E681" s="7">
        <f>RANK(O681,(N681:P681,Q681:AJ681))</f>
        <v>2</v>
      </c>
      <c r="F681" s="7">
        <f>IF(P681&gt;0,RANK(P681,(N681:P681,Q681:AJ681)),0)</f>
        <v>3</v>
      </c>
      <c r="G681" s="1">
        <f t="shared" si="252"/>
        <v>4665</v>
      </c>
      <c r="H681" s="2">
        <f t="shared" si="238"/>
        <v>0.20689196381053751</v>
      </c>
      <c r="I681" s="2"/>
      <c r="J681" s="2">
        <f t="shared" si="253"/>
        <v>0.55379634557388679</v>
      </c>
      <c r="K681" s="2">
        <f t="shared" si="254"/>
        <v>0.34690438176334931</v>
      </c>
      <c r="L681" s="2">
        <f t="shared" si="255"/>
        <v>9.2957246762462309E-2</v>
      </c>
      <c r="M681" s="2">
        <f t="shared" si="256"/>
        <v>6.3420259003015844E-3</v>
      </c>
      <c r="N681" s="1">
        <v>12487</v>
      </c>
      <c r="O681" s="1">
        <v>7822</v>
      </c>
      <c r="P681" s="1">
        <v>2096</v>
      </c>
      <c r="R681" s="1">
        <v>94</v>
      </c>
      <c r="S681" s="1">
        <v>35</v>
      </c>
      <c r="T681" s="1">
        <v>14</v>
      </c>
      <c r="W681" s="1">
        <v>0</v>
      </c>
      <c r="AL681" s="7">
        <f>IF(Q681&gt;0,RANK(Q681,(N681:P681,Q681:AJ681)),0)</f>
        <v>0</v>
      </c>
      <c r="AM681" s="7">
        <f>IF(R681&gt;0,RANK(R681,(N681:P681,Q681:AJ681)),0)</f>
        <v>4</v>
      </c>
      <c r="AN681" s="7">
        <f>IF(S681&gt;0,RANK(S681,(N681:P681,Q681:AJ681)),0)</f>
        <v>5</v>
      </c>
      <c r="AO681" s="7">
        <f>IF(T681&gt;0,RANK(T681,(N681:P681,Q681:AJ681)),0)</f>
        <v>6</v>
      </c>
      <c r="AP681" s="2">
        <f t="shared" si="257"/>
        <v>0</v>
      </c>
      <c r="AQ681" s="2">
        <f t="shared" si="258"/>
        <v>4.168884158240199E-3</v>
      </c>
      <c r="AR681" s="2">
        <f t="shared" si="259"/>
        <v>1.5522441014724144E-3</v>
      </c>
      <c r="AS681" s="2">
        <f t="shared" si="260"/>
        <v>6.208976405889658E-4</v>
      </c>
      <c r="AU681" t="s">
        <v>2545</v>
      </c>
      <c r="AV681" t="s">
        <v>3313</v>
      </c>
      <c r="AY681" s="130">
        <v>17</v>
      </c>
      <c r="AZ681" s="131">
        <v>95</v>
      </c>
      <c r="BA681" s="132">
        <f t="shared" si="250"/>
        <v>17095</v>
      </c>
      <c r="BC681" s="7" t="s">
        <v>532</v>
      </c>
    </row>
    <row r="682" spans="1:55" hidden="1" outlineLevel="1" x14ac:dyDescent="0.2">
      <c r="A682" t="s">
        <v>1186</v>
      </c>
      <c r="B682" t="s">
        <v>3313</v>
      </c>
      <c r="C682" s="1">
        <f t="shared" si="251"/>
        <v>204764</v>
      </c>
      <c r="D682" s="7">
        <f>RANK(N682,(N682:P682,Q682:AJ682))</f>
        <v>1</v>
      </c>
      <c r="E682" s="7">
        <f>RANK(O682,(N682:P682,Q682:AJ682))</f>
        <v>2</v>
      </c>
      <c r="F682" s="7">
        <f>IF(P682&gt;0,RANK(P682,(N682:P682,Q682:AJ682)),0)</f>
        <v>3</v>
      </c>
      <c r="G682" s="1">
        <f t="shared" si="252"/>
        <v>166</v>
      </c>
      <c r="H682" s="2">
        <f t="shared" si="238"/>
        <v>8.1068937899240101E-4</v>
      </c>
      <c r="I682" s="2"/>
      <c r="J682" s="2">
        <f t="shared" si="253"/>
        <v>0.45571975542575843</v>
      </c>
      <c r="K682" s="2">
        <f t="shared" si="254"/>
        <v>0.45490906604676601</v>
      </c>
      <c r="L682" s="2">
        <f t="shared" si="255"/>
        <v>8.1264284737551526E-2</v>
      </c>
      <c r="M682" s="2">
        <f t="shared" si="256"/>
        <v>8.1068937899240884E-3</v>
      </c>
      <c r="N682" s="1">
        <v>93315</v>
      </c>
      <c r="O682" s="1">
        <v>93149</v>
      </c>
      <c r="P682" s="1">
        <v>16640</v>
      </c>
      <c r="Q682" s="1">
        <v>73</v>
      </c>
      <c r="R682" s="1">
        <v>1062</v>
      </c>
      <c r="S682" s="1">
        <v>319</v>
      </c>
      <c r="T682" s="1">
        <v>206</v>
      </c>
      <c r="W682" s="1">
        <v>0</v>
      </c>
      <c r="AL682" s="7">
        <f>IF(Q682&gt;0,RANK(Q682,(N682:P682,Q682:AJ682)),0)</f>
        <v>7</v>
      </c>
      <c r="AM682" s="7">
        <f>IF(R682&gt;0,RANK(R682,(N682:P682,Q682:AJ682)),0)</f>
        <v>4</v>
      </c>
      <c r="AN682" s="7">
        <f>IF(S682&gt;0,RANK(S682,(N682:P682,Q682:AJ682)),0)</f>
        <v>5</v>
      </c>
      <c r="AO682" s="7">
        <f>IF(T682&gt;0,RANK(T682,(N682:P682,Q682:AJ682)),0)</f>
        <v>6</v>
      </c>
      <c r="AP682" s="2">
        <f t="shared" si="257"/>
        <v>3.5650797991834503E-4</v>
      </c>
      <c r="AQ682" s="2">
        <f t="shared" si="258"/>
        <v>5.1864585571682522E-3</v>
      </c>
      <c r="AR682" s="2">
        <f t="shared" si="259"/>
        <v>1.5578910355335898E-3</v>
      </c>
      <c r="AS682" s="2">
        <f t="shared" si="260"/>
        <v>1.006036217303823E-3</v>
      </c>
      <c r="AU682" t="s">
        <v>1186</v>
      </c>
      <c r="AV682" t="s">
        <v>3313</v>
      </c>
      <c r="AY682" s="130">
        <v>17</v>
      </c>
      <c r="AZ682" s="131">
        <v>97</v>
      </c>
      <c r="BA682" s="132">
        <f t="shared" si="250"/>
        <v>17097</v>
      </c>
      <c r="BC682" s="7" t="s">
        <v>532</v>
      </c>
    </row>
    <row r="683" spans="1:55" hidden="1" outlineLevel="1" x14ac:dyDescent="0.2">
      <c r="A683" t="s">
        <v>1247</v>
      </c>
      <c r="B683" t="s">
        <v>3313</v>
      </c>
      <c r="C683" s="1">
        <f t="shared" si="251"/>
        <v>42491</v>
      </c>
      <c r="D683" s="7">
        <f>RANK(N683,(N683:P683,Q683:AJ683))</f>
        <v>1</v>
      </c>
      <c r="E683" s="7">
        <f>RANK(O683,(N683:P683,Q683:AJ683))</f>
        <v>2</v>
      </c>
      <c r="F683" s="7">
        <f>IF(P683&gt;0,RANK(P683,(N683:P683,Q683:AJ683)),0)</f>
        <v>3</v>
      </c>
      <c r="G683" s="1">
        <f t="shared" si="252"/>
        <v>6344</v>
      </c>
      <c r="H683" s="2">
        <f t="shared" si="238"/>
        <v>0.14930220517286014</v>
      </c>
      <c r="I683" s="2"/>
      <c r="J683" s="2">
        <f t="shared" si="253"/>
        <v>0.50935492221882284</v>
      </c>
      <c r="K683" s="2">
        <f t="shared" si="254"/>
        <v>0.3600527170459627</v>
      </c>
      <c r="L683" s="2">
        <f t="shared" si="255"/>
        <v>0.1237673860346897</v>
      </c>
      <c r="M683" s="2">
        <f t="shared" si="256"/>
        <v>6.8249747005247607E-3</v>
      </c>
      <c r="N683" s="1">
        <v>21643</v>
      </c>
      <c r="O683" s="1">
        <v>15299</v>
      </c>
      <c r="P683" s="1">
        <v>5259</v>
      </c>
      <c r="R683" s="1">
        <v>193</v>
      </c>
      <c r="S683" s="1">
        <v>77</v>
      </c>
      <c r="T683" s="1">
        <v>20</v>
      </c>
      <c r="W683" s="1">
        <v>0</v>
      </c>
      <c r="AL683" s="7">
        <f>IF(Q683&gt;0,RANK(Q683,(N683:P683,Q683:AJ683)),0)</f>
        <v>0</v>
      </c>
      <c r="AM683" s="7">
        <f>IF(R683&gt;0,RANK(R683,(N683:P683,Q683:AJ683)),0)</f>
        <v>4</v>
      </c>
      <c r="AN683" s="7">
        <f>IF(S683&gt;0,RANK(S683,(N683:P683,Q683:AJ683)),0)</f>
        <v>5</v>
      </c>
      <c r="AO683" s="7">
        <f>IF(T683&gt;0,RANK(T683,(N683:P683,Q683:AJ683)),0)</f>
        <v>6</v>
      </c>
      <c r="AP683" s="2">
        <f t="shared" si="257"/>
        <v>0</v>
      </c>
      <c r="AQ683" s="2">
        <f t="shared" si="258"/>
        <v>4.5421383351768613E-3</v>
      </c>
      <c r="AR683" s="2">
        <f t="shared" si="259"/>
        <v>1.8121484549669341E-3</v>
      </c>
      <c r="AS683" s="2">
        <f t="shared" si="260"/>
        <v>4.7068791038102189E-4</v>
      </c>
      <c r="AU683" t="s">
        <v>1247</v>
      </c>
      <c r="AV683" t="s">
        <v>3313</v>
      </c>
      <c r="AY683" s="130">
        <v>17</v>
      </c>
      <c r="AZ683" s="131">
        <v>99</v>
      </c>
      <c r="BA683" s="132">
        <f t="shared" si="250"/>
        <v>17099</v>
      </c>
      <c r="BC683" s="7" t="s">
        <v>532</v>
      </c>
    </row>
    <row r="684" spans="1:55" hidden="1" outlineLevel="1" x14ac:dyDescent="0.2">
      <c r="A684" t="s">
        <v>880</v>
      </c>
      <c r="B684" t="s">
        <v>3313</v>
      </c>
      <c r="C684" s="1">
        <f t="shared" si="251"/>
        <v>6392</v>
      </c>
      <c r="D684" s="7">
        <f>RANK(N684,(N684:P684,Q684:AJ684))</f>
        <v>1</v>
      </c>
      <c r="E684" s="7">
        <f>RANK(O684,(N684:P684,Q684:AJ684))</f>
        <v>2</v>
      </c>
      <c r="F684" s="7">
        <f>IF(P684&gt;0,RANK(P684,(N684:P684,Q684:AJ684)),0)</f>
        <v>3</v>
      </c>
      <c r="G684" s="1">
        <f t="shared" si="252"/>
        <v>303</v>
      </c>
      <c r="H684" s="2">
        <f t="shared" si="238"/>
        <v>4.7403003754693369E-2</v>
      </c>
      <c r="I684" s="2"/>
      <c r="J684" s="2">
        <f t="shared" si="253"/>
        <v>0.4491551939924906</v>
      </c>
      <c r="K684" s="2">
        <f t="shared" si="254"/>
        <v>0.40175219023779724</v>
      </c>
      <c r="L684" s="2">
        <f t="shared" si="255"/>
        <v>0.14330413016270338</v>
      </c>
      <c r="M684" s="2">
        <f t="shared" si="256"/>
        <v>5.7884856070087864E-3</v>
      </c>
      <c r="N684" s="1">
        <v>2871</v>
      </c>
      <c r="O684" s="1">
        <v>2568</v>
      </c>
      <c r="P684" s="1">
        <v>916</v>
      </c>
      <c r="R684" s="1">
        <v>23</v>
      </c>
      <c r="S684" s="1">
        <v>9</v>
      </c>
      <c r="T684" s="1">
        <v>5</v>
      </c>
      <c r="W684" s="1">
        <v>0</v>
      </c>
      <c r="AL684" s="7">
        <f>IF(Q684&gt;0,RANK(Q684,(N684:P684,Q684:AJ684)),0)</f>
        <v>0</v>
      </c>
      <c r="AM684" s="7">
        <f>IF(R684&gt;0,RANK(R684,(N684:P684,Q684:AJ684)),0)</f>
        <v>4</v>
      </c>
      <c r="AN684" s="7">
        <f>IF(S684&gt;0,RANK(S684,(N684:P684,Q684:AJ684)),0)</f>
        <v>5</v>
      </c>
      <c r="AO684" s="7">
        <f>IF(T684&gt;0,RANK(T684,(N684:P684,Q684:AJ684)),0)</f>
        <v>6</v>
      </c>
      <c r="AP684" s="2">
        <f t="shared" si="257"/>
        <v>0</v>
      </c>
      <c r="AQ684" s="2">
        <f t="shared" si="258"/>
        <v>3.5982478097622028E-3</v>
      </c>
      <c r="AR684" s="2">
        <f t="shared" si="259"/>
        <v>1.4080100125156445E-3</v>
      </c>
      <c r="AS684" s="2">
        <f t="shared" si="260"/>
        <v>7.8222778473091364E-4</v>
      </c>
      <c r="AU684" t="s">
        <v>880</v>
      </c>
      <c r="AV684" t="s">
        <v>3313</v>
      </c>
      <c r="AY684" s="130">
        <v>17</v>
      </c>
      <c r="AZ684" s="131">
        <v>101</v>
      </c>
      <c r="BA684" s="132">
        <f t="shared" si="250"/>
        <v>17101</v>
      </c>
      <c r="BC684" s="7" t="s">
        <v>532</v>
      </c>
    </row>
    <row r="685" spans="1:55" hidden="1" outlineLevel="1" x14ac:dyDescent="0.2">
      <c r="A685" t="s">
        <v>881</v>
      </c>
      <c r="B685" t="s">
        <v>3313</v>
      </c>
      <c r="C685" s="1">
        <f t="shared" si="251"/>
        <v>14182</v>
      </c>
      <c r="D685" s="7">
        <f>RANK(N685,(N685:P685,Q685:AJ685))</f>
        <v>2</v>
      </c>
      <c r="E685" s="7">
        <f>RANK(O685,(N685:P685,Q685:AJ685))</f>
        <v>1</v>
      </c>
      <c r="F685" s="7">
        <f>IF(P685&gt;0,RANK(P685,(N685:P685,Q685:AJ685)),0)</f>
        <v>3</v>
      </c>
      <c r="G685" s="1">
        <f t="shared" si="252"/>
        <v>782</v>
      </c>
      <c r="H685" s="2">
        <f t="shared" si="238"/>
        <v>5.5140318713862643E-2</v>
      </c>
      <c r="I685" s="2"/>
      <c r="J685" s="2">
        <f t="shared" si="253"/>
        <v>0.41566774784938654</v>
      </c>
      <c r="K685" s="2">
        <f t="shared" si="254"/>
        <v>0.47080806656324919</v>
      </c>
      <c r="L685" s="2">
        <f t="shared" si="255"/>
        <v>0.10717811310111409</v>
      </c>
      <c r="M685" s="2">
        <f t="shared" si="256"/>
        <v>6.3460724862501733E-3</v>
      </c>
      <c r="N685" s="1">
        <v>5895</v>
      </c>
      <c r="O685" s="1">
        <v>6677</v>
      </c>
      <c r="P685" s="1">
        <v>1520</v>
      </c>
      <c r="R685" s="1">
        <v>54</v>
      </c>
      <c r="S685" s="1">
        <v>24</v>
      </c>
      <c r="T685" s="1">
        <v>12</v>
      </c>
      <c r="W685" s="1">
        <v>0</v>
      </c>
      <c r="AL685" s="7">
        <f>IF(Q685&gt;0,RANK(Q685,(N685:P685,Q685:AJ685)),0)</f>
        <v>0</v>
      </c>
      <c r="AM685" s="7">
        <f>IF(R685&gt;0,RANK(R685,(N685:P685,Q685:AJ685)),0)</f>
        <v>4</v>
      </c>
      <c r="AN685" s="7">
        <f>IF(S685&gt;0,RANK(S685,(N685:P685,Q685:AJ685)),0)</f>
        <v>5</v>
      </c>
      <c r="AO685" s="7">
        <f>IF(T685&gt;0,RANK(T685,(N685:P685,Q685:AJ685)),0)</f>
        <v>6</v>
      </c>
      <c r="AP685" s="2">
        <f t="shared" si="257"/>
        <v>0</v>
      </c>
      <c r="AQ685" s="2">
        <f t="shared" si="258"/>
        <v>3.8076434917501058E-3</v>
      </c>
      <c r="AR685" s="2">
        <f t="shared" si="259"/>
        <v>1.6922859963333804E-3</v>
      </c>
      <c r="AS685" s="2">
        <f t="shared" si="260"/>
        <v>8.4614299816669018E-4</v>
      </c>
      <c r="AU685" t="s">
        <v>881</v>
      </c>
      <c r="AV685" t="s">
        <v>3313</v>
      </c>
      <c r="AY685" s="130">
        <v>17</v>
      </c>
      <c r="AZ685" s="131">
        <v>103</v>
      </c>
      <c r="BA685" s="132">
        <f t="shared" si="250"/>
        <v>17103</v>
      </c>
      <c r="BC685" s="7" t="s">
        <v>532</v>
      </c>
    </row>
    <row r="686" spans="1:55" hidden="1" outlineLevel="1" x14ac:dyDescent="0.2">
      <c r="A686" t="s">
        <v>2555</v>
      </c>
      <c r="B686" t="s">
        <v>3313</v>
      </c>
      <c r="C686" s="1">
        <f t="shared" si="251"/>
        <v>14788</v>
      </c>
      <c r="D686" s="7">
        <f>RANK(N686,(N686:P686,Q686:AJ686))</f>
        <v>2</v>
      </c>
      <c r="E686" s="7">
        <f>RANK(O686,(N686:P686,Q686:AJ686))</f>
        <v>1</v>
      </c>
      <c r="F686" s="7">
        <f>IF(P686&gt;0,RANK(P686,(N686:P686,Q686:AJ686)),0)</f>
        <v>3</v>
      </c>
      <c r="G686" s="1">
        <f t="shared" si="252"/>
        <v>2012</v>
      </c>
      <c r="H686" s="2">
        <f t="shared" si="238"/>
        <v>0.13605626183391939</v>
      </c>
      <c r="I686" s="2"/>
      <c r="J686" s="2">
        <f t="shared" si="253"/>
        <v>0.38145793886935353</v>
      </c>
      <c r="K686" s="2">
        <f t="shared" si="254"/>
        <v>0.51751420070327292</v>
      </c>
      <c r="L686" s="2">
        <f t="shared" si="255"/>
        <v>9.5279956721666212E-2</v>
      </c>
      <c r="M686" s="2">
        <f t="shared" si="256"/>
        <v>5.7479037057073384E-3</v>
      </c>
      <c r="N686" s="1">
        <v>5641</v>
      </c>
      <c r="O686" s="1">
        <v>7653</v>
      </c>
      <c r="P686" s="1">
        <v>1409</v>
      </c>
      <c r="R686" s="1">
        <v>51</v>
      </c>
      <c r="S686" s="1">
        <v>20</v>
      </c>
      <c r="T686" s="1">
        <v>14</v>
      </c>
      <c r="W686" s="1">
        <v>0</v>
      </c>
      <c r="AL686" s="7">
        <f>IF(Q686&gt;0,RANK(Q686,(N686:P686,Q686:AJ686)),0)</f>
        <v>0</v>
      </c>
      <c r="AM686" s="7">
        <f>IF(R686&gt;0,RANK(R686,(N686:P686,Q686:AJ686)),0)</f>
        <v>4</v>
      </c>
      <c r="AN686" s="7">
        <f>IF(S686&gt;0,RANK(S686,(N686:P686,Q686:AJ686)),0)</f>
        <v>5</v>
      </c>
      <c r="AO686" s="7">
        <f>IF(T686&gt;0,RANK(T686,(N686:P686,Q686:AJ686)),0)</f>
        <v>6</v>
      </c>
      <c r="AP686" s="2">
        <f t="shared" si="257"/>
        <v>0</v>
      </c>
      <c r="AQ686" s="2">
        <f t="shared" si="258"/>
        <v>3.4487422234243982E-3</v>
      </c>
      <c r="AR686" s="2">
        <f t="shared" si="259"/>
        <v>1.3524479307546659E-3</v>
      </c>
      <c r="AS686" s="2">
        <f t="shared" si="260"/>
        <v>9.4671355152826616E-4</v>
      </c>
      <c r="AU686" t="s">
        <v>2555</v>
      </c>
      <c r="AV686" t="s">
        <v>3313</v>
      </c>
      <c r="AY686" s="130">
        <v>17</v>
      </c>
      <c r="AZ686" s="131">
        <v>105</v>
      </c>
      <c r="BA686" s="132">
        <f t="shared" si="250"/>
        <v>17105</v>
      </c>
      <c r="BC686" s="7" t="s">
        <v>532</v>
      </c>
    </row>
    <row r="687" spans="1:55" hidden="1" outlineLevel="1" x14ac:dyDescent="0.2">
      <c r="A687" t="s">
        <v>1942</v>
      </c>
      <c r="B687" t="s">
        <v>3313</v>
      </c>
      <c r="C687" s="1">
        <f t="shared" si="251"/>
        <v>12345</v>
      </c>
      <c r="D687" s="7">
        <f>RANK(N687,(N687:P687,Q687:AJ687))</f>
        <v>2</v>
      </c>
      <c r="E687" s="7">
        <f>RANK(O687,(N687:P687,Q687:AJ687))</f>
        <v>1</v>
      </c>
      <c r="F687" s="7">
        <f>IF(P687&gt;0,RANK(P687,(N687:P687,Q687:AJ687)),0)</f>
        <v>3</v>
      </c>
      <c r="G687" s="1">
        <f t="shared" si="252"/>
        <v>1900</v>
      </c>
      <c r="H687" s="2">
        <f t="shared" si="238"/>
        <v>0.15390846496557312</v>
      </c>
      <c r="I687" s="2"/>
      <c r="J687" s="2">
        <f t="shared" si="253"/>
        <v>0.3740785743215877</v>
      </c>
      <c r="K687" s="2">
        <f t="shared" si="254"/>
        <v>0.52798703928716084</v>
      </c>
      <c r="L687" s="2">
        <f t="shared" si="255"/>
        <v>9.2426083434588899E-2</v>
      </c>
      <c r="M687" s="2">
        <f t="shared" si="256"/>
        <v>5.5083029566625058E-3</v>
      </c>
      <c r="N687" s="1">
        <v>4618</v>
      </c>
      <c r="O687" s="1">
        <v>6518</v>
      </c>
      <c r="P687" s="1">
        <v>1141</v>
      </c>
      <c r="R687" s="1">
        <v>37</v>
      </c>
      <c r="S687" s="1">
        <v>20</v>
      </c>
      <c r="T687" s="1">
        <v>11</v>
      </c>
      <c r="W687" s="1">
        <v>0</v>
      </c>
      <c r="AL687" s="7">
        <f>IF(Q687&gt;0,RANK(Q687,(N687:P687,Q687:AJ687)),0)</f>
        <v>0</v>
      </c>
      <c r="AM687" s="7">
        <f>IF(R687&gt;0,RANK(R687,(N687:P687,Q687:AJ687)),0)</f>
        <v>4</v>
      </c>
      <c r="AN687" s="7">
        <f>IF(S687&gt;0,RANK(S687,(N687:P687,Q687:AJ687)),0)</f>
        <v>5</v>
      </c>
      <c r="AO687" s="7">
        <f>IF(T687&gt;0,RANK(T687,(N687:P687,Q687:AJ687)),0)</f>
        <v>6</v>
      </c>
      <c r="AP687" s="2">
        <f t="shared" si="257"/>
        <v>0</v>
      </c>
      <c r="AQ687" s="2">
        <f t="shared" si="258"/>
        <v>2.9971648440664236E-3</v>
      </c>
      <c r="AR687" s="2">
        <f t="shared" si="259"/>
        <v>1.6200891049007696E-3</v>
      </c>
      <c r="AS687" s="2">
        <f t="shared" si="260"/>
        <v>8.9104900769542328E-4</v>
      </c>
      <c r="AU687" t="s">
        <v>1942</v>
      </c>
      <c r="AV687" t="s">
        <v>3313</v>
      </c>
      <c r="AY687" s="130">
        <v>17</v>
      </c>
      <c r="AZ687" s="131">
        <v>107</v>
      </c>
      <c r="BA687" s="132">
        <f t="shared" si="250"/>
        <v>17107</v>
      </c>
      <c r="BC687" s="7" t="s">
        <v>532</v>
      </c>
    </row>
    <row r="688" spans="1:55" hidden="1" outlineLevel="1" x14ac:dyDescent="0.2">
      <c r="A688" t="s">
        <v>2449</v>
      </c>
      <c r="B688" t="s">
        <v>3313</v>
      </c>
      <c r="C688" s="1">
        <f t="shared" si="251"/>
        <v>12035</v>
      </c>
      <c r="D688" s="7">
        <f>RANK(N688,(N688:P688,Q688:AJ688))</f>
        <v>1</v>
      </c>
      <c r="E688" s="7">
        <f>RANK(O688,(N688:P688,Q688:AJ688))</f>
        <v>2</v>
      </c>
      <c r="F688" s="7">
        <f>IF(P688&gt;0,RANK(P688,(N688:P688,Q688:AJ688)),0)</f>
        <v>3</v>
      </c>
      <c r="G688" s="1">
        <f t="shared" si="252"/>
        <v>583</v>
      </c>
      <c r="H688" s="2">
        <f t="shared" si="238"/>
        <v>4.8442044038221853E-2</v>
      </c>
      <c r="I688" s="2"/>
      <c r="J688" s="2">
        <f t="shared" si="253"/>
        <v>0.46796842542584127</v>
      </c>
      <c r="K688" s="2">
        <f t="shared" si="254"/>
        <v>0.41952638138761944</v>
      </c>
      <c r="L688" s="2">
        <f t="shared" si="255"/>
        <v>0.10112172829248027</v>
      </c>
      <c r="M688" s="2">
        <f t="shared" si="256"/>
        <v>1.1383464894059017E-2</v>
      </c>
      <c r="N688" s="1">
        <v>5632</v>
      </c>
      <c r="O688" s="1">
        <v>5049</v>
      </c>
      <c r="P688" s="1">
        <v>1217</v>
      </c>
      <c r="Q688" s="1">
        <v>7</v>
      </c>
      <c r="R688" s="1">
        <v>73</v>
      </c>
      <c r="S688" s="1">
        <v>37</v>
      </c>
      <c r="T688" s="1">
        <v>20</v>
      </c>
      <c r="W688" s="1">
        <v>0</v>
      </c>
      <c r="AL688" s="7">
        <f>IF(Q688&gt;0,RANK(Q688,(N688:P688,Q688:AJ688)),0)</f>
        <v>7</v>
      </c>
      <c r="AM688" s="7">
        <f>IF(R688&gt;0,RANK(R688,(N688:P688,Q688:AJ688)),0)</f>
        <v>4</v>
      </c>
      <c r="AN688" s="7">
        <f>IF(S688&gt;0,RANK(S688,(N688:P688,Q688:AJ688)),0)</f>
        <v>5</v>
      </c>
      <c r="AO688" s="7">
        <f>IF(T688&gt;0,RANK(T688,(N688:P688,Q688:AJ688)),0)</f>
        <v>6</v>
      </c>
      <c r="AP688" s="2">
        <f t="shared" si="257"/>
        <v>5.8163689239717489E-4</v>
      </c>
      <c r="AQ688" s="2">
        <f t="shared" si="258"/>
        <v>6.0656418778562522E-3</v>
      </c>
      <c r="AR688" s="2">
        <f t="shared" si="259"/>
        <v>3.0743664312422102E-3</v>
      </c>
      <c r="AS688" s="2">
        <f t="shared" si="260"/>
        <v>1.6618196925633569E-3</v>
      </c>
      <c r="AU688" t="s">
        <v>2449</v>
      </c>
      <c r="AV688" t="s">
        <v>3313</v>
      </c>
      <c r="AY688" s="130">
        <v>17</v>
      </c>
      <c r="AZ688" s="131">
        <v>109</v>
      </c>
      <c r="BA688" s="132">
        <f t="shared" si="250"/>
        <v>17109</v>
      </c>
      <c r="BC688" s="7" t="s">
        <v>532</v>
      </c>
    </row>
    <row r="689" spans="1:55" hidden="1" outlineLevel="1" x14ac:dyDescent="0.2">
      <c r="A689" t="s">
        <v>2899</v>
      </c>
      <c r="B689" t="s">
        <v>3313</v>
      </c>
      <c r="C689" s="1">
        <f t="shared" si="251"/>
        <v>83256</v>
      </c>
      <c r="D689" s="7">
        <f>RANK(N689,(N689:P689,Q689:AJ689))</f>
        <v>2</v>
      </c>
      <c r="E689" s="7">
        <f>RANK(O689,(N689:P689,Q689:AJ689))</f>
        <v>1</v>
      </c>
      <c r="F689" s="7">
        <f>IF(P689&gt;0,RANK(P689,(N689:P689,Q689:AJ689)),0)</f>
        <v>3</v>
      </c>
      <c r="G689" s="1">
        <f t="shared" si="252"/>
        <v>9896</v>
      </c>
      <c r="H689" s="2">
        <f t="shared" si="238"/>
        <v>0.11886230421831459</v>
      </c>
      <c r="I689" s="2"/>
      <c r="J689" s="2">
        <f t="shared" si="253"/>
        <v>0.37522821178053234</v>
      </c>
      <c r="K689" s="2">
        <f t="shared" si="254"/>
        <v>0.49409051599884696</v>
      </c>
      <c r="L689" s="2">
        <f t="shared" si="255"/>
        <v>0.12109637743826271</v>
      </c>
      <c r="M689" s="2">
        <f t="shared" si="256"/>
        <v>9.5848947823579944E-3</v>
      </c>
      <c r="N689" s="1">
        <v>31240</v>
      </c>
      <c r="O689" s="1">
        <v>41136</v>
      </c>
      <c r="P689" s="1">
        <v>10082</v>
      </c>
      <c r="Q689" s="1">
        <v>31</v>
      </c>
      <c r="R689" s="1">
        <v>476</v>
      </c>
      <c r="S689" s="1">
        <v>211</v>
      </c>
      <c r="T689" s="1">
        <v>80</v>
      </c>
      <c r="W689" s="1">
        <v>0</v>
      </c>
      <c r="AL689" s="7">
        <f>IF(Q689&gt;0,RANK(Q689,(N689:P689,Q689:AJ689)),0)</f>
        <v>7</v>
      </c>
      <c r="AM689" s="7">
        <f>IF(R689&gt;0,RANK(R689,(N689:P689,Q689:AJ689)),0)</f>
        <v>4</v>
      </c>
      <c r="AN689" s="7">
        <f>IF(S689&gt;0,RANK(S689,(N689:P689,Q689:AJ689)),0)</f>
        <v>5</v>
      </c>
      <c r="AO689" s="7">
        <f>IF(T689&gt;0,RANK(T689,(N689:P689,Q689:AJ689)),0)</f>
        <v>6</v>
      </c>
      <c r="AP689" s="2">
        <f t="shared" si="257"/>
        <v>3.7234553665801864E-4</v>
      </c>
      <c r="AQ689" s="2">
        <f t="shared" si="258"/>
        <v>5.7173056596521573E-3</v>
      </c>
      <c r="AR689" s="2">
        <f t="shared" si="259"/>
        <v>2.5343518785432883E-3</v>
      </c>
      <c r="AS689" s="2">
        <f t="shared" si="260"/>
        <v>9.6089170750456422E-4</v>
      </c>
      <c r="AU689" t="s">
        <v>2899</v>
      </c>
      <c r="AV689" t="s">
        <v>3313</v>
      </c>
      <c r="AY689" s="130">
        <v>17</v>
      </c>
      <c r="AZ689" s="131">
        <v>111</v>
      </c>
      <c r="BA689" s="132">
        <f t="shared" si="250"/>
        <v>17111</v>
      </c>
      <c r="BC689" s="7" t="s">
        <v>532</v>
      </c>
    </row>
    <row r="690" spans="1:55" hidden="1" outlineLevel="1" x14ac:dyDescent="0.2">
      <c r="A690" t="s">
        <v>1751</v>
      </c>
      <c r="B690" t="s">
        <v>3313</v>
      </c>
      <c r="C690" s="1">
        <f t="shared" si="251"/>
        <v>53435</v>
      </c>
      <c r="D690" s="7">
        <f>RANK(N690,(N690:P690,Q690:AJ690))</f>
        <v>2</v>
      </c>
      <c r="E690" s="7">
        <f>RANK(O690,(N690:P690,Q690:AJ690))</f>
        <v>1</v>
      </c>
      <c r="F690" s="7">
        <f>IF(P690&gt;0,RANK(P690,(N690:P690,Q690:AJ690)),0)</f>
        <v>3</v>
      </c>
      <c r="G690" s="1">
        <f t="shared" si="252"/>
        <v>3720</v>
      </c>
      <c r="H690" s="2">
        <f t="shared" si="238"/>
        <v>6.9617292037054371E-2</v>
      </c>
      <c r="I690" s="2"/>
      <c r="J690" s="2">
        <f t="shared" si="253"/>
        <v>0.42496491063909425</v>
      </c>
      <c r="K690" s="2">
        <f t="shared" si="254"/>
        <v>0.49458220267614861</v>
      </c>
      <c r="L690" s="2">
        <f t="shared" si="255"/>
        <v>7.1413867315429966E-2</v>
      </c>
      <c r="M690" s="2">
        <f t="shared" si="256"/>
        <v>9.0390193693271753E-3</v>
      </c>
      <c r="N690" s="1">
        <v>22708</v>
      </c>
      <c r="O690" s="1">
        <v>26428</v>
      </c>
      <c r="P690" s="1">
        <v>3816</v>
      </c>
      <c r="Q690" s="1">
        <v>11</v>
      </c>
      <c r="R690" s="1">
        <v>347</v>
      </c>
      <c r="S690" s="1">
        <v>56</v>
      </c>
      <c r="T690" s="1">
        <v>69</v>
      </c>
      <c r="W690" s="1">
        <v>0</v>
      </c>
      <c r="AL690" s="7">
        <f>IF(Q690&gt;0,RANK(Q690,(N690:P690,Q690:AJ690)),0)</f>
        <v>7</v>
      </c>
      <c r="AM690" s="7">
        <f>IF(R690&gt;0,RANK(R690,(N690:P690,Q690:AJ690)),0)</f>
        <v>4</v>
      </c>
      <c r="AN690" s="7">
        <f>IF(S690&gt;0,RANK(S690,(N690:P690,Q690:AJ690)),0)</f>
        <v>6</v>
      </c>
      <c r="AO690" s="7">
        <f>IF(T690&gt;0,RANK(T690,(N690:P690,Q690:AJ690)),0)</f>
        <v>5</v>
      </c>
      <c r="AP690" s="2">
        <f t="shared" si="257"/>
        <v>2.058575839805371E-4</v>
      </c>
      <c r="AQ690" s="2">
        <f t="shared" si="258"/>
        <v>6.4938710582951248E-3</v>
      </c>
      <c r="AR690" s="2">
        <f t="shared" si="259"/>
        <v>1.048002245719098E-3</v>
      </c>
      <c r="AS690" s="2">
        <f t="shared" si="260"/>
        <v>1.29128848133246E-3</v>
      </c>
      <c r="AU690" t="s">
        <v>1751</v>
      </c>
      <c r="AV690" t="s">
        <v>3313</v>
      </c>
      <c r="AY690" s="130">
        <v>17</v>
      </c>
      <c r="AZ690" s="131">
        <v>113</v>
      </c>
      <c r="BA690" s="132">
        <f t="shared" si="250"/>
        <v>17113</v>
      </c>
      <c r="BC690" s="7" t="s">
        <v>532</v>
      </c>
    </row>
    <row r="691" spans="1:55" hidden="1" outlineLevel="1" x14ac:dyDescent="0.2">
      <c r="A691" t="s">
        <v>2708</v>
      </c>
      <c r="B691" t="s">
        <v>3313</v>
      </c>
      <c r="C691" s="1">
        <f t="shared" si="251"/>
        <v>47235</v>
      </c>
      <c r="D691" s="7">
        <f>RANK(N691,(N691:P691,Q691:AJ691))</f>
        <v>1</v>
      </c>
      <c r="E691" s="7">
        <f>RANK(O691,(N691:P691,Q691:AJ691))</f>
        <v>2</v>
      </c>
      <c r="F691" s="7">
        <f>IF(P691&gt;0,RANK(P691,(N691:P691,Q691:AJ691)),0)</f>
        <v>3</v>
      </c>
      <c r="G691" s="1">
        <f t="shared" si="252"/>
        <v>6095</v>
      </c>
      <c r="H691" s="2">
        <f t="shared" ref="H691:H754" si="261">G691/C691</f>
        <v>0.12903567270032815</v>
      </c>
      <c r="I691" s="2"/>
      <c r="J691" s="2">
        <f t="shared" si="253"/>
        <v>0.51351751878903351</v>
      </c>
      <c r="K691" s="2">
        <f t="shared" si="254"/>
        <v>0.38448184608870539</v>
      </c>
      <c r="L691" s="2">
        <f t="shared" si="255"/>
        <v>9.6115168836667722E-2</v>
      </c>
      <c r="M691" s="2">
        <f t="shared" si="256"/>
        <v>5.8854662855933743E-3</v>
      </c>
      <c r="N691" s="1">
        <v>24256</v>
      </c>
      <c r="O691" s="1">
        <v>18161</v>
      </c>
      <c r="P691" s="1">
        <v>4540</v>
      </c>
      <c r="R691" s="1">
        <v>172</v>
      </c>
      <c r="S691" s="1">
        <v>71</v>
      </c>
      <c r="T691" s="1">
        <v>35</v>
      </c>
      <c r="W691" s="1">
        <v>0</v>
      </c>
      <c r="AL691" s="7">
        <f>IF(Q691&gt;0,RANK(Q691,(N691:P691,Q691:AJ691)),0)</f>
        <v>0</v>
      </c>
      <c r="AM691" s="7">
        <f>IF(R691&gt;0,RANK(R691,(N691:P691,Q691:AJ691)),0)</f>
        <v>4</v>
      </c>
      <c r="AN691" s="7">
        <f>IF(S691&gt;0,RANK(S691,(N691:P691,Q691:AJ691)),0)</f>
        <v>5</v>
      </c>
      <c r="AO691" s="7">
        <f>IF(T691&gt;0,RANK(T691,(N691:P691,Q691:AJ691)),0)</f>
        <v>6</v>
      </c>
      <c r="AP691" s="2">
        <f t="shared" si="257"/>
        <v>0</v>
      </c>
      <c r="AQ691" s="2">
        <f t="shared" si="258"/>
        <v>3.6413676299354293E-3</v>
      </c>
      <c r="AR691" s="2">
        <f t="shared" si="259"/>
        <v>1.5031226844500899E-3</v>
      </c>
      <c r="AS691" s="2">
        <f t="shared" si="260"/>
        <v>7.4097597120779078E-4</v>
      </c>
      <c r="AU691" t="s">
        <v>2708</v>
      </c>
      <c r="AV691" t="s">
        <v>3313</v>
      </c>
      <c r="AY691" s="130">
        <v>17</v>
      </c>
      <c r="AZ691" s="131">
        <v>115</v>
      </c>
      <c r="BA691" s="132">
        <f t="shared" si="250"/>
        <v>17115</v>
      </c>
      <c r="BC691" s="7" t="s">
        <v>532</v>
      </c>
    </row>
    <row r="692" spans="1:55" hidden="1" outlineLevel="1" x14ac:dyDescent="0.2">
      <c r="A692" t="s">
        <v>1970</v>
      </c>
      <c r="B692" t="s">
        <v>3313</v>
      </c>
      <c r="C692" s="1">
        <f t="shared" si="251"/>
        <v>21075</v>
      </c>
      <c r="D692" s="7">
        <f>RANK(N692,(N692:P692,Q692:AJ692))</f>
        <v>1</v>
      </c>
      <c r="E692" s="7">
        <f>RANK(O692,(N692:P692,Q692:AJ692))</f>
        <v>2</v>
      </c>
      <c r="F692" s="7">
        <f>IF(P692&gt;0,RANK(P692,(N692:P692,Q692:AJ692)),0)</f>
        <v>3</v>
      </c>
      <c r="G692" s="1">
        <f t="shared" si="252"/>
        <v>3872</v>
      </c>
      <c r="H692" s="2">
        <f t="shared" si="261"/>
        <v>0.18372479240806644</v>
      </c>
      <c r="I692" s="2"/>
      <c r="J692" s="2">
        <f t="shared" si="253"/>
        <v>0.52702253855278769</v>
      </c>
      <c r="K692" s="2">
        <f t="shared" si="254"/>
        <v>0.34329774614472125</v>
      </c>
      <c r="L692" s="2">
        <f t="shared" si="255"/>
        <v>0.1201423487544484</v>
      </c>
      <c r="M692" s="2">
        <f t="shared" si="256"/>
        <v>9.5373665480426584E-3</v>
      </c>
      <c r="N692" s="1">
        <v>11107</v>
      </c>
      <c r="O692" s="1">
        <v>7235</v>
      </c>
      <c r="P692" s="1">
        <v>2532</v>
      </c>
      <c r="Q692" s="1">
        <v>2</v>
      </c>
      <c r="R692" s="1">
        <v>70</v>
      </c>
      <c r="S692" s="1">
        <v>102</v>
      </c>
      <c r="T692" s="1">
        <v>27</v>
      </c>
      <c r="W692" s="1">
        <v>0</v>
      </c>
      <c r="AL692" s="7">
        <f>IF(Q692&gt;0,RANK(Q692,(N692:P692,Q692:AJ692)),0)</f>
        <v>7</v>
      </c>
      <c r="AM692" s="7">
        <f>IF(R692&gt;0,RANK(R692,(N692:P692,Q692:AJ692)),0)</f>
        <v>5</v>
      </c>
      <c r="AN692" s="7">
        <f>IF(S692&gt;0,RANK(S692,(N692:P692,Q692:AJ692)),0)</f>
        <v>4</v>
      </c>
      <c r="AO692" s="7">
        <f>IF(T692&gt;0,RANK(T692,(N692:P692,Q692:AJ692)),0)</f>
        <v>6</v>
      </c>
      <c r="AP692" s="2">
        <f t="shared" si="257"/>
        <v>9.4899169632265714E-5</v>
      </c>
      <c r="AQ692" s="2">
        <f t="shared" si="258"/>
        <v>3.3214709371292999E-3</v>
      </c>
      <c r="AR692" s="2">
        <f t="shared" si="259"/>
        <v>4.8398576512455518E-3</v>
      </c>
      <c r="AS692" s="2">
        <f t="shared" si="260"/>
        <v>1.2811387900355871E-3</v>
      </c>
      <c r="AU692" t="s">
        <v>1970</v>
      </c>
      <c r="AV692" t="s">
        <v>3313</v>
      </c>
      <c r="AY692" s="130">
        <v>17</v>
      </c>
      <c r="AZ692" s="131">
        <v>117</v>
      </c>
      <c r="BA692" s="132">
        <f t="shared" si="250"/>
        <v>17117</v>
      </c>
      <c r="BC692" s="7" t="s">
        <v>532</v>
      </c>
    </row>
    <row r="693" spans="1:55" hidden="1" outlineLevel="1" x14ac:dyDescent="0.2">
      <c r="A693" t="s">
        <v>2709</v>
      </c>
      <c r="B693" t="s">
        <v>3313</v>
      </c>
      <c r="C693" s="1">
        <f t="shared" si="251"/>
        <v>100573</v>
      </c>
      <c r="D693" s="7">
        <f>RANK(N693,(N693:P693,Q693:AJ693))</f>
        <v>1</v>
      </c>
      <c r="E693" s="7">
        <f>RANK(O693,(N693:P693,Q693:AJ693))</f>
        <v>2</v>
      </c>
      <c r="F693" s="7">
        <f>IF(P693&gt;0,RANK(P693,(N693:P693,Q693:AJ693)),0)</f>
        <v>3</v>
      </c>
      <c r="G693" s="1">
        <f t="shared" si="252"/>
        <v>17810</v>
      </c>
      <c r="H693" s="2">
        <f t="shared" si="261"/>
        <v>0.17708530122398655</v>
      </c>
      <c r="I693" s="2"/>
      <c r="J693" s="2">
        <f t="shared" si="253"/>
        <v>0.53262804132321795</v>
      </c>
      <c r="K693" s="2">
        <f t="shared" si="254"/>
        <v>0.35554274009923142</v>
      </c>
      <c r="L693" s="2">
        <f t="shared" si="255"/>
        <v>0.10063337078539966</v>
      </c>
      <c r="M693" s="2">
        <f t="shared" si="256"/>
        <v>1.1195847792150965E-2</v>
      </c>
      <c r="N693" s="1">
        <v>53568</v>
      </c>
      <c r="O693" s="1">
        <v>35758</v>
      </c>
      <c r="P693" s="1">
        <v>10121</v>
      </c>
      <c r="R693" s="1">
        <v>472</v>
      </c>
      <c r="S693" s="1">
        <v>572</v>
      </c>
      <c r="T693" s="1">
        <v>82</v>
      </c>
      <c r="W693" s="1">
        <v>0</v>
      </c>
      <c r="AL693" s="7">
        <f>IF(Q693&gt;0,RANK(Q693,(N693:P693,Q693:AJ693)),0)</f>
        <v>0</v>
      </c>
      <c r="AM693" s="7">
        <f>IF(R693&gt;0,RANK(R693,(N693:P693,Q693:AJ693)),0)</f>
        <v>5</v>
      </c>
      <c r="AN693" s="7">
        <f>IF(S693&gt;0,RANK(S693,(N693:P693,Q693:AJ693)),0)</f>
        <v>4</v>
      </c>
      <c r="AO693" s="7">
        <f>IF(T693&gt;0,RANK(T693,(N693:P693,Q693:AJ693)),0)</f>
        <v>6</v>
      </c>
      <c r="AP693" s="2">
        <f t="shared" si="257"/>
        <v>0</v>
      </c>
      <c r="AQ693" s="2">
        <f t="shared" si="258"/>
        <v>4.6931084883616875E-3</v>
      </c>
      <c r="AR693" s="2">
        <f t="shared" si="259"/>
        <v>5.6874111342010278E-3</v>
      </c>
      <c r="AS693" s="2">
        <f t="shared" si="260"/>
        <v>8.1532816958825927E-4</v>
      </c>
      <c r="AU693" t="s">
        <v>2709</v>
      </c>
      <c r="AV693" t="s">
        <v>3313</v>
      </c>
      <c r="AY693" s="130">
        <v>17</v>
      </c>
      <c r="AZ693" s="131">
        <v>119</v>
      </c>
      <c r="BA693" s="132">
        <f t="shared" si="250"/>
        <v>17119</v>
      </c>
      <c r="BC693" s="7" t="s">
        <v>532</v>
      </c>
    </row>
    <row r="694" spans="1:55" hidden="1" outlineLevel="1" x14ac:dyDescent="0.2">
      <c r="A694" t="s">
        <v>1066</v>
      </c>
      <c r="B694" t="s">
        <v>3313</v>
      </c>
      <c r="C694" s="1">
        <f t="shared" si="251"/>
        <v>15763</v>
      </c>
      <c r="D694" s="7">
        <f>RANK(N694,(N694:P694,Q694:AJ694))</f>
        <v>1</v>
      </c>
      <c r="E694" s="7">
        <f>RANK(O694,(N694:P694,Q694:AJ694))</f>
        <v>2</v>
      </c>
      <c r="F694" s="7">
        <f>IF(P694&gt;0,RANK(P694,(N694:P694,Q694:AJ694)),0)</f>
        <v>3</v>
      </c>
      <c r="G694" s="1">
        <f t="shared" si="252"/>
        <v>1793</v>
      </c>
      <c r="H694" s="2">
        <f t="shared" si="261"/>
        <v>0.1137473831123517</v>
      </c>
      <c r="I694" s="2"/>
      <c r="J694" s="2">
        <f t="shared" si="253"/>
        <v>0.49432214679946712</v>
      </c>
      <c r="K694" s="2">
        <f t="shared" si="254"/>
        <v>0.3805747636871154</v>
      </c>
      <c r="L694" s="2">
        <f t="shared" si="255"/>
        <v>0.11577745353041934</v>
      </c>
      <c r="M694" s="2">
        <f t="shared" si="256"/>
        <v>9.3256359829980845E-3</v>
      </c>
      <c r="N694" s="1">
        <v>7792</v>
      </c>
      <c r="O694" s="1">
        <v>5999</v>
      </c>
      <c r="P694" s="1">
        <v>1825</v>
      </c>
      <c r="R694" s="1">
        <v>82</v>
      </c>
      <c r="S694" s="1">
        <v>50</v>
      </c>
      <c r="T694" s="1">
        <v>15</v>
      </c>
      <c r="W694" s="1">
        <v>0</v>
      </c>
      <c r="AL694" s="7">
        <f>IF(Q694&gt;0,RANK(Q694,(N694:P694,Q694:AJ694)),0)</f>
        <v>0</v>
      </c>
      <c r="AM694" s="7">
        <f>IF(R694&gt;0,RANK(R694,(N694:P694,Q694:AJ694)),0)</f>
        <v>4</v>
      </c>
      <c r="AN694" s="7">
        <f>IF(S694&gt;0,RANK(S694,(N694:P694,Q694:AJ694)),0)</f>
        <v>5</v>
      </c>
      <c r="AO694" s="7">
        <f>IF(T694&gt;0,RANK(T694,(N694:P694,Q694:AJ694)),0)</f>
        <v>6</v>
      </c>
      <c r="AP694" s="2">
        <f t="shared" si="257"/>
        <v>0</v>
      </c>
      <c r="AQ694" s="2">
        <f t="shared" si="258"/>
        <v>5.2020554462982932E-3</v>
      </c>
      <c r="AR694" s="2">
        <f t="shared" si="259"/>
        <v>3.1719850282306669E-3</v>
      </c>
      <c r="AS694" s="2">
        <f t="shared" si="260"/>
        <v>9.5159550846920008E-4</v>
      </c>
      <c r="AU694" t="s">
        <v>1066</v>
      </c>
      <c r="AV694" t="s">
        <v>3313</v>
      </c>
      <c r="AY694" s="130">
        <v>17</v>
      </c>
      <c r="AZ694" s="131">
        <v>121</v>
      </c>
      <c r="BA694" s="132">
        <f t="shared" si="250"/>
        <v>17121</v>
      </c>
      <c r="BC694" s="7" t="s">
        <v>532</v>
      </c>
    </row>
    <row r="695" spans="1:55" hidden="1" outlineLevel="1" x14ac:dyDescent="0.2">
      <c r="A695" t="s">
        <v>2445</v>
      </c>
      <c r="B695" t="s">
        <v>3313</v>
      </c>
      <c r="C695" s="1">
        <f t="shared" si="251"/>
        <v>5714</v>
      </c>
      <c r="D695" s="7">
        <f>RANK(N695,(N695:P695,Q695:AJ695))</f>
        <v>1</v>
      </c>
      <c r="E695" s="7">
        <f>RANK(O695,(N695:P695,Q695:AJ695))</f>
        <v>2</v>
      </c>
      <c r="F695" s="7">
        <f>IF(P695&gt;0,RANK(P695,(N695:P695,Q695:AJ695)),0)</f>
        <v>3</v>
      </c>
      <c r="G695" s="1">
        <f t="shared" si="252"/>
        <v>187</v>
      </c>
      <c r="H695" s="2">
        <f t="shared" si="261"/>
        <v>3.2726636331816591E-2</v>
      </c>
      <c r="I695" s="2"/>
      <c r="J695" s="2">
        <f t="shared" si="253"/>
        <v>0.46202310115505774</v>
      </c>
      <c r="K695" s="2">
        <f t="shared" si="254"/>
        <v>0.42929646482324119</v>
      </c>
      <c r="L695" s="2">
        <f t="shared" si="255"/>
        <v>0.10255512775638782</v>
      </c>
      <c r="M695" s="2">
        <f t="shared" si="256"/>
        <v>6.1253062653132545E-3</v>
      </c>
      <c r="N695" s="1">
        <v>2640</v>
      </c>
      <c r="O695" s="1">
        <v>2453</v>
      </c>
      <c r="P695" s="1">
        <v>586</v>
      </c>
      <c r="R695" s="1">
        <v>21</v>
      </c>
      <c r="S695" s="1">
        <v>10</v>
      </c>
      <c r="T695" s="1">
        <v>4</v>
      </c>
      <c r="W695" s="1">
        <v>0</v>
      </c>
      <c r="AL695" s="7">
        <f>IF(Q695&gt;0,RANK(Q695,(N695:P695,Q695:AJ695)),0)</f>
        <v>0</v>
      </c>
      <c r="AM695" s="7">
        <f>IF(R695&gt;0,RANK(R695,(N695:P695,Q695:AJ695)),0)</f>
        <v>4</v>
      </c>
      <c r="AN695" s="7">
        <f>IF(S695&gt;0,RANK(S695,(N695:P695,Q695:AJ695)),0)</f>
        <v>5</v>
      </c>
      <c r="AO695" s="7">
        <f>IF(T695&gt;0,RANK(T695,(N695:P695,Q695:AJ695)),0)</f>
        <v>6</v>
      </c>
      <c r="AP695" s="2">
        <f t="shared" si="257"/>
        <v>0</v>
      </c>
      <c r="AQ695" s="2">
        <f t="shared" si="258"/>
        <v>3.6751837591879593E-3</v>
      </c>
      <c r="AR695" s="2">
        <f t="shared" si="259"/>
        <v>1.7500875043752187E-3</v>
      </c>
      <c r="AS695" s="2">
        <f t="shared" si="260"/>
        <v>7.0003500175008749E-4</v>
      </c>
      <c r="AU695" t="s">
        <v>2445</v>
      </c>
      <c r="AV695" t="s">
        <v>3313</v>
      </c>
      <c r="AY695" s="130">
        <v>17</v>
      </c>
      <c r="AZ695" s="131">
        <v>123</v>
      </c>
      <c r="BA695" s="132">
        <f t="shared" si="250"/>
        <v>17123</v>
      </c>
      <c r="BC695" s="7" t="s">
        <v>532</v>
      </c>
    </row>
    <row r="696" spans="1:55" hidden="1" outlineLevel="1" x14ac:dyDescent="0.2">
      <c r="A696" t="s">
        <v>1698</v>
      </c>
      <c r="B696" t="s">
        <v>3313</v>
      </c>
      <c r="C696" s="1">
        <f t="shared" si="251"/>
        <v>6444</v>
      </c>
      <c r="D696" s="7">
        <f>RANK(N696,(N696:P696,Q696:AJ696))</f>
        <v>1</v>
      </c>
      <c r="E696" s="7">
        <f>RANK(O696,(N696:P696,Q696:AJ696))</f>
        <v>2</v>
      </c>
      <c r="F696" s="7">
        <f>IF(P696&gt;0,RANK(P696,(N696:P696,Q696:AJ696)),0)</f>
        <v>3</v>
      </c>
      <c r="G696" s="1">
        <f t="shared" si="252"/>
        <v>955</v>
      </c>
      <c r="H696" s="2">
        <f t="shared" si="261"/>
        <v>0.14819987585350713</v>
      </c>
      <c r="I696" s="2"/>
      <c r="J696" s="2">
        <f t="shared" si="253"/>
        <v>0.52529484792054626</v>
      </c>
      <c r="K696" s="2">
        <f t="shared" si="254"/>
        <v>0.37709497206703912</v>
      </c>
      <c r="L696" s="2">
        <f t="shared" si="255"/>
        <v>9.3109869646182494E-2</v>
      </c>
      <c r="M696" s="2">
        <f t="shared" si="256"/>
        <v>4.5003103662321214E-3</v>
      </c>
      <c r="N696" s="1">
        <v>3385</v>
      </c>
      <c r="O696" s="1">
        <v>2430</v>
      </c>
      <c r="P696" s="1">
        <v>600</v>
      </c>
      <c r="R696" s="1">
        <v>19</v>
      </c>
      <c r="S696" s="1">
        <v>5</v>
      </c>
      <c r="T696" s="1">
        <v>5</v>
      </c>
      <c r="W696" s="1">
        <v>0</v>
      </c>
      <c r="AL696" s="7">
        <f>IF(Q696&gt;0,RANK(Q696,(N696:P696,Q696:AJ696)),0)</f>
        <v>0</v>
      </c>
      <c r="AM696" s="7">
        <f>IF(R696&gt;0,RANK(R696,(N696:P696,Q696:AJ696)),0)</f>
        <v>4</v>
      </c>
      <c r="AN696" s="7">
        <f>IF(S696&gt;0,RANK(S696,(N696:P696,Q696:AJ696)),0)</f>
        <v>5</v>
      </c>
      <c r="AO696" s="7">
        <f>IF(T696&gt;0,RANK(T696,(N696:P696,Q696:AJ696)),0)</f>
        <v>5</v>
      </c>
      <c r="AP696" s="2">
        <f t="shared" si="257"/>
        <v>0</v>
      </c>
      <c r="AQ696" s="2">
        <f t="shared" si="258"/>
        <v>2.9484792054624456E-3</v>
      </c>
      <c r="AR696" s="2">
        <f t="shared" si="259"/>
        <v>7.7591558038485418E-4</v>
      </c>
      <c r="AS696" s="2">
        <f t="shared" si="260"/>
        <v>7.7591558038485418E-4</v>
      </c>
      <c r="AU696" t="s">
        <v>1698</v>
      </c>
      <c r="AV696" t="s">
        <v>3313</v>
      </c>
      <c r="AY696" s="130">
        <v>17</v>
      </c>
      <c r="AZ696" s="131">
        <v>125</v>
      </c>
      <c r="BA696" s="132">
        <f t="shared" si="250"/>
        <v>17125</v>
      </c>
      <c r="BC696" s="7" t="s">
        <v>532</v>
      </c>
    </row>
    <row r="697" spans="1:55" hidden="1" outlineLevel="1" x14ac:dyDescent="0.2">
      <c r="A697" t="s">
        <v>1971</v>
      </c>
      <c r="B697" t="s">
        <v>3313</v>
      </c>
      <c r="C697" s="1">
        <f t="shared" si="251"/>
        <v>6058</v>
      </c>
      <c r="D697" s="7">
        <f>RANK(N697,(N697:P697,Q697:AJ697))</f>
        <v>1</v>
      </c>
      <c r="E697" s="7">
        <f>RANK(O697,(N697:P697,Q697:AJ697))</f>
        <v>2</v>
      </c>
      <c r="F697" s="7">
        <f>IF(P697&gt;0,RANK(P697,(N697:P697,Q697:AJ697)),0)</f>
        <v>3</v>
      </c>
      <c r="G697" s="1">
        <f t="shared" si="252"/>
        <v>334</v>
      </c>
      <c r="H697" s="2">
        <f t="shared" si="261"/>
        <v>5.5133707494222514E-2</v>
      </c>
      <c r="I697" s="2"/>
      <c r="J697" s="2">
        <f t="shared" si="253"/>
        <v>0.46896665566193463</v>
      </c>
      <c r="K697" s="2">
        <f t="shared" si="254"/>
        <v>0.4138329481677121</v>
      </c>
      <c r="L697" s="2">
        <f t="shared" si="255"/>
        <v>0.11142291185209641</v>
      </c>
      <c r="M697" s="2">
        <f t="shared" si="256"/>
        <v>5.7774843182568647E-3</v>
      </c>
      <c r="N697" s="1">
        <v>2841</v>
      </c>
      <c r="O697" s="1">
        <v>2507</v>
      </c>
      <c r="P697" s="1">
        <v>675</v>
      </c>
      <c r="R697" s="1">
        <v>21</v>
      </c>
      <c r="S697" s="1">
        <v>11</v>
      </c>
      <c r="T697" s="1">
        <v>3</v>
      </c>
      <c r="W697" s="1">
        <v>0</v>
      </c>
      <c r="AL697" s="7">
        <f>IF(Q697&gt;0,RANK(Q697,(N697:P697,Q697:AJ697)),0)</f>
        <v>0</v>
      </c>
      <c r="AM697" s="7">
        <f>IF(R697&gt;0,RANK(R697,(N697:P697,Q697:AJ697)),0)</f>
        <v>4</v>
      </c>
      <c r="AN697" s="7">
        <f>IF(S697&gt;0,RANK(S697,(N697:P697,Q697:AJ697)),0)</f>
        <v>5</v>
      </c>
      <c r="AO697" s="7">
        <f>IF(T697&gt;0,RANK(T697,(N697:P697,Q697:AJ697)),0)</f>
        <v>6</v>
      </c>
      <c r="AP697" s="2">
        <f t="shared" si="257"/>
        <v>0</v>
      </c>
      <c r="AQ697" s="2">
        <f t="shared" si="258"/>
        <v>3.4664905909541103E-3</v>
      </c>
      <c r="AR697" s="2">
        <f t="shared" si="259"/>
        <v>1.8157807857378673E-3</v>
      </c>
      <c r="AS697" s="2">
        <f t="shared" si="260"/>
        <v>4.9521294156487292E-4</v>
      </c>
      <c r="AU697" t="s">
        <v>1971</v>
      </c>
      <c r="AV697" t="s">
        <v>3313</v>
      </c>
      <c r="AY697" s="130">
        <v>17</v>
      </c>
      <c r="AZ697" s="131">
        <v>127</v>
      </c>
      <c r="BA697" s="132">
        <f t="shared" si="250"/>
        <v>17127</v>
      </c>
      <c r="BC697" s="7" t="s">
        <v>532</v>
      </c>
    </row>
    <row r="698" spans="1:55" hidden="1" outlineLevel="1" x14ac:dyDescent="0.2">
      <c r="A698" t="s">
        <v>524</v>
      </c>
      <c r="B698" t="s">
        <v>3313</v>
      </c>
      <c r="C698" s="1">
        <f t="shared" ref="C698:C729" si="262">SUM(N698:AJ698)</f>
        <v>5868</v>
      </c>
      <c r="D698" s="7">
        <f>RANK(N698,(N698:P698,Q698:AJ698))</f>
        <v>2</v>
      </c>
      <c r="E698" s="7">
        <f>RANK(O698,(N698:P698,Q698:AJ698))</f>
        <v>1</v>
      </c>
      <c r="F698" s="7">
        <f>IF(P698&gt;0,RANK(P698,(N698:P698,Q698:AJ698)),0)</f>
        <v>3</v>
      </c>
      <c r="G698" s="1">
        <f t="shared" ref="G698:G729" si="263">MAX(N698:P698)-LARGE(N698:P698,2)</f>
        <v>902</v>
      </c>
      <c r="H698" s="2">
        <f t="shared" si="261"/>
        <v>0.15371506475800956</v>
      </c>
      <c r="I698" s="2"/>
      <c r="J698" s="2">
        <f t="shared" ref="J698:J729" si="264">IF($C698=0,"-",N698/$C698)</f>
        <v>0.37559645535105657</v>
      </c>
      <c r="K698" s="2">
        <f t="shared" ref="K698:K729" si="265">IF($C698=0,"-",O698/$C698)</f>
        <v>0.52931152010906612</v>
      </c>
      <c r="L698" s="2">
        <f t="shared" ref="L698:L729" si="266">IF($C698=0,"-",P698/$C698)</f>
        <v>9.1002044989775058E-2</v>
      </c>
      <c r="M698" s="2">
        <f t="shared" ref="M698:M729" si="267">IF(C698=0,"-",(1-J698-K698-L698))</f>
        <v>4.089979550102249E-3</v>
      </c>
      <c r="N698" s="1">
        <v>2204</v>
      </c>
      <c r="O698" s="1">
        <v>3106</v>
      </c>
      <c r="P698" s="1">
        <v>534</v>
      </c>
      <c r="R698" s="1">
        <v>11</v>
      </c>
      <c r="S698" s="1">
        <v>6</v>
      </c>
      <c r="T698" s="1">
        <v>7</v>
      </c>
      <c r="W698" s="1">
        <v>0</v>
      </c>
      <c r="AL698" s="7">
        <f>IF(Q698&gt;0,RANK(Q698,(N698:P698,Q698:AJ698)),0)</f>
        <v>0</v>
      </c>
      <c r="AM698" s="7">
        <f>IF(R698&gt;0,RANK(R698,(N698:P698,Q698:AJ698)),0)</f>
        <v>4</v>
      </c>
      <c r="AN698" s="7">
        <f>IF(S698&gt;0,RANK(S698,(N698:P698,Q698:AJ698)),0)</f>
        <v>6</v>
      </c>
      <c r="AO698" s="7">
        <f>IF(T698&gt;0,RANK(T698,(N698:P698,Q698:AJ698)),0)</f>
        <v>5</v>
      </c>
      <c r="AP698" s="2">
        <f t="shared" ref="AP698:AP729" si="268">IF($C698=0,"-",Q698/$C698)</f>
        <v>0</v>
      </c>
      <c r="AQ698" s="2">
        <f t="shared" ref="AQ698:AQ729" si="269">IF($C698=0,"-",R698/$C698)</f>
        <v>1.874573960463531E-3</v>
      </c>
      <c r="AR698" s="2">
        <f t="shared" ref="AR698:AR729" si="270">IF($C698=0,"-",S698/$C698)</f>
        <v>1.0224948875255625E-3</v>
      </c>
      <c r="AS698" s="2">
        <f t="shared" ref="AS698:AS729" si="271">IF($C698=0,"-",T698/$C698)</f>
        <v>1.1929107021131562E-3</v>
      </c>
      <c r="AU698" t="s">
        <v>524</v>
      </c>
      <c r="AV698" t="s">
        <v>3313</v>
      </c>
      <c r="AY698" s="130">
        <v>17</v>
      </c>
      <c r="AZ698" s="131">
        <v>129</v>
      </c>
      <c r="BA698" s="132">
        <f t="shared" ref="BA698:BA735" si="272">AY698*1000+AZ698</f>
        <v>17129</v>
      </c>
      <c r="BC698" s="7" t="s">
        <v>532</v>
      </c>
    </row>
    <row r="699" spans="1:55" hidden="1" outlineLevel="1" x14ac:dyDescent="0.2">
      <c r="A699" t="s">
        <v>3190</v>
      </c>
      <c r="B699" t="s">
        <v>3313</v>
      </c>
      <c r="C699" s="1">
        <f t="shared" si="262"/>
        <v>7897</v>
      </c>
      <c r="D699" s="7">
        <f>RANK(N699,(N699:P699,Q699:AJ699))</f>
        <v>1</v>
      </c>
      <c r="E699" s="7">
        <f>RANK(O699,(N699:P699,Q699:AJ699))</f>
        <v>2</v>
      </c>
      <c r="F699" s="7">
        <f>IF(P699&gt;0,RANK(P699,(N699:P699,Q699:AJ699)),0)</f>
        <v>3</v>
      </c>
      <c r="G699" s="1">
        <f t="shared" si="263"/>
        <v>1590</v>
      </c>
      <c r="H699" s="2">
        <f t="shared" si="261"/>
        <v>0.20134228187919462</v>
      </c>
      <c r="I699" s="2"/>
      <c r="J699" s="2">
        <f t="shared" si="264"/>
        <v>0.54172470558439911</v>
      </c>
      <c r="K699" s="2">
        <f t="shared" si="265"/>
        <v>0.3403824237052045</v>
      </c>
      <c r="L699" s="2">
        <f t="shared" si="266"/>
        <v>0.11257439534000253</v>
      </c>
      <c r="M699" s="2">
        <f t="shared" si="267"/>
        <v>5.3184753703938575E-3</v>
      </c>
      <c r="N699" s="1">
        <v>4278</v>
      </c>
      <c r="O699" s="1">
        <v>2688</v>
      </c>
      <c r="P699" s="1">
        <v>889</v>
      </c>
      <c r="R699" s="1">
        <v>26</v>
      </c>
      <c r="S699" s="1">
        <v>13</v>
      </c>
      <c r="T699" s="1">
        <v>3</v>
      </c>
      <c r="W699" s="1">
        <v>0</v>
      </c>
      <c r="AL699" s="7">
        <f>IF(Q699&gt;0,RANK(Q699,(N699:P699,Q699:AJ699)),0)</f>
        <v>0</v>
      </c>
      <c r="AM699" s="7">
        <f>IF(R699&gt;0,RANK(R699,(N699:P699,Q699:AJ699)),0)</f>
        <v>4</v>
      </c>
      <c r="AN699" s="7">
        <f>IF(S699&gt;0,RANK(S699,(N699:P699,Q699:AJ699)),0)</f>
        <v>5</v>
      </c>
      <c r="AO699" s="7">
        <f>IF(T699&gt;0,RANK(T699,(N699:P699,Q699:AJ699)),0)</f>
        <v>6</v>
      </c>
      <c r="AP699" s="2">
        <f t="shared" si="268"/>
        <v>0</v>
      </c>
      <c r="AQ699" s="2">
        <f t="shared" si="269"/>
        <v>3.2923895150056984E-3</v>
      </c>
      <c r="AR699" s="2">
        <f t="shared" si="270"/>
        <v>1.6461947575028492E-3</v>
      </c>
      <c r="AS699" s="2">
        <f t="shared" si="271"/>
        <v>3.798910978852729E-4</v>
      </c>
      <c r="AU699" t="s">
        <v>3190</v>
      </c>
      <c r="AV699" t="s">
        <v>3313</v>
      </c>
      <c r="AY699" s="130">
        <v>17</v>
      </c>
      <c r="AZ699" s="131">
        <v>131</v>
      </c>
      <c r="BA699" s="132">
        <f t="shared" si="272"/>
        <v>17131</v>
      </c>
      <c r="BC699" s="7" t="s">
        <v>532</v>
      </c>
    </row>
    <row r="700" spans="1:55" hidden="1" outlineLevel="1" x14ac:dyDescent="0.2">
      <c r="A700" t="s">
        <v>2129</v>
      </c>
      <c r="B700" t="s">
        <v>3313</v>
      </c>
      <c r="C700" s="1">
        <f t="shared" si="262"/>
        <v>11535</v>
      </c>
      <c r="D700" s="7">
        <f>RANK(N700,(N700:P700,Q700:AJ700))</f>
        <v>2</v>
      </c>
      <c r="E700" s="7">
        <f>RANK(O700,(N700:P700,Q700:AJ700))</f>
        <v>1</v>
      </c>
      <c r="F700" s="7">
        <f>IF(P700&gt;0,RANK(P700,(N700:P700,Q700:AJ700)),0)</f>
        <v>3</v>
      </c>
      <c r="G700" s="1">
        <f t="shared" si="263"/>
        <v>552</v>
      </c>
      <c r="H700" s="2">
        <f t="shared" si="261"/>
        <v>4.7854356306892068E-2</v>
      </c>
      <c r="I700" s="2"/>
      <c r="J700" s="2">
        <f t="shared" si="264"/>
        <v>0.41595145210229734</v>
      </c>
      <c r="K700" s="2">
        <f t="shared" si="265"/>
        <v>0.46380580840918945</v>
      </c>
      <c r="L700" s="2">
        <f t="shared" si="266"/>
        <v>0.1106198526224534</v>
      </c>
      <c r="M700" s="2">
        <f t="shared" si="267"/>
        <v>9.6228868660598182E-3</v>
      </c>
      <c r="N700" s="1">
        <v>4798</v>
      </c>
      <c r="O700" s="1">
        <v>5350</v>
      </c>
      <c r="P700" s="1">
        <v>1276</v>
      </c>
      <c r="R700" s="1">
        <v>35</v>
      </c>
      <c r="S700" s="1">
        <v>69</v>
      </c>
      <c r="T700" s="1">
        <v>7</v>
      </c>
      <c r="W700" s="1">
        <v>0</v>
      </c>
      <c r="AL700" s="7">
        <f>IF(Q700&gt;0,RANK(Q700,(N700:P700,Q700:AJ700)),0)</f>
        <v>0</v>
      </c>
      <c r="AM700" s="7">
        <f>IF(R700&gt;0,RANK(R700,(N700:P700,Q700:AJ700)),0)</f>
        <v>5</v>
      </c>
      <c r="AN700" s="7">
        <f>IF(S700&gt;0,RANK(S700,(N700:P700,Q700:AJ700)),0)</f>
        <v>4</v>
      </c>
      <c r="AO700" s="7">
        <f>IF(T700&gt;0,RANK(T700,(N700:P700,Q700:AJ700)),0)</f>
        <v>6</v>
      </c>
      <c r="AP700" s="2">
        <f t="shared" si="268"/>
        <v>0</v>
      </c>
      <c r="AQ700" s="2">
        <f t="shared" si="269"/>
        <v>3.0342436064152581E-3</v>
      </c>
      <c r="AR700" s="2">
        <f t="shared" si="270"/>
        <v>5.9817945383615085E-3</v>
      </c>
      <c r="AS700" s="2">
        <f t="shared" si="271"/>
        <v>6.0684872128305162E-4</v>
      </c>
      <c r="AU700" t="s">
        <v>2129</v>
      </c>
      <c r="AV700" t="s">
        <v>3313</v>
      </c>
      <c r="AY700" s="130">
        <v>17</v>
      </c>
      <c r="AZ700" s="131">
        <v>133</v>
      </c>
      <c r="BA700" s="132">
        <f t="shared" si="272"/>
        <v>17133</v>
      </c>
      <c r="BC700" s="7" t="s">
        <v>532</v>
      </c>
    </row>
    <row r="701" spans="1:55" hidden="1" outlineLevel="1" x14ac:dyDescent="0.2">
      <c r="A701" t="s">
        <v>961</v>
      </c>
      <c r="B701" t="s">
        <v>3313</v>
      </c>
      <c r="C701" s="1">
        <f t="shared" si="262"/>
        <v>12631</v>
      </c>
      <c r="D701" s="7">
        <f>RANK(N701,(N701:P701,Q701:AJ701))</f>
        <v>1</v>
      </c>
      <c r="E701" s="7">
        <f>RANK(O701,(N701:P701,Q701:AJ701))</f>
        <v>2</v>
      </c>
      <c r="F701" s="7">
        <f>IF(P701&gt;0,RANK(P701,(N701:P701,Q701:AJ701)),0)</f>
        <v>3</v>
      </c>
      <c r="G701" s="1">
        <f t="shared" si="263"/>
        <v>1568</v>
      </c>
      <c r="H701" s="2">
        <f t="shared" si="261"/>
        <v>0.12413902303855594</v>
      </c>
      <c r="I701" s="2"/>
      <c r="J701" s="2">
        <f t="shared" si="264"/>
        <v>0.501781331644367</v>
      </c>
      <c r="K701" s="2">
        <f t="shared" si="265"/>
        <v>0.37764230860581111</v>
      </c>
      <c r="L701" s="2">
        <f t="shared" si="266"/>
        <v>0.11368854405826934</v>
      </c>
      <c r="M701" s="2">
        <f t="shared" si="267"/>
        <v>6.8878156915525568E-3</v>
      </c>
      <c r="N701" s="1">
        <v>6338</v>
      </c>
      <c r="O701" s="1">
        <v>4770</v>
      </c>
      <c r="P701" s="1">
        <v>1436</v>
      </c>
      <c r="Q701" s="1">
        <v>1</v>
      </c>
      <c r="R701" s="1">
        <v>47</v>
      </c>
      <c r="S701" s="1">
        <v>28</v>
      </c>
      <c r="T701" s="1">
        <v>11</v>
      </c>
      <c r="W701" s="1">
        <v>0</v>
      </c>
      <c r="AL701" s="7">
        <f>IF(Q701&gt;0,RANK(Q701,(N701:P701,Q701:AJ701)),0)</f>
        <v>7</v>
      </c>
      <c r="AM701" s="7">
        <f>IF(R701&gt;0,RANK(R701,(N701:P701,Q701:AJ701)),0)</f>
        <v>4</v>
      </c>
      <c r="AN701" s="7">
        <f>IF(S701&gt;0,RANK(S701,(N701:P701,Q701:AJ701)),0)</f>
        <v>5</v>
      </c>
      <c r="AO701" s="7">
        <f>IF(T701&gt;0,RANK(T701,(N701:P701,Q701:AJ701)),0)</f>
        <v>6</v>
      </c>
      <c r="AP701" s="2">
        <f t="shared" si="268"/>
        <v>7.9170295305201491E-5</v>
      </c>
      <c r="AQ701" s="2">
        <f t="shared" si="269"/>
        <v>3.7210038793444701E-3</v>
      </c>
      <c r="AR701" s="2">
        <f t="shared" si="270"/>
        <v>2.2167682685456415E-3</v>
      </c>
      <c r="AS701" s="2">
        <f t="shared" si="271"/>
        <v>8.7087324835721639E-4</v>
      </c>
      <c r="AU701" t="s">
        <v>961</v>
      </c>
      <c r="AV701" t="s">
        <v>3313</v>
      </c>
      <c r="AY701" s="130">
        <v>17</v>
      </c>
      <c r="AZ701" s="131">
        <v>135</v>
      </c>
      <c r="BA701" s="132">
        <f t="shared" si="272"/>
        <v>17135</v>
      </c>
      <c r="BC701" s="7" t="s">
        <v>532</v>
      </c>
    </row>
    <row r="702" spans="1:55" hidden="1" outlineLevel="1" x14ac:dyDescent="0.2">
      <c r="A702" t="s">
        <v>1305</v>
      </c>
      <c r="B702" t="s">
        <v>3313</v>
      </c>
      <c r="C702" s="1">
        <f t="shared" si="262"/>
        <v>14238</v>
      </c>
      <c r="D702" s="7">
        <f>RANK(N702,(N702:P702,Q702:AJ702))</f>
        <v>2</v>
      </c>
      <c r="E702" s="7">
        <f>RANK(O702,(N702:P702,Q702:AJ702))</f>
        <v>1</v>
      </c>
      <c r="F702" s="7">
        <f>IF(P702&gt;0,RANK(P702,(N702:P702,Q702:AJ702)),0)</f>
        <v>3</v>
      </c>
      <c r="G702" s="1">
        <f t="shared" si="263"/>
        <v>202</v>
      </c>
      <c r="H702" s="2">
        <f t="shared" si="261"/>
        <v>1.4187385868801798E-2</v>
      </c>
      <c r="I702" s="2"/>
      <c r="J702" s="2">
        <f t="shared" si="264"/>
        <v>0.43194268857985674</v>
      </c>
      <c r="K702" s="2">
        <f t="shared" si="265"/>
        <v>0.44613007444865854</v>
      </c>
      <c r="L702" s="2">
        <f t="shared" si="266"/>
        <v>0.11469307487006603</v>
      </c>
      <c r="M702" s="2">
        <f t="shared" si="267"/>
        <v>7.2341621014186952E-3</v>
      </c>
      <c r="N702" s="1">
        <v>6150</v>
      </c>
      <c r="O702" s="1">
        <v>6352</v>
      </c>
      <c r="P702" s="1">
        <v>1633</v>
      </c>
      <c r="R702" s="1">
        <v>59</v>
      </c>
      <c r="S702" s="1">
        <v>34</v>
      </c>
      <c r="T702" s="1">
        <v>10</v>
      </c>
      <c r="W702" s="1">
        <v>0</v>
      </c>
      <c r="AL702" s="7">
        <f>IF(Q702&gt;0,RANK(Q702,(N702:P702,Q702:AJ702)),0)</f>
        <v>0</v>
      </c>
      <c r="AM702" s="7">
        <f>IF(R702&gt;0,RANK(R702,(N702:P702,Q702:AJ702)),0)</f>
        <v>4</v>
      </c>
      <c r="AN702" s="7">
        <f>IF(S702&gt;0,RANK(S702,(N702:P702,Q702:AJ702)),0)</f>
        <v>5</v>
      </c>
      <c r="AO702" s="7">
        <f>IF(T702&gt;0,RANK(T702,(N702:P702,Q702:AJ702)),0)</f>
        <v>6</v>
      </c>
      <c r="AP702" s="2">
        <f t="shared" si="268"/>
        <v>0</v>
      </c>
      <c r="AQ702" s="2">
        <f t="shared" si="269"/>
        <v>4.1438404270262678E-3</v>
      </c>
      <c r="AR702" s="2">
        <f t="shared" si="270"/>
        <v>2.3879758393032728E-3</v>
      </c>
      <c r="AS702" s="2">
        <f t="shared" si="271"/>
        <v>7.0234583508919793E-4</v>
      </c>
      <c r="AU702" t="s">
        <v>1305</v>
      </c>
      <c r="AV702" t="s">
        <v>3313</v>
      </c>
      <c r="AY702" s="130">
        <v>17</v>
      </c>
      <c r="AZ702" s="131">
        <v>137</v>
      </c>
      <c r="BA702" s="132">
        <f t="shared" si="272"/>
        <v>17137</v>
      </c>
      <c r="BC702" s="7" t="s">
        <v>532</v>
      </c>
    </row>
    <row r="703" spans="1:55" hidden="1" outlineLevel="1" x14ac:dyDescent="0.2">
      <c r="A703" t="s">
        <v>1972</v>
      </c>
      <c r="B703" t="s">
        <v>3313</v>
      </c>
      <c r="C703" s="1">
        <f t="shared" si="262"/>
        <v>5451</v>
      </c>
      <c r="D703" s="7">
        <f>RANK(N703,(N703:P703,Q703:AJ703))</f>
        <v>1</v>
      </c>
      <c r="E703" s="7">
        <f>RANK(O703,(N703:P703,Q703:AJ703))</f>
        <v>2</v>
      </c>
      <c r="F703" s="7">
        <f>IF(P703&gt;0,RANK(P703,(N703:P703,Q703:AJ703)),0)</f>
        <v>3</v>
      </c>
      <c r="G703" s="1">
        <f t="shared" si="263"/>
        <v>430</v>
      </c>
      <c r="H703" s="2">
        <f t="shared" si="261"/>
        <v>7.8884608328747025E-2</v>
      </c>
      <c r="I703" s="2"/>
      <c r="J703" s="2">
        <f t="shared" si="264"/>
        <v>0.4822968262704091</v>
      </c>
      <c r="K703" s="2">
        <f t="shared" si="265"/>
        <v>0.4034122179416621</v>
      </c>
      <c r="L703" s="2">
        <f t="shared" si="266"/>
        <v>0.10933773619519355</v>
      </c>
      <c r="M703" s="2">
        <f t="shared" si="267"/>
        <v>4.953219592735314E-3</v>
      </c>
      <c r="N703" s="1">
        <v>2629</v>
      </c>
      <c r="O703" s="1">
        <v>2199</v>
      </c>
      <c r="P703" s="1">
        <v>596</v>
      </c>
      <c r="R703" s="1">
        <v>21</v>
      </c>
      <c r="S703" s="1">
        <v>4</v>
      </c>
      <c r="T703" s="1">
        <v>2</v>
      </c>
      <c r="W703" s="1">
        <v>0</v>
      </c>
      <c r="AL703" s="7">
        <f>IF(Q703&gt;0,RANK(Q703,(N703:P703,Q703:AJ703)),0)</f>
        <v>0</v>
      </c>
      <c r="AM703" s="7">
        <f>IF(R703&gt;0,RANK(R703,(N703:P703,Q703:AJ703)),0)</f>
        <v>4</v>
      </c>
      <c r="AN703" s="7">
        <f>IF(S703&gt;0,RANK(S703,(N703:P703,Q703:AJ703)),0)</f>
        <v>5</v>
      </c>
      <c r="AO703" s="7">
        <f>IF(T703&gt;0,RANK(T703,(N703:P703,Q703:AJ703)),0)</f>
        <v>6</v>
      </c>
      <c r="AP703" s="2">
        <f t="shared" si="268"/>
        <v>0</v>
      </c>
      <c r="AQ703" s="2">
        <f t="shared" si="269"/>
        <v>3.852504127682994E-3</v>
      </c>
      <c r="AR703" s="2">
        <f t="shared" si="270"/>
        <v>7.3381031003485597E-4</v>
      </c>
      <c r="AS703" s="2">
        <f t="shared" si="271"/>
        <v>3.6690515501742798E-4</v>
      </c>
      <c r="AU703" t="s">
        <v>1972</v>
      </c>
      <c r="AV703" t="s">
        <v>3313</v>
      </c>
      <c r="AY703" s="130">
        <v>17</v>
      </c>
      <c r="AZ703" s="131">
        <v>139</v>
      </c>
      <c r="BA703" s="132">
        <f t="shared" si="272"/>
        <v>17139</v>
      </c>
      <c r="BC703" s="7" t="s">
        <v>532</v>
      </c>
    </row>
    <row r="704" spans="1:55" hidden="1" outlineLevel="1" x14ac:dyDescent="0.2">
      <c r="A704" t="s">
        <v>2857</v>
      </c>
      <c r="B704" t="s">
        <v>3313</v>
      </c>
      <c r="C704" s="1">
        <f t="shared" si="262"/>
        <v>18335</v>
      </c>
      <c r="D704" s="7">
        <f>RANK(N704,(N704:P704,Q704:AJ704))</f>
        <v>2</v>
      </c>
      <c r="E704" s="7">
        <f>RANK(O704,(N704:P704,Q704:AJ704))</f>
        <v>1</v>
      </c>
      <c r="F704" s="7">
        <f>IF(P704&gt;0,RANK(P704,(N704:P704,Q704:AJ704)),0)</f>
        <v>3</v>
      </c>
      <c r="G704" s="1">
        <f t="shared" si="263"/>
        <v>2793</v>
      </c>
      <c r="H704" s="2">
        <f t="shared" si="261"/>
        <v>0.15233160621761657</v>
      </c>
      <c r="I704" s="2"/>
      <c r="J704" s="2">
        <f t="shared" si="264"/>
        <v>0.3689664575947641</v>
      </c>
      <c r="K704" s="2">
        <f t="shared" si="265"/>
        <v>0.52129806381238064</v>
      </c>
      <c r="L704" s="2">
        <f t="shared" si="266"/>
        <v>0.10231797109353695</v>
      </c>
      <c r="M704" s="2">
        <f t="shared" si="267"/>
        <v>7.4175074993183127E-3</v>
      </c>
      <c r="N704" s="1">
        <v>6765</v>
      </c>
      <c r="O704" s="1">
        <v>9558</v>
      </c>
      <c r="P704" s="1">
        <v>1876</v>
      </c>
      <c r="R704" s="1">
        <v>84</v>
      </c>
      <c r="S704" s="1">
        <v>41</v>
      </c>
      <c r="T704" s="1">
        <v>11</v>
      </c>
      <c r="W704" s="1">
        <v>0</v>
      </c>
      <c r="AL704" s="7">
        <f>IF(Q704&gt;0,RANK(Q704,(N704:P704,Q704:AJ704)),0)</f>
        <v>0</v>
      </c>
      <c r="AM704" s="7">
        <f>IF(R704&gt;0,RANK(R704,(N704:P704,Q704:AJ704)),0)</f>
        <v>4</v>
      </c>
      <c r="AN704" s="7">
        <f>IF(S704&gt;0,RANK(S704,(N704:P704,Q704:AJ704)),0)</f>
        <v>5</v>
      </c>
      <c r="AO704" s="7">
        <f>IF(T704&gt;0,RANK(T704,(N704:P704,Q704:AJ704)),0)</f>
        <v>6</v>
      </c>
      <c r="AP704" s="2">
        <f t="shared" si="268"/>
        <v>0</v>
      </c>
      <c r="AQ704" s="2">
        <f t="shared" si="269"/>
        <v>4.5814016907553858E-3</v>
      </c>
      <c r="AR704" s="2">
        <f t="shared" si="270"/>
        <v>2.2361603490591766E-3</v>
      </c>
      <c r="AS704" s="2">
        <f t="shared" si="271"/>
        <v>5.9994545950368147E-4</v>
      </c>
      <c r="AU704" t="s">
        <v>2857</v>
      </c>
      <c r="AV704" t="s">
        <v>3313</v>
      </c>
      <c r="AY704" s="130">
        <v>17</v>
      </c>
      <c r="AZ704" s="131">
        <v>141</v>
      </c>
      <c r="BA704" s="132">
        <f t="shared" si="272"/>
        <v>17141</v>
      </c>
      <c r="BC704" s="7" t="s">
        <v>532</v>
      </c>
    </row>
    <row r="705" spans="1:55" hidden="1" outlineLevel="1" x14ac:dyDescent="0.2">
      <c r="A705" t="s">
        <v>2587</v>
      </c>
      <c r="B705" t="s">
        <v>3313</v>
      </c>
      <c r="C705" s="1">
        <f t="shared" si="262"/>
        <v>74102</v>
      </c>
      <c r="D705" s="7">
        <f>RANK(N705,(N705:P705,Q705:AJ705))</f>
        <v>1</v>
      </c>
      <c r="E705" s="7">
        <f>RANK(O705,(N705:P705,Q705:AJ705))</f>
        <v>2</v>
      </c>
      <c r="F705" s="7">
        <f>IF(P705&gt;0,RANK(P705,(N705:P705,Q705:AJ705)),0)</f>
        <v>3</v>
      </c>
      <c r="G705" s="1">
        <f t="shared" si="263"/>
        <v>6393</v>
      </c>
      <c r="H705" s="2">
        <f t="shared" si="261"/>
        <v>8.6272975088391671E-2</v>
      </c>
      <c r="I705" s="2"/>
      <c r="J705" s="2">
        <f t="shared" si="264"/>
        <v>0.50448031092278212</v>
      </c>
      <c r="K705" s="2">
        <f t="shared" si="265"/>
        <v>0.41820733583439046</v>
      </c>
      <c r="L705" s="2">
        <f t="shared" si="266"/>
        <v>7.0443442822056085E-2</v>
      </c>
      <c r="M705" s="2">
        <f t="shared" si="267"/>
        <v>6.8689104207713403E-3</v>
      </c>
      <c r="N705" s="1">
        <v>37383</v>
      </c>
      <c r="O705" s="1">
        <v>30990</v>
      </c>
      <c r="P705" s="1">
        <v>5220</v>
      </c>
      <c r="Q705" s="1">
        <v>41</v>
      </c>
      <c r="R705" s="1">
        <v>329</v>
      </c>
      <c r="S705" s="1">
        <v>101</v>
      </c>
      <c r="T705" s="1">
        <v>38</v>
      </c>
      <c r="W705" s="1">
        <v>0</v>
      </c>
      <c r="AL705" s="7">
        <f>IF(Q705&gt;0,RANK(Q705,(N705:P705,Q705:AJ705)),0)</f>
        <v>6</v>
      </c>
      <c r="AM705" s="7">
        <f>IF(R705&gt;0,RANK(R705,(N705:P705,Q705:AJ705)),0)</f>
        <v>4</v>
      </c>
      <c r="AN705" s="7">
        <f>IF(S705&gt;0,RANK(S705,(N705:P705,Q705:AJ705)),0)</f>
        <v>5</v>
      </c>
      <c r="AO705" s="7">
        <f>IF(T705&gt;0,RANK(T705,(N705:P705,Q705:AJ705)),0)</f>
        <v>7</v>
      </c>
      <c r="AP705" s="2">
        <f t="shared" si="268"/>
        <v>5.5329140913875469E-4</v>
      </c>
      <c r="AQ705" s="2">
        <f t="shared" si="269"/>
        <v>4.4398261855280556E-3</v>
      </c>
      <c r="AR705" s="2">
        <f t="shared" si="270"/>
        <v>1.3629861542198592E-3</v>
      </c>
      <c r="AS705" s="2">
        <f t="shared" si="271"/>
        <v>5.1280667188469944E-4</v>
      </c>
      <c r="AU705" t="s">
        <v>2587</v>
      </c>
      <c r="AV705" t="s">
        <v>3313</v>
      </c>
      <c r="AY705" s="130">
        <v>17</v>
      </c>
      <c r="AZ705" s="131">
        <v>143</v>
      </c>
      <c r="BA705" s="132">
        <f t="shared" si="272"/>
        <v>17143</v>
      </c>
      <c r="BC705" s="7" t="s">
        <v>532</v>
      </c>
    </row>
    <row r="706" spans="1:55" hidden="1" outlineLevel="1" x14ac:dyDescent="0.2">
      <c r="A706" t="s">
        <v>1701</v>
      </c>
      <c r="B706" t="s">
        <v>3313</v>
      </c>
      <c r="C706" s="1">
        <f t="shared" si="262"/>
        <v>9921</v>
      </c>
      <c r="D706" s="7">
        <f>RANK(N706,(N706:P706,Q706:AJ706))</f>
        <v>1</v>
      </c>
      <c r="E706" s="7">
        <f>RANK(O706,(N706:P706,Q706:AJ706))</f>
        <v>2</v>
      </c>
      <c r="F706" s="7">
        <f>IF(P706&gt;0,RANK(P706,(N706:P706,Q706:AJ706)),0)</f>
        <v>3</v>
      </c>
      <c r="G706" s="1">
        <f t="shared" si="263"/>
        <v>2110</v>
      </c>
      <c r="H706" s="2">
        <f t="shared" si="261"/>
        <v>0.21268017336962</v>
      </c>
      <c r="I706" s="2"/>
      <c r="J706" s="2">
        <f t="shared" si="264"/>
        <v>0.53895776635419812</v>
      </c>
      <c r="K706" s="2">
        <f t="shared" si="265"/>
        <v>0.32627759298457815</v>
      </c>
      <c r="L706" s="2">
        <f t="shared" si="266"/>
        <v>0.12720491885898599</v>
      </c>
      <c r="M706" s="2">
        <f t="shared" si="267"/>
        <v>7.5597218022377399E-3</v>
      </c>
      <c r="N706" s="1">
        <v>5347</v>
      </c>
      <c r="O706" s="1">
        <v>3237</v>
      </c>
      <c r="P706" s="1">
        <v>1262</v>
      </c>
      <c r="R706" s="1">
        <v>23</v>
      </c>
      <c r="S706" s="1">
        <v>41</v>
      </c>
      <c r="T706" s="1">
        <v>11</v>
      </c>
      <c r="W706" s="1">
        <v>0</v>
      </c>
      <c r="AL706" s="7">
        <f>IF(Q706&gt;0,RANK(Q706,(N706:P706,Q706:AJ706)),0)</f>
        <v>0</v>
      </c>
      <c r="AM706" s="7">
        <f>IF(R706&gt;0,RANK(R706,(N706:P706,Q706:AJ706)),0)</f>
        <v>5</v>
      </c>
      <c r="AN706" s="7">
        <f>IF(S706&gt;0,RANK(S706,(N706:P706,Q706:AJ706)),0)</f>
        <v>4</v>
      </c>
      <c r="AO706" s="7">
        <f>IF(T706&gt;0,RANK(T706,(N706:P706,Q706:AJ706)),0)</f>
        <v>6</v>
      </c>
      <c r="AP706" s="2">
        <f t="shared" si="268"/>
        <v>0</v>
      </c>
      <c r="AQ706" s="2">
        <f t="shared" si="269"/>
        <v>2.3183146860195547E-3</v>
      </c>
      <c r="AR706" s="2">
        <f t="shared" si="270"/>
        <v>4.1326479185565968E-3</v>
      </c>
      <c r="AS706" s="2">
        <f t="shared" si="271"/>
        <v>1.108759197661526E-3</v>
      </c>
      <c r="AU706" t="s">
        <v>1701</v>
      </c>
      <c r="AV706" t="s">
        <v>3313</v>
      </c>
      <c r="AY706" s="130">
        <v>17</v>
      </c>
      <c r="AZ706" s="131">
        <v>145</v>
      </c>
      <c r="BA706" s="132">
        <f t="shared" si="272"/>
        <v>17145</v>
      </c>
      <c r="BC706" s="7" t="s">
        <v>532</v>
      </c>
    </row>
    <row r="707" spans="1:55" hidden="1" outlineLevel="1" x14ac:dyDescent="0.2">
      <c r="A707" t="s">
        <v>1980</v>
      </c>
      <c r="B707" t="s">
        <v>3313</v>
      </c>
      <c r="C707" s="1">
        <f t="shared" si="262"/>
        <v>7412</v>
      </c>
      <c r="D707" s="7">
        <f>RANK(N707,(N707:P707,Q707:AJ707))</f>
        <v>1</v>
      </c>
      <c r="E707" s="7">
        <f>RANK(O707,(N707:P707,Q707:AJ707))</f>
        <v>2</v>
      </c>
      <c r="F707" s="7">
        <f>IF(P707&gt;0,RANK(P707,(N707:P707,Q707:AJ707)),0)</f>
        <v>3</v>
      </c>
      <c r="G707" s="1">
        <f t="shared" si="263"/>
        <v>9</v>
      </c>
      <c r="H707" s="2">
        <f t="shared" si="261"/>
        <v>1.2142471667566108E-3</v>
      </c>
      <c r="I707" s="2"/>
      <c r="J707" s="2">
        <f t="shared" si="264"/>
        <v>0.44171613599568266</v>
      </c>
      <c r="K707" s="2">
        <f t="shared" si="265"/>
        <v>0.44050188882892605</v>
      </c>
      <c r="L707" s="2">
        <f t="shared" si="266"/>
        <v>0.11036157582298975</v>
      </c>
      <c r="M707" s="2">
        <f t="shared" si="267"/>
        <v>7.4203993524014911E-3</v>
      </c>
      <c r="N707" s="1">
        <v>3274</v>
      </c>
      <c r="O707" s="1">
        <v>3265</v>
      </c>
      <c r="P707" s="1">
        <v>818</v>
      </c>
      <c r="Q707" s="1">
        <v>2</v>
      </c>
      <c r="R707" s="1">
        <v>29</v>
      </c>
      <c r="S707" s="1">
        <v>17</v>
      </c>
      <c r="T707" s="1">
        <v>7</v>
      </c>
      <c r="W707" s="1">
        <v>0</v>
      </c>
      <c r="AL707" s="7">
        <f>IF(Q707&gt;0,RANK(Q707,(N707:P707,Q707:AJ707)),0)</f>
        <v>7</v>
      </c>
      <c r="AM707" s="7">
        <f>IF(R707&gt;0,RANK(R707,(N707:P707,Q707:AJ707)),0)</f>
        <v>4</v>
      </c>
      <c r="AN707" s="7">
        <f>IF(S707&gt;0,RANK(S707,(N707:P707,Q707:AJ707)),0)</f>
        <v>5</v>
      </c>
      <c r="AO707" s="7">
        <f>IF(T707&gt;0,RANK(T707,(N707:P707,Q707:AJ707)),0)</f>
        <v>6</v>
      </c>
      <c r="AP707" s="2">
        <f t="shared" si="268"/>
        <v>2.6983270372369131E-4</v>
      </c>
      <c r="AQ707" s="2">
        <f t="shared" si="269"/>
        <v>3.9125742039935237E-3</v>
      </c>
      <c r="AR707" s="2">
        <f t="shared" si="270"/>
        <v>2.2935779816513763E-3</v>
      </c>
      <c r="AS707" s="2">
        <f t="shared" si="271"/>
        <v>9.444144630329196E-4</v>
      </c>
      <c r="AU707" t="s">
        <v>1980</v>
      </c>
      <c r="AV707" t="s">
        <v>3313</v>
      </c>
      <c r="AY707" s="130">
        <v>17</v>
      </c>
      <c r="AZ707" s="131">
        <v>147</v>
      </c>
      <c r="BA707" s="132">
        <f t="shared" si="272"/>
        <v>17147</v>
      </c>
      <c r="BC707" s="7" t="s">
        <v>532</v>
      </c>
    </row>
    <row r="708" spans="1:55" hidden="1" outlineLevel="1" x14ac:dyDescent="0.2">
      <c r="A708" t="s">
        <v>1572</v>
      </c>
      <c r="B708" t="s">
        <v>3313</v>
      </c>
      <c r="C708" s="1">
        <f t="shared" si="262"/>
        <v>7952</v>
      </c>
      <c r="D708" s="7">
        <f>RANK(N708,(N708:P708,Q708:AJ708))</f>
        <v>1</v>
      </c>
      <c r="E708" s="7">
        <f>RANK(O708,(N708:P708,Q708:AJ708))</f>
        <v>2</v>
      </c>
      <c r="F708" s="7">
        <f>IF(P708&gt;0,RANK(P708,(N708:P708,Q708:AJ708)),0)</f>
        <v>3</v>
      </c>
      <c r="G708" s="1">
        <f t="shared" si="263"/>
        <v>379</v>
      </c>
      <c r="H708" s="2">
        <f t="shared" si="261"/>
        <v>4.7660965794768612E-2</v>
      </c>
      <c r="I708" s="2"/>
      <c r="J708" s="2">
        <f t="shared" si="264"/>
        <v>0.45321931589537223</v>
      </c>
      <c r="K708" s="2">
        <f t="shared" si="265"/>
        <v>0.40555835010060365</v>
      </c>
      <c r="L708" s="2">
        <f t="shared" si="266"/>
        <v>0.13065895372233399</v>
      </c>
      <c r="M708" s="2">
        <f t="shared" si="267"/>
        <v>1.0563380281690127E-2</v>
      </c>
      <c r="N708" s="1">
        <v>3604</v>
      </c>
      <c r="O708" s="1">
        <v>3225</v>
      </c>
      <c r="P708" s="1">
        <v>1039</v>
      </c>
      <c r="Q708" s="1">
        <v>1</v>
      </c>
      <c r="R708" s="1">
        <v>38</v>
      </c>
      <c r="S708" s="1">
        <v>39</v>
      </c>
      <c r="T708" s="1">
        <v>5</v>
      </c>
      <c r="W708" s="1">
        <v>0</v>
      </c>
      <c r="AE708" s="1">
        <v>1</v>
      </c>
      <c r="AL708" s="7">
        <f>IF(Q708&gt;0,RANK(Q708,(N708:P708,Q708:AJ708)),0)</f>
        <v>7</v>
      </c>
      <c r="AM708" s="7">
        <f>IF(R708&gt;0,RANK(R708,(N708:P708,Q708:AJ708)),0)</f>
        <v>5</v>
      </c>
      <c r="AN708" s="7">
        <f>IF(S708&gt;0,RANK(S708,(N708:P708,Q708:AJ708)),0)</f>
        <v>4</v>
      </c>
      <c r="AO708" s="7">
        <f>IF(T708&gt;0,RANK(T708,(N708:P708,Q708:AJ708)),0)</f>
        <v>6</v>
      </c>
      <c r="AP708" s="2">
        <f t="shared" si="268"/>
        <v>1.2575452716297788E-4</v>
      </c>
      <c r="AQ708" s="2">
        <f t="shared" si="269"/>
        <v>4.778672032193159E-3</v>
      </c>
      <c r="AR708" s="2">
        <f t="shared" si="270"/>
        <v>4.9044265593561369E-3</v>
      </c>
      <c r="AS708" s="2">
        <f t="shared" si="271"/>
        <v>6.2877263581488933E-4</v>
      </c>
      <c r="AU708" t="s">
        <v>1572</v>
      </c>
      <c r="AV708" t="s">
        <v>3313</v>
      </c>
      <c r="AY708" s="130">
        <v>17</v>
      </c>
      <c r="AZ708" s="131">
        <v>149</v>
      </c>
      <c r="BA708" s="132">
        <f t="shared" si="272"/>
        <v>17149</v>
      </c>
      <c r="BC708" s="7" t="s">
        <v>532</v>
      </c>
    </row>
    <row r="709" spans="1:55" hidden="1" outlineLevel="1" x14ac:dyDescent="0.2">
      <c r="A709" t="s">
        <v>3111</v>
      </c>
      <c r="B709" t="s">
        <v>3313</v>
      </c>
      <c r="C709" s="1">
        <f t="shared" si="262"/>
        <v>2054</v>
      </c>
      <c r="D709" s="7">
        <f>RANK(N709,(N709:P709,Q709:AJ709))</f>
        <v>1</v>
      </c>
      <c r="E709" s="7">
        <f>RANK(O709,(N709:P709,Q709:AJ709))</f>
        <v>2</v>
      </c>
      <c r="F709" s="7">
        <f>IF(P709&gt;0,RANK(P709,(N709:P709,Q709:AJ709)),0)</f>
        <v>3</v>
      </c>
      <c r="G709" s="1">
        <f t="shared" si="263"/>
        <v>65</v>
      </c>
      <c r="H709" s="2">
        <f t="shared" si="261"/>
        <v>3.1645569620253167E-2</v>
      </c>
      <c r="I709" s="2"/>
      <c r="J709" s="2">
        <f t="shared" si="264"/>
        <v>0.44547224926971762</v>
      </c>
      <c r="K709" s="2">
        <f t="shared" si="265"/>
        <v>0.41382667964946446</v>
      </c>
      <c r="L709" s="2">
        <f t="shared" si="266"/>
        <v>0.13485881207400194</v>
      </c>
      <c r="M709" s="2">
        <f t="shared" si="267"/>
        <v>5.8422590068159808E-3</v>
      </c>
      <c r="N709" s="1">
        <v>915</v>
      </c>
      <c r="O709" s="1">
        <v>850</v>
      </c>
      <c r="P709" s="1">
        <v>277</v>
      </c>
      <c r="Q709" s="1">
        <v>1</v>
      </c>
      <c r="R709" s="1">
        <v>7</v>
      </c>
      <c r="S709" s="1">
        <v>4</v>
      </c>
      <c r="W709" s="1">
        <v>0</v>
      </c>
      <c r="AL709" s="7">
        <f>IF(Q709&gt;0,RANK(Q709,(N709:P709,Q709:AJ709)),0)</f>
        <v>6</v>
      </c>
      <c r="AM709" s="7">
        <f>IF(R709&gt;0,RANK(R709,(N709:P709,Q709:AJ709)),0)</f>
        <v>4</v>
      </c>
      <c r="AN709" s="7">
        <f>IF(S709&gt;0,RANK(S709,(N709:P709,Q709:AJ709)),0)</f>
        <v>5</v>
      </c>
      <c r="AO709" s="7">
        <f>IF(T709&gt;0,RANK(T709,(N709:P709,Q709:AJ709)),0)</f>
        <v>0</v>
      </c>
      <c r="AP709" s="2">
        <f t="shared" si="268"/>
        <v>4.8685491723466409E-4</v>
      </c>
      <c r="AQ709" s="2">
        <f t="shared" si="269"/>
        <v>3.4079844206426485E-3</v>
      </c>
      <c r="AR709" s="2">
        <f t="shared" si="270"/>
        <v>1.9474196689386564E-3</v>
      </c>
      <c r="AS709" s="2">
        <f t="shared" si="271"/>
        <v>0</v>
      </c>
      <c r="AU709" t="s">
        <v>3111</v>
      </c>
      <c r="AV709" t="s">
        <v>3313</v>
      </c>
      <c r="AY709" s="130">
        <v>17</v>
      </c>
      <c r="AZ709" s="131">
        <v>151</v>
      </c>
      <c r="BA709" s="132">
        <f t="shared" si="272"/>
        <v>17151</v>
      </c>
      <c r="BC709" s="7" t="s">
        <v>532</v>
      </c>
    </row>
    <row r="710" spans="1:55" hidden="1" outlineLevel="1" x14ac:dyDescent="0.2">
      <c r="A710" t="s">
        <v>2528</v>
      </c>
      <c r="B710" t="s">
        <v>3313</v>
      </c>
      <c r="C710" s="1">
        <f t="shared" si="262"/>
        <v>2814</v>
      </c>
      <c r="D710" s="7">
        <f>RANK(N710,(N710:P710,Q710:AJ710))</f>
        <v>1</v>
      </c>
      <c r="E710" s="7">
        <f>RANK(O710,(N710:P710,Q710:AJ710))</f>
        <v>2</v>
      </c>
      <c r="F710" s="7">
        <f>IF(P710&gt;0,RANK(P710,(N710:P710,Q710:AJ710)),0)</f>
        <v>3</v>
      </c>
      <c r="G710" s="1">
        <f t="shared" si="263"/>
        <v>488</v>
      </c>
      <c r="H710" s="2">
        <f t="shared" si="261"/>
        <v>0.17341862117981521</v>
      </c>
      <c r="I710" s="2"/>
      <c r="J710" s="2">
        <f t="shared" si="264"/>
        <v>0.54157782515991471</v>
      </c>
      <c r="K710" s="2">
        <f t="shared" si="265"/>
        <v>0.36815920398009949</v>
      </c>
      <c r="L710" s="2">
        <f t="shared" si="266"/>
        <v>8.3511016346837247E-2</v>
      </c>
      <c r="M710" s="2">
        <f t="shared" si="267"/>
        <v>6.7519545131485559E-3</v>
      </c>
      <c r="N710" s="1">
        <v>1524</v>
      </c>
      <c r="O710" s="1">
        <v>1036</v>
      </c>
      <c r="P710" s="1">
        <v>235</v>
      </c>
      <c r="R710" s="1">
        <v>9</v>
      </c>
      <c r="S710" s="1">
        <v>7</v>
      </c>
      <c r="T710" s="1">
        <v>3</v>
      </c>
      <c r="W710" s="1">
        <v>0</v>
      </c>
      <c r="AL710" s="7">
        <f>IF(Q710&gt;0,RANK(Q710,(N710:P710,Q710:AJ710)),0)</f>
        <v>0</v>
      </c>
      <c r="AM710" s="7">
        <f>IF(R710&gt;0,RANK(R710,(N710:P710,Q710:AJ710)),0)</f>
        <v>4</v>
      </c>
      <c r="AN710" s="7">
        <f>IF(S710&gt;0,RANK(S710,(N710:P710,Q710:AJ710)),0)</f>
        <v>5</v>
      </c>
      <c r="AO710" s="7">
        <f>IF(T710&gt;0,RANK(T710,(N710:P710,Q710:AJ710)),0)</f>
        <v>6</v>
      </c>
      <c r="AP710" s="2">
        <f t="shared" si="268"/>
        <v>0</v>
      </c>
      <c r="AQ710" s="2">
        <f t="shared" si="269"/>
        <v>3.1982942430703624E-3</v>
      </c>
      <c r="AR710" s="2">
        <f t="shared" si="270"/>
        <v>2.4875621890547263E-3</v>
      </c>
      <c r="AS710" s="2">
        <f t="shared" si="271"/>
        <v>1.0660980810234541E-3</v>
      </c>
      <c r="AU710" t="s">
        <v>2528</v>
      </c>
      <c r="AV710" t="s">
        <v>3313</v>
      </c>
      <c r="AY710" s="130">
        <v>17</v>
      </c>
      <c r="AZ710" s="131">
        <v>153</v>
      </c>
      <c r="BA710" s="132">
        <f t="shared" si="272"/>
        <v>17153</v>
      </c>
      <c r="BC710" s="7" t="s">
        <v>532</v>
      </c>
    </row>
    <row r="711" spans="1:55" hidden="1" outlineLevel="1" x14ac:dyDescent="0.2">
      <c r="A711" t="s">
        <v>957</v>
      </c>
      <c r="B711" t="s">
        <v>3313</v>
      </c>
      <c r="C711" s="1">
        <f t="shared" si="262"/>
        <v>2764</v>
      </c>
      <c r="D711" s="7">
        <f>RANK(N711,(N711:P711,Q711:AJ711))</f>
        <v>1</v>
      </c>
      <c r="E711" s="7">
        <f>RANK(O711,(N711:P711,Q711:AJ711))</f>
        <v>2</v>
      </c>
      <c r="F711" s="7">
        <f>IF(P711&gt;0,RANK(P711,(N711:P711,Q711:AJ711)),0)</f>
        <v>3</v>
      </c>
      <c r="G711" s="1">
        <f t="shared" si="263"/>
        <v>438</v>
      </c>
      <c r="H711" s="2">
        <f t="shared" si="261"/>
        <v>0.15846599131693198</v>
      </c>
      <c r="I711" s="2"/>
      <c r="J711" s="2">
        <f t="shared" si="264"/>
        <v>0.51555716353111436</v>
      </c>
      <c r="K711" s="2">
        <f t="shared" si="265"/>
        <v>0.35709117221418235</v>
      </c>
      <c r="L711" s="2">
        <f t="shared" si="266"/>
        <v>0.11649782923299566</v>
      </c>
      <c r="M711" s="2">
        <f t="shared" si="267"/>
        <v>1.0853835021707628E-2</v>
      </c>
      <c r="N711" s="1">
        <v>1425</v>
      </c>
      <c r="O711" s="1">
        <v>987</v>
      </c>
      <c r="P711" s="1">
        <v>322</v>
      </c>
      <c r="R711" s="1">
        <v>19</v>
      </c>
      <c r="S711" s="1">
        <v>10</v>
      </c>
      <c r="T711" s="1">
        <v>1</v>
      </c>
      <c r="W711" s="1">
        <v>0</v>
      </c>
      <c r="AL711" s="7">
        <f>IF(Q711&gt;0,RANK(Q711,(N711:P711,Q711:AJ711)),0)</f>
        <v>0</v>
      </c>
      <c r="AM711" s="7">
        <f>IF(R711&gt;0,RANK(R711,(N711:P711,Q711:AJ711)),0)</f>
        <v>4</v>
      </c>
      <c r="AN711" s="7">
        <f>IF(S711&gt;0,RANK(S711,(N711:P711,Q711:AJ711)),0)</f>
        <v>5</v>
      </c>
      <c r="AO711" s="7">
        <f>IF(T711&gt;0,RANK(T711,(N711:P711,Q711:AJ711)),0)</f>
        <v>6</v>
      </c>
      <c r="AP711" s="2">
        <f t="shared" si="268"/>
        <v>0</v>
      </c>
      <c r="AQ711" s="2">
        <f t="shared" si="269"/>
        <v>6.8740955137481909E-3</v>
      </c>
      <c r="AR711" s="2">
        <f t="shared" si="270"/>
        <v>3.6179450072358899E-3</v>
      </c>
      <c r="AS711" s="2">
        <f t="shared" si="271"/>
        <v>3.6179450072358897E-4</v>
      </c>
      <c r="AU711" t="s">
        <v>957</v>
      </c>
      <c r="AV711" t="s">
        <v>3313</v>
      </c>
      <c r="AY711" s="130">
        <v>17</v>
      </c>
      <c r="AZ711" s="131">
        <v>155</v>
      </c>
      <c r="BA711" s="132">
        <f t="shared" si="272"/>
        <v>17155</v>
      </c>
      <c r="BC711" s="7" t="s">
        <v>532</v>
      </c>
    </row>
    <row r="712" spans="1:55" hidden="1" outlineLevel="1" x14ac:dyDescent="0.2">
      <c r="A712" t="s">
        <v>1573</v>
      </c>
      <c r="B712" t="s">
        <v>3313</v>
      </c>
      <c r="C712" s="1">
        <f t="shared" si="262"/>
        <v>14647</v>
      </c>
      <c r="D712" s="7">
        <f>RANK(N712,(N712:P712,Q712:AJ712))</f>
        <v>1</v>
      </c>
      <c r="E712" s="7">
        <f>RANK(O712,(N712:P712,Q712:AJ712))</f>
        <v>2</v>
      </c>
      <c r="F712" s="7">
        <f>IF(P712&gt;0,RANK(P712,(N712:P712,Q712:AJ712)),0)</f>
        <v>3</v>
      </c>
      <c r="G712" s="1">
        <f t="shared" si="263"/>
        <v>1997</v>
      </c>
      <c r="H712" s="2">
        <f t="shared" si="261"/>
        <v>0.136341913019731</v>
      </c>
      <c r="I712" s="2"/>
      <c r="J712" s="2">
        <f t="shared" si="264"/>
        <v>0.50652010650645185</v>
      </c>
      <c r="K712" s="2">
        <f t="shared" si="265"/>
        <v>0.37017819348672082</v>
      </c>
      <c r="L712" s="2">
        <f t="shared" si="266"/>
        <v>0.11592817641837919</v>
      </c>
      <c r="M712" s="2">
        <f t="shared" si="267"/>
        <v>7.3735235884481443E-3</v>
      </c>
      <c r="N712" s="1">
        <v>7419</v>
      </c>
      <c r="O712" s="1">
        <v>5422</v>
      </c>
      <c r="P712" s="1">
        <v>1698</v>
      </c>
      <c r="R712" s="1">
        <v>56</v>
      </c>
      <c r="S712" s="1">
        <v>45</v>
      </c>
      <c r="T712" s="1">
        <v>7</v>
      </c>
      <c r="W712" s="1">
        <v>0</v>
      </c>
      <c r="AL712" s="7">
        <f>IF(Q712&gt;0,RANK(Q712,(N712:P712,Q712:AJ712)),0)</f>
        <v>0</v>
      </c>
      <c r="AM712" s="7">
        <f>IF(R712&gt;0,RANK(R712,(N712:P712,Q712:AJ712)),0)</f>
        <v>4</v>
      </c>
      <c r="AN712" s="7">
        <f>IF(S712&gt;0,RANK(S712,(N712:P712,Q712:AJ712)),0)</f>
        <v>5</v>
      </c>
      <c r="AO712" s="7">
        <f>IF(T712&gt;0,RANK(T712,(N712:P712,Q712:AJ712)),0)</f>
        <v>6</v>
      </c>
      <c r="AP712" s="2">
        <f t="shared" si="268"/>
        <v>0</v>
      </c>
      <c r="AQ712" s="2">
        <f t="shared" si="269"/>
        <v>3.8233085273434832E-3</v>
      </c>
      <c r="AR712" s="2">
        <f t="shared" si="270"/>
        <v>3.0723014951867275E-3</v>
      </c>
      <c r="AS712" s="2">
        <f t="shared" si="271"/>
        <v>4.779135659179354E-4</v>
      </c>
      <c r="AU712" t="s">
        <v>1573</v>
      </c>
      <c r="AV712" t="s">
        <v>3313</v>
      </c>
      <c r="AY712" s="130">
        <v>17</v>
      </c>
      <c r="AZ712" s="131">
        <v>157</v>
      </c>
      <c r="BA712" s="132">
        <f t="shared" si="272"/>
        <v>17157</v>
      </c>
      <c r="BC712" s="7" t="s">
        <v>532</v>
      </c>
    </row>
    <row r="713" spans="1:55" hidden="1" outlineLevel="1" x14ac:dyDescent="0.2">
      <c r="A713" t="s">
        <v>1591</v>
      </c>
      <c r="B713" t="s">
        <v>3313</v>
      </c>
      <c r="C713" s="1">
        <f t="shared" si="262"/>
        <v>6815</v>
      </c>
      <c r="D713" s="7">
        <f>RANK(N713,(N713:P713,Q713:AJ713))</f>
        <v>2</v>
      </c>
      <c r="E713" s="7">
        <f>RANK(O713,(N713:P713,Q713:AJ713))</f>
        <v>1</v>
      </c>
      <c r="F713" s="7">
        <f>IF(P713&gt;0,RANK(P713,(N713:P713,Q713:AJ713)),0)</f>
        <v>3</v>
      </c>
      <c r="G713" s="1">
        <f t="shared" si="263"/>
        <v>458</v>
      </c>
      <c r="H713" s="2">
        <f t="shared" si="261"/>
        <v>6.720469552457814E-2</v>
      </c>
      <c r="I713" s="2"/>
      <c r="J713" s="2">
        <f t="shared" si="264"/>
        <v>0.39310344827586208</v>
      </c>
      <c r="K713" s="2">
        <f t="shared" si="265"/>
        <v>0.46030814380044022</v>
      </c>
      <c r="L713" s="2">
        <f t="shared" si="266"/>
        <v>0.13602347762289069</v>
      </c>
      <c r="M713" s="2">
        <f t="shared" si="267"/>
        <v>1.0564930300807018E-2</v>
      </c>
      <c r="N713" s="1">
        <v>2679</v>
      </c>
      <c r="O713" s="1">
        <v>3137</v>
      </c>
      <c r="P713" s="1">
        <v>927</v>
      </c>
      <c r="R713" s="1">
        <v>26</v>
      </c>
      <c r="S713" s="1">
        <v>39</v>
      </c>
      <c r="T713" s="1">
        <v>7</v>
      </c>
      <c r="W713" s="1">
        <v>0</v>
      </c>
      <c r="AL713" s="7">
        <f>IF(Q713&gt;0,RANK(Q713,(N713:P713,Q713:AJ713)),0)</f>
        <v>0</v>
      </c>
      <c r="AM713" s="7">
        <f>IF(R713&gt;0,RANK(R713,(N713:P713,Q713:AJ713)),0)</f>
        <v>5</v>
      </c>
      <c r="AN713" s="7">
        <f>IF(S713&gt;0,RANK(S713,(N713:P713,Q713:AJ713)),0)</f>
        <v>4</v>
      </c>
      <c r="AO713" s="7">
        <f>IF(T713&gt;0,RANK(T713,(N713:P713,Q713:AJ713)),0)</f>
        <v>6</v>
      </c>
      <c r="AP713" s="2">
        <f t="shared" si="268"/>
        <v>0</v>
      </c>
      <c r="AQ713" s="2">
        <f t="shared" si="269"/>
        <v>3.8151137197358766E-3</v>
      </c>
      <c r="AR713" s="2">
        <f t="shared" si="270"/>
        <v>5.7226705796038155E-3</v>
      </c>
      <c r="AS713" s="2">
        <f t="shared" si="271"/>
        <v>1.0271460014673515E-3</v>
      </c>
      <c r="AU713" t="s">
        <v>1591</v>
      </c>
      <c r="AV713" t="s">
        <v>3313</v>
      </c>
      <c r="AY713" s="130">
        <v>17</v>
      </c>
      <c r="AZ713" s="131">
        <v>159</v>
      </c>
      <c r="BA713" s="132">
        <f t="shared" si="272"/>
        <v>17159</v>
      </c>
      <c r="BC713" s="7" t="s">
        <v>532</v>
      </c>
    </row>
    <row r="714" spans="1:55" hidden="1" outlineLevel="1" x14ac:dyDescent="0.2">
      <c r="A714" t="s">
        <v>1629</v>
      </c>
      <c r="B714" t="s">
        <v>3313</v>
      </c>
      <c r="C714" s="1">
        <f t="shared" si="262"/>
        <v>60955</v>
      </c>
      <c r="D714" s="7">
        <f>RANK(N714,(N714:P714,Q714:AJ714))</f>
        <v>1</v>
      </c>
      <c r="E714" s="7">
        <f>RANK(O714,(N714:P714,Q714:AJ714))</f>
        <v>2</v>
      </c>
      <c r="F714" s="7">
        <f>IF(P714&gt;0,RANK(P714,(N714:P714,Q714:AJ714)),0)</f>
        <v>3</v>
      </c>
      <c r="G714" s="1">
        <f t="shared" si="263"/>
        <v>14196</v>
      </c>
      <c r="H714" s="2">
        <f t="shared" si="261"/>
        <v>0.23289311787384137</v>
      </c>
      <c r="I714" s="2"/>
      <c r="J714" s="2">
        <f t="shared" si="264"/>
        <v>0.57127389057501432</v>
      </c>
      <c r="K714" s="2">
        <f t="shared" si="265"/>
        <v>0.338380772701173</v>
      </c>
      <c r="L714" s="2">
        <f t="shared" si="266"/>
        <v>8.4242473956197189E-2</v>
      </c>
      <c r="M714" s="2">
        <f t="shared" si="267"/>
        <v>6.1028627676154856E-3</v>
      </c>
      <c r="N714" s="1">
        <v>34822</v>
      </c>
      <c r="O714" s="1">
        <v>20626</v>
      </c>
      <c r="P714" s="1">
        <v>5135</v>
      </c>
      <c r="R714" s="1">
        <v>237</v>
      </c>
      <c r="S714" s="1">
        <v>65</v>
      </c>
      <c r="T714" s="1">
        <v>70</v>
      </c>
      <c r="W714" s="1">
        <v>0</v>
      </c>
      <c r="AL714" s="7">
        <f>IF(Q714&gt;0,RANK(Q714,(N714:P714,Q714:AJ714)),0)</f>
        <v>0</v>
      </c>
      <c r="AM714" s="7">
        <f>IF(R714&gt;0,RANK(R714,(N714:P714,Q714:AJ714)),0)</f>
        <v>4</v>
      </c>
      <c r="AN714" s="7">
        <f>IF(S714&gt;0,RANK(S714,(N714:P714,Q714:AJ714)),0)</f>
        <v>6</v>
      </c>
      <c r="AO714" s="7">
        <f>IF(T714&gt;0,RANK(T714,(N714:P714,Q714:AJ714)),0)</f>
        <v>5</v>
      </c>
      <c r="AP714" s="2">
        <f t="shared" si="268"/>
        <v>0</v>
      </c>
      <c r="AQ714" s="2">
        <f t="shared" si="269"/>
        <v>3.8881141825937169E-3</v>
      </c>
      <c r="AR714" s="2">
        <f t="shared" si="270"/>
        <v>1.066360429825281E-3</v>
      </c>
      <c r="AS714" s="2">
        <f t="shared" si="271"/>
        <v>1.1483881551964564E-3</v>
      </c>
      <c r="AU714" t="s">
        <v>1629</v>
      </c>
      <c r="AV714" t="s">
        <v>3313</v>
      </c>
      <c r="AY714" s="130">
        <v>17</v>
      </c>
      <c r="AZ714" s="131">
        <v>161</v>
      </c>
      <c r="BA714" s="132">
        <f t="shared" si="272"/>
        <v>17161</v>
      </c>
      <c r="BC714" s="7" t="s">
        <v>532</v>
      </c>
    </row>
    <row r="715" spans="1:55" hidden="1" outlineLevel="1" x14ac:dyDescent="0.2">
      <c r="A715" t="s">
        <v>3185</v>
      </c>
      <c r="B715" t="s">
        <v>3313</v>
      </c>
      <c r="C715" s="1">
        <f t="shared" si="262"/>
        <v>94429</v>
      </c>
      <c r="D715" s="7">
        <f>RANK(N715,(N715:P715,Q715:AJ715))</f>
        <v>1</v>
      </c>
      <c r="E715" s="7">
        <f>RANK(O715,(N715:P715,Q715:AJ715))</f>
        <v>2</v>
      </c>
      <c r="F715" s="7">
        <f>IF(P715&gt;0,RANK(P715,(N715:P715,Q715:AJ715)),0)</f>
        <v>3</v>
      </c>
      <c r="G715" s="1">
        <f t="shared" si="263"/>
        <v>20339</v>
      </c>
      <c r="H715" s="2">
        <f t="shared" si="261"/>
        <v>0.21538934013915217</v>
      </c>
      <c r="I715" s="2"/>
      <c r="J715" s="2">
        <f t="shared" si="264"/>
        <v>0.56555719111713565</v>
      </c>
      <c r="K715" s="2">
        <f t="shared" si="265"/>
        <v>0.35016785097798347</v>
      </c>
      <c r="L715" s="2">
        <f t="shared" si="266"/>
        <v>7.441569856717746E-2</v>
      </c>
      <c r="M715" s="2">
        <f t="shared" si="267"/>
        <v>9.859259337703416E-3</v>
      </c>
      <c r="N715" s="1">
        <v>53405</v>
      </c>
      <c r="O715" s="1">
        <v>33066</v>
      </c>
      <c r="P715" s="1">
        <v>7027</v>
      </c>
      <c r="Q715" s="1">
        <v>12</v>
      </c>
      <c r="R715" s="1">
        <v>521</v>
      </c>
      <c r="S715" s="1">
        <v>340</v>
      </c>
      <c r="T715" s="1">
        <v>58</v>
      </c>
      <c r="W715" s="1">
        <v>0</v>
      </c>
      <c r="AL715" s="7">
        <f>IF(Q715&gt;0,RANK(Q715,(N715:P715,Q715:AJ715)),0)</f>
        <v>7</v>
      </c>
      <c r="AM715" s="7">
        <f>IF(R715&gt;0,RANK(R715,(N715:P715,Q715:AJ715)),0)</f>
        <v>4</v>
      </c>
      <c r="AN715" s="7">
        <f>IF(S715&gt;0,RANK(S715,(N715:P715,Q715:AJ715)),0)</f>
        <v>5</v>
      </c>
      <c r="AO715" s="7">
        <f>IF(T715&gt;0,RANK(T715,(N715:P715,Q715:AJ715)),0)</f>
        <v>6</v>
      </c>
      <c r="AP715" s="2">
        <f t="shared" si="268"/>
        <v>1.2707960478242913E-4</v>
      </c>
      <c r="AQ715" s="2">
        <f t="shared" si="269"/>
        <v>5.5173728409704647E-3</v>
      </c>
      <c r="AR715" s="2">
        <f t="shared" si="270"/>
        <v>3.6005888021688253E-3</v>
      </c>
      <c r="AS715" s="2">
        <f t="shared" si="271"/>
        <v>6.1421808978174078E-4</v>
      </c>
      <c r="AU715" t="s">
        <v>3185</v>
      </c>
      <c r="AV715" t="s">
        <v>3313</v>
      </c>
      <c r="AY715" s="130">
        <v>17</v>
      </c>
      <c r="AZ715" s="131">
        <v>163</v>
      </c>
      <c r="BA715" s="132">
        <f t="shared" si="272"/>
        <v>17163</v>
      </c>
      <c r="BC715" s="7" t="s">
        <v>532</v>
      </c>
    </row>
    <row r="716" spans="1:55" hidden="1" outlineLevel="1" x14ac:dyDescent="0.2">
      <c r="A716" t="s">
        <v>1956</v>
      </c>
      <c r="B716" t="s">
        <v>3313</v>
      </c>
      <c r="C716" s="1">
        <f t="shared" si="262"/>
        <v>11665</v>
      </c>
      <c r="D716" s="7">
        <f>RANK(N716,(N716:P716,Q716:AJ716))</f>
        <v>1</v>
      </c>
      <c r="E716" s="7">
        <f>RANK(O716,(N716:P716,Q716:AJ716))</f>
        <v>2</v>
      </c>
      <c r="F716" s="7">
        <f>IF(P716&gt;0,RANK(P716,(N716:P716,Q716:AJ716)),0)</f>
        <v>3</v>
      </c>
      <c r="G716" s="1">
        <f t="shared" si="263"/>
        <v>2463</v>
      </c>
      <c r="H716" s="2">
        <f t="shared" si="261"/>
        <v>0.21114444920702957</v>
      </c>
      <c r="I716" s="2"/>
      <c r="J716" s="2">
        <f t="shared" si="264"/>
        <v>0.52773253321903124</v>
      </c>
      <c r="K716" s="2">
        <f t="shared" si="265"/>
        <v>0.31658808401200172</v>
      </c>
      <c r="L716" s="2">
        <f t="shared" si="266"/>
        <v>0.15019288469781397</v>
      </c>
      <c r="M716" s="2">
        <f t="shared" si="267"/>
        <v>5.486498071153062E-3</v>
      </c>
      <c r="N716" s="1">
        <v>6156</v>
      </c>
      <c r="O716" s="1">
        <v>3693</v>
      </c>
      <c r="P716" s="1">
        <v>1752</v>
      </c>
      <c r="R716" s="1">
        <v>41</v>
      </c>
      <c r="S716" s="1">
        <v>15</v>
      </c>
      <c r="T716" s="1">
        <v>8</v>
      </c>
      <c r="W716" s="1">
        <v>0</v>
      </c>
      <c r="AL716" s="7">
        <f>IF(Q716&gt;0,RANK(Q716,(N716:P716,Q716:AJ716)),0)</f>
        <v>0</v>
      </c>
      <c r="AM716" s="7">
        <f>IF(R716&gt;0,RANK(R716,(N716:P716,Q716:AJ716)),0)</f>
        <v>4</v>
      </c>
      <c r="AN716" s="7">
        <f>IF(S716&gt;0,RANK(S716,(N716:P716,Q716:AJ716)),0)</f>
        <v>5</v>
      </c>
      <c r="AO716" s="7">
        <f>IF(T716&gt;0,RANK(T716,(N716:P716,Q716:AJ716)),0)</f>
        <v>6</v>
      </c>
      <c r="AP716" s="2">
        <f t="shared" si="268"/>
        <v>0</v>
      </c>
      <c r="AQ716" s="2">
        <f t="shared" si="269"/>
        <v>3.5147878268324047E-3</v>
      </c>
      <c r="AR716" s="2">
        <f t="shared" si="270"/>
        <v>1.2858979854264896E-3</v>
      </c>
      <c r="AS716" s="2">
        <f t="shared" si="271"/>
        <v>6.8581225889412776E-4</v>
      </c>
      <c r="AU716" t="s">
        <v>1956</v>
      </c>
      <c r="AV716" t="s">
        <v>3313</v>
      </c>
      <c r="AY716" s="130">
        <v>17</v>
      </c>
      <c r="AZ716" s="131">
        <v>165</v>
      </c>
      <c r="BA716" s="132">
        <f t="shared" si="272"/>
        <v>17165</v>
      </c>
      <c r="BC716" s="7" t="s">
        <v>532</v>
      </c>
    </row>
    <row r="717" spans="1:55" hidden="1" outlineLevel="1" x14ac:dyDescent="0.2">
      <c r="A717" t="s">
        <v>2275</v>
      </c>
      <c r="B717" t="s">
        <v>3313</v>
      </c>
      <c r="C717" s="1">
        <f t="shared" si="262"/>
        <v>88105</v>
      </c>
      <c r="D717" s="7">
        <f>RANK(N717,(N717:P717,Q717:AJ717))</f>
        <v>2</v>
      </c>
      <c r="E717" s="7">
        <f>RANK(O717,(N717:P717,Q717:AJ717))</f>
        <v>1</v>
      </c>
      <c r="F717" s="7">
        <f>IF(P717&gt;0,RANK(P717,(N717:P717,Q717:AJ717)),0)</f>
        <v>3</v>
      </c>
      <c r="G717" s="1">
        <f t="shared" si="263"/>
        <v>3272</v>
      </c>
      <c r="H717" s="2">
        <f t="shared" si="261"/>
        <v>3.7137506384427671E-2</v>
      </c>
      <c r="I717" s="2"/>
      <c r="J717" s="2">
        <f t="shared" si="264"/>
        <v>0.44154134271607742</v>
      </c>
      <c r="K717" s="2">
        <f t="shared" si="265"/>
        <v>0.47867884910050507</v>
      </c>
      <c r="L717" s="2">
        <f t="shared" si="266"/>
        <v>7.3162703592304631E-2</v>
      </c>
      <c r="M717" s="2">
        <f t="shared" si="267"/>
        <v>6.617104591112824E-3</v>
      </c>
      <c r="N717" s="1">
        <v>38902</v>
      </c>
      <c r="O717" s="1">
        <v>42174</v>
      </c>
      <c r="P717" s="1">
        <v>6446</v>
      </c>
      <c r="Q717" s="1">
        <v>32</v>
      </c>
      <c r="R717" s="1">
        <v>314</v>
      </c>
      <c r="S717" s="1">
        <v>154</v>
      </c>
      <c r="T717" s="1">
        <v>82</v>
      </c>
      <c r="W717" s="1">
        <v>1</v>
      </c>
      <c r="AL717" s="7">
        <f>IF(Q717&gt;0,RANK(Q717,(N717:P717,Q717:AJ717)),0)</f>
        <v>7</v>
      </c>
      <c r="AM717" s="7">
        <f>IF(R717&gt;0,RANK(R717,(N717:P717,Q717:AJ717)),0)</f>
        <v>4</v>
      </c>
      <c r="AN717" s="7">
        <f>IF(S717&gt;0,RANK(S717,(N717:P717,Q717:AJ717)),0)</f>
        <v>5</v>
      </c>
      <c r="AO717" s="7">
        <f>IF(T717&gt;0,RANK(T717,(N717:P717,Q717:AJ717)),0)</f>
        <v>6</v>
      </c>
      <c r="AP717" s="2">
        <f t="shared" si="268"/>
        <v>3.6320299642472048E-4</v>
      </c>
      <c r="AQ717" s="2">
        <f t="shared" si="269"/>
        <v>3.5639294024175702E-3</v>
      </c>
      <c r="AR717" s="2">
        <f t="shared" si="270"/>
        <v>1.7479144202939675E-3</v>
      </c>
      <c r="AS717" s="2">
        <f t="shared" si="271"/>
        <v>9.3070767833834634E-4</v>
      </c>
      <c r="AU717" t="s">
        <v>2275</v>
      </c>
      <c r="AV717" t="s">
        <v>3313</v>
      </c>
      <c r="AY717" s="130">
        <v>17</v>
      </c>
      <c r="AZ717" s="131">
        <v>167</v>
      </c>
      <c r="BA717" s="132">
        <f t="shared" si="272"/>
        <v>17167</v>
      </c>
      <c r="BC717" s="7" t="s">
        <v>532</v>
      </c>
    </row>
    <row r="718" spans="1:55" hidden="1" outlineLevel="1" x14ac:dyDescent="0.2">
      <c r="A718" t="s">
        <v>2028</v>
      </c>
      <c r="B718" t="s">
        <v>3313</v>
      </c>
      <c r="C718" s="1">
        <f t="shared" si="262"/>
        <v>3749</v>
      </c>
      <c r="D718" s="7">
        <f>RANK(N718,(N718:P718,Q718:AJ718))</f>
        <v>1</v>
      </c>
      <c r="E718" s="7">
        <f>RANK(O718,(N718:P718,Q718:AJ718))</f>
        <v>2</v>
      </c>
      <c r="F718" s="7">
        <f>IF(P718&gt;0,RANK(P718,(N718:P718,Q718:AJ718)),0)</f>
        <v>3</v>
      </c>
      <c r="G718" s="1">
        <f t="shared" si="263"/>
        <v>39</v>
      </c>
      <c r="H718" s="2">
        <f t="shared" si="261"/>
        <v>1.0402774073086157E-2</v>
      </c>
      <c r="I718" s="2"/>
      <c r="J718" s="2">
        <f t="shared" si="264"/>
        <v>0.43638303547612695</v>
      </c>
      <c r="K718" s="2">
        <f t="shared" si="265"/>
        <v>0.42598026140304079</v>
      </c>
      <c r="L718" s="2">
        <f t="shared" si="266"/>
        <v>0.12883435582822086</v>
      </c>
      <c r="M718" s="2">
        <f t="shared" si="267"/>
        <v>8.802347292611451E-3</v>
      </c>
      <c r="N718" s="1">
        <v>1636</v>
      </c>
      <c r="O718" s="1">
        <v>1597</v>
      </c>
      <c r="P718" s="1">
        <v>483</v>
      </c>
      <c r="R718" s="1">
        <v>20</v>
      </c>
      <c r="S718" s="1">
        <v>8</v>
      </c>
      <c r="T718" s="1">
        <v>5</v>
      </c>
      <c r="W718" s="1">
        <v>0</v>
      </c>
      <c r="AL718" s="7">
        <f>IF(Q718&gt;0,RANK(Q718,(N718:P718,Q718:AJ718)),0)</f>
        <v>0</v>
      </c>
      <c r="AM718" s="7">
        <f>IF(R718&gt;0,RANK(R718,(N718:P718,Q718:AJ718)),0)</f>
        <v>4</v>
      </c>
      <c r="AN718" s="7">
        <f>IF(S718&gt;0,RANK(S718,(N718:P718,Q718:AJ718)),0)</f>
        <v>5</v>
      </c>
      <c r="AO718" s="7">
        <f>IF(T718&gt;0,RANK(T718,(N718:P718,Q718:AJ718)),0)</f>
        <v>6</v>
      </c>
      <c r="AP718" s="2">
        <f t="shared" si="268"/>
        <v>0</v>
      </c>
      <c r="AQ718" s="2">
        <f t="shared" si="269"/>
        <v>5.334755934915978E-3</v>
      </c>
      <c r="AR718" s="2">
        <f t="shared" si="270"/>
        <v>2.1339023739663909E-3</v>
      </c>
      <c r="AS718" s="2">
        <f t="shared" si="271"/>
        <v>1.3336889837289945E-3</v>
      </c>
      <c r="AU718" t="s">
        <v>2028</v>
      </c>
      <c r="AV718" t="s">
        <v>3313</v>
      </c>
      <c r="AY718" s="130">
        <v>17</v>
      </c>
      <c r="AZ718" s="131">
        <v>169</v>
      </c>
      <c r="BA718" s="132">
        <f t="shared" si="272"/>
        <v>17169</v>
      </c>
      <c r="BC718" s="7" t="s">
        <v>532</v>
      </c>
    </row>
    <row r="719" spans="1:55" hidden="1" outlineLevel="1" x14ac:dyDescent="0.2">
      <c r="A719" t="s">
        <v>2835</v>
      </c>
      <c r="B719" t="s">
        <v>3313</v>
      </c>
      <c r="C719" s="1">
        <f t="shared" si="262"/>
        <v>2538</v>
      </c>
      <c r="D719" s="7">
        <f>RANK(N719,(N719:P719,Q719:AJ719))</f>
        <v>2</v>
      </c>
      <c r="E719" s="7">
        <f>RANK(O719,(N719:P719,Q719:AJ719))</f>
        <v>1</v>
      </c>
      <c r="F719" s="7">
        <f>IF(P719&gt;0,RANK(P719,(N719:P719,Q719:AJ719)),0)</f>
        <v>3</v>
      </c>
      <c r="G719" s="1">
        <f t="shared" si="263"/>
        <v>100</v>
      </c>
      <c r="H719" s="2">
        <f t="shared" si="261"/>
        <v>3.9401103230890466E-2</v>
      </c>
      <c r="I719" s="2"/>
      <c r="J719" s="2">
        <f t="shared" si="264"/>
        <v>0.39873916469661153</v>
      </c>
      <c r="K719" s="2">
        <f t="shared" si="265"/>
        <v>0.43814026792750199</v>
      </c>
      <c r="L719" s="2">
        <f t="shared" si="266"/>
        <v>0.15602836879432624</v>
      </c>
      <c r="M719" s="2">
        <f t="shared" si="267"/>
        <v>7.0921985815602384E-3</v>
      </c>
      <c r="N719" s="1">
        <v>1012</v>
      </c>
      <c r="O719" s="1">
        <v>1112</v>
      </c>
      <c r="P719" s="1">
        <v>396</v>
      </c>
      <c r="R719" s="1">
        <v>10</v>
      </c>
      <c r="S719" s="1">
        <v>6</v>
      </c>
      <c r="T719" s="1">
        <v>2</v>
      </c>
      <c r="W719" s="1">
        <v>0</v>
      </c>
      <c r="AL719" s="7">
        <f>IF(Q719&gt;0,RANK(Q719,(N719:P719,Q719:AJ719)),0)</f>
        <v>0</v>
      </c>
      <c r="AM719" s="7">
        <f>IF(R719&gt;0,RANK(R719,(N719:P719,Q719:AJ719)),0)</f>
        <v>4</v>
      </c>
      <c r="AN719" s="7">
        <f>IF(S719&gt;0,RANK(S719,(N719:P719,Q719:AJ719)),0)</f>
        <v>5</v>
      </c>
      <c r="AO719" s="7">
        <f>IF(T719&gt;0,RANK(T719,(N719:P719,Q719:AJ719)),0)</f>
        <v>6</v>
      </c>
      <c r="AP719" s="2">
        <f t="shared" si="268"/>
        <v>0</v>
      </c>
      <c r="AQ719" s="2">
        <f t="shared" si="269"/>
        <v>3.9401103230890461E-3</v>
      </c>
      <c r="AR719" s="2">
        <f t="shared" si="270"/>
        <v>2.3640661938534278E-3</v>
      </c>
      <c r="AS719" s="2">
        <f t="shared" si="271"/>
        <v>7.8802206461780935E-4</v>
      </c>
      <c r="AU719" t="s">
        <v>2835</v>
      </c>
      <c r="AV719" t="s">
        <v>3313</v>
      </c>
      <c r="AY719" s="130">
        <v>17</v>
      </c>
      <c r="AZ719" s="131">
        <v>171</v>
      </c>
      <c r="BA719" s="132">
        <f t="shared" si="272"/>
        <v>17171</v>
      </c>
      <c r="BC719" s="7" t="s">
        <v>532</v>
      </c>
    </row>
    <row r="720" spans="1:55" hidden="1" outlineLevel="1" x14ac:dyDescent="0.2">
      <c r="A720" t="s">
        <v>2575</v>
      </c>
      <c r="B720" t="s">
        <v>3313</v>
      </c>
      <c r="C720" s="1">
        <f t="shared" si="262"/>
        <v>9788</v>
      </c>
      <c r="D720" s="7">
        <f>RANK(N720,(N720:P720,Q720:AJ720))</f>
        <v>1</v>
      </c>
      <c r="E720" s="7">
        <f>RANK(O720,(N720:P720,Q720:AJ720))</f>
        <v>2</v>
      </c>
      <c r="F720" s="7">
        <f>IF(P720&gt;0,RANK(P720,(N720:P720,Q720:AJ720)),0)</f>
        <v>3</v>
      </c>
      <c r="G720" s="1">
        <f t="shared" si="263"/>
        <v>34</v>
      </c>
      <c r="H720" s="2">
        <f t="shared" si="261"/>
        <v>3.4736411932979158E-3</v>
      </c>
      <c r="I720" s="2"/>
      <c r="J720" s="2">
        <f t="shared" si="264"/>
        <v>0.43410298324478952</v>
      </c>
      <c r="K720" s="2">
        <f t="shared" si="265"/>
        <v>0.43062934205149161</v>
      </c>
      <c r="L720" s="2">
        <f t="shared" si="266"/>
        <v>0.12893338782182265</v>
      </c>
      <c r="M720" s="2">
        <f t="shared" si="267"/>
        <v>6.3342868818961617E-3</v>
      </c>
      <c r="N720" s="1">
        <v>4249</v>
      </c>
      <c r="O720" s="1">
        <v>4215</v>
      </c>
      <c r="P720" s="1">
        <v>1262</v>
      </c>
      <c r="R720" s="1">
        <v>32</v>
      </c>
      <c r="S720" s="1">
        <v>23</v>
      </c>
      <c r="T720" s="1">
        <v>7</v>
      </c>
      <c r="W720" s="1">
        <v>0</v>
      </c>
      <c r="AL720" s="7">
        <f>IF(Q720&gt;0,RANK(Q720,(N720:P720,Q720:AJ720)),0)</f>
        <v>0</v>
      </c>
      <c r="AM720" s="7">
        <f>IF(R720&gt;0,RANK(R720,(N720:P720,Q720:AJ720)),0)</f>
        <v>4</v>
      </c>
      <c r="AN720" s="7">
        <f>IF(S720&gt;0,RANK(S720,(N720:P720,Q720:AJ720)),0)</f>
        <v>5</v>
      </c>
      <c r="AO720" s="7">
        <f>IF(T720&gt;0,RANK(T720,(N720:P720,Q720:AJ720)),0)</f>
        <v>6</v>
      </c>
      <c r="AP720" s="2">
        <f t="shared" si="268"/>
        <v>0</v>
      </c>
      <c r="AQ720" s="2">
        <f t="shared" si="269"/>
        <v>3.2693093583980384E-3</v>
      </c>
      <c r="AR720" s="2">
        <f t="shared" si="270"/>
        <v>2.3498161013485899E-3</v>
      </c>
      <c r="AS720" s="2">
        <f t="shared" si="271"/>
        <v>7.1516142214957091E-4</v>
      </c>
      <c r="AU720" t="s">
        <v>2575</v>
      </c>
      <c r="AV720" t="s">
        <v>3313</v>
      </c>
      <c r="AY720" s="130">
        <v>17</v>
      </c>
      <c r="AZ720" s="131">
        <v>173</v>
      </c>
      <c r="BA720" s="132">
        <f t="shared" si="272"/>
        <v>17173</v>
      </c>
      <c r="BC720" s="7" t="s">
        <v>532</v>
      </c>
    </row>
    <row r="721" spans="1:55" hidden="1" outlineLevel="1" x14ac:dyDescent="0.2">
      <c r="A721" t="s">
        <v>1488</v>
      </c>
      <c r="B721" t="s">
        <v>3313</v>
      </c>
      <c r="C721" s="1">
        <f t="shared" si="262"/>
        <v>2864</v>
      </c>
      <c r="D721" s="7">
        <f>RANK(N721,(N721:P721,Q721:AJ721))</f>
        <v>2</v>
      </c>
      <c r="E721" s="7">
        <f>RANK(O721,(N721:P721,Q721:AJ721))</f>
        <v>1</v>
      </c>
      <c r="F721" s="7">
        <f>IF(P721&gt;0,RANK(P721,(N721:P721,Q721:AJ721)),0)</f>
        <v>3</v>
      </c>
      <c r="G721" s="1">
        <f t="shared" si="263"/>
        <v>16</v>
      </c>
      <c r="H721" s="2">
        <f t="shared" si="261"/>
        <v>5.5865921787709499E-3</v>
      </c>
      <c r="I721" s="2"/>
      <c r="J721" s="2">
        <f t="shared" si="264"/>
        <v>0.44064245810055863</v>
      </c>
      <c r="K721" s="2">
        <f t="shared" si="265"/>
        <v>0.44622905027932963</v>
      </c>
      <c r="L721" s="2">
        <f t="shared" si="266"/>
        <v>0.10893854748603352</v>
      </c>
      <c r="M721" s="2">
        <f t="shared" si="267"/>
        <v>4.1899441340782773E-3</v>
      </c>
      <c r="N721" s="1">
        <v>1262</v>
      </c>
      <c r="O721" s="1">
        <v>1278</v>
      </c>
      <c r="P721" s="1">
        <v>312</v>
      </c>
      <c r="R721" s="1">
        <v>5</v>
      </c>
      <c r="S721" s="1">
        <v>5</v>
      </c>
      <c r="T721" s="68">
        <v>2</v>
      </c>
      <c r="W721" s="1">
        <v>0</v>
      </c>
      <c r="AL721" s="7">
        <f>IF(Q721&gt;0,RANK(Q721,(N721:P721,Q721:AJ721)),0)</f>
        <v>0</v>
      </c>
      <c r="AM721" s="7">
        <f>IF(R721&gt;0,RANK(R721,(N721:P721,Q721:AJ721)),0)</f>
        <v>4</v>
      </c>
      <c r="AN721" s="7">
        <f>IF(S721&gt;0,RANK(S721,(N721:P721,Q721:AJ721)),0)</f>
        <v>4</v>
      </c>
      <c r="AO721" s="7">
        <f>IF(T721&gt;0,RANK(T721,(N721:P721,Q721:AJ721)),0)</f>
        <v>6</v>
      </c>
      <c r="AP721" s="2">
        <f t="shared" si="268"/>
        <v>0</v>
      </c>
      <c r="AQ721" s="2">
        <f t="shared" si="269"/>
        <v>1.7458100558659217E-3</v>
      </c>
      <c r="AR721" s="2">
        <f t="shared" si="270"/>
        <v>1.7458100558659217E-3</v>
      </c>
      <c r="AS721" s="2">
        <f t="shared" si="271"/>
        <v>6.9832402234636874E-4</v>
      </c>
      <c r="AU721" t="s">
        <v>1488</v>
      </c>
      <c r="AV721" t="s">
        <v>3313</v>
      </c>
      <c r="AY721" s="130">
        <v>17</v>
      </c>
      <c r="AZ721" s="131">
        <v>175</v>
      </c>
      <c r="BA721" s="132">
        <f t="shared" si="272"/>
        <v>17175</v>
      </c>
      <c r="BC721" s="7" t="s">
        <v>532</v>
      </c>
    </row>
    <row r="722" spans="1:55" hidden="1" outlineLevel="1" x14ac:dyDescent="0.2">
      <c r="A722" t="s">
        <v>597</v>
      </c>
      <c r="B722" t="s">
        <v>3313</v>
      </c>
      <c r="C722" s="1">
        <f t="shared" si="262"/>
        <v>18125</v>
      </c>
      <c r="D722" s="7">
        <f>RANK(N722,(N722:P722,Q722:AJ722))</f>
        <v>2</v>
      </c>
      <c r="E722" s="7">
        <f>RANK(O722,(N722:P722,Q722:AJ722))</f>
        <v>1</v>
      </c>
      <c r="F722" s="7">
        <f>IF(P722&gt;0,RANK(P722,(N722:P722,Q722:AJ722)),0)</f>
        <v>3</v>
      </c>
      <c r="G722" s="1">
        <f t="shared" si="263"/>
        <v>1726</v>
      </c>
      <c r="H722" s="2">
        <f t="shared" si="261"/>
        <v>9.5227586206896558E-2</v>
      </c>
      <c r="I722" s="2"/>
      <c r="J722" s="2">
        <f t="shared" si="264"/>
        <v>0.39420689655172414</v>
      </c>
      <c r="K722" s="2">
        <f t="shared" si="265"/>
        <v>0.48943448275862067</v>
      </c>
      <c r="L722" s="2">
        <f t="shared" si="266"/>
        <v>0.10703448275862069</v>
      </c>
      <c r="M722" s="2">
        <f t="shared" si="267"/>
        <v>9.3241379310344957E-3</v>
      </c>
      <c r="N722" s="1">
        <v>7145</v>
      </c>
      <c r="O722" s="1">
        <v>8871</v>
      </c>
      <c r="P722" s="1">
        <v>1940</v>
      </c>
      <c r="R722" s="1">
        <v>105</v>
      </c>
      <c r="S722" s="1">
        <v>51</v>
      </c>
      <c r="T722" s="68">
        <v>13</v>
      </c>
      <c r="W722" s="1">
        <v>0</v>
      </c>
      <c r="AL722" s="7">
        <f>IF(Q722&gt;0,RANK(Q722,(N722:P722,Q722:AJ722)),0)</f>
        <v>0</v>
      </c>
      <c r="AM722" s="7">
        <f>IF(R722&gt;0,RANK(R722,(N722:P722,Q722:AJ722)),0)</f>
        <v>4</v>
      </c>
      <c r="AN722" s="7">
        <f>IF(S722&gt;0,RANK(S722,(N722:P722,Q722:AJ722)),0)</f>
        <v>5</v>
      </c>
      <c r="AO722" s="7">
        <f>IF(T722&gt;0,RANK(T722,(N722:P722,Q722:AJ722)),0)</f>
        <v>6</v>
      </c>
      <c r="AP722" s="2">
        <f t="shared" si="268"/>
        <v>0</v>
      </c>
      <c r="AQ722" s="2">
        <f t="shared" si="269"/>
        <v>5.7931034482758617E-3</v>
      </c>
      <c r="AR722" s="2">
        <f t="shared" si="270"/>
        <v>2.8137931034482758E-3</v>
      </c>
      <c r="AS722" s="2">
        <f t="shared" si="271"/>
        <v>7.1724137931034482E-4</v>
      </c>
      <c r="AU722" t="s">
        <v>597</v>
      </c>
      <c r="AV722" t="s">
        <v>3313</v>
      </c>
      <c r="AY722" s="130">
        <v>17</v>
      </c>
      <c r="AZ722" s="131">
        <v>177</v>
      </c>
      <c r="BA722" s="132">
        <f t="shared" si="272"/>
        <v>17177</v>
      </c>
      <c r="BC722" s="7" t="s">
        <v>532</v>
      </c>
    </row>
    <row r="723" spans="1:55" hidden="1" outlineLevel="1" x14ac:dyDescent="0.2">
      <c r="A723" t="s">
        <v>1759</v>
      </c>
      <c r="B723" t="s">
        <v>3313</v>
      </c>
      <c r="C723" s="1">
        <f t="shared" si="262"/>
        <v>53678</v>
      </c>
      <c r="D723" s="7">
        <f>RANK(N723,(N723:P723,Q723:AJ723))</f>
        <v>2</v>
      </c>
      <c r="E723" s="7">
        <f>RANK(O723,(N723:P723,Q723:AJ723))</f>
        <v>1</v>
      </c>
      <c r="F723" s="7">
        <f>IF(P723&gt;0,RANK(P723,(N723:P723,Q723:AJ723)),0)</f>
        <v>3</v>
      </c>
      <c r="G723" s="1">
        <f t="shared" si="263"/>
        <v>256</v>
      </c>
      <c r="H723" s="2">
        <f t="shared" si="261"/>
        <v>4.7691791795521441E-3</v>
      </c>
      <c r="I723" s="2"/>
      <c r="J723" s="2">
        <f t="shared" si="264"/>
        <v>0.44970006334066098</v>
      </c>
      <c r="K723" s="2">
        <f t="shared" si="265"/>
        <v>0.45446924252021315</v>
      </c>
      <c r="L723" s="2">
        <f t="shared" si="266"/>
        <v>8.9682924102984465E-2</v>
      </c>
      <c r="M723" s="2">
        <f t="shared" si="267"/>
        <v>6.1477700361414617E-3</v>
      </c>
      <c r="N723" s="1">
        <v>24139</v>
      </c>
      <c r="O723" s="1">
        <v>24395</v>
      </c>
      <c r="P723" s="1">
        <v>4814</v>
      </c>
      <c r="R723" s="1">
        <v>230</v>
      </c>
      <c r="S723" s="1">
        <v>75</v>
      </c>
      <c r="T723" s="68">
        <v>25</v>
      </c>
      <c r="W723" s="1">
        <v>0</v>
      </c>
      <c r="AL723" s="7">
        <f>IF(Q723&gt;0,RANK(Q723,(N723:P723,Q723:AJ723)),0)</f>
        <v>0</v>
      </c>
      <c r="AM723" s="7">
        <f>IF(R723&gt;0,RANK(R723,(N723:P723,Q723:AJ723)),0)</f>
        <v>4</v>
      </c>
      <c r="AN723" s="7">
        <f>IF(S723&gt;0,RANK(S723,(N723:P723,Q723:AJ723)),0)</f>
        <v>5</v>
      </c>
      <c r="AO723" s="7">
        <f>IF(T723&gt;0,RANK(T723,(N723:P723,Q723:AJ723)),0)</f>
        <v>6</v>
      </c>
      <c r="AP723" s="2">
        <f t="shared" si="268"/>
        <v>0</v>
      </c>
      <c r="AQ723" s="2">
        <f t="shared" si="269"/>
        <v>4.2848094191288797E-3</v>
      </c>
      <c r="AR723" s="2">
        <f t="shared" si="270"/>
        <v>1.3972204627594172E-3</v>
      </c>
      <c r="AS723" s="2">
        <f t="shared" si="271"/>
        <v>4.6574015425313909E-4</v>
      </c>
      <c r="AU723" t="s">
        <v>1759</v>
      </c>
      <c r="AV723" t="s">
        <v>3313</v>
      </c>
      <c r="AY723" s="130">
        <v>17</v>
      </c>
      <c r="AZ723" s="131">
        <v>179</v>
      </c>
      <c r="BA723" s="132">
        <f t="shared" si="272"/>
        <v>17179</v>
      </c>
      <c r="BC723" s="7" t="s">
        <v>532</v>
      </c>
    </row>
    <row r="724" spans="1:55" hidden="1" outlineLevel="1" x14ac:dyDescent="0.2">
      <c r="A724" t="s">
        <v>2184</v>
      </c>
      <c r="B724" t="s">
        <v>3313</v>
      </c>
      <c r="C724" s="1">
        <f t="shared" si="262"/>
        <v>8282</v>
      </c>
      <c r="D724" s="7">
        <f>RANK(N724,(N724:P724,Q724:AJ724))</f>
        <v>1</v>
      </c>
      <c r="E724" s="7">
        <f>RANK(O724,(N724:P724,Q724:AJ724))</f>
        <v>2</v>
      </c>
      <c r="F724" s="7">
        <f>IF(P724&gt;0,RANK(P724,(N724:P724,Q724:AJ724)),0)</f>
        <v>3</v>
      </c>
      <c r="G724" s="1">
        <f t="shared" si="263"/>
        <v>1105</v>
      </c>
      <c r="H724" s="2">
        <f t="shared" si="261"/>
        <v>0.13342187877324319</v>
      </c>
      <c r="I724" s="2"/>
      <c r="J724" s="2">
        <f t="shared" si="264"/>
        <v>0.51340255976817195</v>
      </c>
      <c r="K724" s="2">
        <f t="shared" si="265"/>
        <v>0.37998068099492877</v>
      </c>
      <c r="L724" s="2">
        <f t="shared" si="266"/>
        <v>0.10045882637044193</v>
      </c>
      <c r="M724" s="2">
        <f t="shared" si="267"/>
        <v>6.1579328664573552E-3</v>
      </c>
      <c r="N724" s="1">
        <v>4252</v>
      </c>
      <c r="O724" s="1">
        <v>3147</v>
      </c>
      <c r="P724" s="1">
        <v>832</v>
      </c>
      <c r="R724" s="1">
        <v>18</v>
      </c>
      <c r="S724" s="1">
        <v>25</v>
      </c>
      <c r="T724" s="68">
        <v>8</v>
      </c>
      <c r="W724" s="1">
        <v>0</v>
      </c>
      <c r="AL724" s="7">
        <f>IF(Q724&gt;0,RANK(Q724,(N724:P724,Q724:AJ724)),0)</f>
        <v>0</v>
      </c>
      <c r="AM724" s="7">
        <f>IF(R724&gt;0,RANK(R724,(N724:P724,Q724:AJ724)),0)</f>
        <v>5</v>
      </c>
      <c r="AN724" s="7">
        <f>IF(S724&gt;0,RANK(S724,(N724:P724,Q724:AJ724)),0)</f>
        <v>4</v>
      </c>
      <c r="AO724" s="7">
        <f>IF(T724&gt;0,RANK(T724,(N724:P724,Q724:AJ724)),0)</f>
        <v>6</v>
      </c>
      <c r="AP724" s="2">
        <f t="shared" si="268"/>
        <v>0</v>
      </c>
      <c r="AQ724" s="2">
        <f t="shared" si="269"/>
        <v>2.1733880705143687E-3</v>
      </c>
      <c r="AR724" s="2">
        <f t="shared" si="270"/>
        <v>3.0185945423810675E-3</v>
      </c>
      <c r="AS724" s="2">
        <f t="shared" si="271"/>
        <v>9.6595025356194155E-4</v>
      </c>
      <c r="AU724" t="s">
        <v>2184</v>
      </c>
      <c r="AV724" t="s">
        <v>3313</v>
      </c>
      <c r="AY724" s="130">
        <v>17</v>
      </c>
      <c r="AZ724" s="131">
        <v>181</v>
      </c>
      <c r="BA724" s="132">
        <f t="shared" si="272"/>
        <v>17181</v>
      </c>
      <c r="BC724" s="7" t="s">
        <v>532</v>
      </c>
    </row>
    <row r="725" spans="1:55" hidden="1" outlineLevel="1" x14ac:dyDescent="0.2">
      <c r="A725" t="s">
        <v>3071</v>
      </c>
      <c r="B725" t="s">
        <v>3313</v>
      </c>
      <c r="C725" s="1">
        <f t="shared" si="262"/>
        <v>31329</v>
      </c>
      <c r="D725" s="7">
        <f>RANK(N725,(N725:P725,Q725:AJ725))</f>
        <v>1</v>
      </c>
      <c r="E725" s="7">
        <f>RANK(O725,(N725:P725,Q725:AJ725))</f>
        <v>2</v>
      </c>
      <c r="F725" s="7">
        <f>IF(P725&gt;0,RANK(P725,(N725:P725,Q725:AJ725)),0)</f>
        <v>3</v>
      </c>
      <c r="G725" s="1">
        <f t="shared" si="263"/>
        <v>3510</v>
      </c>
      <c r="H725" s="2">
        <f t="shared" si="261"/>
        <v>0.1120367710428038</v>
      </c>
      <c r="I725" s="2"/>
      <c r="J725" s="2">
        <f t="shared" si="264"/>
        <v>0.49554725653547832</v>
      </c>
      <c r="K725" s="2">
        <f t="shared" si="265"/>
        <v>0.38351048549267452</v>
      </c>
      <c r="L725" s="2">
        <f t="shared" si="266"/>
        <v>0.11417536467809378</v>
      </c>
      <c r="M725" s="2">
        <f t="shared" si="267"/>
        <v>6.7668932937533233E-3</v>
      </c>
      <c r="N725" s="1">
        <v>15525</v>
      </c>
      <c r="O725" s="1">
        <v>12015</v>
      </c>
      <c r="P725" s="1">
        <v>3577</v>
      </c>
      <c r="Q725" s="1">
        <v>3</v>
      </c>
      <c r="R725" s="1">
        <v>154</v>
      </c>
      <c r="S725" s="1">
        <v>31</v>
      </c>
      <c r="T725" s="68">
        <v>24</v>
      </c>
      <c r="W725" s="1">
        <v>0</v>
      </c>
      <c r="AL725" s="7">
        <f>IF(Q725&gt;0,RANK(Q725,(N725:P725,Q725:AJ725)),0)</f>
        <v>7</v>
      </c>
      <c r="AM725" s="7">
        <f>IF(R725&gt;0,RANK(R725,(N725:P725,Q725:AJ725)),0)</f>
        <v>4</v>
      </c>
      <c r="AN725" s="7">
        <f>IF(S725&gt;0,RANK(S725,(N725:P725,Q725:AJ725)),0)</f>
        <v>5</v>
      </c>
      <c r="AO725" s="7">
        <f>IF(T725&gt;0,RANK(T725,(N725:P725,Q725:AJ725)),0)</f>
        <v>6</v>
      </c>
      <c r="AP725" s="2">
        <f t="shared" si="268"/>
        <v>9.5757923968208366E-5</v>
      </c>
      <c r="AQ725" s="2">
        <f t="shared" si="269"/>
        <v>4.9155734303680297E-3</v>
      </c>
      <c r="AR725" s="2">
        <f t="shared" si="270"/>
        <v>9.894985476714864E-4</v>
      </c>
      <c r="AS725" s="2">
        <f t="shared" si="271"/>
        <v>7.6606339174566693E-4</v>
      </c>
      <c r="AU725" t="s">
        <v>3071</v>
      </c>
      <c r="AV725" t="s">
        <v>3313</v>
      </c>
      <c r="AY725" s="130">
        <v>17</v>
      </c>
      <c r="AZ725" s="131">
        <v>183</v>
      </c>
      <c r="BA725" s="132">
        <f t="shared" si="272"/>
        <v>17183</v>
      </c>
      <c r="BC725" s="7" t="s">
        <v>532</v>
      </c>
    </row>
    <row r="726" spans="1:55" hidden="1" outlineLevel="1" x14ac:dyDescent="0.2">
      <c r="A726" t="s">
        <v>85</v>
      </c>
      <c r="B726" t="s">
        <v>3313</v>
      </c>
      <c r="C726" s="1">
        <f t="shared" si="262"/>
        <v>5274</v>
      </c>
      <c r="D726" s="7">
        <f>RANK(N726,(N726:P726,Q726:AJ726))</f>
        <v>2</v>
      </c>
      <c r="E726" s="7">
        <f>RANK(O726,(N726:P726,Q726:AJ726))</f>
        <v>1</v>
      </c>
      <c r="F726" s="7">
        <f>IF(P726&gt;0,RANK(P726,(N726:P726,Q726:AJ726)),0)</f>
        <v>3</v>
      </c>
      <c r="G726" s="1">
        <f t="shared" si="263"/>
        <v>204</v>
      </c>
      <c r="H726" s="2">
        <f t="shared" si="261"/>
        <v>3.8680318543799774E-2</v>
      </c>
      <c r="I726" s="2"/>
      <c r="J726" s="2">
        <f t="shared" si="264"/>
        <v>0.41277967387182402</v>
      </c>
      <c r="K726" s="2">
        <f t="shared" si="265"/>
        <v>0.45145999241562379</v>
      </c>
      <c r="L726" s="2">
        <f t="shared" si="266"/>
        <v>0.12950322335987866</v>
      </c>
      <c r="M726" s="2">
        <f t="shared" si="267"/>
        <v>6.2571103526735394E-3</v>
      </c>
      <c r="N726" s="1">
        <v>2177</v>
      </c>
      <c r="O726" s="1">
        <v>2381</v>
      </c>
      <c r="P726" s="1">
        <v>683</v>
      </c>
      <c r="R726" s="1">
        <v>18</v>
      </c>
      <c r="S726" s="1">
        <v>12</v>
      </c>
      <c r="T726" s="68">
        <v>3</v>
      </c>
      <c r="W726" s="1">
        <v>0</v>
      </c>
      <c r="AL726" s="7">
        <f>IF(Q726&gt;0,RANK(Q726,(N726:P726,Q726:AJ726)),0)</f>
        <v>0</v>
      </c>
      <c r="AM726" s="7">
        <f>IF(R726&gt;0,RANK(R726,(N726:P726,Q726:AJ726)),0)</f>
        <v>4</v>
      </c>
      <c r="AN726" s="7">
        <f>IF(S726&gt;0,RANK(S726,(N726:P726,Q726:AJ726)),0)</f>
        <v>5</v>
      </c>
      <c r="AO726" s="7">
        <f>IF(T726&gt;0,RANK(T726,(N726:P726,Q726:AJ726)),0)</f>
        <v>6</v>
      </c>
      <c r="AP726" s="2">
        <f t="shared" si="268"/>
        <v>0</v>
      </c>
      <c r="AQ726" s="2">
        <f t="shared" si="269"/>
        <v>3.4129692832764505E-3</v>
      </c>
      <c r="AR726" s="2">
        <f t="shared" si="270"/>
        <v>2.2753128555176336E-3</v>
      </c>
      <c r="AS726" s="2">
        <f t="shared" si="271"/>
        <v>5.6882821387940839E-4</v>
      </c>
      <c r="AU726" t="s">
        <v>85</v>
      </c>
      <c r="AV726" t="s">
        <v>3313</v>
      </c>
      <c r="AY726" s="130">
        <v>17</v>
      </c>
      <c r="AZ726" s="131">
        <v>185</v>
      </c>
      <c r="BA726" s="132">
        <f t="shared" si="272"/>
        <v>17185</v>
      </c>
      <c r="BC726" s="7" t="s">
        <v>532</v>
      </c>
    </row>
    <row r="727" spans="1:55" hidden="1" outlineLevel="1" x14ac:dyDescent="0.2">
      <c r="A727" t="s">
        <v>1840</v>
      </c>
      <c r="B727" t="s">
        <v>3313</v>
      </c>
      <c r="C727" s="1">
        <f t="shared" si="262"/>
        <v>7250</v>
      </c>
      <c r="D727" s="7">
        <f>RANK(N727,(N727:P727,Q727:AJ727))</f>
        <v>1</v>
      </c>
      <c r="E727" s="7">
        <f>RANK(O727,(N727:P727,Q727:AJ727))</f>
        <v>2</v>
      </c>
      <c r="F727" s="7">
        <f>IF(P727&gt;0,RANK(P727,(N727:P727,Q727:AJ727)),0)</f>
        <v>3</v>
      </c>
      <c r="G727" s="1">
        <f t="shared" si="263"/>
        <v>526</v>
      </c>
      <c r="H727" s="2">
        <f t="shared" si="261"/>
        <v>7.255172413793104E-2</v>
      </c>
      <c r="I727" s="2"/>
      <c r="J727" s="2">
        <f t="shared" si="264"/>
        <v>0.48275862068965519</v>
      </c>
      <c r="K727" s="2">
        <f t="shared" si="265"/>
        <v>0.41020689655172415</v>
      </c>
      <c r="L727" s="2">
        <f t="shared" si="266"/>
        <v>0.1023448275862069</v>
      </c>
      <c r="M727" s="2">
        <f t="shared" si="267"/>
        <v>4.6896551724136953E-3</v>
      </c>
      <c r="N727" s="1">
        <v>3500</v>
      </c>
      <c r="O727" s="1">
        <v>2974</v>
      </c>
      <c r="P727" s="1">
        <v>742</v>
      </c>
      <c r="R727" s="1">
        <v>23</v>
      </c>
      <c r="S727" s="1">
        <v>4</v>
      </c>
      <c r="T727" s="68">
        <v>7</v>
      </c>
      <c r="W727" s="1">
        <v>0</v>
      </c>
      <c r="AL727" s="7">
        <f>IF(Q727&gt;0,RANK(Q727,(N727:P727,Q727:AJ727)),0)</f>
        <v>0</v>
      </c>
      <c r="AM727" s="7">
        <f>IF(R727&gt;0,RANK(R727,(N727:P727,Q727:AJ727)),0)</f>
        <v>4</v>
      </c>
      <c r="AN727" s="7">
        <f>IF(S727&gt;0,RANK(S727,(N727:P727,Q727:AJ727)),0)</f>
        <v>6</v>
      </c>
      <c r="AO727" s="7">
        <f>IF(T727&gt;0,RANK(T727,(N727:P727,Q727:AJ727)),0)</f>
        <v>5</v>
      </c>
      <c r="AP727" s="2">
        <f t="shared" si="268"/>
        <v>0</v>
      </c>
      <c r="AQ727" s="2">
        <f t="shared" si="269"/>
        <v>3.1724137931034482E-3</v>
      </c>
      <c r="AR727" s="2">
        <f t="shared" si="270"/>
        <v>5.5172413793103451E-4</v>
      </c>
      <c r="AS727" s="2">
        <f t="shared" si="271"/>
        <v>9.6551724137931036E-4</v>
      </c>
      <c r="AU727" t="s">
        <v>1840</v>
      </c>
      <c r="AV727" t="s">
        <v>3313</v>
      </c>
      <c r="AY727" s="130">
        <v>17</v>
      </c>
      <c r="AZ727" s="131">
        <v>187</v>
      </c>
      <c r="BA727" s="132">
        <f t="shared" si="272"/>
        <v>17187</v>
      </c>
      <c r="BC727" s="7" t="s">
        <v>532</v>
      </c>
    </row>
    <row r="728" spans="1:55" hidden="1" outlineLevel="1" x14ac:dyDescent="0.2">
      <c r="A728" t="s">
        <v>3298</v>
      </c>
      <c r="B728" t="s">
        <v>3313</v>
      </c>
      <c r="C728" s="1">
        <f t="shared" si="262"/>
        <v>6927</v>
      </c>
      <c r="D728" s="7">
        <f>RANK(N728,(N728:P728,Q728:AJ728))</f>
        <v>2</v>
      </c>
      <c r="E728" s="7">
        <f>RANK(O728,(N728:P728,Q728:AJ728))</f>
        <v>1</v>
      </c>
      <c r="F728" s="7">
        <f>IF(P728&gt;0,RANK(P728,(N728:P728,Q728:AJ728)),0)</f>
        <v>3</v>
      </c>
      <c r="G728" s="1">
        <f t="shared" si="263"/>
        <v>595</v>
      </c>
      <c r="H728" s="2">
        <f t="shared" si="261"/>
        <v>8.5895770174678795E-2</v>
      </c>
      <c r="I728" s="2"/>
      <c r="J728" s="2">
        <f t="shared" si="264"/>
        <v>0.39613108127616575</v>
      </c>
      <c r="K728" s="2">
        <f t="shared" si="265"/>
        <v>0.48202685145084451</v>
      </c>
      <c r="L728" s="2">
        <f t="shared" si="266"/>
        <v>0.11404648476974159</v>
      </c>
      <c r="M728" s="2">
        <f t="shared" si="267"/>
        <v>7.7955825032480913E-3</v>
      </c>
      <c r="N728" s="1">
        <v>2744</v>
      </c>
      <c r="O728" s="1">
        <v>3339</v>
      </c>
      <c r="P728" s="1">
        <v>790</v>
      </c>
      <c r="R728" s="1">
        <v>25</v>
      </c>
      <c r="S728" s="1">
        <v>23</v>
      </c>
      <c r="T728" s="68">
        <v>6</v>
      </c>
      <c r="W728" s="1">
        <v>0</v>
      </c>
      <c r="AL728" s="7">
        <f>IF(Q728&gt;0,RANK(Q728,(N728:P728,Q728:AJ728)),0)</f>
        <v>0</v>
      </c>
      <c r="AM728" s="7">
        <f>IF(R728&gt;0,RANK(R728,(N728:P728,Q728:AJ728)),0)</f>
        <v>4</v>
      </c>
      <c r="AN728" s="7">
        <f>IF(S728&gt;0,RANK(S728,(N728:P728,Q728:AJ728)),0)</f>
        <v>5</v>
      </c>
      <c r="AO728" s="7">
        <f>IF(T728&gt;0,RANK(T728,(N728:P728,Q728:AJ728)),0)</f>
        <v>6</v>
      </c>
      <c r="AP728" s="2">
        <f t="shared" si="268"/>
        <v>0</v>
      </c>
      <c r="AQ728" s="2">
        <f t="shared" si="269"/>
        <v>3.6090659737259998E-3</v>
      </c>
      <c r="AR728" s="2">
        <f t="shared" si="270"/>
        <v>3.3203406958279198E-3</v>
      </c>
      <c r="AS728" s="2">
        <f t="shared" si="271"/>
        <v>8.661758336942399E-4</v>
      </c>
      <c r="AU728" t="s">
        <v>3298</v>
      </c>
      <c r="AV728" t="s">
        <v>3313</v>
      </c>
      <c r="AY728" s="130">
        <v>17</v>
      </c>
      <c r="AZ728" s="131">
        <v>189</v>
      </c>
      <c r="BA728" s="132">
        <f t="shared" si="272"/>
        <v>17189</v>
      </c>
      <c r="BC728" s="7" t="s">
        <v>532</v>
      </c>
    </row>
    <row r="729" spans="1:55" hidden="1" outlineLevel="1" x14ac:dyDescent="0.2">
      <c r="A729" t="s">
        <v>1841</v>
      </c>
      <c r="B729" t="s">
        <v>3313</v>
      </c>
      <c r="C729" s="1">
        <f t="shared" si="262"/>
        <v>8140</v>
      </c>
      <c r="D729" s="7">
        <f>RANK(N729,(N729:P729,Q729:AJ729))</f>
        <v>2</v>
      </c>
      <c r="E729" s="7">
        <f>RANK(O729,(N729:P729,Q729:AJ729))</f>
        <v>1</v>
      </c>
      <c r="F729" s="7">
        <f>IF(P729&gt;0,RANK(P729,(N729:P729,Q729:AJ729)),0)</f>
        <v>3</v>
      </c>
      <c r="G729" s="1">
        <f t="shared" si="263"/>
        <v>975</v>
      </c>
      <c r="H729" s="2">
        <f t="shared" si="261"/>
        <v>0.11977886977886978</v>
      </c>
      <c r="I729" s="2"/>
      <c r="J729" s="2">
        <f t="shared" si="264"/>
        <v>0.37518427518427516</v>
      </c>
      <c r="K729" s="2">
        <f t="shared" si="265"/>
        <v>0.49496314496314497</v>
      </c>
      <c r="L729" s="2">
        <f t="shared" si="266"/>
        <v>0.12272727272727273</v>
      </c>
      <c r="M729" s="2">
        <f t="shared" si="267"/>
        <v>7.1253071253071926E-3</v>
      </c>
      <c r="N729" s="1">
        <v>3054</v>
      </c>
      <c r="O729" s="1">
        <v>4029</v>
      </c>
      <c r="P729" s="1">
        <v>999</v>
      </c>
      <c r="R729" s="1">
        <v>26</v>
      </c>
      <c r="S729" s="1">
        <v>25</v>
      </c>
      <c r="T729" s="68">
        <v>7</v>
      </c>
      <c r="W729" s="1">
        <v>0</v>
      </c>
      <c r="AL729" s="7">
        <f>IF(Q729&gt;0,RANK(Q729,(N729:P729,Q729:AJ729)),0)</f>
        <v>0</v>
      </c>
      <c r="AM729" s="7">
        <f>IF(R729&gt;0,RANK(R729,(N729:P729,Q729:AJ729)),0)</f>
        <v>4</v>
      </c>
      <c r="AN729" s="7">
        <f>IF(S729&gt;0,RANK(S729,(N729:P729,Q729:AJ729)),0)</f>
        <v>5</v>
      </c>
      <c r="AO729" s="7">
        <f>IF(T729&gt;0,RANK(T729,(N729:P729,Q729:AJ729)),0)</f>
        <v>6</v>
      </c>
      <c r="AP729" s="2">
        <f t="shared" si="268"/>
        <v>0</v>
      </c>
      <c r="AQ729" s="2">
        <f t="shared" si="269"/>
        <v>3.1941031941031942E-3</v>
      </c>
      <c r="AR729" s="2">
        <f t="shared" si="270"/>
        <v>3.0712530712530711E-3</v>
      </c>
      <c r="AS729" s="2">
        <f t="shared" si="271"/>
        <v>8.5995085995085993E-4</v>
      </c>
      <c r="AU729" t="s">
        <v>1841</v>
      </c>
      <c r="AV729" t="s">
        <v>3313</v>
      </c>
      <c r="AY729" s="130">
        <v>17</v>
      </c>
      <c r="AZ729" s="131">
        <v>191</v>
      </c>
      <c r="BA729" s="132">
        <f t="shared" si="272"/>
        <v>17191</v>
      </c>
      <c r="BC729" s="7" t="s">
        <v>532</v>
      </c>
    </row>
    <row r="730" spans="1:55" hidden="1" outlineLevel="1" x14ac:dyDescent="0.2">
      <c r="A730" t="s">
        <v>481</v>
      </c>
      <c r="B730" t="s">
        <v>3313</v>
      </c>
      <c r="C730" s="1">
        <f t="shared" ref="C730:C736" si="273">SUM(N730:AJ730)</f>
        <v>7352</v>
      </c>
      <c r="D730" s="7">
        <f>RANK(N730,(N730:P730,Q730:AJ730))</f>
        <v>1</v>
      </c>
      <c r="E730" s="7">
        <f>RANK(O730,(N730:P730,Q730:AJ730))</f>
        <v>2</v>
      </c>
      <c r="F730" s="7">
        <f>IF(P730&gt;0,RANK(P730,(N730:P730,Q730:AJ730)),0)</f>
        <v>3</v>
      </c>
      <c r="G730" s="1">
        <f t="shared" ref="G730:G736" si="274">MAX(N730:P730)-LARGE(N730:P730,2)</f>
        <v>675</v>
      </c>
      <c r="H730" s="2">
        <f t="shared" si="261"/>
        <v>9.1811751904243746E-2</v>
      </c>
      <c r="I730" s="2"/>
      <c r="J730" s="2">
        <f t="shared" ref="J730:J736" si="275">IF($C730=0,"-",N730/$C730)</f>
        <v>0.48326985854189336</v>
      </c>
      <c r="K730" s="2">
        <f t="shared" ref="K730:K736" si="276">IF($C730=0,"-",O730/$C730)</f>
        <v>0.39145810663764963</v>
      </c>
      <c r="L730" s="2">
        <f t="shared" ref="L730:L736" si="277">IF($C730=0,"-",P730/$C730)</f>
        <v>0.12078346028291621</v>
      </c>
      <c r="M730" s="2">
        <f t="shared" ref="M730:M736" si="278">IF(C730=0,"-",(1-J730-K730-L730))</f>
        <v>4.4885745375408542E-3</v>
      </c>
      <c r="N730" s="1">
        <v>3553</v>
      </c>
      <c r="O730" s="1">
        <v>2878</v>
      </c>
      <c r="P730" s="1">
        <v>888</v>
      </c>
      <c r="R730" s="1">
        <v>17</v>
      </c>
      <c r="S730" s="1">
        <v>10</v>
      </c>
      <c r="T730" s="68">
        <v>6</v>
      </c>
      <c r="W730" s="1">
        <v>0</v>
      </c>
      <c r="AL730" s="7">
        <f>IF(Q730&gt;0,RANK(Q730,(N730:P730,Q730:AJ730)),0)</f>
        <v>0</v>
      </c>
      <c r="AM730" s="7">
        <f>IF(R730&gt;0,RANK(R730,(N730:P730,Q730:AJ730)),0)</f>
        <v>4</v>
      </c>
      <c r="AN730" s="7">
        <f>IF(S730&gt;0,RANK(S730,(N730:P730,Q730:AJ730)),0)</f>
        <v>5</v>
      </c>
      <c r="AO730" s="7">
        <f>IF(T730&gt;0,RANK(T730,(N730:P730,Q730:AJ730)),0)</f>
        <v>6</v>
      </c>
      <c r="AP730" s="2">
        <f t="shared" ref="AP730:AP736" si="279">IF($C730=0,"-",Q730/$C730)</f>
        <v>0</v>
      </c>
      <c r="AQ730" s="2">
        <f t="shared" ref="AQ730:AQ736" si="280">IF($C730=0,"-",R730/$C730)</f>
        <v>2.3122959738846572E-3</v>
      </c>
      <c r="AR730" s="2">
        <f t="shared" ref="AR730:AR736" si="281">IF($C730=0,"-",S730/$C730)</f>
        <v>1.3601741022850925E-3</v>
      </c>
      <c r="AS730" s="2">
        <f t="shared" ref="AS730:AS736" si="282">IF($C730=0,"-",T730/$C730)</f>
        <v>8.1610446137105551E-4</v>
      </c>
      <c r="AU730" t="s">
        <v>481</v>
      </c>
      <c r="AV730" t="s">
        <v>3313</v>
      </c>
      <c r="AY730" s="130">
        <v>17</v>
      </c>
      <c r="AZ730" s="131">
        <v>193</v>
      </c>
      <c r="BA730" s="132">
        <f t="shared" si="272"/>
        <v>17193</v>
      </c>
      <c r="BC730" s="7" t="s">
        <v>532</v>
      </c>
    </row>
    <row r="731" spans="1:55" hidden="1" outlineLevel="1" x14ac:dyDescent="0.2">
      <c r="A731" t="s">
        <v>3251</v>
      </c>
      <c r="B731" t="s">
        <v>3313</v>
      </c>
      <c r="C731" s="1">
        <f t="shared" si="273"/>
        <v>23344</v>
      </c>
      <c r="D731" s="7">
        <f>RANK(N731,(N731:P731,Q731:AJ731))</f>
        <v>1</v>
      </c>
      <c r="E731" s="7">
        <f>RANK(O731,(N731:P731,Q731:AJ731))</f>
        <v>2</v>
      </c>
      <c r="F731" s="7">
        <f>IF(P731&gt;0,RANK(P731,(N731:P731,Q731:AJ731)),0)</f>
        <v>3</v>
      </c>
      <c r="G731" s="1">
        <f t="shared" si="274"/>
        <v>3054</v>
      </c>
      <c r="H731" s="2">
        <f t="shared" si="261"/>
        <v>0.13082590815627143</v>
      </c>
      <c r="I731" s="2"/>
      <c r="J731" s="2">
        <f t="shared" si="275"/>
        <v>0.51032385195339269</v>
      </c>
      <c r="K731" s="2">
        <f t="shared" si="276"/>
        <v>0.37949794379712132</v>
      </c>
      <c r="L731" s="2">
        <f t="shared" si="277"/>
        <v>0.10435229609321453</v>
      </c>
      <c r="M731" s="2">
        <f t="shared" si="278"/>
        <v>5.8259081562714587E-3</v>
      </c>
      <c r="N731" s="1">
        <v>11913</v>
      </c>
      <c r="O731" s="1">
        <v>8859</v>
      </c>
      <c r="P731" s="1">
        <v>2436</v>
      </c>
      <c r="R731" s="1">
        <v>83</v>
      </c>
      <c r="S731" s="1">
        <v>38</v>
      </c>
      <c r="T731" s="68">
        <v>15</v>
      </c>
      <c r="W731" s="1">
        <v>0</v>
      </c>
      <c r="AL731" s="7">
        <f>IF(Q731&gt;0,RANK(Q731,(N731:P731,Q731:AJ731)),0)</f>
        <v>0</v>
      </c>
      <c r="AM731" s="7">
        <f>IF(R731&gt;0,RANK(R731,(N731:P731,Q731:AJ731)),0)</f>
        <v>4</v>
      </c>
      <c r="AN731" s="7">
        <f>IF(S731&gt;0,RANK(S731,(N731:P731,Q731:AJ731)),0)</f>
        <v>5</v>
      </c>
      <c r="AO731" s="7">
        <f>IF(T731&gt;0,RANK(T731,(N731:P731,Q731:AJ731)),0)</f>
        <v>6</v>
      </c>
      <c r="AP731" s="2">
        <f t="shared" si="279"/>
        <v>0</v>
      </c>
      <c r="AQ731" s="2">
        <f t="shared" si="280"/>
        <v>3.5555174777244687E-3</v>
      </c>
      <c r="AR731" s="2">
        <f t="shared" si="281"/>
        <v>1.6278272789581906E-3</v>
      </c>
      <c r="AS731" s="2">
        <f t="shared" si="282"/>
        <v>6.425633995887594E-4</v>
      </c>
      <c r="AU731" t="s">
        <v>3251</v>
      </c>
      <c r="AV731" t="s">
        <v>3313</v>
      </c>
      <c r="AY731" s="130">
        <v>17</v>
      </c>
      <c r="AZ731" s="131">
        <v>195</v>
      </c>
      <c r="BA731" s="132">
        <f t="shared" si="272"/>
        <v>17195</v>
      </c>
      <c r="BC731" s="7" t="s">
        <v>532</v>
      </c>
    </row>
    <row r="732" spans="1:55" hidden="1" outlineLevel="1" x14ac:dyDescent="0.2">
      <c r="A732" t="s">
        <v>3252</v>
      </c>
      <c r="B732" t="s">
        <v>3313</v>
      </c>
      <c r="C732" s="1">
        <f t="shared" si="273"/>
        <v>148304</v>
      </c>
      <c r="D732" s="7">
        <f>RANK(N732,(N732:P732,Q732:AJ732))</f>
        <v>1</v>
      </c>
      <c r="E732" s="7">
        <f>RANK(O732,(N732:P732,Q732:AJ732))</f>
        <v>2</v>
      </c>
      <c r="F732" s="7">
        <f>IF(P732&gt;0,RANK(P732,(N732:P732,Q732:AJ732)),0)</f>
        <v>3</v>
      </c>
      <c r="G732" s="1">
        <f t="shared" si="274"/>
        <v>6848</v>
      </c>
      <c r="H732" s="2">
        <f t="shared" si="261"/>
        <v>4.6175423454525841E-2</v>
      </c>
      <c r="I732" s="2"/>
      <c r="J732" s="2">
        <f t="shared" si="275"/>
        <v>0.46764753479339732</v>
      </c>
      <c r="K732" s="2">
        <f t="shared" si="276"/>
        <v>0.42147211133887152</v>
      </c>
      <c r="L732" s="2">
        <f t="shared" si="277"/>
        <v>0.10441390657028805</v>
      </c>
      <c r="M732" s="2">
        <f t="shared" si="278"/>
        <v>6.4664472974431536E-3</v>
      </c>
      <c r="N732" s="1">
        <v>69354</v>
      </c>
      <c r="O732" s="1">
        <v>62506</v>
      </c>
      <c r="P732" s="1">
        <v>15485</v>
      </c>
      <c r="Q732" s="1">
        <v>28</v>
      </c>
      <c r="R732" s="1">
        <v>615</v>
      </c>
      <c r="S732" s="1">
        <v>189</v>
      </c>
      <c r="T732" s="68">
        <v>127</v>
      </c>
      <c r="W732" s="1">
        <v>0</v>
      </c>
      <c r="AL732" s="7">
        <f>IF(Q732&gt;0,RANK(Q732,(N732:P732,Q732:AJ732)),0)</f>
        <v>7</v>
      </c>
      <c r="AM732" s="7">
        <f>IF(R732&gt;0,RANK(R732,(N732:P732,Q732:AJ732)),0)</f>
        <v>4</v>
      </c>
      <c r="AN732" s="7">
        <f>IF(S732&gt;0,RANK(S732,(N732:P732,Q732:AJ732)),0)</f>
        <v>5</v>
      </c>
      <c r="AO732" s="7">
        <f>IF(T732&gt;0,RANK(T732,(N732:P732,Q732:AJ732)),0)</f>
        <v>6</v>
      </c>
      <c r="AP732" s="2">
        <f t="shared" si="279"/>
        <v>1.888013809472435E-4</v>
      </c>
      <c r="AQ732" s="2">
        <f t="shared" si="280"/>
        <v>4.1468874743769554E-3</v>
      </c>
      <c r="AR732" s="2">
        <f t="shared" si="281"/>
        <v>1.2744093213938937E-3</v>
      </c>
      <c r="AS732" s="2">
        <f t="shared" si="282"/>
        <v>8.5634912072499734E-4</v>
      </c>
      <c r="AU732" t="s">
        <v>3252</v>
      </c>
      <c r="AV732" t="s">
        <v>3313</v>
      </c>
      <c r="AY732" s="130">
        <v>17</v>
      </c>
      <c r="AZ732" s="131">
        <v>197</v>
      </c>
      <c r="BA732" s="132">
        <f t="shared" si="272"/>
        <v>17197</v>
      </c>
      <c r="BC732" s="7" t="s">
        <v>532</v>
      </c>
    </row>
    <row r="733" spans="1:55" hidden="1" outlineLevel="1" x14ac:dyDescent="0.2">
      <c r="A733" t="s">
        <v>3201</v>
      </c>
      <c r="B733" t="s">
        <v>3313</v>
      </c>
      <c r="C733" s="1">
        <f t="shared" si="273"/>
        <v>25272</v>
      </c>
      <c r="D733" s="7">
        <f>RANK(N733,(N733:P733,Q733:AJ733))</f>
        <v>1</v>
      </c>
      <c r="E733" s="7">
        <f>RANK(O733,(N733:P733,Q733:AJ733))</f>
        <v>2</v>
      </c>
      <c r="F733" s="7">
        <f>IF(P733&gt;0,RANK(P733,(N733:P733,Q733:AJ733)),0)</f>
        <v>3</v>
      </c>
      <c r="G733" s="1">
        <f t="shared" si="274"/>
        <v>2776</v>
      </c>
      <c r="H733" s="2">
        <f t="shared" si="261"/>
        <v>0.10984488762266539</v>
      </c>
      <c r="I733" s="2"/>
      <c r="J733" s="2">
        <f t="shared" si="275"/>
        <v>0.49501424501424501</v>
      </c>
      <c r="K733" s="2">
        <f t="shared" si="276"/>
        <v>0.38516935739157959</v>
      </c>
      <c r="L733" s="2">
        <f t="shared" si="277"/>
        <v>0.11384140550807217</v>
      </c>
      <c r="M733" s="2">
        <f t="shared" si="278"/>
        <v>5.9749920861032757E-3</v>
      </c>
      <c r="N733" s="1">
        <v>12510</v>
      </c>
      <c r="O733" s="1">
        <v>9734</v>
      </c>
      <c r="P733" s="1">
        <v>2877</v>
      </c>
      <c r="R733" s="1">
        <v>70</v>
      </c>
      <c r="S733" s="1">
        <v>63</v>
      </c>
      <c r="T733" s="68">
        <v>18</v>
      </c>
      <c r="W733" s="1">
        <v>0</v>
      </c>
      <c r="AL733" s="7">
        <f>IF(Q733&gt;0,RANK(Q733,(N733:P733,Q733:AJ733)),0)</f>
        <v>0</v>
      </c>
      <c r="AM733" s="7">
        <f>IF(R733&gt;0,RANK(R733,(N733:P733,Q733:AJ733)),0)</f>
        <v>4</v>
      </c>
      <c r="AN733" s="7">
        <f>IF(S733&gt;0,RANK(S733,(N733:P733,Q733:AJ733)),0)</f>
        <v>5</v>
      </c>
      <c r="AO733" s="7">
        <f>IF(T733&gt;0,RANK(T733,(N733:P733,Q733:AJ733)),0)</f>
        <v>6</v>
      </c>
      <c r="AP733" s="2">
        <f t="shared" si="279"/>
        <v>0</v>
      </c>
      <c r="AQ733" s="2">
        <f t="shared" si="280"/>
        <v>2.7698638809749922E-3</v>
      </c>
      <c r="AR733" s="2">
        <f t="shared" si="281"/>
        <v>2.4928774928774928E-3</v>
      </c>
      <c r="AS733" s="2">
        <f t="shared" si="282"/>
        <v>7.1225071225071229E-4</v>
      </c>
      <c r="AU733" t="s">
        <v>3201</v>
      </c>
      <c r="AV733" t="s">
        <v>3313</v>
      </c>
      <c r="AY733" s="130">
        <v>17</v>
      </c>
      <c r="AZ733" s="131">
        <v>199</v>
      </c>
      <c r="BA733" s="132">
        <f t="shared" si="272"/>
        <v>17199</v>
      </c>
      <c r="BC733" s="7" t="s">
        <v>532</v>
      </c>
    </row>
    <row r="734" spans="1:55" hidden="1" outlineLevel="1" x14ac:dyDescent="0.2">
      <c r="A734" t="s">
        <v>734</v>
      </c>
      <c r="B734" t="s">
        <v>3313</v>
      </c>
      <c r="C734" s="1">
        <f t="shared" si="273"/>
        <v>99910</v>
      </c>
      <c r="D734" s="7">
        <f>RANK(N734,(N734:P734,Q734:AJ734))</f>
        <v>1</v>
      </c>
      <c r="E734" s="7">
        <f>RANK(O734,(N734:P734,Q734:AJ734))</f>
        <v>2</v>
      </c>
      <c r="F734" s="7">
        <f>IF(P734&gt;0,RANK(P734,(N734:P734,Q734:AJ734)),0)</f>
        <v>3</v>
      </c>
      <c r="G734" s="1">
        <f t="shared" si="274"/>
        <v>1785</v>
      </c>
      <c r="H734" s="2">
        <f t="shared" si="261"/>
        <v>1.7866079471524372E-2</v>
      </c>
      <c r="I734" s="2"/>
      <c r="J734" s="2">
        <f t="shared" si="275"/>
        <v>0.46305675107596839</v>
      </c>
      <c r="K734" s="2">
        <f t="shared" si="276"/>
        <v>0.44519067160444398</v>
      </c>
      <c r="L734" s="2">
        <f t="shared" si="277"/>
        <v>8.1993794414973481E-2</v>
      </c>
      <c r="M734" s="2">
        <f t="shared" si="278"/>
        <v>9.7587829046140995E-3</v>
      </c>
      <c r="N734" s="1">
        <v>46264</v>
      </c>
      <c r="O734" s="1">
        <v>44479</v>
      </c>
      <c r="P734" s="1">
        <v>8192</v>
      </c>
      <c r="R734" s="1">
        <v>660</v>
      </c>
      <c r="S734" s="1">
        <v>208</v>
      </c>
      <c r="T734" s="68">
        <v>107</v>
      </c>
      <c r="W734" s="1">
        <v>0</v>
      </c>
      <c r="AL734" s="7">
        <f>IF(Q734&gt;0,RANK(Q734,(N734:P734,Q734:AJ734)),0)</f>
        <v>0</v>
      </c>
      <c r="AM734" s="7">
        <f>IF(R734&gt;0,RANK(R734,(N734:P734,Q734:AJ734)),0)</f>
        <v>4</v>
      </c>
      <c r="AN734" s="7">
        <f>IF(S734&gt;0,RANK(S734,(N734:P734,Q734:AJ734)),0)</f>
        <v>5</v>
      </c>
      <c r="AO734" s="7">
        <f>IF(T734&gt;0,RANK(T734,(N734:P734,Q734:AJ734)),0)</f>
        <v>6</v>
      </c>
      <c r="AP734" s="2">
        <f t="shared" si="279"/>
        <v>0</v>
      </c>
      <c r="AQ734" s="2">
        <f t="shared" si="280"/>
        <v>6.6059453508157343E-3</v>
      </c>
      <c r="AR734" s="2">
        <f t="shared" si="281"/>
        <v>2.081873686317686E-3</v>
      </c>
      <c r="AS734" s="2">
        <f t="shared" si="282"/>
        <v>1.0709638674807327E-3</v>
      </c>
      <c r="AU734" t="s">
        <v>734</v>
      </c>
      <c r="AV734" t="s">
        <v>3313</v>
      </c>
      <c r="AY734" s="130">
        <v>17</v>
      </c>
      <c r="AZ734" s="131">
        <v>201</v>
      </c>
      <c r="BA734" s="132">
        <f t="shared" si="272"/>
        <v>17201</v>
      </c>
      <c r="BC734" s="7" t="s">
        <v>532</v>
      </c>
    </row>
    <row r="735" spans="1:55" hidden="1" outlineLevel="1" x14ac:dyDescent="0.2">
      <c r="A735" t="s">
        <v>1289</v>
      </c>
      <c r="B735" t="s">
        <v>3313</v>
      </c>
      <c r="C735" s="1">
        <f t="shared" si="273"/>
        <v>15043</v>
      </c>
      <c r="D735" s="7">
        <f>RANK(N735,(N735:P735,Q735:AJ735))</f>
        <v>2</v>
      </c>
      <c r="E735" s="7">
        <f>RANK(O735,(N735:P735,Q735:AJ735))</f>
        <v>1</v>
      </c>
      <c r="F735" s="7">
        <f>IF(P735&gt;0,RANK(P735,(N735:P735,Q735:AJ735)),0)</f>
        <v>3</v>
      </c>
      <c r="G735" s="1">
        <f t="shared" si="274"/>
        <v>3257</v>
      </c>
      <c r="H735" s="2">
        <f t="shared" si="261"/>
        <v>0.2165126636974008</v>
      </c>
      <c r="I735" s="2"/>
      <c r="J735" s="2">
        <f t="shared" si="275"/>
        <v>0.35032905670411485</v>
      </c>
      <c r="K735" s="2">
        <f t="shared" si="276"/>
        <v>0.5668417204015157</v>
      </c>
      <c r="L735" s="2">
        <f t="shared" si="277"/>
        <v>7.777703915442398E-2</v>
      </c>
      <c r="M735" s="2">
        <f t="shared" si="278"/>
        <v>5.0521837399454678E-3</v>
      </c>
      <c r="N735" s="1">
        <v>5270</v>
      </c>
      <c r="O735" s="1">
        <v>8527</v>
      </c>
      <c r="P735" s="1">
        <v>1170</v>
      </c>
      <c r="R735" s="1">
        <v>46</v>
      </c>
      <c r="S735" s="1">
        <v>20</v>
      </c>
      <c r="T735" s="68">
        <v>10</v>
      </c>
      <c r="W735" s="1">
        <v>0</v>
      </c>
      <c r="AL735" s="7">
        <f>IF(Q735&gt;0,RANK(Q735,(N735:P735,Q735:AJ735)),0)</f>
        <v>0</v>
      </c>
      <c r="AM735" s="7">
        <f>IF(R735&gt;0,RANK(R735,(N735:P735,Q735:AJ735)),0)</f>
        <v>4</v>
      </c>
      <c r="AN735" s="7">
        <f>IF(S735&gt;0,RANK(S735,(N735:P735,Q735:AJ735)),0)</f>
        <v>5</v>
      </c>
      <c r="AO735" s="7">
        <f>IF(T735&gt;0,RANK(T735,(N735:P735,Q735:AJ735)),0)</f>
        <v>6</v>
      </c>
      <c r="AP735" s="2">
        <f t="shared" si="279"/>
        <v>0</v>
      </c>
      <c r="AQ735" s="2">
        <f t="shared" si="280"/>
        <v>3.0579006847038489E-3</v>
      </c>
      <c r="AR735" s="2">
        <f t="shared" si="281"/>
        <v>1.3295220368277603E-3</v>
      </c>
      <c r="AS735" s="2">
        <f t="shared" si="282"/>
        <v>6.6476101841388016E-4</v>
      </c>
      <c r="AU735" t="s">
        <v>1289</v>
      </c>
      <c r="AV735" t="s">
        <v>3313</v>
      </c>
      <c r="AY735" s="130">
        <v>17</v>
      </c>
      <c r="AZ735" s="131">
        <v>203</v>
      </c>
      <c r="BA735" s="132">
        <f t="shared" si="272"/>
        <v>17203</v>
      </c>
      <c r="BC735" s="7" t="s">
        <v>532</v>
      </c>
    </row>
    <row r="736" spans="1:55" collapsed="1" x14ac:dyDescent="0.2">
      <c r="A736" t="s">
        <v>2811</v>
      </c>
      <c r="B736" t="s">
        <v>3301</v>
      </c>
      <c r="C736" s="1">
        <f t="shared" si="273"/>
        <v>4311391</v>
      </c>
      <c r="D736" s="7">
        <f>RANK(N736,(N736:P736,Q736:AJ736))</f>
        <v>1</v>
      </c>
      <c r="E736" s="7">
        <f>RANK(O736,(N736:P736,Q736:AJ736))</f>
        <v>2</v>
      </c>
      <c r="F736" s="7">
        <f>IF(P736&gt;0,RANK(P736,(N736:P736,Q736:AJ736)),0)</f>
        <v>3</v>
      </c>
      <c r="G736" s="1">
        <f t="shared" si="274"/>
        <v>754723</v>
      </c>
      <c r="H736" s="2">
        <f t="shared" si="261"/>
        <v>0.17505324847595591</v>
      </c>
      <c r="I736" s="2"/>
      <c r="J736" s="2">
        <f t="shared" si="275"/>
        <v>0.54315277830287256</v>
      </c>
      <c r="K736" s="2">
        <f t="shared" si="276"/>
        <v>0.36809952982691663</v>
      </c>
      <c r="L736" s="2">
        <f t="shared" si="277"/>
        <v>8.034715478136871E-2</v>
      </c>
      <c r="M736" s="2">
        <f t="shared" si="278"/>
        <v>8.4005370888420999E-3</v>
      </c>
      <c r="N736" s="1">
        <f t="shared" ref="N736:T736" si="283">SUM(N634:N735)</f>
        <v>2341744</v>
      </c>
      <c r="O736" s="1">
        <f t="shared" si="283"/>
        <v>1587021</v>
      </c>
      <c r="P736" s="1">
        <f t="shared" si="283"/>
        <v>346408</v>
      </c>
      <c r="Q736" s="1">
        <f t="shared" si="283"/>
        <v>1447</v>
      </c>
      <c r="R736" s="1">
        <f t="shared" si="283"/>
        <v>22548</v>
      </c>
      <c r="S736" s="1">
        <f t="shared" si="283"/>
        <v>7606</v>
      </c>
      <c r="T736" s="1">
        <f t="shared" si="283"/>
        <v>4606</v>
      </c>
      <c r="W736" s="68">
        <f>SUM(W634:W735)</f>
        <v>10</v>
      </c>
      <c r="AE736" s="68">
        <f>SUM(AE634:AE735)</f>
        <v>1</v>
      </c>
      <c r="AL736" s="7">
        <f>IF(Q736&gt;0,RANK(Q736,(N736:P736,Q736:AJ736)),0)</f>
        <v>7</v>
      </c>
      <c r="AM736" s="7">
        <f>IF(R736&gt;0,RANK(R736,(N736:P736,Q736:AJ736)),0)</f>
        <v>4</v>
      </c>
      <c r="AN736" s="7">
        <f>IF(S736&gt;0,RANK(S736,(N736:P736,Q736:AJ736)),0)</f>
        <v>5</v>
      </c>
      <c r="AO736" s="7">
        <f>IF(T736&gt;0,RANK(T736,(N736:P736,Q736:AJ736)),0)</f>
        <v>6</v>
      </c>
      <c r="AP736" s="2">
        <f t="shared" si="279"/>
        <v>3.3562254038197879E-4</v>
      </c>
      <c r="AQ736" s="2">
        <f t="shared" si="280"/>
        <v>5.2298666486059837E-3</v>
      </c>
      <c r="AR736" s="2">
        <f t="shared" si="281"/>
        <v>1.7641638162718251E-3</v>
      </c>
      <c r="AS736" s="2">
        <f t="shared" si="282"/>
        <v>1.06833270283303E-3</v>
      </c>
      <c r="AU736" t="s">
        <v>2811</v>
      </c>
      <c r="AV736" t="s">
        <v>3301</v>
      </c>
      <c r="AY736" s="130">
        <v>17</v>
      </c>
      <c r="AZ736" s="131"/>
      <c r="BA736" s="130">
        <v>17</v>
      </c>
      <c r="BC736" s="7" t="s">
        <v>433</v>
      </c>
    </row>
    <row r="737" spans="1:55" x14ac:dyDescent="0.2">
      <c r="C737" s="1"/>
      <c r="E737" s="7"/>
      <c r="F737" s="7"/>
      <c r="I737" s="2"/>
      <c r="AL737" s="7"/>
      <c r="AM737" s="7"/>
      <c r="AN737" s="7"/>
      <c r="AO737" s="7"/>
      <c r="AY737" s="130"/>
      <c r="AZ737" s="131"/>
      <c r="BA737" s="132"/>
    </row>
    <row r="738" spans="1:55" hidden="1" outlineLevel="1" x14ac:dyDescent="0.2">
      <c r="A738" t="s">
        <v>1628</v>
      </c>
      <c r="B738" t="s">
        <v>3315</v>
      </c>
      <c r="C738" s="1">
        <f t="shared" ref="C738:C769" si="284">SUM(N738:AJ738)</f>
        <v>12637</v>
      </c>
      <c r="D738" s="7">
        <f>RANK(N738,(N738:P738,Q738:AJ738))</f>
        <v>2</v>
      </c>
      <c r="E738" s="7">
        <f>RANK(O738,(N738:P738,Q738:AJ738))</f>
        <v>1</v>
      </c>
      <c r="F738" s="7">
        <f>IF(P738&gt;0,RANK(P738,(N738:P738,Q738:AJ738)),0)</f>
        <v>3</v>
      </c>
      <c r="G738" s="1">
        <f t="shared" ref="G738:G769" si="285">MAX(N738:P738)-LARGE(N738:P738,2)</f>
        <v>2713</v>
      </c>
      <c r="H738" s="2">
        <f t="shared" si="261"/>
        <v>0.21468703014956081</v>
      </c>
      <c r="I738" s="2"/>
      <c r="J738" s="2">
        <f t="shared" ref="J738:J769" si="286">IF($C738=0,"-",N738/$C738)</f>
        <v>0.3360766004589697</v>
      </c>
      <c r="K738" s="2">
        <f t="shared" ref="K738:K769" si="287">IF($C738=0,"-",O738/$C738)</f>
        <v>0.55076363060853051</v>
      </c>
      <c r="L738" s="2">
        <f t="shared" ref="L738:L769" si="288">IF($C738=0,"-",P738/$C738)</f>
        <v>0.10651262166653477</v>
      </c>
      <c r="M738" s="2">
        <f t="shared" ref="M738:M769" si="289">IF(C738=0,"-",(1-J738-K738-L738))</f>
        <v>6.6471472659650199E-3</v>
      </c>
      <c r="N738" s="1">
        <v>4247</v>
      </c>
      <c r="O738" s="1">
        <v>6960</v>
      </c>
      <c r="P738" s="1">
        <v>1346</v>
      </c>
      <c r="R738" s="1">
        <v>80</v>
      </c>
      <c r="S738" s="1">
        <v>4</v>
      </c>
      <c r="W738" s="1">
        <v>0</v>
      </c>
      <c r="X738" s="1">
        <v>0</v>
      </c>
      <c r="AB738" s="1">
        <v>0</v>
      </c>
      <c r="AL738" s="7">
        <f>IF(Q738&gt;0,RANK(Q738,(N738:P738,Q738:AJ738)),0)</f>
        <v>0</v>
      </c>
      <c r="AM738" s="7">
        <f>IF(R738&gt;0,RANK(R738,(N738:P738,Q738:AJ738)),0)</f>
        <v>4</v>
      </c>
      <c r="AN738" s="7">
        <f>IF(S738&gt;0,RANK(S738,(N738:P738,Q738:AJ738)),0)</f>
        <v>5</v>
      </c>
      <c r="AO738" s="7">
        <f>IF(T738&gt;0,RANK(T738,(N738:P738,Q738:AJ738)),0)</f>
        <v>0</v>
      </c>
      <c r="AP738" s="2">
        <f t="shared" ref="AP738:AP769" si="290">IF($C738=0,"-",Q738/$C738)</f>
        <v>0</v>
      </c>
      <c r="AQ738" s="2">
        <f t="shared" ref="AQ738:AQ769" si="291">IF($C738=0,"-",R738/$C738)</f>
        <v>6.3306164437762127E-3</v>
      </c>
      <c r="AR738" s="2">
        <f t="shared" ref="AR738:AR769" si="292">IF($C738=0,"-",S738/$C738)</f>
        <v>3.1653082218881061E-4</v>
      </c>
      <c r="AS738" s="2">
        <f t="shared" ref="AS738:AS769" si="293">IF($C738=0,"-",T738/$C738)</f>
        <v>0</v>
      </c>
      <c r="AU738" t="s">
        <v>1628</v>
      </c>
      <c r="AV738" t="s">
        <v>3315</v>
      </c>
      <c r="AY738" s="130">
        <v>18</v>
      </c>
      <c r="AZ738" s="131">
        <v>1</v>
      </c>
      <c r="BA738" s="132">
        <f t="shared" ref="BA738:BA801" si="294">AY738*1000+AZ738</f>
        <v>18001</v>
      </c>
      <c r="BC738" s="7" t="s">
        <v>532</v>
      </c>
    </row>
    <row r="739" spans="1:55" hidden="1" outlineLevel="1" x14ac:dyDescent="0.2">
      <c r="A739" t="s">
        <v>3317</v>
      </c>
      <c r="B739" t="s">
        <v>3315</v>
      </c>
      <c r="C739" s="1">
        <f t="shared" si="284"/>
        <v>110645</v>
      </c>
      <c r="D739" s="7">
        <f>RANK(N739,(N739:P739,Q739:AJ739))</f>
        <v>2</v>
      </c>
      <c r="E739" s="7">
        <f>RANK(O739,(N739:P739,Q739:AJ739))</f>
        <v>1</v>
      </c>
      <c r="F739" s="7">
        <f>IF(P739&gt;0,RANK(P739,(N739:P739,Q739:AJ739)),0)</f>
        <v>3</v>
      </c>
      <c r="G739" s="1">
        <f t="shared" si="285"/>
        <v>17805</v>
      </c>
      <c r="H739" s="2">
        <f t="shared" si="261"/>
        <v>0.16092005965023273</v>
      </c>
      <c r="I739" s="2"/>
      <c r="J739" s="2">
        <f t="shared" si="286"/>
        <v>0.3746215373491798</v>
      </c>
      <c r="K739" s="2">
        <f t="shared" si="287"/>
        <v>0.53554159699941251</v>
      </c>
      <c r="L739" s="2">
        <f t="shared" si="288"/>
        <v>7.9605946947444536E-2</v>
      </c>
      <c r="M739" s="2">
        <f t="shared" si="289"/>
        <v>1.0230918703963157E-2</v>
      </c>
      <c r="N739" s="1">
        <v>41450</v>
      </c>
      <c r="O739" s="1">
        <v>59255</v>
      </c>
      <c r="P739" s="1">
        <v>8808</v>
      </c>
      <c r="Q739" s="1">
        <v>85</v>
      </c>
      <c r="R739" s="1">
        <v>929</v>
      </c>
      <c r="S739" s="1">
        <v>105</v>
      </c>
      <c r="T739" s="1">
        <v>5</v>
      </c>
      <c r="W739" s="1">
        <v>0</v>
      </c>
      <c r="X739" s="1">
        <v>4</v>
      </c>
      <c r="AB739" s="1">
        <v>4</v>
      </c>
      <c r="AL739" s="7">
        <f>IF(Q739&gt;0,RANK(Q739,(N739:P739,Q739:AJ739)),0)</f>
        <v>6</v>
      </c>
      <c r="AM739" s="7">
        <f>IF(R739&gt;0,RANK(R739,(N739:P739,Q739:AJ739)),0)</f>
        <v>4</v>
      </c>
      <c r="AN739" s="7">
        <f>IF(S739&gt;0,RANK(S739,(N739:P739,Q739:AJ739)),0)</f>
        <v>5</v>
      </c>
      <c r="AO739" s="7">
        <f>IF(T739&gt;0,RANK(T739,(N739:P739,Q739:AJ739)),0)</f>
        <v>7</v>
      </c>
      <c r="AP739" s="2">
        <f t="shared" si="290"/>
        <v>7.682226942021781E-4</v>
      </c>
      <c r="AQ739" s="2">
        <f t="shared" si="291"/>
        <v>8.3962221519273354E-3</v>
      </c>
      <c r="AR739" s="2">
        <f t="shared" si="292"/>
        <v>9.4898097519092593E-4</v>
      </c>
      <c r="AS739" s="2">
        <f t="shared" si="293"/>
        <v>4.5189570247186951E-5</v>
      </c>
      <c r="AU739" t="s">
        <v>3317</v>
      </c>
      <c r="AV739" t="s">
        <v>3315</v>
      </c>
      <c r="AY739" s="130">
        <v>18</v>
      </c>
      <c r="AZ739" s="131">
        <v>3</v>
      </c>
      <c r="BA739" s="132">
        <f t="shared" si="294"/>
        <v>18003</v>
      </c>
      <c r="BC739" s="7" t="s">
        <v>532</v>
      </c>
    </row>
    <row r="740" spans="1:55" hidden="1" outlineLevel="1" x14ac:dyDescent="0.2">
      <c r="A740" t="s">
        <v>3009</v>
      </c>
      <c r="B740" t="s">
        <v>3315</v>
      </c>
      <c r="C740" s="1">
        <f t="shared" si="284"/>
        <v>25558</v>
      </c>
      <c r="D740" s="7">
        <f>RANK(N740,(N740:P740,Q740:AJ740))</f>
        <v>2</v>
      </c>
      <c r="E740" s="7">
        <f>RANK(O740,(N740:P740,Q740:AJ740))</f>
        <v>1</v>
      </c>
      <c r="F740" s="7">
        <f>IF(P740&gt;0,RANK(P740,(N740:P740,Q740:AJ740)),0)</f>
        <v>3</v>
      </c>
      <c r="G740" s="1">
        <f t="shared" si="285"/>
        <v>3887</v>
      </c>
      <c r="H740" s="2">
        <f t="shared" si="261"/>
        <v>0.1520854526958291</v>
      </c>
      <c r="I740" s="2"/>
      <c r="J740" s="2">
        <f t="shared" si="286"/>
        <v>0.36391736442601141</v>
      </c>
      <c r="K740" s="2">
        <f t="shared" si="287"/>
        <v>0.51600281712184048</v>
      </c>
      <c r="L740" s="2">
        <f t="shared" si="288"/>
        <v>0.11014163862587056</v>
      </c>
      <c r="M740" s="2">
        <f t="shared" si="289"/>
        <v>9.9381798262775378E-3</v>
      </c>
      <c r="N740" s="1">
        <v>9301</v>
      </c>
      <c r="O740" s="1">
        <v>13188</v>
      </c>
      <c r="P740" s="1">
        <v>2815</v>
      </c>
      <c r="Q740" s="1">
        <v>16</v>
      </c>
      <c r="R740" s="1">
        <v>214</v>
      </c>
      <c r="S740" s="1">
        <v>17</v>
      </c>
      <c r="T740" s="1">
        <v>5</v>
      </c>
      <c r="W740" s="1">
        <v>0</v>
      </c>
      <c r="X740" s="1">
        <v>0</v>
      </c>
      <c r="AB740" s="1">
        <v>2</v>
      </c>
      <c r="AL740" s="7">
        <f>IF(Q740&gt;0,RANK(Q740,(N740:P740,Q740:AJ740)),0)</f>
        <v>6</v>
      </c>
      <c r="AM740" s="7">
        <f>IF(R740&gt;0,RANK(R740,(N740:P740,Q740:AJ740)),0)</f>
        <v>4</v>
      </c>
      <c r="AN740" s="7">
        <f>IF(S740&gt;0,RANK(S740,(N740:P740,Q740:AJ740)),0)</f>
        <v>5</v>
      </c>
      <c r="AO740" s="7">
        <f>IF(T740&gt;0,RANK(T740,(N740:P740,Q740:AJ740)),0)</f>
        <v>7</v>
      </c>
      <c r="AP740" s="2">
        <f t="shared" si="290"/>
        <v>6.2602707567102275E-4</v>
      </c>
      <c r="AQ740" s="2">
        <f t="shared" si="291"/>
        <v>8.3731121370999289E-3</v>
      </c>
      <c r="AR740" s="2">
        <f t="shared" si="292"/>
        <v>6.6515376790046168E-4</v>
      </c>
      <c r="AS740" s="2">
        <f t="shared" si="293"/>
        <v>1.9563346114719461E-4</v>
      </c>
      <c r="AU740" t="s">
        <v>3009</v>
      </c>
      <c r="AV740" t="s">
        <v>3315</v>
      </c>
      <c r="AY740" s="130">
        <v>18</v>
      </c>
      <c r="AZ740" s="131">
        <v>5</v>
      </c>
      <c r="BA740" s="132">
        <f t="shared" si="294"/>
        <v>18005</v>
      </c>
      <c r="BC740" s="7" t="s">
        <v>532</v>
      </c>
    </row>
    <row r="741" spans="1:55" hidden="1" outlineLevel="1" x14ac:dyDescent="0.2">
      <c r="A741" t="s">
        <v>2893</v>
      </c>
      <c r="B741" t="s">
        <v>3315</v>
      </c>
      <c r="C741" s="1">
        <f t="shared" si="284"/>
        <v>3900</v>
      </c>
      <c r="D741" s="7">
        <f>RANK(N741,(N741:P741,Q741:AJ741))</f>
        <v>2</v>
      </c>
      <c r="E741" s="7">
        <f>RANK(O741,(N741:P741,Q741:AJ741))</f>
        <v>1</v>
      </c>
      <c r="F741" s="7">
        <f>IF(P741&gt;0,RANK(P741,(N741:P741,Q741:AJ741)),0)</f>
        <v>3</v>
      </c>
      <c r="G741" s="1">
        <f t="shared" si="285"/>
        <v>636</v>
      </c>
      <c r="H741" s="2">
        <f t="shared" si="261"/>
        <v>0.16307692307692306</v>
      </c>
      <c r="I741" s="2"/>
      <c r="J741" s="2">
        <f t="shared" si="286"/>
        <v>0.33615384615384614</v>
      </c>
      <c r="K741" s="2">
        <f t="shared" si="287"/>
        <v>0.49923076923076926</v>
      </c>
      <c r="L741" s="2">
        <f t="shared" si="288"/>
        <v>0.15615384615384614</v>
      </c>
      <c r="M741" s="2">
        <f t="shared" si="289"/>
        <v>8.4615384615384648E-3</v>
      </c>
      <c r="N741" s="1">
        <v>1311</v>
      </c>
      <c r="O741" s="1">
        <v>1947</v>
      </c>
      <c r="P741" s="1">
        <v>609</v>
      </c>
      <c r="R741" s="1">
        <v>29</v>
      </c>
      <c r="S741" s="1">
        <v>4</v>
      </c>
      <c r="W741" s="1">
        <v>0</v>
      </c>
      <c r="X741" s="1">
        <v>0</v>
      </c>
      <c r="AB741" s="1">
        <v>0</v>
      </c>
      <c r="AL741" s="7">
        <f>IF(Q741&gt;0,RANK(Q741,(N741:P741,Q741:AJ741)),0)</f>
        <v>0</v>
      </c>
      <c r="AM741" s="7">
        <f>IF(R741&gt;0,RANK(R741,(N741:P741,Q741:AJ741)),0)</f>
        <v>4</v>
      </c>
      <c r="AN741" s="7">
        <f>IF(S741&gt;0,RANK(S741,(N741:P741,Q741:AJ741)),0)</f>
        <v>5</v>
      </c>
      <c r="AO741" s="7">
        <f>IF(T741&gt;0,RANK(T741,(N741:P741,Q741:AJ741)),0)</f>
        <v>0</v>
      </c>
      <c r="AP741" s="2">
        <f t="shared" si="290"/>
        <v>0</v>
      </c>
      <c r="AQ741" s="2">
        <f t="shared" si="291"/>
        <v>7.4358974358974357E-3</v>
      </c>
      <c r="AR741" s="2">
        <f t="shared" si="292"/>
        <v>1.0256410256410256E-3</v>
      </c>
      <c r="AS741" s="2">
        <f t="shared" si="293"/>
        <v>0</v>
      </c>
      <c r="AU741" t="s">
        <v>2893</v>
      </c>
      <c r="AV741" t="s">
        <v>3315</v>
      </c>
      <c r="AY741" s="130">
        <v>18</v>
      </c>
      <c r="AZ741" s="131">
        <v>7</v>
      </c>
      <c r="BA741" s="132">
        <f t="shared" si="294"/>
        <v>18007</v>
      </c>
      <c r="BC741" s="7" t="s">
        <v>532</v>
      </c>
    </row>
    <row r="742" spans="1:55" hidden="1" outlineLevel="1" x14ac:dyDescent="0.2">
      <c r="A742" t="s">
        <v>3053</v>
      </c>
      <c r="B742" t="s">
        <v>3315</v>
      </c>
      <c r="C742" s="1">
        <f t="shared" si="284"/>
        <v>5130</v>
      </c>
      <c r="D742" s="7">
        <f>RANK(N742,(N742:P742,Q742:AJ742))</f>
        <v>1</v>
      </c>
      <c r="E742" s="7">
        <f>RANK(O742,(N742:P742,Q742:AJ742))</f>
        <v>2</v>
      </c>
      <c r="F742" s="7">
        <f>IF(P742&gt;0,RANK(P742,(N742:P742,Q742:AJ742)),0)</f>
        <v>3</v>
      </c>
      <c r="G742" s="1">
        <f t="shared" si="285"/>
        <v>265</v>
      </c>
      <c r="H742" s="2">
        <f t="shared" si="261"/>
        <v>5.1656920077972707E-2</v>
      </c>
      <c r="I742" s="2"/>
      <c r="J742" s="2">
        <f t="shared" si="286"/>
        <v>0.45516569200779727</v>
      </c>
      <c r="K742" s="2">
        <f t="shared" si="287"/>
        <v>0.40350877192982454</v>
      </c>
      <c r="L742" s="2">
        <f t="shared" si="288"/>
        <v>0.13274853801169589</v>
      </c>
      <c r="M742" s="2">
        <f t="shared" si="289"/>
        <v>8.5769980506822385E-3</v>
      </c>
      <c r="N742" s="1">
        <v>2335</v>
      </c>
      <c r="O742" s="1">
        <v>2070</v>
      </c>
      <c r="P742" s="1">
        <v>681</v>
      </c>
      <c r="R742" s="1">
        <v>44</v>
      </c>
      <c r="W742" s="1">
        <v>0</v>
      </c>
      <c r="X742" s="1">
        <v>0</v>
      </c>
      <c r="AB742" s="1">
        <v>0</v>
      </c>
      <c r="AL742" s="7">
        <f>IF(Q742&gt;0,RANK(Q742,(N742:P742,Q742:AJ742)),0)</f>
        <v>0</v>
      </c>
      <c r="AM742" s="7">
        <f>IF(R742&gt;0,RANK(R742,(N742:P742,Q742:AJ742)),0)</f>
        <v>4</v>
      </c>
      <c r="AN742" s="7">
        <f>IF(S742&gt;0,RANK(S742,(N742:P742,Q742:AJ742)),0)</f>
        <v>0</v>
      </c>
      <c r="AO742" s="7">
        <f>IF(T742&gt;0,RANK(T742,(N742:P742,Q742:AJ742)),0)</f>
        <v>0</v>
      </c>
      <c r="AP742" s="2">
        <f t="shared" si="290"/>
        <v>0</v>
      </c>
      <c r="AQ742" s="2">
        <f t="shared" si="291"/>
        <v>8.5769980506822611E-3</v>
      </c>
      <c r="AR742" s="2">
        <f t="shared" si="292"/>
        <v>0</v>
      </c>
      <c r="AS742" s="2">
        <f t="shared" si="293"/>
        <v>0</v>
      </c>
      <c r="AU742" t="s">
        <v>3053</v>
      </c>
      <c r="AV742" t="s">
        <v>3315</v>
      </c>
      <c r="AY742" s="130">
        <v>18</v>
      </c>
      <c r="AZ742" s="131">
        <v>9</v>
      </c>
      <c r="BA742" s="132">
        <f t="shared" si="294"/>
        <v>18009</v>
      </c>
      <c r="BC742" s="7" t="s">
        <v>532</v>
      </c>
    </row>
    <row r="743" spans="1:55" hidden="1" outlineLevel="1" x14ac:dyDescent="0.2">
      <c r="A743" t="s">
        <v>2531</v>
      </c>
      <c r="B743" t="s">
        <v>3315</v>
      </c>
      <c r="C743" s="1">
        <f t="shared" si="284"/>
        <v>17596</v>
      </c>
      <c r="D743" s="7">
        <f>RANK(N743,(N743:P743,Q743:AJ743))</f>
        <v>2</v>
      </c>
      <c r="E743" s="7">
        <f>RANK(O743,(N743:P743,Q743:AJ743))</f>
        <v>1</v>
      </c>
      <c r="F743" s="7">
        <f>IF(P743&gt;0,RANK(P743,(N743:P743,Q743:AJ743)),0)</f>
        <v>3</v>
      </c>
      <c r="G743" s="1">
        <f t="shared" si="285"/>
        <v>6713</v>
      </c>
      <c r="H743" s="2">
        <f t="shared" si="261"/>
        <v>0.38150716071834506</v>
      </c>
      <c r="I743" s="2"/>
      <c r="J743" s="2">
        <f t="shared" si="286"/>
        <v>0.26284382814275969</v>
      </c>
      <c r="K743" s="2">
        <f t="shared" si="287"/>
        <v>0.64435098886110476</v>
      </c>
      <c r="L743" s="2">
        <f t="shared" si="288"/>
        <v>8.5132984769265743E-2</v>
      </c>
      <c r="M743" s="2">
        <f t="shared" si="289"/>
        <v>7.6721982268698613E-3</v>
      </c>
      <c r="N743" s="1">
        <v>4625</v>
      </c>
      <c r="O743" s="1">
        <v>11338</v>
      </c>
      <c r="P743" s="1">
        <v>1498</v>
      </c>
      <c r="Q743" s="1">
        <v>5</v>
      </c>
      <c r="R743" s="1">
        <v>125</v>
      </c>
      <c r="S743" s="1">
        <v>5</v>
      </c>
      <c r="W743" s="1">
        <v>0</v>
      </c>
      <c r="X743" s="1">
        <v>0</v>
      </c>
      <c r="AB743" s="1">
        <v>0</v>
      </c>
      <c r="AL743" s="7">
        <f>IF(Q743&gt;0,RANK(Q743,(N743:P743,Q743:AJ743)),0)</f>
        <v>5</v>
      </c>
      <c r="AM743" s="7">
        <f>IF(R743&gt;0,RANK(R743,(N743:P743,Q743:AJ743)),0)</f>
        <v>4</v>
      </c>
      <c r="AN743" s="7">
        <f>IF(S743&gt;0,RANK(S743,(N743:P743,Q743:AJ743)),0)</f>
        <v>5</v>
      </c>
      <c r="AO743" s="7">
        <f>IF(T743&gt;0,RANK(T743,(N743:P743,Q743:AJ743)),0)</f>
        <v>0</v>
      </c>
      <c r="AP743" s="2">
        <f t="shared" si="290"/>
        <v>2.8415548988406454E-4</v>
      </c>
      <c r="AQ743" s="2">
        <f t="shared" si="291"/>
        <v>7.103887247101614E-3</v>
      </c>
      <c r="AR743" s="2">
        <f t="shared" si="292"/>
        <v>2.8415548988406454E-4</v>
      </c>
      <c r="AS743" s="2">
        <f t="shared" si="293"/>
        <v>0</v>
      </c>
      <c r="AU743" t="s">
        <v>2531</v>
      </c>
      <c r="AV743" t="s">
        <v>3315</v>
      </c>
      <c r="AY743" s="130">
        <v>18</v>
      </c>
      <c r="AZ743" s="131">
        <v>11</v>
      </c>
      <c r="BA743" s="132">
        <f t="shared" si="294"/>
        <v>18011</v>
      </c>
      <c r="BC743" s="7" t="s">
        <v>532</v>
      </c>
    </row>
    <row r="744" spans="1:55" hidden="1" outlineLevel="1" x14ac:dyDescent="0.2">
      <c r="A744" t="s">
        <v>470</v>
      </c>
      <c r="B744" t="s">
        <v>3315</v>
      </c>
      <c r="C744" s="1">
        <f t="shared" si="284"/>
        <v>6309</v>
      </c>
      <c r="D744" s="7">
        <f>RANK(N744,(N744:P744,Q744:AJ744))</f>
        <v>2</v>
      </c>
      <c r="E744" s="7">
        <f>RANK(O744,(N744:P744,Q744:AJ744))</f>
        <v>1</v>
      </c>
      <c r="F744" s="7">
        <f>IF(P744&gt;0,RANK(P744,(N744:P744,Q744:AJ744)),0)</f>
        <v>3</v>
      </c>
      <c r="G744" s="1">
        <f t="shared" si="285"/>
        <v>575</v>
      </c>
      <c r="H744" s="2">
        <f t="shared" si="261"/>
        <v>9.1139641781581862E-2</v>
      </c>
      <c r="I744" s="2"/>
      <c r="J744" s="2">
        <f t="shared" si="286"/>
        <v>0.38246948803296876</v>
      </c>
      <c r="K744" s="2">
        <f t="shared" si="287"/>
        <v>0.47360912981455067</v>
      </c>
      <c r="L744" s="2">
        <f t="shared" si="288"/>
        <v>0.127119987319702</v>
      </c>
      <c r="M744" s="2">
        <f t="shared" si="289"/>
        <v>1.6801394832778566E-2</v>
      </c>
      <c r="N744" s="1">
        <v>2413</v>
      </c>
      <c r="O744" s="1">
        <v>2988</v>
      </c>
      <c r="P744" s="1">
        <v>802</v>
      </c>
      <c r="Q744" s="1">
        <v>17</v>
      </c>
      <c r="R744" s="1">
        <v>87</v>
      </c>
      <c r="S744" s="1">
        <v>2</v>
      </c>
      <c r="W744" s="1">
        <v>0</v>
      </c>
      <c r="X744" s="1">
        <v>0</v>
      </c>
      <c r="AB744" s="1">
        <v>0</v>
      </c>
      <c r="AL744" s="7">
        <f>IF(Q744&gt;0,RANK(Q744,(N744:P744,Q744:AJ744)),0)</f>
        <v>5</v>
      </c>
      <c r="AM744" s="7">
        <f>IF(R744&gt;0,RANK(R744,(N744:P744,Q744:AJ744)),0)</f>
        <v>4</v>
      </c>
      <c r="AN744" s="7">
        <f>IF(S744&gt;0,RANK(S744,(N744:P744,Q744:AJ744)),0)</f>
        <v>6</v>
      </c>
      <c r="AO744" s="7">
        <f>IF(T744&gt;0,RANK(T744,(N744:P744,Q744:AJ744)),0)</f>
        <v>0</v>
      </c>
      <c r="AP744" s="2">
        <f t="shared" si="290"/>
        <v>2.6945633222380727E-3</v>
      </c>
      <c r="AQ744" s="2">
        <f t="shared" si="291"/>
        <v>1.378982406086543E-2</v>
      </c>
      <c r="AR744" s="2">
        <f t="shared" si="292"/>
        <v>3.1700744967506737E-4</v>
      </c>
      <c r="AS744" s="2">
        <f t="shared" si="293"/>
        <v>0</v>
      </c>
      <c r="AU744" t="s">
        <v>470</v>
      </c>
      <c r="AV744" t="s">
        <v>3315</v>
      </c>
      <c r="AY744" s="130">
        <v>18</v>
      </c>
      <c r="AZ744" s="131">
        <v>13</v>
      </c>
      <c r="BA744" s="132">
        <f t="shared" si="294"/>
        <v>18013</v>
      </c>
      <c r="BC744" s="7" t="s">
        <v>532</v>
      </c>
    </row>
    <row r="745" spans="1:55" hidden="1" outlineLevel="1" x14ac:dyDescent="0.2">
      <c r="A745" t="s">
        <v>2017</v>
      </c>
      <c r="B745" t="s">
        <v>3315</v>
      </c>
      <c r="C745" s="1">
        <f t="shared" si="284"/>
        <v>8031</v>
      </c>
      <c r="D745" s="7">
        <f>RANK(N745,(N745:P745,Q745:AJ745))</f>
        <v>2</v>
      </c>
      <c r="E745" s="7">
        <f>RANK(O745,(N745:P745,Q745:AJ745))</f>
        <v>1</v>
      </c>
      <c r="F745" s="7">
        <f>IF(P745&gt;0,RANK(P745,(N745:P745,Q745:AJ745)),0)</f>
        <v>3</v>
      </c>
      <c r="G745" s="1">
        <f t="shared" si="285"/>
        <v>1315</v>
      </c>
      <c r="H745" s="2">
        <f t="shared" si="261"/>
        <v>0.16374050554102851</v>
      </c>
      <c r="I745" s="2"/>
      <c r="J745" s="2">
        <f t="shared" si="286"/>
        <v>0.34204955796289377</v>
      </c>
      <c r="K745" s="2">
        <f t="shared" si="287"/>
        <v>0.5057900635039223</v>
      </c>
      <c r="L745" s="2">
        <f t="shared" si="288"/>
        <v>0.14580998630307559</v>
      </c>
      <c r="M745" s="2">
        <f t="shared" si="289"/>
        <v>6.350392230108387E-3</v>
      </c>
      <c r="N745" s="1">
        <v>2747</v>
      </c>
      <c r="O745" s="1">
        <v>4062</v>
      </c>
      <c r="P745" s="1">
        <v>1171</v>
      </c>
      <c r="R745" s="1">
        <v>51</v>
      </c>
      <c r="W745" s="1">
        <v>0</v>
      </c>
      <c r="X745" s="1">
        <v>0</v>
      </c>
      <c r="AB745" s="1">
        <v>0</v>
      </c>
      <c r="AL745" s="7">
        <f>IF(Q745&gt;0,RANK(Q745,(N745:P745,Q745:AJ745)),0)</f>
        <v>0</v>
      </c>
      <c r="AM745" s="7">
        <f>IF(R745&gt;0,RANK(R745,(N745:P745,Q745:AJ745)),0)</f>
        <v>4</v>
      </c>
      <c r="AN745" s="7">
        <f>IF(S745&gt;0,RANK(S745,(N745:P745,Q745:AJ745)),0)</f>
        <v>0</v>
      </c>
      <c r="AO745" s="7">
        <f>IF(T745&gt;0,RANK(T745,(N745:P745,Q745:AJ745)),0)</f>
        <v>0</v>
      </c>
      <c r="AP745" s="2">
        <f t="shared" si="290"/>
        <v>0</v>
      </c>
      <c r="AQ745" s="2">
        <f t="shared" si="291"/>
        <v>6.3503922301083298E-3</v>
      </c>
      <c r="AR745" s="2">
        <f t="shared" si="292"/>
        <v>0</v>
      </c>
      <c r="AS745" s="2">
        <f t="shared" si="293"/>
        <v>0</v>
      </c>
      <c r="AU745" t="s">
        <v>2017</v>
      </c>
      <c r="AV745" t="s">
        <v>3315</v>
      </c>
      <c r="AY745" s="130">
        <v>18</v>
      </c>
      <c r="AZ745" s="131">
        <v>15</v>
      </c>
      <c r="BA745" s="132">
        <f t="shared" si="294"/>
        <v>18015</v>
      </c>
      <c r="BC745" s="7" t="s">
        <v>532</v>
      </c>
    </row>
    <row r="746" spans="1:55" hidden="1" outlineLevel="1" x14ac:dyDescent="0.2">
      <c r="A746" t="s">
        <v>2791</v>
      </c>
      <c r="B746" t="s">
        <v>3315</v>
      </c>
      <c r="C746" s="1">
        <f t="shared" si="284"/>
        <v>15641</v>
      </c>
      <c r="D746" s="7">
        <f>RANK(N746,(N746:P746,Q746:AJ746))</f>
        <v>2</v>
      </c>
      <c r="E746" s="7">
        <f>RANK(O746,(N746:P746,Q746:AJ746))</f>
        <v>1</v>
      </c>
      <c r="F746" s="7">
        <f>IF(P746&gt;0,RANK(P746,(N746:P746,Q746:AJ746)),0)</f>
        <v>3</v>
      </c>
      <c r="G746" s="1">
        <f t="shared" si="285"/>
        <v>2601</v>
      </c>
      <c r="H746" s="2">
        <f t="shared" si="261"/>
        <v>0.16629371523559874</v>
      </c>
      <c r="I746" s="2"/>
      <c r="J746" s="2">
        <f t="shared" si="286"/>
        <v>0.34646122370692412</v>
      </c>
      <c r="K746" s="2">
        <f t="shared" si="287"/>
        <v>0.51275493894252289</v>
      </c>
      <c r="L746" s="2">
        <f t="shared" si="288"/>
        <v>0.12972316348059587</v>
      </c>
      <c r="M746" s="2">
        <f t="shared" si="289"/>
        <v>1.1060673869957127E-2</v>
      </c>
      <c r="N746" s="1">
        <v>5419</v>
      </c>
      <c r="O746" s="1">
        <v>8020</v>
      </c>
      <c r="P746" s="1">
        <v>2029</v>
      </c>
      <c r="Q746" s="1">
        <v>3</v>
      </c>
      <c r="R746" s="1">
        <v>168</v>
      </c>
      <c r="S746" s="1">
        <v>1</v>
      </c>
      <c r="T746" s="1">
        <v>1</v>
      </c>
      <c r="W746" s="1">
        <v>0</v>
      </c>
      <c r="X746" s="1">
        <v>0</v>
      </c>
      <c r="AB746" s="1">
        <v>0</v>
      </c>
      <c r="AL746" s="7">
        <f>IF(Q746&gt;0,RANK(Q746,(N746:P746,Q746:AJ746)),0)</f>
        <v>5</v>
      </c>
      <c r="AM746" s="7">
        <f>IF(R746&gt;0,RANK(R746,(N746:P746,Q746:AJ746)),0)</f>
        <v>4</v>
      </c>
      <c r="AN746" s="7">
        <f>IF(S746&gt;0,RANK(S746,(N746:P746,Q746:AJ746)),0)</f>
        <v>6</v>
      </c>
      <c r="AO746" s="7">
        <f>IF(T746&gt;0,RANK(T746,(N746:P746,Q746:AJ746)),0)</f>
        <v>6</v>
      </c>
      <c r="AP746" s="2">
        <f t="shared" si="290"/>
        <v>1.9180359312064447E-4</v>
      </c>
      <c r="AQ746" s="2">
        <f t="shared" si="291"/>
        <v>1.074100121475609E-2</v>
      </c>
      <c r="AR746" s="2">
        <f t="shared" si="292"/>
        <v>6.3934531040214814E-5</v>
      </c>
      <c r="AS746" s="2">
        <f t="shared" si="293"/>
        <v>6.3934531040214814E-5</v>
      </c>
      <c r="AU746" t="s">
        <v>2791</v>
      </c>
      <c r="AV746" t="s">
        <v>3315</v>
      </c>
      <c r="AY746" s="130">
        <v>18</v>
      </c>
      <c r="AZ746" s="131">
        <v>17</v>
      </c>
      <c r="BA746" s="132">
        <f t="shared" si="294"/>
        <v>18017</v>
      </c>
      <c r="BC746" s="7" t="s">
        <v>532</v>
      </c>
    </row>
    <row r="747" spans="1:55" hidden="1" outlineLevel="1" x14ac:dyDescent="0.2">
      <c r="A747" t="s">
        <v>667</v>
      </c>
      <c r="B747" t="s">
        <v>3315</v>
      </c>
      <c r="C747" s="1">
        <f t="shared" si="284"/>
        <v>35916</v>
      </c>
      <c r="D747" s="7">
        <f>RANK(N747,(N747:P747,Q747:AJ747))</f>
        <v>1</v>
      </c>
      <c r="E747" s="7">
        <f>RANK(O747,(N747:P747,Q747:AJ747))</f>
        <v>2</v>
      </c>
      <c r="F747" s="7">
        <f>IF(P747&gt;0,RANK(P747,(N747:P747,Q747:AJ747)),0)</f>
        <v>3</v>
      </c>
      <c r="G747" s="1">
        <f t="shared" si="285"/>
        <v>3403</v>
      </c>
      <c r="H747" s="2">
        <f t="shared" si="261"/>
        <v>9.4748858447488579E-2</v>
      </c>
      <c r="I747" s="2"/>
      <c r="J747" s="2">
        <f t="shared" si="286"/>
        <v>0.49557300367524221</v>
      </c>
      <c r="K747" s="2">
        <f t="shared" si="287"/>
        <v>0.40082414522775367</v>
      </c>
      <c r="L747" s="2">
        <f t="shared" si="288"/>
        <v>9.962133867914022E-2</v>
      </c>
      <c r="M747" s="2">
        <f t="shared" si="289"/>
        <v>3.9815124178639583E-3</v>
      </c>
      <c r="N747" s="1">
        <v>17799</v>
      </c>
      <c r="O747" s="1">
        <v>14396</v>
      </c>
      <c r="P747" s="1">
        <v>3578</v>
      </c>
      <c r="Q747" s="1">
        <v>9</v>
      </c>
      <c r="R747" s="1">
        <v>129</v>
      </c>
      <c r="S747" s="1">
        <v>2</v>
      </c>
      <c r="T747" s="1">
        <v>3</v>
      </c>
      <c r="W747" s="1">
        <v>0</v>
      </c>
      <c r="X747" s="1">
        <v>0</v>
      </c>
      <c r="AB747" s="1">
        <v>0</v>
      </c>
      <c r="AL747" s="7">
        <f>IF(Q747&gt;0,RANK(Q747,(N747:P747,Q747:AJ747)),0)</f>
        <v>5</v>
      </c>
      <c r="AM747" s="7">
        <f>IF(R747&gt;0,RANK(R747,(N747:P747,Q747:AJ747)),0)</f>
        <v>4</v>
      </c>
      <c r="AN747" s="7">
        <f>IF(S747&gt;0,RANK(S747,(N747:P747,Q747:AJ747)),0)</f>
        <v>7</v>
      </c>
      <c r="AO747" s="7">
        <f>IF(T747&gt;0,RANK(T747,(N747:P747,Q747:AJ747)),0)</f>
        <v>6</v>
      </c>
      <c r="AP747" s="2">
        <f t="shared" si="290"/>
        <v>2.5058469762779818E-4</v>
      </c>
      <c r="AQ747" s="2">
        <f t="shared" si="291"/>
        <v>3.5917139993317743E-3</v>
      </c>
      <c r="AR747" s="2">
        <f t="shared" si="292"/>
        <v>5.5685488361732929E-5</v>
      </c>
      <c r="AS747" s="2">
        <f t="shared" si="293"/>
        <v>8.3528232542599398E-5</v>
      </c>
      <c r="AU747" t="s">
        <v>667</v>
      </c>
      <c r="AV747" t="s">
        <v>3315</v>
      </c>
      <c r="AY747" s="130">
        <v>18</v>
      </c>
      <c r="AZ747" s="131">
        <v>19</v>
      </c>
      <c r="BA747" s="132">
        <f t="shared" si="294"/>
        <v>18019</v>
      </c>
      <c r="BC747" s="7" t="s">
        <v>532</v>
      </c>
    </row>
    <row r="748" spans="1:55" hidden="1" outlineLevel="1" x14ac:dyDescent="0.2">
      <c r="A748" t="s">
        <v>491</v>
      </c>
      <c r="B748" t="s">
        <v>3315</v>
      </c>
      <c r="C748" s="1">
        <f t="shared" si="284"/>
        <v>9915</v>
      </c>
      <c r="D748" s="7">
        <f>RANK(N748,(N748:P748,Q748:AJ748))</f>
        <v>2</v>
      </c>
      <c r="E748" s="7">
        <f>RANK(O748,(N748:P748,Q748:AJ748))</f>
        <v>1</v>
      </c>
      <c r="F748" s="7">
        <f>IF(P748&gt;0,RANK(P748,(N748:P748,Q748:AJ748)),0)</f>
        <v>3</v>
      </c>
      <c r="G748" s="1">
        <f t="shared" si="285"/>
        <v>1253</v>
      </c>
      <c r="H748" s="2">
        <f t="shared" si="261"/>
        <v>0.12637418053454363</v>
      </c>
      <c r="I748" s="2"/>
      <c r="J748" s="2">
        <f t="shared" si="286"/>
        <v>0.36359051941502774</v>
      </c>
      <c r="K748" s="2">
        <f t="shared" si="287"/>
        <v>0.48996469994957137</v>
      </c>
      <c r="L748" s="2">
        <f t="shared" si="288"/>
        <v>0.14180534543620776</v>
      </c>
      <c r="M748" s="2">
        <f t="shared" si="289"/>
        <v>4.6394351991931315E-3</v>
      </c>
      <c r="N748" s="1">
        <v>3605</v>
      </c>
      <c r="O748" s="1">
        <v>4858</v>
      </c>
      <c r="P748" s="1">
        <v>1406</v>
      </c>
      <c r="R748" s="1">
        <v>46</v>
      </c>
      <c r="W748" s="1">
        <v>0</v>
      </c>
      <c r="X748" s="1">
        <v>0</v>
      </c>
      <c r="AB748" s="1">
        <v>0</v>
      </c>
      <c r="AL748" s="7">
        <f>IF(Q748&gt;0,RANK(Q748,(N748:P748,Q748:AJ748)),0)</f>
        <v>0</v>
      </c>
      <c r="AM748" s="7">
        <f>IF(R748&gt;0,RANK(R748,(N748:P748,Q748:AJ748)),0)</f>
        <v>4</v>
      </c>
      <c r="AN748" s="7">
        <f>IF(S748&gt;0,RANK(S748,(N748:P748,Q748:AJ748)),0)</f>
        <v>0</v>
      </c>
      <c r="AO748" s="7">
        <f>IF(T748&gt;0,RANK(T748,(N748:P748,Q748:AJ748)),0)</f>
        <v>0</v>
      </c>
      <c r="AP748" s="2">
        <f t="shared" si="290"/>
        <v>0</v>
      </c>
      <c r="AQ748" s="2">
        <f t="shared" si="291"/>
        <v>4.6394351991931419E-3</v>
      </c>
      <c r="AR748" s="2">
        <f t="shared" si="292"/>
        <v>0</v>
      </c>
      <c r="AS748" s="2">
        <f t="shared" si="293"/>
        <v>0</v>
      </c>
      <c r="AU748" t="s">
        <v>491</v>
      </c>
      <c r="AV748" t="s">
        <v>3315</v>
      </c>
      <c r="AY748" s="130">
        <v>18</v>
      </c>
      <c r="AZ748" s="131">
        <v>21</v>
      </c>
      <c r="BA748" s="132">
        <f t="shared" si="294"/>
        <v>18021</v>
      </c>
      <c r="BC748" s="7" t="s">
        <v>532</v>
      </c>
    </row>
    <row r="749" spans="1:55" hidden="1" outlineLevel="1" x14ac:dyDescent="0.2">
      <c r="A749" t="s">
        <v>2705</v>
      </c>
      <c r="B749" t="s">
        <v>3315</v>
      </c>
      <c r="C749" s="1">
        <f t="shared" si="284"/>
        <v>11571</v>
      </c>
      <c r="D749" s="7">
        <f>RANK(N749,(N749:P749,Q749:AJ749))</f>
        <v>2</v>
      </c>
      <c r="E749" s="7">
        <f>RANK(O749,(N749:P749,Q749:AJ749))</f>
        <v>1</v>
      </c>
      <c r="F749" s="7">
        <f>IF(P749&gt;0,RANK(P749,(N749:P749,Q749:AJ749)),0)</f>
        <v>3</v>
      </c>
      <c r="G749" s="1">
        <f t="shared" si="285"/>
        <v>2207</v>
      </c>
      <c r="H749" s="2">
        <f t="shared" si="261"/>
        <v>0.19073545933800018</v>
      </c>
      <c r="I749" s="2"/>
      <c r="J749" s="2">
        <f t="shared" si="286"/>
        <v>0.34128424509549737</v>
      </c>
      <c r="K749" s="2">
        <f t="shared" si="287"/>
        <v>0.53201970443349755</v>
      </c>
      <c r="L749" s="2">
        <f t="shared" si="288"/>
        <v>0.11710310258404633</v>
      </c>
      <c r="M749" s="2">
        <f t="shared" si="289"/>
        <v>9.592947886958747E-3</v>
      </c>
      <c r="N749" s="1">
        <v>3949</v>
      </c>
      <c r="O749" s="1">
        <v>6156</v>
      </c>
      <c r="P749" s="1">
        <v>1355</v>
      </c>
      <c r="Q749" s="1">
        <v>2</v>
      </c>
      <c r="R749" s="1">
        <v>108</v>
      </c>
      <c r="S749" s="1">
        <v>1</v>
      </c>
      <c r="W749" s="1">
        <v>0</v>
      </c>
      <c r="X749" s="1">
        <v>0</v>
      </c>
      <c r="AB749" s="1">
        <v>0</v>
      </c>
      <c r="AL749" s="7">
        <f>IF(Q749&gt;0,RANK(Q749,(N749:P749,Q749:AJ749)),0)</f>
        <v>5</v>
      </c>
      <c r="AM749" s="7">
        <f>IF(R749&gt;0,RANK(R749,(N749:P749,Q749:AJ749)),0)</f>
        <v>4</v>
      </c>
      <c r="AN749" s="7">
        <f>IF(S749&gt;0,RANK(S749,(N749:P749,Q749:AJ749)),0)</f>
        <v>6</v>
      </c>
      <c r="AO749" s="7">
        <f>IF(T749&gt;0,RANK(T749,(N749:P749,Q749:AJ749)),0)</f>
        <v>0</v>
      </c>
      <c r="AP749" s="2">
        <f t="shared" si="290"/>
        <v>1.7284590787313111E-4</v>
      </c>
      <c r="AQ749" s="2">
        <f t="shared" si="291"/>
        <v>9.33367902514908E-3</v>
      </c>
      <c r="AR749" s="2">
        <f t="shared" si="292"/>
        <v>8.6422953936565557E-5</v>
      </c>
      <c r="AS749" s="2">
        <f t="shared" si="293"/>
        <v>0</v>
      </c>
      <c r="AU749" t="s">
        <v>2705</v>
      </c>
      <c r="AV749" t="s">
        <v>3315</v>
      </c>
      <c r="AY749" s="130">
        <v>18</v>
      </c>
      <c r="AZ749" s="131">
        <v>23</v>
      </c>
      <c r="BA749" s="132">
        <f t="shared" si="294"/>
        <v>18023</v>
      </c>
      <c r="BC749" s="7" t="s">
        <v>532</v>
      </c>
    </row>
    <row r="750" spans="1:55" hidden="1" outlineLevel="1" x14ac:dyDescent="0.2">
      <c r="A750" t="s">
        <v>3080</v>
      </c>
      <c r="B750" t="s">
        <v>3315</v>
      </c>
      <c r="C750" s="1">
        <f t="shared" si="284"/>
        <v>4810</v>
      </c>
      <c r="D750" s="7">
        <f>RANK(N750,(N750:P750,Q750:AJ750))</f>
        <v>1</v>
      </c>
      <c r="E750" s="7">
        <f>RANK(O750,(N750:P750,Q750:AJ750))</f>
        <v>2</v>
      </c>
      <c r="F750" s="7">
        <f>IF(P750&gt;0,RANK(P750,(N750:P750,Q750:AJ750)),0)</f>
        <v>3</v>
      </c>
      <c r="G750" s="1">
        <f t="shared" si="285"/>
        <v>565</v>
      </c>
      <c r="H750" s="2">
        <f t="shared" si="261"/>
        <v>0.11746361746361747</v>
      </c>
      <c r="I750" s="2"/>
      <c r="J750" s="2">
        <f t="shared" si="286"/>
        <v>0.48316008316008319</v>
      </c>
      <c r="K750" s="2">
        <f t="shared" si="287"/>
        <v>0.36569646569646569</v>
      </c>
      <c r="L750" s="2">
        <f t="shared" si="288"/>
        <v>0.14553014553014554</v>
      </c>
      <c r="M750" s="2">
        <f t="shared" si="289"/>
        <v>5.6133056133055859E-3</v>
      </c>
      <c r="N750" s="1">
        <v>2324</v>
      </c>
      <c r="O750" s="1">
        <v>1759</v>
      </c>
      <c r="P750" s="1">
        <v>700</v>
      </c>
      <c r="R750" s="1">
        <v>27</v>
      </c>
      <c r="W750" s="1">
        <v>0</v>
      </c>
      <c r="X750" s="1">
        <v>0</v>
      </c>
      <c r="AB750" s="1">
        <v>0</v>
      </c>
      <c r="AL750" s="7">
        <f>IF(Q750&gt;0,RANK(Q750,(N750:P750,Q750:AJ750)),0)</f>
        <v>0</v>
      </c>
      <c r="AM750" s="7">
        <f>IF(R750&gt;0,RANK(R750,(N750:P750,Q750:AJ750)),0)</f>
        <v>4</v>
      </c>
      <c r="AN750" s="7">
        <f>IF(S750&gt;0,RANK(S750,(N750:P750,Q750:AJ750)),0)</f>
        <v>0</v>
      </c>
      <c r="AO750" s="7">
        <f>IF(T750&gt;0,RANK(T750,(N750:P750,Q750:AJ750)),0)</f>
        <v>0</v>
      </c>
      <c r="AP750" s="2">
        <f t="shared" si="290"/>
        <v>0</v>
      </c>
      <c r="AQ750" s="2">
        <f t="shared" si="291"/>
        <v>5.6133056133056136E-3</v>
      </c>
      <c r="AR750" s="2">
        <f t="shared" si="292"/>
        <v>0</v>
      </c>
      <c r="AS750" s="2">
        <f t="shared" si="293"/>
        <v>0</v>
      </c>
      <c r="AU750" t="s">
        <v>3080</v>
      </c>
      <c r="AV750" t="s">
        <v>3315</v>
      </c>
      <c r="AY750" s="130">
        <v>18</v>
      </c>
      <c r="AZ750" s="131">
        <v>25</v>
      </c>
      <c r="BA750" s="132">
        <f t="shared" si="294"/>
        <v>18025</v>
      </c>
      <c r="BC750" s="7" t="s">
        <v>532</v>
      </c>
    </row>
    <row r="751" spans="1:55" hidden="1" outlineLevel="1" x14ac:dyDescent="0.2">
      <c r="A751" t="s">
        <v>1027</v>
      </c>
      <c r="B751" t="s">
        <v>3315</v>
      </c>
      <c r="C751" s="1">
        <f t="shared" si="284"/>
        <v>9815</v>
      </c>
      <c r="D751" s="7">
        <f>RANK(N751,(N751:P751,Q751:AJ751))</f>
        <v>2</v>
      </c>
      <c r="E751" s="7">
        <f>RANK(O751,(N751:P751,Q751:AJ751))</f>
        <v>1</v>
      </c>
      <c r="F751" s="7">
        <f>IF(P751&gt;0,RANK(P751,(N751:P751,Q751:AJ751)),0)</f>
        <v>3</v>
      </c>
      <c r="G751" s="1">
        <f t="shared" si="285"/>
        <v>2301</v>
      </c>
      <c r="H751" s="2">
        <f t="shared" si="261"/>
        <v>0.23443708609271524</v>
      </c>
      <c r="I751" s="2"/>
      <c r="J751" s="2">
        <f t="shared" si="286"/>
        <v>0.32908813041263374</v>
      </c>
      <c r="K751" s="2">
        <f t="shared" si="287"/>
        <v>0.56352521650534892</v>
      </c>
      <c r="L751" s="2">
        <f t="shared" si="288"/>
        <v>0.10127356087620988</v>
      </c>
      <c r="M751" s="2">
        <f t="shared" si="289"/>
        <v>6.1130922058074549E-3</v>
      </c>
      <c r="N751" s="1">
        <v>3230</v>
      </c>
      <c r="O751" s="1">
        <v>5531</v>
      </c>
      <c r="P751" s="1">
        <v>994</v>
      </c>
      <c r="Q751" s="1">
        <v>1</v>
      </c>
      <c r="R751" s="1">
        <v>58</v>
      </c>
      <c r="W751" s="1">
        <v>0</v>
      </c>
      <c r="X751" s="1">
        <v>1</v>
      </c>
      <c r="AB751" s="1">
        <v>0</v>
      </c>
      <c r="AL751" s="7">
        <f>IF(Q751&gt;0,RANK(Q751,(N751:P751,Q751:AJ751)),0)</f>
        <v>5</v>
      </c>
      <c r="AM751" s="7">
        <f>IF(R751&gt;0,RANK(R751,(N751:P751,Q751:AJ751)),0)</f>
        <v>4</v>
      </c>
      <c r="AN751" s="7">
        <f>IF(S751&gt;0,RANK(S751,(N751:P751,Q751:AJ751)),0)</f>
        <v>0</v>
      </c>
      <c r="AO751" s="7">
        <f>IF(T751&gt;0,RANK(T751,(N751:P751,Q751:AJ751)),0)</f>
        <v>0</v>
      </c>
      <c r="AP751" s="2">
        <f t="shared" si="290"/>
        <v>1.0188487009679063E-4</v>
      </c>
      <c r="AQ751" s="2">
        <f t="shared" si="291"/>
        <v>5.9093224656138563E-3</v>
      </c>
      <c r="AR751" s="2">
        <f t="shared" si="292"/>
        <v>0</v>
      </c>
      <c r="AS751" s="2">
        <f t="shared" si="293"/>
        <v>0</v>
      </c>
      <c r="AU751" t="s">
        <v>1027</v>
      </c>
      <c r="AV751" t="s">
        <v>3315</v>
      </c>
      <c r="AY751" s="130">
        <v>18</v>
      </c>
      <c r="AZ751" s="131">
        <v>27</v>
      </c>
      <c r="BA751" s="132">
        <f t="shared" si="294"/>
        <v>18027</v>
      </c>
      <c r="BC751" s="7" t="s">
        <v>532</v>
      </c>
    </row>
    <row r="752" spans="1:55" hidden="1" outlineLevel="1" x14ac:dyDescent="0.2">
      <c r="A752" t="s">
        <v>1018</v>
      </c>
      <c r="B752" t="s">
        <v>3315</v>
      </c>
      <c r="C752" s="1">
        <f t="shared" si="284"/>
        <v>16439</v>
      </c>
      <c r="D752" s="7">
        <f>RANK(N752,(N752:P752,Q752:AJ752))</f>
        <v>2</v>
      </c>
      <c r="E752" s="7">
        <f>RANK(O752,(N752:P752,Q752:AJ752))</f>
        <v>1</v>
      </c>
      <c r="F752" s="7">
        <f>IF(P752&gt;0,RANK(P752,(N752:P752,Q752:AJ752)),0)</f>
        <v>3</v>
      </c>
      <c r="G752" s="1">
        <f t="shared" si="285"/>
        <v>2049</v>
      </c>
      <c r="H752" s="2">
        <f t="shared" si="261"/>
        <v>0.12464261816412191</v>
      </c>
      <c r="I752" s="2"/>
      <c r="J752" s="2">
        <f t="shared" si="286"/>
        <v>0.38134923048847252</v>
      </c>
      <c r="K752" s="2">
        <f t="shared" si="287"/>
        <v>0.50599184865259439</v>
      </c>
      <c r="L752" s="2">
        <f t="shared" si="288"/>
        <v>0.10529837581361397</v>
      </c>
      <c r="M752" s="2">
        <f t="shared" si="289"/>
        <v>7.3605450453191751E-3</v>
      </c>
      <c r="N752" s="1">
        <v>6269</v>
      </c>
      <c r="O752" s="1">
        <v>8318</v>
      </c>
      <c r="P752" s="1">
        <v>1731</v>
      </c>
      <c r="Q752" s="1">
        <v>2</v>
      </c>
      <c r="R752" s="1">
        <v>109</v>
      </c>
      <c r="S752" s="1">
        <v>6</v>
      </c>
      <c r="W752" s="1">
        <v>0</v>
      </c>
      <c r="X752" s="1">
        <v>3</v>
      </c>
      <c r="AB752" s="1">
        <v>1</v>
      </c>
      <c r="AL752" s="7">
        <f>IF(Q752&gt;0,RANK(Q752,(N752:P752,Q752:AJ752)),0)</f>
        <v>7</v>
      </c>
      <c r="AM752" s="7">
        <f>IF(R752&gt;0,RANK(R752,(N752:P752,Q752:AJ752)),0)</f>
        <v>4</v>
      </c>
      <c r="AN752" s="7">
        <f>IF(S752&gt;0,RANK(S752,(N752:P752,Q752:AJ752)),0)</f>
        <v>5</v>
      </c>
      <c r="AO752" s="7">
        <f>IF(T752&gt;0,RANK(T752,(N752:P752,Q752:AJ752)),0)</f>
        <v>0</v>
      </c>
      <c r="AP752" s="2">
        <f t="shared" si="290"/>
        <v>1.2166190157552162E-4</v>
      </c>
      <c r="AQ752" s="2">
        <f t="shared" si="291"/>
        <v>6.6305736358659283E-3</v>
      </c>
      <c r="AR752" s="2">
        <f t="shared" si="292"/>
        <v>3.6498570472656488E-4</v>
      </c>
      <c r="AS752" s="2">
        <f t="shared" si="293"/>
        <v>0</v>
      </c>
      <c r="AU752" t="s">
        <v>1018</v>
      </c>
      <c r="AV752" t="s">
        <v>3315</v>
      </c>
      <c r="AY752" s="130">
        <v>18</v>
      </c>
      <c r="AZ752" s="131">
        <v>29</v>
      </c>
      <c r="BA752" s="132">
        <f t="shared" si="294"/>
        <v>18029</v>
      </c>
      <c r="BC752" s="7" t="s">
        <v>532</v>
      </c>
    </row>
    <row r="753" spans="1:55" hidden="1" outlineLevel="1" x14ac:dyDescent="0.2">
      <c r="A753" t="s">
        <v>2027</v>
      </c>
      <c r="B753" t="s">
        <v>3315</v>
      </c>
      <c r="C753" s="1">
        <f t="shared" si="284"/>
        <v>9409</v>
      </c>
      <c r="D753" s="7">
        <f>RANK(N753,(N753:P753,Q753:AJ753))</f>
        <v>2</v>
      </c>
      <c r="E753" s="7">
        <f>RANK(O753,(N753:P753,Q753:AJ753))</f>
        <v>1</v>
      </c>
      <c r="F753" s="7">
        <f>IF(P753&gt;0,RANK(P753,(N753:P753,Q753:AJ753)),0)</f>
        <v>3</v>
      </c>
      <c r="G753" s="1">
        <f t="shared" si="285"/>
        <v>1592</v>
      </c>
      <c r="H753" s="2">
        <f t="shared" si="261"/>
        <v>0.1691997024125837</v>
      </c>
      <c r="I753" s="2"/>
      <c r="J753" s="2">
        <f t="shared" si="286"/>
        <v>0.33903709214581784</v>
      </c>
      <c r="K753" s="2">
        <f t="shared" si="287"/>
        <v>0.50823679455840154</v>
      </c>
      <c r="L753" s="2">
        <f t="shared" si="288"/>
        <v>0.14762461473057711</v>
      </c>
      <c r="M753" s="2">
        <f t="shared" si="289"/>
        <v>5.1014985652034495E-3</v>
      </c>
      <c r="N753" s="1">
        <v>3190</v>
      </c>
      <c r="O753" s="1">
        <v>4782</v>
      </c>
      <c r="P753" s="1">
        <v>1389</v>
      </c>
      <c r="Q753" s="1">
        <v>2</v>
      </c>
      <c r="R753" s="1">
        <v>45</v>
      </c>
      <c r="S753" s="1">
        <v>1</v>
      </c>
      <c r="W753" s="1">
        <v>0</v>
      </c>
      <c r="X753" s="1">
        <v>0</v>
      </c>
      <c r="AB753" s="1">
        <v>0</v>
      </c>
      <c r="AL753" s="7">
        <f>IF(Q753&gt;0,RANK(Q753,(N753:P753,Q753:AJ753)),0)</f>
        <v>5</v>
      </c>
      <c r="AM753" s="7">
        <f>IF(R753&gt;0,RANK(R753,(N753:P753,Q753:AJ753)),0)</f>
        <v>4</v>
      </c>
      <c r="AN753" s="7">
        <f>IF(S753&gt;0,RANK(S753,(N753:P753,Q753:AJ753)),0)</f>
        <v>6</v>
      </c>
      <c r="AO753" s="7">
        <f>IF(T753&gt;0,RANK(T753,(N753:P753,Q753:AJ753)),0)</f>
        <v>0</v>
      </c>
      <c r="AP753" s="2">
        <f t="shared" si="290"/>
        <v>2.125624402168137E-4</v>
      </c>
      <c r="AQ753" s="2">
        <f t="shared" si="291"/>
        <v>4.7826549048783076E-3</v>
      </c>
      <c r="AR753" s="2">
        <f t="shared" si="292"/>
        <v>1.0628122010840685E-4</v>
      </c>
      <c r="AS753" s="2">
        <f t="shared" si="293"/>
        <v>0</v>
      </c>
      <c r="AU753" t="s">
        <v>2027</v>
      </c>
      <c r="AV753" t="s">
        <v>3315</v>
      </c>
      <c r="AY753" s="130">
        <v>18</v>
      </c>
      <c r="AZ753" s="131">
        <v>31</v>
      </c>
      <c r="BA753" s="132">
        <f t="shared" si="294"/>
        <v>18031</v>
      </c>
      <c r="BC753" s="7" t="s">
        <v>532</v>
      </c>
    </row>
    <row r="754" spans="1:55" hidden="1" outlineLevel="1" x14ac:dyDescent="0.2">
      <c r="A754" t="s">
        <v>1464</v>
      </c>
      <c r="B754" t="s">
        <v>3315</v>
      </c>
      <c r="C754" s="1">
        <f t="shared" si="284"/>
        <v>13339</v>
      </c>
      <c r="D754" s="7">
        <f>RANK(N754,(N754:P754,Q754:AJ754))</f>
        <v>2</v>
      </c>
      <c r="E754" s="7">
        <f>RANK(O754,(N754:P754,Q754:AJ754))</f>
        <v>1</v>
      </c>
      <c r="F754" s="7">
        <f>IF(P754&gt;0,RANK(P754,(N754:P754,Q754:AJ754)),0)</f>
        <v>3</v>
      </c>
      <c r="G754" s="1">
        <f t="shared" si="285"/>
        <v>2011</v>
      </c>
      <c r="H754" s="2">
        <f t="shared" si="261"/>
        <v>0.15076092660619236</v>
      </c>
      <c r="I754" s="2"/>
      <c r="J754" s="2">
        <f t="shared" si="286"/>
        <v>0.36284579053902094</v>
      </c>
      <c r="K754" s="2">
        <f t="shared" si="287"/>
        <v>0.51360671714521333</v>
      </c>
      <c r="L754" s="2">
        <f t="shared" si="288"/>
        <v>0.11500112452207811</v>
      </c>
      <c r="M754" s="2">
        <f t="shared" si="289"/>
        <v>8.5463677936875593E-3</v>
      </c>
      <c r="N754" s="1">
        <v>4840</v>
      </c>
      <c r="O754" s="1">
        <v>6851</v>
      </c>
      <c r="P754" s="1">
        <v>1534</v>
      </c>
      <c r="Q754" s="1">
        <v>7</v>
      </c>
      <c r="R754" s="1">
        <v>103</v>
      </c>
      <c r="S754" s="1">
        <v>3</v>
      </c>
      <c r="T754" s="1">
        <v>1</v>
      </c>
      <c r="W754" s="1">
        <v>0</v>
      </c>
      <c r="X754" s="1">
        <v>0</v>
      </c>
      <c r="AB754" s="1">
        <v>0</v>
      </c>
      <c r="AL754" s="7">
        <f>IF(Q754&gt;0,RANK(Q754,(N754:P754,Q754:AJ754)),0)</f>
        <v>5</v>
      </c>
      <c r="AM754" s="7">
        <f>IF(R754&gt;0,RANK(R754,(N754:P754,Q754:AJ754)),0)</f>
        <v>4</v>
      </c>
      <c r="AN754" s="7">
        <f>IF(S754&gt;0,RANK(S754,(N754:P754,Q754:AJ754)),0)</f>
        <v>6</v>
      </c>
      <c r="AO754" s="7">
        <f>IF(T754&gt;0,RANK(T754,(N754:P754,Q754:AJ754)),0)</f>
        <v>7</v>
      </c>
      <c r="AP754" s="2">
        <f t="shared" si="290"/>
        <v>5.2477696978784022E-4</v>
      </c>
      <c r="AQ754" s="2">
        <f t="shared" si="291"/>
        <v>7.7217182697353623E-3</v>
      </c>
      <c r="AR754" s="2">
        <f t="shared" si="292"/>
        <v>2.2490441562336008E-4</v>
      </c>
      <c r="AS754" s="2">
        <f t="shared" si="293"/>
        <v>7.4968138541120028E-5</v>
      </c>
      <c r="AU754" t="s">
        <v>1464</v>
      </c>
      <c r="AV754" t="s">
        <v>3315</v>
      </c>
      <c r="AY754" s="130">
        <v>18</v>
      </c>
      <c r="AZ754" s="131">
        <v>33</v>
      </c>
      <c r="BA754" s="132">
        <f t="shared" si="294"/>
        <v>18033</v>
      </c>
      <c r="BC754" s="7" t="s">
        <v>532</v>
      </c>
    </row>
    <row r="755" spans="1:55" hidden="1" outlineLevel="1" x14ac:dyDescent="0.2">
      <c r="A755" t="s">
        <v>1263</v>
      </c>
      <c r="B755" t="s">
        <v>3315</v>
      </c>
      <c r="C755" s="1">
        <f t="shared" si="284"/>
        <v>44863</v>
      </c>
      <c r="D755" s="7">
        <f>RANK(N755,(N755:P755,Q755:AJ755))</f>
        <v>1</v>
      </c>
      <c r="E755" s="7">
        <f>RANK(O755,(N755:P755,Q755:AJ755))</f>
        <v>2</v>
      </c>
      <c r="F755" s="7">
        <f>IF(P755&gt;0,RANK(P755,(N755:P755,Q755:AJ755)),0)</f>
        <v>3</v>
      </c>
      <c r="G755" s="1">
        <f t="shared" si="285"/>
        <v>2259</v>
      </c>
      <c r="H755" s="2">
        <f t="shared" ref="H755:H818" si="295">G755/C755</f>
        <v>5.035329781780086E-2</v>
      </c>
      <c r="I755" s="2"/>
      <c r="J755" s="2">
        <f t="shared" si="286"/>
        <v>0.4543833448498763</v>
      </c>
      <c r="K755" s="2">
        <f t="shared" si="287"/>
        <v>0.40403004703207546</v>
      </c>
      <c r="L755" s="2">
        <f t="shared" si="288"/>
        <v>0.13467668234402513</v>
      </c>
      <c r="M755" s="2">
        <f t="shared" si="289"/>
        <v>6.9099257740231068E-3</v>
      </c>
      <c r="N755" s="1">
        <v>20385</v>
      </c>
      <c r="O755" s="1">
        <v>18126</v>
      </c>
      <c r="P755" s="1">
        <v>6042</v>
      </c>
      <c r="R755" s="1">
        <v>310</v>
      </c>
      <c r="W755" s="1">
        <v>0</v>
      </c>
      <c r="X755" s="1">
        <v>0</v>
      </c>
      <c r="AB755" s="1">
        <v>0</v>
      </c>
      <c r="AL755" s="7">
        <f>IF(Q755&gt;0,RANK(Q755,(N755:P755,Q755:AJ755)),0)</f>
        <v>0</v>
      </c>
      <c r="AM755" s="7">
        <f>IF(R755&gt;0,RANK(R755,(N755:P755,Q755:AJ755)),0)</f>
        <v>4</v>
      </c>
      <c r="AN755" s="7">
        <f>IF(S755&gt;0,RANK(S755,(N755:P755,Q755:AJ755)),0)</f>
        <v>0</v>
      </c>
      <c r="AO755" s="7">
        <f>IF(T755&gt;0,RANK(T755,(N755:P755,Q755:AJ755)),0)</f>
        <v>0</v>
      </c>
      <c r="AP755" s="2">
        <f t="shared" si="290"/>
        <v>0</v>
      </c>
      <c r="AQ755" s="2">
        <f t="shared" si="291"/>
        <v>6.9099257740231372E-3</v>
      </c>
      <c r="AR755" s="2">
        <f t="shared" si="292"/>
        <v>0</v>
      </c>
      <c r="AS755" s="2">
        <f t="shared" si="293"/>
        <v>0</v>
      </c>
      <c r="AU755" t="s">
        <v>1263</v>
      </c>
      <c r="AV755" t="s">
        <v>3315</v>
      </c>
      <c r="AY755" s="130">
        <v>18</v>
      </c>
      <c r="AZ755" s="131">
        <v>35</v>
      </c>
      <c r="BA755" s="132">
        <f t="shared" si="294"/>
        <v>18035</v>
      </c>
      <c r="BC755" s="7" t="s">
        <v>532</v>
      </c>
    </row>
    <row r="756" spans="1:55" hidden="1" outlineLevel="1" x14ac:dyDescent="0.2">
      <c r="A756" t="s">
        <v>3104</v>
      </c>
      <c r="B756" t="s">
        <v>3315</v>
      </c>
      <c r="C756" s="1">
        <f t="shared" si="284"/>
        <v>15250</v>
      </c>
      <c r="D756" s="7">
        <f>RANK(N756,(N756:P756,Q756:AJ756))</f>
        <v>2</v>
      </c>
      <c r="E756" s="7">
        <f>RANK(O756,(N756:P756,Q756:AJ756))</f>
        <v>1</v>
      </c>
      <c r="F756" s="7">
        <f>IF(P756&gt;0,RANK(P756,(N756:P756,Q756:AJ756)),0)</f>
        <v>3</v>
      </c>
      <c r="G756" s="1">
        <f t="shared" si="285"/>
        <v>341</v>
      </c>
      <c r="H756" s="2">
        <f t="shared" si="295"/>
        <v>2.2360655737704918E-2</v>
      </c>
      <c r="I756" s="2"/>
      <c r="J756" s="2">
        <f t="shared" si="286"/>
        <v>0.42616393442622952</v>
      </c>
      <c r="K756" s="2">
        <f t="shared" si="287"/>
        <v>0.44852459016393442</v>
      </c>
      <c r="L756" s="2">
        <f t="shared" si="288"/>
        <v>0.11652459016393443</v>
      </c>
      <c r="M756" s="2">
        <f t="shared" si="289"/>
        <v>8.7868852459015712E-3</v>
      </c>
      <c r="N756" s="1">
        <v>6499</v>
      </c>
      <c r="O756" s="1">
        <v>6840</v>
      </c>
      <c r="P756" s="1">
        <v>1777</v>
      </c>
      <c r="Q756" s="1">
        <v>1</v>
      </c>
      <c r="R756" s="1">
        <v>131</v>
      </c>
      <c r="S756" s="1">
        <v>2</v>
      </c>
      <c r="W756" s="1">
        <v>0</v>
      </c>
      <c r="X756" s="1">
        <v>0</v>
      </c>
      <c r="AB756" s="1">
        <v>0</v>
      </c>
      <c r="AL756" s="7">
        <f>IF(Q756&gt;0,RANK(Q756,(N756:P756,Q756:AJ756)),0)</f>
        <v>6</v>
      </c>
      <c r="AM756" s="7">
        <f>IF(R756&gt;0,RANK(R756,(N756:P756,Q756:AJ756)),0)</f>
        <v>4</v>
      </c>
      <c r="AN756" s="7">
        <f>IF(S756&gt;0,RANK(S756,(N756:P756,Q756:AJ756)),0)</f>
        <v>5</v>
      </c>
      <c r="AO756" s="7">
        <f>IF(T756&gt;0,RANK(T756,(N756:P756,Q756:AJ756)),0)</f>
        <v>0</v>
      </c>
      <c r="AP756" s="2">
        <f t="shared" si="290"/>
        <v>6.5573770491803284E-5</v>
      </c>
      <c r="AQ756" s="2">
        <f t="shared" si="291"/>
        <v>8.5901639344262287E-3</v>
      </c>
      <c r="AR756" s="2">
        <f t="shared" si="292"/>
        <v>1.3114754098360657E-4</v>
      </c>
      <c r="AS756" s="2">
        <f t="shared" si="293"/>
        <v>0</v>
      </c>
      <c r="AU756" t="s">
        <v>3104</v>
      </c>
      <c r="AV756" t="s">
        <v>3315</v>
      </c>
      <c r="AY756" s="130">
        <v>18</v>
      </c>
      <c r="AZ756" s="131">
        <v>37</v>
      </c>
      <c r="BA756" s="132">
        <f t="shared" si="294"/>
        <v>18037</v>
      </c>
      <c r="BC756" s="7" t="s">
        <v>532</v>
      </c>
    </row>
    <row r="757" spans="1:55" hidden="1" outlineLevel="1" x14ac:dyDescent="0.2">
      <c r="A757" t="s">
        <v>1001</v>
      </c>
      <c r="B757" t="s">
        <v>3315</v>
      </c>
      <c r="C757" s="1">
        <f t="shared" si="284"/>
        <v>50850</v>
      </c>
      <c r="D757" s="7">
        <f>RANK(N757,(N757:P757,Q757:AJ757))</f>
        <v>2</v>
      </c>
      <c r="E757" s="7">
        <f>RANK(O757,(N757:P757,Q757:AJ757))</f>
        <v>1</v>
      </c>
      <c r="F757" s="7">
        <f>IF(P757&gt;0,RANK(P757,(N757:P757,Q757:AJ757)),0)</f>
        <v>3</v>
      </c>
      <c r="G757" s="1">
        <f t="shared" si="285"/>
        <v>12172</v>
      </c>
      <c r="H757" s="2">
        <f t="shared" si="295"/>
        <v>0.23937069813176007</v>
      </c>
      <c r="I757" s="2"/>
      <c r="J757" s="2">
        <f t="shared" si="286"/>
        <v>0.32641101278269419</v>
      </c>
      <c r="K757" s="2">
        <f t="shared" si="287"/>
        <v>0.56578171091445428</v>
      </c>
      <c r="L757" s="2">
        <f t="shared" si="288"/>
        <v>0.10094395280235988</v>
      </c>
      <c r="M757" s="2">
        <f t="shared" si="289"/>
        <v>6.8633235004915971E-3</v>
      </c>
      <c r="N757" s="1">
        <v>16598</v>
      </c>
      <c r="O757" s="1">
        <v>28770</v>
      </c>
      <c r="P757" s="1">
        <v>5133</v>
      </c>
      <c r="Q757" s="1">
        <v>31</v>
      </c>
      <c r="R757" s="1">
        <v>270</v>
      </c>
      <c r="S757" s="1">
        <v>33</v>
      </c>
      <c r="T757" s="1">
        <v>7</v>
      </c>
      <c r="W757" s="1">
        <v>1</v>
      </c>
      <c r="X757" s="1">
        <v>0</v>
      </c>
      <c r="AB757" s="1">
        <v>7</v>
      </c>
      <c r="AL757" s="7">
        <f>IF(Q757&gt;0,RANK(Q757,(N757:P757,Q757:AJ757)),0)</f>
        <v>6</v>
      </c>
      <c r="AM757" s="7">
        <f>IF(R757&gt;0,RANK(R757,(N757:P757,Q757:AJ757)),0)</f>
        <v>4</v>
      </c>
      <c r="AN757" s="7">
        <f>IF(S757&gt;0,RANK(S757,(N757:P757,Q757:AJ757)),0)</f>
        <v>5</v>
      </c>
      <c r="AO757" s="7">
        <f>IF(T757&gt;0,RANK(T757,(N757:P757,Q757:AJ757)),0)</f>
        <v>7</v>
      </c>
      <c r="AP757" s="2">
        <f t="shared" si="290"/>
        <v>6.0963618485742384E-4</v>
      </c>
      <c r="AQ757" s="2">
        <f t="shared" si="291"/>
        <v>5.3097345132743362E-3</v>
      </c>
      <c r="AR757" s="2">
        <f t="shared" si="292"/>
        <v>6.4896755162241883E-4</v>
      </c>
      <c r="AS757" s="2">
        <f t="shared" si="293"/>
        <v>1.3765978367748279E-4</v>
      </c>
      <c r="AU757" t="s">
        <v>1001</v>
      </c>
      <c r="AV757" t="s">
        <v>3315</v>
      </c>
      <c r="AY757" s="130">
        <v>18</v>
      </c>
      <c r="AZ757" s="131">
        <v>39</v>
      </c>
      <c r="BA757" s="132">
        <f t="shared" si="294"/>
        <v>18039</v>
      </c>
      <c r="BC757" s="7" t="s">
        <v>532</v>
      </c>
    </row>
    <row r="758" spans="1:55" hidden="1" outlineLevel="1" x14ac:dyDescent="0.2">
      <c r="A758" t="s">
        <v>808</v>
      </c>
      <c r="B758" t="s">
        <v>3315</v>
      </c>
      <c r="C758" s="1">
        <f t="shared" si="284"/>
        <v>9120</v>
      </c>
      <c r="D758" s="7">
        <f>RANK(N758,(N758:P758,Q758:AJ758))</f>
        <v>2</v>
      </c>
      <c r="E758" s="7">
        <f>RANK(O758,(N758:P758,Q758:AJ758))</f>
        <v>1</v>
      </c>
      <c r="F758" s="7">
        <f>IF(P758&gt;0,RANK(P758,(N758:P758,Q758:AJ758)),0)</f>
        <v>3</v>
      </c>
      <c r="G758" s="1">
        <f t="shared" si="285"/>
        <v>269</v>
      </c>
      <c r="H758" s="2">
        <f t="shared" si="295"/>
        <v>2.9495614035087721E-2</v>
      </c>
      <c r="I758" s="2"/>
      <c r="J758" s="2">
        <f t="shared" si="286"/>
        <v>0.41907894736842105</v>
      </c>
      <c r="K758" s="2">
        <f t="shared" si="287"/>
        <v>0.44857456140350876</v>
      </c>
      <c r="L758" s="2">
        <f t="shared" si="288"/>
        <v>0.12467105263157895</v>
      </c>
      <c r="M758" s="2">
        <f t="shared" si="289"/>
        <v>7.6754385964911825E-3</v>
      </c>
      <c r="N758" s="1">
        <v>3822</v>
      </c>
      <c r="O758" s="1">
        <v>4091</v>
      </c>
      <c r="P758" s="1">
        <v>1137</v>
      </c>
      <c r="Q758" s="1">
        <v>1</v>
      </c>
      <c r="R758" s="1">
        <v>69</v>
      </c>
      <c r="W758" s="1">
        <v>0</v>
      </c>
      <c r="X758" s="1">
        <v>0</v>
      </c>
      <c r="AB758" s="1">
        <v>0</v>
      </c>
      <c r="AL758" s="7">
        <f>IF(Q758&gt;0,RANK(Q758,(N758:P758,Q758:AJ758)),0)</f>
        <v>5</v>
      </c>
      <c r="AM758" s="7">
        <f>IF(R758&gt;0,RANK(R758,(N758:P758,Q758:AJ758)),0)</f>
        <v>4</v>
      </c>
      <c r="AN758" s="7">
        <f>IF(S758&gt;0,RANK(S758,(N758:P758,Q758:AJ758)),0)</f>
        <v>0</v>
      </c>
      <c r="AO758" s="7">
        <f>IF(T758&gt;0,RANK(T758,(N758:P758,Q758:AJ758)),0)</f>
        <v>0</v>
      </c>
      <c r="AP758" s="2">
        <f t="shared" si="290"/>
        <v>1.0964912280701755E-4</v>
      </c>
      <c r="AQ758" s="2">
        <f t="shared" si="291"/>
        <v>7.5657894736842106E-3</v>
      </c>
      <c r="AR758" s="2">
        <f t="shared" si="292"/>
        <v>0</v>
      </c>
      <c r="AS758" s="2">
        <f t="shared" si="293"/>
        <v>0</v>
      </c>
      <c r="AU758" t="s">
        <v>808</v>
      </c>
      <c r="AV758" t="s">
        <v>3315</v>
      </c>
      <c r="AY758" s="130">
        <v>18</v>
      </c>
      <c r="AZ758" s="131">
        <v>41</v>
      </c>
      <c r="BA758" s="132">
        <f t="shared" si="294"/>
        <v>18041</v>
      </c>
      <c r="BC758" s="7" t="s">
        <v>532</v>
      </c>
    </row>
    <row r="759" spans="1:55" hidden="1" outlineLevel="1" x14ac:dyDescent="0.2">
      <c r="A759" t="s">
        <v>1902</v>
      </c>
      <c r="B759" t="s">
        <v>3315</v>
      </c>
      <c r="C759" s="1">
        <f t="shared" si="284"/>
        <v>29072</v>
      </c>
      <c r="D759" s="7">
        <f>RANK(N759,(N759:P759,Q759:AJ759))</f>
        <v>1</v>
      </c>
      <c r="E759" s="7">
        <f>RANK(O759,(N759:P759,Q759:AJ759))</f>
        <v>2</v>
      </c>
      <c r="F759" s="7">
        <f>IF(P759&gt;0,RANK(P759,(N759:P759,Q759:AJ759)),0)</f>
        <v>3</v>
      </c>
      <c r="G759" s="1">
        <f t="shared" si="285"/>
        <v>1341</v>
      </c>
      <c r="H759" s="2">
        <f t="shared" si="295"/>
        <v>4.6126857457347278E-2</v>
      </c>
      <c r="I759" s="2"/>
      <c r="J759" s="2">
        <f t="shared" si="286"/>
        <v>0.47516510731975786</v>
      </c>
      <c r="K759" s="2">
        <f t="shared" si="287"/>
        <v>0.42903824986241057</v>
      </c>
      <c r="L759" s="2">
        <f t="shared" si="288"/>
        <v>8.9742707760044033E-2</v>
      </c>
      <c r="M759" s="2">
        <f t="shared" si="289"/>
        <v>6.0539350577875906E-3</v>
      </c>
      <c r="N759" s="1">
        <v>13814</v>
      </c>
      <c r="O759" s="1">
        <v>12473</v>
      </c>
      <c r="P759" s="1">
        <v>2609</v>
      </c>
      <c r="R759" s="1">
        <v>176</v>
      </c>
      <c r="W759" s="1">
        <v>0</v>
      </c>
      <c r="X759" s="1">
        <v>0</v>
      </c>
      <c r="AB759" s="1">
        <v>0</v>
      </c>
      <c r="AL759" s="7">
        <f>IF(Q759&gt;0,RANK(Q759,(N759:P759,Q759:AJ759)),0)</f>
        <v>0</v>
      </c>
      <c r="AM759" s="7">
        <f>IF(R759&gt;0,RANK(R759,(N759:P759,Q759:AJ759)),0)</f>
        <v>4</v>
      </c>
      <c r="AN759" s="7">
        <f>IF(S759&gt;0,RANK(S759,(N759:P759,Q759:AJ759)),0)</f>
        <v>0</v>
      </c>
      <c r="AO759" s="7">
        <f>IF(T759&gt;0,RANK(T759,(N759:P759,Q759:AJ759)),0)</f>
        <v>0</v>
      </c>
      <c r="AP759" s="2">
        <f t="shared" si="290"/>
        <v>0</v>
      </c>
      <c r="AQ759" s="2">
        <f t="shared" si="291"/>
        <v>6.0539350577875619E-3</v>
      </c>
      <c r="AR759" s="2">
        <f t="shared" si="292"/>
        <v>0</v>
      </c>
      <c r="AS759" s="2">
        <f t="shared" si="293"/>
        <v>0</v>
      </c>
      <c r="AU759" t="s">
        <v>1902</v>
      </c>
      <c r="AV759" t="s">
        <v>3315</v>
      </c>
      <c r="AY759" s="130">
        <v>18</v>
      </c>
      <c r="AZ759" s="131">
        <v>43</v>
      </c>
      <c r="BA759" s="132">
        <f t="shared" si="294"/>
        <v>18043</v>
      </c>
      <c r="BC759" s="7" t="s">
        <v>532</v>
      </c>
    </row>
    <row r="760" spans="1:55" hidden="1" outlineLevel="1" x14ac:dyDescent="0.2">
      <c r="A760" t="s">
        <v>1002</v>
      </c>
      <c r="B760" t="s">
        <v>3315</v>
      </c>
      <c r="C760" s="1">
        <f t="shared" si="284"/>
        <v>7374</v>
      </c>
      <c r="D760" s="7">
        <f>RANK(N760,(N760:P760,Q760:AJ760))</f>
        <v>2</v>
      </c>
      <c r="E760" s="7">
        <f>RANK(O760,(N760:P760,Q760:AJ760))</f>
        <v>1</v>
      </c>
      <c r="F760" s="7">
        <f>IF(P760&gt;0,RANK(P760,(N760:P760,Q760:AJ760)),0)</f>
        <v>3</v>
      </c>
      <c r="G760" s="1">
        <f t="shared" si="285"/>
        <v>1657</v>
      </c>
      <c r="H760" s="2">
        <f t="shared" si="295"/>
        <v>0.22470843504203961</v>
      </c>
      <c r="I760" s="2"/>
      <c r="J760" s="2">
        <f t="shared" si="286"/>
        <v>0.31556821263900192</v>
      </c>
      <c r="K760" s="2">
        <f t="shared" si="287"/>
        <v>0.54027664768104144</v>
      </c>
      <c r="L760" s="2">
        <f t="shared" si="288"/>
        <v>0.14008679142934635</v>
      </c>
      <c r="M760" s="2">
        <f t="shared" si="289"/>
        <v>4.0683482506102819E-3</v>
      </c>
      <c r="N760" s="1">
        <v>2327</v>
      </c>
      <c r="O760" s="1">
        <v>3984</v>
      </c>
      <c r="P760" s="1">
        <v>1033</v>
      </c>
      <c r="R760" s="1">
        <v>30</v>
      </c>
      <c r="W760" s="1">
        <v>0</v>
      </c>
      <c r="X760" s="1">
        <v>0</v>
      </c>
      <c r="AB760" s="1">
        <v>0</v>
      </c>
      <c r="AL760" s="7">
        <f>IF(Q760&gt;0,RANK(Q760,(N760:P760,Q760:AJ760)),0)</f>
        <v>0</v>
      </c>
      <c r="AM760" s="7">
        <f>IF(R760&gt;0,RANK(R760,(N760:P760,Q760:AJ760)),0)</f>
        <v>4</v>
      </c>
      <c r="AN760" s="7">
        <f>IF(S760&gt;0,RANK(S760,(N760:P760,Q760:AJ760)),0)</f>
        <v>0</v>
      </c>
      <c r="AO760" s="7">
        <f>IF(T760&gt;0,RANK(T760,(N760:P760,Q760:AJ760)),0)</f>
        <v>0</v>
      </c>
      <c r="AP760" s="2">
        <f t="shared" si="290"/>
        <v>0</v>
      </c>
      <c r="AQ760" s="2">
        <f t="shared" si="291"/>
        <v>4.0683482506102524E-3</v>
      </c>
      <c r="AR760" s="2">
        <f t="shared" si="292"/>
        <v>0</v>
      </c>
      <c r="AS760" s="2">
        <f t="shared" si="293"/>
        <v>0</v>
      </c>
      <c r="AU760" t="s">
        <v>1002</v>
      </c>
      <c r="AV760" t="s">
        <v>3315</v>
      </c>
      <c r="AY760" s="130">
        <v>18</v>
      </c>
      <c r="AZ760" s="131">
        <v>45</v>
      </c>
      <c r="BA760" s="132">
        <f t="shared" si="294"/>
        <v>18045</v>
      </c>
      <c r="BC760" s="7" t="s">
        <v>532</v>
      </c>
    </row>
    <row r="761" spans="1:55" hidden="1" outlineLevel="1" x14ac:dyDescent="0.2">
      <c r="A761" t="s">
        <v>2231</v>
      </c>
      <c r="B761" t="s">
        <v>3315</v>
      </c>
      <c r="C761" s="1">
        <f t="shared" si="284"/>
        <v>7975</v>
      </c>
      <c r="D761" s="7">
        <f>RANK(N761,(N761:P761,Q761:AJ761))</f>
        <v>2</v>
      </c>
      <c r="E761" s="7">
        <f>RANK(O761,(N761:P761,Q761:AJ761))</f>
        <v>1</v>
      </c>
      <c r="F761" s="7">
        <f>IF(P761&gt;0,RANK(P761,(N761:P761,Q761:AJ761)),0)</f>
        <v>3</v>
      </c>
      <c r="G761" s="1">
        <f t="shared" si="285"/>
        <v>1359</v>
      </c>
      <c r="H761" s="2">
        <f t="shared" si="295"/>
        <v>0.1704075235109718</v>
      </c>
      <c r="I761" s="2"/>
      <c r="J761" s="2">
        <f t="shared" si="286"/>
        <v>0.35210031347962384</v>
      </c>
      <c r="K761" s="2">
        <f t="shared" si="287"/>
        <v>0.52250783699059566</v>
      </c>
      <c r="L761" s="2">
        <f t="shared" si="288"/>
        <v>0.11824451410658307</v>
      </c>
      <c r="M761" s="2">
        <f t="shared" si="289"/>
        <v>7.1473354231973707E-3</v>
      </c>
      <c r="N761" s="1">
        <v>2808</v>
      </c>
      <c r="O761" s="1">
        <v>4167</v>
      </c>
      <c r="P761" s="1">
        <v>943</v>
      </c>
      <c r="Q761" s="1">
        <v>2</v>
      </c>
      <c r="R761" s="1">
        <v>50</v>
      </c>
      <c r="S761" s="1">
        <v>1</v>
      </c>
      <c r="T761" s="1">
        <v>4</v>
      </c>
      <c r="W761" s="1">
        <v>0</v>
      </c>
      <c r="X761" s="1">
        <v>0</v>
      </c>
      <c r="AB761" s="1">
        <v>0</v>
      </c>
      <c r="AL761" s="7">
        <f>IF(Q761&gt;0,RANK(Q761,(N761:P761,Q761:AJ761)),0)</f>
        <v>6</v>
      </c>
      <c r="AM761" s="7">
        <f>IF(R761&gt;0,RANK(R761,(N761:P761,Q761:AJ761)),0)</f>
        <v>4</v>
      </c>
      <c r="AN761" s="7">
        <f>IF(S761&gt;0,RANK(S761,(N761:P761,Q761:AJ761)),0)</f>
        <v>7</v>
      </c>
      <c r="AO761" s="7">
        <f>IF(T761&gt;0,RANK(T761,(N761:P761,Q761:AJ761)),0)</f>
        <v>5</v>
      </c>
      <c r="AP761" s="2">
        <f t="shared" si="290"/>
        <v>2.5078369905956113E-4</v>
      </c>
      <c r="AQ761" s="2">
        <f t="shared" si="291"/>
        <v>6.269592476489028E-3</v>
      </c>
      <c r="AR761" s="2">
        <f t="shared" si="292"/>
        <v>1.2539184952978057E-4</v>
      </c>
      <c r="AS761" s="2">
        <f t="shared" si="293"/>
        <v>5.0156739811912227E-4</v>
      </c>
      <c r="AU761" t="s">
        <v>2231</v>
      </c>
      <c r="AV761" t="s">
        <v>3315</v>
      </c>
      <c r="AY761" s="130">
        <v>18</v>
      </c>
      <c r="AZ761" s="131">
        <v>47</v>
      </c>
      <c r="BA761" s="132">
        <f t="shared" si="294"/>
        <v>18047</v>
      </c>
      <c r="BC761" s="7" t="s">
        <v>532</v>
      </c>
    </row>
    <row r="762" spans="1:55" hidden="1" outlineLevel="1" x14ac:dyDescent="0.2">
      <c r="A762" t="s">
        <v>238</v>
      </c>
      <c r="B762" t="s">
        <v>3315</v>
      </c>
      <c r="C762" s="1">
        <f t="shared" si="284"/>
        <v>8070</v>
      </c>
      <c r="D762" s="7">
        <f>RANK(N762,(N762:P762,Q762:AJ762))</f>
        <v>2</v>
      </c>
      <c r="E762" s="7">
        <f>RANK(O762,(N762:P762,Q762:AJ762))</f>
        <v>1</v>
      </c>
      <c r="F762" s="7">
        <f>IF(P762&gt;0,RANK(P762,(N762:P762,Q762:AJ762)),0)</f>
        <v>3</v>
      </c>
      <c r="G762" s="1">
        <f t="shared" si="285"/>
        <v>978</v>
      </c>
      <c r="H762" s="2">
        <f t="shared" si="295"/>
        <v>0.12118959107806691</v>
      </c>
      <c r="I762" s="2"/>
      <c r="J762" s="2">
        <f t="shared" si="286"/>
        <v>0.36629491945477077</v>
      </c>
      <c r="K762" s="2">
        <f t="shared" si="287"/>
        <v>0.48748451053283764</v>
      </c>
      <c r="L762" s="2">
        <f t="shared" si="288"/>
        <v>0.141635687732342</v>
      </c>
      <c r="M762" s="2">
        <f t="shared" si="289"/>
        <v>4.5848822800495792E-3</v>
      </c>
      <c r="N762" s="1">
        <v>2956</v>
      </c>
      <c r="O762" s="1">
        <v>3934</v>
      </c>
      <c r="P762" s="1">
        <v>1143</v>
      </c>
      <c r="Q762" s="1">
        <v>1</v>
      </c>
      <c r="R762" s="1">
        <v>36</v>
      </c>
      <c r="W762" s="1">
        <v>0</v>
      </c>
      <c r="X762" s="1">
        <v>0</v>
      </c>
      <c r="AB762" s="1">
        <v>0</v>
      </c>
      <c r="AL762" s="7">
        <f>IF(Q762&gt;0,RANK(Q762,(N762:P762,Q762:AJ762)),0)</f>
        <v>5</v>
      </c>
      <c r="AM762" s="7">
        <f>IF(R762&gt;0,RANK(R762,(N762:P762,Q762:AJ762)),0)</f>
        <v>4</v>
      </c>
      <c r="AN762" s="7">
        <f>IF(S762&gt;0,RANK(S762,(N762:P762,Q762:AJ762)),0)</f>
        <v>0</v>
      </c>
      <c r="AO762" s="7">
        <f>IF(T762&gt;0,RANK(T762,(N762:P762,Q762:AJ762)),0)</f>
        <v>0</v>
      </c>
      <c r="AP762" s="2">
        <f t="shared" si="290"/>
        <v>1.2391573729863693E-4</v>
      </c>
      <c r="AQ762" s="2">
        <f t="shared" si="291"/>
        <v>4.4609665427509295E-3</v>
      </c>
      <c r="AR762" s="2">
        <f t="shared" si="292"/>
        <v>0</v>
      </c>
      <c r="AS762" s="2">
        <f t="shared" si="293"/>
        <v>0</v>
      </c>
      <c r="AU762" t="s">
        <v>238</v>
      </c>
      <c r="AV762" t="s">
        <v>3315</v>
      </c>
      <c r="AY762" s="130">
        <v>18</v>
      </c>
      <c r="AZ762" s="131">
        <v>49</v>
      </c>
      <c r="BA762" s="132">
        <f t="shared" si="294"/>
        <v>18049</v>
      </c>
      <c r="BC762" s="7" t="s">
        <v>532</v>
      </c>
    </row>
    <row r="763" spans="1:55" hidden="1" outlineLevel="1" x14ac:dyDescent="0.2">
      <c r="A763" t="s">
        <v>297</v>
      </c>
      <c r="B763" t="s">
        <v>3315</v>
      </c>
      <c r="C763" s="1">
        <f t="shared" si="284"/>
        <v>13528</v>
      </c>
      <c r="D763" s="7">
        <f>RANK(N763,(N763:P763,Q763:AJ763))</f>
        <v>1</v>
      </c>
      <c r="E763" s="7">
        <f>RANK(O763,(N763:P763,Q763:AJ763))</f>
        <v>2</v>
      </c>
      <c r="F763" s="7">
        <f>IF(P763&gt;0,RANK(P763,(N763:P763,Q763:AJ763)),0)</f>
        <v>3</v>
      </c>
      <c r="G763" s="1">
        <f t="shared" si="285"/>
        <v>1096</v>
      </c>
      <c r="H763" s="2">
        <f t="shared" si="295"/>
        <v>8.1017149615612058E-2</v>
      </c>
      <c r="I763" s="2"/>
      <c r="J763" s="2">
        <f t="shared" si="286"/>
        <v>0.47959787108219987</v>
      </c>
      <c r="K763" s="2">
        <f t="shared" si="287"/>
        <v>0.3985807214665878</v>
      </c>
      <c r="L763" s="2">
        <f t="shared" si="288"/>
        <v>0.11716439976345358</v>
      </c>
      <c r="M763" s="2">
        <f t="shared" si="289"/>
        <v>4.6570076877587574E-3</v>
      </c>
      <c r="N763" s="1">
        <v>6488</v>
      </c>
      <c r="O763" s="1">
        <v>5392</v>
      </c>
      <c r="P763" s="1">
        <v>1585</v>
      </c>
      <c r="Q763" s="1">
        <v>4</v>
      </c>
      <c r="R763" s="1">
        <v>59</v>
      </c>
      <c r="W763" s="1">
        <v>0</v>
      </c>
      <c r="X763" s="1">
        <v>0</v>
      </c>
      <c r="AB763" s="1">
        <v>0</v>
      </c>
      <c r="AL763" s="7">
        <f>IF(Q763&gt;0,RANK(Q763,(N763:P763,Q763:AJ763)),0)</f>
        <v>5</v>
      </c>
      <c r="AM763" s="7">
        <f>IF(R763&gt;0,RANK(R763,(N763:P763,Q763:AJ763)),0)</f>
        <v>4</v>
      </c>
      <c r="AN763" s="7">
        <f>IF(S763&gt;0,RANK(S763,(N763:P763,Q763:AJ763)),0)</f>
        <v>0</v>
      </c>
      <c r="AO763" s="7">
        <f>IF(T763&gt;0,RANK(T763,(N763:P763,Q763:AJ763)),0)</f>
        <v>0</v>
      </c>
      <c r="AP763" s="2">
        <f t="shared" si="290"/>
        <v>2.9568302779420464E-4</v>
      </c>
      <c r="AQ763" s="2">
        <f t="shared" si="291"/>
        <v>4.3613246599645177E-3</v>
      </c>
      <c r="AR763" s="2">
        <f t="shared" si="292"/>
        <v>0</v>
      </c>
      <c r="AS763" s="2">
        <f t="shared" si="293"/>
        <v>0</v>
      </c>
      <c r="AU763" t="s">
        <v>297</v>
      </c>
      <c r="AV763" t="s">
        <v>3315</v>
      </c>
      <c r="AY763" s="130">
        <v>18</v>
      </c>
      <c r="AZ763" s="131">
        <v>51</v>
      </c>
      <c r="BA763" s="132">
        <f t="shared" si="294"/>
        <v>18051</v>
      </c>
      <c r="BC763" s="7" t="s">
        <v>532</v>
      </c>
    </row>
    <row r="764" spans="1:55" hidden="1" outlineLevel="1" x14ac:dyDescent="0.2">
      <c r="A764" t="s">
        <v>1019</v>
      </c>
      <c r="B764" t="s">
        <v>3315</v>
      </c>
      <c r="C764" s="1">
        <f t="shared" si="284"/>
        <v>26478</v>
      </c>
      <c r="D764" s="7">
        <f>RANK(N764,(N764:P764,Q764:AJ764))</f>
        <v>2</v>
      </c>
      <c r="E764" s="7">
        <f>RANK(O764,(N764:P764,Q764:AJ764))</f>
        <v>1</v>
      </c>
      <c r="F764" s="7">
        <f>IF(P764&gt;0,RANK(P764,(N764:P764,Q764:AJ764)),0)</f>
        <v>3</v>
      </c>
      <c r="G764" s="1">
        <f t="shared" si="285"/>
        <v>3625</v>
      </c>
      <c r="H764" s="2">
        <f t="shared" si="295"/>
        <v>0.13690611073343908</v>
      </c>
      <c r="I764" s="2"/>
      <c r="J764" s="2">
        <f t="shared" si="286"/>
        <v>0.37079839867059444</v>
      </c>
      <c r="K764" s="2">
        <f t="shared" si="287"/>
        <v>0.50770450940403355</v>
      </c>
      <c r="L764" s="2">
        <f t="shared" si="288"/>
        <v>0.11360374650653372</v>
      </c>
      <c r="M764" s="2">
        <f t="shared" si="289"/>
        <v>7.893345418838224E-3</v>
      </c>
      <c r="N764" s="1">
        <v>9818</v>
      </c>
      <c r="O764" s="1">
        <v>13443</v>
      </c>
      <c r="P764" s="1">
        <v>3008</v>
      </c>
      <c r="Q764" s="1">
        <v>5</v>
      </c>
      <c r="R764" s="1">
        <v>190</v>
      </c>
      <c r="S764" s="1">
        <v>12</v>
      </c>
      <c r="T764" s="1">
        <v>2</v>
      </c>
      <c r="W764" s="1">
        <v>0</v>
      </c>
      <c r="X764" s="1">
        <v>0</v>
      </c>
      <c r="AB764" s="1">
        <v>0</v>
      </c>
      <c r="AL764" s="7">
        <f>IF(Q764&gt;0,RANK(Q764,(N764:P764,Q764:AJ764)),0)</f>
        <v>6</v>
      </c>
      <c r="AM764" s="7">
        <f>IF(R764&gt;0,RANK(R764,(N764:P764,Q764:AJ764)),0)</f>
        <v>4</v>
      </c>
      <c r="AN764" s="7">
        <f>IF(S764&gt;0,RANK(S764,(N764:P764,Q764:AJ764)),0)</f>
        <v>5</v>
      </c>
      <c r="AO764" s="7">
        <f>IF(T764&gt;0,RANK(T764,(N764:P764,Q764:AJ764)),0)</f>
        <v>7</v>
      </c>
      <c r="AP764" s="2">
        <f t="shared" si="290"/>
        <v>1.8883601480474356E-4</v>
      </c>
      <c r="AQ764" s="2">
        <f t="shared" si="291"/>
        <v>7.1757685625802557E-3</v>
      </c>
      <c r="AR764" s="2">
        <f t="shared" si="292"/>
        <v>4.5320643553138455E-4</v>
      </c>
      <c r="AS764" s="2">
        <f t="shared" si="293"/>
        <v>7.5534405921897426E-5</v>
      </c>
      <c r="AU764" t="s">
        <v>1019</v>
      </c>
      <c r="AV764" t="s">
        <v>3315</v>
      </c>
      <c r="AY764" s="130">
        <v>18</v>
      </c>
      <c r="AZ764" s="131">
        <v>53</v>
      </c>
      <c r="BA764" s="132">
        <f t="shared" si="294"/>
        <v>18053</v>
      </c>
      <c r="BC764" s="7" t="s">
        <v>532</v>
      </c>
    </row>
    <row r="765" spans="1:55" hidden="1" outlineLevel="1" x14ac:dyDescent="0.2">
      <c r="A765" t="s">
        <v>1796</v>
      </c>
      <c r="B765" t="s">
        <v>3315</v>
      </c>
      <c r="C765" s="1">
        <f t="shared" si="284"/>
        <v>12862</v>
      </c>
      <c r="D765" s="7">
        <f>RANK(N765,(N765:P765,Q765:AJ765))</f>
        <v>2</v>
      </c>
      <c r="E765" s="7">
        <f>RANK(O765,(N765:P765,Q765:AJ765))</f>
        <v>1</v>
      </c>
      <c r="F765" s="7">
        <f>IF(P765&gt;0,RANK(P765,(N765:P765,Q765:AJ765)),0)</f>
        <v>3</v>
      </c>
      <c r="G765" s="1">
        <f t="shared" si="285"/>
        <v>469</v>
      </c>
      <c r="H765" s="2">
        <f t="shared" si="295"/>
        <v>3.6464002487948996E-2</v>
      </c>
      <c r="I765" s="2"/>
      <c r="J765" s="2">
        <f t="shared" si="286"/>
        <v>0.41027833929404445</v>
      </c>
      <c r="K765" s="2">
        <f t="shared" si="287"/>
        <v>0.44674234178199346</v>
      </c>
      <c r="L765" s="2">
        <f t="shared" si="288"/>
        <v>0.13139480640646867</v>
      </c>
      <c r="M765" s="2">
        <f t="shared" si="289"/>
        <v>1.1584512517493428E-2</v>
      </c>
      <c r="N765" s="1">
        <v>5277</v>
      </c>
      <c r="O765" s="1">
        <v>5746</v>
      </c>
      <c r="P765" s="1">
        <v>1690</v>
      </c>
      <c r="Q765" s="1">
        <v>3</v>
      </c>
      <c r="R765" s="1">
        <v>145</v>
      </c>
      <c r="S765" s="1">
        <v>1</v>
      </c>
      <c r="W765" s="1">
        <v>0</v>
      </c>
      <c r="X765" s="1">
        <v>0</v>
      </c>
      <c r="AB765" s="1">
        <v>0</v>
      </c>
      <c r="AL765" s="7">
        <f>IF(Q765&gt;0,RANK(Q765,(N765:P765,Q765:AJ765)),0)</f>
        <v>5</v>
      </c>
      <c r="AM765" s="7">
        <f>IF(R765&gt;0,RANK(R765,(N765:P765,Q765:AJ765)),0)</f>
        <v>4</v>
      </c>
      <c r="AN765" s="7">
        <f>IF(S765&gt;0,RANK(S765,(N765:P765,Q765:AJ765)),0)</f>
        <v>6</v>
      </c>
      <c r="AO765" s="7">
        <f>IF(T765&gt;0,RANK(T765,(N765:P765,Q765:AJ765)),0)</f>
        <v>0</v>
      </c>
      <c r="AP765" s="2">
        <f t="shared" si="290"/>
        <v>2.3324521847302131E-4</v>
      </c>
      <c r="AQ765" s="2">
        <f t="shared" si="291"/>
        <v>1.1273518892862697E-2</v>
      </c>
      <c r="AR765" s="2">
        <f t="shared" si="292"/>
        <v>7.7748406157673766E-5</v>
      </c>
      <c r="AS765" s="2">
        <f t="shared" si="293"/>
        <v>0</v>
      </c>
      <c r="AU765" t="s">
        <v>1796</v>
      </c>
      <c r="AV765" t="s">
        <v>3315</v>
      </c>
      <c r="AY765" s="130">
        <v>18</v>
      </c>
      <c r="AZ765" s="131">
        <v>55</v>
      </c>
      <c r="BA765" s="132">
        <f t="shared" si="294"/>
        <v>18055</v>
      </c>
      <c r="BC765" s="7" t="s">
        <v>532</v>
      </c>
    </row>
    <row r="766" spans="1:55" hidden="1" outlineLevel="1" x14ac:dyDescent="0.2">
      <c r="A766" t="s">
        <v>2274</v>
      </c>
      <c r="B766" t="s">
        <v>3315</v>
      </c>
      <c r="C766" s="1">
        <f t="shared" si="284"/>
        <v>61619</v>
      </c>
      <c r="D766" s="7">
        <f>RANK(N766,(N766:P766,Q766:AJ766))</f>
        <v>2</v>
      </c>
      <c r="E766" s="7">
        <f>RANK(O766,(N766:P766,Q766:AJ766))</f>
        <v>1</v>
      </c>
      <c r="F766" s="7">
        <f>IF(P766&gt;0,RANK(P766,(N766:P766,Q766:AJ766)),0)</f>
        <v>3</v>
      </c>
      <c r="G766" s="1">
        <f t="shared" si="285"/>
        <v>28639</v>
      </c>
      <c r="H766" s="2">
        <f t="shared" si="295"/>
        <v>0.46477547509696682</v>
      </c>
      <c r="I766" s="2"/>
      <c r="J766" s="2">
        <f t="shared" si="286"/>
        <v>0.22968564890699297</v>
      </c>
      <c r="K766" s="2">
        <f t="shared" si="287"/>
        <v>0.69446112400395976</v>
      </c>
      <c r="L766" s="2">
        <f t="shared" si="288"/>
        <v>6.871257242084422E-2</v>
      </c>
      <c r="M766" s="2">
        <f t="shared" si="289"/>
        <v>7.1406546682030725E-3</v>
      </c>
      <c r="N766" s="1">
        <v>14153</v>
      </c>
      <c r="O766" s="1">
        <v>42792</v>
      </c>
      <c r="P766" s="1">
        <v>4234</v>
      </c>
      <c r="Q766" s="1">
        <v>44</v>
      </c>
      <c r="R766" s="1">
        <v>375</v>
      </c>
      <c r="S766" s="1">
        <v>16</v>
      </c>
      <c r="T766" s="1">
        <v>5</v>
      </c>
      <c r="W766" s="1">
        <v>0</v>
      </c>
      <c r="X766" s="1">
        <v>0</v>
      </c>
      <c r="AB766" s="1">
        <v>0</v>
      </c>
      <c r="AL766" s="7">
        <f>IF(Q766&gt;0,RANK(Q766,(N766:P766,Q766:AJ766)),0)</f>
        <v>5</v>
      </c>
      <c r="AM766" s="7">
        <f>IF(R766&gt;0,RANK(R766,(N766:P766,Q766:AJ766)),0)</f>
        <v>4</v>
      </c>
      <c r="AN766" s="7">
        <f>IF(S766&gt;0,RANK(S766,(N766:P766,Q766:AJ766)),0)</f>
        <v>6</v>
      </c>
      <c r="AO766" s="7">
        <f>IF(T766&gt;0,RANK(T766,(N766:P766,Q766:AJ766)),0)</f>
        <v>7</v>
      </c>
      <c r="AP766" s="2">
        <f t="shared" si="290"/>
        <v>7.1406546682029894E-4</v>
      </c>
      <c r="AQ766" s="2">
        <f t="shared" si="291"/>
        <v>6.0857852285820932E-3</v>
      </c>
      <c r="AR766" s="2">
        <f t="shared" si="292"/>
        <v>2.5966016975283596E-4</v>
      </c>
      <c r="AS766" s="2">
        <f t="shared" si="293"/>
        <v>8.1143803047761242E-5</v>
      </c>
      <c r="AU766" t="s">
        <v>2274</v>
      </c>
      <c r="AV766" t="s">
        <v>3315</v>
      </c>
      <c r="AY766" s="130">
        <v>18</v>
      </c>
      <c r="AZ766" s="131">
        <v>57</v>
      </c>
      <c r="BA766" s="132">
        <f t="shared" si="294"/>
        <v>18057</v>
      </c>
      <c r="BC766" s="7" t="s">
        <v>532</v>
      </c>
    </row>
    <row r="767" spans="1:55" hidden="1" outlineLevel="1" x14ac:dyDescent="0.2">
      <c r="A767" t="s">
        <v>1827</v>
      </c>
      <c r="B767" t="s">
        <v>3315</v>
      </c>
      <c r="C767" s="1">
        <f t="shared" si="284"/>
        <v>21428</v>
      </c>
      <c r="D767" s="7">
        <f>RANK(N767,(N767:P767,Q767:AJ767))</f>
        <v>2</v>
      </c>
      <c r="E767" s="7">
        <f>RANK(O767,(N767:P767,Q767:AJ767))</f>
        <v>1</v>
      </c>
      <c r="F767" s="7">
        <f>IF(P767&gt;0,RANK(P767,(N767:P767,Q767:AJ767)),0)</f>
        <v>3</v>
      </c>
      <c r="G767" s="1">
        <f t="shared" si="285"/>
        <v>6784</v>
      </c>
      <c r="H767" s="2">
        <f t="shared" si="295"/>
        <v>0.31659510920291206</v>
      </c>
      <c r="I767" s="2"/>
      <c r="J767" s="2">
        <f t="shared" si="286"/>
        <v>0.28574761993653164</v>
      </c>
      <c r="K767" s="2">
        <f t="shared" si="287"/>
        <v>0.60234272913944376</v>
      </c>
      <c r="L767" s="2">
        <f t="shared" si="288"/>
        <v>0.10537614336382303</v>
      </c>
      <c r="M767" s="2">
        <f t="shared" si="289"/>
        <v>6.5335075602015735E-3</v>
      </c>
      <c r="N767" s="1">
        <v>6123</v>
      </c>
      <c r="O767" s="1">
        <v>12907</v>
      </c>
      <c r="P767" s="1">
        <v>2258</v>
      </c>
      <c r="Q767" s="1">
        <v>4</v>
      </c>
      <c r="R767" s="1">
        <v>136</v>
      </c>
      <c r="W767" s="1">
        <v>0</v>
      </c>
      <c r="X767" s="1">
        <v>0</v>
      </c>
      <c r="AB767" s="1">
        <v>0</v>
      </c>
      <c r="AL767" s="7">
        <f>IF(Q767&gt;0,RANK(Q767,(N767:P767,Q767:AJ767)),0)</f>
        <v>5</v>
      </c>
      <c r="AM767" s="7">
        <f>IF(R767&gt;0,RANK(R767,(N767:P767,Q767:AJ767)),0)</f>
        <v>4</v>
      </c>
      <c r="AN767" s="7">
        <f>IF(S767&gt;0,RANK(S767,(N767:P767,Q767:AJ767)),0)</f>
        <v>0</v>
      </c>
      <c r="AO767" s="7">
        <f>IF(T767&gt;0,RANK(T767,(N767:P767,Q767:AJ767)),0)</f>
        <v>0</v>
      </c>
      <c r="AP767" s="2">
        <f t="shared" si="290"/>
        <v>1.8667164457718873E-4</v>
      </c>
      <c r="AQ767" s="2">
        <f t="shared" si="291"/>
        <v>6.3468359156244169E-3</v>
      </c>
      <c r="AR767" s="2">
        <f t="shared" si="292"/>
        <v>0</v>
      </c>
      <c r="AS767" s="2">
        <f t="shared" si="293"/>
        <v>0</v>
      </c>
      <c r="AU767" t="s">
        <v>1827</v>
      </c>
      <c r="AV767" t="s">
        <v>3315</v>
      </c>
      <c r="AY767" s="130">
        <v>18</v>
      </c>
      <c r="AZ767" s="131">
        <v>59</v>
      </c>
      <c r="BA767" s="132">
        <f t="shared" si="294"/>
        <v>18059</v>
      </c>
      <c r="BC767" s="7" t="s">
        <v>532</v>
      </c>
    </row>
    <row r="768" spans="1:55" hidden="1" outlineLevel="1" x14ac:dyDescent="0.2">
      <c r="A768" t="s">
        <v>1020</v>
      </c>
      <c r="B768" t="s">
        <v>3315</v>
      </c>
      <c r="C768" s="1">
        <f t="shared" si="284"/>
        <v>13885</v>
      </c>
      <c r="D768" s="7">
        <f>RANK(N768,(N768:P768,Q768:AJ768))</f>
        <v>2</v>
      </c>
      <c r="E768" s="7">
        <f>RANK(O768,(N768:P768,Q768:AJ768))</f>
        <v>1</v>
      </c>
      <c r="F768" s="7">
        <f>IF(P768&gt;0,RANK(P768,(N768:P768,Q768:AJ768)),0)</f>
        <v>3</v>
      </c>
      <c r="G768" s="1">
        <f t="shared" si="285"/>
        <v>173</v>
      </c>
      <c r="H768" s="2">
        <f t="shared" si="295"/>
        <v>1.2459488656823911E-2</v>
      </c>
      <c r="I768" s="2"/>
      <c r="J768" s="2">
        <f t="shared" si="286"/>
        <v>0.42491897731364781</v>
      </c>
      <c r="K768" s="2">
        <f t="shared" si="287"/>
        <v>0.43737846597047175</v>
      </c>
      <c r="L768" s="2">
        <f t="shared" si="288"/>
        <v>0.13244508462369464</v>
      </c>
      <c r="M768" s="2">
        <f t="shared" si="289"/>
        <v>5.2574720921857998E-3</v>
      </c>
      <c r="N768" s="1">
        <v>5900</v>
      </c>
      <c r="O768" s="1">
        <v>6073</v>
      </c>
      <c r="P768" s="1">
        <v>1839</v>
      </c>
      <c r="R768" s="1">
        <v>68</v>
      </c>
      <c r="S768" s="1">
        <v>2</v>
      </c>
      <c r="T768" s="1">
        <v>3</v>
      </c>
      <c r="W768" s="1">
        <v>0</v>
      </c>
      <c r="X768" s="1">
        <v>0</v>
      </c>
      <c r="AB768" s="1">
        <v>0</v>
      </c>
      <c r="AL768" s="7">
        <f>IF(Q768&gt;0,RANK(Q768,(N768:P768,Q768:AJ768)),0)</f>
        <v>0</v>
      </c>
      <c r="AM768" s="7">
        <f>IF(R768&gt;0,RANK(R768,(N768:P768,Q768:AJ768)),0)</f>
        <v>4</v>
      </c>
      <c r="AN768" s="7">
        <f>IF(S768&gt;0,RANK(S768,(N768:P768,Q768:AJ768)),0)</f>
        <v>6</v>
      </c>
      <c r="AO768" s="7">
        <f>IF(T768&gt;0,RANK(T768,(N768:P768,Q768:AJ768)),0)</f>
        <v>5</v>
      </c>
      <c r="AP768" s="2">
        <f t="shared" si="290"/>
        <v>0</v>
      </c>
      <c r="AQ768" s="2">
        <f t="shared" si="291"/>
        <v>4.8973712639539067E-3</v>
      </c>
      <c r="AR768" s="2">
        <f t="shared" si="292"/>
        <v>1.4404033129276198E-4</v>
      </c>
      <c r="AS768" s="2">
        <f t="shared" si="293"/>
        <v>2.1606049693914295E-4</v>
      </c>
      <c r="AU768" t="s">
        <v>1020</v>
      </c>
      <c r="AV768" t="s">
        <v>3315</v>
      </c>
      <c r="AY768" s="130">
        <v>18</v>
      </c>
      <c r="AZ768" s="131">
        <v>61</v>
      </c>
      <c r="BA768" s="132">
        <f t="shared" si="294"/>
        <v>18061</v>
      </c>
      <c r="BC768" s="7" t="s">
        <v>532</v>
      </c>
    </row>
    <row r="769" spans="1:55" hidden="1" outlineLevel="1" x14ac:dyDescent="0.2">
      <c r="A769" t="s">
        <v>1674</v>
      </c>
      <c r="B769" t="s">
        <v>3315</v>
      </c>
      <c r="C769" s="1">
        <f t="shared" si="284"/>
        <v>35306</v>
      </c>
      <c r="D769" s="7">
        <f>RANK(N769,(N769:P769,Q769:AJ769))</f>
        <v>2</v>
      </c>
      <c r="E769" s="7">
        <f>RANK(O769,(N769:P769,Q769:AJ769))</f>
        <v>1</v>
      </c>
      <c r="F769" s="7">
        <f>IF(P769&gt;0,RANK(P769,(N769:P769,Q769:AJ769)),0)</f>
        <v>3</v>
      </c>
      <c r="G769" s="1">
        <f t="shared" si="285"/>
        <v>12901</v>
      </c>
      <c r="H769" s="2">
        <f t="shared" si="295"/>
        <v>0.36540531354444006</v>
      </c>
      <c r="I769" s="2"/>
      <c r="J769" s="2">
        <f t="shared" si="286"/>
        <v>0.2660171075737835</v>
      </c>
      <c r="K769" s="2">
        <f t="shared" si="287"/>
        <v>0.63142242111822355</v>
      </c>
      <c r="L769" s="2">
        <f t="shared" si="288"/>
        <v>9.6442531014558436E-2</v>
      </c>
      <c r="M769" s="2">
        <f t="shared" si="289"/>
        <v>6.1179402934345151E-3</v>
      </c>
      <c r="N769" s="1">
        <v>9392</v>
      </c>
      <c r="O769" s="1">
        <v>22293</v>
      </c>
      <c r="P769" s="1">
        <v>3405</v>
      </c>
      <c r="R769" s="1">
        <v>213</v>
      </c>
      <c r="W769" s="1">
        <v>0</v>
      </c>
      <c r="X769" s="1">
        <v>3</v>
      </c>
      <c r="AB769" s="1">
        <v>0</v>
      </c>
      <c r="AL769" s="7">
        <f>IF(Q769&gt;0,RANK(Q769,(N769:P769,Q769:AJ769)),0)</f>
        <v>0</v>
      </c>
      <c r="AM769" s="7">
        <f>IF(R769&gt;0,RANK(R769,(N769:P769,Q769:AJ769)),0)</f>
        <v>4</v>
      </c>
      <c r="AN769" s="7">
        <f>IF(S769&gt;0,RANK(S769,(N769:P769,Q769:AJ769)),0)</f>
        <v>0</v>
      </c>
      <c r="AO769" s="7">
        <f>IF(T769&gt;0,RANK(T769,(N769:P769,Q769:AJ769)),0)</f>
        <v>0</v>
      </c>
      <c r="AP769" s="2">
        <f t="shared" si="290"/>
        <v>0</v>
      </c>
      <c r="AQ769" s="2">
        <f t="shared" si="291"/>
        <v>6.0329689004701747E-3</v>
      </c>
      <c r="AR769" s="2">
        <f t="shared" si="292"/>
        <v>0</v>
      </c>
      <c r="AS769" s="2">
        <f t="shared" si="293"/>
        <v>0</v>
      </c>
      <c r="AU769" t="s">
        <v>1674</v>
      </c>
      <c r="AV769" t="s">
        <v>3315</v>
      </c>
      <c r="AY769" s="130">
        <v>18</v>
      </c>
      <c r="AZ769" s="131">
        <v>63</v>
      </c>
      <c r="BA769" s="132">
        <f t="shared" si="294"/>
        <v>18063</v>
      </c>
      <c r="BC769" s="7" t="s">
        <v>532</v>
      </c>
    </row>
    <row r="770" spans="1:55" hidden="1" outlineLevel="1" x14ac:dyDescent="0.2">
      <c r="A770" t="s">
        <v>2073</v>
      </c>
      <c r="B770" t="s">
        <v>3315</v>
      </c>
      <c r="C770" s="1">
        <f t="shared" ref="C770:C801" si="296">SUM(N770:AJ770)</f>
        <v>18688</v>
      </c>
      <c r="D770" s="7">
        <f>RANK(N770,(N770:P770,Q770:AJ770))</f>
        <v>2</v>
      </c>
      <c r="E770" s="7">
        <f>RANK(O770,(N770:P770,Q770:AJ770))</f>
        <v>1</v>
      </c>
      <c r="F770" s="7">
        <f>IF(P770&gt;0,RANK(P770,(N770:P770,Q770:AJ770)),0)</f>
        <v>3</v>
      </c>
      <c r="G770" s="1">
        <f t="shared" ref="G770:G801" si="297">MAX(N770:P770)-LARGE(N770:P770,2)</f>
        <v>870</v>
      </c>
      <c r="H770" s="2">
        <f t="shared" si="295"/>
        <v>4.6553938356164386E-2</v>
      </c>
      <c r="I770" s="2"/>
      <c r="J770" s="2">
        <f t="shared" ref="J770:J801" si="298">IF($C770=0,"-",N770/$C770)</f>
        <v>0.4102632705479452</v>
      </c>
      <c r="K770" s="2">
        <f t="shared" ref="K770:K801" si="299">IF($C770=0,"-",O770/$C770)</f>
        <v>0.4568172089041096</v>
      </c>
      <c r="L770" s="2">
        <f t="shared" ref="L770:L801" si="300">IF($C770=0,"-",P770/$C770)</f>
        <v>0.12740796232876711</v>
      </c>
      <c r="M770" s="2">
        <f t="shared" ref="M770:M801" si="301">IF(C770=0,"-",(1-J770-K770-L770))</f>
        <v>5.5115582191780921E-3</v>
      </c>
      <c r="N770" s="1">
        <v>7667</v>
      </c>
      <c r="O770" s="1">
        <v>8537</v>
      </c>
      <c r="P770" s="1">
        <v>2381</v>
      </c>
      <c r="Q770" s="1">
        <v>2</v>
      </c>
      <c r="R770" s="1">
        <v>100</v>
      </c>
      <c r="S770" s="1">
        <v>1</v>
      </c>
      <c r="W770" s="1">
        <v>0</v>
      </c>
      <c r="X770" s="1">
        <v>0</v>
      </c>
      <c r="AB770" s="1">
        <v>0</v>
      </c>
      <c r="AL770" s="7">
        <f>IF(Q770&gt;0,RANK(Q770,(N770:P770,Q770:AJ770)),0)</f>
        <v>5</v>
      </c>
      <c r="AM770" s="7">
        <f>IF(R770&gt;0,RANK(R770,(N770:P770,Q770:AJ770)),0)</f>
        <v>4</v>
      </c>
      <c r="AN770" s="7">
        <f>IF(S770&gt;0,RANK(S770,(N770:P770,Q770:AJ770)),0)</f>
        <v>6</v>
      </c>
      <c r="AO770" s="7">
        <f>IF(T770&gt;0,RANK(T770,(N770:P770,Q770:AJ770)),0)</f>
        <v>0</v>
      </c>
      <c r="AP770" s="2">
        <f t="shared" ref="AP770:AP801" si="302">IF($C770=0,"-",Q770/$C770)</f>
        <v>1.0702054794520547E-4</v>
      </c>
      <c r="AQ770" s="2">
        <f t="shared" ref="AQ770:AQ801" si="303">IF($C770=0,"-",R770/$C770)</f>
        <v>5.3510273972602737E-3</v>
      </c>
      <c r="AR770" s="2">
        <f t="shared" ref="AR770:AR801" si="304">IF($C770=0,"-",S770/$C770)</f>
        <v>5.3510273972602737E-5</v>
      </c>
      <c r="AS770" s="2">
        <f t="shared" ref="AS770:AS801" si="305">IF($C770=0,"-",T770/$C770)</f>
        <v>0</v>
      </c>
      <c r="AU770" t="s">
        <v>2073</v>
      </c>
      <c r="AV770" t="s">
        <v>3315</v>
      </c>
      <c r="AY770" s="130">
        <v>18</v>
      </c>
      <c r="AZ770" s="131">
        <v>65</v>
      </c>
      <c r="BA770" s="132">
        <f t="shared" si="294"/>
        <v>18065</v>
      </c>
      <c r="BC770" s="7" t="s">
        <v>532</v>
      </c>
    </row>
    <row r="771" spans="1:55" hidden="1" outlineLevel="1" x14ac:dyDescent="0.2">
      <c r="A771" t="s">
        <v>1675</v>
      </c>
      <c r="B771" t="s">
        <v>3315</v>
      </c>
      <c r="C771" s="1">
        <f t="shared" si="296"/>
        <v>33206</v>
      </c>
      <c r="D771" s="7">
        <f>RANK(N771,(N771:P771,Q771:AJ771))</f>
        <v>2</v>
      </c>
      <c r="E771" s="7">
        <f>RANK(O771,(N771:P771,Q771:AJ771))</f>
        <v>1</v>
      </c>
      <c r="F771" s="7">
        <f>IF(P771&gt;0,RANK(P771,(N771:P771,Q771:AJ771)),0)</f>
        <v>3</v>
      </c>
      <c r="G771" s="1">
        <f t="shared" si="297"/>
        <v>4772</v>
      </c>
      <c r="H771" s="2">
        <f t="shared" si="295"/>
        <v>0.14370896825874843</v>
      </c>
      <c r="I771" s="2"/>
      <c r="J771" s="2">
        <f t="shared" si="298"/>
        <v>0.36135035836896945</v>
      </c>
      <c r="K771" s="2">
        <f t="shared" si="299"/>
        <v>0.50505932662771791</v>
      </c>
      <c r="L771" s="2">
        <f t="shared" si="300"/>
        <v>0.12563994458832742</v>
      </c>
      <c r="M771" s="2">
        <f t="shared" si="301"/>
        <v>7.950370414985225E-3</v>
      </c>
      <c r="N771" s="1">
        <v>11999</v>
      </c>
      <c r="O771" s="1">
        <v>16771</v>
      </c>
      <c r="P771" s="1">
        <v>4172</v>
      </c>
      <c r="R771" s="1">
        <v>252</v>
      </c>
      <c r="S771" s="1">
        <v>10</v>
      </c>
      <c r="T771" s="1">
        <v>1</v>
      </c>
      <c r="W771" s="1">
        <v>0</v>
      </c>
      <c r="X771" s="1">
        <v>1</v>
      </c>
      <c r="AB771" s="1">
        <v>0</v>
      </c>
      <c r="AL771" s="7">
        <f>IF(Q771&gt;0,RANK(Q771,(N771:P771,Q771:AJ771)),0)</f>
        <v>0</v>
      </c>
      <c r="AM771" s="7">
        <f>IF(R771&gt;0,RANK(R771,(N771:P771,Q771:AJ771)),0)</f>
        <v>4</v>
      </c>
      <c r="AN771" s="7">
        <f>IF(S771&gt;0,RANK(S771,(N771:P771,Q771:AJ771)),0)</f>
        <v>5</v>
      </c>
      <c r="AO771" s="7">
        <f>IF(T771&gt;0,RANK(T771,(N771:P771,Q771:AJ771)),0)</f>
        <v>6</v>
      </c>
      <c r="AP771" s="2">
        <f t="shared" si="302"/>
        <v>0</v>
      </c>
      <c r="AQ771" s="2">
        <f t="shared" si="303"/>
        <v>7.5889899415768234E-3</v>
      </c>
      <c r="AR771" s="2">
        <f t="shared" si="304"/>
        <v>3.0115039450701682E-4</v>
      </c>
      <c r="AS771" s="2">
        <f t="shared" si="305"/>
        <v>3.011503945070168E-5</v>
      </c>
      <c r="AU771" t="s">
        <v>1675</v>
      </c>
      <c r="AV771" t="s">
        <v>3315</v>
      </c>
      <c r="AY771" s="130">
        <v>18</v>
      </c>
      <c r="AZ771" s="131">
        <v>67</v>
      </c>
      <c r="BA771" s="132">
        <f t="shared" si="294"/>
        <v>18067</v>
      </c>
      <c r="BC771" s="7" t="s">
        <v>532</v>
      </c>
    </row>
    <row r="772" spans="1:55" s="1" customFormat="1" hidden="1" outlineLevel="1" x14ac:dyDescent="0.2">
      <c r="A772" t="s">
        <v>578</v>
      </c>
      <c r="B772" t="s">
        <v>3315</v>
      </c>
      <c r="C772" s="1">
        <f t="shared" si="296"/>
        <v>14075</v>
      </c>
      <c r="D772" s="7">
        <f>RANK(N772,(N772:P772,Q772:AJ772))</f>
        <v>2</v>
      </c>
      <c r="E772" s="7">
        <f>RANK(O772,(N772:P772,Q772:AJ772))</f>
        <v>1</v>
      </c>
      <c r="F772" s="7">
        <f>IF(P772&gt;0,RANK(P772,(N772:P772,Q772:AJ772)),0)</f>
        <v>3</v>
      </c>
      <c r="G772" s="1">
        <f t="shared" si="297"/>
        <v>3988</v>
      </c>
      <c r="H772" s="2">
        <f t="shared" si="295"/>
        <v>0.2833392539964476</v>
      </c>
      <c r="I772" s="2"/>
      <c r="J772" s="2">
        <f t="shared" si="298"/>
        <v>0.30458259325044407</v>
      </c>
      <c r="K772" s="2">
        <f t="shared" si="299"/>
        <v>0.58792184724689167</v>
      </c>
      <c r="L772" s="2">
        <f t="shared" si="300"/>
        <v>9.9467140319715805E-2</v>
      </c>
      <c r="M772" s="2">
        <f t="shared" si="301"/>
        <v>8.0284191829485124E-3</v>
      </c>
      <c r="N772" s="1">
        <v>4287</v>
      </c>
      <c r="O772" s="1">
        <v>8275</v>
      </c>
      <c r="P772" s="1">
        <v>1400</v>
      </c>
      <c r="Q772" s="1">
        <v>1</v>
      </c>
      <c r="R772" s="1">
        <v>95</v>
      </c>
      <c r="S772" s="1">
        <v>15</v>
      </c>
      <c r="T772" s="1">
        <v>2</v>
      </c>
      <c r="W772" s="1">
        <v>0</v>
      </c>
      <c r="X772" s="1">
        <v>0</v>
      </c>
      <c r="AB772" s="1">
        <v>0</v>
      </c>
      <c r="AL772" s="7">
        <f>IF(Q772&gt;0,RANK(Q772,(N772:P772,Q772:AJ772)),0)</f>
        <v>7</v>
      </c>
      <c r="AM772" s="7">
        <f>IF(R772&gt;0,RANK(R772,(N772:P772,Q772:AJ772)),0)</f>
        <v>4</v>
      </c>
      <c r="AN772" s="7">
        <f>IF(S772&gt;0,RANK(S772,(N772:P772,Q772:AJ772)),0)</f>
        <v>5</v>
      </c>
      <c r="AO772" s="7">
        <f>IF(T772&gt;0,RANK(T772,(N772:P772,Q772:AJ772)),0)</f>
        <v>6</v>
      </c>
      <c r="AP772" s="2">
        <f t="shared" si="302"/>
        <v>7.1047957371225576E-5</v>
      </c>
      <c r="AQ772" s="2">
        <f t="shared" si="303"/>
        <v>6.7495559502664297E-3</v>
      </c>
      <c r="AR772" s="2">
        <f t="shared" si="304"/>
        <v>1.0657193605683837E-3</v>
      </c>
      <c r="AS772" s="2">
        <f t="shared" si="305"/>
        <v>1.4209591474245115E-4</v>
      </c>
      <c r="AT772" s="2"/>
      <c r="AU772" t="s">
        <v>578</v>
      </c>
      <c r="AV772" t="s">
        <v>3315</v>
      </c>
      <c r="AY772" s="130">
        <v>18</v>
      </c>
      <c r="AZ772" s="131">
        <v>69</v>
      </c>
      <c r="BA772" s="132">
        <f t="shared" si="294"/>
        <v>18069</v>
      </c>
      <c r="BC772" s="7" t="s">
        <v>532</v>
      </c>
    </row>
    <row r="773" spans="1:55" s="1" customFormat="1" hidden="1" outlineLevel="1" x14ac:dyDescent="0.2">
      <c r="A773" t="s">
        <v>1913</v>
      </c>
      <c r="B773" t="s">
        <v>3315</v>
      </c>
      <c r="C773" s="1">
        <f t="shared" si="296"/>
        <v>12675</v>
      </c>
      <c r="D773" s="7">
        <f>RANK(N773,(N773:P773,Q773:AJ773))</f>
        <v>2</v>
      </c>
      <c r="E773" s="7">
        <f>RANK(O773,(N773:P773,Q773:AJ773))</f>
        <v>1</v>
      </c>
      <c r="F773" s="7">
        <f>IF(P773&gt;0,RANK(P773,(N773:P773,Q773:AJ773)),0)</f>
        <v>3</v>
      </c>
      <c r="G773" s="1">
        <f t="shared" si="297"/>
        <v>733</v>
      </c>
      <c r="H773" s="2">
        <f t="shared" si="295"/>
        <v>5.783037475345168E-2</v>
      </c>
      <c r="I773" s="2"/>
      <c r="J773" s="2">
        <f t="shared" si="298"/>
        <v>0.40631163708086787</v>
      </c>
      <c r="K773" s="2">
        <f t="shared" si="299"/>
        <v>0.46414201183431952</v>
      </c>
      <c r="L773" s="2">
        <f t="shared" si="300"/>
        <v>0.12544378698224853</v>
      </c>
      <c r="M773" s="2">
        <f t="shared" si="301"/>
        <v>4.1025641025640158E-3</v>
      </c>
      <c r="N773" s="1">
        <v>5150</v>
      </c>
      <c r="O773" s="1">
        <v>5883</v>
      </c>
      <c r="P773" s="1">
        <v>1590</v>
      </c>
      <c r="R773" s="1">
        <v>52</v>
      </c>
      <c r="W773" s="1">
        <v>0</v>
      </c>
      <c r="X773" s="1">
        <v>0</v>
      </c>
      <c r="AB773" s="1">
        <v>0</v>
      </c>
      <c r="AL773" s="7">
        <f>IF(Q773&gt;0,RANK(Q773,(N773:P773,Q773:AJ773)),0)</f>
        <v>0</v>
      </c>
      <c r="AM773" s="7">
        <f>IF(R773&gt;0,RANK(R773,(N773:P773,Q773:AJ773)),0)</f>
        <v>4</v>
      </c>
      <c r="AN773" s="7">
        <f>IF(S773&gt;0,RANK(S773,(N773:P773,Q773:AJ773)),0)</f>
        <v>0</v>
      </c>
      <c r="AO773" s="7">
        <f>IF(T773&gt;0,RANK(T773,(N773:P773,Q773:AJ773)),0)</f>
        <v>0</v>
      </c>
      <c r="AP773" s="2">
        <f t="shared" si="302"/>
        <v>0</v>
      </c>
      <c r="AQ773" s="2">
        <f t="shared" si="303"/>
        <v>4.1025641025641026E-3</v>
      </c>
      <c r="AR773" s="2">
        <f t="shared" si="304"/>
        <v>0</v>
      </c>
      <c r="AS773" s="2">
        <f t="shared" si="305"/>
        <v>0</v>
      </c>
      <c r="AT773" s="2"/>
      <c r="AU773" t="s">
        <v>1913</v>
      </c>
      <c r="AV773" t="s">
        <v>3315</v>
      </c>
      <c r="AY773" s="130">
        <v>18</v>
      </c>
      <c r="AZ773" s="131">
        <v>71</v>
      </c>
      <c r="BA773" s="132">
        <f t="shared" si="294"/>
        <v>18071</v>
      </c>
      <c r="BC773" s="7" t="s">
        <v>532</v>
      </c>
    </row>
    <row r="774" spans="1:55" s="1" customFormat="1" hidden="1" outlineLevel="1" x14ac:dyDescent="0.2">
      <c r="A774" t="s">
        <v>1243</v>
      </c>
      <c r="B774" t="s">
        <v>3315</v>
      </c>
      <c r="C774" s="1">
        <f t="shared" si="296"/>
        <v>10077</v>
      </c>
      <c r="D774" s="7">
        <f>RANK(N774,(N774:P774,Q774:AJ774))</f>
        <v>2</v>
      </c>
      <c r="E774" s="7">
        <f>RANK(O774,(N774:P774,Q774:AJ774))</f>
        <v>1</v>
      </c>
      <c r="F774" s="7">
        <f>IF(P774&gt;0,RANK(P774,(N774:P774,Q774:AJ774)),0)</f>
        <v>3</v>
      </c>
      <c r="G774" s="1">
        <f t="shared" si="297"/>
        <v>1619</v>
      </c>
      <c r="H774" s="2">
        <f t="shared" si="295"/>
        <v>0.16066289570308623</v>
      </c>
      <c r="I774" s="2"/>
      <c r="J774" s="2">
        <f t="shared" si="298"/>
        <v>0.35268433065396448</v>
      </c>
      <c r="K774" s="2">
        <f t="shared" si="299"/>
        <v>0.51334722635705066</v>
      </c>
      <c r="L774" s="2">
        <f t="shared" si="300"/>
        <v>0.12612880817703681</v>
      </c>
      <c r="M774" s="2">
        <f t="shared" si="301"/>
        <v>7.8396348119481041E-3</v>
      </c>
      <c r="N774" s="1">
        <v>3554</v>
      </c>
      <c r="O774" s="1">
        <v>5173</v>
      </c>
      <c r="P774" s="1">
        <v>1271</v>
      </c>
      <c r="Q774" s="1">
        <v>2</v>
      </c>
      <c r="R774" s="1">
        <v>77</v>
      </c>
      <c r="W774" s="1">
        <v>0</v>
      </c>
      <c r="X774" s="1">
        <v>0</v>
      </c>
      <c r="AB774" s="1">
        <v>0</v>
      </c>
      <c r="AL774" s="7">
        <f>IF(Q774&gt;0,RANK(Q774,(N774:P774,Q774:AJ774)),0)</f>
        <v>5</v>
      </c>
      <c r="AM774" s="7">
        <f>IF(R774&gt;0,RANK(R774,(N774:P774,Q774:AJ774)),0)</f>
        <v>4</v>
      </c>
      <c r="AN774" s="7">
        <f>IF(S774&gt;0,RANK(S774,(N774:P774,Q774:AJ774)),0)</f>
        <v>0</v>
      </c>
      <c r="AO774" s="7">
        <f>IF(T774&gt;0,RANK(T774,(N774:P774,Q774:AJ774)),0)</f>
        <v>0</v>
      </c>
      <c r="AP774" s="2">
        <f t="shared" si="302"/>
        <v>1.9847176739108861E-4</v>
      </c>
      <c r="AQ774" s="2">
        <f t="shared" si="303"/>
        <v>7.6411630445569114E-3</v>
      </c>
      <c r="AR774" s="2">
        <f t="shared" si="304"/>
        <v>0</v>
      </c>
      <c r="AS774" s="2">
        <f t="shared" si="305"/>
        <v>0</v>
      </c>
      <c r="AT774" s="2"/>
      <c r="AU774" t="s">
        <v>1243</v>
      </c>
      <c r="AV774" t="s">
        <v>3315</v>
      </c>
      <c r="AY774" s="130">
        <v>18</v>
      </c>
      <c r="AZ774" s="131">
        <v>73</v>
      </c>
      <c r="BA774" s="132">
        <f t="shared" si="294"/>
        <v>18073</v>
      </c>
      <c r="BC774" s="7" t="s">
        <v>532</v>
      </c>
    </row>
    <row r="775" spans="1:55" s="1" customFormat="1" hidden="1" outlineLevel="1" x14ac:dyDescent="0.2">
      <c r="A775" t="s">
        <v>3194</v>
      </c>
      <c r="B775" t="s">
        <v>3315</v>
      </c>
      <c r="C775" s="1">
        <f t="shared" si="296"/>
        <v>8017</v>
      </c>
      <c r="D775" s="7">
        <f>RANK(N775,(N775:P775,Q775:AJ775))</f>
        <v>2</v>
      </c>
      <c r="E775" s="7">
        <f>RANK(O775,(N775:P775,Q775:AJ775))</f>
        <v>1</v>
      </c>
      <c r="F775" s="7">
        <f>IF(P775&gt;0,RANK(P775,(N775:P775,Q775:AJ775)),0)</f>
        <v>3</v>
      </c>
      <c r="G775" s="1">
        <f t="shared" si="297"/>
        <v>228</v>
      </c>
      <c r="H775" s="2">
        <f t="shared" si="295"/>
        <v>2.8439565922414867E-2</v>
      </c>
      <c r="I775" s="2"/>
      <c r="J775" s="2">
        <f t="shared" si="298"/>
        <v>0.41861045278782588</v>
      </c>
      <c r="K775" s="2">
        <f t="shared" si="299"/>
        <v>0.44705001871024075</v>
      </c>
      <c r="L775" s="2">
        <f t="shared" si="300"/>
        <v>0.12747910689784209</v>
      </c>
      <c r="M775" s="2">
        <f t="shared" si="301"/>
        <v>6.8604216040913379E-3</v>
      </c>
      <c r="N775" s="1">
        <v>3356</v>
      </c>
      <c r="O775" s="1">
        <v>3584</v>
      </c>
      <c r="P775" s="1">
        <v>1022</v>
      </c>
      <c r="R775" s="1">
        <v>55</v>
      </c>
      <c r="W775" s="1">
        <v>0</v>
      </c>
      <c r="X775" s="1">
        <v>0</v>
      </c>
      <c r="AB775" s="1">
        <v>0</v>
      </c>
      <c r="AL775" s="7">
        <f>IF(Q775&gt;0,RANK(Q775,(N775:P775,Q775:AJ775)),0)</f>
        <v>0</v>
      </c>
      <c r="AM775" s="7">
        <f>IF(R775&gt;0,RANK(R775,(N775:P775,Q775:AJ775)),0)</f>
        <v>4</v>
      </c>
      <c r="AN775" s="7">
        <f>IF(S775&gt;0,RANK(S775,(N775:P775,Q775:AJ775)),0)</f>
        <v>0</v>
      </c>
      <c r="AO775" s="7">
        <f>IF(T775&gt;0,RANK(T775,(N775:P775,Q775:AJ775)),0)</f>
        <v>0</v>
      </c>
      <c r="AP775" s="2">
        <f t="shared" si="302"/>
        <v>0</v>
      </c>
      <c r="AQ775" s="2">
        <f t="shared" si="303"/>
        <v>6.8604216040913059E-3</v>
      </c>
      <c r="AR775" s="2">
        <f t="shared" si="304"/>
        <v>0</v>
      </c>
      <c r="AS775" s="2">
        <f t="shared" si="305"/>
        <v>0</v>
      </c>
      <c r="AT775" s="2"/>
      <c r="AU775" t="s">
        <v>3194</v>
      </c>
      <c r="AV775" t="s">
        <v>3315</v>
      </c>
      <c r="AY775" s="130">
        <v>18</v>
      </c>
      <c r="AZ775" s="131">
        <v>75</v>
      </c>
      <c r="BA775" s="132">
        <f t="shared" si="294"/>
        <v>18075</v>
      </c>
      <c r="BC775" s="7" t="s">
        <v>532</v>
      </c>
    </row>
    <row r="776" spans="1:55" hidden="1" outlineLevel="1" x14ac:dyDescent="0.2">
      <c r="A776" t="s">
        <v>1884</v>
      </c>
      <c r="B776" t="s">
        <v>3315</v>
      </c>
      <c r="C776" s="1">
        <f t="shared" si="296"/>
        <v>11785</v>
      </c>
      <c r="D776" s="7">
        <f>RANK(N776,(N776:P776,Q776:AJ776))</f>
        <v>1</v>
      </c>
      <c r="E776" s="7">
        <f>RANK(O776,(N776:P776,Q776:AJ776))</f>
        <v>2</v>
      </c>
      <c r="F776" s="7">
        <f>IF(P776&gt;0,RANK(P776,(N776:P776,Q776:AJ776)),0)</f>
        <v>3</v>
      </c>
      <c r="G776" s="1">
        <f t="shared" si="297"/>
        <v>614</v>
      </c>
      <c r="H776" s="2">
        <f t="shared" si="295"/>
        <v>5.2100127280441236E-2</v>
      </c>
      <c r="I776" s="2"/>
      <c r="J776" s="2">
        <f t="shared" si="298"/>
        <v>0.46168858718710226</v>
      </c>
      <c r="K776" s="2">
        <f t="shared" si="299"/>
        <v>0.40958845990666098</v>
      </c>
      <c r="L776" s="2">
        <f t="shared" si="300"/>
        <v>0.12201951633432329</v>
      </c>
      <c r="M776" s="2">
        <f t="shared" si="301"/>
        <v>6.7034365719134681E-3</v>
      </c>
      <c r="N776" s="1">
        <v>5441</v>
      </c>
      <c r="O776" s="1">
        <v>4827</v>
      </c>
      <c r="P776" s="1">
        <v>1438</v>
      </c>
      <c r="R776" s="1">
        <v>79</v>
      </c>
      <c r="W776" s="1">
        <v>0</v>
      </c>
      <c r="X776" s="1">
        <v>0</v>
      </c>
      <c r="AB776" s="1">
        <v>0</v>
      </c>
      <c r="AL776" s="7">
        <f>IF(Q776&gt;0,RANK(Q776,(N776:P776,Q776:AJ776)),0)</f>
        <v>0</v>
      </c>
      <c r="AM776" s="7">
        <f>IF(R776&gt;0,RANK(R776,(N776:P776,Q776:AJ776)),0)</f>
        <v>4</v>
      </c>
      <c r="AN776" s="7">
        <f>IF(S776&gt;0,RANK(S776,(N776:P776,Q776:AJ776)),0)</f>
        <v>0</v>
      </c>
      <c r="AO776" s="7">
        <f>IF(T776&gt;0,RANK(T776,(N776:P776,Q776:AJ776)),0)</f>
        <v>0</v>
      </c>
      <c r="AP776" s="2">
        <f t="shared" si="302"/>
        <v>0</v>
      </c>
      <c r="AQ776" s="2">
        <f t="shared" si="303"/>
        <v>6.703436571913449E-3</v>
      </c>
      <c r="AR776" s="2">
        <f t="shared" si="304"/>
        <v>0</v>
      </c>
      <c r="AS776" s="2">
        <f t="shared" si="305"/>
        <v>0</v>
      </c>
      <c r="AU776" t="s">
        <v>1884</v>
      </c>
      <c r="AV776" t="s">
        <v>3315</v>
      </c>
      <c r="AY776" s="130">
        <v>18</v>
      </c>
      <c r="AZ776" s="131">
        <v>77</v>
      </c>
      <c r="BA776" s="132">
        <f t="shared" si="294"/>
        <v>18077</v>
      </c>
      <c r="BC776" s="7" t="s">
        <v>532</v>
      </c>
    </row>
    <row r="777" spans="1:55" hidden="1" outlineLevel="1" x14ac:dyDescent="0.2">
      <c r="A777" t="s">
        <v>2544</v>
      </c>
      <c r="B777" t="s">
        <v>3315</v>
      </c>
      <c r="C777" s="1">
        <f t="shared" si="296"/>
        <v>10420</v>
      </c>
      <c r="D777" s="7">
        <f>RANK(N777,(N777:P777,Q777:AJ777))</f>
        <v>2</v>
      </c>
      <c r="E777" s="7">
        <f>RANK(O777,(N777:P777,Q777:AJ777))</f>
        <v>1</v>
      </c>
      <c r="F777" s="7">
        <f>IF(P777&gt;0,RANK(P777,(N777:P777,Q777:AJ777)),0)</f>
        <v>3</v>
      </c>
      <c r="G777" s="1">
        <f t="shared" si="297"/>
        <v>238</v>
      </c>
      <c r="H777" s="2">
        <f t="shared" si="295"/>
        <v>2.2840690978886757E-2</v>
      </c>
      <c r="I777" s="2"/>
      <c r="J777" s="2">
        <f t="shared" si="298"/>
        <v>0.40527831094049904</v>
      </c>
      <c r="K777" s="2">
        <f t="shared" si="299"/>
        <v>0.42811900191938579</v>
      </c>
      <c r="L777" s="2">
        <f t="shared" si="300"/>
        <v>0.15633397312859884</v>
      </c>
      <c r="M777" s="2">
        <f t="shared" si="301"/>
        <v>1.0268714011516328E-2</v>
      </c>
      <c r="N777" s="1">
        <v>4223</v>
      </c>
      <c r="O777" s="1">
        <v>4461</v>
      </c>
      <c r="P777" s="1">
        <v>1629</v>
      </c>
      <c r="R777" s="1">
        <v>107</v>
      </c>
      <c r="W777" s="1">
        <v>0</v>
      </c>
      <c r="X777" s="1">
        <v>0</v>
      </c>
      <c r="AB777" s="1">
        <v>0</v>
      </c>
      <c r="AL777" s="7">
        <f>IF(Q777&gt;0,RANK(Q777,(N777:P777,Q777:AJ777)),0)</f>
        <v>0</v>
      </c>
      <c r="AM777" s="7">
        <f>IF(R777&gt;0,RANK(R777,(N777:P777,Q777:AJ777)),0)</f>
        <v>4</v>
      </c>
      <c r="AN777" s="7">
        <f>IF(S777&gt;0,RANK(S777,(N777:P777,Q777:AJ777)),0)</f>
        <v>0</v>
      </c>
      <c r="AO777" s="7">
        <f>IF(T777&gt;0,RANK(T777,(N777:P777,Q777:AJ777)),0)</f>
        <v>0</v>
      </c>
      <c r="AP777" s="2">
        <f t="shared" si="302"/>
        <v>0</v>
      </c>
      <c r="AQ777" s="2">
        <f t="shared" si="303"/>
        <v>1.0268714011516316E-2</v>
      </c>
      <c r="AR777" s="2">
        <f t="shared" si="304"/>
        <v>0</v>
      </c>
      <c r="AS777" s="2">
        <f t="shared" si="305"/>
        <v>0</v>
      </c>
      <c r="AU777" t="s">
        <v>2544</v>
      </c>
      <c r="AV777" t="s">
        <v>3315</v>
      </c>
      <c r="AY777" s="130">
        <v>18</v>
      </c>
      <c r="AZ777" s="131">
        <v>79</v>
      </c>
      <c r="BA777" s="132">
        <f t="shared" si="294"/>
        <v>18079</v>
      </c>
      <c r="BC777" s="7" t="s">
        <v>532</v>
      </c>
    </row>
    <row r="778" spans="1:55" hidden="1" outlineLevel="1" x14ac:dyDescent="0.2">
      <c r="A778" t="s">
        <v>2418</v>
      </c>
      <c r="B778" t="s">
        <v>3315</v>
      </c>
      <c r="C778" s="1">
        <f t="shared" si="296"/>
        <v>39259</v>
      </c>
      <c r="D778" s="7">
        <f>RANK(N778,(N778:P778,Q778:AJ778))</f>
        <v>2</v>
      </c>
      <c r="E778" s="7">
        <f>RANK(O778,(N778:P778,Q778:AJ778))</f>
        <v>1</v>
      </c>
      <c r="F778" s="7">
        <f>IF(P778&gt;0,RANK(P778,(N778:P778,Q778:AJ778)),0)</f>
        <v>3</v>
      </c>
      <c r="G778" s="1">
        <f t="shared" si="297"/>
        <v>12455</v>
      </c>
      <c r="H778" s="2">
        <f t="shared" si="295"/>
        <v>0.3172520950610051</v>
      </c>
      <c r="I778" s="2"/>
      <c r="J778" s="2">
        <f t="shared" si="298"/>
        <v>0.28727170839807431</v>
      </c>
      <c r="K778" s="2">
        <f t="shared" si="299"/>
        <v>0.60452380345907941</v>
      </c>
      <c r="L778" s="2">
        <f t="shared" si="300"/>
        <v>0.101250668636491</v>
      </c>
      <c r="M778" s="2">
        <f t="shared" si="301"/>
        <v>6.9538195063553326E-3</v>
      </c>
      <c r="N778" s="1">
        <v>11278</v>
      </c>
      <c r="O778" s="1">
        <v>23733</v>
      </c>
      <c r="P778" s="1">
        <v>3975</v>
      </c>
      <c r="Q778" s="1">
        <v>9</v>
      </c>
      <c r="R778" s="1">
        <v>251</v>
      </c>
      <c r="S778" s="1">
        <v>12</v>
      </c>
      <c r="W778" s="1">
        <v>1</v>
      </c>
      <c r="X778" s="1">
        <v>0</v>
      </c>
      <c r="AB778" s="1">
        <v>0</v>
      </c>
      <c r="AL778" s="7">
        <f>IF(Q778&gt;0,RANK(Q778,(N778:P778,Q778:AJ778)),0)</f>
        <v>6</v>
      </c>
      <c r="AM778" s="7">
        <f>IF(R778&gt;0,RANK(R778,(N778:P778,Q778:AJ778)),0)</f>
        <v>4</v>
      </c>
      <c r="AN778" s="7">
        <f>IF(S778&gt;0,RANK(S778,(N778:P778,Q778:AJ778)),0)</f>
        <v>5</v>
      </c>
      <c r="AO778" s="7">
        <f>IF(T778&gt;0,RANK(T778,(N778:P778,Q778:AJ778)),0)</f>
        <v>0</v>
      </c>
      <c r="AP778" s="2">
        <f t="shared" si="302"/>
        <v>2.2924679691280981E-4</v>
      </c>
      <c r="AQ778" s="2">
        <f t="shared" si="303"/>
        <v>6.3934384472350289E-3</v>
      </c>
      <c r="AR778" s="2">
        <f t="shared" si="304"/>
        <v>3.0566239588374641E-4</v>
      </c>
      <c r="AS778" s="2">
        <f t="shared" si="305"/>
        <v>0</v>
      </c>
      <c r="AU778" t="s">
        <v>2418</v>
      </c>
      <c r="AV778" t="s">
        <v>3315</v>
      </c>
      <c r="AY778" s="130">
        <v>18</v>
      </c>
      <c r="AZ778" s="131">
        <v>81</v>
      </c>
      <c r="BA778" s="132">
        <f t="shared" si="294"/>
        <v>18081</v>
      </c>
      <c r="BC778" s="7" t="s">
        <v>532</v>
      </c>
    </row>
    <row r="779" spans="1:55" hidden="1" outlineLevel="1" x14ac:dyDescent="0.2">
      <c r="A779" t="s">
        <v>2545</v>
      </c>
      <c r="B779" t="s">
        <v>3315</v>
      </c>
      <c r="C779" s="1">
        <f t="shared" si="296"/>
        <v>15532</v>
      </c>
      <c r="D779" s="7">
        <f>RANK(N779,(N779:P779,Q779:AJ779))</f>
        <v>1</v>
      </c>
      <c r="E779" s="7">
        <f>RANK(O779,(N779:P779,Q779:AJ779))</f>
        <v>2</v>
      </c>
      <c r="F779" s="7">
        <f>IF(P779&gt;0,RANK(P779,(N779:P779,Q779:AJ779)),0)</f>
        <v>3</v>
      </c>
      <c r="G779" s="1">
        <f t="shared" si="297"/>
        <v>608</v>
      </c>
      <c r="H779" s="2">
        <f t="shared" si="295"/>
        <v>3.9144990986350763E-2</v>
      </c>
      <c r="I779" s="2"/>
      <c r="J779" s="2">
        <f t="shared" si="298"/>
        <v>0.45087561164048418</v>
      </c>
      <c r="K779" s="2">
        <f t="shared" si="299"/>
        <v>0.41173062065413341</v>
      </c>
      <c r="L779" s="2">
        <f t="shared" si="300"/>
        <v>0.13018284831315993</v>
      </c>
      <c r="M779" s="2">
        <f t="shared" si="301"/>
        <v>7.2109193922224868E-3</v>
      </c>
      <c r="N779" s="1">
        <v>7003</v>
      </c>
      <c r="O779" s="1">
        <v>6395</v>
      </c>
      <c r="P779" s="1">
        <v>2022</v>
      </c>
      <c r="R779" s="1">
        <v>112</v>
      </c>
      <c r="W779" s="1">
        <v>0</v>
      </c>
      <c r="X779" s="1">
        <v>0</v>
      </c>
      <c r="AB779" s="1">
        <v>0</v>
      </c>
      <c r="AL779" s="7">
        <f>IF(Q779&gt;0,RANK(Q779,(N779:P779,Q779:AJ779)),0)</f>
        <v>0</v>
      </c>
      <c r="AM779" s="7">
        <f>IF(R779&gt;0,RANK(R779,(N779:P779,Q779:AJ779)),0)</f>
        <v>4</v>
      </c>
      <c r="AN779" s="7">
        <f>IF(S779&gt;0,RANK(S779,(N779:P779,Q779:AJ779)),0)</f>
        <v>0</v>
      </c>
      <c r="AO779" s="7">
        <f>IF(T779&gt;0,RANK(T779,(N779:P779,Q779:AJ779)),0)</f>
        <v>0</v>
      </c>
      <c r="AP779" s="2">
        <f t="shared" si="302"/>
        <v>0</v>
      </c>
      <c r="AQ779" s="2">
        <f t="shared" si="303"/>
        <v>7.2109193922225085E-3</v>
      </c>
      <c r="AR779" s="2">
        <f t="shared" si="304"/>
        <v>0</v>
      </c>
      <c r="AS779" s="2">
        <f t="shared" si="305"/>
        <v>0</v>
      </c>
      <c r="AU779" t="s">
        <v>2545</v>
      </c>
      <c r="AV779" t="s">
        <v>3315</v>
      </c>
      <c r="AY779" s="130">
        <v>18</v>
      </c>
      <c r="AZ779" s="131">
        <v>83</v>
      </c>
      <c r="BA779" s="132">
        <f t="shared" si="294"/>
        <v>18083</v>
      </c>
      <c r="BC779" s="7" t="s">
        <v>532</v>
      </c>
    </row>
    <row r="780" spans="1:55" hidden="1" outlineLevel="1" x14ac:dyDescent="0.2">
      <c r="A780" t="s">
        <v>3203</v>
      </c>
      <c r="B780" t="s">
        <v>3315</v>
      </c>
      <c r="C780" s="1">
        <f t="shared" si="296"/>
        <v>23945</v>
      </c>
      <c r="D780" s="7">
        <f>RANK(N780,(N780:P780,Q780:AJ780))</f>
        <v>2</v>
      </c>
      <c r="E780" s="7">
        <f>RANK(O780,(N780:P780,Q780:AJ780))</f>
        <v>1</v>
      </c>
      <c r="F780" s="7">
        <f>IF(P780&gt;0,RANK(P780,(N780:P780,Q780:AJ780)),0)</f>
        <v>3</v>
      </c>
      <c r="G780" s="1">
        <f t="shared" si="297"/>
        <v>8918</v>
      </c>
      <c r="H780" s="2">
        <f t="shared" si="295"/>
        <v>0.37243683441219461</v>
      </c>
      <c r="I780" s="2"/>
      <c r="J780" s="2">
        <f t="shared" si="298"/>
        <v>0.2575067863854667</v>
      </c>
      <c r="K780" s="2">
        <f t="shared" si="299"/>
        <v>0.62994362079766131</v>
      </c>
      <c r="L780" s="2">
        <f t="shared" si="300"/>
        <v>0.10570056379202339</v>
      </c>
      <c r="M780" s="2">
        <f t="shared" si="301"/>
        <v>6.8490290248485464E-3</v>
      </c>
      <c r="N780" s="1">
        <v>6166</v>
      </c>
      <c r="O780" s="1">
        <v>15084</v>
      </c>
      <c r="P780" s="1">
        <v>2531</v>
      </c>
      <c r="R780" s="1">
        <v>151</v>
      </c>
      <c r="S780" s="1">
        <v>12</v>
      </c>
      <c r="W780" s="1">
        <v>0</v>
      </c>
      <c r="X780" s="1">
        <v>1</v>
      </c>
      <c r="AB780" s="1">
        <v>0</v>
      </c>
      <c r="AL780" s="7">
        <f>IF(Q780&gt;0,RANK(Q780,(N780:P780,Q780:AJ780)),0)</f>
        <v>0</v>
      </c>
      <c r="AM780" s="7">
        <f>IF(R780&gt;0,RANK(R780,(N780:P780,Q780:AJ780)),0)</f>
        <v>4</v>
      </c>
      <c r="AN780" s="7">
        <f>IF(S780&gt;0,RANK(S780,(N780:P780,Q780:AJ780)),0)</f>
        <v>5</v>
      </c>
      <c r="AO780" s="7">
        <f>IF(T780&gt;0,RANK(T780,(N780:P780,Q780:AJ780)),0)</f>
        <v>0</v>
      </c>
      <c r="AP780" s="2">
        <f t="shared" si="302"/>
        <v>0</v>
      </c>
      <c r="AQ780" s="2">
        <f t="shared" si="303"/>
        <v>6.3061181875130505E-3</v>
      </c>
      <c r="AR780" s="2">
        <f t="shared" si="304"/>
        <v>5.0114846523282523E-4</v>
      </c>
      <c r="AS780" s="2">
        <f t="shared" si="305"/>
        <v>0</v>
      </c>
      <c r="AU780" t="s">
        <v>3203</v>
      </c>
      <c r="AV780" t="s">
        <v>3315</v>
      </c>
      <c r="AY780" s="130">
        <v>18</v>
      </c>
      <c r="AZ780" s="131">
        <v>85</v>
      </c>
      <c r="BA780" s="132">
        <f t="shared" si="294"/>
        <v>18085</v>
      </c>
      <c r="BC780" s="7" t="s">
        <v>532</v>
      </c>
    </row>
    <row r="781" spans="1:55" hidden="1" outlineLevel="1" x14ac:dyDescent="0.2">
      <c r="A781" t="s">
        <v>3075</v>
      </c>
      <c r="B781" t="s">
        <v>3315</v>
      </c>
      <c r="C781" s="1">
        <f t="shared" si="296"/>
        <v>7740</v>
      </c>
      <c r="D781" s="7">
        <f>RANK(N781,(N781:P781,Q781:AJ781))</f>
        <v>2</v>
      </c>
      <c r="E781" s="7">
        <f>RANK(O781,(N781:P781,Q781:AJ781))</f>
        <v>1</v>
      </c>
      <c r="F781" s="7">
        <f>IF(P781&gt;0,RANK(P781,(N781:P781,Q781:AJ781)),0)</f>
        <v>3</v>
      </c>
      <c r="G781" s="1">
        <f t="shared" si="297"/>
        <v>1329</v>
      </c>
      <c r="H781" s="2">
        <f t="shared" si="295"/>
        <v>0.17170542635658914</v>
      </c>
      <c r="I781" s="2"/>
      <c r="J781" s="2">
        <f t="shared" si="298"/>
        <v>0.34935400516795867</v>
      </c>
      <c r="K781" s="2">
        <f t="shared" si="299"/>
        <v>0.52105943152454781</v>
      </c>
      <c r="L781" s="2">
        <f t="shared" si="300"/>
        <v>0.12260981912144703</v>
      </c>
      <c r="M781" s="2">
        <f t="shared" si="301"/>
        <v>6.9767441860464907E-3</v>
      </c>
      <c r="N781" s="1">
        <v>2704</v>
      </c>
      <c r="O781" s="1">
        <v>4033</v>
      </c>
      <c r="P781" s="1">
        <v>949</v>
      </c>
      <c r="R781" s="1">
        <v>54</v>
      </c>
      <c r="W781" s="1">
        <v>0</v>
      </c>
      <c r="X781" s="1">
        <v>0</v>
      </c>
      <c r="AB781" s="1">
        <v>0</v>
      </c>
      <c r="AL781" s="7">
        <f>IF(Q781&gt;0,RANK(Q781,(N781:P781,Q781:AJ781)),0)</f>
        <v>0</v>
      </c>
      <c r="AM781" s="7">
        <f>IF(R781&gt;0,RANK(R781,(N781:P781,Q781:AJ781)),0)</f>
        <v>4</v>
      </c>
      <c r="AN781" s="7">
        <f>IF(S781&gt;0,RANK(S781,(N781:P781,Q781:AJ781)),0)</f>
        <v>0</v>
      </c>
      <c r="AO781" s="7">
        <f>IF(T781&gt;0,RANK(T781,(N781:P781,Q781:AJ781)),0)</f>
        <v>0</v>
      </c>
      <c r="AP781" s="2">
        <f t="shared" si="302"/>
        <v>0</v>
      </c>
      <c r="AQ781" s="2">
        <f t="shared" si="303"/>
        <v>6.9767441860465115E-3</v>
      </c>
      <c r="AR781" s="2">
        <f t="shared" si="304"/>
        <v>0</v>
      </c>
      <c r="AS781" s="2">
        <f t="shared" si="305"/>
        <v>0</v>
      </c>
      <c r="AU781" t="s">
        <v>3075</v>
      </c>
      <c r="AV781" t="s">
        <v>3315</v>
      </c>
      <c r="AY781" s="130">
        <v>18</v>
      </c>
      <c r="AZ781" s="131">
        <v>87</v>
      </c>
      <c r="BA781" s="132">
        <f t="shared" si="294"/>
        <v>18087</v>
      </c>
      <c r="BC781" s="7" t="s">
        <v>532</v>
      </c>
    </row>
    <row r="782" spans="1:55" hidden="1" outlineLevel="1" x14ac:dyDescent="0.2">
      <c r="A782" t="s">
        <v>1186</v>
      </c>
      <c r="B782" t="s">
        <v>3315</v>
      </c>
      <c r="C782" s="1">
        <f t="shared" si="296"/>
        <v>163860</v>
      </c>
      <c r="D782" s="7">
        <f>RANK(N782,(N782:P782,Q782:AJ782))</f>
        <v>1</v>
      </c>
      <c r="E782" s="7">
        <f>RANK(O782,(N782:P782,Q782:AJ782))</f>
        <v>2</v>
      </c>
      <c r="F782" s="7">
        <f>IF(P782&gt;0,RANK(P782,(N782:P782,Q782:AJ782)),0)</f>
        <v>3</v>
      </c>
      <c r="G782" s="1">
        <f t="shared" si="297"/>
        <v>52325</v>
      </c>
      <c r="H782" s="2">
        <f t="shared" si="295"/>
        <v>0.31932747467350175</v>
      </c>
      <c r="I782" s="2"/>
      <c r="J782" s="2">
        <f t="shared" si="298"/>
        <v>0.61148541437812765</v>
      </c>
      <c r="K782" s="2">
        <f t="shared" si="299"/>
        <v>0.29215793970462589</v>
      </c>
      <c r="L782" s="2">
        <f t="shared" si="300"/>
        <v>9.185280117173196E-2</v>
      </c>
      <c r="M782" s="2">
        <f t="shared" si="301"/>
        <v>4.5038447455145042E-3</v>
      </c>
      <c r="N782" s="1">
        <v>100198</v>
      </c>
      <c r="O782" s="1">
        <v>47873</v>
      </c>
      <c r="P782" s="1">
        <v>15051</v>
      </c>
      <c r="R782" s="1">
        <v>738</v>
      </c>
      <c r="W782" s="1">
        <v>0</v>
      </c>
      <c r="X782" s="1">
        <v>0</v>
      </c>
      <c r="AB782" s="1">
        <v>0</v>
      </c>
      <c r="AL782" s="7">
        <f>IF(Q782&gt;0,RANK(Q782,(N782:P782,Q782:AJ782)),0)</f>
        <v>0</v>
      </c>
      <c r="AM782" s="7">
        <f>IF(R782&gt;0,RANK(R782,(N782:P782,Q782:AJ782)),0)</f>
        <v>4</v>
      </c>
      <c r="AN782" s="7">
        <f>IF(S782&gt;0,RANK(S782,(N782:P782,Q782:AJ782)),0)</f>
        <v>0</v>
      </c>
      <c r="AO782" s="7">
        <f>IF(T782&gt;0,RANK(T782,(N782:P782,Q782:AJ782)),0)</f>
        <v>0</v>
      </c>
      <c r="AP782" s="2">
        <f t="shared" si="302"/>
        <v>0</v>
      </c>
      <c r="AQ782" s="2">
        <f t="shared" si="303"/>
        <v>4.5038447455144634E-3</v>
      </c>
      <c r="AR782" s="2">
        <f t="shared" si="304"/>
        <v>0</v>
      </c>
      <c r="AS782" s="2">
        <f t="shared" si="305"/>
        <v>0</v>
      </c>
      <c r="AU782" t="s">
        <v>1186</v>
      </c>
      <c r="AV782" t="s">
        <v>3315</v>
      </c>
      <c r="AY782" s="130">
        <v>18</v>
      </c>
      <c r="AZ782" s="131">
        <v>89</v>
      </c>
      <c r="BA782" s="132">
        <f t="shared" si="294"/>
        <v>18089</v>
      </c>
      <c r="BC782" s="7" t="s">
        <v>532</v>
      </c>
    </row>
    <row r="783" spans="1:55" hidden="1" outlineLevel="1" x14ac:dyDescent="0.2">
      <c r="A783" t="s">
        <v>2918</v>
      </c>
      <c r="B783" t="s">
        <v>3315</v>
      </c>
      <c r="C783" s="1">
        <f t="shared" si="296"/>
        <v>39377</v>
      </c>
      <c r="D783" s="7">
        <f>RANK(N783,(N783:P783,Q783:AJ783))</f>
        <v>1</v>
      </c>
      <c r="E783" s="7">
        <f>RANK(O783,(N783:P783,Q783:AJ783))</f>
        <v>2</v>
      </c>
      <c r="F783" s="7">
        <f>IF(P783&gt;0,RANK(P783,(N783:P783,Q783:AJ783)),0)</f>
        <v>3</v>
      </c>
      <c r="G783" s="1">
        <f t="shared" si="297"/>
        <v>5773</v>
      </c>
      <c r="H783" s="2">
        <f t="shared" si="295"/>
        <v>0.14660842623866724</v>
      </c>
      <c r="I783" s="2"/>
      <c r="J783" s="2">
        <f t="shared" si="298"/>
        <v>0.50483784950605681</v>
      </c>
      <c r="K783" s="2">
        <f t="shared" si="299"/>
        <v>0.3582294232673896</v>
      </c>
      <c r="L783" s="2">
        <f t="shared" si="300"/>
        <v>0.13035528354115347</v>
      </c>
      <c r="M783" s="2">
        <f t="shared" si="301"/>
        <v>6.5774436854001139E-3</v>
      </c>
      <c r="N783" s="1">
        <v>19879</v>
      </c>
      <c r="O783" s="1">
        <v>14106</v>
      </c>
      <c r="P783" s="1">
        <v>5133</v>
      </c>
      <c r="R783" s="1">
        <v>250</v>
      </c>
      <c r="S783" s="1">
        <v>5</v>
      </c>
      <c r="T783" s="1">
        <v>3</v>
      </c>
      <c r="W783" s="1">
        <v>0</v>
      </c>
      <c r="X783" s="1">
        <v>0</v>
      </c>
      <c r="AB783" s="1">
        <v>1</v>
      </c>
      <c r="AL783" s="7">
        <f>IF(Q783&gt;0,RANK(Q783,(N783:P783,Q783:AJ783)),0)</f>
        <v>0</v>
      </c>
      <c r="AM783" s="7">
        <f>IF(R783&gt;0,RANK(R783,(N783:P783,Q783:AJ783)),0)</f>
        <v>4</v>
      </c>
      <c r="AN783" s="7">
        <f>IF(S783&gt;0,RANK(S783,(N783:P783,Q783:AJ783)),0)</f>
        <v>5</v>
      </c>
      <c r="AO783" s="7">
        <f>IF(T783&gt;0,RANK(T783,(N783:P783,Q783:AJ783)),0)</f>
        <v>6</v>
      </c>
      <c r="AP783" s="2">
        <f t="shared" si="302"/>
        <v>0</v>
      </c>
      <c r="AQ783" s="2">
        <f t="shared" si="303"/>
        <v>6.3488838662163188E-3</v>
      </c>
      <c r="AR783" s="2">
        <f t="shared" si="304"/>
        <v>1.2697767732432639E-4</v>
      </c>
      <c r="AS783" s="2">
        <f t="shared" si="305"/>
        <v>7.6186606394595824E-5</v>
      </c>
      <c r="AU783" t="s">
        <v>2918</v>
      </c>
      <c r="AV783" t="s">
        <v>3315</v>
      </c>
      <c r="AY783" s="130">
        <v>18</v>
      </c>
      <c r="AZ783" s="131">
        <v>91</v>
      </c>
      <c r="BA783" s="132">
        <f t="shared" si="294"/>
        <v>18091</v>
      </c>
      <c r="BC783" s="7" t="s">
        <v>532</v>
      </c>
    </row>
    <row r="784" spans="1:55" hidden="1" outlineLevel="1" x14ac:dyDescent="0.2">
      <c r="A784" t="s">
        <v>880</v>
      </c>
      <c r="B784" t="s">
        <v>3315</v>
      </c>
      <c r="C784" s="1">
        <f t="shared" si="296"/>
        <v>16009</v>
      </c>
      <c r="D784" s="7">
        <f>RANK(N784,(N784:P784,Q784:AJ784))</f>
        <v>2</v>
      </c>
      <c r="E784" s="7">
        <f>RANK(O784,(N784:P784,Q784:AJ784))</f>
        <v>1</v>
      </c>
      <c r="F784" s="7">
        <f>IF(P784&gt;0,RANK(P784,(N784:P784,Q784:AJ784)),0)</f>
        <v>3</v>
      </c>
      <c r="G784" s="1">
        <f t="shared" si="297"/>
        <v>2404</v>
      </c>
      <c r="H784" s="2">
        <f t="shared" si="295"/>
        <v>0.15016553188831283</v>
      </c>
      <c r="I784" s="2"/>
      <c r="J784" s="2">
        <f t="shared" si="298"/>
        <v>0.35623711662190016</v>
      </c>
      <c r="K784" s="2">
        <f t="shared" si="299"/>
        <v>0.50640264851021299</v>
      </c>
      <c r="L784" s="2">
        <f t="shared" si="300"/>
        <v>0.12886501342994566</v>
      </c>
      <c r="M784" s="2">
        <f t="shared" si="301"/>
        <v>8.4952214379411806E-3</v>
      </c>
      <c r="N784" s="1">
        <v>5703</v>
      </c>
      <c r="O784" s="1">
        <v>8107</v>
      </c>
      <c r="P784" s="1">
        <v>2063</v>
      </c>
      <c r="R784" s="1">
        <v>136</v>
      </c>
      <c r="W784" s="1">
        <v>0</v>
      </c>
      <c r="X784" s="1">
        <v>0</v>
      </c>
      <c r="AB784" s="1">
        <v>0</v>
      </c>
      <c r="AL784" s="7">
        <f>IF(Q784&gt;0,RANK(Q784,(N784:P784,Q784:AJ784)),0)</f>
        <v>0</v>
      </c>
      <c r="AM784" s="7">
        <f>IF(R784&gt;0,RANK(R784,(N784:P784,Q784:AJ784)),0)</f>
        <v>4</v>
      </c>
      <c r="AN784" s="7">
        <f>IF(S784&gt;0,RANK(S784,(N784:P784,Q784:AJ784)),0)</f>
        <v>0</v>
      </c>
      <c r="AO784" s="7">
        <f>IF(T784&gt;0,RANK(T784,(N784:P784,Q784:AJ784)),0)</f>
        <v>0</v>
      </c>
      <c r="AP784" s="2">
        <f t="shared" si="302"/>
        <v>0</v>
      </c>
      <c r="AQ784" s="2">
        <f t="shared" si="303"/>
        <v>8.495221437941158E-3</v>
      </c>
      <c r="AR784" s="2">
        <f t="shared" si="304"/>
        <v>0</v>
      </c>
      <c r="AS784" s="2">
        <f t="shared" si="305"/>
        <v>0</v>
      </c>
      <c r="AU784" t="s">
        <v>880</v>
      </c>
      <c r="AV784" t="s">
        <v>3315</v>
      </c>
      <c r="AY784" s="130">
        <v>18</v>
      </c>
      <c r="AZ784" s="131">
        <v>93</v>
      </c>
      <c r="BA784" s="132">
        <f t="shared" si="294"/>
        <v>18093</v>
      </c>
      <c r="BC784" s="7" t="s">
        <v>532</v>
      </c>
    </row>
    <row r="785" spans="1:55" hidden="1" outlineLevel="1" x14ac:dyDescent="0.2">
      <c r="A785" t="s">
        <v>2709</v>
      </c>
      <c r="B785" t="s">
        <v>3315</v>
      </c>
      <c r="C785" s="1">
        <f t="shared" si="296"/>
        <v>53720</v>
      </c>
      <c r="D785" s="7">
        <f>RANK(N785,(N785:P785,Q785:AJ785))</f>
        <v>1</v>
      </c>
      <c r="E785" s="7">
        <f>RANK(O785,(N785:P785,Q785:AJ785))</f>
        <v>2</v>
      </c>
      <c r="F785" s="7">
        <f>IF(P785&gt;0,RANK(P785,(N785:P785,Q785:AJ785)),0)</f>
        <v>3</v>
      </c>
      <c r="G785" s="1">
        <f t="shared" si="297"/>
        <v>621</v>
      </c>
      <c r="H785" s="2">
        <f t="shared" si="295"/>
        <v>1.155994043186895E-2</v>
      </c>
      <c r="I785" s="2"/>
      <c r="J785" s="2">
        <f t="shared" si="298"/>
        <v>0.44251675353685777</v>
      </c>
      <c r="K785" s="2">
        <f t="shared" si="299"/>
        <v>0.43095681310498885</v>
      </c>
      <c r="L785" s="2">
        <f t="shared" si="300"/>
        <v>0.12001116902457186</v>
      </c>
      <c r="M785" s="2">
        <f t="shared" si="301"/>
        <v>6.5152643335815857E-3</v>
      </c>
      <c r="N785" s="1">
        <v>23772</v>
      </c>
      <c r="O785" s="1">
        <v>23151</v>
      </c>
      <c r="P785" s="1">
        <v>6447</v>
      </c>
      <c r="Q785" s="1">
        <v>1</v>
      </c>
      <c r="R785" s="1">
        <v>344</v>
      </c>
      <c r="S785" s="1">
        <v>5</v>
      </c>
      <c r="W785" s="1">
        <v>0</v>
      </c>
      <c r="X785" s="1">
        <v>0</v>
      </c>
      <c r="AB785" s="1">
        <v>0</v>
      </c>
      <c r="AL785" s="7">
        <f>IF(Q785&gt;0,RANK(Q785,(N785:P785,Q785:AJ785)),0)</f>
        <v>6</v>
      </c>
      <c r="AM785" s="7">
        <f>IF(R785&gt;0,RANK(R785,(N785:P785,Q785:AJ785)),0)</f>
        <v>4</v>
      </c>
      <c r="AN785" s="7">
        <f>IF(S785&gt;0,RANK(S785,(N785:P785,Q785:AJ785)),0)</f>
        <v>5</v>
      </c>
      <c r="AO785" s="7">
        <f>IF(T785&gt;0,RANK(T785,(N785:P785,Q785:AJ785)),0)</f>
        <v>0</v>
      </c>
      <c r="AP785" s="2">
        <f t="shared" si="302"/>
        <v>1.8615040953090098E-5</v>
      </c>
      <c r="AQ785" s="2">
        <f t="shared" si="303"/>
        <v>6.4035740878629933E-3</v>
      </c>
      <c r="AR785" s="2">
        <f t="shared" si="304"/>
        <v>9.3075204765450485E-5</v>
      </c>
      <c r="AS785" s="2">
        <f t="shared" si="305"/>
        <v>0</v>
      </c>
      <c r="AU785" t="s">
        <v>2709</v>
      </c>
      <c r="AV785" t="s">
        <v>3315</v>
      </c>
      <c r="AY785" s="130">
        <v>18</v>
      </c>
      <c r="AZ785" s="131">
        <v>95</v>
      </c>
      <c r="BA785" s="132">
        <f t="shared" si="294"/>
        <v>18095</v>
      </c>
      <c r="BC785" s="7" t="s">
        <v>532</v>
      </c>
    </row>
    <row r="786" spans="1:55" hidden="1" outlineLevel="1" x14ac:dyDescent="0.2">
      <c r="A786" t="s">
        <v>1066</v>
      </c>
      <c r="B786" t="s">
        <v>3315</v>
      </c>
      <c r="C786" s="1">
        <f t="shared" si="296"/>
        <v>282214</v>
      </c>
      <c r="D786" s="7">
        <f>RANK(N786,(N786:P786,Q786:AJ786))</f>
        <v>2</v>
      </c>
      <c r="E786" s="7">
        <f>RANK(O786,(N786:P786,Q786:AJ786))</f>
        <v>1</v>
      </c>
      <c r="F786" s="7">
        <f>IF(P786&gt;0,RANK(P786,(N786:P786,Q786:AJ786)),0)</f>
        <v>3</v>
      </c>
      <c r="G786" s="1">
        <f t="shared" si="297"/>
        <v>8881</v>
      </c>
      <c r="H786" s="2">
        <f t="shared" si="295"/>
        <v>3.146902705039438E-2</v>
      </c>
      <c r="I786" s="2"/>
      <c r="J786" s="2">
        <f t="shared" si="298"/>
        <v>0.44097032748198178</v>
      </c>
      <c r="K786" s="2">
        <f t="shared" si="299"/>
        <v>0.47243935453237612</v>
      </c>
      <c r="L786" s="2">
        <f t="shared" si="300"/>
        <v>7.568015761089103E-2</v>
      </c>
      <c r="M786" s="2">
        <f t="shared" si="301"/>
        <v>1.091016037475101E-2</v>
      </c>
      <c r="N786" s="1">
        <v>124448</v>
      </c>
      <c r="O786" s="1">
        <v>133329</v>
      </c>
      <c r="P786" s="1">
        <v>21358</v>
      </c>
      <c r="Q786" s="1">
        <v>57</v>
      </c>
      <c r="R786" s="1">
        <v>2901</v>
      </c>
      <c r="S786" s="1">
        <v>58</v>
      </c>
      <c r="T786" s="1">
        <v>30</v>
      </c>
      <c r="W786" s="1">
        <v>7</v>
      </c>
      <c r="X786" s="1">
        <v>0</v>
      </c>
      <c r="AB786" s="1">
        <v>26</v>
      </c>
      <c r="AL786" s="7">
        <f>IF(Q786&gt;0,RANK(Q786,(N786:P786,Q786:AJ786)),0)</f>
        <v>6</v>
      </c>
      <c r="AM786" s="7">
        <f>IF(R786&gt;0,RANK(R786,(N786:P786,Q786:AJ786)),0)</f>
        <v>4</v>
      </c>
      <c r="AN786" s="7">
        <f>IF(S786&gt;0,RANK(S786,(N786:P786,Q786:AJ786)),0)</f>
        <v>5</v>
      </c>
      <c r="AO786" s="7">
        <f>IF(T786&gt;0,RANK(T786,(N786:P786,Q786:AJ786)),0)</f>
        <v>7</v>
      </c>
      <c r="AP786" s="2">
        <f t="shared" si="302"/>
        <v>2.0197438823020829E-4</v>
      </c>
      <c r="AQ786" s="2">
        <f t="shared" si="303"/>
        <v>1.0279433337821654E-2</v>
      </c>
      <c r="AR786" s="2">
        <f t="shared" si="304"/>
        <v>2.0551779855003648E-4</v>
      </c>
      <c r="AS786" s="2">
        <f t="shared" si="305"/>
        <v>1.0630230959484646E-4</v>
      </c>
      <c r="AU786" t="s">
        <v>1066</v>
      </c>
      <c r="AV786" t="s">
        <v>3315</v>
      </c>
      <c r="AY786" s="130">
        <v>18</v>
      </c>
      <c r="AZ786" s="131">
        <v>97</v>
      </c>
      <c r="BA786" s="132">
        <f t="shared" si="294"/>
        <v>18097</v>
      </c>
      <c r="BC786" s="7" t="s">
        <v>532</v>
      </c>
    </row>
    <row r="787" spans="1:55" hidden="1" outlineLevel="1" x14ac:dyDescent="0.2">
      <c r="A787" t="s">
        <v>2445</v>
      </c>
      <c r="B787" t="s">
        <v>3315</v>
      </c>
      <c r="C787" s="1">
        <f t="shared" si="296"/>
        <v>15440</v>
      </c>
      <c r="D787" s="7">
        <f>RANK(N787,(N787:P787,Q787:AJ787))</f>
        <v>2</v>
      </c>
      <c r="E787" s="7">
        <f>RANK(O787,(N787:P787,Q787:AJ787))</f>
        <v>1</v>
      </c>
      <c r="F787" s="7">
        <f>IF(P787&gt;0,RANK(P787,(N787:P787,Q787:AJ787)),0)</f>
        <v>3</v>
      </c>
      <c r="G787" s="1">
        <f t="shared" si="297"/>
        <v>2672</v>
      </c>
      <c r="H787" s="2">
        <f t="shared" si="295"/>
        <v>0.17305699481865286</v>
      </c>
      <c r="I787" s="2"/>
      <c r="J787" s="2">
        <f t="shared" si="298"/>
        <v>0.35531088082901552</v>
      </c>
      <c r="K787" s="2">
        <f t="shared" si="299"/>
        <v>0.52836787564766841</v>
      </c>
      <c r="L787" s="2">
        <f t="shared" si="300"/>
        <v>0.1099740932642487</v>
      </c>
      <c r="M787" s="2">
        <f t="shared" si="301"/>
        <v>6.3471502590673745E-3</v>
      </c>
      <c r="N787" s="1">
        <v>5486</v>
      </c>
      <c r="O787" s="1">
        <v>8158</v>
      </c>
      <c r="P787" s="1">
        <v>1698</v>
      </c>
      <c r="Q787" s="1">
        <v>6</v>
      </c>
      <c r="R787" s="1">
        <v>84</v>
      </c>
      <c r="S787" s="1">
        <v>5</v>
      </c>
      <c r="T787" s="1">
        <v>2</v>
      </c>
      <c r="W787" s="1">
        <v>0</v>
      </c>
      <c r="X787" s="1">
        <v>1</v>
      </c>
      <c r="AB787" s="1">
        <v>0</v>
      </c>
      <c r="AL787" s="7">
        <f>IF(Q787&gt;0,RANK(Q787,(N787:P787,Q787:AJ787)),0)</f>
        <v>5</v>
      </c>
      <c r="AM787" s="7">
        <f>IF(R787&gt;0,RANK(R787,(N787:P787,Q787:AJ787)),0)</f>
        <v>4</v>
      </c>
      <c r="AN787" s="7">
        <f>IF(S787&gt;0,RANK(S787,(N787:P787,Q787:AJ787)),0)</f>
        <v>6</v>
      </c>
      <c r="AO787" s="7">
        <f>IF(T787&gt;0,RANK(T787,(N787:P787,Q787:AJ787)),0)</f>
        <v>7</v>
      </c>
      <c r="AP787" s="2">
        <f t="shared" si="302"/>
        <v>3.8860103626943003E-4</v>
      </c>
      <c r="AQ787" s="2">
        <f t="shared" si="303"/>
        <v>5.4404145077720208E-3</v>
      </c>
      <c r="AR787" s="2">
        <f t="shared" si="304"/>
        <v>3.2383419689119172E-4</v>
      </c>
      <c r="AS787" s="2">
        <f t="shared" si="305"/>
        <v>1.2953367875647668E-4</v>
      </c>
      <c r="AU787" t="s">
        <v>2445</v>
      </c>
      <c r="AV787" t="s">
        <v>3315</v>
      </c>
      <c r="AY787" s="130">
        <v>18</v>
      </c>
      <c r="AZ787" s="131">
        <v>99</v>
      </c>
      <c r="BA787" s="132">
        <f t="shared" si="294"/>
        <v>18099</v>
      </c>
      <c r="BC787" s="7" t="s">
        <v>532</v>
      </c>
    </row>
    <row r="788" spans="1:55" hidden="1" outlineLevel="1" x14ac:dyDescent="0.2">
      <c r="A788" t="s">
        <v>2946</v>
      </c>
      <c r="B788" t="s">
        <v>3315</v>
      </c>
      <c r="C788" s="1">
        <f t="shared" si="296"/>
        <v>4720</v>
      </c>
      <c r="D788" s="7">
        <f>RANK(N788,(N788:P788,Q788:AJ788))</f>
        <v>2</v>
      </c>
      <c r="E788" s="7">
        <f>RANK(O788,(N788:P788,Q788:AJ788))</f>
        <v>1</v>
      </c>
      <c r="F788" s="7">
        <f>IF(P788&gt;0,RANK(P788,(N788:P788,Q788:AJ788)),0)</f>
        <v>3</v>
      </c>
      <c r="G788" s="1">
        <f t="shared" si="297"/>
        <v>433</v>
      </c>
      <c r="H788" s="2">
        <f t="shared" si="295"/>
        <v>9.1737288135593217E-2</v>
      </c>
      <c r="I788" s="2"/>
      <c r="J788" s="2">
        <f t="shared" si="298"/>
        <v>0.39152542372881355</v>
      </c>
      <c r="K788" s="2">
        <f t="shared" si="299"/>
        <v>0.48326271186440678</v>
      </c>
      <c r="L788" s="2">
        <f t="shared" si="300"/>
        <v>0.1027542372881356</v>
      </c>
      <c r="M788" s="2">
        <f t="shared" si="301"/>
        <v>2.245762711864413E-2</v>
      </c>
      <c r="N788" s="1">
        <v>1848</v>
      </c>
      <c r="O788" s="1">
        <v>2281</v>
      </c>
      <c r="P788" s="1">
        <v>485</v>
      </c>
      <c r="R788" s="1">
        <v>97</v>
      </c>
      <c r="W788" s="1">
        <v>9</v>
      </c>
      <c r="X788" s="1">
        <v>0</v>
      </c>
      <c r="AB788" s="1">
        <v>0</v>
      </c>
      <c r="AL788" s="7">
        <f>IF(Q788&gt;0,RANK(Q788,(N788:P788,Q788:AJ788)),0)</f>
        <v>0</v>
      </c>
      <c r="AM788" s="7">
        <f>IF(R788&gt;0,RANK(R788,(N788:P788,Q788:AJ788)),0)</f>
        <v>4</v>
      </c>
      <c r="AN788" s="7">
        <f>IF(S788&gt;0,RANK(S788,(N788:P788,Q788:AJ788)),0)</f>
        <v>0</v>
      </c>
      <c r="AO788" s="7">
        <f>IF(T788&gt;0,RANK(T788,(N788:P788,Q788:AJ788)),0)</f>
        <v>0</v>
      </c>
      <c r="AP788" s="2">
        <f t="shared" si="302"/>
        <v>0</v>
      </c>
      <c r="AQ788" s="2">
        <f t="shared" si="303"/>
        <v>2.0550847457627117E-2</v>
      </c>
      <c r="AR788" s="2">
        <f t="shared" si="304"/>
        <v>0</v>
      </c>
      <c r="AS788" s="2">
        <f t="shared" si="305"/>
        <v>0</v>
      </c>
      <c r="AU788" t="s">
        <v>2946</v>
      </c>
      <c r="AV788" t="s">
        <v>3315</v>
      </c>
      <c r="AY788" s="130">
        <v>18</v>
      </c>
      <c r="AZ788" s="131">
        <v>101</v>
      </c>
      <c r="BA788" s="132">
        <f t="shared" si="294"/>
        <v>18101</v>
      </c>
      <c r="BC788" s="7" t="s">
        <v>532</v>
      </c>
    </row>
    <row r="789" spans="1:55" hidden="1" outlineLevel="1" x14ac:dyDescent="0.2">
      <c r="A789" t="s">
        <v>2919</v>
      </c>
      <c r="B789" t="s">
        <v>3315</v>
      </c>
      <c r="C789" s="1">
        <f t="shared" si="296"/>
        <v>12760</v>
      </c>
      <c r="D789" s="7">
        <f>RANK(N789,(N789:P789,Q789:AJ789))</f>
        <v>2</v>
      </c>
      <c r="E789" s="7">
        <f>RANK(O789,(N789:P789,Q789:AJ789))</f>
        <v>1</v>
      </c>
      <c r="F789" s="7">
        <f>IF(P789&gt;0,RANK(P789,(N789:P789,Q789:AJ789)),0)</f>
        <v>3</v>
      </c>
      <c r="G789" s="1">
        <f t="shared" si="297"/>
        <v>2459</v>
      </c>
      <c r="H789" s="2">
        <f t="shared" si="295"/>
        <v>0.19271159874608151</v>
      </c>
      <c r="I789" s="2"/>
      <c r="J789" s="2">
        <f t="shared" si="298"/>
        <v>0.33385579937304077</v>
      </c>
      <c r="K789" s="2">
        <f t="shared" si="299"/>
        <v>0.52656739811912223</v>
      </c>
      <c r="L789" s="2">
        <f t="shared" si="300"/>
        <v>0.12985893416927899</v>
      </c>
      <c r="M789" s="2">
        <f t="shared" si="301"/>
        <v>9.7178683385580056E-3</v>
      </c>
      <c r="N789" s="1">
        <v>4260</v>
      </c>
      <c r="O789" s="1">
        <v>6719</v>
      </c>
      <c r="P789" s="1">
        <v>1657</v>
      </c>
      <c r="Q789" s="1">
        <v>1</v>
      </c>
      <c r="R789" s="1">
        <v>122</v>
      </c>
      <c r="S789" s="1">
        <v>1</v>
      </c>
      <c r="W789" s="1">
        <v>0</v>
      </c>
      <c r="X789" s="1">
        <v>0</v>
      </c>
      <c r="AB789" s="1">
        <v>0</v>
      </c>
      <c r="AL789" s="7">
        <f>IF(Q789&gt;0,RANK(Q789,(N789:P789,Q789:AJ789)),0)</f>
        <v>5</v>
      </c>
      <c r="AM789" s="7">
        <f>IF(R789&gt;0,RANK(R789,(N789:P789,Q789:AJ789)),0)</f>
        <v>4</v>
      </c>
      <c r="AN789" s="7">
        <f>IF(S789&gt;0,RANK(S789,(N789:P789,Q789:AJ789)),0)</f>
        <v>5</v>
      </c>
      <c r="AO789" s="7">
        <f>IF(T789&gt;0,RANK(T789,(N789:P789,Q789:AJ789)),0)</f>
        <v>0</v>
      </c>
      <c r="AP789" s="2">
        <f t="shared" si="302"/>
        <v>7.8369905956112858E-5</v>
      </c>
      <c r="AQ789" s="2">
        <f t="shared" si="303"/>
        <v>9.5611285266457673E-3</v>
      </c>
      <c r="AR789" s="2">
        <f t="shared" si="304"/>
        <v>7.8369905956112858E-5</v>
      </c>
      <c r="AS789" s="2">
        <f t="shared" si="305"/>
        <v>0</v>
      </c>
      <c r="AU789" t="s">
        <v>2919</v>
      </c>
      <c r="AV789" t="s">
        <v>3315</v>
      </c>
      <c r="AY789" s="130">
        <v>18</v>
      </c>
      <c r="AZ789" s="131">
        <v>103</v>
      </c>
      <c r="BA789" s="132">
        <f t="shared" si="294"/>
        <v>18103</v>
      </c>
      <c r="BC789" s="7" t="s">
        <v>532</v>
      </c>
    </row>
    <row r="790" spans="1:55" hidden="1" outlineLevel="1" x14ac:dyDescent="0.2">
      <c r="A790" t="s">
        <v>2129</v>
      </c>
      <c r="B790" t="s">
        <v>3315</v>
      </c>
      <c r="C790" s="1">
        <f t="shared" si="296"/>
        <v>39609</v>
      </c>
      <c r="D790" s="7">
        <f>RANK(N790,(N790:P790,Q790:AJ790))</f>
        <v>1</v>
      </c>
      <c r="E790" s="7">
        <f>RANK(O790,(N790:P790,Q790:AJ790))</f>
        <v>2</v>
      </c>
      <c r="F790" s="7">
        <f>IF(P790&gt;0,RANK(P790,(N790:P790,Q790:AJ790)),0)</f>
        <v>3</v>
      </c>
      <c r="G790" s="1">
        <f t="shared" si="297"/>
        <v>1787</v>
      </c>
      <c r="H790" s="2">
        <f t="shared" si="295"/>
        <v>4.5116008987856296E-2</v>
      </c>
      <c r="I790" s="2"/>
      <c r="J790" s="2">
        <f t="shared" si="298"/>
        <v>0.46784821631447399</v>
      </c>
      <c r="K790" s="2">
        <f t="shared" si="299"/>
        <v>0.4227322073266177</v>
      </c>
      <c r="L790" s="2">
        <f t="shared" si="300"/>
        <v>8.0259536973920062E-2</v>
      </c>
      <c r="M790" s="2">
        <f t="shared" si="301"/>
        <v>2.9160039384988304E-2</v>
      </c>
      <c r="N790" s="1">
        <v>18531</v>
      </c>
      <c r="O790" s="1">
        <v>16744</v>
      </c>
      <c r="P790" s="1">
        <v>3179</v>
      </c>
      <c r="Q790" s="1">
        <v>589</v>
      </c>
      <c r="R790" s="1">
        <v>503</v>
      </c>
      <c r="S790" s="1">
        <v>14</v>
      </c>
      <c r="T790" s="1">
        <v>31</v>
      </c>
      <c r="W790" s="1">
        <v>0</v>
      </c>
      <c r="X790" s="1">
        <v>2</v>
      </c>
      <c r="AB790" s="1">
        <v>16</v>
      </c>
      <c r="AL790" s="7">
        <f>IF(Q790&gt;0,RANK(Q790,(N790:P790,Q790:AJ790)),0)</f>
        <v>4</v>
      </c>
      <c r="AM790" s="7">
        <f>IF(R790&gt;0,RANK(R790,(N790:P790,Q790:AJ790)),0)</f>
        <v>5</v>
      </c>
      <c r="AN790" s="7">
        <f>IF(S790&gt;0,RANK(S790,(N790:P790,Q790:AJ790)),0)</f>
        <v>8</v>
      </c>
      <c r="AO790" s="7">
        <f>IF(T790&gt;0,RANK(T790,(N790:P790,Q790:AJ790)),0)</f>
        <v>6</v>
      </c>
      <c r="AP790" s="2">
        <f t="shared" si="302"/>
        <v>1.4870357746976696E-2</v>
      </c>
      <c r="AQ790" s="2">
        <f t="shared" si="303"/>
        <v>1.2699134035194022E-2</v>
      </c>
      <c r="AR790" s="2">
        <f t="shared" si="304"/>
        <v>3.5345502284834254E-4</v>
      </c>
      <c r="AS790" s="2">
        <f t="shared" si="305"/>
        <v>7.8265040773561564E-4</v>
      </c>
      <c r="AU790" t="s">
        <v>2129</v>
      </c>
      <c r="AV790" t="s">
        <v>3315</v>
      </c>
      <c r="AY790" s="130">
        <v>18</v>
      </c>
      <c r="AZ790" s="131">
        <v>105</v>
      </c>
      <c r="BA790" s="132">
        <f t="shared" si="294"/>
        <v>18105</v>
      </c>
      <c r="BC790" s="7" t="s">
        <v>532</v>
      </c>
    </row>
    <row r="791" spans="1:55" hidden="1" outlineLevel="1" x14ac:dyDescent="0.2">
      <c r="A791" t="s">
        <v>961</v>
      </c>
      <c r="B791" t="s">
        <v>3315</v>
      </c>
      <c r="C791" s="1">
        <f t="shared" si="296"/>
        <v>13397</v>
      </c>
      <c r="D791" s="7">
        <f>RANK(N791,(N791:P791,Q791:AJ791))</f>
        <v>2</v>
      </c>
      <c r="E791" s="7">
        <f>RANK(O791,(N791:P791,Q791:AJ791))</f>
        <v>1</v>
      </c>
      <c r="F791" s="7">
        <f>IF(P791&gt;0,RANK(P791,(N791:P791,Q791:AJ791)),0)</f>
        <v>3</v>
      </c>
      <c r="G791" s="1">
        <f t="shared" si="297"/>
        <v>3880</v>
      </c>
      <c r="H791" s="2">
        <f t="shared" si="295"/>
        <v>0.28961707845039936</v>
      </c>
      <c r="I791" s="2"/>
      <c r="J791" s="2">
        <f t="shared" si="298"/>
        <v>0.28551168171978802</v>
      </c>
      <c r="K791" s="2">
        <f t="shared" si="299"/>
        <v>0.57512876017018733</v>
      </c>
      <c r="L791" s="2">
        <f t="shared" si="300"/>
        <v>0.13182055684108382</v>
      </c>
      <c r="M791" s="2">
        <f t="shared" si="301"/>
        <v>7.5390012689408314E-3</v>
      </c>
      <c r="N791" s="1">
        <v>3825</v>
      </c>
      <c r="O791" s="1">
        <v>7705</v>
      </c>
      <c r="P791" s="1">
        <v>1766</v>
      </c>
      <c r="R791" s="1">
        <v>100</v>
      </c>
      <c r="T791" s="1">
        <v>1</v>
      </c>
      <c r="W791" s="1">
        <v>0</v>
      </c>
      <c r="X791" s="1">
        <v>0</v>
      </c>
      <c r="AB791" s="1">
        <v>0</v>
      </c>
      <c r="AL791" s="7">
        <f>IF(Q791&gt;0,RANK(Q791,(N791:P791,Q791:AJ791)),0)</f>
        <v>0</v>
      </c>
      <c r="AM791" s="7">
        <f>IF(R791&gt;0,RANK(R791,(N791:P791,Q791:AJ791)),0)</f>
        <v>4</v>
      </c>
      <c r="AN791" s="7">
        <f>IF(S791&gt;0,RANK(S791,(N791:P791,Q791:AJ791)),0)</f>
        <v>0</v>
      </c>
      <c r="AO791" s="7">
        <f>IF(T791&gt;0,RANK(T791,(N791:P791,Q791:AJ791)),0)</f>
        <v>5</v>
      </c>
      <c r="AP791" s="2">
        <f t="shared" si="302"/>
        <v>0</v>
      </c>
      <c r="AQ791" s="2">
        <f t="shared" si="303"/>
        <v>7.4643576920206019E-3</v>
      </c>
      <c r="AR791" s="2">
        <f t="shared" si="304"/>
        <v>0</v>
      </c>
      <c r="AS791" s="2">
        <f t="shared" si="305"/>
        <v>7.4643576920206022E-5</v>
      </c>
      <c r="AU791" t="s">
        <v>961</v>
      </c>
      <c r="AV791" t="s">
        <v>3315</v>
      </c>
      <c r="AY791" s="130">
        <v>18</v>
      </c>
      <c r="AZ791" s="131">
        <v>107</v>
      </c>
      <c r="BA791" s="132">
        <f t="shared" si="294"/>
        <v>18107</v>
      </c>
      <c r="BC791" s="7" t="s">
        <v>532</v>
      </c>
    </row>
    <row r="792" spans="1:55" hidden="1" outlineLevel="1" x14ac:dyDescent="0.2">
      <c r="A792" t="s">
        <v>1305</v>
      </c>
      <c r="B792" t="s">
        <v>3315</v>
      </c>
      <c r="C792" s="1">
        <f t="shared" si="296"/>
        <v>21596</v>
      </c>
      <c r="D792" s="7">
        <f>RANK(N792,(N792:P792,Q792:AJ792))</f>
        <v>2</v>
      </c>
      <c r="E792" s="7">
        <f>RANK(O792,(N792:P792,Q792:AJ792))</f>
        <v>1</v>
      </c>
      <c r="F792" s="7">
        <f>IF(P792&gt;0,RANK(P792,(N792:P792,Q792:AJ792)),0)</f>
        <v>3</v>
      </c>
      <c r="G792" s="1">
        <f t="shared" si="297"/>
        <v>7060</v>
      </c>
      <c r="H792" s="2">
        <f t="shared" si="295"/>
        <v>0.32691239118355253</v>
      </c>
      <c r="I792" s="2"/>
      <c r="J792" s="2">
        <f t="shared" si="298"/>
        <v>0.26912391183552509</v>
      </c>
      <c r="K792" s="2">
        <f t="shared" si="299"/>
        <v>0.59603630301907762</v>
      </c>
      <c r="L792" s="2">
        <f t="shared" si="300"/>
        <v>0.12756992035562142</v>
      </c>
      <c r="M792" s="2">
        <f t="shared" si="301"/>
        <v>7.2698647897758706E-3</v>
      </c>
      <c r="N792" s="1">
        <v>5812</v>
      </c>
      <c r="O792" s="1">
        <v>12872</v>
      </c>
      <c r="P792" s="1">
        <v>2755</v>
      </c>
      <c r="Q792" s="1">
        <v>11</v>
      </c>
      <c r="R792" s="1">
        <v>139</v>
      </c>
      <c r="S792" s="1">
        <v>7</v>
      </c>
      <c r="W792" s="1">
        <v>0</v>
      </c>
      <c r="X792" s="1">
        <v>0</v>
      </c>
      <c r="AB792" s="1">
        <v>0</v>
      </c>
      <c r="AL792" s="7">
        <f>IF(Q792&gt;0,RANK(Q792,(N792:P792,Q792:AJ792)),0)</f>
        <v>5</v>
      </c>
      <c r="AM792" s="7">
        <f>IF(R792&gt;0,RANK(R792,(N792:P792,Q792:AJ792)),0)</f>
        <v>4</v>
      </c>
      <c r="AN792" s="7">
        <f>IF(S792&gt;0,RANK(S792,(N792:P792,Q792:AJ792)),0)</f>
        <v>6</v>
      </c>
      <c r="AO792" s="7">
        <f>IF(T792&gt;0,RANK(T792,(N792:P792,Q792:AJ792)),0)</f>
        <v>0</v>
      </c>
      <c r="AP792" s="2">
        <f t="shared" si="302"/>
        <v>5.0935358399703653E-4</v>
      </c>
      <c r="AQ792" s="2">
        <f t="shared" si="303"/>
        <v>6.4363771068716427E-3</v>
      </c>
      <c r="AR792" s="2">
        <f t="shared" si="304"/>
        <v>3.2413409890720503E-4</v>
      </c>
      <c r="AS792" s="2">
        <f t="shared" si="305"/>
        <v>0</v>
      </c>
      <c r="AU792" t="s">
        <v>1305</v>
      </c>
      <c r="AV792" t="s">
        <v>3315</v>
      </c>
      <c r="AY792" s="130">
        <v>18</v>
      </c>
      <c r="AZ792" s="131">
        <v>109</v>
      </c>
      <c r="BA792" s="132">
        <f t="shared" si="294"/>
        <v>18109</v>
      </c>
      <c r="BC792" s="7" t="s">
        <v>532</v>
      </c>
    </row>
    <row r="793" spans="1:55" hidden="1" outlineLevel="1" x14ac:dyDescent="0.2">
      <c r="A793" t="s">
        <v>3164</v>
      </c>
      <c r="B793" t="s">
        <v>3315</v>
      </c>
      <c r="C793" s="1">
        <f t="shared" si="296"/>
        <v>4810</v>
      </c>
      <c r="D793" s="7">
        <f>RANK(N793,(N793:P793,Q793:AJ793))</f>
        <v>2</v>
      </c>
      <c r="E793" s="7">
        <f>RANK(O793,(N793:P793,Q793:AJ793))</f>
        <v>1</v>
      </c>
      <c r="F793" s="7">
        <f>IF(P793&gt;0,RANK(P793,(N793:P793,Q793:AJ793)),0)</f>
        <v>3</v>
      </c>
      <c r="G793" s="1">
        <f t="shared" si="297"/>
        <v>178</v>
      </c>
      <c r="H793" s="2">
        <f t="shared" si="295"/>
        <v>3.7006237006237008E-2</v>
      </c>
      <c r="I793" s="2"/>
      <c r="J793" s="2">
        <f t="shared" si="298"/>
        <v>0.39438669438669438</v>
      </c>
      <c r="K793" s="2">
        <f t="shared" si="299"/>
        <v>0.43139293139293139</v>
      </c>
      <c r="L793" s="2">
        <f t="shared" si="300"/>
        <v>0.16652806652806654</v>
      </c>
      <c r="M793" s="2">
        <f t="shared" si="301"/>
        <v>7.6923076923076927E-3</v>
      </c>
      <c r="N793" s="1">
        <v>1897</v>
      </c>
      <c r="O793" s="1">
        <v>2075</v>
      </c>
      <c r="P793" s="1">
        <v>801</v>
      </c>
      <c r="Q793" s="1">
        <v>2</v>
      </c>
      <c r="R793" s="1">
        <v>32</v>
      </c>
      <c r="S793" s="1">
        <v>3</v>
      </c>
      <c r="W793" s="1">
        <v>0</v>
      </c>
      <c r="X793" s="1">
        <v>0</v>
      </c>
      <c r="AB793" s="1">
        <v>0</v>
      </c>
      <c r="AL793" s="7">
        <f>IF(Q793&gt;0,RANK(Q793,(N793:P793,Q793:AJ793)),0)</f>
        <v>6</v>
      </c>
      <c r="AM793" s="7">
        <f>IF(R793&gt;0,RANK(R793,(N793:P793,Q793:AJ793)),0)</f>
        <v>4</v>
      </c>
      <c r="AN793" s="7">
        <f>IF(S793&gt;0,RANK(S793,(N793:P793,Q793:AJ793)),0)</f>
        <v>5</v>
      </c>
      <c r="AO793" s="7">
        <f>IF(T793&gt;0,RANK(T793,(N793:P793,Q793:AJ793)),0)</f>
        <v>0</v>
      </c>
      <c r="AP793" s="2">
        <f t="shared" si="302"/>
        <v>4.1580041580041582E-4</v>
      </c>
      <c r="AQ793" s="2">
        <f t="shared" si="303"/>
        <v>6.6528066528066532E-3</v>
      </c>
      <c r="AR793" s="2">
        <f t="shared" si="304"/>
        <v>6.2370062370062374E-4</v>
      </c>
      <c r="AS793" s="2">
        <f t="shared" si="305"/>
        <v>0</v>
      </c>
      <c r="AU793" t="s">
        <v>3164</v>
      </c>
      <c r="AV793" t="s">
        <v>3315</v>
      </c>
      <c r="AY793" s="130">
        <v>18</v>
      </c>
      <c r="AZ793" s="131">
        <v>111</v>
      </c>
      <c r="BA793" s="132">
        <f t="shared" si="294"/>
        <v>18111</v>
      </c>
      <c r="BC793" s="7" t="s">
        <v>532</v>
      </c>
    </row>
    <row r="794" spans="1:55" hidden="1" outlineLevel="1" x14ac:dyDescent="0.2">
      <c r="A794" t="s">
        <v>2810</v>
      </c>
      <c r="B794" t="s">
        <v>3315</v>
      </c>
      <c r="C794" s="1">
        <f t="shared" si="296"/>
        <v>13519</v>
      </c>
      <c r="D794" s="7">
        <f>RANK(N794,(N794:P794,Q794:AJ794))</f>
        <v>2</v>
      </c>
      <c r="E794" s="7">
        <f>RANK(O794,(N794:P794,Q794:AJ794))</f>
        <v>1</v>
      </c>
      <c r="F794" s="7">
        <f>IF(P794&gt;0,RANK(P794,(N794:P794,Q794:AJ794)),0)</f>
        <v>3</v>
      </c>
      <c r="G794" s="1">
        <f t="shared" si="297"/>
        <v>1681</v>
      </c>
      <c r="H794" s="2">
        <f t="shared" si="295"/>
        <v>0.1243435165322879</v>
      </c>
      <c r="I794" s="2"/>
      <c r="J794" s="2">
        <f t="shared" si="298"/>
        <v>0.37732080775205268</v>
      </c>
      <c r="K794" s="2">
        <f t="shared" si="299"/>
        <v>0.5016643242843406</v>
      </c>
      <c r="L794" s="2">
        <f t="shared" si="300"/>
        <v>0.1125083216214217</v>
      </c>
      <c r="M794" s="2">
        <f t="shared" si="301"/>
        <v>8.5065463421850201E-3</v>
      </c>
      <c r="N794" s="1">
        <v>5101</v>
      </c>
      <c r="O794" s="1">
        <v>6782</v>
      </c>
      <c r="P794" s="1">
        <v>1521</v>
      </c>
      <c r="R794" s="1">
        <v>115</v>
      </c>
      <c r="W794" s="1">
        <v>0</v>
      </c>
      <c r="X794" s="1">
        <v>0</v>
      </c>
      <c r="AB794" s="1">
        <v>0</v>
      </c>
      <c r="AL794" s="7">
        <f>IF(Q794&gt;0,RANK(Q794,(N794:P794,Q794:AJ794)),0)</f>
        <v>0</v>
      </c>
      <c r="AM794" s="7">
        <f>IF(R794&gt;0,RANK(R794,(N794:P794,Q794:AJ794)),0)</f>
        <v>4</v>
      </c>
      <c r="AN794" s="7">
        <f>IF(S794&gt;0,RANK(S794,(N794:P794,Q794:AJ794)),0)</f>
        <v>0</v>
      </c>
      <c r="AO794" s="7">
        <f>IF(T794&gt;0,RANK(T794,(N794:P794,Q794:AJ794)),0)</f>
        <v>0</v>
      </c>
      <c r="AP794" s="2">
        <f t="shared" si="302"/>
        <v>0</v>
      </c>
      <c r="AQ794" s="2">
        <f t="shared" si="303"/>
        <v>8.5065463421850722E-3</v>
      </c>
      <c r="AR794" s="2">
        <f t="shared" si="304"/>
        <v>0</v>
      </c>
      <c r="AS794" s="2">
        <f t="shared" si="305"/>
        <v>0</v>
      </c>
      <c r="AU794" t="s">
        <v>2810</v>
      </c>
      <c r="AV794" t="s">
        <v>3315</v>
      </c>
      <c r="AY794" s="130">
        <v>18</v>
      </c>
      <c r="AZ794" s="131">
        <v>113</v>
      </c>
      <c r="BA794" s="132">
        <f t="shared" si="294"/>
        <v>18113</v>
      </c>
      <c r="BC794" s="7" t="s">
        <v>532</v>
      </c>
    </row>
    <row r="795" spans="1:55" hidden="1" outlineLevel="1" x14ac:dyDescent="0.2">
      <c r="A795" t="s">
        <v>2814</v>
      </c>
      <c r="B795" t="s">
        <v>3315</v>
      </c>
      <c r="C795" s="1">
        <f t="shared" si="296"/>
        <v>2474</v>
      </c>
      <c r="D795" s="7">
        <f>RANK(N795,(N795:P795,Q795:AJ795))</f>
        <v>2</v>
      </c>
      <c r="E795" s="7">
        <f>RANK(O795,(N795:P795,Q795:AJ795))</f>
        <v>1</v>
      </c>
      <c r="F795" s="7">
        <f>IF(P795&gt;0,RANK(P795,(N795:P795,Q795:AJ795)),0)</f>
        <v>3</v>
      </c>
      <c r="G795" s="1">
        <f t="shared" si="297"/>
        <v>15</v>
      </c>
      <c r="H795" s="2">
        <f t="shared" si="295"/>
        <v>6.0630557801131767E-3</v>
      </c>
      <c r="I795" s="2"/>
      <c r="J795" s="2">
        <f t="shared" si="298"/>
        <v>0.43775262732417136</v>
      </c>
      <c r="K795" s="2">
        <f t="shared" si="299"/>
        <v>0.44381568310428454</v>
      </c>
      <c r="L795" s="2">
        <f t="shared" si="300"/>
        <v>0.11358124494745352</v>
      </c>
      <c r="M795" s="2">
        <f t="shared" si="301"/>
        <v>4.8504446240905247E-3</v>
      </c>
      <c r="N795" s="1">
        <v>1083</v>
      </c>
      <c r="O795" s="1">
        <v>1098</v>
      </c>
      <c r="P795" s="1">
        <v>281</v>
      </c>
      <c r="R795" s="1">
        <v>12</v>
      </c>
      <c r="W795" s="1">
        <v>0</v>
      </c>
      <c r="X795" s="1">
        <v>0</v>
      </c>
      <c r="AB795" s="1">
        <v>0</v>
      </c>
      <c r="AL795" s="7">
        <f>IF(Q795&gt;0,RANK(Q795,(N795:P795,Q795:AJ795)),0)</f>
        <v>0</v>
      </c>
      <c r="AM795" s="7">
        <f>IF(R795&gt;0,RANK(R795,(N795:P795,Q795:AJ795)),0)</f>
        <v>4</v>
      </c>
      <c r="AN795" s="7">
        <f>IF(S795&gt;0,RANK(S795,(N795:P795,Q795:AJ795)),0)</f>
        <v>0</v>
      </c>
      <c r="AO795" s="7">
        <f>IF(T795&gt;0,RANK(T795,(N795:P795,Q795:AJ795)),0)</f>
        <v>0</v>
      </c>
      <c r="AP795" s="2">
        <f t="shared" si="302"/>
        <v>0</v>
      </c>
      <c r="AQ795" s="2">
        <f t="shared" si="303"/>
        <v>4.850444624090542E-3</v>
      </c>
      <c r="AR795" s="2">
        <f t="shared" si="304"/>
        <v>0</v>
      </c>
      <c r="AS795" s="2">
        <f t="shared" si="305"/>
        <v>0</v>
      </c>
      <c r="AU795" t="s">
        <v>2814</v>
      </c>
      <c r="AV795" t="s">
        <v>3315</v>
      </c>
      <c r="AY795" s="130">
        <v>18</v>
      </c>
      <c r="AZ795" s="131">
        <v>115</v>
      </c>
      <c r="BA795" s="132">
        <f t="shared" si="294"/>
        <v>18115</v>
      </c>
      <c r="BC795" s="7" t="s">
        <v>532</v>
      </c>
    </row>
    <row r="796" spans="1:55" hidden="1" outlineLevel="1" x14ac:dyDescent="0.2">
      <c r="A796" t="s">
        <v>1279</v>
      </c>
      <c r="B796" t="s">
        <v>3315</v>
      </c>
      <c r="C796" s="1">
        <f t="shared" si="296"/>
        <v>7343</v>
      </c>
      <c r="D796" s="7">
        <f>RANK(N796,(N796:P796,Q796:AJ796))</f>
        <v>2</v>
      </c>
      <c r="E796" s="7">
        <f>RANK(O796,(N796:P796,Q796:AJ796))</f>
        <v>1</v>
      </c>
      <c r="F796" s="7">
        <f>IF(P796&gt;0,RANK(P796,(N796:P796,Q796:AJ796)),0)</f>
        <v>3</v>
      </c>
      <c r="G796" s="1">
        <f t="shared" si="297"/>
        <v>339</v>
      </c>
      <c r="H796" s="2">
        <f t="shared" si="295"/>
        <v>4.6166416995778295E-2</v>
      </c>
      <c r="I796" s="2"/>
      <c r="J796" s="2">
        <f t="shared" si="298"/>
        <v>0.41073130872940217</v>
      </c>
      <c r="K796" s="2">
        <f t="shared" si="299"/>
        <v>0.45689772572518045</v>
      </c>
      <c r="L796" s="2">
        <f t="shared" si="300"/>
        <v>0.12774070543374644</v>
      </c>
      <c r="M796" s="2">
        <f t="shared" si="301"/>
        <v>4.6302601116708919E-3</v>
      </c>
      <c r="N796" s="1">
        <v>3016</v>
      </c>
      <c r="O796" s="1">
        <v>3355</v>
      </c>
      <c r="P796" s="1">
        <v>938</v>
      </c>
      <c r="R796" s="1">
        <v>34</v>
      </c>
      <c r="W796" s="1">
        <v>0</v>
      </c>
      <c r="X796" s="1">
        <v>0</v>
      </c>
      <c r="AB796" s="1">
        <v>0</v>
      </c>
      <c r="AL796" s="7">
        <f>IF(Q796&gt;0,RANK(Q796,(N796:P796,Q796:AJ796)),0)</f>
        <v>0</v>
      </c>
      <c r="AM796" s="7">
        <f>IF(R796&gt;0,RANK(R796,(N796:P796,Q796:AJ796)),0)</f>
        <v>4</v>
      </c>
      <c r="AN796" s="7">
        <f>IF(S796&gt;0,RANK(S796,(N796:P796,Q796:AJ796)),0)</f>
        <v>0</v>
      </c>
      <c r="AO796" s="7">
        <f>IF(T796&gt;0,RANK(T796,(N796:P796,Q796:AJ796)),0)</f>
        <v>0</v>
      </c>
      <c r="AP796" s="2">
        <f t="shared" si="302"/>
        <v>0</v>
      </c>
      <c r="AQ796" s="2">
        <f t="shared" si="303"/>
        <v>4.6302601116709795E-3</v>
      </c>
      <c r="AR796" s="2">
        <f t="shared" si="304"/>
        <v>0</v>
      </c>
      <c r="AS796" s="2">
        <f t="shared" si="305"/>
        <v>0</v>
      </c>
      <c r="AU796" t="s">
        <v>1279</v>
      </c>
      <c r="AV796" t="s">
        <v>3315</v>
      </c>
      <c r="AY796" s="130">
        <v>18</v>
      </c>
      <c r="AZ796" s="131">
        <v>117</v>
      </c>
      <c r="BA796" s="132">
        <f t="shared" si="294"/>
        <v>18117</v>
      </c>
      <c r="BC796" s="7" t="s">
        <v>532</v>
      </c>
    </row>
    <row r="797" spans="1:55" hidden="1" outlineLevel="1" x14ac:dyDescent="0.2">
      <c r="A797" t="s">
        <v>224</v>
      </c>
      <c r="B797" t="s">
        <v>3315</v>
      </c>
      <c r="C797" s="1">
        <f t="shared" si="296"/>
        <v>6266</v>
      </c>
      <c r="D797" s="7">
        <f>RANK(N797,(N797:P797,Q797:AJ797))</f>
        <v>2</v>
      </c>
      <c r="E797" s="7">
        <f>RANK(O797,(N797:P797,Q797:AJ797))</f>
        <v>1</v>
      </c>
      <c r="F797" s="7">
        <f>IF(P797&gt;0,RANK(P797,(N797:P797,Q797:AJ797)),0)</f>
        <v>3</v>
      </c>
      <c r="G797" s="1">
        <f t="shared" si="297"/>
        <v>812</v>
      </c>
      <c r="H797" s="2">
        <f t="shared" si="295"/>
        <v>0.12958825406958188</v>
      </c>
      <c r="I797" s="2"/>
      <c r="J797" s="2">
        <f t="shared" si="298"/>
        <v>0.35812320459623365</v>
      </c>
      <c r="K797" s="2">
        <f t="shared" si="299"/>
        <v>0.4877114586658155</v>
      </c>
      <c r="L797" s="2">
        <f t="shared" si="300"/>
        <v>0.13948292371528886</v>
      </c>
      <c r="M797" s="2">
        <f t="shared" si="301"/>
        <v>1.4682413022661933E-2</v>
      </c>
      <c r="N797" s="1">
        <v>2244</v>
      </c>
      <c r="O797" s="1">
        <v>3056</v>
      </c>
      <c r="P797" s="1">
        <v>874</v>
      </c>
      <c r="Q797" s="1">
        <v>9</v>
      </c>
      <c r="R797" s="1">
        <v>79</v>
      </c>
      <c r="S797" s="1">
        <v>3</v>
      </c>
      <c r="W797" s="1">
        <v>0</v>
      </c>
      <c r="X797" s="1">
        <v>1</v>
      </c>
      <c r="AB797" s="1">
        <v>0</v>
      </c>
      <c r="AL797" s="7">
        <f>IF(Q797&gt;0,RANK(Q797,(N797:P797,Q797:AJ797)),0)</f>
        <v>5</v>
      </c>
      <c r="AM797" s="7">
        <f>IF(R797&gt;0,RANK(R797,(N797:P797,Q797:AJ797)),0)</f>
        <v>4</v>
      </c>
      <c r="AN797" s="7">
        <f>IF(S797&gt;0,RANK(S797,(N797:P797,Q797:AJ797)),0)</f>
        <v>6</v>
      </c>
      <c r="AO797" s="7">
        <f>IF(T797&gt;0,RANK(T797,(N797:P797,Q797:AJ797)),0)</f>
        <v>0</v>
      </c>
      <c r="AP797" s="2">
        <f t="shared" si="302"/>
        <v>1.4363230130864987E-3</v>
      </c>
      <c r="AQ797" s="2">
        <f t="shared" si="303"/>
        <v>1.2607724225981488E-2</v>
      </c>
      <c r="AR797" s="2">
        <f t="shared" si="304"/>
        <v>4.787743376954995E-4</v>
      </c>
      <c r="AS797" s="2">
        <f t="shared" si="305"/>
        <v>0</v>
      </c>
      <c r="AU797" t="s">
        <v>224</v>
      </c>
      <c r="AV797" t="s">
        <v>3315</v>
      </c>
      <c r="AY797" s="130">
        <v>18</v>
      </c>
      <c r="AZ797" s="131">
        <v>119</v>
      </c>
      <c r="BA797" s="132">
        <f t="shared" si="294"/>
        <v>18119</v>
      </c>
      <c r="BC797" s="7" t="s">
        <v>532</v>
      </c>
    </row>
    <row r="798" spans="1:55" hidden="1" outlineLevel="1" x14ac:dyDescent="0.2">
      <c r="A798" t="s">
        <v>171</v>
      </c>
      <c r="B798" t="s">
        <v>3315</v>
      </c>
      <c r="C798" s="1">
        <f t="shared" si="296"/>
        <v>6619</v>
      </c>
      <c r="D798" s="7">
        <f>RANK(N798,(N798:P798,Q798:AJ798))</f>
        <v>2</v>
      </c>
      <c r="E798" s="7">
        <f>RANK(O798,(N798:P798,Q798:AJ798))</f>
        <v>1</v>
      </c>
      <c r="F798" s="7">
        <f>IF(P798&gt;0,RANK(P798,(N798:P798,Q798:AJ798)),0)</f>
        <v>3</v>
      </c>
      <c r="G798" s="1">
        <f t="shared" si="297"/>
        <v>698</v>
      </c>
      <c r="H798" s="2">
        <f t="shared" si="295"/>
        <v>0.10545399607191419</v>
      </c>
      <c r="I798" s="2"/>
      <c r="J798" s="2">
        <f t="shared" si="298"/>
        <v>0.37059978848768699</v>
      </c>
      <c r="K798" s="2">
        <f t="shared" si="299"/>
        <v>0.47605378455960112</v>
      </c>
      <c r="L798" s="2">
        <f t="shared" si="300"/>
        <v>0.14820969935035505</v>
      </c>
      <c r="M798" s="2">
        <f t="shared" si="301"/>
        <v>5.1367276023567832E-3</v>
      </c>
      <c r="N798" s="1">
        <v>2453</v>
      </c>
      <c r="O798" s="1">
        <v>3151</v>
      </c>
      <c r="P798" s="1">
        <v>981</v>
      </c>
      <c r="R798" s="1">
        <v>33</v>
      </c>
      <c r="S798" s="1">
        <v>1</v>
      </c>
      <c r="W798" s="1">
        <v>0</v>
      </c>
      <c r="X798" s="1">
        <v>0</v>
      </c>
      <c r="AB798" s="1">
        <v>0</v>
      </c>
      <c r="AL798" s="7">
        <f>IF(Q798&gt;0,RANK(Q798,(N798:P798,Q798:AJ798)),0)</f>
        <v>0</v>
      </c>
      <c r="AM798" s="7">
        <f>IF(R798&gt;0,RANK(R798,(N798:P798,Q798:AJ798)),0)</f>
        <v>4</v>
      </c>
      <c r="AN798" s="7">
        <f>IF(S798&gt;0,RANK(S798,(N798:P798,Q798:AJ798)),0)</f>
        <v>5</v>
      </c>
      <c r="AO798" s="7">
        <f>IF(T798&gt;0,RANK(T798,(N798:P798,Q798:AJ798)),0)</f>
        <v>0</v>
      </c>
      <c r="AP798" s="2">
        <f t="shared" si="302"/>
        <v>0</v>
      </c>
      <c r="AQ798" s="2">
        <f t="shared" si="303"/>
        <v>4.9856473787581205E-3</v>
      </c>
      <c r="AR798" s="2">
        <f t="shared" si="304"/>
        <v>1.5108022359873092E-4</v>
      </c>
      <c r="AS798" s="2">
        <f t="shared" si="305"/>
        <v>0</v>
      </c>
      <c r="AU798" t="s">
        <v>171</v>
      </c>
      <c r="AV798" t="s">
        <v>3315</v>
      </c>
      <c r="AY798" s="130">
        <v>18</v>
      </c>
      <c r="AZ798" s="131">
        <v>121</v>
      </c>
      <c r="BA798" s="132">
        <f t="shared" si="294"/>
        <v>18121</v>
      </c>
      <c r="BC798" s="7" t="s">
        <v>532</v>
      </c>
    </row>
    <row r="799" spans="1:55" hidden="1" outlineLevel="1" x14ac:dyDescent="0.2">
      <c r="A799" t="s">
        <v>1701</v>
      </c>
      <c r="B799" t="s">
        <v>3315</v>
      </c>
      <c r="C799" s="1">
        <f t="shared" si="296"/>
        <v>7930</v>
      </c>
      <c r="D799" s="7">
        <f>RANK(N799,(N799:P799,Q799:AJ799))</f>
        <v>1</v>
      </c>
      <c r="E799" s="7">
        <f>RANK(O799,(N799:P799,Q799:AJ799))</f>
        <v>2</v>
      </c>
      <c r="F799" s="7">
        <f>IF(P799&gt;0,RANK(P799,(N799:P799,Q799:AJ799)),0)</f>
        <v>3</v>
      </c>
      <c r="G799" s="1">
        <f t="shared" si="297"/>
        <v>1873</v>
      </c>
      <c r="H799" s="2">
        <f t="shared" si="295"/>
        <v>0.23619167717528372</v>
      </c>
      <c r="I799" s="2"/>
      <c r="J799" s="2">
        <f t="shared" si="298"/>
        <v>0.55825977301387142</v>
      </c>
      <c r="K799" s="2">
        <f t="shared" si="299"/>
        <v>0.32206809583858764</v>
      </c>
      <c r="L799" s="2">
        <f t="shared" si="300"/>
        <v>0.11513240857503153</v>
      </c>
      <c r="M799" s="2">
        <f t="shared" si="301"/>
        <v>4.5397225725094109E-3</v>
      </c>
      <c r="N799" s="1">
        <v>4427</v>
      </c>
      <c r="O799" s="1">
        <v>2554</v>
      </c>
      <c r="P799" s="1">
        <v>913</v>
      </c>
      <c r="R799" s="1">
        <v>36</v>
      </c>
      <c r="W799" s="1">
        <v>0</v>
      </c>
      <c r="X799" s="1">
        <v>0</v>
      </c>
      <c r="AB799" s="1">
        <v>0</v>
      </c>
      <c r="AL799" s="7">
        <f>IF(Q799&gt;0,RANK(Q799,(N799:P799,Q799:AJ799)),0)</f>
        <v>0</v>
      </c>
      <c r="AM799" s="7">
        <f>IF(R799&gt;0,RANK(R799,(N799:P799,Q799:AJ799)),0)</f>
        <v>4</v>
      </c>
      <c r="AN799" s="7">
        <f>IF(S799&gt;0,RANK(S799,(N799:P799,Q799:AJ799)),0)</f>
        <v>0</v>
      </c>
      <c r="AO799" s="7">
        <f>IF(T799&gt;0,RANK(T799,(N799:P799,Q799:AJ799)),0)</f>
        <v>0</v>
      </c>
      <c r="AP799" s="2">
        <f t="shared" si="302"/>
        <v>0</v>
      </c>
      <c r="AQ799" s="2">
        <f t="shared" si="303"/>
        <v>4.5397225725094578E-3</v>
      </c>
      <c r="AR799" s="2">
        <f t="shared" si="304"/>
        <v>0</v>
      </c>
      <c r="AS799" s="2">
        <f t="shared" si="305"/>
        <v>0</v>
      </c>
      <c r="AU799" t="s">
        <v>1701</v>
      </c>
      <c r="AV799" t="s">
        <v>3315</v>
      </c>
      <c r="AY799" s="130">
        <v>18</v>
      </c>
      <c r="AZ799" s="131">
        <v>123</v>
      </c>
      <c r="BA799" s="132">
        <f t="shared" si="294"/>
        <v>18123</v>
      </c>
      <c r="BC799" s="7" t="s">
        <v>532</v>
      </c>
    </row>
    <row r="800" spans="1:55" hidden="1" outlineLevel="1" x14ac:dyDescent="0.2">
      <c r="A800" t="s">
        <v>1572</v>
      </c>
      <c r="B800" t="s">
        <v>3315</v>
      </c>
      <c r="C800" s="1">
        <f t="shared" si="296"/>
        <v>5878</v>
      </c>
      <c r="D800" s="7">
        <f>RANK(N800,(N800:P800,Q800:AJ800))</f>
        <v>1</v>
      </c>
      <c r="E800" s="7">
        <f>RANK(O800,(N800:P800,Q800:AJ800))</f>
        <v>2</v>
      </c>
      <c r="F800" s="7">
        <f>IF(P800&gt;0,RANK(P800,(N800:P800,Q800:AJ800)),0)</f>
        <v>3</v>
      </c>
      <c r="G800" s="1">
        <f t="shared" si="297"/>
        <v>606</v>
      </c>
      <c r="H800" s="2">
        <f t="shared" si="295"/>
        <v>0.10309629125552909</v>
      </c>
      <c r="I800" s="2"/>
      <c r="J800" s="2">
        <f t="shared" si="298"/>
        <v>0.4729499829874107</v>
      </c>
      <c r="K800" s="2">
        <f t="shared" si="299"/>
        <v>0.3698536917318816</v>
      </c>
      <c r="L800" s="2">
        <f t="shared" si="300"/>
        <v>0.15039128955427017</v>
      </c>
      <c r="M800" s="2">
        <f t="shared" si="301"/>
        <v>6.8050357264375916E-3</v>
      </c>
      <c r="N800" s="1">
        <v>2780</v>
      </c>
      <c r="O800" s="1">
        <v>2174</v>
      </c>
      <c r="P800" s="1">
        <v>884</v>
      </c>
      <c r="R800" s="1">
        <v>34</v>
      </c>
      <c r="T800" s="1">
        <v>6</v>
      </c>
      <c r="W800" s="1">
        <v>0</v>
      </c>
      <c r="X800" s="1">
        <v>0</v>
      </c>
      <c r="AB800" s="1">
        <v>0</v>
      </c>
      <c r="AL800" s="7">
        <f>IF(Q800&gt;0,RANK(Q800,(N800:P800,Q800:AJ800)),0)</f>
        <v>0</v>
      </c>
      <c r="AM800" s="7">
        <f>IF(R800&gt;0,RANK(R800,(N800:P800,Q800:AJ800)),0)</f>
        <v>4</v>
      </c>
      <c r="AN800" s="7">
        <f>IF(S800&gt;0,RANK(S800,(N800:P800,Q800:AJ800)),0)</f>
        <v>0</v>
      </c>
      <c r="AO800" s="7">
        <f>IF(T800&gt;0,RANK(T800,(N800:P800,Q800:AJ800)),0)</f>
        <v>5</v>
      </c>
      <c r="AP800" s="2">
        <f t="shared" si="302"/>
        <v>0</v>
      </c>
      <c r="AQ800" s="2">
        <f t="shared" si="303"/>
        <v>5.7842803674719289E-3</v>
      </c>
      <c r="AR800" s="2">
        <f t="shared" si="304"/>
        <v>0</v>
      </c>
      <c r="AS800" s="2">
        <f t="shared" si="305"/>
        <v>1.0207553589656345E-3</v>
      </c>
      <c r="AU800" t="s">
        <v>1572</v>
      </c>
      <c r="AV800" t="s">
        <v>3315</v>
      </c>
      <c r="AY800" s="130">
        <v>18</v>
      </c>
      <c r="AZ800" s="131">
        <v>125</v>
      </c>
      <c r="BA800" s="132">
        <f t="shared" si="294"/>
        <v>18125</v>
      </c>
      <c r="BC800" s="7" t="s">
        <v>532</v>
      </c>
    </row>
    <row r="801" spans="1:55" hidden="1" outlineLevel="1" x14ac:dyDescent="0.2">
      <c r="A801" t="s">
        <v>2504</v>
      </c>
      <c r="B801" t="s">
        <v>3315</v>
      </c>
      <c r="C801" s="1">
        <f t="shared" si="296"/>
        <v>54596</v>
      </c>
      <c r="D801" s="7">
        <f>RANK(N801,(N801:P801,Q801:AJ801))</f>
        <v>1</v>
      </c>
      <c r="E801" s="7">
        <f>RANK(O801,(N801:P801,Q801:AJ801))</f>
        <v>2</v>
      </c>
      <c r="F801" s="7">
        <f>IF(P801&gt;0,RANK(P801,(N801:P801,Q801:AJ801)),0)</f>
        <v>3</v>
      </c>
      <c r="G801" s="1">
        <f t="shared" si="297"/>
        <v>1113</v>
      </c>
      <c r="H801" s="2">
        <f t="shared" si="295"/>
        <v>2.0386108872444866E-2</v>
      </c>
      <c r="I801" s="2"/>
      <c r="J801" s="2">
        <f t="shared" si="298"/>
        <v>0.44039856399736244</v>
      </c>
      <c r="K801" s="2">
        <f t="shared" si="299"/>
        <v>0.42001245512491758</v>
      </c>
      <c r="L801" s="2">
        <f t="shared" si="300"/>
        <v>0.13130998607956626</v>
      </c>
      <c r="M801" s="2">
        <f t="shared" si="301"/>
        <v>8.2789947981537215E-3</v>
      </c>
      <c r="N801" s="1">
        <v>24044</v>
      </c>
      <c r="O801" s="1">
        <v>22931</v>
      </c>
      <c r="P801" s="1">
        <v>7169</v>
      </c>
      <c r="Q801" s="1">
        <v>46</v>
      </c>
      <c r="R801" s="1">
        <v>397</v>
      </c>
      <c r="S801" s="1">
        <v>5</v>
      </c>
      <c r="T801" s="1">
        <v>1</v>
      </c>
      <c r="W801" s="1">
        <v>0</v>
      </c>
      <c r="X801" s="1">
        <v>1</v>
      </c>
      <c r="AB801" s="1">
        <v>2</v>
      </c>
      <c r="AL801" s="7">
        <f>IF(Q801&gt;0,RANK(Q801,(N801:P801,Q801:AJ801)),0)</f>
        <v>5</v>
      </c>
      <c r="AM801" s="7">
        <f>IF(R801&gt;0,RANK(R801,(N801:P801,Q801:AJ801)),0)</f>
        <v>4</v>
      </c>
      <c r="AN801" s="7">
        <f>IF(S801&gt;0,RANK(S801,(N801:P801,Q801:AJ801)),0)</f>
        <v>6</v>
      </c>
      <c r="AO801" s="7">
        <f>IF(T801&gt;0,RANK(T801,(N801:P801,Q801:AJ801)),0)</f>
        <v>8</v>
      </c>
      <c r="AP801" s="2">
        <f t="shared" si="302"/>
        <v>8.4255256795369622E-4</v>
      </c>
      <c r="AQ801" s="2">
        <f t="shared" si="303"/>
        <v>7.271594988643857E-3</v>
      </c>
      <c r="AR801" s="2">
        <f t="shared" si="304"/>
        <v>9.1581800864532205E-5</v>
      </c>
      <c r="AS801" s="2">
        <f t="shared" si="305"/>
        <v>1.8316360172906438E-5</v>
      </c>
      <c r="AU801" t="s">
        <v>2504</v>
      </c>
      <c r="AV801" t="s">
        <v>3315</v>
      </c>
      <c r="AY801" s="130">
        <v>18</v>
      </c>
      <c r="AZ801" s="131">
        <v>127</v>
      </c>
      <c r="BA801" s="132">
        <f t="shared" si="294"/>
        <v>18127</v>
      </c>
      <c r="BC801" s="7" t="s">
        <v>532</v>
      </c>
    </row>
    <row r="802" spans="1:55" hidden="1" outlineLevel="1" x14ac:dyDescent="0.2">
      <c r="A802" t="s">
        <v>197</v>
      </c>
      <c r="B802" t="s">
        <v>3315</v>
      </c>
      <c r="C802" s="1">
        <f t="shared" ref="C802:C830" si="306">SUM(N802:AJ802)</f>
        <v>10953</v>
      </c>
      <c r="D802" s="7">
        <f>RANK(N802,(N802:P802,Q802:AJ802))</f>
        <v>1</v>
      </c>
      <c r="E802" s="7">
        <f>RANK(O802,(N802:P802,Q802:AJ802))</f>
        <v>2</v>
      </c>
      <c r="F802" s="7">
        <f>IF(P802&gt;0,RANK(P802,(N802:P802,Q802:AJ802)),0)</f>
        <v>3</v>
      </c>
      <c r="G802" s="1">
        <f t="shared" ref="G802:G830" si="307">MAX(N802:P802)-LARGE(N802:P802,2)</f>
        <v>327</v>
      </c>
      <c r="H802" s="2">
        <f t="shared" si="295"/>
        <v>2.9854834291974802E-2</v>
      </c>
      <c r="I802" s="2"/>
      <c r="J802" s="2">
        <f t="shared" ref="J802:J830" si="308">IF($C802=0,"-",N802/$C802)</f>
        <v>0.45330046562585591</v>
      </c>
      <c r="K802" s="2">
        <f t="shared" ref="K802:K830" si="309">IF($C802=0,"-",O802/$C802)</f>
        <v>0.42344563133388113</v>
      </c>
      <c r="L802" s="2">
        <f t="shared" ref="L802:L830" si="310">IF($C802=0,"-",P802/$C802)</f>
        <v>0.11905414041815028</v>
      </c>
      <c r="M802" s="2">
        <f t="shared" ref="M802:M830" si="311">IF(C802=0,"-",(1-J802-K802-L802))</f>
        <v>4.1997626221126766E-3</v>
      </c>
      <c r="N802" s="1">
        <v>4965</v>
      </c>
      <c r="O802" s="1">
        <v>4638</v>
      </c>
      <c r="P802" s="1">
        <v>1304</v>
      </c>
      <c r="Q802" s="1">
        <v>2</v>
      </c>
      <c r="R802" s="1">
        <v>42</v>
      </c>
      <c r="S802" s="1">
        <v>2</v>
      </c>
      <c r="W802" s="1">
        <v>0</v>
      </c>
      <c r="X802" s="1">
        <v>0</v>
      </c>
      <c r="AB802" s="1">
        <v>0</v>
      </c>
      <c r="AL802" s="7">
        <f>IF(Q802&gt;0,RANK(Q802,(N802:P802,Q802:AJ802)),0)</f>
        <v>5</v>
      </c>
      <c r="AM802" s="7">
        <f>IF(R802&gt;0,RANK(R802,(N802:P802,Q802:AJ802)),0)</f>
        <v>4</v>
      </c>
      <c r="AN802" s="7">
        <f>IF(S802&gt;0,RANK(S802,(N802:P802,Q802:AJ802)),0)</f>
        <v>5</v>
      </c>
      <c r="AO802" s="7">
        <f>IF(T802&gt;0,RANK(T802,(N802:P802,Q802:AJ802)),0)</f>
        <v>0</v>
      </c>
      <c r="AP802" s="2">
        <f t="shared" ref="AP802:AP830" si="312">IF($C802=0,"-",Q802/$C802)</f>
        <v>1.8259837487446363E-4</v>
      </c>
      <c r="AQ802" s="2">
        <f t="shared" ref="AQ802:AQ830" si="313">IF($C802=0,"-",R802/$C802)</f>
        <v>3.8345658723637358E-3</v>
      </c>
      <c r="AR802" s="2">
        <f t="shared" ref="AR802:AR830" si="314">IF($C802=0,"-",S802/$C802)</f>
        <v>1.8259837487446363E-4</v>
      </c>
      <c r="AS802" s="2">
        <f t="shared" ref="AS802:AS830" si="315">IF($C802=0,"-",T802/$C802)</f>
        <v>0</v>
      </c>
      <c r="AU802" t="s">
        <v>197</v>
      </c>
      <c r="AV802" t="s">
        <v>3315</v>
      </c>
      <c r="AY802" s="130">
        <v>18</v>
      </c>
      <c r="AZ802" s="131">
        <v>129</v>
      </c>
      <c r="BA802" s="132">
        <f t="shared" ref="BA802:BA829" si="316">AY802*1000+AZ802</f>
        <v>18129</v>
      </c>
      <c r="BC802" s="7" t="s">
        <v>532</v>
      </c>
    </row>
    <row r="803" spans="1:55" hidden="1" outlineLevel="1" x14ac:dyDescent="0.2">
      <c r="A803" t="s">
        <v>2528</v>
      </c>
      <c r="B803" t="s">
        <v>3315</v>
      </c>
      <c r="C803" s="1">
        <f t="shared" si="306"/>
        <v>5391</v>
      </c>
      <c r="D803" s="7">
        <f>RANK(N803,(N803:P803,Q803:AJ803))</f>
        <v>2</v>
      </c>
      <c r="E803" s="7">
        <f>RANK(O803,(N803:P803,Q803:AJ803))</f>
        <v>1</v>
      </c>
      <c r="F803" s="7">
        <f>IF(P803&gt;0,RANK(P803,(N803:P803,Q803:AJ803)),0)</f>
        <v>3</v>
      </c>
      <c r="G803" s="1">
        <f t="shared" si="307"/>
        <v>683</v>
      </c>
      <c r="H803" s="2">
        <f t="shared" si="295"/>
        <v>0.12669263587460583</v>
      </c>
      <c r="I803" s="2"/>
      <c r="J803" s="2">
        <f t="shared" si="308"/>
        <v>0.37284362826933781</v>
      </c>
      <c r="K803" s="2">
        <f t="shared" si="309"/>
        <v>0.49953626414394359</v>
      </c>
      <c r="L803" s="2">
        <f t="shared" si="310"/>
        <v>0.11760341309590057</v>
      </c>
      <c r="M803" s="2">
        <f t="shared" si="311"/>
        <v>1.0016694490818032E-2</v>
      </c>
      <c r="N803" s="1">
        <v>2010</v>
      </c>
      <c r="O803" s="1">
        <v>2693</v>
      </c>
      <c r="P803" s="1">
        <v>634</v>
      </c>
      <c r="R803" s="1">
        <v>48</v>
      </c>
      <c r="S803" s="1">
        <v>6</v>
      </c>
      <c r="W803" s="1">
        <v>0</v>
      </c>
      <c r="X803" s="1">
        <v>0</v>
      </c>
      <c r="AB803" s="1">
        <v>0</v>
      </c>
      <c r="AL803" s="7">
        <f>IF(Q803&gt;0,RANK(Q803,(N803:P803,Q803:AJ803)),0)</f>
        <v>0</v>
      </c>
      <c r="AM803" s="7">
        <f>IF(R803&gt;0,RANK(R803,(N803:P803,Q803:AJ803)),0)</f>
        <v>4</v>
      </c>
      <c r="AN803" s="7">
        <f>IF(S803&gt;0,RANK(S803,(N803:P803,Q803:AJ803)),0)</f>
        <v>5</v>
      </c>
      <c r="AO803" s="7">
        <f>IF(T803&gt;0,RANK(T803,(N803:P803,Q803:AJ803)),0)</f>
        <v>0</v>
      </c>
      <c r="AP803" s="2">
        <f t="shared" si="312"/>
        <v>0</v>
      </c>
      <c r="AQ803" s="2">
        <f t="shared" si="313"/>
        <v>8.9037284362826936E-3</v>
      </c>
      <c r="AR803" s="2">
        <f t="shared" si="314"/>
        <v>1.1129660545353367E-3</v>
      </c>
      <c r="AS803" s="2">
        <f t="shared" si="315"/>
        <v>0</v>
      </c>
      <c r="AU803" t="s">
        <v>2528</v>
      </c>
      <c r="AV803" t="s">
        <v>3315</v>
      </c>
      <c r="AY803" s="130">
        <v>18</v>
      </c>
      <c r="AZ803" s="131">
        <v>131</v>
      </c>
      <c r="BA803" s="132">
        <f t="shared" si="316"/>
        <v>18131</v>
      </c>
      <c r="BC803" s="7" t="s">
        <v>532</v>
      </c>
    </row>
    <row r="804" spans="1:55" hidden="1" outlineLevel="1" x14ac:dyDescent="0.2">
      <c r="A804" t="s">
        <v>957</v>
      </c>
      <c r="B804" t="s">
        <v>3315</v>
      </c>
      <c r="C804" s="1">
        <f t="shared" si="306"/>
        <v>11616</v>
      </c>
      <c r="D804" s="7">
        <f>RANK(N804,(N804:P804,Q804:AJ804))</f>
        <v>2</v>
      </c>
      <c r="E804" s="7">
        <f>RANK(O804,(N804:P804,Q804:AJ804))</f>
        <v>1</v>
      </c>
      <c r="F804" s="7">
        <f>IF(P804&gt;0,RANK(P804,(N804:P804,Q804:AJ804)),0)</f>
        <v>3</v>
      </c>
      <c r="G804" s="1">
        <f t="shared" si="307"/>
        <v>1996</v>
      </c>
      <c r="H804" s="2">
        <f t="shared" si="295"/>
        <v>0.17183195592286502</v>
      </c>
      <c r="I804" s="2"/>
      <c r="J804" s="2">
        <f t="shared" si="308"/>
        <v>0.34108126721763088</v>
      </c>
      <c r="K804" s="2">
        <f t="shared" si="309"/>
        <v>0.51291322314049592</v>
      </c>
      <c r="L804" s="2">
        <f t="shared" si="310"/>
        <v>0.13937672176308541</v>
      </c>
      <c r="M804" s="2">
        <f t="shared" si="311"/>
        <v>6.6287878787877896E-3</v>
      </c>
      <c r="N804" s="1">
        <v>3962</v>
      </c>
      <c r="O804" s="1">
        <v>5958</v>
      </c>
      <c r="P804" s="1">
        <v>1619</v>
      </c>
      <c r="Q804" s="1">
        <v>6</v>
      </c>
      <c r="R804" s="1">
        <v>68</v>
      </c>
      <c r="S804" s="1">
        <v>3</v>
      </c>
      <c r="W804" s="1">
        <v>0</v>
      </c>
      <c r="X804" s="1">
        <v>0</v>
      </c>
      <c r="AB804" s="1">
        <v>0</v>
      </c>
      <c r="AL804" s="7">
        <f>IF(Q804&gt;0,RANK(Q804,(N804:P804,Q804:AJ804)),0)</f>
        <v>5</v>
      </c>
      <c r="AM804" s="7">
        <f>IF(R804&gt;0,RANK(R804,(N804:P804,Q804:AJ804)),0)</f>
        <v>4</v>
      </c>
      <c r="AN804" s="7">
        <f>IF(S804&gt;0,RANK(S804,(N804:P804,Q804:AJ804)),0)</f>
        <v>6</v>
      </c>
      <c r="AO804" s="7">
        <f>IF(T804&gt;0,RANK(T804,(N804:P804,Q804:AJ804)),0)</f>
        <v>0</v>
      </c>
      <c r="AP804" s="2">
        <f t="shared" si="312"/>
        <v>5.1652892561983473E-4</v>
      </c>
      <c r="AQ804" s="2">
        <f t="shared" si="313"/>
        <v>5.8539944903581269E-3</v>
      </c>
      <c r="AR804" s="2">
        <f t="shared" si="314"/>
        <v>2.5826446280991736E-4</v>
      </c>
      <c r="AS804" s="2">
        <f t="shared" si="315"/>
        <v>0</v>
      </c>
      <c r="AU804" t="s">
        <v>957</v>
      </c>
      <c r="AV804" t="s">
        <v>3315</v>
      </c>
      <c r="AY804" s="130">
        <v>18</v>
      </c>
      <c r="AZ804" s="131">
        <v>133</v>
      </c>
      <c r="BA804" s="132">
        <f t="shared" si="316"/>
        <v>18133</v>
      </c>
      <c r="BC804" s="7" t="s">
        <v>532</v>
      </c>
    </row>
    <row r="805" spans="1:55" hidden="1" outlineLevel="1" x14ac:dyDescent="0.2">
      <c r="A805" t="s">
        <v>1573</v>
      </c>
      <c r="B805" t="s">
        <v>3315</v>
      </c>
      <c r="C805" s="1">
        <f t="shared" si="306"/>
        <v>10420</v>
      </c>
      <c r="D805" s="7">
        <f>RANK(N805,(N805:P805,Q805:AJ805))</f>
        <v>2</v>
      </c>
      <c r="E805" s="7">
        <f>RANK(O805,(N805:P805,Q805:AJ805))</f>
        <v>1</v>
      </c>
      <c r="F805" s="7">
        <f>IF(P805&gt;0,RANK(P805,(N805:P805,Q805:AJ805)),0)</f>
        <v>3</v>
      </c>
      <c r="G805" s="1">
        <f t="shared" si="307"/>
        <v>621</v>
      </c>
      <c r="H805" s="2">
        <f t="shared" si="295"/>
        <v>5.9596928982725526E-2</v>
      </c>
      <c r="I805" s="2"/>
      <c r="J805" s="2">
        <f t="shared" si="308"/>
        <v>0.39222648752399231</v>
      </c>
      <c r="K805" s="2">
        <f t="shared" si="309"/>
        <v>0.45182341650671787</v>
      </c>
      <c r="L805" s="2">
        <f t="shared" si="310"/>
        <v>0.14942418426103646</v>
      </c>
      <c r="M805" s="2">
        <f t="shared" si="311"/>
        <v>6.5259117082534235E-3</v>
      </c>
      <c r="N805" s="1">
        <v>4087</v>
      </c>
      <c r="O805" s="1">
        <v>4708</v>
      </c>
      <c r="P805" s="1">
        <v>1557</v>
      </c>
      <c r="R805" s="1">
        <v>68</v>
      </c>
      <c r="W805" s="1">
        <v>0</v>
      </c>
      <c r="X805" s="1">
        <v>0</v>
      </c>
      <c r="AB805" s="1">
        <v>0</v>
      </c>
      <c r="AL805" s="7">
        <f>IF(Q805&gt;0,RANK(Q805,(N805:P805,Q805:AJ805)),0)</f>
        <v>0</v>
      </c>
      <c r="AM805" s="7">
        <f>IF(R805&gt;0,RANK(R805,(N805:P805,Q805:AJ805)),0)</f>
        <v>4</v>
      </c>
      <c r="AN805" s="7">
        <f>IF(S805&gt;0,RANK(S805,(N805:P805,Q805:AJ805)),0)</f>
        <v>0</v>
      </c>
      <c r="AO805" s="7">
        <f>IF(T805&gt;0,RANK(T805,(N805:P805,Q805:AJ805)),0)</f>
        <v>0</v>
      </c>
      <c r="AP805" s="2">
        <f t="shared" si="312"/>
        <v>0</v>
      </c>
      <c r="AQ805" s="2">
        <f t="shared" si="313"/>
        <v>6.5259117082533593E-3</v>
      </c>
      <c r="AR805" s="2">
        <f t="shared" si="314"/>
        <v>0</v>
      </c>
      <c r="AS805" s="2">
        <f t="shared" si="315"/>
        <v>0</v>
      </c>
      <c r="AU805" t="s">
        <v>1573</v>
      </c>
      <c r="AV805" t="s">
        <v>3315</v>
      </c>
      <c r="AY805" s="130">
        <v>18</v>
      </c>
      <c r="AZ805" s="131">
        <v>135</v>
      </c>
      <c r="BA805" s="132">
        <f t="shared" si="316"/>
        <v>18135</v>
      </c>
      <c r="BC805" s="7" t="s">
        <v>532</v>
      </c>
    </row>
    <row r="806" spans="1:55" hidden="1" outlineLevel="1" x14ac:dyDescent="0.2">
      <c r="A806" t="s">
        <v>315</v>
      </c>
      <c r="B806" t="s">
        <v>3315</v>
      </c>
      <c r="C806" s="1">
        <f t="shared" si="306"/>
        <v>10676</v>
      </c>
      <c r="D806" s="7">
        <f>RANK(N806,(N806:P806,Q806:AJ806))</f>
        <v>2</v>
      </c>
      <c r="E806" s="7">
        <f>RANK(O806,(N806:P806,Q806:AJ806))</f>
        <v>1</v>
      </c>
      <c r="F806" s="7">
        <f>IF(P806&gt;0,RANK(P806,(N806:P806,Q806:AJ806)),0)</f>
        <v>3</v>
      </c>
      <c r="G806" s="1">
        <f t="shared" si="307"/>
        <v>1206</v>
      </c>
      <c r="H806" s="2">
        <f t="shared" si="295"/>
        <v>0.11296365680029974</v>
      </c>
      <c r="I806" s="2"/>
      <c r="J806" s="2">
        <f t="shared" si="308"/>
        <v>0.38375796178343952</v>
      </c>
      <c r="K806" s="2">
        <f t="shared" si="309"/>
        <v>0.49672161858373926</v>
      </c>
      <c r="L806" s="2">
        <f t="shared" si="310"/>
        <v>0.11390033720494568</v>
      </c>
      <c r="M806" s="2">
        <f t="shared" si="311"/>
        <v>5.6200824278756084E-3</v>
      </c>
      <c r="N806" s="1">
        <v>4097</v>
      </c>
      <c r="O806" s="1">
        <v>5303</v>
      </c>
      <c r="P806" s="1">
        <v>1216</v>
      </c>
      <c r="R806" s="1">
        <v>60</v>
      </c>
      <c r="W806" s="1">
        <v>0</v>
      </c>
      <c r="X806" s="1">
        <v>0</v>
      </c>
      <c r="AB806" s="1">
        <v>0</v>
      </c>
      <c r="AL806" s="7">
        <f>IF(Q806&gt;0,RANK(Q806,(N806:P806,Q806:AJ806)),0)</f>
        <v>0</v>
      </c>
      <c r="AM806" s="7">
        <f>IF(R806&gt;0,RANK(R806,(N806:P806,Q806:AJ806)),0)</f>
        <v>4</v>
      </c>
      <c r="AN806" s="7">
        <f>IF(S806&gt;0,RANK(S806,(N806:P806,Q806:AJ806)),0)</f>
        <v>0</v>
      </c>
      <c r="AO806" s="7">
        <f>IF(T806&gt;0,RANK(T806,(N806:P806,Q806:AJ806)),0)</f>
        <v>0</v>
      </c>
      <c r="AP806" s="2">
        <f t="shared" si="312"/>
        <v>0</v>
      </c>
      <c r="AQ806" s="2">
        <f t="shared" si="313"/>
        <v>5.6200824278756084E-3</v>
      </c>
      <c r="AR806" s="2">
        <f t="shared" si="314"/>
        <v>0</v>
      </c>
      <c r="AS806" s="2">
        <f t="shared" si="315"/>
        <v>0</v>
      </c>
      <c r="AU806" t="s">
        <v>315</v>
      </c>
      <c r="AV806" t="s">
        <v>3315</v>
      </c>
      <c r="AY806" s="130">
        <v>18</v>
      </c>
      <c r="AZ806" s="131">
        <v>137</v>
      </c>
      <c r="BA806" s="132">
        <f t="shared" si="316"/>
        <v>18137</v>
      </c>
      <c r="BC806" s="7" t="s">
        <v>532</v>
      </c>
    </row>
    <row r="807" spans="1:55" hidden="1" outlineLevel="1" x14ac:dyDescent="0.2">
      <c r="A807" t="s">
        <v>1725</v>
      </c>
      <c r="B807" t="s">
        <v>3315</v>
      </c>
      <c r="C807" s="1">
        <f t="shared" si="306"/>
        <v>7428</v>
      </c>
      <c r="D807" s="7">
        <f>RANK(N807,(N807:P807,Q807:AJ807))</f>
        <v>2</v>
      </c>
      <c r="E807" s="7">
        <f>RANK(O807,(N807:P807,Q807:AJ807))</f>
        <v>1</v>
      </c>
      <c r="F807" s="7">
        <f>IF(P807&gt;0,RANK(P807,(N807:P807,Q807:AJ807)),0)</f>
        <v>3</v>
      </c>
      <c r="G807" s="1">
        <f t="shared" si="307"/>
        <v>1249</v>
      </c>
      <c r="H807" s="2">
        <f t="shared" si="295"/>
        <v>0.16814754981152397</v>
      </c>
      <c r="I807" s="2"/>
      <c r="J807" s="2">
        <f t="shared" si="308"/>
        <v>0.34706515885837375</v>
      </c>
      <c r="K807" s="2">
        <f t="shared" si="309"/>
        <v>0.51521270866989766</v>
      </c>
      <c r="L807" s="2">
        <f t="shared" si="310"/>
        <v>0.13099084544964998</v>
      </c>
      <c r="M807" s="2">
        <f t="shared" si="311"/>
        <v>6.7312870220786192E-3</v>
      </c>
      <c r="N807" s="1">
        <v>2578</v>
      </c>
      <c r="O807" s="1">
        <v>3827</v>
      </c>
      <c r="P807" s="1">
        <v>973</v>
      </c>
      <c r="Q807" s="1">
        <v>1</v>
      </c>
      <c r="R807" s="1">
        <v>45</v>
      </c>
      <c r="S807" s="1">
        <v>4</v>
      </c>
      <c r="W807" s="1">
        <v>0</v>
      </c>
      <c r="X807" s="1">
        <v>0</v>
      </c>
      <c r="AB807" s="1">
        <v>0</v>
      </c>
      <c r="AL807" s="7">
        <f>IF(Q807&gt;0,RANK(Q807,(N807:P807,Q807:AJ807)),0)</f>
        <v>6</v>
      </c>
      <c r="AM807" s="7">
        <f>IF(R807&gt;0,RANK(R807,(N807:P807,Q807:AJ807)),0)</f>
        <v>4</v>
      </c>
      <c r="AN807" s="7">
        <f>IF(S807&gt;0,RANK(S807,(N807:P807,Q807:AJ807)),0)</f>
        <v>5</v>
      </c>
      <c r="AO807" s="7">
        <f>IF(T807&gt;0,RANK(T807,(N807:P807,Q807:AJ807)),0)</f>
        <v>0</v>
      </c>
      <c r="AP807" s="2">
        <f t="shared" si="312"/>
        <v>1.3462574044157243E-4</v>
      </c>
      <c r="AQ807" s="2">
        <f t="shared" si="313"/>
        <v>6.0581583198707593E-3</v>
      </c>
      <c r="AR807" s="2">
        <f t="shared" si="314"/>
        <v>5.3850296176628971E-4</v>
      </c>
      <c r="AS807" s="2">
        <f t="shared" si="315"/>
        <v>0</v>
      </c>
      <c r="AU807" t="s">
        <v>1725</v>
      </c>
      <c r="AV807" t="s">
        <v>3315</v>
      </c>
      <c r="AY807" s="130">
        <v>18</v>
      </c>
      <c r="AZ807" s="131">
        <v>139</v>
      </c>
      <c r="BA807" s="132">
        <f t="shared" si="316"/>
        <v>18139</v>
      </c>
      <c r="BC807" s="7" t="s">
        <v>532</v>
      </c>
    </row>
    <row r="808" spans="1:55" hidden="1" outlineLevel="1" x14ac:dyDescent="0.2">
      <c r="A808" t="s">
        <v>2057</v>
      </c>
      <c r="B808" t="s">
        <v>3315</v>
      </c>
      <c r="C808" s="1">
        <f t="shared" si="306"/>
        <v>93188</v>
      </c>
      <c r="D808" s="7">
        <f>RANK(N808,(N808:P808,Q808:AJ808))</f>
        <v>1</v>
      </c>
      <c r="E808" s="7">
        <f>RANK(O808,(N808:P808,Q808:AJ808))</f>
        <v>2</v>
      </c>
      <c r="F808" s="7">
        <f>IF(P808&gt;0,RANK(P808,(N808:P808,Q808:AJ808)),0)</f>
        <v>3</v>
      </c>
      <c r="G808" s="1">
        <f t="shared" si="307"/>
        <v>7423</v>
      </c>
      <c r="H808" s="2">
        <f t="shared" si="295"/>
        <v>7.9656178907155428E-2</v>
      </c>
      <c r="I808" s="2"/>
      <c r="J808" s="2">
        <f t="shared" si="308"/>
        <v>0.49044941408765075</v>
      </c>
      <c r="K808" s="2">
        <f t="shared" si="309"/>
        <v>0.41079323518049532</v>
      </c>
      <c r="L808" s="2">
        <f t="shared" si="310"/>
        <v>8.9915010516375501E-2</v>
      </c>
      <c r="M808" s="2">
        <f t="shared" si="311"/>
        <v>8.8423402154784309E-3</v>
      </c>
      <c r="N808" s="1">
        <v>45704</v>
      </c>
      <c r="O808" s="1">
        <v>38281</v>
      </c>
      <c r="P808" s="1">
        <v>8379</v>
      </c>
      <c r="R808" s="1">
        <v>823</v>
      </c>
      <c r="T808" s="1">
        <v>1</v>
      </c>
      <c r="W808" s="1">
        <v>0</v>
      </c>
      <c r="X808" s="1">
        <v>0</v>
      </c>
      <c r="AB808" s="1">
        <v>0</v>
      </c>
      <c r="AL808" s="7">
        <f>IF(Q808&gt;0,RANK(Q808,(N808:P808,Q808:AJ808)),0)</f>
        <v>0</v>
      </c>
      <c r="AM808" s="7">
        <f>IF(R808&gt;0,RANK(R808,(N808:P808,Q808:AJ808)),0)</f>
        <v>4</v>
      </c>
      <c r="AN808" s="7">
        <f>IF(S808&gt;0,RANK(S808,(N808:P808,Q808:AJ808)),0)</f>
        <v>0</v>
      </c>
      <c r="AO808" s="7">
        <f>IF(T808&gt;0,RANK(T808,(N808:P808,Q808:AJ808)),0)</f>
        <v>5</v>
      </c>
      <c r="AP808" s="2">
        <f t="shared" si="312"/>
        <v>0</v>
      </c>
      <c r="AQ808" s="2">
        <f t="shared" si="313"/>
        <v>8.8316092200712536E-3</v>
      </c>
      <c r="AR808" s="2">
        <f t="shared" si="314"/>
        <v>0</v>
      </c>
      <c r="AS808" s="2">
        <f t="shared" si="315"/>
        <v>1.0730995407133966E-5</v>
      </c>
      <c r="AU808" t="s">
        <v>2057</v>
      </c>
      <c r="AV808" t="s">
        <v>3315</v>
      </c>
      <c r="AY808" s="130">
        <v>18</v>
      </c>
      <c r="AZ808" s="131">
        <v>141</v>
      </c>
      <c r="BA808" s="132">
        <f t="shared" si="316"/>
        <v>18141</v>
      </c>
      <c r="BC808" s="7" t="s">
        <v>532</v>
      </c>
    </row>
    <row r="809" spans="1:55" hidden="1" outlineLevel="1" x14ac:dyDescent="0.2">
      <c r="A809" t="s">
        <v>2835</v>
      </c>
      <c r="B809" t="s">
        <v>3315</v>
      </c>
      <c r="C809" s="1">
        <f t="shared" si="306"/>
        <v>7207</v>
      </c>
      <c r="D809" s="7">
        <f>RANK(N809,(N809:P809,Q809:AJ809))</f>
        <v>1</v>
      </c>
      <c r="E809" s="7">
        <f>RANK(O809,(N809:P809,Q809:AJ809))</f>
        <v>2</v>
      </c>
      <c r="F809" s="7">
        <f>IF(P809&gt;0,RANK(P809,(N809:P809,Q809:AJ809)),0)</f>
        <v>3</v>
      </c>
      <c r="G809" s="1">
        <f t="shared" si="307"/>
        <v>1178</v>
      </c>
      <c r="H809" s="2">
        <f t="shared" si="295"/>
        <v>0.16345219925072846</v>
      </c>
      <c r="I809" s="2"/>
      <c r="J809" s="2">
        <f t="shared" si="308"/>
        <v>0.52698765089496324</v>
      </c>
      <c r="K809" s="2">
        <f t="shared" si="309"/>
        <v>0.36353545164423479</v>
      </c>
      <c r="L809" s="2">
        <f t="shared" si="310"/>
        <v>0.10545303177466352</v>
      </c>
      <c r="M809" s="2">
        <f t="shared" si="311"/>
        <v>4.0238656861384531E-3</v>
      </c>
      <c r="N809" s="1">
        <v>3798</v>
      </c>
      <c r="O809" s="1">
        <v>2620</v>
      </c>
      <c r="P809" s="1">
        <v>760</v>
      </c>
      <c r="R809" s="1">
        <v>29</v>
      </c>
      <c r="W809" s="1">
        <v>0</v>
      </c>
      <c r="X809" s="1">
        <v>0</v>
      </c>
      <c r="AB809" s="1">
        <v>0</v>
      </c>
      <c r="AL809" s="7">
        <f>IF(Q809&gt;0,RANK(Q809,(N809:P809,Q809:AJ809)),0)</f>
        <v>0</v>
      </c>
      <c r="AM809" s="7">
        <f>IF(R809&gt;0,RANK(R809,(N809:P809,Q809:AJ809)),0)</f>
        <v>4</v>
      </c>
      <c r="AN809" s="7">
        <f>IF(S809&gt;0,RANK(S809,(N809:P809,Q809:AJ809)),0)</f>
        <v>0</v>
      </c>
      <c r="AO809" s="7">
        <f>IF(T809&gt;0,RANK(T809,(N809:P809,Q809:AJ809)),0)</f>
        <v>0</v>
      </c>
      <c r="AP809" s="2">
        <f t="shared" si="312"/>
        <v>0</v>
      </c>
      <c r="AQ809" s="2">
        <f t="shared" si="313"/>
        <v>4.0238656861384765E-3</v>
      </c>
      <c r="AR809" s="2">
        <f t="shared" si="314"/>
        <v>0</v>
      </c>
      <c r="AS809" s="2">
        <f t="shared" si="315"/>
        <v>0</v>
      </c>
      <c r="AU809" t="s">
        <v>2835</v>
      </c>
      <c r="AV809" t="s">
        <v>3315</v>
      </c>
      <c r="AY809" s="130">
        <v>18</v>
      </c>
      <c r="AZ809" s="131">
        <v>143</v>
      </c>
      <c r="BA809" s="132">
        <f t="shared" si="316"/>
        <v>18143</v>
      </c>
      <c r="BC809" s="7" t="s">
        <v>532</v>
      </c>
    </row>
    <row r="810" spans="1:55" hidden="1" outlineLevel="1" x14ac:dyDescent="0.2">
      <c r="A810" t="s">
        <v>2575</v>
      </c>
      <c r="B810" t="s">
        <v>3315</v>
      </c>
      <c r="C810" s="1">
        <f t="shared" si="306"/>
        <v>15142</v>
      </c>
      <c r="D810" s="7">
        <f>RANK(N810,(N810:P810,Q810:AJ810))</f>
        <v>2</v>
      </c>
      <c r="E810" s="7">
        <f>RANK(O810,(N810:P810,Q810:AJ810))</f>
        <v>1</v>
      </c>
      <c r="F810" s="7">
        <f>IF(P810&gt;0,RANK(P810,(N810:P810,Q810:AJ810)),0)</f>
        <v>3</v>
      </c>
      <c r="G810" s="1">
        <f t="shared" si="307"/>
        <v>2404</v>
      </c>
      <c r="H810" s="2">
        <f t="shared" si="295"/>
        <v>0.15876370360586448</v>
      </c>
      <c r="I810" s="2"/>
      <c r="J810" s="2">
        <f t="shared" si="308"/>
        <v>0.35490688152159555</v>
      </c>
      <c r="K810" s="2">
        <f t="shared" si="309"/>
        <v>0.51367058512746</v>
      </c>
      <c r="L810" s="2">
        <f t="shared" si="310"/>
        <v>0.12376172236164311</v>
      </c>
      <c r="M810" s="2">
        <f t="shared" si="311"/>
        <v>7.6608109893013393E-3</v>
      </c>
      <c r="N810" s="1">
        <v>5374</v>
      </c>
      <c r="O810" s="1">
        <v>7778</v>
      </c>
      <c r="P810" s="1">
        <v>1874</v>
      </c>
      <c r="Q810" s="1">
        <v>5</v>
      </c>
      <c r="R810" s="1">
        <v>108</v>
      </c>
      <c r="S810" s="1">
        <v>2</v>
      </c>
      <c r="T810" s="1">
        <v>1</v>
      </c>
      <c r="W810" s="1">
        <v>0</v>
      </c>
      <c r="X810" s="1">
        <v>0</v>
      </c>
      <c r="AB810" s="1">
        <v>0</v>
      </c>
      <c r="AL810" s="7">
        <f>IF(Q810&gt;0,RANK(Q810,(N810:P810,Q810:AJ810)),0)</f>
        <v>5</v>
      </c>
      <c r="AM810" s="7">
        <f>IF(R810&gt;0,RANK(R810,(N810:P810,Q810:AJ810)),0)</f>
        <v>4</v>
      </c>
      <c r="AN810" s="7">
        <f>IF(S810&gt;0,RANK(S810,(N810:P810,Q810:AJ810)),0)</f>
        <v>6</v>
      </c>
      <c r="AO810" s="7">
        <f>IF(T810&gt;0,RANK(T810,(N810:P810,Q810:AJ810)),0)</f>
        <v>7</v>
      </c>
      <c r="AP810" s="2">
        <f t="shared" si="312"/>
        <v>3.3020737022850351E-4</v>
      </c>
      <c r="AQ810" s="2">
        <f t="shared" si="313"/>
        <v>7.1324791969356758E-3</v>
      </c>
      <c r="AR810" s="2">
        <f t="shared" si="314"/>
        <v>1.3208294809140139E-4</v>
      </c>
      <c r="AS810" s="2">
        <f t="shared" si="315"/>
        <v>6.6041474045700697E-5</v>
      </c>
      <c r="AU810" t="s">
        <v>2575</v>
      </c>
      <c r="AV810" t="s">
        <v>3315</v>
      </c>
      <c r="AY810" s="130">
        <v>18</v>
      </c>
      <c r="AZ810" s="131">
        <v>145</v>
      </c>
      <c r="BA810" s="132">
        <f t="shared" si="316"/>
        <v>18145</v>
      </c>
      <c r="BC810" s="7" t="s">
        <v>532</v>
      </c>
    </row>
    <row r="811" spans="1:55" hidden="1" outlineLevel="1" x14ac:dyDescent="0.2">
      <c r="A811" t="s">
        <v>2382</v>
      </c>
      <c r="B811" t="s">
        <v>3315</v>
      </c>
      <c r="C811" s="1">
        <f t="shared" si="306"/>
        <v>8620</v>
      </c>
      <c r="D811" s="7">
        <f>RANK(N811,(N811:P811,Q811:AJ811))</f>
        <v>1</v>
      </c>
      <c r="E811" s="7">
        <f>RANK(O811,(N811:P811,Q811:AJ811))</f>
        <v>2</v>
      </c>
      <c r="F811" s="7">
        <f>IF(P811&gt;0,RANK(P811,(N811:P811,Q811:AJ811)),0)</f>
        <v>3</v>
      </c>
      <c r="G811" s="1">
        <f t="shared" si="307"/>
        <v>288</v>
      </c>
      <c r="H811" s="2">
        <f t="shared" si="295"/>
        <v>3.3410672853828309E-2</v>
      </c>
      <c r="I811" s="2"/>
      <c r="J811" s="2">
        <f t="shared" si="308"/>
        <v>0.47076566125290026</v>
      </c>
      <c r="K811" s="2">
        <f t="shared" si="309"/>
        <v>0.43735498839907194</v>
      </c>
      <c r="L811" s="2">
        <f t="shared" si="310"/>
        <v>8.5730858468677493E-2</v>
      </c>
      <c r="M811" s="2">
        <f t="shared" si="311"/>
        <v>6.1484918793502513E-3</v>
      </c>
      <c r="N811" s="1">
        <v>4058</v>
      </c>
      <c r="O811" s="1">
        <v>3770</v>
      </c>
      <c r="P811" s="1">
        <v>739</v>
      </c>
      <c r="Q811" s="1">
        <v>4</v>
      </c>
      <c r="R811" s="1">
        <v>48</v>
      </c>
      <c r="S811" s="1">
        <v>1</v>
      </c>
      <c r="W811" s="1">
        <v>0</v>
      </c>
      <c r="X811" s="1">
        <v>0</v>
      </c>
      <c r="AB811" s="1">
        <v>0</v>
      </c>
      <c r="AL811" s="7">
        <f>IF(Q811&gt;0,RANK(Q811,(N811:P811,Q811:AJ811)),0)</f>
        <v>5</v>
      </c>
      <c r="AM811" s="7">
        <f>IF(R811&gt;0,RANK(R811,(N811:P811,Q811:AJ811)),0)</f>
        <v>4</v>
      </c>
      <c r="AN811" s="7">
        <f>IF(S811&gt;0,RANK(S811,(N811:P811,Q811:AJ811)),0)</f>
        <v>6</v>
      </c>
      <c r="AO811" s="7">
        <f>IF(T811&gt;0,RANK(T811,(N811:P811,Q811:AJ811)),0)</f>
        <v>0</v>
      </c>
      <c r="AP811" s="2">
        <f t="shared" si="312"/>
        <v>4.6403712296983759E-4</v>
      </c>
      <c r="AQ811" s="2">
        <f t="shared" si="313"/>
        <v>5.5684454756380506E-3</v>
      </c>
      <c r="AR811" s="2">
        <f t="shared" si="314"/>
        <v>1.160092807424594E-4</v>
      </c>
      <c r="AS811" s="2">
        <f t="shared" si="315"/>
        <v>0</v>
      </c>
      <c r="AU811" t="s">
        <v>2382</v>
      </c>
      <c r="AV811" t="s">
        <v>3315</v>
      </c>
      <c r="AY811" s="130">
        <v>18</v>
      </c>
      <c r="AZ811" s="131">
        <v>147</v>
      </c>
      <c r="BA811" s="132">
        <f t="shared" si="316"/>
        <v>18147</v>
      </c>
      <c r="BC811" s="7" t="s">
        <v>532</v>
      </c>
    </row>
    <row r="812" spans="1:55" hidden="1" outlineLevel="1" x14ac:dyDescent="0.2">
      <c r="A812" t="s">
        <v>2851</v>
      </c>
      <c r="B812" t="s">
        <v>3315</v>
      </c>
      <c r="C812" s="1">
        <f t="shared" si="306"/>
        <v>8150</v>
      </c>
      <c r="D812" s="7">
        <f>RANK(N812,(N812:P812,Q812:AJ812))</f>
        <v>1</v>
      </c>
      <c r="E812" s="7">
        <f>RANK(O812,(N812:P812,Q812:AJ812))</f>
        <v>2</v>
      </c>
      <c r="F812" s="7">
        <f>IF(P812&gt;0,RANK(P812,(N812:P812,Q812:AJ812)),0)</f>
        <v>3</v>
      </c>
      <c r="G812" s="1">
        <f t="shared" si="307"/>
        <v>746</v>
      </c>
      <c r="H812" s="2">
        <f t="shared" si="295"/>
        <v>9.1533742331288345E-2</v>
      </c>
      <c r="I812" s="2"/>
      <c r="J812" s="2">
        <f t="shared" si="308"/>
        <v>0.47288343558282209</v>
      </c>
      <c r="K812" s="2">
        <f t="shared" si="309"/>
        <v>0.38134969325153373</v>
      </c>
      <c r="L812" s="2">
        <f t="shared" si="310"/>
        <v>0.13447852760736195</v>
      </c>
      <c r="M812" s="2">
        <f t="shared" si="311"/>
        <v>1.1288343558282232E-2</v>
      </c>
      <c r="N812" s="1">
        <v>3854</v>
      </c>
      <c r="O812" s="1">
        <v>3108</v>
      </c>
      <c r="P812" s="1">
        <v>1096</v>
      </c>
      <c r="R812" s="1">
        <v>92</v>
      </c>
      <c r="W812" s="1">
        <v>0</v>
      </c>
      <c r="X812" s="1">
        <v>0</v>
      </c>
      <c r="AB812" s="1">
        <v>0</v>
      </c>
      <c r="AL812" s="7">
        <f>IF(Q812&gt;0,RANK(Q812,(N812:P812,Q812:AJ812)),0)</f>
        <v>0</v>
      </c>
      <c r="AM812" s="7">
        <f>IF(R812&gt;0,RANK(R812,(N812:P812,Q812:AJ812)),0)</f>
        <v>4</v>
      </c>
      <c r="AN812" s="7">
        <f>IF(S812&gt;0,RANK(S812,(N812:P812,Q812:AJ812)),0)</f>
        <v>0</v>
      </c>
      <c r="AO812" s="7">
        <f>IF(T812&gt;0,RANK(T812,(N812:P812,Q812:AJ812)),0)</f>
        <v>0</v>
      </c>
      <c r="AP812" s="2">
        <f t="shared" si="312"/>
        <v>0</v>
      </c>
      <c r="AQ812" s="2">
        <f t="shared" si="313"/>
        <v>1.1288343558282208E-2</v>
      </c>
      <c r="AR812" s="2">
        <f t="shared" si="314"/>
        <v>0</v>
      </c>
      <c r="AS812" s="2">
        <f t="shared" si="315"/>
        <v>0</v>
      </c>
      <c r="AU812" t="s">
        <v>2851</v>
      </c>
      <c r="AV812" t="s">
        <v>3315</v>
      </c>
      <c r="AY812" s="130">
        <v>18</v>
      </c>
      <c r="AZ812" s="131">
        <v>149</v>
      </c>
      <c r="BA812" s="132">
        <f t="shared" si="316"/>
        <v>18149</v>
      </c>
      <c r="BC812" s="7" t="s">
        <v>532</v>
      </c>
    </row>
    <row r="813" spans="1:55" hidden="1" outlineLevel="1" x14ac:dyDescent="0.2">
      <c r="A813" t="s">
        <v>2852</v>
      </c>
      <c r="B813" t="s">
        <v>3315</v>
      </c>
      <c r="C813" s="1">
        <f t="shared" si="306"/>
        <v>11130</v>
      </c>
      <c r="D813" s="7">
        <f>RANK(N813,(N813:P813,Q813:AJ813))</f>
        <v>2</v>
      </c>
      <c r="E813" s="7">
        <f>RANK(O813,(N813:P813,Q813:AJ813))</f>
        <v>1</v>
      </c>
      <c r="F813" s="7">
        <f>IF(P813&gt;0,RANK(P813,(N813:P813,Q813:AJ813)),0)</f>
        <v>3</v>
      </c>
      <c r="G813" s="1">
        <f t="shared" si="307"/>
        <v>1389</v>
      </c>
      <c r="H813" s="2">
        <f t="shared" si="295"/>
        <v>0.1247978436657682</v>
      </c>
      <c r="I813" s="2"/>
      <c r="J813" s="2">
        <f t="shared" si="308"/>
        <v>0.37053009883198562</v>
      </c>
      <c r="K813" s="2">
        <f t="shared" si="309"/>
        <v>0.4953279424977538</v>
      </c>
      <c r="L813" s="2">
        <f t="shared" si="310"/>
        <v>0.12488769092542677</v>
      </c>
      <c r="M813" s="2">
        <f t="shared" si="311"/>
        <v>9.2542677448338023E-3</v>
      </c>
      <c r="N813" s="1">
        <v>4124</v>
      </c>
      <c r="O813" s="1">
        <v>5513</v>
      </c>
      <c r="P813" s="1">
        <v>1390</v>
      </c>
      <c r="R813" s="1">
        <v>103</v>
      </c>
      <c r="W813" s="1">
        <v>0</v>
      </c>
      <c r="X813" s="1">
        <v>0</v>
      </c>
      <c r="AB813" s="1">
        <v>0</v>
      </c>
      <c r="AL813" s="7">
        <f>IF(Q813&gt;0,RANK(Q813,(N813:P813,Q813:AJ813)),0)</f>
        <v>0</v>
      </c>
      <c r="AM813" s="7">
        <f>IF(R813&gt;0,RANK(R813,(N813:P813,Q813:AJ813)),0)</f>
        <v>4</v>
      </c>
      <c r="AN813" s="7">
        <f>IF(S813&gt;0,RANK(S813,(N813:P813,Q813:AJ813)),0)</f>
        <v>0</v>
      </c>
      <c r="AO813" s="7">
        <f>IF(T813&gt;0,RANK(T813,(N813:P813,Q813:AJ813)),0)</f>
        <v>0</v>
      </c>
      <c r="AP813" s="2">
        <f t="shared" si="312"/>
        <v>0</v>
      </c>
      <c r="AQ813" s="2">
        <f t="shared" si="313"/>
        <v>9.2542677448337832E-3</v>
      </c>
      <c r="AR813" s="2">
        <f t="shared" si="314"/>
        <v>0</v>
      </c>
      <c r="AS813" s="2">
        <f t="shared" si="315"/>
        <v>0</v>
      </c>
      <c r="AU813" t="s">
        <v>2852</v>
      </c>
      <c r="AV813" t="s">
        <v>3315</v>
      </c>
      <c r="AY813" s="130">
        <v>18</v>
      </c>
      <c r="AZ813" s="131">
        <v>151</v>
      </c>
      <c r="BA813" s="132">
        <f t="shared" si="316"/>
        <v>18151</v>
      </c>
      <c r="BC813" s="7" t="s">
        <v>532</v>
      </c>
    </row>
    <row r="814" spans="1:55" hidden="1" outlineLevel="1" x14ac:dyDescent="0.2">
      <c r="A814" t="s">
        <v>2853</v>
      </c>
      <c r="B814" t="s">
        <v>3315</v>
      </c>
      <c r="C814" s="1">
        <f t="shared" si="306"/>
        <v>8642</v>
      </c>
      <c r="D814" s="7">
        <f>RANK(N814,(N814:P814,Q814:AJ814))</f>
        <v>1</v>
      </c>
      <c r="E814" s="7">
        <f>RANK(O814,(N814:P814,Q814:AJ814))</f>
        <v>2</v>
      </c>
      <c r="F814" s="7">
        <f>IF(P814&gt;0,RANK(P814,(N814:P814,Q814:AJ814)),0)</f>
        <v>3</v>
      </c>
      <c r="G814" s="1">
        <f t="shared" si="307"/>
        <v>869</v>
      </c>
      <c r="H814" s="2">
        <f t="shared" si="295"/>
        <v>0.10055542698449434</v>
      </c>
      <c r="I814" s="2"/>
      <c r="J814" s="2">
        <f t="shared" si="308"/>
        <v>0.47165008099976857</v>
      </c>
      <c r="K814" s="2">
        <f t="shared" si="309"/>
        <v>0.37109465401527425</v>
      </c>
      <c r="L814" s="2">
        <f t="shared" si="310"/>
        <v>0.13631103911131681</v>
      </c>
      <c r="M814" s="2">
        <f t="shared" si="311"/>
        <v>2.0944225873640365E-2</v>
      </c>
      <c r="N814" s="1">
        <v>4076</v>
      </c>
      <c r="O814" s="1">
        <v>3207</v>
      </c>
      <c r="P814" s="1">
        <v>1178</v>
      </c>
      <c r="Q814" s="1">
        <v>85</v>
      </c>
      <c r="R814" s="1">
        <v>62</v>
      </c>
      <c r="S814" s="1">
        <v>30</v>
      </c>
      <c r="W814" s="1">
        <v>0</v>
      </c>
      <c r="X814" s="1">
        <v>4</v>
      </c>
      <c r="AB814" s="1">
        <v>0</v>
      </c>
      <c r="AL814" s="7">
        <f>IF(Q814&gt;0,RANK(Q814,(N814:P814,Q814:AJ814)),0)</f>
        <v>4</v>
      </c>
      <c r="AM814" s="7">
        <f>IF(R814&gt;0,RANK(R814,(N814:P814,Q814:AJ814)),0)</f>
        <v>5</v>
      </c>
      <c r="AN814" s="7">
        <f>IF(S814&gt;0,RANK(S814,(N814:P814,Q814:AJ814)),0)</f>
        <v>6</v>
      </c>
      <c r="AO814" s="7">
        <f>IF(T814&gt;0,RANK(T814,(N814:P814,Q814:AJ814)),0)</f>
        <v>0</v>
      </c>
      <c r="AP814" s="2">
        <f t="shared" si="312"/>
        <v>9.8356861837537602E-3</v>
      </c>
      <c r="AQ814" s="2">
        <f t="shared" si="313"/>
        <v>7.1742652163850965E-3</v>
      </c>
      <c r="AR814" s="2">
        <f t="shared" si="314"/>
        <v>3.4714186530895625E-3</v>
      </c>
      <c r="AS814" s="2">
        <f t="shared" si="315"/>
        <v>0</v>
      </c>
      <c r="AU814" t="s">
        <v>2853</v>
      </c>
      <c r="AV814" t="s">
        <v>3315</v>
      </c>
      <c r="AY814" s="130">
        <v>18</v>
      </c>
      <c r="AZ814" s="131">
        <v>153</v>
      </c>
      <c r="BA814" s="132">
        <f t="shared" si="316"/>
        <v>18153</v>
      </c>
      <c r="BC814" s="7" t="s">
        <v>532</v>
      </c>
    </row>
    <row r="815" spans="1:55" hidden="1" outlineLevel="1" x14ac:dyDescent="0.2">
      <c r="A815" t="s">
        <v>2854</v>
      </c>
      <c r="B815" t="s">
        <v>3315</v>
      </c>
      <c r="C815" s="1">
        <f t="shared" si="306"/>
        <v>3187</v>
      </c>
      <c r="D815" s="7">
        <f>RANK(N815,(N815:P815,Q815:AJ815))</f>
        <v>1</v>
      </c>
      <c r="E815" s="7">
        <f>RANK(O815,(N815:P815,Q815:AJ815))</f>
        <v>2</v>
      </c>
      <c r="F815" s="7">
        <f>IF(P815&gt;0,RANK(P815,(N815:P815,Q815:AJ815)),0)</f>
        <v>3</v>
      </c>
      <c r="G815" s="1">
        <f t="shared" si="307"/>
        <v>230</v>
      </c>
      <c r="H815" s="2">
        <f t="shared" si="295"/>
        <v>7.21681832444305E-2</v>
      </c>
      <c r="I815" s="2"/>
      <c r="J815" s="2">
        <f t="shared" si="308"/>
        <v>0.46940696579855662</v>
      </c>
      <c r="K815" s="2">
        <f t="shared" si="309"/>
        <v>0.39723878255412615</v>
      </c>
      <c r="L815" s="2">
        <f t="shared" si="310"/>
        <v>0.12645120803263257</v>
      </c>
      <c r="M815" s="2">
        <f t="shared" si="311"/>
        <v>6.9030436146846064E-3</v>
      </c>
      <c r="N815" s="1">
        <v>1496</v>
      </c>
      <c r="O815" s="1">
        <v>1266</v>
      </c>
      <c r="P815" s="1">
        <v>403</v>
      </c>
      <c r="R815" s="1">
        <v>21</v>
      </c>
      <c r="T815" s="1">
        <v>1</v>
      </c>
      <c r="W815" s="1">
        <v>0</v>
      </c>
      <c r="X815" s="1">
        <v>0</v>
      </c>
      <c r="AB815" s="1">
        <v>0</v>
      </c>
      <c r="AL815" s="7">
        <f>IF(Q815&gt;0,RANK(Q815,(N815:P815,Q815:AJ815)),0)</f>
        <v>0</v>
      </c>
      <c r="AM815" s="7">
        <f>IF(R815&gt;0,RANK(R815,(N815:P815,Q815:AJ815)),0)</f>
        <v>4</v>
      </c>
      <c r="AN815" s="7">
        <f>IF(S815&gt;0,RANK(S815,(N815:P815,Q815:AJ815)),0)</f>
        <v>0</v>
      </c>
      <c r="AO815" s="7">
        <f>IF(T815&gt;0,RANK(T815,(N815:P815,Q815:AJ815)),0)</f>
        <v>5</v>
      </c>
      <c r="AP815" s="2">
        <f t="shared" si="312"/>
        <v>0</v>
      </c>
      <c r="AQ815" s="2">
        <f t="shared" si="313"/>
        <v>6.589268904926263E-3</v>
      </c>
      <c r="AR815" s="2">
        <f t="shared" si="314"/>
        <v>0</v>
      </c>
      <c r="AS815" s="2">
        <f t="shared" si="315"/>
        <v>3.1377470975839345E-4</v>
      </c>
      <c r="AU815" t="s">
        <v>2854</v>
      </c>
      <c r="AV815" t="s">
        <v>3315</v>
      </c>
      <c r="AY815" s="130">
        <v>18</v>
      </c>
      <c r="AZ815" s="131">
        <v>155</v>
      </c>
      <c r="BA815" s="132">
        <f t="shared" si="316"/>
        <v>18155</v>
      </c>
      <c r="BC815" s="7" t="s">
        <v>532</v>
      </c>
    </row>
    <row r="816" spans="1:55" hidden="1" outlineLevel="1" x14ac:dyDescent="0.2">
      <c r="A816" t="s">
        <v>2204</v>
      </c>
      <c r="B816" t="s">
        <v>3315</v>
      </c>
      <c r="C816" s="1">
        <f t="shared" si="306"/>
        <v>45586</v>
      </c>
      <c r="D816" s="7">
        <f>RANK(N816,(N816:P816,Q816:AJ816))</f>
        <v>2</v>
      </c>
      <c r="E816" s="7">
        <f>RANK(O816,(N816:P816,Q816:AJ816))</f>
        <v>1</v>
      </c>
      <c r="F816" s="7">
        <f>IF(P816&gt;0,RANK(P816,(N816:P816,Q816:AJ816)),0)</f>
        <v>3</v>
      </c>
      <c r="G816" s="1">
        <f t="shared" si="307"/>
        <v>5324</v>
      </c>
      <c r="H816" s="2">
        <f t="shared" si="295"/>
        <v>0.11679024261834774</v>
      </c>
      <c r="I816" s="2"/>
      <c r="J816" s="2">
        <f t="shared" si="308"/>
        <v>0.37801079278725924</v>
      </c>
      <c r="K816" s="2">
        <f t="shared" si="309"/>
        <v>0.49480103540560699</v>
      </c>
      <c r="L816" s="2">
        <f t="shared" si="310"/>
        <v>0.11832580178124863</v>
      </c>
      <c r="M816" s="2">
        <f t="shared" si="311"/>
        <v>8.8623700258851357E-3</v>
      </c>
      <c r="N816" s="1">
        <v>17232</v>
      </c>
      <c r="O816" s="1">
        <v>22556</v>
      </c>
      <c r="P816" s="1">
        <v>5394</v>
      </c>
      <c r="R816" s="1">
        <v>404</v>
      </c>
      <c r="W816" s="1">
        <v>0</v>
      </c>
      <c r="X816" s="1">
        <v>0</v>
      </c>
      <c r="AB816" s="1">
        <v>0</v>
      </c>
      <c r="AL816" s="7">
        <f>IF(Q816&gt;0,RANK(Q816,(N816:P816,Q816:AJ816)),0)</f>
        <v>0</v>
      </c>
      <c r="AM816" s="7">
        <f>IF(R816&gt;0,RANK(R816,(N816:P816,Q816:AJ816)),0)</f>
        <v>4</v>
      </c>
      <c r="AN816" s="7">
        <f>IF(S816&gt;0,RANK(S816,(N816:P816,Q816:AJ816)),0)</f>
        <v>0</v>
      </c>
      <c r="AO816" s="7">
        <f>IF(T816&gt;0,RANK(T816,(N816:P816,Q816:AJ816)),0)</f>
        <v>0</v>
      </c>
      <c r="AP816" s="2">
        <f t="shared" si="312"/>
        <v>0</v>
      </c>
      <c r="AQ816" s="2">
        <f t="shared" si="313"/>
        <v>8.8623700258851409E-3</v>
      </c>
      <c r="AR816" s="2">
        <f t="shared" si="314"/>
        <v>0</v>
      </c>
      <c r="AS816" s="2">
        <f t="shared" si="315"/>
        <v>0</v>
      </c>
      <c r="AU816" t="s">
        <v>2204</v>
      </c>
      <c r="AV816" t="s">
        <v>3315</v>
      </c>
      <c r="AY816" s="130">
        <v>18</v>
      </c>
      <c r="AZ816" s="131">
        <v>157</v>
      </c>
      <c r="BA816" s="132">
        <f t="shared" si="316"/>
        <v>18157</v>
      </c>
      <c r="BC816" s="7" t="s">
        <v>532</v>
      </c>
    </row>
    <row r="817" spans="1:55" hidden="1" outlineLevel="1" x14ac:dyDescent="0.2">
      <c r="A817" t="s">
        <v>2205</v>
      </c>
      <c r="B817" t="s">
        <v>3315</v>
      </c>
      <c r="C817" s="1">
        <f t="shared" si="306"/>
        <v>7385</v>
      </c>
      <c r="D817" s="7">
        <f>RANK(N817,(N817:P817,Q817:AJ817))</f>
        <v>2</v>
      </c>
      <c r="E817" s="7">
        <f>RANK(O817,(N817:P817,Q817:AJ817))</f>
        <v>1</v>
      </c>
      <c r="F817" s="7">
        <f>IF(P817&gt;0,RANK(P817,(N817:P817,Q817:AJ817)),0)</f>
        <v>3</v>
      </c>
      <c r="G817" s="1">
        <f t="shared" si="307"/>
        <v>1502</v>
      </c>
      <c r="H817" s="2">
        <f t="shared" si="295"/>
        <v>0.20338524035206498</v>
      </c>
      <c r="I817" s="2"/>
      <c r="J817" s="2">
        <f t="shared" si="308"/>
        <v>0.33554502369668249</v>
      </c>
      <c r="K817" s="2">
        <f t="shared" si="309"/>
        <v>0.53893026404874744</v>
      </c>
      <c r="L817" s="2">
        <f t="shared" si="310"/>
        <v>0.11658767772511848</v>
      </c>
      <c r="M817" s="2">
        <f t="shared" si="311"/>
        <v>8.9370345294515902E-3</v>
      </c>
      <c r="N817" s="1">
        <v>2478</v>
      </c>
      <c r="O817" s="1">
        <v>3980</v>
      </c>
      <c r="P817" s="1">
        <v>861</v>
      </c>
      <c r="Q817" s="1">
        <v>2</v>
      </c>
      <c r="R817" s="1">
        <v>64</v>
      </c>
      <c r="W817" s="1">
        <v>0</v>
      </c>
      <c r="X817" s="1">
        <v>0</v>
      </c>
      <c r="AB817" s="1">
        <v>0</v>
      </c>
      <c r="AL817" s="7">
        <f>IF(Q817&gt;0,RANK(Q817,(N817:P817,Q817:AJ817)),0)</f>
        <v>5</v>
      </c>
      <c r="AM817" s="7">
        <f>IF(R817&gt;0,RANK(R817,(N817:P817,Q817:AJ817)),0)</f>
        <v>4</v>
      </c>
      <c r="AN817" s="7">
        <f>IF(S817&gt;0,RANK(S817,(N817:P817,Q817:AJ817)),0)</f>
        <v>0</v>
      </c>
      <c r="AO817" s="7">
        <f>IF(T817&gt;0,RANK(T817,(N817:P817,Q817:AJ817)),0)</f>
        <v>0</v>
      </c>
      <c r="AP817" s="2">
        <f t="shared" si="312"/>
        <v>2.7081922816519973E-4</v>
      </c>
      <c r="AQ817" s="2">
        <f t="shared" si="313"/>
        <v>8.6662153012863914E-3</v>
      </c>
      <c r="AR817" s="2">
        <f t="shared" si="314"/>
        <v>0</v>
      </c>
      <c r="AS817" s="2">
        <f t="shared" si="315"/>
        <v>0</v>
      </c>
      <c r="AU817" t="s">
        <v>2205</v>
      </c>
      <c r="AV817" t="s">
        <v>3315</v>
      </c>
      <c r="AY817" s="130">
        <v>18</v>
      </c>
      <c r="AZ817" s="131">
        <v>159</v>
      </c>
      <c r="BA817" s="132">
        <f t="shared" si="316"/>
        <v>18159</v>
      </c>
      <c r="BC817" s="7" t="s">
        <v>532</v>
      </c>
    </row>
    <row r="818" spans="1:55" hidden="1" outlineLevel="1" x14ac:dyDescent="0.2">
      <c r="A818" t="s">
        <v>2184</v>
      </c>
      <c r="B818" t="s">
        <v>3315</v>
      </c>
      <c r="C818" s="1">
        <f t="shared" si="306"/>
        <v>2730</v>
      </c>
      <c r="D818" s="7">
        <f>RANK(N818,(N818:P818,Q818:AJ818))</f>
        <v>2</v>
      </c>
      <c r="E818" s="7">
        <f>RANK(O818,(N818:P818,Q818:AJ818))</f>
        <v>1</v>
      </c>
      <c r="F818" s="7">
        <f>IF(P818&gt;0,RANK(P818,(N818:P818,Q818:AJ818)),0)</f>
        <v>3</v>
      </c>
      <c r="G818" s="1">
        <f t="shared" si="307"/>
        <v>315</v>
      </c>
      <c r="H818" s="2">
        <f t="shared" si="295"/>
        <v>0.11538461538461539</v>
      </c>
      <c r="I818" s="2"/>
      <c r="J818" s="2">
        <f t="shared" si="308"/>
        <v>0.37326007326007327</v>
      </c>
      <c r="K818" s="2">
        <f t="shared" si="309"/>
        <v>0.48864468864468863</v>
      </c>
      <c r="L818" s="2">
        <f t="shared" si="310"/>
        <v>0.13333333333333333</v>
      </c>
      <c r="M818" s="2">
        <f t="shared" si="311"/>
        <v>4.7619047619047727E-3</v>
      </c>
      <c r="N818" s="1">
        <v>1019</v>
      </c>
      <c r="O818" s="1">
        <v>1334</v>
      </c>
      <c r="P818" s="1">
        <v>364</v>
      </c>
      <c r="R818" s="1">
        <v>12</v>
      </c>
      <c r="T818" s="1">
        <v>1</v>
      </c>
      <c r="W818" s="1">
        <v>0</v>
      </c>
      <c r="X818" s="1">
        <v>0</v>
      </c>
      <c r="AB818" s="1">
        <v>0</v>
      </c>
      <c r="AL818" s="7">
        <f>IF(Q818&gt;0,RANK(Q818,(N818:P818,Q818:AJ818)),0)</f>
        <v>0</v>
      </c>
      <c r="AM818" s="7">
        <f>IF(R818&gt;0,RANK(R818,(N818:P818,Q818:AJ818)),0)</f>
        <v>4</v>
      </c>
      <c r="AN818" s="7">
        <f>IF(S818&gt;0,RANK(S818,(N818:P818,Q818:AJ818)),0)</f>
        <v>0</v>
      </c>
      <c r="AO818" s="7">
        <f>IF(T818&gt;0,RANK(T818,(N818:P818,Q818:AJ818)),0)</f>
        <v>5</v>
      </c>
      <c r="AP818" s="2">
        <f t="shared" si="312"/>
        <v>0</v>
      </c>
      <c r="AQ818" s="2">
        <f t="shared" si="313"/>
        <v>4.3956043956043956E-3</v>
      </c>
      <c r="AR818" s="2">
        <f t="shared" si="314"/>
        <v>0</v>
      </c>
      <c r="AS818" s="2">
        <f t="shared" si="315"/>
        <v>3.663003663003663E-4</v>
      </c>
      <c r="AU818" t="s">
        <v>2184</v>
      </c>
      <c r="AV818" t="s">
        <v>3315</v>
      </c>
      <c r="AY818" s="130">
        <v>18</v>
      </c>
      <c r="AZ818" s="131">
        <v>161</v>
      </c>
      <c r="BA818" s="132">
        <f t="shared" si="316"/>
        <v>18161</v>
      </c>
      <c r="BC818" s="7" t="s">
        <v>532</v>
      </c>
    </row>
    <row r="819" spans="1:55" hidden="1" outlineLevel="1" x14ac:dyDescent="0.2">
      <c r="A819" t="s">
        <v>240</v>
      </c>
      <c r="B819" t="s">
        <v>3315</v>
      </c>
      <c r="C819" s="1">
        <f t="shared" si="306"/>
        <v>65961</v>
      </c>
      <c r="D819" s="7">
        <f>RANK(N819,(N819:P819,Q819:AJ819))</f>
        <v>1</v>
      </c>
      <c r="E819" s="7">
        <f>RANK(O819,(N819:P819,Q819:AJ819))</f>
        <v>2</v>
      </c>
      <c r="F819" s="7">
        <f>IF(P819&gt;0,RANK(P819,(N819:P819,Q819:AJ819)),0)</f>
        <v>3</v>
      </c>
      <c r="G819" s="1">
        <f t="shared" si="307"/>
        <v>2425</v>
      </c>
      <c r="H819" s="2">
        <f t="shared" ref="H819:H882" si="317">G819/C819</f>
        <v>3.6764148511999516E-2</v>
      </c>
      <c r="I819" s="2"/>
      <c r="J819" s="2">
        <f t="shared" si="308"/>
        <v>0.46897409075059504</v>
      </c>
      <c r="K819" s="2">
        <f t="shared" si="309"/>
        <v>0.43220994223859555</v>
      </c>
      <c r="L819" s="2">
        <f t="shared" si="310"/>
        <v>9.296402419611588E-2</v>
      </c>
      <c r="M819" s="2">
        <f t="shared" si="311"/>
        <v>5.8519428146935337E-3</v>
      </c>
      <c r="N819" s="1">
        <v>30934</v>
      </c>
      <c r="O819" s="1">
        <v>28509</v>
      </c>
      <c r="P819" s="1">
        <v>6132</v>
      </c>
      <c r="R819" s="1">
        <v>384</v>
      </c>
      <c r="T819" s="1">
        <v>2</v>
      </c>
      <c r="W819" s="1">
        <v>0</v>
      </c>
      <c r="X819" s="1">
        <v>0</v>
      </c>
      <c r="AB819" s="1">
        <v>0</v>
      </c>
      <c r="AL819" s="7">
        <f>IF(Q819&gt;0,RANK(Q819,(N819:P819,Q819:AJ819)),0)</f>
        <v>0</v>
      </c>
      <c r="AM819" s="7">
        <f>IF(R819&gt;0,RANK(R819,(N819:P819,Q819:AJ819)),0)</f>
        <v>4</v>
      </c>
      <c r="AN819" s="7">
        <f>IF(S819&gt;0,RANK(S819,(N819:P819,Q819:AJ819)),0)</f>
        <v>0</v>
      </c>
      <c r="AO819" s="7">
        <f>IF(T819&gt;0,RANK(T819,(N819:P819,Q819:AJ819)),0)</f>
        <v>5</v>
      </c>
      <c r="AP819" s="2">
        <f t="shared" si="312"/>
        <v>0</v>
      </c>
      <c r="AQ819" s="2">
        <f t="shared" si="313"/>
        <v>5.8216218674671397E-3</v>
      </c>
      <c r="AR819" s="2">
        <f t="shared" si="314"/>
        <v>0</v>
      </c>
      <c r="AS819" s="2">
        <f t="shared" si="315"/>
        <v>3.0320947226391353E-5</v>
      </c>
      <c r="AU819" t="s">
        <v>240</v>
      </c>
      <c r="AV819" t="s">
        <v>3315</v>
      </c>
      <c r="AY819" s="130">
        <v>18</v>
      </c>
      <c r="AZ819" s="131">
        <v>163</v>
      </c>
      <c r="BA819" s="132">
        <f t="shared" si="316"/>
        <v>18163</v>
      </c>
      <c r="BC819" s="7" t="s">
        <v>532</v>
      </c>
    </row>
    <row r="820" spans="1:55" hidden="1" outlineLevel="1" x14ac:dyDescent="0.2">
      <c r="A820" t="s">
        <v>972</v>
      </c>
      <c r="B820" t="s">
        <v>3315</v>
      </c>
      <c r="C820" s="1">
        <f t="shared" si="306"/>
        <v>6653</v>
      </c>
      <c r="D820" s="7">
        <f>RANK(N820,(N820:P820,Q820:AJ820))</f>
        <v>1</v>
      </c>
      <c r="E820" s="7">
        <f>RANK(O820,(N820:P820,Q820:AJ820))</f>
        <v>2</v>
      </c>
      <c r="F820" s="7">
        <f>IF(P820&gt;0,RANK(P820,(N820:P820,Q820:AJ820)),0)</f>
        <v>3</v>
      </c>
      <c r="G820" s="1">
        <f t="shared" si="307"/>
        <v>917</v>
      </c>
      <c r="H820" s="2">
        <f t="shared" si="317"/>
        <v>0.1378325567413197</v>
      </c>
      <c r="I820" s="2"/>
      <c r="J820" s="2">
        <f t="shared" si="308"/>
        <v>0.48865173605892076</v>
      </c>
      <c r="K820" s="2">
        <f t="shared" si="309"/>
        <v>0.35081917931760109</v>
      </c>
      <c r="L820" s="2">
        <f t="shared" si="310"/>
        <v>0.15466706748835113</v>
      </c>
      <c r="M820" s="2">
        <f t="shared" si="311"/>
        <v>5.8620171351270178E-3</v>
      </c>
      <c r="N820" s="1">
        <v>3251</v>
      </c>
      <c r="O820" s="1">
        <v>2334</v>
      </c>
      <c r="P820" s="1">
        <v>1029</v>
      </c>
      <c r="Q820" s="1">
        <v>1</v>
      </c>
      <c r="R820" s="1">
        <v>38</v>
      </c>
      <c r="W820" s="1">
        <v>0</v>
      </c>
      <c r="X820" s="1">
        <v>0</v>
      </c>
      <c r="AB820" s="1">
        <v>0</v>
      </c>
      <c r="AL820" s="7">
        <f>IF(Q820&gt;0,RANK(Q820,(N820:P820,Q820:AJ820)),0)</f>
        <v>5</v>
      </c>
      <c r="AM820" s="7">
        <f>IF(R820&gt;0,RANK(R820,(N820:P820,Q820:AJ820)),0)</f>
        <v>4</v>
      </c>
      <c r="AN820" s="7">
        <f>IF(S820&gt;0,RANK(S820,(N820:P820,Q820:AJ820)),0)</f>
        <v>0</v>
      </c>
      <c r="AO820" s="7">
        <f>IF(T820&gt;0,RANK(T820,(N820:P820,Q820:AJ820)),0)</f>
        <v>0</v>
      </c>
      <c r="AP820" s="2">
        <f t="shared" si="312"/>
        <v>1.5030813166992335E-4</v>
      </c>
      <c r="AQ820" s="2">
        <f t="shared" si="313"/>
        <v>5.7117090034570868E-3</v>
      </c>
      <c r="AR820" s="2">
        <f t="shared" si="314"/>
        <v>0</v>
      </c>
      <c r="AS820" s="2">
        <f t="shared" si="315"/>
        <v>0</v>
      </c>
      <c r="AU820" t="s">
        <v>972</v>
      </c>
      <c r="AV820" t="s">
        <v>3315</v>
      </c>
      <c r="AY820" s="130">
        <v>18</v>
      </c>
      <c r="AZ820" s="131">
        <v>165</v>
      </c>
      <c r="BA820" s="132">
        <f t="shared" si="316"/>
        <v>18165</v>
      </c>
      <c r="BC820" s="7" t="s">
        <v>532</v>
      </c>
    </row>
    <row r="821" spans="1:55" hidden="1" outlineLevel="1" x14ac:dyDescent="0.2">
      <c r="A821" t="s">
        <v>1935</v>
      </c>
      <c r="B821" t="s">
        <v>3315</v>
      </c>
      <c r="C821" s="1">
        <f t="shared" si="306"/>
        <v>38499</v>
      </c>
      <c r="D821" s="7">
        <f>RANK(N821,(N821:P821,Q821:AJ821))</f>
        <v>1</v>
      </c>
      <c r="E821" s="7">
        <f>RANK(O821,(N821:P821,Q821:AJ821))</f>
        <v>2</v>
      </c>
      <c r="F821" s="7">
        <f>IF(P821&gt;0,RANK(P821,(N821:P821,Q821:AJ821)),0)</f>
        <v>3</v>
      </c>
      <c r="G821" s="1">
        <f t="shared" si="307"/>
        <v>2223</v>
      </c>
      <c r="H821" s="2">
        <f t="shared" si="317"/>
        <v>5.7741759526221459E-2</v>
      </c>
      <c r="I821" s="2"/>
      <c r="J821" s="2">
        <f t="shared" si="308"/>
        <v>0.46686926933167094</v>
      </c>
      <c r="K821" s="2">
        <f t="shared" si="309"/>
        <v>0.40912750980544949</v>
      </c>
      <c r="L821" s="2">
        <f t="shared" si="310"/>
        <v>0.11709395049222057</v>
      </c>
      <c r="M821" s="2">
        <f t="shared" si="311"/>
        <v>6.9092703706589986E-3</v>
      </c>
      <c r="N821" s="1">
        <v>17974</v>
      </c>
      <c r="O821" s="1">
        <v>15751</v>
      </c>
      <c r="P821" s="1">
        <v>4508</v>
      </c>
      <c r="Q821" s="1">
        <v>7</v>
      </c>
      <c r="R821" s="1">
        <v>248</v>
      </c>
      <c r="S821" s="1">
        <v>10</v>
      </c>
      <c r="T821" s="1">
        <v>1</v>
      </c>
      <c r="W821" s="1">
        <v>0</v>
      </c>
      <c r="X821" s="1">
        <v>0</v>
      </c>
      <c r="AB821" s="1">
        <v>0</v>
      </c>
      <c r="AL821" s="7">
        <f>IF(Q821&gt;0,RANK(Q821,(N821:P821,Q821:AJ821)),0)</f>
        <v>6</v>
      </c>
      <c r="AM821" s="7">
        <f>IF(R821&gt;0,RANK(R821,(N821:P821,Q821:AJ821)),0)</f>
        <v>4</v>
      </c>
      <c r="AN821" s="7">
        <f>IF(S821&gt;0,RANK(S821,(N821:P821,Q821:AJ821)),0)</f>
        <v>5</v>
      </c>
      <c r="AO821" s="7">
        <f>IF(T821&gt;0,RANK(T821,(N821:P821,Q821:AJ821)),0)</f>
        <v>7</v>
      </c>
      <c r="AP821" s="2">
        <f t="shared" si="312"/>
        <v>1.8182290449102575E-4</v>
      </c>
      <c r="AQ821" s="2">
        <f t="shared" si="313"/>
        <v>6.4417257591106265E-3</v>
      </c>
      <c r="AR821" s="2">
        <f t="shared" si="314"/>
        <v>2.5974700641575107E-4</v>
      </c>
      <c r="AS821" s="2">
        <f t="shared" si="315"/>
        <v>2.5974700641575105E-5</v>
      </c>
      <c r="AU821" t="s">
        <v>1935</v>
      </c>
      <c r="AV821" t="s">
        <v>3315</v>
      </c>
      <c r="AY821" s="130">
        <v>18</v>
      </c>
      <c r="AZ821" s="131">
        <v>167</v>
      </c>
      <c r="BA821" s="132">
        <f t="shared" si="316"/>
        <v>18167</v>
      </c>
      <c r="BC821" s="7" t="s">
        <v>532</v>
      </c>
    </row>
    <row r="822" spans="1:55" hidden="1" outlineLevel="1" x14ac:dyDescent="0.2">
      <c r="A822" t="s">
        <v>85</v>
      </c>
      <c r="B822" t="s">
        <v>3315</v>
      </c>
      <c r="C822" s="1">
        <f t="shared" si="306"/>
        <v>12996</v>
      </c>
      <c r="D822" s="7">
        <f>RANK(N822,(N822:P822,Q822:AJ822))</f>
        <v>2</v>
      </c>
      <c r="E822" s="7">
        <f>RANK(O822,(N822:P822,Q822:AJ822))</f>
        <v>1</v>
      </c>
      <c r="F822" s="7">
        <f>IF(P822&gt;0,RANK(P822,(N822:P822,Q822:AJ822)),0)</f>
        <v>3</v>
      </c>
      <c r="G822" s="1">
        <f t="shared" si="307"/>
        <v>2413</v>
      </c>
      <c r="H822" s="2">
        <f t="shared" si="317"/>
        <v>0.18567251461988304</v>
      </c>
      <c r="I822" s="2"/>
      <c r="J822" s="2">
        <f t="shared" si="308"/>
        <v>0.35218528778085567</v>
      </c>
      <c r="K822" s="2">
        <f t="shared" si="309"/>
        <v>0.53785780240073866</v>
      </c>
      <c r="L822" s="2">
        <f t="shared" si="310"/>
        <v>9.956909818405664E-2</v>
      </c>
      <c r="M822" s="2">
        <f t="shared" si="311"/>
        <v>1.0387811634349028E-2</v>
      </c>
      <c r="N822" s="1">
        <v>4577</v>
      </c>
      <c r="O822" s="1">
        <v>6990</v>
      </c>
      <c r="P822" s="1">
        <v>1294</v>
      </c>
      <c r="Q822" s="1">
        <v>20</v>
      </c>
      <c r="R822" s="1">
        <v>107</v>
      </c>
      <c r="S822" s="1">
        <v>7</v>
      </c>
      <c r="W822" s="1">
        <v>0</v>
      </c>
      <c r="X822" s="1">
        <v>0</v>
      </c>
      <c r="AB822" s="1">
        <v>1</v>
      </c>
      <c r="AL822" s="7">
        <f>IF(Q822&gt;0,RANK(Q822,(N822:P822,Q822:AJ822)),0)</f>
        <v>5</v>
      </c>
      <c r="AM822" s="7">
        <f>IF(R822&gt;0,RANK(R822,(N822:P822,Q822:AJ822)),0)</f>
        <v>4</v>
      </c>
      <c r="AN822" s="7">
        <f>IF(S822&gt;0,RANK(S822,(N822:P822,Q822:AJ822)),0)</f>
        <v>6</v>
      </c>
      <c r="AO822" s="7">
        <f>IF(T822&gt;0,RANK(T822,(N822:P822,Q822:AJ822)),0)</f>
        <v>0</v>
      </c>
      <c r="AP822" s="2">
        <f t="shared" si="312"/>
        <v>1.5389350569405972E-3</v>
      </c>
      <c r="AQ822" s="2">
        <f t="shared" si="313"/>
        <v>8.233302554632194E-3</v>
      </c>
      <c r="AR822" s="2">
        <f t="shared" si="314"/>
        <v>5.3862726992920894E-4</v>
      </c>
      <c r="AS822" s="2">
        <f t="shared" si="315"/>
        <v>0</v>
      </c>
      <c r="AU822" t="s">
        <v>85</v>
      </c>
      <c r="AV822" t="s">
        <v>3315</v>
      </c>
      <c r="AY822" s="130">
        <v>18</v>
      </c>
      <c r="AZ822" s="131">
        <v>169</v>
      </c>
      <c r="BA822" s="132">
        <f t="shared" si="316"/>
        <v>18169</v>
      </c>
      <c r="BC822" s="7" t="s">
        <v>532</v>
      </c>
    </row>
    <row r="823" spans="1:55" hidden="1" outlineLevel="1" x14ac:dyDescent="0.2">
      <c r="A823" t="s">
        <v>1840</v>
      </c>
      <c r="B823" t="s">
        <v>3315</v>
      </c>
      <c r="C823" s="1">
        <f t="shared" si="306"/>
        <v>3647</v>
      </c>
      <c r="D823" s="7">
        <f>RANK(N823,(N823:P823,Q823:AJ823))</f>
        <v>2</v>
      </c>
      <c r="E823" s="7">
        <f>RANK(O823,(N823:P823,Q823:AJ823))</f>
        <v>1</v>
      </c>
      <c r="F823" s="7">
        <f>IF(P823&gt;0,RANK(P823,(N823:P823,Q823:AJ823)),0)</f>
        <v>3</v>
      </c>
      <c r="G823" s="1">
        <f t="shared" si="307"/>
        <v>284</v>
      </c>
      <c r="H823" s="2">
        <f t="shared" si="317"/>
        <v>7.7872223745544283E-2</v>
      </c>
      <c r="I823" s="2"/>
      <c r="J823" s="2">
        <f t="shared" si="308"/>
        <v>0.38223197148341104</v>
      </c>
      <c r="K823" s="2">
        <f t="shared" si="309"/>
        <v>0.46010419522895529</v>
      </c>
      <c r="L823" s="2">
        <f t="shared" si="310"/>
        <v>0.15355086372360843</v>
      </c>
      <c r="M823" s="2">
        <f t="shared" si="311"/>
        <v>4.1129695640252373E-3</v>
      </c>
      <c r="N823" s="1">
        <v>1394</v>
      </c>
      <c r="O823" s="1">
        <v>1678</v>
      </c>
      <c r="P823" s="1">
        <v>560</v>
      </c>
      <c r="R823" s="1">
        <v>15</v>
      </c>
      <c r="W823" s="1">
        <v>0</v>
      </c>
      <c r="X823" s="1">
        <v>0</v>
      </c>
      <c r="AB823" s="1">
        <v>0</v>
      </c>
      <c r="AL823" s="7">
        <f>IF(Q823&gt;0,RANK(Q823,(N823:P823,Q823:AJ823)),0)</f>
        <v>0</v>
      </c>
      <c r="AM823" s="7">
        <f>IF(R823&gt;0,RANK(R823,(N823:P823,Q823:AJ823)),0)</f>
        <v>4</v>
      </c>
      <c r="AN823" s="7">
        <f>IF(S823&gt;0,RANK(S823,(N823:P823,Q823:AJ823)),0)</f>
        <v>0</v>
      </c>
      <c r="AO823" s="7">
        <f>IF(T823&gt;0,RANK(T823,(N823:P823,Q823:AJ823)),0)</f>
        <v>0</v>
      </c>
      <c r="AP823" s="2">
        <f t="shared" si="312"/>
        <v>0</v>
      </c>
      <c r="AQ823" s="2">
        <f t="shared" si="313"/>
        <v>4.112969564025226E-3</v>
      </c>
      <c r="AR823" s="2">
        <f t="shared" si="314"/>
        <v>0</v>
      </c>
      <c r="AS823" s="2">
        <f t="shared" si="315"/>
        <v>0</v>
      </c>
      <c r="AU823" t="s">
        <v>1840</v>
      </c>
      <c r="AV823" t="s">
        <v>3315</v>
      </c>
      <c r="AY823" s="130">
        <v>18</v>
      </c>
      <c r="AZ823" s="131">
        <v>171</v>
      </c>
      <c r="BA823" s="132">
        <f t="shared" si="316"/>
        <v>18171</v>
      </c>
      <c r="BC823" s="7" t="s">
        <v>532</v>
      </c>
    </row>
    <row r="824" spans="1:55" s="1" customFormat="1" hidden="1" outlineLevel="1" x14ac:dyDescent="0.2">
      <c r="A824" t="s">
        <v>1855</v>
      </c>
      <c r="B824" t="s">
        <v>3315</v>
      </c>
      <c r="C824" s="1">
        <f t="shared" si="306"/>
        <v>21109</v>
      </c>
      <c r="D824" s="7">
        <f>RANK(N824,(N824:P824,Q824:AJ824))</f>
        <v>1</v>
      </c>
      <c r="E824" s="7">
        <f>RANK(O824,(N824:P824,Q824:AJ824))</f>
        <v>2</v>
      </c>
      <c r="F824" s="7">
        <f>IF(P824&gt;0,RANK(P824,(N824:P824,Q824:AJ824)),0)</f>
        <v>3</v>
      </c>
      <c r="G824" s="1">
        <f t="shared" si="307"/>
        <v>64</v>
      </c>
      <c r="H824" s="2">
        <f t="shared" si="317"/>
        <v>3.0318821355819793E-3</v>
      </c>
      <c r="I824" s="2"/>
      <c r="J824" s="2">
        <f t="shared" si="308"/>
        <v>0.43985977545122934</v>
      </c>
      <c r="K824" s="2">
        <f t="shared" si="309"/>
        <v>0.43682789331564736</v>
      </c>
      <c r="L824" s="2">
        <f t="shared" si="310"/>
        <v>0.11705907432848547</v>
      </c>
      <c r="M824" s="2">
        <f t="shared" si="311"/>
        <v>6.2532569046378217E-3</v>
      </c>
      <c r="N824" s="1">
        <v>9285</v>
      </c>
      <c r="O824" s="1">
        <v>9221</v>
      </c>
      <c r="P824" s="1">
        <v>2471</v>
      </c>
      <c r="R824" s="1">
        <v>132</v>
      </c>
      <c r="W824" s="1">
        <v>0</v>
      </c>
      <c r="X824" s="1">
        <v>0</v>
      </c>
      <c r="AB824" s="1">
        <v>0</v>
      </c>
      <c r="AL824" s="7">
        <f>IF(Q824&gt;0,RANK(Q824,(N824:P824,Q824:AJ824)),0)</f>
        <v>0</v>
      </c>
      <c r="AM824" s="7">
        <f>IF(R824&gt;0,RANK(R824,(N824:P824,Q824:AJ824)),0)</f>
        <v>4</v>
      </c>
      <c r="AN824" s="7">
        <f>IF(S824&gt;0,RANK(S824,(N824:P824,Q824:AJ824)),0)</f>
        <v>0</v>
      </c>
      <c r="AO824" s="7">
        <f>IF(T824&gt;0,RANK(T824,(N824:P824,Q824:AJ824)),0)</f>
        <v>0</v>
      </c>
      <c r="AP824" s="2">
        <f t="shared" si="312"/>
        <v>0</v>
      </c>
      <c r="AQ824" s="2">
        <f t="shared" si="313"/>
        <v>6.2532569046378321E-3</v>
      </c>
      <c r="AR824" s="2">
        <f t="shared" si="314"/>
        <v>0</v>
      </c>
      <c r="AS824" s="2">
        <f t="shared" si="315"/>
        <v>0</v>
      </c>
      <c r="AT824" s="2"/>
      <c r="AU824" t="s">
        <v>1855</v>
      </c>
      <c r="AV824" t="s">
        <v>3315</v>
      </c>
      <c r="AY824" s="130">
        <v>18</v>
      </c>
      <c r="AZ824" s="131">
        <v>173</v>
      </c>
      <c r="BA824" s="132">
        <f t="shared" si="316"/>
        <v>18173</v>
      </c>
      <c r="BC824" s="7" t="s">
        <v>532</v>
      </c>
    </row>
    <row r="825" spans="1:55" s="1" customFormat="1" hidden="1" outlineLevel="1" x14ac:dyDescent="0.2">
      <c r="A825" t="s">
        <v>3298</v>
      </c>
      <c r="B825" t="s">
        <v>3315</v>
      </c>
      <c r="C825" s="1">
        <f t="shared" si="306"/>
        <v>9211</v>
      </c>
      <c r="D825" s="7">
        <f>RANK(N825,(N825:P825,Q825:AJ825))</f>
        <v>2</v>
      </c>
      <c r="E825" s="7">
        <f>RANK(O825,(N825:P825,Q825:AJ825))</f>
        <v>1</v>
      </c>
      <c r="F825" s="7">
        <f>IF(P825&gt;0,RANK(P825,(N825:P825,Q825:AJ825)),0)</f>
        <v>3</v>
      </c>
      <c r="G825" s="1">
        <f t="shared" si="307"/>
        <v>247</v>
      </c>
      <c r="H825" s="2">
        <f t="shared" si="317"/>
        <v>2.6815763760720878E-2</v>
      </c>
      <c r="I825" s="2"/>
      <c r="J825" s="2">
        <f t="shared" si="308"/>
        <v>0.41461296276191512</v>
      </c>
      <c r="K825" s="2">
        <f t="shared" si="309"/>
        <v>0.44142872652263598</v>
      </c>
      <c r="L825" s="2">
        <f t="shared" si="310"/>
        <v>0.13722722831397244</v>
      </c>
      <c r="M825" s="2">
        <f t="shared" si="311"/>
        <v>6.731082401476518E-3</v>
      </c>
      <c r="N825" s="1">
        <v>3819</v>
      </c>
      <c r="O825" s="1">
        <v>4066</v>
      </c>
      <c r="P825" s="1">
        <v>1264</v>
      </c>
      <c r="Q825" s="1">
        <v>4</v>
      </c>
      <c r="R825" s="1">
        <v>53</v>
      </c>
      <c r="S825" s="1">
        <v>5</v>
      </c>
      <c r="W825" s="1">
        <v>0</v>
      </c>
      <c r="X825" s="1">
        <v>0</v>
      </c>
      <c r="AB825" s="1">
        <v>0</v>
      </c>
      <c r="AL825" s="7">
        <f>IF(Q825&gt;0,RANK(Q825,(N825:P825,Q825:AJ825)),0)</f>
        <v>6</v>
      </c>
      <c r="AM825" s="7">
        <f>IF(R825&gt;0,RANK(R825,(N825:P825,Q825:AJ825)),0)</f>
        <v>4</v>
      </c>
      <c r="AN825" s="7">
        <f>IF(S825&gt;0,RANK(S825,(N825:P825,Q825:AJ825)),0)</f>
        <v>5</v>
      </c>
      <c r="AO825" s="7">
        <f>IF(T825&gt;0,RANK(T825,(N825:P825,Q825:AJ825)),0)</f>
        <v>0</v>
      </c>
      <c r="AP825" s="2">
        <f t="shared" si="312"/>
        <v>4.3426338074041906E-4</v>
      </c>
      <c r="AQ825" s="2">
        <f t="shared" si="313"/>
        <v>5.7539897948105526E-3</v>
      </c>
      <c r="AR825" s="2">
        <f t="shared" si="314"/>
        <v>5.4282922592552383E-4</v>
      </c>
      <c r="AS825" s="2">
        <f t="shared" si="315"/>
        <v>0</v>
      </c>
      <c r="AT825" s="2"/>
      <c r="AU825" t="s">
        <v>3298</v>
      </c>
      <c r="AV825" t="s">
        <v>3315</v>
      </c>
      <c r="AY825" s="130">
        <v>18</v>
      </c>
      <c r="AZ825" s="131">
        <v>175</v>
      </c>
      <c r="BA825" s="132">
        <f t="shared" si="316"/>
        <v>18175</v>
      </c>
      <c r="BC825" s="7" t="s">
        <v>532</v>
      </c>
    </row>
    <row r="826" spans="1:55" s="1" customFormat="1" hidden="1" outlineLevel="1" x14ac:dyDescent="0.2">
      <c r="A826" t="s">
        <v>1841</v>
      </c>
      <c r="B826" t="s">
        <v>3315</v>
      </c>
      <c r="C826" s="1">
        <f t="shared" si="306"/>
        <v>25801</v>
      </c>
      <c r="D826" s="7">
        <f>RANK(N826,(N826:P826,Q826:AJ826))</f>
        <v>2</v>
      </c>
      <c r="E826" s="7">
        <f>RANK(O826,(N826:P826,Q826:AJ826))</f>
        <v>1</v>
      </c>
      <c r="F826" s="7">
        <f>IF(P826&gt;0,RANK(P826,(N826:P826,Q826:AJ826)),0)</f>
        <v>3</v>
      </c>
      <c r="G826" s="1">
        <f t="shared" si="307"/>
        <v>1283</v>
      </c>
      <c r="H826" s="2">
        <f t="shared" si="317"/>
        <v>4.972675477694663E-2</v>
      </c>
      <c r="I826" s="2"/>
      <c r="J826" s="2">
        <f t="shared" si="308"/>
        <v>0.42265803651021278</v>
      </c>
      <c r="K826" s="2">
        <f t="shared" si="309"/>
        <v>0.47238479128715943</v>
      </c>
      <c r="L826" s="2">
        <f t="shared" si="310"/>
        <v>9.7864423859540334E-2</v>
      </c>
      <c r="M826" s="2">
        <f t="shared" si="311"/>
        <v>7.0927483430874017E-3</v>
      </c>
      <c r="N826" s="1">
        <v>10905</v>
      </c>
      <c r="O826" s="1">
        <v>12188</v>
      </c>
      <c r="P826" s="1">
        <v>2525</v>
      </c>
      <c r="R826" s="1">
        <v>177</v>
      </c>
      <c r="S826" s="1">
        <v>6</v>
      </c>
      <c r="W826" s="1">
        <v>0</v>
      </c>
      <c r="X826" s="1">
        <v>0</v>
      </c>
      <c r="AB826" s="1">
        <v>0</v>
      </c>
      <c r="AL826" s="7">
        <f>IF(Q826&gt;0,RANK(Q826,(N826:P826,Q826:AJ826)),0)</f>
        <v>0</v>
      </c>
      <c r="AM826" s="7">
        <f>IF(R826&gt;0,RANK(R826,(N826:P826,Q826:AJ826)),0)</f>
        <v>4</v>
      </c>
      <c r="AN826" s="7">
        <f>IF(S826&gt;0,RANK(S826,(N826:P826,Q826:AJ826)),0)</f>
        <v>5</v>
      </c>
      <c r="AO826" s="7">
        <f>IF(T826&gt;0,RANK(T826,(N826:P826,Q826:AJ826)),0)</f>
        <v>0</v>
      </c>
      <c r="AP826" s="2">
        <f t="shared" si="312"/>
        <v>0</v>
      </c>
      <c r="AQ826" s="2">
        <f t="shared" si="313"/>
        <v>6.860199217084609E-3</v>
      </c>
      <c r="AR826" s="2">
        <f t="shared" si="314"/>
        <v>2.325491260028681E-4</v>
      </c>
      <c r="AS826" s="2">
        <f t="shared" si="315"/>
        <v>0</v>
      </c>
      <c r="AT826" s="2"/>
      <c r="AU826" t="s">
        <v>1841</v>
      </c>
      <c r="AV826" t="s">
        <v>3315</v>
      </c>
      <c r="AY826" s="130">
        <v>18</v>
      </c>
      <c r="AZ826" s="131">
        <v>177</v>
      </c>
      <c r="BA826" s="132">
        <f t="shared" si="316"/>
        <v>18177</v>
      </c>
      <c r="BC826" s="7" t="s">
        <v>532</v>
      </c>
    </row>
    <row r="827" spans="1:55" s="1" customFormat="1" hidden="1" outlineLevel="1" x14ac:dyDescent="0.2">
      <c r="A827" t="s">
        <v>1856</v>
      </c>
      <c r="B827" t="s">
        <v>3315</v>
      </c>
      <c r="C827" s="1">
        <f t="shared" si="306"/>
        <v>11294</v>
      </c>
      <c r="D827" s="7">
        <f>RANK(N827,(N827:P827,Q827:AJ827))</f>
        <v>2</v>
      </c>
      <c r="E827" s="7">
        <f>RANK(O827,(N827:P827,Q827:AJ827))</f>
        <v>1</v>
      </c>
      <c r="F827" s="7">
        <f>IF(P827&gt;0,RANK(P827,(N827:P827,Q827:AJ827)),0)</f>
        <v>3</v>
      </c>
      <c r="G827" s="1">
        <f t="shared" si="307"/>
        <v>2570</v>
      </c>
      <c r="H827" s="2">
        <f t="shared" si="317"/>
        <v>0.22755445369222596</v>
      </c>
      <c r="I827" s="2"/>
      <c r="J827" s="2">
        <f t="shared" si="308"/>
        <v>0.33221179387285282</v>
      </c>
      <c r="K827" s="2">
        <f t="shared" si="309"/>
        <v>0.55976624756507876</v>
      </c>
      <c r="L827" s="2">
        <f t="shared" si="310"/>
        <v>0.10244377545599433</v>
      </c>
      <c r="M827" s="2">
        <f t="shared" si="311"/>
        <v>5.5781831060740944E-3</v>
      </c>
      <c r="N827" s="1">
        <v>3752</v>
      </c>
      <c r="O827" s="1">
        <v>6322</v>
      </c>
      <c r="P827" s="1">
        <v>1157</v>
      </c>
      <c r="R827" s="1">
        <v>63</v>
      </c>
      <c r="W827" s="1">
        <v>0</v>
      </c>
      <c r="X827" s="1">
        <v>0</v>
      </c>
      <c r="AB827" s="1">
        <v>0</v>
      </c>
      <c r="AL827" s="7">
        <f>IF(Q827&gt;0,RANK(Q827,(N827:P827,Q827:AJ827)),0)</f>
        <v>0</v>
      </c>
      <c r="AM827" s="7">
        <f>IF(R827&gt;0,RANK(R827,(N827:P827,Q827:AJ827)),0)</f>
        <v>4</v>
      </c>
      <c r="AN827" s="7">
        <f>IF(S827&gt;0,RANK(S827,(N827:P827,Q827:AJ827)),0)</f>
        <v>0</v>
      </c>
      <c r="AO827" s="7">
        <f>IF(T827&gt;0,RANK(T827,(N827:P827,Q827:AJ827)),0)</f>
        <v>0</v>
      </c>
      <c r="AP827" s="2">
        <f t="shared" si="312"/>
        <v>0</v>
      </c>
      <c r="AQ827" s="2">
        <f t="shared" si="313"/>
        <v>5.5781831060740215E-3</v>
      </c>
      <c r="AR827" s="2">
        <f t="shared" si="314"/>
        <v>0</v>
      </c>
      <c r="AS827" s="2">
        <f t="shared" si="315"/>
        <v>0</v>
      </c>
      <c r="AT827" s="2"/>
      <c r="AU827" t="s">
        <v>1856</v>
      </c>
      <c r="AV827" t="s">
        <v>3315</v>
      </c>
      <c r="AY827" s="130">
        <v>18</v>
      </c>
      <c r="AZ827" s="131">
        <v>179</v>
      </c>
      <c r="BA827" s="132">
        <f t="shared" si="316"/>
        <v>18179</v>
      </c>
      <c r="BC827" s="7" t="s">
        <v>532</v>
      </c>
    </row>
    <row r="828" spans="1:55" s="1" customFormat="1" hidden="1" outlineLevel="1" x14ac:dyDescent="0.2">
      <c r="A828" t="s">
        <v>481</v>
      </c>
      <c r="B828" t="s">
        <v>3315</v>
      </c>
      <c r="C828" s="1">
        <f t="shared" si="306"/>
        <v>9698</v>
      </c>
      <c r="D828" s="7">
        <f>RANK(N828,(N828:P828,Q828:AJ828))</f>
        <v>2</v>
      </c>
      <c r="E828" s="7">
        <f>RANK(O828,(N828:P828,Q828:AJ828))</f>
        <v>1</v>
      </c>
      <c r="F828" s="7">
        <f>IF(P828&gt;0,RANK(P828,(N828:P828,Q828:AJ828)),0)</f>
        <v>3</v>
      </c>
      <c r="G828" s="1">
        <f t="shared" si="307"/>
        <v>1246</v>
      </c>
      <c r="H828" s="2">
        <f t="shared" si="317"/>
        <v>0.12848009898948237</v>
      </c>
      <c r="I828" s="2"/>
      <c r="J828" s="2">
        <f t="shared" si="308"/>
        <v>0.35017529387502577</v>
      </c>
      <c r="K828" s="2">
        <f t="shared" si="309"/>
        <v>0.47865539286450814</v>
      </c>
      <c r="L828" s="2">
        <f t="shared" si="310"/>
        <v>0.16601361105382553</v>
      </c>
      <c r="M828" s="2">
        <f t="shared" si="311"/>
        <v>5.15570220664055E-3</v>
      </c>
      <c r="N828" s="1">
        <v>3396</v>
      </c>
      <c r="O828" s="1">
        <v>4642</v>
      </c>
      <c r="P828" s="1">
        <v>1610</v>
      </c>
      <c r="Q828" s="1">
        <v>1</v>
      </c>
      <c r="R828" s="1">
        <v>48</v>
      </c>
      <c r="S828" s="1">
        <v>1</v>
      </c>
      <c r="W828" s="1">
        <v>0</v>
      </c>
      <c r="X828" s="1">
        <v>0</v>
      </c>
      <c r="AB828" s="1">
        <v>0</v>
      </c>
      <c r="AL828" s="7">
        <f>IF(Q828&gt;0,RANK(Q828,(N828:P828,Q828:AJ828)),0)</f>
        <v>5</v>
      </c>
      <c r="AM828" s="7">
        <f>IF(R828&gt;0,RANK(R828,(N828:P828,Q828:AJ828)),0)</f>
        <v>4</v>
      </c>
      <c r="AN828" s="7">
        <f>IF(S828&gt;0,RANK(S828,(N828:P828,Q828:AJ828)),0)</f>
        <v>5</v>
      </c>
      <c r="AO828" s="7">
        <f>IF(T828&gt;0,RANK(T828,(N828:P828,Q828:AJ828)),0)</f>
        <v>0</v>
      </c>
      <c r="AP828" s="2">
        <f t="shared" si="312"/>
        <v>1.0311404413281089E-4</v>
      </c>
      <c r="AQ828" s="2">
        <f t="shared" si="313"/>
        <v>4.9494741183749224E-3</v>
      </c>
      <c r="AR828" s="2">
        <f t="shared" si="314"/>
        <v>1.0311404413281089E-4</v>
      </c>
      <c r="AS828" s="2">
        <f t="shared" si="315"/>
        <v>0</v>
      </c>
      <c r="AT828" s="2"/>
      <c r="AU828" t="s">
        <v>481</v>
      </c>
      <c r="AV828" t="s">
        <v>3315</v>
      </c>
      <c r="AY828" s="130">
        <v>18</v>
      </c>
      <c r="AZ828" s="131">
        <v>181</v>
      </c>
      <c r="BA828" s="132">
        <f t="shared" si="316"/>
        <v>18181</v>
      </c>
      <c r="BC828" s="7" t="s">
        <v>532</v>
      </c>
    </row>
    <row r="829" spans="1:55" s="1" customFormat="1" hidden="1" outlineLevel="1" x14ac:dyDescent="0.2">
      <c r="A829" t="s">
        <v>119</v>
      </c>
      <c r="B829" t="s">
        <v>3315</v>
      </c>
      <c r="C829" s="1">
        <f t="shared" si="306"/>
        <v>11625</v>
      </c>
      <c r="D829" s="7">
        <f>RANK(N829,(N829:P829,Q829:AJ829))</f>
        <v>2</v>
      </c>
      <c r="E829" s="7">
        <f>RANK(O829,(N829:P829,Q829:AJ829))</f>
        <v>1</v>
      </c>
      <c r="F829" s="7">
        <f>IF(P829&gt;0,RANK(P829,(N829:P829,Q829:AJ829)),0)</f>
        <v>3</v>
      </c>
      <c r="G829" s="1">
        <f t="shared" si="307"/>
        <v>1789</v>
      </c>
      <c r="H829" s="2">
        <f t="shared" si="317"/>
        <v>0.15389247311827958</v>
      </c>
      <c r="I829" s="2"/>
      <c r="J829" s="2">
        <f t="shared" si="308"/>
        <v>0.35922580645161289</v>
      </c>
      <c r="K829" s="2">
        <f t="shared" si="309"/>
        <v>0.51311827956989242</v>
      </c>
      <c r="L829" s="2">
        <f t="shared" si="310"/>
        <v>0.11974193548387096</v>
      </c>
      <c r="M829" s="2">
        <f t="shared" si="311"/>
        <v>7.9139784946236635E-3</v>
      </c>
      <c r="N829" s="1">
        <v>4176</v>
      </c>
      <c r="O829" s="1">
        <v>5965</v>
      </c>
      <c r="P829" s="1">
        <v>1392</v>
      </c>
      <c r="Q829" s="1">
        <v>2</v>
      </c>
      <c r="R829" s="1">
        <v>89</v>
      </c>
      <c r="S829" s="1">
        <v>1</v>
      </c>
      <c r="W829" s="1">
        <v>0</v>
      </c>
      <c r="X829" s="1">
        <v>0</v>
      </c>
      <c r="AB829" s="1">
        <v>0</v>
      </c>
      <c r="AL829" s="7">
        <f>IF(Q829&gt;0,RANK(Q829,(N829:P829,Q829:AJ829)),0)</f>
        <v>5</v>
      </c>
      <c r="AM829" s="7">
        <f>IF(R829&gt;0,RANK(R829,(N829:P829,Q829:AJ829)),0)</f>
        <v>4</v>
      </c>
      <c r="AN829" s="7">
        <f>IF(S829&gt;0,RANK(S829,(N829:P829,Q829:AJ829)),0)</f>
        <v>6</v>
      </c>
      <c r="AO829" s="7">
        <f>IF(T829&gt;0,RANK(T829,(N829:P829,Q829:AJ829)),0)</f>
        <v>0</v>
      </c>
      <c r="AP829" s="2">
        <f t="shared" si="312"/>
        <v>1.7204301075268816E-4</v>
      </c>
      <c r="AQ829" s="2">
        <f t="shared" si="313"/>
        <v>7.6559139784946233E-3</v>
      </c>
      <c r="AR829" s="2">
        <f t="shared" si="314"/>
        <v>8.6021505376344081E-5</v>
      </c>
      <c r="AS829" s="2">
        <f t="shared" si="315"/>
        <v>0</v>
      </c>
      <c r="AT829" s="2"/>
      <c r="AU829" t="s">
        <v>119</v>
      </c>
      <c r="AV829" t="s">
        <v>3315</v>
      </c>
      <c r="AY829" s="130">
        <v>18</v>
      </c>
      <c r="AZ829" s="131">
        <v>183</v>
      </c>
      <c r="BA829" s="132">
        <f t="shared" si="316"/>
        <v>18183</v>
      </c>
      <c r="BC829" s="7" t="s">
        <v>532</v>
      </c>
    </row>
    <row r="830" spans="1:55" s="1" customFormat="1" collapsed="1" x14ac:dyDescent="0.2">
      <c r="A830" t="s">
        <v>3314</v>
      </c>
      <c r="B830" t="s">
        <v>3301</v>
      </c>
      <c r="C830" s="1">
        <f t="shared" si="306"/>
        <v>2135842</v>
      </c>
      <c r="D830" s="7">
        <f>RANK(N830,(N830:P830,Q830:AJ830))</f>
        <v>2</v>
      </c>
      <c r="E830" s="7">
        <f>RANK(O830,(N830:P830,Q830:AJ830))</f>
        <v>1</v>
      </c>
      <c r="F830" s="7">
        <f>IF(P830&gt;0,RANK(P830,(N830:P830,Q830:AJ830)),0)</f>
        <v>3</v>
      </c>
      <c r="G830" s="1">
        <f t="shared" si="307"/>
        <v>119269</v>
      </c>
      <c r="H830" s="2">
        <f t="shared" si="317"/>
        <v>5.5841677427450158E-2</v>
      </c>
      <c r="I830" s="2"/>
      <c r="J830" s="2">
        <f t="shared" si="308"/>
        <v>0.41549140807231993</v>
      </c>
      <c r="K830" s="2">
        <f t="shared" si="309"/>
        <v>0.4713330854997701</v>
      </c>
      <c r="L830" s="2">
        <f t="shared" si="310"/>
        <v>0.10501666321759756</v>
      </c>
      <c r="M830" s="2">
        <f t="shared" si="311"/>
        <v>8.1588432103123498E-3</v>
      </c>
      <c r="N830" s="1">
        <f t="shared" ref="N830:T830" si="318">SUM(N738:N829)</f>
        <v>887424</v>
      </c>
      <c r="O830" s="1">
        <f t="shared" si="318"/>
        <v>1006693</v>
      </c>
      <c r="P830" s="1">
        <f t="shared" si="318"/>
        <v>224299</v>
      </c>
      <c r="Q830" s="1">
        <f t="shared" si="318"/>
        <v>1121</v>
      </c>
      <c r="R830" s="1">
        <f t="shared" si="318"/>
        <v>15632</v>
      </c>
      <c r="S830" s="1">
        <f t="shared" si="318"/>
        <v>453</v>
      </c>
      <c r="T830" s="1">
        <f t="shared" si="318"/>
        <v>120</v>
      </c>
      <c r="W830" s="1">
        <f>SUM(W738:W829)</f>
        <v>18</v>
      </c>
      <c r="X830" s="1">
        <f>SUM(X738:X829)</f>
        <v>22</v>
      </c>
      <c r="AB830" s="1">
        <f>SUM(AB738:AB829)</f>
        <v>60</v>
      </c>
      <c r="AL830" s="7">
        <f>IF(Q830&gt;0,RANK(Q830,(N830:P830,Q830:AJ830)),0)</f>
        <v>5</v>
      </c>
      <c r="AM830" s="7">
        <f>IF(R830&gt;0,RANK(R830,(N830:P830,Q830:AJ830)),0)</f>
        <v>4</v>
      </c>
      <c r="AN830" s="7">
        <f>IF(S830&gt;0,RANK(S830,(N830:P830,Q830:AJ830)),0)</f>
        <v>6</v>
      </c>
      <c r="AO830" s="7">
        <f>IF(T830&gt;0,RANK(T830,(N830:P830,Q830:AJ830)),0)</f>
        <v>7</v>
      </c>
      <c r="AP830" s="2">
        <f t="shared" si="312"/>
        <v>5.2485155737175314E-4</v>
      </c>
      <c r="AQ830" s="2">
        <f t="shared" si="313"/>
        <v>7.3188934387468738E-3</v>
      </c>
      <c r="AR830" s="2">
        <f t="shared" si="314"/>
        <v>2.1209434031168971E-4</v>
      </c>
      <c r="AS830" s="2">
        <f t="shared" si="315"/>
        <v>5.6183931208394629E-5</v>
      </c>
      <c r="AT830" s="2"/>
      <c r="AU830" t="s">
        <v>3314</v>
      </c>
      <c r="AV830" t="s">
        <v>3301</v>
      </c>
      <c r="AY830" s="130">
        <v>18</v>
      </c>
      <c r="AZ830" s="131"/>
      <c r="BA830" s="130">
        <v>18</v>
      </c>
      <c r="BC830" s="7" t="s">
        <v>433</v>
      </c>
    </row>
    <row r="831" spans="1:55" x14ac:dyDescent="0.2">
      <c r="C831" s="1"/>
      <c r="E831" s="7"/>
      <c r="F831" s="7"/>
      <c r="I831" s="2"/>
      <c r="AL831" s="7"/>
      <c r="AM831" s="7"/>
      <c r="AN831" s="7"/>
      <c r="AO831" s="7"/>
      <c r="AY831" s="130"/>
      <c r="AZ831" s="131"/>
      <c r="BA831" s="132"/>
    </row>
    <row r="832" spans="1:55" hidden="1" outlineLevel="1" x14ac:dyDescent="0.2">
      <c r="A832" t="s">
        <v>1467</v>
      </c>
      <c r="B832" t="s">
        <v>2825</v>
      </c>
      <c r="C832" s="1">
        <f t="shared" ref="C832:C863" si="319">SUM(N832:AJ832)</f>
        <v>3935</v>
      </c>
      <c r="D832" s="7">
        <f>RANK(N832,(N832:P832,Q832:AJ832))</f>
        <v>1</v>
      </c>
      <c r="E832" s="7">
        <f>RANK(O832,(N832:P832,Q832:AJ832))</f>
        <v>2</v>
      </c>
      <c r="F832" s="7">
        <f>IF(P832&gt;0,RANK(P832,(N832:P832,Q832:AJ832)),0)</f>
        <v>3</v>
      </c>
      <c r="G832" s="1">
        <f t="shared" ref="G832:G863" si="320">MAX(N832:P832)-LARGE(N832:P832,2)</f>
        <v>147</v>
      </c>
      <c r="H832" s="2">
        <f t="shared" si="317"/>
        <v>3.7357052096569247E-2</v>
      </c>
      <c r="I832" s="2"/>
      <c r="J832" s="2">
        <f t="shared" ref="J832:J863" si="321">IF($C832=0,"-",N832/$C832)</f>
        <v>0.45794155019059718</v>
      </c>
      <c r="K832" s="2">
        <f t="shared" ref="K832:K863" si="322">IF($C832=0,"-",O832/$C832)</f>
        <v>0.42058449809402798</v>
      </c>
      <c r="L832" s="2">
        <f t="shared" ref="L832:L863" si="323">IF($C832=0,"-",P832/$C832)</f>
        <v>0.11639135959339263</v>
      </c>
      <c r="M832" s="2">
        <f t="shared" ref="M832:M863" si="324">IF(C832=0,"-",(1-J832-K832-L832))</f>
        <v>5.0825921219821574E-3</v>
      </c>
      <c r="N832" s="1">
        <v>1802</v>
      </c>
      <c r="O832" s="1">
        <v>1655</v>
      </c>
      <c r="P832" s="1">
        <v>458</v>
      </c>
      <c r="Q832" s="1">
        <v>5</v>
      </c>
      <c r="R832" s="1">
        <v>1</v>
      </c>
      <c r="S832" s="1">
        <v>9</v>
      </c>
      <c r="T832" s="1">
        <v>2</v>
      </c>
      <c r="W832" s="1">
        <v>3</v>
      </c>
      <c r="Y832" s="1">
        <v>0</v>
      </c>
      <c r="AL832" s="7">
        <f>IF(Q832&gt;0,RANK(Q832,(N832:P832,Q832:AJ832)),0)</f>
        <v>5</v>
      </c>
      <c r="AM832" s="7">
        <f>IF(R832&gt;0,RANK(R832,(N832:P832,Q832:AJ832)),0)</f>
        <v>8</v>
      </c>
      <c r="AN832" s="7">
        <f>IF(S832&gt;0,RANK(S832,(N832:P832,Q832:AJ832)),0)</f>
        <v>4</v>
      </c>
      <c r="AO832" s="7">
        <f>IF(T832&gt;0,RANK(T832,(N832:P832,Q832:AJ832)),0)</f>
        <v>7</v>
      </c>
      <c r="AP832" s="2">
        <f t="shared" ref="AP832:AP863" si="325">IF($C832=0,"-",Q832/$C832)</f>
        <v>1.2706480304955528E-3</v>
      </c>
      <c r="AQ832" s="2">
        <f t="shared" ref="AQ832:AQ863" si="326">IF($C832=0,"-",R832/$C832)</f>
        <v>2.5412960609911054E-4</v>
      </c>
      <c r="AR832" s="2">
        <f t="shared" ref="AR832:AR863" si="327">IF($C832=0,"-",S832/$C832)</f>
        <v>2.2871664548919949E-3</v>
      </c>
      <c r="AS832" s="2">
        <f t="shared" ref="AS832:AS863" si="328">IF($C832=0,"-",T832/$C832)</f>
        <v>5.0825921219822107E-4</v>
      </c>
      <c r="AU832" t="s">
        <v>1467</v>
      </c>
      <c r="AV832" t="s">
        <v>2825</v>
      </c>
      <c r="AW832">
        <v>4</v>
      </c>
      <c r="AY832" s="130">
        <v>19</v>
      </c>
      <c r="AZ832" s="131">
        <v>1</v>
      </c>
      <c r="BA832" s="132">
        <f t="shared" ref="BA832:BA895" si="329">AY832*1000+AZ832</f>
        <v>19001</v>
      </c>
      <c r="BC832" s="7" t="s">
        <v>532</v>
      </c>
    </row>
    <row r="833" spans="1:55" hidden="1" outlineLevel="1" x14ac:dyDescent="0.2">
      <c r="A833" t="s">
        <v>1628</v>
      </c>
      <c r="B833" t="s">
        <v>2825</v>
      </c>
      <c r="C833" s="1">
        <f t="shared" si="319"/>
        <v>2326</v>
      </c>
      <c r="D833" s="7">
        <f>RANK(N833,(N833:P833,Q833:AJ833))</f>
        <v>1</v>
      </c>
      <c r="E833" s="7">
        <f>RANK(O833,(N833:P833,Q833:AJ833))</f>
        <v>2</v>
      </c>
      <c r="F833" s="7">
        <f>IF(P833&gt;0,RANK(P833,(N833:P833,Q833:AJ833)),0)</f>
        <v>3</v>
      </c>
      <c r="G833" s="1">
        <f t="shared" si="320"/>
        <v>150</v>
      </c>
      <c r="H833" s="2">
        <f t="shared" si="317"/>
        <v>6.4488392089423904E-2</v>
      </c>
      <c r="I833" s="2"/>
      <c r="J833" s="2">
        <f t="shared" si="321"/>
        <v>0.46001719690455717</v>
      </c>
      <c r="K833" s="2">
        <f t="shared" si="322"/>
        <v>0.39552880481513325</v>
      </c>
      <c r="L833" s="2">
        <f t="shared" si="323"/>
        <v>0.13757523645743766</v>
      </c>
      <c r="M833" s="2">
        <f t="shared" si="324"/>
        <v>6.878761822871865E-3</v>
      </c>
      <c r="N833" s="1">
        <v>1070</v>
      </c>
      <c r="O833" s="1">
        <v>920</v>
      </c>
      <c r="P833" s="1">
        <v>320</v>
      </c>
      <c r="Q833" s="1">
        <v>4</v>
      </c>
      <c r="R833" s="1">
        <v>8</v>
      </c>
      <c r="S833" s="1">
        <v>2</v>
      </c>
      <c r="T833" s="1">
        <v>2</v>
      </c>
      <c r="W833" s="1">
        <v>0</v>
      </c>
      <c r="Y833" s="1">
        <v>0</v>
      </c>
      <c r="AL833" s="7">
        <f>IF(Q833&gt;0,RANK(Q833,(N833:P833,Q833:AJ833)),0)</f>
        <v>5</v>
      </c>
      <c r="AM833" s="7">
        <f>IF(R833&gt;0,RANK(R833,(N833:P833,Q833:AJ833)),0)</f>
        <v>4</v>
      </c>
      <c r="AN833" s="7">
        <f>IF(S833&gt;0,RANK(S833,(N833:P833,Q833:AJ833)),0)</f>
        <v>6</v>
      </c>
      <c r="AO833" s="7">
        <f>IF(T833&gt;0,RANK(T833,(N833:P833,Q833:AJ833)),0)</f>
        <v>6</v>
      </c>
      <c r="AP833" s="2">
        <f t="shared" si="325"/>
        <v>1.7196904557179708E-3</v>
      </c>
      <c r="AQ833" s="2">
        <f t="shared" si="326"/>
        <v>3.4393809114359416E-3</v>
      </c>
      <c r="AR833" s="2">
        <f t="shared" si="327"/>
        <v>8.598452278589854E-4</v>
      </c>
      <c r="AS833" s="2">
        <f t="shared" si="328"/>
        <v>8.598452278589854E-4</v>
      </c>
      <c r="AU833" t="s">
        <v>1628</v>
      </c>
      <c r="AV833" t="s">
        <v>2825</v>
      </c>
      <c r="AW833">
        <v>3</v>
      </c>
      <c r="AY833" s="130">
        <v>19</v>
      </c>
      <c r="AZ833" s="131">
        <v>3</v>
      </c>
      <c r="BA833" s="132">
        <f t="shared" si="329"/>
        <v>19003</v>
      </c>
      <c r="BC833" s="7" t="s">
        <v>532</v>
      </c>
    </row>
    <row r="834" spans="1:55" hidden="1" outlineLevel="1" x14ac:dyDescent="0.2">
      <c r="A834" t="s">
        <v>2267</v>
      </c>
      <c r="B834" t="s">
        <v>2825</v>
      </c>
      <c r="C834" s="1">
        <f t="shared" si="319"/>
        <v>5781</v>
      </c>
      <c r="D834" s="7">
        <f>RANK(N834,(N834:P834,Q834:AJ834))</f>
        <v>1</v>
      </c>
      <c r="E834" s="7">
        <f>RANK(O834,(N834:P834,Q834:AJ834))</f>
        <v>2</v>
      </c>
      <c r="F834" s="7">
        <f>IF(P834&gt;0,RANK(P834,(N834:P834,Q834:AJ834)),0)</f>
        <v>3</v>
      </c>
      <c r="G834" s="1">
        <f t="shared" si="320"/>
        <v>94</v>
      </c>
      <c r="H834" s="2">
        <f t="shared" si="317"/>
        <v>1.6260162601626018E-2</v>
      </c>
      <c r="I834" s="2"/>
      <c r="J834" s="2">
        <f t="shared" si="321"/>
        <v>0.44127313613561669</v>
      </c>
      <c r="K834" s="2">
        <f t="shared" si="322"/>
        <v>0.42501297353399065</v>
      </c>
      <c r="L834" s="2">
        <f t="shared" si="323"/>
        <v>0.11762670818197543</v>
      </c>
      <c r="M834" s="2">
        <f t="shared" si="324"/>
        <v>1.6087182148417228E-2</v>
      </c>
      <c r="N834" s="1">
        <v>2551</v>
      </c>
      <c r="O834" s="1">
        <v>2457</v>
      </c>
      <c r="P834" s="1">
        <v>680</v>
      </c>
      <c r="Q834" s="1">
        <v>28</v>
      </c>
      <c r="R834" s="1">
        <v>7</v>
      </c>
      <c r="S834" s="1">
        <v>47</v>
      </c>
      <c r="T834" s="1">
        <v>10</v>
      </c>
      <c r="W834" s="1">
        <v>0</v>
      </c>
      <c r="Y834" s="1">
        <v>1</v>
      </c>
      <c r="AL834" s="7">
        <f>IF(Q834&gt;0,RANK(Q834,(N834:P834,Q834:AJ834)),0)</f>
        <v>5</v>
      </c>
      <c r="AM834" s="7">
        <f>IF(R834&gt;0,RANK(R834,(N834:P834,Q834:AJ834)),0)</f>
        <v>7</v>
      </c>
      <c r="AN834" s="7">
        <f>IF(S834&gt;0,RANK(S834,(N834:P834,Q834:AJ834)),0)</f>
        <v>4</v>
      </c>
      <c r="AO834" s="7">
        <f>IF(T834&gt;0,RANK(T834,(N834:P834,Q834:AJ834)),0)</f>
        <v>6</v>
      </c>
      <c r="AP834" s="2">
        <f t="shared" si="325"/>
        <v>4.8434526898460473E-3</v>
      </c>
      <c r="AQ834" s="2">
        <f t="shared" si="326"/>
        <v>1.2108631724615118E-3</v>
      </c>
      <c r="AR834" s="2">
        <f t="shared" si="327"/>
        <v>8.130081300813009E-3</v>
      </c>
      <c r="AS834" s="2">
        <f t="shared" si="328"/>
        <v>1.7298045320878741E-3</v>
      </c>
      <c r="AU834" t="s">
        <v>2267</v>
      </c>
      <c r="AV834" t="s">
        <v>2825</v>
      </c>
      <c r="AW834">
        <v>2</v>
      </c>
      <c r="AY834" s="130">
        <v>19</v>
      </c>
      <c r="AZ834" s="131">
        <v>5</v>
      </c>
      <c r="BA834" s="132">
        <f t="shared" si="329"/>
        <v>19005</v>
      </c>
      <c r="BC834" s="7" t="s">
        <v>532</v>
      </c>
    </row>
    <row r="835" spans="1:55" hidden="1" outlineLevel="1" x14ac:dyDescent="0.2">
      <c r="A835" t="s">
        <v>3186</v>
      </c>
      <c r="B835" t="s">
        <v>2825</v>
      </c>
      <c r="C835" s="1">
        <f t="shared" si="319"/>
        <v>5592</v>
      </c>
      <c r="D835" s="7">
        <f>RANK(N835,(N835:P835,Q835:AJ835))</f>
        <v>1</v>
      </c>
      <c r="E835" s="7">
        <f>RANK(O835,(N835:P835,Q835:AJ835))</f>
        <v>2</v>
      </c>
      <c r="F835" s="7">
        <f>IF(P835&gt;0,RANK(P835,(N835:P835,Q835:AJ835)),0)</f>
        <v>3</v>
      </c>
      <c r="G835" s="1">
        <f t="shared" si="320"/>
        <v>514</v>
      </c>
      <c r="H835" s="2">
        <f t="shared" si="317"/>
        <v>9.1917024320457799E-2</v>
      </c>
      <c r="I835" s="2"/>
      <c r="J835" s="2">
        <f t="shared" si="321"/>
        <v>0.49123748211731044</v>
      </c>
      <c r="K835" s="2">
        <f t="shared" si="322"/>
        <v>0.39932045779685266</v>
      </c>
      <c r="L835" s="2">
        <f t="shared" si="323"/>
        <v>9.9070100143061515E-2</v>
      </c>
      <c r="M835" s="2">
        <f t="shared" si="324"/>
        <v>1.0371959942775386E-2</v>
      </c>
      <c r="N835" s="1">
        <v>2747</v>
      </c>
      <c r="O835" s="1">
        <v>2233</v>
      </c>
      <c r="P835" s="1">
        <v>554</v>
      </c>
      <c r="Q835" s="1">
        <v>12</v>
      </c>
      <c r="R835" s="1">
        <v>10</v>
      </c>
      <c r="S835" s="1">
        <v>26</v>
      </c>
      <c r="T835" s="1">
        <v>6</v>
      </c>
      <c r="W835" s="1">
        <v>1</v>
      </c>
      <c r="Y835" s="1">
        <v>3</v>
      </c>
      <c r="AL835" s="7">
        <f>IF(Q835&gt;0,RANK(Q835,(N835:P835,Q835:AJ835)),0)</f>
        <v>5</v>
      </c>
      <c r="AM835" s="7">
        <f>IF(R835&gt;0,RANK(R835,(N835:P835,Q835:AJ835)),0)</f>
        <v>6</v>
      </c>
      <c r="AN835" s="7">
        <f>IF(S835&gt;0,RANK(S835,(N835:P835,Q835:AJ835)),0)</f>
        <v>4</v>
      </c>
      <c r="AO835" s="7">
        <f>IF(T835&gt;0,RANK(T835,(N835:P835,Q835:AJ835)),0)</f>
        <v>7</v>
      </c>
      <c r="AP835" s="2">
        <f t="shared" si="325"/>
        <v>2.1459227467811159E-3</v>
      </c>
      <c r="AQ835" s="2">
        <f t="shared" si="326"/>
        <v>1.7882689556509299E-3</v>
      </c>
      <c r="AR835" s="2">
        <f t="shared" si="327"/>
        <v>4.6494992846924177E-3</v>
      </c>
      <c r="AS835" s="2">
        <f t="shared" si="328"/>
        <v>1.0729613733905579E-3</v>
      </c>
      <c r="AU835" t="s">
        <v>3186</v>
      </c>
      <c r="AV835" t="s">
        <v>2825</v>
      </c>
      <c r="AW835">
        <v>3</v>
      </c>
      <c r="AY835" s="130">
        <v>19</v>
      </c>
      <c r="AZ835" s="131">
        <v>7</v>
      </c>
      <c r="BA835" s="132">
        <f t="shared" si="329"/>
        <v>19007</v>
      </c>
      <c r="BC835" s="7" t="s">
        <v>532</v>
      </c>
    </row>
    <row r="836" spans="1:55" hidden="1" outlineLevel="1" x14ac:dyDescent="0.2">
      <c r="A836" t="s">
        <v>2582</v>
      </c>
      <c r="B836" t="s">
        <v>2825</v>
      </c>
      <c r="C836" s="1">
        <f t="shared" si="319"/>
        <v>3488</v>
      </c>
      <c r="D836" s="7">
        <f>RANK(N836,(N836:P836,Q836:AJ836))</f>
        <v>1</v>
      </c>
      <c r="E836" s="7">
        <f>RANK(O836,(N836:P836,Q836:AJ836))</f>
        <v>2</v>
      </c>
      <c r="F836" s="7">
        <f>IF(P836&gt;0,RANK(P836,(N836:P836,Q836:AJ836)),0)</f>
        <v>3</v>
      </c>
      <c r="G836" s="1">
        <f t="shared" si="320"/>
        <v>513</v>
      </c>
      <c r="H836" s="2">
        <f t="shared" si="317"/>
        <v>0.14707568807339449</v>
      </c>
      <c r="I836" s="2"/>
      <c r="J836" s="2">
        <f t="shared" si="321"/>
        <v>0.52379587155963303</v>
      </c>
      <c r="K836" s="2">
        <f t="shared" si="322"/>
        <v>0.37672018348623854</v>
      </c>
      <c r="L836" s="2">
        <f t="shared" si="323"/>
        <v>9.0022935779816515E-2</v>
      </c>
      <c r="M836" s="2">
        <f t="shared" si="324"/>
        <v>9.4610091743119185E-3</v>
      </c>
      <c r="N836" s="1">
        <v>1827</v>
      </c>
      <c r="O836" s="1">
        <v>1314</v>
      </c>
      <c r="P836" s="1">
        <v>314</v>
      </c>
      <c r="Q836" s="1">
        <v>8</v>
      </c>
      <c r="R836" s="1">
        <v>4</v>
      </c>
      <c r="S836" s="1">
        <v>13</v>
      </c>
      <c r="T836" s="1">
        <v>6</v>
      </c>
      <c r="W836" s="1">
        <v>0</v>
      </c>
      <c r="Y836" s="1">
        <v>2</v>
      </c>
      <c r="AL836" s="7">
        <f>IF(Q836&gt;0,RANK(Q836,(N836:P836,Q836:AJ836)),0)</f>
        <v>5</v>
      </c>
      <c r="AM836" s="7">
        <f>IF(R836&gt;0,RANK(R836,(N836:P836,Q836:AJ836)),0)</f>
        <v>7</v>
      </c>
      <c r="AN836" s="7">
        <f>IF(S836&gt;0,RANK(S836,(N836:P836,Q836:AJ836)),0)</f>
        <v>4</v>
      </c>
      <c r="AO836" s="7">
        <f>IF(T836&gt;0,RANK(T836,(N836:P836,Q836:AJ836)),0)</f>
        <v>6</v>
      </c>
      <c r="AP836" s="2">
        <f t="shared" si="325"/>
        <v>2.2935779816513763E-3</v>
      </c>
      <c r="AQ836" s="2">
        <f t="shared" si="326"/>
        <v>1.1467889908256881E-3</v>
      </c>
      <c r="AR836" s="2">
        <f t="shared" si="327"/>
        <v>3.7270642201834864E-3</v>
      </c>
      <c r="AS836" s="2">
        <f t="shared" si="328"/>
        <v>1.7201834862385322E-3</v>
      </c>
      <c r="AU836" t="s">
        <v>2582</v>
      </c>
      <c r="AV836" t="s">
        <v>2825</v>
      </c>
      <c r="AW836">
        <v>4</v>
      </c>
      <c r="AY836" s="130">
        <v>19</v>
      </c>
      <c r="AZ836" s="131">
        <v>9</v>
      </c>
      <c r="BA836" s="132">
        <f t="shared" si="329"/>
        <v>19009</v>
      </c>
      <c r="BC836" s="7" t="s">
        <v>532</v>
      </c>
    </row>
    <row r="837" spans="1:55" hidden="1" outlineLevel="1" x14ac:dyDescent="0.2">
      <c r="A837" t="s">
        <v>2893</v>
      </c>
      <c r="B837" t="s">
        <v>2825</v>
      </c>
      <c r="C837" s="1">
        <f t="shared" si="319"/>
        <v>10279</v>
      </c>
      <c r="D837" s="7">
        <f>RANK(N837,(N837:P837,Q837:AJ837))</f>
        <v>1</v>
      </c>
      <c r="E837" s="7">
        <f>RANK(O837,(N837:P837,Q837:AJ837))</f>
        <v>2</v>
      </c>
      <c r="F837" s="7">
        <f>IF(P837&gt;0,RANK(P837,(N837:P837,Q837:AJ837)),0)</f>
        <v>3</v>
      </c>
      <c r="G837" s="1">
        <f t="shared" si="320"/>
        <v>1711</v>
      </c>
      <c r="H837" s="2">
        <f t="shared" si="317"/>
        <v>0.16645588092226871</v>
      </c>
      <c r="I837" s="2"/>
      <c r="J837" s="2">
        <f t="shared" si="321"/>
        <v>0.53954664850666412</v>
      </c>
      <c r="K837" s="2">
        <f t="shared" si="322"/>
        <v>0.37309076758439536</v>
      </c>
      <c r="L837" s="2">
        <f t="shared" si="323"/>
        <v>8.2303726043389439E-2</v>
      </c>
      <c r="M837" s="2">
        <f t="shared" si="324"/>
        <v>5.0588578655510891E-3</v>
      </c>
      <c r="N837" s="1">
        <v>5546</v>
      </c>
      <c r="O837" s="1">
        <v>3835</v>
      </c>
      <c r="P837" s="1">
        <v>846</v>
      </c>
      <c r="Q837" s="1">
        <v>13</v>
      </c>
      <c r="R837" s="1">
        <v>8</v>
      </c>
      <c r="S837" s="1">
        <v>10</v>
      </c>
      <c r="T837" s="1">
        <v>11</v>
      </c>
      <c r="W837" s="1">
        <v>7</v>
      </c>
      <c r="Y837" s="1">
        <v>3</v>
      </c>
      <c r="AL837" s="7">
        <f>IF(Q837&gt;0,RANK(Q837,(N837:P837,Q837:AJ837)),0)</f>
        <v>4</v>
      </c>
      <c r="AM837" s="7">
        <f>IF(R837&gt;0,RANK(R837,(N837:P837,Q837:AJ837)),0)</f>
        <v>7</v>
      </c>
      <c r="AN837" s="7">
        <f>IF(S837&gt;0,RANK(S837,(N837:P837,Q837:AJ837)),0)</f>
        <v>6</v>
      </c>
      <c r="AO837" s="7">
        <f>IF(T837&gt;0,RANK(T837,(N837:P837,Q837:AJ837)),0)</f>
        <v>5</v>
      </c>
      <c r="AP837" s="2">
        <f t="shared" si="325"/>
        <v>1.2647144663877809E-3</v>
      </c>
      <c r="AQ837" s="2">
        <f t="shared" si="326"/>
        <v>7.7828582546940364E-4</v>
      </c>
      <c r="AR837" s="2">
        <f t="shared" si="327"/>
        <v>9.728572818367545E-4</v>
      </c>
      <c r="AS837" s="2">
        <f t="shared" si="328"/>
        <v>1.07014301002043E-3</v>
      </c>
      <c r="AU837" t="s">
        <v>2893</v>
      </c>
      <c r="AV837" t="s">
        <v>2825</v>
      </c>
      <c r="AW837">
        <v>2</v>
      </c>
      <c r="AY837" s="130">
        <v>19</v>
      </c>
      <c r="AZ837" s="131">
        <v>11</v>
      </c>
      <c r="BA837" s="132">
        <f t="shared" si="329"/>
        <v>19011</v>
      </c>
      <c r="BC837" s="7" t="s">
        <v>532</v>
      </c>
    </row>
    <row r="838" spans="1:55" hidden="1" outlineLevel="1" x14ac:dyDescent="0.2">
      <c r="A838" t="s">
        <v>99</v>
      </c>
      <c r="B838" t="s">
        <v>2825</v>
      </c>
      <c r="C838" s="1">
        <f t="shared" si="319"/>
        <v>53109</v>
      </c>
      <c r="D838" s="7">
        <f>RANK(N838,(N838:P838,Q838:AJ838))</f>
        <v>1</v>
      </c>
      <c r="E838" s="7">
        <f>RANK(O838,(N838:P838,Q838:AJ838))</f>
        <v>2</v>
      </c>
      <c r="F838" s="7">
        <f>IF(P838&gt;0,RANK(P838,(N838:P838,Q838:AJ838)),0)</f>
        <v>3</v>
      </c>
      <c r="G838" s="1">
        <f t="shared" si="320"/>
        <v>10329</v>
      </c>
      <c r="H838" s="2">
        <f t="shared" si="317"/>
        <v>0.19448681014517313</v>
      </c>
      <c r="I838" s="2"/>
      <c r="J838" s="2">
        <f t="shared" si="321"/>
        <v>0.55830461880283944</v>
      </c>
      <c r="K838" s="2">
        <f t="shared" si="322"/>
        <v>0.36381780865766633</v>
      </c>
      <c r="L838" s="2">
        <f t="shared" si="323"/>
        <v>6.821819277335292E-2</v>
      </c>
      <c r="M838" s="2">
        <f t="shared" si="324"/>
        <v>9.6593797661413128E-3</v>
      </c>
      <c r="N838" s="1">
        <v>29651</v>
      </c>
      <c r="O838" s="1">
        <v>19322</v>
      </c>
      <c r="P838" s="1">
        <v>3623</v>
      </c>
      <c r="Q838" s="1">
        <v>253</v>
      </c>
      <c r="R838" s="1">
        <v>106</v>
      </c>
      <c r="S838" s="1">
        <v>32</v>
      </c>
      <c r="T838" s="1">
        <v>36</v>
      </c>
      <c r="W838" s="1">
        <v>76</v>
      </c>
      <c r="Y838" s="1">
        <v>10</v>
      </c>
      <c r="AL838" s="7">
        <f>IF(Q838&gt;0,RANK(Q838,(N838:P838,Q838:AJ838)),0)</f>
        <v>4</v>
      </c>
      <c r="AM838" s="7">
        <f>IF(R838&gt;0,RANK(R838,(N838:P838,Q838:AJ838)),0)</f>
        <v>5</v>
      </c>
      <c r="AN838" s="7">
        <f>IF(S838&gt;0,RANK(S838,(N838:P838,Q838:AJ838)),0)</f>
        <v>8</v>
      </c>
      <c r="AO838" s="7">
        <f>IF(T838&gt;0,RANK(T838,(N838:P838,Q838:AJ838)),0)</f>
        <v>7</v>
      </c>
      <c r="AP838" s="2">
        <f t="shared" si="325"/>
        <v>4.7637876819371485E-3</v>
      </c>
      <c r="AQ838" s="2">
        <f t="shared" si="326"/>
        <v>1.995895234329398E-3</v>
      </c>
      <c r="AR838" s="2">
        <f t="shared" si="327"/>
        <v>6.025344103635919E-4</v>
      </c>
      <c r="AS838" s="2">
        <f t="shared" si="328"/>
        <v>6.7785121165904081E-4</v>
      </c>
      <c r="AU838" t="s">
        <v>99</v>
      </c>
      <c r="AV838" t="s">
        <v>2825</v>
      </c>
      <c r="AW838">
        <v>2</v>
      </c>
      <c r="AY838" s="130">
        <v>19</v>
      </c>
      <c r="AZ838" s="131">
        <v>13</v>
      </c>
      <c r="BA838" s="132">
        <f t="shared" si="329"/>
        <v>19013</v>
      </c>
      <c r="BC838" s="7" t="s">
        <v>532</v>
      </c>
    </row>
    <row r="839" spans="1:55" hidden="1" outlineLevel="1" x14ac:dyDescent="0.2">
      <c r="A839" t="s">
        <v>2531</v>
      </c>
      <c r="B839" t="s">
        <v>2825</v>
      </c>
      <c r="C839" s="1">
        <f t="shared" si="319"/>
        <v>11835</v>
      </c>
      <c r="D839" s="7">
        <f>RANK(N839,(N839:P839,Q839:AJ839))</f>
        <v>1</v>
      </c>
      <c r="E839" s="7">
        <f>RANK(O839,(N839:P839,Q839:AJ839))</f>
        <v>2</v>
      </c>
      <c r="F839" s="7">
        <f>IF(P839&gt;0,RANK(P839,(N839:P839,Q839:AJ839)),0)</f>
        <v>3</v>
      </c>
      <c r="G839" s="1">
        <f t="shared" si="320"/>
        <v>2153</v>
      </c>
      <c r="H839" s="2">
        <f t="shared" si="317"/>
        <v>0.18191803971271653</v>
      </c>
      <c r="I839" s="2"/>
      <c r="J839" s="2">
        <f t="shared" si="321"/>
        <v>0.54465568229826788</v>
      </c>
      <c r="K839" s="2">
        <f t="shared" si="322"/>
        <v>0.36273764258555136</v>
      </c>
      <c r="L839" s="2">
        <f t="shared" si="323"/>
        <v>8.339670468948035E-2</v>
      </c>
      <c r="M839" s="2">
        <f t="shared" si="324"/>
        <v>9.209970426700409E-3</v>
      </c>
      <c r="N839" s="1">
        <v>6446</v>
      </c>
      <c r="O839" s="1">
        <v>4293</v>
      </c>
      <c r="P839" s="1">
        <v>987</v>
      </c>
      <c r="Q839" s="1">
        <v>58</v>
      </c>
      <c r="R839" s="1">
        <v>12</v>
      </c>
      <c r="S839" s="1">
        <v>16</v>
      </c>
      <c r="T839" s="1">
        <v>13</v>
      </c>
      <c r="W839" s="1">
        <v>10</v>
      </c>
      <c r="Y839" s="1">
        <v>0</v>
      </c>
      <c r="AL839" s="7">
        <f>IF(Q839&gt;0,RANK(Q839,(N839:P839,Q839:AJ839)),0)</f>
        <v>4</v>
      </c>
      <c r="AM839" s="7">
        <f>IF(R839&gt;0,RANK(R839,(N839:P839,Q839:AJ839)),0)</f>
        <v>7</v>
      </c>
      <c r="AN839" s="7">
        <f>IF(S839&gt;0,RANK(S839,(N839:P839,Q839:AJ839)),0)</f>
        <v>5</v>
      </c>
      <c r="AO839" s="7">
        <f>IF(T839&gt;0,RANK(T839,(N839:P839,Q839:AJ839)),0)</f>
        <v>6</v>
      </c>
      <c r="AP839" s="2">
        <f t="shared" si="325"/>
        <v>4.9007182087029994E-3</v>
      </c>
      <c r="AQ839" s="2">
        <f t="shared" si="326"/>
        <v>1.0139416983523447E-3</v>
      </c>
      <c r="AR839" s="2">
        <f t="shared" si="327"/>
        <v>1.351922264469793E-3</v>
      </c>
      <c r="AS839" s="2">
        <f t="shared" si="328"/>
        <v>1.0984368398817069E-3</v>
      </c>
      <c r="AU839" t="s">
        <v>2531</v>
      </c>
      <c r="AV839" t="s">
        <v>2825</v>
      </c>
      <c r="AW839">
        <v>5</v>
      </c>
      <c r="AY839" s="130">
        <v>19</v>
      </c>
      <c r="AZ839" s="131">
        <v>15</v>
      </c>
      <c r="BA839" s="132">
        <f t="shared" si="329"/>
        <v>19015</v>
      </c>
      <c r="BC839" s="7" t="s">
        <v>532</v>
      </c>
    </row>
    <row r="840" spans="1:55" hidden="1" outlineLevel="1" x14ac:dyDescent="0.2">
      <c r="A840" t="s">
        <v>2583</v>
      </c>
      <c r="B840" t="s">
        <v>2825</v>
      </c>
      <c r="C840" s="1">
        <f t="shared" si="319"/>
        <v>10172</v>
      </c>
      <c r="D840" s="7">
        <f>RANK(N840,(N840:P840,Q840:AJ840))</f>
        <v>1</v>
      </c>
      <c r="E840" s="7">
        <f>RANK(O840,(N840:P840,Q840:AJ840))</f>
        <v>2</v>
      </c>
      <c r="F840" s="7">
        <f>IF(P840&gt;0,RANK(P840,(N840:P840,Q840:AJ840)),0)</f>
        <v>3</v>
      </c>
      <c r="G840" s="1">
        <f t="shared" si="320"/>
        <v>810</v>
      </c>
      <c r="H840" s="2">
        <f t="shared" si="317"/>
        <v>7.9630357845064878E-2</v>
      </c>
      <c r="I840" s="2"/>
      <c r="J840" s="2">
        <f t="shared" si="321"/>
        <v>0.49380652772316164</v>
      </c>
      <c r="K840" s="2">
        <f t="shared" si="322"/>
        <v>0.41417616987809674</v>
      </c>
      <c r="L840" s="2">
        <f t="shared" si="323"/>
        <v>8.4742430200550528E-2</v>
      </c>
      <c r="M840" s="2">
        <f t="shared" si="324"/>
        <v>7.2748721981911457E-3</v>
      </c>
      <c r="N840" s="1">
        <v>5023</v>
      </c>
      <c r="O840" s="1">
        <v>4213</v>
      </c>
      <c r="P840" s="1">
        <v>862</v>
      </c>
      <c r="Q840" s="1">
        <v>33</v>
      </c>
      <c r="R840" s="1">
        <v>13</v>
      </c>
      <c r="S840" s="1">
        <v>10</v>
      </c>
      <c r="T840" s="1">
        <v>14</v>
      </c>
      <c r="W840" s="1">
        <v>2</v>
      </c>
      <c r="Y840" s="1">
        <v>2</v>
      </c>
      <c r="AL840" s="7">
        <f>IF(Q840&gt;0,RANK(Q840,(N840:P840,Q840:AJ840)),0)</f>
        <v>4</v>
      </c>
      <c r="AM840" s="7">
        <f>IF(R840&gt;0,RANK(R840,(N840:P840,Q840:AJ840)),0)</f>
        <v>6</v>
      </c>
      <c r="AN840" s="7">
        <f>IF(S840&gt;0,RANK(S840,(N840:P840,Q840:AJ840)),0)</f>
        <v>7</v>
      </c>
      <c r="AO840" s="7">
        <f>IF(T840&gt;0,RANK(T840,(N840:P840,Q840:AJ840)),0)</f>
        <v>5</v>
      </c>
      <c r="AP840" s="2">
        <f t="shared" si="325"/>
        <v>3.2441997640581988E-3</v>
      </c>
      <c r="AQ840" s="2">
        <f t="shared" si="326"/>
        <v>1.2780180888714117E-3</v>
      </c>
      <c r="AR840" s="2">
        <f t="shared" si="327"/>
        <v>9.8309083759339356E-4</v>
      </c>
      <c r="AS840" s="2">
        <f t="shared" si="328"/>
        <v>1.3763271726307512E-3</v>
      </c>
      <c r="AU840" t="s">
        <v>2583</v>
      </c>
      <c r="AV840" t="s">
        <v>2825</v>
      </c>
      <c r="AW840">
        <v>2</v>
      </c>
      <c r="AY840" s="130">
        <v>19</v>
      </c>
      <c r="AZ840" s="131">
        <v>17</v>
      </c>
      <c r="BA840" s="132">
        <f t="shared" si="329"/>
        <v>19017</v>
      </c>
      <c r="BC840" s="7" t="s">
        <v>532</v>
      </c>
    </row>
    <row r="841" spans="1:55" hidden="1" outlineLevel="1" x14ac:dyDescent="0.2">
      <c r="A841" t="s">
        <v>752</v>
      </c>
      <c r="B841" t="s">
        <v>2825</v>
      </c>
      <c r="C841" s="1">
        <f t="shared" si="319"/>
        <v>8951</v>
      </c>
      <c r="D841" s="7">
        <f>RANK(N841,(N841:P841,Q841:AJ841))</f>
        <v>1</v>
      </c>
      <c r="E841" s="7">
        <f>RANK(O841,(N841:P841,Q841:AJ841))</f>
        <v>2</v>
      </c>
      <c r="F841" s="7">
        <f>IF(P841&gt;0,RANK(P841,(N841:P841,Q841:AJ841)),0)</f>
        <v>3</v>
      </c>
      <c r="G841" s="1">
        <f t="shared" si="320"/>
        <v>1954</v>
      </c>
      <c r="H841" s="2">
        <f t="shared" si="317"/>
        <v>0.21829963132610883</v>
      </c>
      <c r="I841" s="2"/>
      <c r="J841" s="2">
        <f t="shared" si="321"/>
        <v>0.55826164674338064</v>
      </c>
      <c r="K841" s="2">
        <f t="shared" si="322"/>
        <v>0.33996201541727183</v>
      </c>
      <c r="L841" s="2">
        <f t="shared" si="323"/>
        <v>9.3397385766953417E-2</v>
      </c>
      <c r="M841" s="2">
        <f t="shared" si="324"/>
        <v>8.3789520723941135E-3</v>
      </c>
      <c r="N841" s="1">
        <v>4997</v>
      </c>
      <c r="O841" s="1">
        <v>3043</v>
      </c>
      <c r="P841" s="1">
        <v>836</v>
      </c>
      <c r="Q841" s="1">
        <v>20</v>
      </c>
      <c r="R841" s="1">
        <v>13</v>
      </c>
      <c r="S841" s="1">
        <v>7</v>
      </c>
      <c r="T841" s="1">
        <v>19</v>
      </c>
      <c r="W841" s="1">
        <v>14</v>
      </c>
      <c r="Y841" s="1">
        <v>2</v>
      </c>
      <c r="AL841" s="7">
        <f>IF(Q841&gt;0,RANK(Q841,(N841:P841,Q841:AJ841)),0)</f>
        <v>4</v>
      </c>
      <c r="AM841" s="7">
        <f>IF(R841&gt;0,RANK(R841,(N841:P841,Q841:AJ841)),0)</f>
        <v>7</v>
      </c>
      <c r="AN841" s="7">
        <f>IF(S841&gt;0,RANK(S841,(N841:P841,Q841:AJ841)),0)</f>
        <v>8</v>
      </c>
      <c r="AO841" s="7">
        <f>IF(T841&gt;0,RANK(T841,(N841:P841,Q841:AJ841)),0)</f>
        <v>5</v>
      </c>
      <c r="AP841" s="2">
        <f t="shared" si="325"/>
        <v>2.2343872193051058E-3</v>
      </c>
      <c r="AQ841" s="2">
        <f t="shared" si="326"/>
        <v>1.4523516925483186E-3</v>
      </c>
      <c r="AR841" s="2">
        <f t="shared" si="327"/>
        <v>7.82035526756787E-4</v>
      </c>
      <c r="AS841" s="2">
        <f t="shared" si="328"/>
        <v>2.1226678583398501E-3</v>
      </c>
      <c r="AU841" t="s">
        <v>752</v>
      </c>
      <c r="AV841" t="s">
        <v>2825</v>
      </c>
      <c r="AW841">
        <v>2</v>
      </c>
      <c r="AY841" s="130">
        <v>19</v>
      </c>
      <c r="AZ841" s="131">
        <v>19</v>
      </c>
      <c r="BA841" s="132">
        <f t="shared" si="329"/>
        <v>19019</v>
      </c>
      <c r="BC841" s="7" t="s">
        <v>532</v>
      </c>
    </row>
    <row r="842" spans="1:55" hidden="1" outlineLevel="1" x14ac:dyDescent="0.2">
      <c r="A842" t="s">
        <v>606</v>
      </c>
      <c r="B842" t="s">
        <v>2825</v>
      </c>
      <c r="C842" s="1">
        <f t="shared" si="319"/>
        <v>7965</v>
      </c>
      <c r="D842" s="7">
        <f>RANK(N842,(N842:P842,Q842:AJ842))</f>
        <v>2</v>
      </c>
      <c r="E842" s="7">
        <f>RANK(O842,(N842:P842,Q842:AJ842))</f>
        <v>1</v>
      </c>
      <c r="F842" s="7">
        <f>IF(P842&gt;0,RANK(P842,(N842:P842,Q842:AJ842)),0)</f>
        <v>3</v>
      </c>
      <c r="G842" s="1">
        <f t="shared" si="320"/>
        <v>216</v>
      </c>
      <c r="H842" s="2">
        <f t="shared" si="317"/>
        <v>2.7118644067796609E-2</v>
      </c>
      <c r="I842" s="2"/>
      <c r="J842" s="2">
        <f t="shared" si="321"/>
        <v>0.42937853107344631</v>
      </c>
      <c r="K842" s="2">
        <f t="shared" si="322"/>
        <v>0.45649717514124294</v>
      </c>
      <c r="L842" s="2">
        <f t="shared" si="323"/>
        <v>0.10433145009416196</v>
      </c>
      <c r="M842" s="2">
        <f t="shared" si="324"/>
        <v>9.792843691148731E-3</v>
      </c>
      <c r="N842" s="1">
        <v>3420</v>
      </c>
      <c r="O842" s="1">
        <v>3636</v>
      </c>
      <c r="P842" s="1">
        <v>831</v>
      </c>
      <c r="Q842" s="1">
        <v>19</v>
      </c>
      <c r="R842" s="1">
        <v>14</v>
      </c>
      <c r="S842" s="1">
        <v>24</v>
      </c>
      <c r="T842" s="1">
        <v>12</v>
      </c>
      <c r="W842" s="1">
        <v>5</v>
      </c>
      <c r="Y842" s="1">
        <v>4</v>
      </c>
      <c r="AL842" s="7">
        <f>IF(Q842&gt;0,RANK(Q842,(N842:P842,Q842:AJ842)),0)</f>
        <v>5</v>
      </c>
      <c r="AM842" s="7">
        <f>IF(R842&gt;0,RANK(R842,(N842:P842,Q842:AJ842)),0)</f>
        <v>6</v>
      </c>
      <c r="AN842" s="7">
        <f>IF(S842&gt;0,RANK(S842,(N842:P842,Q842:AJ842)),0)</f>
        <v>4</v>
      </c>
      <c r="AO842" s="7">
        <f>IF(T842&gt;0,RANK(T842,(N842:P842,Q842:AJ842)),0)</f>
        <v>7</v>
      </c>
      <c r="AP842" s="2">
        <f t="shared" si="325"/>
        <v>2.3854362837413684E-3</v>
      </c>
      <c r="AQ842" s="2">
        <f t="shared" si="326"/>
        <v>1.7576898932831137E-3</v>
      </c>
      <c r="AR842" s="2">
        <f t="shared" si="327"/>
        <v>3.0131826741996233E-3</v>
      </c>
      <c r="AS842" s="2">
        <f t="shared" si="328"/>
        <v>1.5065913370998117E-3</v>
      </c>
      <c r="AU842" t="s">
        <v>606</v>
      </c>
      <c r="AV842" t="s">
        <v>2825</v>
      </c>
      <c r="AW842">
        <v>5</v>
      </c>
      <c r="AY842" s="130">
        <v>19</v>
      </c>
      <c r="AZ842" s="131">
        <v>21</v>
      </c>
      <c r="BA842" s="132">
        <f t="shared" si="329"/>
        <v>19021</v>
      </c>
      <c r="BC842" s="7" t="s">
        <v>532</v>
      </c>
    </row>
    <row r="843" spans="1:55" hidden="1" outlineLevel="1" x14ac:dyDescent="0.2">
      <c r="A843" t="s">
        <v>1139</v>
      </c>
      <c r="B843" t="s">
        <v>2825</v>
      </c>
      <c r="C843" s="1">
        <f t="shared" si="319"/>
        <v>6631</v>
      </c>
      <c r="D843" s="7">
        <f>RANK(N843,(N843:P843,Q843:AJ843))</f>
        <v>1</v>
      </c>
      <c r="E843" s="7">
        <f>RANK(O843,(N843:P843,Q843:AJ843))</f>
        <v>2</v>
      </c>
      <c r="F843" s="7">
        <f>IF(P843&gt;0,RANK(P843,(N843:P843,Q843:AJ843)),0)</f>
        <v>3</v>
      </c>
      <c r="G843" s="1">
        <f t="shared" si="320"/>
        <v>25</v>
      </c>
      <c r="H843" s="2">
        <f t="shared" si="317"/>
        <v>3.7701704117026088E-3</v>
      </c>
      <c r="I843" s="2"/>
      <c r="J843" s="2">
        <f t="shared" si="321"/>
        <v>0.46161966520886744</v>
      </c>
      <c r="K843" s="2">
        <f t="shared" si="322"/>
        <v>0.45784949479716486</v>
      </c>
      <c r="L843" s="2">
        <f t="shared" si="323"/>
        <v>7.3744533252903033E-2</v>
      </c>
      <c r="M843" s="2">
        <f t="shared" si="324"/>
        <v>6.7863067410646738E-3</v>
      </c>
      <c r="N843" s="1">
        <v>3061</v>
      </c>
      <c r="O843" s="1">
        <v>3036</v>
      </c>
      <c r="P843" s="1">
        <v>489</v>
      </c>
      <c r="Q843" s="1">
        <v>12</v>
      </c>
      <c r="R843" s="1">
        <v>12</v>
      </c>
      <c r="S843" s="1">
        <v>7</v>
      </c>
      <c r="T843" s="1">
        <v>8</v>
      </c>
      <c r="W843" s="1">
        <v>0</v>
      </c>
      <c r="Y843" s="1">
        <v>6</v>
      </c>
      <c r="AL843" s="7">
        <f>IF(Q843&gt;0,RANK(Q843,(N843:P843,Q843:AJ843)),0)</f>
        <v>4</v>
      </c>
      <c r="AM843" s="7">
        <f>IF(R843&gt;0,RANK(R843,(N843:P843,Q843:AJ843)),0)</f>
        <v>4</v>
      </c>
      <c r="AN843" s="7">
        <f>IF(S843&gt;0,RANK(S843,(N843:P843,Q843:AJ843)),0)</f>
        <v>7</v>
      </c>
      <c r="AO843" s="7">
        <f>IF(T843&gt;0,RANK(T843,(N843:P843,Q843:AJ843)),0)</f>
        <v>6</v>
      </c>
      <c r="AP843" s="2">
        <f t="shared" si="325"/>
        <v>1.8096817976172522E-3</v>
      </c>
      <c r="AQ843" s="2">
        <f t="shared" si="326"/>
        <v>1.8096817976172522E-3</v>
      </c>
      <c r="AR843" s="2">
        <f t="shared" si="327"/>
        <v>1.0556477152767305E-3</v>
      </c>
      <c r="AS843" s="2">
        <f t="shared" si="328"/>
        <v>1.2064545317448348E-3</v>
      </c>
      <c r="AU843" t="s">
        <v>1139</v>
      </c>
      <c r="AV843" t="s">
        <v>2825</v>
      </c>
      <c r="AW843">
        <v>2</v>
      </c>
      <c r="AY843" s="130">
        <v>19</v>
      </c>
      <c r="AZ843" s="131">
        <v>23</v>
      </c>
      <c r="BA843" s="132">
        <f t="shared" si="329"/>
        <v>19023</v>
      </c>
      <c r="BC843" s="7" t="s">
        <v>532</v>
      </c>
    </row>
    <row r="844" spans="1:55" hidden="1" outlineLevel="1" x14ac:dyDescent="0.2">
      <c r="A844" t="s">
        <v>1757</v>
      </c>
      <c r="B844" t="s">
        <v>2825</v>
      </c>
      <c r="C844" s="1">
        <f t="shared" si="319"/>
        <v>4779</v>
      </c>
      <c r="D844" s="7">
        <f>RANK(N844,(N844:P844,Q844:AJ844))</f>
        <v>1</v>
      </c>
      <c r="E844" s="7">
        <f>RANK(O844,(N844:P844,Q844:AJ844))</f>
        <v>2</v>
      </c>
      <c r="F844" s="7">
        <f>IF(P844&gt;0,RANK(P844,(N844:P844,Q844:AJ844)),0)</f>
        <v>3</v>
      </c>
      <c r="G844" s="1">
        <f t="shared" si="320"/>
        <v>116</v>
      </c>
      <c r="H844" s="2">
        <f t="shared" si="317"/>
        <v>2.427286043105252E-2</v>
      </c>
      <c r="I844" s="2"/>
      <c r="J844" s="2">
        <f t="shared" si="321"/>
        <v>0.45888261142498432</v>
      </c>
      <c r="K844" s="2">
        <f t="shared" si="322"/>
        <v>0.43460975099393179</v>
      </c>
      <c r="L844" s="2">
        <f t="shared" si="323"/>
        <v>9.6672944130571245E-2</v>
      </c>
      <c r="M844" s="2">
        <f t="shared" si="324"/>
        <v>9.8346934505126465E-3</v>
      </c>
      <c r="N844" s="1">
        <v>2193</v>
      </c>
      <c r="O844" s="1">
        <v>2077</v>
      </c>
      <c r="P844" s="1">
        <v>462</v>
      </c>
      <c r="Q844" s="1">
        <v>16</v>
      </c>
      <c r="R844" s="1">
        <v>7</v>
      </c>
      <c r="S844" s="1">
        <v>16</v>
      </c>
      <c r="T844" s="1">
        <v>7</v>
      </c>
      <c r="W844" s="1">
        <v>0</v>
      </c>
      <c r="Y844" s="1">
        <v>1</v>
      </c>
      <c r="AL844" s="7">
        <f>IF(Q844&gt;0,RANK(Q844,(N844:P844,Q844:AJ844)),0)</f>
        <v>4</v>
      </c>
      <c r="AM844" s="7">
        <f>IF(R844&gt;0,RANK(R844,(N844:P844,Q844:AJ844)),0)</f>
        <v>6</v>
      </c>
      <c r="AN844" s="7">
        <f>IF(S844&gt;0,RANK(S844,(N844:P844,Q844:AJ844)),0)</f>
        <v>4</v>
      </c>
      <c r="AO844" s="7">
        <f>IF(T844&gt;0,RANK(T844,(N844:P844,Q844:AJ844)),0)</f>
        <v>6</v>
      </c>
      <c r="AP844" s="2">
        <f t="shared" si="325"/>
        <v>3.3479807491106927E-3</v>
      </c>
      <c r="AQ844" s="2">
        <f t="shared" si="326"/>
        <v>1.464741577735928E-3</v>
      </c>
      <c r="AR844" s="2">
        <f t="shared" si="327"/>
        <v>3.3479807491106927E-3</v>
      </c>
      <c r="AS844" s="2">
        <f t="shared" si="328"/>
        <v>1.464741577735928E-3</v>
      </c>
      <c r="AU844" t="s">
        <v>1757</v>
      </c>
      <c r="AV844" t="s">
        <v>2825</v>
      </c>
      <c r="AW844">
        <v>5</v>
      </c>
      <c r="AY844" s="130">
        <v>19</v>
      </c>
      <c r="AZ844" s="131">
        <v>25</v>
      </c>
      <c r="BA844" s="132">
        <f t="shared" si="329"/>
        <v>19025</v>
      </c>
      <c r="BC844" s="7" t="s">
        <v>532</v>
      </c>
    </row>
    <row r="845" spans="1:55" hidden="1" outlineLevel="1" x14ac:dyDescent="0.2">
      <c r="A845" t="s">
        <v>2017</v>
      </c>
      <c r="B845" t="s">
        <v>2825</v>
      </c>
      <c r="C845" s="1">
        <f t="shared" si="319"/>
        <v>8790</v>
      </c>
      <c r="D845" s="7">
        <f>RANK(N845,(N845:P845,Q845:AJ845))</f>
        <v>1</v>
      </c>
      <c r="E845" s="7">
        <f>RANK(O845,(N845:P845,Q845:AJ845))</f>
        <v>2</v>
      </c>
      <c r="F845" s="7">
        <f>IF(P845&gt;0,RANK(P845,(N845:P845,Q845:AJ845)),0)</f>
        <v>3</v>
      </c>
      <c r="G845" s="1">
        <f t="shared" si="320"/>
        <v>941</v>
      </c>
      <c r="H845" s="2">
        <f t="shared" si="317"/>
        <v>0.10705346985210466</v>
      </c>
      <c r="I845" s="2"/>
      <c r="J845" s="2">
        <f t="shared" si="321"/>
        <v>0.49294653014789536</v>
      </c>
      <c r="K845" s="2">
        <f t="shared" si="322"/>
        <v>0.38589306029579068</v>
      </c>
      <c r="L845" s="2">
        <f t="shared" si="323"/>
        <v>0.11353811149032993</v>
      </c>
      <c r="M845" s="2">
        <f t="shared" si="324"/>
        <v>7.6222980659840373E-3</v>
      </c>
      <c r="N845" s="1">
        <v>4333</v>
      </c>
      <c r="O845" s="1">
        <v>3392</v>
      </c>
      <c r="P845" s="1">
        <v>998</v>
      </c>
      <c r="Q845" s="1">
        <v>20</v>
      </c>
      <c r="R845" s="1">
        <v>5</v>
      </c>
      <c r="S845" s="1">
        <v>15</v>
      </c>
      <c r="T845" s="1">
        <v>11</v>
      </c>
      <c r="W845" s="1">
        <v>14</v>
      </c>
      <c r="Y845" s="1">
        <v>2</v>
      </c>
      <c r="AL845" s="7">
        <f>IF(Q845&gt;0,RANK(Q845,(N845:P845,Q845:AJ845)),0)</f>
        <v>4</v>
      </c>
      <c r="AM845" s="7">
        <f>IF(R845&gt;0,RANK(R845,(N845:P845,Q845:AJ845)),0)</f>
        <v>8</v>
      </c>
      <c r="AN845" s="7">
        <f>IF(S845&gt;0,RANK(S845,(N845:P845,Q845:AJ845)),0)</f>
        <v>5</v>
      </c>
      <c r="AO845" s="7">
        <f>IF(T845&gt;0,RANK(T845,(N845:P845,Q845:AJ845)),0)</f>
        <v>7</v>
      </c>
      <c r="AP845" s="2">
        <f t="shared" si="325"/>
        <v>2.2753128555176336E-3</v>
      </c>
      <c r="AQ845" s="2">
        <f t="shared" si="326"/>
        <v>5.6882821387940839E-4</v>
      </c>
      <c r="AR845" s="2">
        <f t="shared" si="327"/>
        <v>1.7064846416382253E-3</v>
      </c>
      <c r="AS845" s="2">
        <f t="shared" si="328"/>
        <v>1.2514220705346986E-3</v>
      </c>
      <c r="AU845" t="s">
        <v>2017</v>
      </c>
      <c r="AV845" t="s">
        <v>2825</v>
      </c>
      <c r="AW845">
        <v>5</v>
      </c>
      <c r="AY845" s="130">
        <v>19</v>
      </c>
      <c r="AZ845" s="131">
        <v>27</v>
      </c>
      <c r="BA845" s="132">
        <f t="shared" si="329"/>
        <v>19027</v>
      </c>
      <c r="BC845" s="7" t="s">
        <v>532</v>
      </c>
    </row>
    <row r="846" spans="1:55" hidden="1" outlineLevel="1" x14ac:dyDescent="0.2">
      <c r="A846" t="s">
        <v>2791</v>
      </c>
      <c r="B846" t="s">
        <v>2825</v>
      </c>
      <c r="C846" s="1">
        <f t="shared" si="319"/>
        <v>6865</v>
      </c>
      <c r="D846" s="7">
        <f>RANK(N846,(N846:P846,Q846:AJ846))</f>
        <v>2</v>
      </c>
      <c r="E846" s="7">
        <f>RANK(O846,(N846:P846,Q846:AJ846))</f>
        <v>1</v>
      </c>
      <c r="F846" s="7">
        <f>IF(P846&gt;0,RANK(P846,(N846:P846,Q846:AJ846)),0)</f>
        <v>3</v>
      </c>
      <c r="G846" s="1">
        <f t="shared" si="320"/>
        <v>768</v>
      </c>
      <c r="H846" s="2">
        <f t="shared" si="317"/>
        <v>0.11187181354697742</v>
      </c>
      <c r="I846" s="2"/>
      <c r="J846" s="2">
        <f t="shared" si="321"/>
        <v>0.38106336489439185</v>
      </c>
      <c r="K846" s="2">
        <f t="shared" si="322"/>
        <v>0.49293517844136925</v>
      </c>
      <c r="L846" s="2">
        <f t="shared" si="323"/>
        <v>0.11784413692643846</v>
      </c>
      <c r="M846" s="2">
        <f t="shared" si="324"/>
        <v>8.1573197378004419E-3</v>
      </c>
      <c r="N846" s="1">
        <v>2616</v>
      </c>
      <c r="O846" s="1">
        <v>3384</v>
      </c>
      <c r="P846" s="1">
        <v>809</v>
      </c>
      <c r="Q846" s="1">
        <v>15</v>
      </c>
      <c r="R846" s="1">
        <v>15</v>
      </c>
      <c r="S846" s="1">
        <v>15</v>
      </c>
      <c r="T846" s="1">
        <v>8</v>
      </c>
      <c r="W846" s="1">
        <v>3</v>
      </c>
      <c r="Y846" s="1">
        <v>0</v>
      </c>
      <c r="AL846" s="7">
        <f>IF(Q846&gt;0,RANK(Q846,(N846:P846,Q846:AJ846)),0)</f>
        <v>4</v>
      </c>
      <c r="AM846" s="7">
        <f>IF(R846&gt;0,RANK(R846,(N846:P846,Q846:AJ846)),0)</f>
        <v>4</v>
      </c>
      <c r="AN846" s="7">
        <f>IF(S846&gt;0,RANK(S846,(N846:P846,Q846:AJ846)),0)</f>
        <v>4</v>
      </c>
      <c r="AO846" s="7">
        <f>IF(T846&gt;0,RANK(T846,(N846:P846,Q846:AJ846)),0)</f>
        <v>7</v>
      </c>
      <c r="AP846" s="2">
        <f t="shared" si="325"/>
        <v>2.1849963583394027E-3</v>
      </c>
      <c r="AQ846" s="2">
        <f t="shared" si="326"/>
        <v>2.1849963583394027E-3</v>
      </c>
      <c r="AR846" s="2">
        <f t="shared" si="327"/>
        <v>2.1849963583394027E-3</v>
      </c>
      <c r="AS846" s="2">
        <f t="shared" si="328"/>
        <v>1.1653313911143481E-3</v>
      </c>
      <c r="AU846" t="s">
        <v>2791</v>
      </c>
      <c r="AV846" t="s">
        <v>2825</v>
      </c>
      <c r="AW846">
        <v>4</v>
      </c>
      <c r="AY846" s="130">
        <v>19</v>
      </c>
      <c r="AZ846" s="131">
        <v>29</v>
      </c>
      <c r="BA846" s="132">
        <f t="shared" si="329"/>
        <v>19029</v>
      </c>
      <c r="BC846" s="7" t="s">
        <v>532</v>
      </c>
    </row>
    <row r="847" spans="1:55" hidden="1" outlineLevel="1" x14ac:dyDescent="0.2">
      <c r="A847" t="s">
        <v>2633</v>
      </c>
      <c r="B847" t="s">
        <v>2825</v>
      </c>
      <c r="C847" s="1">
        <f t="shared" si="319"/>
        <v>7676</v>
      </c>
      <c r="D847" s="7">
        <f>RANK(N847,(N847:P847,Q847:AJ847))</f>
        <v>1</v>
      </c>
      <c r="E847" s="7">
        <f>RANK(O847,(N847:P847,Q847:AJ847))</f>
        <v>2</v>
      </c>
      <c r="F847" s="7">
        <f>IF(P847&gt;0,RANK(P847,(N847:P847,Q847:AJ847)),0)</f>
        <v>3</v>
      </c>
      <c r="G847" s="1">
        <f t="shared" si="320"/>
        <v>890</v>
      </c>
      <c r="H847" s="2">
        <f t="shared" si="317"/>
        <v>0.11594580510682648</v>
      </c>
      <c r="I847" s="2"/>
      <c r="J847" s="2">
        <f t="shared" si="321"/>
        <v>0.50234497133923917</v>
      </c>
      <c r="K847" s="2">
        <f t="shared" si="322"/>
        <v>0.38639916623241272</v>
      </c>
      <c r="L847" s="2">
        <f t="shared" si="323"/>
        <v>9.8488796248045851E-2</v>
      </c>
      <c r="M847" s="2">
        <f t="shared" si="324"/>
        <v>1.2767066180302267E-2</v>
      </c>
      <c r="N847" s="1">
        <v>3856</v>
      </c>
      <c r="O847" s="1">
        <v>2966</v>
      </c>
      <c r="P847" s="1">
        <v>756</v>
      </c>
      <c r="Q847" s="1">
        <v>42</v>
      </c>
      <c r="R847" s="1">
        <v>18</v>
      </c>
      <c r="S847" s="1">
        <v>2</v>
      </c>
      <c r="T847" s="1">
        <v>22</v>
      </c>
      <c r="W847" s="1">
        <v>13</v>
      </c>
      <c r="Y847" s="1">
        <v>1</v>
      </c>
      <c r="AL847" s="7">
        <f>IF(Q847&gt;0,RANK(Q847,(N847:P847,Q847:AJ847)),0)</f>
        <v>4</v>
      </c>
      <c r="AM847" s="7">
        <f>IF(R847&gt;0,RANK(R847,(N847:P847,Q847:AJ847)),0)</f>
        <v>6</v>
      </c>
      <c r="AN847" s="7">
        <f>IF(S847&gt;0,RANK(S847,(N847:P847,Q847:AJ847)),0)</f>
        <v>8</v>
      </c>
      <c r="AO847" s="7">
        <f>IF(T847&gt;0,RANK(T847,(N847:P847,Q847:AJ847)),0)</f>
        <v>5</v>
      </c>
      <c r="AP847" s="2">
        <f t="shared" si="325"/>
        <v>5.4715997915581035E-3</v>
      </c>
      <c r="AQ847" s="2">
        <f t="shared" si="326"/>
        <v>2.344971339239187E-3</v>
      </c>
      <c r="AR847" s="2">
        <f t="shared" si="327"/>
        <v>2.6055237102657632E-4</v>
      </c>
      <c r="AS847" s="2">
        <f t="shared" si="328"/>
        <v>2.8660760812923396E-3</v>
      </c>
      <c r="AU847" t="s">
        <v>2633</v>
      </c>
      <c r="AV847" t="s">
        <v>2825</v>
      </c>
      <c r="AW847">
        <v>1</v>
      </c>
      <c r="AY847" s="130">
        <v>19</v>
      </c>
      <c r="AZ847" s="131">
        <v>31</v>
      </c>
      <c r="BA847" s="132">
        <f t="shared" si="329"/>
        <v>19031</v>
      </c>
      <c r="BC847" s="7" t="s">
        <v>532</v>
      </c>
    </row>
    <row r="848" spans="1:55" hidden="1" outlineLevel="1" x14ac:dyDescent="0.2">
      <c r="A848" t="s">
        <v>2270</v>
      </c>
      <c r="B848" t="s">
        <v>2825</v>
      </c>
      <c r="C848" s="1">
        <f t="shared" si="319"/>
        <v>21227</v>
      </c>
      <c r="D848" s="7">
        <f>RANK(N848,(N848:P848,Q848:AJ848))</f>
        <v>1</v>
      </c>
      <c r="E848" s="7">
        <f>RANK(O848,(N848:P848,Q848:AJ848))</f>
        <v>2</v>
      </c>
      <c r="F848" s="7">
        <f>IF(P848&gt;0,RANK(P848,(N848:P848,Q848:AJ848)),0)</f>
        <v>3</v>
      </c>
      <c r="G848" s="1">
        <f t="shared" si="320"/>
        <v>4516</v>
      </c>
      <c r="H848" s="2">
        <f t="shared" si="317"/>
        <v>0.21274791539077589</v>
      </c>
      <c r="I848" s="2"/>
      <c r="J848" s="2">
        <f t="shared" si="321"/>
        <v>0.56263249634898949</v>
      </c>
      <c r="K848" s="2">
        <f t="shared" si="322"/>
        <v>0.34988458095821362</v>
      </c>
      <c r="L848" s="2">
        <f t="shared" si="323"/>
        <v>7.9568474113157775E-2</v>
      </c>
      <c r="M848" s="2">
        <f t="shared" si="324"/>
        <v>7.914448579639119E-3</v>
      </c>
      <c r="N848" s="1">
        <v>11943</v>
      </c>
      <c r="O848" s="1">
        <v>7427</v>
      </c>
      <c r="P848" s="1">
        <v>1689</v>
      </c>
      <c r="Q848" s="1">
        <v>60</v>
      </c>
      <c r="R848" s="1">
        <v>37</v>
      </c>
      <c r="S848" s="1">
        <v>21</v>
      </c>
      <c r="T848" s="1">
        <v>14</v>
      </c>
      <c r="W848" s="1">
        <v>33</v>
      </c>
      <c r="Y848" s="1">
        <v>3</v>
      </c>
      <c r="AL848" s="7">
        <f>IF(Q848&gt;0,RANK(Q848,(N848:P848,Q848:AJ848)),0)</f>
        <v>4</v>
      </c>
      <c r="AM848" s="7">
        <f>IF(R848&gt;0,RANK(R848,(N848:P848,Q848:AJ848)),0)</f>
        <v>5</v>
      </c>
      <c r="AN848" s="7">
        <f>IF(S848&gt;0,RANK(S848,(N848:P848,Q848:AJ848)),0)</f>
        <v>7</v>
      </c>
      <c r="AO848" s="7">
        <f>IF(T848&gt;0,RANK(T848,(N848:P848,Q848:AJ848)),0)</f>
        <v>8</v>
      </c>
      <c r="AP848" s="2">
        <f t="shared" si="325"/>
        <v>2.8265887784425497E-3</v>
      </c>
      <c r="AQ848" s="2">
        <f t="shared" si="326"/>
        <v>1.7430630800395722E-3</v>
      </c>
      <c r="AR848" s="2">
        <f t="shared" si="327"/>
        <v>9.8930607245489226E-4</v>
      </c>
      <c r="AS848" s="2">
        <f t="shared" si="328"/>
        <v>6.5953738163659491E-4</v>
      </c>
      <c r="AU848" t="s">
        <v>2270</v>
      </c>
      <c r="AV848" t="s">
        <v>2825</v>
      </c>
      <c r="AW848">
        <v>2</v>
      </c>
      <c r="AY848" s="130">
        <v>19</v>
      </c>
      <c r="AZ848" s="131">
        <v>33</v>
      </c>
      <c r="BA848" s="132">
        <f t="shared" si="329"/>
        <v>19033</v>
      </c>
      <c r="BC848" s="7" t="s">
        <v>532</v>
      </c>
    </row>
    <row r="849" spans="1:55" hidden="1" outlineLevel="1" x14ac:dyDescent="0.2">
      <c r="A849" t="s">
        <v>1634</v>
      </c>
      <c r="B849" t="s">
        <v>2825</v>
      </c>
      <c r="C849" s="1">
        <f t="shared" si="319"/>
        <v>6370</v>
      </c>
      <c r="D849" s="7">
        <f>RANK(N849,(N849:P849,Q849:AJ849))</f>
        <v>1</v>
      </c>
      <c r="E849" s="7">
        <f>RANK(O849,(N849:P849,Q849:AJ849))</f>
        <v>2</v>
      </c>
      <c r="F849" s="7">
        <f>IF(P849&gt;0,RANK(P849,(N849:P849,Q849:AJ849)),0)</f>
        <v>3</v>
      </c>
      <c r="G849" s="1">
        <f t="shared" si="320"/>
        <v>224</v>
      </c>
      <c r="H849" s="2">
        <f t="shared" si="317"/>
        <v>3.5164835164835165E-2</v>
      </c>
      <c r="I849" s="2"/>
      <c r="J849" s="2">
        <f t="shared" si="321"/>
        <v>0.4478806907378336</v>
      </c>
      <c r="K849" s="2">
        <f t="shared" si="322"/>
        <v>0.41271585557299845</v>
      </c>
      <c r="L849" s="2">
        <f t="shared" si="323"/>
        <v>0.13092621664050236</v>
      </c>
      <c r="M849" s="2">
        <f t="shared" si="324"/>
        <v>8.4772370486655424E-3</v>
      </c>
      <c r="N849" s="1">
        <v>2853</v>
      </c>
      <c r="O849" s="1">
        <v>2629</v>
      </c>
      <c r="P849" s="1">
        <v>834</v>
      </c>
      <c r="Q849" s="1">
        <v>15</v>
      </c>
      <c r="R849" s="1">
        <v>4</v>
      </c>
      <c r="S849" s="1">
        <v>21</v>
      </c>
      <c r="T849" s="1">
        <v>6</v>
      </c>
      <c r="W849" s="1">
        <v>7</v>
      </c>
      <c r="Y849" s="1">
        <v>1</v>
      </c>
      <c r="AL849" s="7">
        <f>IF(Q849&gt;0,RANK(Q849,(N849:P849,Q849:AJ849)),0)</f>
        <v>5</v>
      </c>
      <c r="AM849" s="7">
        <f>IF(R849&gt;0,RANK(R849,(N849:P849,Q849:AJ849)),0)</f>
        <v>8</v>
      </c>
      <c r="AN849" s="7">
        <f>IF(S849&gt;0,RANK(S849,(N849:P849,Q849:AJ849)),0)</f>
        <v>4</v>
      </c>
      <c r="AO849" s="7">
        <f>IF(T849&gt;0,RANK(T849,(N849:P849,Q849:AJ849)),0)</f>
        <v>7</v>
      </c>
      <c r="AP849" s="2">
        <f t="shared" si="325"/>
        <v>2.3547880690737832E-3</v>
      </c>
      <c r="AQ849" s="2">
        <f t="shared" si="326"/>
        <v>6.2794348508634224E-4</v>
      </c>
      <c r="AR849" s="2">
        <f t="shared" si="327"/>
        <v>3.2967032967032967E-3</v>
      </c>
      <c r="AS849" s="2">
        <f t="shared" si="328"/>
        <v>9.4191522762951331E-4</v>
      </c>
      <c r="AU849" t="s">
        <v>1634</v>
      </c>
      <c r="AV849" t="s">
        <v>2825</v>
      </c>
      <c r="AW849">
        <v>5</v>
      </c>
      <c r="AY849" s="130">
        <v>19</v>
      </c>
      <c r="AZ849" s="131">
        <v>35</v>
      </c>
      <c r="BA849" s="132">
        <f t="shared" si="329"/>
        <v>19035</v>
      </c>
      <c r="BC849" s="7" t="s">
        <v>532</v>
      </c>
    </row>
    <row r="850" spans="1:55" hidden="1" outlineLevel="1" x14ac:dyDescent="0.2">
      <c r="A850" t="s">
        <v>1831</v>
      </c>
      <c r="B850" t="s">
        <v>2825</v>
      </c>
      <c r="C850" s="1">
        <f t="shared" si="319"/>
        <v>6360</v>
      </c>
      <c r="D850" s="7">
        <f>RANK(N850,(N850:P850,Q850:AJ850))</f>
        <v>1</v>
      </c>
      <c r="E850" s="7">
        <f>RANK(O850,(N850:P850,Q850:AJ850))</f>
        <v>2</v>
      </c>
      <c r="F850" s="7">
        <f>IF(P850&gt;0,RANK(P850,(N850:P850,Q850:AJ850)),0)</f>
        <v>3</v>
      </c>
      <c r="G850" s="1">
        <f t="shared" si="320"/>
        <v>1164</v>
      </c>
      <c r="H850" s="2">
        <f t="shared" si="317"/>
        <v>0.18301886792452829</v>
      </c>
      <c r="I850" s="2"/>
      <c r="J850" s="2">
        <f t="shared" si="321"/>
        <v>0.52751572327044027</v>
      </c>
      <c r="K850" s="2">
        <f t="shared" si="322"/>
        <v>0.34449685534591196</v>
      </c>
      <c r="L850" s="2">
        <f t="shared" si="323"/>
        <v>0.11933962264150944</v>
      </c>
      <c r="M850" s="2">
        <f t="shared" si="324"/>
        <v>8.6477987421383351E-3</v>
      </c>
      <c r="N850" s="1">
        <v>3355</v>
      </c>
      <c r="O850" s="1">
        <v>2191</v>
      </c>
      <c r="P850" s="1">
        <v>759</v>
      </c>
      <c r="Q850" s="1">
        <v>14</v>
      </c>
      <c r="R850" s="1">
        <v>6</v>
      </c>
      <c r="S850" s="1">
        <v>11</v>
      </c>
      <c r="T850" s="1">
        <v>11</v>
      </c>
      <c r="W850" s="1">
        <v>10</v>
      </c>
      <c r="Y850" s="1">
        <v>3</v>
      </c>
      <c r="AL850" s="7">
        <f>IF(Q850&gt;0,RANK(Q850,(N850:P850,Q850:AJ850)),0)</f>
        <v>4</v>
      </c>
      <c r="AM850" s="7">
        <f>IF(R850&gt;0,RANK(R850,(N850:P850,Q850:AJ850)),0)</f>
        <v>8</v>
      </c>
      <c r="AN850" s="7">
        <f>IF(S850&gt;0,RANK(S850,(N850:P850,Q850:AJ850)),0)</f>
        <v>5</v>
      </c>
      <c r="AO850" s="7">
        <f>IF(T850&gt;0,RANK(T850,(N850:P850,Q850:AJ850)),0)</f>
        <v>5</v>
      </c>
      <c r="AP850" s="2">
        <f t="shared" si="325"/>
        <v>2.2012578616352201E-3</v>
      </c>
      <c r="AQ850" s="2">
        <f t="shared" si="326"/>
        <v>9.4339622641509435E-4</v>
      </c>
      <c r="AR850" s="2">
        <f t="shared" si="327"/>
        <v>1.729559748427673E-3</v>
      </c>
      <c r="AS850" s="2">
        <f t="shared" si="328"/>
        <v>1.729559748427673E-3</v>
      </c>
      <c r="AU850" t="s">
        <v>1831</v>
      </c>
      <c r="AV850" t="s">
        <v>2825</v>
      </c>
      <c r="AW850">
        <v>2</v>
      </c>
      <c r="AY850" s="130">
        <v>19</v>
      </c>
      <c r="AZ850" s="131">
        <v>37</v>
      </c>
      <c r="BA850" s="132">
        <f t="shared" si="329"/>
        <v>19037</v>
      </c>
      <c r="BC850" s="7" t="s">
        <v>532</v>
      </c>
    </row>
    <row r="851" spans="1:55" hidden="1" outlineLevel="1" x14ac:dyDescent="0.2">
      <c r="A851" t="s">
        <v>490</v>
      </c>
      <c r="B851" t="s">
        <v>2825</v>
      </c>
      <c r="C851" s="1">
        <f t="shared" si="319"/>
        <v>3923</v>
      </c>
      <c r="D851" s="7">
        <f>RANK(N851,(N851:P851,Q851:AJ851))</f>
        <v>1</v>
      </c>
      <c r="E851" s="7">
        <f>RANK(O851,(N851:P851,Q851:AJ851))</f>
        <v>2</v>
      </c>
      <c r="F851" s="7">
        <f>IF(P851&gt;0,RANK(P851,(N851:P851,Q851:AJ851)),0)</f>
        <v>3</v>
      </c>
      <c r="G851" s="1">
        <f t="shared" si="320"/>
        <v>652</v>
      </c>
      <c r="H851" s="2">
        <f t="shared" si="317"/>
        <v>0.16619933724190669</v>
      </c>
      <c r="I851" s="2"/>
      <c r="J851" s="2">
        <f t="shared" si="321"/>
        <v>0.52332398674483815</v>
      </c>
      <c r="K851" s="2">
        <f t="shared" si="322"/>
        <v>0.35712464950293143</v>
      </c>
      <c r="L851" s="2">
        <f t="shared" si="323"/>
        <v>0.11215906194239103</v>
      </c>
      <c r="M851" s="2">
        <f t="shared" si="324"/>
        <v>7.39230180983938E-3</v>
      </c>
      <c r="N851" s="1">
        <v>2053</v>
      </c>
      <c r="O851" s="1">
        <v>1401</v>
      </c>
      <c r="P851" s="1">
        <v>440</v>
      </c>
      <c r="Q851" s="1">
        <v>11</v>
      </c>
      <c r="R851" s="1">
        <v>7</v>
      </c>
      <c r="S851" s="1">
        <v>2</v>
      </c>
      <c r="T851" s="1">
        <v>3</v>
      </c>
      <c r="W851" s="1">
        <v>5</v>
      </c>
      <c r="Y851" s="1">
        <v>1</v>
      </c>
      <c r="AL851" s="7">
        <f>IF(Q851&gt;0,RANK(Q851,(N851:P851,Q851:AJ851)),0)</f>
        <v>4</v>
      </c>
      <c r="AM851" s="7">
        <f>IF(R851&gt;0,RANK(R851,(N851:P851,Q851:AJ851)),0)</f>
        <v>5</v>
      </c>
      <c r="AN851" s="7">
        <f>IF(S851&gt;0,RANK(S851,(N851:P851,Q851:AJ851)),0)</f>
        <v>8</v>
      </c>
      <c r="AO851" s="7">
        <f>IF(T851&gt;0,RANK(T851,(N851:P851,Q851:AJ851)),0)</f>
        <v>7</v>
      </c>
      <c r="AP851" s="2">
        <f t="shared" si="325"/>
        <v>2.8039765485597759E-3</v>
      </c>
      <c r="AQ851" s="2">
        <f t="shared" si="326"/>
        <v>1.7843487127198571E-3</v>
      </c>
      <c r="AR851" s="2">
        <f t="shared" si="327"/>
        <v>5.0981391791995925E-4</v>
      </c>
      <c r="AS851" s="2">
        <f t="shared" si="328"/>
        <v>7.6472087687993887E-4</v>
      </c>
      <c r="AU851" t="s">
        <v>490</v>
      </c>
      <c r="AV851" t="s">
        <v>2825</v>
      </c>
      <c r="AW851">
        <v>3</v>
      </c>
      <c r="AY851" s="130">
        <v>19</v>
      </c>
      <c r="AZ851" s="131">
        <v>39</v>
      </c>
      <c r="BA851" s="132">
        <f t="shared" si="329"/>
        <v>19039</v>
      </c>
      <c r="BC851" s="7" t="s">
        <v>532</v>
      </c>
    </row>
    <row r="852" spans="1:55" hidden="1" outlineLevel="1" x14ac:dyDescent="0.2">
      <c r="A852" t="s">
        <v>491</v>
      </c>
      <c r="B852" t="s">
        <v>2825</v>
      </c>
      <c r="C852" s="1">
        <f t="shared" si="319"/>
        <v>7655</v>
      </c>
      <c r="D852" s="7">
        <f>RANK(N852,(N852:P852,Q852:AJ852))</f>
        <v>1</v>
      </c>
      <c r="E852" s="7">
        <f>RANK(O852,(N852:P852,Q852:AJ852))</f>
        <v>2</v>
      </c>
      <c r="F852" s="7">
        <f>IF(P852&gt;0,RANK(P852,(N852:P852,Q852:AJ852)),0)</f>
        <v>3</v>
      </c>
      <c r="G852" s="1">
        <f t="shared" si="320"/>
        <v>530</v>
      </c>
      <c r="H852" s="2">
        <f t="shared" si="317"/>
        <v>6.9235793598954931E-2</v>
      </c>
      <c r="I852" s="2"/>
      <c r="J852" s="2">
        <f t="shared" si="321"/>
        <v>0.47798824297844544</v>
      </c>
      <c r="K852" s="2">
        <f t="shared" si="322"/>
        <v>0.40875244937949051</v>
      </c>
      <c r="L852" s="2">
        <f t="shared" si="323"/>
        <v>0.10476812540822991</v>
      </c>
      <c r="M852" s="2">
        <f t="shared" si="324"/>
        <v>8.4911822338341325E-3</v>
      </c>
      <c r="N852" s="1">
        <v>3659</v>
      </c>
      <c r="O852" s="1">
        <v>3129</v>
      </c>
      <c r="P852" s="1">
        <v>802</v>
      </c>
      <c r="Q852" s="1">
        <v>20</v>
      </c>
      <c r="R852" s="1">
        <v>20</v>
      </c>
      <c r="S852" s="1">
        <v>14</v>
      </c>
      <c r="T852" s="1">
        <v>8</v>
      </c>
      <c r="W852" s="1">
        <v>1</v>
      </c>
      <c r="Y852" s="1">
        <v>2</v>
      </c>
      <c r="AL852" s="7">
        <f>IF(Q852&gt;0,RANK(Q852,(N852:P852,Q852:AJ852)),0)</f>
        <v>4</v>
      </c>
      <c r="AM852" s="7">
        <f>IF(R852&gt;0,RANK(R852,(N852:P852,Q852:AJ852)),0)</f>
        <v>4</v>
      </c>
      <c r="AN852" s="7">
        <f>IF(S852&gt;0,RANK(S852,(N852:P852,Q852:AJ852)),0)</f>
        <v>6</v>
      </c>
      <c r="AO852" s="7">
        <f>IF(T852&gt;0,RANK(T852,(N852:P852,Q852:AJ852)),0)</f>
        <v>7</v>
      </c>
      <c r="AP852" s="2">
        <f t="shared" si="325"/>
        <v>2.6126714565643371E-3</v>
      </c>
      <c r="AQ852" s="2">
        <f t="shared" si="326"/>
        <v>2.6126714565643371E-3</v>
      </c>
      <c r="AR852" s="2">
        <f t="shared" si="327"/>
        <v>1.8288700195950359E-3</v>
      </c>
      <c r="AS852" s="2">
        <f t="shared" si="328"/>
        <v>1.0450685826257349E-3</v>
      </c>
      <c r="AU852" t="s">
        <v>491</v>
      </c>
      <c r="AV852" t="s">
        <v>2825</v>
      </c>
      <c r="AW852">
        <v>5</v>
      </c>
      <c r="AY852" s="130">
        <v>19</v>
      </c>
      <c r="AZ852" s="131">
        <v>41</v>
      </c>
      <c r="BA852" s="132">
        <f t="shared" si="329"/>
        <v>19041</v>
      </c>
      <c r="BC852" s="7" t="s">
        <v>532</v>
      </c>
    </row>
    <row r="853" spans="1:55" hidden="1" outlineLevel="1" x14ac:dyDescent="0.2">
      <c r="A853" t="s">
        <v>1116</v>
      </c>
      <c r="B853" t="s">
        <v>2825</v>
      </c>
      <c r="C853" s="1">
        <f t="shared" si="319"/>
        <v>8194</v>
      </c>
      <c r="D853" s="7">
        <f>RANK(N853,(N853:P853,Q853:AJ853))</f>
        <v>1</v>
      </c>
      <c r="E853" s="7">
        <f>RANK(O853,(N853:P853,Q853:AJ853))</f>
        <v>2</v>
      </c>
      <c r="F853" s="7">
        <f>IF(P853&gt;0,RANK(P853,(N853:P853,Q853:AJ853)),0)</f>
        <v>3</v>
      </c>
      <c r="G853" s="1">
        <f t="shared" si="320"/>
        <v>1340</v>
      </c>
      <c r="H853" s="2">
        <f t="shared" si="317"/>
        <v>0.16353429338540396</v>
      </c>
      <c r="I853" s="2"/>
      <c r="J853" s="2">
        <f t="shared" si="321"/>
        <v>0.52282157676348551</v>
      </c>
      <c r="K853" s="2">
        <f t="shared" si="322"/>
        <v>0.35928728337808152</v>
      </c>
      <c r="L853" s="2">
        <f t="shared" si="323"/>
        <v>0.11130095191603612</v>
      </c>
      <c r="M853" s="2">
        <f t="shared" si="324"/>
        <v>6.5901879423968523E-3</v>
      </c>
      <c r="N853" s="1">
        <v>4284</v>
      </c>
      <c r="O853" s="1">
        <v>2944</v>
      </c>
      <c r="P853" s="1">
        <v>912</v>
      </c>
      <c r="Q853" s="1">
        <v>32</v>
      </c>
      <c r="R853" s="1">
        <v>7</v>
      </c>
      <c r="S853" s="1">
        <v>12</v>
      </c>
      <c r="T853" s="1">
        <v>3</v>
      </c>
      <c r="W853" s="1">
        <v>0</v>
      </c>
      <c r="Y853" s="1">
        <v>0</v>
      </c>
      <c r="AL853" s="7">
        <f>IF(Q853&gt;0,RANK(Q853,(N853:P853,Q853:AJ853)),0)</f>
        <v>4</v>
      </c>
      <c r="AM853" s="7">
        <f>IF(R853&gt;0,RANK(R853,(N853:P853,Q853:AJ853)),0)</f>
        <v>6</v>
      </c>
      <c r="AN853" s="7">
        <f>IF(S853&gt;0,RANK(S853,(N853:P853,Q853:AJ853)),0)</f>
        <v>5</v>
      </c>
      <c r="AO853" s="7">
        <f>IF(T853&gt;0,RANK(T853,(N853:P853,Q853:AJ853)),0)</f>
        <v>7</v>
      </c>
      <c r="AP853" s="2">
        <f t="shared" si="325"/>
        <v>3.9052965584574079E-3</v>
      </c>
      <c r="AQ853" s="2">
        <f t="shared" si="326"/>
        <v>8.5428362216255797E-4</v>
      </c>
      <c r="AR853" s="2">
        <f t="shared" si="327"/>
        <v>1.4644862094215279E-3</v>
      </c>
      <c r="AS853" s="2">
        <f t="shared" si="328"/>
        <v>3.6612155235538199E-4</v>
      </c>
      <c r="AU853" t="s">
        <v>1116</v>
      </c>
      <c r="AV853" t="s">
        <v>2825</v>
      </c>
      <c r="AW853">
        <v>2</v>
      </c>
      <c r="AY853" s="130">
        <v>19</v>
      </c>
      <c r="AZ853" s="131">
        <v>43</v>
      </c>
      <c r="BA853" s="132">
        <f t="shared" si="329"/>
        <v>19043</v>
      </c>
      <c r="BC853" s="7" t="s">
        <v>532</v>
      </c>
    </row>
    <row r="854" spans="1:55" hidden="1" outlineLevel="1" x14ac:dyDescent="0.2">
      <c r="A854" t="s">
        <v>2705</v>
      </c>
      <c r="B854" t="s">
        <v>2825</v>
      </c>
      <c r="C854" s="1">
        <f t="shared" si="319"/>
        <v>21595</v>
      </c>
      <c r="D854" s="7">
        <f>RANK(N854,(N854:P854,Q854:AJ854))</f>
        <v>1</v>
      </c>
      <c r="E854" s="7">
        <f>RANK(O854,(N854:P854,Q854:AJ854))</f>
        <v>2</v>
      </c>
      <c r="F854" s="7">
        <f>IF(P854&gt;0,RANK(P854,(N854:P854,Q854:AJ854)),0)</f>
        <v>3</v>
      </c>
      <c r="G854" s="1">
        <f t="shared" si="320"/>
        <v>3857</v>
      </c>
      <c r="H854" s="2">
        <f t="shared" si="317"/>
        <v>0.17860615883306322</v>
      </c>
      <c r="I854" s="2"/>
      <c r="J854" s="2">
        <f t="shared" si="321"/>
        <v>0.53165084510303307</v>
      </c>
      <c r="K854" s="2">
        <f t="shared" si="322"/>
        <v>0.35304468626996988</v>
      </c>
      <c r="L854" s="2">
        <f t="shared" si="323"/>
        <v>0.10650613567955546</v>
      </c>
      <c r="M854" s="2">
        <f t="shared" si="324"/>
        <v>8.7983329474416033E-3</v>
      </c>
      <c r="N854" s="1">
        <v>11481</v>
      </c>
      <c r="O854" s="1">
        <v>7624</v>
      </c>
      <c r="P854" s="1">
        <v>2300</v>
      </c>
      <c r="Q854" s="1">
        <v>77</v>
      </c>
      <c r="R854" s="1">
        <v>36</v>
      </c>
      <c r="S854" s="1">
        <v>37</v>
      </c>
      <c r="T854" s="1">
        <v>32</v>
      </c>
      <c r="W854" s="1">
        <v>3</v>
      </c>
      <c r="Y854" s="1">
        <v>5</v>
      </c>
      <c r="AL854" s="7">
        <f>IF(Q854&gt;0,RANK(Q854,(N854:P854,Q854:AJ854)),0)</f>
        <v>4</v>
      </c>
      <c r="AM854" s="7">
        <f>IF(R854&gt;0,RANK(R854,(N854:P854,Q854:AJ854)),0)</f>
        <v>6</v>
      </c>
      <c r="AN854" s="7">
        <f>IF(S854&gt;0,RANK(S854,(N854:P854,Q854:AJ854)),0)</f>
        <v>5</v>
      </c>
      <c r="AO854" s="7">
        <f>IF(T854&gt;0,RANK(T854,(N854:P854,Q854:AJ854)),0)</f>
        <v>7</v>
      </c>
      <c r="AP854" s="2">
        <f t="shared" si="325"/>
        <v>3.565640194489465E-3</v>
      </c>
      <c r="AQ854" s="2">
        <f t="shared" si="326"/>
        <v>1.6670525584626071E-3</v>
      </c>
      <c r="AR854" s="2">
        <f t="shared" si="327"/>
        <v>1.7133595739754572E-3</v>
      </c>
      <c r="AS854" s="2">
        <f t="shared" si="328"/>
        <v>1.4818244964112063E-3</v>
      </c>
      <c r="AU854" t="s">
        <v>2705</v>
      </c>
      <c r="AV854" t="s">
        <v>2825</v>
      </c>
      <c r="AW854">
        <v>1</v>
      </c>
      <c r="AY854" s="130">
        <v>19</v>
      </c>
      <c r="AZ854" s="131">
        <v>45</v>
      </c>
      <c r="BA854" s="132">
        <f t="shared" si="329"/>
        <v>19045</v>
      </c>
      <c r="BC854" s="7" t="s">
        <v>532</v>
      </c>
    </row>
    <row r="855" spans="1:55" hidden="1" outlineLevel="1" x14ac:dyDescent="0.2">
      <c r="A855" t="s">
        <v>3080</v>
      </c>
      <c r="B855" t="s">
        <v>2825</v>
      </c>
      <c r="C855" s="1">
        <f t="shared" si="319"/>
        <v>6715</v>
      </c>
      <c r="D855" s="7">
        <f>RANK(N855,(N855:P855,Q855:AJ855))</f>
        <v>1</v>
      </c>
      <c r="E855" s="7">
        <f>RANK(O855,(N855:P855,Q855:AJ855))</f>
        <v>2</v>
      </c>
      <c r="F855" s="7">
        <f>IF(P855&gt;0,RANK(P855,(N855:P855,Q855:AJ855)),0)</f>
        <v>3</v>
      </c>
      <c r="G855" s="1">
        <f t="shared" si="320"/>
        <v>454</v>
      </c>
      <c r="H855" s="2">
        <f t="shared" si="317"/>
        <v>6.7609828741623232E-2</v>
      </c>
      <c r="I855" s="2"/>
      <c r="J855" s="2">
        <f t="shared" si="321"/>
        <v>0.46760982874162321</v>
      </c>
      <c r="K855" s="2">
        <f t="shared" si="322"/>
        <v>0.4</v>
      </c>
      <c r="L855" s="2">
        <f t="shared" si="323"/>
        <v>0.12613551749813851</v>
      </c>
      <c r="M855" s="2">
        <f t="shared" si="324"/>
        <v>6.2546537602382046E-3</v>
      </c>
      <c r="N855" s="1">
        <v>3140</v>
      </c>
      <c r="O855" s="1">
        <v>2686</v>
      </c>
      <c r="P855" s="1">
        <v>847</v>
      </c>
      <c r="Q855" s="1">
        <v>10</v>
      </c>
      <c r="R855" s="1">
        <v>13</v>
      </c>
      <c r="S855" s="1">
        <v>8</v>
      </c>
      <c r="T855" s="1">
        <v>8</v>
      </c>
      <c r="W855" s="1">
        <v>1</v>
      </c>
      <c r="Y855" s="1">
        <v>2</v>
      </c>
      <c r="AL855" s="7">
        <f>IF(Q855&gt;0,RANK(Q855,(N855:P855,Q855:AJ855)),0)</f>
        <v>5</v>
      </c>
      <c r="AM855" s="7">
        <f>IF(R855&gt;0,RANK(R855,(N855:P855,Q855:AJ855)),0)</f>
        <v>4</v>
      </c>
      <c r="AN855" s="7">
        <f>IF(S855&gt;0,RANK(S855,(N855:P855,Q855:AJ855)),0)</f>
        <v>6</v>
      </c>
      <c r="AO855" s="7">
        <f>IF(T855&gt;0,RANK(T855,(N855:P855,Q855:AJ855)),0)</f>
        <v>6</v>
      </c>
      <c r="AP855" s="2">
        <f t="shared" si="325"/>
        <v>1.4892032762472078E-3</v>
      </c>
      <c r="AQ855" s="2">
        <f t="shared" si="326"/>
        <v>1.9359642591213701E-3</v>
      </c>
      <c r="AR855" s="2">
        <f t="shared" si="327"/>
        <v>1.1913626209977663E-3</v>
      </c>
      <c r="AS855" s="2">
        <f t="shared" si="328"/>
        <v>1.1913626209977663E-3</v>
      </c>
      <c r="AU855" t="s">
        <v>3080</v>
      </c>
      <c r="AV855" t="s">
        <v>2825</v>
      </c>
      <c r="AW855">
        <v>5</v>
      </c>
      <c r="AY855" s="130">
        <v>19</v>
      </c>
      <c r="AZ855" s="131">
        <v>47</v>
      </c>
      <c r="BA855" s="132">
        <f t="shared" si="329"/>
        <v>19047</v>
      </c>
      <c r="BC855" s="7" t="s">
        <v>532</v>
      </c>
    </row>
    <row r="856" spans="1:55" hidden="1" outlineLevel="1" x14ac:dyDescent="0.2">
      <c r="A856" t="s">
        <v>1463</v>
      </c>
      <c r="B856" t="s">
        <v>2825</v>
      </c>
      <c r="C856" s="1">
        <f t="shared" si="319"/>
        <v>16010</v>
      </c>
      <c r="D856" s="7">
        <f>RANK(N856,(N856:P856,Q856:AJ856))</f>
        <v>1</v>
      </c>
      <c r="E856" s="7">
        <f>RANK(O856,(N856:P856,Q856:AJ856))</f>
        <v>2</v>
      </c>
      <c r="F856" s="7">
        <f>IF(P856&gt;0,RANK(P856,(N856:P856,Q856:AJ856)),0)</f>
        <v>3</v>
      </c>
      <c r="G856" s="1">
        <f t="shared" si="320"/>
        <v>1370</v>
      </c>
      <c r="H856" s="2">
        <f t="shared" si="317"/>
        <v>8.5571517801374147E-2</v>
      </c>
      <c r="I856" s="2"/>
      <c r="J856" s="2">
        <f t="shared" si="321"/>
        <v>0.50074953154278579</v>
      </c>
      <c r="K856" s="2">
        <f t="shared" si="322"/>
        <v>0.41517801374141161</v>
      </c>
      <c r="L856" s="2">
        <f t="shared" si="323"/>
        <v>7.4828232354778257E-2</v>
      </c>
      <c r="M856" s="2">
        <f t="shared" si="324"/>
        <v>9.2442223610243457E-3</v>
      </c>
      <c r="N856" s="1">
        <v>8017</v>
      </c>
      <c r="O856" s="1">
        <v>6647</v>
      </c>
      <c r="P856" s="1">
        <v>1198</v>
      </c>
      <c r="Q856" s="1">
        <v>55</v>
      </c>
      <c r="R856" s="1">
        <v>25</v>
      </c>
      <c r="S856" s="1">
        <v>25</v>
      </c>
      <c r="T856" s="1">
        <v>24</v>
      </c>
      <c r="W856" s="1">
        <v>15</v>
      </c>
      <c r="Y856" s="1">
        <v>4</v>
      </c>
      <c r="AL856" s="7">
        <f>IF(Q856&gt;0,RANK(Q856,(N856:P856,Q856:AJ856)),0)</f>
        <v>4</v>
      </c>
      <c r="AM856" s="7">
        <f>IF(R856&gt;0,RANK(R856,(N856:P856,Q856:AJ856)),0)</f>
        <v>5</v>
      </c>
      <c r="AN856" s="7">
        <f>IF(S856&gt;0,RANK(S856,(N856:P856,Q856:AJ856)),0)</f>
        <v>5</v>
      </c>
      <c r="AO856" s="7">
        <f>IF(T856&gt;0,RANK(T856,(N856:P856,Q856:AJ856)),0)</f>
        <v>7</v>
      </c>
      <c r="AP856" s="2">
        <f t="shared" si="325"/>
        <v>3.4353529044347281E-3</v>
      </c>
      <c r="AQ856" s="2">
        <f t="shared" si="326"/>
        <v>1.5615240474703309E-3</v>
      </c>
      <c r="AR856" s="2">
        <f t="shared" si="327"/>
        <v>1.5615240474703309E-3</v>
      </c>
      <c r="AS856" s="2">
        <f t="shared" si="328"/>
        <v>1.4990630855715179E-3</v>
      </c>
      <c r="AU856" t="s">
        <v>1463</v>
      </c>
      <c r="AV856" t="s">
        <v>2825</v>
      </c>
      <c r="AW856">
        <v>4</v>
      </c>
      <c r="AY856" s="130">
        <v>19</v>
      </c>
      <c r="AZ856" s="131">
        <v>49</v>
      </c>
      <c r="BA856" s="132">
        <f t="shared" si="329"/>
        <v>19049</v>
      </c>
      <c r="BC856" s="7" t="s">
        <v>532</v>
      </c>
    </row>
    <row r="857" spans="1:55" hidden="1" outlineLevel="1" x14ac:dyDescent="0.2">
      <c r="A857" t="s">
        <v>2192</v>
      </c>
      <c r="B857" t="s">
        <v>2825</v>
      </c>
      <c r="C857" s="1">
        <f t="shared" si="319"/>
        <v>3759</v>
      </c>
      <c r="D857" s="7">
        <f>RANK(N857,(N857:P857,Q857:AJ857))</f>
        <v>1</v>
      </c>
      <c r="E857" s="7">
        <f>RANK(O857,(N857:P857,Q857:AJ857))</f>
        <v>2</v>
      </c>
      <c r="F857" s="7">
        <f>IF(P857&gt;0,RANK(P857,(N857:P857,Q857:AJ857)),0)</f>
        <v>3</v>
      </c>
      <c r="G857" s="1">
        <f t="shared" si="320"/>
        <v>449</v>
      </c>
      <c r="H857" s="2">
        <f t="shared" si="317"/>
        <v>0.11944666134610268</v>
      </c>
      <c r="I857" s="2"/>
      <c r="J857" s="2">
        <f t="shared" si="321"/>
        <v>0.50385740888534181</v>
      </c>
      <c r="K857" s="2">
        <f t="shared" si="322"/>
        <v>0.38441074753923915</v>
      </c>
      <c r="L857" s="2">
        <f t="shared" si="323"/>
        <v>0.10162277201383346</v>
      </c>
      <c r="M857" s="2">
        <f t="shared" si="324"/>
        <v>1.0109071561585581E-2</v>
      </c>
      <c r="N857" s="1">
        <v>1894</v>
      </c>
      <c r="O857" s="1">
        <v>1445</v>
      </c>
      <c r="P857" s="1">
        <v>382</v>
      </c>
      <c r="Q857" s="1">
        <v>10</v>
      </c>
      <c r="R857" s="1">
        <v>5</v>
      </c>
      <c r="S857" s="1">
        <v>12</v>
      </c>
      <c r="T857" s="1">
        <v>8</v>
      </c>
      <c r="W857" s="1">
        <v>1</v>
      </c>
      <c r="Y857" s="1">
        <v>2</v>
      </c>
      <c r="AL857" s="7">
        <f>IF(Q857&gt;0,RANK(Q857,(N857:P857,Q857:AJ857)),0)</f>
        <v>5</v>
      </c>
      <c r="AM857" s="7">
        <f>IF(R857&gt;0,RANK(R857,(N857:P857,Q857:AJ857)),0)</f>
        <v>7</v>
      </c>
      <c r="AN857" s="7">
        <f>IF(S857&gt;0,RANK(S857,(N857:P857,Q857:AJ857)),0)</f>
        <v>4</v>
      </c>
      <c r="AO857" s="7">
        <f>IF(T857&gt;0,RANK(T857,(N857:P857,Q857:AJ857)),0)</f>
        <v>6</v>
      </c>
      <c r="AP857" s="2">
        <f t="shared" si="325"/>
        <v>2.6602819898909284E-3</v>
      </c>
      <c r="AQ857" s="2">
        <f t="shared" si="326"/>
        <v>1.3301409949454642E-3</v>
      </c>
      <c r="AR857" s="2">
        <f t="shared" si="327"/>
        <v>3.1923383878691143E-3</v>
      </c>
      <c r="AS857" s="2">
        <f t="shared" si="328"/>
        <v>2.1282255919127429E-3</v>
      </c>
      <c r="AU857" t="s">
        <v>2192</v>
      </c>
      <c r="AV857" t="s">
        <v>2825</v>
      </c>
      <c r="AW857">
        <v>3</v>
      </c>
      <c r="AY857" s="130">
        <v>19</v>
      </c>
      <c r="AZ857" s="131">
        <v>51</v>
      </c>
      <c r="BA857" s="132">
        <f t="shared" si="329"/>
        <v>19051</v>
      </c>
      <c r="BC857" s="7" t="s">
        <v>532</v>
      </c>
    </row>
    <row r="858" spans="1:55" hidden="1" outlineLevel="1" x14ac:dyDescent="0.2">
      <c r="A858" t="s">
        <v>2027</v>
      </c>
      <c r="B858" t="s">
        <v>2825</v>
      </c>
      <c r="C858" s="1">
        <f t="shared" si="319"/>
        <v>3623</v>
      </c>
      <c r="D858" s="7">
        <f>RANK(N858,(N858:P858,Q858:AJ858))</f>
        <v>1</v>
      </c>
      <c r="E858" s="7">
        <f>RANK(O858,(N858:P858,Q858:AJ858))</f>
        <v>2</v>
      </c>
      <c r="F858" s="7">
        <f>IF(P858&gt;0,RANK(P858,(N858:P858,Q858:AJ858)),0)</f>
        <v>3</v>
      </c>
      <c r="G858" s="1">
        <f t="shared" si="320"/>
        <v>559</v>
      </c>
      <c r="H858" s="2">
        <f t="shared" si="317"/>
        <v>0.15429202318520563</v>
      </c>
      <c r="I858" s="2"/>
      <c r="J858" s="2">
        <f t="shared" si="321"/>
        <v>0.50952249516974879</v>
      </c>
      <c r="K858" s="2">
        <f t="shared" si="322"/>
        <v>0.35523047198454322</v>
      </c>
      <c r="L858" s="2">
        <f t="shared" si="323"/>
        <v>0.12475848744134695</v>
      </c>
      <c r="M858" s="2">
        <f t="shared" si="324"/>
        <v>1.0488545404361047E-2</v>
      </c>
      <c r="N858" s="1">
        <v>1846</v>
      </c>
      <c r="O858" s="1">
        <v>1287</v>
      </c>
      <c r="P858" s="1">
        <v>452</v>
      </c>
      <c r="Q858" s="1">
        <v>17</v>
      </c>
      <c r="R858" s="1">
        <v>4</v>
      </c>
      <c r="S858" s="1">
        <v>7</v>
      </c>
      <c r="T858" s="1">
        <v>4</v>
      </c>
      <c r="W858" s="1">
        <v>5</v>
      </c>
      <c r="Y858" s="1">
        <v>1</v>
      </c>
      <c r="AL858" s="7">
        <f>IF(Q858&gt;0,RANK(Q858,(N858:P858,Q858:AJ858)),0)</f>
        <v>4</v>
      </c>
      <c r="AM858" s="7">
        <f>IF(R858&gt;0,RANK(R858,(N858:P858,Q858:AJ858)),0)</f>
        <v>7</v>
      </c>
      <c r="AN858" s="7">
        <f>IF(S858&gt;0,RANK(S858,(N858:P858,Q858:AJ858)),0)</f>
        <v>5</v>
      </c>
      <c r="AO858" s="7">
        <f>IF(T858&gt;0,RANK(T858,(N858:P858,Q858:AJ858)),0)</f>
        <v>7</v>
      </c>
      <c r="AP858" s="2">
        <f t="shared" si="325"/>
        <v>4.6922439966878273E-3</v>
      </c>
      <c r="AQ858" s="2">
        <f t="shared" si="326"/>
        <v>1.1040574109853713E-3</v>
      </c>
      <c r="AR858" s="2">
        <f t="shared" si="327"/>
        <v>1.9321004692243997E-3</v>
      </c>
      <c r="AS858" s="2">
        <f t="shared" si="328"/>
        <v>1.1040574109853713E-3</v>
      </c>
      <c r="AU858" t="s">
        <v>2027</v>
      </c>
      <c r="AV858" t="s">
        <v>2825</v>
      </c>
      <c r="AW858">
        <v>3</v>
      </c>
      <c r="AY858" s="130">
        <v>19</v>
      </c>
      <c r="AZ858" s="131">
        <v>53</v>
      </c>
      <c r="BA858" s="132">
        <f t="shared" si="329"/>
        <v>19053</v>
      </c>
      <c r="BC858" s="7" t="s">
        <v>532</v>
      </c>
    </row>
    <row r="859" spans="1:55" hidden="1" outlineLevel="1" x14ac:dyDescent="0.2">
      <c r="A859" t="s">
        <v>1263</v>
      </c>
      <c r="B859" t="s">
        <v>2825</v>
      </c>
      <c r="C859" s="1">
        <f t="shared" si="319"/>
        <v>7497</v>
      </c>
      <c r="D859" s="7">
        <f>RANK(N859,(N859:P859,Q859:AJ859))</f>
        <v>1</v>
      </c>
      <c r="E859" s="7">
        <f>RANK(O859,(N859:P859,Q859:AJ859))</f>
        <v>2</v>
      </c>
      <c r="F859" s="7">
        <f>IF(P859&gt;0,RANK(P859,(N859:P859,Q859:AJ859)),0)</f>
        <v>3</v>
      </c>
      <c r="G859" s="1">
        <f t="shared" si="320"/>
        <v>639</v>
      </c>
      <c r="H859" s="2">
        <f t="shared" si="317"/>
        <v>8.5234093637454988E-2</v>
      </c>
      <c r="I859" s="2"/>
      <c r="J859" s="2">
        <f t="shared" si="321"/>
        <v>0.4940642923836201</v>
      </c>
      <c r="K859" s="2">
        <f t="shared" si="322"/>
        <v>0.40883019874616511</v>
      </c>
      <c r="L859" s="2">
        <f t="shared" si="323"/>
        <v>9.0569561157796449E-2</v>
      </c>
      <c r="M859" s="2">
        <f t="shared" si="324"/>
        <v>6.5359477124184023E-3</v>
      </c>
      <c r="N859" s="1">
        <v>3704</v>
      </c>
      <c r="O859" s="1">
        <v>3065</v>
      </c>
      <c r="P859" s="1">
        <v>679</v>
      </c>
      <c r="Q859" s="1">
        <v>20</v>
      </c>
      <c r="R859" s="1">
        <v>5</v>
      </c>
      <c r="S859" s="1">
        <v>12</v>
      </c>
      <c r="T859" s="1">
        <v>4</v>
      </c>
      <c r="W859" s="1">
        <v>6</v>
      </c>
      <c r="Y859" s="1">
        <v>2</v>
      </c>
      <c r="AL859" s="7">
        <f>IF(Q859&gt;0,RANK(Q859,(N859:P859,Q859:AJ859)),0)</f>
        <v>4</v>
      </c>
      <c r="AM859" s="7">
        <f>IF(R859&gt;0,RANK(R859,(N859:P859,Q859:AJ859)),0)</f>
        <v>7</v>
      </c>
      <c r="AN859" s="7">
        <f>IF(S859&gt;0,RANK(S859,(N859:P859,Q859:AJ859)),0)</f>
        <v>5</v>
      </c>
      <c r="AO859" s="7">
        <f>IF(T859&gt;0,RANK(T859,(N859:P859,Q859:AJ859)),0)</f>
        <v>8</v>
      </c>
      <c r="AP859" s="2">
        <f t="shared" si="325"/>
        <v>2.6677337601707348E-3</v>
      </c>
      <c r="AQ859" s="2">
        <f t="shared" si="326"/>
        <v>6.6693344004268369E-4</v>
      </c>
      <c r="AR859" s="2">
        <f t="shared" si="327"/>
        <v>1.6006402561024411E-3</v>
      </c>
      <c r="AS859" s="2">
        <f t="shared" si="328"/>
        <v>5.3354675203414696E-4</v>
      </c>
      <c r="AU859" t="s">
        <v>1263</v>
      </c>
      <c r="AV859" t="s">
        <v>2825</v>
      </c>
      <c r="AW859">
        <v>2</v>
      </c>
      <c r="AY859" s="130">
        <v>19</v>
      </c>
      <c r="AZ859" s="131">
        <v>55</v>
      </c>
      <c r="BA859" s="132">
        <f t="shared" si="329"/>
        <v>19055</v>
      </c>
      <c r="BC859" s="7" t="s">
        <v>532</v>
      </c>
    </row>
    <row r="860" spans="1:55" hidden="1" outlineLevel="1" x14ac:dyDescent="0.2">
      <c r="A860" t="s">
        <v>551</v>
      </c>
      <c r="B860" t="s">
        <v>2825</v>
      </c>
      <c r="C860" s="1">
        <f t="shared" si="319"/>
        <v>18574</v>
      </c>
      <c r="D860" s="7">
        <f>RANK(N860,(N860:P860,Q860:AJ860))</f>
        <v>1</v>
      </c>
      <c r="E860" s="7">
        <f>RANK(O860,(N860:P860,Q860:AJ860))</f>
        <v>2</v>
      </c>
      <c r="F860" s="7">
        <f>IF(P860&gt;0,RANK(P860,(N860:P860,Q860:AJ860)),0)</f>
        <v>3</v>
      </c>
      <c r="G860" s="1">
        <f t="shared" si="320"/>
        <v>4983</v>
      </c>
      <c r="H860" s="2">
        <f t="shared" si="317"/>
        <v>0.26827823839776033</v>
      </c>
      <c r="I860" s="2"/>
      <c r="J860" s="2">
        <f t="shared" si="321"/>
        <v>0.57935824270485625</v>
      </c>
      <c r="K860" s="2">
        <f t="shared" si="322"/>
        <v>0.31108000430709593</v>
      </c>
      <c r="L860" s="2">
        <f t="shared" si="323"/>
        <v>9.6478949068590503E-2</v>
      </c>
      <c r="M860" s="2">
        <f t="shared" si="324"/>
        <v>1.308280391945732E-2</v>
      </c>
      <c r="N860" s="1">
        <v>10761</v>
      </c>
      <c r="O860" s="1">
        <v>5778</v>
      </c>
      <c r="P860" s="1">
        <v>1792</v>
      </c>
      <c r="Q860" s="1">
        <v>83</v>
      </c>
      <c r="R860" s="1">
        <v>36</v>
      </c>
      <c r="S860" s="1">
        <v>78</v>
      </c>
      <c r="T860" s="1">
        <v>31</v>
      </c>
      <c r="W860" s="1">
        <v>6</v>
      </c>
      <c r="Y860" s="1">
        <v>9</v>
      </c>
      <c r="AL860" s="7">
        <f>IF(Q860&gt;0,RANK(Q860,(N860:P860,Q860:AJ860)),0)</f>
        <v>4</v>
      </c>
      <c r="AM860" s="7">
        <f>IF(R860&gt;0,RANK(R860,(N860:P860,Q860:AJ860)),0)</f>
        <v>6</v>
      </c>
      <c r="AN860" s="7">
        <f>IF(S860&gt;0,RANK(S860,(N860:P860,Q860:AJ860)),0)</f>
        <v>5</v>
      </c>
      <c r="AO860" s="7">
        <f>IF(T860&gt;0,RANK(T860,(N860:P860,Q860:AJ860)),0)</f>
        <v>7</v>
      </c>
      <c r="AP860" s="2">
        <f t="shared" si="325"/>
        <v>4.4686120383331538E-3</v>
      </c>
      <c r="AQ860" s="2">
        <f t="shared" si="326"/>
        <v>1.9381931732529343E-3</v>
      </c>
      <c r="AR860" s="2">
        <f t="shared" si="327"/>
        <v>4.1994185420480244E-3</v>
      </c>
      <c r="AS860" s="2">
        <f t="shared" si="328"/>
        <v>1.6689996769678045E-3</v>
      </c>
      <c r="AU860" t="s">
        <v>551</v>
      </c>
      <c r="AV860" t="s">
        <v>2825</v>
      </c>
      <c r="AW860">
        <v>3</v>
      </c>
      <c r="AY860" s="130">
        <v>19</v>
      </c>
      <c r="AZ860" s="131">
        <v>57</v>
      </c>
      <c r="BA860" s="132">
        <f t="shared" si="329"/>
        <v>19057</v>
      </c>
      <c r="BC860" s="7" t="s">
        <v>532</v>
      </c>
    </row>
    <row r="861" spans="1:55" hidden="1" outlineLevel="1" x14ac:dyDescent="0.2">
      <c r="A861" t="s">
        <v>1348</v>
      </c>
      <c r="B861" t="s">
        <v>2825</v>
      </c>
      <c r="C861" s="1">
        <f t="shared" si="319"/>
        <v>7646</v>
      </c>
      <c r="D861" s="7">
        <f>RANK(N861,(N861:P861,Q861:AJ861))</f>
        <v>1</v>
      </c>
      <c r="E861" s="7">
        <f>RANK(O861,(N861:P861,Q861:AJ861))</f>
        <v>2</v>
      </c>
      <c r="F861" s="7">
        <f>IF(P861&gt;0,RANK(P861,(N861:P861,Q861:AJ861)),0)</f>
        <v>3</v>
      </c>
      <c r="G861" s="1">
        <f t="shared" si="320"/>
        <v>433</v>
      </c>
      <c r="H861" s="2">
        <f t="shared" si="317"/>
        <v>5.6630918127125292E-2</v>
      </c>
      <c r="I861" s="2"/>
      <c r="J861" s="2">
        <f t="shared" si="321"/>
        <v>0.4658645043159822</v>
      </c>
      <c r="K861" s="2">
        <f t="shared" si="322"/>
        <v>0.40923358618885691</v>
      </c>
      <c r="L861" s="2">
        <f t="shared" si="323"/>
        <v>0.1178393931467434</v>
      </c>
      <c r="M861" s="2">
        <f t="shared" si="324"/>
        <v>7.0625163484175496E-3</v>
      </c>
      <c r="N861" s="1">
        <v>3562</v>
      </c>
      <c r="O861" s="1">
        <v>3129</v>
      </c>
      <c r="P861" s="1">
        <v>901</v>
      </c>
      <c r="Q861" s="1">
        <v>23</v>
      </c>
      <c r="R861" s="1">
        <v>11</v>
      </c>
      <c r="S861" s="1">
        <v>3</v>
      </c>
      <c r="T861" s="1">
        <v>10</v>
      </c>
      <c r="W861" s="1">
        <v>7</v>
      </c>
      <c r="Y861" s="1">
        <v>0</v>
      </c>
      <c r="AL861" s="7">
        <f>IF(Q861&gt;0,RANK(Q861,(N861:P861,Q861:AJ861)),0)</f>
        <v>4</v>
      </c>
      <c r="AM861" s="7">
        <f>IF(R861&gt;0,RANK(R861,(N861:P861,Q861:AJ861)),0)</f>
        <v>5</v>
      </c>
      <c r="AN861" s="7">
        <f>IF(S861&gt;0,RANK(S861,(N861:P861,Q861:AJ861)),0)</f>
        <v>8</v>
      </c>
      <c r="AO861" s="7">
        <f>IF(T861&gt;0,RANK(T861,(N861:P861,Q861:AJ861)),0)</f>
        <v>6</v>
      </c>
      <c r="AP861" s="2">
        <f t="shared" si="325"/>
        <v>3.0081088150667014E-3</v>
      </c>
      <c r="AQ861" s="2">
        <f t="shared" si="326"/>
        <v>1.4386607376405964E-3</v>
      </c>
      <c r="AR861" s="2">
        <f t="shared" si="327"/>
        <v>3.9236201935652631E-4</v>
      </c>
      <c r="AS861" s="2">
        <f t="shared" si="328"/>
        <v>1.3078733978550876E-3</v>
      </c>
      <c r="AU861" t="s">
        <v>1348</v>
      </c>
      <c r="AV861" t="s">
        <v>2825</v>
      </c>
      <c r="AW861">
        <v>5</v>
      </c>
      <c r="AY861" s="130">
        <v>19</v>
      </c>
      <c r="AZ861" s="131">
        <v>59</v>
      </c>
      <c r="BA861" s="132">
        <f t="shared" si="329"/>
        <v>19059</v>
      </c>
      <c r="BC861" s="7" t="s">
        <v>532</v>
      </c>
    </row>
    <row r="862" spans="1:55" hidden="1" outlineLevel="1" x14ac:dyDescent="0.2">
      <c r="A862" t="s">
        <v>1303</v>
      </c>
      <c r="B862" t="s">
        <v>2825</v>
      </c>
      <c r="C862" s="1">
        <f t="shared" si="319"/>
        <v>38051</v>
      </c>
      <c r="D862" s="7">
        <f>RANK(N862,(N862:P862,Q862:AJ862))</f>
        <v>1</v>
      </c>
      <c r="E862" s="7">
        <f>RANK(O862,(N862:P862,Q862:AJ862))</f>
        <v>2</v>
      </c>
      <c r="F862" s="7">
        <f>IF(P862&gt;0,RANK(P862,(N862:P862,Q862:AJ862)),0)</f>
        <v>3</v>
      </c>
      <c r="G862" s="1">
        <f t="shared" si="320"/>
        <v>7448</v>
      </c>
      <c r="H862" s="2">
        <f t="shared" si="317"/>
        <v>0.1957372999395548</v>
      </c>
      <c r="I862" s="2"/>
      <c r="J862" s="2">
        <f t="shared" si="321"/>
        <v>0.54765971984967543</v>
      </c>
      <c r="K862" s="2">
        <f t="shared" si="322"/>
        <v>0.35192241991012063</v>
      </c>
      <c r="L862" s="2">
        <f t="shared" si="323"/>
        <v>8.6830832304013034E-2</v>
      </c>
      <c r="M862" s="2">
        <f t="shared" si="324"/>
        <v>1.3587027936190904E-2</v>
      </c>
      <c r="N862" s="1">
        <v>20839</v>
      </c>
      <c r="O862" s="1">
        <v>13391</v>
      </c>
      <c r="P862" s="1">
        <v>3304</v>
      </c>
      <c r="Q862" s="1">
        <v>254</v>
      </c>
      <c r="R862" s="1">
        <v>90</v>
      </c>
      <c r="S862" s="1">
        <v>51</v>
      </c>
      <c r="T862" s="1">
        <v>66</v>
      </c>
      <c r="W862" s="1">
        <v>49</v>
      </c>
      <c r="Y862" s="1">
        <v>7</v>
      </c>
      <c r="AL862" s="7">
        <f>IF(Q862&gt;0,RANK(Q862,(N862:P862,Q862:AJ862)),0)</f>
        <v>4</v>
      </c>
      <c r="AM862" s="7">
        <f>IF(R862&gt;0,RANK(R862,(N862:P862,Q862:AJ862)),0)</f>
        <v>5</v>
      </c>
      <c r="AN862" s="7">
        <f>IF(S862&gt;0,RANK(S862,(N862:P862,Q862:AJ862)),0)</f>
        <v>7</v>
      </c>
      <c r="AO862" s="7">
        <f>IF(T862&gt;0,RANK(T862,(N862:P862,Q862:AJ862)),0)</f>
        <v>6</v>
      </c>
      <c r="AP862" s="2">
        <f t="shared" si="325"/>
        <v>6.6752516359622613E-3</v>
      </c>
      <c r="AQ862" s="2">
        <f t="shared" si="326"/>
        <v>2.3652466426637934E-3</v>
      </c>
      <c r="AR862" s="2">
        <f t="shared" si="327"/>
        <v>1.3403064308428162E-3</v>
      </c>
      <c r="AS862" s="2">
        <f t="shared" si="328"/>
        <v>1.7345142046201151E-3</v>
      </c>
      <c r="AU862" t="s">
        <v>1303</v>
      </c>
      <c r="AV862" t="s">
        <v>2825</v>
      </c>
      <c r="AW862">
        <v>2</v>
      </c>
      <c r="AY862" s="130">
        <v>19</v>
      </c>
      <c r="AZ862" s="131">
        <v>61</v>
      </c>
      <c r="BA862" s="132">
        <f t="shared" si="329"/>
        <v>19061</v>
      </c>
      <c r="BC862" s="7" t="s">
        <v>532</v>
      </c>
    </row>
    <row r="863" spans="1:55" hidden="1" outlineLevel="1" x14ac:dyDescent="0.2">
      <c r="A863" t="s">
        <v>1477</v>
      </c>
      <c r="B863" t="s">
        <v>2825</v>
      </c>
      <c r="C863" s="1">
        <f t="shared" si="319"/>
        <v>4411</v>
      </c>
      <c r="D863" s="7">
        <f>RANK(N863,(N863:P863,Q863:AJ863))</f>
        <v>1</v>
      </c>
      <c r="E863" s="7">
        <f>RANK(O863,(N863:P863,Q863:AJ863))</f>
        <v>2</v>
      </c>
      <c r="F863" s="7">
        <f>IF(P863&gt;0,RANK(P863,(N863:P863,Q863:AJ863)),0)</f>
        <v>3</v>
      </c>
      <c r="G863" s="1">
        <f t="shared" si="320"/>
        <v>629</v>
      </c>
      <c r="H863" s="2">
        <f t="shared" si="317"/>
        <v>0.14259805032872364</v>
      </c>
      <c r="I863" s="2"/>
      <c r="J863" s="2">
        <f t="shared" si="321"/>
        <v>0.51462253457265927</v>
      </c>
      <c r="K863" s="2">
        <f t="shared" si="322"/>
        <v>0.37202448424393564</v>
      </c>
      <c r="L863" s="2">
        <f t="shared" si="323"/>
        <v>0.10655180231240081</v>
      </c>
      <c r="M863" s="2">
        <f t="shared" si="324"/>
        <v>6.8011788710042737E-3</v>
      </c>
      <c r="N863" s="1">
        <v>2270</v>
      </c>
      <c r="O863" s="1">
        <v>1641</v>
      </c>
      <c r="P863" s="1">
        <v>470</v>
      </c>
      <c r="Q863" s="1">
        <v>11</v>
      </c>
      <c r="R863" s="1">
        <v>3</v>
      </c>
      <c r="S863" s="1">
        <v>4</v>
      </c>
      <c r="T863" s="1">
        <v>8</v>
      </c>
      <c r="W863" s="1">
        <v>4</v>
      </c>
      <c r="Y863" s="1">
        <v>0</v>
      </c>
      <c r="AL863" s="7">
        <f>IF(Q863&gt;0,RANK(Q863,(N863:P863,Q863:AJ863)),0)</f>
        <v>4</v>
      </c>
      <c r="AM863" s="7">
        <f>IF(R863&gt;0,RANK(R863,(N863:P863,Q863:AJ863)),0)</f>
        <v>8</v>
      </c>
      <c r="AN863" s="7">
        <f>IF(S863&gt;0,RANK(S863,(N863:P863,Q863:AJ863)),0)</f>
        <v>6</v>
      </c>
      <c r="AO863" s="7">
        <f>IF(T863&gt;0,RANK(T863,(N863:P863,Q863:AJ863)),0)</f>
        <v>5</v>
      </c>
      <c r="AP863" s="2">
        <f t="shared" si="325"/>
        <v>2.4937655860349127E-3</v>
      </c>
      <c r="AQ863" s="2">
        <f t="shared" si="326"/>
        <v>6.801178871004307E-4</v>
      </c>
      <c r="AR863" s="2">
        <f t="shared" si="327"/>
        <v>9.0682384946724098E-4</v>
      </c>
      <c r="AS863" s="2">
        <f t="shared" si="328"/>
        <v>1.813647698934482E-3</v>
      </c>
      <c r="AU863" t="s">
        <v>1477</v>
      </c>
      <c r="AV863" t="s">
        <v>2825</v>
      </c>
      <c r="AW863">
        <v>5</v>
      </c>
      <c r="AY863" s="130">
        <v>19</v>
      </c>
      <c r="AZ863" s="131">
        <v>63</v>
      </c>
      <c r="BA863" s="132">
        <f t="shared" si="329"/>
        <v>19063</v>
      </c>
      <c r="BC863" s="7" t="s">
        <v>532</v>
      </c>
    </row>
    <row r="864" spans="1:55" hidden="1" outlineLevel="1" x14ac:dyDescent="0.2">
      <c r="A864" t="s">
        <v>808</v>
      </c>
      <c r="B864" t="s">
        <v>2825</v>
      </c>
      <c r="C864" s="1">
        <f t="shared" ref="C864:C895" si="330">SUM(N864:AJ864)</f>
        <v>9624</v>
      </c>
      <c r="D864" s="7">
        <f>RANK(N864,(N864:P864,Q864:AJ864))</f>
        <v>1</v>
      </c>
      <c r="E864" s="7">
        <f>RANK(O864,(N864:P864,Q864:AJ864))</f>
        <v>2</v>
      </c>
      <c r="F864" s="7">
        <f>IF(P864&gt;0,RANK(P864,(N864:P864,Q864:AJ864)),0)</f>
        <v>3</v>
      </c>
      <c r="G864" s="1">
        <f t="shared" ref="G864:G895" si="331">MAX(N864:P864)-LARGE(N864:P864,2)</f>
        <v>984</v>
      </c>
      <c r="H864" s="2">
        <f t="shared" si="317"/>
        <v>0.10224438902743142</v>
      </c>
      <c r="I864" s="2"/>
      <c r="J864" s="2">
        <f t="shared" ref="J864:J895" si="332">IF($C864=0,"-",N864/$C864)</f>
        <v>0.50207813798836243</v>
      </c>
      <c r="K864" s="2">
        <f t="shared" ref="K864:K895" si="333">IF($C864=0,"-",O864/$C864)</f>
        <v>0.39983374896093099</v>
      </c>
      <c r="L864" s="2">
        <f t="shared" ref="L864:L895" si="334">IF($C864=0,"-",P864/$C864)</f>
        <v>9.2477140482128017E-2</v>
      </c>
      <c r="M864" s="2">
        <f t="shared" ref="M864:M895" si="335">IF(C864=0,"-",(1-J864-K864-L864))</f>
        <v>5.610972568578565E-3</v>
      </c>
      <c r="N864" s="1">
        <v>4832</v>
      </c>
      <c r="O864" s="1">
        <v>3848</v>
      </c>
      <c r="P864" s="1">
        <v>890</v>
      </c>
      <c r="Q864" s="1">
        <v>17</v>
      </c>
      <c r="R864" s="1">
        <v>10</v>
      </c>
      <c r="S864" s="1">
        <v>12</v>
      </c>
      <c r="T864" s="1">
        <v>9</v>
      </c>
      <c r="W864" s="1">
        <v>4</v>
      </c>
      <c r="Y864" s="1">
        <v>2</v>
      </c>
      <c r="AL864" s="7">
        <f>IF(Q864&gt;0,RANK(Q864,(N864:P864,Q864:AJ864)),0)</f>
        <v>4</v>
      </c>
      <c r="AM864" s="7">
        <f>IF(R864&gt;0,RANK(R864,(N864:P864,Q864:AJ864)),0)</f>
        <v>6</v>
      </c>
      <c r="AN864" s="7">
        <f>IF(S864&gt;0,RANK(S864,(N864:P864,Q864:AJ864)),0)</f>
        <v>5</v>
      </c>
      <c r="AO864" s="7">
        <f>IF(T864&gt;0,RANK(T864,(N864:P864,Q864:AJ864)),0)</f>
        <v>7</v>
      </c>
      <c r="AP864" s="2">
        <f t="shared" ref="AP864:AP895" si="336">IF($C864=0,"-",Q864/$C864)</f>
        <v>1.7664172901080632E-3</v>
      </c>
      <c r="AQ864" s="2">
        <f t="shared" ref="AQ864:AQ895" si="337">IF($C864=0,"-",R864/$C864)</f>
        <v>1.0390689941812137E-3</v>
      </c>
      <c r="AR864" s="2">
        <f t="shared" ref="AR864:AR895" si="338">IF($C864=0,"-",S864/$C864)</f>
        <v>1.2468827930174563E-3</v>
      </c>
      <c r="AS864" s="2">
        <f t="shared" ref="AS864:AS895" si="339">IF($C864=0,"-",T864/$C864)</f>
        <v>9.3516209476309225E-4</v>
      </c>
      <c r="AU864" t="s">
        <v>808</v>
      </c>
      <c r="AV864" t="s">
        <v>2825</v>
      </c>
      <c r="AW864">
        <v>2</v>
      </c>
      <c r="AY864" s="130">
        <v>19</v>
      </c>
      <c r="AZ864" s="131">
        <v>65</v>
      </c>
      <c r="BA864" s="132">
        <f t="shared" si="329"/>
        <v>19065</v>
      </c>
      <c r="BC864" s="7" t="s">
        <v>532</v>
      </c>
    </row>
    <row r="865" spans="1:55" hidden="1" outlineLevel="1" x14ac:dyDescent="0.2">
      <c r="A865" t="s">
        <v>1902</v>
      </c>
      <c r="B865" t="s">
        <v>2825</v>
      </c>
      <c r="C865" s="1">
        <f t="shared" si="330"/>
        <v>6887</v>
      </c>
      <c r="D865" s="7">
        <f>RANK(N865,(N865:P865,Q865:AJ865))</f>
        <v>1</v>
      </c>
      <c r="E865" s="7">
        <f>RANK(O865,(N865:P865,Q865:AJ865))</f>
        <v>2</v>
      </c>
      <c r="F865" s="7">
        <f>IF(P865&gt;0,RANK(P865,(N865:P865,Q865:AJ865)),0)</f>
        <v>3</v>
      </c>
      <c r="G865" s="1">
        <f t="shared" si="331"/>
        <v>1390</v>
      </c>
      <c r="H865" s="2">
        <f t="shared" si="317"/>
        <v>0.20182953390445768</v>
      </c>
      <c r="I865" s="2"/>
      <c r="J865" s="2">
        <f t="shared" si="332"/>
        <v>0.54726295919848988</v>
      </c>
      <c r="K865" s="2">
        <f t="shared" si="333"/>
        <v>0.34543342529403226</v>
      </c>
      <c r="L865" s="2">
        <f t="shared" si="334"/>
        <v>0.10004356033105852</v>
      </c>
      <c r="M865" s="2">
        <f t="shared" si="335"/>
        <v>7.2600551764193388E-3</v>
      </c>
      <c r="N865" s="1">
        <v>3769</v>
      </c>
      <c r="O865" s="1">
        <v>2379</v>
      </c>
      <c r="P865" s="1">
        <v>689</v>
      </c>
      <c r="Q865" s="1">
        <v>15</v>
      </c>
      <c r="R865" s="1">
        <v>7</v>
      </c>
      <c r="S865" s="1">
        <v>5</v>
      </c>
      <c r="T865" s="1">
        <v>15</v>
      </c>
      <c r="W865" s="1">
        <v>7</v>
      </c>
      <c r="Y865" s="1">
        <v>1</v>
      </c>
      <c r="AL865" s="7">
        <f>IF(Q865&gt;0,RANK(Q865,(N865:P865,Q865:AJ865)),0)</f>
        <v>4</v>
      </c>
      <c r="AM865" s="7">
        <f>IF(R865&gt;0,RANK(R865,(N865:P865,Q865:AJ865)),0)</f>
        <v>6</v>
      </c>
      <c r="AN865" s="7">
        <f>IF(S865&gt;0,RANK(S865,(N865:P865,Q865:AJ865)),0)</f>
        <v>8</v>
      </c>
      <c r="AO865" s="7">
        <f>IF(T865&gt;0,RANK(T865,(N865:P865,Q865:AJ865)),0)</f>
        <v>4</v>
      </c>
      <c r="AP865" s="2">
        <f t="shared" si="336"/>
        <v>2.1780165529258024E-3</v>
      </c>
      <c r="AQ865" s="2">
        <f t="shared" si="337"/>
        <v>1.0164077246987077E-3</v>
      </c>
      <c r="AR865" s="2">
        <f t="shared" si="338"/>
        <v>7.2600551764193404E-4</v>
      </c>
      <c r="AS865" s="2">
        <f t="shared" si="339"/>
        <v>2.1780165529258024E-3</v>
      </c>
      <c r="AU865" t="s">
        <v>1902</v>
      </c>
      <c r="AV865" t="s">
        <v>2825</v>
      </c>
      <c r="AW865">
        <v>2</v>
      </c>
      <c r="AY865" s="130">
        <v>19</v>
      </c>
      <c r="AZ865" s="131">
        <v>67</v>
      </c>
      <c r="BA865" s="132">
        <f t="shared" si="329"/>
        <v>19067</v>
      </c>
      <c r="BC865" s="7" t="s">
        <v>532</v>
      </c>
    </row>
    <row r="866" spans="1:55" hidden="1" outlineLevel="1" x14ac:dyDescent="0.2">
      <c r="A866" t="s">
        <v>2231</v>
      </c>
      <c r="B866" t="s">
        <v>2825</v>
      </c>
      <c r="C866" s="1">
        <f t="shared" si="330"/>
        <v>4733</v>
      </c>
      <c r="D866" s="7">
        <f>RANK(N866,(N866:P866,Q866:AJ866))</f>
        <v>1</v>
      </c>
      <c r="E866" s="7">
        <f>RANK(O866,(N866:P866,Q866:AJ866))</f>
        <v>2</v>
      </c>
      <c r="F866" s="7">
        <f>IF(P866&gt;0,RANK(P866,(N866:P866,Q866:AJ866)),0)</f>
        <v>3</v>
      </c>
      <c r="G866" s="1">
        <f t="shared" si="331"/>
        <v>178</v>
      </c>
      <c r="H866" s="2">
        <f t="shared" si="317"/>
        <v>3.7608282273399532E-2</v>
      </c>
      <c r="I866" s="2"/>
      <c r="J866" s="2">
        <f t="shared" si="332"/>
        <v>0.47158250581026834</v>
      </c>
      <c r="K866" s="2">
        <f t="shared" si="333"/>
        <v>0.43397422353686882</v>
      </c>
      <c r="L866" s="2">
        <f t="shared" si="334"/>
        <v>8.8104796112402281E-2</v>
      </c>
      <c r="M866" s="2">
        <f t="shared" si="335"/>
        <v>6.3384745404606174E-3</v>
      </c>
      <c r="N866" s="1">
        <v>2232</v>
      </c>
      <c r="O866" s="1">
        <v>2054</v>
      </c>
      <c r="P866" s="1">
        <v>417</v>
      </c>
      <c r="Q866" s="1">
        <v>14</v>
      </c>
      <c r="R866" s="1">
        <v>4</v>
      </c>
      <c r="S866" s="1">
        <v>3</v>
      </c>
      <c r="T866" s="1">
        <v>5</v>
      </c>
      <c r="W866" s="1">
        <v>4</v>
      </c>
      <c r="Y866" s="1">
        <v>0</v>
      </c>
      <c r="AL866" s="7">
        <f>IF(Q866&gt;0,RANK(Q866,(N866:P866,Q866:AJ866)),0)</f>
        <v>4</v>
      </c>
      <c r="AM866" s="7">
        <f>IF(R866&gt;0,RANK(R866,(N866:P866,Q866:AJ866)),0)</f>
        <v>6</v>
      </c>
      <c r="AN866" s="7">
        <f>IF(S866&gt;0,RANK(S866,(N866:P866,Q866:AJ866)),0)</f>
        <v>8</v>
      </c>
      <c r="AO866" s="7">
        <f>IF(T866&gt;0,RANK(T866,(N866:P866,Q866:AJ866)),0)</f>
        <v>5</v>
      </c>
      <c r="AP866" s="2">
        <f t="shared" si="336"/>
        <v>2.957954785548278E-3</v>
      </c>
      <c r="AQ866" s="2">
        <f t="shared" si="337"/>
        <v>8.4512993872807945E-4</v>
      </c>
      <c r="AR866" s="2">
        <f t="shared" si="338"/>
        <v>6.3384745404605953E-4</v>
      </c>
      <c r="AS866" s="2">
        <f t="shared" si="339"/>
        <v>1.0564124234100994E-3</v>
      </c>
      <c r="AU866" t="s">
        <v>2231</v>
      </c>
      <c r="AV866" t="s">
        <v>2825</v>
      </c>
      <c r="AW866">
        <v>5</v>
      </c>
      <c r="AY866" s="130">
        <v>19</v>
      </c>
      <c r="AZ866" s="131">
        <v>69</v>
      </c>
      <c r="BA866" s="132">
        <f t="shared" si="329"/>
        <v>19069</v>
      </c>
      <c r="BC866" s="7" t="s">
        <v>532</v>
      </c>
    </row>
    <row r="867" spans="1:55" hidden="1" outlineLevel="1" x14ac:dyDescent="0.2">
      <c r="A867" t="s">
        <v>2297</v>
      </c>
      <c r="B867" t="s">
        <v>2825</v>
      </c>
      <c r="C867" s="1">
        <f t="shared" si="330"/>
        <v>3562</v>
      </c>
      <c r="D867" s="7">
        <f>RANK(N867,(N867:P867,Q867:AJ867))</f>
        <v>2</v>
      </c>
      <c r="E867" s="7">
        <f>RANK(O867,(N867:P867,Q867:AJ867))</f>
        <v>1</v>
      </c>
      <c r="F867" s="7">
        <f>IF(P867&gt;0,RANK(P867,(N867:P867,Q867:AJ867)),0)</f>
        <v>3</v>
      </c>
      <c r="G867" s="1">
        <f t="shared" si="331"/>
        <v>95</v>
      </c>
      <c r="H867" s="2">
        <f t="shared" si="317"/>
        <v>2.6670409882088714E-2</v>
      </c>
      <c r="I867" s="2"/>
      <c r="J867" s="2">
        <f t="shared" si="332"/>
        <v>0.41577765300393038</v>
      </c>
      <c r="K867" s="2">
        <f t="shared" si="333"/>
        <v>0.44244806288601907</v>
      </c>
      <c r="L867" s="2">
        <f t="shared" si="334"/>
        <v>0.13475575519371139</v>
      </c>
      <c r="M867" s="2">
        <f t="shared" si="335"/>
        <v>7.0185289163392228E-3</v>
      </c>
      <c r="N867" s="1">
        <v>1481</v>
      </c>
      <c r="O867" s="1">
        <v>1576</v>
      </c>
      <c r="P867" s="1">
        <v>480</v>
      </c>
      <c r="Q867" s="1">
        <v>3</v>
      </c>
      <c r="R867" s="1">
        <v>5</v>
      </c>
      <c r="S867" s="1">
        <v>7</v>
      </c>
      <c r="T867" s="1">
        <v>6</v>
      </c>
      <c r="W867" s="1">
        <v>4</v>
      </c>
      <c r="Y867" s="1">
        <v>0</v>
      </c>
      <c r="AL867" s="7">
        <f>IF(Q867&gt;0,RANK(Q867,(N867:P867,Q867:AJ867)),0)</f>
        <v>8</v>
      </c>
      <c r="AM867" s="7">
        <f>IF(R867&gt;0,RANK(R867,(N867:P867,Q867:AJ867)),0)</f>
        <v>6</v>
      </c>
      <c r="AN867" s="7">
        <f>IF(S867&gt;0,RANK(S867,(N867:P867,Q867:AJ867)),0)</f>
        <v>4</v>
      </c>
      <c r="AO867" s="7">
        <f>IF(T867&gt;0,RANK(T867,(N867:P867,Q867:AJ867)),0)</f>
        <v>5</v>
      </c>
      <c r="AP867" s="2">
        <f t="shared" si="336"/>
        <v>8.4222346996069624E-4</v>
      </c>
      <c r="AQ867" s="2">
        <f t="shared" si="337"/>
        <v>1.403705783267827E-3</v>
      </c>
      <c r="AR867" s="2">
        <f t="shared" si="338"/>
        <v>1.9651880965749578E-3</v>
      </c>
      <c r="AS867" s="2">
        <f t="shared" si="339"/>
        <v>1.6844469399213925E-3</v>
      </c>
      <c r="AU867" t="s">
        <v>2297</v>
      </c>
      <c r="AV867" t="s">
        <v>2825</v>
      </c>
      <c r="AW867">
        <v>4</v>
      </c>
      <c r="AY867" s="130">
        <v>19</v>
      </c>
      <c r="AZ867" s="131">
        <v>71</v>
      </c>
      <c r="BA867" s="132">
        <f t="shared" si="329"/>
        <v>19071</v>
      </c>
      <c r="BC867" s="7" t="s">
        <v>532</v>
      </c>
    </row>
    <row r="868" spans="1:55" hidden="1" outlineLevel="1" x14ac:dyDescent="0.2">
      <c r="A868" t="s">
        <v>1796</v>
      </c>
      <c r="B868" t="s">
        <v>2825</v>
      </c>
      <c r="C868" s="1">
        <f t="shared" si="330"/>
        <v>4799</v>
      </c>
      <c r="D868" s="7">
        <f>RANK(N868,(N868:P868,Q868:AJ868))</f>
        <v>1</v>
      </c>
      <c r="E868" s="7">
        <f>RANK(O868,(N868:P868,Q868:AJ868))</f>
        <v>2</v>
      </c>
      <c r="F868" s="7">
        <f>IF(P868&gt;0,RANK(P868,(N868:P868,Q868:AJ868)),0)</f>
        <v>3</v>
      </c>
      <c r="G868" s="1">
        <f t="shared" si="331"/>
        <v>658</v>
      </c>
      <c r="H868" s="2">
        <f t="shared" si="317"/>
        <v>0.13711189831214837</v>
      </c>
      <c r="I868" s="2"/>
      <c r="J868" s="2">
        <f t="shared" si="332"/>
        <v>0.5249010210460513</v>
      </c>
      <c r="K868" s="2">
        <f t="shared" si="333"/>
        <v>0.38778912273390287</v>
      </c>
      <c r="L868" s="2">
        <f t="shared" si="334"/>
        <v>8.2517191081475302E-2</v>
      </c>
      <c r="M868" s="2">
        <f t="shared" si="335"/>
        <v>4.7926651385705316E-3</v>
      </c>
      <c r="N868" s="1">
        <v>2519</v>
      </c>
      <c r="O868" s="1">
        <v>1861</v>
      </c>
      <c r="P868" s="1">
        <v>396</v>
      </c>
      <c r="Q868" s="1">
        <v>9</v>
      </c>
      <c r="R868" s="1">
        <v>3</v>
      </c>
      <c r="S868" s="1">
        <v>7</v>
      </c>
      <c r="T868" s="1">
        <v>1</v>
      </c>
      <c r="W868" s="1">
        <v>3</v>
      </c>
      <c r="Y868" s="1">
        <v>0</v>
      </c>
      <c r="AL868" s="7">
        <f>IF(Q868&gt;0,RANK(Q868,(N868:P868,Q868:AJ868)),0)</f>
        <v>4</v>
      </c>
      <c r="AM868" s="7">
        <f>IF(R868&gt;0,RANK(R868,(N868:P868,Q868:AJ868)),0)</f>
        <v>6</v>
      </c>
      <c r="AN868" s="7">
        <f>IF(S868&gt;0,RANK(S868,(N868:P868,Q868:AJ868)),0)</f>
        <v>5</v>
      </c>
      <c r="AO868" s="7">
        <f>IF(T868&gt;0,RANK(T868,(N868:P868,Q868:AJ868)),0)</f>
        <v>8</v>
      </c>
      <c r="AP868" s="2">
        <f t="shared" si="336"/>
        <v>1.875390706397166E-3</v>
      </c>
      <c r="AQ868" s="2">
        <f t="shared" si="337"/>
        <v>6.2513023546572201E-4</v>
      </c>
      <c r="AR868" s="2">
        <f t="shared" si="338"/>
        <v>1.4586372160866848E-3</v>
      </c>
      <c r="AS868" s="2">
        <f t="shared" si="339"/>
        <v>2.0837674515524068E-4</v>
      </c>
      <c r="AU868" t="s">
        <v>1796</v>
      </c>
      <c r="AV868" t="s">
        <v>2825</v>
      </c>
      <c r="AW868">
        <v>5</v>
      </c>
      <c r="AY868" s="130">
        <v>19</v>
      </c>
      <c r="AZ868" s="131">
        <v>73</v>
      </c>
      <c r="BA868" s="132">
        <f t="shared" si="329"/>
        <v>19073</v>
      </c>
      <c r="BC868" s="7" t="s">
        <v>532</v>
      </c>
    </row>
    <row r="869" spans="1:55" hidden="1" outlineLevel="1" x14ac:dyDescent="0.2">
      <c r="A869" t="s">
        <v>2295</v>
      </c>
      <c r="B869" t="s">
        <v>2825</v>
      </c>
      <c r="C869" s="1">
        <f t="shared" si="330"/>
        <v>5687</v>
      </c>
      <c r="D869" s="7">
        <f>RANK(N869,(N869:P869,Q869:AJ869))</f>
        <v>2</v>
      </c>
      <c r="E869" s="7">
        <f>RANK(O869,(N869:P869,Q869:AJ869))</f>
        <v>1</v>
      </c>
      <c r="F869" s="7">
        <f>IF(P869&gt;0,RANK(P869,(N869:P869,Q869:AJ869)),0)</f>
        <v>3</v>
      </c>
      <c r="G869" s="1">
        <f t="shared" si="331"/>
        <v>606</v>
      </c>
      <c r="H869" s="2">
        <f t="shared" si="317"/>
        <v>0.10655881835765782</v>
      </c>
      <c r="I869" s="2"/>
      <c r="J869" s="2">
        <f t="shared" si="332"/>
        <v>0.40829963073676806</v>
      </c>
      <c r="K869" s="2">
        <f t="shared" si="333"/>
        <v>0.51485844909442591</v>
      </c>
      <c r="L869" s="2">
        <f t="shared" si="334"/>
        <v>7.0511693335677861E-2</v>
      </c>
      <c r="M869" s="2">
        <f t="shared" si="335"/>
        <v>6.3302268331281164E-3</v>
      </c>
      <c r="N869" s="1">
        <v>2322</v>
      </c>
      <c r="O869" s="1">
        <v>2928</v>
      </c>
      <c r="P869" s="1">
        <v>401</v>
      </c>
      <c r="Q869" s="1">
        <v>11</v>
      </c>
      <c r="R869" s="1">
        <v>6</v>
      </c>
      <c r="S869" s="1">
        <v>10</v>
      </c>
      <c r="T869" s="1">
        <v>3</v>
      </c>
      <c r="W869" s="1">
        <v>5</v>
      </c>
      <c r="Y869" s="1">
        <v>1</v>
      </c>
      <c r="AL869" s="7">
        <f>IF(Q869&gt;0,RANK(Q869,(N869:P869,Q869:AJ869)),0)</f>
        <v>4</v>
      </c>
      <c r="AM869" s="7">
        <f>IF(R869&gt;0,RANK(R869,(N869:P869,Q869:AJ869)),0)</f>
        <v>6</v>
      </c>
      <c r="AN869" s="7">
        <f>IF(S869&gt;0,RANK(S869,(N869:P869,Q869:AJ869)),0)</f>
        <v>5</v>
      </c>
      <c r="AO869" s="7">
        <f>IF(T869&gt;0,RANK(T869,(N869:P869,Q869:AJ869)),0)</f>
        <v>8</v>
      </c>
      <c r="AP869" s="2">
        <f t="shared" si="336"/>
        <v>1.9342359767891683E-3</v>
      </c>
      <c r="AQ869" s="2">
        <f t="shared" si="337"/>
        <v>1.0550378055213644E-3</v>
      </c>
      <c r="AR869" s="2">
        <f t="shared" si="338"/>
        <v>1.7583963425356075E-3</v>
      </c>
      <c r="AS869" s="2">
        <f t="shared" si="339"/>
        <v>5.2751890276068222E-4</v>
      </c>
      <c r="AU869" t="s">
        <v>2295</v>
      </c>
      <c r="AV869" t="s">
        <v>2825</v>
      </c>
      <c r="AW869">
        <v>2</v>
      </c>
      <c r="AY869" s="130">
        <v>19</v>
      </c>
      <c r="AZ869" s="131">
        <v>75</v>
      </c>
      <c r="BA869" s="132">
        <f t="shared" si="329"/>
        <v>19075</v>
      </c>
      <c r="BC869" s="7" t="s">
        <v>532</v>
      </c>
    </row>
    <row r="870" spans="1:55" hidden="1" outlineLevel="1" x14ac:dyDescent="0.2">
      <c r="A870" t="s">
        <v>3069</v>
      </c>
      <c r="B870" t="s">
        <v>2825</v>
      </c>
      <c r="C870" s="1">
        <f t="shared" si="330"/>
        <v>5140</v>
      </c>
      <c r="D870" s="7">
        <f>RANK(N870,(N870:P870,Q870:AJ870))</f>
        <v>1</v>
      </c>
      <c r="E870" s="7">
        <f>RANK(O870,(N870:P870,Q870:AJ870))</f>
        <v>2</v>
      </c>
      <c r="F870" s="7">
        <f>IF(P870&gt;0,RANK(P870,(N870:P870,Q870:AJ870)),0)</f>
        <v>3</v>
      </c>
      <c r="G870" s="1">
        <f t="shared" si="331"/>
        <v>518</v>
      </c>
      <c r="H870" s="2">
        <f t="shared" si="317"/>
        <v>0.10077821011673152</v>
      </c>
      <c r="I870" s="2"/>
      <c r="J870" s="2">
        <f t="shared" si="332"/>
        <v>0.49649805447470818</v>
      </c>
      <c r="K870" s="2">
        <f t="shared" si="333"/>
        <v>0.39571984435797664</v>
      </c>
      <c r="L870" s="2">
        <f t="shared" si="334"/>
        <v>0.10019455252918288</v>
      </c>
      <c r="M870" s="2">
        <f t="shared" si="335"/>
        <v>7.5875486381322965E-3</v>
      </c>
      <c r="N870" s="1">
        <v>2552</v>
      </c>
      <c r="O870" s="1">
        <v>2034</v>
      </c>
      <c r="P870" s="1">
        <v>515</v>
      </c>
      <c r="Q870" s="1">
        <v>11</v>
      </c>
      <c r="R870" s="1">
        <v>9</v>
      </c>
      <c r="S870" s="1">
        <v>9</v>
      </c>
      <c r="T870" s="1">
        <v>4</v>
      </c>
      <c r="W870" s="1">
        <v>5</v>
      </c>
      <c r="Y870" s="1">
        <v>1</v>
      </c>
      <c r="AL870" s="7">
        <f>IF(Q870&gt;0,RANK(Q870,(N870:P870,Q870:AJ870)),0)</f>
        <v>4</v>
      </c>
      <c r="AM870" s="7">
        <f>IF(R870&gt;0,RANK(R870,(N870:P870,Q870:AJ870)),0)</f>
        <v>5</v>
      </c>
      <c r="AN870" s="7">
        <f>IF(S870&gt;0,RANK(S870,(N870:P870,Q870:AJ870)),0)</f>
        <v>5</v>
      </c>
      <c r="AO870" s="7">
        <f>IF(T870&gt;0,RANK(T870,(N870:P870,Q870:AJ870)),0)</f>
        <v>8</v>
      </c>
      <c r="AP870" s="2">
        <f t="shared" si="336"/>
        <v>2.1400778210116734E-3</v>
      </c>
      <c r="AQ870" s="2">
        <f t="shared" si="337"/>
        <v>1.7509727626459145E-3</v>
      </c>
      <c r="AR870" s="2">
        <f t="shared" si="338"/>
        <v>1.7509727626459145E-3</v>
      </c>
      <c r="AS870" s="2">
        <f t="shared" si="339"/>
        <v>7.7821011673151756E-4</v>
      </c>
      <c r="AU870" t="s">
        <v>3069</v>
      </c>
      <c r="AV870" t="s">
        <v>2825</v>
      </c>
      <c r="AW870">
        <v>4</v>
      </c>
      <c r="AY870" s="130">
        <v>19</v>
      </c>
      <c r="AZ870" s="131">
        <v>77</v>
      </c>
      <c r="BA870" s="132">
        <f t="shared" si="329"/>
        <v>19077</v>
      </c>
      <c r="BC870" s="7" t="s">
        <v>532</v>
      </c>
    </row>
    <row r="871" spans="1:55" hidden="1" outlineLevel="1" x14ac:dyDescent="0.2">
      <c r="A871" t="s">
        <v>2274</v>
      </c>
      <c r="B871" t="s">
        <v>2825</v>
      </c>
      <c r="C871" s="1">
        <f t="shared" si="330"/>
        <v>7277</v>
      </c>
      <c r="D871" s="7">
        <f>RANK(N871,(N871:P871,Q871:AJ871))</f>
        <v>1</v>
      </c>
      <c r="E871" s="7">
        <f>RANK(O871,(N871:P871,Q871:AJ871))</f>
        <v>2</v>
      </c>
      <c r="F871" s="7">
        <f>IF(P871&gt;0,RANK(P871,(N871:P871,Q871:AJ871)),0)</f>
        <v>3</v>
      </c>
      <c r="G871" s="1">
        <f t="shared" si="331"/>
        <v>346</v>
      </c>
      <c r="H871" s="2">
        <f t="shared" si="317"/>
        <v>4.7547066098667032E-2</v>
      </c>
      <c r="I871" s="2"/>
      <c r="J871" s="2">
        <f t="shared" si="332"/>
        <v>0.47478356465576471</v>
      </c>
      <c r="K871" s="2">
        <f t="shared" si="333"/>
        <v>0.42723649855709772</v>
      </c>
      <c r="L871" s="2">
        <f t="shared" si="334"/>
        <v>9.0834134945719389E-2</v>
      </c>
      <c r="M871" s="2">
        <f t="shared" si="335"/>
        <v>7.1458018414181229E-3</v>
      </c>
      <c r="N871" s="1">
        <v>3455</v>
      </c>
      <c r="O871" s="1">
        <v>3109</v>
      </c>
      <c r="P871" s="1">
        <v>661</v>
      </c>
      <c r="Q871" s="1">
        <v>23</v>
      </c>
      <c r="R871" s="1">
        <v>4</v>
      </c>
      <c r="S871" s="1">
        <v>7</v>
      </c>
      <c r="T871" s="1">
        <v>7</v>
      </c>
      <c r="W871" s="1">
        <v>10</v>
      </c>
      <c r="Y871" s="1">
        <v>1</v>
      </c>
      <c r="AL871" s="7">
        <f>IF(Q871&gt;0,RANK(Q871,(N871:P871,Q871:AJ871)),0)</f>
        <v>4</v>
      </c>
      <c r="AM871" s="7">
        <f>IF(R871&gt;0,RANK(R871,(N871:P871,Q871:AJ871)),0)</f>
        <v>8</v>
      </c>
      <c r="AN871" s="7">
        <f>IF(S871&gt;0,RANK(S871,(N871:P871,Q871:AJ871)),0)</f>
        <v>6</v>
      </c>
      <c r="AO871" s="7">
        <f>IF(T871&gt;0,RANK(T871,(N871:P871,Q871:AJ871)),0)</f>
        <v>6</v>
      </c>
      <c r="AP871" s="2">
        <f t="shared" si="336"/>
        <v>3.1606431221657275E-3</v>
      </c>
      <c r="AQ871" s="2">
        <f t="shared" si="337"/>
        <v>5.4967706472447441E-4</v>
      </c>
      <c r="AR871" s="2">
        <f t="shared" si="338"/>
        <v>9.6193486326783017E-4</v>
      </c>
      <c r="AS871" s="2">
        <f t="shared" si="339"/>
        <v>9.6193486326783017E-4</v>
      </c>
      <c r="AU871" t="s">
        <v>2274</v>
      </c>
      <c r="AV871" t="s">
        <v>2825</v>
      </c>
      <c r="AW871">
        <v>5</v>
      </c>
      <c r="AY871" s="130">
        <v>19</v>
      </c>
      <c r="AZ871" s="131">
        <v>79</v>
      </c>
      <c r="BA871" s="132">
        <f t="shared" si="329"/>
        <v>19079</v>
      </c>
      <c r="BC871" s="7" t="s">
        <v>532</v>
      </c>
    </row>
    <row r="872" spans="1:55" hidden="1" outlineLevel="1" x14ac:dyDescent="0.2">
      <c r="A872" t="s">
        <v>1827</v>
      </c>
      <c r="B872" t="s">
        <v>2825</v>
      </c>
      <c r="C872" s="1">
        <f t="shared" si="330"/>
        <v>5309</v>
      </c>
      <c r="D872" s="7">
        <f>RANK(N872,(N872:P872,Q872:AJ872))</f>
        <v>1</v>
      </c>
      <c r="E872" s="7">
        <f>RANK(O872,(N872:P872,Q872:AJ872))</f>
        <v>2</v>
      </c>
      <c r="F872" s="7">
        <f>IF(P872&gt;0,RANK(P872,(N872:P872,Q872:AJ872)),0)</f>
        <v>3</v>
      </c>
      <c r="G872" s="1">
        <f t="shared" si="331"/>
        <v>46</v>
      </c>
      <c r="H872" s="2">
        <f t="shared" si="317"/>
        <v>8.664531926916557E-3</v>
      </c>
      <c r="I872" s="2"/>
      <c r="J872" s="2">
        <f t="shared" si="332"/>
        <v>0.45187417592766999</v>
      </c>
      <c r="K872" s="2">
        <f t="shared" si="333"/>
        <v>0.44320964400075341</v>
      </c>
      <c r="L872" s="2">
        <f t="shared" si="334"/>
        <v>9.9642117159540397E-2</v>
      </c>
      <c r="M872" s="2">
        <f t="shared" si="335"/>
        <v>5.2740629120362065E-3</v>
      </c>
      <c r="N872" s="1">
        <v>2399</v>
      </c>
      <c r="O872" s="1">
        <v>2353</v>
      </c>
      <c r="P872" s="1">
        <v>529</v>
      </c>
      <c r="Q872" s="1">
        <v>11</v>
      </c>
      <c r="R872" s="1">
        <v>4</v>
      </c>
      <c r="S872" s="1">
        <v>3</v>
      </c>
      <c r="T872" s="1">
        <v>6</v>
      </c>
      <c r="W872" s="1">
        <v>2</v>
      </c>
      <c r="Y872" s="1">
        <v>2</v>
      </c>
      <c r="AL872" s="7">
        <f>IF(Q872&gt;0,RANK(Q872,(N872:P872,Q872:AJ872)),0)</f>
        <v>4</v>
      </c>
      <c r="AM872" s="7">
        <f>IF(R872&gt;0,RANK(R872,(N872:P872,Q872:AJ872)),0)</f>
        <v>6</v>
      </c>
      <c r="AN872" s="7">
        <f>IF(S872&gt;0,RANK(S872,(N872:P872,Q872:AJ872)),0)</f>
        <v>7</v>
      </c>
      <c r="AO872" s="7">
        <f>IF(T872&gt;0,RANK(T872,(N872:P872,Q872:AJ872)),0)</f>
        <v>5</v>
      </c>
      <c r="AP872" s="2">
        <f t="shared" si="336"/>
        <v>2.0719532868713505E-3</v>
      </c>
      <c r="AQ872" s="2">
        <f t="shared" si="337"/>
        <v>7.5343755886230932E-4</v>
      </c>
      <c r="AR872" s="2">
        <f t="shared" si="338"/>
        <v>5.6507816914673199E-4</v>
      </c>
      <c r="AS872" s="2">
        <f t="shared" si="339"/>
        <v>1.130156338293464E-3</v>
      </c>
      <c r="AU872" t="s">
        <v>1827</v>
      </c>
      <c r="AV872" t="s">
        <v>2825</v>
      </c>
      <c r="AW872">
        <v>5</v>
      </c>
      <c r="AY872" s="130">
        <v>19</v>
      </c>
      <c r="AZ872" s="131">
        <v>81</v>
      </c>
      <c r="BA872" s="132">
        <f t="shared" si="329"/>
        <v>19081</v>
      </c>
      <c r="BC872" s="7" t="s">
        <v>532</v>
      </c>
    </row>
    <row r="873" spans="1:55" hidden="1" outlineLevel="1" x14ac:dyDescent="0.2">
      <c r="A873" t="s">
        <v>1201</v>
      </c>
      <c r="B873" t="s">
        <v>2825</v>
      </c>
      <c r="C873" s="1">
        <f t="shared" si="330"/>
        <v>8324</v>
      </c>
      <c r="D873" s="7">
        <f>RANK(N873,(N873:P873,Q873:AJ873))</f>
        <v>1</v>
      </c>
      <c r="E873" s="7">
        <f>RANK(O873,(N873:P873,Q873:AJ873))</f>
        <v>2</v>
      </c>
      <c r="F873" s="7">
        <f>IF(P873&gt;0,RANK(P873,(N873:P873,Q873:AJ873)),0)</f>
        <v>3</v>
      </c>
      <c r="G873" s="1">
        <f t="shared" si="331"/>
        <v>548</v>
      </c>
      <c r="H873" s="2">
        <f t="shared" si="317"/>
        <v>6.5833733781835657E-2</v>
      </c>
      <c r="I873" s="2"/>
      <c r="J873" s="2">
        <f t="shared" si="332"/>
        <v>0.48690533397405095</v>
      </c>
      <c r="K873" s="2">
        <f t="shared" si="333"/>
        <v>0.42107160019221529</v>
      </c>
      <c r="L873" s="2">
        <f t="shared" si="334"/>
        <v>8.5655934646804419E-2</v>
      </c>
      <c r="M873" s="2">
        <f t="shared" si="335"/>
        <v>6.3671311869292896E-3</v>
      </c>
      <c r="N873" s="1">
        <v>4053</v>
      </c>
      <c r="O873" s="1">
        <v>3505</v>
      </c>
      <c r="P873" s="1">
        <v>713</v>
      </c>
      <c r="Q873" s="1">
        <v>25</v>
      </c>
      <c r="R873" s="1">
        <v>13</v>
      </c>
      <c r="S873" s="1">
        <v>4</v>
      </c>
      <c r="T873" s="1">
        <v>5</v>
      </c>
      <c r="W873" s="1">
        <v>6</v>
      </c>
      <c r="Y873" s="1">
        <v>0</v>
      </c>
      <c r="AL873" s="7">
        <f>IF(Q873&gt;0,RANK(Q873,(N873:P873,Q873:AJ873)),0)</f>
        <v>4</v>
      </c>
      <c r="AM873" s="7">
        <f>IF(R873&gt;0,RANK(R873,(N873:P873,Q873:AJ873)),0)</f>
        <v>5</v>
      </c>
      <c r="AN873" s="7">
        <f>IF(S873&gt;0,RANK(S873,(N873:P873,Q873:AJ873)),0)</f>
        <v>8</v>
      </c>
      <c r="AO873" s="7">
        <f>IF(T873&gt;0,RANK(T873,(N873:P873,Q873:AJ873)),0)</f>
        <v>7</v>
      </c>
      <c r="AP873" s="2">
        <f t="shared" si="336"/>
        <v>3.0033637674195097E-3</v>
      </c>
      <c r="AQ873" s="2">
        <f t="shared" si="337"/>
        <v>1.5617491590581452E-3</v>
      </c>
      <c r="AR873" s="2">
        <f t="shared" si="338"/>
        <v>4.8053820278712159E-4</v>
      </c>
      <c r="AS873" s="2">
        <f t="shared" si="339"/>
        <v>6.0067275348390202E-4</v>
      </c>
      <c r="AU873" t="s">
        <v>1201</v>
      </c>
      <c r="AV873" t="s">
        <v>2825</v>
      </c>
      <c r="AW873">
        <v>5</v>
      </c>
      <c r="AY873" s="130">
        <v>19</v>
      </c>
      <c r="AZ873" s="131">
        <v>83</v>
      </c>
      <c r="BA873" s="132">
        <f t="shared" si="329"/>
        <v>19083</v>
      </c>
      <c r="BC873" s="7" t="s">
        <v>532</v>
      </c>
    </row>
    <row r="874" spans="1:55" hidden="1" outlineLevel="1" x14ac:dyDescent="0.2">
      <c r="A874" t="s">
        <v>1020</v>
      </c>
      <c r="B874" t="s">
        <v>2825</v>
      </c>
      <c r="C874" s="1">
        <f t="shared" si="330"/>
        <v>6527</v>
      </c>
      <c r="D874" s="7">
        <f>RANK(N874,(N874:P874,Q874:AJ874))</f>
        <v>2</v>
      </c>
      <c r="E874" s="7">
        <f>RANK(O874,(N874:P874,Q874:AJ874))</f>
        <v>1</v>
      </c>
      <c r="F874" s="7">
        <f>IF(P874&gt;0,RANK(P874,(N874:P874,Q874:AJ874)),0)</f>
        <v>3</v>
      </c>
      <c r="G874" s="1">
        <f t="shared" si="331"/>
        <v>494</v>
      </c>
      <c r="H874" s="2">
        <f t="shared" si="317"/>
        <v>7.5685613605025279E-2</v>
      </c>
      <c r="I874" s="2"/>
      <c r="J874" s="2">
        <f t="shared" si="332"/>
        <v>0.39466830090393751</v>
      </c>
      <c r="K874" s="2">
        <f t="shared" si="333"/>
        <v>0.47035391450896274</v>
      </c>
      <c r="L874" s="2">
        <f t="shared" si="334"/>
        <v>0.12563199019457638</v>
      </c>
      <c r="M874" s="2">
        <f t="shared" si="335"/>
        <v>9.34579439252331E-3</v>
      </c>
      <c r="N874" s="1">
        <v>2576</v>
      </c>
      <c r="O874" s="1">
        <v>3070</v>
      </c>
      <c r="P874" s="1">
        <v>820</v>
      </c>
      <c r="Q874" s="1">
        <v>10</v>
      </c>
      <c r="R874" s="1">
        <v>14</v>
      </c>
      <c r="S874" s="1">
        <v>19</v>
      </c>
      <c r="T874" s="1">
        <v>14</v>
      </c>
      <c r="W874" s="1">
        <v>4</v>
      </c>
      <c r="Y874" s="1">
        <v>0</v>
      </c>
      <c r="AL874" s="7">
        <f>IF(Q874&gt;0,RANK(Q874,(N874:P874,Q874:AJ874)),0)</f>
        <v>7</v>
      </c>
      <c r="AM874" s="7">
        <f>IF(R874&gt;0,RANK(R874,(N874:P874,Q874:AJ874)),0)</f>
        <v>5</v>
      </c>
      <c r="AN874" s="7">
        <f>IF(S874&gt;0,RANK(S874,(N874:P874,Q874:AJ874)),0)</f>
        <v>4</v>
      </c>
      <c r="AO874" s="7">
        <f>IF(T874&gt;0,RANK(T874,(N874:P874,Q874:AJ874)),0)</f>
        <v>5</v>
      </c>
      <c r="AP874" s="2">
        <f t="shared" si="336"/>
        <v>1.532097441397273E-3</v>
      </c>
      <c r="AQ874" s="2">
        <f t="shared" si="337"/>
        <v>2.1449364179561819E-3</v>
      </c>
      <c r="AR874" s="2">
        <f t="shared" si="338"/>
        <v>2.9109851386548186E-3</v>
      </c>
      <c r="AS874" s="2">
        <f t="shared" si="339"/>
        <v>2.1449364179561819E-3</v>
      </c>
      <c r="AU874" t="s">
        <v>1020</v>
      </c>
      <c r="AV874" t="s">
        <v>2825</v>
      </c>
      <c r="AW874">
        <v>4</v>
      </c>
      <c r="AY874" s="130">
        <v>19</v>
      </c>
      <c r="AZ874" s="131">
        <v>85</v>
      </c>
      <c r="BA874" s="132">
        <f t="shared" si="329"/>
        <v>19085</v>
      </c>
      <c r="BC874" s="7" t="s">
        <v>532</v>
      </c>
    </row>
    <row r="875" spans="1:55" hidden="1" outlineLevel="1" x14ac:dyDescent="0.2">
      <c r="A875" t="s">
        <v>2073</v>
      </c>
      <c r="B875" t="s">
        <v>2825</v>
      </c>
      <c r="C875" s="1">
        <f t="shared" si="330"/>
        <v>8275</v>
      </c>
      <c r="D875" s="7">
        <f>RANK(N875,(N875:P875,Q875:AJ875))</f>
        <v>1</v>
      </c>
      <c r="E875" s="7">
        <f>RANK(O875,(N875:P875,Q875:AJ875))</f>
        <v>2</v>
      </c>
      <c r="F875" s="7">
        <f>IF(P875&gt;0,RANK(P875,(N875:P875,Q875:AJ875)),0)</f>
        <v>3</v>
      </c>
      <c r="G875" s="1">
        <f t="shared" si="331"/>
        <v>320</v>
      </c>
      <c r="H875" s="2">
        <f t="shared" si="317"/>
        <v>3.8670694864048338E-2</v>
      </c>
      <c r="I875" s="2"/>
      <c r="J875" s="2">
        <f t="shared" si="332"/>
        <v>0.45897280966767373</v>
      </c>
      <c r="K875" s="2">
        <f t="shared" si="333"/>
        <v>0.42030211480362539</v>
      </c>
      <c r="L875" s="2">
        <f t="shared" si="334"/>
        <v>0.11045317220543807</v>
      </c>
      <c r="M875" s="2">
        <f t="shared" si="335"/>
        <v>1.0271903323262804E-2</v>
      </c>
      <c r="N875" s="1">
        <v>3798</v>
      </c>
      <c r="O875" s="1">
        <v>3478</v>
      </c>
      <c r="P875" s="1">
        <v>914</v>
      </c>
      <c r="Q875" s="1">
        <v>23</v>
      </c>
      <c r="R875" s="1">
        <v>18</v>
      </c>
      <c r="S875" s="1">
        <v>10</v>
      </c>
      <c r="T875" s="1">
        <v>24</v>
      </c>
      <c r="W875" s="1">
        <v>8</v>
      </c>
      <c r="Y875" s="1">
        <v>2</v>
      </c>
      <c r="AL875" s="7">
        <f>IF(Q875&gt;0,RANK(Q875,(N875:P875,Q875:AJ875)),0)</f>
        <v>5</v>
      </c>
      <c r="AM875" s="7">
        <f>IF(R875&gt;0,RANK(R875,(N875:P875,Q875:AJ875)),0)</f>
        <v>6</v>
      </c>
      <c r="AN875" s="7">
        <f>IF(S875&gt;0,RANK(S875,(N875:P875,Q875:AJ875)),0)</f>
        <v>7</v>
      </c>
      <c r="AO875" s="7">
        <f>IF(T875&gt;0,RANK(T875,(N875:P875,Q875:AJ875)),0)</f>
        <v>4</v>
      </c>
      <c r="AP875" s="2">
        <f t="shared" si="336"/>
        <v>2.7794561933534743E-3</v>
      </c>
      <c r="AQ875" s="2">
        <f t="shared" si="337"/>
        <v>2.175226586102719E-3</v>
      </c>
      <c r="AR875" s="2">
        <f t="shared" si="338"/>
        <v>1.2084592145015106E-3</v>
      </c>
      <c r="AS875" s="2">
        <f t="shared" si="339"/>
        <v>2.9003021148036254E-3</v>
      </c>
      <c r="AU875" t="s">
        <v>2073</v>
      </c>
      <c r="AV875" t="s">
        <v>2825</v>
      </c>
      <c r="AW875">
        <v>3</v>
      </c>
      <c r="AY875" s="130">
        <v>19</v>
      </c>
      <c r="AZ875" s="131">
        <v>87</v>
      </c>
      <c r="BA875" s="132">
        <f t="shared" si="329"/>
        <v>19087</v>
      </c>
      <c r="BC875" s="7" t="s">
        <v>532</v>
      </c>
    </row>
    <row r="876" spans="1:55" hidden="1" outlineLevel="1" x14ac:dyDescent="0.2">
      <c r="A876" t="s">
        <v>1675</v>
      </c>
      <c r="B876" t="s">
        <v>2825</v>
      </c>
      <c r="C876" s="1">
        <f t="shared" si="330"/>
        <v>4405</v>
      </c>
      <c r="D876" s="7">
        <f>RANK(N876,(N876:P876,Q876:AJ876))</f>
        <v>1</v>
      </c>
      <c r="E876" s="7">
        <f>RANK(O876,(N876:P876,Q876:AJ876))</f>
        <v>2</v>
      </c>
      <c r="F876" s="7">
        <f>IF(P876&gt;0,RANK(P876,(N876:P876,Q876:AJ876)),0)</f>
        <v>3</v>
      </c>
      <c r="G876" s="1">
        <f t="shared" si="331"/>
        <v>775</v>
      </c>
      <c r="H876" s="2">
        <f t="shared" si="317"/>
        <v>0.17593643586833144</v>
      </c>
      <c r="I876" s="2"/>
      <c r="J876" s="2">
        <f t="shared" si="332"/>
        <v>0.52281498297389328</v>
      </c>
      <c r="K876" s="2">
        <f t="shared" si="333"/>
        <v>0.34687854710556187</v>
      </c>
      <c r="L876" s="2">
        <f t="shared" si="334"/>
        <v>0.12599318955732122</v>
      </c>
      <c r="M876" s="2">
        <f t="shared" si="335"/>
        <v>4.3132803632236205E-3</v>
      </c>
      <c r="N876" s="1">
        <v>2303</v>
      </c>
      <c r="O876" s="1">
        <v>1528</v>
      </c>
      <c r="P876" s="1">
        <v>555</v>
      </c>
      <c r="Q876" s="1">
        <v>3</v>
      </c>
      <c r="R876" s="1">
        <v>5</v>
      </c>
      <c r="S876" s="1">
        <v>6</v>
      </c>
      <c r="T876" s="1">
        <v>2</v>
      </c>
      <c r="W876" s="1">
        <v>2</v>
      </c>
      <c r="Y876" s="1">
        <v>1</v>
      </c>
      <c r="AL876" s="7">
        <f>IF(Q876&gt;0,RANK(Q876,(N876:P876,Q876:AJ876)),0)</f>
        <v>6</v>
      </c>
      <c r="AM876" s="7">
        <f>IF(R876&gt;0,RANK(R876,(N876:P876,Q876:AJ876)),0)</f>
        <v>5</v>
      </c>
      <c r="AN876" s="7">
        <f>IF(S876&gt;0,RANK(S876,(N876:P876,Q876:AJ876)),0)</f>
        <v>4</v>
      </c>
      <c r="AO876" s="7">
        <f>IF(T876&gt;0,RANK(T876,(N876:P876,Q876:AJ876)),0)</f>
        <v>7</v>
      </c>
      <c r="AP876" s="2">
        <f t="shared" si="336"/>
        <v>6.8104426787741199E-4</v>
      </c>
      <c r="AQ876" s="2">
        <f t="shared" si="337"/>
        <v>1.1350737797956867E-3</v>
      </c>
      <c r="AR876" s="2">
        <f t="shared" si="338"/>
        <v>1.362088535754824E-3</v>
      </c>
      <c r="AS876" s="2">
        <f t="shared" si="339"/>
        <v>4.540295119182747E-4</v>
      </c>
      <c r="AU876" t="s">
        <v>1675</v>
      </c>
      <c r="AV876" t="s">
        <v>2825</v>
      </c>
      <c r="AW876">
        <v>2</v>
      </c>
      <c r="AY876" s="130">
        <v>19</v>
      </c>
      <c r="AZ876" s="131">
        <v>89</v>
      </c>
      <c r="BA876" s="132">
        <f t="shared" si="329"/>
        <v>19089</v>
      </c>
      <c r="BC876" s="7" t="s">
        <v>532</v>
      </c>
    </row>
    <row r="877" spans="1:55" hidden="1" outlineLevel="1" x14ac:dyDescent="0.2">
      <c r="A877" t="s">
        <v>3077</v>
      </c>
      <c r="B877" t="s">
        <v>2825</v>
      </c>
      <c r="C877" s="1">
        <f t="shared" si="330"/>
        <v>4933</v>
      </c>
      <c r="D877" s="7">
        <f>RANK(N877,(N877:P877,Q877:AJ877))</f>
        <v>2</v>
      </c>
      <c r="E877" s="7">
        <f>RANK(O877,(N877:P877,Q877:AJ877))</f>
        <v>1</v>
      </c>
      <c r="F877" s="7">
        <f>IF(P877&gt;0,RANK(P877,(N877:P877,Q877:AJ877)),0)</f>
        <v>3</v>
      </c>
      <c r="G877" s="1">
        <f t="shared" si="331"/>
        <v>156</v>
      </c>
      <c r="H877" s="2">
        <f t="shared" si="317"/>
        <v>3.1623758362051488E-2</v>
      </c>
      <c r="I877" s="2"/>
      <c r="J877" s="2">
        <f t="shared" si="332"/>
        <v>0.42165011149401987</v>
      </c>
      <c r="K877" s="2">
        <f t="shared" si="333"/>
        <v>0.45327386985607138</v>
      </c>
      <c r="L877" s="2">
        <f t="shared" si="334"/>
        <v>0.11960267585647678</v>
      </c>
      <c r="M877" s="2">
        <f t="shared" si="335"/>
        <v>5.4733427934319651E-3</v>
      </c>
      <c r="N877" s="1">
        <v>2080</v>
      </c>
      <c r="O877" s="1">
        <v>2236</v>
      </c>
      <c r="P877" s="1">
        <v>590</v>
      </c>
      <c r="Q877" s="1">
        <v>9</v>
      </c>
      <c r="R877" s="1">
        <v>3</v>
      </c>
      <c r="S877" s="1">
        <v>5</v>
      </c>
      <c r="T877" s="1">
        <v>4</v>
      </c>
      <c r="W877" s="1">
        <v>6</v>
      </c>
      <c r="Y877" s="1">
        <v>0</v>
      </c>
      <c r="AL877" s="7">
        <f>IF(Q877&gt;0,RANK(Q877,(N877:P877,Q877:AJ877)),0)</f>
        <v>4</v>
      </c>
      <c r="AM877" s="7">
        <f>IF(R877&gt;0,RANK(R877,(N877:P877,Q877:AJ877)),0)</f>
        <v>8</v>
      </c>
      <c r="AN877" s="7">
        <f>IF(S877&gt;0,RANK(S877,(N877:P877,Q877:AJ877)),0)</f>
        <v>6</v>
      </c>
      <c r="AO877" s="7">
        <f>IF(T877&gt;0,RANK(T877,(N877:P877,Q877:AJ877)),0)</f>
        <v>7</v>
      </c>
      <c r="AP877" s="2">
        <f t="shared" si="336"/>
        <v>1.8244475978106628E-3</v>
      </c>
      <c r="AQ877" s="2">
        <f t="shared" si="337"/>
        <v>6.0814919927022098E-4</v>
      </c>
      <c r="AR877" s="2">
        <f t="shared" si="338"/>
        <v>1.0135819987837015E-3</v>
      </c>
      <c r="AS877" s="2">
        <f t="shared" si="339"/>
        <v>8.108655990269613E-4</v>
      </c>
      <c r="AU877" t="s">
        <v>3077</v>
      </c>
      <c r="AV877" t="s">
        <v>2825</v>
      </c>
      <c r="AW877">
        <v>5</v>
      </c>
      <c r="AY877" s="130">
        <v>19</v>
      </c>
      <c r="AZ877" s="131">
        <v>91</v>
      </c>
      <c r="BA877" s="132">
        <f t="shared" si="329"/>
        <v>19091</v>
      </c>
      <c r="BC877" s="7" t="s">
        <v>532</v>
      </c>
    </row>
    <row r="878" spans="1:55" hidden="1" outlineLevel="1" x14ac:dyDescent="0.2">
      <c r="A878" t="s">
        <v>3070</v>
      </c>
      <c r="B878" t="s">
        <v>2825</v>
      </c>
      <c r="C878" s="1">
        <f t="shared" si="330"/>
        <v>3732</v>
      </c>
      <c r="D878" s="7">
        <f>RANK(N878,(N878:P878,Q878:AJ878))</f>
        <v>2</v>
      </c>
      <c r="E878" s="7">
        <f>RANK(O878,(N878:P878,Q878:AJ878))</f>
        <v>1</v>
      </c>
      <c r="F878" s="7">
        <f>IF(P878&gt;0,RANK(P878,(N878:P878,Q878:AJ878)),0)</f>
        <v>3</v>
      </c>
      <c r="G878" s="1">
        <f t="shared" si="331"/>
        <v>95</v>
      </c>
      <c r="H878" s="2">
        <f t="shared" si="317"/>
        <v>2.5455519828510183E-2</v>
      </c>
      <c r="I878" s="2"/>
      <c r="J878" s="2">
        <f t="shared" si="332"/>
        <v>0.42577706323687031</v>
      </c>
      <c r="K878" s="2">
        <f t="shared" si="333"/>
        <v>0.4512325830653805</v>
      </c>
      <c r="L878" s="2">
        <f t="shared" si="334"/>
        <v>0.11682743837084673</v>
      </c>
      <c r="M878" s="2">
        <f t="shared" si="335"/>
        <v>6.16291532690251E-3</v>
      </c>
      <c r="N878" s="1">
        <v>1589</v>
      </c>
      <c r="O878" s="1">
        <v>1684</v>
      </c>
      <c r="P878" s="1">
        <v>436</v>
      </c>
      <c r="Q878" s="1">
        <v>6</v>
      </c>
      <c r="R878" s="1">
        <v>3</v>
      </c>
      <c r="S878" s="1">
        <v>6</v>
      </c>
      <c r="W878" s="1">
        <v>5</v>
      </c>
      <c r="Y878" s="1">
        <v>3</v>
      </c>
      <c r="AL878" s="7">
        <f>IF(Q878&gt;0,RANK(Q878,(N878:P878,Q878:AJ878)),0)</f>
        <v>4</v>
      </c>
      <c r="AM878" s="7">
        <f>IF(R878&gt;0,RANK(R878,(N878:P878,Q878:AJ878)),0)</f>
        <v>7</v>
      </c>
      <c r="AN878" s="7">
        <f>IF(S878&gt;0,RANK(S878,(N878:P878,Q878:AJ878)),0)</f>
        <v>4</v>
      </c>
      <c r="AO878" s="7">
        <f>IF(T878&gt;0,RANK(T878,(N878:P878,Q878:AJ878)),0)</f>
        <v>0</v>
      </c>
      <c r="AP878" s="2">
        <f t="shared" si="336"/>
        <v>1.6077170418006431E-3</v>
      </c>
      <c r="AQ878" s="2">
        <f t="shared" si="337"/>
        <v>8.0385852090032153E-4</v>
      </c>
      <c r="AR878" s="2">
        <f t="shared" si="338"/>
        <v>1.6077170418006431E-3</v>
      </c>
      <c r="AS878" s="2">
        <f t="shared" si="339"/>
        <v>0</v>
      </c>
      <c r="AU878" t="s">
        <v>3070</v>
      </c>
      <c r="AV878" t="s">
        <v>2825</v>
      </c>
      <c r="AW878">
        <v>5</v>
      </c>
      <c r="AY878" s="130">
        <v>19</v>
      </c>
      <c r="AZ878" s="131">
        <v>93</v>
      </c>
      <c r="BA878" s="132">
        <f t="shared" si="329"/>
        <v>19093</v>
      </c>
      <c r="BC878" s="7" t="s">
        <v>532</v>
      </c>
    </row>
    <row r="879" spans="1:55" hidden="1" outlineLevel="1" x14ac:dyDescent="0.2">
      <c r="A879" t="s">
        <v>2824</v>
      </c>
      <c r="B879" t="s">
        <v>2825</v>
      </c>
      <c r="C879" s="1">
        <f t="shared" si="330"/>
        <v>7035</v>
      </c>
      <c r="D879" s="7">
        <f>RANK(N879,(N879:P879,Q879:AJ879))</f>
        <v>1</v>
      </c>
      <c r="E879" s="7">
        <f>RANK(O879,(N879:P879,Q879:AJ879))</f>
        <v>2</v>
      </c>
      <c r="F879" s="7">
        <f>IF(P879&gt;0,RANK(P879,(N879:P879,Q879:AJ879)),0)</f>
        <v>3</v>
      </c>
      <c r="G879" s="1">
        <f t="shared" si="331"/>
        <v>312</v>
      </c>
      <c r="H879" s="2">
        <f t="shared" si="317"/>
        <v>4.4349680170575695E-2</v>
      </c>
      <c r="I879" s="2"/>
      <c r="J879" s="2">
        <f t="shared" si="332"/>
        <v>0.47675906183368871</v>
      </c>
      <c r="K879" s="2">
        <f t="shared" si="333"/>
        <v>0.43240938166311299</v>
      </c>
      <c r="L879" s="2">
        <f t="shared" si="334"/>
        <v>8.1734186211798149E-2</v>
      </c>
      <c r="M879" s="2">
        <f t="shared" si="335"/>
        <v>9.097370291400092E-3</v>
      </c>
      <c r="N879" s="1">
        <v>3354</v>
      </c>
      <c r="O879" s="1">
        <v>3042</v>
      </c>
      <c r="P879" s="1">
        <v>575</v>
      </c>
      <c r="Q879" s="1">
        <v>24</v>
      </c>
      <c r="R879" s="1">
        <v>12</v>
      </c>
      <c r="S879" s="1">
        <v>12</v>
      </c>
      <c r="T879" s="1">
        <v>11</v>
      </c>
      <c r="W879" s="1">
        <v>4</v>
      </c>
      <c r="Y879" s="1">
        <v>1</v>
      </c>
      <c r="AL879" s="7">
        <f>IF(Q879&gt;0,RANK(Q879,(N879:P879,Q879:AJ879)),0)</f>
        <v>4</v>
      </c>
      <c r="AM879" s="7">
        <f>IF(R879&gt;0,RANK(R879,(N879:P879,Q879:AJ879)),0)</f>
        <v>5</v>
      </c>
      <c r="AN879" s="7">
        <f>IF(S879&gt;0,RANK(S879,(N879:P879,Q879:AJ879)),0)</f>
        <v>5</v>
      </c>
      <c r="AO879" s="7">
        <f>IF(T879&gt;0,RANK(T879,(N879:P879,Q879:AJ879)),0)</f>
        <v>7</v>
      </c>
      <c r="AP879" s="2">
        <f t="shared" si="336"/>
        <v>3.4115138592750532E-3</v>
      </c>
      <c r="AQ879" s="2">
        <f t="shared" si="337"/>
        <v>1.7057569296375266E-3</v>
      </c>
      <c r="AR879" s="2">
        <f t="shared" si="338"/>
        <v>1.7057569296375266E-3</v>
      </c>
      <c r="AS879" s="2">
        <f t="shared" si="339"/>
        <v>1.5636105188343995E-3</v>
      </c>
      <c r="AU879" t="s">
        <v>2824</v>
      </c>
      <c r="AV879" t="s">
        <v>2825</v>
      </c>
      <c r="AW879">
        <v>2</v>
      </c>
      <c r="AY879" s="130">
        <v>19</v>
      </c>
      <c r="AZ879" s="131">
        <v>95</v>
      </c>
      <c r="BA879" s="132">
        <f t="shared" si="329"/>
        <v>19095</v>
      </c>
      <c r="BC879" s="7" t="s">
        <v>532</v>
      </c>
    </row>
    <row r="880" spans="1:55" hidden="1" outlineLevel="1" x14ac:dyDescent="0.2">
      <c r="A880" t="s">
        <v>1913</v>
      </c>
      <c r="B880" t="s">
        <v>2825</v>
      </c>
      <c r="C880" s="1">
        <f t="shared" si="330"/>
        <v>8461</v>
      </c>
      <c r="D880" s="7">
        <f>RANK(N880,(N880:P880,Q880:AJ880))</f>
        <v>1</v>
      </c>
      <c r="E880" s="7">
        <f>RANK(O880,(N880:P880,Q880:AJ880))</f>
        <v>2</v>
      </c>
      <c r="F880" s="7">
        <f>IF(P880&gt;0,RANK(P880,(N880:P880,Q880:AJ880)),0)</f>
        <v>3</v>
      </c>
      <c r="G880" s="1">
        <f t="shared" si="331"/>
        <v>1782</v>
      </c>
      <c r="H880" s="2">
        <f t="shared" si="317"/>
        <v>0.21061340267107906</v>
      </c>
      <c r="I880" s="2"/>
      <c r="J880" s="2">
        <f t="shared" si="332"/>
        <v>0.54473466493322298</v>
      </c>
      <c r="K880" s="2">
        <f t="shared" si="333"/>
        <v>0.33412126226214395</v>
      </c>
      <c r="L880" s="2">
        <f t="shared" si="334"/>
        <v>0.11062522160501123</v>
      </c>
      <c r="M880" s="2">
        <f t="shared" si="335"/>
        <v>1.0518851199621843E-2</v>
      </c>
      <c r="N880" s="1">
        <v>4609</v>
      </c>
      <c r="O880" s="1">
        <v>2827</v>
      </c>
      <c r="P880" s="1">
        <v>936</v>
      </c>
      <c r="Q880" s="1">
        <v>37</v>
      </c>
      <c r="R880" s="1">
        <v>14</v>
      </c>
      <c r="S880" s="1">
        <v>14</v>
      </c>
      <c r="T880" s="1">
        <v>18</v>
      </c>
      <c r="W880" s="1">
        <v>3</v>
      </c>
      <c r="Y880" s="1">
        <v>3</v>
      </c>
      <c r="AL880" s="7">
        <f>IF(Q880&gt;0,RANK(Q880,(N880:P880,Q880:AJ880)),0)</f>
        <v>4</v>
      </c>
      <c r="AM880" s="7">
        <f>IF(R880&gt;0,RANK(R880,(N880:P880,Q880:AJ880)),0)</f>
        <v>6</v>
      </c>
      <c r="AN880" s="7">
        <f>IF(S880&gt;0,RANK(S880,(N880:P880,Q880:AJ880)),0)</f>
        <v>6</v>
      </c>
      <c r="AO880" s="7">
        <f>IF(T880&gt;0,RANK(T880,(N880:P880,Q880:AJ880)),0)</f>
        <v>5</v>
      </c>
      <c r="AP880" s="2">
        <f t="shared" si="336"/>
        <v>4.3730055548989481E-3</v>
      </c>
      <c r="AQ880" s="2">
        <f t="shared" si="337"/>
        <v>1.6546507505023047E-3</v>
      </c>
      <c r="AR880" s="2">
        <f t="shared" si="338"/>
        <v>1.6546507505023047E-3</v>
      </c>
      <c r="AS880" s="2">
        <f t="shared" si="339"/>
        <v>2.1274081077886776E-3</v>
      </c>
      <c r="AU880" t="s">
        <v>1913</v>
      </c>
      <c r="AV880" t="s">
        <v>2825</v>
      </c>
      <c r="AW880">
        <v>2</v>
      </c>
      <c r="AY880" s="130">
        <v>19</v>
      </c>
      <c r="AZ880" s="131">
        <v>97</v>
      </c>
      <c r="BA880" s="132">
        <f t="shared" si="329"/>
        <v>19097</v>
      </c>
      <c r="BC880" s="7" t="s">
        <v>532</v>
      </c>
    </row>
    <row r="881" spans="1:55" hidden="1" outlineLevel="1" x14ac:dyDescent="0.2">
      <c r="A881" t="s">
        <v>1243</v>
      </c>
      <c r="B881" t="s">
        <v>2825</v>
      </c>
      <c r="C881" s="1">
        <f t="shared" si="330"/>
        <v>16585</v>
      </c>
      <c r="D881" s="7">
        <f>RANK(N881,(N881:P881,Q881:AJ881))</f>
        <v>1</v>
      </c>
      <c r="E881" s="7">
        <f>RANK(O881,(N881:P881,Q881:AJ881))</f>
        <v>2</v>
      </c>
      <c r="F881" s="7">
        <f>IF(P881&gt;0,RANK(P881,(N881:P881,Q881:AJ881)),0)</f>
        <v>3</v>
      </c>
      <c r="G881" s="1">
        <f t="shared" si="331"/>
        <v>2362</v>
      </c>
      <c r="H881" s="2">
        <f t="shared" si="317"/>
        <v>0.14241784745251734</v>
      </c>
      <c r="I881" s="2"/>
      <c r="J881" s="2">
        <f t="shared" si="332"/>
        <v>0.52915284895990355</v>
      </c>
      <c r="K881" s="2">
        <f t="shared" si="333"/>
        <v>0.38673500150738621</v>
      </c>
      <c r="L881" s="2">
        <f t="shared" si="334"/>
        <v>7.6153150437141992E-2</v>
      </c>
      <c r="M881" s="2">
        <f t="shared" si="335"/>
        <v>7.9589990955682421E-3</v>
      </c>
      <c r="N881" s="1">
        <v>8776</v>
      </c>
      <c r="O881" s="1">
        <v>6414</v>
      </c>
      <c r="P881" s="1">
        <v>1263</v>
      </c>
      <c r="Q881" s="1">
        <v>63</v>
      </c>
      <c r="R881" s="1">
        <v>13</v>
      </c>
      <c r="S881" s="1">
        <v>20</v>
      </c>
      <c r="T881" s="1">
        <v>18</v>
      </c>
      <c r="W881" s="1">
        <v>12</v>
      </c>
      <c r="Y881" s="1">
        <v>6</v>
      </c>
      <c r="AL881" s="7">
        <f>IF(Q881&gt;0,RANK(Q881,(N881:P881,Q881:AJ881)),0)</f>
        <v>4</v>
      </c>
      <c r="AM881" s="7">
        <f>IF(R881&gt;0,RANK(R881,(N881:P881,Q881:AJ881)),0)</f>
        <v>7</v>
      </c>
      <c r="AN881" s="7">
        <f>IF(S881&gt;0,RANK(S881,(N881:P881,Q881:AJ881)),0)</f>
        <v>5</v>
      </c>
      <c r="AO881" s="7">
        <f>IF(T881&gt;0,RANK(T881,(N881:P881,Q881:AJ881)),0)</f>
        <v>6</v>
      </c>
      <c r="AP881" s="2">
        <f t="shared" si="336"/>
        <v>3.798613204703045E-3</v>
      </c>
      <c r="AQ881" s="2">
        <f t="shared" si="337"/>
        <v>7.8384082001808865E-4</v>
      </c>
      <c r="AR881" s="2">
        <f t="shared" si="338"/>
        <v>1.2059089538739825E-3</v>
      </c>
      <c r="AS881" s="2">
        <f t="shared" si="339"/>
        <v>1.0853180584865843E-3</v>
      </c>
      <c r="AU881" t="s">
        <v>1243</v>
      </c>
      <c r="AV881" t="s">
        <v>2825</v>
      </c>
      <c r="AW881">
        <v>3</v>
      </c>
      <c r="AY881" s="130">
        <v>19</v>
      </c>
      <c r="AZ881" s="131">
        <v>99</v>
      </c>
      <c r="BA881" s="132">
        <f t="shared" si="329"/>
        <v>19099</v>
      </c>
      <c r="BC881" s="7" t="s">
        <v>532</v>
      </c>
    </row>
    <row r="882" spans="1:55" hidden="1" outlineLevel="1" x14ac:dyDescent="0.2">
      <c r="A882" t="s">
        <v>1884</v>
      </c>
      <c r="B882" t="s">
        <v>2825</v>
      </c>
      <c r="C882" s="1">
        <f t="shared" si="330"/>
        <v>7397</v>
      </c>
      <c r="D882" s="7">
        <f>RANK(N882,(N882:P882,Q882:AJ882))</f>
        <v>1</v>
      </c>
      <c r="E882" s="7">
        <f>RANK(O882,(N882:P882,Q882:AJ882))</f>
        <v>2</v>
      </c>
      <c r="F882" s="7">
        <f>IF(P882&gt;0,RANK(P882,(N882:P882,Q882:AJ882)),0)</f>
        <v>4</v>
      </c>
      <c r="G882" s="1">
        <f t="shared" si="331"/>
        <v>56</v>
      </c>
      <c r="H882" s="2">
        <f t="shared" si="317"/>
        <v>7.5706367446261996E-3</v>
      </c>
      <c r="I882" s="2"/>
      <c r="J882" s="2">
        <f t="shared" si="332"/>
        <v>0.35108827903204004</v>
      </c>
      <c r="K882" s="2">
        <f t="shared" si="333"/>
        <v>0.34351764228741383</v>
      </c>
      <c r="L882" s="2">
        <f t="shared" si="334"/>
        <v>7.7193456806813568E-2</v>
      </c>
      <c r="M882" s="2">
        <f t="shared" si="335"/>
        <v>0.22820062187373263</v>
      </c>
      <c r="N882" s="1">
        <v>2597</v>
      </c>
      <c r="O882" s="1">
        <v>2541</v>
      </c>
      <c r="P882" s="1">
        <v>571</v>
      </c>
      <c r="Q882" s="1">
        <v>47</v>
      </c>
      <c r="R882" s="1">
        <v>39</v>
      </c>
      <c r="S882" s="1">
        <v>11</v>
      </c>
      <c r="T882" s="1">
        <v>1574</v>
      </c>
      <c r="W882" s="1">
        <v>14</v>
      </c>
      <c r="Y882" s="1">
        <v>3</v>
      </c>
      <c r="AL882" s="7">
        <f>IF(Q882&gt;0,RANK(Q882,(N882:P882,Q882:AJ882)),0)</f>
        <v>5</v>
      </c>
      <c r="AM882" s="7">
        <f>IF(R882&gt;0,RANK(R882,(N882:P882,Q882:AJ882)),0)</f>
        <v>6</v>
      </c>
      <c r="AN882" s="7">
        <f>IF(S882&gt;0,RANK(S882,(N882:P882,Q882:AJ882)),0)</f>
        <v>8</v>
      </c>
      <c r="AO882" s="7">
        <f>IF(T882&gt;0,RANK(T882,(N882:P882,Q882:AJ882)),0)</f>
        <v>3</v>
      </c>
      <c r="AP882" s="2">
        <f t="shared" si="336"/>
        <v>6.3539272678112746E-3</v>
      </c>
      <c r="AQ882" s="2">
        <f t="shared" si="337"/>
        <v>5.272407732864675E-3</v>
      </c>
      <c r="AR882" s="2">
        <f t="shared" si="338"/>
        <v>1.487089360551575E-3</v>
      </c>
      <c r="AS882" s="2">
        <f t="shared" si="339"/>
        <v>0.21278896850074355</v>
      </c>
      <c r="AU882" t="s">
        <v>1884</v>
      </c>
      <c r="AV882" t="s">
        <v>2825</v>
      </c>
      <c r="AW882">
        <v>3</v>
      </c>
      <c r="AY882" s="130">
        <v>19</v>
      </c>
      <c r="AZ882" s="131">
        <v>101</v>
      </c>
      <c r="BA882" s="132">
        <f t="shared" si="329"/>
        <v>19101</v>
      </c>
      <c r="BC882" s="7" t="s">
        <v>532</v>
      </c>
    </row>
    <row r="883" spans="1:55" hidden="1" outlineLevel="1" x14ac:dyDescent="0.2">
      <c r="A883" t="s">
        <v>2418</v>
      </c>
      <c r="B883" t="s">
        <v>2825</v>
      </c>
      <c r="C883" s="1">
        <f t="shared" si="330"/>
        <v>45732</v>
      </c>
      <c r="D883" s="7">
        <f>RANK(N883,(N883:P883,Q883:AJ883))</f>
        <v>1</v>
      </c>
      <c r="E883" s="7">
        <f>RANK(O883,(N883:P883,Q883:AJ883))</f>
        <v>2</v>
      </c>
      <c r="F883" s="7">
        <f>IF(P883&gt;0,RANK(P883,(N883:P883,Q883:AJ883)),0)</f>
        <v>3</v>
      </c>
      <c r="G883" s="1">
        <f t="shared" si="331"/>
        <v>14486</v>
      </c>
      <c r="H883" s="2">
        <f t="shared" ref="H883:H931" si="340">G883/C883</f>
        <v>0.31675850607889444</v>
      </c>
      <c r="I883" s="2"/>
      <c r="J883" s="2">
        <f t="shared" si="332"/>
        <v>0.60981369719233802</v>
      </c>
      <c r="K883" s="2">
        <f t="shared" si="333"/>
        <v>0.29305519111344353</v>
      </c>
      <c r="L883" s="2">
        <f t="shared" si="334"/>
        <v>5.0577276305431643E-2</v>
      </c>
      <c r="M883" s="2">
        <f t="shared" si="335"/>
        <v>4.655383538878681E-2</v>
      </c>
      <c r="N883" s="1">
        <v>27888</v>
      </c>
      <c r="O883" s="1">
        <v>13402</v>
      </c>
      <c r="P883" s="1">
        <v>2313</v>
      </c>
      <c r="Q883" s="1">
        <v>1491</v>
      </c>
      <c r="R883" s="1">
        <v>283</v>
      </c>
      <c r="S883" s="1">
        <v>37</v>
      </c>
      <c r="T883" s="1">
        <v>199</v>
      </c>
      <c r="W883" s="1">
        <v>84</v>
      </c>
      <c r="Y883" s="1">
        <v>35</v>
      </c>
      <c r="AL883" s="7">
        <f>IF(Q883&gt;0,RANK(Q883,(N883:P883,Q883:AJ883)),0)</f>
        <v>4</v>
      </c>
      <c r="AM883" s="7">
        <f>IF(R883&gt;0,RANK(R883,(N883:P883,Q883:AJ883)),0)</f>
        <v>5</v>
      </c>
      <c r="AN883" s="7">
        <f>IF(S883&gt;0,RANK(S883,(N883:P883,Q883:AJ883)),0)</f>
        <v>8</v>
      </c>
      <c r="AO883" s="7">
        <f>IF(T883&gt;0,RANK(T883,(N883:P883,Q883:AJ883)),0)</f>
        <v>6</v>
      </c>
      <c r="AP883" s="2">
        <f t="shared" si="336"/>
        <v>3.2602991340855418E-2</v>
      </c>
      <c r="AQ883" s="2">
        <f t="shared" si="337"/>
        <v>6.18822706201347E-3</v>
      </c>
      <c r="AR883" s="2">
        <f t="shared" si="338"/>
        <v>8.090614886731392E-4</v>
      </c>
      <c r="AS883" s="2">
        <f t="shared" si="339"/>
        <v>4.3514388174582348E-3</v>
      </c>
      <c r="AU883" t="s">
        <v>2418</v>
      </c>
      <c r="AV883" t="s">
        <v>2825</v>
      </c>
      <c r="AW883">
        <v>1</v>
      </c>
      <c r="AY883" s="130">
        <v>19</v>
      </c>
      <c r="AZ883" s="131">
        <v>103</v>
      </c>
      <c r="BA883" s="132">
        <f t="shared" si="329"/>
        <v>19103</v>
      </c>
      <c r="BC883" s="7" t="s">
        <v>532</v>
      </c>
    </row>
    <row r="884" spans="1:55" hidden="1" outlineLevel="1" x14ac:dyDescent="0.2">
      <c r="A884" t="s">
        <v>2350</v>
      </c>
      <c r="B884" t="s">
        <v>2825</v>
      </c>
      <c r="C884" s="1">
        <f t="shared" si="330"/>
        <v>8581</v>
      </c>
      <c r="D884" s="7">
        <f>RANK(N884,(N884:P884,Q884:AJ884))</f>
        <v>1</v>
      </c>
      <c r="E884" s="7">
        <f>RANK(O884,(N884:P884,Q884:AJ884))</f>
        <v>2</v>
      </c>
      <c r="F884" s="7">
        <f>IF(P884&gt;0,RANK(P884,(N884:P884,Q884:AJ884)),0)</f>
        <v>3</v>
      </c>
      <c r="G884" s="1">
        <f t="shared" si="331"/>
        <v>1585</v>
      </c>
      <c r="H884" s="2">
        <f t="shared" si="340"/>
        <v>0.18471040671250438</v>
      </c>
      <c r="I884" s="2"/>
      <c r="J884" s="2">
        <f t="shared" si="332"/>
        <v>0.54399254166181099</v>
      </c>
      <c r="K884" s="2">
        <f t="shared" si="333"/>
        <v>0.35928213494930661</v>
      </c>
      <c r="L884" s="2">
        <f t="shared" si="334"/>
        <v>8.915044866565669E-2</v>
      </c>
      <c r="M884" s="2">
        <f t="shared" si="335"/>
        <v>7.5748747232257108E-3</v>
      </c>
      <c r="N884" s="1">
        <v>4668</v>
      </c>
      <c r="O884" s="1">
        <v>3083</v>
      </c>
      <c r="P884" s="1">
        <v>765</v>
      </c>
      <c r="Q884" s="1">
        <v>27</v>
      </c>
      <c r="R884" s="1">
        <v>11</v>
      </c>
      <c r="S884" s="1">
        <v>9</v>
      </c>
      <c r="T884" s="1">
        <v>6</v>
      </c>
      <c r="W884" s="1">
        <v>11</v>
      </c>
      <c r="Y884" s="1">
        <v>1</v>
      </c>
      <c r="AL884" s="7">
        <f>IF(Q884&gt;0,RANK(Q884,(N884:P884,Q884:AJ884)),0)</f>
        <v>4</v>
      </c>
      <c r="AM884" s="7">
        <f>IF(R884&gt;0,RANK(R884,(N884:P884,Q884:AJ884)),0)</f>
        <v>5</v>
      </c>
      <c r="AN884" s="7">
        <f>IF(S884&gt;0,RANK(S884,(N884:P884,Q884:AJ884)),0)</f>
        <v>7</v>
      </c>
      <c r="AO884" s="7">
        <f>IF(T884&gt;0,RANK(T884,(N884:P884,Q884:AJ884)),0)</f>
        <v>8</v>
      </c>
      <c r="AP884" s="2">
        <f t="shared" si="336"/>
        <v>3.1464864234937652E-3</v>
      </c>
      <c r="AQ884" s="2">
        <f t="shared" si="337"/>
        <v>1.2819018762382007E-3</v>
      </c>
      <c r="AR884" s="2">
        <f t="shared" si="338"/>
        <v>1.0488288078312551E-3</v>
      </c>
      <c r="AS884" s="2">
        <f t="shared" si="339"/>
        <v>6.9921920522083669E-4</v>
      </c>
      <c r="AU884" t="s">
        <v>2350</v>
      </c>
      <c r="AV884" t="s">
        <v>2825</v>
      </c>
      <c r="AW884">
        <v>1</v>
      </c>
      <c r="AY884" s="130">
        <v>19</v>
      </c>
      <c r="AZ884" s="131">
        <v>105</v>
      </c>
      <c r="BA884" s="132">
        <f t="shared" si="329"/>
        <v>19105</v>
      </c>
      <c r="BC884" s="7" t="s">
        <v>532</v>
      </c>
    </row>
    <row r="885" spans="1:55" hidden="1" outlineLevel="1" x14ac:dyDescent="0.2">
      <c r="A885" t="s">
        <v>2559</v>
      </c>
      <c r="B885" t="s">
        <v>2825</v>
      </c>
      <c r="C885" s="1">
        <f t="shared" si="330"/>
        <v>5101</v>
      </c>
      <c r="D885" s="7">
        <f>RANK(N885,(N885:P885,Q885:AJ885))</f>
        <v>1</v>
      </c>
      <c r="E885" s="7">
        <f>RANK(O885,(N885:P885,Q885:AJ885))</f>
        <v>2</v>
      </c>
      <c r="F885" s="7">
        <f>IF(P885&gt;0,RANK(P885,(N885:P885,Q885:AJ885)),0)</f>
        <v>3</v>
      </c>
      <c r="G885" s="1">
        <f t="shared" si="331"/>
        <v>465</v>
      </c>
      <c r="H885" s="2">
        <f t="shared" si="340"/>
        <v>9.1158596353656141E-2</v>
      </c>
      <c r="I885" s="2"/>
      <c r="J885" s="2">
        <f t="shared" si="332"/>
        <v>0.49892178004312882</v>
      </c>
      <c r="K885" s="2">
        <f t="shared" si="333"/>
        <v>0.40776318368947267</v>
      </c>
      <c r="L885" s="2">
        <f t="shared" si="334"/>
        <v>8.4689276612428935E-2</v>
      </c>
      <c r="M885" s="2">
        <f t="shared" si="335"/>
        <v>8.6257596549695753E-3</v>
      </c>
      <c r="N885" s="1">
        <v>2545</v>
      </c>
      <c r="O885" s="1">
        <v>2080</v>
      </c>
      <c r="P885" s="1">
        <v>432</v>
      </c>
      <c r="Q885" s="1">
        <v>10</v>
      </c>
      <c r="R885" s="1">
        <v>5</v>
      </c>
      <c r="S885" s="1">
        <v>17</v>
      </c>
      <c r="T885" s="1">
        <v>10</v>
      </c>
      <c r="W885" s="1">
        <v>0</v>
      </c>
      <c r="Y885" s="1">
        <v>2</v>
      </c>
      <c r="AL885" s="7">
        <f>IF(Q885&gt;0,RANK(Q885,(N885:P885,Q885:AJ885)),0)</f>
        <v>5</v>
      </c>
      <c r="AM885" s="7">
        <f>IF(R885&gt;0,RANK(R885,(N885:P885,Q885:AJ885)),0)</f>
        <v>7</v>
      </c>
      <c r="AN885" s="7">
        <f>IF(S885&gt;0,RANK(S885,(N885:P885,Q885:AJ885)),0)</f>
        <v>4</v>
      </c>
      <c r="AO885" s="7">
        <f>IF(T885&gt;0,RANK(T885,(N885:P885,Q885:AJ885)),0)</f>
        <v>5</v>
      </c>
      <c r="AP885" s="2">
        <f t="shared" si="336"/>
        <v>1.9603999215840029E-3</v>
      </c>
      <c r="AQ885" s="2">
        <f t="shared" si="337"/>
        <v>9.8019996079200147E-4</v>
      </c>
      <c r="AR885" s="2">
        <f t="shared" si="338"/>
        <v>3.3326798666928055E-3</v>
      </c>
      <c r="AS885" s="2">
        <f t="shared" si="339"/>
        <v>1.9603999215840029E-3</v>
      </c>
      <c r="AU885" t="s">
        <v>2559</v>
      </c>
      <c r="AV885" t="s">
        <v>2825</v>
      </c>
      <c r="AW885">
        <v>3</v>
      </c>
      <c r="AY885" s="130">
        <v>19</v>
      </c>
      <c r="AZ885" s="131">
        <v>107</v>
      </c>
      <c r="BA885" s="132">
        <f t="shared" si="329"/>
        <v>19107</v>
      </c>
      <c r="BC885" s="7" t="s">
        <v>532</v>
      </c>
    </row>
    <row r="886" spans="1:55" hidden="1" outlineLevel="1" x14ac:dyDescent="0.2">
      <c r="A886" t="s">
        <v>1192</v>
      </c>
      <c r="B886" t="s">
        <v>2825</v>
      </c>
      <c r="C886" s="1">
        <f t="shared" si="330"/>
        <v>8505</v>
      </c>
      <c r="D886" s="7">
        <f>RANK(N886,(N886:P886,Q886:AJ886))</f>
        <v>1</v>
      </c>
      <c r="E886" s="7">
        <f>RANK(O886,(N886:P886,Q886:AJ886))</f>
        <v>2</v>
      </c>
      <c r="F886" s="7">
        <f>IF(P886&gt;0,RANK(P886,(N886:P886,Q886:AJ886)),0)</f>
        <v>3</v>
      </c>
      <c r="G886" s="1">
        <f t="shared" si="331"/>
        <v>554</v>
      </c>
      <c r="H886" s="2">
        <f t="shared" si="340"/>
        <v>6.5138154027042913E-2</v>
      </c>
      <c r="I886" s="2"/>
      <c r="J886" s="2">
        <f t="shared" si="332"/>
        <v>0.47395649617871838</v>
      </c>
      <c r="K886" s="2">
        <f t="shared" si="333"/>
        <v>0.40881834215167551</v>
      </c>
      <c r="L886" s="2">
        <f t="shared" si="334"/>
        <v>0.10958259847148737</v>
      </c>
      <c r="M886" s="2">
        <f t="shared" si="335"/>
        <v>7.6425631981187486E-3</v>
      </c>
      <c r="N886" s="1">
        <v>4031</v>
      </c>
      <c r="O886" s="1">
        <v>3477</v>
      </c>
      <c r="P886" s="1">
        <v>932</v>
      </c>
      <c r="Q886" s="1">
        <v>23</v>
      </c>
      <c r="R886" s="1">
        <v>13</v>
      </c>
      <c r="S886" s="1">
        <v>9</v>
      </c>
      <c r="T886" s="1">
        <v>16</v>
      </c>
      <c r="W886" s="1">
        <v>3</v>
      </c>
      <c r="Y886" s="1">
        <v>1</v>
      </c>
      <c r="AL886" s="7">
        <f>IF(Q886&gt;0,RANK(Q886,(N886:P886,Q886:AJ886)),0)</f>
        <v>4</v>
      </c>
      <c r="AM886" s="7">
        <f>IF(R886&gt;0,RANK(R886,(N886:P886,Q886:AJ886)),0)</f>
        <v>6</v>
      </c>
      <c r="AN886" s="7">
        <f>IF(S886&gt;0,RANK(S886,(N886:P886,Q886:AJ886)),0)</f>
        <v>7</v>
      </c>
      <c r="AO886" s="7">
        <f>IF(T886&gt;0,RANK(T886,(N886:P886,Q886:AJ886)),0)</f>
        <v>5</v>
      </c>
      <c r="AP886" s="2">
        <f t="shared" si="336"/>
        <v>2.7042915931804819E-3</v>
      </c>
      <c r="AQ886" s="2">
        <f t="shared" si="337"/>
        <v>1.5285126396237508E-3</v>
      </c>
      <c r="AR886" s="2">
        <f t="shared" si="338"/>
        <v>1.0582010582010583E-3</v>
      </c>
      <c r="AS886" s="2">
        <f t="shared" si="339"/>
        <v>1.8812463256907702E-3</v>
      </c>
      <c r="AU886" t="s">
        <v>1192</v>
      </c>
      <c r="AV886" t="s">
        <v>2825</v>
      </c>
      <c r="AW886">
        <v>5</v>
      </c>
      <c r="AY886" s="130">
        <v>19</v>
      </c>
      <c r="AZ886" s="131">
        <v>109</v>
      </c>
      <c r="BA886" s="132">
        <f t="shared" si="329"/>
        <v>19109</v>
      </c>
      <c r="BC886" s="7" t="s">
        <v>532</v>
      </c>
    </row>
    <row r="887" spans="1:55" hidden="1" outlineLevel="1" x14ac:dyDescent="0.2">
      <c r="A887" t="s">
        <v>881</v>
      </c>
      <c r="B887" t="s">
        <v>2825</v>
      </c>
      <c r="C887" s="1">
        <f t="shared" si="330"/>
        <v>15662</v>
      </c>
      <c r="D887" s="7">
        <f>RANK(N887,(N887:P887,Q887:AJ887))</f>
        <v>1</v>
      </c>
      <c r="E887" s="7">
        <f>RANK(O887,(N887:P887,Q887:AJ887))</f>
        <v>2</v>
      </c>
      <c r="F887" s="7">
        <f>IF(P887&gt;0,RANK(P887,(N887:P887,Q887:AJ887)),0)</f>
        <v>3</v>
      </c>
      <c r="G887" s="1">
        <f t="shared" si="331"/>
        <v>3899</v>
      </c>
      <c r="H887" s="2">
        <f t="shared" si="340"/>
        <v>0.24894649470054911</v>
      </c>
      <c r="I887" s="2"/>
      <c r="J887" s="2">
        <f t="shared" si="332"/>
        <v>0.56384880602732734</v>
      </c>
      <c r="K887" s="2">
        <f t="shared" si="333"/>
        <v>0.31490231132677821</v>
      </c>
      <c r="L887" s="2">
        <f t="shared" si="334"/>
        <v>0.11071382965138551</v>
      </c>
      <c r="M887" s="2">
        <f t="shared" si="335"/>
        <v>1.0535052994508937E-2</v>
      </c>
      <c r="N887" s="1">
        <v>8831</v>
      </c>
      <c r="O887" s="1">
        <v>4932</v>
      </c>
      <c r="P887" s="1">
        <v>1734</v>
      </c>
      <c r="Q887" s="1">
        <v>64</v>
      </c>
      <c r="R887" s="1">
        <v>38</v>
      </c>
      <c r="S887" s="1">
        <v>23</v>
      </c>
      <c r="T887" s="1">
        <v>27</v>
      </c>
      <c r="W887" s="1">
        <v>9</v>
      </c>
      <c r="Y887" s="1">
        <v>4</v>
      </c>
      <c r="AL887" s="7">
        <f>IF(Q887&gt;0,RANK(Q887,(N887:P887,Q887:AJ887)),0)</f>
        <v>4</v>
      </c>
      <c r="AM887" s="7">
        <f>IF(R887&gt;0,RANK(R887,(N887:P887,Q887:AJ887)),0)</f>
        <v>5</v>
      </c>
      <c r="AN887" s="7">
        <f>IF(S887&gt;0,RANK(S887,(N887:P887,Q887:AJ887)),0)</f>
        <v>7</v>
      </c>
      <c r="AO887" s="7">
        <f>IF(T887&gt;0,RANK(T887,(N887:P887,Q887:AJ887)),0)</f>
        <v>6</v>
      </c>
      <c r="AP887" s="2">
        <f t="shared" si="336"/>
        <v>4.0863235857489461E-3</v>
      </c>
      <c r="AQ887" s="2">
        <f t="shared" si="337"/>
        <v>2.4262546290384369E-3</v>
      </c>
      <c r="AR887" s="2">
        <f t="shared" si="338"/>
        <v>1.4685225386285277E-3</v>
      </c>
      <c r="AS887" s="2">
        <f t="shared" si="339"/>
        <v>1.7239177627378368E-3</v>
      </c>
      <c r="AU887" t="s">
        <v>881</v>
      </c>
      <c r="AV887" t="s">
        <v>2825</v>
      </c>
      <c r="AW887">
        <v>3</v>
      </c>
      <c r="AY887" s="130">
        <v>19</v>
      </c>
      <c r="AZ887" s="131">
        <v>111</v>
      </c>
      <c r="BA887" s="132">
        <f t="shared" si="329"/>
        <v>19111</v>
      </c>
      <c r="BC887" s="7" t="s">
        <v>532</v>
      </c>
    </row>
    <row r="888" spans="1:55" hidden="1" outlineLevel="1" x14ac:dyDescent="0.2">
      <c r="A888" t="s">
        <v>2576</v>
      </c>
      <c r="B888" t="s">
        <v>2825</v>
      </c>
      <c r="C888" s="1">
        <f t="shared" si="330"/>
        <v>83035</v>
      </c>
      <c r="D888" s="7">
        <f>RANK(N888,(N888:P888,Q888:AJ888))</f>
        <v>1</v>
      </c>
      <c r="E888" s="7">
        <f>RANK(O888,(N888:P888,Q888:AJ888))</f>
        <v>2</v>
      </c>
      <c r="F888" s="7">
        <f>IF(P888&gt;0,RANK(P888,(N888:P888,Q888:AJ888)),0)</f>
        <v>3</v>
      </c>
      <c r="G888" s="1">
        <f t="shared" si="331"/>
        <v>14539</v>
      </c>
      <c r="H888" s="2">
        <f t="shared" si="340"/>
        <v>0.17509483952550128</v>
      </c>
      <c r="I888" s="2"/>
      <c r="J888" s="2">
        <f t="shared" si="332"/>
        <v>0.54792557355332094</v>
      </c>
      <c r="K888" s="2">
        <f t="shared" si="333"/>
        <v>0.37283073402781958</v>
      </c>
      <c r="L888" s="2">
        <f t="shared" si="334"/>
        <v>6.7525742156921781E-2</v>
      </c>
      <c r="M888" s="2">
        <f t="shared" si="335"/>
        <v>1.1717950261937699E-2</v>
      </c>
      <c r="N888" s="1">
        <v>45497</v>
      </c>
      <c r="O888" s="1">
        <v>30958</v>
      </c>
      <c r="P888" s="1">
        <v>5607</v>
      </c>
      <c r="Q888" s="1">
        <v>453</v>
      </c>
      <c r="R888" s="1">
        <v>180</v>
      </c>
      <c r="S888" s="1">
        <v>67</v>
      </c>
      <c r="T888" s="1">
        <v>91</v>
      </c>
      <c r="W888" s="1">
        <v>165</v>
      </c>
      <c r="Y888" s="1">
        <v>17</v>
      </c>
      <c r="AL888" s="7">
        <f>IF(Q888&gt;0,RANK(Q888,(N888:P888,Q888:AJ888)),0)</f>
        <v>4</v>
      </c>
      <c r="AM888" s="7">
        <f>IF(R888&gt;0,RANK(R888,(N888:P888,Q888:AJ888)),0)</f>
        <v>5</v>
      </c>
      <c r="AN888" s="7">
        <f>IF(S888&gt;0,RANK(S888,(N888:P888,Q888:AJ888)),0)</f>
        <v>8</v>
      </c>
      <c r="AO888" s="7">
        <f>IF(T888&gt;0,RANK(T888,(N888:P888,Q888:AJ888)),0)</f>
        <v>7</v>
      </c>
      <c r="AP888" s="2">
        <f t="shared" si="336"/>
        <v>5.4555308002649482E-3</v>
      </c>
      <c r="AQ888" s="2">
        <f t="shared" si="337"/>
        <v>2.1677605828867345E-3</v>
      </c>
      <c r="AR888" s="2">
        <f t="shared" si="338"/>
        <v>8.0688866140784003E-4</v>
      </c>
      <c r="AS888" s="2">
        <f t="shared" si="339"/>
        <v>1.0959234057927379E-3</v>
      </c>
      <c r="AU888" t="s">
        <v>2576</v>
      </c>
      <c r="AV888" t="s">
        <v>2825</v>
      </c>
      <c r="AW888">
        <v>1</v>
      </c>
      <c r="AY888" s="130">
        <v>19</v>
      </c>
      <c r="AZ888" s="131">
        <v>113</v>
      </c>
      <c r="BA888" s="132">
        <f t="shared" si="329"/>
        <v>19113</v>
      </c>
      <c r="BC888" s="7" t="s">
        <v>532</v>
      </c>
    </row>
    <row r="889" spans="1:55" hidden="1" outlineLevel="1" x14ac:dyDescent="0.2">
      <c r="A889" t="s">
        <v>101</v>
      </c>
      <c r="B889" t="s">
        <v>2825</v>
      </c>
      <c r="C889" s="1">
        <f t="shared" si="330"/>
        <v>4275</v>
      </c>
      <c r="D889" s="7">
        <f>RANK(N889,(N889:P889,Q889:AJ889))</f>
        <v>1</v>
      </c>
      <c r="E889" s="7">
        <f>RANK(O889,(N889:P889,Q889:AJ889))</f>
        <v>2</v>
      </c>
      <c r="F889" s="7">
        <f>IF(P889&gt;0,RANK(P889,(N889:P889,Q889:AJ889)),0)</f>
        <v>3</v>
      </c>
      <c r="G889" s="1">
        <f t="shared" si="331"/>
        <v>516</v>
      </c>
      <c r="H889" s="2">
        <f t="shared" si="340"/>
        <v>0.12070175438596491</v>
      </c>
      <c r="I889" s="2"/>
      <c r="J889" s="2">
        <f t="shared" si="332"/>
        <v>0.48678362573099415</v>
      </c>
      <c r="K889" s="2">
        <f t="shared" si="333"/>
        <v>0.36608187134502923</v>
      </c>
      <c r="L889" s="2">
        <f t="shared" si="334"/>
        <v>0.13801169590643275</v>
      </c>
      <c r="M889" s="2">
        <f t="shared" si="335"/>
        <v>9.1228070175439213E-3</v>
      </c>
      <c r="N889" s="1">
        <v>2081</v>
      </c>
      <c r="O889" s="1">
        <v>1565</v>
      </c>
      <c r="P889" s="1">
        <v>590</v>
      </c>
      <c r="Q889" s="1">
        <v>7</v>
      </c>
      <c r="R889" s="1">
        <v>7</v>
      </c>
      <c r="S889" s="1">
        <v>11</v>
      </c>
      <c r="T889" s="1">
        <v>6</v>
      </c>
      <c r="W889" s="1">
        <v>8</v>
      </c>
      <c r="Y889" s="1">
        <v>0</v>
      </c>
      <c r="AL889" s="7">
        <f>IF(Q889&gt;0,RANK(Q889,(N889:P889,Q889:AJ889)),0)</f>
        <v>6</v>
      </c>
      <c r="AM889" s="7">
        <f>IF(R889&gt;0,RANK(R889,(N889:P889,Q889:AJ889)),0)</f>
        <v>6</v>
      </c>
      <c r="AN889" s="7">
        <f>IF(S889&gt;0,RANK(S889,(N889:P889,Q889:AJ889)),0)</f>
        <v>4</v>
      </c>
      <c r="AO889" s="7">
        <f>IF(T889&gt;0,RANK(T889,(N889:P889,Q889:AJ889)),0)</f>
        <v>8</v>
      </c>
      <c r="AP889" s="2">
        <f t="shared" si="336"/>
        <v>1.6374269005847953E-3</v>
      </c>
      <c r="AQ889" s="2">
        <f t="shared" si="337"/>
        <v>1.6374269005847953E-3</v>
      </c>
      <c r="AR889" s="2">
        <f t="shared" si="338"/>
        <v>2.5730994152046785E-3</v>
      </c>
      <c r="AS889" s="2">
        <f t="shared" si="339"/>
        <v>1.4035087719298245E-3</v>
      </c>
      <c r="AU889" t="s">
        <v>101</v>
      </c>
      <c r="AV889" t="s">
        <v>2825</v>
      </c>
      <c r="AW889">
        <v>1</v>
      </c>
      <c r="AY889" s="130">
        <v>19</v>
      </c>
      <c r="AZ889" s="131">
        <v>115</v>
      </c>
      <c r="BA889" s="132">
        <f t="shared" si="329"/>
        <v>19115</v>
      </c>
      <c r="BC889" s="7" t="s">
        <v>532</v>
      </c>
    </row>
    <row r="890" spans="1:55" hidden="1" outlineLevel="1" x14ac:dyDescent="0.2">
      <c r="A890" t="s">
        <v>2237</v>
      </c>
      <c r="B890" t="s">
        <v>2825</v>
      </c>
      <c r="C890" s="1">
        <f t="shared" si="330"/>
        <v>4209</v>
      </c>
      <c r="D890" s="7">
        <f>RANK(N890,(N890:P890,Q890:AJ890))</f>
        <v>1</v>
      </c>
      <c r="E890" s="7">
        <f>RANK(O890,(N890:P890,Q890:AJ890))</f>
        <v>2</v>
      </c>
      <c r="F890" s="7">
        <f>IF(P890&gt;0,RANK(P890,(N890:P890,Q890:AJ890)),0)</f>
        <v>3</v>
      </c>
      <c r="G890" s="1">
        <f t="shared" si="331"/>
        <v>582</v>
      </c>
      <c r="H890" s="2">
        <f t="shared" si="340"/>
        <v>0.13827512473271561</v>
      </c>
      <c r="I890" s="2"/>
      <c r="J890" s="2">
        <f t="shared" si="332"/>
        <v>0.5150867189356142</v>
      </c>
      <c r="K890" s="2">
        <f t="shared" si="333"/>
        <v>0.37681159420289856</v>
      </c>
      <c r="L890" s="2">
        <f t="shared" si="334"/>
        <v>0.10287479211214065</v>
      </c>
      <c r="M890" s="2">
        <f t="shared" si="335"/>
        <v>5.2268947493465945E-3</v>
      </c>
      <c r="N890" s="1">
        <v>2168</v>
      </c>
      <c r="O890" s="1">
        <v>1586</v>
      </c>
      <c r="P890" s="1">
        <v>433</v>
      </c>
      <c r="Q890" s="1">
        <v>6</v>
      </c>
      <c r="R890" s="1">
        <v>2</v>
      </c>
      <c r="S890" s="1">
        <v>9</v>
      </c>
      <c r="T890" s="1">
        <v>3</v>
      </c>
      <c r="W890" s="1">
        <v>1</v>
      </c>
      <c r="Y890" s="1">
        <v>1</v>
      </c>
      <c r="AL890" s="7">
        <f>IF(Q890&gt;0,RANK(Q890,(N890:P890,Q890:AJ890)),0)</f>
        <v>5</v>
      </c>
      <c r="AM890" s="7">
        <f>IF(R890&gt;0,RANK(R890,(N890:P890,Q890:AJ890)),0)</f>
        <v>7</v>
      </c>
      <c r="AN890" s="7">
        <f>IF(S890&gt;0,RANK(S890,(N890:P890,Q890:AJ890)),0)</f>
        <v>4</v>
      </c>
      <c r="AO890" s="7">
        <f>IF(T890&gt;0,RANK(T890,(N890:P890,Q890:AJ890)),0)</f>
        <v>6</v>
      </c>
      <c r="AP890" s="2">
        <f t="shared" si="336"/>
        <v>1.4255167498218105E-3</v>
      </c>
      <c r="AQ890" s="2">
        <f t="shared" si="337"/>
        <v>4.7517224994060348E-4</v>
      </c>
      <c r="AR890" s="2">
        <f t="shared" si="338"/>
        <v>2.1382751247327157E-3</v>
      </c>
      <c r="AS890" s="2">
        <f t="shared" si="339"/>
        <v>7.1275837491090524E-4</v>
      </c>
      <c r="AU890" t="s">
        <v>2237</v>
      </c>
      <c r="AV890" t="s">
        <v>2825</v>
      </c>
      <c r="AW890">
        <v>3</v>
      </c>
      <c r="AY890" s="130">
        <v>19</v>
      </c>
      <c r="AZ890" s="131">
        <v>117</v>
      </c>
      <c r="BA890" s="132">
        <f t="shared" si="329"/>
        <v>19117</v>
      </c>
      <c r="BC890" s="7" t="s">
        <v>532</v>
      </c>
    </row>
    <row r="891" spans="1:55" hidden="1" outlineLevel="1" x14ac:dyDescent="0.2">
      <c r="A891" t="s">
        <v>2577</v>
      </c>
      <c r="B891" t="s">
        <v>2825</v>
      </c>
      <c r="C891" s="1">
        <f t="shared" si="330"/>
        <v>5352</v>
      </c>
      <c r="D891" s="7">
        <f>RANK(N891,(N891:P891,Q891:AJ891))</f>
        <v>2</v>
      </c>
      <c r="E891" s="7">
        <f>RANK(O891,(N891:P891,Q891:AJ891))</f>
        <v>1</v>
      </c>
      <c r="F891" s="7">
        <f>IF(P891&gt;0,RANK(P891,(N891:P891,Q891:AJ891)),0)</f>
        <v>3</v>
      </c>
      <c r="G891" s="1">
        <f t="shared" si="331"/>
        <v>1907</v>
      </c>
      <c r="H891" s="2">
        <f t="shared" si="340"/>
        <v>0.35631539611360241</v>
      </c>
      <c r="I891" s="2"/>
      <c r="J891" s="2">
        <f t="shared" si="332"/>
        <v>0.27821375186846037</v>
      </c>
      <c r="K891" s="2">
        <f t="shared" si="333"/>
        <v>0.63452914798206284</v>
      </c>
      <c r="L891" s="2">
        <f t="shared" si="334"/>
        <v>7.8849028400597904E-2</v>
      </c>
      <c r="M891" s="2">
        <f t="shared" si="335"/>
        <v>8.408071748878837E-3</v>
      </c>
      <c r="N891" s="1">
        <v>1489</v>
      </c>
      <c r="O891" s="1">
        <v>3396</v>
      </c>
      <c r="P891" s="1">
        <v>422</v>
      </c>
      <c r="Q891" s="1">
        <v>12</v>
      </c>
      <c r="R891" s="1">
        <v>3</v>
      </c>
      <c r="S891" s="1">
        <v>20</v>
      </c>
      <c r="T891" s="1">
        <v>7</v>
      </c>
      <c r="W891" s="1">
        <v>1</v>
      </c>
      <c r="Y891" s="1">
        <v>2</v>
      </c>
      <c r="AL891" s="7">
        <f>IF(Q891&gt;0,RANK(Q891,(N891:P891,Q891:AJ891)),0)</f>
        <v>5</v>
      </c>
      <c r="AM891" s="7">
        <f>IF(R891&gt;0,RANK(R891,(N891:P891,Q891:AJ891)),0)</f>
        <v>7</v>
      </c>
      <c r="AN891" s="7">
        <f>IF(S891&gt;0,RANK(S891,(N891:P891,Q891:AJ891)),0)</f>
        <v>4</v>
      </c>
      <c r="AO891" s="7">
        <f>IF(T891&gt;0,RANK(T891,(N891:P891,Q891:AJ891)),0)</f>
        <v>6</v>
      </c>
      <c r="AP891" s="2">
        <f t="shared" si="336"/>
        <v>2.242152466367713E-3</v>
      </c>
      <c r="AQ891" s="2">
        <f t="shared" si="337"/>
        <v>5.6053811659192824E-4</v>
      </c>
      <c r="AR891" s="2">
        <f t="shared" si="338"/>
        <v>3.7369207772795215E-3</v>
      </c>
      <c r="AS891" s="2">
        <f t="shared" si="339"/>
        <v>1.3079222720478326E-3</v>
      </c>
      <c r="AU891" t="s">
        <v>2577</v>
      </c>
      <c r="AV891" t="s">
        <v>2825</v>
      </c>
      <c r="AW891">
        <v>5</v>
      </c>
      <c r="AY891" s="130">
        <v>19</v>
      </c>
      <c r="AZ891" s="131">
        <v>119</v>
      </c>
      <c r="BA891" s="132">
        <f t="shared" si="329"/>
        <v>19119</v>
      </c>
      <c r="BC891" s="7" t="s">
        <v>532</v>
      </c>
    </row>
    <row r="892" spans="1:55" hidden="1" outlineLevel="1" x14ac:dyDescent="0.2">
      <c r="A892" t="s">
        <v>2709</v>
      </c>
      <c r="B892" t="s">
        <v>2825</v>
      </c>
      <c r="C892" s="1">
        <f t="shared" si="330"/>
        <v>6327</v>
      </c>
      <c r="D892" s="7">
        <f>RANK(N892,(N892:P892,Q892:AJ892))</f>
        <v>1</v>
      </c>
      <c r="E892" s="7">
        <f>RANK(O892,(N892:P892,Q892:AJ892))</f>
        <v>2</v>
      </c>
      <c r="F892" s="7">
        <f>IF(P892&gt;0,RANK(P892,(N892:P892,Q892:AJ892)),0)</f>
        <v>3</v>
      </c>
      <c r="G892" s="1">
        <f t="shared" si="331"/>
        <v>520</v>
      </c>
      <c r="H892" s="2">
        <f t="shared" si="340"/>
        <v>8.2187450608503243E-2</v>
      </c>
      <c r="I892" s="2"/>
      <c r="J892" s="2">
        <f t="shared" si="332"/>
        <v>0.48522206416943259</v>
      </c>
      <c r="K892" s="2">
        <f t="shared" si="333"/>
        <v>0.40303461356092934</v>
      </c>
      <c r="L892" s="2">
        <f t="shared" si="334"/>
        <v>0.103366524419156</v>
      </c>
      <c r="M892" s="2">
        <f t="shared" si="335"/>
        <v>8.376797850482065E-3</v>
      </c>
      <c r="N892" s="1">
        <v>3070</v>
      </c>
      <c r="O892" s="1">
        <v>2550</v>
      </c>
      <c r="P892" s="1">
        <v>654</v>
      </c>
      <c r="Q892" s="1">
        <v>18</v>
      </c>
      <c r="R892" s="1">
        <v>5</v>
      </c>
      <c r="S892" s="1">
        <v>17</v>
      </c>
      <c r="T892" s="1">
        <v>6</v>
      </c>
      <c r="W892" s="1">
        <v>5</v>
      </c>
      <c r="Y892" s="1">
        <v>2</v>
      </c>
      <c r="AL892" s="7">
        <f>IF(Q892&gt;0,RANK(Q892,(N892:P892,Q892:AJ892)),0)</f>
        <v>4</v>
      </c>
      <c r="AM892" s="7">
        <f>IF(R892&gt;0,RANK(R892,(N892:P892,Q892:AJ892)),0)</f>
        <v>7</v>
      </c>
      <c r="AN892" s="7">
        <f>IF(S892&gt;0,RANK(S892,(N892:P892,Q892:AJ892)),0)</f>
        <v>5</v>
      </c>
      <c r="AO892" s="7">
        <f>IF(T892&gt;0,RANK(T892,(N892:P892,Q892:AJ892)),0)</f>
        <v>6</v>
      </c>
      <c r="AP892" s="2">
        <f t="shared" si="336"/>
        <v>2.8449502133712661E-3</v>
      </c>
      <c r="AQ892" s="2">
        <f t="shared" si="337"/>
        <v>7.9026394815868495E-4</v>
      </c>
      <c r="AR892" s="2">
        <f t="shared" si="338"/>
        <v>2.6868974237395289E-3</v>
      </c>
      <c r="AS892" s="2">
        <f t="shared" si="339"/>
        <v>9.4831673779042201E-4</v>
      </c>
      <c r="AU892" t="s">
        <v>2709</v>
      </c>
      <c r="AV892" t="s">
        <v>2825</v>
      </c>
      <c r="AW892">
        <v>4</v>
      </c>
      <c r="AY892" s="130">
        <v>19</v>
      </c>
      <c r="AZ892" s="131">
        <v>121</v>
      </c>
      <c r="BA892" s="132">
        <f t="shared" si="329"/>
        <v>19121</v>
      </c>
      <c r="BC892" s="7" t="s">
        <v>532</v>
      </c>
    </row>
    <row r="893" spans="1:55" hidden="1" outlineLevel="1" x14ac:dyDescent="0.2">
      <c r="A893" t="s">
        <v>2020</v>
      </c>
      <c r="B893" t="s">
        <v>2825</v>
      </c>
      <c r="C893" s="1">
        <f t="shared" si="330"/>
        <v>8941</v>
      </c>
      <c r="D893" s="7">
        <f>RANK(N893,(N893:P893,Q893:AJ893))</f>
        <v>2</v>
      </c>
      <c r="E893" s="7">
        <f>RANK(O893,(N893:P893,Q893:AJ893))</f>
        <v>1</v>
      </c>
      <c r="F893" s="7">
        <f>IF(P893&gt;0,RANK(P893,(N893:P893,Q893:AJ893)),0)</f>
        <v>3</v>
      </c>
      <c r="G893" s="1">
        <f t="shared" si="331"/>
        <v>736</v>
      </c>
      <c r="H893" s="2">
        <f t="shared" si="340"/>
        <v>8.2317414159489996E-2</v>
      </c>
      <c r="I893" s="2"/>
      <c r="J893" s="2">
        <f t="shared" si="332"/>
        <v>0.41796219662230177</v>
      </c>
      <c r="K893" s="2">
        <f t="shared" si="333"/>
        <v>0.50027961078179173</v>
      </c>
      <c r="L893" s="2">
        <f t="shared" si="334"/>
        <v>7.3369869142154126E-2</v>
      </c>
      <c r="M893" s="2">
        <f t="shared" si="335"/>
        <v>8.3883234537524276E-3</v>
      </c>
      <c r="N893" s="1">
        <v>3737</v>
      </c>
      <c r="O893" s="1">
        <v>4473</v>
      </c>
      <c r="P893" s="1">
        <v>656</v>
      </c>
      <c r="Q893" s="1">
        <v>24</v>
      </c>
      <c r="R893" s="1">
        <v>10</v>
      </c>
      <c r="S893" s="1">
        <v>14</v>
      </c>
      <c r="T893" s="1">
        <v>17</v>
      </c>
      <c r="W893" s="1">
        <v>5</v>
      </c>
      <c r="Y893" s="1">
        <v>5</v>
      </c>
      <c r="AL893" s="7">
        <f>IF(Q893&gt;0,RANK(Q893,(N893:P893,Q893:AJ893)),0)</f>
        <v>4</v>
      </c>
      <c r="AM893" s="7">
        <f>IF(R893&gt;0,RANK(R893,(N893:P893,Q893:AJ893)),0)</f>
        <v>7</v>
      </c>
      <c r="AN893" s="7">
        <f>IF(S893&gt;0,RANK(S893,(N893:P893,Q893:AJ893)),0)</f>
        <v>6</v>
      </c>
      <c r="AO893" s="7">
        <f>IF(T893&gt;0,RANK(T893,(N893:P893,Q893:AJ893)),0)</f>
        <v>5</v>
      </c>
      <c r="AP893" s="2">
        <f t="shared" si="336"/>
        <v>2.6842635052007607E-3</v>
      </c>
      <c r="AQ893" s="2">
        <f t="shared" si="337"/>
        <v>1.1184431271669835E-3</v>
      </c>
      <c r="AR893" s="2">
        <f t="shared" si="338"/>
        <v>1.5658203780337769E-3</v>
      </c>
      <c r="AS893" s="2">
        <f t="shared" si="339"/>
        <v>1.901353316183872E-3</v>
      </c>
      <c r="AU893" t="s">
        <v>2020</v>
      </c>
      <c r="AV893" t="s">
        <v>2825</v>
      </c>
      <c r="AW893">
        <v>3</v>
      </c>
      <c r="AY893" s="130">
        <v>19</v>
      </c>
      <c r="AZ893" s="131">
        <v>123</v>
      </c>
      <c r="BA893" s="132">
        <f t="shared" si="329"/>
        <v>19123</v>
      </c>
      <c r="BC893" s="7" t="s">
        <v>532</v>
      </c>
    </row>
    <row r="894" spans="1:55" hidden="1" outlineLevel="1" x14ac:dyDescent="0.2">
      <c r="A894" t="s">
        <v>1066</v>
      </c>
      <c r="B894" t="s">
        <v>2825</v>
      </c>
      <c r="C894" s="1">
        <f t="shared" si="330"/>
        <v>13052</v>
      </c>
      <c r="D894" s="7">
        <f>RANK(N894,(N894:P894,Q894:AJ894))</f>
        <v>2</v>
      </c>
      <c r="E894" s="7">
        <f>RANK(O894,(N894:P894,Q894:AJ894))</f>
        <v>1</v>
      </c>
      <c r="F894" s="7">
        <f>IF(P894&gt;0,RANK(P894,(N894:P894,Q894:AJ894)),0)</f>
        <v>3</v>
      </c>
      <c r="G894" s="1">
        <f t="shared" si="331"/>
        <v>122</v>
      </c>
      <c r="H894" s="2">
        <f t="shared" si="340"/>
        <v>9.3472264787005828E-3</v>
      </c>
      <c r="I894" s="2"/>
      <c r="J894" s="2">
        <f t="shared" si="332"/>
        <v>0.45801409745632854</v>
      </c>
      <c r="K894" s="2">
        <f t="shared" si="333"/>
        <v>0.4673613239350291</v>
      </c>
      <c r="L894" s="2">
        <f t="shared" si="334"/>
        <v>6.6733067729083662E-2</v>
      </c>
      <c r="M894" s="2">
        <f t="shared" si="335"/>
        <v>7.8915108795587496E-3</v>
      </c>
      <c r="N894" s="1">
        <v>5978</v>
      </c>
      <c r="O894" s="1">
        <v>6100</v>
      </c>
      <c r="P894" s="1">
        <v>871</v>
      </c>
      <c r="Q894" s="1">
        <v>52</v>
      </c>
      <c r="R894" s="1">
        <v>12</v>
      </c>
      <c r="S894" s="1">
        <v>23</v>
      </c>
      <c r="T894" s="1">
        <v>14</v>
      </c>
      <c r="W894" s="1">
        <v>0</v>
      </c>
      <c r="Y894" s="1">
        <v>2</v>
      </c>
      <c r="AL894" s="7">
        <f>IF(Q894&gt;0,RANK(Q894,(N894:P894,Q894:AJ894)),0)</f>
        <v>4</v>
      </c>
      <c r="AM894" s="7">
        <f>IF(R894&gt;0,RANK(R894,(N894:P894,Q894:AJ894)),0)</f>
        <v>7</v>
      </c>
      <c r="AN894" s="7">
        <f>IF(S894&gt;0,RANK(S894,(N894:P894,Q894:AJ894)),0)</f>
        <v>5</v>
      </c>
      <c r="AO894" s="7">
        <f>IF(T894&gt;0,RANK(T894,(N894:P894,Q894:AJ894)),0)</f>
        <v>6</v>
      </c>
      <c r="AP894" s="2">
        <f t="shared" si="336"/>
        <v>3.9840637450199202E-3</v>
      </c>
      <c r="AQ894" s="2">
        <f t="shared" si="337"/>
        <v>9.1939932577382772E-4</v>
      </c>
      <c r="AR894" s="2">
        <f t="shared" si="338"/>
        <v>1.7621820410665032E-3</v>
      </c>
      <c r="AS894" s="2">
        <f t="shared" si="339"/>
        <v>1.0726325467361323E-3</v>
      </c>
      <c r="AU894" t="s">
        <v>1066</v>
      </c>
      <c r="AV894" t="s">
        <v>2825</v>
      </c>
      <c r="AW894">
        <v>3</v>
      </c>
      <c r="AY894" s="130">
        <v>19</v>
      </c>
      <c r="AZ894" s="131">
        <v>125</v>
      </c>
      <c r="BA894" s="132">
        <f t="shared" si="329"/>
        <v>19125</v>
      </c>
      <c r="BC894" s="7" t="s">
        <v>532</v>
      </c>
    </row>
    <row r="895" spans="1:55" hidden="1" outlineLevel="1" x14ac:dyDescent="0.2">
      <c r="A895" t="s">
        <v>2445</v>
      </c>
      <c r="B895" t="s">
        <v>2825</v>
      </c>
      <c r="C895" s="1">
        <f t="shared" si="330"/>
        <v>17324</v>
      </c>
      <c r="D895" s="7">
        <f>RANK(N895,(N895:P895,Q895:AJ895))</f>
        <v>1</v>
      </c>
      <c r="E895" s="7">
        <f>RANK(O895,(N895:P895,Q895:AJ895))</f>
        <v>2</v>
      </c>
      <c r="F895" s="7">
        <f>IF(P895&gt;0,RANK(P895,(N895:P895,Q895:AJ895)),0)</f>
        <v>3</v>
      </c>
      <c r="G895" s="1">
        <f t="shared" si="331"/>
        <v>1652</v>
      </c>
      <c r="H895" s="2">
        <f t="shared" si="340"/>
        <v>9.5359039482798433E-2</v>
      </c>
      <c r="I895" s="2"/>
      <c r="J895" s="2">
        <f t="shared" si="332"/>
        <v>0.50040406372662205</v>
      </c>
      <c r="K895" s="2">
        <f t="shared" si="333"/>
        <v>0.4050450242438236</v>
      </c>
      <c r="L895" s="2">
        <f t="shared" si="334"/>
        <v>8.3987531747864233E-2</v>
      </c>
      <c r="M895" s="2">
        <f t="shared" si="335"/>
        <v>1.0563380281690113E-2</v>
      </c>
      <c r="N895" s="1">
        <v>8669</v>
      </c>
      <c r="O895" s="1">
        <v>7017</v>
      </c>
      <c r="P895" s="1">
        <v>1455</v>
      </c>
      <c r="Q895" s="1">
        <v>80</v>
      </c>
      <c r="R895" s="1">
        <v>23</v>
      </c>
      <c r="S895" s="1">
        <v>22</v>
      </c>
      <c r="T895" s="1">
        <v>26</v>
      </c>
      <c r="W895" s="1">
        <v>25</v>
      </c>
      <c r="Y895" s="1">
        <v>7</v>
      </c>
      <c r="AL895" s="7">
        <f>IF(Q895&gt;0,RANK(Q895,(N895:P895,Q895:AJ895)),0)</f>
        <v>4</v>
      </c>
      <c r="AM895" s="7">
        <f>IF(R895&gt;0,RANK(R895,(N895:P895,Q895:AJ895)),0)</f>
        <v>7</v>
      </c>
      <c r="AN895" s="7">
        <f>IF(S895&gt;0,RANK(S895,(N895:P895,Q895:AJ895)),0)</f>
        <v>8</v>
      </c>
      <c r="AO895" s="7">
        <f>IF(T895&gt;0,RANK(T895,(N895:P895,Q895:AJ895)),0)</f>
        <v>5</v>
      </c>
      <c r="AP895" s="2">
        <f t="shared" si="336"/>
        <v>4.6178711613945973E-3</v>
      </c>
      <c r="AQ895" s="2">
        <f t="shared" si="337"/>
        <v>1.3276379589009467E-3</v>
      </c>
      <c r="AR895" s="2">
        <f t="shared" si="338"/>
        <v>1.2699145693835141E-3</v>
      </c>
      <c r="AS895" s="2">
        <f t="shared" si="339"/>
        <v>1.5008081274532441E-3</v>
      </c>
      <c r="AU895" t="s">
        <v>2445</v>
      </c>
      <c r="AV895" t="s">
        <v>2825</v>
      </c>
      <c r="AW895">
        <v>3</v>
      </c>
      <c r="AY895" s="130">
        <v>19</v>
      </c>
      <c r="AZ895" s="131">
        <v>127</v>
      </c>
      <c r="BA895" s="132">
        <f t="shared" si="329"/>
        <v>19127</v>
      </c>
      <c r="BC895" s="7" t="s">
        <v>532</v>
      </c>
    </row>
    <row r="896" spans="1:55" hidden="1" outlineLevel="1" x14ac:dyDescent="0.2">
      <c r="A896" t="s">
        <v>2697</v>
      </c>
      <c r="B896" t="s">
        <v>2825</v>
      </c>
      <c r="C896" s="1">
        <f t="shared" ref="C896:C931" si="341">SUM(N896:AJ896)</f>
        <v>5772</v>
      </c>
      <c r="D896" s="7">
        <f>RANK(N896,(N896:P896,Q896:AJ896))</f>
        <v>2</v>
      </c>
      <c r="E896" s="7">
        <f>RANK(O896,(N896:P896,Q896:AJ896))</f>
        <v>1</v>
      </c>
      <c r="F896" s="7">
        <f>IF(P896&gt;0,RANK(P896,(N896:P896,Q896:AJ896)),0)</f>
        <v>3</v>
      </c>
      <c r="G896" s="1">
        <f t="shared" ref="G896:G931" si="342">MAX(N896:P896)-LARGE(N896:P896,2)</f>
        <v>890</v>
      </c>
      <c r="H896" s="2">
        <f t="shared" si="340"/>
        <v>0.15419265419265418</v>
      </c>
      <c r="I896" s="2"/>
      <c r="J896" s="2">
        <f t="shared" ref="J896:J931" si="343">IF($C896=0,"-",N896/$C896)</f>
        <v>0.35828135828135826</v>
      </c>
      <c r="K896" s="2">
        <f t="shared" ref="K896:K931" si="344">IF($C896=0,"-",O896/$C896)</f>
        <v>0.51247401247401247</v>
      </c>
      <c r="L896" s="2">
        <f t="shared" ref="L896:L931" si="345">IF($C896=0,"-",P896/$C896)</f>
        <v>0.11832986832986833</v>
      </c>
      <c r="M896" s="2">
        <f t="shared" ref="M896:M927" si="346">IF(C896=0,"-",(1-J896-K896-L896))</f>
        <v>1.0914760914760985E-2</v>
      </c>
      <c r="N896" s="1">
        <v>2068</v>
      </c>
      <c r="O896" s="1">
        <v>2958</v>
      </c>
      <c r="P896" s="1">
        <v>683</v>
      </c>
      <c r="Q896" s="1">
        <v>17</v>
      </c>
      <c r="R896" s="1">
        <v>19</v>
      </c>
      <c r="S896" s="1">
        <v>12</v>
      </c>
      <c r="T896" s="1">
        <v>10</v>
      </c>
      <c r="W896" s="1">
        <v>3</v>
      </c>
      <c r="Y896" s="1">
        <v>2</v>
      </c>
      <c r="AL896" s="7">
        <f>IF(Q896&gt;0,RANK(Q896,(N896:P896,Q896:AJ896)),0)</f>
        <v>5</v>
      </c>
      <c r="AM896" s="7">
        <f>IF(R896&gt;0,RANK(R896,(N896:P896,Q896:AJ896)),0)</f>
        <v>4</v>
      </c>
      <c r="AN896" s="7">
        <f>IF(S896&gt;0,RANK(S896,(N896:P896,Q896:AJ896)),0)</f>
        <v>6</v>
      </c>
      <c r="AO896" s="7">
        <f>IF(T896&gt;0,RANK(T896,(N896:P896,Q896:AJ896)),0)</f>
        <v>7</v>
      </c>
      <c r="AP896" s="2">
        <f t="shared" ref="AP896:AP931" si="347">IF($C896=0,"-",Q896/$C896)</f>
        <v>2.9452529452529451E-3</v>
      </c>
      <c r="AQ896" s="2">
        <f t="shared" ref="AQ896:AQ931" si="348">IF($C896=0,"-",R896/$C896)</f>
        <v>3.2917532917532918E-3</v>
      </c>
      <c r="AR896" s="2">
        <f t="shared" ref="AR896:AR931" si="349">IF($C896=0,"-",S896/$C896)</f>
        <v>2.0790020790020791E-3</v>
      </c>
      <c r="AS896" s="2">
        <f t="shared" ref="AS896:AS931" si="350">IF($C896=0,"-",T896/$C896)</f>
        <v>1.7325017325017325E-3</v>
      </c>
      <c r="AU896" t="s">
        <v>2697</v>
      </c>
      <c r="AV896" t="s">
        <v>2825</v>
      </c>
      <c r="AW896">
        <v>4</v>
      </c>
      <c r="AY896" s="130">
        <v>19</v>
      </c>
      <c r="AZ896" s="131">
        <v>129</v>
      </c>
      <c r="BA896" s="132">
        <f t="shared" ref="BA896:BA927" si="351">AY896*1000+AZ896</f>
        <v>19129</v>
      </c>
      <c r="BC896" s="7" t="s">
        <v>532</v>
      </c>
    </row>
    <row r="897" spans="1:55" hidden="1" outlineLevel="1" x14ac:dyDescent="0.2">
      <c r="A897" t="s">
        <v>2243</v>
      </c>
      <c r="B897" t="s">
        <v>2825</v>
      </c>
      <c r="C897" s="1">
        <f t="shared" si="341"/>
        <v>5071</v>
      </c>
      <c r="D897" s="7">
        <f>RANK(N897,(N897:P897,Q897:AJ897))</f>
        <v>1</v>
      </c>
      <c r="E897" s="7">
        <f>RANK(O897,(N897:P897,Q897:AJ897))</f>
        <v>2</v>
      </c>
      <c r="F897" s="7">
        <f>IF(P897&gt;0,RANK(P897,(N897:P897,Q897:AJ897)),0)</f>
        <v>3</v>
      </c>
      <c r="G897" s="1">
        <f t="shared" si="342"/>
        <v>719</v>
      </c>
      <c r="H897" s="2">
        <f t="shared" si="340"/>
        <v>0.14178662985604418</v>
      </c>
      <c r="I897" s="2"/>
      <c r="J897" s="2">
        <f t="shared" si="343"/>
        <v>0.51193058568329719</v>
      </c>
      <c r="K897" s="2">
        <f t="shared" si="344"/>
        <v>0.37014395582725301</v>
      </c>
      <c r="L897" s="2">
        <f t="shared" si="345"/>
        <v>0.11102346677183987</v>
      </c>
      <c r="M897" s="2">
        <f t="shared" si="346"/>
        <v>6.901991717609926E-3</v>
      </c>
      <c r="N897" s="1">
        <v>2596</v>
      </c>
      <c r="O897" s="1">
        <v>1877</v>
      </c>
      <c r="P897" s="1">
        <v>563</v>
      </c>
      <c r="Q897" s="1">
        <v>16</v>
      </c>
      <c r="R897" s="1">
        <v>3</v>
      </c>
      <c r="S897" s="1">
        <v>6</v>
      </c>
      <c r="T897" s="1">
        <v>7</v>
      </c>
      <c r="W897" s="1">
        <v>3</v>
      </c>
      <c r="Y897" s="1">
        <v>0</v>
      </c>
      <c r="AL897" s="7">
        <f>IF(Q897&gt;0,RANK(Q897,(N897:P897,Q897:AJ897)),0)</f>
        <v>4</v>
      </c>
      <c r="AM897" s="7">
        <f>IF(R897&gt;0,RANK(R897,(N897:P897,Q897:AJ897)),0)</f>
        <v>7</v>
      </c>
      <c r="AN897" s="7">
        <f>IF(S897&gt;0,RANK(S897,(N897:P897,Q897:AJ897)),0)</f>
        <v>6</v>
      </c>
      <c r="AO897" s="7">
        <f>IF(T897&gt;0,RANK(T897,(N897:P897,Q897:AJ897)),0)</f>
        <v>5</v>
      </c>
      <c r="AP897" s="2">
        <f t="shared" si="347"/>
        <v>3.1551962137645437E-3</v>
      </c>
      <c r="AQ897" s="2">
        <f t="shared" si="348"/>
        <v>5.9159929008085186E-4</v>
      </c>
      <c r="AR897" s="2">
        <f t="shared" si="349"/>
        <v>1.1831985801617037E-3</v>
      </c>
      <c r="AS897" s="2">
        <f t="shared" si="350"/>
        <v>1.3803983435219877E-3</v>
      </c>
      <c r="AU897" t="s">
        <v>2243</v>
      </c>
      <c r="AV897" t="s">
        <v>2825</v>
      </c>
      <c r="AW897">
        <v>2</v>
      </c>
      <c r="AY897" s="130">
        <v>19</v>
      </c>
      <c r="AZ897" s="131">
        <v>131</v>
      </c>
      <c r="BA897" s="132">
        <f t="shared" si="351"/>
        <v>19131</v>
      </c>
      <c r="BC897" s="7" t="s">
        <v>532</v>
      </c>
    </row>
    <row r="898" spans="1:55" hidden="1" outlineLevel="1" x14ac:dyDescent="0.2">
      <c r="A898" t="s">
        <v>3173</v>
      </c>
      <c r="B898" t="s">
        <v>2825</v>
      </c>
      <c r="C898" s="1">
        <f t="shared" si="341"/>
        <v>4238</v>
      </c>
      <c r="D898" s="7">
        <f>RANK(N898,(N898:P898,Q898:AJ898))</f>
        <v>1</v>
      </c>
      <c r="E898" s="7">
        <f>RANK(O898,(N898:P898,Q898:AJ898))</f>
        <v>2</v>
      </c>
      <c r="F898" s="7">
        <f>IF(P898&gt;0,RANK(P898,(N898:P898,Q898:AJ898)),0)</f>
        <v>3</v>
      </c>
      <c r="G898" s="1">
        <f t="shared" si="342"/>
        <v>278</v>
      </c>
      <c r="H898" s="2">
        <f t="shared" si="340"/>
        <v>6.5596979707409159E-2</v>
      </c>
      <c r="I898" s="2"/>
      <c r="J898" s="2">
        <f t="shared" si="343"/>
        <v>0.46059462010382257</v>
      </c>
      <c r="K898" s="2">
        <f t="shared" si="344"/>
        <v>0.39499764039641339</v>
      </c>
      <c r="L898" s="2">
        <f t="shared" si="345"/>
        <v>0.13685700802265219</v>
      </c>
      <c r="M898" s="2">
        <f t="shared" si="346"/>
        <v>7.550731477111855E-3</v>
      </c>
      <c r="N898" s="1">
        <v>1952</v>
      </c>
      <c r="O898" s="1">
        <v>1674</v>
      </c>
      <c r="P898" s="1">
        <v>580</v>
      </c>
      <c r="Q898" s="1">
        <v>11</v>
      </c>
      <c r="R898" s="1">
        <v>4</v>
      </c>
      <c r="S898" s="1">
        <v>8</v>
      </c>
      <c r="T898" s="1">
        <v>8</v>
      </c>
      <c r="W898" s="1">
        <v>1</v>
      </c>
      <c r="Y898" s="1">
        <v>0</v>
      </c>
      <c r="AL898" s="7">
        <f>IF(Q898&gt;0,RANK(Q898,(N898:P898,Q898:AJ898)),0)</f>
        <v>4</v>
      </c>
      <c r="AM898" s="7">
        <f>IF(R898&gt;0,RANK(R898,(N898:P898,Q898:AJ898)),0)</f>
        <v>7</v>
      </c>
      <c r="AN898" s="7">
        <f>IF(S898&gt;0,RANK(S898,(N898:P898,Q898:AJ898)),0)</f>
        <v>5</v>
      </c>
      <c r="AO898" s="7">
        <f>IF(T898&gt;0,RANK(T898,(N898:P898,Q898:AJ898)),0)</f>
        <v>5</v>
      </c>
      <c r="AP898" s="2">
        <f t="shared" si="347"/>
        <v>2.5955639452571967E-3</v>
      </c>
      <c r="AQ898" s="2">
        <f t="shared" si="348"/>
        <v>9.4384143463898068E-4</v>
      </c>
      <c r="AR898" s="2">
        <f t="shared" si="349"/>
        <v>1.8876828692779614E-3</v>
      </c>
      <c r="AS898" s="2">
        <f t="shared" si="350"/>
        <v>1.8876828692779614E-3</v>
      </c>
      <c r="AU898" t="s">
        <v>3173</v>
      </c>
      <c r="AV898" t="s">
        <v>2825</v>
      </c>
      <c r="AW898">
        <v>5</v>
      </c>
      <c r="AY898" s="130">
        <v>19</v>
      </c>
      <c r="AZ898" s="131">
        <v>133</v>
      </c>
      <c r="BA898" s="132">
        <f t="shared" si="351"/>
        <v>19133</v>
      </c>
      <c r="BC898" s="7" t="s">
        <v>532</v>
      </c>
    </row>
    <row r="899" spans="1:55" hidden="1" outlineLevel="1" x14ac:dyDescent="0.2">
      <c r="A899" t="s">
        <v>2129</v>
      </c>
      <c r="B899" t="s">
        <v>2825</v>
      </c>
      <c r="C899" s="1">
        <f t="shared" si="341"/>
        <v>3513</v>
      </c>
      <c r="D899" s="7">
        <f>RANK(N899,(N899:P899,Q899:AJ899))</f>
        <v>1</v>
      </c>
      <c r="E899" s="7">
        <f>RANK(O899,(N899:P899,Q899:AJ899))</f>
        <v>2</v>
      </c>
      <c r="F899" s="7">
        <f>IF(P899&gt;0,RANK(P899,(N899:P899,Q899:AJ899)),0)</f>
        <v>3</v>
      </c>
      <c r="G899" s="1">
        <f t="shared" si="342"/>
        <v>612</v>
      </c>
      <c r="H899" s="2">
        <f t="shared" si="340"/>
        <v>0.17421007685738685</v>
      </c>
      <c r="I899" s="2"/>
      <c r="J899" s="2">
        <f t="shared" si="343"/>
        <v>0.53629376601195555</v>
      </c>
      <c r="K899" s="2">
        <f t="shared" si="344"/>
        <v>0.36208368915456873</v>
      </c>
      <c r="L899" s="2">
        <f t="shared" si="345"/>
        <v>9.3652149160261891E-2</v>
      </c>
      <c r="M899" s="2">
        <f t="shared" si="346"/>
        <v>7.9703956732138231E-3</v>
      </c>
      <c r="N899" s="1">
        <v>1884</v>
      </c>
      <c r="O899" s="1">
        <v>1272</v>
      </c>
      <c r="P899" s="1">
        <v>329</v>
      </c>
      <c r="Q899" s="1">
        <v>9</v>
      </c>
      <c r="R899" s="1">
        <v>5</v>
      </c>
      <c r="S899" s="1">
        <v>5</v>
      </c>
      <c r="T899" s="1">
        <v>7</v>
      </c>
      <c r="W899" s="1">
        <v>2</v>
      </c>
      <c r="Y899" s="1">
        <v>0</v>
      </c>
      <c r="AL899" s="7">
        <f>IF(Q899&gt;0,RANK(Q899,(N899:P899,Q899:AJ899)),0)</f>
        <v>4</v>
      </c>
      <c r="AM899" s="7">
        <f>IF(R899&gt;0,RANK(R899,(N899:P899,Q899:AJ899)),0)</f>
        <v>6</v>
      </c>
      <c r="AN899" s="7">
        <f>IF(S899&gt;0,RANK(S899,(N899:P899,Q899:AJ899)),0)</f>
        <v>6</v>
      </c>
      <c r="AO899" s="7">
        <f>IF(T899&gt;0,RANK(T899,(N899:P899,Q899:AJ899)),0)</f>
        <v>5</v>
      </c>
      <c r="AP899" s="2">
        <f t="shared" si="347"/>
        <v>2.5619128949615714E-3</v>
      </c>
      <c r="AQ899" s="2">
        <f t="shared" si="348"/>
        <v>1.4232849416453174E-3</v>
      </c>
      <c r="AR899" s="2">
        <f t="shared" si="349"/>
        <v>1.4232849416453174E-3</v>
      </c>
      <c r="AS899" s="2">
        <f t="shared" si="350"/>
        <v>1.9925989183034445E-3</v>
      </c>
      <c r="AU899" t="s">
        <v>2129</v>
      </c>
      <c r="AV899" t="s">
        <v>2825</v>
      </c>
      <c r="AW899">
        <v>3</v>
      </c>
      <c r="AY899" s="130">
        <v>19</v>
      </c>
      <c r="AZ899" s="131">
        <v>135</v>
      </c>
      <c r="BA899" s="132">
        <f t="shared" si="351"/>
        <v>19135</v>
      </c>
      <c r="BC899" s="7" t="s">
        <v>532</v>
      </c>
    </row>
    <row r="900" spans="1:55" hidden="1" outlineLevel="1" x14ac:dyDescent="0.2">
      <c r="A900" t="s">
        <v>961</v>
      </c>
      <c r="B900" t="s">
        <v>2825</v>
      </c>
      <c r="C900" s="1">
        <f t="shared" si="341"/>
        <v>5198</v>
      </c>
      <c r="D900" s="7">
        <f>RANK(N900,(N900:P900,Q900:AJ900))</f>
        <v>2</v>
      </c>
      <c r="E900" s="7">
        <f>RANK(O900,(N900:P900,Q900:AJ900))</f>
        <v>1</v>
      </c>
      <c r="F900" s="7">
        <f>IF(P900&gt;0,RANK(P900,(N900:P900,Q900:AJ900)),0)</f>
        <v>3</v>
      </c>
      <c r="G900" s="1">
        <f t="shared" si="342"/>
        <v>671</v>
      </c>
      <c r="H900" s="2">
        <f t="shared" si="340"/>
        <v>0.1290881108118507</v>
      </c>
      <c r="I900" s="2"/>
      <c r="J900" s="2">
        <f t="shared" si="343"/>
        <v>0.36783378222393226</v>
      </c>
      <c r="K900" s="2">
        <f t="shared" si="344"/>
        <v>0.49692189303578299</v>
      </c>
      <c r="L900" s="2">
        <f t="shared" si="345"/>
        <v>0.1275490573297422</v>
      </c>
      <c r="M900" s="2">
        <f t="shared" si="346"/>
        <v>7.69526741054255E-3</v>
      </c>
      <c r="N900" s="1">
        <v>1912</v>
      </c>
      <c r="O900" s="1">
        <v>2583</v>
      </c>
      <c r="P900" s="1">
        <v>663</v>
      </c>
      <c r="Q900" s="1">
        <v>6</v>
      </c>
      <c r="R900" s="1">
        <v>9</v>
      </c>
      <c r="S900" s="1">
        <v>7</v>
      </c>
      <c r="T900" s="1">
        <v>13</v>
      </c>
      <c r="W900" s="1">
        <v>5</v>
      </c>
      <c r="Y900" s="1">
        <v>0</v>
      </c>
      <c r="AL900" s="7">
        <f>IF(Q900&gt;0,RANK(Q900,(N900:P900,Q900:AJ900)),0)</f>
        <v>7</v>
      </c>
      <c r="AM900" s="7">
        <f>IF(R900&gt;0,RANK(R900,(N900:P900,Q900:AJ900)),0)</f>
        <v>5</v>
      </c>
      <c r="AN900" s="7">
        <f>IF(S900&gt;0,RANK(S900,(N900:P900,Q900:AJ900)),0)</f>
        <v>6</v>
      </c>
      <c r="AO900" s="7">
        <f>IF(T900&gt;0,RANK(T900,(N900:P900,Q900:AJ900)),0)</f>
        <v>4</v>
      </c>
      <c r="AP900" s="2">
        <f t="shared" si="347"/>
        <v>1.1542901115813775E-3</v>
      </c>
      <c r="AQ900" s="2">
        <f t="shared" si="348"/>
        <v>1.7314351673720662E-3</v>
      </c>
      <c r="AR900" s="2">
        <f t="shared" si="349"/>
        <v>1.3466717968449403E-3</v>
      </c>
      <c r="AS900" s="2">
        <f t="shared" si="350"/>
        <v>2.500961908426318E-3</v>
      </c>
      <c r="AU900" t="s">
        <v>961</v>
      </c>
      <c r="AV900" t="s">
        <v>2825</v>
      </c>
      <c r="AW900">
        <v>4</v>
      </c>
      <c r="AY900" s="130">
        <v>19</v>
      </c>
      <c r="AZ900" s="131">
        <v>137</v>
      </c>
      <c r="BA900" s="132">
        <f t="shared" si="351"/>
        <v>19137</v>
      </c>
      <c r="BC900" s="7" t="s">
        <v>532</v>
      </c>
    </row>
    <row r="901" spans="1:55" hidden="1" outlineLevel="1" x14ac:dyDescent="0.2">
      <c r="A901" t="s">
        <v>2527</v>
      </c>
      <c r="B901" t="s">
        <v>2825</v>
      </c>
      <c r="C901" s="1">
        <f t="shared" si="341"/>
        <v>15386</v>
      </c>
      <c r="D901" s="7">
        <f>RANK(N901,(N901:P901,Q901:AJ901))</f>
        <v>1</v>
      </c>
      <c r="E901" s="7">
        <f>RANK(O901,(N901:P901,Q901:AJ901))</f>
        <v>2</v>
      </c>
      <c r="F901" s="7">
        <f>IF(P901&gt;0,RANK(P901,(N901:P901,Q901:AJ901)),0)</f>
        <v>3</v>
      </c>
      <c r="G901" s="1">
        <f t="shared" si="342"/>
        <v>1816</v>
      </c>
      <c r="H901" s="2">
        <f t="shared" si="340"/>
        <v>0.11802937735603795</v>
      </c>
      <c r="I901" s="2"/>
      <c r="J901" s="2">
        <f t="shared" si="343"/>
        <v>0.49876511113999739</v>
      </c>
      <c r="K901" s="2">
        <f t="shared" si="344"/>
        <v>0.38073573378395942</v>
      </c>
      <c r="L901" s="2">
        <f t="shared" si="345"/>
        <v>0.11081502664760172</v>
      </c>
      <c r="M901" s="2">
        <f t="shared" si="346"/>
        <v>9.6841284284415324E-3</v>
      </c>
      <c r="N901" s="1">
        <v>7674</v>
      </c>
      <c r="O901" s="1">
        <v>5858</v>
      </c>
      <c r="P901" s="1">
        <v>1705</v>
      </c>
      <c r="Q901" s="1">
        <v>68</v>
      </c>
      <c r="R901" s="1">
        <v>23</v>
      </c>
      <c r="S901" s="1">
        <v>15</v>
      </c>
      <c r="T901" s="1">
        <v>21</v>
      </c>
      <c r="W901" s="1">
        <v>15</v>
      </c>
      <c r="Y901" s="1">
        <v>7</v>
      </c>
      <c r="AL901" s="7">
        <f>IF(Q901&gt;0,RANK(Q901,(N901:P901,Q901:AJ901)),0)</f>
        <v>4</v>
      </c>
      <c r="AM901" s="7">
        <f>IF(R901&gt;0,RANK(R901,(N901:P901,Q901:AJ901)),0)</f>
        <v>5</v>
      </c>
      <c r="AN901" s="7">
        <f>IF(S901&gt;0,RANK(S901,(N901:P901,Q901:AJ901)),0)</f>
        <v>7</v>
      </c>
      <c r="AO901" s="7">
        <f>IF(T901&gt;0,RANK(T901,(N901:P901,Q901:AJ901)),0)</f>
        <v>6</v>
      </c>
      <c r="AP901" s="2">
        <f t="shared" si="347"/>
        <v>4.419602235798778E-3</v>
      </c>
      <c r="AQ901" s="2">
        <f t="shared" si="348"/>
        <v>1.4948654621084103E-3</v>
      </c>
      <c r="AR901" s="2">
        <f t="shared" si="349"/>
        <v>9.749122578967893E-4</v>
      </c>
      <c r="AS901" s="2">
        <f t="shared" si="350"/>
        <v>1.3648771610555051E-3</v>
      </c>
      <c r="AU901" t="s">
        <v>2527</v>
      </c>
      <c r="AV901" t="s">
        <v>2825</v>
      </c>
      <c r="AW901">
        <v>1</v>
      </c>
      <c r="AY901" s="130">
        <v>19</v>
      </c>
      <c r="AZ901" s="131">
        <v>139</v>
      </c>
      <c r="BA901" s="132">
        <f t="shared" si="351"/>
        <v>19139</v>
      </c>
      <c r="BC901" s="7" t="s">
        <v>532</v>
      </c>
    </row>
    <row r="902" spans="1:55" hidden="1" outlineLevel="1" x14ac:dyDescent="0.2">
      <c r="A902" t="s">
        <v>2033</v>
      </c>
      <c r="B902" t="s">
        <v>2825</v>
      </c>
      <c r="C902" s="1">
        <f t="shared" si="341"/>
        <v>6735</v>
      </c>
      <c r="D902" s="7">
        <f>RANK(N902,(N902:P902,Q902:AJ902))</f>
        <v>2</v>
      </c>
      <c r="E902" s="7">
        <f>RANK(O902,(N902:P902,Q902:AJ902))</f>
        <v>1</v>
      </c>
      <c r="F902" s="7">
        <f>IF(P902&gt;0,RANK(P902,(N902:P902,Q902:AJ902)),0)</f>
        <v>3</v>
      </c>
      <c r="G902" s="1">
        <f t="shared" si="342"/>
        <v>1641</v>
      </c>
      <c r="H902" s="2">
        <f t="shared" si="340"/>
        <v>0.24365256124721604</v>
      </c>
      <c r="I902" s="2"/>
      <c r="J902" s="2">
        <f t="shared" si="343"/>
        <v>0.33199703043801038</v>
      </c>
      <c r="K902" s="2">
        <f t="shared" si="344"/>
        <v>0.57564959168522645</v>
      </c>
      <c r="L902" s="2">
        <f t="shared" si="345"/>
        <v>8.5820341499628805E-2</v>
      </c>
      <c r="M902" s="2">
        <f t="shared" si="346"/>
        <v>6.5330363771343158E-3</v>
      </c>
      <c r="N902" s="1">
        <v>2236</v>
      </c>
      <c r="O902" s="1">
        <v>3877</v>
      </c>
      <c r="P902" s="1">
        <v>578</v>
      </c>
      <c r="Q902" s="1">
        <v>13</v>
      </c>
      <c r="R902" s="1">
        <v>8</v>
      </c>
      <c r="S902" s="1">
        <v>12</v>
      </c>
      <c r="T902" s="1">
        <v>8</v>
      </c>
      <c r="W902" s="1">
        <v>3</v>
      </c>
      <c r="Y902" s="1">
        <v>0</v>
      </c>
      <c r="AL902" s="7">
        <f>IF(Q902&gt;0,RANK(Q902,(N902:P902,Q902:AJ902)),0)</f>
        <v>4</v>
      </c>
      <c r="AM902" s="7">
        <f>IF(R902&gt;0,RANK(R902,(N902:P902,Q902:AJ902)),0)</f>
        <v>6</v>
      </c>
      <c r="AN902" s="7">
        <f>IF(S902&gt;0,RANK(S902,(N902:P902,Q902:AJ902)),0)</f>
        <v>5</v>
      </c>
      <c r="AO902" s="7">
        <f>IF(T902&gt;0,RANK(T902,(N902:P902,Q902:AJ902)),0)</f>
        <v>6</v>
      </c>
      <c r="AP902" s="2">
        <f t="shared" si="347"/>
        <v>1.9302152932442465E-3</v>
      </c>
      <c r="AQ902" s="2">
        <f t="shared" si="348"/>
        <v>1.1878247958426132E-3</v>
      </c>
      <c r="AR902" s="2">
        <f t="shared" si="349"/>
        <v>1.7817371937639199E-3</v>
      </c>
      <c r="AS902" s="2">
        <f t="shared" si="350"/>
        <v>1.1878247958426132E-3</v>
      </c>
      <c r="AU902" t="s">
        <v>2033</v>
      </c>
      <c r="AV902" t="s">
        <v>2825</v>
      </c>
      <c r="AW902">
        <v>5</v>
      </c>
      <c r="AY902" s="130">
        <v>19</v>
      </c>
      <c r="AZ902" s="131">
        <v>141</v>
      </c>
      <c r="BA902" s="132">
        <f t="shared" si="351"/>
        <v>19141</v>
      </c>
      <c r="BC902" s="7" t="s">
        <v>532</v>
      </c>
    </row>
    <row r="903" spans="1:55" hidden="1" outlineLevel="1" x14ac:dyDescent="0.2">
      <c r="A903" t="s">
        <v>2770</v>
      </c>
      <c r="B903" t="s">
        <v>2825</v>
      </c>
      <c r="C903" s="1">
        <f t="shared" si="341"/>
        <v>3051</v>
      </c>
      <c r="D903" s="7">
        <f>RANK(N903,(N903:P903,Q903:AJ903))</f>
        <v>2</v>
      </c>
      <c r="E903" s="7">
        <f>RANK(O903,(N903:P903,Q903:AJ903))</f>
        <v>1</v>
      </c>
      <c r="F903" s="7">
        <f>IF(P903&gt;0,RANK(P903,(N903:P903,Q903:AJ903)),0)</f>
        <v>3</v>
      </c>
      <c r="G903" s="1">
        <f t="shared" si="342"/>
        <v>726</v>
      </c>
      <c r="H903" s="2">
        <f t="shared" si="340"/>
        <v>0.23795476892822026</v>
      </c>
      <c r="I903" s="2"/>
      <c r="J903" s="2">
        <f t="shared" si="343"/>
        <v>0.3310390036053753</v>
      </c>
      <c r="K903" s="2">
        <f t="shared" si="344"/>
        <v>0.56899377253359551</v>
      </c>
      <c r="L903" s="2">
        <f t="shared" si="345"/>
        <v>8.9806620780072108E-2</v>
      </c>
      <c r="M903" s="2">
        <f t="shared" si="346"/>
        <v>1.0160603080957079E-2</v>
      </c>
      <c r="N903" s="1">
        <v>1010</v>
      </c>
      <c r="O903" s="1">
        <v>1736</v>
      </c>
      <c r="P903" s="1">
        <v>274</v>
      </c>
      <c r="Q903" s="1">
        <v>6</v>
      </c>
      <c r="R903" s="1">
        <v>3</v>
      </c>
      <c r="S903" s="1">
        <v>18</v>
      </c>
      <c r="T903" s="1">
        <v>2</v>
      </c>
      <c r="W903" s="1">
        <v>2</v>
      </c>
      <c r="Y903" s="1">
        <v>0</v>
      </c>
      <c r="AL903" s="7">
        <f>IF(Q903&gt;0,RANK(Q903,(N903:P903,Q903:AJ903)),0)</f>
        <v>5</v>
      </c>
      <c r="AM903" s="7">
        <f>IF(R903&gt;0,RANK(R903,(N903:P903,Q903:AJ903)),0)</f>
        <v>6</v>
      </c>
      <c r="AN903" s="7">
        <f>IF(S903&gt;0,RANK(S903,(N903:P903,Q903:AJ903)),0)</f>
        <v>4</v>
      </c>
      <c r="AO903" s="7">
        <f>IF(T903&gt;0,RANK(T903,(N903:P903,Q903:AJ903)),0)</f>
        <v>7</v>
      </c>
      <c r="AP903" s="2">
        <f t="shared" si="347"/>
        <v>1.9665683382497543E-3</v>
      </c>
      <c r="AQ903" s="2">
        <f t="shared" si="348"/>
        <v>9.8328416912487715E-4</v>
      </c>
      <c r="AR903" s="2">
        <f t="shared" si="349"/>
        <v>5.8997050147492625E-3</v>
      </c>
      <c r="AS903" s="2">
        <f t="shared" si="350"/>
        <v>6.5552277941658473E-4</v>
      </c>
      <c r="AU903" t="s">
        <v>2770</v>
      </c>
      <c r="AV903" t="s">
        <v>2825</v>
      </c>
      <c r="AW903">
        <v>5</v>
      </c>
      <c r="AY903" s="130">
        <v>19</v>
      </c>
      <c r="AZ903" s="131">
        <v>143</v>
      </c>
      <c r="BA903" s="132">
        <f t="shared" si="351"/>
        <v>19143</v>
      </c>
      <c r="BC903" s="7" t="s">
        <v>532</v>
      </c>
    </row>
    <row r="904" spans="1:55" hidden="1" outlineLevel="1" x14ac:dyDescent="0.2">
      <c r="A904" t="s">
        <v>9</v>
      </c>
      <c r="B904" t="s">
        <v>2825</v>
      </c>
      <c r="C904" s="1">
        <f t="shared" si="341"/>
        <v>7043</v>
      </c>
      <c r="D904" s="7">
        <f>RANK(N904,(N904:P904,Q904:AJ904))</f>
        <v>2</v>
      </c>
      <c r="E904" s="7">
        <f>RANK(O904,(N904:P904,Q904:AJ904))</f>
        <v>1</v>
      </c>
      <c r="F904" s="7">
        <f>IF(P904&gt;0,RANK(P904,(N904:P904,Q904:AJ904)),0)</f>
        <v>3</v>
      </c>
      <c r="G904" s="1">
        <f t="shared" si="342"/>
        <v>1812</v>
      </c>
      <c r="H904" s="2">
        <f t="shared" si="340"/>
        <v>0.25727672866676132</v>
      </c>
      <c r="I904" s="2"/>
      <c r="J904" s="2">
        <f t="shared" si="343"/>
        <v>0.31520658810166124</v>
      </c>
      <c r="K904" s="2">
        <f t="shared" si="344"/>
        <v>0.57248331676842257</v>
      </c>
      <c r="L904" s="2">
        <f t="shared" si="345"/>
        <v>0.1069146670452932</v>
      </c>
      <c r="M904" s="2">
        <f t="shared" si="346"/>
        <v>5.395428084622983E-3</v>
      </c>
      <c r="N904" s="1">
        <v>2220</v>
      </c>
      <c r="O904" s="1">
        <v>4032</v>
      </c>
      <c r="P904" s="1">
        <v>753</v>
      </c>
      <c r="Q904" s="1">
        <v>16</v>
      </c>
      <c r="R904" s="1">
        <v>3</v>
      </c>
      <c r="S904" s="1">
        <v>5</v>
      </c>
      <c r="T904" s="1">
        <v>11</v>
      </c>
      <c r="W904" s="1">
        <v>3</v>
      </c>
      <c r="Y904" s="1">
        <v>0</v>
      </c>
      <c r="AL904" s="7">
        <f>IF(Q904&gt;0,RANK(Q904,(N904:P904,Q904:AJ904)),0)</f>
        <v>4</v>
      </c>
      <c r="AM904" s="7">
        <f>IF(R904&gt;0,RANK(R904,(N904:P904,Q904:AJ904)),0)</f>
        <v>7</v>
      </c>
      <c r="AN904" s="7">
        <f>IF(S904&gt;0,RANK(S904,(N904:P904,Q904:AJ904)),0)</f>
        <v>6</v>
      </c>
      <c r="AO904" s="7">
        <f>IF(T904&gt;0,RANK(T904,(N904:P904,Q904:AJ904)),0)</f>
        <v>5</v>
      </c>
      <c r="AP904" s="2">
        <f t="shared" si="347"/>
        <v>2.2717591935254864E-3</v>
      </c>
      <c r="AQ904" s="2">
        <f t="shared" si="348"/>
        <v>4.2595484878602869E-4</v>
      </c>
      <c r="AR904" s="2">
        <f t="shared" si="349"/>
        <v>7.0992474797671444E-4</v>
      </c>
      <c r="AS904" s="2">
        <f t="shared" si="350"/>
        <v>1.5618344455487719E-3</v>
      </c>
      <c r="AU904" t="s">
        <v>9</v>
      </c>
      <c r="AV904" t="s">
        <v>2825</v>
      </c>
      <c r="AW904">
        <v>3</v>
      </c>
      <c r="AY904" s="130">
        <v>19</v>
      </c>
      <c r="AZ904" s="131">
        <v>145</v>
      </c>
      <c r="BA904" s="132">
        <f t="shared" si="351"/>
        <v>19145</v>
      </c>
      <c r="BC904" s="7" t="s">
        <v>532</v>
      </c>
    </row>
    <row r="905" spans="1:55" hidden="1" outlineLevel="1" x14ac:dyDescent="0.2">
      <c r="A905" t="s">
        <v>2678</v>
      </c>
      <c r="B905" t="s">
        <v>2825</v>
      </c>
      <c r="C905" s="1">
        <f t="shared" si="341"/>
        <v>4703</v>
      </c>
      <c r="D905" s="7">
        <f>RANK(N905,(N905:P905,Q905:AJ905))</f>
        <v>1</v>
      </c>
      <c r="E905" s="7">
        <f>RANK(O905,(N905:P905,Q905:AJ905))</f>
        <v>2</v>
      </c>
      <c r="F905" s="7">
        <f>IF(P905&gt;0,RANK(P905,(N905:P905,Q905:AJ905)),0)</f>
        <v>3</v>
      </c>
      <c r="G905" s="1">
        <f t="shared" si="342"/>
        <v>554</v>
      </c>
      <c r="H905" s="2">
        <f t="shared" si="340"/>
        <v>0.11779715075483733</v>
      </c>
      <c r="I905" s="2"/>
      <c r="J905" s="2">
        <f t="shared" si="343"/>
        <v>0.5041462896023815</v>
      </c>
      <c r="K905" s="2">
        <f t="shared" si="344"/>
        <v>0.38634913884754413</v>
      </c>
      <c r="L905" s="2">
        <f t="shared" si="345"/>
        <v>0.10142462258133106</v>
      </c>
      <c r="M905" s="2">
        <f t="shared" si="346"/>
        <v>8.0799489687433113E-3</v>
      </c>
      <c r="N905" s="1">
        <v>2371</v>
      </c>
      <c r="O905" s="1">
        <v>1817</v>
      </c>
      <c r="P905" s="1">
        <v>477</v>
      </c>
      <c r="Q905" s="1">
        <v>11</v>
      </c>
      <c r="R905" s="1">
        <v>5</v>
      </c>
      <c r="S905" s="1">
        <v>17</v>
      </c>
      <c r="T905" s="1">
        <v>4</v>
      </c>
      <c r="W905" s="1">
        <v>0</v>
      </c>
      <c r="Y905" s="1">
        <v>1</v>
      </c>
      <c r="AL905" s="7">
        <f>IF(Q905&gt;0,RANK(Q905,(N905:P905,Q905:AJ905)),0)</f>
        <v>5</v>
      </c>
      <c r="AM905" s="7">
        <f>IF(R905&gt;0,RANK(R905,(N905:P905,Q905:AJ905)),0)</f>
        <v>6</v>
      </c>
      <c r="AN905" s="7">
        <f>IF(S905&gt;0,RANK(S905,(N905:P905,Q905:AJ905)),0)</f>
        <v>4</v>
      </c>
      <c r="AO905" s="7">
        <f>IF(T905&gt;0,RANK(T905,(N905:P905,Q905:AJ905)),0)</f>
        <v>7</v>
      </c>
      <c r="AP905" s="2">
        <f t="shared" si="347"/>
        <v>2.338932596215182E-3</v>
      </c>
      <c r="AQ905" s="2">
        <f t="shared" si="348"/>
        <v>1.06315118009781E-3</v>
      </c>
      <c r="AR905" s="2">
        <f t="shared" si="349"/>
        <v>3.6147140123325536E-3</v>
      </c>
      <c r="AS905" s="2">
        <f t="shared" si="350"/>
        <v>8.5052094407824788E-4</v>
      </c>
      <c r="AU905" t="s">
        <v>2678</v>
      </c>
      <c r="AV905" t="s">
        <v>2825</v>
      </c>
      <c r="AW905">
        <v>5</v>
      </c>
      <c r="AY905" s="130">
        <v>19</v>
      </c>
      <c r="AZ905" s="131">
        <v>147</v>
      </c>
      <c r="BA905" s="132">
        <f t="shared" si="351"/>
        <v>19147</v>
      </c>
      <c r="BC905" s="7" t="s">
        <v>532</v>
      </c>
    </row>
    <row r="906" spans="1:55" hidden="1" outlineLevel="1" x14ac:dyDescent="0.2">
      <c r="A906" t="s">
        <v>2019</v>
      </c>
      <c r="B906" t="s">
        <v>2825</v>
      </c>
      <c r="C906" s="1">
        <f t="shared" si="341"/>
        <v>9956</v>
      </c>
      <c r="D906" s="7">
        <f>RANK(N906,(N906:P906,Q906:AJ906))</f>
        <v>2</v>
      </c>
      <c r="E906" s="7">
        <f>RANK(O906,(N906:P906,Q906:AJ906))</f>
        <v>1</v>
      </c>
      <c r="F906" s="7">
        <f>IF(P906&gt;0,RANK(P906,(N906:P906,Q906:AJ906)),0)</f>
        <v>3</v>
      </c>
      <c r="G906" s="1">
        <f t="shared" si="342"/>
        <v>1372</v>
      </c>
      <c r="H906" s="2">
        <f t="shared" si="340"/>
        <v>0.13780634793089594</v>
      </c>
      <c r="I906" s="2"/>
      <c r="J906" s="2">
        <f t="shared" si="343"/>
        <v>0.37615508236239453</v>
      </c>
      <c r="K906" s="2">
        <f t="shared" si="344"/>
        <v>0.51396143029329044</v>
      </c>
      <c r="L906" s="2">
        <f t="shared" si="345"/>
        <v>0.10014061872237846</v>
      </c>
      <c r="M906" s="2">
        <f t="shared" si="346"/>
        <v>9.7428686219366151E-3</v>
      </c>
      <c r="N906" s="1">
        <v>3745</v>
      </c>
      <c r="O906" s="1">
        <v>5117</v>
      </c>
      <c r="P906" s="1">
        <v>997</v>
      </c>
      <c r="Q906" s="1">
        <v>16</v>
      </c>
      <c r="R906" s="1">
        <v>13</v>
      </c>
      <c r="S906" s="1">
        <v>52</v>
      </c>
      <c r="T906" s="1">
        <v>12</v>
      </c>
      <c r="W906" s="1">
        <v>0</v>
      </c>
      <c r="Y906" s="1">
        <v>4</v>
      </c>
      <c r="AL906" s="7">
        <f>IF(Q906&gt;0,RANK(Q906,(N906:P906,Q906:AJ906)),0)</f>
        <v>5</v>
      </c>
      <c r="AM906" s="7">
        <f>IF(R906&gt;0,RANK(R906,(N906:P906,Q906:AJ906)),0)</f>
        <v>6</v>
      </c>
      <c r="AN906" s="7">
        <f>IF(S906&gt;0,RANK(S906,(N906:P906,Q906:AJ906)),0)</f>
        <v>4</v>
      </c>
      <c r="AO906" s="7">
        <f>IF(T906&gt;0,RANK(T906,(N906:P906,Q906:AJ906)),0)</f>
        <v>7</v>
      </c>
      <c r="AP906" s="2">
        <f t="shared" si="347"/>
        <v>1.6070711128967456E-3</v>
      </c>
      <c r="AQ906" s="2">
        <f t="shared" si="348"/>
        <v>1.3057452792286058E-3</v>
      </c>
      <c r="AR906" s="2">
        <f t="shared" si="349"/>
        <v>5.2229811169144233E-3</v>
      </c>
      <c r="AS906" s="2">
        <f t="shared" si="350"/>
        <v>1.2053033346725592E-3</v>
      </c>
      <c r="AU906" t="s">
        <v>2019</v>
      </c>
      <c r="AV906" t="s">
        <v>2825</v>
      </c>
      <c r="AW906">
        <v>5</v>
      </c>
      <c r="AY906" s="130">
        <v>19</v>
      </c>
      <c r="AZ906" s="131">
        <v>149</v>
      </c>
      <c r="BA906" s="132">
        <f t="shared" si="351"/>
        <v>19149</v>
      </c>
      <c r="BC906" s="7" t="s">
        <v>532</v>
      </c>
    </row>
    <row r="907" spans="1:55" hidden="1" outlineLevel="1" x14ac:dyDescent="0.2">
      <c r="A907" t="s">
        <v>2565</v>
      </c>
      <c r="B907" t="s">
        <v>2825</v>
      </c>
      <c r="C907" s="1">
        <f t="shared" si="341"/>
        <v>4215</v>
      </c>
      <c r="D907" s="7">
        <f>RANK(N907,(N907:P907,Q907:AJ907))</f>
        <v>1</v>
      </c>
      <c r="E907" s="7">
        <f>RANK(O907,(N907:P907,Q907:AJ907))</f>
        <v>2</v>
      </c>
      <c r="F907" s="7">
        <f>IF(P907&gt;0,RANK(P907,(N907:P907,Q907:AJ907)),0)</f>
        <v>3</v>
      </c>
      <c r="G907" s="1">
        <f t="shared" si="342"/>
        <v>274</v>
      </c>
      <c r="H907" s="2">
        <f t="shared" si="340"/>
        <v>6.500593119810201E-2</v>
      </c>
      <c r="I907" s="2"/>
      <c r="J907" s="2">
        <f t="shared" si="343"/>
        <v>0.46998813760379599</v>
      </c>
      <c r="K907" s="2">
        <f t="shared" si="344"/>
        <v>0.40498220640569393</v>
      </c>
      <c r="L907" s="2">
        <f t="shared" si="345"/>
        <v>0.11340450771055753</v>
      </c>
      <c r="M907" s="2">
        <f t="shared" si="346"/>
        <v>1.1625148279952549E-2</v>
      </c>
      <c r="N907" s="1">
        <v>1981</v>
      </c>
      <c r="O907" s="1">
        <v>1707</v>
      </c>
      <c r="P907" s="1">
        <v>478</v>
      </c>
      <c r="Q907" s="1">
        <v>9</v>
      </c>
      <c r="R907" s="1">
        <v>14</v>
      </c>
      <c r="S907" s="1">
        <v>14</v>
      </c>
      <c r="T907" s="1">
        <v>8</v>
      </c>
      <c r="W907" s="1">
        <v>3</v>
      </c>
      <c r="Y907" s="1">
        <v>1</v>
      </c>
      <c r="AL907" s="7">
        <f>IF(Q907&gt;0,RANK(Q907,(N907:P907,Q907:AJ907)),0)</f>
        <v>6</v>
      </c>
      <c r="AM907" s="7">
        <f>IF(R907&gt;0,RANK(R907,(N907:P907,Q907:AJ907)),0)</f>
        <v>4</v>
      </c>
      <c r="AN907" s="7">
        <f>IF(S907&gt;0,RANK(S907,(N907:P907,Q907:AJ907)),0)</f>
        <v>4</v>
      </c>
      <c r="AO907" s="7">
        <f>IF(T907&gt;0,RANK(T907,(N907:P907,Q907:AJ907)),0)</f>
        <v>7</v>
      </c>
      <c r="AP907" s="2">
        <f t="shared" si="347"/>
        <v>2.1352313167259788E-3</v>
      </c>
      <c r="AQ907" s="2">
        <f t="shared" si="348"/>
        <v>3.3214709371292999E-3</v>
      </c>
      <c r="AR907" s="2">
        <f t="shared" si="349"/>
        <v>3.3214709371292999E-3</v>
      </c>
      <c r="AS907" s="2">
        <f t="shared" si="350"/>
        <v>1.8979833926453143E-3</v>
      </c>
      <c r="AU907" t="s">
        <v>2565</v>
      </c>
      <c r="AV907" t="s">
        <v>2825</v>
      </c>
      <c r="AW907">
        <v>5</v>
      </c>
      <c r="AY907" s="130">
        <v>19</v>
      </c>
      <c r="AZ907" s="131">
        <v>151</v>
      </c>
      <c r="BA907" s="132">
        <f t="shared" si="351"/>
        <v>19151</v>
      </c>
      <c r="BC907" s="7" t="s">
        <v>532</v>
      </c>
    </row>
    <row r="908" spans="1:55" hidden="1" outlineLevel="1" x14ac:dyDescent="0.2">
      <c r="A908" t="s">
        <v>956</v>
      </c>
      <c r="B908" t="s">
        <v>2825</v>
      </c>
      <c r="C908" s="1">
        <f t="shared" si="341"/>
        <v>156106</v>
      </c>
      <c r="D908" s="7">
        <f>RANK(N908,(N908:P908,Q908:AJ908))</f>
        <v>1</v>
      </c>
      <c r="E908" s="7">
        <f>RANK(O908,(N908:P908,Q908:AJ908))</f>
        <v>2</v>
      </c>
      <c r="F908" s="7">
        <f>IF(P908&gt;0,RANK(P908,(N908:P908,Q908:AJ908)),0)</f>
        <v>3</v>
      </c>
      <c r="G908" s="1">
        <f t="shared" si="342"/>
        <v>22993</v>
      </c>
      <c r="H908" s="2">
        <f t="shared" si="340"/>
        <v>0.14729094333337603</v>
      </c>
      <c r="I908" s="2"/>
      <c r="J908" s="2">
        <f t="shared" si="343"/>
        <v>0.53730798303716709</v>
      </c>
      <c r="K908" s="2">
        <f t="shared" si="344"/>
        <v>0.39001703970379104</v>
      </c>
      <c r="L908" s="2">
        <f t="shared" si="345"/>
        <v>6.095857942679974E-2</v>
      </c>
      <c r="M908" s="2">
        <f t="shared" si="346"/>
        <v>1.1716397832242133E-2</v>
      </c>
      <c r="N908" s="1">
        <v>83877</v>
      </c>
      <c r="O908" s="1">
        <v>60884</v>
      </c>
      <c r="P908" s="1">
        <v>9516</v>
      </c>
      <c r="Q908" s="1">
        <v>786</v>
      </c>
      <c r="R908" s="1">
        <v>301</v>
      </c>
      <c r="S908" s="1">
        <v>272</v>
      </c>
      <c r="T908" s="1">
        <v>197</v>
      </c>
      <c r="W908" s="1">
        <v>233</v>
      </c>
      <c r="Y908" s="1">
        <v>40</v>
      </c>
      <c r="AL908" s="7">
        <f>IF(Q908&gt;0,RANK(Q908,(N908:P908,Q908:AJ908)),0)</f>
        <v>4</v>
      </c>
      <c r="AM908" s="7">
        <f>IF(R908&gt;0,RANK(R908,(N908:P908,Q908:AJ908)),0)</f>
        <v>5</v>
      </c>
      <c r="AN908" s="7">
        <f>IF(S908&gt;0,RANK(S908,(N908:P908,Q908:AJ908)),0)</f>
        <v>6</v>
      </c>
      <c r="AO908" s="7">
        <f>IF(T908&gt;0,RANK(T908,(N908:P908,Q908:AJ908)),0)</f>
        <v>8</v>
      </c>
      <c r="AP908" s="2">
        <f t="shared" si="347"/>
        <v>5.0350402931341525E-3</v>
      </c>
      <c r="AQ908" s="2">
        <f t="shared" si="348"/>
        <v>1.9281770079305088E-3</v>
      </c>
      <c r="AR908" s="2">
        <f t="shared" si="349"/>
        <v>1.7424058011863734E-3</v>
      </c>
      <c r="AS908" s="2">
        <f t="shared" si="350"/>
        <v>1.2619630251239542E-3</v>
      </c>
      <c r="AU908" t="s">
        <v>956</v>
      </c>
      <c r="AV908" t="s">
        <v>2825</v>
      </c>
      <c r="AW908">
        <v>4</v>
      </c>
      <c r="AY908" s="130">
        <v>19</v>
      </c>
      <c r="AZ908" s="131">
        <v>153</v>
      </c>
      <c r="BA908" s="132">
        <f t="shared" si="351"/>
        <v>19153</v>
      </c>
      <c r="BC908" s="7" t="s">
        <v>532</v>
      </c>
    </row>
    <row r="909" spans="1:55" hidden="1" outlineLevel="1" x14ac:dyDescent="0.2">
      <c r="A909" t="s">
        <v>2034</v>
      </c>
      <c r="B909" t="s">
        <v>2825</v>
      </c>
      <c r="C909" s="1">
        <f t="shared" si="341"/>
        <v>32821</v>
      </c>
      <c r="D909" s="7">
        <f>RANK(N909,(N909:P909,Q909:AJ909))</f>
        <v>2</v>
      </c>
      <c r="E909" s="7">
        <f>RANK(O909,(N909:P909,Q909:AJ909))</f>
        <v>1</v>
      </c>
      <c r="F909" s="7">
        <f>IF(P909&gt;0,RANK(P909,(N909:P909,Q909:AJ909)),0)</f>
        <v>3</v>
      </c>
      <c r="G909" s="1">
        <f t="shared" si="342"/>
        <v>2372</v>
      </c>
      <c r="H909" s="2">
        <f t="shared" si="340"/>
        <v>7.2270802230279388E-2</v>
      </c>
      <c r="I909" s="2"/>
      <c r="J909" s="2">
        <f t="shared" si="343"/>
        <v>0.40449712074586391</v>
      </c>
      <c r="K909" s="2">
        <f t="shared" si="344"/>
        <v>0.47676792297614334</v>
      </c>
      <c r="L909" s="2">
        <f t="shared" si="345"/>
        <v>0.10767496419975016</v>
      </c>
      <c r="M909" s="2">
        <f t="shared" si="346"/>
        <v>1.1059992078242639E-2</v>
      </c>
      <c r="N909" s="1">
        <v>13276</v>
      </c>
      <c r="O909" s="1">
        <v>15648</v>
      </c>
      <c r="P909" s="1">
        <v>3534</v>
      </c>
      <c r="Q909" s="1">
        <v>96</v>
      </c>
      <c r="R909" s="1">
        <v>69</v>
      </c>
      <c r="S909" s="1">
        <v>81</v>
      </c>
      <c r="T909" s="1">
        <v>66</v>
      </c>
      <c r="W909" s="1">
        <v>49</v>
      </c>
      <c r="Y909" s="1">
        <v>2</v>
      </c>
      <c r="AL909" s="7">
        <f>IF(Q909&gt;0,RANK(Q909,(N909:P909,Q909:AJ909)),0)</f>
        <v>4</v>
      </c>
      <c r="AM909" s="7">
        <f>IF(R909&gt;0,RANK(R909,(N909:P909,Q909:AJ909)),0)</f>
        <v>6</v>
      </c>
      <c r="AN909" s="7">
        <f>IF(S909&gt;0,RANK(S909,(N909:P909,Q909:AJ909)),0)</f>
        <v>5</v>
      </c>
      <c r="AO909" s="7">
        <f>IF(T909&gt;0,RANK(T909,(N909:P909,Q909:AJ909)),0)</f>
        <v>7</v>
      </c>
      <c r="AP909" s="2">
        <f t="shared" si="347"/>
        <v>2.9249565826757261E-3</v>
      </c>
      <c r="AQ909" s="2">
        <f t="shared" si="348"/>
        <v>2.1023125437981782E-3</v>
      </c>
      <c r="AR909" s="2">
        <f t="shared" si="349"/>
        <v>2.4679321166326436E-3</v>
      </c>
      <c r="AS909" s="2">
        <f t="shared" si="350"/>
        <v>2.0109076505895615E-3</v>
      </c>
      <c r="AU909" t="s">
        <v>2034</v>
      </c>
      <c r="AV909" t="s">
        <v>2825</v>
      </c>
      <c r="AW909">
        <v>4</v>
      </c>
      <c r="AY909" s="130">
        <v>19</v>
      </c>
      <c r="AZ909" s="131">
        <v>155</v>
      </c>
      <c r="BA909" s="132">
        <f t="shared" si="351"/>
        <v>19155</v>
      </c>
      <c r="BC909" s="7" t="s">
        <v>532</v>
      </c>
    </row>
    <row r="910" spans="1:55" hidden="1" outlineLevel="1" x14ac:dyDescent="0.2">
      <c r="A910" t="s">
        <v>2101</v>
      </c>
      <c r="B910" t="s">
        <v>2825</v>
      </c>
      <c r="C910" s="1">
        <f t="shared" si="341"/>
        <v>8214</v>
      </c>
      <c r="D910" s="7">
        <f>RANK(N910,(N910:P910,Q910:AJ910))</f>
        <v>1</v>
      </c>
      <c r="E910" s="7">
        <f>RANK(O910,(N910:P910,Q910:AJ910))</f>
        <v>2</v>
      </c>
      <c r="F910" s="7">
        <f>IF(P910&gt;0,RANK(P910,(N910:P910,Q910:AJ910)),0)</f>
        <v>3</v>
      </c>
      <c r="G910" s="1">
        <f t="shared" si="342"/>
        <v>962</v>
      </c>
      <c r="H910" s="2">
        <f t="shared" si="340"/>
        <v>0.11711711711711711</v>
      </c>
      <c r="I910" s="2"/>
      <c r="J910" s="2">
        <f t="shared" si="343"/>
        <v>0.50925249573898224</v>
      </c>
      <c r="K910" s="2">
        <f t="shared" si="344"/>
        <v>0.39213537862186509</v>
      </c>
      <c r="L910" s="2">
        <f t="shared" si="345"/>
        <v>8.2907231555880201E-2</v>
      </c>
      <c r="M910" s="2">
        <f t="shared" si="346"/>
        <v>1.5704894083272469E-2</v>
      </c>
      <c r="N910" s="1">
        <v>4183</v>
      </c>
      <c r="O910" s="1">
        <v>3221</v>
      </c>
      <c r="P910" s="1">
        <v>681</v>
      </c>
      <c r="Q910" s="1">
        <v>73</v>
      </c>
      <c r="R910" s="1">
        <v>10</v>
      </c>
      <c r="S910" s="1">
        <v>14</v>
      </c>
      <c r="T910" s="1">
        <v>12</v>
      </c>
      <c r="W910" s="1">
        <v>11</v>
      </c>
      <c r="Y910" s="1">
        <v>9</v>
      </c>
      <c r="AL910" s="7">
        <f>IF(Q910&gt;0,RANK(Q910,(N910:P910,Q910:AJ910)),0)</f>
        <v>4</v>
      </c>
      <c r="AM910" s="7">
        <f>IF(R910&gt;0,RANK(R910,(N910:P910,Q910:AJ910)),0)</f>
        <v>8</v>
      </c>
      <c r="AN910" s="7">
        <f>IF(S910&gt;0,RANK(S910,(N910:P910,Q910:AJ910)),0)</f>
        <v>5</v>
      </c>
      <c r="AO910" s="7">
        <f>IF(T910&gt;0,RANK(T910,(N910:P910,Q910:AJ910)),0)</f>
        <v>6</v>
      </c>
      <c r="AP910" s="2">
        <f t="shared" si="347"/>
        <v>8.8872656440224015E-3</v>
      </c>
      <c r="AQ910" s="2">
        <f t="shared" si="348"/>
        <v>1.2174336498660824E-3</v>
      </c>
      <c r="AR910" s="2">
        <f t="shared" si="349"/>
        <v>1.7044071098125152E-3</v>
      </c>
      <c r="AS910" s="2">
        <f t="shared" si="350"/>
        <v>1.4609203798392988E-3</v>
      </c>
      <c r="AU910" t="s">
        <v>2101</v>
      </c>
      <c r="AV910" t="s">
        <v>2825</v>
      </c>
      <c r="AW910">
        <v>3</v>
      </c>
      <c r="AY910" s="130">
        <v>19</v>
      </c>
      <c r="AZ910" s="131">
        <v>157</v>
      </c>
      <c r="BA910" s="132">
        <f t="shared" si="351"/>
        <v>19157</v>
      </c>
      <c r="BC910" s="7" t="s">
        <v>532</v>
      </c>
    </row>
    <row r="911" spans="1:55" hidden="1" outlineLevel="1" x14ac:dyDescent="0.2">
      <c r="A911" t="s">
        <v>1798</v>
      </c>
      <c r="B911" t="s">
        <v>2825</v>
      </c>
      <c r="C911" s="1">
        <f t="shared" si="341"/>
        <v>2740</v>
      </c>
      <c r="D911" s="7">
        <f>RANK(N911,(N911:P911,Q911:AJ911))</f>
        <v>1</v>
      </c>
      <c r="E911" s="7">
        <f>RANK(O911,(N911:P911,Q911:AJ911))</f>
        <v>2</v>
      </c>
      <c r="F911" s="7">
        <f>IF(P911&gt;0,RANK(P911,(N911:P911,Q911:AJ911)),0)</f>
        <v>3</v>
      </c>
      <c r="G911" s="1">
        <f t="shared" si="342"/>
        <v>472</v>
      </c>
      <c r="H911" s="2">
        <f t="shared" si="340"/>
        <v>0.17226277372262774</v>
      </c>
      <c r="I911" s="2"/>
      <c r="J911" s="2">
        <f t="shared" si="343"/>
        <v>0.5251824817518248</v>
      </c>
      <c r="K911" s="2">
        <f t="shared" si="344"/>
        <v>0.35291970802919709</v>
      </c>
      <c r="L911" s="2">
        <f t="shared" si="345"/>
        <v>0.11313868613138686</v>
      </c>
      <c r="M911" s="2">
        <f t="shared" si="346"/>
        <v>8.7591240875912468E-3</v>
      </c>
      <c r="N911" s="1">
        <v>1439</v>
      </c>
      <c r="O911" s="1">
        <v>967</v>
      </c>
      <c r="P911" s="1">
        <v>310</v>
      </c>
      <c r="Q911" s="1">
        <v>8</v>
      </c>
      <c r="R911" s="1">
        <v>3</v>
      </c>
      <c r="S911" s="1">
        <v>7</v>
      </c>
      <c r="T911" s="1">
        <v>5</v>
      </c>
      <c r="W911" s="1">
        <v>1</v>
      </c>
      <c r="Y911" s="1">
        <v>0</v>
      </c>
      <c r="AL911" s="7">
        <f>IF(Q911&gt;0,RANK(Q911,(N911:P911,Q911:AJ911)),0)</f>
        <v>4</v>
      </c>
      <c r="AM911" s="7">
        <f>IF(R911&gt;0,RANK(R911,(N911:P911,Q911:AJ911)),0)</f>
        <v>7</v>
      </c>
      <c r="AN911" s="7">
        <f>IF(S911&gt;0,RANK(S911,(N911:P911,Q911:AJ911)),0)</f>
        <v>5</v>
      </c>
      <c r="AO911" s="7">
        <f>IF(T911&gt;0,RANK(T911,(N911:P911,Q911:AJ911)),0)</f>
        <v>6</v>
      </c>
      <c r="AP911" s="2">
        <f t="shared" si="347"/>
        <v>2.9197080291970801E-3</v>
      </c>
      <c r="AQ911" s="2">
        <f t="shared" si="348"/>
        <v>1.0948905109489052E-3</v>
      </c>
      <c r="AR911" s="2">
        <f t="shared" si="349"/>
        <v>2.5547445255474453E-3</v>
      </c>
      <c r="AS911" s="2">
        <f t="shared" si="350"/>
        <v>1.8248175182481751E-3</v>
      </c>
      <c r="AU911" t="s">
        <v>1798</v>
      </c>
      <c r="AV911" t="s">
        <v>2825</v>
      </c>
      <c r="AW911">
        <v>3</v>
      </c>
      <c r="AY911" s="130">
        <v>19</v>
      </c>
      <c r="AZ911" s="131">
        <v>159</v>
      </c>
      <c r="BA911" s="132">
        <f t="shared" si="351"/>
        <v>19159</v>
      </c>
      <c r="BC911" s="7" t="s">
        <v>532</v>
      </c>
    </row>
    <row r="912" spans="1:55" hidden="1" outlineLevel="1" x14ac:dyDescent="0.2">
      <c r="A912" t="s">
        <v>2429</v>
      </c>
      <c r="B912" t="s">
        <v>2825</v>
      </c>
      <c r="C912" s="1">
        <f t="shared" si="341"/>
        <v>4997</v>
      </c>
      <c r="D912" s="7">
        <f>RANK(N912,(N912:P912,Q912:AJ912))</f>
        <v>2</v>
      </c>
      <c r="E912" s="7">
        <f>RANK(O912,(N912:P912,Q912:AJ912))</f>
        <v>1</v>
      </c>
      <c r="F912" s="7">
        <f>IF(P912&gt;0,RANK(P912,(N912:P912,Q912:AJ912)),0)</f>
        <v>3</v>
      </c>
      <c r="G912" s="1">
        <f t="shared" si="342"/>
        <v>39</v>
      </c>
      <c r="H912" s="2">
        <f t="shared" si="340"/>
        <v>7.8046828096858117E-3</v>
      </c>
      <c r="I912" s="2"/>
      <c r="J912" s="2">
        <f t="shared" si="343"/>
        <v>0.43426055633380028</v>
      </c>
      <c r="K912" s="2">
        <f t="shared" si="344"/>
        <v>0.44206523914348611</v>
      </c>
      <c r="L912" s="2">
        <f t="shared" si="345"/>
        <v>0.11586952171302782</v>
      </c>
      <c r="M912" s="2">
        <f t="shared" si="346"/>
        <v>7.8046828096858395E-3</v>
      </c>
      <c r="N912" s="1">
        <v>2170</v>
      </c>
      <c r="O912" s="1">
        <v>2209</v>
      </c>
      <c r="P912" s="1">
        <v>579</v>
      </c>
      <c r="Q912" s="1">
        <v>15</v>
      </c>
      <c r="R912" s="1">
        <v>4</v>
      </c>
      <c r="S912" s="1">
        <v>15</v>
      </c>
      <c r="T912" s="1">
        <v>3</v>
      </c>
      <c r="W912" s="1">
        <v>0</v>
      </c>
      <c r="Y912" s="1">
        <v>2</v>
      </c>
      <c r="AL912" s="7">
        <f>IF(Q912&gt;0,RANK(Q912,(N912:P912,Q912:AJ912)),0)</f>
        <v>4</v>
      </c>
      <c r="AM912" s="7">
        <f>IF(R912&gt;0,RANK(R912,(N912:P912,Q912:AJ912)),0)</f>
        <v>6</v>
      </c>
      <c r="AN912" s="7">
        <f>IF(S912&gt;0,RANK(S912,(N912:P912,Q912:AJ912)),0)</f>
        <v>4</v>
      </c>
      <c r="AO912" s="7">
        <f>IF(T912&gt;0,RANK(T912,(N912:P912,Q912:AJ912)),0)</f>
        <v>7</v>
      </c>
      <c r="AP912" s="2">
        <f t="shared" si="347"/>
        <v>3.0018010806483891E-3</v>
      </c>
      <c r="AQ912" s="2">
        <f t="shared" si="348"/>
        <v>8.0048028817290373E-4</v>
      </c>
      <c r="AR912" s="2">
        <f t="shared" si="349"/>
        <v>3.0018010806483891E-3</v>
      </c>
      <c r="AS912" s="2">
        <f t="shared" si="350"/>
        <v>6.0036021612967783E-4</v>
      </c>
      <c r="AU912" t="s">
        <v>2429</v>
      </c>
      <c r="AV912" t="s">
        <v>2825</v>
      </c>
      <c r="AW912">
        <v>5</v>
      </c>
      <c r="AY912" s="130">
        <v>19</v>
      </c>
      <c r="AZ912" s="131">
        <v>161</v>
      </c>
      <c r="BA912" s="132">
        <f t="shared" si="351"/>
        <v>19161</v>
      </c>
      <c r="BC912" s="7" t="s">
        <v>532</v>
      </c>
    </row>
    <row r="913" spans="1:55" hidden="1" outlineLevel="1" x14ac:dyDescent="0.2">
      <c r="A913" t="s">
        <v>2835</v>
      </c>
      <c r="B913" t="s">
        <v>2825</v>
      </c>
      <c r="C913" s="1">
        <f t="shared" si="341"/>
        <v>65202</v>
      </c>
      <c r="D913" s="7">
        <f>RANK(N913,(N913:P913,Q913:AJ913))</f>
        <v>1</v>
      </c>
      <c r="E913" s="7">
        <f>RANK(O913,(N913:P913,Q913:AJ913))</f>
        <v>2</v>
      </c>
      <c r="F913" s="7">
        <f>IF(P913&gt;0,RANK(P913,(N913:P913,Q913:AJ913)),0)</f>
        <v>3</v>
      </c>
      <c r="G913" s="1">
        <f t="shared" si="342"/>
        <v>5943</v>
      </c>
      <c r="H913" s="2">
        <f t="shared" si="340"/>
        <v>9.1147510812551763E-2</v>
      </c>
      <c r="I913" s="2"/>
      <c r="J913" s="2">
        <f t="shared" si="343"/>
        <v>0.50142633661544123</v>
      </c>
      <c r="K913" s="2">
        <f t="shared" si="344"/>
        <v>0.41027882580288949</v>
      </c>
      <c r="L913" s="2">
        <f t="shared" si="345"/>
        <v>7.6546731695346773E-2</v>
      </c>
      <c r="M913" s="2">
        <f t="shared" si="346"/>
        <v>1.174810588632251E-2</v>
      </c>
      <c r="N913" s="1">
        <v>32694</v>
      </c>
      <c r="O913" s="1">
        <v>26751</v>
      </c>
      <c r="P913" s="1">
        <v>4991</v>
      </c>
      <c r="Q913" s="1">
        <v>295</v>
      </c>
      <c r="R913" s="1">
        <v>152</v>
      </c>
      <c r="S913" s="1">
        <v>187</v>
      </c>
      <c r="T913" s="1">
        <v>86</v>
      </c>
      <c r="W913" s="1">
        <v>21</v>
      </c>
      <c r="Y913" s="1">
        <v>25</v>
      </c>
      <c r="AL913" s="7">
        <f>IF(Q913&gt;0,RANK(Q913,(N913:P913,Q913:AJ913)),0)</f>
        <v>4</v>
      </c>
      <c r="AM913" s="7">
        <f>IF(R913&gt;0,RANK(R913,(N913:P913,Q913:AJ913)),0)</f>
        <v>6</v>
      </c>
      <c r="AN913" s="7">
        <f>IF(S913&gt;0,RANK(S913,(N913:P913,Q913:AJ913)),0)</f>
        <v>5</v>
      </c>
      <c r="AO913" s="7">
        <f>IF(T913&gt;0,RANK(T913,(N913:P913,Q913:AJ913)),0)</f>
        <v>7</v>
      </c>
      <c r="AP913" s="2">
        <f t="shared" si="347"/>
        <v>4.5244010919910432E-3</v>
      </c>
      <c r="AQ913" s="2">
        <f t="shared" si="348"/>
        <v>2.3312168338394529E-3</v>
      </c>
      <c r="AR913" s="2">
        <f t="shared" si="349"/>
        <v>2.8680101837366954E-3</v>
      </c>
      <c r="AS913" s="2">
        <f t="shared" si="350"/>
        <v>1.3189779454617957E-3</v>
      </c>
      <c r="AU913" t="s">
        <v>2835</v>
      </c>
      <c r="AV913" t="s">
        <v>2825</v>
      </c>
      <c r="AW913">
        <v>1</v>
      </c>
      <c r="AY913" s="130">
        <v>19</v>
      </c>
      <c r="AZ913" s="131">
        <v>163</v>
      </c>
      <c r="BA913" s="132">
        <f t="shared" si="351"/>
        <v>19163</v>
      </c>
      <c r="BC913" s="7" t="s">
        <v>532</v>
      </c>
    </row>
    <row r="914" spans="1:55" hidden="1" outlineLevel="1" x14ac:dyDescent="0.2">
      <c r="A914" t="s">
        <v>2575</v>
      </c>
      <c r="B914" t="s">
        <v>2825</v>
      </c>
      <c r="C914" s="1">
        <f t="shared" si="341"/>
        <v>5941</v>
      </c>
      <c r="D914" s="7">
        <f>RANK(N914,(N914:P914,Q914:AJ914))</f>
        <v>2</v>
      </c>
      <c r="E914" s="7">
        <f>RANK(O914,(N914:P914,Q914:AJ914))</f>
        <v>1</v>
      </c>
      <c r="F914" s="7">
        <f>IF(P914&gt;0,RANK(P914,(N914:P914,Q914:AJ914)),0)</f>
        <v>3</v>
      </c>
      <c r="G914" s="1">
        <f t="shared" si="342"/>
        <v>880</v>
      </c>
      <c r="H914" s="2">
        <f t="shared" si="340"/>
        <v>0.14812321158054201</v>
      </c>
      <c r="I914" s="2"/>
      <c r="J914" s="2">
        <f t="shared" si="343"/>
        <v>0.36626830499915841</v>
      </c>
      <c r="K914" s="2">
        <f t="shared" si="344"/>
        <v>0.51439151657970039</v>
      </c>
      <c r="L914" s="2">
        <f t="shared" si="345"/>
        <v>0.10974583403467429</v>
      </c>
      <c r="M914" s="2">
        <f t="shared" si="346"/>
        <v>9.5943443864669048E-3</v>
      </c>
      <c r="N914" s="1">
        <v>2176</v>
      </c>
      <c r="O914" s="1">
        <v>3056</v>
      </c>
      <c r="P914" s="1">
        <v>652</v>
      </c>
      <c r="Q914" s="1">
        <v>16</v>
      </c>
      <c r="R914" s="1">
        <v>18</v>
      </c>
      <c r="S914" s="1">
        <v>15</v>
      </c>
      <c r="T914" s="1">
        <v>8</v>
      </c>
      <c r="W914" s="1">
        <v>0</v>
      </c>
      <c r="Y914" s="1">
        <v>0</v>
      </c>
      <c r="AL914" s="7">
        <f>IF(Q914&gt;0,RANK(Q914,(N914:P914,Q914:AJ914)),0)</f>
        <v>5</v>
      </c>
      <c r="AM914" s="7">
        <f>IF(R914&gt;0,RANK(R914,(N914:P914,Q914:AJ914)),0)</f>
        <v>4</v>
      </c>
      <c r="AN914" s="7">
        <f>IF(S914&gt;0,RANK(S914,(N914:P914,Q914:AJ914)),0)</f>
        <v>6</v>
      </c>
      <c r="AO914" s="7">
        <f>IF(T914&gt;0,RANK(T914,(N914:P914,Q914:AJ914)),0)</f>
        <v>7</v>
      </c>
      <c r="AP914" s="2">
        <f t="shared" si="347"/>
        <v>2.6931493014644E-3</v>
      </c>
      <c r="AQ914" s="2">
        <f t="shared" si="348"/>
        <v>3.0297929641474497E-3</v>
      </c>
      <c r="AR914" s="2">
        <f t="shared" si="349"/>
        <v>2.524827470122875E-3</v>
      </c>
      <c r="AS914" s="2">
        <f t="shared" si="350"/>
        <v>1.3465746507322E-3</v>
      </c>
      <c r="AU914" t="s">
        <v>2575</v>
      </c>
      <c r="AV914" t="s">
        <v>2825</v>
      </c>
      <c r="AW914">
        <v>4</v>
      </c>
      <c r="AY914" s="130">
        <v>19</v>
      </c>
      <c r="AZ914" s="131">
        <v>165</v>
      </c>
      <c r="BA914" s="132">
        <f t="shared" si="351"/>
        <v>19165</v>
      </c>
      <c r="BC914" s="7" t="s">
        <v>532</v>
      </c>
    </row>
    <row r="915" spans="1:55" hidden="1" outlineLevel="1" x14ac:dyDescent="0.2">
      <c r="A915" t="s">
        <v>2903</v>
      </c>
      <c r="B915" t="s">
        <v>2825</v>
      </c>
      <c r="C915" s="1">
        <f t="shared" si="341"/>
        <v>14110</v>
      </c>
      <c r="D915" s="7">
        <f>RANK(N915,(N915:P915,Q915:AJ915))</f>
        <v>2</v>
      </c>
      <c r="E915" s="7">
        <f>RANK(O915,(N915:P915,Q915:AJ915))</f>
        <v>1</v>
      </c>
      <c r="F915" s="7">
        <f>IF(P915&gt;0,RANK(P915,(N915:P915,Q915:AJ915)),0)</f>
        <v>3</v>
      </c>
      <c r="G915" s="1">
        <f t="shared" si="342"/>
        <v>8472</v>
      </c>
      <c r="H915" s="2">
        <f t="shared" si="340"/>
        <v>0.60042523033309714</v>
      </c>
      <c r="I915" s="2"/>
      <c r="J915" s="2">
        <f t="shared" si="343"/>
        <v>0.16952515946137492</v>
      </c>
      <c r="K915" s="2">
        <f t="shared" si="344"/>
        <v>0.76995038979447206</v>
      </c>
      <c r="L915" s="2">
        <f t="shared" si="345"/>
        <v>5.0885896527285611E-2</v>
      </c>
      <c r="M915" s="2">
        <f t="shared" si="346"/>
        <v>9.6385542168674135E-3</v>
      </c>
      <c r="N915" s="1">
        <v>2392</v>
      </c>
      <c r="O915" s="1">
        <v>10864</v>
      </c>
      <c r="P915" s="1">
        <v>718</v>
      </c>
      <c r="Q915" s="1">
        <v>42</v>
      </c>
      <c r="R915" s="1">
        <v>16</v>
      </c>
      <c r="S915" s="1">
        <v>63</v>
      </c>
      <c r="T915" s="1">
        <v>9</v>
      </c>
      <c r="W915" s="1">
        <v>3</v>
      </c>
      <c r="Y915" s="1">
        <v>3</v>
      </c>
      <c r="AL915" s="7">
        <f>IF(Q915&gt;0,RANK(Q915,(N915:P915,Q915:AJ915)),0)</f>
        <v>5</v>
      </c>
      <c r="AM915" s="7">
        <f>IF(R915&gt;0,RANK(R915,(N915:P915,Q915:AJ915)),0)</f>
        <v>6</v>
      </c>
      <c r="AN915" s="7">
        <f>IF(S915&gt;0,RANK(S915,(N915:P915,Q915:AJ915)),0)</f>
        <v>4</v>
      </c>
      <c r="AO915" s="7">
        <f>IF(T915&gt;0,RANK(T915,(N915:P915,Q915:AJ915)),0)</f>
        <v>7</v>
      </c>
      <c r="AP915" s="2">
        <f t="shared" si="347"/>
        <v>2.9766123316796599E-3</v>
      </c>
      <c r="AQ915" s="2">
        <f t="shared" si="348"/>
        <v>1.1339475549255846E-3</v>
      </c>
      <c r="AR915" s="2">
        <f t="shared" si="349"/>
        <v>4.46491849751949E-3</v>
      </c>
      <c r="AS915" s="2">
        <f t="shared" si="350"/>
        <v>6.3784549964564143E-4</v>
      </c>
      <c r="AU915" t="s">
        <v>2903</v>
      </c>
      <c r="AV915" t="s">
        <v>2825</v>
      </c>
      <c r="AW915">
        <v>5</v>
      </c>
      <c r="AY915" s="130">
        <v>19</v>
      </c>
      <c r="AZ915" s="131">
        <v>167</v>
      </c>
      <c r="BA915" s="132">
        <f t="shared" si="351"/>
        <v>19167</v>
      </c>
      <c r="BC915" s="7" t="s">
        <v>532</v>
      </c>
    </row>
    <row r="916" spans="1:55" hidden="1" outlineLevel="1" x14ac:dyDescent="0.2">
      <c r="A916" t="s">
        <v>2947</v>
      </c>
      <c r="B916" t="s">
        <v>2825</v>
      </c>
      <c r="C916" s="1">
        <f t="shared" si="341"/>
        <v>32695</v>
      </c>
      <c r="D916" s="7">
        <f>RANK(N916,(N916:P916,Q916:AJ916))</f>
        <v>1</v>
      </c>
      <c r="E916" s="7">
        <f>RANK(O916,(N916:P916,Q916:AJ916))</f>
        <v>2</v>
      </c>
      <c r="F916" s="7">
        <f>IF(P916&gt;0,RANK(P916,(N916:P916,Q916:AJ916)),0)</f>
        <v>3</v>
      </c>
      <c r="G916" s="1">
        <f t="shared" si="342"/>
        <v>4766</v>
      </c>
      <c r="H916" s="2">
        <f t="shared" si="340"/>
        <v>0.14577152469796606</v>
      </c>
      <c r="I916" s="2"/>
      <c r="J916" s="2">
        <f t="shared" si="343"/>
        <v>0.52711423765101695</v>
      </c>
      <c r="K916" s="2">
        <f t="shared" si="344"/>
        <v>0.38134271295305094</v>
      </c>
      <c r="L916" s="2">
        <f t="shared" si="345"/>
        <v>6.3954733139623798E-2</v>
      </c>
      <c r="M916" s="2">
        <f t="shared" si="346"/>
        <v>2.758831625630831E-2</v>
      </c>
      <c r="N916" s="1">
        <v>17234</v>
      </c>
      <c r="O916" s="1">
        <v>12468</v>
      </c>
      <c r="P916" s="1">
        <v>2091</v>
      </c>
      <c r="Q916" s="1">
        <v>601</v>
      </c>
      <c r="R916" s="1">
        <v>116</v>
      </c>
      <c r="S916" s="1">
        <v>55</v>
      </c>
      <c r="T916" s="1">
        <v>59</v>
      </c>
      <c r="W916" s="1">
        <v>50</v>
      </c>
      <c r="Y916" s="1">
        <v>21</v>
      </c>
      <c r="AL916" s="7">
        <f>IF(Q916&gt;0,RANK(Q916,(N916:P916,Q916:AJ916)),0)</f>
        <v>4</v>
      </c>
      <c r="AM916" s="7">
        <f>IF(R916&gt;0,RANK(R916,(N916:P916,Q916:AJ916)),0)</f>
        <v>5</v>
      </c>
      <c r="AN916" s="7">
        <f>IF(S916&gt;0,RANK(S916,(N916:P916,Q916:AJ916)),0)</f>
        <v>7</v>
      </c>
      <c r="AO916" s="7">
        <f>IF(T916&gt;0,RANK(T916,(N916:P916,Q916:AJ916)),0)</f>
        <v>6</v>
      </c>
      <c r="AP916" s="2">
        <f t="shared" si="347"/>
        <v>1.8382015598715398E-2</v>
      </c>
      <c r="AQ916" s="2">
        <f t="shared" si="348"/>
        <v>3.5479431105673652E-3</v>
      </c>
      <c r="AR916" s="2">
        <f t="shared" si="349"/>
        <v>1.6822144058724576E-3</v>
      </c>
      <c r="AS916" s="2">
        <f t="shared" si="350"/>
        <v>1.8045572717540908E-3</v>
      </c>
      <c r="AU916" t="s">
        <v>2947</v>
      </c>
      <c r="AV916" t="s">
        <v>2825</v>
      </c>
      <c r="AW916">
        <v>3</v>
      </c>
      <c r="AY916" s="130">
        <v>19</v>
      </c>
      <c r="AZ916" s="131">
        <v>169</v>
      </c>
      <c r="BA916" s="132">
        <f t="shared" si="351"/>
        <v>19169</v>
      </c>
      <c r="BC916" s="7" t="s">
        <v>532</v>
      </c>
    </row>
    <row r="917" spans="1:55" hidden="1" outlineLevel="1" x14ac:dyDescent="0.2">
      <c r="A917" t="s">
        <v>2948</v>
      </c>
      <c r="B917" t="s">
        <v>2825</v>
      </c>
      <c r="C917" s="1">
        <f t="shared" si="341"/>
        <v>7752</v>
      </c>
      <c r="D917" s="7">
        <f>RANK(N917,(N917:P917,Q917:AJ917))</f>
        <v>1</v>
      </c>
      <c r="E917" s="7">
        <f>RANK(O917,(N917:P917,Q917:AJ917))</f>
        <v>2</v>
      </c>
      <c r="F917" s="7">
        <f>IF(P917&gt;0,RANK(P917,(N917:P917,Q917:AJ917)),0)</f>
        <v>3</v>
      </c>
      <c r="G917" s="1">
        <f t="shared" si="342"/>
        <v>1008</v>
      </c>
      <c r="H917" s="2">
        <f t="shared" si="340"/>
        <v>0.13003095975232198</v>
      </c>
      <c r="I917" s="2"/>
      <c r="J917" s="2">
        <f t="shared" si="343"/>
        <v>0.51522187822497423</v>
      </c>
      <c r="K917" s="2">
        <f t="shared" si="344"/>
        <v>0.38519091847265224</v>
      </c>
      <c r="L917" s="2">
        <f t="shared" si="345"/>
        <v>9.1976264189886484E-2</v>
      </c>
      <c r="M917" s="2">
        <f t="shared" si="346"/>
        <v>7.6109391124870446E-3</v>
      </c>
      <c r="N917" s="1">
        <v>3994</v>
      </c>
      <c r="O917" s="1">
        <v>2986</v>
      </c>
      <c r="P917" s="1">
        <v>713</v>
      </c>
      <c r="Q917" s="1">
        <v>18</v>
      </c>
      <c r="R917" s="1">
        <v>13</v>
      </c>
      <c r="S917" s="1">
        <v>6</v>
      </c>
      <c r="T917" s="1">
        <v>13</v>
      </c>
      <c r="W917" s="1">
        <v>7</v>
      </c>
      <c r="Y917" s="1">
        <v>2</v>
      </c>
      <c r="AL917" s="7">
        <f>IF(Q917&gt;0,RANK(Q917,(N917:P917,Q917:AJ917)),0)</f>
        <v>4</v>
      </c>
      <c r="AM917" s="7">
        <f>IF(R917&gt;0,RANK(R917,(N917:P917,Q917:AJ917)),0)</f>
        <v>5</v>
      </c>
      <c r="AN917" s="7">
        <f>IF(S917&gt;0,RANK(S917,(N917:P917,Q917:AJ917)),0)</f>
        <v>8</v>
      </c>
      <c r="AO917" s="7">
        <f>IF(T917&gt;0,RANK(T917,(N917:P917,Q917:AJ917)),0)</f>
        <v>5</v>
      </c>
      <c r="AP917" s="2">
        <f t="shared" si="347"/>
        <v>2.3219814241486067E-3</v>
      </c>
      <c r="AQ917" s="2">
        <f t="shared" si="348"/>
        <v>1.6769865841073271E-3</v>
      </c>
      <c r="AR917" s="2">
        <f t="shared" si="349"/>
        <v>7.7399380804953565E-4</v>
      </c>
      <c r="AS917" s="2">
        <f t="shared" si="350"/>
        <v>1.6769865841073271E-3</v>
      </c>
      <c r="AU917" t="s">
        <v>2948</v>
      </c>
      <c r="AV917" t="s">
        <v>2825</v>
      </c>
      <c r="AW917">
        <v>2</v>
      </c>
      <c r="AY917" s="130">
        <v>19</v>
      </c>
      <c r="AZ917" s="131">
        <v>171</v>
      </c>
      <c r="BA917" s="132">
        <f t="shared" si="351"/>
        <v>19171</v>
      </c>
      <c r="BC917" s="7" t="s">
        <v>532</v>
      </c>
    </row>
    <row r="918" spans="1:55" hidden="1" outlineLevel="1" x14ac:dyDescent="0.2">
      <c r="A918" t="s">
        <v>2183</v>
      </c>
      <c r="B918" t="s">
        <v>2825</v>
      </c>
      <c r="C918" s="1">
        <f t="shared" si="341"/>
        <v>3276</v>
      </c>
      <c r="D918" s="7">
        <f>RANK(N918,(N918:P918,Q918:AJ918))</f>
        <v>1</v>
      </c>
      <c r="E918" s="7">
        <f>RANK(O918,(N918:P918,Q918:AJ918))</f>
        <v>2</v>
      </c>
      <c r="F918" s="7">
        <f>IF(P918&gt;0,RANK(P918,(N918:P918,Q918:AJ918)),0)</f>
        <v>3</v>
      </c>
      <c r="G918" s="1">
        <f t="shared" si="342"/>
        <v>39</v>
      </c>
      <c r="H918" s="2">
        <f t="shared" si="340"/>
        <v>1.1904761904761904E-2</v>
      </c>
      <c r="I918" s="2"/>
      <c r="J918" s="2">
        <f t="shared" si="343"/>
        <v>0.44505494505494503</v>
      </c>
      <c r="K918" s="2">
        <f t="shared" si="344"/>
        <v>0.43315018315018317</v>
      </c>
      <c r="L918" s="2">
        <f t="shared" si="345"/>
        <v>0.1156898656898657</v>
      </c>
      <c r="M918" s="2">
        <f t="shared" si="346"/>
        <v>6.1050061050061111E-3</v>
      </c>
      <c r="N918" s="1">
        <v>1458</v>
      </c>
      <c r="O918" s="1">
        <v>1419</v>
      </c>
      <c r="P918" s="1">
        <v>379</v>
      </c>
      <c r="Q918" s="1">
        <v>7</v>
      </c>
      <c r="R918" s="1">
        <v>2</v>
      </c>
      <c r="S918" s="1">
        <v>6</v>
      </c>
      <c r="T918" s="1">
        <v>1</v>
      </c>
      <c r="W918" s="1">
        <v>4</v>
      </c>
      <c r="Y918" s="1">
        <v>0</v>
      </c>
      <c r="AL918" s="7">
        <f>IF(Q918&gt;0,RANK(Q918,(N918:P918,Q918:AJ918)),0)</f>
        <v>4</v>
      </c>
      <c r="AM918" s="7">
        <f>IF(R918&gt;0,RANK(R918,(N918:P918,Q918:AJ918)),0)</f>
        <v>7</v>
      </c>
      <c r="AN918" s="7">
        <f>IF(S918&gt;0,RANK(S918,(N918:P918,Q918:AJ918)),0)</f>
        <v>5</v>
      </c>
      <c r="AO918" s="7">
        <f>IF(T918&gt;0,RANK(T918,(N918:P918,Q918:AJ918)),0)</f>
        <v>8</v>
      </c>
      <c r="AP918" s="2">
        <f t="shared" si="347"/>
        <v>2.136752136752137E-3</v>
      </c>
      <c r="AQ918" s="2">
        <f t="shared" si="348"/>
        <v>6.105006105006105E-4</v>
      </c>
      <c r="AR918" s="2">
        <f t="shared" si="349"/>
        <v>1.8315018315018315E-3</v>
      </c>
      <c r="AS918" s="2">
        <f t="shared" si="350"/>
        <v>3.0525030525030525E-4</v>
      </c>
      <c r="AU918" t="s">
        <v>2183</v>
      </c>
      <c r="AV918" t="s">
        <v>2825</v>
      </c>
      <c r="AW918">
        <v>3</v>
      </c>
      <c r="AY918" s="130">
        <v>19</v>
      </c>
      <c r="AZ918" s="131">
        <v>173</v>
      </c>
      <c r="BA918" s="132">
        <f t="shared" si="351"/>
        <v>19173</v>
      </c>
      <c r="BC918" s="7" t="s">
        <v>532</v>
      </c>
    </row>
    <row r="919" spans="1:55" hidden="1" outlineLevel="1" x14ac:dyDescent="0.2">
      <c r="A919" t="s">
        <v>2184</v>
      </c>
      <c r="B919" t="s">
        <v>2825</v>
      </c>
      <c r="C919" s="1">
        <f t="shared" si="341"/>
        <v>5657</v>
      </c>
      <c r="D919" s="7">
        <f>RANK(N919,(N919:P919,Q919:AJ919))</f>
        <v>1</v>
      </c>
      <c r="E919" s="7">
        <f>RANK(O919,(N919:P919,Q919:AJ919))</f>
        <v>2</v>
      </c>
      <c r="F919" s="7">
        <f>IF(P919&gt;0,RANK(P919,(N919:P919,Q919:AJ919)),0)</f>
        <v>3</v>
      </c>
      <c r="G919" s="1">
        <f t="shared" si="342"/>
        <v>631</v>
      </c>
      <c r="H919" s="2">
        <f t="shared" si="340"/>
        <v>0.11154322078840374</v>
      </c>
      <c r="I919" s="2"/>
      <c r="J919" s="2">
        <f t="shared" si="343"/>
        <v>0.49266395616050912</v>
      </c>
      <c r="K919" s="2">
        <f t="shared" si="344"/>
        <v>0.38112073537210533</v>
      </c>
      <c r="L919" s="2">
        <f t="shared" si="345"/>
        <v>0.11666961286901184</v>
      </c>
      <c r="M919" s="2">
        <f t="shared" si="346"/>
        <v>9.5456955983737601E-3</v>
      </c>
      <c r="N919" s="1">
        <v>2787</v>
      </c>
      <c r="O919" s="1">
        <v>2156</v>
      </c>
      <c r="P919" s="1">
        <v>660</v>
      </c>
      <c r="Q919" s="1">
        <v>18</v>
      </c>
      <c r="R919" s="1">
        <v>1</v>
      </c>
      <c r="S919" s="1">
        <v>28</v>
      </c>
      <c r="T919" s="1">
        <v>2</v>
      </c>
      <c r="W919" s="1">
        <v>1</v>
      </c>
      <c r="Y919" s="1">
        <v>4</v>
      </c>
      <c r="AL919" s="7">
        <f>IF(Q919&gt;0,RANK(Q919,(N919:P919,Q919:AJ919)),0)</f>
        <v>5</v>
      </c>
      <c r="AM919" s="7">
        <f>IF(R919&gt;0,RANK(R919,(N919:P919,Q919:AJ919)),0)</f>
        <v>8</v>
      </c>
      <c r="AN919" s="7">
        <f>IF(S919&gt;0,RANK(S919,(N919:P919,Q919:AJ919)),0)</f>
        <v>4</v>
      </c>
      <c r="AO919" s="7">
        <f>IF(T919&gt;0,RANK(T919,(N919:P919,Q919:AJ919)),0)</f>
        <v>7</v>
      </c>
      <c r="AP919" s="2">
        <f t="shared" si="347"/>
        <v>3.181898532791232E-3</v>
      </c>
      <c r="AQ919" s="2">
        <f t="shared" si="348"/>
        <v>1.7677214071062401E-4</v>
      </c>
      <c r="AR919" s="2">
        <f t="shared" si="349"/>
        <v>4.9496199398974721E-3</v>
      </c>
      <c r="AS919" s="2">
        <f t="shared" si="350"/>
        <v>3.5354428142124803E-4</v>
      </c>
      <c r="AU919" t="s">
        <v>2184</v>
      </c>
      <c r="AV919" t="s">
        <v>2825</v>
      </c>
      <c r="AW919">
        <v>3</v>
      </c>
      <c r="AY919" s="130">
        <v>19</v>
      </c>
      <c r="AZ919" s="131">
        <v>175</v>
      </c>
      <c r="BA919" s="132">
        <f t="shared" si="351"/>
        <v>19175</v>
      </c>
      <c r="BC919" s="7" t="s">
        <v>532</v>
      </c>
    </row>
    <row r="920" spans="1:55" hidden="1" outlineLevel="1" x14ac:dyDescent="0.2">
      <c r="A920" t="s">
        <v>3199</v>
      </c>
      <c r="B920" t="s">
        <v>2825</v>
      </c>
      <c r="C920" s="1">
        <f t="shared" si="341"/>
        <v>3375</v>
      </c>
      <c r="D920" s="7">
        <f>RANK(N920,(N920:P920,Q920:AJ920))</f>
        <v>1</v>
      </c>
      <c r="E920" s="7">
        <f>RANK(O920,(N920:P920,Q920:AJ920))</f>
        <v>2</v>
      </c>
      <c r="F920" s="7">
        <f>IF(P920&gt;0,RANK(P920,(N920:P920,Q920:AJ920)),0)</f>
        <v>3</v>
      </c>
      <c r="G920" s="1">
        <f t="shared" si="342"/>
        <v>76</v>
      </c>
      <c r="H920" s="2">
        <f t="shared" si="340"/>
        <v>2.2518518518518518E-2</v>
      </c>
      <c r="I920" s="2"/>
      <c r="J920" s="2">
        <f t="shared" si="343"/>
        <v>0.45511111111111113</v>
      </c>
      <c r="K920" s="2">
        <f t="shared" si="344"/>
        <v>0.43259259259259258</v>
      </c>
      <c r="L920" s="2">
        <f t="shared" si="345"/>
        <v>0.10281481481481482</v>
      </c>
      <c r="M920" s="2">
        <f t="shared" si="346"/>
        <v>9.4814814814814657E-3</v>
      </c>
      <c r="N920" s="1">
        <v>1536</v>
      </c>
      <c r="O920" s="1">
        <v>1460</v>
      </c>
      <c r="P920" s="1">
        <v>347</v>
      </c>
      <c r="Q920" s="1">
        <v>6</v>
      </c>
      <c r="R920" s="1">
        <v>6</v>
      </c>
      <c r="S920" s="1">
        <v>8</v>
      </c>
      <c r="T920" s="1">
        <v>8</v>
      </c>
      <c r="W920" s="1">
        <v>4</v>
      </c>
      <c r="Y920" s="1">
        <v>0</v>
      </c>
      <c r="AL920" s="7">
        <f>IF(Q920&gt;0,RANK(Q920,(N920:P920,Q920:AJ920)),0)</f>
        <v>6</v>
      </c>
      <c r="AM920" s="7">
        <f>IF(R920&gt;0,RANK(R920,(N920:P920,Q920:AJ920)),0)</f>
        <v>6</v>
      </c>
      <c r="AN920" s="7">
        <f>IF(S920&gt;0,RANK(S920,(N920:P920,Q920:AJ920)),0)</f>
        <v>4</v>
      </c>
      <c r="AO920" s="7">
        <f>IF(T920&gt;0,RANK(T920,(N920:P920,Q920:AJ920)),0)</f>
        <v>4</v>
      </c>
      <c r="AP920" s="2">
        <f t="shared" si="347"/>
        <v>1.7777777777777779E-3</v>
      </c>
      <c r="AQ920" s="2">
        <f t="shared" si="348"/>
        <v>1.7777777777777779E-3</v>
      </c>
      <c r="AR920" s="2">
        <f t="shared" si="349"/>
        <v>2.3703703703703703E-3</v>
      </c>
      <c r="AS920" s="2">
        <f t="shared" si="350"/>
        <v>2.3703703703703703E-3</v>
      </c>
      <c r="AU920" t="s">
        <v>3199</v>
      </c>
      <c r="AV920" t="s">
        <v>2825</v>
      </c>
      <c r="AW920">
        <v>3</v>
      </c>
      <c r="AY920" s="130">
        <v>19</v>
      </c>
      <c r="AZ920" s="131">
        <v>177</v>
      </c>
      <c r="BA920" s="132">
        <f t="shared" si="351"/>
        <v>19177</v>
      </c>
      <c r="BC920" s="7" t="s">
        <v>532</v>
      </c>
    </row>
    <row r="921" spans="1:55" hidden="1" outlineLevel="1" x14ac:dyDescent="0.2">
      <c r="A921" t="s">
        <v>2549</v>
      </c>
      <c r="B921" t="s">
        <v>2825</v>
      </c>
      <c r="C921" s="1">
        <f t="shared" si="341"/>
        <v>14770</v>
      </c>
      <c r="D921" s="7">
        <f>RANK(N921,(N921:P921,Q921:AJ921))</f>
        <v>1</v>
      </c>
      <c r="E921" s="7">
        <f>RANK(O921,(N921:P921,Q921:AJ921))</f>
        <v>2</v>
      </c>
      <c r="F921" s="7">
        <f>IF(P921&gt;0,RANK(P921,(N921:P921,Q921:AJ921)),0)</f>
        <v>3</v>
      </c>
      <c r="G921" s="1">
        <f t="shared" si="342"/>
        <v>3609</v>
      </c>
      <c r="H921" s="2">
        <f t="shared" si="340"/>
        <v>0.24434664861205146</v>
      </c>
      <c r="I921" s="2"/>
      <c r="J921" s="2">
        <f t="shared" si="343"/>
        <v>0.57122545700744753</v>
      </c>
      <c r="K921" s="2">
        <f t="shared" si="344"/>
        <v>0.32687880839539607</v>
      </c>
      <c r="L921" s="2">
        <f t="shared" si="345"/>
        <v>9.3161814488828709E-2</v>
      </c>
      <c r="M921" s="2">
        <f t="shared" si="346"/>
        <v>8.7339201083276863E-3</v>
      </c>
      <c r="N921" s="1">
        <v>8437</v>
      </c>
      <c r="O921" s="1">
        <v>4828</v>
      </c>
      <c r="P921" s="1">
        <v>1376</v>
      </c>
      <c r="Q921" s="1">
        <v>54</v>
      </c>
      <c r="R921" s="1">
        <v>21</v>
      </c>
      <c r="S921" s="1">
        <v>16</v>
      </c>
      <c r="T921" s="1">
        <v>29</v>
      </c>
      <c r="W921" s="1">
        <v>9</v>
      </c>
      <c r="Y921" s="1">
        <v>0</v>
      </c>
      <c r="AL921" s="7">
        <f>IF(Q921&gt;0,RANK(Q921,(N921:P921,Q921:AJ921)),0)</f>
        <v>4</v>
      </c>
      <c r="AM921" s="7">
        <f>IF(R921&gt;0,RANK(R921,(N921:P921,Q921:AJ921)),0)</f>
        <v>6</v>
      </c>
      <c r="AN921" s="7">
        <f>IF(S921&gt;0,RANK(S921,(N921:P921,Q921:AJ921)),0)</f>
        <v>7</v>
      </c>
      <c r="AO921" s="7">
        <f>IF(T921&gt;0,RANK(T921,(N921:P921,Q921:AJ921)),0)</f>
        <v>5</v>
      </c>
      <c r="AP921" s="2">
        <f t="shared" si="347"/>
        <v>3.6560595802301965E-3</v>
      </c>
      <c r="AQ921" s="2">
        <f t="shared" si="348"/>
        <v>1.4218009478672985E-3</v>
      </c>
      <c r="AR921" s="2">
        <f t="shared" si="349"/>
        <v>1.0832769126607989E-3</v>
      </c>
      <c r="AS921" s="2">
        <f t="shared" si="350"/>
        <v>1.9634394041976979E-3</v>
      </c>
      <c r="AU921" t="s">
        <v>2549</v>
      </c>
      <c r="AV921" t="s">
        <v>2825</v>
      </c>
      <c r="AW921">
        <v>3</v>
      </c>
      <c r="AY921" s="130">
        <v>19</v>
      </c>
      <c r="AZ921" s="131">
        <v>179</v>
      </c>
      <c r="BA921" s="132">
        <f t="shared" si="351"/>
        <v>19179</v>
      </c>
      <c r="BC921" s="7" t="s">
        <v>532</v>
      </c>
    </row>
    <row r="922" spans="1:55" hidden="1" outlineLevel="1" x14ac:dyDescent="0.2">
      <c r="A922" t="s">
        <v>1840</v>
      </c>
      <c r="B922" t="s">
        <v>2825</v>
      </c>
      <c r="C922" s="1">
        <f t="shared" si="341"/>
        <v>17472</v>
      </c>
      <c r="D922" s="7">
        <f>RANK(N922,(N922:P922,Q922:AJ922))</f>
        <v>1</v>
      </c>
      <c r="E922" s="7">
        <f>RANK(O922,(N922:P922,Q922:AJ922))</f>
        <v>2</v>
      </c>
      <c r="F922" s="7">
        <f>IF(P922&gt;0,RANK(P922,(N922:P922,Q922:AJ922)),0)</f>
        <v>3</v>
      </c>
      <c r="G922" s="1">
        <f t="shared" si="342"/>
        <v>2215</v>
      </c>
      <c r="H922" s="2">
        <f t="shared" si="340"/>
        <v>0.12677426739926739</v>
      </c>
      <c r="I922" s="2"/>
      <c r="J922" s="2">
        <f t="shared" si="343"/>
        <v>0.52197802197802201</v>
      </c>
      <c r="K922" s="2">
        <f t="shared" si="344"/>
        <v>0.39520375457875456</v>
      </c>
      <c r="L922" s="2">
        <f t="shared" si="345"/>
        <v>7.2516025641025647E-2</v>
      </c>
      <c r="M922" s="2">
        <f t="shared" si="346"/>
        <v>1.0302197802197779E-2</v>
      </c>
      <c r="N922" s="1">
        <v>9120</v>
      </c>
      <c r="O922" s="1">
        <v>6905</v>
      </c>
      <c r="P922" s="1">
        <v>1267</v>
      </c>
      <c r="Q922" s="1">
        <v>61</v>
      </c>
      <c r="R922" s="1">
        <v>27</v>
      </c>
      <c r="S922" s="1">
        <v>45</v>
      </c>
      <c r="T922" s="1">
        <v>20</v>
      </c>
      <c r="W922" s="1">
        <v>20</v>
      </c>
      <c r="Y922" s="1">
        <v>7</v>
      </c>
      <c r="AL922" s="7">
        <f>IF(Q922&gt;0,RANK(Q922,(N922:P922,Q922:AJ922)),0)</f>
        <v>4</v>
      </c>
      <c r="AM922" s="7">
        <f>IF(R922&gt;0,RANK(R922,(N922:P922,Q922:AJ922)),0)</f>
        <v>6</v>
      </c>
      <c r="AN922" s="7">
        <f>IF(S922&gt;0,RANK(S922,(N922:P922,Q922:AJ922)),0)</f>
        <v>5</v>
      </c>
      <c r="AO922" s="7">
        <f>IF(T922&gt;0,RANK(T922,(N922:P922,Q922:AJ922)),0)</f>
        <v>7</v>
      </c>
      <c r="AP922" s="2">
        <f t="shared" si="347"/>
        <v>3.4913003663003665E-3</v>
      </c>
      <c r="AQ922" s="2">
        <f t="shared" si="348"/>
        <v>1.5453296703296703E-3</v>
      </c>
      <c r="AR922" s="2">
        <f t="shared" si="349"/>
        <v>2.5755494505494505E-3</v>
      </c>
      <c r="AS922" s="2">
        <f t="shared" si="350"/>
        <v>1.1446886446886447E-3</v>
      </c>
      <c r="AU922" t="s">
        <v>1840</v>
      </c>
      <c r="AV922" t="s">
        <v>2825</v>
      </c>
      <c r="AW922">
        <v>3</v>
      </c>
      <c r="AY922" s="130">
        <v>19</v>
      </c>
      <c r="AZ922" s="131">
        <v>181</v>
      </c>
      <c r="BA922" s="132">
        <f t="shared" si="351"/>
        <v>19181</v>
      </c>
      <c r="BC922" s="7" t="s">
        <v>532</v>
      </c>
    </row>
    <row r="923" spans="1:55" hidden="1" outlineLevel="1" x14ac:dyDescent="0.2">
      <c r="A923" t="s">
        <v>3298</v>
      </c>
      <c r="B923" t="s">
        <v>2825</v>
      </c>
      <c r="C923" s="1">
        <f t="shared" si="341"/>
        <v>8173</v>
      </c>
      <c r="D923" s="7">
        <f>RANK(N923,(N923:P923,Q923:AJ923))</f>
        <v>1</v>
      </c>
      <c r="E923" s="7">
        <f>RANK(O923,(N923:P923,Q923:AJ923))</f>
        <v>2</v>
      </c>
      <c r="F923" s="7">
        <f>IF(P923&gt;0,RANK(P923,(N923:P923,Q923:AJ923)),0)</f>
        <v>3</v>
      </c>
      <c r="G923" s="1">
        <f t="shared" si="342"/>
        <v>228</v>
      </c>
      <c r="H923" s="2">
        <f t="shared" si="340"/>
        <v>2.7896733145723725E-2</v>
      </c>
      <c r="I923" s="2"/>
      <c r="J923" s="2">
        <f t="shared" si="343"/>
        <v>0.46837146702557203</v>
      </c>
      <c r="K923" s="2">
        <f t="shared" si="344"/>
        <v>0.44047473387984826</v>
      </c>
      <c r="L923" s="2">
        <f t="shared" si="345"/>
        <v>7.7817202985439857E-2</v>
      </c>
      <c r="M923" s="2">
        <f t="shared" si="346"/>
        <v>1.3336596109139801E-2</v>
      </c>
      <c r="N923" s="1">
        <v>3828</v>
      </c>
      <c r="O923" s="1">
        <v>3600</v>
      </c>
      <c r="P923" s="1">
        <v>636</v>
      </c>
      <c r="Q923" s="1">
        <v>38</v>
      </c>
      <c r="R923" s="1">
        <v>17</v>
      </c>
      <c r="S923" s="1">
        <v>23</v>
      </c>
      <c r="T923" s="1">
        <v>27</v>
      </c>
      <c r="W923" s="1">
        <v>3</v>
      </c>
      <c r="Y923" s="1">
        <v>1</v>
      </c>
      <c r="AL923" s="7">
        <f>IF(Q923&gt;0,RANK(Q923,(N923:P923,Q923:AJ923)),0)</f>
        <v>4</v>
      </c>
      <c r="AM923" s="7">
        <f>IF(R923&gt;0,RANK(R923,(N923:P923,Q923:AJ923)),0)</f>
        <v>7</v>
      </c>
      <c r="AN923" s="7">
        <f>IF(S923&gt;0,RANK(S923,(N923:P923,Q923:AJ923)),0)</f>
        <v>6</v>
      </c>
      <c r="AO923" s="7">
        <f>IF(T923&gt;0,RANK(T923,(N923:P923,Q923:AJ923)),0)</f>
        <v>5</v>
      </c>
      <c r="AP923" s="2">
        <f t="shared" si="347"/>
        <v>4.6494555242872875E-3</v>
      </c>
      <c r="AQ923" s="2">
        <f t="shared" si="348"/>
        <v>2.0800195766548391E-3</v>
      </c>
      <c r="AR923" s="2">
        <f t="shared" si="349"/>
        <v>2.8141441331212529E-3</v>
      </c>
      <c r="AS923" s="2">
        <f t="shared" si="350"/>
        <v>3.3035605040988621E-3</v>
      </c>
      <c r="AU923" t="s">
        <v>3298</v>
      </c>
      <c r="AV923" t="s">
        <v>2825</v>
      </c>
      <c r="AW923">
        <v>3</v>
      </c>
      <c r="AY923" s="130">
        <v>19</v>
      </c>
      <c r="AZ923" s="131">
        <v>183</v>
      </c>
      <c r="BA923" s="132">
        <f t="shared" si="351"/>
        <v>19183</v>
      </c>
      <c r="BC923" s="7" t="s">
        <v>532</v>
      </c>
    </row>
    <row r="924" spans="1:55" hidden="1" outlineLevel="1" x14ac:dyDescent="0.2">
      <c r="A924" t="s">
        <v>1841</v>
      </c>
      <c r="B924" t="s">
        <v>2825</v>
      </c>
      <c r="C924" s="1">
        <f t="shared" si="341"/>
        <v>3267</v>
      </c>
      <c r="D924" s="7">
        <f>RANK(N924,(N924:P924,Q924:AJ924))</f>
        <v>1</v>
      </c>
      <c r="E924" s="7">
        <f>RANK(O924,(N924:P924,Q924:AJ924))</f>
        <v>2</v>
      </c>
      <c r="F924" s="7">
        <f>IF(P924&gt;0,RANK(P924,(N924:P924,Q924:AJ924)),0)</f>
        <v>3</v>
      </c>
      <c r="G924" s="1">
        <f t="shared" si="342"/>
        <v>355</v>
      </c>
      <c r="H924" s="2">
        <f t="shared" si="340"/>
        <v>0.10866238138965412</v>
      </c>
      <c r="I924" s="2"/>
      <c r="J924" s="2">
        <f t="shared" si="343"/>
        <v>0.50505050505050508</v>
      </c>
      <c r="K924" s="2">
        <f t="shared" si="344"/>
        <v>0.39638812366085091</v>
      </c>
      <c r="L924" s="2">
        <f t="shared" si="345"/>
        <v>9.4888276706458524E-2</v>
      </c>
      <c r="M924" s="2">
        <f t="shared" si="346"/>
        <v>3.6730945821854821E-3</v>
      </c>
      <c r="N924" s="1">
        <v>1650</v>
      </c>
      <c r="O924" s="1">
        <v>1295</v>
      </c>
      <c r="P924" s="1">
        <v>310</v>
      </c>
      <c r="Q924" s="1">
        <v>3</v>
      </c>
      <c r="S924" s="1">
        <v>4</v>
      </c>
      <c r="W924" s="1">
        <v>4</v>
      </c>
      <c r="Y924" s="1">
        <v>1</v>
      </c>
      <c r="AL924" s="7">
        <f>IF(Q924&gt;0,RANK(Q924,(N924:P924,Q924:AJ924)),0)</f>
        <v>6</v>
      </c>
      <c r="AM924" s="7">
        <f>IF(R924&gt;0,RANK(R924,(N924:P924,Q924:AJ924)),0)</f>
        <v>0</v>
      </c>
      <c r="AN924" s="7">
        <f>IF(S924&gt;0,RANK(S924,(N924:P924,Q924:AJ924)),0)</f>
        <v>4</v>
      </c>
      <c r="AO924" s="7">
        <f>IF(T924&gt;0,RANK(T924,(N924:P924,Q924:AJ924)),0)</f>
        <v>0</v>
      </c>
      <c r="AP924" s="2">
        <f t="shared" si="347"/>
        <v>9.1827364554637281E-4</v>
      </c>
      <c r="AQ924" s="2">
        <f t="shared" si="348"/>
        <v>0</v>
      </c>
      <c r="AR924" s="2">
        <f t="shared" si="349"/>
        <v>1.2243648607284971E-3</v>
      </c>
      <c r="AS924" s="2">
        <f t="shared" si="350"/>
        <v>0</v>
      </c>
      <c r="AU924" t="s">
        <v>1841</v>
      </c>
      <c r="AV924" t="s">
        <v>2825</v>
      </c>
      <c r="AW924">
        <v>3</v>
      </c>
      <c r="AY924" s="130">
        <v>19</v>
      </c>
      <c r="AZ924" s="131">
        <v>185</v>
      </c>
      <c r="BA924" s="132">
        <f t="shared" si="351"/>
        <v>19185</v>
      </c>
      <c r="BC924" s="7" t="s">
        <v>532</v>
      </c>
    </row>
    <row r="925" spans="1:55" hidden="1" outlineLevel="1" x14ac:dyDescent="0.2">
      <c r="A925" t="s">
        <v>797</v>
      </c>
      <c r="B925" t="s">
        <v>2825</v>
      </c>
      <c r="C925" s="1">
        <f t="shared" si="341"/>
        <v>16328</v>
      </c>
      <c r="D925" s="7">
        <f>RANK(N925,(N925:P925,Q925:AJ925))</f>
        <v>1</v>
      </c>
      <c r="E925" s="7">
        <f>RANK(O925,(N925:P925,Q925:AJ925))</f>
        <v>2</v>
      </c>
      <c r="F925" s="7">
        <f>IF(P925&gt;0,RANK(P925,(N925:P925,Q925:AJ925)),0)</f>
        <v>3</v>
      </c>
      <c r="G925" s="1">
        <f t="shared" si="342"/>
        <v>2105</v>
      </c>
      <c r="H925" s="2">
        <f t="shared" si="340"/>
        <v>0.12891964723174915</v>
      </c>
      <c r="I925" s="2"/>
      <c r="J925" s="2">
        <f t="shared" si="343"/>
        <v>0.51322880940715332</v>
      </c>
      <c r="K925" s="2">
        <f t="shared" si="344"/>
        <v>0.38430916217540423</v>
      </c>
      <c r="L925" s="2">
        <f t="shared" si="345"/>
        <v>9.6766291033806962E-2</v>
      </c>
      <c r="M925" s="2">
        <f t="shared" si="346"/>
        <v>5.6957373836354908E-3</v>
      </c>
      <c r="N925" s="1">
        <v>8380</v>
      </c>
      <c r="O925" s="1">
        <v>6275</v>
      </c>
      <c r="P925" s="1">
        <v>1580</v>
      </c>
      <c r="Q925" s="1">
        <v>40</v>
      </c>
      <c r="R925" s="1">
        <v>25</v>
      </c>
      <c r="S925" s="1">
        <v>10</v>
      </c>
      <c r="T925" s="1">
        <v>9</v>
      </c>
      <c r="W925" s="1">
        <v>7</v>
      </c>
      <c r="Y925" s="1">
        <v>2</v>
      </c>
      <c r="AL925" s="7">
        <f>IF(Q925&gt;0,RANK(Q925,(N925:P925,Q925:AJ925)),0)</f>
        <v>4</v>
      </c>
      <c r="AM925" s="7">
        <f>IF(R925&gt;0,RANK(R925,(N925:P925,Q925:AJ925)),0)</f>
        <v>5</v>
      </c>
      <c r="AN925" s="7">
        <f>IF(S925&gt;0,RANK(S925,(N925:P925,Q925:AJ925)),0)</f>
        <v>6</v>
      </c>
      <c r="AO925" s="7">
        <f>IF(T925&gt;0,RANK(T925,(N925:P925,Q925:AJ925)),0)</f>
        <v>7</v>
      </c>
      <c r="AP925" s="2">
        <f t="shared" si="347"/>
        <v>2.4497795198432141E-3</v>
      </c>
      <c r="AQ925" s="2">
        <f t="shared" si="348"/>
        <v>1.5311121999020088E-3</v>
      </c>
      <c r="AR925" s="2">
        <f t="shared" si="349"/>
        <v>6.1244487996080352E-4</v>
      </c>
      <c r="AS925" s="2">
        <f t="shared" si="350"/>
        <v>5.5120039196472322E-4</v>
      </c>
      <c r="AU925" t="s">
        <v>797</v>
      </c>
      <c r="AV925" t="s">
        <v>2825</v>
      </c>
      <c r="AW925">
        <v>5</v>
      </c>
      <c r="AY925" s="130">
        <v>19</v>
      </c>
      <c r="AZ925" s="131">
        <v>187</v>
      </c>
      <c r="BA925" s="132">
        <f t="shared" si="351"/>
        <v>19187</v>
      </c>
      <c r="BC925" s="7" t="s">
        <v>532</v>
      </c>
    </row>
    <row r="926" spans="1:55" hidden="1" outlineLevel="1" x14ac:dyDescent="0.2">
      <c r="A926" t="s">
        <v>734</v>
      </c>
      <c r="B926" t="s">
        <v>2825</v>
      </c>
      <c r="C926" s="1">
        <f t="shared" si="341"/>
        <v>5521</v>
      </c>
      <c r="D926" s="7">
        <f>RANK(N926,(N926:P926,Q926:AJ926))</f>
        <v>1</v>
      </c>
      <c r="E926" s="7">
        <f>RANK(O926,(N926:P926,Q926:AJ926))</f>
        <v>2</v>
      </c>
      <c r="F926" s="7">
        <f>IF(P926&gt;0,RANK(P926,(N926:P926,Q926:AJ926)),0)</f>
        <v>3</v>
      </c>
      <c r="G926" s="1">
        <f t="shared" si="342"/>
        <v>468</v>
      </c>
      <c r="H926" s="2">
        <f t="shared" si="340"/>
        <v>8.4767252309364244E-2</v>
      </c>
      <c r="I926" s="2"/>
      <c r="J926" s="2">
        <f t="shared" si="343"/>
        <v>0.48523818148886072</v>
      </c>
      <c r="K926" s="2">
        <f t="shared" si="344"/>
        <v>0.40047092917949645</v>
      </c>
      <c r="L926" s="2">
        <f t="shared" si="345"/>
        <v>0.10686469842419852</v>
      </c>
      <c r="M926" s="2">
        <f t="shared" si="346"/>
        <v>7.4261909074443688E-3</v>
      </c>
      <c r="N926" s="1">
        <v>2679</v>
      </c>
      <c r="O926" s="1">
        <v>2211</v>
      </c>
      <c r="P926" s="1">
        <v>590</v>
      </c>
      <c r="Q926" s="1">
        <v>10</v>
      </c>
      <c r="R926" s="1">
        <v>8</v>
      </c>
      <c r="S926" s="1">
        <v>11</v>
      </c>
      <c r="T926" s="1">
        <v>8</v>
      </c>
      <c r="W926" s="1">
        <v>3</v>
      </c>
      <c r="Y926" s="1">
        <v>1</v>
      </c>
      <c r="AL926" s="7">
        <f>IF(Q926&gt;0,RANK(Q926,(N926:P926,Q926:AJ926)),0)</f>
        <v>5</v>
      </c>
      <c r="AM926" s="7">
        <f>IF(R926&gt;0,RANK(R926,(N926:P926,Q926:AJ926)),0)</f>
        <v>6</v>
      </c>
      <c r="AN926" s="7">
        <f>IF(S926&gt;0,RANK(S926,(N926:P926,Q926:AJ926)),0)</f>
        <v>4</v>
      </c>
      <c r="AO926" s="7">
        <f>IF(T926&gt;0,RANK(T926,(N926:P926,Q926:AJ926)),0)</f>
        <v>6</v>
      </c>
      <c r="AP926" s="2">
        <f t="shared" si="347"/>
        <v>1.8112660749864155E-3</v>
      </c>
      <c r="AQ926" s="2">
        <f t="shared" si="348"/>
        <v>1.4490128599891324E-3</v>
      </c>
      <c r="AR926" s="2">
        <f t="shared" si="349"/>
        <v>1.9923926824850571E-3</v>
      </c>
      <c r="AS926" s="2">
        <f t="shared" si="350"/>
        <v>1.4490128599891324E-3</v>
      </c>
      <c r="AU926" t="s">
        <v>734</v>
      </c>
      <c r="AV926" t="s">
        <v>2825</v>
      </c>
      <c r="AW926">
        <v>5</v>
      </c>
      <c r="AY926" s="130">
        <v>19</v>
      </c>
      <c r="AZ926" s="131">
        <v>189</v>
      </c>
      <c r="BA926" s="132">
        <f t="shared" si="351"/>
        <v>19189</v>
      </c>
      <c r="BC926" s="7" t="s">
        <v>532</v>
      </c>
    </row>
    <row r="927" spans="1:55" hidden="1" outlineLevel="1" x14ac:dyDescent="0.2">
      <c r="A927" t="s">
        <v>984</v>
      </c>
      <c r="B927" t="s">
        <v>2825</v>
      </c>
      <c r="C927" s="1">
        <f t="shared" si="341"/>
        <v>8770</v>
      </c>
      <c r="D927" s="7">
        <f>RANK(N927,(N927:P927,Q927:AJ927))</f>
        <v>1</v>
      </c>
      <c r="E927" s="7">
        <f>RANK(O927,(N927:P927,Q927:AJ927))</f>
        <v>2</v>
      </c>
      <c r="F927" s="7">
        <f>IF(P927&gt;0,RANK(P927,(N927:P927,Q927:AJ927)),0)</f>
        <v>3</v>
      </c>
      <c r="G927" s="1">
        <f t="shared" si="342"/>
        <v>590</v>
      </c>
      <c r="H927" s="2">
        <f t="shared" si="340"/>
        <v>6.7274800456100348E-2</v>
      </c>
      <c r="I927" s="2"/>
      <c r="J927" s="2">
        <f t="shared" si="343"/>
        <v>0.47001140250855189</v>
      </c>
      <c r="K927" s="2">
        <f t="shared" si="344"/>
        <v>0.40273660205245154</v>
      </c>
      <c r="L927" s="2">
        <f t="shared" si="345"/>
        <v>0.11094640820980615</v>
      </c>
      <c r="M927" s="2">
        <f t="shared" si="346"/>
        <v>1.6305587229190413E-2</v>
      </c>
      <c r="N927" s="1">
        <v>4122</v>
      </c>
      <c r="O927" s="1">
        <v>3532</v>
      </c>
      <c r="P927" s="1">
        <v>973</v>
      </c>
      <c r="Q927" s="1">
        <v>102</v>
      </c>
      <c r="R927" s="1">
        <v>10</v>
      </c>
      <c r="S927" s="1">
        <v>10</v>
      </c>
      <c r="T927" s="1">
        <v>14</v>
      </c>
      <c r="W927" s="1">
        <v>7</v>
      </c>
      <c r="Y927" s="1">
        <v>0</v>
      </c>
      <c r="AL927" s="7">
        <f>IF(Q927&gt;0,RANK(Q927,(N927:P927,Q927:AJ927)),0)</f>
        <v>4</v>
      </c>
      <c r="AM927" s="7">
        <f>IF(R927&gt;0,RANK(R927,(N927:P927,Q927:AJ927)),0)</f>
        <v>6</v>
      </c>
      <c r="AN927" s="7">
        <f>IF(S927&gt;0,RANK(S927,(N927:P927,Q927:AJ927)),0)</f>
        <v>6</v>
      </c>
      <c r="AO927" s="7">
        <f>IF(T927&gt;0,RANK(T927,(N927:P927,Q927:AJ927)),0)</f>
        <v>5</v>
      </c>
      <c r="AP927" s="2">
        <f t="shared" si="347"/>
        <v>1.1630558722919042E-2</v>
      </c>
      <c r="AQ927" s="2">
        <f t="shared" si="348"/>
        <v>1.1402508551881414E-3</v>
      </c>
      <c r="AR927" s="2">
        <f t="shared" si="349"/>
        <v>1.1402508551881414E-3</v>
      </c>
      <c r="AS927" s="2">
        <f t="shared" si="350"/>
        <v>1.5963511972633979E-3</v>
      </c>
      <c r="AU927" t="s">
        <v>984</v>
      </c>
      <c r="AV927" t="s">
        <v>2825</v>
      </c>
      <c r="AW927">
        <v>2</v>
      </c>
      <c r="AY927" s="130">
        <v>19</v>
      </c>
      <c r="AZ927" s="131">
        <v>191</v>
      </c>
      <c r="BA927" s="132">
        <f t="shared" si="351"/>
        <v>19191</v>
      </c>
      <c r="BC927" s="7" t="s">
        <v>532</v>
      </c>
    </row>
    <row r="928" spans="1:55" hidden="1" outlineLevel="1" x14ac:dyDescent="0.2">
      <c r="A928" t="s">
        <v>985</v>
      </c>
      <c r="B928" t="s">
        <v>2825</v>
      </c>
      <c r="C928" s="1">
        <f t="shared" si="341"/>
        <v>37464</v>
      </c>
      <c r="D928" s="7">
        <f>RANK(N928,(N928:P928,Q928:AJ928))</f>
        <v>1</v>
      </c>
      <c r="E928" s="7">
        <f>RANK(O928,(N928:P928,Q928:AJ928))</f>
        <v>2</v>
      </c>
      <c r="F928" s="7">
        <f>IF(P928&gt;0,RANK(P928,(N928:P928,Q928:AJ928)),0)</f>
        <v>3</v>
      </c>
      <c r="G928" s="1">
        <f t="shared" si="342"/>
        <v>856</v>
      </c>
      <c r="H928" s="2">
        <f t="shared" si="340"/>
        <v>2.2848601323937647E-2</v>
      </c>
      <c r="I928" s="2"/>
      <c r="J928" s="2">
        <f t="shared" si="343"/>
        <v>0.4597480247704463</v>
      </c>
      <c r="K928" s="2">
        <f t="shared" si="344"/>
        <v>0.43689942344650867</v>
      </c>
      <c r="L928" s="2">
        <f t="shared" si="345"/>
        <v>9.1714712790945979E-2</v>
      </c>
      <c r="M928" s="2">
        <f>IF(C928=0,"-",(1-J928-K928-L928))</f>
        <v>1.1637838992099053E-2</v>
      </c>
      <c r="N928" s="1">
        <v>17224</v>
      </c>
      <c r="O928" s="1">
        <v>16368</v>
      </c>
      <c r="P928" s="1">
        <v>3436</v>
      </c>
      <c r="Q928" s="1">
        <v>142</v>
      </c>
      <c r="R928" s="1">
        <v>35</v>
      </c>
      <c r="S928" s="1">
        <v>147</v>
      </c>
      <c r="T928" s="1">
        <v>72</v>
      </c>
      <c r="W928" s="1">
        <v>30</v>
      </c>
      <c r="Y928" s="1">
        <v>10</v>
      </c>
      <c r="AL928" s="7">
        <f>IF(Q928&gt;0,RANK(Q928,(N928:P928,Q928:AJ928)),0)</f>
        <v>5</v>
      </c>
      <c r="AM928" s="7">
        <f>IF(R928&gt;0,RANK(R928,(N928:P928,Q928:AJ928)),0)</f>
        <v>7</v>
      </c>
      <c r="AN928" s="7">
        <f>IF(S928&gt;0,RANK(S928,(N928:P928,Q928:AJ928)),0)</f>
        <v>4</v>
      </c>
      <c r="AO928" s="7">
        <f>IF(T928&gt;0,RANK(T928,(N928:P928,Q928:AJ928)),0)</f>
        <v>6</v>
      </c>
      <c r="AP928" s="2">
        <f t="shared" si="347"/>
        <v>3.7903053598120863E-3</v>
      </c>
      <c r="AQ928" s="2">
        <f t="shared" si="348"/>
        <v>9.3423019431988037E-4</v>
      </c>
      <c r="AR928" s="2">
        <f t="shared" si="349"/>
        <v>3.9237668161434978E-3</v>
      </c>
      <c r="AS928" s="2">
        <f t="shared" si="350"/>
        <v>1.9218449711723255E-3</v>
      </c>
      <c r="AU928" t="s">
        <v>985</v>
      </c>
      <c r="AV928" t="s">
        <v>2825</v>
      </c>
      <c r="AW928">
        <v>5</v>
      </c>
      <c r="AY928" s="130">
        <v>19</v>
      </c>
      <c r="AZ928" s="131">
        <v>193</v>
      </c>
      <c r="BA928" s="132">
        <f>AY928*1000+AZ928</f>
        <v>19193</v>
      </c>
      <c r="BC928" s="7" t="s">
        <v>532</v>
      </c>
    </row>
    <row r="929" spans="1:55" hidden="1" outlineLevel="1" x14ac:dyDescent="0.2">
      <c r="A929" t="s">
        <v>3073</v>
      </c>
      <c r="B929" t="s">
        <v>2825</v>
      </c>
      <c r="C929" s="1">
        <f t="shared" si="341"/>
        <v>4012</v>
      </c>
      <c r="D929" s="7">
        <f>RANK(N929,(N929:P929,Q929:AJ929))</f>
        <v>1</v>
      </c>
      <c r="E929" s="7">
        <f>RANK(O929,(N929:P929,Q929:AJ929))</f>
        <v>2</v>
      </c>
      <c r="F929" s="7">
        <f>IF(P929&gt;0,RANK(P929,(N929:P929,Q929:AJ929)),0)</f>
        <v>3</v>
      </c>
      <c r="G929" s="1">
        <f t="shared" si="342"/>
        <v>1009</v>
      </c>
      <c r="H929" s="2">
        <f t="shared" si="340"/>
        <v>0.25149551345962112</v>
      </c>
      <c r="I929" s="2"/>
      <c r="J929" s="2">
        <f t="shared" si="343"/>
        <v>0.57153539381854435</v>
      </c>
      <c r="K929" s="2">
        <f t="shared" si="344"/>
        <v>0.32003988035892322</v>
      </c>
      <c r="L929" s="2">
        <f t="shared" si="345"/>
        <v>0.10044865403788635</v>
      </c>
      <c r="M929" s="2">
        <f>IF(C929=0,"-",(1-J929-K929-L929))</f>
        <v>7.9760717846460855E-3</v>
      </c>
      <c r="N929" s="1">
        <v>2293</v>
      </c>
      <c r="O929" s="1">
        <v>1284</v>
      </c>
      <c r="P929" s="1">
        <v>403</v>
      </c>
      <c r="Q929" s="1">
        <v>14</v>
      </c>
      <c r="R929" s="1">
        <v>4</v>
      </c>
      <c r="S929" s="1">
        <v>5</v>
      </c>
      <c r="T929" s="1">
        <v>5</v>
      </c>
      <c r="W929" s="1">
        <v>3</v>
      </c>
      <c r="Y929" s="1">
        <v>1</v>
      </c>
      <c r="AL929" s="7">
        <f>IF(Q929&gt;0,RANK(Q929,(N929:P929,Q929:AJ929)),0)</f>
        <v>4</v>
      </c>
      <c r="AM929" s="7">
        <f>IF(R929&gt;0,RANK(R929,(N929:P929,Q929:AJ929)),0)</f>
        <v>7</v>
      </c>
      <c r="AN929" s="7">
        <f>IF(S929&gt;0,RANK(S929,(N929:P929,Q929:AJ929)),0)</f>
        <v>5</v>
      </c>
      <c r="AO929" s="7">
        <f>IF(T929&gt;0,RANK(T929,(N929:P929,Q929:AJ929)),0)</f>
        <v>5</v>
      </c>
      <c r="AP929" s="2">
        <f t="shared" si="347"/>
        <v>3.489531405782652E-3</v>
      </c>
      <c r="AQ929" s="2">
        <f t="shared" si="348"/>
        <v>9.9700897308075765E-4</v>
      </c>
      <c r="AR929" s="2">
        <f t="shared" si="349"/>
        <v>1.2462612163509472E-3</v>
      </c>
      <c r="AS929" s="2">
        <f t="shared" si="350"/>
        <v>1.2462612163509472E-3</v>
      </c>
      <c r="AU929" t="s">
        <v>3073</v>
      </c>
      <c r="AV929" t="s">
        <v>2825</v>
      </c>
      <c r="AW929">
        <v>2</v>
      </c>
      <c r="AY929" s="130">
        <v>19</v>
      </c>
      <c r="AZ929" s="131">
        <v>195</v>
      </c>
      <c r="BA929" s="132">
        <f>AY929*1000+AZ929</f>
        <v>19195</v>
      </c>
      <c r="BC929" s="7" t="s">
        <v>532</v>
      </c>
    </row>
    <row r="930" spans="1:55" hidden="1" outlineLevel="1" x14ac:dyDescent="0.2">
      <c r="A930" t="s">
        <v>2638</v>
      </c>
      <c r="B930" t="s">
        <v>2825</v>
      </c>
      <c r="C930" s="1">
        <f t="shared" si="341"/>
        <v>5959</v>
      </c>
      <c r="D930" s="7">
        <f>RANK(N930,(N930:P930,Q930:AJ930))</f>
        <v>1</v>
      </c>
      <c r="E930" s="7">
        <f>RANK(O930,(N930:P930,Q930:AJ930))</f>
        <v>2</v>
      </c>
      <c r="F930" s="7">
        <f>IF(P930&gt;0,RANK(P930,(N930:P930,Q930:AJ930)),0)</f>
        <v>3</v>
      </c>
      <c r="G930" s="1">
        <f t="shared" si="342"/>
        <v>439</v>
      </c>
      <c r="H930" s="2">
        <f t="shared" si="340"/>
        <v>7.3670078872294015E-2</v>
      </c>
      <c r="I930" s="2"/>
      <c r="J930" s="2">
        <f t="shared" si="343"/>
        <v>0.48867259607316665</v>
      </c>
      <c r="K930" s="2">
        <f t="shared" si="344"/>
        <v>0.41500251720087261</v>
      </c>
      <c r="L930" s="2">
        <f t="shared" si="345"/>
        <v>8.9947977848632316E-2</v>
      </c>
      <c r="M930" s="2">
        <f>IF(C930=0,"-",(1-J930-K930-L930))</f>
        <v>6.3769088773284743E-3</v>
      </c>
      <c r="N930" s="1">
        <v>2912</v>
      </c>
      <c r="O930" s="1">
        <v>2473</v>
      </c>
      <c r="P930" s="1">
        <v>536</v>
      </c>
      <c r="Q930" s="1">
        <v>9</v>
      </c>
      <c r="R930" s="1">
        <v>8</v>
      </c>
      <c r="S930" s="1">
        <v>13</v>
      </c>
      <c r="T930" s="1">
        <v>4</v>
      </c>
      <c r="W930" s="1">
        <v>4</v>
      </c>
      <c r="Y930" s="1">
        <v>0</v>
      </c>
      <c r="AL930" s="7">
        <f>IF(Q930&gt;0,RANK(Q930,(N930:P930,Q930:AJ930)),0)</f>
        <v>5</v>
      </c>
      <c r="AM930" s="7">
        <f>IF(R930&gt;0,RANK(R930,(N930:P930,Q930:AJ930)),0)</f>
        <v>6</v>
      </c>
      <c r="AN930" s="7">
        <f>IF(S930&gt;0,RANK(S930,(N930:P930,Q930:AJ930)),0)</f>
        <v>4</v>
      </c>
      <c r="AO930" s="7">
        <f>IF(T930&gt;0,RANK(T930,(N930:P930,Q930:AJ930)),0)</f>
        <v>7</v>
      </c>
      <c r="AP930" s="2">
        <f t="shared" si="347"/>
        <v>1.5103205235777815E-3</v>
      </c>
      <c r="AQ930" s="2">
        <f t="shared" si="348"/>
        <v>1.3425071320691392E-3</v>
      </c>
      <c r="AR930" s="2">
        <f t="shared" si="349"/>
        <v>2.1815740896123509E-3</v>
      </c>
      <c r="AS930" s="2">
        <f t="shared" si="350"/>
        <v>6.712535660345696E-4</v>
      </c>
      <c r="AU930" t="s">
        <v>2638</v>
      </c>
      <c r="AV930" t="s">
        <v>2825</v>
      </c>
      <c r="AW930">
        <v>5</v>
      </c>
      <c r="AY930" s="130">
        <v>19</v>
      </c>
      <c r="AZ930" s="131">
        <v>197</v>
      </c>
      <c r="BA930" s="132">
        <f>AY930*1000+AZ930</f>
        <v>19197</v>
      </c>
      <c r="BC930" s="7" t="s">
        <v>532</v>
      </c>
    </row>
    <row r="931" spans="1:55" collapsed="1" x14ac:dyDescent="0.2">
      <c r="A931" t="s">
        <v>2824</v>
      </c>
      <c r="B931" t="s">
        <v>3301</v>
      </c>
      <c r="C931" s="1">
        <f t="shared" si="341"/>
        <v>1234075</v>
      </c>
      <c r="D931" s="7">
        <f>RANK(N931,(N931:P931,Q931:AJ931))</f>
        <v>1</v>
      </c>
      <c r="E931" s="7">
        <f>RANK(O931,(N931:P931,Q931:AJ931))</f>
        <v>2</v>
      </c>
      <c r="F931" s="7">
        <f>IF(P931&gt;0,RANK(P931,(N931:P931,Q931:AJ931)),0)</f>
        <v>3</v>
      </c>
      <c r="G931" s="1">
        <f t="shared" si="342"/>
        <v>127614</v>
      </c>
      <c r="H931" s="2">
        <f t="shared" si="340"/>
        <v>0.10340862589388813</v>
      </c>
      <c r="I931" s="2"/>
      <c r="J931" s="2">
        <f t="shared" si="343"/>
        <v>0.50260964690152543</v>
      </c>
      <c r="K931" s="2">
        <f t="shared" si="344"/>
        <v>0.39920102100763732</v>
      </c>
      <c r="L931" s="2">
        <f t="shared" si="345"/>
        <v>8.5212811214877546E-2</v>
      </c>
      <c r="M931" s="2">
        <f>IF(C931=0,"-",(1-J931-K931-L931))</f>
        <v>1.2976520875959699E-2</v>
      </c>
      <c r="N931" s="1">
        <f>SUM(N832:N930)</f>
        <v>620258</v>
      </c>
      <c r="O931" s="1">
        <f>SUM(O832:O930)</f>
        <v>492644</v>
      </c>
      <c r="P931" s="1">
        <f>SUM(P832:P930)</f>
        <v>105159</v>
      </c>
      <c r="Q931" s="1">
        <f t="shared" ref="Q931:Y931" si="352">SUM(Q832:Q930)</f>
        <v>6550</v>
      </c>
      <c r="R931" s="1">
        <f t="shared" si="352"/>
        <v>2315</v>
      </c>
      <c r="S931" s="1">
        <f t="shared" si="352"/>
        <v>2229</v>
      </c>
      <c r="T931" s="1">
        <f t="shared" si="352"/>
        <v>3349</v>
      </c>
      <c r="W931" s="1">
        <f t="shared" si="352"/>
        <v>1240</v>
      </c>
      <c r="Y931" s="1">
        <f t="shared" si="352"/>
        <v>331</v>
      </c>
      <c r="AL931" s="7">
        <f>IF(Q931&gt;0,RANK(Q931,(N931:P931,Q931:AJ931)),0)</f>
        <v>4</v>
      </c>
      <c r="AM931" s="7">
        <f>IF(R931&gt;0,RANK(R931,(N931:P931,Q931:AJ931)),0)</f>
        <v>6</v>
      </c>
      <c r="AN931" s="7">
        <f>IF(S931&gt;0,RANK(S931,(N931:P931,Q931:AJ931)),0)</f>
        <v>7</v>
      </c>
      <c r="AO931" s="7">
        <f>IF(T931&gt;0,RANK(T931,(N931:P931,Q931:AJ931)),0)</f>
        <v>5</v>
      </c>
      <c r="AP931" s="2">
        <f t="shared" si="347"/>
        <v>5.3076190669124647E-3</v>
      </c>
      <c r="AQ931" s="2">
        <f t="shared" si="348"/>
        <v>1.8758989526568483E-3</v>
      </c>
      <c r="AR931" s="2">
        <f t="shared" si="349"/>
        <v>1.80621112979357E-3</v>
      </c>
      <c r="AS931" s="2">
        <f t="shared" si="350"/>
        <v>2.7137734740595183E-3</v>
      </c>
      <c r="AU931" t="s">
        <v>2824</v>
      </c>
      <c r="AV931" t="s">
        <v>3301</v>
      </c>
      <c r="AY931" s="130">
        <v>19</v>
      </c>
      <c r="AZ931" s="131"/>
      <c r="BA931" s="130">
        <v>19</v>
      </c>
      <c r="BC931" s="7" t="s">
        <v>433</v>
      </c>
    </row>
    <row r="932" spans="1:55" x14ac:dyDescent="0.2">
      <c r="C932" s="1"/>
      <c r="E932" s="7"/>
      <c r="F932" s="7"/>
      <c r="I932" s="2"/>
      <c r="AL932" s="7"/>
      <c r="AM932" s="7"/>
      <c r="AN932" s="7"/>
      <c r="AO932" s="7"/>
      <c r="AY932" s="130"/>
      <c r="AZ932" s="131"/>
      <c r="BA932" s="132"/>
    </row>
    <row r="933" spans="1:55" hidden="1" outlineLevel="1" x14ac:dyDescent="0.2">
      <c r="A933" t="s">
        <v>3317</v>
      </c>
      <c r="B933" t="s">
        <v>3192</v>
      </c>
      <c r="C933" s="1">
        <f t="shared" ref="C933:C964" si="353">SUM(N933:AJ933)</f>
        <v>5943</v>
      </c>
      <c r="D933" s="7">
        <f>RANK(N933,(N933:P933,Q933:AJ933))</f>
        <v>2</v>
      </c>
      <c r="E933" s="7">
        <f>RANK(O933,(N933:P933,Q933:AJ933))</f>
        <v>1</v>
      </c>
      <c r="F933" s="7">
        <f>IF(P933&gt;0,RANK(P933,(N933:P933,Q933:AJ933)),0)</f>
        <v>3</v>
      </c>
      <c r="G933" s="1">
        <f t="shared" ref="G933:G996" si="354">MAX(N933:P933)-LARGE(N933:P933,2)</f>
        <v>498</v>
      </c>
      <c r="H933" s="2">
        <f t="shared" ref="H933:H996" si="355">G933/C933</f>
        <v>8.3796062594649168E-2</v>
      </c>
      <c r="I933" s="2"/>
      <c r="J933" s="2">
        <f t="shared" ref="J933:J964" si="356">IF($C933=0,"-",N933/$C933)</f>
        <v>0.38684166246003704</v>
      </c>
      <c r="K933" s="2">
        <f t="shared" ref="K933:K964" si="357">IF($C933=0,"-",O933/$C933)</f>
        <v>0.47063772505468621</v>
      </c>
      <c r="L933" s="2">
        <f t="shared" ref="L933:L964" si="358">IF($C933=0,"-",P933/$C933)</f>
        <v>0.13343429244489316</v>
      </c>
      <c r="M933" s="2">
        <f t="shared" ref="M933:M964" si="359">IF(C933=0,"-",(1-J933-K933-L933))</f>
        <v>9.0863200403835942E-3</v>
      </c>
      <c r="N933" s="1">
        <v>2299</v>
      </c>
      <c r="O933" s="1">
        <v>2797</v>
      </c>
      <c r="P933" s="1">
        <v>793</v>
      </c>
      <c r="R933" s="1">
        <v>22</v>
      </c>
      <c r="S933" s="1">
        <v>18</v>
      </c>
      <c r="T933" s="1">
        <v>14</v>
      </c>
      <c r="X933" s="1">
        <v>0</v>
      </c>
      <c r="AL933" s="7">
        <f>IF(Q933&gt;0,RANK(Q933,(N933:P933,Q933:AJ933)),0)</f>
        <v>0</v>
      </c>
      <c r="AM933" s="7">
        <f>IF(R933&gt;0,RANK(R933,(N933:P933,Q933:AJ933)),0)</f>
        <v>4</v>
      </c>
      <c r="AN933" s="7">
        <f>IF(S933&gt;0,RANK(S933,(N933:P933,Q933:AJ933)),0)</f>
        <v>5</v>
      </c>
      <c r="AO933" s="7">
        <f>IF(T933&gt;0,RANK(T933,(N933:P933,Q933:AJ933)),0)</f>
        <v>6</v>
      </c>
      <c r="AP933" s="2">
        <f t="shared" ref="AP933:AP964" si="360">IF($C933=0,"-",Q933/$C933)</f>
        <v>0</v>
      </c>
      <c r="AQ933" s="2">
        <f t="shared" ref="AQ933:AQ964" si="361">IF($C933=0,"-",R933/$C933)</f>
        <v>3.7018340905266701E-3</v>
      </c>
      <c r="AR933" s="2">
        <f t="shared" ref="AR933:AR964" si="362">IF($C933=0,"-",S933/$C933)</f>
        <v>3.0287733467945482E-3</v>
      </c>
      <c r="AS933" s="2">
        <f t="shared" ref="AS933:AS964" si="363">IF($C933=0,"-",T933/$C933)</f>
        <v>2.3557126030624262E-3</v>
      </c>
      <c r="AU933" t="s">
        <v>3317</v>
      </c>
      <c r="AV933" t="s">
        <v>3192</v>
      </c>
      <c r="AW933">
        <v>2</v>
      </c>
      <c r="AY933" s="130">
        <v>20</v>
      </c>
      <c r="AZ933" s="131">
        <v>1</v>
      </c>
      <c r="BA933" s="132">
        <f t="shared" ref="BA933:BA996" si="364">AY933*1000+AZ933</f>
        <v>20001</v>
      </c>
      <c r="BC933" s="7" t="s">
        <v>532</v>
      </c>
    </row>
    <row r="934" spans="1:55" hidden="1" outlineLevel="1" x14ac:dyDescent="0.2">
      <c r="A934" t="s">
        <v>87</v>
      </c>
      <c r="B934" t="s">
        <v>3192</v>
      </c>
      <c r="C934" s="1">
        <f t="shared" si="353"/>
        <v>3506</v>
      </c>
      <c r="D934" s="7">
        <f>RANK(N934,(N934:P934,Q934:AJ934))</f>
        <v>2</v>
      </c>
      <c r="E934" s="7">
        <f>RANK(O934,(N934:P934,Q934:AJ934))</f>
        <v>1</v>
      </c>
      <c r="F934" s="7">
        <f>IF(P934&gt;0,RANK(P934,(N934:P934,Q934:AJ934)),0)</f>
        <v>3</v>
      </c>
      <c r="G934" s="1">
        <f t="shared" si="354"/>
        <v>269</v>
      </c>
      <c r="H934" s="2">
        <f t="shared" si="355"/>
        <v>7.6725613234455217E-2</v>
      </c>
      <c r="I934" s="2"/>
      <c r="J934" s="2">
        <f t="shared" si="356"/>
        <v>0.38990302338847688</v>
      </c>
      <c r="K934" s="2">
        <f t="shared" si="357"/>
        <v>0.46662863662293214</v>
      </c>
      <c r="L934" s="2">
        <f t="shared" si="358"/>
        <v>0.12806617227609812</v>
      </c>
      <c r="M934" s="2">
        <f t="shared" si="359"/>
        <v>1.540216771249292E-2</v>
      </c>
      <c r="N934" s="1">
        <v>1367</v>
      </c>
      <c r="O934" s="1">
        <v>1636</v>
      </c>
      <c r="P934" s="1">
        <v>449</v>
      </c>
      <c r="Q934" s="1">
        <v>1</v>
      </c>
      <c r="R934" s="1">
        <v>17</v>
      </c>
      <c r="S934" s="1">
        <v>29</v>
      </c>
      <c r="T934" s="1">
        <v>7</v>
      </c>
      <c r="X934" s="1">
        <v>0</v>
      </c>
      <c r="AL934" s="7">
        <f>IF(Q934&gt;0,RANK(Q934,(N934:P934,Q934:AJ934)),0)</f>
        <v>7</v>
      </c>
      <c r="AM934" s="7">
        <f>IF(R934&gt;0,RANK(R934,(N934:P934,Q934:AJ934)),0)</f>
        <v>5</v>
      </c>
      <c r="AN934" s="7">
        <f>IF(S934&gt;0,RANK(S934,(N934:P934,Q934:AJ934)),0)</f>
        <v>4</v>
      </c>
      <c r="AO934" s="7">
        <f>IF(T934&gt;0,RANK(T934,(N934:P934,Q934:AJ934)),0)</f>
        <v>6</v>
      </c>
      <c r="AP934" s="2">
        <f t="shared" si="360"/>
        <v>2.8522532800912719E-4</v>
      </c>
      <c r="AQ934" s="2">
        <f t="shared" si="361"/>
        <v>4.8488305761551628E-3</v>
      </c>
      <c r="AR934" s="2">
        <f t="shared" si="362"/>
        <v>8.2715345122646895E-3</v>
      </c>
      <c r="AS934" s="2">
        <f t="shared" si="363"/>
        <v>1.9965772960638907E-3</v>
      </c>
      <c r="AU934" t="s">
        <v>87</v>
      </c>
      <c r="AV934" t="s">
        <v>3192</v>
      </c>
      <c r="AW934">
        <v>2</v>
      </c>
      <c r="AY934" s="130">
        <v>20</v>
      </c>
      <c r="AZ934" s="131">
        <v>3</v>
      </c>
      <c r="BA934" s="132">
        <f t="shared" si="364"/>
        <v>20003</v>
      </c>
      <c r="BC934" s="7" t="s">
        <v>532</v>
      </c>
    </row>
    <row r="935" spans="1:55" hidden="1" outlineLevel="1" x14ac:dyDescent="0.2">
      <c r="A935" t="s">
        <v>88</v>
      </c>
      <c r="B935" t="s">
        <v>3192</v>
      </c>
      <c r="C935" s="1">
        <f t="shared" si="353"/>
        <v>6538</v>
      </c>
      <c r="D935" s="7">
        <f>RANK(N935,(N935:P935,Q935:AJ935))</f>
        <v>1</v>
      </c>
      <c r="E935" s="7">
        <f>RANK(O935,(N935:P935,Q935:AJ935))</f>
        <v>2</v>
      </c>
      <c r="F935" s="7">
        <f>IF(P935&gt;0,RANK(P935,(N935:P935,Q935:AJ935)),0)</f>
        <v>3</v>
      </c>
      <c r="G935" s="1">
        <f t="shared" si="354"/>
        <v>98</v>
      </c>
      <c r="H935" s="2">
        <f t="shared" si="355"/>
        <v>1.4989293361884369E-2</v>
      </c>
      <c r="I935" s="2"/>
      <c r="J935" s="2">
        <f t="shared" si="356"/>
        <v>0.4475374732334047</v>
      </c>
      <c r="K935" s="2">
        <f t="shared" si="357"/>
        <v>0.43254817987152033</v>
      </c>
      <c r="L935" s="2">
        <f t="shared" si="358"/>
        <v>0.11119608442948914</v>
      </c>
      <c r="M935" s="2">
        <f t="shared" si="359"/>
        <v>8.7182624655857688E-3</v>
      </c>
      <c r="N935" s="1">
        <v>2926</v>
      </c>
      <c r="O935" s="1">
        <v>2828</v>
      </c>
      <c r="P935" s="1">
        <v>727</v>
      </c>
      <c r="Q935" s="1">
        <v>6</v>
      </c>
      <c r="R935" s="1">
        <v>22</v>
      </c>
      <c r="S935" s="1">
        <v>18</v>
      </c>
      <c r="T935" s="1">
        <v>11</v>
      </c>
      <c r="X935" s="1">
        <v>0</v>
      </c>
      <c r="AL935" s="7">
        <f>IF(Q935&gt;0,RANK(Q935,(N935:P935,Q935:AJ935)),0)</f>
        <v>7</v>
      </c>
      <c r="AM935" s="7">
        <f>IF(R935&gt;0,RANK(R935,(N935:P935,Q935:AJ935)),0)</f>
        <v>4</v>
      </c>
      <c r="AN935" s="7">
        <f>IF(S935&gt;0,RANK(S935,(N935:P935,Q935:AJ935)),0)</f>
        <v>5</v>
      </c>
      <c r="AO935" s="7">
        <f>IF(T935&gt;0,RANK(T935,(N935:P935,Q935:AJ935)),0)</f>
        <v>6</v>
      </c>
      <c r="AP935" s="2">
        <f t="shared" si="360"/>
        <v>9.177118384827164E-4</v>
      </c>
      <c r="AQ935" s="2">
        <f t="shared" si="361"/>
        <v>3.3649434077699602E-3</v>
      </c>
      <c r="AR935" s="2">
        <f t="shared" si="362"/>
        <v>2.7531355154481493E-3</v>
      </c>
      <c r="AS935" s="2">
        <f t="shared" si="363"/>
        <v>1.6824717038849801E-3</v>
      </c>
      <c r="AU935" t="s">
        <v>88</v>
      </c>
      <c r="AV935" t="s">
        <v>3192</v>
      </c>
      <c r="AW935">
        <v>2</v>
      </c>
      <c r="AY935" s="130">
        <v>20</v>
      </c>
      <c r="AZ935" s="131">
        <v>5</v>
      </c>
      <c r="BA935" s="132">
        <f t="shared" si="364"/>
        <v>20005</v>
      </c>
      <c r="BC935" s="7" t="s">
        <v>532</v>
      </c>
    </row>
    <row r="936" spans="1:55" hidden="1" outlineLevel="1" x14ac:dyDescent="0.2">
      <c r="A936" t="s">
        <v>89</v>
      </c>
      <c r="B936" t="s">
        <v>3192</v>
      </c>
      <c r="C936" s="1">
        <f t="shared" si="353"/>
        <v>2729</v>
      </c>
      <c r="D936" s="7">
        <f>RANK(N936,(N936:P936,Q936:AJ936))</f>
        <v>2</v>
      </c>
      <c r="E936" s="7">
        <f>RANK(O936,(N936:P936,Q936:AJ936))</f>
        <v>1</v>
      </c>
      <c r="F936" s="7">
        <f>IF(P936&gt;0,RANK(P936,(N936:P936,Q936:AJ936)),0)</f>
        <v>3</v>
      </c>
      <c r="G936" s="1">
        <f t="shared" si="354"/>
        <v>966</v>
      </c>
      <c r="H936" s="2">
        <f t="shared" si="355"/>
        <v>0.35397581531696592</v>
      </c>
      <c r="I936" s="2"/>
      <c r="J936" s="2">
        <f t="shared" si="356"/>
        <v>0.26749725174056432</v>
      </c>
      <c r="K936" s="2">
        <f t="shared" si="357"/>
        <v>0.62147306705753025</v>
      </c>
      <c r="L936" s="2">
        <f t="shared" si="358"/>
        <v>0.10223525100769512</v>
      </c>
      <c r="M936" s="2">
        <f t="shared" si="359"/>
        <v>8.794430194210362E-3</v>
      </c>
      <c r="N936" s="1">
        <v>730</v>
      </c>
      <c r="O936" s="1">
        <v>1696</v>
      </c>
      <c r="P936" s="1">
        <v>279</v>
      </c>
      <c r="R936" s="1">
        <v>3</v>
      </c>
      <c r="S936" s="1">
        <v>14</v>
      </c>
      <c r="T936" s="1">
        <v>7</v>
      </c>
      <c r="X936" s="1">
        <v>0</v>
      </c>
      <c r="AL936" s="7">
        <f>IF(Q936&gt;0,RANK(Q936,(N936:P936,Q936:AJ936)),0)</f>
        <v>0</v>
      </c>
      <c r="AM936" s="7">
        <f>IF(R936&gt;0,RANK(R936,(N936:P936,Q936:AJ936)),0)</f>
        <v>6</v>
      </c>
      <c r="AN936" s="7">
        <f>IF(S936&gt;0,RANK(S936,(N936:P936,Q936:AJ936)),0)</f>
        <v>4</v>
      </c>
      <c r="AO936" s="7">
        <f>IF(T936&gt;0,RANK(T936,(N936:P936,Q936:AJ936)),0)</f>
        <v>5</v>
      </c>
      <c r="AP936" s="2">
        <f t="shared" si="360"/>
        <v>0</v>
      </c>
      <c r="AQ936" s="2">
        <f t="shared" si="361"/>
        <v>1.0993037742762918E-3</v>
      </c>
      <c r="AR936" s="2">
        <f t="shared" si="362"/>
        <v>5.130084279956028E-3</v>
      </c>
      <c r="AS936" s="2">
        <f t="shared" si="363"/>
        <v>2.565042139978014E-3</v>
      </c>
      <c r="AU936" t="s">
        <v>89</v>
      </c>
      <c r="AV936" t="s">
        <v>3192</v>
      </c>
      <c r="AW936">
        <v>1</v>
      </c>
      <c r="AY936" s="130">
        <v>20</v>
      </c>
      <c r="AZ936" s="131">
        <v>7</v>
      </c>
      <c r="BA936" s="132">
        <f t="shared" si="364"/>
        <v>20007</v>
      </c>
      <c r="BC936" s="7" t="s">
        <v>532</v>
      </c>
    </row>
    <row r="937" spans="1:55" hidden="1" outlineLevel="1" x14ac:dyDescent="0.2">
      <c r="A937" t="s">
        <v>2105</v>
      </c>
      <c r="B937" t="s">
        <v>3192</v>
      </c>
      <c r="C937" s="1">
        <f t="shared" si="353"/>
        <v>12099</v>
      </c>
      <c r="D937" s="7">
        <f>RANK(N937,(N937:P937,Q937:AJ937))</f>
        <v>2</v>
      </c>
      <c r="E937" s="7">
        <f>RANK(O937,(N937:P937,Q937:AJ937))</f>
        <v>1</v>
      </c>
      <c r="F937" s="7">
        <f>IF(P937&gt;0,RANK(P937,(N937:P937,Q937:AJ937)),0)</f>
        <v>3</v>
      </c>
      <c r="G937" s="1">
        <f t="shared" si="354"/>
        <v>4734</v>
      </c>
      <c r="H937" s="2">
        <f t="shared" si="355"/>
        <v>0.39127200595090506</v>
      </c>
      <c r="I937" s="2"/>
      <c r="J937" s="2">
        <f t="shared" si="356"/>
        <v>0.25795520290933133</v>
      </c>
      <c r="K937" s="2">
        <f t="shared" si="357"/>
        <v>0.64922720886023644</v>
      </c>
      <c r="L937" s="2">
        <f t="shared" si="358"/>
        <v>8.298206463344078E-2</v>
      </c>
      <c r="M937" s="2">
        <f t="shared" si="359"/>
        <v>9.8355235969915106E-3</v>
      </c>
      <c r="N937" s="1">
        <v>3121</v>
      </c>
      <c r="O937" s="1">
        <v>7855</v>
      </c>
      <c r="P937" s="1">
        <v>1004</v>
      </c>
      <c r="R937" s="1">
        <v>73</v>
      </c>
      <c r="S937" s="1">
        <v>24</v>
      </c>
      <c r="T937" s="1">
        <v>22</v>
      </c>
      <c r="X937" s="1">
        <v>0</v>
      </c>
      <c r="AL937" s="7">
        <f>IF(Q937&gt;0,RANK(Q937,(N937:P937,Q937:AJ937)),0)</f>
        <v>0</v>
      </c>
      <c r="AM937" s="7">
        <f>IF(R937&gt;0,RANK(R937,(N937:P937,Q937:AJ937)),0)</f>
        <v>4</v>
      </c>
      <c r="AN937" s="7">
        <f>IF(S937&gt;0,RANK(S937,(N937:P937,Q937:AJ937)),0)</f>
        <v>5</v>
      </c>
      <c r="AO937" s="7">
        <f>IF(T937&gt;0,RANK(T937,(N937:P937,Q937:AJ937)),0)</f>
        <v>6</v>
      </c>
      <c r="AP937" s="2">
        <f t="shared" si="360"/>
        <v>0</v>
      </c>
      <c r="AQ937" s="2">
        <f t="shared" si="361"/>
        <v>6.0335564922720884E-3</v>
      </c>
      <c r="AR937" s="2">
        <f t="shared" si="362"/>
        <v>1.983635011157947E-3</v>
      </c>
      <c r="AS937" s="2">
        <f t="shared" si="363"/>
        <v>1.8183320935614513E-3</v>
      </c>
      <c r="AU937" t="s">
        <v>2105</v>
      </c>
      <c r="AV937" t="s">
        <v>3192</v>
      </c>
      <c r="AW937">
        <v>1</v>
      </c>
      <c r="AY937" s="130">
        <v>20</v>
      </c>
      <c r="AZ937" s="131">
        <v>9</v>
      </c>
      <c r="BA937" s="132">
        <f t="shared" si="364"/>
        <v>20009</v>
      </c>
      <c r="BC937" s="7" t="s">
        <v>532</v>
      </c>
    </row>
    <row r="938" spans="1:55" hidden="1" outlineLevel="1" x14ac:dyDescent="0.2">
      <c r="A938" t="s">
        <v>2106</v>
      </c>
      <c r="B938" t="s">
        <v>3192</v>
      </c>
      <c r="C938" s="1">
        <f t="shared" si="353"/>
        <v>6614</v>
      </c>
      <c r="D938" s="7">
        <f>RANK(N938,(N938:P938,Q938:AJ938))</f>
        <v>2</v>
      </c>
      <c r="E938" s="7">
        <f>RANK(O938,(N938:P938,Q938:AJ938))</f>
        <v>1</v>
      </c>
      <c r="F938" s="7">
        <f>IF(P938&gt;0,RANK(P938,(N938:P938,Q938:AJ938)),0)</f>
        <v>3</v>
      </c>
      <c r="G938" s="1">
        <f t="shared" si="354"/>
        <v>827</v>
      </c>
      <c r="H938" s="2">
        <f t="shared" si="355"/>
        <v>0.12503779860901118</v>
      </c>
      <c r="I938" s="2"/>
      <c r="J938" s="2">
        <f t="shared" si="356"/>
        <v>0.37662534018748112</v>
      </c>
      <c r="K938" s="2">
        <f t="shared" si="357"/>
        <v>0.50166313879649227</v>
      </c>
      <c r="L938" s="2">
        <f t="shared" si="358"/>
        <v>0.1149077713940127</v>
      </c>
      <c r="M938" s="2">
        <f t="shared" si="359"/>
        <v>6.8037496220139659E-3</v>
      </c>
      <c r="N938" s="1">
        <v>2491</v>
      </c>
      <c r="O938" s="1">
        <v>3318</v>
      </c>
      <c r="P938" s="1">
        <v>760</v>
      </c>
      <c r="Q938" s="1">
        <v>1</v>
      </c>
      <c r="R938" s="1">
        <v>16</v>
      </c>
      <c r="S938" s="1">
        <v>21</v>
      </c>
      <c r="T938" s="1">
        <v>7</v>
      </c>
      <c r="X938" s="1">
        <v>0</v>
      </c>
      <c r="AL938" s="7">
        <f>IF(Q938&gt;0,RANK(Q938,(N938:P938,Q938:AJ938)),0)</f>
        <v>7</v>
      </c>
      <c r="AM938" s="7">
        <f>IF(R938&gt;0,RANK(R938,(N938:P938,Q938:AJ938)),0)</f>
        <v>5</v>
      </c>
      <c r="AN938" s="7">
        <f>IF(S938&gt;0,RANK(S938,(N938:P938,Q938:AJ938)),0)</f>
        <v>4</v>
      </c>
      <c r="AO938" s="7">
        <f>IF(T938&gt;0,RANK(T938,(N938:P938,Q938:AJ938)),0)</f>
        <v>6</v>
      </c>
      <c r="AP938" s="2">
        <f t="shared" si="360"/>
        <v>1.5119443604475356E-4</v>
      </c>
      <c r="AQ938" s="2">
        <f t="shared" si="361"/>
        <v>2.4191109767160569E-3</v>
      </c>
      <c r="AR938" s="2">
        <f t="shared" si="362"/>
        <v>3.1750831569398244E-3</v>
      </c>
      <c r="AS938" s="2">
        <f t="shared" si="363"/>
        <v>1.0583610523132749E-3</v>
      </c>
      <c r="AU938" t="s">
        <v>2106</v>
      </c>
      <c r="AV938" t="s">
        <v>3192</v>
      </c>
      <c r="AW938">
        <v>2</v>
      </c>
      <c r="AY938" s="130">
        <v>20</v>
      </c>
      <c r="AZ938" s="131">
        <v>11</v>
      </c>
      <c r="BA938" s="132">
        <f t="shared" si="364"/>
        <v>20011</v>
      </c>
      <c r="BC938" s="7" t="s">
        <v>532</v>
      </c>
    </row>
    <row r="939" spans="1:55" hidden="1" outlineLevel="1" x14ac:dyDescent="0.2">
      <c r="A939" t="s">
        <v>470</v>
      </c>
      <c r="B939" t="s">
        <v>3192</v>
      </c>
      <c r="C939" s="1">
        <f t="shared" si="353"/>
        <v>4751</v>
      </c>
      <c r="D939" s="7">
        <f>RANK(N939,(N939:P939,Q939:AJ939))</f>
        <v>2</v>
      </c>
      <c r="E939" s="7">
        <f>RANK(O939,(N939:P939,Q939:AJ939))</f>
        <v>1</v>
      </c>
      <c r="F939" s="7">
        <f>IF(P939&gt;0,RANK(P939,(N939:P939,Q939:AJ939)),0)</f>
        <v>3</v>
      </c>
      <c r="G939" s="1">
        <f t="shared" si="354"/>
        <v>1159</v>
      </c>
      <c r="H939" s="2">
        <f t="shared" si="355"/>
        <v>0.24394864239107555</v>
      </c>
      <c r="I939" s="2"/>
      <c r="J939" s="2">
        <f t="shared" si="356"/>
        <v>0.32182698379288571</v>
      </c>
      <c r="K939" s="2">
        <f t="shared" si="357"/>
        <v>0.56577562618396127</v>
      </c>
      <c r="L939" s="2">
        <f t="shared" si="358"/>
        <v>0.10460955588297201</v>
      </c>
      <c r="M939" s="2">
        <f t="shared" si="359"/>
        <v>7.7878341401809575E-3</v>
      </c>
      <c r="N939" s="1">
        <v>1529</v>
      </c>
      <c r="O939" s="1">
        <v>2688</v>
      </c>
      <c r="P939" s="1">
        <v>497</v>
      </c>
      <c r="R939" s="1">
        <v>13</v>
      </c>
      <c r="S939" s="1">
        <v>15</v>
      </c>
      <c r="T939" s="1">
        <v>9</v>
      </c>
      <c r="X939" s="1">
        <v>0</v>
      </c>
      <c r="AL939" s="7">
        <f>IF(Q939&gt;0,RANK(Q939,(N939:P939,Q939:AJ939)),0)</f>
        <v>0</v>
      </c>
      <c r="AM939" s="7">
        <f>IF(R939&gt;0,RANK(R939,(N939:P939,Q939:AJ939)),0)</f>
        <v>5</v>
      </c>
      <c r="AN939" s="7">
        <f>IF(S939&gt;0,RANK(S939,(N939:P939,Q939:AJ939)),0)</f>
        <v>4</v>
      </c>
      <c r="AO939" s="7">
        <f>IF(T939&gt;0,RANK(T939,(N939:P939,Q939:AJ939)),0)</f>
        <v>6</v>
      </c>
      <c r="AP939" s="2">
        <f t="shared" si="360"/>
        <v>0</v>
      </c>
      <c r="AQ939" s="2">
        <f t="shared" si="361"/>
        <v>2.7362660492527887E-3</v>
      </c>
      <c r="AR939" s="2">
        <f t="shared" si="362"/>
        <v>3.1572300568301409E-3</v>
      </c>
      <c r="AS939" s="2">
        <f t="shared" si="363"/>
        <v>1.8943380340980846E-3</v>
      </c>
      <c r="AU939" t="s">
        <v>470</v>
      </c>
      <c r="AV939" t="s">
        <v>3192</v>
      </c>
      <c r="AW939">
        <v>2</v>
      </c>
      <c r="AY939" s="130">
        <v>20</v>
      </c>
      <c r="AZ939" s="131">
        <v>13</v>
      </c>
      <c r="BA939" s="132">
        <f t="shared" si="364"/>
        <v>20013</v>
      </c>
      <c r="BC939" s="7" t="s">
        <v>532</v>
      </c>
    </row>
    <row r="940" spans="1:55" hidden="1" outlineLevel="1" x14ac:dyDescent="0.2">
      <c r="A940" t="s">
        <v>1139</v>
      </c>
      <c r="B940" t="s">
        <v>3192</v>
      </c>
      <c r="C940" s="1">
        <f t="shared" si="353"/>
        <v>23816</v>
      </c>
      <c r="D940" s="7">
        <f>RANK(N940,(N940:P940,Q940:AJ940))</f>
        <v>2</v>
      </c>
      <c r="E940" s="7">
        <f>RANK(O940,(N940:P940,Q940:AJ940))</f>
        <v>1</v>
      </c>
      <c r="F940" s="7">
        <f>IF(P940&gt;0,RANK(P940,(N940:P940,Q940:AJ940)),0)</f>
        <v>3</v>
      </c>
      <c r="G940" s="1">
        <f t="shared" si="354"/>
        <v>6685</v>
      </c>
      <c r="H940" s="2">
        <f t="shared" si="355"/>
        <v>0.2806936513268391</v>
      </c>
      <c r="I940" s="2"/>
      <c r="J940" s="2">
        <f t="shared" si="356"/>
        <v>0.30626469600268724</v>
      </c>
      <c r="K940" s="2">
        <f t="shared" si="357"/>
        <v>0.58695834732952634</v>
      </c>
      <c r="L940" s="2">
        <f t="shared" si="358"/>
        <v>9.5482028888142431E-2</v>
      </c>
      <c r="M940" s="2">
        <f t="shared" si="359"/>
        <v>1.1294927779643985E-2</v>
      </c>
      <c r="N940" s="1">
        <v>7294</v>
      </c>
      <c r="O940" s="1">
        <v>13979</v>
      </c>
      <c r="P940" s="1">
        <v>2274</v>
      </c>
      <c r="R940" s="1">
        <v>115</v>
      </c>
      <c r="S940" s="1">
        <v>119</v>
      </c>
      <c r="T940" s="1">
        <v>35</v>
      </c>
      <c r="X940" s="1">
        <v>0</v>
      </c>
      <c r="AL940" s="7">
        <f>IF(Q940&gt;0,RANK(Q940,(N940:P940,Q940:AJ940)),0)</f>
        <v>0</v>
      </c>
      <c r="AM940" s="7">
        <f>IF(R940&gt;0,RANK(R940,(N940:P940,Q940:AJ940)),0)</f>
        <v>5</v>
      </c>
      <c r="AN940" s="7">
        <f>IF(S940&gt;0,RANK(S940,(N940:P940,Q940:AJ940)),0)</f>
        <v>4</v>
      </c>
      <c r="AO940" s="7">
        <f>IF(T940&gt;0,RANK(T940,(N940:P940,Q940:AJ940)),0)</f>
        <v>6</v>
      </c>
      <c r="AP940" s="2">
        <f t="shared" si="360"/>
        <v>0</v>
      </c>
      <c r="AQ940" s="2">
        <f t="shared" si="361"/>
        <v>4.8286865972455495E-3</v>
      </c>
      <c r="AR940" s="2">
        <f t="shared" si="362"/>
        <v>4.9966409136714815E-3</v>
      </c>
      <c r="AS940" s="2">
        <f t="shared" si="363"/>
        <v>1.4696002687269063E-3</v>
      </c>
      <c r="AU940" t="s">
        <v>1139</v>
      </c>
      <c r="AV940" t="s">
        <v>3192</v>
      </c>
      <c r="AW940">
        <v>4</v>
      </c>
      <c r="AY940" s="130">
        <v>20</v>
      </c>
      <c r="AZ940" s="131">
        <v>15</v>
      </c>
      <c r="BA940" s="132">
        <f t="shared" si="364"/>
        <v>20015</v>
      </c>
      <c r="BC940" s="7" t="s">
        <v>532</v>
      </c>
    </row>
    <row r="941" spans="1:55" hidden="1" outlineLevel="1" x14ac:dyDescent="0.2">
      <c r="A941" t="s">
        <v>1723</v>
      </c>
      <c r="B941" t="s">
        <v>3192</v>
      </c>
      <c r="C941" s="1">
        <f t="shared" si="353"/>
        <v>1550</v>
      </c>
      <c r="D941" s="7">
        <f>RANK(N941,(N941:P941,Q941:AJ941))</f>
        <v>2</v>
      </c>
      <c r="E941" s="7">
        <f>RANK(O941,(N941:P941,Q941:AJ941))</f>
        <v>1</v>
      </c>
      <c r="F941" s="7">
        <f>IF(P941&gt;0,RANK(P941,(N941:P941,Q941:AJ941)),0)</f>
        <v>3</v>
      </c>
      <c r="G941" s="1">
        <f t="shared" si="354"/>
        <v>282</v>
      </c>
      <c r="H941" s="2">
        <f t="shared" si="355"/>
        <v>0.18193548387096775</v>
      </c>
      <c r="I941" s="2"/>
      <c r="J941" s="2">
        <f t="shared" si="356"/>
        <v>0.32</v>
      </c>
      <c r="K941" s="2">
        <f t="shared" si="357"/>
        <v>0.50193548387096776</v>
      </c>
      <c r="L941" s="2">
        <f t="shared" si="358"/>
        <v>0.16709677419354838</v>
      </c>
      <c r="M941" s="2">
        <f t="shared" si="359"/>
        <v>1.0967741935483805E-2</v>
      </c>
      <c r="N941" s="1">
        <v>496</v>
      </c>
      <c r="O941" s="1">
        <v>778</v>
      </c>
      <c r="P941" s="1">
        <v>259</v>
      </c>
      <c r="Q941" s="1">
        <v>1</v>
      </c>
      <c r="R941" s="1">
        <v>5</v>
      </c>
      <c r="S941" s="1">
        <v>8</v>
      </c>
      <c r="T941" s="1">
        <v>3</v>
      </c>
      <c r="X941" s="1">
        <v>0</v>
      </c>
      <c r="AL941" s="7">
        <f>IF(Q941&gt;0,RANK(Q941,(N941:P941,Q941:AJ941)),0)</f>
        <v>7</v>
      </c>
      <c r="AM941" s="7">
        <f>IF(R941&gt;0,RANK(R941,(N941:P941,Q941:AJ941)),0)</f>
        <v>5</v>
      </c>
      <c r="AN941" s="7">
        <f>IF(S941&gt;0,RANK(S941,(N941:P941,Q941:AJ941)),0)</f>
        <v>4</v>
      </c>
      <c r="AO941" s="7">
        <f>IF(T941&gt;0,RANK(T941,(N941:P941,Q941:AJ941)),0)</f>
        <v>6</v>
      </c>
      <c r="AP941" s="2">
        <f t="shared" si="360"/>
        <v>6.4516129032258064E-4</v>
      </c>
      <c r="AQ941" s="2">
        <f t="shared" si="361"/>
        <v>3.2258064516129032E-3</v>
      </c>
      <c r="AR941" s="2">
        <f t="shared" si="362"/>
        <v>5.1612903225806452E-3</v>
      </c>
      <c r="AS941" s="2">
        <f t="shared" si="363"/>
        <v>1.9354838709677419E-3</v>
      </c>
      <c r="AU941" t="s">
        <v>1723</v>
      </c>
      <c r="AV941" t="s">
        <v>3192</v>
      </c>
      <c r="AW941">
        <v>1</v>
      </c>
      <c r="AY941" s="130">
        <v>20</v>
      </c>
      <c r="AZ941" s="131">
        <v>17</v>
      </c>
      <c r="BA941" s="132">
        <f t="shared" si="364"/>
        <v>20017</v>
      </c>
      <c r="BC941" s="7" t="s">
        <v>532</v>
      </c>
    </row>
    <row r="942" spans="1:55" hidden="1" outlineLevel="1" x14ac:dyDescent="0.2">
      <c r="A942" t="s">
        <v>1724</v>
      </c>
      <c r="B942" t="s">
        <v>3192</v>
      </c>
      <c r="C942" s="1">
        <f t="shared" si="353"/>
        <v>1960</v>
      </c>
      <c r="D942" s="7">
        <f>RANK(N942,(N942:P942,Q942:AJ942))</f>
        <v>2</v>
      </c>
      <c r="E942" s="7">
        <f>RANK(O942,(N942:P942,Q942:AJ942))</f>
        <v>1</v>
      </c>
      <c r="F942" s="7">
        <f>IF(P942&gt;0,RANK(P942,(N942:P942,Q942:AJ942)),0)</f>
        <v>3</v>
      </c>
      <c r="G942" s="1">
        <f t="shared" si="354"/>
        <v>574</v>
      </c>
      <c r="H942" s="2">
        <f t="shared" si="355"/>
        <v>0.29285714285714287</v>
      </c>
      <c r="I942" s="2"/>
      <c r="J942" s="2">
        <f t="shared" si="356"/>
        <v>0.28979591836734692</v>
      </c>
      <c r="K942" s="2">
        <f t="shared" si="357"/>
        <v>0.58265306122448979</v>
      </c>
      <c r="L942" s="2">
        <f t="shared" si="358"/>
        <v>0.11326530612244898</v>
      </c>
      <c r="M942" s="2">
        <f t="shared" si="359"/>
        <v>1.4285714285714374E-2</v>
      </c>
      <c r="N942" s="1">
        <v>568</v>
      </c>
      <c r="O942" s="1">
        <v>1142</v>
      </c>
      <c r="P942" s="1">
        <v>222</v>
      </c>
      <c r="R942" s="1">
        <v>12</v>
      </c>
      <c r="S942" s="1">
        <v>10</v>
      </c>
      <c r="T942" s="1">
        <v>3</v>
      </c>
      <c r="X942" s="1">
        <v>3</v>
      </c>
      <c r="AL942" s="7">
        <f>IF(Q942&gt;0,RANK(Q942,(N942:P942,Q942:AJ942)),0)</f>
        <v>0</v>
      </c>
      <c r="AM942" s="7">
        <f>IF(R942&gt;0,RANK(R942,(N942:P942,Q942:AJ942)),0)</f>
        <v>4</v>
      </c>
      <c r="AN942" s="7">
        <f>IF(S942&gt;0,RANK(S942,(N942:P942,Q942:AJ942)),0)</f>
        <v>5</v>
      </c>
      <c r="AO942" s="7">
        <f>IF(T942&gt;0,RANK(T942,(N942:P942,Q942:AJ942)),0)</f>
        <v>6</v>
      </c>
      <c r="AP942" s="2">
        <f t="shared" si="360"/>
        <v>0</v>
      </c>
      <c r="AQ942" s="2">
        <f t="shared" si="361"/>
        <v>6.1224489795918364E-3</v>
      </c>
      <c r="AR942" s="2">
        <f t="shared" si="362"/>
        <v>5.1020408163265302E-3</v>
      </c>
      <c r="AS942" s="2">
        <f t="shared" si="363"/>
        <v>1.5306122448979591E-3</v>
      </c>
      <c r="AU942" t="s">
        <v>1724</v>
      </c>
      <c r="AV942" t="s">
        <v>3192</v>
      </c>
      <c r="AW942">
        <v>4</v>
      </c>
      <c r="AY942" s="130">
        <v>20</v>
      </c>
      <c r="AZ942" s="131">
        <v>19</v>
      </c>
      <c r="BA942" s="132">
        <f t="shared" si="364"/>
        <v>20019</v>
      </c>
      <c r="BC942" s="7" t="s">
        <v>532</v>
      </c>
    </row>
    <row r="943" spans="1:55" hidden="1" outlineLevel="1" x14ac:dyDescent="0.2">
      <c r="A943" t="s">
        <v>1634</v>
      </c>
      <c r="B943" t="s">
        <v>3192</v>
      </c>
      <c r="C943" s="1">
        <f t="shared" si="353"/>
        <v>9043</v>
      </c>
      <c r="D943" s="7">
        <f>RANK(N943,(N943:P943,Q943:AJ943))</f>
        <v>2</v>
      </c>
      <c r="E943" s="7">
        <f>RANK(O943,(N943:P943,Q943:AJ943))</f>
        <v>1</v>
      </c>
      <c r="F943" s="7">
        <f>IF(P943&gt;0,RANK(P943,(N943:P943,Q943:AJ943)),0)</f>
        <v>3</v>
      </c>
      <c r="G943" s="1">
        <f t="shared" si="354"/>
        <v>367</v>
      </c>
      <c r="H943" s="2">
        <f t="shared" si="355"/>
        <v>4.0583877031958419E-2</v>
      </c>
      <c r="I943" s="2"/>
      <c r="J943" s="2">
        <f t="shared" si="356"/>
        <v>0.41700763021121312</v>
      </c>
      <c r="K943" s="2">
        <f t="shared" si="357"/>
        <v>0.45759150724317149</v>
      </c>
      <c r="L943" s="2">
        <f t="shared" si="358"/>
        <v>0.11854473073095212</v>
      </c>
      <c r="M943" s="2">
        <f t="shared" si="359"/>
        <v>6.8561318146632688E-3</v>
      </c>
      <c r="N943" s="1">
        <v>3771</v>
      </c>
      <c r="O943" s="1">
        <v>4138</v>
      </c>
      <c r="P943" s="1">
        <v>1072</v>
      </c>
      <c r="R943" s="1">
        <v>32</v>
      </c>
      <c r="S943" s="1">
        <v>23</v>
      </c>
      <c r="T943" s="1">
        <v>7</v>
      </c>
      <c r="X943" s="1">
        <v>0</v>
      </c>
      <c r="AL943" s="7">
        <f>IF(Q943&gt;0,RANK(Q943,(N943:P943,Q943:AJ943)),0)</f>
        <v>0</v>
      </c>
      <c r="AM943" s="7">
        <f>IF(R943&gt;0,RANK(R943,(N943:P943,Q943:AJ943)),0)</f>
        <v>4</v>
      </c>
      <c r="AN943" s="7">
        <f>IF(S943&gt;0,RANK(S943,(N943:P943,Q943:AJ943)),0)</f>
        <v>5</v>
      </c>
      <c r="AO943" s="7">
        <f>IF(T943&gt;0,RANK(T943,(N943:P943,Q943:AJ943)),0)</f>
        <v>6</v>
      </c>
      <c r="AP943" s="2">
        <f t="shared" si="360"/>
        <v>0</v>
      </c>
      <c r="AQ943" s="2">
        <f t="shared" si="361"/>
        <v>3.5386486785358843E-3</v>
      </c>
      <c r="AR943" s="2">
        <f t="shared" si="362"/>
        <v>2.5434037376976669E-3</v>
      </c>
      <c r="AS943" s="2">
        <f t="shared" si="363"/>
        <v>7.7407939842972465E-4</v>
      </c>
      <c r="AU943" t="s">
        <v>1634</v>
      </c>
      <c r="AV943" t="s">
        <v>3192</v>
      </c>
      <c r="AW943">
        <v>2</v>
      </c>
      <c r="AY943" s="130">
        <v>20</v>
      </c>
      <c r="AZ943" s="131">
        <v>21</v>
      </c>
      <c r="BA943" s="132">
        <f t="shared" si="364"/>
        <v>20021</v>
      </c>
      <c r="BC943" s="7" t="s">
        <v>532</v>
      </c>
    </row>
    <row r="944" spans="1:55" hidden="1" outlineLevel="1" x14ac:dyDescent="0.2">
      <c r="A944" t="s">
        <v>1190</v>
      </c>
      <c r="B944" t="s">
        <v>3192</v>
      </c>
      <c r="C944" s="1">
        <f t="shared" si="353"/>
        <v>1812</v>
      </c>
      <c r="D944" s="7">
        <f>RANK(N944,(N944:P944,Q944:AJ944))</f>
        <v>2</v>
      </c>
      <c r="E944" s="7">
        <f>RANK(O944,(N944:P944,Q944:AJ944))</f>
        <v>1</v>
      </c>
      <c r="F944" s="7">
        <f>IF(P944&gt;0,RANK(P944,(N944:P944,Q944:AJ944)),0)</f>
        <v>3</v>
      </c>
      <c r="G944" s="1">
        <f t="shared" si="354"/>
        <v>789</v>
      </c>
      <c r="H944" s="2">
        <f t="shared" si="355"/>
        <v>0.43543046357615894</v>
      </c>
      <c r="I944" s="2"/>
      <c r="J944" s="2">
        <f t="shared" si="356"/>
        <v>0.23289183222958057</v>
      </c>
      <c r="K944" s="2">
        <f t="shared" si="357"/>
        <v>0.66832229580573954</v>
      </c>
      <c r="L944" s="2">
        <f t="shared" si="358"/>
        <v>9.602649006622517E-2</v>
      </c>
      <c r="M944" s="2">
        <f t="shared" si="359"/>
        <v>2.7593818984547464E-3</v>
      </c>
      <c r="N944" s="1">
        <v>422</v>
      </c>
      <c r="O944" s="1">
        <v>1211</v>
      </c>
      <c r="P944" s="1">
        <v>174</v>
      </c>
      <c r="S944" s="1">
        <v>4</v>
      </c>
      <c r="T944" s="1">
        <v>1</v>
      </c>
      <c r="X944" s="1">
        <v>0</v>
      </c>
      <c r="AL944" s="7">
        <f>IF(Q944&gt;0,RANK(Q944,(N944:P944,Q944:AJ944)),0)</f>
        <v>0</v>
      </c>
      <c r="AM944" s="7">
        <f>IF(R944&gt;0,RANK(R944,(N944:P944,Q944:AJ944)),0)</f>
        <v>0</v>
      </c>
      <c r="AN944" s="7">
        <f>IF(S944&gt;0,RANK(S944,(N944:P944,Q944:AJ944)),0)</f>
        <v>4</v>
      </c>
      <c r="AO944" s="7">
        <f>IF(T944&gt;0,RANK(T944,(N944:P944,Q944:AJ944)),0)</f>
        <v>5</v>
      </c>
      <c r="AP944" s="2">
        <f t="shared" si="360"/>
        <v>0</v>
      </c>
      <c r="AQ944" s="2">
        <f t="shared" si="361"/>
        <v>0</v>
      </c>
      <c r="AR944" s="2">
        <f t="shared" si="362"/>
        <v>2.2075055187637969E-3</v>
      </c>
      <c r="AS944" s="2">
        <f t="shared" si="363"/>
        <v>5.5187637969094923E-4</v>
      </c>
      <c r="AU944" t="s">
        <v>1190</v>
      </c>
      <c r="AV944" t="s">
        <v>3192</v>
      </c>
      <c r="AW944">
        <v>1</v>
      </c>
      <c r="AY944" s="130">
        <v>20</v>
      </c>
      <c r="AZ944" s="131">
        <v>23</v>
      </c>
      <c r="BA944" s="132">
        <f t="shared" si="364"/>
        <v>20023</v>
      </c>
      <c r="BC944" s="7" t="s">
        <v>532</v>
      </c>
    </row>
    <row r="945" spans="1:55" hidden="1" outlineLevel="1" x14ac:dyDescent="0.2">
      <c r="A945" t="s">
        <v>667</v>
      </c>
      <c r="B945" t="s">
        <v>3192</v>
      </c>
      <c r="C945" s="1">
        <f t="shared" si="353"/>
        <v>1315</v>
      </c>
      <c r="D945" s="7">
        <f>RANK(N945,(N945:P945,Q945:AJ945))</f>
        <v>2</v>
      </c>
      <c r="E945" s="7">
        <f>RANK(O945,(N945:P945,Q945:AJ945))</f>
        <v>1</v>
      </c>
      <c r="F945" s="7">
        <f>IF(P945&gt;0,RANK(P945,(N945:P945,Q945:AJ945)),0)</f>
        <v>3</v>
      </c>
      <c r="G945" s="1">
        <f t="shared" si="354"/>
        <v>521</v>
      </c>
      <c r="H945" s="2">
        <f t="shared" si="355"/>
        <v>0.3961977186311787</v>
      </c>
      <c r="I945" s="2"/>
      <c r="J945" s="2">
        <f t="shared" si="356"/>
        <v>0.25399239543726237</v>
      </c>
      <c r="K945" s="2">
        <f t="shared" si="357"/>
        <v>0.65019011406844107</v>
      </c>
      <c r="L945" s="2">
        <f t="shared" si="358"/>
        <v>8.2889733840304181E-2</v>
      </c>
      <c r="M945" s="2">
        <f t="shared" si="359"/>
        <v>1.2927756653992373E-2</v>
      </c>
      <c r="N945" s="1">
        <v>334</v>
      </c>
      <c r="O945" s="1">
        <v>855</v>
      </c>
      <c r="P945" s="1">
        <v>109</v>
      </c>
      <c r="R945" s="1">
        <v>4</v>
      </c>
      <c r="S945" s="1">
        <v>8</v>
      </c>
      <c r="T945" s="1">
        <v>5</v>
      </c>
      <c r="X945" s="1">
        <v>0</v>
      </c>
      <c r="AL945" s="7">
        <f>IF(Q945&gt;0,RANK(Q945,(N945:P945,Q945:AJ945)),0)</f>
        <v>0</v>
      </c>
      <c r="AM945" s="7">
        <f>IF(R945&gt;0,RANK(R945,(N945:P945,Q945:AJ945)),0)</f>
        <v>6</v>
      </c>
      <c r="AN945" s="7">
        <f>IF(S945&gt;0,RANK(S945,(N945:P945,Q945:AJ945)),0)</f>
        <v>4</v>
      </c>
      <c r="AO945" s="7">
        <f>IF(T945&gt;0,RANK(T945,(N945:P945,Q945:AJ945)),0)</f>
        <v>5</v>
      </c>
      <c r="AP945" s="2">
        <f t="shared" si="360"/>
        <v>0</v>
      </c>
      <c r="AQ945" s="2">
        <f t="shared" si="361"/>
        <v>3.041825095057034E-3</v>
      </c>
      <c r="AR945" s="2">
        <f t="shared" si="362"/>
        <v>6.0836501901140681E-3</v>
      </c>
      <c r="AS945" s="2">
        <f t="shared" si="363"/>
        <v>3.8022813688212928E-3</v>
      </c>
      <c r="AU945" t="s">
        <v>667</v>
      </c>
      <c r="AV945" t="s">
        <v>3192</v>
      </c>
      <c r="AW945">
        <v>1</v>
      </c>
      <c r="AY945" s="130">
        <v>20</v>
      </c>
      <c r="AZ945" s="131">
        <v>25</v>
      </c>
      <c r="BA945" s="132">
        <f t="shared" si="364"/>
        <v>20025</v>
      </c>
      <c r="BC945" s="7" t="s">
        <v>532</v>
      </c>
    </row>
    <row r="946" spans="1:55" hidden="1" outlineLevel="1" x14ac:dyDescent="0.2">
      <c r="A946" t="s">
        <v>491</v>
      </c>
      <c r="B946" t="s">
        <v>3192</v>
      </c>
      <c r="C946" s="1">
        <f t="shared" si="353"/>
        <v>4177</v>
      </c>
      <c r="D946" s="7">
        <f>RANK(N946,(N946:P946,Q946:AJ946))</f>
        <v>2</v>
      </c>
      <c r="E946" s="7">
        <f>RANK(O946,(N946:P946,Q946:AJ946))</f>
        <v>1</v>
      </c>
      <c r="F946" s="7">
        <f>IF(P946&gt;0,RANK(P946,(N946:P946,Q946:AJ946)),0)</f>
        <v>3</v>
      </c>
      <c r="G946" s="1">
        <f t="shared" si="354"/>
        <v>1830</v>
      </c>
      <c r="H946" s="2">
        <f t="shared" si="355"/>
        <v>0.43811347857313859</v>
      </c>
      <c r="I946" s="2"/>
      <c r="J946" s="2">
        <f t="shared" si="356"/>
        <v>0.23054824036389754</v>
      </c>
      <c r="K946" s="2">
        <f t="shared" si="357"/>
        <v>0.66866171893703619</v>
      </c>
      <c r="L946" s="2">
        <f t="shared" si="358"/>
        <v>9.3129039980847497E-2</v>
      </c>
      <c r="M946" s="2">
        <f t="shared" si="359"/>
        <v>7.6610007182187773E-3</v>
      </c>
      <c r="N946" s="1">
        <v>963</v>
      </c>
      <c r="O946" s="1">
        <v>2793</v>
      </c>
      <c r="P946" s="1">
        <v>389</v>
      </c>
      <c r="R946" s="1">
        <v>18</v>
      </c>
      <c r="S946" s="1">
        <v>10</v>
      </c>
      <c r="T946" s="1">
        <v>4</v>
      </c>
      <c r="X946" s="1">
        <v>0</v>
      </c>
      <c r="AL946" s="7">
        <f>IF(Q946&gt;0,RANK(Q946,(N946:P946,Q946:AJ946)),0)</f>
        <v>0</v>
      </c>
      <c r="AM946" s="7">
        <f>IF(R946&gt;0,RANK(R946,(N946:P946,Q946:AJ946)),0)</f>
        <v>4</v>
      </c>
      <c r="AN946" s="7">
        <f>IF(S946&gt;0,RANK(S946,(N946:P946,Q946:AJ946)),0)</f>
        <v>5</v>
      </c>
      <c r="AO946" s="7">
        <f>IF(T946&gt;0,RANK(T946,(N946:P946,Q946:AJ946)),0)</f>
        <v>6</v>
      </c>
      <c r="AP946" s="2">
        <f t="shared" si="360"/>
        <v>0</v>
      </c>
      <c r="AQ946" s="2">
        <f t="shared" si="361"/>
        <v>4.3093129039980848E-3</v>
      </c>
      <c r="AR946" s="2">
        <f t="shared" si="362"/>
        <v>2.3940627244433805E-3</v>
      </c>
      <c r="AS946" s="2">
        <f t="shared" si="363"/>
        <v>9.5762508977735214E-4</v>
      </c>
      <c r="AU946" t="s">
        <v>491</v>
      </c>
      <c r="AV946" t="s">
        <v>3192</v>
      </c>
      <c r="AW946">
        <v>1</v>
      </c>
      <c r="AY946" s="130">
        <v>20</v>
      </c>
      <c r="AZ946" s="131">
        <v>27</v>
      </c>
      <c r="BA946" s="132">
        <f t="shared" si="364"/>
        <v>20027</v>
      </c>
      <c r="BC946" s="7" t="s">
        <v>532</v>
      </c>
    </row>
    <row r="947" spans="1:55" hidden="1" outlineLevel="1" x14ac:dyDescent="0.2">
      <c r="A947" t="s">
        <v>1758</v>
      </c>
      <c r="B947" t="s">
        <v>3192</v>
      </c>
      <c r="C947" s="1">
        <f t="shared" si="353"/>
        <v>5018</v>
      </c>
      <c r="D947" s="7">
        <f>RANK(N947,(N947:P947,Q947:AJ947))</f>
        <v>2</v>
      </c>
      <c r="E947" s="7">
        <f>RANK(O947,(N947:P947,Q947:AJ947))</f>
        <v>1</v>
      </c>
      <c r="F947" s="7">
        <f>IF(P947&gt;0,RANK(P947,(N947:P947,Q947:AJ947)),0)</f>
        <v>3</v>
      </c>
      <c r="G947" s="1">
        <f t="shared" si="354"/>
        <v>1128</v>
      </c>
      <c r="H947" s="2">
        <f t="shared" si="355"/>
        <v>0.22479075328816261</v>
      </c>
      <c r="I947" s="2"/>
      <c r="J947" s="2">
        <f t="shared" si="356"/>
        <v>0.32184137106416899</v>
      </c>
      <c r="K947" s="2">
        <f t="shared" si="357"/>
        <v>0.54663212435233166</v>
      </c>
      <c r="L947" s="2">
        <f t="shared" si="358"/>
        <v>0.12136309286568354</v>
      </c>
      <c r="M947" s="2">
        <f t="shared" si="359"/>
        <v>1.0163411717815804E-2</v>
      </c>
      <c r="N947" s="1">
        <v>1615</v>
      </c>
      <c r="O947" s="1">
        <v>2743</v>
      </c>
      <c r="P947" s="1">
        <v>609</v>
      </c>
      <c r="Q947" s="1">
        <v>6</v>
      </c>
      <c r="R947" s="1">
        <v>19</v>
      </c>
      <c r="S947" s="1">
        <v>14</v>
      </c>
      <c r="T947" s="1">
        <v>11</v>
      </c>
      <c r="X947" s="1">
        <v>1</v>
      </c>
      <c r="AL947" s="7">
        <f>IF(Q947&gt;0,RANK(Q947,(N947:P947,Q947:AJ947)),0)</f>
        <v>7</v>
      </c>
      <c r="AM947" s="7">
        <f>IF(R947&gt;0,RANK(R947,(N947:P947,Q947:AJ947)),0)</f>
        <v>4</v>
      </c>
      <c r="AN947" s="7">
        <f>IF(S947&gt;0,RANK(S947,(N947:P947,Q947:AJ947)),0)</f>
        <v>5</v>
      </c>
      <c r="AO947" s="7">
        <f>IF(T947&gt;0,RANK(T947,(N947:P947,Q947:AJ947)),0)</f>
        <v>6</v>
      </c>
      <c r="AP947" s="2">
        <f t="shared" si="360"/>
        <v>1.1956954962136308E-3</v>
      </c>
      <c r="AQ947" s="2">
        <f t="shared" si="361"/>
        <v>3.7863690713431648E-3</v>
      </c>
      <c r="AR947" s="2">
        <f t="shared" si="362"/>
        <v>2.7899561578318055E-3</v>
      </c>
      <c r="AS947" s="2">
        <f t="shared" si="363"/>
        <v>2.19210840972499E-3</v>
      </c>
      <c r="AU947" t="s">
        <v>1758</v>
      </c>
      <c r="AV947" t="s">
        <v>3192</v>
      </c>
      <c r="AW947">
        <v>1</v>
      </c>
      <c r="AY947" s="130">
        <v>20</v>
      </c>
      <c r="AZ947" s="131">
        <v>29</v>
      </c>
      <c r="BA947" s="132">
        <f t="shared" si="364"/>
        <v>20029</v>
      </c>
      <c r="BC947" s="7" t="s">
        <v>532</v>
      </c>
    </row>
    <row r="948" spans="1:55" hidden="1" outlineLevel="1" x14ac:dyDescent="0.2">
      <c r="A948" t="s">
        <v>369</v>
      </c>
      <c r="B948" t="s">
        <v>3192</v>
      </c>
      <c r="C948" s="1">
        <f t="shared" si="353"/>
        <v>4090</v>
      </c>
      <c r="D948" s="7">
        <f>RANK(N948,(N948:P948,Q948:AJ948))</f>
        <v>2</v>
      </c>
      <c r="E948" s="7">
        <f>RANK(O948,(N948:P948,Q948:AJ948))</f>
        <v>1</v>
      </c>
      <c r="F948" s="7">
        <f>IF(P948&gt;0,RANK(P948,(N948:P948,Q948:AJ948)),0)</f>
        <v>3</v>
      </c>
      <c r="G948" s="1">
        <f t="shared" si="354"/>
        <v>1251</v>
      </c>
      <c r="H948" s="2">
        <f t="shared" si="355"/>
        <v>0.3058679706601467</v>
      </c>
      <c r="I948" s="2"/>
      <c r="J948" s="2">
        <f t="shared" si="356"/>
        <v>0.27334963325183376</v>
      </c>
      <c r="K948" s="2">
        <f t="shared" si="357"/>
        <v>0.57921760391198041</v>
      </c>
      <c r="L948" s="2">
        <f t="shared" si="358"/>
        <v>0.13985330073349633</v>
      </c>
      <c r="M948" s="2">
        <f t="shared" si="359"/>
        <v>7.5794621026895603E-3</v>
      </c>
      <c r="N948" s="1">
        <v>1118</v>
      </c>
      <c r="O948" s="1">
        <v>2369</v>
      </c>
      <c r="P948" s="1">
        <v>572</v>
      </c>
      <c r="R948" s="1">
        <v>7</v>
      </c>
      <c r="S948" s="1">
        <v>18</v>
      </c>
      <c r="T948" s="1">
        <v>6</v>
      </c>
      <c r="X948" s="1">
        <v>0</v>
      </c>
      <c r="AL948" s="7">
        <f>IF(Q948&gt;0,RANK(Q948,(N948:P948,Q948:AJ948)),0)</f>
        <v>0</v>
      </c>
      <c r="AM948" s="7">
        <f>IF(R948&gt;0,RANK(R948,(N948:P948,Q948:AJ948)),0)</f>
        <v>5</v>
      </c>
      <c r="AN948" s="7">
        <f>IF(S948&gt;0,RANK(S948,(N948:P948,Q948:AJ948)),0)</f>
        <v>4</v>
      </c>
      <c r="AO948" s="7">
        <f>IF(T948&gt;0,RANK(T948,(N948:P948,Q948:AJ948)),0)</f>
        <v>6</v>
      </c>
      <c r="AP948" s="2">
        <f t="shared" si="360"/>
        <v>0</v>
      </c>
      <c r="AQ948" s="2">
        <f t="shared" si="361"/>
        <v>1.7114914425427872E-3</v>
      </c>
      <c r="AR948" s="2">
        <f t="shared" si="362"/>
        <v>4.4009779951100243E-3</v>
      </c>
      <c r="AS948" s="2">
        <f t="shared" si="363"/>
        <v>1.4669926650366749E-3</v>
      </c>
      <c r="AU948" t="s">
        <v>369</v>
      </c>
      <c r="AV948" t="s">
        <v>3192</v>
      </c>
      <c r="AW948">
        <v>2</v>
      </c>
      <c r="AY948" s="130">
        <v>20</v>
      </c>
      <c r="AZ948" s="131">
        <v>31</v>
      </c>
      <c r="BA948" s="132">
        <f t="shared" si="364"/>
        <v>20031</v>
      </c>
      <c r="BC948" s="7" t="s">
        <v>532</v>
      </c>
    </row>
    <row r="949" spans="1:55" hidden="1" outlineLevel="1" x14ac:dyDescent="0.2">
      <c r="A949" t="s">
        <v>1346</v>
      </c>
      <c r="B949" t="s">
        <v>3192</v>
      </c>
      <c r="C949" s="1">
        <f t="shared" si="353"/>
        <v>1127</v>
      </c>
      <c r="D949" s="7">
        <f>RANK(N949,(N949:P949,Q949:AJ949))</f>
        <v>2</v>
      </c>
      <c r="E949" s="7">
        <f>RANK(O949,(N949:P949,Q949:AJ949))</f>
        <v>1</v>
      </c>
      <c r="F949" s="7">
        <f>IF(P949&gt;0,RANK(P949,(N949:P949,Q949:AJ949)),0)</f>
        <v>3</v>
      </c>
      <c r="G949" s="1">
        <f t="shared" si="354"/>
        <v>393</v>
      </c>
      <c r="H949" s="2">
        <f t="shared" si="355"/>
        <v>0.34871339840283938</v>
      </c>
      <c r="I949" s="2"/>
      <c r="J949" s="2">
        <f t="shared" si="356"/>
        <v>0.26441881100266196</v>
      </c>
      <c r="K949" s="2">
        <f t="shared" si="357"/>
        <v>0.61313220940550128</v>
      </c>
      <c r="L949" s="2">
        <f t="shared" si="358"/>
        <v>0.11801242236024845</v>
      </c>
      <c r="M949" s="2">
        <f t="shared" si="359"/>
        <v>4.4365572315883117E-3</v>
      </c>
      <c r="N949" s="1">
        <v>298</v>
      </c>
      <c r="O949" s="1">
        <v>691</v>
      </c>
      <c r="P949" s="1">
        <v>133</v>
      </c>
      <c r="S949" s="1">
        <v>5</v>
      </c>
      <c r="X949" s="1">
        <v>0</v>
      </c>
      <c r="AL949" s="7">
        <f>IF(Q949&gt;0,RANK(Q949,(N949:P949,Q949:AJ949)),0)</f>
        <v>0</v>
      </c>
      <c r="AM949" s="7">
        <f>IF(R949&gt;0,RANK(R949,(N949:P949,Q949:AJ949)),0)</f>
        <v>0</v>
      </c>
      <c r="AN949" s="7">
        <f>IF(S949&gt;0,RANK(S949,(N949:P949,Q949:AJ949)),0)</f>
        <v>4</v>
      </c>
      <c r="AO949" s="7">
        <f>IF(T949&gt;0,RANK(T949,(N949:P949,Q949:AJ949)),0)</f>
        <v>0</v>
      </c>
      <c r="AP949" s="2">
        <f t="shared" si="360"/>
        <v>0</v>
      </c>
      <c r="AQ949" s="2">
        <f t="shared" si="361"/>
        <v>0</v>
      </c>
      <c r="AR949" s="2">
        <f t="shared" si="362"/>
        <v>4.4365572315882874E-3</v>
      </c>
      <c r="AS949" s="2">
        <f t="shared" si="363"/>
        <v>0</v>
      </c>
      <c r="AU949" t="s">
        <v>1346</v>
      </c>
      <c r="AV949" t="s">
        <v>3192</v>
      </c>
      <c r="AW949">
        <v>1</v>
      </c>
      <c r="AY949" s="130">
        <v>20</v>
      </c>
      <c r="AZ949" s="131">
        <v>33</v>
      </c>
      <c r="BA949" s="132">
        <f t="shared" si="364"/>
        <v>20033</v>
      </c>
      <c r="BC949" s="7" t="s">
        <v>532</v>
      </c>
    </row>
    <row r="950" spans="1:55" hidden="1" outlineLevel="1" x14ac:dyDescent="0.2">
      <c r="A950" t="s">
        <v>1347</v>
      </c>
      <c r="B950" t="s">
        <v>3192</v>
      </c>
      <c r="C950" s="1">
        <f t="shared" si="353"/>
        <v>15499</v>
      </c>
      <c r="D950" s="7">
        <f>RANK(N950,(N950:P950,Q950:AJ950))</f>
        <v>2</v>
      </c>
      <c r="E950" s="7">
        <f>RANK(O950,(N950:P950,Q950:AJ950))</f>
        <v>1</v>
      </c>
      <c r="F950" s="7">
        <f>IF(P950&gt;0,RANK(P950,(N950:P950,Q950:AJ950)),0)</f>
        <v>3</v>
      </c>
      <c r="G950" s="1">
        <f t="shared" si="354"/>
        <v>2284</v>
      </c>
      <c r="H950" s="2">
        <f t="shared" si="355"/>
        <v>0.14736434608684432</v>
      </c>
      <c r="I950" s="2"/>
      <c r="J950" s="2">
        <f t="shared" si="356"/>
        <v>0.36053938963804116</v>
      </c>
      <c r="K950" s="2">
        <f t="shared" si="357"/>
        <v>0.50790373572488545</v>
      </c>
      <c r="L950" s="2">
        <f t="shared" si="358"/>
        <v>0.1228466352667914</v>
      </c>
      <c r="M950" s="2">
        <f t="shared" si="359"/>
        <v>8.7102393702820358E-3</v>
      </c>
      <c r="N950" s="1">
        <v>5588</v>
      </c>
      <c r="O950" s="1">
        <v>7872</v>
      </c>
      <c r="P950" s="1">
        <v>1904</v>
      </c>
      <c r="R950" s="1">
        <v>52</v>
      </c>
      <c r="S950" s="1">
        <v>57</v>
      </c>
      <c r="T950" s="1">
        <v>26</v>
      </c>
      <c r="X950" s="1">
        <v>0</v>
      </c>
      <c r="AL950" s="7">
        <f>IF(Q950&gt;0,RANK(Q950,(N950:P950,Q950:AJ950)),0)</f>
        <v>0</v>
      </c>
      <c r="AM950" s="7">
        <f>IF(R950&gt;0,RANK(R950,(N950:P950,Q950:AJ950)),0)</f>
        <v>5</v>
      </c>
      <c r="AN950" s="7">
        <f>IF(S950&gt;0,RANK(S950,(N950:P950,Q950:AJ950)),0)</f>
        <v>4</v>
      </c>
      <c r="AO950" s="7">
        <f>IF(T950&gt;0,RANK(T950,(N950:P950,Q950:AJ950)),0)</f>
        <v>6</v>
      </c>
      <c r="AP950" s="2">
        <f t="shared" si="360"/>
        <v>0</v>
      </c>
      <c r="AQ950" s="2">
        <f t="shared" si="361"/>
        <v>3.3550551648493451E-3</v>
      </c>
      <c r="AR950" s="2">
        <f t="shared" si="362"/>
        <v>3.6776566230079361E-3</v>
      </c>
      <c r="AS950" s="2">
        <f t="shared" si="363"/>
        <v>1.6775275824246726E-3</v>
      </c>
      <c r="AU950" t="s">
        <v>1347</v>
      </c>
      <c r="AV950" t="s">
        <v>3192</v>
      </c>
      <c r="AW950">
        <v>4</v>
      </c>
      <c r="AY950" s="130">
        <v>20</v>
      </c>
      <c r="AZ950" s="131">
        <v>35</v>
      </c>
      <c r="BA950" s="132">
        <f t="shared" si="364"/>
        <v>20035</v>
      </c>
      <c r="BC950" s="7" t="s">
        <v>532</v>
      </c>
    </row>
    <row r="951" spans="1:55" hidden="1" outlineLevel="1" x14ac:dyDescent="0.2">
      <c r="A951" t="s">
        <v>3080</v>
      </c>
      <c r="B951" t="s">
        <v>3192</v>
      </c>
      <c r="C951" s="1">
        <f t="shared" si="353"/>
        <v>15880</v>
      </c>
      <c r="D951" s="7">
        <f>RANK(N951,(N951:P951,Q951:AJ951))</f>
        <v>1</v>
      </c>
      <c r="E951" s="7">
        <f>RANK(O951,(N951:P951,Q951:AJ951))</f>
        <v>2</v>
      </c>
      <c r="F951" s="7">
        <f>IF(P951&gt;0,RANK(P951,(N951:P951,Q951:AJ951)),0)</f>
        <v>3</v>
      </c>
      <c r="G951" s="1">
        <f t="shared" si="354"/>
        <v>1057</v>
      </c>
      <c r="H951" s="2">
        <f t="shared" si="355"/>
        <v>6.6561712846347612E-2</v>
      </c>
      <c r="I951" s="2"/>
      <c r="J951" s="2">
        <f t="shared" si="356"/>
        <v>0.47254408060453401</v>
      </c>
      <c r="K951" s="2">
        <f t="shared" si="357"/>
        <v>0.40598236775818641</v>
      </c>
      <c r="L951" s="2">
        <f t="shared" si="358"/>
        <v>0.11240554156171284</v>
      </c>
      <c r="M951" s="2">
        <f t="shared" si="359"/>
        <v>9.0680100755667348E-3</v>
      </c>
      <c r="N951" s="1">
        <v>7504</v>
      </c>
      <c r="O951" s="1">
        <v>6447</v>
      </c>
      <c r="P951" s="1">
        <v>1785</v>
      </c>
      <c r="Q951" s="1">
        <v>15</v>
      </c>
      <c r="R951" s="1">
        <v>61</v>
      </c>
      <c r="S951" s="1">
        <v>38</v>
      </c>
      <c r="T951" s="1">
        <v>29</v>
      </c>
      <c r="X951" s="1">
        <v>1</v>
      </c>
      <c r="AL951" s="7">
        <f>IF(Q951&gt;0,RANK(Q951,(N951:P951,Q951:AJ951)),0)</f>
        <v>7</v>
      </c>
      <c r="AM951" s="7">
        <f>IF(R951&gt;0,RANK(R951,(N951:P951,Q951:AJ951)),0)</f>
        <v>4</v>
      </c>
      <c r="AN951" s="7">
        <f>IF(S951&gt;0,RANK(S951,(N951:P951,Q951:AJ951)),0)</f>
        <v>5</v>
      </c>
      <c r="AO951" s="7">
        <f>IF(T951&gt;0,RANK(T951,(N951:P951,Q951:AJ951)),0)</f>
        <v>6</v>
      </c>
      <c r="AP951" s="2">
        <f t="shared" si="360"/>
        <v>9.445843828715365E-4</v>
      </c>
      <c r="AQ951" s="2">
        <f t="shared" si="361"/>
        <v>3.8413098236775817E-3</v>
      </c>
      <c r="AR951" s="2">
        <f t="shared" si="362"/>
        <v>2.3929471032745593E-3</v>
      </c>
      <c r="AS951" s="2">
        <f t="shared" si="363"/>
        <v>1.8261964735516373E-3</v>
      </c>
      <c r="AU951" t="s">
        <v>3080</v>
      </c>
      <c r="AV951" t="s">
        <v>3192</v>
      </c>
      <c r="AW951">
        <v>2</v>
      </c>
      <c r="AY951" s="130">
        <v>20</v>
      </c>
      <c r="AZ951" s="131">
        <v>37</v>
      </c>
      <c r="BA951" s="132">
        <f t="shared" si="364"/>
        <v>20037</v>
      </c>
      <c r="BC951" s="7" t="s">
        <v>532</v>
      </c>
    </row>
    <row r="952" spans="1:55" hidden="1" outlineLevel="1" x14ac:dyDescent="0.2">
      <c r="A952" t="s">
        <v>2027</v>
      </c>
      <c r="B952" t="s">
        <v>3192</v>
      </c>
      <c r="C952" s="1">
        <f t="shared" si="353"/>
        <v>1844</v>
      </c>
      <c r="D952" s="7">
        <f>RANK(N952,(N952:P952,Q952:AJ952))</f>
        <v>2</v>
      </c>
      <c r="E952" s="7">
        <f>RANK(O952,(N952:P952,Q952:AJ952))</f>
        <v>1</v>
      </c>
      <c r="F952" s="7">
        <f>IF(P952&gt;0,RANK(P952,(N952:P952,Q952:AJ952)),0)</f>
        <v>3</v>
      </c>
      <c r="G952" s="1">
        <f t="shared" si="354"/>
        <v>838</v>
      </c>
      <c r="H952" s="2">
        <f t="shared" si="355"/>
        <v>0.45444685466377438</v>
      </c>
      <c r="I952" s="2"/>
      <c r="J952" s="2">
        <f t="shared" si="356"/>
        <v>0.22613882863340565</v>
      </c>
      <c r="K952" s="2">
        <f t="shared" si="357"/>
        <v>0.68058568329718006</v>
      </c>
      <c r="L952" s="2">
        <f t="shared" si="358"/>
        <v>8.4598698481561818E-2</v>
      </c>
      <c r="M952" s="2">
        <f t="shared" si="359"/>
        <v>8.676789587852507E-3</v>
      </c>
      <c r="N952" s="1">
        <v>417</v>
      </c>
      <c r="O952" s="1">
        <v>1255</v>
      </c>
      <c r="P952" s="1">
        <v>156</v>
      </c>
      <c r="R952" s="1">
        <v>7</v>
      </c>
      <c r="S952" s="1">
        <v>6</v>
      </c>
      <c r="T952" s="1">
        <v>3</v>
      </c>
      <c r="X952" s="1">
        <v>0</v>
      </c>
      <c r="AL952" s="7">
        <f>IF(Q952&gt;0,RANK(Q952,(N952:P952,Q952:AJ952)),0)</f>
        <v>0</v>
      </c>
      <c r="AM952" s="7">
        <f>IF(R952&gt;0,RANK(R952,(N952:P952,Q952:AJ952)),0)</f>
        <v>4</v>
      </c>
      <c r="AN952" s="7">
        <f>IF(S952&gt;0,RANK(S952,(N952:P952,Q952:AJ952)),0)</f>
        <v>5</v>
      </c>
      <c r="AO952" s="7">
        <f>IF(T952&gt;0,RANK(T952,(N952:P952,Q952:AJ952)),0)</f>
        <v>6</v>
      </c>
      <c r="AP952" s="2">
        <f t="shared" si="360"/>
        <v>0</v>
      </c>
      <c r="AQ952" s="2">
        <f t="shared" si="361"/>
        <v>3.7960954446854662E-3</v>
      </c>
      <c r="AR952" s="2">
        <f t="shared" si="362"/>
        <v>3.2537960954446853E-3</v>
      </c>
      <c r="AS952" s="2">
        <f t="shared" si="363"/>
        <v>1.6268980477223427E-3</v>
      </c>
      <c r="AU952" t="s">
        <v>2027</v>
      </c>
      <c r="AV952" t="s">
        <v>3192</v>
      </c>
      <c r="AW952">
        <v>1</v>
      </c>
      <c r="AY952" s="130">
        <v>20</v>
      </c>
      <c r="AZ952" s="131">
        <v>39</v>
      </c>
      <c r="BA952" s="132">
        <f t="shared" si="364"/>
        <v>20039</v>
      </c>
      <c r="BC952" s="7" t="s">
        <v>532</v>
      </c>
    </row>
    <row r="953" spans="1:55" hidden="1" outlineLevel="1" x14ac:dyDescent="0.2">
      <c r="A953" t="s">
        <v>1348</v>
      </c>
      <c r="B953" t="s">
        <v>3192</v>
      </c>
      <c r="C953" s="1">
        <f t="shared" si="353"/>
        <v>8548</v>
      </c>
      <c r="D953" s="7">
        <f>RANK(N953,(N953:P953,Q953:AJ953))</f>
        <v>2</v>
      </c>
      <c r="E953" s="7">
        <f>RANK(O953,(N953:P953,Q953:AJ953))</f>
        <v>1</v>
      </c>
      <c r="F953" s="7">
        <f>IF(P953&gt;0,RANK(P953,(N953:P953,Q953:AJ953)),0)</f>
        <v>3</v>
      </c>
      <c r="G953" s="1">
        <f t="shared" si="354"/>
        <v>2751</v>
      </c>
      <c r="H953" s="2">
        <f t="shared" si="355"/>
        <v>0.32182966775853999</v>
      </c>
      <c r="I953" s="2"/>
      <c r="J953" s="2">
        <f t="shared" si="356"/>
        <v>0.28345811885821243</v>
      </c>
      <c r="K953" s="2">
        <f t="shared" si="357"/>
        <v>0.60528778661675242</v>
      </c>
      <c r="L953" s="2">
        <f t="shared" si="358"/>
        <v>0.10388394946186243</v>
      </c>
      <c r="M953" s="2">
        <f t="shared" si="359"/>
        <v>7.3701450631727811E-3</v>
      </c>
      <c r="N953" s="1">
        <v>2423</v>
      </c>
      <c r="O953" s="1">
        <v>5174</v>
      </c>
      <c r="P953" s="1">
        <v>888</v>
      </c>
      <c r="R953" s="1">
        <v>25</v>
      </c>
      <c r="S953" s="1">
        <v>24</v>
      </c>
      <c r="T953" s="1">
        <v>12</v>
      </c>
      <c r="X953" s="1">
        <v>2</v>
      </c>
      <c r="AL953" s="7">
        <f>IF(Q953&gt;0,RANK(Q953,(N953:P953,Q953:AJ953)),0)</f>
        <v>0</v>
      </c>
      <c r="AM953" s="7">
        <f>IF(R953&gt;0,RANK(R953,(N953:P953,Q953:AJ953)),0)</f>
        <v>4</v>
      </c>
      <c r="AN953" s="7">
        <f>IF(S953&gt;0,RANK(S953,(N953:P953,Q953:AJ953)),0)</f>
        <v>5</v>
      </c>
      <c r="AO953" s="7">
        <f>IF(T953&gt;0,RANK(T953,(N953:P953,Q953:AJ953)),0)</f>
        <v>6</v>
      </c>
      <c r="AP953" s="2">
        <f t="shared" si="360"/>
        <v>0</v>
      </c>
      <c r="AQ953" s="2">
        <f t="shared" si="361"/>
        <v>2.9246607393542349E-3</v>
      </c>
      <c r="AR953" s="2">
        <f t="shared" si="362"/>
        <v>2.8076743097800653E-3</v>
      </c>
      <c r="AS953" s="2">
        <f t="shared" si="363"/>
        <v>1.4038371548900327E-3</v>
      </c>
      <c r="AU953" t="s">
        <v>1348</v>
      </c>
      <c r="AV953" t="s">
        <v>3192</v>
      </c>
      <c r="AW953">
        <v>1</v>
      </c>
      <c r="AY953" s="130">
        <v>20</v>
      </c>
      <c r="AZ953" s="131">
        <v>41</v>
      </c>
      <c r="BA953" s="132">
        <f t="shared" si="364"/>
        <v>20041</v>
      </c>
      <c r="BC953" s="7" t="s">
        <v>532</v>
      </c>
    </row>
    <row r="954" spans="1:55" hidden="1" outlineLevel="1" x14ac:dyDescent="0.2">
      <c r="A954" t="s">
        <v>775</v>
      </c>
      <c r="B954" t="s">
        <v>3192</v>
      </c>
      <c r="C954" s="1">
        <f t="shared" si="353"/>
        <v>3054</v>
      </c>
      <c r="D954" s="7">
        <f>RANK(N954,(N954:P954,Q954:AJ954))</f>
        <v>2</v>
      </c>
      <c r="E954" s="7">
        <f>RANK(O954,(N954:P954,Q954:AJ954))</f>
        <v>1</v>
      </c>
      <c r="F954" s="7">
        <f>IF(P954&gt;0,RANK(P954,(N954:P954,Q954:AJ954)),0)</f>
        <v>0</v>
      </c>
      <c r="G954" s="1">
        <f t="shared" si="354"/>
        <v>912</v>
      </c>
      <c r="H954" s="2">
        <f t="shared" si="355"/>
        <v>0.29862475442043224</v>
      </c>
      <c r="I954" s="2"/>
      <c r="J954" s="2">
        <f t="shared" si="356"/>
        <v>0.34381139489194501</v>
      </c>
      <c r="K954" s="2">
        <f t="shared" si="357"/>
        <v>0.64243614931237725</v>
      </c>
      <c r="L954" s="2">
        <f t="shared" si="358"/>
        <v>0</v>
      </c>
      <c r="M954" s="2">
        <f t="shared" si="359"/>
        <v>1.3752455795677743E-2</v>
      </c>
      <c r="N954" s="1">
        <v>1050</v>
      </c>
      <c r="O954" s="1">
        <v>1962</v>
      </c>
      <c r="P954" s="1">
        <v>0</v>
      </c>
      <c r="R954" s="1">
        <v>18</v>
      </c>
      <c r="S954" s="1">
        <v>18</v>
      </c>
      <c r="T954" s="1">
        <v>6</v>
      </c>
      <c r="X954" s="1">
        <v>0</v>
      </c>
      <c r="AL954" s="7">
        <f>IF(Q954&gt;0,RANK(Q954,(N954:P954,Q954:AJ954)),0)</f>
        <v>0</v>
      </c>
      <c r="AM954" s="7">
        <f>IF(R954&gt;0,RANK(R954,(N954:P954,Q954:AJ954)),0)</f>
        <v>3</v>
      </c>
      <c r="AN954" s="7">
        <f>IF(S954&gt;0,RANK(S954,(N954:P954,Q954:AJ954)),0)</f>
        <v>3</v>
      </c>
      <c r="AO954" s="7">
        <f>IF(T954&gt;0,RANK(T954,(N954:P954,Q954:AJ954)),0)</f>
        <v>5</v>
      </c>
      <c r="AP954" s="2">
        <f t="shared" si="360"/>
        <v>0</v>
      </c>
      <c r="AQ954" s="2">
        <f t="shared" si="361"/>
        <v>5.893909626719057E-3</v>
      </c>
      <c r="AR954" s="2">
        <f t="shared" si="362"/>
        <v>5.893909626719057E-3</v>
      </c>
      <c r="AS954" s="2">
        <f t="shared" si="363"/>
        <v>1.9646365422396855E-3</v>
      </c>
      <c r="AU954" t="s">
        <v>775</v>
      </c>
      <c r="AV954" t="s">
        <v>3192</v>
      </c>
      <c r="AW954">
        <v>2</v>
      </c>
      <c r="AY954" s="130">
        <v>20</v>
      </c>
      <c r="AZ954" s="131">
        <v>43</v>
      </c>
      <c r="BA954" s="132">
        <f t="shared" si="364"/>
        <v>20043</v>
      </c>
      <c r="BC954" s="7" t="s">
        <v>532</v>
      </c>
    </row>
    <row r="955" spans="1:55" hidden="1" outlineLevel="1" x14ac:dyDescent="0.2">
      <c r="A955" t="s">
        <v>3274</v>
      </c>
      <c r="B955" t="s">
        <v>3192</v>
      </c>
      <c r="C955" s="1">
        <f t="shared" si="353"/>
        <v>37800</v>
      </c>
      <c r="D955" s="7">
        <f>RANK(N955,(N955:P955,Q955:AJ955))</f>
        <v>1</v>
      </c>
      <c r="E955" s="7">
        <f>RANK(O955,(N955:P955,Q955:AJ955))</f>
        <v>2</v>
      </c>
      <c r="F955" s="7">
        <f>IF(P955&gt;0,RANK(P955,(N955:P955,Q955:AJ955)),0)</f>
        <v>3</v>
      </c>
      <c r="G955" s="1">
        <f t="shared" si="354"/>
        <v>2000</v>
      </c>
      <c r="H955" s="2">
        <f t="shared" si="355"/>
        <v>5.2910052910052907E-2</v>
      </c>
      <c r="I955" s="2"/>
      <c r="J955" s="2">
        <f t="shared" si="356"/>
        <v>0.47925925925925927</v>
      </c>
      <c r="K955" s="2">
        <f t="shared" si="357"/>
        <v>0.42634920634920637</v>
      </c>
      <c r="L955" s="2">
        <f t="shared" si="358"/>
        <v>6.957671957671957E-2</v>
      </c>
      <c r="M955" s="2">
        <f t="shared" si="359"/>
        <v>2.481481481481479E-2</v>
      </c>
      <c r="N955" s="1">
        <v>18116</v>
      </c>
      <c r="O955" s="1">
        <v>16116</v>
      </c>
      <c r="P955" s="1">
        <v>2630</v>
      </c>
      <c r="Q955" s="1">
        <v>336</v>
      </c>
      <c r="R955" s="1">
        <v>377</v>
      </c>
      <c r="S955" s="1">
        <v>99</v>
      </c>
      <c r="T955" s="1">
        <v>126</v>
      </c>
      <c r="X955" s="1">
        <v>0</v>
      </c>
      <c r="AL955" s="7">
        <f>IF(Q955&gt;0,RANK(Q955,(N955:P955,Q955:AJ955)),0)</f>
        <v>5</v>
      </c>
      <c r="AM955" s="7">
        <f>IF(R955&gt;0,RANK(R955,(N955:P955,Q955:AJ955)),0)</f>
        <v>4</v>
      </c>
      <c r="AN955" s="7">
        <f>IF(S955&gt;0,RANK(S955,(N955:P955,Q955:AJ955)),0)</f>
        <v>7</v>
      </c>
      <c r="AO955" s="7">
        <f>IF(T955&gt;0,RANK(T955,(N955:P955,Q955:AJ955)),0)</f>
        <v>6</v>
      </c>
      <c r="AP955" s="2">
        <f t="shared" si="360"/>
        <v>8.8888888888888889E-3</v>
      </c>
      <c r="AQ955" s="2">
        <f t="shared" si="361"/>
        <v>9.9735449735449729E-3</v>
      </c>
      <c r="AR955" s="2">
        <f t="shared" si="362"/>
        <v>2.6190476190476189E-3</v>
      </c>
      <c r="AS955" s="2">
        <f t="shared" si="363"/>
        <v>3.3333333333333335E-3</v>
      </c>
      <c r="AU955" t="s">
        <v>3274</v>
      </c>
      <c r="AV955" t="s">
        <v>3192</v>
      </c>
      <c r="AW955">
        <v>0</v>
      </c>
      <c r="AY955" s="130">
        <v>20</v>
      </c>
      <c r="AZ955" s="131">
        <v>45</v>
      </c>
      <c r="BA955" s="132">
        <f t="shared" si="364"/>
        <v>20045</v>
      </c>
      <c r="BC955" s="7" t="s">
        <v>532</v>
      </c>
    </row>
    <row r="956" spans="1:55" hidden="1" outlineLevel="1" x14ac:dyDescent="0.2">
      <c r="A956" t="s">
        <v>772</v>
      </c>
      <c r="B956" t="s">
        <v>3192</v>
      </c>
      <c r="C956" s="1">
        <f t="shared" si="353"/>
        <v>1815</v>
      </c>
      <c r="D956" s="7">
        <f>RANK(N956,(N956:P956,Q956:AJ956))</f>
        <v>2</v>
      </c>
      <c r="E956" s="7">
        <f>RANK(O956,(N956:P956,Q956:AJ956))</f>
        <v>1</v>
      </c>
      <c r="F956" s="7">
        <f>IF(P956&gt;0,RANK(P956,(N956:P956,Q956:AJ956)),0)</f>
        <v>3</v>
      </c>
      <c r="G956" s="1">
        <f t="shared" si="354"/>
        <v>549</v>
      </c>
      <c r="H956" s="2">
        <f t="shared" si="355"/>
        <v>0.30247933884297523</v>
      </c>
      <c r="I956" s="2"/>
      <c r="J956" s="2">
        <f t="shared" si="356"/>
        <v>0.29696969696969699</v>
      </c>
      <c r="K956" s="2">
        <f t="shared" si="357"/>
        <v>0.59944903581267217</v>
      </c>
      <c r="L956" s="2">
        <f t="shared" si="358"/>
        <v>9.9173553719008267E-2</v>
      </c>
      <c r="M956" s="2">
        <f t="shared" si="359"/>
        <v>4.4077134986225674E-3</v>
      </c>
      <c r="N956" s="1">
        <v>539</v>
      </c>
      <c r="O956" s="1">
        <v>1088</v>
      </c>
      <c r="P956" s="1">
        <v>180</v>
      </c>
      <c r="R956" s="1">
        <v>2</v>
      </c>
      <c r="S956" s="1">
        <v>1</v>
      </c>
      <c r="T956" s="1">
        <v>5</v>
      </c>
      <c r="X956" s="1">
        <v>0</v>
      </c>
      <c r="AL956" s="7">
        <f>IF(Q956&gt;0,RANK(Q956,(N956:P956,Q956:AJ956)),0)</f>
        <v>0</v>
      </c>
      <c r="AM956" s="7">
        <f>IF(R956&gt;0,RANK(R956,(N956:P956,Q956:AJ956)),0)</f>
        <v>5</v>
      </c>
      <c r="AN956" s="7">
        <f>IF(S956&gt;0,RANK(S956,(N956:P956,Q956:AJ956)),0)</f>
        <v>6</v>
      </c>
      <c r="AO956" s="7">
        <f>IF(T956&gt;0,RANK(T956,(N956:P956,Q956:AJ956)),0)</f>
        <v>4</v>
      </c>
      <c r="AP956" s="2">
        <f t="shared" si="360"/>
        <v>0</v>
      </c>
      <c r="AQ956" s="2">
        <f t="shared" si="361"/>
        <v>1.1019283746556473E-3</v>
      </c>
      <c r="AR956" s="2">
        <f t="shared" si="362"/>
        <v>5.5096418732782364E-4</v>
      </c>
      <c r="AS956" s="2">
        <f t="shared" si="363"/>
        <v>2.7548209366391185E-3</v>
      </c>
      <c r="AU956" t="s">
        <v>772</v>
      </c>
      <c r="AV956" t="s">
        <v>3192</v>
      </c>
      <c r="AW956">
        <v>1</v>
      </c>
      <c r="AY956" s="130">
        <v>20</v>
      </c>
      <c r="AZ956" s="131">
        <v>47</v>
      </c>
      <c r="BA956" s="132">
        <f t="shared" si="364"/>
        <v>20047</v>
      </c>
      <c r="BC956" s="7" t="s">
        <v>532</v>
      </c>
    </row>
    <row r="957" spans="1:55" hidden="1" outlineLevel="1" x14ac:dyDescent="0.2">
      <c r="A957" t="s">
        <v>773</v>
      </c>
      <c r="B957" t="s">
        <v>3192</v>
      </c>
      <c r="C957" s="1">
        <f t="shared" si="353"/>
        <v>1643</v>
      </c>
      <c r="D957" s="7">
        <f>RANK(N957,(N957:P957,Q957:AJ957))</f>
        <v>2</v>
      </c>
      <c r="E957" s="7">
        <f>RANK(O957,(N957:P957,Q957:AJ957))</f>
        <v>1</v>
      </c>
      <c r="F957" s="7">
        <f>IF(P957&gt;0,RANK(P957,(N957:P957,Q957:AJ957)),0)</f>
        <v>3</v>
      </c>
      <c r="G957" s="1">
        <f t="shared" si="354"/>
        <v>445</v>
      </c>
      <c r="H957" s="2">
        <f t="shared" si="355"/>
        <v>0.27084601339013997</v>
      </c>
      <c r="I957" s="2"/>
      <c r="J957" s="2">
        <f t="shared" si="356"/>
        <v>0.29701765063907487</v>
      </c>
      <c r="K957" s="2">
        <f t="shared" si="357"/>
        <v>0.56786366402921484</v>
      </c>
      <c r="L957" s="2">
        <f t="shared" si="358"/>
        <v>0.12538040170419965</v>
      </c>
      <c r="M957" s="2">
        <f t="shared" si="359"/>
        <v>9.7382836275105855E-3</v>
      </c>
      <c r="N957" s="1">
        <v>488</v>
      </c>
      <c r="O957" s="1">
        <v>933</v>
      </c>
      <c r="P957" s="1">
        <v>206</v>
      </c>
      <c r="R957" s="1">
        <v>3</v>
      </c>
      <c r="S957" s="1">
        <v>6</v>
      </c>
      <c r="T957" s="1">
        <v>4</v>
      </c>
      <c r="X957" s="1">
        <v>3</v>
      </c>
      <c r="AL957" s="7">
        <f>IF(Q957&gt;0,RANK(Q957,(N957:P957,Q957:AJ957)),0)</f>
        <v>0</v>
      </c>
      <c r="AM957" s="7">
        <f>IF(R957&gt;0,RANK(R957,(N957:P957,Q957:AJ957)),0)</f>
        <v>6</v>
      </c>
      <c r="AN957" s="7">
        <f>IF(S957&gt;0,RANK(S957,(N957:P957,Q957:AJ957)),0)</f>
        <v>4</v>
      </c>
      <c r="AO957" s="7">
        <f>IF(T957&gt;0,RANK(T957,(N957:P957,Q957:AJ957)),0)</f>
        <v>5</v>
      </c>
      <c r="AP957" s="2">
        <f t="shared" si="360"/>
        <v>0</v>
      </c>
      <c r="AQ957" s="2">
        <f t="shared" si="361"/>
        <v>1.8259281801582471E-3</v>
      </c>
      <c r="AR957" s="2">
        <f t="shared" si="362"/>
        <v>3.6518563603164943E-3</v>
      </c>
      <c r="AS957" s="2">
        <f t="shared" si="363"/>
        <v>2.4345709068776629E-3</v>
      </c>
      <c r="AU957" t="s">
        <v>773</v>
      </c>
      <c r="AV957" t="s">
        <v>3192</v>
      </c>
      <c r="AW957">
        <v>4</v>
      </c>
      <c r="AY957" s="130">
        <v>20</v>
      </c>
      <c r="AZ957" s="131">
        <v>49</v>
      </c>
      <c r="BA957" s="132">
        <f t="shared" si="364"/>
        <v>20049</v>
      </c>
      <c r="BC957" s="7" t="s">
        <v>532</v>
      </c>
    </row>
    <row r="958" spans="1:55" hidden="1" outlineLevel="1" x14ac:dyDescent="0.2">
      <c r="A958" t="s">
        <v>825</v>
      </c>
      <c r="B958" t="s">
        <v>3192</v>
      </c>
      <c r="C958" s="1">
        <f t="shared" si="353"/>
        <v>11952</v>
      </c>
      <c r="D958" s="7">
        <f>RANK(N958,(N958:P958,Q958:AJ958))</f>
        <v>2</v>
      </c>
      <c r="E958" s="7">
        <f>RANK(O958,(N958:P958,Q958:AJ958))</f>
        <v>1</v>
      </c>
      <c r="F958" s="7">
        <f>IF(P958&gt;0,RANK(P958,(N958:P958,Q958:AJ958)),0)</f>
        <v>3</v>
      </c>
      <c r="G958" s="1">
        <f t="shared" si="354"/>
        <v>2667</v>
      </c>
      <c r="H958" s="2">
        <f t="shared" si="355"/>
        <v>0.2231425702811245</v>
      </c>
      <c r="I958" s="2"/>
      <c r="J958" s="2">
        <f t="shared" si="356"/>
        <v>0.34655287817938418</v>
      </c>
      <c r="K958" s="2">
        <f t="shared" si="357"/>
        <v>0.56969544846050868</v>
      </c>
      <c r="L958" s="2">
        <f t="shared" si="358"/>
        <v>7.4799196787148595E-2</v>
      </c>
      <c r="M958" s="2">
        <f t="shared" si="359"/>
        <v>8.9524765729585426E-3</v>
      </c>
      <c r="N958" s="1">
        <v>4142</v>
      </c>
      <c r="O958" s="1">
        <v>6809</v>
      </c>
      <c r="P958" s="1">
        <v>894</v>
      </c>
      <c r="Q958" s="1">
        <v>8</v>
      </c>
      <c r="R958" s="1">
        <v>44</v>
      </c>
      <c r="S958" s="1">
        <v>31</v>
      </c>
      <c r="T958" s="1">
        <v>24</v>
      </c>
      <c r="X958" s="1">
        <v>0</v>
      </c>
      <c r="AL958" s="7">
        <f>IF(Q958&gt;0,RANK(Q958,(N958:P958,Q958:AJ958)),0)</f>
        <v>7</v>
      </c>
      <c r="AM958" s="7">
        <f>IF(R958&gt;0,RANK(R958,(N958:P958,Q958:AJ958)),0)</f>
        <v>4</v>
      </c>
      <c r="AN958" s="7">
        <f>IF(S958&gt;0,RANK(S958,(N958:P958,Q958:AJ958)),0)</f>
        <v>5</v>
      </c>
      <c r="AO958" s="7">
        <f>IF(T958&gt;0,RANK(T958,(N958:P958,Q958:AJ958)),0)</f>
        <v>6</v>
      </c>
      <c r="AP958" s="2">
        <f t="shared" si="360"/>
        <v>6.6934404283801872E-4</v>
      </c>
      <c r="AQ958" s="2">
        <f t="shared" si="361"/>
        <v>3.6813922356091029E-3</v>
      </c>
      <c r="AR958" s="2">
        <f t="shared" si="362"/>
        <v>2.5937081659973228E-3</v>
      </c>
      <c r="AS958" s="2">
        <f t="shared" si="363"/>
        <v>2.008032128514056E-3</v>
      </c>
      <c r="AU958" t="s">
        <v>825</v>
      </c>
      <c r="AV958" t="s">
        <v>3192</v>
      </c>
      <c r="AW958">
        <v>1</v>
      </c>
      <c r="AY958" s="130">
        <v>20</v>
      </c>
      <c r="AZ958" s="131">
        <v>51</v>
      </c>
      <c r="BA958" s="132">
        <f t="shared" si="364"/>
        <v>20051</v>
      </c>
      <c r="BC958" s="7" t="s">
        <v>532</v>
      </c>
    </row>
    <row r="959" spans="1:55" hidden="1" outlineLevel="1" x14ac:dyDescent="0.2">
      <c r="A959" t="s">
        <v>461</v>
      </c>
      <c r="B959" t="s">
        <v>3192</v>
      </c>
      <c r="C959" s="1">
        <f t="shared" si="353"/>
        <v>3240</v>
      </c>
      <c r="D959" s="7">
        <f>RANK(N959,(N959:P959,Q959:AJ959))</f>
        <v>2</v>
      </c>
      <c r="E959" s="7">
        <f>RANK(O959,(N959:P959,Q959:AJ959))</f>
        <v>1</v>
      </c>
      <c r="F959" s="7">
        <f>IF(P959&gt;0,RANK(P959,(N959:P959,Q959:AJ959)),0)</f>
        <v>3</v>
      </c>
      <c r="G959" s="1">
        <f t="shared" si="354"/>
        <v>1179</v>
      </c>
      <c r="H959" s="2">
        <f t="shared" si="355"/>
        <v>0.36388888888888887</v>
      </c>
      <c r="I959" s="2"/>
      <c r="J959" s="2">
        <f t="shared" si="356"/>
        <v>0.27746913580246912</v>
      </c>
      <c r="K959" s="2">
        <f t="shared" si="357"/>
        <v>0.64135802469135805</v>
      </c>
      <c r="L959" s="2">
        <f t="shared" si="358"/>
        <v>7.5617283950617287E-2</v>
      </c>
      <c r="M959" s="2">
        <f t="shared" si="359"/>
        <v>5.5555555555555358E-3</v>
      </c>
      <c r="N959" s="1">
        <v>899</v>
      </c>
      <c r="O959" s="1">
        <v>2078</v>
      </c>
      <c r="P959" s="1">
        <v>245</v>
      </c>
      <c r="R959" s="1">
        <v>8</v>
      </c>
      <c r="S959" s="1">
        <v>4</v>
      </c>
      <c r="T959" s="1">
        <v>6</v>
      </c>
      <c r="X959" s="1">
        <v>0</v>
      </c>
      <c r="AL959" s="7">
        <f>IF(Q959&gt;0,RANK(Q959,(N959:P959,Q959:AJ959)),0)</f>
        <v>0</v>
      </c>
      <c r="AM959" s="7">
        <f>IF(R959&gt;0,RANK(R959,(N959:P959,Q959:AJ959)),0)</f>
        <v>4</v>
      </c>
      <c r="AN959" s="7">
        <f>IF(S959&gt;0,RANK(S959,(N959:P959,Q959:AJ959)),0)</f>
        <v>6</v>
      </c>
      <c r="AO959" s="7">
        <f>IF(T959&gt;0,RANK(T959,(N959:P959,Q959:AJ959)),0)</f>
        <v>5</v>
      </c>
      <c r="AP959" s="2">
        <f t="shared" si="360"/>
        <v>0</v>
      </c>
      <c r="AQ959" s="2">
        <f t="shared" si="361"/>
        <v>2.4691358024691358E-3</v>
      </c>
      <c r="AR959" s="2">
        <f t="shared" si="362"/>
        <v>1.2345679012345679E-3</v>
      </c>
      <c r="AS959" s="2">
        <f t="shared" si="363"/>
        <v>1.8518518518518519E-3</v>
      </c>
      <c r="AU959" t="s">
        <v>461</v>
      </c>
      <c r="AV959" t="s">
        <v>3192</v>
      </c>
      <c r="AW959">
        <v>1</v>
      </c>
      <c r="AY959" s="130">
        <v>20</v>
      </c>
      <c r="AZ959" s="131">
        <v>53</v>
      </c>
      <c r="BA959" s="132">
        <f t="shared" si="364"/>
        <v>20053</v>
      </c>
      <c r="BC959" s="7" t="s">
        <v>532</v>
      </c>
    </row>
    <row r="960" spans="1:55" hidden="1" outlineLevel="1" x14ac:dyDescent="0.2">
      <c r="A960" t="s">
        <v>435</v>
      </c>
      <c r="B960" t="s">
        <v>3192</v>
      </c>
      <c r="C960" s="1">
        <f t="shared" si="353"/>
        <v>9457</v>
      </c>
      <c r="D960" s="7">
        <f>RANK(N960,(N960:P960,Q960:AJ960))</f>
        <v>2</v>
      </c>
      <c r="E960" s="7">
        <f>RANK(O960,(N960:P960,Q960:AJ960))</f>
        <v>1</v>
      </c>
      <c r="F960" s="7">
        <f>IF(P960&gt;0,RANK(P960,(N960:P960,Q960:AJ960)),0)</f>
        <v>3</v>
      </c>
      <c r="G960" s="1">
        <f t="shared" si="354"/>
        <v>3768</v>
      </c>
      <c r="H960" s="2">
        <f t="shared" si="355"/>
        <v>0.39843502167706463</v>
      </c>
      <c r="I960" s="2"/>
      <c r="J960" s="2">
        <f t="shared" si="356"/>
        <v>0.25589510415565192</v>
      </c>
      <c r="K960" s="2">
        <f t="shared" si="357"/>
        <v>0.65433012583271655</v>
      </c>
      <c r="L960" s="2">
        <f t="shared" si="358"/>
        <v>8.5122131754256106E-2</v>
      </c>
      <c r="M960" s="2">
        <f t="shared" si="359"/>
        <v>4.6526382573754826E-3</v>
      </c>
      <c r="N960" s="1">
        <v>2420</v>
      </c>
      <c r="O960" s="1">
        <v>6188</v>
      </c>
      <c r="P960" s="1">
        <v>805</v>
      </c>
      <c r="R960" s="1">
        <v>18</v>
      </c>
      <c r="S960" s="1">
        <v>12</v>
      </c>
      <c r="T960" s="1">
        <v>13</v>
      </c>
      <c r="X960" s="1">
        <v>1</v>
      </c>
      <c r="AL960" s="7">
        <f>IF(Q960&gt;0,RANK(Q960,(N960:P960,Q960:AJ960)),0)</f>
        <v>0</v>
      </c>
      <c r="AM960" s="7">
        <f>IF(R960&gt;0,RANK(R960,(N960:P960,Q960:AJ960)),0)</f>
        <v>4</v>
      </c>
      <c r="AN960" s="7">
        <f>IF(S960&gt;0,RANK(S960,(N960:P960,Q960:AJ960)),0)</f>
        <v>6</v>
      </c>
      <c r="AO960" s="7">
        <f>IF(T960&gt;0,RANK(T960,(N960:P960,Q960:AJ960)),0)</f>
        <v>5</v>
      </c>
      <c r="AP960" s="2">
        <f t="shared" si="360"/>
        <v>0</v>
      </c>
      <c r="AQ960" s="2">
        <f t="shared" si="361"/>
        <v>1.903352014380882E-3</v>
      </c>
      <c r="AR960" s="2">
        <f t="shared" si="362"/>
        <v>1.268901342920588E-3</v>
      </c>
      <c r="AS960" s="2">
        <f t="shared" si="363"/>
        <v>1.3746431214973036E-3</v>
      </c>
      <c r="AU960" t="s">
        <v>435</v>
      </c>
      <c r="AV960" t="s">
        <v>3192</v>
      </c>
      <c r="AW960">
        <v>1</v>
      </c>
      <c r="AY960" s="130">
        <v>20</v>
      </c>
      <c r="AZ960" s="131">
        <v>55</v>
      </c>
      <c r="BA960" s="132">
        <f t="shared" si="364"/>
        <v>20055</v>
      </c>
      <c r="BC960" s="7" t="s">
        <v>532</v>
      </c>
    </row>
    <row r="961" spans="1:55" hidden="1" outlineLevel="1" x14ac:dyDescent="0.2">
      <c r="A961" t="s">
        <v>2433</v>
      </c>
      <c r="B961" t="s">
        <v>3192</v>
      </c>
      <c r="C961" s="1">
        <f t="shared" si="353"/>
        <v>9267</v>
      </c>
      <c r="D961" s="7">
        <f>RANK(N961,(N961:P961,Q961:AJ961))</f>
        <v>2</v>
      </c>
      <c r="E961" s="7">
        <f>RANK(O961,(N961:P961,Q961:AJ961))</f>
        <v>1</v>
      </c>
      <c r="F961" s="7">
        <f>IF(P961&gt;0,RANK(P961,(N961:P961,Q961:AJ961)),0)</f>
        <v>3</v>
      </c>
      <c r="G961" s="1">
        <f t="shared" si="354"/>
        <v>3053</v>
      </c>
      <c r="H961" s="2">
        <f t="shared" si="355"/>
        <v>0.32944858098629548</v>
      </c>
      <c r="I961" s="2"/>
      <c r="J961" s="2">
        <f t="shared" si="356"/>
        <v>0.28358692133376495</v>
      </c>
      <c r="K961" s="2">
        <f t="shared" si="357"/>
        <v>0.61303550232006043</v>
      </c>
      <c r="L961" s="2">
        <f t="shared" si="358"/>
        <v>9.8629545699794971E-2</v>
      </c>
      <c r="M961" s="2">
        <f t="shared" si="359"/>
        <v>4.7480306463796446E-3</v>
      </c>
      <c r="N961" s="1">
        <v>2628</v>
      </c>
      <c r="O961" s="1">
        <v>5681</v>
      </c>
      <c r="P961" s="1">
        <v>914</v>
      </c>
      <c r="R961" s="1">
        <v>19</v>
      </c>
      <c r="S961" s="1">
        <v>15</v>
      </c>
      <c r="T961" s="1">
        <v>10</v>
      </c>
      <c r="X961" s="1">
        <v>0</v>
      </c>
      <c r="AL961" s="7">
        <f>IF(Q961&gt;0,RANK(Q961,(N961:P961,Q961:AJ961)),0)</f>
        <v>0</v>
      </c>
      <c r="AM961" s="7">
        <f>IF(R961&gt;0,RANK(R961,(N961:P961,Q961:AJ961)),0)</f>
        <v>4</v>
      </c>
      <c r="AN961" s="7">
        <f>IF(S961&gt;0,RANK(S961,(N961:P961,Q961:AJ961)),0)</f>
        <v>5</v>
      </c>
      <c r="AO961" s="7">
        <f>IF(T961&gt;0,RANK(T961,(N961:P961,Q961:AJ961)),0)</f>
        <v>6</v>
      </c>
      <c r="AP961" s="2">
        <f t="shared" si="360"/>
        <v>0</v>
      </c>
      <c r="AQ961" s="2">
        <f t="shared" si="361"/>
        <v>2.0502859609366569E-3</v>
      </c>
      <c r="AR961" s="2">
        <f t="shared" si="362"/>
        <v>1.6186468112657818E-3</v>
      </c>
      <c r="AS961" s="2">
        <f t="shared" si="363"/>
        <v>1.0790978741771879E-3</v>
      </c>
      <c r="AU961" t="s">
        <v>2433</v>
      </c>
      <c r="AV961" t="s">
        <v>3192</v>
      </c>
      <c r="AW961">
        <v>1</v>
      </c>
      <c r="AY961" s="130">
        <v>20</v>
      </c>
      <c r="AZ961" s="131">
        <v>57</v>
      </c>
      <c r="BA961" s="132">
        <f t="shared" si="364"/>
        <v>20057</v>
      </c>
      <c r="BC961" s="7" t="s">
        <v>532</v>
      </c>
    </row>
    <row r="962" spans="1:55" hidden="1" outlineLevel="1" x14ac:dyDescent="0.2">
      <c r="A962" t="s">
        <v>2231</v>
      </c>
      <c r="B962" t="s">
        <v>3192</v>
      </c>
      <c r="C962" s="1">
        <f t="shared" si="353"/>
        <v>9835</v>
      </c>
      <c r="D962" s="7">
        <f>RANK(N962,(N962:P962,Q962:AJ962))</f>
        <v>2</v>
      </c>
      <c r="E962" s="7">
        <f>RANK(O962,(N962:P962,Q962:AJ962))</f>
        <v>1</v>
      </c>
      <c r="F962" s="7">
        <f>IF(P962&gt;0,RANK(P962,(N962:P962,Q962:AJ962)),0)</f>
        <v>3</v>
      </c>
      <c r="G962" s="1">
        <f t="shared" si="354"/>
        <v>1455</v>
      </c>
      <c r="H962" s="2">
        <f t="shared" si="355"/>
        <v>0.14794102694458566</v>
      </c>
      <c r="I962" s="2"/>
      <c r="J962" s="2">
        <f t="shared" si="356"/>
        <v>0.36115912557193697</v>
      </c>
      <c r="K962" s="2">
        <f t="shared" si="357"/>
        <v>0.50910015251652263</v>
      </c>
      <c r="L962" s="2">
        <f t="shared" si="358"/>
        <v>0.12038637519064566</v>
      </c>
      <c r="M962" s="2">
        <f t="shared" si="359"/>
        <v>9.3543467208947462E-3</v>
      </c>
      <c r="N962" s="1">
        <v>3552</v>
      </c>
      <c r="O962" s="1">
        <v>5007</v>
      </c>
      <c r="P962" s="1">
        <v>1184</v>
      </c>
      <c r="R962" s="1">
        <v>46</v>
      </c>
      <c r="S962" s="1">
        <v>33</v>
      </c>
      <c r="T962" s="1">
        <v>13</v>
      </c>
      <c r="X962" s="1">
        <v>0</v>
      </c>
      <c r="AL962" s="7">
        <f>IF(Q962&gt;0,RANK(Q962,(N962:P962,Q962:AJ962)),0)</f>
        <v>0</v>
      </c>
      <c r="AM962" s="7">
        <f>IF(R962&gt;0,RANK(R962,(N962:P962,Q962:AJ962)),0)</f>
        <v>4</v>
      </c>
      <c r="AN962" s="7">
        <f>IF(S962&gt;0,RANK(S962,(N962:P962,Q962:AJ962)),0)</f>
        <v>5</v>
      </c>
      <c r="AO962" s="7">
        <f>IF(T962&gt;0,RANK(T962,(N962:P962,Q962:AJ962)),0)</f>
        <v>6</v>
      </c>
      <c r="AP962" s="2">
        <f t="shared" si="360"/>
        <v>0</v>
      </c>
      <c r="AQ962" s="2">
        <f t="shared" si="361"/>
        <v>4.6771733604473818E-3</v>
      </c>
      <c r="AR962" s="2">
        <f t="shared" si="362"/>
        <v>3.3553634977122522E-3</v>
      </c>
      <c r="AS962" s="2">
        <f t="shared" si="363"/>
        <v>1.3218098627351296E-3</v>
      </c>
      <c r="AU962" t="s">
        <v>2231</v>
      </c>
      <c r="AV962" t="s">
        <v>3192</v>
      </c>
      <c r="AW962">
        <v>2</v>
      </c>
      <c r="AY962" s="130">
        <v>20</v>
      </c>
      <c r="AZ962" s="131">
        <v>59</v>
      </c>
      <c r="BA962" s="132">
        <f t="shared" si="364"/>
        <v>20059</v>
      </c>
      <c r="BC962" s="7" t="s">
        <v>532</v>
      </c>
    </row>
    <row r="963" spans="1:55" hidden="1" outlineLevel="1" x14ac:dyDescent="0.2">
      <c r="A963" t="s">
        <v>2693</v>
      </c>
      <c r="B963" t="s">
        <v>3192</v>
      </c>
      <c r="C963" s="1">
        <f t="shared" si="353"/>
        <v>6790</v>
      </c>
      <c r="D963" s="7">
        <f>RANK(N963,(N963:P963,Q963:AJ963))</f>
        <v>2</v>
      </c>
      <c r="E963" s="7">
        <f>RANK(O963,(N963:P963,Q963:AJ963))</f>
        <v>1</v>
      </c>
      <c r="F963" s="7">
        <f>IF(P963&gt;0,RANK(P963,(N963:P963,Q963:AJ963)),0)</f>
        <v>3</v>
      </c>
      <c r="G963" s="1">
        <f t="shared" si="354"/>
        <v>1242</v>
      </c>
      <c r="H963" s="2">
        <f t="shared" si="355"/>
        <v>0.18291605301914579</v>
      </c>
      <c r="I963" s="2"/>
      <c r="J963" s="2">
        <f t="shared" si="356"/>
        <v>0.35994108983799705</v>
      </c>
      <c r="K963" s="2">
        <f t="shared" si="357"/>
        <v>0.54285714285714282</v>
      </c>
      <c r="L963" s="2">
        <f t="shared" si="358"/>
        <v>9.1016200294550806E-2</v>
      </c>
      <c r="M963" s="2">
        <f t="shared" si="359"/>
        <v>6.1855670103092703E-3</v>
      </c>
      <c r="N963" s="1">
        <v>2444</v>
      </c>
      <c r="O963" s="1">
        <v>3686</v>
      </c>
      <c r="P963" s="1">
        <v>618</v>
      </c>
      <c r="R963" s="1">
        <v>19</v>
      </c>
      <c r="S963" s="1">
        <v>14</v>
      </c>
      <c r="T963" s="1">
        <v>9</v>
      </c>
      <c r="X963" s="1">
        <v>0</v>
      </c>
      <c r="AL963" s="7">
        <f>IF(Q963&gt;0,RANK(Q963,(N963:P963,Q963:AJ963)),0)</f>
        <v>0</v>
      </c>
      <c r="AM963" s="7">
        <f>IF(R963&gt;0,RANK(R963,(N963:P963,Q963:AJ963)),0)</f>
        <v>4</v>
      </c>
      <c r="AN963" s="7">
        <f>IF(S963&gt;0,RANK(S963,(N963:P963,Q963:AJ963)),0)</f>
        <v>5</v>
      </c>
      <c r="AO963" s="7">
        <f>IF(T963&gt;0,RANK(T963,(N963:P963,Q963:AJ963)),0)</f>
        <v>6</v>
      </c>
      <c r="AP963" s="2">
        <f t="shared" si="360"/>
        <v>0</v>
      </c>
      <c r="AQ963" s="2">
        <f t="shared" si="361"/>
        <v>2.7982326951399117E-3</v>
      </c>
      <c r="AR963" s="2">
        <f t="shared" si="362"/>
        <v>2.0618556701030928E-3</v>
      </c>
      <c r="AS963" s="2">
        <f t="shared" si="363"/>
        <v>1.325478645066274E-3</v>
      </c>
      <c r="AU963" t="s">
        <v>2693</v>
      </c>
      <c r="AV963" t="s">
        <v>3192</v>
      </c>
      <c r="AW963">
        <v>2</v>
      </c>
      <c r="AY963" s="130">
        <v>20</v>
      </c>
      <c r="AZ963" s="131">
        <v>61</v>
      </c>
      <c r="BA963" s="132">
        <f t="shared" si="364"/>
        <v>20061</v>
      </c>
      <c r="BC963" s="7" t="s">
        <v>532</v>
      </c>
    </row>
    <row r="964" spans="1:55" hidden="1" outlineLevel="1" x14ac:dyDescent="0.2">
      <c r="A964" t="s">
        <v>2694</v>
      </c>
      <c r="B964" t="s">
        <v>3192</v>
      </c>
      <c r="C964" s="1">
        <f t="shared" si="353"/>
        <v>1623</v>
      </c>
      <c r="D964" s="7">
        <f>RANK(N964,(N964:P964,Q964:AJ964))</f>
        <v>2</v>
      </c>
      <c r="E964" s="7">
        <f>RANK(O964,(N964:P964,Q964:AJ964))</f>
        <v>1</v>
      </c>
      <c r="F964" s="7">
        <f>IF(P964&gt;0,RANK(P964,(N964:P964,Q964:AJ964)),0)</f>
        <v>3</v>
      </c>
      <c r="G964" s="1">
        <f t="shared" si="354"/>
        <v>772</v>
      </c>
      <c r="H964" s="2">
        <f t="shared" si="355"/>
        <v>0.47566235366605053</v>
      </c>
      <c r="I964" s="2"/>
      <c r="J964" s="2">
        <f t="shared" si="356"/>
        <v>0.21626617375231053</v>
      </c>
      <c r="K964" s="2">
        <f t="shared" si="357"/>
        <v>0.69192852741836108</v>
      </c>
      <c r="L964" s="2">
        <f t="shared" si="358"/>
        <v>8.6876155268022184E-2</v>
      </c>
      <c r="M964" s="2">
        <f t="shared" si="359"/>
        <v>4.9291435613062345E-3</v>
      </c>
      <c r="N964" s="1">
        <v>351</v>
      </c>
      <c r="O964" s="1">
        <v>1123</v>
      </c>
      <c r="P964" s="1">
        <v>141</v>
      </c>
      <c r="R964" s="1">
        <v>4</v>
      </c>
      <c r="S964" s="1">
        <v>4</v>
      </c>
      <c r="X964" s="1">
        <v>0</v>
      </c>
      <c r="AL964" s="7">
        <f>IF(Q964&gt;0,RANK(Q964,(N964:P964,Q964:AJ964)),0)</f>
        <v>0</v>
      </c>
      <c r="AM964" s="7">
        <f>IF(R964&gt;0,RANK(R964,(N964:P964,Q964:AJ964)),0)</f>
        <v>4</v>
      </c>
      <c r="AN964" s="7">
        <f>IF(S964&gt;0,RANK(S964,(N964:P964,Q964:AJ964)),0)</f>
        <v>4</v>
      </c>
      <c r="AO964" s="7">
        <f>IF(T964&gt;0,RANK(T964,(N964:P964,Q964:AJ964)),0)</f>
        <v>0</v>
      </c>
      <c r="AP964" s="2">
        <f t="shared" si="360"/>
        <v>0</v>
      </c>
      <c r="AQ964" s="2">
        <f t="shared" si="361"/>
        <v>2.4645717806531116E-3</v>
      </c>
      <c r="AR964" s="2">
        <f t="shared" si="362"/>
        <v>2.4645717806531116E-3</v>
      </c>
      <c r="AS964" s="2">
        <f t="shared" si="363"/>
        <v>0</v>
      </c>
      <c r="AU964" t="s">
        <v>2694</v>
      </c>
      <c r="AV964" t="s">
        <v>3192</v>
      </c>
      <c r="AW964">
        <v>1</v>
      </c>
      <c r="AY964" s="130">
        <v>20</v>
      </c>
      <c r="AZ964" s="131">
        <v>63</v>
      </c>
      <c r="BA964" s="132">
        <f t="shared" si="364"/>
        <v>20063</v>
      </c>
      <c r="BC964" s="7" t="s">
        <v>532</v>
      </c>
    </row>
    <row r="965" spans="1:55" hidden="1" outlineLevel="1" x14ac:dyDescent="0.2">
      <c r="A965" t="s">
        <v>1153</v>
      </c>
      <c r="B965" t="s">
        <v>3192</v>
      </c>
      <c r="C965" s="1">
        <f t="shared" ref="C965:C996" si="365">SUM(N965:AJ965)</f>
        <v>1626</v>
      </c>
      <c r="D965" s="7">
        <f>RANK(N965,(N965:P965,Q965:AJ965))</f>
        <v>2</v>
      </c>
      <c r="E965" s="7">
        <f>RANK(O965,(N965:P965,Q965:AJ965))</f>
        <v>1</v>
      </c>
      <c r="F965" s="7">
        <f>IF(P965&gt;0,RANK(P965,(N965:P965,Q965:AJ965)),0)</f>
        <v>3</v>
      </c>
      <c r="G965" s="1">
        <f t="shared" si="354"/>
        <v>599</v>
      </c>
      <c r="H965" s="2">
        <f t="shared" si="355"/>
        <v>0.36838868388683887</v>
      </c>
      <c r="I965" s="2"/>
      <c r="J965" s="2">
        <f t="shared" ref="J965:J996" si="366">IF($C965=0,"-",N965/$C965)</f>
        <v>0.26568265682656828</v>
      </c>
      <c r="K965" s="2">
        <f t="shared" ref="K965:K996" si="367">IF($C965=0,"-",O965/$C965)</f>
        <v>0.63407134071340709</v>
      </c>
      <c r="L965" s="2">
        <f t="shared" ref="L965:L996" si="368">IF($C965=0,"-",P965/$C965)</f>
        <v>9.348093480934809E-2</v>
      </c>
      <c r="M965" s="2">
        <f t="shared" ref="M965:M996" si="369">IF(C965=0,"-",(1-J965-K965-L965))</f>
        <v>6.7650676506765955E-3</v>
      </c>
      <c r="N965" s="1">
        <v>432</v>
      </c>
      <c r="O965" s="1">
        <v>1031</v>
      </c>
      <c r="P965" s="1">
        <v>152</v>
      </c>
      <c r="Q965" s="1">
        <v>1</v>
      </c>
      <c r="R965" s="1">
        <v>4</v>
      </c>
      <c r="S965" s="1">
        <v>3</v>
      </c>
      <c r="T965" s="1">
        <v>2</v>
      </c>
      <c r="X965" s="1">
        <v>1</v>
      </c>
      <c r="AL965" s="7">
        <f>IF(Q965&gt;0,RANK(Q965,(N965:P965,Q965:AJ965)),0)</f>
        <v>7</v>
      </c>
      <c r="AM965" s="7">
        <f>IF(R965&gt;0,RANK(R965,(N965:P965,Q965:AJ965)),0)</f>
        <v>4</v>
      </c>
      <c r="AN965" s="7">
        <f>IF(S965&gt;0,RANK(S965,(N965:P965,Q965:AJ965)),0)</f>
        <v>5</v>
      </c>
      <c r="AO965" s="7">
        <f>IF(T965&gt;0,RANK(T965,(N965:P965,Q965:AJ965)),0)</f>
        <v>6</v>
      </c>
      <c r="AP965" s="2">
        <f t="shared" ref="AP965:AP996" si="370">IF($C965=0,"-",Q965/$C965)</f>
        <v>6.1500615006150063E-4</v>
      </c>
      <c r="AQ965" s="2">
        <f t="shared" ref="AQ965:AQ996" si="371">IF($C965=0,"-",R965/$C965)</f>
        <v>2.4600246002460025E-3</v>
      </c>
      <c r="AR965" s="2">
        <f t="shared" ref="AR965:AR996" si="372">IF($C965=0,"-",S965/$C965)</f>
        <v>1.8450184501845018E-3</v>
      </c>
      <c r="AS965" s="2">
        <f t="shared" ref="AS965:AS996" si="373">IF($C965=0,"-",T965/$C965)</f>
        <v>1.2300123001230013E-3</v>
      </c>
      <c r="AU965" t="s">
        <v>1153</v>
      </c>
      <c r="AV965" t="s">
        <v>3192</v>
      </c>
      <c r="AW965">
        <v>1</v>
      </c>
      <c r="AY965" s="130">
        <v>20</v>
      </c>
      <c r="AZ965" s="131">
        <v>65</v>
      </c>
      <c r="BA965" s="132">
        <f t="shared" si="364"/>
        <v>20065</v>
      </c>
      <c r="BC965" s="7" t="s">
        <v>532</v>
      </c>
    </row>
    <row r="966" spans="1:55" hidden="1" outlineLevel="1" x14ac:dyDescent="0.2">
      <c r="A966" t="s">
        <v>1019</v>
      </c>
      <c r="B966" t="s">
        <v>3192</v>
      </c>
      <c r="C966" s="1">
        <f t="shared" si="365"/>
        <v>2664</v>
      </c>
      <c r="D966" s="7">
        <f>RANK(N966,(N966:P966,Q966:AJ966))</f>
        <v>2</v>
      </c>
      <c r="E966" s="7">
        <f>RANK(O966,(N966:P966,Q966:AJ966))</f>
        <v>1</v>
      </c>
      <c r="F966" s="7">
        <f>IF(P966&gt;0,RANK(P966,(N966:P966,Q966:AJ966)),0)</f>
        <v>3</v>
      </c>
      <c r="G966" s="1">
        <f t="shared" si="354"/>
        <v>1139</v>
      </c>
      <c r="H966" s="2">
        <f t="shared" si="355"/>
        <v>0.42755255255255253</v>
      </c>
      <c r="I966" s="2"/>
      <c r="J966" s="2">
        <f t="shared" si="366"/>
        <v>0.2376126126126126</v>
      </c>
      <c r="K966" s="2">
        <f t="shared" si="367"/>
        <v>0.66516516516516522</v>
      </c>
      <c r="L966" s="2">
        <f t="shared" si="368"/>
        <v>9.3843843843843838E-2</v>
      </c>
      <c r="M966" s="2">
        <f t="shared" si="369"/>
        <v>3.3783783783783716E-3</v>
      </c>
      <c r="N966" s="1">
        <v>633</v>
      </c>
      <c r="O966" s="1">
        <v>1772</v>
      </c>
      <c r="P966" s="1">
        <v>250</v>
      </c>
      <c r="R966" s="1">
        <v>4</v>
      </c>
      <c r="S966" s="1">
        <v>2</v>
      </c>
      <c r="T966" s="1">
        <v>3</v>
      </c>
      <c r="X966" s="1">
        <v>0</v>
      </c>
      <c r="AL966" s="7">
        <f>IF(Q966&gt;0,RANK(Q966,(N966:P966,Q966:AJ966)),0)</f>
        <v>0</v>
      </c>
      <c r="AM966" s="7">
        <f>IF(R966&gt;0,RANK(R966,(N966:P966,Q966:AJ966)),0)</f>
        <v>4</v>
      </c>
      <c r="AN966" s="7">
        <f>IF(S966&gt;0,RANK(S966,(N966:P966,Q966:AJ966)),0)</f>
        <v>6</v>
      </c>
      <c r="AO966" s="7">
        <f>IF(T966&gt;0,RANK(T966,(N966:P966,Q966:AJ966)),0)</f>
        <v>5</v>
      </c>
      <c r="AP966" s="2">
        <f t="shared" si="370"/>
        <v>0</v>
      </c>
      <c r="AQ966" s="2">
        <f t="shared" si="371"/>
        <v>1.5015015015015015E-3</v>
      </c>
      <c r="AR966" s="2">
        <f t="shared" si="372"/>
        <v>7.5075075075075074E-4</v>
      </c>
      <c r="AS966" s="2">
        <f t="shared" si="373"/>
        <v>1.1261261261261261E-3</v>
      </c>
      <c r="AU966" t="s">
        <v>1019</v>
      </c>
      <c r="AV966" t="s">
        <v>3192</v>
      </c>
      <c r="AW966">
        <v>1</v>
      </c>
      <c r="AY966" s="130">
        <v>20</v>
      </c>
      <c r="AZ966" s="131">
        <v>67</v>
      </c>
      <c r="BA966" s="132">
        <f t="shared" si="364"/>
        <v>20067</v>
      </c>
      <c r="BC966" s="7" t="s">
        <v>532</v>
      </c>
    </row>
    <row r="967" spans="1:55" hidden="1" outlineLevel="1" x14ac:dyDescent="0.2">
      <c r="A967" t="s">
        <v>1414</v>
      </c>
      <c r="B967" t="s">
        <v>3192</v>
      </c>
      <c r="C967" s="1">
        <f t="shared" si="365"/>
        <v>2037</v>
      </c>
      <c r="D967" s="7">
        <f>RANK(N967,(N967:P967,Q967:AJ967))</f>
        <v>2</v>
      </c>
      <c r="E967" s="7">
        <f>RANK(O967,(N967:P967,Q967:AJ967))</f>
        <v>1</v>
      </c>
      <c r="F967" s="7">
        <f>IF(P967&gt;0,RANK(P967,(N967:P967,Q967:AJ967)),0)</f>
        <v>3</v>
      </c>
      <c r="G967" s="1">
        <f t="shared" si="354"/>
        <v>1053</v>
      </c>
      <c r="H967" s="2">
        <f t="shared" si="355"/>
        <v>0.51693667157584688</v>
      </c>
      <c r="I967" s="2"/>
      <c r="J967" s="2">
        <f t="shared" si="366"/>
        <v>0.19833087874324987</v>
      </c>
      <c r="K967" s="2">
        <f t="shared" si="367"/>
        <v>0.71526755031909672</v>
      </c>
      <c r="L967" s="2">
        <f t="shared" si="368"/>
        <v>8.0510554737358866E-2</v>
      </c>
      <c r="M967" s="2">
        <f t="shared" si="369"/>
        <v>5.8910162002945715E-3</v>
      </c>
      <c r="N967" s="1">
        <v>404</v>
      </c>
      <c r="O967" s="1">
        <v>1457</v>
      </c>
      <c r="P967" s="1">
        <v>164</v>
      </c>
      <c r="R967" s="1">
        <v>6</v>
      </c>
      <c r="S967" s="1">
        <v>3</v>
      </c>
      <c r="T967" s="1">
        <v>3</v>
      </c>
      <c r="X967" s="1">
        <v>0</v>
      </c>
      <c r="AL967" s="7">
        <f>IF(Q967&gt;0,RANK(Q967,(N967:P967,Q967:AJ967)),0)</f>
        <v>0</v>
      </c>
      <c r="AM967" s="7">
        <f>IF(R967&gt;0,RANK(R967,(N967:P967,Q967:AJ967)),0)</f>
        <v>4</v>
      </c>
      <c r="AN967" s="7">
        <f>IF(S967&gt;0,RANK(S967,(N967:P967,Q967:AJ967)),0)</f>
        <v>5</v>
      </c>
      <c r="AO967" s="7">
        <f>IF(T967&gt;0,RANK(T967,(N967:P967,Q967:AJ967)),0)</f>
        <v>5</v>
      </c>
      <c r="AP967" s="2">
        <f t="shared" si="370"/>
        <v>0</v>
      </c>
      <c r="AQ967" s="2">
        <f t="shared" si="371"/>
        <v>2.9455081001472753E-3</v>
      </c>
      <c r="AR967" s="2">
        <f t="shared" si="372"/>
        <v>1.4727540500736377E-3</v>
      </c>
      <c r="AS967" s="2">
        <f t="shared" si="373"/>
        <v>1.4727540500736377E-3</v>
      </c>
      <c r="AU967" t="s">
        <v>1414</v>
      </c>
      <c r="AV967" t="s">
        <v>3192</v>
      </c>
      <c r="AW967">
        <v>1</v>
      </c>
      <c r="AY967" s="130">
        <v>20</v>
      </c>
      <c r="AZ967" s="131">
        <v>69</v>
      </c>
      <c r="BA967" s="132">
        <f t="shared" si="364"/>
        <v>20069</v>
      </c>
      <c r="BC967" s="7" t="s">
        <v>532</v>
      </c>
    </row>
    <row r="968" spans="1:55" hidden="1" outlineLevel="1" x14ac:dyDescent="0.2">
      <c r="A968" t="s">
        <v>360</v>
      </c>
      <c r="B968" t="s">
        <v>3192</v>
      </c>
      <c r="C968" s="1">
        <f t="shared" si="365"/>
        <v>788</v>
      </c>
      <c r="D968" s="7">
        <f>RANK(N968,(N968:P968,Q968:AJ968))</f>
        <v>2</v>
      </c>
      <c r="E968" s="7">
        <f>RANK(O968,(N968:P968,Q968:AJ968))</f>
        <v>1</v>
      </c>
      <c r="F968" s="7">
        <f>IF(P968&gt;0,RANK(P968,(N968:P968,Q968:AJ968)),0)</f>
        <v>3</v>
      </c>
      <c r="G968" s="1">
        <f t="shared" si="354"/>
        <v>406</v>
      </c>
      <c r="H968" s="2">
        <f t="shared" si="355"/>
        <v>0.51522842639593913</v>
      </c>
      <c r="I968" s="2"/>
      <c r="J968" s="2">
        <f t="shared" si="366"/>
        <v>0.20431472081218274</v>
      </c>
      <c r="K968" s="2">
        <f t="shared" si="367"/>
        <v>0.71954314720812185</v>
      </c>
      <c r="L968" s="2">
        <f t="shared" si="368"/>
        <v>5.964467005076142E-2</v>
      </c>
      <c r="M968" s="2">
        <f t="shared" si="369"/>
        <v>1.6497461928934018E-2</v>
      </c>
      <c r="N968" s="1">
        <v>161</v>
      </c>
      <c r="O968" s="1">
        <v>567</v>
      </c>
      <c r="P968" s="1">
        <v>47</v>
      </c>
      <c r="R968" s="1">
        <v>5</v>
      </c>
      <c r="S968" s="1">
        <v>8</v>
      </c>
      <c r="X968" s="1">
        <v>0</v>
      </c>
      <c r="AL968" s="7">
        <f>IF(Q968&gt;0,RANK(Q968,(N968:P968,Q968:AJ968)),0)</f>
        <v>0</v>
      </c>
      <c r="AM968" s="7">
        <f>IF(R968&gt;0,RANK(R968,(N968:P968,Q968:AJ968)),0)</f>
        <v>5</v>
      </c>
      <c r="AN968" s="7">
        <f>IF(S968&gt;0,RANK(S968,(N968:P968,Q968:AJ968)),0)</f>
        <v>4</v>
      </c>
      <c r="AO968" s="7">
        <f>IF(T968&gt;0,RANK(T968,(N968:P968,Q968:AJ968)),0)</f>
        <v>0</v>
      </c>
      <c r="AP968" s="2">
        <f t="shared" si="370"/>
        <v>0</v>
      </c>
      <c r="AQ968" s="2">
        <f t="shared" si="371"/>
        <v>6.3451776649746192E-3</v>
      </c>
      <c r="AR968" s="2">
        <f t="shared" si="372"/>
        <v>1.015228426395939E-2</v>
      </c>
      <c r="AS968" s="2">
        <f t="shared" si="373"/>
        <v>0</v>
      </c>
      <c r="AU968" t="s">
        <v>360</v>
      </c>
      <c r="AV968" t="s">
        <v>3192</v>
      </c>
      <c r="AW968">
        <v>1</v>
      </c>
      <c r="AY968" s="130">
        <v>20</v>
      </c>
      <c r="AZ968" s="131">
        <v>71</v>
      </c>
      <c r="BA968" s="132">
        <f t="shared" si="364"/>
        <v>20071</v>
      </c>
      <c r="BC968" s="7" t="s">
        <v>532</v>
      </c>
    </row>
    <row r="969" spans="1:55" hidden="1" outlineLevel="1" x14ac:dyDescent="0.2">
      <c r="A969" t="s">
        <v>626</v>
      </c>
      <c r="B969" t="s">
        <v>3192</v>
      </c>
      <c r="C969" s="1">
        <f t="shared" si="365"/>
        <v>3635</v>
      </c>
      <c r="D969" s="7">
        <f>RANK(N969,(N969:P969,Q969:AJ969))</f>
        <v>2</v>
      </c>
      <c r="E969" s="7">
        <f>RANK(O969,(N969:P969,Q969:AJ969))</f>
        <v>1</v>
      </c>
      <c r="F969" s="7">
        <f>IF(P969&gt;0,RANK(P969,(N969:P969,Q969:AJ969)),0)</f>
        <v>3</v>
      </c>
      <c r="G969" s="1">
        <f t="shared" si="354"/>
        <v>824</v>
      </c>
      <c r="H969" s="2">
        <f t="shared" si="355"/>
        <v>0.22668500687757909</v>
      </c>
      <c r="I969" s="2"/>
      <c r="J969" s="2">
        <f t="shared" si="366"/>
        <v>0.30481430536451171</v>
      </c>
      <c r="K969" s="2">
        <f t="shared" si="367"/>
        <v>0.53149931224209079</v>
      </c>
      <c r="L969" s="2">
        <f t="shared" si="368"/>
        <v>0.15185694635488309</v>
      </c>
      <c r="M969" s="2">
        <f t="shared" si="369"/>
        <v>1.1829436038514413E-2</v>
      </c>
      <c r="N969" s="1">
        <v>1108</v>
      </c>
      <c r="O969" s="1">
        <v>1932</v>
      </c>
      <c r="P969" s="1">
        <v>552</v>
      </c>
      <c r="R969" s="1">
        <v>19</v>
      </c>
      <c r="S969" s="1">
        <v>11</v>
      </c>
      <c r="T969" s="1">
        <v>13</v>
      </c>
      <c r="X969" s="1">
        <v>0</v>
      </c>
      <c r="AL969" s="7">
        <f>IF(Q969&gt;0,RANK(Q969,(N969:P969,Q969:AJ969)),0)</f>
        <v>0</v>
      </c>
      <c r="AM969" s="7">
        <f>IF(R969&gt;0,RANK(R969,(N969:P969,Q969:AJ969)),0)</f>
        <v>4</v>
      </c>
      <c r="AN969" s="7">
        <f>IF(S969&gt;0,RANK(S969,(N969:P969,Q969:AJ969)),0)</f>
        <v>6</v>
      </c>
      <c r="AO969" s="7">
        <f>IF(T969&gt;0,RANK(T969,(N969:P969,Q969:AJ969)),0)</f>
        <v>5</v>
      </c>
      <c r="AP969" s="2">
        <f t="shared" si="370"/>
        <v>0</v>
      </c>
      <c r="AQ969" s="2">
        <f t="shared" si="371"/>
        <v>5.2269601100412653E-3</v>
      </c>
      <c r="AR969" s="2">
        <f t="shared" si="372"/>
        <v>3.0261348005502062E-3</v>
      </c>
      <c r="AS969" s="2">
        <f t="shared" si="373"/>
        <v>3.5763411279229711E-3</v>
      </c>
      <c r="AU969" t="s">
        <v>626</v>
      </c>
      <c r="AV969" t="s">
        <v>3192</v>
      </c>
      <c r="AW969">
        <v>4</v>
      </c>
      <c r="AY969" s="130">
        <v>20</v>
      </c>
      <c r="AZ969" s="131">
        <v>73</v>
      </c>
      <c r="BA969" s="132">
        <f t="shared" si="364"/>
        <v>20073</v>
      </c>
      <c r="BC969" s="7" t="s">
        <v>532</v>
      </c>
    </row>
    <row r="970" spans="1:55" hidden="1" outlineLevel="1" x14ac:dyDescent="0.2">
      <c r="A970" t="s">
        <v>2274</v>
      </c>
      <c r="B970" t="s">
        <v>3192</v>
      </c>
      <c r="C970" s="1">
        <f t="shared" si="365"/>
        <v>1249</v>
      </c>
      <c r="D970" s="7">
        <f>RANK(N970,(N970:P970,Q970:AJ970))</f>
        <v>2</v>
      </c>
      <c r="E970" s="7">
        <f>RANK(O970,(N970:P970,Q970:AJ970))</f>
        <v>1</v>
      </c>
      <c r="F970" s="7">
        <f>IF(P970&gt;0,RANK(P970,(N970:P970,Q970:AJ970)),0)</f>
        <v>3</v>
      </c>
      <c r="G970" s="1">
        <f t="shared" si="354"/>
        <v>469</v>
      </c>
      <c r="H970" s="2">
        <f t="shared" si="355"/>
        <v>0.37550040032025622</v>
      </c>
      <c r="I970" s="2"/>
      <c r="J970" s="2">
        <f t="shared" si="366"/>
        <v>0.27381905524419536</v>
      </c>
      <c r="K970" s="2">
        <f t="shared" si="367"/>
        <v>0.64931945556445159</v>
      </c>
      <c r="L970" s="2">
        <f t="shared" si="368"/>
        <v>6.7253803042433946E-2</v>
      </c>
      <c r="M970" s="2">
        <f t="shared" si="369"/>
        <v>9.6076861489191034E-3</v>
      </c>
      <c r="N970" s="1">
        <v>342</v>
      </c>
      <c r="O970" s="1">
        <v>811</v>
      </c>
      <c r="P970" s="1">
        <v>84</v>
      </c>
      <c r="R970" s="1">
        <v>5</v>
      </c>
      <c r="S970" s="1">
        <v>3</v>
      </c>
      <c r="T970" s="1">
        <v>4</v>
      </c>
      <c r="X970" s="1">
        <v>0</v>
      </c>
      <c r="AL970" s="7">
        <f>IF(Q970&gt;0,RANK(Q970,(N970:P970,Q970:AJ970)),0)</f>
        <v>0</v>
      </c>
      <c r="AM970" s="7">
        <f>IF(R970&gt;0,RANK(R970,(N970:P970,Q970:AJ970)),0)</f>
        <v>4</v>
      </c>
      <c r="AN970" s="7">
        <f>IF(S970&gt;0,RANK(S970,(N970:P970,Q970:AJ970)),0)</f>
        <v>6</v>
      </c>
      <c r="AO970" s="7">
        <f>IF(T970&gt;0,RANK(T970,(N970:P970,Q970:AJ970)),0)</f>
        <v>5</v>
      </c>
      <c r="AP970" s="2">
        <f t="shared" si="370"/>
        <v>0</v>
      </c>
      <c r="AQ970" s="2">
        <f t="shared" si="371"/>
        <v>4.0032025620496394E-3</v>
      </c>
      <c r="AR970" s="2">
        <f t="shared" si="372"/>
        <v>2.4019215372297837E-3</v>
      </c>
      <c r="AS970" s="2">
        <f t="shared" si="373"/>
        <v>3.2025620496397116E-3</v>
      </c>
      <c r="AU970" t="s">
        <v>2274</v>
      </c>
      <c r="AV970" t="s">
        <v>3192</v>
      </c>
      <c r="AW970">
        <v>1</v>
      </c>
      <c r="AY970" s="130">
        <v>20</v>
      </c>
      <c r="AZ970" s="131">
        <v>75</v>
      </c>
      <c r="BA970" s="132">
        <f t="shared" si="364"/>
        <v>20075</v>
      </c>
      <c r="BC970" s="7" t="s">
        <v>532</v>
      </c>
    </row>
    <row r="971" spans="1:55" hidden="1" outlineLevel="1" x14ac:dyDescent="0.2">
      <c r="A971" t="s">
        <v>261</v>
      </c>
      <c r="B971" t="s">
        <v>3192</v>
      </c>
      <c r="C971" s="1">
        <f t="shared" si="365"/>
        <v>3159</v>
      </c>
      <c r="D971" s="7">
        <f>RANK(N971,(N971:P971,Q971:AJ971))</f>
        <v>2</v>
      </c>
      <c r="E971" s="7">
        <f>RANK(O971,(N971:P971,Q971:AJ971))</f>
        <v>1</v>
      </c>
      <c r="F971" s="7">
        <f>IF(P971&gt;0,RANK(P971,(N971:P971,Q971:AJ971)),0)</f>
        <v>3</v>
      </c>
      <c r="G971" s="1">
        <f t="shared" si="354"/>
        <v>1105</v>
      </c>
      <c r="H971" s="2">
        <f t="shared" si="355"/>
        <v>0.34979423868312759</v>
      </c>
      <c r="I971" s="2"/>
      <c r="J971" s="2">
        <f t="shared" si="366"/>
        <v>0.26464070908515352</v>
      </c>
      <c r="K971" s="2">
        <f t="shared" si="367"/>
        <v>0.61443494776828111</v>
      </c>
      <c r="L971" s="2">
        <f t="shared" si="368"/>
        <v>0.11237733459955682</v>
      </c>
      <c r="M971" s="2">
        <f t="shared" si="369"/>
        <v>8.5470085470085999E-3</v>
      </c>
      <c r="N971" s="1">
        <v>836</v>
      </c>
      <c r="O971" s="1">
        <v>1941</v>
      </c>
      <c r="P971" s="1">
        <v>355</v>
      </c>
      <c r="R971" s="1">
        <v>12</v>
      </c>
      <c r="S971" s="1">
        <v>9</v>
      </c>
      <c r="T971" s="1">
        <v>6</v>
      </c>
      <c r="X971" s="1">
        <v>0</v>
      </c>
      <c r="AL971" s="7">
        <f>IF(Q971&gt;0,RANK(Q971,(N971:P971,Q971:AJ971)),0)</f>
        <v>0</v>
      </c>
      <c r="AM971" s="7">
        <f>IF(R971&gt;0,RANK(R971,(N971:P971,Q971:AJ971)),0)</f>
        <v>4</v>
      </c>
      <c r="AN971" s="7">
        <f>IF(S971&gt;0,RANK(S971,(N971:P971,Q971:AJ971)),0)</f>
        <v>5</v>
      </c>
      <c r="AO971" s="7">
        <f>IF(T971&gt;0,RANK(T971,(N971:P971,Q971:AJ971)),0)</f>
        <v>6</v>
      </c>
      <c r="AP971" s="2">
        <f t="shared" si="370"/>
        <v>0</v>
      </c>
      <c r="AQ971" s="2">
        <f t="shared" si="371"/>
        <v>3.7986704653371322E-3</v>
      </c>
      <c r="AR971" s="2">
        <f t="shared" si="372"/>
        <v>2.8490028490028491E-3</v>
      </c>
      <c r="AS971" s="2">
        <f t="shared" si="373"/>
        <v>1.8993352326685661E-3</v>
      </c>
      <c r="AU971" t="s">
        <v>261</v>
      </c>
      <c r="AV971" t="s">
        <v>3192</v>
      </c>
      <c r="AW971">
        <v>4</v>
      </c>
      <c r="AY971" s="130">
        <v>20</v>
      </c>
      <c r="AZ971" s="131">
        <v>77</v>
      </c>
      <c r="BA971" s="132">
        <f t="shared" si="364"/>
        <v>20077</v>
      </c>
      <c r="BC971" s="7" t="s">
        <v>532</v>
      </c>
    </row>
    <row r="972" spans="1:55" hidden="1" outlineLevel="1" x14ac:dyDescent="0.2">
      <c r="A972" t="s">
        <v>1456</v>
      </c>
      <c r="B972" t="s">
        <v>3192</v>
      </c>
      <c r="C972" s="1">
        <f t="shared" si="365"/>
        <v>14504</v>
      </c>
      <c r="D972" s="7">
        <f>RANK(N972,(N972:P972,Q972:AJ972))</f>
        <v>2</v>
      </c>
      <c r="E972" s="7">
        <f>RANK(O972,(N972:P972,Q972:AJ972))</f>
        <v>1</v>
      </c>
      <c r="F972" s="7">
        <f>IF(P972&gt;0,RANK(P972,(N972:P972,Q972:AJ972)),0)</f>
        <v>3</v>
      </c>
      <c r="G972" s="1">
        <f t="shared" si="354"/>
        <v>3464</v>
      </c>
      <c r="H972" s="2">
        <f t="shared" si="355"/>
        <v>0.23883066740209596</v>
      </c>
      <c r="I972" s="2"/>
      <c r="J972" s="2">
        <f t="shared" si="366"/>
        <v>0.33907887479316051</v>
      </c>
      <c r="K972" s="2">
        <f t="shared" si="367"/>
        <v>0.57790954219525648</v>
      </c>
      <c r="L972" s="2">
        <f t="shared" si="368"/>
        <v>7.0532266960838391E-2</v>
      </c>
      <c r="M972" s="2">
        <f t="shared" si="369"/>
        <v>1.2479316050744566E-2</v>
      </c>
      <c r="N972" s="1">
        <v>4918</v>
      </c>
      <c r="O972" s="1">
        <v>8382</v>
      </c>
      <c r="P972" s="1">
        <v>1023</v>
      </c>
      <c r="R972" s="1">
        <v>43</v>
      </c>
      <c r="S972" s="1">
        <v>91</v>
      </c>
      <c r="T972" s="1">
        <v>47</v>
      </c>
      <c r="X972" s="1">
        <v>0</v>
      </c>
      <c r="AL972" s="7">
        <f>IF(Q972&gt;0,RANK(Q972,(N972:P972,Q972:AJ972)),0)</f>
        <v>0</v>
      </c>
      <c r="AM972" s="7">
        <f>IF(R972&gt;0,RANK(R972,(N972:P972,Q972:AJ972)),0)</f>
        <v>6</v>
      </c>
      <c r="AN972" s="7">
        <f>IF(S972&gt;0,RANK(S972,(N972:P972,Q972:AJ972)),0)</f>
        <v>4</v>
      </c>
      <c r="AO972" s="7">
        <f>IF(T972&gt;0,RANK(T972,(N972:P972,Q972:AJ972)),0)</f>
        <v>5</v>
      </c>
      <c r="AP972" s="2">
        <f t="shared" si="370"/>
        <v>0</v>
      </c>
      <c r="AQ972" s="2">
        <f t="shared" si="371"/>
        <v>2.9646993932708221E-3</v>
      </c>
      <c r="AR972" s="2">
        <f t="shared" si="372"/>
        <v>6.2741312741312737E-3</v>
      </c>
      <c r="AS972" s="2">
        <f t="shared" si="373"/>
        <v>3.2404853833425261E-3</v>
      </c>
      <c r="AU972" t="s">
        <v>1456</v>
      </c>
      <c r="AV972" t="s">
        <v>3192</v>
      </c>
      <c r="AW972">
        <v>4</v>
      </c>
      <c r="AY972" s="130">
        <v>20</v>
      </c>
      <c r="AZ972" s="131">
        <v>79</v>
      </c>
      <c r="BA972" s="132">
        <f t="shared" si="364"/>
        <v>20079</v>
      </c>
      <c r="BC972" s="7" t="s">
        <v>532</v>
      </c>
    </row>
    <row r="973" spans="1:55" hidden="1" outlineLevel="1" x14ac:dyDescent="0.2">
      <c r="A973" t="s">
        <v>1295</v>
      </c>
      <c r="B973" t="s">
        <v>3192</v>
      </c>
      <c r="C973" s="1">
        <f t="shared" si="365"/>
        <v>1554</v>
      </c>
      <c r="D973" s="7">
        <f>RANK(N973,(N973:P973,Q973:AJ973))</f>
        <v>2</v>
      </c>
      <c r="E973" s="7">
        <f>RANK(O973,(N973:P973,Q973:AJ973))</f>
        <v>1</v>
      </c>
      <c r="F973" s="7">
        <f>IF(P973&gt;0,RANK(P973,(N973:P973,Q973:AJ973)),0)</f>
        <v>3</v>
      </c>
      <c r="G973" s="1">
        <f t="shared" si="354"/>
        <v>839</v>
      </c>
      <c r="H973" s="2">
        <f t="shared" si="355"/>
        <v>0.53989703989703985</v>
      </c>
      <c r="I973" s="2"/>
      <c r="J973" s="2">
        <f t="shared" si="366"/>
        <v>0.19562419562419561</v>
      </c>
      <c r="K973" s="2">
        <f t="shared" si="367"/>
        <v>0.73552123552123549</v>
      </c>
      <c r="L973" s="2">
        <f t="shared" si="368"/>
        <v>6.1776061776061778E-2</v>
      </c>
      <c r="M973" s="2">
        <f t="shared" si="369"/>
        <v>7.0785070785070875E-3</v>
      </c>
      <c r="N973" s="1">
        <v>304</v>
      </c>
      <c r="O973" s="1">
        <v>1143</v>
      </c>
      <c r="P973" s="1">
        <v>96</v>
      </c>
      <c r="R973" s="1">
        <v>5</v>
      </c>
      <c r="S973" s="1">
        <v>5</v>
      </c>
      <c r="T973" s="1">
        <v>1</v>
      </c>
      <c r="X973" s="1">
        <v>0</v>
      </c>
      <c r="AL973" s="7">
        <f>IF(Q973&gt;0,RANK(Q973,(N973:P973,Q973:AJ973)),0)</f>
        <v>0</v>
      </c>
      <c r="AM973" s="7">
        <f>IF(R973&gt;0,RANK(R973,(N973:P973,Q973:AJ973)),0)</f>
        <v>4</v>
      </c>
      <c r="AN973" s="7">
        <f>IF(S973&gt;0,RANK(S973,(N973:P973,Q973:AJ973)),0)</f>
        <v>4</v>
      </c>
      <c r="AO973" s="7">
        <f>IF(T973&gt;0,RANK(T973,(N973:P973,Q973:AJ973)),0)</f>
        <v>6</v>
      </c>
      <c r="AP973" s="2">
        <f t="shared" si="370"/>
        <v>0</v>
      </c>
      <c r="AQ973" s="2">
        <f t="shared" si="371"/>
        <v>3.2175032175032173E-3</v>
      </c>
      <c r="AR973" s="2">
        <f t="shared" si="372"/>
        <v>3.2175032175032173E-3</v>
      </c>
      <c r="AS973" s="2">
        <f t="shared" si="373"/>
        <v>6.4350064350064348E-4</v>
      </c>
      <c r="AU973" t="s">
        <v>1295</v>
      </c>
      <c r="AV973" t="s">
        <v>3192</v>
      </c>
      <c r="AW973">
        <v>1</v>
      </c>
      <c r="AY973" s="130">
        <v>20</v>
      </c>
      <c r="AZ973" s="131">
        <v>81</v>
      </c>
      <c r="BA973" s="132">
        <f t="shared" si="364"/>
        <v>20081</v>
      </c>
      <c r="BC973" s="7" t="s">
        <v>532</v>
      </c>
    </row>
    <row r="974" spans="1:55" hidden="1" outlineLevel="1" x14ac:dyDescent="0.2">
      <c r="A974" t="s">
        <v>604</v>
      </c>
      <c r="B974" t="s">
        <v>3192</v>
      </c>
      <c r="C974" s="1">
        <f t="shared" si="365"/>
        <v>1164</v>
      </c>
      <c r="D974" s="7">
        <f>RANK(N974,(N974:P974,Q974:AJ974))</f>
        <v>2</v>
      </c>
      <c r="E974" s="7">
        <f>RANK(O974,(N974:P974,Q974:AJ974))</f>
        <v>1</v>
      </c>
      <c r="F974" s="7">
        <f>IF(P974&gt;0,RANK(P974,(N974:P974,Q974:AJ974)),0)</f>
        <v>3</v>
      </c>
      <c r="G974" s="1">
        <f t="shared" si="354"/>
        <v>557</v>
      </c>
      <c r="H974" s="2">
        <f t="shared" si="355"/>
        <v>0.47852233676975947</v>
      </c>
      <c r="I974" s="2"/>
      <c r="J974" s="2">
        <f t="shared" si="366"/>
        <v>0.21563573883161513</v>
      </c>
      <c r="K974" s="2">
        <f t="shared" si="367"/>
        <v>0.69415807560137455</v>
      </c>
      <c r="L974" s="2">
        <f t="shared" si="368"/>
        <v>8.505154639175258E-2</v>
      </c>
      <c r="M974" s="2">
        <f t="shared" si="369"/>
        <v>5.1546391752577414E-3</v>
      </c>
      <c r="N974" s="1">
        <v>251</v>
      </c>
      <c r="O974" s="1">
        <v>808</v>
      </c>
      <c r="P974" s="1">
        <v>99</v>
      </c>
      <c r="Q974" s="1">
        <v>1</v>
      </c>
      <c r="R974" s="1">
        <v>3</v>
      </c>
      <c r="T974" s="1">
        <v>2</v>
      </c>
      <c r="X974" s="1">
        <v>0</v>
      </c>
      <c r="AL974" s="7">
        <f>IF(Q974&gt;0,RANK(Q974,(N974:P974,Q974:AJ974)),0)</f>
        <v>6</v>
      </c>
      <c r="AM974" s="7">
        <f>IF(R974&gt;0,RANK(R974,(N974:P974,Q974:AJ974)),0)</f>
        <v>4</v>
      </c>
      <c r="AN974" s="7">
        <f>IF(S974&gt;0,RANK(S974,(N974:P974,Q974:AJ974)),0)</f>
        <v>0</v>
      </c>
      <c r="AO974" s="7">
        <f>IF(T974&gt;0,RANK(T974,(N974:P974,Q974:AJ974)),0)</f>
        <v>5</v>
      </c>
      <c r="AP974" s="2">
        <f t="shared" si="370"/>
        <v>8.5910652920962198E-4</v>
      </c>
      <c r="AQ974" s="2">
        <f t="shared" si="371"/>
        <v>2.5773195876288659E-3</v>
      </c>
      <c r="AR974" s="2">
        <f t="shared" si="372"/>
        <v>0</v>
      </c>
      <c r="AS974" s="2">
        <f t="shared" si="373"/>
        <v>1.718213058419244E-3</v>
      </c>
      <c r="AU974" t="s">
        <v>604</v>
      </c>
      <c r="AV974" t="s">
        <v>3192</v>
      </c>
      <c r="AW974">
        <v>1</v>
      </c>
      <c r="AY974" s="130">
        <v>20</v>
      </c>
      <c r="AZ974" s="131">
        <v>83</v>
      </c>
      <c r="BA974" s="132">
        <f t="shared" si="364"/>
        <v>20083</v>
      </c>
      <c r="BC974" s="7" t="s">
        <v>532</v>
      </c>
    </row>
    <row r="975" spans="1:55" hidden="1" outlineLevel="1" x14ac:dyDescent="0.2">
      <c r="A975" t="s">
        <v>1913</v>
      </c>
      <c r="B975" t="s">
        <v>3192</v>
      </c>
      <c r="C975" s="1">
        <f t="shared" si="365"/>
        <v>5460</v>
      </c>
      <c r="D975" s="7">
        <f>RANK(N975,(N975:P975,Q975:AJ975))</f>
        <v>2</v>
      </c>
      <c r="E975" s="7">
        <f>RANK(O975,(N975:P975,Q975:AJ975))</f>
        <v>1</v>
      </c>
      <c r="F975" s="7">
        <f>IF(P975&gt;0,RANK(P975,(N975:P975,Q975:AJ975)),0)</f>
        <v>3</v>
      </c>
      <c r="G975" s="1">
        <f t="shared" si="354"/>
        <v>699</v>
      </c>
      <c r="H975" s="2">
        <f t="shared" si="355"/>
        <v>0.12802197802197801</v>
      </c>
      <c r="I975" s="2"/>
      <c r="J975" s="2">
        <f t="shared" si="366"/>
        <v>0.36318681318681317</v>
      </c>
      <c r="K975" s="2">
        <f t="shared" si="367"/>
        <v>0.49120879120879118</v>
      </c>
      <c r="L975" s="2">
        <f t="shared" si="368"/>
        <v>0.13461538461538461</v>
      </c>
      <c r="M975" s="2">
        <f t="shared" si="369"/>
        <v>1.0989010989010978E-2</v>
      </c>
      <c r="N975" s="1">
        <v>1983</v>
      </c>
      <c r="O975" s="1">
        <v>2682</v>
      </c>
      <c r="P975" s="1">
        <v>735</v>
      </c>
      <c r="R975" s="1">
        <v>9</v>
      </c>
      <c r="S975" s="1">
        <v>39</v>
      </c>
      <c r="T975" s="1">
        <v>12</v>
      </c>
      <c r="X975" s="1">
        <v>0</v>
      </c>
      <c r="AL975" s="7">
        <f>IF(Q975&gt;0,RANK(Q975,(N975:P975,Q975:AJ975)),0)</f>
        <v>0</v>
      </c>
      <c r="AM975" s="7">
        <f>IF(R975&gt;0,RANK(R975,(N975:P975,Q975:AJ975)),0)</f>
        <v>6</v>
      </c>
      <c r="AN975" s="7">
        <f>IF(S975&gt;0,RANK(S975,(N975:P975,Q975:AJ975)),0)</f>
        <v>4</v>
      </c>
      <c r="AO975" s="7">
        <f>IF(T975&gt;0,RANK(T975,(N975:P975,Q975:AJ975)),0)</f>
        <v>5</v>
      </c>
      <c r="AP975" s="2">
        <f t="shared" si="370"/>
        <v>0</v>
      </c>
      <c r="AQ975" s="2">
        <f t="shared" si="371"/>
        <v>1.6483516483516484E-3</v>
      </c>
      <c r="AR975" s="2">
        <f t="shared" si="372"/>
        <v>7.1428571428571426E-3</v>
      </c>
      <c r="AS975" s="2">
        <f t="shared" si="373"/>
        <v>2.1978021978021978E-3</v>
      </c>
      <c r="AU975" t="s">
        <v>1913</v>
      </c>
      <c r="AV975" t="s">
        <v>3192</v>
      </c>
      <c r="AW975">
        <v>2</v>
      </c>
      <c r="AY975" s="130">
        <v>20</v>
      </c>
      <c r="AZ975" s="131">
        <v>85</v>
      </c>
      <c r="BA975" s="132">
        <f t="shared" si="364"/>
        <v>20085</v>
      </c>
      <c r="BC975" s="7" t="s">
        <v>532</v>
      </c>
    </row>
    <row r="976" spans="1:55" hidden="1" outlineLevel="1" x14ac:dyDescent="0.2">
      <c r="A976" t="s">
        <v>1884</v>
      </c>
      <c r="B976" t="s">
        <v>3192</v>
      </c>
      <c r="C976" s="1">
        <f t="shared" si="365"/>
        <v>7668</v>
      </c>
      <c r="D976" s="7">
        <f>RANK(N976,(N976:P976,Q976:AJ976))</f>
        <v>2</v>
      </c>
      <c r="E976" s="7">
        <f>RANK(O976,(N976:P976,Q976:AJ976))</f>
        <v>1</v>
      </c>
      <c r="F976" s="7">
        <f>IF(P976&gt;0,RANK(P976,(N976:P976,Q976:AJ976)),0)</f>
        <v>3</v>
      </c>
      <c r="G976" s="1">
        <f t="shared" si="354"/>
        <v>1024</v>
      </c>
      <c r="H976" s="2">
        <f t="shared" si="355"/>
        <v>0.13354199269692227</v>
      </c>
      <c r="I976" s="2"/>
      <c r="J976" s="2">
        <f t="shared" si="366"/>
        <v>0.35954616588419408</v>
      </c>
      <c r="K976" s="2">
        <f t="shared" si="367"/>
        <v>0.49308815858111632</v>
      </c>
      <c r="L976" s="2">
        <f t="shared" si="368"/>
        <v>0.13432446531038081</v>
      </c>
      <c r="M976" s="2">
        <f t="shared" si="369"/>
        <v>1.3041210224308791E-2</v>
      </c>
      <c r="N976" s="1">
        <v>2757</v>
      </c>
      <c r="O976" s="1">
        <v>3781</v>
      </c>
      <c r="P976" s="1">
        <v>1030</v>
      </c>
      <c r="Q976" s="1">
        <v>12</v>
      </c>
      <c r="R976" s="1">
        <v>35</v>
      </c>
      <c r="S976" s="1">
        <v>30</v>
      </c>
      <c r="T976" s="1">
        <v>21</v>
      </c>
      <c r="X976" s="1">
        <v>2</v>
      </c>
      <c r="AL976" s="7">
        <f>IF(Q976&gt;0,RANK(Q976,(N976:P976,Q976:AJ976)),0)</f>
        <v>7</v>
      </c>
      <c r="AM976" s="7">
        <f>IF(R976&gt;0,RANK(R976,(N976:P976,Q976:AJ976)),0)</f>
        <v>4</v>
      </c>
      <c r="AN976" s="7">
        <f>IF(S976&gt;0,RANK(S976,(N976:P976,Q976:AJ976)),0)</f>
        <v>5</v>
      </c>
      <c r="AO976" s="7">
        <f>IF(T976&gt;0,RANK(T976,(N976:P976,Q976:AJ976)),0)</f>
        <v>6</v>
      </c>
      <c r="AP976" s="2">
        <f t="shared" si="370"/>
        <v>1.5649452269170579E-3</v>
      </c>
      <c r="AQ976" s="2">
        <f t="shared" si="371"/>
        <v>4.5644235785080858E-3</v>
      </c>
      <c r="AR976" s="2">
        <f t="shared" si="372"/>
        <v>3.9123630672926448E-3</v>
      </c>
      <c r="AS976" s="2">
        <f t="shared" si="373"/>
        <v>2.7386541471048514E-3</v>
      </c>
      <c r="AU976" t="s">
        <v>1884</v>
      </c>
      <c r="AV976" t="s">
        <v>3192</v>
      </c>
      <c r="AW976">
        <v>2</v>
      </c>
      <c r="AY976" s="130">
        <v>20</v>
      </c>
      <c r="AZ976" s="131">
        <v>87</v>
      </c>
      <c r="BA976" s="132">
        <f t="shared" si="364"/>
        <v>20087</v>
      </c>
      <c r="BC976" s="7" t="s">
        <v>532</v>
      </c>
    </row>
    <row r="977" spans="1:55" hidden="1" outlineLevel="1" x14ac:dyDescent="0.2">
      <c r="A977" t="s">
        <v>605</v>
      </c>
      <c r="B977" t="s">
        <v>3192</v>
      </c>
      <c r="C977" s="1">
        <f t="shared" si="365"/>
        <v>1991</v>
      </c>
      <c r="D977" s="7">
        <f>RANK(N977,(N977:P977,Q977:AJ977))</f>
        <v>2</v>
      </c>
      <c r="E977" s="7">
        <f>RANK(O977,(N977:P977,Q977:AJ977))</f>
        <v>1</v>
      </c>
      <c r="F977" s="7">
        <f>IF(P977&gt;0,RANK(P977,(N977:P977,Q977:AJ977)),0)</f>
        <v>3</v>
      </c>
      <c r="G977" s="1">
        <f t="shared" si="354"/>
        <v>957</v>
      </c>
      <c r="H977" s="2">
        <f t="shared" si="355"/>
        <v>0.48066298342541436</v>
      </c>
      <c r="I977" s="2"/>
      <c r="J977" s="2">
        <f t="shared" si="366"/>
        <v>0.209442491210447</v>
      </c>
      <c r="K977" s="2">
        <f t="shared" si="367"/>
        <v>0.69010547463586136</v>
      </c>
      <c r="L977" s="2">
        <f t="shared" si="368"/>
        <v>9.4424912104470113E-2</v>
      </c>
      <c r="M977" s="2">
        <f t="shared" si="369"/>
        <v>6.0271220492215255E-3</v>
      </c>
      <c r="N977" s="1">
        <v>417</v>
      </c>
      <c r="O977" s="1">
        <v>1374</v>
      </c>
      <c r="P977" s="1">
        <v>188</v>
      </c>
      <c r="R977" s="1">
        <v>6</v>
      </c>
      <c r="S977" s="1">
        <v>2</v>
      </c>
      <c r="T977" s="1">
        <v>4</v>
      </c>
      <c r="X977" s="1">
        <v>0</v>
      </c>
      <c r="AL977" s="7">
        <f>IF(Q977&gt;0,RANK(Q977,(N977:P977,Q977:AJ977)),0)</f>
        <v>0</v>
      </c>
      <c r="AM977" s="7">
        <f>IF(R977&gt;0,RANK(R977,(N977:P977,Q977:AJ977)),0)</f>
        <v>4</v>
      </c>
      <c r="AN977" s="7">
        <f>IF(S977&gt;0,RANK(S977,(N977:P977,Q977:AJ977)),0)</f>
        <v>6</v>
      </c>
      <c r="AO977" s="7">
        <f>IF(T977&gt;0,RANK(T977,(N977:P977,Q977:AJ977)),0)</f>
        <v>5</v>
      </c>
      <c r="AP977" s="2">
        <f t="shared" si="370"/>
        <v>0</v>
      </c>
      <c r="AQ977" s="2">
        <f t="shared" si="371"/>
        <v>3.0135610246107484E-3</v>
      </c>
      <c r="AR977" s="2">
        <f t="shared" si="372"/>
        <v>1.0045203415369162E-3</v>
      </c>
      <c r="AS977" s="2">
        <f t="shared" si="373"/>
        <v>2.0090406830738324E-3</v>
      </c>
      <c r="AU977" t="s">
        <v>605</v>
      </c>
      <c r="AV977" t="s">
        <v>3192</v>
      </c>
      <c r="AW977">
        <v>1</v>
      </c>
      <c r="AY977" s="130">
        <v>20</v>
      </c>
      <c r="AZ977" s="131">
        <v>89</v>
      </c>
      <c r="BA977" s="132">
        <f t="shared" si="364"/>
        <v>20089</v>
      </c>
      <c r="BC977" s="7" t="s">
        <v>532</v>
      </c>
    </row>
    <row r="978" spans="1:55" hidden="1" outlineLevel="1" x14ac:dyDescent="0.2">
      <c r="A978" t="s">
        <v>2418</v>
      </c>
      <c r="B978" t="s">
        <v>3192</v>
      </c>
      <c r="C978" s="1">
        <f t="shared" si="365"/>
        <v>190894</v>
      </c>
      <c r="D978" s="7">
        <f>RANK(N978,(N978:P978,Q978:AJ978))</f>
        <v>2</v>
      </c>
      <c r="E978" s="7">
        <f>RANK(O978,(N978:P978,Q978:AJ978))</f>
        <v>1</v>
      </c>
      <c r="F978" s="7">
        <f>IF(P978&gt;0,RANK(P978,(N978:P978,Q978:AJ978)),0)</f>
        <v>3</v>
      </c>
      <c r="G978" s="1">
        <f t="shared" si="354"/>
        <v>42239</v>
      </c>
      <c r="H978" s="2">
        <f t="shared" si="355"/>
        <v>0.22126939558079353</v>
      </c>
      <c r="I978" s="2"/>
      <c r="J978" s="2">
        <f t="shared" si="366"/>
        <v>0.3568944021289302</v>
      </c>
      <c r="K978" s="2">
        <f t="shared" si="367"/>
        <v>0.5781637977097237</v>
      </c>
      <c r="L978" s="2">
        <f t="shared" si="368"/>
        <v>5.4611459763009837E-2</v>
      </c>
      <c r="M978" s="2">
        <f t="shared" si="369"/>
        <v>1.033034039833626E-2</v>
      </c>
      <c r="N978" s="1">
        <v>68129</v>
      </c>
      <c r="O978" s="1">
        <v>110368</v>
      </c>
      <c r="P978" s="1">
        <v>10425</v>
      </c>
      <c r="Q978" s="1">
        <v>186</v>
      </c>
      <c r="R978" s="1">
        <v>1053</v>
      </c>
      <c r="S978" s="1">
        <v>481</v>
      </c>
      <c r="T978" s="1">
        <v>251</v>
      </c>
      <c r="X978" s="1">
        <v>1</v>
      </c>
      <c r="AL978" s="7">
        <f>IF(Q978&gt;0,RANK(Q978,(N978:P978,Q978:AJ978)),0)</f>
        <v>7</v>
      </c>
      <c r="AM978" s="7">
        <f>IF(R978&gt;0,RANK(R978,(N978:P978,Q978:AJ978)),0)</f>
        <v>4</v>
      </c>
      <c r="AN978" s="7">
        <f>IF(S978&gt;0,RANK(S978,(N978:P978,Q978:AJ978)),0)</f>
        <v>5</v>
      </c>
      <c r="AO978" s="7">
        <f>IF(T978&gt;0,RANK(T978,(N978:P978,Q978:AJ978)),0)</f>
        <v>6</v>
      </c>
      <c r="AP978" s="2">
        <f t="shared" si="370"/>
        <v>9.7436273534003159E-4</v>
      </c>
      <c r="AQ978" s="2">
        <f t="shared" si="371"/>
        <v>5.5161503242637279E-3</v>
      </c>
      <c r="AR978" s="2">
        <f t="shared" si="372"/>
        <v>2.5197229876266409E-3</v>
      </c>
      <c r="AS978" s="2">
        <f t="shared" si="373"/>
        <v>1.3148658417760641E-3</v>
      </c>
      <c r="AU978" t="s">
        <v>2418</v>
      </c>
      <c r="AV978" t="s">
        <v>3192</v>
      </c>
      <c r="AW978">
        <v>3</v>
      </c>
      <c r="AY978" s="130">
        <v>20</v>
      </c>
      <c r="AZ978" s="131">
        <v>91</v>
      </c>
      <c r="BA978" s="132">
        <f t="shared" si="364"/>
        <v>20091</v>
      </c>
      <c r="BC978" s="7" t="s">
        <v>532</v>
      </c>
    </row>
    <row r="979" spans="1:55" hidden="1" outlineLevel="1" x14ac:dyDescent="0.2">
      <c r="A979" t="s">
        <v>1221</v>
      </c>
      <c r="B979" t="s">
        <v>3192</v>
      </c>
      <c r="C979" s="1">
        <f t="shared" si="365"/>
        <v>1486</v>
      </c>
      <c r="D979" s="7">
        <f>RANK(N979,(N979:P979,Q979:AJ979))</f>
        <v>2</v>
      </c>
      <c r="E979" s="7">
        <f>RANK(O979,(N979:P979,Q979:AJ979))</f>
        <v>1</v>
      </c>
      <c r="F979" s="7">
        <f>IF(P979&gt;0,RANK(P979,(N979:P979,Q979:AJ979)),0)</f>
        <v>3</v>
      </c>
      <c r="G979" s="1">
        <f t="shared" si="354"/>
        <v>706</v>
      </c>
      <c r="H979" s="2">
        <f t="shared" si="355"/>
        <v>0.47510094212651416</v>
      </c>
      <c r="I979" s="2"/>
      <c r="J979" s="2">
        <f t="shared" si="366"/>
        <v>0.22543741588156124</v>
      </c>
      <c r="K979" s="2">
        <f t="shared" si="367"/>
        <v>0.7005383580080754</v>
      </c>
      <c r="L979" s="2">
        <f t="shared" si="368"/>
        <v>7.1332436069986543E-2</v>
      </c>
      <c r="M979" s="2">
        <f t="shared" si="369"/>
        <v>2.691790040376757E-3</v>
      </c>
      <c r="N979" s="1">
        <v>335</v>
      </c>
      <c r="O979" s="1">
        <v>1041</v>
      </c>
      <c r="P979" s="1">
        <v>106</v>
      </c>
      <c r="R979" s="1">
        <v>1</v>
      </c>
      <c r="S979" s="1">
        <v>2</v>
      </c>
      <c r="T979" s="1">
        <v>1</v>
      </c>
      <c r="X979" s="1">
        <v>0</v>
      </c>
      <c r="AL979" s="7">
        <f>IF(Q979&gt;0,RANK(Q979,(N979:P979,Q979:AJ979)),0)</f>
        <v>0</v>
      </c>
      <c r="AM979" s="7">
        <f>IF(R979&gt;0,RANK(R979,(N979:P979,Q979:AJ979)),0)</f>
        <v>5</v>
      </c>
      <c r="AN979" s="7">
        <f>IF(S979&gt;0,RANK(S979,(N979:P979,Q979:AJ979)),0)</f>
        <v>4</v>
      </c>
      <c r="AO979" s="7">
        <f>IF(T979&gt;0,RANK(T979,(N979:P979,Q979:AJ979)),0)</f>
        <v>5</v>
      </c>
      <c r="AP979" s="2">
        <f t="shared" si="370"/>
        <v>0</v>
      </c>
      <c r="AQ979" s="2">
        <f t="shared" si="371"/>
        <v>6.7294751009421266E-4</v>
      </c>
      <c r="AR979" s="2">
        <f t="shared" si="372"/>
        <v>1.3458950201884253E-3</v>
      </c>
      <c r="AS979" s="2">
        <f t="shared" si="373"/>
        <v>6.7294751009421266E-4</v>
      </c>
      <c r="AU979" t="s">
        <v>1221</v>
      </c>
      <c r="AV979" t="s">
        <v>3192</v>
      </c>
      <c r="AW979">
        <v>1</v>
      </c>
      <c r="AY979" s="130">
        <v>20</v>
      </c>
      <c r="AZ979" s="131">
        <v>93</v>
      </c>
      <c r="BA979" s="132">
        <f t="shared" si="364"/>
        <v>20093</v>
      </c>
      <c r="BC979" s="7" t="s">
        <v>532</v>
      </c>
    </row>
    <row r="980" spans="1:55" hidden="1" outlineLevel="1" x14ac:dyDescent="0.2">
      <c r="A980" t="s">
        <v>2503</v>
      </c>
      <c r="B980" t="s">
        <v>3192</v>
      </c>
      <c r="C980" s="1">
        <f t="shared" si="365"/>
        <v>4113</v>
      </c>
      <c r="D980" s="7">
        <f>RANK(N980,(N980:P980,Q980:AJ980))</f>
        <v>2</v>
      </c>
      <c r="E980" s="7">
        <f>RANK(O980,(N980:P980,Q980:AJ980))</f>
        <v>1</v>
      </c>
      <c r="F980" s="7">
        <f>IF(P980&gt;0,RANK(P980,(N980:P980,Q980:AJ980)),0)</f>
        <v>3</v>
      </c>
      <c r="G980" s="1">
        <f t="shared" si="354"/>
        <v>1653</v>
      </c>
      <c r="H980" s="2">
        <f t="shared" si="355"/>
        <v>0.40189642596644787</v>
      </c>
      <c r="I980" s="2"/>
      <c r="J980" s="2">
        <f t="shared" si="366"/>
        <v>0.24459032336494044</v>
      </c>
      <c r="K980" s="2">
        <f t="shared" si="367"/>
        <v>0.64648674933138828</v>
      </c>
      <c r="L980" s="2">
        <f t="shared" si="368"/>
        <v>9.9440797471432044E-2</v>
      </c>
      <c r="M980" s="2">
        <f t="shared" si="369"/>
        <v>9.4821298322392139E-3</v>
      </c>
      <c r="N980" s="1">
        <v>1006</v>
      </c>
      <c r="O980" s="1">
        <v>2659</v>
      </c>
      <c r="P980" s="1">
        <v>409</v>
      </c>
      <c r="R980" s="1">
        <v>13</v>
      </c>
      <c r="S980" s="1">
        <v>17</v>
      </c>
      <c r="T980" s="1">
        <v>5</v>
      </c>
      <c r="X980" s="1">
        <v>4</v>
      </c>
      <c r="AL980" s="7">
        <f>IF(Q980&gt;0,RANK(Q980,(N980:P980,Q980:AJ980)),0)</f>
        <v>0</v>
      </c>
      <c r="AM980" s="7">
        <f>IF(R980&gt;0,RANK(R980,(N980:P980,Q980:AJ980)),0)</f>
        <v>5</v>
      </c>
      <c r="AN980" s="7">
        <f>IF(S980&gt;0,RANK(S980,(N980:P980,Q980:AJ980)),0)</f>
        <v>4</v>
      </c>
      <c r="AO980" s="7">
        <f>IF(T980&gt;0,RANK(T980,(N980:P980,Q980:AJ980)),0)</f>
        <v>6</v>
      </c>
      <c r="AP980" s="2">
        <f t="shared" si="370"/>
        <v>0</v>
      </c>
      <c r="AQ980" s="2">
        <f t="shared" si="371"/>
        <v>3.1607099440797469E-3</v>
      </c>
      <c r="AR980" s="2">
        <f t="shared" si="372"/>
        <v>4.133236080719669E-3</v>
      </c>
      <c r="AS980" s="2">
        <f t="shared" si="373"/>
        <v>1.2156576707999028E-3</v>
      </c>
      <c r="AU980" t="s">
        <v>2503</v>
      </c>
      <c r="AV980" t="s">
        <v>3192</v>
      </c>
      <c r="AW980">
        <v>4</v>
      </c>
      <c r="AY980" s="130">
        <v>20</v>
      </c>
      <c r="AZ980" s="131">
        <v>95</v>
      </c>
      <c r="BA980" s="132">
        <f t="shared" si="364"/>
        <v>20095</v>
      </c>
      <c r="BC980" s="7" t="s">
        <v>532</v>
      </c>
    </row>
    <row r="981" spans="1:55" hidden="1" outlineLevel="1" x14ac:dyDescent="0.2">
      <c r="A981" t="s">
        <v>2628</v>
      </c>
      <c r="B981" t="s">
        <v>3192</v>
      </c>
      <c r="C981" s="1">
        <f t="shared" si="365"/>
        <v>1781</v>
      </c>
      <c r="D981" s="7">
        <f>RANK(N981,(N981:P981,Q981:AJ981))</f>
        <v>2</v>
      </c>
      <c r="E981" s="7">
        <f>RANK(O981,(N981:P981,Q981:AJ981))</f>
        <v>1</v>
      </c>
      <c r="F981" s="7">
        <f>IF(P981&gt;0,RANK(P981,(N981:P981,Q981:AJ981)),0)</f>
        <v>3</v>
      </c>
      <c r="G981" s="1">
        <f t="shared" si="354"/>
        <v>933</v>
      </c>
      <c r="H981" s="2">
        <f t="shared" si="355"/>
        <v>0.52386299831555305</v>
      </c>
      <c r="I981" s="2"/>
      <c r="J981" s="2">
        <f t="shared" si="366"/>
        <v>0.18585064570466031</v>
      </c>
      <c r="K981" s="2">
        <f t="shared" si="367"/>
        <v>0.70971364402021331</v>
      </c>
      <c r="L981" s="2">
        <f t="shared" si="368"/>
        <v>9.5451993262212237E-2</v>
      </c>
      <c r="M981" s="2">
        <f t="shared" si="369"/>
        <v>8.9837170129141997E-3</v>
      </c>
      <c r="N981" s="1">
        <v>331</v>
      </c>
      <c r="O981" s="1">
        <v>1264</v>
      </c>
      <c r="P981" s="1">
        <v>170</v>
      </c>
      <c r="R981" s="1">
        <v>9</v>
      </c>
      <c r="S981" s="1">
        <v>7</v>
      </c>
      <c r="X981" s="1">
        <v>0</v>
      </c>
      <c r="AL981" s="7">
        <f>IF(Q981&gt;0,RANK(Q981,(N981:P981,Q981:AJ981)),0)</f>
        <v>0</v>
      </c>
      <c r="AM981" s="7">
        <f>IF(R981&gt;0,RANK(R981,(N981:P981,Q981:AJ981)),0)</f>
        <v>4</v>
      </c>
      <c r="AN981" s="7">
        <f>IF(S981&gt;0,RANK(S981,(N981:P981,Q981:AJ981)),0)</f>
        <v>5</v>
      </c>
      <c r="AO981" s="7">
        <f>IF(T981&gt;0,RANK(T981,(N981:P981,Q981:AJ981)),0)</f>
        <v>0</v>
      </c>
      <c r="AP981" s="2">
        <f t="shared" si="370"/>
        <v>0</v>
      </c>
      <c r="AQ981" s="2">
        <f t="shared" si="371"/>
        <v>5.0533408197641775E-3</v>
      </c>
      <c r="AR981" s="2">
        <f t="shared" si="372"/>
        <v>3.9303761931499155E-3</v>
      </c>
      <c r="AS981" s="2">
        <f t="shared" si="373"/>
        <v>0</v>
      </c>
      <c r="AU981" t="s">
        <v>2628</v>
      </c>
      <c r="AV981" t="s">
        <v>3192</v>
      </c>
      <c r="AW981">
        <v>1</v>
      </c>
      <c r="AY981" s="130">
        <v>20</v>
      </c>
      <c r="AZ981" s="131">
        <v>97</v>
      </c>
      <c r="BA981" s="132">
        <f t="shared" si="364"/>
        <v>20097</v>
      </c>
      <c r="BC981" s="7" t="s">
        <v>532</v>
      </c>
    </row>
    <row r="982" spans="1:55" hidden="1" outlineLevel="1" x14ac:dyDescent="0.2">
      <c r="A982" t="s">
        <v>350</v>
      </c>
      <c r="B982" t="s">
        <v>3192</v>
      </c>
      <c r="C982" s="1">
        <f t="shared" si="365"/>
        <v>9380</v>
      </c>
      <c r="D982" s="7">
        <f>RANK(N982,(N982:P982,Q982:AJ982))</f>
        <v>2</v>
      </c>
      <c r="E982" s="7">
        <f>RANK(O982,(N982:P982,Q982:AJ982))</f>
        <v>1</v>
      </c>
      <c r="F982" s="7">
        <f>IF(P982&gt;0,RANK(P982,(N982:P982,Q982:AJ982)),0)</f>
        <v>3</v>
      </c>
      <c r="G982" s="1">
        <f t="shared" si="354"/>
        <v>352</v>
      </c>
      <c r="H982" s="2">
        <f t="shared" si="355"/>
        <v>3.7526652452025584E-2</v>
      </c>
      <c r="I982" s="2"/>
      <c r="J982" s="2">
        <f t="shared" si="366"/>
        <v>0.41908315565031984</v>
      </c>
      <c r="K982" s="2">
        <f t="shared" si="367"/>
        <v>0.45660980810234542</v>
      </c>
      <c r="L982" s="2">
        <f t="shared" si="368"/>
        <v>0.11631130063965885</v>
      </c>
      <c r="M982" s="2">
        <f t="shared" si="369"/>
        <v>7.9957356076758995E-3</v>
      </c>
      <c r="N982" s="1">
        <v>3931</v>
      </c>
      <c r="O982" s="1">
        <v>4283</v>
      </c>
      <c r="P982" s="1">
        <v>1091</v>
      </c>
      <c r="Q982" s="1">
        <v>3</v>
      </c>
      <c r="R982" s="1">
        <v>27</v>
      </c>
      <c r="S982" s="1">
        <v>24</v>
      </c>
      <c r="T982" s="1">
        <v>21</v>
      </c>
      <c r="X982" s="1">
        <v>0</v>
      </c>
      <c r="AL982" s="7">
        <f>IF(Q982&gt;0,RANK(Q982,(N982:P982,Q982:AJ982)),0)</f>
        <v>7</v>
      </c>
      <c r="AM982" s="7">
        <f>IF(R982&gt;0,RANK(R982,(N982:P982,Q982:AJ982)),0)</f>
        <v>4</v>
      </c>
      <c r="AN982" s="7">
        <f>IF(S982&gt;0,RANK(S982,(N982:P982,Q982:AJ982)),0)</f>
        <v>5</v>
      </c>
      <c r="AO982" s="7">
        <f>IF(T982&gt;0,RANK(T982,(N982:P982,Q982:AJ982)),0)</f>
        <v>6</v>
      </c>
      <c r="AP982" s="2">
        <f t="shared" si="370"/>
        <v>3.1982942430703627E-4</v>
      </c>
      <c r="AQ982" s="2">
        <f t="shared" si="371"/>
        <v>2.8784648187633261E-3</v>
      </c>
      <c r="AR982" s="2">
        <f t="shared" si="372"/>
        <v>2.5586353944562902E-3</v>
      </c>
      <c r="AS982" s="2">
        <f t="shared" si="373"/>
        <v>2.2388059701492539E-3</v>
      </c>
      <c r="AU982" t="s">
        <v>350</v>
      </c>
      <c r="AV982" t="s">
        <v>3192</v>
      </c>
      <c r="AW982">
        <v>2</v>
      </c>
      <c r="AY982" s="130">
        <v>20</v>
      </c>
      <c r="AZ982" s="131">
        <v>99</v>
      </c>
      <c r="BA982" s="132">
        <f t="shared" si="364"/>
        <v>20099</v>
      </c>
      <c r="BC982" s="7" t="s">
        <v>532</v>
      </c>
    </row>
    <row r="983" spans="1:55" hidden="1" outlineLevel="1" x14ac:dyDescent="0.2">
      <c r="A983" t="s">
        <v>592</v>
      </c>
      <c r="B983" t="s">
        <v>3192</v>
      </c>
      <c r="C983" s="1">
        <f t="shared" si="365"/>
        <v>1224</v>
      </c>
      <c r="D983" s="7">
        <f>RANK(N983,(N983:P983,Q983:AJ983))</f>
        <v>2</v>
      </c>
      <c r="E983" s="7">
        <f>RANK(O983,(N983:P983,Q983:AJ983))</f>
        <v>1</v>
      </c>
      <c r="F983" s="7">
        <f>IF(P983&gt;0,RANK(P983,(N983:P983,Q983:AJ983)),0)</f>
        <v>3</v>
      </c>
      <c r="G983" s="1">
        <f t="shared" si="354"/>
        <v>594</v>
      </c>
      <c r="H983" s="2">
        <f t="shared" si="355"/>
        <v>0.48529411764705882</v>
      </c>
      <c r="I983" s="2"/>
      <c r="J983" s="2">
        <f t="shared" si="366"/>
        <v>0.22140522875816993</v>
      </c>
      <c r="K983" s="2">
        <f t="shared" si="367"/>
        <v>0.7066993464052288</v>
      </c>
      <c r="L983" s="2">
        <f t="shared" si="368"/>
        <v>7.0261437908496732E-2</v>
      </c>
      <c r="M983" s="2">
        <f t="shared" si="369"/>
        <v>1.6339869281045416E-3</v>
      </c>
      <c r="N983" s="1">
        <v>271</v>
      </c>
      <c r="O983" s="1">
        <v>865</v>
      </c>
      <c r="P983" s="1">
        <v>86</v>
      </c>
      <c r="R983" s="1">
        <v>2</v>
      </c>
      <c r="X983" s="1">
        <v>0</v>
      </c>
      <c r="AL983" s="7">
        <f>IF(Q983&gt;0,RANK(Q983,(N983:P983,Q983:AJ983)),0)</f>
        <v>0</v>
      </c>
      <c r="AM983" s="7">
        <f>IF(R983&gt;0,RANK(R983,(N983:P983,Q983:AJ983)),0)</f>
        <v>4</v>
      </c>
      <c r="AN983" s="7">
        <f>IF(S983&gt;0,RANK(S983,(N983:P983,Q983:AJ983)),0)</f>
        <v>0</v>
      </c>
      <c r="AO983" s="7">
        <f>IF(T983&gt;0,RANK(T983,(N983:P983,Q983:AJ983)),0)</f>
        <v>0</v>
      </c>
      <c r="AP983" s="2">
        <f t="shared" si="370"/>
        <v>0</v>
      </c>
      <c r="AQ983" s="2">
        <f t="shared" si="371"/>
        <v>1.6339869281045752E-3</v>
      </c>
      <c r="AR983" s="2">
        <f t="shared" si="372"/>
        <v>0</v>
      </c>
      <c r="AS983" s="2">
        <f t="shared" si="373"/>
        <v>0</v>
      </c>
      <c r="AU983" t="s">
        <v>592</v>
      </c>
      <c r="AV983" t="s">
        <v>3192</v>
      </c>
      <c r="AW983">
        <v>1</v>
      </c>
      <c r="AY983" s="130">
        <v>20</v>
      </c>
      <c r="AZ983" s="131">
        <v>101</v>
      </c>
      <c r="BA983" s="132">
        <f t="shared" si="364"/>
        <v>20101</v>
      </c>
      <c r="BC983" s="7" t="s">
        <v>532</v>
      </c>
    </row>
    <row r="984" spans="1:55" hidden="1" outlineLevel="1" x14ac:dyDescent="0.2">
      <c r="A984" t="s">
        <v>2574</v>
      </c>
      <c r="B984" t="s">
        <v>3192</v>
      </c>
      <c r="C984" s="1">
        <f t="shared" si="365"/>
        <v>22500</v>
      </c>
      <c r="D984" s="7">
        <f>RANK(N984,(N984:P984,Q984:AJ984))</f>
        <v>2</v>
      </c>
      <c r="E984" s="7">
        <f>RANK(O984,(N984:P984,Q984:AJ984))</f>
        <v>1</v>
      </c>
      <c r="F984" s="7">
        <f>IF(P984&gt;0,RANK(P984,(N984:P984,Q984:AJ984)),0)</f>
        <v>3</v>
      </c>
      <c r="G984" s="1">
        <f t="shared" si="354"/>
        <v>1680</v>
      </c>
      <c r="H984" s="2">
        <f t="shared" si="355"/>
        <v>7.4666666666666673E-2</v>
      </c>
      <c r="I984" s="2"/>
      <c r="J984" s="2">
        <f t="shared" si="366"/>
        <v>0.40435555555555558</v>
      </c>
      <c r="K984" s="2">
        <f t="shared" si="367"/>
        <v>0.47902222222222224</v>
      </c>
      <c r="L984" s="2">
        <f t="shared" si="368"/>
        <v>0.10751111111111111</v>
      </c>
      <c r="M984" s="2">
        <f t="shared" si="369"/>
        <v>9.1111111111110699E-3</v>
      </c>
      <c r="N984" s="1">
        <v>9098</v>
      </c>
      <c r="O984" s="1">
        <v>10778</v>
      </c>
      <c r="P984" s="1">
        <v>2419</v>
      </c>
      <c r="Q984" s="1">
        <v>17</v>
      </c>
      <c r="R984" s="1">
        <v>86</v>
      </c>
      <c r="S984" s="1">
        <v>73</v>
      </c>
      <c r="T984" s="1">
        <v>27</v>
      </c>
      <c r="X984" s="1">
        <v>2</v>
      </c>
      <c r="AL984" s="7">
        <f>IF(Q984&gt;0,RANK(Q984,(N984:P984,Q984:AJ984)),0)</f>
        <v>7</v>
      </c>
      <c r="AM984" s="7">
        <f>IF(R984&gt;0,RANK(R984,(N984:P984,Q984:AJ984)),0)</f>
        <v>4</v>
      </c>
      <c r="AN984" s="7">
        <f>IF(S984&gt;0,RANK(S984,(N984:P984,Q984:AJ984)),0)</f>
        <v>5</v>
      </c>
      <c r="AO984" s="7">
        <f>IF(T984&gt;0,RANK(T984,(N984:P984,Q984:AJ984)),0)</f>
        <v>6</v>
      </c>
      <c r="AP984" s="2">
        <f t="shared" si="370"/>
        <v>7.5555555555555554E-4</v>
      </c>
      <c r="AQ984" s="2">
        <f t="shared" si="371"/>
        <v>3.8222222222222221E-3</v>
      </c>
      <c r="AR984" s="2">
        <f t="shared" si="372"/>
        <v>3.2444444444444443E-3</v>
      </c>
      <c r="AS984" s="2">
        <f t="shared" si="373"/>
        <v>1.1999999999999999E-3</v>
      </c>
      <c r="AU984" t="s">
        <v>2574</v>
      </c>
      <c r="AV984" t="s">
        <v>3192</v>
      </c>
      <c r="AW984">
        <v>2</v>
      </c>
      <c r="AY984" s="130">
        <v>20</v>
      </c>
      <c r="AZ984" s="131">
        <v>103</v>
      </c>
      <c r="BA984" s="132">
        <f t="shared" si="364"/>
        <v>20103</v>
      </c>
      <c r="BC984" s="7" t="s">
        <v>532</v>
      </c>
    </row>
    <row r="985" spans="1:55" hidden="1" outlineLevel="1" x14ac:dyDescent="0.2">
      <c r="A985" t="s">
        <v>2585</v>
      </c>
      <c r="B985" t="s">
        <v>3192</v>
      </c>
      <c r="C985" s="1">
        <f t="shared" si="365"/>
        <v>2128</v>
      </c>
      <c r="D985" s="7">
        <f>RANK(N985,(N985:P985,Q985:AJ985))</f>
        <v>2</v>
      </c>
      <c r="E985" s="7">
        <f>RANK(O985,(N985:P985,Q985:AJ985))</f>
        <v>1</v>
      </c>
      <c r="F985" s="7">
        <f>IF(P985&gt;0,RANK(P985,(N985:P985,Q985:AJ985)),0)</f>
        <v>3</v>
      </c>
      <c r="G985" s="1">
        <f t="shared" si="354"/>
        <v>844</v>
      </c>
      <c r="H985" s="2">
        <f t="shared" si="355"/>
        <v>0.39661654135338348</v>
      </c>
      <c r="I985" s="2"/>
      <c r="J985" s="2">
        <f t="shared" si="366"/>
        <v>0.24812030075187969</v>
      </c>
      <c r="K985" s="2">
        <f t="shared" si="367"/>
        <v>0.64473684210526316</v>
      </c>
      <c r="L985" s="2">
        <f t="shared" si="368"/>
        <v>9.9624060150375934E-2</v>
      </c>
      <c r="M985" s="2">
        <f t="shared" si="369"/>
        <v>7.518796992481161E-3</v>
      </c>
      <c r="N985" s="1">
        <v>528</v>
      </c>
      <c r="O985" s="1">
        <v>1372</v>
      </c>
      <c r="P985" s="1">
        <v>212</v>
      </c>
      <c r="R985" s="1">
        <v>7</v>
      </c>
      <c r="S985" s="1">
        <v>7</v>
      </c>
      <c r="T985" s="1">
        <v>2</v>
      </c>
      <c r="X985" s="1">
        <v>0</v>
      </c>
      <c r="AL985" s="7">
        <f>IF(Q985&gt;0,RANK(Q985,(N985:P985,Q985:AJ985)),0)</f>
        <v>0</v>
      </c>
      <c r="AM985" s="7">
        <f>IF(R985&gt;0,RANK(R985,(N985:P985,Q985:AJ985)),0)</f>
        <v>4</v>
      </c>
      <c r="AN985" s="7">
        <f>IF(S985&gt;0,RANK(S985,(N985:P985,Q985:AJ985)),0)</f>
        <v>4</v>
      </c>
      <c r="AO985" s="7">
        <f>IF(T985&gt;0,RANK(T985,(N985:P985,Q985:AJ985)),0)</f>
        <v>6</v>
      </c>
      <c r="AP985" s="2">
        <f t="shared" si="370"/>
        <v>0</v>
      </c>
      <c r="AQ985" s="2">
        <f t="shared" si="371"/>
        <v>3.2894736842105261E-3</v>
      </c>
      <c r="AR985" s="2">
        <f t="shared" si="372"/>
        <v>3.2894736842105261E-3</v>
      </c>
      <c r="AS985" s="2">
        <f t="shared" si="373"/>
        <v>9.3984962406015032E-4</v>
      </c>
      <c r="AU985" t="s">
        <v>2585</v>
      </c>
      <c r="AV985" t="s">
        <v>3192</v>
      </c>
      <c r="AW985">
        <v>1</v>
      </c>
      <c r="AY985" s="130">
        <v>20</v>
      </c>
      <c r="AZ985" s="131">
        <v>105</v>
      </c>
      <c r="BA985" s="132">
        <f t="shared" si="364"/>
        <v>20105</v>
      </c>
      <c r="BC985" s="7" t="s">
        <v>532</v>
      </c>
    </row>
    <row r="986" spans="1:55" hidden="1" outlineLevel="1" x14ac:dyDescent="0.2">
      <c r="A986" t="s">
        <v>2576</v>
      </c>
      <c r="B986" t="s">
        <v>3192</v>
      </c>
      <c r="C986" s="1">
        <f t="shared" si="365"/>
        <v>4235</v>
      </c>
      <c r="D986" s="7">
        <f>RANK(N986,(N986:P986,Q986:AJ986))</f>
        <v>2</v>
      </c>
      <c r="E986" s="7">
        <f>RANK(O986,(N986:P986,Q986:AJ986))</f>
        <v>1</v>
      </c>
      <c r="F986" s="7">
        <f>IF(P986&gt;0,RANK(P986,(N986:P986,Q986:AJ986)),0)</f>
        <v>3</v>
      </c>
      <c r="G986" s="1">
        <f t="shared" si="354"/>
        <v>487</v>
      </c>
      <c r="H986" s="2">
        <f t="shared" si="355"/>
        <v>0.11499409681227864</v>
      </c>
      <c r="I986" s="2"/>
      <c r="J986" s="2">
        <f t="shared" si="366"/>
        <v>0.37544273907910269</v>
      </c>
      <c r="K986" s="2">
        <f t="shared" si="367"/>
        <v>0.49043683589138137</v>
      </c>
      <c r="L986" s="2">
        <f t="shared" si="368"/>
        <v>0.12632821723730814</v>
      </c>
      <c r="M986" s="2">
        <f t="shared" si="369"/>
        <v>7.7922077922078503E-3</v>
      </c>
      <c r="N986" s="1">
        <v>1590</v>
      </c>
      <c r="O986" s="1">
        <v>2077</v>
      </c>
      <c r="P986" s="1">
        <v>535</v>
      </c>
      <c r="R986" s="1">
        <v>13</v>
      </c>
      <c r="S986" s="1">
        <v>18</v>
      </c>
      <c r="T986" s="1">
        <v>2</v>
      </c>
      <c r="X986" s="1">
        <v>0</v>
      </c>
      <c r="AL986" s="7">
        <f>IF(Q986&gt;0,RANK(Q986,(N986:P986,Q986:AJ986)),0)</f>
        <v>0</v>
      </c>
      <c r="AM986" s="7">
        <f>IF(R986&gt;0,RANK(R986,(N986:P986,Q986:AJ986)),0)</f>
        <v>5</v>
      </c>
      <c r="AN986" s="7">
        <f>IF(S986&gt;0,RANK(S986,(N986:P986,Q986:AJ986)),0)</f>
        <v>4</v>
      </c>
      <c r="AO986" s="7">
        <f>IF(T986&gt;0,RANK(T986,(N986:P986,Q986:AJ986)),0)</f>
        <v>6</v>
      </c>
      <c r="AP986" s="2">
        <f t="shared" si="370"/>
        <v>0</v>
      </c>
      <c r="AQ986" s="2">
        <f t="shared" si="371"/>
        <v>3.0696576151121604E-3</v>
      </c>
      <c r="AR986" s="2">
        <f t="shared" si="372"/>
        <v>4.2502951593860689E-3</v>
      </c>
      <c r="AS986" s="2">
        <f t="shared" si="373"/>
        <v>4.7225501770956318E-4</v>
      </c>
      <c r="AU986" t="s">
        <v>2576</v>
      </c>
      <c r="AV986" t="s">
        <v>3192</v>
      </c>
      <c r="AW986">
        <v>2</v>
      </c>
      <c r="AY986" s="130">
        <v>20</v>
      </c>
      <c r="AZ986" s="131">
        <v>107</v>
      </c>
      <c r="BA986" s="132">
        <f t="shared" si="364"/>
        <v>20107</v>
      </c>
      <c r="BC986" s="7" t="s">
        <v>532</v>
      </c>
    </row>
    <row r="987" spans="1:55" hidden="1" outlineLevel="1" x14ac:dyDescent="0.2">
      <c r="A987" t="s">
        <v>1942</v>
      </c>
      <c r="B987" t="s">
        <v>3192</v>
      </c>
      <c r="C987" s="1">
        <f t="shared" si="365"/>
        <v>1572</v>
      </c>
      <c r="D987" s="7">
        <f>RANK(N987,(N987:P987,Q987:AJ987))</f>
        <v>2</v>
      </c>
      <c r="E987" s="7">
        <f>RANK(O987,(N987:P987,Q987:AJ987))</f>
        <v>1</v>
      </c>
      <c r="F987" s="7">
        <f>IF(P987&gt;0,RANK(P987,(N987:P987,Q987:AJ987)),0)</f>
        <v>3</v>
      </c>
      <c r="G987" s="1">
        <f t="shared" si="354"/>
        <v>859</v>
      </c>
      <c r="H987" s="2">
        <f t="shared" si="355"/>
        <v>0.54643765903307884</v>
      </c>
      <c r="I987" s="2"/>
      <c r="J987" s="2">
        <f t="shared" si="366"/>
        <v>0.18829516539440203</v>
      </c>
      <c r="K987" s="2">
        <f t="shared" si="367"/>
        <v>0.73473282442748089</v>
      </c>
      <c r="L987" s="2">
        <f t="shared" si="368"/>
        <v>7.124681933842239E-2</v>
      </c>
      <c r="M987" s="2">
        <f t="shared" si="369"/>
        <v>5.725190839694666E-3</v>
      </c>
      <c r="N987" s="1">
        <v>296</v>
      </c>
      <c r="O987" s="1">
        <v>1155</v>
      </c>
      <c r="P987" s="1">
        <v>112</v>
      </c>
      <c r="R987" s="1">
        <v>3</v>
      </c>
      <c r="S987" s="1">
        <v>3</v>
      </c>
      <c r="T987" s="1">
        <v>3</v>
      </c>
      <c r="X987" s="1">
        <v>0</v>
      </c>
      <c r="AL987" s="7">
        <f>IF(Q987&gt;0,RANK(Q987,(N987:P987,Q987:AJ987)),0)</f>
        <v>0</v>
      </c>
      <c r="AM987" s="7">
        <f>IF(R987&gt;0,RANK(R987,(N987:P987,Q987:AJ987)),0)</f>
        <v>4</v>
      </c>
      <c r="AN987" s="7">
        <f>IF(S987&gt;0,RANK(S987,(N987:P987,Q987:AJ987)),0)</f>
        <v>4</v>
      </c>
      <c r="AO987" s="7">
        <f>IF(T987&gt;0,RANK(T987,(N987:P987,Q987:AJ987)),0)</f>
        <v>4</v>
      </c>
      <c r="AP987" s="2">
        <f t="shared" si="370"/>
        <v>0</v>
      </c>
      <c r="AQ987" s="2">
        <f t="shared" si="371"/>
        <v>1.9083969465648854E-3</v>
      </c>
      <c r="AR987" s="2">
        <f t="shared" si="372"/>
        <v>1.9083969465648854E-3</v>
      </c>
      <c r="AS987" s="2">
        <f t="shared" si="373"/>
        <v>1.9083969465648854E-3</v>
      </c>
      <c r="AU987" t="s">
        <v>1942</v>
      </c>
      <c r="AV987" t="s">
        <v>3192</v>
      </c>
      <c r="AW987">
        <v>1</v>
      </c>
      <c r="AY987" s="130">
        <v>20</v>
      </c>
      <c r="AZ987" s="131">
        <v>109</v>
      </c>
      <c r="BA987" s="132">
        <f t="shared" si="364"/>
        <v>20109</v>
      </c>
      <c r="BC987" s="7" t="s">
        <v>532</v>
      </c>
    </row>
    <row r="988" spans="1:55" hidden="1" outlineLevel="1" x14ac:dyDescent="0.2">
      <c r="A988" t="s">
        <v>2577</v>
      </c>
      <c r="B988" t="s">
        <v>3192</v>
      </c>
      <c r="C988" s="1">
        <f t="shared" si="365"/>
        <v>13221</v>
      </c>
      <c r="D988" s="7">
        <f>RANK(N988,(N988:P988,Q988:AJ988))</f>
        <v>2</v>
      </c>
      <c r="E988" s="7">
        <f>RANK(O988,(N988:P988,Q988:AJ988))</f>
        <v>1</v>
      </c>
      <c r="F988" s="7">
        <f>IF(P988&gt;0,RANK(P988,(N988:P988,Q988:AJ988)),0)</f>
        <v>3</v>
      </c>
      <c r="G988" s="1">
        <f t="shared" si="354"/>
        <v>1728</v>
      </c>
      <c r="H988" s="2">
        <f t="shared" si="355"/>
        <v>0.13070115724982981</v>
      </c>
      <c r="I988" s="2"/>
      <c r="J988" s="2">
        <f t="shared" si="366"/>
        <v>0.36941229861583846</v>
      </c>
      <c r="K988" s="2">
        <f t="shared" si="367"/>
        <v>0.50011345586566824</v>
      </c>
      <c r="L988" s="2">
        <f t="shared" si="368"/>
        <v>0.11980939414567733</v>
      </c>
      <c r="M988" s="2">
        <f t="shared" si="369"/>
        <v>1.0664851372815962E-2</v>
      </c>
      <c r="N988" s="1">
        <v>4884</v>
      </c>
      <c r="O988" s="1">
        <v>6612</v>
      </c>
      <c r="P988" s="1">
        <v>1584</v>
      </c>
      <c r="Q988" s="1">
        <v>6</v>
      </c>
      <c r="R988" s="1">
        <v>58</v>
      </c>
      <c r="S988" s="1">
        <v>39</v>
      </c>
      <c r="T988" s="1">
        <v>37</v>
      </c>
      <c r="X988" s="1">
        <v>1</v>
      </c>
      <c r="AL988" s="7">
        <f>IF(Q988&gt;0,RANK(Q988,(N988:P988,Q988:AJ988)),0)</f>
        <v>7</v>
      </c>
      <c r="AM988" s="7">
        <f>IF(R988&gt;0,RANK(R988,(N988:P988,Q988:AJ988)),0)</f>
        <v>4</v>
      </c>
      <c r="AN988" s="7">
        <f>IF(S988&gt;0,RANK(S988,(N988:P988,Q988:AJ988)),0)</f>
        <v>5</v>
      </c>
      <c r="AO988" s="7">
        <f>IF(T988&gt;0,RANK(T988,(N988:P988,Q988:AJ988)),0)</f>
        <v>6</v>
      </c>
      <c r="AP988" s="2">
        <f t="shared" si="370"/>
        <v>4.5382346267302018E-4</v>
      </c>
      <c r="AQ988" s="2">
        <f t="shared" si="371"/>
        <v>4.3869601391725282E-3</v>
      </c>
      <c r="AR988" s="2">
        <f t="shared" si="372"/>
        <v>2.9498525073746312E-3</v>
      </c>
      <c r="AS988" s="2">
        <f t="shared" si="373"/>
        <v>2.7985780198169579E-3</v>
      </c>
      <c r="AU988" t="s">
        <v>2577</v>
      </c>
      <c r="AV988" t="s">
        <v>3192</v>
      </c>
      <c r="AW988">
        <v>1</v>
      </c>
      <c r="AY988" s="130">
        <v>20</v>
      </c>
      <c r="AZ988" s="131">
        <v>111</v>
      </c>
      <c r="BA988" s="132">
        <f t="shared" si="364"/>
        <v>20111</v>
      </c>
      <c r="BC988" s="7" t="s">
        <v>532</v>
      </c>
    </row>
    <row r="989" spans="1:55" hidden="1" outlineLevel="1" x14ac:dyDescent="0.2">
      <c r="A989" t="s">
        <v>2703</v>
      </c>
      <c r="B989" t="s">
        <v>3192</v>
      </c>
      <c r="C989" s="1">
        <f t="shared" si="365"/>
        <v>12883</v>
      </c>
      <c r="D989" s="7">
        <f>RANK(N989,(N989:P989,Q989:AJ989))</f>
        <v>2</v>
      </c>
      <c r="E989" s="7">
        <f>RANK(O989,(N989:P989,Q989:AJ989))</f>
        <v>1</v>
      </c>
      <c r="F989" s="7">
        <f>IF(P989&gt;0,RANK(P989,(N989:P989,Q989:AJ989)),0)</f>
        <v>3</v>
      </c>
      <c r="G989" s="1">
        <f t="shared" si="354"/>
        <v>4606</v>
      </c>
      <c r="H989" s="2">
        <f t="shared" si="355"/>
        <v>0.35752542109757046</v>
      </c>
      <c r="I989" s="2"/>
      <c r="J989" s="2">
        <f t="shared" si="366"/>
        <v>0.27447023208879917</v>
      </c>
      <c r="K989" s="2">
        <f t="shared" si="367"/>
        <v>0.63199565318636963</v>
      </c>
      <c r="L989" s="2">
        <f t="shared" si="368"/>
        <v>8.6548164247457884E-2</v>
      </c>
      <c r="M989" s="2">
        <f t="shared" si="369"/>
        <v>6.9859504773733122E-3</v>
      </c>
      <c r="N989" s="1">
        <v>3536</v>
      </c>
      <c r="O989" s="1">
        <v>8142</v>
      </c>
      <c r="P989" s="1">
        <v>1115</v>
      </c>
      <c r="R989" s="1">
        <v>32</v>
      </c>
      <c r="S989" s="1">
        <v>44</v>
      </c>
      <c r="T989" s="1">
        <v>14</v>
      </c>
      <c r="X989" s="1">
        <v>0</v>
      </c>
      <c r="AL989" s="7">
        <f>IF(Q989&gt;0,RANK(Q989,(N989:P989,Q989:AJ989)),0)</f>
        <v>0</v>
      </c>
      <c r="AM989" s="7">
        <f>IF(R989&gt;0,RANK(R989,(N989:P989,Q989:AJ989)),0)</f>
        <v>5</v>
      </c>
      <c r="AN989" s="7">
        <f>IF(S989&gt;0,RANK(S989,(N989:P989,Q989:AJ989)),0)</f>
        <v>4</v>
      </c>
      <c r="AO989" s="7">
        <f>IF(T989&gt;0,RANK(T989,(N989:P989,Q989:AJ989)),0)</f>
        <v>6</v>
      </c>
      <c r="AP989" s="2">
        <f t="shared" si="370"/>
        <v>0</v>
      </c>
      <c r="AQ989" s="2">
        <f t="shared" si="371"/>
        <v>2.4838935030660559E-3</v>
      </c>
      <c r="AR989" s="2">
        <f t="shared" si="372"/>
        <v>3.4153535667158269E-3</v>
      </c>
      <c r="AS989" s="2">
        <f t="shared" si="373"/>
        <v>1.0867034075913995E-3</v>
      </c>
      <c r="AU989" t="s">
        <v>2703</v>
      </c>
      <c r="AV989" t="s">
        <v>3192</v>
      </c>
      <c r="AW989">
        <v>1</v>
      </c>
      <c r="AY989" s="130">
        <v>20</v>
      </c>
      <c r="AZ989" s="131">
        <v>113</v>
      </c>
      <c r="BA989" s="132">
        <f t="shared" si="364"/>
        <v>20113</v>
      </c>
      <c r="BC989" s="7" t="s">
        <v>532</v>
      </c>
    </row>
    <row r="990" spans="1:55" hidden="1" outlineLevel="1" x14ac:dyDescent="0.2">
      <c r="A990" t="s">
        <v>1066</v>
      </c>
      <c r="B990" t="s">
        <v>3192</v>
      </c>
      <c r="C990" s="1">
        <f t="shared" si="365"/>
        <v>6389</v>
      </c>
      <c r="D990" s="7">
        <f>RANK(N990,(N990:P990,Q990:AJ990))</f>
        <v>2</v>
      </c>
      <c r="E990" s="7">
        <f>RANK(O990,(N990:P990,Q990:AJ990))</f>
        <v>1</v>
      </c>
      <c r="F990" s="7">
        <f>IF(P990&gt;0,RANK(P990,(N990:P990,Q990:AJ990)),0)</f>
        <v>3</v>
      </c>
      <c r="G990" s="1">
        <f t="shared" si="354"/>
        <v>2500</v>
      </c>
      <c r="H990" s="2">
        <f t="shared" si="355"/>
        <v>0.39129754265143213</v>
      </c>
      <c r="I990" s="2"/>
      <c r="J990" s="2">
        <f t="shared" si="366"/>
        <v>0.2618563155423384</v>
      </c>
      <c r="K990" s="2">
        <f t="shared" si="367"/>
        <v>0.65315385819377059</v>
      </c>
      <c r="L990" s="2">
        <f t="shared" si="368"/>
        <v>7.7007356393801851E-2</v>
      </c>
      <c r="M990" s="2">
        <f t="shared" si="369"/>
        <v>7.9824698700892149E-3</v>
      </c>
      <c r="N990" s="1">
        <v>1673</v>
      </c>
      <c r="O990" s="1">
        <v>4173</v>
      </c>
      <c r="P990" s="1">
        <v>492</v>
      </c>
      <c r="R990" s="1">
        <v>21</v>
      </c>
      <c r="S990" s="1">
        <v>22</v>
      </c>
      <c r="T990" s="1">
        <v>6</v>
      </c>
      <c r="X990" s="1">
        <v>2</v>
      </c>
      <c r="AL990" s="7">
        <f>IF(Q990&gt;0,RANK(Q990,(N990:P990,Q990:AJ990)),0)</f>
        <v>0</v>
      </c>
      <c r="AM990" s="7">
        <f>IF(R990&gt;0,RANK(R990,(N990:P990,Q990:AJ990)),0)</f>
        <v>5</v>
      </c>
      <c r="AN990" s="7">
        <f>IF(S990&gt;0,RANK(S990,(N990:P990,Q990:AJ990)),0)</f>
        <v>4</v>
      </c>
      <c r="AO990" s="7">
        <f>IF(T990&gt;0,RANK(T990,(N990:P990,Q990:AJ990)),0)</f>
        <v>6</v>
      </c>
      <c r="AP990" s="2">
        <f t="shared" si="370"/>
        <v>0</v>
      </c>
      <c r="AQ990" s="2">
        <f t="shared" si="371"/>
        <v>3.2868993582720299E-3</v>
      </c>
      <c r="AR990" s="2">
        <f t="shared" si="372"/>
        <v>3.4434183753326028E-3</v>
      </c>
      <c r="AS990" s="2">
        <f t="shared" si="373"/>
        <v>9.3911410236343718E-4</v>
      </c>
      <c r="AU990" t="s">
        <v>1066</v>
      </c>
      <c r="AV990" t="s">
        <v>3192</v>
      </c>
      <c r="AW990">
        <v>0</v>
      </c>
      <c r="AY990" s="130">
        <v>20</v>
      </c>
      <c r="AZ990" s="131">
        <v>115</v>
      </c>
      <c r="BA990" s="132">
        <f t="shared" si="364"/>
        <v>20115</v>
      </c>
      <c r="BC990" s="7" t="s">
        <v>532</v>
      </c>
    </row>
    <row r="991" spans="1:55" hidden="1" outlineLevel="1" x14ac:dyDescent="0.2">
      <c r="A991" t="s">
        <v>2445</v>
      </c>
      <c r="B991" t="s">
        <v>3192</v>
      </c>
      <c r="C991" s="1">
        <f t="shared" si="365"/>
        <v>5500</v>
      </c>
      <c r="D991" s="7">
        <f>RANK(N991,(N991:P991,Q991:AJ991))</f>
        <v>2</v>
      </c>
      <c r="E991" s="7">
        <f>RANK(O991,(N991:P991,Q991:AJ991))</f>
        <v>1</v>
      </c>
      <c r="F991" s="7">
        <f>IF(P991&gt;0,RANK(P991,(N991:P991,Q991:AJ991)),0)</f>
        <v>3</v>
      </c>
      <c r="G991" s="1">
        <f t="shared" si="354"/>
        <v>879</v>
      </c>
      <c r="H991" s="2">
        <f t="shared" si="355"/>
        <v>0.15981818181818183</v>
      </c>
      <c r="I991" s="2"/>
      <c r="J991" s="2">
        <f t="shared" si="366"/>
        <v>0.35127272727272729</v>
      </c>
      <c r="K991" s="2">
        <f t="shared" si="367"/>
        <v>0.51109090909090904</v>
      </c>
      <c r="L991" s="2">
        <f t="shared" si="368"/>
        <v>0.12963636363636363</v>
      </c>
      <c r="M991" s="2">
        <f t="shared" si="369"/>
        <v>8.0000000000000349E-3</v>
      </c>
      <c r="N991" s="1">
        <v>1932</v>
      </c>
      <c r="O991" s="1">
        <v>2811</v>
      </c>
      <c r="P991" s="1">
        <v>713</v>
      </c>
      <c r="R991" s="1">
        <v>9</v>
      </c>
      <c r="S991" s="1">
        <v>23</v>
      </c>
      <c r="T991" s="1">
        <v>12</v>
      </c>
      <c r="X991" s="1">
        <v>0</v>
      </c>
      <c r="AL991" s="7">
        <f>IF(Q991&gt;0,RANK(Q991,(N991:P991,Q991:AJ991)),0)</f>
        <v>0</v>
      </c>
      <c r="AM991" s="7">
        <f>IF(R991&gt;0,RANK(R991,(N991:P991,Q991:AJ991)),0)</f>
        <v>6</v>
      </c>
      <c r="AN991" s="7">
        <f>IF(S991&gt;0,RANK(S991,(N991:P991,Q991:AJ991)),0)</f>
        <v>4</v>
      </c>
      <c r="AO991" s="7">
        <f>IF(T991&gt;0,RANK(T991,(N991:P991,Q991:AJ991)),0)</f>
        <v>5</v>
      </c>
      <c r="AP991" s="2">
        <f t="shared" si="370"/>
        <v>0</v>
      </c>
      <c r="AQ991" s="2">
        <f t="shared" si="371"/>
        <v>1.6363636363636363E-3</v>
      </c>
      <c r="AR991" s="2">
        <f t="shared" si="372"/>
        <v>4.1818181818181815E-3</v>
      </c>
      <c r="AS991" s="2">
        <f t="shared" si="373"/>
        <v>2.1818181818181819E-3</v>
      </c>
      <c r="AU991" t="s">
        <v>2445</v>
      </c>
      <c r="AV991" t="s">
        <v>3192</v>
      </c>
      <c r="AW991">
        <v>1</v>
      </c>
      <c r="AY991" s="130">
        <v>20</v>
      </c>
      <c r="AZ991" s="131">
        <v>117</v>
      </c>
      <c r="BA991" s="132">
        <f t="shared" si="364"/>
        <v>20117</v>
      </c>
      <c r="BC991" s="7" t="s">
        <v>532</v>
      </c>
    </row>
    <row r="992" spans="1:55" hidden="1" outlineLevel="1" x14ac:dyDescent="0.2">
      <c r="A992" t="s">
        <v>3101</v>
      </c>
      <c r="B992" t="s">
        <v>3192</v>
      </c>
      <c r="C992" s="1">
        <f t="shared" si="365"/>
        <v>2059</v>
      </c>
      <c r="D992" s="7">
        <f>RANK(N992,(N992:P992,Q992:AJ992))</f>
        <v>2</v>
      </c>
      <c r="E992" s="7">
        <f>RANK(O992,(N992:P992,Q992:AJ992))</f>
        <v>1</v>
      </c>
      <c r="F992" s="7">
        <f>IF(P992&gt;0,RANK(P992,(N992:P992,Q992:AJ992)),0)</f>
        <v>3</v>
      </c>
      <c r="G992" s="1">
        <f t="shared" si="354"/>
        <v>1017</v>
      </c>
      <c r="H992" s="2">
        <f t="shared" si="355"/>
        <v>0.49392909179213212</v>
      </c>
      <c r="I992" s="2"/>
      <c r="J992" s="2">
        <f t="shared" si="366"/>
        <v>0.20689655172413793</v>
      </c>
      <c r="K992" s="2">
        <f t="shared" si="367"/>
        <v>0.70082564351627008</v>
      </c>
      <c r="L992" s="2">
        <f t="shared" si="368"/>
        <v>8.4021369596891701E-2</v>
      </c>
      <c r="M992" s="2">
        <f t="shared" si="369"/>
        <v>8.256435162700318E-3</v>
      </c>
      <c r="N992" s="1">
        <v>426</v>
      </c>
      <c r="O992" s="1">
        <v>1443</v>
      </c>
      <c r="P992" s="1">
        <v>173</v>
      </c>
      <c r="Q992" s="1">
        <v>1</v>
      </c>
      <c r="R992" s="1">
        <v>5</v>
      </c>
      <c r="S992" s="1">
        <v>9</v>
      </c>
      <c r="T992" s="1">
        <v>2</v>
      </c>
      <c r="X992" s="1">
        <v>0</v>
      </c>
      <c r="AL992" s="7">
        <f>IF(Q992&gt;0,RANK(Q992,(N992:P992,Q992:AJ992)),0)</f>
        <v>7</v>
      </c>
      <c r="AM992" s="7">
        <f>IF(R992&gt;0,RANK(R992,(N992:P992,Q992:AJ992)),0)</f>
        <v>5</v>
      </c>
      <c r="AN992" s="7">
        <f>IF(S992&gt;0,RANK(S992,(N992:P992,Q992:AJ992)),0)</f>
        <v>4</v>
      </c>
      <c r="AO992" s="7">
        <f>IF(T992&gt;0,RANK(T992,(N992:P992,Q992:AJ992)),0)</f>
        <v>6</v>
      </c>
      <c r="AP992" s="2">
        <f t="shared" si="370"/>
        <v>4.8567265662943174E-4</v>
      </c>
      <c r="AQ992" s="2">
        <f t="shared" si="371"/>
        <v>2.4283632831471587E-3</v>
      </c>
      <c r="AR992" s="2">
        <f t="shared" si="372"/>
        <v>4.3710539096648857E-3</v>
      </c>
      <c r="AS992" s="2">
        <f t="shared" si="373"/>
        <v>9.7134531325886349E-4</v>
      </c>
      <c r="AU992" t="s">
        <v>3101</v>
      </c>
      <c r="AV992" t="s">
        <v>3192</v>
      </c>
      <c r="AW992">
        <v>1</v>
      </c>
      <c r="AY992" s="130">
        <v>20</v>
      </c>
      <c r="AZ992" s="131">
        <v>119</v>
      </c>
      <c r="BA992" s="132">
        <f t="shared" si="364"/>
        <v>20119</v>
      </c>
      <c r="BC992" s="7" t="s">
        <v>532</v>
      </c>
    </row>
    <row r="993" spans="1:55" hidden="1" outlineLevel="1" x14ac:dyDescent="0.2">
      <c r="A993" t="s">
        <v>2919</v>
      </c>
      <c r="B993" t="s">
        <v>3192</v>
      </c>
      <c r="C993" s="1">
        <f t="shared" si="365"/>
        <v>10955</v>
      </c>
      <c r="D993" s="7">
        <f>RANK(N993,(N993:P993,Q993:AJ993))</f>
        <v>2</v>
      </c>
      <c r="E993" s="7">
        <f>RANK(O993,(N993:P993,Q993:AJ993))</f>
        <v>1</v>
      </c>
      <c r="F993" s="7">
        <f>IF(P993&gt;0,RANK(P993,(N993:P993,Q993:AJ993)),0)</f>
        <v>3</v>
      </c>
      <c r="G993" s="1">
        <f t="shared" si="354"/>
        <v>1019</v>
      </c>
      <c r="H993" s="2">
        <f t="shared" si="355"/>
        <v>9.3016887266088547E-2</v>
      </c>
      <c r="I993" s="2"/>
      <c r="J993" s="2">
        <f t="shared" si="366"/>
        <v>0.38676403468735737</v>
      </c>
      <c r="K993" s="2">
        <f t="shared" si="367"/>
        <v>0.4797809219534459</v>
      </c>
      <c r="L993" s="2">
        <f t="shared" si="368"/>
        <v>0.12222729347329986</v>
      </c>
      <c r="M993" s="2">
        <f t="shared" si="369"/>
        <v>1.122774988589692E-2</v>
      </c>
      <c r="N993" s="1">
        <v>4237</v>
      </c>
      <c r="O993" s="1">
        <v>5256</v>
      </c>
      <c r="P993" s="1">
        <v>1339</v>
      </c>
      <c r="R993" s="1">
        <v>36</v>
      </c>
      <c r="S993" s="1">
        <v>64</v>
      </c>
      <c r="T993" s="1">
        <v>23</v>
      </c>
      <c r="X993" s="1">
        <v>0</v>
      </c>
      <c r="AL993" s="7">
        <f>IF(Q993&gt;0,RANK(Q993,(N993:P993,Q993:AJ993)),0)</f>
        <v>0</v>
      </c>
      <c r="AM993" s="7">
        <f>IF(R993&gt;0,RANK(R993,(N993:P993,Q993:AJ993)),0)</f>
        <v>5</v>
      </c>
      <c r="AN993" s="7">
        <f>IF(S993&gt;0,RANK(S993,(N993:P993,Q993:AJ993)),0)</f>
        <v>4</v>
      </c>
      <c r="AO993" s="7">
        <f>IF(T993&gt;0,RANK(T993,(N993:P993,Q993:AJ993)),0)</f>
        <v>6</v>
      </c>
      <c r="AP993" s="2">
        <f t="shared" si="370"/>
        <v>0</v>
      </c>
      <c r="AQ993" s="2">
        <f t="shared" si="371"/>
        <v>3.2861706983112735E-3</v>
      </c>
      <c r="AR993" s="2">
        <f t="shared" si="372"/>
        <v>5.8420812414422636E-3</v>
      </c>
      <c r="AS993" s="2">
        <f t="shared" si="373"/>
        <v>2.0994979461433135E-3</v>
      </c>
      <c r="AU993" t="s">
        <v>2919</v>
      </c>
      <c r="AV993" t="s">
        <v>3192</v>
      </c>
      <c r="AW993">
        <v>3</v>
      </c>
      <c r="AY993" s="130">
        <v>20</v>
      </c>
      <c r="AZ993" s="131">
        <v>121</v>
      </c>
      <c r="BA993" s="132">
        <f t="shared" si="364"/>
        <v>20121</v>
      </c>
      <c r="BC993" s="7" t="s">
        <v>532</v>
      </c>
    </row>
    <row r="994" spans="1:55" hidden="1" outlineLevel="1" x14ac:dyDescent="0.2">
      <c r="A994" t="s">
        <v>2243</v>
      </c>
      <c r="B994" t="s">
        <v>3192</v>
      </c>
      <c r="C994" s="1">
        <f t="shared" si="365"/>
        <v>3544</v>
      </c>
      <c r="D994" s="7">
        <f>RANK(N994,(N994:P994,Q994:AJ994))</f>
        <v>2</v>
      </c>
      <c r="E994" s="7">
        <f>RANK(O994,(N994:P994,Q994:AJ994))</f>
        <v>1</v>
      </c>
      <c r="F994" s="7">
        <f>IF(P994&gt;0,RANK(P994,(N994:P994,Q994:AJ994)),0)</f>
        <v>3</v>
      </c>
      <c r="G994" s="1">
        <f t="shared" si="354"/>
        <v>1602</v>
      </c>
      <c r="H994" s="2">
        <f t="shared" si="355"/>
        <v>0.4520316027088036</v>
      </c>
      <c r="I994" s="2"/>
      <c r="J994" s="2">
        <f t="shared" si="366"/>
        <v>0.2350451467268623</v>
      </c>
      <c r="K994" s="2">
        <f t="shared" si="367"/>
        <v>0.68707674943566588</v>
      </c>
      <c r="L994" s="2">
        <f t="shared" si="368"/>
        <v>6.9413092550790062E-2</v>
      </c>
      <c r="M994" s="2">
        <f t="shared" si="369"/>
        <v>8.4650112866817839E-3</v>
      </c>
      <c r="N994" s="1">
        <v>833</v>
      </c>
      <c r="O994" s="1">
        <v>2435</v>
      </c>
      <c r="P994" s="1">
        <v>246</v>
      </c>
      <c r="R994" s="1">
        <v>12</v>
      </c>
      <c r="S994" s="1">
        <v>6</v>
      </c>
      <c r="T994" s="1">
        <v>11</v>
      </c>
      <c r="X994" s="1">
        <v>1</v>
      </c>
      <c r="AL994" s="7">
        <f>IF(Q994&gt;0,RANK(Q994,(N994:P994,Q994:AJ994)),0)</f>
        <v>0</v>
      </c>
      <c r="AM994" s="7">
        <f>IF(R994&gt;0,RANK(R994,(N994:P994,Q994:AJ994)),0)</f>
        <v>4</v>
      </c>
      <c r="AN994" s="7">
        <f>IF(S994&gt;0,RANK(S994,(N994:P994,Q994:AJ994)),0)</f>
        <v>6</v>
      </c>
      <c r="AO994" s="7">
        <f>IF(T994&gt;0,RANK(T994,(N994:P994,Q994:AJ994)),0)</f>
        <v>5</v>
      </c>
      <c r="AP994" s="2">
        <f t="shared" si="370"/>
        <v>0</v>
      </c>
      <c r="AQ994" s="2">
        <f t="shared" si="371"/>
        <v>3.3860045146726862E-3</v>
      </c>
      <c r="AR994" s="2">
        <f t="shared" si="372"/>
        <v>1.6930022573363431E-3</v>
      </c>
      <c r="AS994" s="2">
        <f t="shared" si="373"/>
        <v>3.1038374717832955E-3</v>
      </c>
      <c r="AU994" t="s">
        <v>2243</v>
      </c>
      <c r="AV994" t="s">
        <v>3192</v>
      </c>
      <c r="AW994">
        <v>1</v>
      </c>
      <c r="AY994" s="130">
        <v>20</v>
      </c>
      <c r="AZ994" s="131">
        <v>123</v>
      </c>
      <c r="BA994" s="132">
        <f t="shared" si="364"/>
        <v>20123</v>
      </c>
      <c r="BC994" s="7" t="s">
        <v>532</v>
      </c>
    </row>
    <row r="995" spans="1:55" hidden="1" outlineLevel="1" x14ac:dyDescent="0.2">
      <c r="A995" t="s">
        <v>961</v>
      </c>
      <c r="B995" t="s">
        <v>3192</v>
      </c>
      <c r="C995" s="1">
        <f t="shared" si="365"/>
        <v>14365</v>
      </c>
      <c r="D995" s="7">
        <f>RANK(N995,(N995:P995,Q995:AJ995))</f>
        <v>2</v>
      </c>
      <c r="E995" s="7">
        <f>RANK(O995,(N995:P995,Q995:AJ995))</f>
        <v>1</v>
      </c>
      <c r="F995" s="7">
        <f>IF(P995&gt;0,RANK(P995,(N995:P995,Q995:AJ995)),0)</f>
        <v>3</v>
      </c>
      <c r="G995" s="1">
        <f t="shared" si="354"/>
        <v>2159</v>
      </c>
      <c r="H995" s="2">
        <f t="shared" si="355"/>
        <v>0.15029585798816569</v>
      </c>
      <c r="I995" s="2"/>
      <c r="J995" s="2">
        <f t="shared" si="366"/>
        <v>0.3667942916811695</v>
      </c>
      <c r="K995" s="2">
        <f t="shared" si="367"/>
        <v>0.5170901496693352</v>
      </c>
      <c r="L995" s="2">
        <f t="shared" si="368"/>
        <v>0.10636964845109642</v>
      </c>
      <c r="M995" s="2">
        <f t="shared" si="369"/>
        <v>9.7459101983988772E-3</v>
      </c>
      <c r="N995" s="1">
        <v>5269</v>
      </c>
      <c r="O995" s="1">
        <v>7428</v>
      </c>
      <c r="P995" s="1">
        <v>1528</v>
      </c>
      <c r="Q995" s="1">
        <v>5</v>
      </c>
      <c r="R995" s="1">
        <v>71</v>
      </c>
      <c r="S995" s="1">
        <v>35</v>
      </c>
      <c r="T995" s="1">
        <v>26</v>
      </c>
      <c r="X995" s="1">
        <v>3</v>
      </c>
      <c r="AL995" s="7">
        <f>IF(Q995&gt;0,RANK(Q995,(N995:P995,Q995:AJ995)),0)</f>
        <v>7</v>
      </c>
      <c r="AM995" s="7">
        <f>IF(R995&gt;0,RANK(R995,(N995:P995,Q995:AJ995)),0)</f>
        <v>4</v>
      </c>
      <c r="AN995" s="7">
        <f>IF(S995&gt;0,RANK(S995,(N995:P995,Q995:AJ995)),0)</f>
        <v>5</v>
      </c>
      <c r="AO995" s="7">
        <f>IF(T995&gt;0,RANK(T995,(N995:P995,Q995:AJ995)),0)</f>
        <v>6</v>
      </c>
      <c r="AP995" s="2">
        <f t="shared" si="370"/>
        <v>3.4806822137138882E-4</v>
      </c>
      <c r="AQ995" s="2">
        <f t="shared" si="371"/>
        <v>4.9425687434737206E-3</v>
      </c>
      <c r="AR995" s="2">
        <f t="shared" si="372"/>
        <v>2.4364775495997215E-3</v>
      </c>
      <c r="AS995" s="2">
        <f t="shared" si="373"/>
        <v>1.8099547511312218E-3</v>
      </c>
      <c r="AU995" t="s">
        <v>961</v>
      </c>
      <c r="AV995" t="s">
        <v>3192</v>
      </c>
      <c r="AW995">
        <v>4</v>
      </c>
      <c r="AY995" s="130">
        <v>20</v>
      </c>
      <c r="AZ995" s="131">
        <v>125</v>
      </c>
      <c r="BA995" s="132">
        <f t="shared" si="364"/>
        <v>20125</v>
      </c>
      <c r="BC995" s="7" t="s">
        <v>532</v>
      </c>
    </row>
    <row r="996" spans="1:55" hidden="1" outlineLevel="1" x14ac:dyDescent="0.2">
      <c r="A996" t="s">
        <v>3102</v>
      </c>
      <c r="B996" t="s">
        <v>3192</v>
      </c>
      <c r="C996" s="1">
        <f t="shared" si="365"/>
        <v>2989</v>
      </c>
      <c r="D996" s="7">
        <f>RANK(N996,(N996:P996,Q996:AJ996))</f>
        <v>2</v>
      </c>
      <c r="E996" s="7">
        <f>RANK(O996,(N996:P996,Q996:AJ996))</f>
        <v>1</v>
      </c>
      <c r="F996" s="7">
        <f>IF(P996&gt;0,RANK(P996,(N996:P996,Q996:AJ996)),0)</f>
        <v>3</v>
      </c>
      <c r="G996" s="1">
        <f t="shared" si="354"/>
        <v>588</v>
      </c>
      <c r="H996" s="2">
        <f t="shared" si="355"/>
        <v>0.19672131147540983</v>
      </c>
      <c r="I996" s="2"/>
      <c r="J996" s="2">
        <f t="shared" si="366"/>
        <v>0.32285045165607229</v>
      </c>
      <c r="K996" s="2">
        <f t="shared" si="367"/>
        <v>0.51957176313148212</v>
      </c>
      <c r="L996" s="2">
        <f t="shared" si="368"/>
        <v>0.15088658414185346</v>
      </c>
      <c r="M996" s="2">
        <f t="shared" si="369"/>
        <v>6.6912010705921232E-3</v>
      </c>
      <c r="N996" s="1">
        <v>965</v>
      </c>
      <c r="O996" s="1">
        <v>1553</v>
      </c>
      <c r="P996" s="1">
        <v>451</v>
      </c>
      <c r="Q996" s="1">
        <v>2</v>
      </c>
      <c r="R996" s="1">
        <v>7</v>
      </c>
      <c r="S996" s="1">
        <v>8</v>
      </c>
      <c r="T996" s="1">
        <v>2</v>
      </c>
      <c r="X996" s="1">
        <v>1</v>
      </c>
      <c r="AL996" s="7">
        <f>IF(Q996&gt;0,RANK(Q996,(N996:P996,Q996:AJ996)),0)</f>
        <v>6</v>
      </c>
      <c r="AM996" s="7">
        <f>IF(R996&gt;0,RANK(R996,(N996:P996,Q996:AJ996)),0)</f>
        <v>5</v>
      </c>
      <c r="AN996" s="7">
        <f>IF(S996&gt;0,RANK(S996,(N996:P996,Q996:AJ996)),0)</f>
        <v>4</v>
      </c>
      <c r="AO996" s="7">
        <f>IF(T996&gt;0,RANK(T996,(N996:P996,Q996:AJ996)),0)</f>
        <v>6</v>
      </c>
      <c r="AP996" s="2">
        <f t="shared" si="370"/>
        <v>6.6912010705921711E-4</v>
      </c>
      <c r="AQ996" s="2">
        <f t="shared" si="371"/>
        <v>2.34192037470726E-3</v>
      </c>
      <c r="AR996" s="2">
        <f t="shared" si="372"/>
        <v>2.6764804282368685E-3</v>
      </c>
      <c r="AS996" s="2">
        <f t="shared" si="373"/>
        <v>6.6912010705921711E-4</v>
      </c>
      <c r="AU996" t="s">
        <v>3102</v>
      </c>
      <c r="AV996" t="s">
        <v>3192</v>
      </c>
      <c r="AW996">
        <v>1</v>
      </c>
      <c r="AY996" s="130">
        <v>20</v>
      </c>
      <c r="AZ996" s="131">
        <v>127</v>
      </c>
      <c r="BA996" s="132">
        <f t="shared" si="364"/>
        <v>20127</v>
      </c>
      <c r="BC996" s="7" t="s">
        <v>532</v>
      </c>
    </row>
    <row r="997" spans="1:55" hidden="1" outlineLevel="1" x14ac:dyDescent="0.2">
      <c r="A997" t="s">
        <v>3226</v>
      </c>
      <c r="B997" t="s">
        <v>3192</v>
      </c>
      <c r="C997" s="1">
        <f t="shared" ref="C997:C1028" si="374">SUM(N997:AJ997)</f>
        <v>1581</v>
      </c>
      <c r="D997" s="7">
        <f>RANK(N997,(N997:P997,Q997:AJ997))</f>
        <v>2</v>
      </c>
      <c r="E997" s="7">
        <f>RANK(O997,(N997:P997,Q997:AJ997))</f>
        <v>1</v>
      </c>
      <c r="F997" s="7">
        <f>IF(P997&gt;0,RANK(P997,(N997:P997,Q997:AJ997)),0)</f>
        <v>3</v>
      </c>
      <c r="G997" s="1">
        <f t="shared" ref="G997:G1038" si="375">MAX(N997:P997)-LARGE(N997:P997,2)</f>
        <v>697</v>
      </c>
      <c r="H997" s="2">
        <f t="shared" ref="H997:H1038" si="376">G997/C997</f>
        <v>0.44086021505376344</v>
      </c>
      <c r="I997" s="2"/>
      <c r="J997" s="2">
        <f t="shared" ref="J997:J1028" si="377">IF($C997=0,"-",N997/$C997)</f>
        <v>0.23782416192283365</v>
      </c>
      <c r="K997" s="2">
        <f t="shared" ref="K997:K1028" si="378">IF($C997=0,"-",O997/$C997)</f>
        <v>0.67868437697659711</v>
      </c>
      <c r="L997" s="2">
        <f t="shared" ref="L997:L1028" si="379">IF($C997=0,"-",P997/$C997)</f>
        <v>7.8431372549019607E-2</v>
      </c>
      <c r="M997" s="2">
        <f t="shared" ref="M997:M1028" si="380">IF(C997=0,"-",(1-J997-K997-L997))</f>
        <v>5.0600885515496574E-3</v>
      </c>
      <c r="N997" s="1">
        <v>376</v>
      </c>
      <c r="O997" s="1">
        <v>1073</v>
      </c>
      <c r="P997" s="1">
        <v>124</v>
      </c>
      <c r="R997" s="1">
        <v>1</v>
      </c>
      <c r="S997" s="1">
        <v>4</v>
      </c>
      <c r="T997" s="1">
        <v>3</v>
      </c>
      <c r="X997" s="1">
        <v>0</v>
      </c>
      <c r="AL997" s="7">
        <f>IF(Q997&gt;0,RANK(Q997,(N997:P997,Q997:AJ997)),0)</f>
        <v>0</v>
      </c>
      <c r="AM997" s="7">
        <f>IF(R997&gt;0,RANK(R997,(N997:P997,Q997:AJ997)),0)</f>
        <v>6</v>
      </c>
      <c r="AN997" s="7">
        <f>IF(S997&gt;0,RANK(S997,(N997:P997,Q997:AJ997)),0)</f>
        <v>4</v>
      </c>
      <c r="AO997" s="7">
        <f>IF(T997&gt;0,RANK(T997,(N997:P997,Q997:AJ997)),0)</f>
        <v>5</v>
      </c>
      <c r="AP997" s="2">
        <f t="shared" ref="AP997:AP1028" si="381">IF($C997=0,"-",Q997/$C997)</f>
        <v>0</v>
      </c>
      <c r="AQ997" s="2">
        <f t="shared" ref="AQ997:AQ1028" si="382">IF($C997=0,"-",R997/$C997)</f>
        <v>6.3251106894370653E-4</v>
      </c>
      <c r="AR997" s="2">
        <f t="shared" ref="AR997:AR1028" si="383">IF($C997=0,"-",S997/$C997)</f>
        <v>2.5300442757748261E-3</v>
      </c>
      <c r="AS997" s="2">
        <f t="shared" ref="AS997:AS1028" si="384">IF($C997=0,"-",T997/$C997)</f>
        <v>1.8975332068311196E-3</v>
      </c>
      <c r="AU997" t="s">
        <v>3226</v>
      </c>
      <c r="AV997" t="s">
        <v>3192</v>
      </c>
      <c r="AW997">
        <v>1</v>
      </c>
      <c r="AY997" s="130">
        <v>20</v>
      </c>
      <c r="AZ997" s="131">
        <v>129</v>
      </c>
      <c r="BA997" s="132">
        <f t="shared" ref="BA997:BA1037" si="385">AY997*1000+AZ997</f>
        <v>20129</v>
      </c>
      <c r="BC997" s="7" t="s">
        <v>532</v>
      </c>
    </row>
    <row r="998" spans="1:55" hidden="1" outlineLevel="1" x14ac:dyDescent="0.2">
      <c r="A998" t="s">
        <v>2736</v>
      </c>
      <c r="B998" t="s">
        <v>3192</v>
      </c>
      <c r="C998" s="1">
        <f t="shared" si="374"/>
        <v>5375</v>
      </c>
      <c r="D998" s="7">
        <f>RANK(N998,(N998:P998,Q998:AJ998))</f>
        <v>2</v>
      </c>
      <c r="E998" s="7">
        <f>RANK(O998,(N998:P998,Q998:AJ998))</f>
        <v>1</v>
      </c>
      <c r="F998" s="7">
        <f>IF(P998&gt;0,RANK(P998,(N998:P998,Q998:AJ998)),0)</f>
        <v>3</v>
      </c>
      <c r="G998" s="1">
        <f t="shared" si="375"/>
        <v>1366</v>
      </c>
      <c r="H998" s="2">
        <f t="shared" si="376"/>
        <v>0.25413953488372093</v>
      </c>
      <c r="I998" s="2"/>
      <c r="J998" s="2">
        <f t="shared" si="377"/>
        <v>0.30660465116279068</v>
      </c>
      <c r="K998" s="2">
        <f t="shared" si="378"/>
        <v>0.56074418604651166</v>
      </c>
      <c r="L998" s="2">
        <f t="shared" si="379"/>
        <v>0.12576744186046512</v>
      </c>
      <c r="M998" s="2">
        <f t="shared" si="380"/>
        <v>6.8837209302325397E-3</v>
      </c>
      <c r="N998" s="1">
        <v>1648</v>
      </c>
      <c r="O998" s="1">
        <v>3014</v>
      </c>
      <c r="P998" s="1">
        <v>676</v>
      </c>
      <c r="Q998" s="1">
        <v>1</v>
      </c>
      <c r="R998" s="1">
        <v>10</v>
      </c>
      <c r="S998" s="1">
        <v>14</v>
      </c>
      <c r="T998" s="1">
        <v>10</v>
      </c>
      <c r="X998" s="1">
        <v>2</v>
      </c>
      <c r="AL998" s="7">
        <f>IF(Q998&gt;0,RANK(Q998,(N998:P998,Q998:AJ998)),0)</f>
        <v>8</v>
      </c>
      <c r="AM998" s="7">
        <f>IF(R998&gt;0,RANK(R998,(N998:P998,Q998:AJ998)),0)</f>
        <v>5</v>
      </c>
      <c r="AN998" s="7">
        <f>IF(S998&gt;0,RANK(S998,(N998:P998,Q998:AJ998)),0)</f>
        <v>4</v>
      </c>
      <c r="AO998" s="7">
        <f>IF(T998&gt;0,RANK(T998,(N998:P998,Q998:AJ998)),0)</f>
        <v>5</v>
      </c>
      <c r="AP998" s="2">
        <f t="shared" si="381"/>
        <v>1.8604651162790697E-4</v>
      </c>
      <c r="AQ998" s="2">
        <f t="shared" si="382"/>
        <v>1.8604651162790699E-3</v>
      </c>
      <c r="AR998" s="2">
        <f t="shared" si="383"/>
        <v>2.6046511627906975E-3</v>
      </c>
      <c r="AS998" s="2">
        <f t="shared" si="384"/>
        <v>1.8604651162790699E-3</v>
      </c>
      <c r="AU998" t="s">
        <v>2736</v>
      </c>
      <c r="AV998" t="s">
        <v>3192</v>
      </c>
      <c r="AW998">
        <v>2</v>
      </c>
      <c r="AY998" s="130">
        <v>20</v>
      </c>
      <c r="AZ998" s="131">
        <v>131</v>
      </c>
      <c r="BA998" s="132">
        <f t="shared" si="385"/>
        <v>20131</v>
      </c>
      <c r="BC998" s="7" t="s">
        <v>532</v>
      </c>
    </row>
    <row r="999" spans="1:55" hidden="1" outlineLevel="1" x14ac:dyDescent="0.2">
      <c r="A999" t="s">
        <v>2737</v>
      </c>
      <c r="B999" t="s">
        <v>3192</v>
      </c>
      <c r="C999" s="1">
        <f t="shared" si="374"/>
        <v>6897</v>
      </c>
      <c r="D999" s="7">
        <f>RANK(N999,(N999:P999,Q999:AJ999))</f>
        <v>2</v>
      </c>
      <c r="E999" s="7">
        <f>RANK(O999,(N999:P999,Q999:AJ999))</f>
        <v>1</v>
      </c>
      <c r="F999" s="7">
        <f>IF(P999&gt;0,RANK(P999,(N999:P999,Q999:AJ999)),0)</f>
        <v>3</v>
      </c>
      <c r="G999" s="1">
        <f t="shared" si="375"/>
        <v>882</v>
      </c>
      <c r="H999" s="2">
        <f t="shared" si="376"/>
        <v>0.12788168769030014</v>
      </c>
      <c r="I999" s="2"/>
      <c r="J999" s="2">
        <f t="shared" si="377"/>
        <v>0.36639118457300274</v>
      </c>
      <c r="K999" s="2">
        <f t="shared" si="378"/>
        <v>0.49427287226330291</v>
      </c>
      <c r="L999" s="2">
        <f t="shared" si="379"/>
        <v>0.13150645208061476</v>
      </c>
      <c r="M999" s="2">
        <f t="shared" si="380"/>
        <v>7.8294910830795372E-3</v>
      </c>
      <c r="N999" s="1">
        <v>2527</v>
      </c>
      <c r="O999" s="1">
        <v>3409</v>
      </c>
      <c r="P999" s="1">
        <v>907</v>
      </c>
      <c r="R999" s="1">
        <v>26</v>
      </c>
      <c r="S999" s="1">
        <v>15</v>
      </c>
      <c r="T999" s="1">
        <v>13</v>
      </c>
      <c r="X999" s="1">
        <v>0</v>
      </c>
      <c r="AL999" s="7">
        <f>IF(Q999&gt;0,RANK(Q999,(N999:P999,Q999:AJ999)),0)</f>
        <v>0</v>
      </c>
      <c r="AM999" s="7">
        <f>IF(R999&gt;0,RANK(R999,(N999:P999,Q999:AJ999)),0)</f>
        <v>4</v>
      </c>
      <c r="AN999" s="7">
        <f>IF(S999&gt;0,RANK(S999,(N999:P999,Q999:AJ999)),0)</f>
        <v>5</v>
      </c>
      <c r="AO999" s="7">
        <f>IF(T999&gt;0,RANK(T999,(N999:P999,Q999:AJ999)),0)</f>
        <v>6</v>
      </c>
      <c r="AP999" s="2">
        <f t="shared" si="381"/>
        <v>0</v>
      </c>
      <c r="AQ999" s="2">
        <f t="shared" si="382"/>
        <v>3.7697549659272147E-3</v>
      </c>
      <c r="AR999" s="2">
        <f t="shared" si="383"/>
        <v>2.1748586341887779E-3</v>
      </c>
      <c r="AS999" s="2">
        <f t="shared" si="384"/>
        <v>1.8848774829636073E-3</v>
      </c>
      <c r="AU999" t="s">
        <v>2737</v>
      </c>
      <c r="AV999" t="s">
        <v>3192</v>
      </c>
      <c r="AW999">
        <v>2</v>
      </c>
      <c r="AY999" s="130">
        <v>20</v>
      </c>
      <c r="AZ999" s="131">
        <v>133</v>
      </c>
      <c r="BA999" s="132">
        <f t="shared" si="385"/>
        <v>20133</v>
      </c>
      <c r="BC999" s="7" t="s">
        <v>532</v>
      </c>
    </row>
    <row r="1000" spans="1:55" hidden="1" outlineLevel="1" x14ac:dyDescent="0.2">
      <c r="A1000" t="s">
        <v>2685</v>
      </c>
      <c r="B1000" t="s">
        <v>3192</v>
      </c>
      <c r="C1000" s="1">
        <f t="shared" si="374"/>
        <v>1960</v>
      </c>
      <c r="D1000" s="7">
        <f>RANK(N1000,(N1000:P1000,Q1000:AJ1000))</f>
        <v>2</v>
      </c>
      <c r="E1000" s="7">
        <f>RANK(O1000,(N1000:P1000,Q1000:AJ1000))</f>
        <v>1</v>
      </c>
      <c r="F1000" s="7">
        <f>IF(P1000&gt;0,RANK(P1000,(N1000:P1000,Q1000:AJ1000)),0)</f>
        <v>3</v>
      </c>
      <c r="G1000" s="1">
        <f t="shared" si="375"/>
        <v>908</v>
      </c>
      <c r="H1000" s="2">
        <f t="shared" si="376"/>
        <v>0.46326530612244898</v>
      </c>
      <c r="I1000" s="2"/>
      <c r="J1000" s="2">
        <f t="shared" si="377"/>
        <v>0.21836734693877552</v>
      </c>
      <c r="K1000" s="2">
        <f t="shared" si="378"/>
        <v>0.68163265306122445</v>
      </c>
      <c r="L1000" s="2">
        <f t="shared" si="379"/>
        <v>9.4897959183673469E-2</v>
      </c>
      <c r="M1000" s="2">
        <f t="shared" si="380"/>
        <v>5.1020408163266195E-3</v>
      </c>
      <c r="N1000" s="1">
        <v>428</v>
      </c>
      <c r="O1000" s="1">
        <v>1336</v>
      </c>
      <c r="P1000" s="1">
        <v>186</v>
      </c>
      <c r="Q1000" s="1">
        <v>2</v>
      </c>
      <c r="R1000" s="1">
        <v>1</v>
      </c>
      <c r="S1000" s="1">
        <v>1</v>
      </c>
      <c r="T1000" s="1">
        <v>4</v>
      </c>
      <c r="X1000" s="1">
        <v>2</v>
      </c>
      <c r="AL1000" s="7">
        <f>IF(Q1000&gt;0,RANK(Q1000,(N1000:P1000,Q1000:AJ1000)),0)</f>
        <v>5</v>
      </c>
      <c r="AM1000" s="7">
        <f>IF(R1000&gt;0,RANK(R1000,(N1000:P1000,Q1000:AJ1000)),0)</f>
        <v>7</v>
      </c>
      <c r="AN1000" s="7">
        <f>IF(S1000&gt;0,RANK(S1000,(N1000:P1000,Q1000:AJ1000)),0)</f>
        <v>7</v>
      </c>
      <c r="AO1000" s="7">
        <f>IF(T1000&gt;0,RANK(T1000,(N1000:P1000,Q1000:AJ1000)),0)</f>
        <v>4</v>
      </c>
      <c r="AP1000" s="2">
        <f t="shared" si="381"/>
        <v>1.0204081632653062E-3</v>
      </c>
      <c r="AQ1000" s="2">
        <f t="shared" si="382"/>
        <v>5.1020408163265311E-4</v>
      </c>
      <c r="AR1000" s="2">
        <f t="shared" si="383"/>
        <v>5.1020408163265311E-4</v>
      </c>
      <c r="AS1000" s="2">
        <f t="shared" si="384"/>
        <v>2.0408163265306124E-3</v>
      </c>
      <c r="AU1000" t="s">
        <v>2685</v>
      </c>
      <c r="AV1000" t="s">
        <v>3192</v>
      </c>
      <c r="AW1000">
        <v>1</v>
      </c>
      <c r="AY1000" s="130">
        <v>20</v>
      </c>
      <c r="AZ1000" s="131">
        <v>135</v>
      </c>
      <c r="BA1000" s="132">
        <f t="shared" si="385"/>
        <v>20135</v>
      </c>
      <c r="BC1000" s="7" t="s">
        <v>532</v>
      </c>
    </row>
    <row r="1001" spans="1:55" hidden="1" outlineLevel="1" x14ac:dyDescent="0.2">
      <c r="A1001" t="s">
        <v>2704</v>
      </c>
      <c r="B1001" t="s">
        <v>3192</v>
      </c>
      <c r="C1001" s="1">
        <f t="shared" si="374"/>
        <v>2731</v>
      </c>
      <c r="D1001" s="7">
        <f>RANK(N1001,(N1001:P1001,Q1001:AJ1001))</f>
        <v>2</v>
      </c>
      <c r="E1001" s="7">
        <f>RANK(O1001,(N1001:P1001,Q1001:AJ1001))</f>
        <v>1</v>
      </c>
      <c r="F1001" s="7">
        <f>IF(P1001&gt;0,RANK(P1001,(N1001:P1001,Q1001:AJ1001)),0)</f>
        <v>3</v>
      </c>
      <c r="G1001" s="1">
        <f t="shared" si="375"/>
        <v>1174</v>
      </c>
      <c r="H1001" s="2">
        <f t="shared" si="376"/>
        <v>0.42987916514097402</v>
      </c>
      <c r="I1001" s="2"/>
      <c r="J1001" s="2">
        <f t="shared" si="377"/>
        <v>0.2343463932625412</v>
      </c>
      <c r="K1001" s="2">
        <f t="shared" si="378"/>
        <v>0.66422555840351516</v>
      </c>
      <c r="L1001" s="2">
        <f t="shared" si="379"/>
        <v>9.7034053460270969E-2</v>
      </c>
      <c r="M1001" s="2">
        <f t="shared" si="380"/>
        <v>4.3939948736727297E-3</v>
      </c>
      <c r="N1001" s="1">
        <v>640</v>
      </c>
      <c r="O1001" s="1">
        <v>1814</v>
      </c>
      <c r="P1001" s="1">
        <v>265</v>
      </c>
      <c r="R1001" s="1">
        <v>3</v>
      </c>
      <c r="S1001" s="1">
        <v>6</v>
      </c>
      <c r="T1001" s="1">
        <v>3</v>
      </c>
      <c r="X1001" s="1">
        <v>0</v>
      </c>
      <c r="AL1001" s="7">
        <f>IF(Q1001&gt;0,RANK(Q1001,(N1001:P1001,Q1001:AJ1001)),0)</f>
        <v>0</v>
      </c>
      <c r="AM1001" s="7">
        <f>IF(R1001&gt;0,RANK(R1001,(N1001:P1001,Q1001:AJ1001)),0)</f>
        <v>5</v>
      </c>
      <c r="AN1001" s="7">
        <f>IF(S1001&gt;0,RANK(S1001,(N1001:P1001,Q1001:AJ1001)),0)</f>
        <v>4</v>
      </c>
      <c r="AO1001" s="7">
        <f>IF(T1001&gt;0,RANK(T1001,(N1001:P1001,Q1001:AJ1001)),0)</f>
        <v>5</v>
      </c>
      <c r="AP1001" s="2">
        <f t="shared" si="381"/>
        <v>0</v>
      </c>
      <c r="AQ1001" s="2">
        <f t="shared" si="382"/>
        <v>1.0984987184181618E-3</v>
      </c>
      <c r="AR1001" s="2">
        <f t="shared" si="383"/>
        <v>2.1969974368363236E-3</v>
      </c>
      <c r="AS1001" s="2">
        <f t="shared" si="384"/>
        <v>1.0984987184181618E-3</v>
      </c>
      <c r="AU1001" t="s">
        <v>2704</v>
      </c>
      <c r="AV1001" t="s">
        <v>3192</v>
      </c>
      <c r="AW1001">
        <v>1</v>
      </c>
      <c r="AY1001" s="130">
        <v>20</v>
      </c>
      <c r="AZ1001" s="131">
        <v>137</v>
      </c>
      <c r="BA1001" s="132">
        <f t="shared" si="385"/>
        <v>20137</v>
      </c>
      <c r="BC1001" s="7" t="s">
        <v>532</v>
      </c>
    </row>
    <row r="1002" spans="1:55" hidden="1" outlineLevel="1" x14ac:dyDescent="0.2">
      <c r="A1002" t="s">
        <v>3099</v>
      </c>
      <c r="B1002" t="s">
        <v>3192</v>
      </c>
      <c r="C1002" s="1">
        <f t="shared" si="374"/>
        <v>7146</v>
      </c>
      <c r="D1002" s="7">
        <f>RANK(N1002,(N1002:P1002,Q1002:AJ1002))</f>
        <v>2</v>
      </c>
      <c r="E1002" s="7">
        <f>RANK(O1002,(N1002:P1002,Q1002:AJ1002))</f>
        <v>1</v>
      </c>
      <c r="F1002" s="7">
        <f>IF(P1002&gt;0,RANK(P1002,(N1002:P1002,Q1002:AJ1002)),0)</f>
        <v>3</v>
      </c>
      <c r="G1002" s="1">
        <f t="shared" si="375"/>
        <v>985</v>
      </c>
      <c r="H1002" s="2">
        <f t="shared" si="376"/>
        <v>0.1378393506856983</v>
      </c>
      <c r="I1002" s="2"/>
      <c r="J1002" s="2">
        <f t="shared" si="377"/>
        <v>0.3501259445843829</v>
      </c>
      <c r="K1002" s="2">
        <f t="shared" si="378"/>
        <v>0.48796529527008115</v>
      </c>
      <c r="L1002" s="2">
        <f t="shared" si="379"/>
        <v>0.15407220822837953</v>
      </c>
      <c r="M1002" s="2">
        <f t="shared" si="380"/>
        <v>7.8365519171563758E-3</v>
      </c>
      <c r="N1002" s="1">
        <v>2502</v>
      </c>
      <c r="O1002" s="1">
        <v>3487</v>
      </c>
      <c r="P1002" s="1">
        <v>1101</v>
      </c>
      <c r="R1002" s="1">
        <v>17</v>
      </c>
      <c r="S1002" s="1">
        <v>19</v>
      </c>
      <c r="T1002" s="1">
        <v>16</v>
      </c>
      <c r="X1002" s="1">
        <v>4</v>
      </c>
      <c r="AL1002" s="7">
        <f>IF(Q1002&gt;0,RANK(Q1002,(N1002:P1002,Q1002:AJ1002)),0)</f>
        <v>0</v>
      </c>
      <c r="AM1002" s="7">
        <f>IF(R1002&gt;0,RANK(R1002,(N1002:P1002,Q1002:AJ1002)),0)</f>
        <v>5</v>
      </c>
      <c r="AN1002" s="7">
        <f>IF(S1002&gt;0,RANK(S1002,(N1002:P1002,Q1002:AJ1002)),0)</f>
        <v>4</v>
      </c>
      <c r="AO1002" s="7">
        <f>IF(T1002&gt;0,RANK(T1002,(N1002:P1002,Q1002:AJ1002)),0)</f>
        <v>6</v>
      </c>
      <c r="AP1002" s="2">
        <f t="shared" si="381"/>
        <v>0</v>
      </c>
      <c r="AQ1002" s="2">
        <f t="shared" si="382"/>
        <v>2.378953260565351E-3</v>
      </c>
      <c r="AR1002" s="2">
        <f t="shared" si="383"/>
        <v>2.6588301147495103E-3</v>
      </c>
      <c r="AS1002" s="2">
        <f t="shared" si="384"/>
        <v>2.2390148334732718E-3</v>
      </c>
      <c r="AU1002" t="s">
        <v>3099</v>
      </c>
      <c r="AV1002" t="s">
        <v>3192</v>
      </c>
      <c r="AW1002">
        <v>2</v>
      </c>
      <c r="AY1002" s="130">
        <v>20</v>
      </c>
      <c r="AZ1002" s="131">
        <v>139</v>
      </c>
      <c r="BA1002" s="132">
        <f t="shared" si="385"/>
        <v>20139</v>
      </c>
      <c r="BC1002" s="7" t="s">
        <v>532</v>
      </c>
    </row>
    <row r="1003" spans="1:55" hidden="1" outlineLevel="1" x14ac:dyDescent="0.2">
      <c r="A1003" t="s">
        <v>3100</v>
      </c>
      <c r="B1003" t="s">
        <v>3192</v>
      </c>
      <c r="C1003" s="1">
        <f t="shared" si="374"/>
        <v>2392</v>
      </c>
      <c r="D1003" s="7">
        <f>RANK(N1003,(N1003:P1003,Q1003:AJ1003))</f>
        <v>2</v>
      </c>
      <c r="E1003" s="7">
        <f>RANK(O1003,(N1003:P1003,Q1003:AJ1003))</f>
        <v>1</v>
      </c>
      <c r="F1003" s="7">
        <f>IF(P1003&gt;0,RANK(P1003,(N1003:P1003,Q1003:AJ1003)),0)</f>
        <v>3</v>
      </c>
      <c r="G1003" s="1">
        <f t="shared" si="375"/>
        <v>974</v>
      </c>
      <c r="H1003" s="2">
        <f t="shared" si="376"/>
        <v>0.40719063545150502</v>
      </c>
      <c r="I1003" s="2"/>
      <c r="J1003" s="2">
        <f t="shared" si="377"/>
        <v>0.25418060200668896</v>
      </c>
      <c r="K1003" s="2">
        <f t="shared" si="378"/>
        <v>0.66137123745819393</v>
      </c>
      <c r="L1003" s="2">
        <f t="shared" si="379"/>
        <v>7.98494983277592E-2</v>
      </c>
      <c r="M1003" s="2">
        <f t="shared" si="380"/>
        <v>4.5986622073578565E-3</v>
      </c>
      <c r="N1003" s="1">
        <v>608</v>
      </c>
      <c r="O1003" s="1">
        <v>1582</v>
      </c>
      <c r="P1003" s="1">
        <v>191</v>
      </c>
      <c r="R1003" s="1">
        <v>6</v>
      </c>
      <c r="S1003" s="1">
        <v>4</v>
      </c>
      <c r="T1003" s="1">
        <v>1</v>
      </c>
      <c r="X1003" s="1">
        <v>0</v>
      </c>
      <c r="AL1003" s="7">
        <f>IF(Q1003&gt;0,RANK(Q1003,(N1003:P1003,Q1003:AJ1003)),0)</f>
        <v>0</v>
      </c>
      <c r="AM1003" s="7">
        <f>IF(R1003&gt;0,RANK(R1003,(N1003:P1003,Q1003:AJ1003)),0)</f>
        <v>4</v>
      </c>
      <c r="AN1003" s="7">
        <f>IF(S1003&gt;0,RANK(S1003,(N1003:P1003,Q1003:AJ1003)),0)</f>
        <v>5</v>
      </c>
      <c r="AO1003" s="7">
        <f>IF(T1003&gt;0,RANK(T1003,(N1003:P1003,Q1003:AJ1003)),0)</f>
        <v>6</v>
      </c>
      <c r="AP1003" s="2">
        <f t="shared" si="381"/>
        <v>0</v>
      </c>
      <c r="AQ1003" s="2">
        <f t="shared" si="382"/>
        <v>2.508361204013378E-3</v>
      </c>
      <c r="AR1003" s="2">
        <f t="shared" si="383"/>
        <v>1.6722408026755853E-3</v>
      </c>
      <c r="AS1003" s="2">
        <f t="shared" si="384"/>
        <v>4.1806020066889631E-4</v>
      </c>
      <c r="AU1003" t="s">
        <v>3100</v>
      </c>
      <c r="AV1003" t="s">
        <v>3192</v>
      </c>
      <c r="AW1003">
        <v>1</v>
      </c>
      <c r="AY1003" s="130">
        <v>20</v>
      </c>
      <c r="AZ1003" s="131">
        <v>141</v>
      </c>
      <c r="BA1003" s="132">
        <f t="shared" si="385"/>
        <v>20141</v>
      </c>
      <c r="BC1003" s="7" t="s">
        <v>532</v>
      </c>
    </row>
    <row r="1004" spans="1:55" hidden="1" outlineLevel="1" x14ac:dyDescent="0.2">
      <c r="A1004" t="s">
        <v>2578</v>
      </c>
      <c r="B1004" t="s">
        <v>3192</v>
      </c>
      <c r="C1004" s="1">
        <f t="shared" si="374"/>
        <v>2890</v>
      </c>
      <c r="D1004" s="7">
        <f>RANK(N1004,(N1004:P1004,Q1004:AJ1004))</f>
        <v>2</v>
      </c>
      <c r="E1004" s="7">
        <f>RANK(O1004,(N1004:P1004,Q1004:AJ1004))</f>
        <v>1</v>
      </c>
      <c r="F1004" s="7">
        <f>IF(P1004&gt;0,RANK(P1004,(N1004:P1004,Q1004:AJ1004)),0)</f>
        <v>3</v>
      </c>
      <c r="G1004" s="1">
        <f t="shared" si="375"/>
        <v>1094</v>
      </c>
      <c r="H1004" s="2">
        <f t="shared" si="376"/>
        <v>0.37854671280276819</v>
      </c>
      <c r="I1004" s="2"/>
      <c r="J1004" s="2">
        <f t="shared" si="377"/>
        <v>0.26020761245674739</v>
      </c>
      <c r="K1004" s="2">
        <f t="shared" si="378"/>
        <v>0.63875432525951559</v>
      </c>
      <c r="L1004" s="2">
        <f t="shared" si="379"/>
        <v>9.0311418685121103E-2</v>
      </c>
      <c r="M1004" s="2">
        <f t="shared" si="380"/>
        <v>1.0726643598615915E-2</v>
      </c>
      <c r="N1004" s="1">
        <v>752</v>
      </c>
      <c r="O1004" s="1">
        <v>1846</v>
      </c>
      <c r="P1004" s="1">
        <v>261</v>
      </c>
      <c r="R1004" s="1">
        <v>9</v>
      </c>
      <c r="S1004" s="1">
        <v>16</v>
      </c>
      <c r="T1004" s="1">
        <v>6</v>
      </c>
      <c r="X1004" s="1">
        <v>0</v>
      </c>
      <c r="AL1004" s="7">
        <f>IF(Q1004&gt;0,RANK(Q1004,(N1004:P1004,Q1004:AJ1004)),0)</f>
        <v>0</v>
      </c>
      <c r="AM1004" s="7">
        <f>IF(R1004&gt;0,RANK(R1004,(N1004:P1004,Q1004:AJ1004)),0)</f>
        <v>5</v>
      </c>
      <c r="AN1004" s="7">
        <f>IF(S1004&gt;0,RANK(S1004,(N1004:P1004,Q1004:AJ1004)),0)</f>
        <v>4</v>
      </c>
      <c r="AO1004" s="7">
        <f>IF(T1004&gt;0,RANK(T1004,(N1004:P1004,Q1004:AJ1004)),0)</f>
        <v>6</v>
      </c>
      <c r="AP1004" s="2">
        <f t="shared" si="381"/>
        <v>0</v>
      </c>
      <c r="AQ1004" s="2">
        <f t="shared" si="382"/>
        <v>3.1141868512110727E-3</v>
      </c>
      <c r="AR1004" s="2">
        <f t="shared" si="383"/>
        <v>5.5363321799307957E-3</v>
      </c>
      <c r="AS1004" s="2">
        <f t="shared" si="384"/>
        <v>2.0761245674740486E-3</v>
      </c>
      <c r="AU1004" t="s">
        <v>2578</v>
      </c>
      <c r="AV1004" t="s">
        <v>3192</v>
      </c>
      <c r="AW1004">
        <v>1</v>
      </c>
      <c r="AY1004" s="130">
        <v>20</v>
      </c>
      <c r="AZ1004" s="131">
        <v>143</v>
      </c>
      <c r="BA1004" s="132">
        <f t="shared" si="385"/>
        <v>20143</v>
      </c>
      <c r="BC1004" s="7" t="s">
        <v>532</v>
      </c>
    </row>
    <row r="1005" spans="1:55" hidden="1" outlineLevel="1" x14ac:dyDescent="0.2">
      <c r="A1005" t="s">
        <v>879</v>
      </c>
      <c r="B1005" t="s">
        <v>3192</v>
      </c>
      <c r="C1005" s="1">
        <f t="shared" si="374"/>
        <v>3154</v>
      </c>
      <c r="D1005" s="7">
        <f>RANK(N1005,(N1005:P1005,Q1005:AJ1005))</f>
        <v>2</v>
      </c>
      <c r="E1005" s="7">
        <f>RANK(O1005,(N1005:P1005,Q1005:AJ1005))</f>
        <v>1</v>
      </c>
      <c r="F1005" s="7">
        <f>IF(P1005&gt;0,RANK(P1005,(N1005:P1005,Q1005:AJ1005)),0)</f>
        <v>3</v>
      </c>
      <c r="G1005" s="1">
        <f t="shared" si="375"/>
        <v>995</v>
      </c>
      <c r="H1005" s="2">
        <f t="shared" si="376"/>
        <v>0.31547241597970832</v>
      </c>
      <c r="I1005" s="2"/>
      <c r="J1005" s="2">
        <f t="shared" si="377"/>
        <v>0.29549778059606846</v>
      </c>
      <c r="K1005" s="2">
        <f t="shared" si="378"/>
        <v>0.61097019657577678</v>
      </c>
      <c r="L1005" s="2">
        <f t="shared" si="379"/>
        <v>8.7190868738110341E-2</v>
      </c>
      <c r="M1005" s="2">
        <f t="shared" si="380"/>
        <v>6.341154090044418E-3</v>
      </c>
      <c r="N1005" s="1">
        <v>932</v>
      </c>
      <c r="O1005" s="1">
        <v>1927</v>
      </c>
      <c r="P1005" s="1">
        <v>275</v>
      </c>
      <c r="R1005" s="1">
        <v>6</v>
      </c>
      <c r="S1005" s="1">
        <v>10</v>
      </c>
      <c r="T1005" s="1">
        <v>3</v>
      </c>
      <c r="X1005" s="1">
        <v>1</v>
      </c>
      <c r="AL1005" s="7">
        <f>IF(Q1005&gt;0,RANK(Q1005,(N1005:P1005,Q1005:AJ1005)),0)</f>
        <v>0</v>
      </c>
      <c r="AM1005" s="7">
        <f>IF(R1005&gt;0,RANK(R1005,(N1005:P1005,Q1005:AJ1005)),0)</f>
        <v>5</v>
      </c>
      <c r="AN1005" s="7">
        <f>IF(S1005&gt;0,RANK(S1005,(N1005:P1005,Q1005:AJ1005)),0)</f>
        <v>4</v>
      </c>
      <c r="AO1005" s="7">
        <f>IF(T1005&gt;0,RANK(T1005,(N1005:P1005,Q1005:AJ1005)),0)</f>
        <v>6</v>
      </c>
      <c r="AP1005" s="2">
        <f t="shared" si="381"/>
        <v>0</v>
      </c>
      <c r="AQ1005" s="2">
        <f t="shared" si="382"/>
        <v>1.9023462270133164E-3</v>
      </c>
      <c r="AR1005" s="2">
        <f t="shared" si="383"/>
        <v>3.1705770450221942E-3</v>
      </c>
      <c r="AS1005" s="2">
        <f t="shared" si="384"/>
        <v>9.5117311350665821E-4</v>
      </c>
      <c r="AU1005" t="s">
        <v>879</v>
      </c>
      <c r="AV1005" t="s">
        <v>3192</v>
      </c>
      <c r="AW1005">
        <v>1</v>
      </c>
      <c r="AY1005" s="130">
        <v>20</v>
      </c>
      <c r="AZ1005" s="131">
        <v>145</v>
      </c>
      <c r="BA1005" s="132">
        <f t="shared" si="385"/>
        <v>20145</v>
      </c>
      <c r="BC1005" s="7" t="s">
        <v>532</v>
      </c>
    </row>
    <row r="1006" spans="1:55" hidden="1" outlineLevel="1" x14ac:dyDescent="0.2">
      <c r="A1006" t="s">
        <v>471</v>
      </c>
      <c r="B1006" t="s">
        <v>3192</v>
      </c>
      <c r="C1006" s="1">
        <f t="shared" si="374"/>
        <v>3024</v>
      </c>
      <c r="D1006" s="7">
        <f>RANK(N1006,(N1006:P1006,Q1006:AJ1006))</f>
        <v>2</v>
      </c>
      <c r="E1006" s="7">
        <f>RANK(O1006,(N1006:P1006,Q1006:AJ1006))</f>
        <v>1</v>
      </c>
      <c r="F1006" s="7">
        <f>IF(P1006&gt;0,RANK(P1006,(N1006:P1006,Q1006:AJ1006)),0)</f>
        <v>3</v>
      </c>
      <c r="G1006" s="1">
        <f t="shared" si="375"/>
        <v>1247</v>
      </c>
      <c r="H1006" s="2">
        <f t="shared" si="376"/>
        <v>0.41236772486772488</v>
      </c>
      <c r="I1006" s="2"/>
      <c r="J1006" s="2">
        <f t="shared" si="377"/>
        <v>0.25066137566137564</v>
      </c>
      <c r="K1006" s="2">
        <f t="shared" si="378"/>
        <v>0.66302910052910058</v>
      </c>
      <c r="L1006" s="2">
        <f t="shared" si="379"/>
        <v>8.0026455026455029E-2</v>
      </c>
      <c r="M1006" s="2">
        <f t="shared" si="380"/>
        <v>6.283068783068807E-3</v>
      </c>
      <c r="N1006" s="1">
        <v>758</v>
      </c>
      <c r="O1006" s="1">
        <v>2005</v>
      </c>
      <c r="P1006" s="1">
        <v>242</v>
      </c>
      <c r="R1006" s="1">
        <v>4</v>
      </c>
      <c r="S1006" s="1">
        <v>7</v>
      </c>
      <c r="T1006" s="1">
        <v>8</v>
      </c>
      <c r="X1006" s="1">
        <v>0</v>
      </c>
      <c r="AL1006" s="7">
        <f>IF(Q1006&gt;0,RANK(Q1006,(N1006:P1006,Q1006:AJ1006)),0)</f>
        <v>0</v>
      </c>
      <c r="AM1006" s="7">
        <f>IF(R1006&gt;0,RANK(R1006,(N1006:P1006,Q1006:AJ1006)),0)</f>
        <v>6</v>
      </c>
      <c r="AN1006" s="7">
        <f>IF(S1006&gt;0,RANK(S1006,(N1006:P1006,Q1006:AJ1006)),0)</f>
        <v>5</v>
      </c>
      <c r="AO1006" s="7">
        <f>IF(T1006&gt;0,RANK(T1006,(N1006:P1006,Q1006:AJ1006)),0)</f>
        <v>4</v>
      </c>
      <c r="AP1006" s="2">
        <f t="shared" si="381"/>
        <v>0</v>
      </c>
      <c r="AQ1006" s="2">
        <f t="shared" si="382"/>
        <v>1.3227513227513227E-3</v>
      </c>
      <c r="AR1006" s="2">
        <f t="shared" si="383"/>
        <v>2.3148148148148147E-3</v>
      </c>
      <c r="AS1006" s="2">
        <f t="shared" si="384"/>
        <v>2.6455026455026454E-3</v>
      </c>
      <c r="AU1006" t="s">
        <v>471</v>
      </c>
      <c r="AV1006" t="s">
        <v>3192</v>
      </c>
      <c r="AW1006">
        <v>1</v>
      </c>
      <c r="AY1006" s="130">
        <v>20</v>
      </c>
      <c r="AZ1006" s="131">
        <v>147</v>
      </c>
      <c r="BA1006" s="132">
        <f t="shared" si="385"/>
        <v>20147</v>
      </c>
      <c r="BC1006" s="7" t="s">
        <v>532</v>
      </c>
    </row>
    <row r="1007" spans="1:55" hidden="1" outlineLevel="1" x14ac:dyDescent="0.2">
      <c r="A1007" t="s">
        <v>1182</v>
      </c>
      <c r="B1007" t="s">
        <v>3192</v>
      </c>
      <c r="C1007" s="1">
        <f t="shared" si="374"/>
        <v>7744</v>
      </c>
      <c r="D1007" s="7">
        <f>RANK(N1007,(N1007:P1007,Q1007:AJ1007))</f>
        <v>2</v>
      </c>
      <c r="E1007" s="7">
        <f>RANK(O1007,(N1007:P1007,Q1007:AJ1007))</f>
        <v>1</v>
      </c>
      <c r="F1007" s="7">
        <f>IF(P1007&gt;0,RANK(P1007,(N1007:P1007,Q1007:AJ1007)),0)</f>
        <v>3</v>
      </c>
      <c r="G1007" s="1">
        <f t="shared" si="375"/>
        <v>2507</v>
      </c>
      <c r="H1007" s="2">
        <f t="shared" si="376"/>
        <v>0.32373450413223143</v>
      </c>
      <c r="I1007" s="2"/>
      <c r="J1007" s="2">
        <f t="shared" si="377"/>
        <v>0.25787706611570249</v>
      </c>
      <c r="K1007" s="2">
        <f t="shared" si="378"/>
        <v>0.58161157024793386</v>
      </c>
      <c r="L1007" s="2">
        <f t="shared" si="379"/>
        <v>0.13365185950413222</v>
      </c>
      <c r="M1007" s="2">
        <f t="shared" si="380"/>
        <v>2.6859504132231427E-2</v>
      </c>
      <c r="N1007" s="1">
        <v>1997</v>
      </c>
      <c r="O1007" s="1">
        <v>4504</v>
      </c>
      <c r="P1007" s="1">
        <v>1035</v>
      </c>
      <c r="Q1007" s="1">
        <v>5</v>
      </c>
      <c r="R1007" s="1">
        <v>30</v>
      </c>
      <c r="S1007" s="1">
        <v>150</v>
      </c>
      <c r="T1007" s="1">
        <v>16</v>
      </c>
      <c r="X1007" s="1">
        <v>7</v>
      </c>
      <c r="AL1007" s="7">
        <f>IF(Q1007&gt;0,RANK(Q1007,(N1007:P1007,Q1007:AJ1007)),0)</f>
        <v>8</v>
      </c>
      <c r="AM1007" s="7">
        <f>IF(R1007&gt;0,RANK(R1007,(N1007:P1007,Q1007:AJ1007)),0)</f>
        <v>5</v>
      </c>
      <c r="AN1007" s="7">
        <f>IF(S1007&gt;0,RANK(S1007,(N1007:P1007,Q1007:AJ1007)),0)</f>
        <v>4</v>
      </c>
      <c r="AO1007" s="7">
        <f>IF(T1007&gt;0,RANK(T1007,(N1007:P1007,Q1007:AJ1007)),0)</f>
        <v>6</v>
      </c>
      <c r="AP1007" s="2">
        <f t="shared" si="381"/>
        <v>6.4566115702479341E-4</v>
      </c>
      <c r="AQ1007" s="2">
        <f t="shared" si="382"/>
        <v>3.8739669421487604E-3</v>
      </c>
      <c r="AR1007" s="2">
        <f t="shared" si="383"/>
        <v>1.9369834710743803E-2</v>
      </c>
      <c r="AS1007" s="2">
        <f t="shared" si="384"/>
        <v>2.0661157024793389E-3</v>
      </c>
      <c r="AU1007" t="s">
        <v>1182</v>
      </c>
      <c r="AV1007" t="s">
        <v>3192</v>
      </c>
      <c r="AW1007">
        <v>2</v>
      </c>
      <c r="AY1007" s="130">
        <v>20</v>
      </c>
      <c r="AZ1007" s="131">
        <v>149</v>
      </c>
      <c r="BA1007" s="132">
        <f t="shared" si="385"/>
        <v>20149</v>
      </c>
      <c r="BC1007" s="7" t="s">
        <v>532</v>
      </c>
    </row>
    <row r="1008" spans="1:55" hidden="1" outlineLevel="1" x14ac:dyDescent="0.2">
      <c r="A1008" t="s">
        <v>599</v>
      </c>
      <c r="B1008" t="s">
        <v>3192</v>
      </c>
      <c r="C1008" s="1">
        <f t="shared" si="374"/>
        <v>4401</v>
      </c>
      <c r="D1008" s="7">
        <f>RANK(N1008,(N1008:P1008,Q1008:AJ1008))</f>
        <v>2</v>
      </c>
      <c r="E1008" s="7">
        <f>RANK(O1008,(N1008:P1008,Q1008:AJ1008))</f>
        <v>1</v>
      </c>
      <c r="F1008" s="7">
        <f>IF(P1008&gt;0,RANK(P1008,(N1008:P1008,Q1008:AJ1008)),0)</f>
        <v>3</v>
      </c>
      <c r="G1008" s="1">
        <f t="shared" si="375"/>
        <v>1224</v>
      </c>
      <c r="H1008" s="2">
        <f t="shared" si="376"/>
        <v>0.27811860940695299</v>
      </c>
      <c r="I1008" s="2"/>
      <c r="J1008" s="2">
        <f t="shared" si="377"/>
        <v>0.31061122472165414</v>
      </c>
      <c r="K1008" s="2">
        <f t="shared" si="378"/>
        <v>0.58872983412860713</v>
      </c>
      <c r="L1008" s="2">
        <f t="shared" si="379"/>
        <v>9.2706203135650991E-2</v>
      </c>
      <c r="M1008" s="2">
        <f t="shared" si="380"/>
        <v>7.9527380140877318E-3</v>
      </c>
      <c r="N1008" s="1">
        <v>1367</v>
      </c>
      <c r="O1008" s="1">
        <v>2591</v>
      </c>
      <c r="P1008" s="1">
        <v>408</v>
      </c>
      <c r="Q1008" s="1">
        <v>3</v>
      </c>
      <c r="R1008" s="1">
        <v>16</v>
      </c>
      <c r="S1008" s="1">
        <v>9</v>
      </c>
      <c r="T1008" s="1">
        <v>7</v>
      </c>
      <c r="X1008" s="1">
        <v>0</v>
      </c>
      <c r="AL1008" s="7">
        <f>IF(Q1008&gt;0,RANK(Q1008,(N1008:P1008,Q1008:AJ1008)),0)</f>
        <v>7</v>
      </c>
      <c r="AM1008" s="7">
        <f>IF(R1008&gt;0,RANK(R1008,(N1008:P1008,Q1008:AJ1008)),0)</f>
        <v>4</v>
      </c>
      <c r="AN1008" s="7">
        <f>IF(S1008&gt;0,RANK(S1008,(N1008:P1008,Q1008:AJ1008)),0)</f>
        <v>5</v>
      </c>
      <c r="AO1008" s="7">
        <f>IF(T1008&gt;0,RANK(T1008,(N1008:P1008,Q1008:AJ1008)),0)</f>
        <v>6</v>
      </c>
      <c r="AP1008" s="2">
        <f t="shared" si="381"/>
        <v>6.8166325835037494E-4</v>
      </c>
      <c r="AQ1008" s="2">
        <f t="shared" si="382"/>
        <v>3.6355373778686664E-3</v>
      </c>
      <c r="AR1008" s="2">
        <f t="shared" si="383"/>
        <v>2.0449897750511249E-3</v>
      </c>
      <c r="AS1008" s="2">
        <f t="shared" si="384"/>
        <v>1.5905476028175414E-3</v>
      </c>
      <c r="AU1008" t="s">
        <v>599</v>
      </c>
      <c r="AV1008" t="s">
        <v>3192</v>
      </c>
      <c r="AW1008">
        <v>1</v>
      </c>
      <c r="AY1008" s="130">
        <v>20</v>
      </c>
      <c r="AZ1008" s="131">
        <v>151</v>
      </c>
      <c r="BA1008" s="132">
        <f t="shared" si="385"/>
        <v>20151</v>
      </c>
      <c r="BC1008" s="7" t="s">
        <v>532</v>
      </c>
    </row>
    <row r="1009" spans="1:55" hidden="1" outlineLevel="1" x14ac:dyDescent="0.2">
      <c r="A1009" t="s">
        <v>2686</v>
      </c>
      <c r="B1009" t="s">
        <v>3192</v>
      </c>
      <c r="C1009" s="1">
        <f t="shared" si="374"/>
        <v>1888</v>
      </c>
      <c r="D1009" s="7">
        <f>RANK(N1009,(N1009:P1009,Q1009:AJ1009))</f>
        <v>2</v>
      </c>
      <c r="E1009" s="7">
        <f>RANK(O1009,(N1009:P1009,Q1009:AJ1009))</f>
        <v>1</v>
      </c>
      <c r="F1009" s="7">
        <f>IF(P1009&gt;0,RANK(P1009,(N1009:P1009,Q1009:AJ1009)),0)</f>
        <v>3</v>
      </c>
      <c r="G1009" s="1">
        <f t="shared" si="375"/>
        <v>1058</v>
      </c>
      <c r="H1009" s="2">
        <f t="shared" si="376"/>
        <v>0.5603813559322034</v>
      </c>
      <c r="I1009" s="2"/>
      <c r="J1009" s="2">
        <f t="shared" si="377"/>
        <v>0.1774364406779661</v>
      </c>
      <c r="K1009" s="2">
        <f t="shared" si="378"/>
        <v>0.73781779661016944</v>
      </c>
      <c r="L1009" s="2">
        <f t="shared" si="379"/>
        <v>7.7330508474576273E-2</v>
      </c>
      <c r="M1009" s="2">
        <f t="shared" si="380"/>
        <v>7.4152542372882407E-3</v>
      </c>
      <c r="N1009" s="1">
        <v>335</v>
      </c>
      <c r="O1009" s="1">
        <v>1393</v>
      </c>
      <c r="P1009" s="1">
        <v>146</v>
      </c>
      <c r="R1009" s="1">
        <v>6</v>
      </c>
      <c r="S1009" s="1">
        <v>6</v>
      </c>
      <c r="T1009" s="1">
        <v>2</v>
      </c>
      <c r="X1009" s="1">
        <v>0</v>
      </c>
      <c r="AL1009" s="7">
        <f>IF(Q1009&gt;0,RANK(Q1009,(N1009:P1009,Q1009:AJ1009)),0)</f>
        <v>0</v>
      </c>
      <c r="AM1009" s="7">
        <f>IF(R1009&gt;0,RANK(R1009,(N1009:P1009,Q1009:AJ1009)),0)</f>
        <v>4</v>
      </c>
      <c r="AN1009" s="7">
        <f>IF(S1009&gt;0,RANK(S1009,(N1009:P1009,Q1009:AJ1009)),0)</f>
        <v>4</v>
      </c>
      <c r="AO1009" s="7">
        <f>IF(T1009&gt;0,RANK(T1009,(N1009:P1009,Q1009:AJ1009)),0)</f>
        <v>6</v>
      </c>
      <c r="AP1009" s="2">
        <f t="shared" si="381"/>
        <v>0</v>
      </c>
      <c r="AQ1009" s="2">
        <f t="shared" si="382"/>
        <v>3.1779661016949155E-3</v>
      </c>
      <c r="AR1009" s="2">
        <f t="shared" si="383"/>
        <v>3.1779661016949155E-3</v>
      </c>
      <c r="AS1009" s="2">
        <f t="shared" si="384"/>
        <v>1.0593220338983051E-3</v>
      </c>
      <c r="AU1009" t="s">
        <v>2686</v>
      </c>
      <c r="AV1009" t="s">
        <v>3192</v>
      </c>
      <c r="AW1009">
        <v>1</v>
      </c>
      <c r="AY1009" s="130">
        <v>20</v>
      </c>
      <c r="AZ1009" s="131">
        <v>153</v>
      </c>
      <c r="BA1009" s="132">
        <f t="shared" si="385"/>
        <v>20153</v>
      </c>
      <c r="BC1009" s="7" t="s">
        <v>532</v>
      </c>
    </row>
    <row r="1010" spans="1:55" hidden="1" outlineLevel="1" x14ac:dyDescent="0.2">
      <c r="A1010" t="s">
        <v>2687</v>
      </c>
      <c r="B1010" t="s">
        <v>3192</v>
      </c>
      <c r="C1010" s="1">
        <f t="shared" si="374"/>
        <v>26300</v>
      </c>
      <c r="D1010" s="7">
        <f>RANK(N1010,(N1010:P1010,Q1010:AJ1010))</f>
        <v>2</v>
      </c>
      <c r="E1010" s="7">
        <f>RANK(O1010,(N1010:P1010,Q1010:AJ1010))</f>
        <v>1</v>
      </c>
      <c r="F1010" s="7">
        <f>IF(P1010&gt;0,RANK(P1010,(N1010:P1010,Q1010:AJ1010)),0)</f>
        <v>3</v>
      </c>
      <c r="G1010" s="1">
        <f t="shared" si="375"/>
        <v>5167</v>
      </c>
      <c r="H1010" s="2">
        <f t="shared" si="376"/>
        <v>0.19646387832699619</v>
      </c>
      <c r="I1010" s="2"/>
      <c r="J1010" s="2">
        <f t="shared" si="377"/>
        <v>0.34631178707224336</v>
      </c>
      <c r="K1010" s="2">
        <f t="shared" si="378"/>
        <v>0.54277566539923949</v>
      </c>
      <c r="L1010" s="2">
        <f t="shared" si="379"/>
        <v>0.1011787072243346</v>
      </c>
      <c r="M1010" s="2">
        <f t="shared" si="380"/>
        <v>9.7338403041824922E-3</v>
      </c>
      <c r="N1010" s="1">
        <v>9108</v>
      </c>
      <c r="O1010" s="1">
        <v>14275</v>
      </c>
      <c r="P1010" s="1">
        <v>2661</v>
      </c>
      <c r="Q1010" s="1">
        <v>10</v>
      </c>
      <c r="R1010" s="1">
        <v>102</v>
      </c>
      <c r="S1010" s="1">
        <v>101</v>
      </c>
      <c r="T1010" s="1">
        <v>41</v>
      </c>
      <c r="X1010" s="1">
        <v>2</v>
      </c>
      <c r="AL1010" s="7">
        <f>IF(Q1010&gt;0,RANK(Q1010,(N1010:P1010,Q1010:AJ1010)),0)</f>
        <v>7</v>
      </c>
      <c r="AM1010" s="7">
        <f>IF(R1010&gt;0,RANK(R1010,(N1010:P1010,Q1010:AJ1010)),0)</f>
        <v>4</v>
      </c>
      <c r="AN1010" s="7">
        <f>IF(S1010&gt;0,RANK(S1010,(N1010:P1010,Q1010:AJ1010)),0)</f>
        <v>5</v>
      </c>
      <c r="AO1010" s="7">
        <f>IF(T1010&gt;0,RANK(T1010,(N1010:P1010,Q1010:AJ1010)),0)</f>
        <v>6</v>
      </c>
      <c r="AP1010" s="2">
        <f t="shared" si="381"/>
        <v>3.8022813688212925E-4</v>
      </c>
      <c r="AQ1010" s="2">
        <f t="shared" si="382"/>
        <v>3.8783269961977186E-3</v>
      </c>
      <c r="AR1010" s="2">
        <f t="shared" si="383"/>
        <v>3.8403041825095059E-3</v>
      </c>
      <c r="AS1010" s="2">
        <f t="shared" si="384"/>
        <v>1.5589353612167301E-3</v>
      </c>
      <c r="AU1010" t="s">
        <v>2687</v>
      </c>
      <c r="AV1010" t="s">
        <v>3192</v>
      </c>
      <c r="AW1010">
        <v>1</v>
      </c>
      <c r="AY1010" s="130">
        <v>20</v>
      </c>
      <c r="AZ1010" s="131">
        <v>155</v>
      </c>
      <c r="BA1010" s="132">
        <f t="shared" si="385"/>
        <v>20155</v>
      </c>
      <c r="BC1010" s="7" t="s">
        <v>532</v>
      </c>
    </row>
    <row r="1011" spans="1:55" hidden="1" outlineLevel="1" x14ac:dyDescent="0.2">
      <c r="A1011" t="s">
        <v>1089</v>
      </c>
      <c r="B1011" t="s">
        <v>3192</v>
      </c>
      <c r="C1011" s="1">
        <f t="shared" si="374"/>
        <v>3263</v>
      </c>
      <c r="D1011" s="7">
        <f>RANK(N1011,(N1011:P1011,Q1011:AJ1011))</f>
        <v>2</v>
      </c>
      <c r="E1011" s="7">
        <f>RANK(O1011,(N1011:P1011,Q1011:AJ1011))</f>
        <v>1</v>
      </c>
      <c r="F1011" s="7">
        <f>IF(P1011&gt;0,RANK(P1011,(N1011:P1011,Q1011:AJ1011)),0)</f>
        <v>3</v>
      </c>
      <c r="G1011" s="1">
        <f t="shared" si="375"/>
        <v>1595</v>
      </c>
      <c r="H1011" s="2">
        <f t="shared" si="376"/>
        <v>0.48881397486975176</v>
      </c>
      <c r="I1011" s="2"/>
      <c r="J1011" s="2">
        <f t="shared" si="377"/>
        <v>0.21084891204413117</v>
      </c>
      <c r="K1011" s="2">
        <f t="shared" si="378"/>
        <v>0.6996628869138829</v>
      </c>
      <c r="L1011" s="2">
        <f t="shared" si="379"/>
        <v>8.2133006435795283E-2</v>
      </c>
      <c r="M1011" s="2">
        <f t="shared" si="380"/>
        <v>7.3551946061906764E-3</v>
      </c>
      <c r="N1011" s="1">
        <v>688</v>
      </c>
      <c r="O1011" s="1">
        <v>2283</v>
      </c>
      <c r="P1011" s="1">
        <v>268</v>
      </c>
      <c r="Q1011" s="1">
        <v>1</v>
      </c>
      <c r="R1011" s="1">
        <v>13</v>
      </c>
      <c r="S1011" s="1">
        <v>8</v>
      </c>
      <c r="T1011" s="1">
        <v>2</v>
      </c>
      <c r="X1011" s="1">
        <v>0</v>
      </c>
      <c r="AL1011" s="7">
        <f>IF(Q1011&gt;0,RANK(Q1011,(N1011:P1011,Q1011:AJ1011)),0)</f>
        <v>7</v>
      </c>
      <c r="AM1011" s="7">
        <f>IF(R1011&gt;0,RANK(R1011,(N1011:P1011,Q1011:AJ1011)),0)</f>
        <v>4</v>
      </c>
      <c r="AN1011" s="7">
        <f>IF(S1011&gt;0,RANK(S1011,(N1011:P1011,Q1011:AJ1011)),0)</f>
        <v>5</v>
      </c>
      <c r="AO1011" s="7">
        <f>IF(T1011&gt;0,RANK(T1011,(N1011:P1011,Q1011:AJ1011)),0)</f>
        <v>6</v>
      </c>
      <c r="AP1011" s="2">
        <f t="shared" si="381"/>
        <v>3.0646644192460924E-4</v>
      </c>
      <c r="AQ1011" s="2">
        <f t="shared" si="382"/>
        <v>3.9840637450199202E-3</v>
      </c>
      <c r="AR1011" s="2">
        <f t="shared" si="383"/>
        <v>2.4517315353968739E-3</v>
      </c>
      <c r="AS1011" s="2">
        <f t="shared" si="384"/>
        <v>6.1293288384921848E-4</v>
      </c>
      <c r="AU1011" t="s">
        <v>1089</v>
      </c>
      <c r="AV1011" t="s">
        <v>3192</v>
      </c>
      <c r="AW1011">
        <v>1</v>
      </c>
      <c r="AY1011" s="130">
        <v>20</v>
      </c>
      <c r="AZ1011" s="131">
        <v>157</v>
      </c>
      <c r="BA1011" s="132">
        <f t="shared" si="385"/>
        <v>20157</v>
      </c>
      <c r="BC1011" s="7" t="s">
        <v>532</v>
      </c>
    </row>
    <row r="1012" spans="1:55" hidden="1" outlineLevel="1" x14ac:dyDescent="0.2">
      <c r="A1012" t="s">
        <v>1953</v>
      </c>
      <c r="B1012" t="s">
        <v>3192</v>
      </c>
      <c r="C1012" s="1">
        <f t="shared" si="374"/>
        <v>4789</v>
      </c>
      <c r="D1012" s="7">
        <f>RANK(N1012,(N1012:P1012,Q1012:AJ1012))</f>
        <v>2</v>
      </c>
      <c r="E1012" s="7">
        <f>RANK(O1012,(N1012:P1012,Q1012:AJ1012))</f>
        <v>1</v>
      </c>
      <c r="F1012" s="7">
        <f>IF(P1012&gt;0,RANK(P1012,(N1012:P1012,Q1012:AJ1012)),0)</f>
        <v>3</v>
      </c>
      <c r="G1012" s="1">
        <f t="shared" si="375"/>
        <v>1408</v>
      </c>
      <c r="H1012" s="2">
        <f t="shared" si="376"/>
        <v>0.29400709960325744</v>
      </c>
      <c r="I1012" s="2"/>
      <c r="J1012" s="2">
        <f t="shared" si="377"/>
        <v>0.29943620797661308</v>
      </c>
      <c r="K1012" s="2">
        <f t="shared" si="378"/>
        <v>0.59344330757987052</v>
      </c>
      <c r="L1012" s="2">
        <f t="shared" si="379"/>
        <v>0.10064731676759239</v>
      </c>
      <c r="M1012" s="2">
        <f t="shared" si="380"/>
        <v>6.4731676759240131E-3</v>
      </c>
      <c r="N1012" s="1">
        <v>1434</v>
      </c>
      <c r="O1012" s="1">
        <v>2842</v>
      </c>
      <c r="P1012" s="1">
        <v>482</v>
      </c>
      <c r="R1012" s="1">
        <v>13</v>
      </c>
      <c r="S1012" s="1">
        <v>13</v>
      </c>
      <c r="T1012" s="1">
        <v>5</v>
      </c>
      <c r="X1012" s="1">
        <v>0</v>
      </c>
      <c r="AL1012" s="7">
        <f>IF(Q1012&gt;0,RANK(Q1012,(N1012:P1012,Q1012:AJ1012)),0)</f>
        <v>0</v>
      </c>
      <c r="AM1012" s="7">
        <f>IF(R1012&gt;0,RANK(R1012,(N1012:P1012,Q1012:AJ1012)),0)</f>
        <v>4</v>
      </c>
      <c r="AN1012" s="7">
        <f>IF(S1012&gt;0,RANK(S1012,(N1012:P1012,Q1012:AJ1012)),0)</f>
        <v>4</v>
      </c>
      <c r="AO1012" s="7">
        <f>IF(T1012&gt;0,RANK(T1012,(N1012:P1012,Q1012:AJ1012)),0)</f>
        <v>6</v>
      </c>
      <c r="AP1012" s="2">
        <f t="shared" si="381"/>
        <v>0</v>
      </c>
      <c r="AQ1012" s="2">
        <f t="shared" si="382"/>
        <v>2.7145541866778031E-3</v>
      </c>
      <c r="AR1012" s="2">
        <f t="shared" si="383"/>
        <v>2.7145541866778031E-3</v>
      </c>
      <c r="AS1012" s="2">
        <f t="shared" si="384"/>
        <v>1.0440593025683859E-3</v>
      </c>
      <c r="AU1012" t="s">
        <v>1953</v>
      </c>
      <c r="AV1012" t="s">
        <v>3192</v>
      </c>
      <c r="AW1012">
        <v>1</v>
      </c>
      <c r="AY1012" s="130">
        <v>20</v>
      </c>
      <c r="AZ1012" s="131">
        <v>159</v>
      </c>
      <c r="BA1012" s="132">
        <f t="shared" si="385"/>
        <v>20159</v>
      </c>
      <c r="BC1012" s="7" t="s">
        <v>532</v>
      </c>
    </row>
    <row r="1013" spans="1:55" hidden="1" outlineLevel="1" x14ac:dyDescent="0.2">
      <c r="A1013" t="s">
        <v>1954</v>
      </c>
      <c r="B1013" t="s">
        <v>3192</v>
      </c>
      <c r="C1013" s="1">
        <f t="shared" si="374"/>
        <v>19607</v>
      </c>
      <c r="D1013" s="7">
        <f>RANK(N1013,(N1013:P1013,Q1013:AJ1013))</f>
        <v>2</v>
      </c>
      <c r="E1013" s="7">
        <f>RANK(O1013,(N1013:P1013,Q1013:AJ1013))</f>
        <v>1</v>
      </c>
      <c r="F1013" s="7">
        <f>IF(P1013&gt;0,RANK(P1013,(N1013:P1013,Q1013:AJ1013)),0)</f>
        <v>3</v>
      </c>
      <c r="G1013" s="1">
        <f t="shared" si="375"/>
        <v>4367</v>
      </c>
      <c r="H1013" s="2">
        <f t="shared" si="376"/>
        <v>0.22272657724282144</v>
      </c>
      <c r="I1013" s="2"/>
      <c r="J1013" s="2">
        <f t="shared" si="377"/>
        <v>0.34406079461416839</v>
      </c>
      <c r="K1013" s="2">
        <f t="shared" si="378"/>
        <v>0.5667873718569898</v>
      </c>
      <c r="L1013" s="2">
        <f t="shared" si="379"/>
        <v>7.5381241393379914E-2</v>
      </c>
      <c r="M1013" s="2">
        <f t="shared" si="380"/>
        <v>1.3770592135461904E-2</v>
      </c>
      <c r="N1013" s="1">
        <v>6746</v>
      </c>
      <c r="O1013" s="1">
        <v>11113</v>
      </c>
      <c r="P1013" s="1">
        <v>1478</v>
      </c>
      <c r="Q1013" s="1">
        <v>48</v>
      </c>
      <c r="R1013" s="1">
        <v>143</v>
      </c>
      <c r="S1013" s="1">
        <v>35</v>
      </c>
      <c r="T1013" s="1">
        <v>44</v>
      </c>
      <c r="X1013" s="1">
        <v>0</v>
      </c>
      <c r="AL1013" s="7">
        <f>IF(Q1013&gt;0,RANK(Q1013,(N1013:P1013,Q1013:AJ1013)),0)</f>
        <v>5</v>
      </c>
      <c r="AM1013" s="7">
        <f>IF(R1013&gt;0,RANK(R1013,(N1013:P1013,Q1013:AJ1013)),0)</f>
        <v>4</v>
      </c>
      <c r="AN1013" s="7">
        <f>IF(S1013&gt;0,RANK(S1013,(N1013:P1013,Q1013:AJ1013)),0)</f>
        <v>7</v>
      </c>
      <c r="AO1013" s="7">
        <f>IF(T1013&gt;0,RANK(T1013,(N1013:P1013,Q1013:AJ1013)),0)</f>
        <v>6</v>
      </c>
      <c r="AP1013" s="2">
        <f t="shared" si="381"/>
        <v>2.4481052685265468E-3</v>
      </c>
      <c r="AQ1013" s="2">
        <f t="shared" si="382"/>
        <v>7.2933136124853368E-3</v>
      </c>
      <c r="AR1013" s="2">
        <f t="shared" si="383"/>
        <v>1.785076758300607E-3</v>
      </c>
      <c r="AS1013" s="2">
        <f t="shared" si="384"/>
        <v>2.2440964961493344E-3</v>
      </c>
      <c r="AU1013" t="s">
        <v>1954</v>
      </c>
      <c r="AV1013" t="s">
        <v>3192</v>
      </c>
      <c r="AW1013">
        <v>2</v>
      </c>
      <c r="AY1013" s="130">
        <v>20</v>
      </c>
      <c r="AZ1013" s="131">
        <v>161</v>
      </c>
      <c r="BA1013" s="132">
        <f t="shared" si="385"/>
        <v>20161</v>
      </c>
      <c r="BC1013" s="7" t="s">
        <v>532</v>
      </c>
    </row>
    <row r="1014" spans="1:55" hidden="1" outlineLevel="1" x14ac:dyDescent="0.2">
      <c r="A1014" t="s">
        <v>1955</v>
      </c>
      <c r="B1014" t="s">
        <v>3192</v>
      </c>
      <c r="C1014" s="1">
        <f t="shared" si="374"/>
        <v>2787</v>
      </c>
      <c r="D1014" s="7">
        <f>RANK(N1014,(N1014:P1014,Q1014:AJ1014))</f>
        <v>2</v>
      </c>
      <c r="E1014" s="7">
        <f>RANK(O1014,(N1014:P1014,Q1014:AJ1014))</f>
        <v>1</v>
      </c>
      <c r="F1014" s="7">
        <f>IF(P1014&gt;0,RANK(P1014,(N1014:P1014,Q1014:AJ1014)),0)</f>
        <v>3</v>
      </c>
      <c r="G1014" s="1">
        <f t="shared" si="375"/>
        <v>1214</v>
      </c>
      <c r="H1014" s="2">
        <f t="shared" si="376"/>
        <v>0.43559382848941514</v>
      </c>
      <c r="I1014" s="2"/>
      <c r="J1014" s="2">
        <f t="shared" si="377"/>
        <v>0.23322569070685326</v>
      </c>
      <c r="K1014" s="2">
        <f t="shared" si="378"/>
        <v>0.66881951919626836</v>
      </c>
      <c r="L1014" s="2">
        <f t="shared" si="379"/>
        <v>9.006099748833872E-2</v>
      </c>
      <c r="M1014" s="2">
        <f t="shared" si="380"/>
        <v>7.893792608539632E-3</v>
      </c>
      <c r="N1014" s="1">
        <v>650</v>
      </c>
      <c r="O1014" s="1">
        <v>1864</v>
      </c>
      <c r="P1014" s="1">
        <v>251</v>
      </c>
      <c r="R1014" s="1">
        <v>11</v>
      </c>
      <c r="S1014" s="1">
        <v>8</v>
      </c>
      <c r="T1014" s="1">
        <v>3</v>
      </c>
      <c r="X1014" s="1">
        <v>0</v>
      </c>
      <c r="AL1014" s="7">
        <f>IF(Q1014&gt;0,RANK(Q1014,(N1014:P1014,Q1014:AJ1014)),0)</f>
        <v>0</v>
      </c>
      <c r="AM1014" s="7">
        <f>IF(R1014&gt;0,RANK(R1014,(N1014:P1014,Q1014:AJ1014)),0)</f>
        <v>4</v>
      </c>
      <c r="AN1014" s="7">
        <f>IF(S1014&gt;0,RANK(S1014,(N1014:P1014,Q1014:AJ1014)),0)</f>
        <v>5</v>
      </c>
      <c r="AO1014" s="7">
        <f>IF(T1014&gt;0,RANK(T1014,(N1014:P1014,Q1014:AJ1014)),0)</f>
        <v>6</v>
      </c>
      <c r="AP1014" s="2">
        <f t="shared" si="381"/>
        <v>0</v>
      </c>
      <c r="AQ1014" s="2">
        <f t="shared" si="382"/>
        <v>3.9468963042698238E-3</v>
      </c>
      <c r="AR1014" s="2">
        <f t="shared" si="383"/>
        <v>2.8704700394689632E-3</v>
      </c>
      <c r="AS1014" s="2">
        <f t="shared" si="384"/>
        <v>1.076426264800861E-3</v>
      </c>
      <c r="AU1014" t="s">
        <v>1955</v>
      </c>
      <c r="AV1014" t="s">
        <v>3192</v>
      </c>
      <c r="AW1014">
        <v>1</v>
      </c>
      <c r="AY1014" s="130">
        <v>20</v>
      </c>
      <c r="AZ1014" s="131">
        <v>163</v>
      </c>
      <c r="BA1014" s="132">
        <f t="shared" si="385"/>
        <v>20163</v>
      </c>
      <c r="BC1014" s="7" t="s">
        <v>532</v>
      </c>
    </row>
    <row r="1015" spans="1:55" hidden="1" outlineLevel="1" x14ac:dyDescent="0.2">
      <c r="A1015" t="s">
        <v>1725</v>
      </c>
      <c r="B1015" t="s">
        <v>3192</v>
      </c>
      <c r="C1015" s="1">
        <f t="shared" si="374"/>
        <v>1989</v>
      </c>
      <c r="D1015" s="7">
        <f>RANK(N1015,(N1015:P1015,Q1015:AJ1015))</f>
        <v>2</v>
      </c>
      <c r="E1015" s="7">
        <f>RANK(O1015,(N1015:P1015,Q1015:AJ1015))</f>
        <v>1</v>
      </c>
      <c r="F1015" s="7">
        <f>IF(P1015&gt;0,RANK(P1015,(N1015:P1015,Q1015:AJ1015)),0)</f>
        <v>3</v>
      </c>
      <c r="G1015" s="1">
        <f t="shared" si="375"/>
        <v>692</v>
      </c>
      <c r="H1015" s="2">
        <f t="shared" si="376"/>
        <v>0.3479135243841126</v>
      </c>
      <c r="I1015" s="2"/>
      <c r="J1015" s="2">
        <f t="shared" si="377"/>
        <v>0.27501256913021621</v>
      </c>
      <c r="K1015" s="2">
        <f t="shared" si="378"/>
        <v>0.62292609351432882</v>
      </c>
      <c r="L1015" s="2">
        <f t="shared" si="379"/>
        <v>9.3011563599798897E-2</v>
      </c>
      <c r="M1015" s="2">
        <f t="shared" si="380"/>
        <v>9.0497737556560764E-3</v>
      </c>
      <c r="N1015" s="1">
        <v>547</v>
      </c>
      <c r="O1015" s="1">
        <v>1239</v>
      </c>
      <c r="P1015" s="1">
        <v>185</v>
      </c>
      <c r="Q1015" s="1">
        <v>5</v>
      </c>
      <c r="R1015" s="1">
        <v>5</v>
      </c>
      <c r="S1015" s="1">
        <v>5</v>
      </c>
      <c r="T1015" s="1">
        <v>2</v>
      </c>
      <c r="X1015" s="1">
        <v>1</v>
      </c>
      <c r="AL1015" s="7">
        <f>IF(Q1015&gt;0,RANK(Q1015,(N1015:P1015,Q1015:AJ1015)),0)</f>
        <v>4</v>
      </c>
      <c r="AM1015" s="7">
        <f>IF(R1015&gt;0,RANK(R1015,(N1015:P1015,Q1015:AJ1015)),0)</f>
        <v>4</v>
      </c>
      <c r="AN1015" s="7">
        <f>IF(S1015&gt;0,RANK(S1015,(N1015:P1015,Q1015:AJ1015)),0)</f>
        <v>4</v>
      </c>
      <c r="AO1015" s="7">
        <f>IF(T1015&gt;0,RANK(T1015,(N1015:P1015,Q1015:AJ1015)),0)</f>
        <v>7</v>
      </c>
      <c r="AP1015" s="2">
        <f t="shared" si="381"/>
        <v>2.5138260432378081E-3</v>
      </c>
      <c r="AQ1015" s="2">
        <f t="shared" si="382"/>
        <v>2.5138260432378081E-3</v>
      </c>
      <c r="AR1015" s="2">
        <f t="shared" si="383"/>
        <v>2.5138260432378081E-3</v>
      </c>
      <c r="AS1015" s="2">
        <f t="shared" si="384"/>
        <v>1.0055304172951231E-3</v>
      </c>
      <c r="AU1015" t="s">
        <v>1725</v>
      </c>
      <c r="AV1015" t="s">
        <v>3192</v>
      </c>
      <c r="AW1015">
        <v>1</v>
      </c>
      <c r="AY1015" s="130">
        <v>20</v>
      </c>
      <c r="AZ1015" s="131">
        <v>165</v>
      </c>
      <c r="BA1015" s="132">
        <f t="shared" si="385"/>
        <v>20165</v>
      </c>
      <c r="BC1015" s="7" t="s">
        <v>532</v>
      </c>
    </row>
    <row r="1016" spans="1:55" hidden="1" outlineLevel="1" x14ac:dyDescent="0.2">
      <c r="A1016" t="s">
        <v>1574</v>
      </c>
      <c r="B1016" t="s">
        <v>3192</v>
      </c>
      <c r="C1016" s="1">
        <f t="shared" si="374"/>
        <v>4238</v>
      </c>
      <c r="D1016" s="7">
        <f>RANK(N1016,(N1016:P1016,Q1016:AJ1016))</f>
        <v>2</v>
      </c>
      <c r="E1016" s="7">
        <f>RANK(O1016,(N1016:P1016,Q1016:AJ1016))</f>
        <v>1</v>
      </c>
      <c r="F1016" s="7">
        <f>IF(P1016&gt;0,RANK(P1016,(N1016:P1016,Q1016:AJ1016)),0)</f>
        <v>3</v>
      </c>
      <c r="G1016" s="1">
        <f t="shared" si="375"/>
        <v>2642</v>
      </c>
      <c r="H1016" s="2">
        <f t="shared" si="376"/>
        <v>0.62340726757904674</v>
      </c>
      <c r="I1016" s="2"/>
      <c r="J1016" s="2">
        <f t="shared" si="377"/>
        <v>0.16635205285512034</v>
      </c>
      <c r="K1016" s="2">
        <f t="shared" si="378"/>
        <v>0.78975932043416708</v>
      </c>
      <c r="L1016" s="2">
        <f t="shared" si="379"/>
        <v>3.8697498820198205E-2</v>
      </c>
      <c r="M1016" s="2">
        <f t="shared" si="380"/>
        <v>5.1911278905143812E-3</v>
      </c>
      <c r="N1016" s="1">
        <v>705</v>
      </c>
      <c r="O1016" s="1">
        <v>3347</v>
      </c>
      <c r="P1016" s="1">
        <v>164</v>
      </c>
      <c r="R1016" s="1">
        <v>10</v>
      </c>
      <c r="S1016" s="1">
        <v>5</v>
      </c>
      <c r="T1016" s="1">
        <v>6</v>
      </c>
      <c r="X1016" s="1">
        <v>1</v>
      </c>
      <c r="AL1016" s="7">
        <f>IF(Q1016&gt;0,RANK(Q1016,(N1016:P1016,Q1016:AJ1016)),0)</f>
        <v>0</v>
      </c>
      <c r="AM1016" s="7">
        <f>IF(R1016&gt;0,RANK(R1016,(N1016:P1016,Q1016:AJ1016)),0)</f>
        <v>4</v>
      </c>
      <c r="AN1016" s="7">
        <f>IF(S1016&gt;0,RANK(S1016,(N1016:P1016,Q1016:AJ1016)),0)</f>
        <v>6</v>
      </c>
      <c r="AO1016" s="7">
        <f>IF(T1016&gt;0,RANK(T1016,(N1016:P1016,Q1016:AJ1016)),0)</f>
        <v>5</v>
      </c>
      <c r="AP1016" s="2">
        <f t="shared" si="381"/>
        <v>0</v>
      </c>
      <c r="AQ1016" s="2">
        <f t="shared" si="382"/>
        <v>2.3596035865974517E-3</v>
      </c>
      <c r="AR1016" s="2">
        <f t="shared" si="383"/>
        <v>1.1798017932987258E-3</v>
      </c>
      <c r="AS1016" s="2">
        <f t="shared" si="384"/>
        <v>1.4157621519584711E-3</v>
      </c>
      <c r="AU1016" t="s">
        <v>1574</v>
      </c>
      <c r="AV1016" t="s">
        <v>3192</v>
      </c>
      <c r="AW1016">
        <v>1</v>
      </c>
      <c r="AY1016" s="130">
        <v>20</v>
      </c>
      <c r="AZ1016" s="131">
        <v>167</v>
      </c>
      <c r="BA1016" s="132">
        <f t="shared" si="385"/>
        <v>20167</v>
      </c>
      <c r="BC1016" s="7" t="s">
        <v>532</v>
      </c>
    </row>
    <row r="1017" spans="1:55" hidden="1" outlineLevel="1" x14ac:dyDescent="0.2">
      <c r="A1017" t="s">
        <v>1956</v>
      </c>
      <c r="B1017" t="s">
        <v>3192</v>
      </c>
      <c r="C1017" s="1">
        <f t="shared" si="374"/>
        <v>22541</v>
      </c>
      <c r="D1017" s="7">
        <f>RANK(N1017,(N1017:P1017,Q1017:AJ1017))</f>
        <v>2</v>
      </c>
      <c r="E1017" s="7">
        <f>RANK(O1017,(N1017:P1017,Q1017:AJ1017))</f>
        <v>1</v>
      </c>
      <c r="F1017" s="7">
        <f>IF(P1017&gt;0,RANK(P1017,(N1017:P1017,Q1017:AJ1017)),0)</f>
        <v>3</v>
      </c>
      <c r="G1017" s="1">
        <f t="shared" si="375"/>
        <v>4747</v>
      </c>
      <c r="H1017" s="2">
        <f t="shared" si="376"/>
        <v>0.21059402865888824</v>
      </c>
      <c r="I1017" s="2"/>
      <c r="J1017" s="2">
        <f t="shared" si="377"/>
        <v>0.34284193247859457</v>
      </c>
      <c r="K1017" s="2">
        <f t="shared" si="378"/>
        <v>0.55343596113748283</v>
      </c>
      <c r="L1017" s="2">
        <f t="shared" si="379"/>
        <v>9.7245020185439859E-2</v>
      </c>
      <c r="M1017" s="2">
        <f t="shared" si="380"/>
        <v>6.4770861984827927E-3</v>
      </c>
      <c r="N1017" s="1">
        <v>7728</v>
      </c>
      <c r="O1017" s="1">
        <v>12475</v>
      </c>
      <c r="P1017" s="1">
        <v>2192</v>
      </c>
      <c r="Q1017" s="1">
        <v>1</v>
      </c>
      <c r="R1017" s="1">
        <v>73</v>
      </c>
      <c r="S1017" s="1">
        <v>37</v>
      </c>
      <c r="T1017" s="1">
        <v>35</v>
      </c>
      <c r="X1017" s="1">
        <v>0</v>
      </c>
      <c r="AL1017" s="7">
        <f>IF(Q1017&gt;0,RANK(Q1017,(N1017:P1017,Q1017:AJ1017)),0)</f>
        <v>7</v>
      </c>
      <c r="AM1017" s="7">
        <f>IF(R1017&gt;0,RANK(R1017,(N1017:P1017,Q1017:AJ1017)),0)</f>
        <v>4</v>
      </c>
      <c r="AN1017" s="7">
        <f>IF(S1017&gt;0,RANK(S1017,(N1017:P1017,Q1017:AJ1017)),0)</f>
        <v>5</v>
      </c>
      <c r="AO1017" s="7">
        <f>IF(T1017&gt;0,RANK(T1017,(N1017:P1017,Q1017:AJ1017)),0)</f>
        <v>6</v>
      </c>
      <c r="AP1017" s="2">
        <f t="shared" si="381"/>
        <v>4.4363604099197019E-5</v>
      </c>
      <c r="AQ1017" s="2">
        <f t="shared" si="382"/>
        <v>3.2385430992413825E-3</v>
      </c>
      <c r="AR1017" s="2">
        <f t="shared" si="383"/>
        <v>1.6414533516702896E-3</v>
      </c>
      <c r="AS1017" s="2">
        <f t="shared" si="384"/>
        <v>1.5527261434718958E-3</v>
      </c>
      <c r="AU1017" t="s">
        <v>1956</v>
      </c>
      <c r="AV1017" t="s">
        <v>3192</v>
      </c>
      <c r="AW1017">
        <v>1</v>
      </c>
      <c r="AY1017" s="130">
        <v>20</v>
      </c>
      <c r="AZ1017" s="131">
        <v>169</v>
      </c>
      <c r="BA1017" s="132">
        <f t="shared" si="385"/>
        <v>20169</v>
      </c>
      <c r="BC1017" s="7" t="s">
        <v>532</v>
      </c>
    </row>
    <row r="1018" spans="1:55" hidden="1" outlineLevel="1" x14ac:dyDescent="0.2">
      <c r="A1018" t="s">
        <v>2835</v>
      </c>
      <c r="B1018" t="s">
        <v>3192</v>
      </c>
      <c r="C1018" s="1">
        <f t="shared" si="374"/>
        <v>2384</v>
      </c>
      <c r="D1018" s="7">
        <f>RANK(N1018,(N1018:P1018,Q1018:AJ1018))</f>
        <v>2</v>
      </c>
      <c r="E1018" s="7">
        <f>RANK(O1018,(N1018:P1018,Q1018:AJ1018))</f>
        <v>1</v>
      </c>
      <c r="F1018" s="7">
        <f>IF(P1018&gt;0,RANK(P1018,(N1018:P1018,Q1018:AJ1018)),0)</f>
        <v>3</v>
      </c>
      <c r="G1018" s="1">
        <f t="shared" si="375"/>
        <v>1292</v>
      </c>
      <c r="H1018" s="2">
        <f t="shared" si="376"/>
        <v>0.54194630872483218</v>
      </c>
      <c r="I1018" s="2"/>
      <c r="J1018" s="2">
        <f t="shared" si="377"/>
        <v>0.19211409395973153</v>
      </c>
      <c r="K1018" s="2">
        <f t="shared" si="378"/>
        <v>0.73406040268456374</v>
      </c>
      <c r="L1018" s="2">
        <f t="shared" si="379"/>
        <v>6.7114093959731544E-2</v>
      </c>
      <c r="M1018" s="2">
        <f t="shared" si="380"/>
        <v>6.7114093959731586E-3</v>
      </c>
      <c r="N1018" s="1">
        <v>458</v>
      </c>
      <c r="O1018" s="1">
        <v>1750</v>
      </c>
      <c r="P1018" s="1">
        <v>160</v>
      </c>
      <c r="R1018" s="1">
        <v>3</v>
      </c>
      <c r="S1018" s="1">
        <v>6</v>
      </c>
      <c r="T1018" s="1">
        <v>7</v>
      </c>
      <c r="X1018" s="1">
        <v>0</v>
      </c>
      <c r="AL1018" s="7">
        <f>IF(Q1018&gt;0,RANK(Q1018,(N1018:P1018,Q1018:AJ1018)),0)</f>
        <v>0</v>
      </c>
      <c r="AM1018" s="7">
        <f>IF(R1018&gt;0,RANK(R1018,(N1018:P1018,Q1018:AJ1018)),0)</f>
        <v>6</v>
      </c>
      <c r="AN1018" s="7">
        <f>IF(S1018&gt;0,RANK(S1018,(N1018:P1018,Q1018:AJ1018)),0)</f>
        <v>5</v>
      </c>
      <c r="AO1018" s="7">
        <f>IF(T1018&gt;0,RANK(T1018,(N1018:P1018,Q1018:AJ1018)),0)</f>
        <v>4</v>
      </c>
      <c r="AP1018" s="2">
        <f t="shared" si="381"/>
        <v>0</v>
      </c>
      <c r="AQ1018" s="2">
        <f t="shared" si="382"/>
        <v>1.2583892617449664E-3</v>
      </c>
      <c r="AR1018" s="2">
        <f t="shared" si="383"/>
        <v>2.5167785234899327E-3</v>
      </c>
      <c r="AS1018" s="2">
        <f t="shared" si="384"/>
        <v>2.9362416107382551E-3</v>
      </c>
      <c r="AU1018" t="s">
        <v>2835</v>
      </c>
      <c r="AV1018" t="s">
        <v>3192</v>
      </c>
      <c r="AW1018">
        <v>1</v>
      </c>
      <c r="AY1018" s="130">
        <v>20</v>
      </c>
      <c r="AZ1018" s="131">
        <v>171</v>
      </c>
      <c r="BA1018" s="132">
        <f t="shared" si="385"/>
        <v>20171</v>
      </c>
      <c r="BC1018" s="7" t="s">
        <v>532</v>
      </c>
    </row>
    <row r="1019" spans="1:55" hidden="1" outlineLevel="1" x14ac:dyDescent="0.2">
      <c r="A1019" t="s">
        <v>327</v>
      </c>
      <c r="B1019" t="s">
        <v>3192</v>
      </c>
      <c r="C1019" s="1">
        <f t="shared" si="374"/>
        <v>166599</v>
      </c>
      <c r="D1019" s="7">
        <f>RANK(N1019,(N1019:P1019,Q1019:AJ1019))</f>
        <v>2</v>
      </c>
      <c r="E1019" s="7">
        <f>RANK(O1019,(N1019:P1019,Q1019:AJ1019))</f>
        <v>1</v>
      </c>
      <c r="F1019" s="7">
        <f>IF(P1019&gt;0,RANK(P1019,(N1019:P1019,Q1019:AJ1019)),0)</f>
        <v>3</v>
      </c>
      <c r="G1019" s="1">
        <f t="shared" si="375"/>
        <v>33754</v>
      </c>
      <c r="H1019" s="2">
        <f t="shared" si="376"/>
        <v>0.20260625814080516</v>
      </c>
      <c r="I1019" s="2"/>
      <c r="J1019" s="2">
        <f t="shared" si="377"/>
        <v>0.35800334935984007</v>
      </c>
      <c r="K1019" s="2">
        <f t="shared" si="378"/>
        <v>0.56060960750064526</v>
      </c>
      <c r="L1019" s="2">
        <f t="shared" si="379"/>
        <v>7.1278939249335233E-2</v>
      </c>
      <c r="M1019" s="2">
        <f t="shared" si="380"/>
        <v>1.0108103890179493E-2</v>
      </c>
      <c r="N1019" s="1">
        <v>59643</v>
      </c>
      <c r="O1019" s="1">
        <v>93397</v>
      </c>
      <c r="P1019" s="1">
        <v>11875</v>
      </c>
      <c r="Q1019" s="1">
        <v>98</v>
      </c>
      <c r="R1019" s="1">
        <v>714</v>
      </c>
      <c r="S1019" s="1">
        <v>674</v>
      </c>
      <c r="T1019" s="1">
        <v>183</v>
      </c>
      <c r="X1019" s="1">
        <v>15</v>
      </c>
      <c r="AL1019" s="7">
        <f>IF(Q1019&gt;0,RANK(Q1019,(N1019:P1019,Q1019:AJ1019)),0)</f>
        <v>7</v>
      </c>
      <c r="AM1019" s="7">
        <f>IF(R1019&gt;0,RANK(R1019,(N1019:P1019,Q1019:AJ1019)),0)</f>
        <v>4</v>
      </c>
      <c r="AN1019" s="7">
        <f>IF(S1019&gt;0,RANK(S1019,(N1019:P1019,Q1019:AJ1019)),0)</f>
        <v>5</v>
      </c>
      <c r="AO1019" s="7">
        <f>IF(T1019&gt;0,RANK(T1019,(N1019:P1019,Q1019:AJ1019)),0)</f>
        <v>6</v>
      </c>
      <c r="AP1019" s="2">
        <f t="shared" si="381"/>
        <v>5.8823882496293492E-4</v>
      </c>
      <c r="AQ1019" s="2">
        <f t="shared" si="382"/>
        <v>4.2857400104442406E-3</v>
      </c>
      <c r="AR1019" s="2">
        <f t="shared" si="383"/>
        <v>4.0456425308675326E-3</v>
      </c>
      <c r="AS1019" s="2">
        <f t="shared" si="384"/>
        <v>1.0984459690634397E-3</v>
      </c>
      <c r="AU1019" t="s">
        <v>327</v>
      </c>
      <c r="AV1019" t="s">
        <v>3192</v>
      </c>
      <c r="AW1019">
        <v>4</v>
      </c>
      <c r="AY1019" s="130">
        <v>20</v>
      </c>
      <c r="AZ1019" s="131">
        <v>173</v>
      </c>
      <c r="BA1019" s="132">
        <f t="shared" si="385"/>
        <v>20173</v>
      </c>
      <c r="BC1019" s="7" t="s">
        <v>532</v>
      </c>
    </row>
    <row r="1020" spans="1:55" hidden="1" outlineLevel="1" x14ac:dyDescent="0.2">
      <c r="A1020" t="s">
        <v>1957</v>
      </c>
      <c r="B1020" t="s">
        <v>3192</v>
      </c>
      <c r="C1020" s="1">
        <f t="shared" si="374"/>
        <v>5573</v>
      </c>
      <c r="D1020" s="7">
        <f>RANK(N1020,(N1020:P1020,Q1020:AJ1020))</f>
        <v>2</v>
      </c>
      <c r="E1020" s="7">
        <f>RANK(O1020,(N1020:P1020,Q1020:AJ1020))</f>
        <v>1</v>
      </c>
      <c r="F1020" s="7">
        <f>IF(P1020&gt;0,RANK(P1020,(N1020:P1020,Q1020:AJ1020)),0)</f>
        <v>3</v>
      </c>
      <c r="G1020" s="1">
        <f t="shared" si="375"/>
        <v>2503</v>
      </c>
      <c r="H1020" s="2">
        <f t="shared" si="376"/>
        <v>0.44912973263951195</v>
      </c>
      <c r="I1020" s="2"/>
      <c r="J1020" s="2">
        <f t="shared" si="377"/>
        <v>0.23488246904719182</v>
      </c>
      <c r="K1020" s="2">
        <f t="shared" si="378"/>
        <v>0.68401220168670374</v>
      </c>
      <c r="L1020" s="2">
        <f t="shared" si="379"/>
        <v>7.1056881392427773E-2</v>
      </c>
      <c r="M1020" s="2">
        <f t="shared" si="380"/>
        <v>1.0048447873676702E-2</v>
      </c>
      <c r="N1020" s="1">
        <v>1309</v>
      </c>
      <c r="O1020" s="1">
        <v>3812</v>
      </c>
      <c r="P1020" s="1">
        <v>396</v>
      </c>
      <c r="R1020" s="1">
        <v>25</v>
      </c>
      <c r="S1020" s="1">
        <v>9</v>
      </c>
      <c r="T1020" s="1">
        <v>22</v>
      </c>
      <c r="X1020" s="1">
        <v>0</v>
      </c>
      <c r="AL1020" s="7">
        <f>IF(Q1020&gt;0,RANK(Q1020,(N1020:P1020,Q1020:AJ1020)),0)</f>
        <v>0</v>
      </c>
      <c r="AM1020" s="7">
        <f>IF(R1020&gt;0,RANK(R1020,(N1020:P1020,Q1020:AJ1020)),0)</f>
        <v>4</v>
      </c>
      <c r="AN1020" s="7">
        <f>IF(S1020&gt;0,RANK(S1020,(N1020:P1020,Q1020:AJ1020)),0)</f>
        <v>6</v>
      </c>
      <c r="AO1020" s="7">
        <f>IF(T1020&gt;0,RANK(T1020,(N1020:P1020,Q1020:AJ1020)),0)</f>
        <v>5</v>
      </c>
      <c r="AP1020" s="2">
        <f t="shared" si="381"/>
        <v>0</v>
      </c>
      <c r="AQ1020" s="2">
        <f t="shared" si="382"/>
        <v>4.4859142293199351E-3</v>
      </c>
      <c r="AR1020" s="2">
        <f t="shared" si="383"/>
        <v>1.6149291225551767E-3</v>
      </c>
      <c r="AS1020" s="2">
        <f t="shared" si="384"/>
        <v>3.9476045218015433E-3</v>
      </c>
      <c r="AU1020" t="s">
        <v>1957</v>
      </c>
      <c r="AV1020" t="s">
        <v>3192</v>
      </c>
      <c r="AW1020">
        <v>1</v>
      </c>
      <c r="AY1020" s="130">
        <v>20</v>
      </c>
      <c r="AZ1020" s="131">
        <v>175</v>
      </c>
      <c r="BA1020" s="132">
        <f t="shared" si="385"/>
        <v>20175</v>
      </c>
      <c r="BC1020" s="7" t="s">
        <v>532</v>
      </c>
    </row>
    <row r="1021" spans="1:55" hidden="1" outlineLevel="1" x14ac:dyDescent="0.2">
      <c r="A1021" t="s">
        <v>1651</v>
      </c>
      <c r="B1021" t="s">
        <v>3192</v>
      </c>
      <c r="C1021" s="1">
        <f t="shared" si="374"/>
        <v>75663</v>
      </c>
      <c r="D1021" s="7">
        <f>RANK(N1021,(N1021:P1021,Q1021:AJ1021))</f>
        <v>2</v>
      </c>
      <c r="E1021" s="7">
        <f>RANK(O1021,(N1021:P1021,Q1021:AJ1021))</f>
        <v>1</v>
      </c>
      <c r="F1021" s="7">
        <f>IF(P1021&gt;0,RANK(P1021,(N1021:P1021,Q1021:AJ1021)),0)</f>
        <v>3</v>
      </c>
      <c r="G1021" s="1">
        <f t="shared" si="375"/>
        <v>2042</v>
      </c>
      <c r="H1021" s="2">
        <f t="shared" si="376"/>
        <v>2.6988091933970369E-2</v>
      </c>
      <c r="I1021" s="2"/>
      <c r="J1021" s="2">
        <f t="shared" si="377"/>
        <v>0.43354083237513713</v>
      </c>
      <c r="K1021" s="2">
        <f t="shared" si="378"/>
        <v>0.46052892430910747</v>
      </c>
      <c r="L1021" s="2">
        <f t="shared" si="379"/>
        <v>9.6533312186934173E-2</v>
      </c>
      <c r="M1021" s="2">
        <f t="shared" si="380"/>
        <v>9.3969311288212842E-3</v>
      </c>
      <c r="N1021" s="1">
        <v>32803</v>
      </c>
      <c r="O1021" s="1">
        <v>34845</v>
      </c>
      <c r="P1021" s="1">
        <v>7304</v>
      </c>
      <c r="Q1021" s="1">
        <v>78</v>
      </c>
      <c r="R1021" s="1">
        <v>296</v>
      </c>
      <c r="S1021" s="1">
        <v>208</v>
      </c>
      <c r="T1021" s="1">
        <v>94</v>
      </c>
      <c r="X1021" s="1">
        <v>35</v>
      </c>
      <c r="AL1021" s="7">
        <f>IF(Q1021&gt;0,RANK(Q1021,(N1021:P1021,Q1021:AJ1021)),0)</f>
        <v>7</v>
      </c>
      <c r="AM1021" s="7">
        <f>IF(R1021&gt;0,RANK(R1021,(N1021:P1021,Q1021:AJ1021)),0)</f>
        <v>4</v>
      </c>
      <c r="AN1021" s="7">
        <f>IF(S1021&gt;0,RANK(S1021,(N1021:P1021,Q1021:AJ1021)),0)</f>
        <v>5</v>
      </c>
      <c r="AO1021" s="7">
        <f>IF(T1021&gt;0,RANK(T1021,(N1021:P1021,Q1021:AJ1021)),0)</f>
        <v>6</v>
      </c>
      <c r="AP1021" s="2">
        <f t="shared" si="381"/>
        <v>1.0308869592799651E-3</v>
      </c>
      <c r="AQ1021" s="2">
        <f t="shared" si="382"/>
        <v>3.9120838454726877E-3</v>
      </c>
      <c r="AR1021" s="2">
        <f t="shared" si="383"/>
        <v>2.7490318914132404E-3</v>
      </c>
      <c r="AS1021" s="2">
        <f t="shared" si="384"/>
        <v>1.2423509509271375E-3</v>
      </c>
      <c r="AU1021" t="s">
        <v>1651</v>
      </c>
      <c r="AV1021" t="s">
        <v>3192</v>
      </c>
      <c r="AW1021">
        <v>2</v>
      </c>
      <c r="AY1021" s="130">
        <v>20</v>
      </c>
      <c r="AZ1021" s="131">
        <v>177</v>
      </c>
      <c r="BA1021" s="132">
        <f t="shared" si="385"/>
        <v>20177</v>
      </c>
      <c r="BC1021" s="7" t="s">
        <v>532</v>
      </c>
    </row>
    <row r="1022" spans="1:55" hidden="1" outlineLevel="1" x14ac:dyDescent="0.2">
      <c r="A1022" t="s">
        <v>420</v>
      </c>
      <c r="B1022" t="s">
        <v>3192</v>
      </c>
      <c r="C1022" s="1">
        <f t="shared" si="374"/>
        <v>1420</v>
      </c>
      <c r="D1022" s="7">
        <f>RANK(N1022,(N1022:P1022,Q1022:AJ1022))</f>
        <v>2</v>
      </c>
      <c r="E1022" s="7">
        <f>RANK(O1022,(N1022:P1022,Q1022:AJ1022))</f>
        <v>1</v>
      </c>
      <c r="F1022" s="7">
        <f>IF(P1022&gt;0,RANK(P1022,(N1022:P1022,Q1022:AJ1022)),0)</f>
        <v>3</v>
      </c>
      <c r="G1022" s="1">
        <f t="shared" si="375"/>
        <v>789</v>
      </c>
      <c r="H1022" s="2">
        <f t="shared" si="376"/>
        <v>0.55563380281690145</v>
      </c>
      <c r="I1022" s="2"/>
      <c r="J1022" s="2">
        <f t="shared" si="377"/>
        <v>0.18591549295774648</v>
      </c>
      <c r="K1022" s="2">
        <f t="shared" si="378"/>
        <v>0.7415492957746479</v>
      </c>
      <c r="L1022" s="2">
        <f t="shared" si="379"/>
        <v>6.6901408450704219E-2</v>
      </c>
      <c r="M1022" s="2">
        <f t="shared" si="380"/>
        <v>5.6338028169014287E-3</v>
      </c>
      <c r="N1022" s="1">
        <v>264</v>
      </c>
      <c r="O1022" s="1">
        <v>1053</v>
      </c>
      <c r="P1022" s="1">
        <v>95</v>
      </c>
      <c r="R1022" s="1">
        <v>1</v>
      </c>
      <c r="S1022" s="1">
        <v>5</v>
      </c>
      <c r="T1022" s="1">
        <v>2</v>
      </c>
      <c r="X1022" s="1">
        <v>0</v>
      </c>
      <c r="AL1022" s="7">
        <f>IF(Q1022&gt;0,RANK(Q1022,(N1022:P1022,Q1022:AJ1022)),0)</f>
        <v>0</v>
      </c>
      <c r="AM1022" s="7">
        <f>IF(R1022&gt;0,RANK(R1022,(N1022:P1022,Q1022:AJ1022)),0)</f>
        <v>6</v>
      </c>
      <c r="AN1022" s="7">
        <f>IF(S1022&gt;0,RANK(S1022,(N1022:P1022,Q1022:AJ1022)),0)</f>
        <v>4</v>
      </c>
      <c r="AO1022" s="7">
        <f>IF(T1022&gt;0,RANK(T1022,(N1022:P1022,Q1022:AJ1022)),0)</f>
        <v>5</v>
      </c>
      <c r="AP1022" s="2">
        <f t="shared" si="381"/>
        <v>0</v>
      </c>
      <c r="AQ1022" s="2">
        <f t="shared" si="382"/>
        <v>7.0422535211267609E-4</v>
      </c>
      <c r="AR1022" s="2">
        <f t="shared" si="383"/>
        <v>3.5211267605633804E-3</v>
      </c>
      <c r="AS1022" s="2">
        <f t="shared" si="384"/>
        <v>1.4084507042253522E-3</v>
      </c>
      <c r="AU1022" t="s">
        <v>420</v>
      </c>
      <c r="AV1022" t="s">
        <v>3192</v>
      </c>
      <c r="AW1022">
        <v>1</v>
      </c>
      <c r="AY1022" s="130">
        <v>20</v>
      </c>
      <c r="AZ1022" s="131">
        <v>179</v>
      </c>
      <c r="BA1022" s="132">
        <f t="shared" si="385"/>
        <v>20179</v>
      </c>
      <c r="BC1022" s="7" t="s">
        <v>532</v>
      </c>
    </row>
    <row r="1023" spans="1:55" hidden="1" outlineLevel="1" x14ac:dyDescent="0.2">
      <c r="A1023" t="s">
        <v>421</v>
      </c>
      <c r="B1023" t="s">
        <v>3192</v>
      </c>
      <c r="C1023" s="1">
        <f t="shared" si="374"/>
        <v>3084</v>
      </c>
      <c r="D1023" s="7">
        <f>RANK(N1023,(N1023:P1023,Q1023:AJ1023))</f>
        <v>2</v>
      </c>
      <c r="E1023" s="7">
        <f>RANK(O1023,(N1023:P1023,Q1023:AJ1023))</f>
        <v>1</v>
      </c>
      <c r="F1023" s="7">
        <f>IF(P1023&gt;0,RANK(P1023,(N1023:P1023,Q1023:AJ1023)),0)</f>
        <v>3</v>
      </c>
      <c r="G1023" s="1">
        <f t="shared" si="375"/>
        <v>1374</v>
      </c>
      <c r="H1023" s="2">
        <f t="shared" si="376"/>
        <v>0.4455252918287938</v>
      </c>
      <c r="I1023" s="2"/>
      <c r="J1023" s="2">
        <f t="shared" si="377"/>
        <v>0.23865110246433205</v>
      </c>
      <c r="K1023" s="2">
        <f t="shared" si="378"/>
        <v>0.68417639429312582</v>
      </c>
      <c r="L1023" s="2">
        <f t="shared" si="379"/>
        <v>7.1335927367055768E-2</v>
      </c>
      <c r="M1023" s="2">
        <f t="shared" si="380"/>
        <v>5.8365758754863328E-3</v>
      </c>
      <c r="N1023" s="1">
        <v>736</v>
      </c>
      <c r="O1023" s="1">
        <v>2110</v>
      </c>
      <c r="P1023" s="1">
        <v>220</v>
      </c>
      <c r="R1023" s="1">
        <v>6</v>
      </c>
      <c r="S1023" s="1">
        <v>8</v>
      </c>
      <c r="T1023" s="1">
        <v>4</v>
      </c>
      <c r="X1023" s="1">
        <v>0</v>
      </c>
      <c r="AL1023" s="7">
        <f>IF(Q1023&gt;0,RANK(Q1023,(N1023:P1023,Q1023:AJ1023)),0)</f>
        <v>0</v>
      </c>
      <c r="AM1023" s="7">
        <f>IF(R1023&gt;0,RANK(R1023,(N1023:P1023,Q1023:AJ1023)),0)</f>
        <v>5</v>
      </c>
      <c r="AN1023" s="7">
        <f>IF(S1023&gt;0,RANK(S1023,(N1023:P1023,Q1023:AJ1023)),0)</f>
        <v>4</v>
      </c>
      <c r="AO1023" s="7">
        <f>IF(T1023&gt;0,RANK(T1023,(N1023:P1023,Q1023:AJ1023)),0)</f>
        <v>6</v>
      </c>
      <c r="AP1023" s="2">
        <f t="shared" si="381"/>
        <v>0</v>
      </c>
      <c r="AQ1023" s="2">
        <f t="shared" si="382"/>
        <v>1.9455252918287938E-3</v>
      </c>
      <c r="AR1023" s="2">
        <f t="shared" si="383"/>
        <v>2.5940337224383916E-3</v>
      </c>
      <c r="AS1023" s="2">
        <f t="shared" si="384"/>
        <v>1.2970168612191958E-3</v>
      </c>
      <c r="AU1023" t="s">
        <v>421</v>
      </c>
      <c r="AV1023" t="s">
        <v>3192</v>
      </c>
      <c r="AW1023">
        <v>1</v>
      </c>
      <c r="AY1023" s="130">
        <v>20</v>
      </c>
      <c r="AZ1023" s="131">
        <v>181</v>
      </c>
      <c r="BA1023" s="132">
        <f t="shared" si="385"/>
        <v>20181</v>
      </c>
      <c r="BC1023" s="7" t="s">
        <v>532</v>
      </c>
    </row>
    <row r="1024" spans="1:55" hidden="1" outlineLevel="1" x14ac:dyDescent="0.2">
      <c r="A1024" t="s">
        <v>422</v>
      </c>
      <c r="B1024" t="s">
        <v>3192</v>
      </c>
      <c r="C1024" s="1">
        <f t="shared" si="374"/>
        <v>2490</v>
      </c>
      <c r="D1024" s="7">
        <f>RANK(N1024,(N1024:P1024,Q1024:AJ1024))</f>
        <v>2</v>
      </c>
      <c r="E1024" s="7">
        <f>RANK(O1024,(N1024:P1024,Q1024:AJ1024))</f>
        <v>1</v>
      </c>
      <c r="F1024" s="7">
        <f>IF(P1024&gt;0,RANK(P1024,(N1024:P1024,Q1024:AJ1024)),0)</f>
        <v>3</v>
      </c>
      <c r="G1024" s="1">
        <f t="shared" si="375"/>
        <v>990</v>
      </c>
      <c r="H1024" s="2">
        <f t="shared" si="376"/>
        <v>0.39759036144578314</v>
      </c>
      <c r="I1024" s="2"/>
      <c r="J1024" s="2">
        <f t="shared" si="377"/>
        <v>0.25622489959839356</v>
      </c>
      <c r="K1024" s="2">
        <f t="shared" si="378"/>
        <v>0.65381526104417675</v>
      </c>
      <c r="L1024" s="2">
        <f t="shared" si="379"/>
        <v>8.5542168674698799E-2</v>
      </c>
      <c r="M1024" s="2">
        <f t="shared" si="380"/>
        <v>4.4176706827308843E-3</v>
      </c>
      <c r="N1024" s="1">
        <v>638</v>
      </c>
      <c r="O1024" s="1">
        <v>1628</v>
      </c>
      <c r="P1024" s="1">
        <v>213</v>
      </c>
      <c r="R1024" s="1">
        <v>5</v>
      </c>
      <c r="S1024" s="1">
        <v>5</v>
      </c>
      <c r="T1024" s="1">
        <v>1</v>
      </c>
      <c r="X1024" s="1">
        <v>0</v>
      </c>
      <c r="AL1024" s="7">
        <f>IF(Q1024&gt;0,RANK(Q1024,(N1024:P1024,Q1024:AJ1024)),0)</f>
        <v>0</v>
      </c>
      <c r="AM1024" s="7">
        <f>IF(R1024&gt;0,RANK(R1024,(N1024:P1024,Q1024:AJ1024)),0)</f>
        <v>4</v>
      </c>
      <c r="AN1024" s="7">
        <f>IF(S1024&gt;0,RANK(S1024,(N1024:P1024,Q1024:AJ1024)),0)</f>
        <v>4</v>
      </c>
      <c r="AO1024" s="7">
        <f>IF(T1024&gt;0,RANK(T1024,(N1024:P1024,Q1024:AJ1024)),0)</f>
        <v>6</v>
      </c>
      <c r="AP1024" s="2">
        <f t="shared" si="381"/>
        <v>0</v>
      </c>
      <c r="AQ1024" s="2">
        <f t="shared" si="382"/>
        <v>2.008032128514056E-3</v>
      </c>
      <c r="AR1024" s="2">
        <f t="shared" si="383"/>
        <v>2.008032128514056E-3</v>
      </c>
      <c r="AS1024" s="2">
        <f t="shared" si="384"/>
        <v>4.0160642570281126E-4</v>
      </c>
      <c r="AU1024" t="s">
        <v>422</v>
      </c>
      <c r="AV1024" t="s">
        <v>3192</v>
      </c>
      <c r="AW1024">
        <v>1</v>
      </c>
      <c r="AY1024" s="130">
        <v>20</v>
      </c>
      <c r="AZ1024" s="131">
        <v>183</v>
      </c>
      <c r="BA1024" s="132">
        <f t="shared" si="385"/>
        <v>20183</v>
      </c>
      <c r="BC1024" s="7" t="s">
        <v>532</v>
      </c>
    </row>
    <row r="1025" spans="1:55" hidden="1" outlineLevel="1" x14ac:dyDescent="0.2">
      <c r="A1025" t="s">
        <v>266</v>
      </c>
      <c r="B1025" t="s">
        <v>3192</v>
      </c>
      <c r="C1025" s="1">
        <f t="shared" si="374"/>
        <v>2545</v>
      </c>
      <c r="D1025" s="7">
        <f>RANK(N1025,(N1025:P1025,Q1025:AJ1025))</f>
        <v>2</v>
      </c>
      <c r="E1025" s="7">
        <f>RANK(O1025,(N1025:P1025,Q1025:AJ1025))</f>
        <v>1</v>
      </c>
      <c r="F1025" s="7">
        <f>IF(P1025&gt;0,RANK(P1025,(N1025:P1025,Q1025:AJ1025)),0)</f>
        <v>3</v>
      </c>
      <c r="G1025" s="1">
        <f t="shared" si="375"/>
        <v>953</v>
      </c>
      <c r="H1025" s="2">
        <f t="shared" si="376"/>
        <v>0.37445972495088409</v>
      </c>
      <c r="I1025" s="2"/>
      <c r="J1025" s="2">
        <f t="shared" si="377"/>
        <v>0.25579567779960705</v>
      </c>
      <c r="K1025" s="2">
        <f t="shared" si="378"/>
        <v>0.63025540275049119</v>
      </c>
      <c r="L1025" s="2">
        <f t="shared" si="379"/>
        <v>0.10844793713163065</v>
      </c>
      <c r="M1025" s="2">
        <f t="shared" si="380"/>
        <v>5.5009823182710638E-3</v>
      </c>
      <c r="N1025" s="1">
        <v>651</v>
      </c>
      <c r="O1025" s="1">
        <v>1604</v>
      </c>
      <c r="P1025" s="1">
        <v>276</v>
      </c>
      <c r="R1025" s="1">
        <v>4</v>
      </c>
      <c r="S1025" s="1">
        <v>6</v>
      </c>
      <c r="T1025" s="1">
        <v>4</v>
      </c>
      <c r="X1025" s="1">
        <v>0</v>
      </c>
      <c r="AL1025" s="7">
        <f>IF(Q1025&gt;0,RANK(Q1025,(N1025:P1025,Q1025:AJ1025)),0)</f>
        <v>0</v>
      </c>
      <c r="AM1025" s="7">
        <f>IF(R1025&gt;0,RANK(R1025,(N1025:P1025,Q1025:AJ1025)),0)</f>
        <v>5</v>
      </c>
      <c r="AN1025" s="7">
        <f>IF(S1025&gt;0,RANK(S1025,(N1025:P1025,Q1025:AJ1025)),0)</f>
        <v>4</v>
      </c>
      <c r="AO1025" s="7">
        <f>IF(T1025&gt;0,RANK(T1025,(N1025:P1025,Q1025:AJ1025)),0)</f>
        <v>5</v>
      </c>
      <c r="AP1025" s="2">
        <f t="shared" si="381"/>
        <v>0</v>
      </c>
      <c r="AQ1025" s="2">
        <f t="shared" si="382"/>
        <v>1.5717092337917485E-3</v>
      </c>
      <c r="AR1025" s="2">
        <f t="shared" si="383"/>
        <v>2.3575638506876228E-3</v>
      </c>
      <c r="AS1025" s="2">
        <f t="shared" si="384"/>
        <v>1.5717092337917485E-3</v>
      </c>
      <c r="AU1025" t="s">
        <v>266</v>
      </c>
      <c r="AV1025" t="s">
        <v>3192</v>
      </c>
      <c r="AW1025">
        <v>1</v>
      </c>
      <c r="AY1025" s="130">
        <v>20</v>
      </c>
      <c r="AZ1025" s="131">
        <v>185</v>
      </c>
      <c r="BA1025" s="132">
        <f t="shared" si="385"/>
        <v>20185</v>
      </c>
      <c r="BC1025" s="7" t="s">
        <v>532</v>
      </c>
    </row>
    <row r="1026" spans="1:55" hidden="1" outlineLevel="1" x14ac:dyDescent="0.2">
      <c r="A1026" t="s">
        <v>403</v>
      </c>
      <c r="B1026" t="s">
        <v>3192</v>
      </c>
      <c r="C1026" s="1">
        <f t="shared" si="374"/>
        <v>882</v>
      </c>
      <c r="D1026" s="7">
        <f>RANK(N1026,(N1026:P1026,Q1026:AJ1026))</f>
        <v>2</v>
      </c>
      <c r="E1026" s="7">
        <f>RANK(O1026,(N1026:P1026,Q1026:AJ1026))</f>
        <v>1</v>
      </c>
      <c r="F1026" s="7">
        <f>IF(P1026&gt;0,RANK(P1026,(N1026:P1026,Q1026:AJ1026)),0)</f>
        <v>3</v>
      </c>
      <c r="G1026" s="1">
        <f t="shared" si="375"/>
        <v>439</v>
      </c>
      <c r="H1026" s="2">
        <f t="shared" si="376"/>
        <v>0.49773242630385489</v>
      </c>
      <c r="I1026" s="2"/>
      <c r="J1026" s="2">
        <f t="shared" si="377"/>
        <v>0.21428571428571427</v>
      </c>
      <c r="K1026" s="2">
        <f t="shared" si="378"/>
        <v>0.71201814058956914</v>
      </c>
      <c r="L1026" s="2">
        <f t="shared" si="379"/>
        <v>6.8027210884353748E-2</v>
      </c>
      <c r="M1026" s="2">
        <f t="shared" si="380"/>
        <v>5.6689342403628135E-3</v>
      </c>
      <c r="N1026" s="1">
        <v>189</v>
      </c>
      <c r="O1026" s="1">
        <v>628</v>
      </c>
      <c r="P1026" s="1">
        <v>60</v>
      </c>
      <c r="R1026" s="1">
        <v>1</v>
      </c>
      <c r="S1026" s="1">
        <v>4</v>
      </c>
      <c r="X1026" s="1">
        <v>0</v>
      </c>
      <c r="AL1026" s="7">
        <f>IF(Q1026&gt;0,RANK(Q1026,(N1026:P1026,Q1026:AJ1026)),0)</f>
        <v>0</v>
      </c>
      <c r="AM1026" s="7">
        <f>IF(R1026&gt;0,RANK(R1026,(N1026:P1026,Q1026:AJ1026)),0)</f>
        <v>5</v>
      </c>
      <c r="AN1026" s="7">
        <f>IF(S1026&gt;0,RANK(S1026,(N1026:P1026,Q1026:AJ1026)),0)</f>
        <v>4</v>
      </c>
      <c r="AO1026" s="7">
        <f>IF(T1026&gt;0,RANK(T1026,(N1026:P1026,Q1026:AJ1026)),0)</f>
        <v>0</v>
      </c>
      <c r="AP1026" s="2">
        <f t="shared" si="381"/>
        <v>0</v>
      </c>
      <c r="AQ1026" s="2">
        <f t="shared" si="382"/>
        <v>1.1337868480725624E-3</v>
      </c>
      <c r="AR1026" s="2">
        <f t="shared" si="383"/>
        <v>4.5351473922902496E-3</v>
      </c>
      <c r="AS1026" s="2">
        <f t="shared" si="384"/>
        <v>0</v>
      </c>
      <c r="AU1026" t="s">
        <v>403</v>
      </c>
      <c r="AV1026" t="s">
        <v>3192</v>
      </c>
      <c r="AW1026">
        <v>1</v>
      </c>
      <c r="AY1026" s="130">
        <v>20</v>
      </c>
      <c r="AZ1026" s="131">
        <v>187</v>
      </c>
      <c r="BA1026" s="132">
        <f t="shared" si="385"/>
        <v>20187</v>
      </c>
      <c r="BC1026" s="7" t="s">
        <v>532</v>
      </c>
    </row>
    <row r="1027" spans="1:55" hidden="1" outlineLevel="1" x14ac:dyDescent="0.2">
      <c r="A1027" t="s">
        <v>404</v>
      </c>
      <c r="B1027" t="s">
        <v>3192</v>
      </c>
      <c r="C1027" s="1">
        <f t="shared" si="374"/>
        <v>2184</v>
      </c>
      <c r="D1027" s="7">
        <f>RANK(N1027,(N1027:P1027,Q1027:AJ1027))</f>
        <v>2</v>
      </c>
      <c r="E1027" s="7">
        <f>RANK(O1027,(N1027:P1027,Q1027:AJ1027))</f>
        <v>1</v>
      </c>
      <c r="F1027" s="7">
        <f>IF(P1027&gt;0,RANK(P1027,(N1027:P1027,Q1027:AJ1027)),0)</f>
        <v>3</v>
      </c>
      <c r="G1027" s="1">
        <f t="shared" si="375"/>
        <v>1143</v>
      </c>
      <c r="H1027" s="2">
        <f t="shared" si="376"/>
        <v>0.52335164835164838</v>
      </c>
      <c r="I1027" s="2"/>
      <c r="J1027" s="2">
        <f t="shared" si="377"/>
        <v>0.18543956043956045</v>
      </c>
      <c r="K1027" s="2">
        <f t="shared" si="378"/>
        <v>0.70879120879120883</v>
      </c>
      <c r="L1027" s="2">
        <f t="shared" si="379"/>
        <v>9.7527472527472528E-2</v>
      </c>
      <c r="M1027" s="2">
        <f t="shared" si="380"/>
        <v>8.2417582417581986E-3</v>
      </c>
      <c r="N1027" s="1">
        <v>405</v>
      </c>
      <c r="O1027" s="1">
        <v>1548</v>
      </c>
      <c r="P1027" s="1">
        <v>213</v>
      </c>
      <c r="R1027" s="1">
        <v>5</v>
      </c>
      <c r="S1027" s="1">
        <v>13</v>
      </c>
      <c r="X1027" s="1">
        <v>0</v>
      </c>
      <c r="AL1027" s="7">
        <f>IF(Q1027&gt;0,RANK(Q1027,(N1027:P1027,Q1027:AJ1027)),0)</f>
        <v>0</v>
      </c>
      <c r="AM1027" s="7">
        <f>IF(R1027&gt;0,RANK(R1027,(N1027:P1027,Q1027:AJ1027)),0)</f>
        <v>5</v>
      </c>
      <c r="AN1027" s="7">
        <f>IF(S1027&gt;0,RANK(S1027,(N1027:P1027,Q1027:AJ1027)),0)</f>
        <v>4</v>
      </c>
      <c r="AO1027" s="7">
        <f>IF(T1027&gt;0,RANK(T1027,(N1027:P1027,Q1027:AJ1027)),0)</f>
        <v>0</v>
      </c>
      <c r="AP1027" s="2">
        <f t="shared" si="381"/>
        <v>0</v>
      </c>
      <c r="AQ1027" s="2">
        <f t="shared" si="382"/>
        <v>2.2893772893772895E-3</v>
      </c>
      <c r="AR1027" s="2">
        <f t="shared" si="383"/>
        <v>5.9523809523809521E-3</v>
      </c>
      <c r="AS1027" s="2">
        <f t="shared" si="384"/>
        <v>0</v>
      </c>
      <c r="AU1027" t="s">
        <v>404</v>
      </c>
      <c r="AV1027" t="s">
        <v>3192</v>
      </c>
      <c r="AW1027">
        <v>1</v>
      </c>
      <c r="AY1027" s="130">
        <v>20</v>
      </c>
      <c r="AZ1027" s="131">
        <v>189</v>
      </c>
      <c r="BA1027" s="132">
        <f t="shared" si="385"/>
        <v>20189</v>
      </c>
      <c r="BC1027" s="7" t="s">
        <v>532</v>
      </c>
    </row>
    <row r="1028" spans="1:55" hidden="1" outlineLevel="1" x14ac:dyDescent="0.2">
      <c r="A1028" t="s">
        <v>536</v>
      </c>
      <c r="B1028" t="s">
        <v>3192</v>
      </c>
      <c r="C1028" s="1">
        <f t="shared" si="374"/>
        <v>10977</v>
      </c>
      <c r="D1028" s="7">
        <f>RANK(N1028,(N1028:P1028,Q1028:AJ1028))</f>
        <v>2</v>
      </c>
      <c r="E1028" s="7">
        <f>RANK(O1028,(N1028:P1028,Q1028:AJ1028))</f>
        <v>1</v>
      </c>
      <c r="F1028" s="7">
        <f>IF(P1028&gt;0,RANK(P1028,(N1028:P1028,Q1028:AJ1028)),0)</f>
        <v>3</v>
      </c>
      <c r="G1028" s="1">
        <f t="shared" si="375"/>
        <v>2314</v>
      </c>
      <c r="H1028" s="2">
        <f t="shared" si="376"/>
        <v>0.21080440921927668</v>
      </c>
      <c r="I1028" s="2"/>
      <c r="J1028" s="2">
        <f t="shared" si="377"/>
        <v>0.33142024232486106</v>
      </c>
      <c r="K1028" s="2">
        <f t="shared" si="378"/>
        <v>0.54222465154413779</v>
      </c>
      <c r="L1028" s="2">
        <f t="shared" si="379"/>
        <v>0.11478546050833562</v>
      </c>
      <c r="M1028" s="2">
        <f t="shared" si="380"/>
        <v>1.1569645622665478E-2</v>
      </c>
      <c r="N1028" s="1">
        <v>3638</v>
      </c>
      <c r="O1028" s="1">
        <v>5952</v>
      </c>
      <c r="P1028" s="1">
        <v>1260</v>
      </c>
      <c r="R1028" s="1">
        <v>37</v>
      </c>
      <c r="S1028" s="1">
        <v>71</v>
      </c>
      <c r="T1028" s="1">
        <v>19</v>
      </c>
      <c r="X1028" s="1">
        <v>0</v>
      </c>
      <c r="AL1028" s="7">
        <f>IF(Q1028&gt;0,RANK(Q1028,(N1028:P1028,Q1028:AJ1028)),0)</f>
        <v>0</v>
      </c>
      <c r="AM1028" s="7">
        <f>IF(R1028&gt;0,RANK(R1028,(N1028:P1028,Q1028:AJ1028)),0)</f>
        <v>5</v>
      </c>
      <c r="AN1028" s="7">
        <f>IF(S1028&gt;0,RANK(S1028,(N1028:P1028,Q1028:AJ1028)),0)</f>
        <v>4</v>
      </c>
      <c r="AO1028" s="7">
        <f>IF(T1028&gt;0,RANK(T1028,(N1028:P1028,Q1028:AJ1028)),0)</f>
        <v>6</v>
      </c>
      <c r="AP1028" s="2">
        <f t="shared" si="381"/>
        <v>0</v>
      </c>
      <c r="AQ1028" s="2">
        <f t="shared" si="382"/>
        <v>3.3706841577844583E-3</v>
      </c>
      <c r="AR1028" s="2">
        <f t="shared" si="383"/>
        <v>6.4680696000728793E-3</v>
      </c>
      <c r="AS1028" s="2">
        <f t="shared" si="384"/>
        <v>1.7308918648082355E-3</v>
      </c>
      <c r="AU1028" t="s">
        <v>536</v>
      </c>
      <c r="AV1028" t="s">
        <v>3192</v>
      </c>
      <c r="AW1028">
        <v>4</v>
      </c>
      <c r="AY1028" s="130">
        <v>20</v>
      </c>
      <c r="AZ1028" s="131">
        <v>191</v>
      </c>
      <c r="BA1028" s="132">
        <f t="shared" si="385"/>
        <v>20191</v>
      </c>
      <c r="BC1028" s="7" t="s">
        <v>532</v>
      </c>
    </row>
    <row r="1029" spans="1:55" hidden="1" outlineLevel="1" x14ac:dyDescent="0.2">
      <c r="A1029" t="s">
        <v>2363</v>
      </c>
      <c r="B1029" t="s">
        <v>3192</v>
      </c>
      <c r="C1029" s="1">
        <f t="shared" ref="C1029:C1038" si="386">SUM(N1029:AJ1029)</f>
        <v>3907</v>
      </c>
      <c r="D1029" s="7">
        <f>RANK(N1029,(N1029:P1029,Q1029:AJ1029))</f>
        <v>2</v>
      </c>
      <c r="E1029" s="7">
        <f>RANK(O1029,(N1029:P1029,Q1029:AJ1029))</f>
        <v>1</v>
      </c>
      <c r="F1029" s="7">
        <f>IF(P1029&gt;0,RANK(P1029,(N1029:P1029,Q1029:AJ1029)),0)</f>
        <v>3</v>
      </c>
      <c r="G1029" s="1">
        <f t="shared" si="375"/>
        <v>1859</v>
      </c>
      <c r="H1029" s="2">
        <f t="shared" si="376"/>
        <v>0.47581264397235729</v>
      </c>
      <c r="I1029" s="2"/>
      <c r="J1029" s="2">
        <f t="shared" ref="J1029:J1038" si="387">IF($C1029=0,"-",N1029/$C1029)</f>
        <v>0.22165344253903252</v>
      </c>
      <c r="K1029" s="2">
        <f t="shared" ref="K1029:K1038" si="388">IF($C1029=0,"-",O1029/$C1029)</f>
        <v>0.69746608651138986</v>
      </c>
      <c r="L1029" s="2">
        <f t="shared" ref="L1029:L1038" si="389">IF($C1029=0,"-",P1029/$C1029)</f>
        <v>7.550550294343486E-2</v>
      </c>
      <c r="M1029" s="2">
        <f t="shared" ref="M1029:M1038" si="390">IF(C1029=0,"-",(1-J1029-K1029-L1029))</f>
        <v>5.3749680061427607E-3</v>
      </c>
      <c r="N1029" s="1">
        <v>866</v>
      </c>
      <c r="O1029" s="1">
        <v>2725</v>
      </c>
      <c r="P1029" s="1">
        <v>295</v>
      </c>
      <c r="R1029" s="1">
        <v>5</v>
      </c>
      <c r="S1029" s="1">
        <v>12</v>
      </c>
      <c r="T1029" s="1">
        <v>4</v>
      </c>
      <c r="X1029" s="1">
        <v>0</v>
      </c>
      <c r="AL1029" s="7">
        <f>IF(Q1029&gt;0,RANK(Q1029,(N1029:P1029,Q1029:AJ1029)),0)</f>
        <v>0</v>
      </c>
      <c r="AM1029" s="7">
        <f>IF(R1029&gt;0,RANK(R1029,(N1029:P1029,Q1029:AJ1029)),0)</f>
        <v>5</v>
      </c>
      <c r="AN1029" s="7">
        <f>IF(S1029&gt;0,RANK(S1029,(N1029:P1029,Q1029:AJ1029)),0)</f>
        <v>4</v>
      </c>
      <c r="AO1029" s="7">
        <f>IF(T1029&gt;0,RANK(T1029,(N1029:P1029,Q1029:AJ1029)),0)</f>
        <v>6</v>
      </c>
      <c r="AP1029" s="2">
        <f t="shared" ref="AP1029:AP1038" si="391">IF($C1029=0,"-",Q1029/$C1029)</f>
        <v>0</v>
      </c>
      <c r="AQ1029" s="2">
        <f t="shared" ref="AQ1029:AQ1038" si="392">IF($C1029=0,"-",R1029/$C1029)</f>
        <v>1.2797542871768621E-3</v>
      </c>
      <c r="AR1029" s="2">
        <f t="shared" ref="AR1029:AR1038" si="393">IF($C1029=0,"-",S1029/$C1029)</f>
        <v>3.0714102892244687E-3</v>
      </c>
      <c r="AS1029" s="2">
        <f t="shared" ref="AS1029:AS1038" si="394">IF($C1029=0,"-",T1029/$C1029)</f>
        <v>1.0238034297414896E-3</v>
      </c>
      <c r="AU1029" t="s">
        <v>2363</v>
      </c>
      <c r="AV1029" t="s">
        <v>3192</v>
      </c>
      <c r="AW1029">
        <v>1</v>
      </c>
      <c r="AY1029" s="130">
        <v>20</v>
      </c>
      <c r="AZ1029" s="131">
        <v>193</v>
      </c>
      <c r="BA1029" s="132">
        <f t="shared" si="385"/>
        <v>20193</v>
      </c>
      <c r="BC1029" s="7" t="s">
        <v>532</v>
      </c>
    </row>
    <row r="1030" spans="1:55" hidden="1" outlineLevel="1" x14ac:dyDescent="0.2">
      <c r="A1030" t="s">
        <v>40</v>
      </c>
      <c r="B1030" t="s">
        <v>3192</v>
      </c>
      <c r="C1030" s="1">
        <f t="shared" si="386"/>
        <v>1972</v>
      </c>
      <c r="D1030" s="7">
        <f>RANK(N1030,(N1030:P1030,Q1030:AJ1030))</f>
        <v>2</v>
      </c>
      <c r="E1030" s="7">
        <f>RANK(O1030,(N1030:P1030,Q1030:AJ1030))</f>
        <v>1</v>
      </c>
      <c r="F1030" s="7">
        <f>IF(P1030&gt;0,RANK(P1030,(N1030:P1030,Q1030:AJ1030)),0)</f>
        <v>3</v>
      </c>
      <c r="G1030" s="1">
        <f t="shared" si="375"/>
        <v>657</v>
      </c>
      <c r="H1030" s="2">
        <f t="shared" si="376"/>
        <v>0.33316430020283977</v>
      </c>
      <c r="I1030" s="2"/>
      <c r="J1030" s="2">
        <f t="shared" si="387"/>
        <v>0.27789046653144017</v>
      </c>
      <c r="K1030" s="2">
        <f t="shared" si="388"/>
        <v>0.61105476673427994</v>
      </c>
      <c r="L1030" s="2">
        <f t="shared" si="389"/>
        <v>0.10598377281947262</v>
      </c>
      <c r="M1030" s="2">
        <f t="shared" si="390"/>
        <v>5.070993914807323E-3</v>
      </c>
      <c r="N1030" s="1">
        <v>548</v>
      </c>
      <c r="O1030" s="1">
        <v>1205</v>
      </c>
      <c r="P1030" s="1">
        <v>209</v>
      </c>
      <c r="R1030" s="1">
        <v>1</v>
      </c>
      <c r="S1030" s="1">
        <v>6</v>
      </c>
      <c r="T1030" s="1">
        <v>3</v>
      </c>
      <c r="X1030" s="1">
        <v>0</v>
      </c>
      <c r="AL1030" s="7">
        <f>IF(Q1030&gt;0,RANK(Q1030,(N1030:P1030,Q1030:AJ1030)),0)</f>
        <v>0</v>
      </c>
      <c r="AM1030" s="7">
        <f>IF(R1030&gt;0,RANK(R1030,(N1030:P1030,Q1030:AJ1030)),0)</f>
        <v>6</v>
      </c>
      <c r="AN1030" s="7">
        <f>IF(S1030&gt;0,RANK(S1030,(N1030:P1030,Q1030:AJ1030)),0)</f>
        <v>4</v>
      </c>
      <c r="AO1030" s="7">
        <f>IF(T1030&gt;0,RANK(T1030,(N1030:P1030,Q1030:AJ1030)),0)</f>
        <v>5</v>
      </c>
      <c r="AP1030" s="2">
        <f t="shared" si="391"/>
        <v>0</v>
      </c>
      <c r="AQ1030" s="2">
        <f t="shared" si="392"/>
        <v>5.0709939148073022E-4</v>
      </c>
      <c r="AR1030" s="2">
        <f t="shared" si="393"/>
        <v>3.0425963488843813E-3</v>
      </c>
      <c r="AS1030" s="2">
        <f t="shared" si="394"/>
        <v>1.5212981744421906E-3</v>
      </c>
      <c r="AU1030" t="s">
        <v>40</v>
      </c>
      <c r="AV1030" t="s">
        <v>3192</v>
      </c>
      <c r="AW1030">
        <v>1</v>
      </c>
      <c r="AY1030" s="130">
        <v>20</v>
      </c>
      <c r="AZ1030" s="131">
        <v>195</v>
      </c>
      <c r="BA1030" s="132">
        <f t="shared" si="385"/>
        <v>20195</v>
      </c>
      <c r="BC1030" s="7" t="s">
        <v>532</v>
      </c>
    </row>
    <row r="1031" spans="1:55" hidden="1" outlineLevel="1" x14ac:dyDescent="0.2">
      <c r="A1031" t="s">
        <v>780</v>
      </c>
      <c r="B1031" t="s">
        <v>3192</v>
      </c>
      <c r="C1031" s="1">
        <f t="shared" si="386"/>
        <v>3384</v>
      </c>
      <c r="D1031" s="7">
        <f>RANK(N1031,(N1031:P1031,Q1031:AJ1031))</f>
        <v>2</v>
      </c>
      <c r="E1031" s="7">
        <f>RANK(O1031,(N1031:P1031,Q1031:AJ1031))</f>
        <v>1</v>
      </c>
      <c r="F1031" s="7">
        <f>IF(P1031&gt;0,RANK(P1031,(N1031:P1031,Q1031:AJ1031)),0)</f>
        <v>3</v>
      </c>
      <c r="G1031" s="1">
        <f t="shared" si="375"/>
        <v>918</v>
      </c>
      <c r="H1031" s="2">
        <f t="shared" si="376"/>
        <v>0.27127659574468083</v>
      </c>
      <c r="I1031" s="2"/>
      <c r="J1031" s="2">
        <f t="shared" si="387"/>
        <v>0.28546099290780141</v>
      </c>
      <c r="K1031" s="2">
        <f t="shared" si="388"/>
        <v>0.55673758865248224</v>
      </c>
      <c r="L1031" s="2">
        <f t="shared" si="389"/>
        <v>0.14154846335697399</v>
      </c>
      <c r="M1031" s="2">
        <f t="shared" si="390"/>
        <v>1.625295508274241E-2</v>
      </c>
      <c r="N1031" s="1">
        <v>966</v>
      </c>
      <c r="O1031" s="1">
        <v>1884</v>
      </c>
      <c r="P1031" s="1">
        <v>479</v>
      </c>
      <c r="Q1031" s="1">
        <v>2</v>
      </c>
      <c r="R1031" s="1">
        <v>9</v>
      </c>
      <c r="S1031" s="1">
        <v>31</v>
      </c>
      <c r="T1031" s="1">
        <v>7</v>
      </c>
      <c r="X1031" s="1">
        <v>6</v>
      </c>
      <c r="AL1031" s="7">
        <f>IF(Q1031&gt;0,RANK(Q1031,(N1031:P1031,Q1031:AJ1031)),0)</f>
        <v>8</v>
      </c>
      <c r="AM1031" s="7">
        <f>IF(R1031&gt;0,RANK(R1031,(N1031:P1031,Q1031:AJ1031)),0)</f>
        <v>5</v>
      </c>
      <c r="AN1031" s="7">
        <f>IF(S1031&gt;0,RANK(S1031,(N1031:P1031,Q1031:AJ1031)),0)</f>
        <v>4</v>
      </c>
      <c r="AO1031" s="7">
        <f>IF(T1031&gt;0,RANK(T1031,(N1031:P1031,Q1031:AJ1031)),0)</f>
        <v>6</v>
      </c>
      <c r="AP1031" s="2">
        <f t="shared" si="391"/>
        <v>5.9101654846335696E-4</v>
      </c>
      <c r="AQ1031" s="2">
        <f t="shared" si="392"/>
        <v>2.6595744680851063E-3</v>
      </c>
      <c r="AR1031" s="2">
        <f t="shared" si="393"/>
        <v>9.1607565011820324E-3</v>
      </c>
      <c r="AS1031" s="2">
        <f t="shared" si="394"/>
        <v>2.0685579196217494E-3</v>
      </c>
      <c r="AU1031" t="s">
        <v>780</v>
      </c>
      <c r="AV1031" t="s">
        <v>3192</v>
      </c>
      <c r="AW1031">
        <v>1</v>
      </c>
      <c r="AY1031" s="130">
        <v>20</v>
      </c>
      <c r="AZ1031" s="131">
        <v>197</v>
      </c>
      <c r="BA1031" s="132">
        <f t="shared" si="385"/>
        <v>20197</v>
      </c>
      <c r="BC1031" s="7" t="s">
        <v>532</v>
      </c>
    </row>
    <row r="1032" spans="1:55" hidden="1" outlineLevel="1" x14ac:dyDescent="0.2">
      <c r="A1032" t="s">
        <v>2018</v>
      </c>
      <c r="B1032" t="s">
        <v>3192</v>
      </c>
      <c r="C1032" s="1">
        <f t="shared" si="386"/>
        <v>968</v>
      </c>
      <c r="D1032" s="7">
        <f>RANK(N1032,(N1032:P1032,Q1032:AJ1032))</f>
        <v>2</v>
      </c>
      <c r="E1032" s="7">
        <f>RANK(O1032,(N1032:P1032,Q1032:AJ1032))</f>
        <v>1</v>
      </c>
      <c r="F1032" s="7">
        <f>IF(P1032&gt;0,RANK(P1032,(N1032:P1032,Q1032:AJ1032)),0)</f>
        <v>3</v>
      </c>
      <c r="G1032" s="1">
        <f t="shared" si="375"/>
        <v>578</v>
      </c>
      <c r="H1032" s="2">
        <f t="shared" si="376"/>
        <v>0.59710743801652888</v>
      </c>
      <c r="I1032" s="2"/>
      <c r="J1032" s="2">
        <f t="shared" si="387"/>
        <v>0.16528925619834711</v>
      </c>
      <c r="K1032" s="2">
        <f t="shared" si="388"/>
        <v>0.76239669421487599</v>
      </c>
      <c r="L1032" s="2">
        <f t="shared" si="389"/>
        <v>6.7148760330578511E-2</v>
      </c>
      <c r="M1032" s="2">
        <f t="shared" si="390"/>
        <v>5.1652892561983854E-3</v>
      </c>
      <c r="N1032" s="1">
        <v>160</v>
      </c>
      <c r="O1032" s="1">
        <v>738</v>
      </c>
      <c r="P1032" s="1">
        <v>65</v>
      </c>
      <c r="R1032" s="1">
        <v>3</v>
      </c>
      <c r="S1032" s="1">
        <v>1</v>
      </c>
      <c r="T1032" s="1">
        <v>1</v>
      </c>
      <c r="X1032" s="1">
        <v>0</v>
      </c>
      <c r="AL1032" s="7">
        <f>IF(Q1032&gt;0,RANK(Q1032,(N1032:P1032,Q1032:AJ1032)),0)</f>
        <v>0</v>
      </c>
      <c r="AM1032" s="7">
        <f>IF(R1032&gt;0,RANK(R1032,(N1032:P1032,Q1032:AJ1032)),0)</f>
        <v>4</v>
      </c>
      <c r="AN1032" s="7">
        <f>IF(S1032&gt;0,RANK(S1032,(N1032:P1032,Q1032:AJ1032)),0)</f>
        <v>5</v>
      </c>
      <c r="AO1032" s="7">
        <f>IF(T1032&gt;0,RANK(T1032,(N1032:P1032,Q1032:AJ1032)),0)</f>
        <v>5</v>
      </c>
      <c r="AP1032" s="2">
        <f t="shared" si="391"/>
        <v>0</v>
      </c>
      <c r="AQ1032" s="2">
        <f t="shared" si="392"/>
        <v>3.0991735537190084E-3</v>
      </c>
      <c r="AR1032" s="2">
        <f t="shared" si="393"/>
        <v>1.0330578512396695E-3</v>
      </c>
      <c r="AS1032" s="2">
        <f t="shared" si="394"/>
        <v>1.0330578512396695E-3</v>
      </c>
      <c r="AU1032" t="s">
        <v>2018</v>
      </c>
      <c r="AV1032" t="s">
        <v>3192</v>
      </c>
      <c r="AW1032">
        <v>1</v>
      </c>
      <c r="AY1032" s="130">
        <v>20</v>
      </c>
      <c r="AZ1032" s="131">
        <v>199</v>
      </c>
      <c r="BA1032" s="132">
        <f t="shared" si="385"/>
        <v>20199</v>
      </c>
      <c r="BC1032" s="7" t="s">
        <v>532</v>
      </c>
    </row>
    <row r="1033" spans="1:55" hidden="1" outlineLevel="1" x14ac:dyDescent="0.2">
      <c r="A1033" t="s">
        <v>3298</v>
      </c>
      <c r="B1033" t="s">
        <v>3192</v>
      </c>
      <c r="C1033" s="1">
        <f t="shared" si="386"/>
        <v>3557</v>
      </c>
      <c r="D1033" s="7">
        <f>RANK(N1033,(N1033:P1033,Q1033:AJ1033))</f>
        <v>2</v>
      </c>
      <c r="E1033" s="7">
        <f>RANK(O1033,(N1033:P1033,Q1033:AJ1033))</f>
        <v>1</v>
      </c>
      <c r="F1033" s="7">
        <f>IF(P1033&gt;0,RANK(P1033,(N1033:P1033,Q1033:AJ1033)),0)</f>
        <v>3</v>
      </c>
      <c r="G1033" s="1">
        <f t="shared" si="375"/>
        <v>1593</v>
      </c>
      <c r="H1033" s="2">
        <f t="shared" si="376"/>
        <v>0.44784931121731797</v>
      </c>
      <c r="I1033" s="2"/>
      <c r="J1033" s="2">
        <f t="shared" si="387"/>
        <v>0.22603317402305315</v>
      </c>
      <c r="K1033" s="2">
        <f t="shared" si="388"/>
        <v>0.67388248524037109</v>
      </c>
      <c r="L1033" s="2">
        <f t="shared" si="389"/>
        <v>9.1650267078999162E-2</v>
      </c>
      <c r="M1033" s="2">
        <f t="shared" si="390"/>
        <v>8.4340736575766323E-3</v>
      </c>
      <c r="N1033" s="1">
        <v>804</v>
      </c>
      <c r="O1033" s="1">
        <v>2397</v>
      </c>
      <c r="P1033" s="1">
        <v>326</v>
      </c>
      <c r="R1033" s="1">
        <v>9</v>
      </c>
      <c r="S1033" s="1">
        <v>14</v>
      </c>
      <c r="T1033" s="1">
        <v>4</v>
      </c>
      <c r="X1033" s="1">
        <v>3</v>
      </c>
      <c r="AL1033" s="7">
        <f>IF(Q1033&gt;0,RANK(Q1033,(N1033:P1033,Q1033:AJ1033)),0)</f>
        <v>0</v>
      </c>
      <c r="AM1033" s="7">
        <f>IF(R1033&gt;0,RANK(R1033,(N1033:P1033,Q1033:AJ1033)),0)</f>
        <v>5</v>
      </c>
      <c r="AN1033" s="7">
        <f>IF(S1033&gt;0,RANK(S1033,(N1033:P1033,Q1033:AJ1033)),0)</f>
        <v>4</v>
      </c>
      <c r="AO1033" s="7">
        <f>IF(T1033&gt;0,RANK(T1033,(N1033:P1033,Q1033:AJ1033)),0)</f>
        <v>6</v>
      </c>
      <c r="AP1033" s="2">
        <f t="shared" si="391"/>
        <v>0</v>
      </c>
      <c r="AQ1033" s="2">
        <f t="shared" si="392"/>
        <v>2.530222097272983E-3</v>
      </c>
      <c r="AR1033" s="2">
        <f t="shared" si="393"/>
        <v>3.9359010402024181E-3</v>
      </c>
      <c r="AS1033" s="2">
        <f t="shared" si="394"/>
        <v>1.1245431543435479E-3</v>
      </c>
      <c r="AU1033" t="s">
        <v>3298</v>
      </c>
      <c r="AV1033" t="s">
        <v>3192</v>
      </c>
      <c r="AW1033">
        <v>1</v>
      </c>
      <c r="AY1033" s="130">
        <v>20</v>
      </c>
      <c r="AZ1033" s="131">
        <v>201</v>
      </c>
      <c r="BA1033" s="132">
        <f t="shared" si="385"/>
        <v>20201</v>
      </c>
      <c r="BC1033" s="7" t="s">
        <v>532</v>
      </c>
    </row>
    <row r="1034" spans="1:55" hidden="1" outlineLevel="1" x14ac:dyDescent="0.2">
      <c r="A1034" t="s">
        <v>2430</v>
      </c>
      <c r="B1034" t="s">
        <v>3192</v>
      </c>
      <c r="C1034" s="1">
        <f t="shared" si="386"/>
        <v>1119</v>
      </c>
      <c r="D1034" s="7">
        <f>RANK(N1034,(N1034:P1034,Q1034:AJ1034))</f>
        <v>2</v>
      </c>
      <c r="E1034" s="7">
        <f>RANK(O1034,(N1034:P1034,Q1034:AJ1034))</f>
        <v>1</v>
      </c>
      <c r="F1034" s="7">
        <f>IF(P1034&gt;0,RANK(P1034,(N1034:P1034,Q1034:AJ1034)),0)</f>
        <v>3</v>
      </c>
      <c r="G1034" s="1">
        <f t="shared" si="375"/>
        <v>557</v>
      </c>
      <c r="H1034" s="2">
        <f t="shared" si="376"/>
        <v>0.49776586237712245</v>
      </c>
      <c r="I1034" s="2"/>
      <c r="J1034" s="2">
        <f t="shared" si="387"/>
        <v>0.21358355674709562</v>
      </c>
      <c r="K1034" s="2">
        <f t="shared" si="388"/>
        <v>0.71134941912421801</v>
      </c>
      <c r="L1034" s="2">
        <f t="shared" si="389"/>
        <v>7.1492403932082213E-2</v>
      </c>
      <c r="M1034" s="2">
        <f t="shared" si="390"/>
        <v>3.5746201966041641E-3</v>
      </c>
      <c r="N1034" s="1">
        <v>239</v>
      </c>
      <c r="O1034" s="1">
        <v>796</v>
      </c>
      <c r="P1034" s="1">
        <v>80</v>
      </c>
      <c r="R1034" s="1">
        <v>2</v>
      </c>
      <c r="S1034" s="1">
        <v>2</v>
      </c>
      <c r="X1034" s="1">
        <v>0</v>
      </c>
      <c r="AL1034" s="7">
        <f>IF(Q1034&gt;0,RANK(Q1034,(N1034:P1034,Q1034:AJ1034)),0)</f>
        <v>0</v>
      </c>
      <c r="AM1034" s="7">
        <f>IF(R1034&gt;0,RANK(R1034,(N1034:P1034,Q1034:AJ1034)),0)</f>
        <v>4</v>
      </c>
      <c r="AN1034" s="7">
        <f>IF(S1034&gt;0,RANK(S1034,(N1034:P1034,Q1034:AJ1034)),0)</f>
        <v>4</v>
      </c>
      <c r="AO1034" s="7">
        <f>IF(T1034&gt;0,RANK(T1034,(N1034:P1034,Q1034:AJ1034)),0)</f>
        <v>0</v>
      </c>
      <c r="AP1034" s="2">
        <f t="shared" si="391"/>
        <v>0</v>
      </c>
      <c r="AQ1034" s="2">
        <f t="shared" si="392"/>
        <v>1.7873100983020554E-3</v>
      </c>
      <c r="AR1034" s="2">
        <f t="shared" si="393"/>
        <v>1.7873100983020554E-3</v>
      </c>
      <c r="AS1034" s="2">
        <f t="shared" si="394"/>
        <v>0</v>
      </c>
      <c r="AU1034" t="s">
        <v>2430</v>
      </c>
      <c r="AV1034" t="s">
        <v>3192</v>
      </c>
      <c r="AW1034">
        <v>1</v>
      </c>
      <c r="AY1034" s="130">
        <v>20</v>
      </c>
      <c r="AZ1034" s="131">
        <v>203</v>
      </c>
      <c r="BA1034" s="132">
        <f t="shared" si="385"/>
        <v>20203</v>
      </c>
      <c r="BC1034" s="7" t="s">
        <v>532</v>
      </c>
    </row>
    <row r="1035" spans="1:55" hidden="1" outlineLevel="1" x14ac:dyDescent="0.2">
      <c r="A1035" t="s">
        <v>2431</v>
      </c>
      <c r="B1035" t="s">
        <v>3192</v>
      </c>
      <c r="C1035" s="1">
        <f t="shared" si="386"/>
        <v>4357</v>
      </c>
      <c r="D1035" s="7">
        <f>RANK(N1035,(N1035:P1035,Q1035:AJ1035))</f>
        <v>2</v>
      </c>
      <c r="E1035" s="7">
        <f>RANK(O1035,(N1035:P1035,Q1035:AJ1035))</f>
        <v>1</v>
      </c>
      <c r="F1035" s="7">
        <f>IF(P1035&gt;0,RANK(P1035,(N1035:P1035,Q1035:AJ1035)),0)</f>
        <v>3</v>
      </c>
      <c r="G1035" s="1">
        <f t="shared" si="375"/>
        <v>1161</v>
      </c>
      <c r="H1035" s="2">
        <f t="shared" si="376"/>
        <v>0.26646775304108333</v>
      </c>
      <c r="I1035" s="2"/>
      <c r="J1035" s="2">
        <f t="shared" si="387"/>
        <v>0.29768189120954786</v>
      </c>
      <c r="K1035" s="2">
        <f t="shared" si="388"/>
        <v>0.56414964425063119</v>
      </c>
      <c r="L1035" s="2">
        <f t="shared" si="389"/>
        <v>0.12898783566674318</v>
      </c>
      <c r="M1035" s="2">
        <f t="shared" si="390"/>
        <v>9.1806288730778285E-3</v>
      </c>
      <c r="N1035" s="1">
        <v>1297</v>
      </c>
      <c r="O1035" s="1">
        <v>2458</v>
      </c>
      <c r="P1035" s="1">
        <v>562</v>
      </c>
      <c r="Q1035" s="1">
        <v>1</v>
      </c>
      <c r="R1035" s="1">
        <v>14</v>
      </c>
      <c r="S1035" s="1">
        <v>15</v>
      </c>
      <c r="T1035" s="1">
        <v>9</v>
      </c>
      <c r="X1035" s="1">
        <v>1</v>
      </c>
      <c r="AL1035" s="7">
        <f>IF(Q1035&gt;0,RANK(Q1035,(N1035:P1035,Q1035:AJ1035)),0)</f>
        <v>7</v>
      </c>
      <c r="AM1035" s="7">
        <f>IF(R1035&gt;0,RANK(R1035,(N1035:P1035,Q1035:AJ1035)),0)</f>
        <v>5</v>
      </c>
      <c r="AN1035" s="7">
        <f>IF(S1035&gt;0,RANK(S1035,(N1035:P1035,Q1035:AJ1035)),0)</f>
        <v>4</v>
      </c>
      <c r="AO1035" s="7">
        <f>IF(T1035&gt;0,RANK(T1035,(N1035:P1035,Q1035:AJ1035)),0)</f>
        <v>6</v>
      </c>
      <c r="AP1035" s="2">
        <f t="shared" si="391"/>
        <v>2.2951572182694515E-4</v>
      </c>
      <c r="AQ1035" s="2">
        <f t="shared" si="392"/>
        <v>3.213220105577232E-3</v>
      </c>
      <c r="AR1035" s="2">
        <f t="shared" si="393"/>
        <v>3.442735827404177E-3</v>
      </c>
      <c r="AS1035" s="2">
        <f t="shared" si="394"/>
        <v>2.0656414964425065E-3</v>
      </c>
      <c r="AU1035" t="s">
        <v>2431</v>
      </c>
      <c r="AV1035" t="s">
        <v>3192</v>
      </c>
      <c r="AW1035">
        <v>2</v>
      </c>
      <c r="AY1035" s="130">
        <v>20</v>
      </c>
      <c r="AZ1035" s="131">
        <v>205</v>
      </c>
      <c r="BA1035" s="132">
        <f t="shared" si="385"/>
        <v>20205</v>
      </c>
      <c r="BC1035" s="7" t="s">
        <v>532</v>
      </c>
    </row>
    <row r="1036" spans="1:55" hidden="1" outlineLevel="1" x14ac:dyDescent="0.2">
      <c r="A1036" t="s">
        <v>517</v>
      </c>
      <c r="B1036" t="s">
        <v>3192</v>
      </c>
      <c r="C1036" s="1">
        <f t="shared" si="386"/>
        <v>1832</v>
      </c>
      <c r="D1036" s="7">
        <f>RANK(N1036,(N1036:P1036,Q1036:AJ1036))</f>
        <v>2</v>
      </c>
      <c r="E1036" s="7">
        <f>RANK(O1036,(N1036:P1036,Q1036:AJ1036))</f>
        <v>1</v>
      </c>
      <c r="F1036" s="7">
        <f>IF(P1036&gt;0,RANK(P1036,(N1036:P1036,Q1036:AJ1036)),0)</f>
        <v>3</v>
      </c>
      <c r="G1036" s="1">
        <f t="shared" si="375"/>
        <v>355</v>
      </c>
      <c r="H1036" s="2">
        <f t="shared" si="376"/>
        <v>0.19377729257641921</v>
      </c>
      <c r="I1036" s="2"/>
      <c r="J1036" s="2">
        <f t="shared" si="387"/>
        <v>0.32641921397379914</v>
      </c>
      <c r="K1036" s="2">
        <f t="shared" si="388"/>
        <v>0.52019650655021832</v>
      </c>
      <c r="L1036" s="2">
        <f t="shared" si="389"/>
        <v>0.14683406113537117</v>
      </c>
      <c r="M1036" s="2">
        <f t="shared" si="390"/>
        <v>6.550218340611369E-3</v>
      </c>
      <c r="N1036" s="1">
        <v>598</v>
      </c>
      <c r="O1036" s="1">
        <v>953</v>
      </c>
      <c r="P1036" s="1">
        <v>269</v>
      </c>
      <c r="R1036" s="1">
        <v>6</v>
      </c>
      <c r="S1036" s="1">
        <v>5</v>
      </c>
      <c r="T1036" s="1">
        <v>1</v>
      </c>
      <c r="X1036" s="1">
        <v>0</v>
      </c>
      <c r="AL1036" s="7">
        <f>IF(Q1036&gt;0,RANK(Q1036,(N1036:P1036,Q1036:AJ1036)),0)</f>
        <v>0</v>
      </c>
      <c r="AM1036" s="7">
        <f>IF(R1036&gt;0,RANK(R1036,(N1036:P1036,Q1036:AJ1036)),0)</f>
        <v>4</v>
      </c>
      <c r="AN1036" s="7">
        <f>IF(S1036&gt;0,RANK(S1036,(N1036:P1036,Q1036:AJ1036)),0)</f>
        <v>5</v>
      </c>
      <c r="AO1036" s="7">
        <f>IF(T1036&gt;0,RANK(T1036,(N1036:P1036,Q1036:AJ1036)),0)</f>
        <v>6</v>
      </c>
      <c r="AP1036" s="2">
        <f t="shared" si="391"/>
        <v>0</v>
      </c>
      <c r="AQ1036" s="2">
        <f t="shared" si="392"/>
        <v>3.2751091703056767E-3</v>
      </c>
      <c r="AR1036" s="2">
        <f t="shared" si="393"/>
        <v>2.7292576419213972E-3</v>
      </c>
      <c r="AS1036" s="2">
        <f t="shared" si="394"/>
        <v>5.4585152838427945E-4</v>
      </c>
      <c r="AU1036" t="s">
        <v>517</v>
      </c>
      <c r="AV1036" t="s">
        <v>3192</v>
      </c>
      <c r="AW1036">
        <v>2</v>
      </c>
      <c r="AY1036" s="130">
        <v>20</v>
      </c>
      <c r="AZ1036" s="131">
        <v>207</v>
      </c>
      <c r="BA1036" s="132">
        <f t="shared" si="385"/>
        <v>20207</v>
      </c>
      <c r="BC1036" s="7" t="s">
        <v>532</v>
      </c>
    </row>
    <row r="1037" spans="1:55" hidden="1" outlineLevel="1" x14ac:dyDescent="0.2">
      <c r="A1037" t="s">
        <v>518</v>
      </c>
      <c r="B1037" t="s">
        <v>3192</v>
      </c>
      <c r="C1037" s="1">
        <f t="shared" si="386"/>
        <v>49654</v>
      </c>
      <c r="D1037" s="7">
        <f>RANK(N1037,(N1037:P1037,Q1037:AJ1037))</f>
        <v>1</v>
      </c>
      <c r="E1037" s="7">
        <f>RANK(O1037,(N1037:P1037,Q1037:AJ1037))</f>
        <v>2</v>
      </c>
      <c r="F1037" s="7">
        <f>IF(P1037&gt;0,RANK(P1037,(N1037:P1037,Q1037:AJ1037)),0)</f>
        <v>3</v>
      </c>
      <c r="G1037" s="1">
        <f t="shared" si="375"/>
        <v>17241</v>
      </c>
      <c r="H1037" s="2">
        <f t="shared" si="376"/>
        <v>0.34722278164901116</v>
      </c>
      <c r="I1037" s="2"/>
      <c r="J1037" s="2">
        <f t="shared" si="387"/>
        <v>0.6293954162806622</v>
      </c>
      <c r="K1037" s="2">
        <f t="shared" si="388"/>
        <v>0.28217263463165104</v>
      </c>
      <c r="L1037" s="2">
        <f t="shared" si="389"/>
        <v>7.9167841462923425E-2</v>
      </c>
      <c r="M1037" s="2">
        <f t="shared" si="390"/>
        <v>9.2641076247633319E-3</v>
      </c>
      <c r="N1037" s="1">
        <v>31252</v>
      </c>
      <c r="O1037" s="1">
        <v>14011</v>
      </c>
      <c r="P1037" s="1">
        <v>3931</v>
      </c>
      <c r="Q1037" s="1">
        <v>51</v>
      </c>
      <c r="R1037" s="1">
        <v>204</v>
      </c>
      <c r="S1037" s="1">
        <v>143</v>
      </c>
      <c r="T1037" s="1">
        <v>59</v>
      </c>
      <c r="X1037" s="1">
        <v>3</v>
      </c>
      <c r="AL1037" s="7">
        <f>IF(Q1037&gt;0,RANK(Q1037,(N1037:P1037,Q1037:AJ1037)),0)</f>
        <v>7</v>
      </c>
      <c r="AM1037" s="7">
        <f>IF(R1037&gt;0,RANK(R1037,(N1037:P1037,Q1037:AJ1037)),0)</f>
        <v>4</v>
      </c>
      <c r="AN1037" s="7">
        <f>IF(S1037&gt;0,RANK(S1037,(N1037:P1037,Q1037:AJ1037)),0)</f>
        <v>5</v>
      </c>
      <c r="AO1037" s="7">
        <f>IF(T1037&gt;0,RANK(T1037,(N1037:P1037,Q1037:AJ1037)),0)</f>
        <v>6</v>
      </c>
      <c r="AP1037" s="2">
        <f t="shared" si="391"/>
        <v>1.0271075844846336E-3</v>
      </c>
      <c r="AQ1037" s="2">
        <f t="shared" si="392"/>
        <v>4.1084303379385345E-3</v>
      </c>
      <c r="AR1037" s="2">
        <f t="shared" si="393"/>
        <v>2.8799291094373063E-3</v>
      </c>
      <c r="AS1037" s="2">
        <f t="shared" si="394"/>
        <v>1.1882224996979096E-3</v>
      </c>
      <c r="AU1037" t="s">
        <v>518</v>
      </c>
      <c r="AV1037" t="s">
        <v>3192</v>
      </c>
      <c r="AW1037">
        <v>3</v>
      </c>
      <c r="AY1037" s="130">
        <v>20</v>
      </c>
      <c r="AZ1037" s="131">
        <v>209</v>
      </c>
      <c r="BA1037" s="132">
        <f t="shared" si="385"/>
        <v>20209</v>
      </c>
      <c r="BC1037" s="7" t="s">
        <v>532</v>
      </c>
    </row>
    <row r="1038" spans="1:55" collapsed="1" x14ac:dyDescent="0.2">
      <c r="A1038" t="s">
        <v>2766</v>
      </c>
      <c r="B1038" t="s">
        <v>3301</v>
      </c>
      <c r="C1038" s="1">
        <f t="shared" si="386"/>
        <v>1074300</v>
      </c>
      <c r="D1038" s="7">
        <f>RANK(N1038,(N1038:P1038,Q1038:AJ1038))</f>
        <v>2</v>
      </c>
      <c r="E1038" s="7">
        <f>RANK(O1038,(N1038:P1038,Q1038:AJ1038))</f>
        <v>1</v>
      </c>
      <c r="F1038" s="7">
        <f>IF(P1038&gt;0,RANK(P1038,(N1038:P1038,Q1038:AJ1038)),0)</f>
        <v>3</v>
      </c>
      <c r="G1038" s="1">
        <f t="shared" si="375"/>
        <v>195586</v>
      </c>
      <c r="H1038" s="2">
        <f t="shared" si="376"/>
        <v>0.18205901517267056</v>
      </c>
      <c r="I1038" s="2"/>
      <c r="J1038" s="2">
        <f t="shared" si="387"/>
        <v>0.3608479940426324</v>
      </c>
      <c r="K1038" s="2">
        <f t="shared" si="388"/>
        <v>0.54290700921530299</v>
      </c>
      <c r="L1038" s="2">
        <f t="shared" si="389"/>
        <v>8.6231965000465413E-2</v>
      </c>
      <c r="M1038" s="2">
        <f t="shared" si="390"/>
        <v>1.0013031741599246E-2</v>
      </c>
      <c r="N1038" s="1">
        <f t="shared" ref="N1038:T1038" si="395">SUM(N933:N1037)</f>
        <v>387659</v>
      </c>
      <c r="O1038" s="1">
        <f t="shared" si="395"/>
        <v>583245</v>
      </c>
      <c r="P1038" s="1">
        <f t="shared" si="395"/>
        <v>92639</v>
      </c>
      <c r="Q1038" s="1">
        <f t="shared" si="395"/>
        <v>914</v>
      </c>
      <c r="R1038" s="1">
        <f t="shared" si="395"/>
        <v>4557</v>
      </c>
      <c r="S1038" s="1">
        <f t="shared" si="395"/>
        <v>3519</v>
      </c>
      <c r="T1038" s="1">
        <f t="shared" si="395"/>
        <v>1655</v>
      </c>
      <c r="X1038" s="1">
        <f>SUM(X933:X1037)</f>
        <v>112</v>
      </c>
      <c r="AL1038" s="7">
        <f>IF(Q1038&gt;0,RANK(Q1038,(N1038:P1038,Q1038:AJ1038)),0)</f>
        <v>7</v>
      </c>
      <c r="AM1038" s="7">
        <f>IF(R1038&gt;0,RANK(R1038,(N1038:P1038,Q1038:AJ1038)),0)</f>
        <v>4</v>
      </c>
      <c r="AN1038" s="7">
        <f>IF(S1038&gt;0,RANK(S1038,(N1038:P1038,Q1038:AJ1038)),0)</f>
        <v>5</v>
      </c>
      <c r="AO1038" s="7">
        <f>IF(T1038&gt;0,RANK(T1038,(N1038:P1038,Q1038:AJ1038)),0)</f>
        <v>6</v>
      </c>
      <c r="AP1038" s="2">
        <f t="shared" si="391"/>
        <v>8.5078655868937913E-4</v>
      </c>
      <c r="AQ1038" s="2">
        <f t="shared" si="392"/>
        <v>4.2418318905333707E-3</v>
      </c>
      <c r="AR1038" s="2">
        <f t="shared" si="393"/>
        <v>3.2756213348226751E-3</v>
      </c>
      <c r="AS1038" s="2">
        <f t="shared" si="394"/>
        <v>1.540538024760309E-3</v>
      </c>
      <c r="AU1038" t="s">
        <v>2766</v>
      </c>
      <c r="AV1038" t="s">
        <v>3301</v>
      </c>
      <c r="AY1038" s="130">
        <v>20</v>
      </c>
      <c r="AZ1038" s="131"/>
      <c r="BA1038" s="130">
        <v>20</v>
      </c>
      <c r="BC1038" s="7" t="s">
        <v>433</v>
      </c>
    </row>
    <row r="1039" spans="1:55" x14ac:dyDescent="0.2">
      <c r="C1039" s="1"/>
      <c r="E1039" s="7"/>
      <c r="F1039" s="7"/>
      <c r="I1039" s="2"/>
      <c r="AL1039" s="7"/>
      <c r="AM1039" s="7"/>
      <c r="AN1039" s="7"/>
      <c r="AO1039" s="7"/>
      <c r="AY1039" s="130"/>
      <c r="AZ1039" s="131"/>
      <c r="BA1039" s="132"/>
    </row>
    <row r="1040" spans="1:55" ht="13" hidden="1" customHeight="1" outlineLevel="1" x14ac:dyDescent="0.2">
      <c r="A1040" t="s">
        <v>1467</v>
      </c>
      <c r="B1040" t="s">
        <v>1466</v>
      </c>
      <c r="C1040" s="1">
        <f t="shared" ref="C1040:C1071" si="396">SUM(N1040:AJ1040)</f>
        <v>6538</v>
      </c>
      <c r="D1040" s="7">
        <f>RANK(N1040,(N1040:P1040,Q1040:AJ1040))</f>
        <v>2</v>
      </c>
      <c r="E1040" s="7">
        <f>RANK(O1040,(N1040:P1040,Q1040:AJ1040))</f>
        <v>1</v>
      </c>
      <c r="F1040" s="7">
        <f>IF(P1040&gt;0,RANK(P1040,(N1040:P1040,Q1040:AJ1040)),0)</f>
        <v>3</v>
      </c>
      <c r="G1040" s="1">
        <f t="shared" ref="G1040:G1071" si="397">MAX(N1040:P1040)-LARGE(N1040:P1040,2)</f>
        <v>2055</v>
      </c>
      <c r="H1040" s="2">
        <f t="shared" ref="H1040:H1060" si="398">G1040/C1040</f>
        <v>0.31431630468033039</v>
      </c>
      <c r="I1040" s="2"/>
      <c r="J1040" s="2">
        <f t="shared" ref="J1040:J1071" si="399">IF($C1040=0,"-",N1040/$C1040)</f>
        <v>0.27852554297950444</v>
      </c>
      <c r="K1040" s="2">
        <f t="shared" ref="K1040:K1071" si="400">IF($C1040=0,"-",O1040/$C1040)</f>
        <v>0.59284184765983483</v>
      </c>
      <c r="L1040" s="2">
        <f t="shared" ref="L1040:L1071" si="401">IF($C1040=0,"-",P1040/$C1040)</f>
        <v>0.12083205873355767</v>
      </c>
      <c r="M1040" s="2">
        <f t="shared" ref="M1040:M1071" si="402">IF(C1040=0,"-",(1-J1040-K1040-L1040))</f>
        <v>7.8005506271031227E-3</v>
      </c>
      <c r="N1040" s="1">
        <v>1821</v>
      </c>
      <c r="O1040" s="1">
        <v>3876</v>
      </c>
      <c r="P1040" s="1">
        <v>790</v>
      </c>
      <c r="Q1040" s="1">
        <v>0</v>
      </c>
      <c r="R1040" s="1">
        <v>20</v>
      </c>
      <c r="S1040" s="1">
        <v>10</v>
      </c>
      <c r="T1040" s="1">
        <v>21</v>
      </c>
      <c r="W1040" s="1">
        <v>0</v>
      </c>
      <c r="AL1040" s="7">
        <f>IF(Q1040&gt;0,RANK(Q1040,(N1040:P1040,Q1040:AJ1040)),0)</f>
        <v>0</v>
      </c>
      <c r="AM1040" s="7">
        <f>IF(R1040&gt;0,RANK(R1040,(N1040:P1040,Q1040:AJ1040)),0)</f>
        <v>5</v>
      </c>
      <c r="AN1040" s="7">
        <f>IF(S1040&gt;0,RANK(S1040,(N1040:P1040,Q1040:AJ1040)),0)</f>
        <v>6</v>
      </c>
      <c r="AO1040" s="7">
        <f>IF(T1040&gt;0,RANK(T1040,(N1040:P1040,Q1040:AJ1040)),0)</f>
        <v>4</v>
      </c>
      <c r="AP1040" s="2">
        <f t="shared" ref="AP1040:AP1071" si="403">IF($C1040=0,"-",Q1040/$C1040)</f>
        <v>0</v>
      </c>
      <c r="AQ1040" s="2">
        <f t="shared" ref="AQ1040:AQ1071" si="404">IF($C1040=0,"-",R1040/$C1040)</f>
        <v>3.0590394616090547E-3</v>
      </c>
      <c r="AR1040" s="2">
        <f t="shared" ref="AR1040:AR1071" si="405">IF($C1040=0,"-",S1040/$C1040)</f>
        <v>1.5295197308045274E-3</v>
      </c>
      <c r="AS1040" s="2">
        <f t="shared" ref="AS1040:AS1071" si="406">IF($C1040=0,"-",T1040/$C1040)</f>
        <v>3.2119914346895075E-3</v>
      </c>
      <c r="AU1040" t="s">
        <v>1467</v>
      </c>
      <c r="AV1040" t="s">
        <v>1466</v>
      </c>
      <c r="AW1040">
        <v>1</v>
      </c>
      <c r="AY1040" s="130">
        <v>21</v>
      </c>
      <c r="AZ1040" s="131">
        <v>1</v>
      </c>
      <c r="BA1040" s="132">
        <f t="shared" ref="BA1040:BA1103" si="407">AY1040*1000+AZ1040</f>
        <v>21001</v>
      </c>
      <c r="BC1040" s="7" t="s">
        <v>532</v>
      </c>
    </row>
    <row r="1041" spans="1:55" ht="13" hidden="1" customHeight="1" outlineLevel="1" x14ac:dyDescent="0.2">
      <c r="A1041" t="s">
        <v>3317</v>
      </c>
      <c r="B1041" t="s">
        <v>1466</v>
      </c>
      <c r="C1041" s="1">
        <f t="shared" si="396"/>
        <v>5230</v>
      </c>
      <c r="D1041" s="7">
        <f>RANK(N1041,(N1041:P1041,Q1041:AJ1041))</f>
        <v>2</v>
      </c>
      <c r="E1041" s="7">
        <f>RANK(O1041,(N1041:P1041,Q1041:AJ1041))</f>
        <v>1</v>
      </c>
      <c r="F1041" s="7">
        <f>IF(P1041&gt;0,RANK(P1041,(N1041:P1041,Q1041:AJ1041)),0)</f>
        <v>3</v>
      </c>
      <c r="G1041" s="1">
        <f t="shared" si="397"/>
        <v>1251</v>
      </c>
      <c r="H1041" s="2">
        <f t="shared" si="398"/>
        <v>0.23919694072657743</v>
      </c>
      <c r="I1041" s="2"/>
      <c r="J1041" s="2">
        <f t="shared" si="399"/>
        <v>0.34053537284894836</v>
      </c>
      <c r="K1041" s="2">
        <f t="shared" si="400"/>
        <v>0.57973231357552579</v>
      </c>
      <c r="L1041" s="2">
        <f t="shared" si="401"/>
        <v>7.5143403441682605E-2</v>
      </c>
      <c r="M1041" s="2">
        <f t="shared" si="402"/>
        <v>4.5889101338431881E-3</v>
      </c>
      <c r="N1041" s="1">
        <v>1781</v>
      </c>
      <c r="O1041" s="1">
        <v>3032</v>
      </c>
      <c r="P1041" s="1">
        <v>393</v>
      </c>
      <c r="Q1041" s="1">
        <v>0</v>
      </c>
      <c r="R1041" s="1">
        <v>13</v>
      </c>
      <c r="T1041" s="1">
        <v>11</v>
      </c>
      <c r="W1041" s="1">
        <v>0</v>
      </c>
      <c r="AL1041" s="7">
        <f>IF(Q1041&gt;0,RANK(Q1041,(N1041:P1041,Q1041:AJ1041)),0)</f>
        <v>0</v>
      </c>
      <c r="AM1041" s="7">
        <f>IF(R1041&gt;0,RANK(R1041,(N1041:P1041,Q1041:AJ1041)),0)</f>
        <v>4</v>
      </c>
      <c r="AN1041" s="7">
        <f>IF(S1041&gt;0,RANK(S1041,(N1041:P1041,Q1041:AJ1041)),0)</f>
        <v>0</v>
      </c>
      <c r="AO1041" s="7">
        <f>IF(T1041&gt;0,RANK(T1041,(N1041:P1041,Q1041:AJ1041)),0)</f>
        <v>5</v>
      </c>
      <c r="AP1041" s="2">
        <f t="shared" si="403"/>
        <v>0</v>
      </c>
      <c r="AQ1041" s="2">
        <f t="shared" si="404"/>
        <v>2.4856596558317399E-3</v>
      </c>
      <c r="AR1041" s="2">
        <f t="shared" si="405"/>
        <v>0</v>
      </c>
      <c r="AS1041" s="2">
        <f t="shared" si="406"/>
        <v>2.1032504780114721E-3</v>
      </c>
      <c r="AU1041" t="s">
        <v>3317</v>
      </c>
      <c r="AV1041" t="s">
        <v>1466</v>
      </c>
      <c r="AW1041">
        <v>1</v>
      </c>
      <c r="AY1041" s="130">
        <v>21</v>
      </c>
      <c r="AZ1041" s="131">
        <v>3</v>
      </c>
      <c r="BA1041" s="132">
        <f t="shared" si="407"/>
        <v>21003</v>
      </c>
      <c r="BC1041" s="7" t="s">
        <v>532</v>
      </c>
    </row>
    <row r="1042" spans="1:55" ht="13" hidden="1" customHeight="1" outlineLevel="1" x14ac:dyDescent="0.2">
      <c r="A1042" t="s">
        <v>87</v>
      </c>
      <c r="B1042" t="s">
        <v>1466</v>
      </c>
      <c r="C1042" s="1">
        <f t="shared" si="396"/>
        <v>6653</v>
      </c>
      <c r="D1042" s="7">
        <f>RANK(N1042,(N1042:P1042,Q1042:AJ1042))</f>
        <v>2</v>
      </c>
      <c r="E1042" s="7">
        <f>RANK(O1042,(N1042:P1042,Q1042:AJ1042))</f>
        <v>1</v>
      </c>
      <c r="F1042" s="7">
        <f>IF(P1042&gt;0,RANK(P1042,(N1042:P1042,Q1042:AJ1042)),0)</f>
        <v>3</v>
      </c>
      <c r="G1042" s="1">
        <f t="shared" si="397"/>
        <v>74</v>
      </c>
      <c r="H1042" s="2">
        <f t="shared" si="398"/>
        <v>1.1122801743574327E-2</v>
      </c>
      <c r="I1042" s="2"/>
      <c r="J1042" s="2">
        <f t="shared" si="399"/>
        <v>0.43559296557943783</v>
      </c>
      <c r="K1042" s="2">
        <f t="shared" si="400"/>
        <v>0.44671576732301216</v>
      </c>
      <c r="L1042" s="2">
        <f t="shared" si="401"/>
        <v>0.11288140688411243</v>
      </c>
      <c r="M1042" s="2">
        <f t="shared" si="402"/>
        <v>4.8098602134375862E-3</v>
      </c>
      <c r="N1042" s="1">
        <v>2898</v>
      </c>
      <c r="O1042" s="1">
        <v>2972</v>
      </c>
      <c r="P1042" s="1">
        <v>751</v>
      </c>
      <c r="Q1042" s="1">
        <v>1</v>
      </c>
      <c r="R1042" s="1">
        <v>17</v>
      </c>
      <c r="S1042" s="1">
        <v>7</v>
      </c>
      <c r="T1042" s="1">
        <v>7</v>
      </c>
      <c r="W1042" s="1">
        <v>0</v>
      </c>
      <c r="AL1042" s="7">
        <f>IF(Q1042&gt;0,RANK(Q1042,(N1042:P1042,Q1042:AJ1042)),0)</f>
        <v>7</v>
      </c>
      <c r="AM1042" s="7">
        <f>IF(R1042&gt;0,RANK(R1042,(N1042:P1042,Q1042:AJ1042)),0)</f>
        <v>4</v>
      </c>
      <c r="AN1042" s="7">
        <f>IF(S1042&gt;0,RANK(S1042,(N1042:P1042,Q1042:AJ1042)),0)</f>
        <v>5</v>
      </c>
      <c r="AO1042" s="7">
        <f>IF(T1042&gt;0,RANK(T1042,(N1042:P1042,Q1042:AJ1042)),0)</f>
        <v>5</v>
      </c>
      <c r="AP1042" s="2">
        <f t="shared" si="403"/>
        <v>1.5030813166992335E-4</v>
      </c>
      <c r="AQ1042" s="2">
        <f t="shared" si="404"/>
        <v>2.5552382383886968E-3</v>
      </c>
      <c r="AR1042" s="2">
        <f t="shared" si="405"/>
        <v>1.0521569216894633E-3</v>
      </c>
      <c r="AS1042" s="2">
        <f t="shared" si="406"/>
        <v>1.0521569216894633E-3</v>
      </c>
      <c r="AU1042" t="s">
        <v>87</v>
      </c>
      <c r="AV1042" t="s">
        <v>1466</v>
      </c>
      <c r="AW1042">
        <v>6</v>
      </c>
      <c r="AY1042" s="130">
        <v>21</v>
      </c>
      <c r="AZ1042" s="131">
        <v>5</v>
      </c>
      <c r="BA1042" s="132">
        <f t="shared" si="407"/>
        <v>21005</v>
      </c>
      <c r="BC1042" s="7" t="s">
        <v>532</v>
      </c>
    </row>
    <row r="1043" spans="1:55" ht="13" hidden="1" customHeight="1" outlineLevel="1" x14ac:dyDescent="0.2">
      <c r="A1043" t="s">
        <v>2953</v>
      </c>
      <c r="B1043" t="s">
        <v>1466</v>
      </c>
      <c r="C1043" s="1">
        <f t="shared" si="396"/>
        <v>3742</v>
      </c>
      <c r="D1043" s="7">
        <f>RANK(N1043,(N1043:P1043,Q1043:AJ1043))</f>
        <v>1</v>
      </c>
      <c r="E1043" s="7">
        <f>RANK(O1043,(N1043:P1043,Q1043:AJ1043))</f>
        <v>2</v>
      </c>
      <c r="F1043" s="7">
        <f>IF(P1043&gt;0,RANK(P1043,(N1043:P1043,Q1043:AJ1043)),0)</f>
        <v>3</v>
      </c>
      <c r="G1043" s="1">
        <f t="shared" si="397"/>
        <v>1191</v>
      </c>
      <c r="H1043" s="2">
        <f t="shared" si="398"/>
        <v>0.31827899518973812</v>
      </c>
      <c r="I1043" s="2"/>
      <c r="J1043" s="2">
        <f t="shared" si="399"/>
        <v>0.602618920363442</v>
      </c>
      <c r="K1043" s="2">
        <f t="shared" si="400"/>
        <v>0.28433992517370388</v>
      </c>
      <c r="L1043" s="2">
        <f t="shared" si="401"/>
        <v>0.10983431320149653</v>
      </c>
      <c r="M1043" s="2">
        <f t="shared" si="402"/>
        <v>3.2068412613575903E-3</v>
      </c>
      <c r="N1043" s="1">
        <v>2255</v>
      </c>
      <c r="O1043" s="1">
        <v>1064</v>
      </c>
      <c r="P1043" s="1">
        <v>411</v>
      </c>
      <c r="Q1043" s="1">
        <v>0</v>
      </c>
      <c r="R1043" s="1">
        <v>8</v>
      </c>
      <c r="S1043" s="1">
        <v>4</v>
      </c>
      <c r="W1043" s="1">
        <v>0</v>
      </c>
      <c r="AL1043" s="7">
        <f>IF(Q1043&gt;0,RANK(Q1043,(N1043:P1043,Q1043:AJ1043)),0)</f>
        <v>0</v>
      </c>
      <c r="AM1043" s="7">
        <f>IF(R1043&gt;0,RANK(R1043,(N1043:P1043,Q1043:AJ1043)),0)</f>
        <v>4</v>
      </c>
      <c r="AN1043" s="7">
        <f>IF(S1043&gt;0,RANK(S1043,(N1043:P1043,Q1043:AJ1043)),0)</f>
        <v>5</v>
      </c>
      <c r="AO1043" s="7">
        <f>IF(T1043&gt;0,RANK(T1043,(N1043:P1043,Q1043:AJ1043)),0)</f>
        <v>0</v>
      </c>
      <c r="AP1043" s="2">
        <f t="shared" si="403"/>
        <v>0</v>
      </c>
      <c r="AQ1043" s="2">
        <f t="shared" si="404"/>
        <v>2.137894174238375E-3</v>
      </c>
      <c r="AR1043" s="2">
        <f t="shared" si="405"/>
        <v>1.0689470871191875E-3</v>
      </c>
      <c r="AS1043" s="2">
        <f t="shared" si="406"/>
        <v>0</v>
      </c>
      <c r="AU1043" t="s">
        <v>2953</v>
      </c>
      <c r="AV1043" t="s">
        <v>1466</v>
      </c>
      <c r="AW1043">
        <v>1</v>
      </c>
      <c r="AY1043" s="130">
        <v>21</v>
      </c>
      <c r="AZ1043" s="131">
        <v>7</v>
      </c>
      <c r="BA1043" s="132">
        <f t="shared" si="407"/>
        <v>21007</v>
      </c>
      <c r="BC1043" s="7" t="s">
        <v>532</v>
      </c>
    </row>
    <row r="1044" spans="1:55" ht="13" hidden="1" customHeight="1" outlineLevel="1" x14ac:dyDescent="0.2">
      <c r="A1044" t="s">
        <v>1157</v>
      </c>
      <c r="B1044" t="s">
        <v>1466</v>
      </c>
      <c r="C1044" s="1">
        <f t="shared" si="396"/>
        <v>11844</v>
      </c>
      <c r="D1044" s="7">
        <f>RANK(N1044,(N1044:P1044,Q1044:AJ1044))</f>
        <v>2</v>
      </c>
      <c r="E1044" s="7">
        <f>RANK(O1044,(N1044:P1044,Q1044:AJ1044))</f>
        <v>1</v>
      </c>
      <c r="F1044" s="7">
        <f>IF(P1044&gt;0,RANK(P1044,(N1044:P1044,Q1044:AJ1044)),0)</f>
        <v>3</v>
      </c>
      <c r="G1044" s="1">
        <f t="shared" si="397"/>
        <v>656</v>
      </c>
      <c r="H1044" s="2">
        <f t="shared" si="398"/>
        <v>5.5386693684566023E-2</v>
      </c>
      <c r="I1044" s="2"/>
      <c r="J1044" s="2">
        <f t="shared" si="399"/>
        <v>0.42586963863559607</v>
      </c>
      <c r="K1044" s="2">
        <f t="shared" si="400"/>
        <v>0.48125633232016213</v>
      </c>
      <c r="L1044" s="2">
        <f t="shared" si="401"/>
        <v>8.9918946301925026E-2</v>
      </c>
      <c r="M1044" s="2">
        <f t="shared" si="402"/>
        <v>2.9550827423168308E-3</v>
      </c>
      <c r="N1044" s="1">
        <v>5044</v>
      </c>
      <c r="O1044" s="1">
        <v>5700</v>
      </c>
      <c r="P1044" s="1">
        <v>1065</v>
      </c>
      <c r="Q1044" s="1">
        <v>1</v>
      </c>
      <c r="R1044" s="1">
        <v>17</v>
      </c>
      <c r="S1044" s="1">
        <v>10</v>
      </c>
      <c r="T1044" s="1">
        <v>7</v>
      </c>
      <c r="W1044" s="1">
        <v>0</v>
      </c>
      <c r="AL1044" s="7">
        <f>IF(Q1044&gt;0,RANK(Q1044,(N1044:P1044,Q1044:AJ1044)),0)</f>
        <v>7</v>
      </c>
      <c r="AM1044" s="7">
        <f>IF(R1044&gt;0,RANK(R1044,(N1044:P1044,Q1044:AJ1044)),0)</f>
        <v>4</v>
      </c>
      <c r="AN1044" s="7">
        <f>IF(S1044&gt;0,RANK(S1044,(N1044:P1044,Q1044:AJ1044)),0)</f>
        <v>5</v>
      </c>
      <c r="AO1044" s="7">
        <f>IF(T1044&gt;0,RANK(T1044,(N1044:P1044,Q1044:AJ1044)),0)</f>
        <v>6</v>
      </c>
      <c r="AP1044" s="2">
        <f t="shared" si="403"/>
        <v>8.4430935494765288E-5</v>
      </c>
      <c r="AQ1044" s="2">
        <f t="shared" si="404"/>
        <v>1.4353259034110097E-3</v>
      </c>
      <c r="AR1044" s="2">
        <f t="shared" si="405"/>
        <v>8.4430935494765277E-4</v>
      </c>
      <c r="AS1044" s="2">
        <f t="shared" si="406"/>
        <v>5.9101654846335696E-4</v>
      </c>
      <c r="AU1044" t="s">
        <v>1157</v>
      </c>
      <c r="AV1044" t="s">
        <v>1466</v>
      </c>
      <c r="AW1044">
        <v>2</v>
      </c>
      <c r="AY1044" s="130">
        <v>21</v>
      </c>
      <c r="AZ1044" s="131">
        <v>9</v>
      </c>
      <c r="BA1044" s="132">
        <f t="shared" si="407"/>
        <v>21009</v>
      </c>
      <c r="BC1044" s="7" t="s">
        <v>532</v>
      </c>
    </row>
    <row r="1045" spans="1:55" ht="13" hidden="1" customHeight="1" outlineLevel="1" x14ac:dyDescent="0.2">
      <c r="A1045" t="s">
        <v>1158</v>
      </c>
      <c r="B1045" t="s">
        <v>1466</v>
      </c>
      <c r="C1045" s="1">
        <f t="shared" si="396"/>
        <v>3570</v>
      </c>
      <c r="D1045" s="7">
        <f>RANK(N1045,(N1045:P1045,Q1045:AJ1045))</f>
        <v>1</v>
      </c>
      <c r="E1045" s="7">
        <f>RANK(O1045,(N1045:P1045,Q1045:AJ1045))</f>
        <v>2</v>
      </c>
      <c r="F1045" s="7">
        <f>IF(P1045&gt;0,RANK(P1045,(N1045:P1045,Q1045:AJ1045)),0)</f>
        <v>3</v>
      </c>
      <c r="G1045" s="1">
        <f t="shared" si="397"/>
        <v>657</v>
      </c>
      <c r="H1045" s="2">
        <f t="shared" si="398"/>
        <v>0.18403361344537816</v>
      </c>
      <c r="I1045" s="2"/>
      <c r="J1045" s="2">
        <f t="shared" si="399"/>
        <v>0.52829131652661065</v>
      </c>
      <c r="K1045" s="2">
        <f t="shared" si="400"/>
        <v>0.34425770308123249</v>
      </c>
      <c r="L1045" s="2">
        <f t="shared" si="401"/>
        <v>0.11988795518207283</v>
      </c>
      <c r="M1045" s="2">
        <f t="shared" si="402"/>
        <v>7.5630252100840206E-3</v>
      </c>
      <c r="N1045" s="1">
        <v>1886</v>
      </c>
      <c r="O1045" s="1">
        <v>1229</v>
      </c>
      <c r="P1045" s="1">
        <v>428</v>
      </c>
      <c r="Q1045" s="1">
        <v>0</v>
      </c>
      <c r="R1045" s="1">
        <v>9</v>
      </c>
      <c r="S1045" s="1">
        <v>7</v>
      </c>
      <c r="T1045" s="1">
        <v>11</v>
      </c>
      <c r="W1045" s="1">
        <v>0</v>
      </c>
      <c r="AL1045" s="7">
        <f>IF(Q1045&gt;0,RANK(Q1045,(N1045:P1045,Q1045:AJ1045)),0)</f>
        <v>0</v>
      </c>
      <c r="AM1045" s="7">
        <f>IF(R1045&gt;0,RANK(R1045,(N1045:P1045,Q1045:AJ1045)),0)</f>
        <v>5</v>
      </c>
      <c r="AN1045" s="7">
        <f>IF(S1045&gt;0,RANK(S1045,(N1045:P1045,Q1045:AJ1045)),0)</f>
        <v>6</v>
      </c>
      <c r="AO1045" s="7">
        <f>IF(T1045&gt;0,RANK(T1045,(N1045:P1045,Q1045:AJ1045)),0)</f>
        <v>4</v>
      </c>
      <c r="AP1045" s="2">
        <f t="shared" si="403"/>
        <v>0</v>
      </c>
      <c r="AQ1045" s="2">
        <f t="shared" si="404"/>
        <v>2.5210084033613447E-3</v>
      </c>
      <c r="AR1045" s="2">
        <f t="shared" si="405"/>
        <v>1.9607843137254902E-3</v>
      </c>
      <c r="AS1045" s="2">
        <f t="shared" si="406"/>
        <v>3.0812324929971988E-3</v>
      </c>
      <c r="AU1045" t="s">
        <v>1158</v>
      </c>
      <c r="AV1045" t="s">
        <v>1466</v>
      </c>
      <c r="AW1045">
        <v>6</v>
      </c>
      <c r="AY1045" s="130">
        <v>21</v>
      </c>
      <c r="AZ1045" s="131">
        <v>11</v>
      </c>
      <c r="BA1045" s="132">
        <f t="shared" si="407"/>
        <v>21011</v>
      </c>
      <c r="BC1045" s="7" t="s">
        <v>532</v>
      </c>
    </row>
    <row r="1046" spans="1:55" ht="13" hidden="1" customHeight="1" outlineLevel="1" x14ac:dyDescent="0.2">
      <c r="A1046" t="s">
        <v>904</v>
      </c>
      <c r="B1046" t="s">
        <v>1466</v>
      </c>
      <c r="C1046" s="1">
        <f t="shared" si="396"/>
        <v>10008</v>
      </c>
      <c r="D1046" s="7">
        <f>RANK(N1046,(N1046:P1046,Q1046:AJ1046))</f>
        <v>1</v>
      </c>
      <c r="E1046" s="7">
        <f>RANK(O1046,(N1046:P1046,Q1046:AJ1046))</f>
        <v>2</v>
      </c>
      <c r="F1046" s="7">
        <f>IF(P1046&gt;0,RANK(P1046,(N1046:P1046,Q1046:AJ1046)),0)</f>
        <v>3</v>
      </c>
      <c r="G1046" s="1">
        <f t="shared" si="397"/>
        <v>1141</v>
      </c>
      <c r="H1046" s="2">
        <f t="shared" si="398"/>
        <v>0.11400879296562749</v>
      </c>
      <c r="I1046" s="2"/>
      <c r="J1046" s="2">
        <f t="shared" si="399"/>
        <v>0.50539568345323738</v>
      </c>
      <c r="K1046" s="2">
        <f t="shared" si="400"/>
        <v>0.39138689048760994</v>
      </c>
      <c r="L1046" s="2">
        <f t="shared" si="401"/>
        <v>9.3924860111910466E-2</v>
      </c>
      <c r="M1046" s="2">
        <f t="shared" si="402"/>
        <v>9.2925659472422178E-3</v>
      </c>
      <c r="N1046" s="1">
        <v>5058</v>
      </c>
      <c r="O1046" s="1">
        <v>3917</v>
      </c>
      <c r="P1046" s="1">
        <v>940</v>
      </c>
      <c r="Q1046" s="1">
        <v>0</v>
      </c>
      <c r="R1046" s="1">
        <v>68</v>
      </c>
      <c r="S1046" s="1">
        <v>14</v>
      </c>
      <c r="T1046" s="1">
        <v>11</v>
      </c>
      <c r="W1046" s="1">
        <v>0</v>
      </c>
      <c r="AL1046" s="7">
        <f>IF(Q1046&gt;0,RANK(Q1046,(N1046:P1046,Q1046:AJ1046)),0)</f>
        <v>0</v>
      </c>
      <c r="AM1046" s="7">
        <f>IF(R1046&gt;0,RANK(R1046,(N1046:P1046,Q1046:AJ1046)),0)</f>
        <v>4</v>
      </c>
      <c r="AN1046" s="7">
        <f>IF(S1046&gt;0,RANK(S1046,(N1046:P1046,Q1046:AJ1046)),0)</f>
        <v>5</v>
      </c>
      <c r="AO1046" s="7">
        <f>IF(T1046&gt;0,RANK(T1046,(N1046:P1046,Q1046:AJ1046)),0)</f>
        <v>6</v>
      </c>
      <c r="AP1046" s="2">
        <f t="shared" si="403"/>
        <v>0</v>
      </c>
      <c r="AQ1046" s="2">
        <f t="shared" si="404"/>
        <v>6.7945643485211827E-3</v>
      </c>
      <c r="AR1046" s="2">
        <f t="shared" si="405"/>
        <v>1.398880895283773E-3</v>
      </c>
      <c r="AS1046" s="2">
        <f t="shared" si="406"/>
        <v>1.0991207034372502E-3</v>
      </c>
      <c r="AU1046" t="s">
        <v>904</v>
      </c>
      <c r="AV1046" t="s">
        <v>1466</v>
      </c>
      <c r="AW1046">
        <v>5</v>
      </c>
      <c r="AY1046" s="130">
        <v>21</v>
      </c>
      <c r="AZ1046" s="131">
        <v>13</v>
      </c>
      <c r="BA1046" s="132">
        <f t="shared" si="407"/>
        <v>21013</v>
      </c>
      <c r="BC1046" s="7" t="s">
        <v>532</v>
      </c>
    </row>
    <row r="1047" spans="1:55" ht="13" hidden="1" customHeight="1" outlineLevel="1" x14ac:dyDescent="0.2">
      <c r="A1047" t="s">
        <v>2531</v>
      </c>
      <c r="B1047" t="s">
        <v>1466</v>
      </c>
      <c r="C1047" s="1">
        <f t="shared" si="396"/>
        <v>25607</v>
      </c>
      <c r="D1047" s="7">
        <f>RANK(N1047,(N1047:P1047,Q1047:AJ1047))</f>
        <v>2</v>
      </c>
      <c r="E1047" s="7">
        <f>RANK(O1047,(N1047:P1047,Q1047:AJ1047))</f>
        <v>1</v>
      </c>
      <c r="F1047" s="7">
        <f>IF(P1047&gt;0,RANK(P1047,(N1047:P1047,Q1047:AJ1047)),0)</f>
        <v>3</v>
      </c>
      <c r="G1047" s="1">
        <f t="shared" si="397"/>
        <v>6706</v>
      </c>
      <c r="H1047" s="2">
        <f t="shared" si="398"/>
        <v>0.26188151677275745</v>
      </c>
      <c r="I1047" s="2"/>
      <c r="J1047" s="2">
        <f t="shared" si="399"/>
        <v>0.32721521458976061</v>
      </c>
      <c r="K1047" s="2">
        <f t="shared" si="400"/>
        <v>0.58909673136251806</v>
      </c>
      <c r="L1047" s="2">
        <f t="shared" si="401"/>
        <v>7.4198461358222362E-2</v>
      </c>
      <c r="M1047" s="2">
        <f t="shared" si="402"/>
        <v>9.4895926894989213E-3</v>
      </c>
      <c r="N1047" s="1">
        <v>8379</v>
      </c>
      <c r="O1047" s="1">
        <v>15085</v>
      </c>
      <c r="P1047" s="1">
        <v>1900</v>
      </c>
      <c r="Q1047" s="1">
        <v>6</v>
      </c>
      <c r="R1047" s="1">
        <v>116</v>
      </c>
      <c r="S1047" s="1">
        <v>113</v>
      </c>
      <c r="T1047" s="1">
        <v>8</v>
      </c>
      <c r="W1047" s="1">
        <v>0</v>
      </c>
      <c r="AL1047" s="7">
        <f>IF(Q1047&gt;0,RANK(Q1047,(N1047:P1047,Q1047:AJ1047)),0)</f>
        <v>7</v>
      </c>
      <c r="AM1047" s="7">
        <f>IF(R1047&gt;0,RANK(R1047,(N1047:P1047,Q1047:AJ1047)),0)</f>
        <v>4</v>
      </c>
      <c r="AN1047" s="7">
        <f>IF(S1047&gt;0,RANK(S1047,(N1047:P1047,Q1047:AJ1047)),0)</f>
        <v>5</v>
      </c>
      <c r="AO1047" s="7">
        <f>IF(T1047&gt;0,RANK(T1047,(N1047:P1047,Q1047:AJ1047)),0)</f>
        <v>6</v>
      </c>
      <c r="AP1047" s="2">
        <f t="shared" si="403"/>
        <v>2.3431093060491271E-4</v>
      </c>
      <c r="AQ1047" s="2">
        <f t="shared" si="404"/>
        <v>4.5300113250283129E-3</v>
      </c>
      <c r="AR1047" s="2">
        <f t="shared" si="405"/>
        <v>4.4128558597258559E-3</v>
      </c>
      <c r="AS1047" s="2">
        <f t="shared" si="406"/>
        <v>3.1241457413988365E-4</v>
      </c>
      <c r="AU1047" t="s">
        <v>2531</v>
      </c>
      <c r="AV1047" t="s">
        <v>1466</v>
      </c>
      <c r="AW1047">
        <v>4</v>
      </c>
      <c r="AY1047" s="130">
        <v>21</v>
      </c>
      <c r="AZ1047" s="131">
        <v>15</v>
      </c>
      <c r="BA1047" s="132">
        <f t="shared" si="407"/>
        <v>21015</v>
      </c>
      <c r="BC1047" s="7" t="s">
        <v>532</v>
      </c>
    </row>
    <row r="1048" spans="1:55" ht="13" hidden="1" customHeight="1" outlineLevel="1" x14ac:dyDescent="0.2">
      <c r="A1048" t="s">
        <v>2106</v>
      </c>
      <c r="B1048" t="s">
        <v>1466</v>
      </c>
      <c r="C1048" s="1">
        <f t="shared" si="396"/>
        <v>6258</v>
      </c>
      <c r="D1048" s="7">
        <f>RANK(N1048,(N1048:P1048,Q1048:AJ1048))</f>
        <v>1</v>
      </c>
      <c r="E1048" s="7">
        <f>RANK(O1048,(N1048:P1048,Q1048:AJ1048))</f>
        <v>2</v>
      </c>
      <c r="F1048" s="7">
        <f>IF(P1048&gt;0,RANK(P1048,(N1048:P1048,Q1048:AJ1048)),0)</f>
        <v>3</v>
      </c>
      <c r="G1048" s="1">
        <f t="shared" si="397"/>
        <v>438</v>
      </c>
      <c r="H1048" s="2">
        <f t="shared" si="398"/>
        <v>6.9990412272291469E-2</v>
      </c>
      <c r="I1048" s="2"/>
      <c r="J1048" s="2">
        <f t="shared" si="399"/>
        <v>0.48418024928092041</v>
      </c>
      <c r="K1048" s="2">
        <f t="shared" si="400"/>
        <v>0.41418983700862894</v>
      </c>
      <c r="L1048" s="2">
        <f t="shared" si="401"/>
        <v>9.6356663470757428E-2</v>
      </c>
      <c r="M1048" s="2">
        <f t="shared" si="402"/>
        <v>5.2732502396932307E-3</v>
      </c>
      <c r="N1048" s="1">
        <v>3030</v>
      </c>
      <c r="O1048" s="1">
        <v>2592</v>
      </c>
      <c r="P1048" s="1">
        <v>603</v>
      </c>
      <c r="Q1048" s="1">
        <v>4</v>
      </c>
      <c r="R1048" s="1">
        <v>19</v>
      </c>
      <c r="S1048" s="1">
        <v>5</v>
      </c>
      <c r="T1048" s="1">
        <v>5</v>
      </c>
      <c r="W1048" s="1">
        <v>0</v>
      </c>
      <c r="AL1048" s="7">
        <f>IF(Q1048&gt;0,RANK(Q1048,(N1048:P1048,Q1048:AJ1048)),0)</f>
        <v>7</v>
      </c>
      <c r="AM1048" s="7">
        <f>IF(R1048&gt;0,RANK(R1048,(N1048:P1048,Q1048:AJ1048)),0)</f>
        <v>4</v>
      </c>
      <c r="AN1048" s="7">
        <f>IF(S1048&gt;0,RANK(S1048,(N1048:P1048,Q1048:AJ1048)),0)</f>
        <v>5</v>
      </c>
      <c r="AO1048" s="7">
        <f>IF(T1048&gt;0,RANK(T1048,(N1048:P1048,Q1048:AJ1048)),0)</f>
        <v>5</v>
      </c>
      <c r="AP1048" s="2">
        <f t="shared" si="403"/>
        <v>6.3918184723553851E-4</v>
      </c>
      <c r="AQ1048" s="2">
        <f t="shared" si="404"/>
        <v>3.0361137743688078E-3</v>
      </c>
      <c r="AR1048" s="2">
        <f t="shared" si="405"/>
        <v>7.9897730904442317E-4</v>
      </c>
      <c r="AS1048" s="2">
        <f t="shared" si="406"/>
        <v>7.9897730904442317E-4</v>
      </c>
      <c r="AU1048" t="s">
        <v>2106</v>
      </c>
      <c r="AV1048" t="s">
        <v>1466</v>
      </c>
      <c r="AW1048">
        <v>6</v>
      </c>
      <c r="AY1048" s="130">
        <v>21</v>
      </c>
      <c r="AZ1048" s="131">
        <v>17</v>
      </c>
      <c r="BA1048" s="132">
        <f t="shared" si="407"/>
        <v>21017</v>
      </c>
      <c r="BC1048" s="7" t="s">
        <v>532</v>
      </c>
    </row>
    <row r="1049" spans="1:55" ht="13" hidden="1" customHeight="1" outlineLevel="1" x14ac:dyDescent="0.2">
      <c r="A1049" t="s">
        <v>905</v>
      </c>
      <c r="B1049" t="s">
        <v>1466</v>
      </c>
      <c r="C1049" s="1">
        <f t="shared" si="396"/>
        <v>18893</v>
      </c>
      <c r="D1049" s="7">
        <f>RANK(N1049,(N1049:P1049,Q1049:AJ1049))</f>
        <v>1</v>
      </c>
      <c r="E1049" s="7">
        <f>RANK(O1049,(N1049:P1049,Q1049:AJ1049))</f>
        <v>2</v>
      </c>
      <c r="F1049" s="7">
        <f>IF(P1049&gt;0,RANK(P1049,(N1049:P1049,Q1049:AJ1049)),0)</f>
        <v>3</v>
      </c>
      <c r="G1049" s="1">
        <f t="shared" si="397"/>
        <v>2614</v>
      </c>
      <c r="H1049" s="2">
        <f t="shared" si="398"/>
        <v>0.13835812205578785</v>
      </c>
      <c r="I1049" s="2"/>
      <c r="J1049" s="2">
        <f t="shared" si="399"/>
        <v>0.51172391891176627</v>
      </c>
      <c r="K1049" s="2">
        <f t="shared" si="400"/>
        <v>0.37336579685597843</v>
      </c>
      <c r="L1049" s="2">
        <f t="shared" si="401"/>
        <v>0.10956438892711587</v>
      </c>
      <c r="M1049" s="2">
        <f t="shared" si="402"/>
        <v>5.3458953051394309E-3</v>
      </c>
      <c r="N1049" s="1">
        <v>9668</v>
      </c>
      <c r="O1049" s="1">
        <v>7054</v>
      </c>
      <c r="P1049" s="1">
        <v>2070</v>
      </c>
      <c r="Q1049" s="1">
        <v>7</v>
      </c>
      <c r="R1049" s="1">
        <v>46</v>
      </c>
      <c r="S1049" s="1">
        <v>37</v>
      </c>
      <c r="T1049" s="1">
        <v>11</v>
      </c>
      <c r="W1049" s="1">
        <v>0</v>
      </c>
      <c r="AL1049" s="7">
        <f>IF(Q1049&gt;0,RANK(Q1049,(N1049:P1049,Q1049:AJ1049)),0)</f>
        <v>7</v>
      </c>
      <c r="AM1049" s="7">
        <f>IF(R1049&gt;0,RANK(R1049,(N1049:P1049,Q1049:AJ1049)),0)</f>
        <v>4</v>
      </c>
      <c r="AN1049" s="7">
        <f>IF(S1049&gt;0,RANK(S1049,(N1049:P1049,Q1049:AJ1049)),0)</f>
        <v>5</v>
      </c>
      <c r="AO1049" s="7">
        <f>IF(T1049&gt;0,RANK(T1049,(N1049:P1049,Q1049:AJ1049)),0)</f>
        <v>6</v>
      </c>
      <c r="AP1049" s="2">
        <f t="shared" si="403"/>
        <v>3.7050759540570581E-4</v>
      </c>
      <c r="AQ1049" s="2">
        <f t="shared" si="404"/>
        <v>2.4347641983803524E-3</v>
      </c>
      <c r="AR1049" s="2">
        <f t="shared" si="405"/>
        <v>1.958397290001588E-3</v>
      </c>
      <c r="AS1049" s="2">
        <f t="shared" si="406"/>
        <v>5.822262213518234E-4</v>
      </c>
      <c r="AU1049" t="s">
        <v>905</v>
      </c>
      <c r="AV1049" t="s">
        <v>1466</v>
      </c>
      <c r="AW1049">
        <v>4</v>
      </c>
      <c r="AY1049" s="130">
        <v>21</v>
      </c>
      <c r="AZ1049" s="131">
        <v>19</v>
      </c>
      <c r="BA1049" s="132">
        <f t="shared" si="407"/>
        <v>21019</v>
      </c>
      <c r="BC1049" s="7" t="s">
        <v>532</v>
      </c>
    </row>
    <row r="1050" spans="1:55" ht="13" hidden="1" customHeight="1" outlineLevel="1" x14ac:dyDescent="0.2">
      <c r="A1050" t="s">
        <v>1150</v>
      </c>
      <c r="B1050" t="s">
        <v>1466</v>
      </c>
      <c r="C1050" s="1">
        <f t="shared" si="396"/>
        <v>8782</v>
      </c>
      <c r="D1050" s="7">
        <f>RANK(N1050,(N1050:P1050,Q1050:AJ1050))</f>
        <v>2</v>
      </c>
      <c r="E1050" s="7">
        <f>RANK(O1050,(N1050:P1050,Q1050:AJ1050))</f>
        <v>1</v>
      </c>
      <c r="F1050" s="7">
        <f>IF(P1050&gt;0,RANK(P1050,(N1050:P1050,Q1050:AJ1050)),0)</f>
        <v>3</v>
      </c>
      <c r="G1050" s="1">
        <f t="shared" si="397"/>
        <v>280</v>
      </c>
      <c r="H1050" s="2">
        <f t="shared" si="398"/>
        <v>3.1883397859257576E-2</v>
      </c>
      <c r="I1050" s="2"/>
      <c r="J1050" s="2">
        <f t="shared" si="399"/>
        <v>0.44147119107264859</v>
      </c>
      <c r="K1050" s="2">
        <f t="shared" si="400"/>
        <v>0.47335458893190618</v>
      </c>
      <c r="L1050" s="2">
        <f t="shared" si="401"/>
        <v>8.0733318150762928E-2</v>
      </c>
      <c r="M1050" s="2">
        <f t="shared" si="402"/>
        <v>4.4409018446823489E-3</v>
      </c>
      <c r="N1050" s="1">
        <v>3877</v>
      </c>
      <c r="O1050" s="1">
        <v>4157</v>
      </c>
      <c r="P1050" s="1">
        <v>709</v>
      </c>
      <c r="Q1050" s="1">
        <v>6</v>
      </c>
      <c r="R1050" s="1">
        <v>15</v>
      </c>
      <c r="S1050" s="1">
        <v>12</v>
      </c>
      <c r="T1050" s="1">
        <v>6</v>
      </c>
      <c r="W1050" s="1">
        <v>0</v>
      </c>
      <c r="AL1050" s="7">
        <f>IF(Q1050&gt;0,RANK(Q1050,(N1050:P1050,Q1050:AJ1050)),0)</f>
        <v>6</v>
      </c>
      <c r="AM1050" s="7">
        <f>IF(R1050&gt;0,RANK(R1050,(N1050:P1050,Q1050:AJ1050)),0)</f>
        <v>4</v>
      </c>
      <c r="AN1050" s="7">
        <f>IF(S1050&gt;0,RANK(S1050,(N1050:P1050,Q1050:AJ1050)),0)</f>
        <v>5</v>
      </c>
      <c r="AO1050" s="7">
        <f>IF(T1050&gt;0,RANK(T1050,(N1050:P1050,Q1050:AJ1050)),0)</f>
        <v>6</v>
      </c>
      <c r="AP1050" s="2">
        <f t="shared" si="403"/>
        <v>6.8321566841266228E-4</v>
      </c>
      <c r="AQ1050" s="2">
        <f t="shared" si="404"/>
        <v>1.7080391710316556E-3</v>
      </c>
      <c r="AR1050" s="2">
        <f t="shared" si="405"/>
        <v>1.3664313368253246E-3</v>
      </c>
      <c r="AS1050" s="2">
        <f t="shared" si="406"/>
        <v>6.8321566841266228E-4</v>
      </c>
      <c r="AU1050" t="s">
        <v>1150</v>
      </c>
      <c r="AV1050" t="s">
        <v>1466</v>
      </c>
      <c r="AW1050">
        <v>6</v>
      </c>
      <c r="AY1050" s="130">
        <v>21</v>
      </c>
      <c r="AZ1050" s="131">
        <v>21</v>
      </c>
      <c r="BA1050" s="132">
        <f t="shared" si="407"/>
        <v>21021</v>
      </c>
      <c r="BC1050" s="7" t="s">
        <v>532</v>
      </c>
    </row>
    <row r="1051" spans="1:55" ht="13" hidden="1" customHeight="1" outlineLevel="1" x14ac:dyDescent="0.2">
      <c r="A1051" t="s">
        <v>2821</v>
      </c>
      <c r="B1051" t="s">
        <v>1466</v>
      </c>
      <c r="C1051" s="1">
        <f t="shared" si="396"/>
        <v>2720</v>
      </c>
      <c r="D1051" s="7">
        <f>RANK(N1051,(N1051:P1051,Q1051:AJ1051))</f>
        <v>2</v>
      </c>
      <c r="E1051" s="7">
        <f>RANK(O1051,(N1051:P1051,Q1051:AJ1051))</f>
        <v>1</v>
      </c>
      <c r="F1051" s="7">
        <f>IF(P1051&gt;0,RANK(P1051,(N1051:P1051,Q1051:AJ1051)),0)</f>
        <v>3</v>
      </c>
      <c r="G1051" s="1">
        <f t="shared" si="397"/>
        <v>316</v>
      </c>
      <c r="H1051" s="2">
        <f t="shared" si="398"/>
        <v>0.1161764705882353</v>
      </c>
      <c r="I1051" s="2"/>
      <c r="J1051" s="2">
        <f t="shared" si="399"/>
        <v>0.38786764705882354</v>
      </c>
      <c r="K1051" s="2">
        <f t="shared" si="400"/>
        <v>0.50404411764705881</v>
      </c>
      <c r="L1051" s="2">
        <f t="shared" si="401"/>
        <v>9.9632352941176477E-2</v>
      </c>
      <c r="M1051" s="2">
        <f t="shared" si="402"/>
        <v>8.4558823529411187E-3</v>
      </c>
      <c r="N1051" s="1">
        <v>1055</v>
      </c>
      <c r="O1051" s="1">
        <v>1371</v>
      </c>
      <c r="P1051" s="1">
        <v>271</v>
      </c>
      <c r="Q1051" s="1">
        <v>0</v>
      </c>
      <c r="R1051" s="1">
        <v>2</v>
      </c>
      <c r="S1051" s="1">
        <v>19</v>
      </c>
      <c r="T1051" s="1">
        <v>2</v>
      </c>
      <c r="W1051" s="1">
        <v>0</v>
      </c>
      <c r="AL1051" s="7">
        <f>IF(Q1051&gt;0,RANK(Q1051,(N1051:P1051,Q1051:AJ1051)),0)</f>
        <v>0</v>
      </c>
      <c r="AM1051" s="7">
        <f>IF(R1051&gt;0,RANK(R1051,(N1051:P1051,Q1051:AJ1051)),0)</f>
        <v>5</v>
      </c>
      <c r="AN1051" s="7">
        <f>IF(S1051&gt;0,RANK(S1051,(N1051:P1051,Q1051:AJ1051)),0)</f>
        <v>4</v>
      </c>
      <c r="AO1051" s="7">
        <f>IF(T1051&gt;0,RANK(T1051,(N1051:P1051,Q1051:AJ1051)),0)</f>
        <v>5</v>
      </c>
      <c r="AP1051" s="2">
        <f t="shared" si="403"/>
        <v>0</v>
      </c>
      <c r="AQ1051" s="2">
        <f t="shared" si="404"/>
        <v>7.3529411764705881E-4</v>
      </c>
      <c r="AR1051" s="2">
        <f t="shared" si="405"/>
        <v>6.9852941176470592E-3</v>
      </c>
      <c r="AS1051" s="2">
        <f t="shared" si="406"/>
        <v>7.3529411764705881E-4</v>
      </c>
      <c r="AU1051" t="s">
        <v>2821</v>
      </c>
      <c r="AV1051" t="s">
        <v>1466</v>
      </c>
      <c r="AW1051">
        <v>4</v>
      </c>
      <c r="AY1051" s="130">
        <v>21</v>
      </c>
      <c r="AZ1051" s="131">
        <v>23</v>
      </c>
      <c r="BA1051" s="132">
        <f t="shared" si="407"/>
        <v>21023</v>
      </c>
      <c r="BC1051" s="7" t="s">
        <v>532</v>
      </c>
    </row>
    <row r="1052" spans="1:55" ht="13" hidden="1" customHeight="1" outlineLevel="1" x14ac:dyDescent="0.2">
      <c r="A1052" t="s">
        <v>3187</v>
      </c>
      <c r="B1052" t="s">
        <v>1466</v>
      </c>
      <c r="C1052" s="1">
        <f t="shared" si="396"/>
        <v>4578</v>
      </c>
      <c r="D1052" s="7">
        <f>RANK(N1052,(N1052:P1052,Q1052:AJ1052))</f>
        <v>1</v>
      </c>
      <c r="E1052" s="7">
        <f>RANK(O1052,(N1052:P1052,Q1052:AJ1052))</f>
        <v>2</v>
      </c>
      <c r="F1052" s="7">
        <f>IF(P1052&gt;0,RANK(P1052,(N1052:P1052,Q1052:AJ1052)),0)</f>
        <v>3</v>
      </c>
      <c r="G1052" s="1">
        <f t="shared" si="397"/>
        <v>2048</v>
      </c>
      <c r="H1052" s="2">
        <f t="shared" si="398"/>
        <v>0.44735692442114461</v>
      </c>
      <c r="I1052" s="2"/>
      <c r="J1052" s="2">
        <f t="shared" si="399"/>
        <v>0.67846221057230227</v>
      </c>
      <c r="K1052" s="2">
        <f t="shared" si="400"/>
        <v>0.23110528615115772</v>
      </c>
      <c r="L1052" s="2">
        <f t="shared" si="401"/>
        <v>8.6719091306247276E-2</v>
      </c>
      <c r="M1052" s="2">
        <f t="shared" si="402"/>
        <v>3.7134119702927348E-3</v>
      </c>
      <c r="N1052" s="1">
        <v>3106</v>
      </c>
      <c r="O1052" s="1">
        <v>1058</v>
      </c>
      <c r="P1052" s="1">
        <v>397</v>
      </c>
      <c r="Q1052" s="1">
        <v>0</v>
      </c>
      <c r="R1052" s="1">
        <v>7</v>
      </c>
      <c r="S1052" s="1">
        <v>6</v>
      </c>
      <c r="T1052" s="1">
        <v>4</v>
      </c>
      <c r="W1052" s="1">
        <v>0</v>
      </c>
      <c r="AL1052" s="7">
        <f>IF(Q1052&gt;0,RANK(Q1052,(N1052:P1052,Q1052:AJ1052)),0)</f>
        <v>0</v>
      </c>
      <c r="AM1052" s="7">
        <f>IF(R1052&gt;0,RANK(R1052,(N1052:P1052,Q1052:AJ1052)),0)</f>
        <v>4</v>
      </c>
      <c r="AN1052" s="7">
        <f>IF(S1052&gt;0,RANK(S1052,(N1052:P1052,Q1052:AJ1052)),0)</f>
        <v>5</v>
      </c>
      <c r="AO1052" s="7">
        <f>IF(T1052&gt;0,RANK(T1052,(N1052:P1052,Q1052:AJ1052)),0)</f>
        <v>6</v>
      </c>
      <c r="AP1052" s="2">
        <f t="shared" si="403"/>
        <v>0</v>
      </c>
      <c r="AQ1052" s="2">
        <f t="shared" si="404"/>
        <v>1.5290519877675841E-3</v>
      </c>
      <c r="AR1052" s="2">
        <f t="shared" si="405"/>
        <v>1.3106159895150721E-3</v>
      </c>
      <c r="AS1052" s="2">
        <f t="shared" si="406"/>
        <v>8.7374399301004806E-4</v>
      </c>
      <c r="AU1052" t="s">
        <v>3187</v>
      </c>
      <c r="AV1052" t="s">
        <v>1466</v>
      </c>
      <c r="AW1052">
        <v>5</v>
      </c>
      <c r="AY1052" s="130">
        <v>21</v>
      </c>
      <c r="AZ1052" s="131">
        <v>25</v>
      </c>
      <c r="BA1052" s="132">
        <f t="shared" si="407"/>
        <v>21025</v>
      </c>
      <c r="BC1052" s="7" t="s">
        <v>532</v>
      </c>
    </row>
    <row r="1053" spans="1:55" ht="13" hidden="1" customHeight="1" outlineLevel="1" x14ac:dyDescent="0.2">
      <c r="A1053" t="s">
        <v>1806</v>
      </c>
      <c r="B1053" t="s">
        <v>1466</v>
      </c>
      <c r="C1053" s="1">
        <f t="shared" si="396"/>
        <v>6797</v>
      </c>
      <c r="D1053" s="7">
        <f>RANK(N1053,(N1053:P1053,Q1053:AJ1053))</f>
        <v>2</v>
      </c>
      <c r="E1053" s="7">
        <f>RANK(O1053,(N1053:P1053,Q1053:AJ1053))</f>
        <v>1</v>
      </c>
      <c r="F1053" s="7">
        <f>IF(P1053&gt;0,RANK(P1053,(N1053:P1053,Q1053:AJ1053)),0)</f>
        <v>3</v>
      </c>
      <c r="G1053" s="1">
        <f t="shared" si="397"/>
        <v>195</v>
      </c>
      <c r="H1053" s="2">
        <f t="shared" si="398"/>
        <v>2.8689127556274827E-2</v>
      </c>
      <c r="I1053" s="2"/>
      <c r="J1053" s="2">
        <f t="shared" si="399"/>
        <v>0.4348977490069148</v>
      </c>
      <c r="K1053" s="2">
        <f t="shared" si="400"/>
        <v>0.46358687656318964</v>
      </c>
      <c r="L1053" s="2">
        <f t="shared" si="401"/>
        <v>9.8572899808739151E-2</v>
      </c>
      <c r="M1053" s="2">
        <f t="shared" si="402"/>
        <v>2.9424746211564046E-3</v>
      </c>
      <c r="N1053" s="1">
        <v>2956</v>
      </c>
      <c r="O1053" s="1">
        <v>3151</v>
      </c>
      <c r="P1053" s="1">
        <v>670</v>
      </c>
      <c r="Q1053" s="1">
        <v>0</v>
      </c>
      <c r="R1053" s="1">
        <v>8</v>
      </c>
      <c r="S1053" s="1">
        <v>9</v>
      </c>
      <c r="T1053" s="1">
        <v>3</v>
      </c>
      <c r="W1053" s="1">
        <v>0</v>
      </c>
      <c r="AL1053" s="7">
        <f>IF(Q1053&gt;0,RANK(Q1053,(N1053:P1053,Q1053:AJ1053)),0)</f>
        <v>0</v>
      </c>
      <c r="AM1053" s="7">
        <f>IF(R1053&gt;0,RANK(R1053,(N1053:P1053,Q1053:AJ1053)),0)</f>
        <v>5</v>
      </c>
      <c r="AN1053" s="7">
        <f>IF(S1053&gt;0,RANK(S1053,(N1053:P1053,Q1053:AJ1053)),0)</f>
        <v>4</v>
      </c>
      <c r="AO1053" s="7">
        <f>IF(T1053&gt;0,RANK(T1053,(N1053:P1053,Q1053:AJ1053)),0)</f>
        <v>6</v>
      </c>
      <c r="AP1053" s="2">
        <f t="shared" si="403"/>
        <v>0</v>
      </c>
      <c r="AQ1053" s="2">
        <f t="shared" si="404"/>
        <v>1.176989848462557E-3</v>
      </c>
      <c r="AR1053" s="2">
        <f t="shared" si="405"/>
        <v>1.3241135795203766E-3</v>
      </c>
      <c r="AS1053" s="2">
        <f t="shared" si="406"/>
        <v>4.4137119317345886E-4</v>
      </c>
      <c r="AU1053" t="s">
        <v>1806</v>
      </c>
      <c r="AV1053" t="s">
        <v>1466</v>
      </c>
      <c r="AW1053">
        <v>2</v>
      </c>
      <c r="AY1053" s="130">
        <v>21</v>
      </c>
      <c r="AZ1053" s="131">
        <v>27</v>
      </c>
      <c r="BA1053" s="132">
        <f t="shared" si="407"/>
        <v>21027</v>
      </c>
      <c r="BC1053" s="7" t="s">
        <v>532</v>
      </c>
    </row>
    <row r="1054" spans="1:55" ht="13" hidden="1" customHeight="1" outlineLevel="1" x14ac:dyDescent="0.2">
      <c r="A1054" t="s">
        <v>912</v>
      </c>
      <c r="B1054" t="s">
        <v>1466</v>
      </c>
      <c r="C1054" s="1">
        <f t="shared" si="396"/>
        <v>18395</v>
      </c>
      <c r="D1054" s="7">
        <f>RANK(N1054,(N1054:P1054,Q1054:AJ1054))</f>
        <v>2</v>
      </c>
      <c r="E1054" s="7">
        <f>RANK(O1054,(N1054:P1054,Q1054:AJ1054))</f>
        <v>1</v>
      </c>
      <c r="F1054" s="7">
        <f>IF(P1054&gt;0,RANK(P1054,(N1054:P1054,Q1054:AJ1054)),0)</f>
        <v>3</v>
      </c>
      <c r="G1054" s="1">
        <f t="shared" si="397"/>
        <v>1046</v>
      </c>
      <c r="H1054" s="2">
        <f t="shared" si="398"/>
        <v>5.6863278064691491E-2</v>
      </c>
      <c r="I1054" s="2"/>
      <c r="J1054" s="2">
        <f t="shared" si="399"/>
        <v>0.4159282413699375</v>
      </c>
      <c r="K1054" s="2">
        <f t="shared" si="400"/>
        <v>0.47279151943462899</v>
      </c>
      <c r="L1054" s="2">
        <f t="shared" si="401"/>
        <v>0.10725740690405001</v>
      </c>
      <c r="M1054" s="2">
        <f t="shared" si="402"/>
        <v>4.0228322913835463E-3</v>
      </c>
      <c r="N1054" s="1">
        <v>7651</v>
      </c>
      <c r="O1054" s="1">
        <v>8697</v>
      </c>
      <c r="P1054" s="1">
        <v>1973</v>
      </c>
      <c r="Q1054" s="1">
        <v>0</v>
      </c>
      <c r="R1054" s="1">
        <v>36</v>
      </c>
      <c r="S1054" s="1">
        <v>30</v>
      </c>
      <c r="T1054" s="1">
        <v>8</v>
      </c>
      <c r="W1054" s="1">
        <v>0</v>
      </c>
      <c r="AL1054" s="7">
        <f>IF(Q1054&gt;0,RANK(Q1054,(N1054:P1054,Q1054:AJ1054)),0)</f>
        <v>0</v>
      </c>
      <c r="AM1054" s="7">
        <f>IF(R1054&gt;0,RANK(R1054,(N1054:P1054,Q1054:AJ1054)),0)</f>
        <v>4</v>
      </c>
      <c r="AN1054" s="7">
        <f>IF(S1054&gt;0,RANK(S1054,(N1054:P1054,Q1054:AJ1054)),0)</f>
        <v>5</v>
      </c>
      <c r="AO1054" s="7">
        <f>IF(T1054&gt;0,RANK(T1054,(N1054:P1054,Q1054:AJ1054)),0)</f>
        <v>6</v>
      </c>
      <c r="AP1054" s="2">
        <f t="shared" si="403"/>
        <v>0</v>
      </c>
      <c r="AQ1054" s="2">
        <f t="shared" si="404"/>
        <v>1.957053547159554E-3</v>
      </c>
      <c r="AR1054" s="2">
        <f t="shared" si="405"/>
        <v>1.6308779559662953E-3</v>
      </c>
      <c r="AS1054" s="2">
        <f t="shared" si="406"/>
        <v>4.3490078825767869E-4</v>
      </c>
      <c r="AU1054" t="s">
        <v>912</v>
      </c>
      <c r="AV1054" t="s">
        <v>1466</v>
      </c>
      <c r="AW1054">
        <v>2</v>
      </c>
      <c r="AY1054" s="130">
        <v>21</v>
      </c>
      <c r="AZ1054" s="131">
        <v>29</v>
      </c>
      <c r="BA1054" s="132">
        <f t="shared" si="407"/>
        <v>21029</v>
      </c>
      <c r="BC1054" s="7" t="s">
        <v>532</v>
      </c>
    </row>
    <row r="1055" spans="1:55" ht="13" hidden="1" customHeight="1" outlineLevel="1" x14ac:dyDescent="0.2">
      <c r="A1055" t="s">
        <v>1139</v>
      </c>
      <c r="B1055" t="s">
        <v>1466</v>
      </c>
      <c r="C1055" s="1">
        <f t="shared" si="396"/>
        <v>4149</v>
      </c>
      <c r="D1055" s="7">
        <f>RANK(N1055,(N1055:P1055,Q1055:AJ1055))</f>
        <v>2</v>
      </c>
      <c r="E1055" s="7">
        <f>RANK(O1055,(N1055:P1055,Q1055:AJ1055))</f>
        <v>1</v>
      </c>
      <c r="F1055" s="7">
        <f>IF(P1055&gt;0,RANK(P1055,(N1055:P1055,Q1055:AJ1055)),0)</f>
        <v>3</v>
      </c>
      <c r="G1055" s="1">
        <f t="shared" si="397"/>
        <v>1271</v>
      </c>
      <c r="H1055" s="2">
        <f t="shared" si="398"/>
        <v>0.30633887683779226</v>
      </c>
      <c r="I1055" s="2"/>
      <c r="J1055" s="2">
        <f t="shared" si="399"/>
        <v>0.3036876355748373</v>
      </c>
      <c r="K1055" s="2">
        <f t="shared" si="400"/>
        <v>0.61002651241262951</v>
      </c>
      <c r="L1055" s="2">
        <f t="shared" si="401"/>
        <v>8.3875632682574114E-2</v>
      </c>
      <c r="M1055" s="2">
        <f t="shared" si="402"/>
        <v>2.4102193299591346E-3</v>
      </c>
      <c r="N1055" s="1">
        <v>1260</v>
      </c>
      <c r="O1055" s="1">
        <v>2531</v>
      </c>
      <c r="P1055" s="1">
        <v>348</v>
      </c>
      <c r="Q1055" s="1">
        <v>0</v>
      </c>
      <c r="R1055" s="1">
        <v>8</v>
      </c>
      <c r="S1055" s="1">
        <v>1</v>
      </c>
      <c r="T1055" s="1">
        <v>1</v>
      </c>
      <c r="W1055" s="1">
        <v>0</v>
      </c>
      <c r="AL1055" s="7">
        <f>IF(Q1055&gt;0,RANK(Q1055,(N1055:P1055,Q1055:AJ1055)),0)</f>
        <v>0</v>
      </c>
      <c r="AM1055" s="7">
        <f>IF(R1055&gt;0,RANK(R1055,(N1055:P1055,Q1055:AJ1055)),0)</f>
        <v>4</v>
      </c>
      <c r="AN1055" s="7">
        <f>IF(S1055&gt;0,RANK(S1055,(N1055:P1055,Q1055:AJ1055)),0)</f>
        <v>5</v>
      </c>
      <c r="AO1055" s="7">
        <f>IF(T1055&gt;0,RANK(T1055,(N1055:P1055,Q1055:AJ1055)),0)</f>
        <v>5</v>
      </c>
      <c r="AP1055" s="2">
        <f t="shared" si="403"/>
        <v>0</v>
      </c>
      <c r="AQ1055" s="2">
        <f t="shared" si="404"/>
        <v>1.9281754639672211E-3</v>
      </c>
      <c r="AR1055" s="2">
        <f t="shared" si="405"/>
        <v>2.4102193299590263E-4</v>
      </c>
      <c r="AS1055" s="2">
        <f t="shared" si="406"/>
        <v>2.4102193299590263E-4</v>
      </c>
      <c r="AU1055" t="s">
        <v>1139</v>
      </c>
      <c r="AV1055" t="s">
        <v>1466</v>
      </c>
      <c r="AW1055">
        <v>1</v>
      </c>
      <c r="AY1055" s="130">
        <v>21</v>
      </c>
      <c r="AZ1055" s="131">
        <v>31</v>
      </c>
      <c r="BA1055" s="132">
        <f t="shared" si="407"/>
        <v>21031</v>
      </c>
      <c r="BC1055" s="7" t="s">
        <v>532</v>
      </c>
    </row>
    <row r="1056" spans="1:55" ht="13" hidden="1" customHeight="1" outlineLevel="1" x14ac:dyDescent="0.2">
      <c r="A1056" t="s">
        <v>1660</v>
      </c>
      <c r="B1056" t="s">
        <v>1466</v>
      </c>
      <c r="C1056" s="1">
        <f t="shared" si="396"/>
        <v>5155</v>
      </c>
      <c r="D1056" s="7">
        <f>RANK(N1056,(N1056:P1056,Q1056:AJ1056))</f>
        <v>1</v>
      </c>
      <c r="E1056" s="7">
        <f>RANK(O1056,(N1056:P1056,Q1056:AJ1056))</f>
        <v>2</v>
      </c>
      <c r="F1056" s="7">
        <f>IF(P1056&gt;0,RANK(P1056,(N1056:P1056,Q1056:AJ1056)),0)</f>
        <v>3</v>
      </c>
      <c r="G1056" s="1">
        <f t="shared" si="397"/>
        <v>367</v>
      </c>
      <c r="H1056" s="2">
        <f t="shared" si="398"/>
        <v>7.1193016488845781E-2</v>
      </c>
      <c r="I1056" s="2"/>
      <c r="J1056" s="2">
        <f t="shared" si="399"/>
        <v>0.47216294859359847</v>
      </c>
      <c r="K1056" s="2">
        <f t="shared" si="400"/>
        <v>0.40096993210475268</v>
      </c>
      <c r="L1056" s="2">
        <f t="shared" si="401"/>
        <v>0.12356935014548981</v>
      </c>
      <c r="M1056" s="2">
        <f t="shared" si="402"/>
        <v>3.2977691561589806E-3</v>
      </c>
      <c r="N1056" s="1">
        <v>2434</v>
      </c>
      <c r="O1056" s="1">
        <v>2067</v>
      </c>
      <c r="P1056" s="1">
        <v>637</v>
      </c>
      <c r="Q1056" s="1">
        <v>3</v>
      </c>
      <c r="R1056" s="1">
        <v>11</v>
      </c>
      <c r="S1056" s="1">
        <v>2</v>
      </c>
      <c r="T1056" s="1">
        <v>1</v>
      </c>
      <c r="W1056" s="1">
        <v>0</v>
      </c>
      <c r="AL1056" s="7">
        <f>IF(Q1056&gt;0,RANK(Q1056,(N1056:P1056,Q1056:AJ1056)),0)</f>
        <v>5</v>
      </c>
      <c r="AM1056" s="7">
        <f>IF(R1056&gt;0,RANK(R1056,(N1056:P1056,Q1056:AJ1056)),0)</f>
        <v>4</v>
      </c>
      <c r="AN1056" s="7">
        <f>IF(S1056&gt;0,RANK(S1056,(N1056:P1056,Q1056:AJ1056)),0)</f>
        <v>6</v>
      </c>
      <c r="AO1056" s="7">
        <f>IF(T1056&gt;0,RANK(T1056,(N1056:P1056,Q1056:AJ1056)),0)</f>
        <v>7</v>
      </c>
      <c r="AP1056" s="2">
        <f t="shared" si="403"/>
        <v>5.8195926285160035E-4</v>
      </c>
      <c r="AQ1056" s="2">
        <f t="shared" si="404"/>
        <v>2.1338506304558681E-3</v>
      </c>
      <c r="AR1056" s="2">
        <f t="shared" si="405"/>
        <v>3.8797284190106692E-4</v>
      </c>
      <c r="AS1056" s="2">
        <f t="shared" si="406"/>
        <v>1.9398642095053346E-4</v>
      </c>
      <c r="AU1056" t="s">
        <v>1660</v>
      </c>
      <c r="AV1056" t="s">
        <v>1466</v>
      </c>
      <c r="AW1056">
        <v>1</v>
      </c>
      <c r="AY1056" s="130">
        <v>21</v>
      </c>
      <c r="AZ1056" s="131">
        <v>33</v>
      </c>
      <c r="BA1056" s="132">
        <f t="shared" si="407"/>
        <v>21033</v>
      </c>
      <c r="BC1056" s="7" t="s">
        <v>532</v>
      </c>
    </row>
    <row r="1057" spans="1:55" ht="13" hidden="1" customHeight="1" outlineLevel="1" x14ac:dyDescent="0.2">
      <c r="A1057" t="s">
        <v>1661</v>
      </c>
      <c r="B1057" t="s">
        <v>1466</v>
      </c>
      <c r="C1057" s="1">
        <f t="shared" si="396"/>
        <v>11566</v>
      </c>
      <c r="D1057" s="7">
        <f>RANK(N1057,(N1057:P1057,Q1057:AJ1057))</f>
        <v>1</v>
      </c>
      <c r="E1057" s="7">
        <f>RANK(O1057,(N1057:P1057,Q1057:AJ1057))</f>
        <v>2</v>
      </c>
      <c r="F1057" s="7">
        <f>IF(P1057&gt;0,RANK(P1057,(N1057:P1057,Q1057:AJ1057)),0)</f>
        <v>3</v>
      </c>
      <c r="G1057" s="1">
        <f t="shared" si="397"/>
        <v>292</v>
      </c>
      <c r="H1057" s="2">
        <f t="shared" si="398"/>
        <v>2.5246411896939304E-2</v>
      </c>
      <c r="I1057" s="2"/>
      <c r="J1057" s="2">
        <f t="shared" si="399"/>
        <v>0.45659692201279611</v>
      </c>
      <c r="K1057" s="2">
        <f t="shared" si="400"/>
        <v>0.43135051011585684</v>
      </c>
      <c r="L1057" s="2">
        <f t="shared" si="401"/>
        <v>0.10574096489711222</v>
      </c>
      <c r="M1057" s="2">
        <f t="shared" si="402"/>
        <v>6.3116029742348173E-3</v>
      </c>
      <c r="N1057" s="1">
        <v>5281</v>
      </c>
      <c r="O1057" s="1">
        <v>4989</v>
      </c>
      <c r="P1057" s="1">
        <v>1223</v>
      </c>
      <c r="Q1057" s="1">
        <v>10</v>
      </c>
      <c r="R1057" s="1">
        <v>37</v>
      </c>
      <c r="S1057" s="1">
        <v>14</v>
      </c>
      <c r="T1057" s="1">
        <v>12</v>
      </c>
      <c r="W1057" s="1">
        <v>0</v>
      </c>
      <c r="AL1057" s="7">
        <f>IF(Q1057&gt;0,RANK(Q1057,(N1057:P1057,Q1057:AJ1057)),0)</f>
        <v>7</v>
      </c>
      <c r="AM1057" s="7">
        <f>IF(R1057&gt;0,RANK(R1057,(N1057:P1057,Q1057:AJ1057)),0)</f>
        <v>4</v>
      </c>
      <c r="AN1057" s="7">
        <f>IF(S1057&gt;0,RANK(S1057,(N1057:P1057,Q1057:AJ1057)),0)</f>
        <v>5</v>
      </c>
      <c r="AO1057" s="7">
        <f>IF(T1057&gt;0,RANK(T1057,(N1057:P1057,Q1057:AJ1057)),0)</f>
        <v>6</v>
      </c>
      <c r="AP1057" s="2">
        <f t="shared" si="403"/>
        <v>8.646031471554556E-4</v>
      </c>
      <c r="AQ1057" s="2">
        <f t="shared" si="404"/>
        <v>3.1990316444751861E-3</v>
      </c>
      <c r="AR1057" s="2">
        <f t="shared" si="405"/>
        <v>1.2104444060176379E-3</v>
      </c>
      <c r="AS1057" s="2">
        <f t="shared" si="406"/>
        <v>1.0375237765865469E-3</v>
      </c>
      <c r="AU1057" t="s">
        <v>1661</v>
      </c>
      <c r="AV1057" t="s">
        <v>1466</v>
      </c>
      <c r="AW1057">
        <v>1</v>
      </c>
      <c r="AY1057" s="130">
        <v>21</v>
      </c>
      <c r="AZ1057" s="131">
        <v>35</v>
      </c>
      <c r="BA1057" s="132">
        <f t="shared" si="407"/>
        <v>21035</v>
      </c>
      <c r="BC1057" s="7" t="s">
        <v>532</v>
      </c>
    </row>
    <row r="1058" spans="1:55" ht="13" hidden="1" customHeight="1" outlineLevel="1" x14ac:dyDescent="0.2">
      <c r="A1058" t="s">
        <v>1662</v>
      </c>
      <c r="B1058" t="s">
        <v>1466</v>
      </c>
      <c r="C1058" s="1">
        <f t="shared" si="396"/>
        <v>31216</v>
      </c>
      <c r="D1058" s="7">
        <f>RANK(N1058,(N1058:P1058,Q1058:AJ1058))</f>
        <v>2</v>
      </c>
      <c r="E1058" s="7">
        <f>RANK(O1058,(N1058:P1058,Q1058:AJ1058))</f>
        <v>1</v>
      </c>
      <c r="F1058" s="7">
        <f>IF(P1058&gt;0,RANK(P1058,(N1058:P1058,Q1058:AJ1058)),0)</f>
        <v>3</v>
      </c>
      <c r="G1058" s="1">
        <f t="shared" si="397"/>
        <v>4683</v>
      </c>
      <c r="H1058" s="2">
        <f t="shared" si="398"/>
        <v>0.15001922091235265</v>
      </c>
      <c r="I1058" s="2"/>
      <c r="J1058" s="2">
        <f t="shared" si="399"/>
        <v>0.38304074833418761</v>
      </c>
      <c r="K1058" s="2">
        <f t="shared" si="400"/>
        <v>0.5330599692465402</v>
      </c>
      <c r="L1058" s="2">
        <f t="shared" si="401"/>
        <v>7.4064582265504872E-2</v>
      </c>
      <c r="M1058" s="2">
        <f t="shared" si="402"/>
        <v>9.8347001537673756E-3</v>
      </c>
      <c r="N1058" s="1">
        <v>11957</v>
      </c>
      <c r="O1058" s="1">
        <v>16640</v>
      </c>
      <c r="P1058" s="1">
        <v>2312</v>
      </c>
      <c r="Q1058" s="1">
        <v>13</v>
      </c>
      <c r="R1058" s="1">
        <v>117</v>
      </c>
      <c r="S1058" s="1">
        <v>143</v>
      </c>
      <c r="T1058" s="1">
        <v>34</v>
      </c>
      <c r="W1058" s="1">
        <v>0</v>
      </c>
      <c r="AL1058" s="7">
        <f>IF(Q1058&gt;0,RANK(Q1058,(N1058:P1058,Q1058:AJ1058)),0)</f>
        <v>7</v>
      </c>
      <c r="AM1058" s="7">
        <f>IF(R1058&gt;0,RANK(R1058,(N1058:P1058,Q1058:AJ1058)),0)</f>
        <v>5</v>
      </c>
      <c r="AN1058" s="7">
        <f>IF(S1058&gt;0,RANK(S1058,(N1058:P1058,Q1058:AJ1058)),0)</f>
        <v>4</v>
      </c>
      <c r="AO1058" s="7">
        <f>IF(T1058&gt;0,RANK(T1058,(N1058:P1058,Q1058:AJ1058)),0)</f>
        <v>6</v>
      </c>
      <c r="AP1058" s="2">
        <f t="shared" si="403"/>
        <v>4.1645310097385954E-4</v>
      </c>
      <c r="AQ1058" s="2">
        <f t="shared" si="404"/>
        <v>3.748077908764736E-3</v>
      </c>
      <c r="AR1058" s="2">
        <f t="shared" si="405"/>
        <v>4.5809841107124554E-3</v>
      </c>
      <c r="AS1058" s="2">
        <f t="shared" si="406"/>
        <v>1.0891850333162481E-3</v>
      </c>
      <c r="AU1058" t="s">
        <v>1662</v>
      </c>
      <c r="AV1058" t="s">
        <v>1466</v>
      </c>
      <c r="AW1058">
        <v>4</v>
      </c>
      <c r="AY1058" s="130">
        <v>21</v>
      </c>
      <c r="AZ1058" s="131">
        <v>37</v>
      </c>
      <c r="BA1058" s="132">
        <f t="shared" si="407"/>
        <v>21037</v>
      </c>
      <c r="BC1058" s="7" t="s">
        <v>532</v>
      </c>
    </row>
    <row r="1059" spans="1:55" ht="13" hidden="1" customHeight="1" outlineLevel="1" x14ac:dyDescent="0.2">
      <c r="A1059" t="s">
        <v>1663</v>
      </c>
      <c r="B1059" t="s">
        <v>1466</v>
      </c>
      <c r="C1059" s="1">
        <f t="shared" si="396"/>
        <v>2427</v>
      </c>
      <c r="D1059" s="7">
        <f>RANK(N1059,(N1059:P1059,Q1059:AJ1059))</f>
        <v>1</v>
      </c>
      <c r="E1059" s="7">
        <f>RANK(O1059,(N1059:P1059,Q1059:AJ1059))</f>
        <v>2</v>
      </c>
      <c r="F1059" s="7">
        <f>IF(P1059&gt;0,RANK(P1059,(N1059:P1059,Q1059:AJ1059)),0)</f>
        <v>3</v>
      </c>
      <c r="G1059" s="1">
        <f t="shared" si="397"/>
        <v>539</v>
      </c>
      <c r="H1059" s="2">
        <f t="shared" si="398"/>
        <v>0.22208487845076225</v>
      </c>
      <c r="I1059" s="2"/>
      <c r="J1059" s="2">
        <f t="shared" si="399"/>
        <v>0.55830243098475485</v>
      </c>
      <c r="K1059" s="2">
        <f t="shared" si="400"/>
        <v>0.3362175525339926</v>
      </c>
      <c r="L1059" s="2">
        <f t="shared" si="401"/>
        <v>0.10094767202307375</v>
      </c>
      <c r="M1059" s="2">
        <f t="shared" si="402"/>
        <v>4.5323444581787942E-3</v>
      </c>
      <c r="N1059" s="1">
        <v>1355</v>
      </c>
      <c r="O1059" s="1">
        <v>816</v>
      </c>
      <c r="P1059" s="1">
        <v>245</v>
      </c>
      <c r="Q1059" s="1">
        <v>0</v>
      </c>
      <c r="R1059" s="1">
        <v>1</v>
      </c>
      <c r="S1059" s="1">
        <v>10</v>
      </c>
      <c r="W1059" s="1">
        <v>0</v>
      </c>
      <c r="AL1059" s="7">
        <f>IF(Q1059&gt;0,RANK(Q1059,(N1059:P1059,Q1059:AJ1059)),0)</f>
        <v>0</v>
      </c>
      <c r="AM1059" s="7">
        <f>IF(R1059&gt;0,RANK(R1059,(N1059:P1059,Q1059:AJ1059)),0)</f>
        <v>5</v>
      </c>
      <c r="AN1059" s="7">
        <f>IF(S1059&gt;0,RANK(S1059,(N1059:P1059,Q1059:AJ1059)),0)</f>
        <v>4</v>
      </c>
      <c r="AO1059" s="7">
        <f>IF(T1059&gt;0,RANK(T1059,(N1059:P1059,Q1059:AJ1059)),0)</f>
        <v>0</v>
      </c>
      <c r="AP1059" s="2">
        <f t="shared" si="403"/>
        <v>0</v>
      </c>
      <c r="AQ1059" s="2">
        <f t="shared" si="404"/>
        <v>4.1203131437989287E-4</v>
      </c>
      <c r="AR1059" s="2">
        <f t="shared" si="405"/>
        <v>4.1203131437989289E-3</v>
      </c>
      <c r="AS1059" s="2">
        <f t="shared" si="406"/>
        <v>0</v>
      </c>
      <c r="AU1059" t="s">
        <v>1663</v>
      </c>
      <c r="AV1059" t="s">
        <v>1466</v>
      </c>
      <c r="AW1059">
        <v>1</v>
      </c>
      <c r="AY1059" s="130">
        <v>21</v>
      </c>
      <c r="AZ1059" s="131">
        <v>39</v>
      </c>
      <c r="BA1059" s="132">
        <f t="shared" si="407"/>
        <v>21039</v>
      </c>
      <c r="BC1059" s="7" t="s">
        <v>532</v>
      </c>
    </row>
    <row r="1060" spans="1:55" ht="13" hidden="1" customHeight="1" outlineLevel="1" x14ac:dyDescent="0.2">
      <c r="A1060" t="s">
        <v>2017</v>
      </c>
      <c r="B1060" t="s">
        <v>1466</v>
      </c>
      <c r="C1060" s="1">
        <f t="shared" si="396"/>
        <v>3237</v>
      </c>
      <c r="D1060" s="7">
        <f>RANK(N1060,(N1060:P1060,Q1060:AJ1060))</f>
        <v>1</v>
      </c>
      <c r="E1060" s="7">
        <f>RANK(O1060,(N1060:P1060,Q1060:AJ1060))</f>
        <v>2</v>
      </c>
      <c r="F1060" s="7">
        <f>IF(P1060&gt;0,RANK(P1060,(N1060:P1060,Q1060:AJ1060)),0)</f>
        <v>3</v>
      </c>
      <c r="G1060" s="1">
        <f t="shared" si="397"/>
        <v>519</v>
      </c>
      <c r="H1060" s="2">
        <f t="shared" si="398"/>
        <v>0.1603336422613531</v>
      </c>
      <c r="I1060" s="2"/>
      <c r="J1060" s="2">
        <f t="shared" si="399"/>
        <v>0.52177942539388322</v>
      </c>
      <c r="K1060" s="2">
        <f t="shared" si="400"/>
        <v>0.36144578313253012</v>
      </c>
      <c r="L1060" s="2">
        <f t="shared" si="401"/>
        <v>0.10843373493975904</v>
      </c>
      <c r="M1060" s="2">
        <f t="shared" si="402"/>
        <v>8.3410565338276205E-3</v>
      </c>
      <c r="N1060" s="1">
        <v>1689</v>
      </c>
      <c r="O1060" s="1">
        <v>1170</v>
      </c>
      <c r="P1060" s="1">
        <v>351</v>
      </c>
      <c r="Q1060" s="1">
        <v>1</v>
      </c>
      <c r="R1060" s="1">
        <v>14</v>
      </c>
      <c r="S1060" s="1">
        <v>5</v>
      </c>
      <c r="T1060" s="1">
        <v>7</v>
      </c>
      <c r="W1060" s="1">
        <v>0</v>
      </c>
      <c r="AL1060" s="7">
        <f>IF(Q1060&gt;0,RANK(Q1060,(N1060:P1060,Q1060:AJ1060)),0)</f>
        <v>7</v>
      </c>
      <c r="AM1060" s="7">
        <f>IF(R1060&gt;0,RANK(R1060,(N1060:P1060,Q1060:AJ1060)),0)</f>
        <v>4</v>
      </c>
      <c r="AN1060" s="7">
        <f>IF(S1060&gt;0,RANK(S1060,(N1060:P1060,Q1060:AJ1060)),0)</f>
        <v>6</v>
      </c>
      <c r="AO1060" s="7">
        <f>IF(T1060&gt;0,RANK(T1060,(N1060:P1060,Q1060:AJ1060)),0)</f>
        <v>5</v>
      </c>
      <c r="AP1060" s="2">
        <f t="shared" si="403"/>
        <v>3.0892801977139327E-4</v>
      </c>
      <c r="AQ1060" s="2">
        <f t="shared" si="404"/>
        <v>4.3249922767995058E-3</v>
      </c>
      <c r="AR1060" s="2">
        <f t="shared" si="405"/>
        <v>1.5446400988569664E-3</v>
      </c>
      <c r="AS1060" s="2">
        <f t="shared" si="406"/>
        <v>2.1624961383997529E-3</v>
      </c>
      <c r="AU1060" t="s">
        <v>2017</v>
      </c>
      <c r="AV1060" t="s">
        <v>1466</v>
      </c>
      <c r="AW1060">
        <v>4</v>
      </c>
      <c r="AY1060" s="130">
        <v>21</v>
      </c>
      <c r="AZ1060" s="131">
        <v>41</v>
      </c>
      <c r="BA1060" s="132">
        <f t="shared" si="407"/>
        <v>21041</v>
      </c>
      <c r="BC1060" s="7" t="s">
        <v>532</v>
      </c>
    </row>
    <row r="1061" spans="1:55" ht="13" hidden="1" customHeight="1" outlineLevel="1" x14ac:dyDescent="0.2">
      <c r="A1061" t="s">
        <v>2352</v>
      </c>
      <c r="B1061" t="s">
        <v>1466</v>
      </c>
      <c r="C1061" s="1">
        <f t="shared" si="396"/>
        <v>7771</v>
      </c>
      <c r="D1061" s="7">
        <f>RANK(N1061,(N1061:P1061,Q1061:AJ1061))</f>
        <v>1</v>
      </c>
      <c r="E1061" s="7">
        <f>RANK(O1061,(N1061:P1061,Q1061:AJ1061))</f>
        <v>2</v>
      </c>
      <c r="F1061" s="7">
        <f>IF(P1061&gt;0,RANK(P1061,(N1061:P1061,Q1061:AJ1061)),0)</f>
        <v>3</v>
      </c>
      <c r="G1061" s="1">
        <f t="shared" si="397"/>
        <v>488</v>
      </c>
      <c r="H1061" s="2">
        <f t="shared" ref="H1061:H1124" si="408">G1061/C1061</f>
        <v>6.2797580748938361E-2</v>
      </c>
      <c r="I1061" s="2"/>
      <c r="J1061" s="2">
        <f t="shared" si="399"/>
        <v>0.47973233818041439</v>
      </c>
      <c r="K1061" s="2">
        <f t="shared" si="400"/>
        <v>0.41693475743147601</v>
      </c>
      <c r="L1061" s="2">
        <f t="shared" si="401"/>
        <v>0.10050186591172307</v>
      </c>
      <c r="M1061" s="2">
        <f t="shared" si="402"/>
        <v>2.8310384763865354E-3</v>
      </c>
      <c r="N1061" s="1">
        <v>3728</v>
      </c>
      <c r="O1061" s="1">
        <v>3240</v>
      </c>
      <c r="P1061" s="1">
        <v>781</v>
      </c>
      <c r="Q1061" s="1">
        <v>0</v>
      </c>
      <c r="R1061" s="1">
        <v>18</v>
      </c>
      <c r="S1061" s="1">
        <v>2</v>
      </c>
      <c r="T1061" s="1">
        <v>2</v>
      </c>
      <c r="W1061" s="1">
        <v>0</v>
      </c>
      <c r="AL1061" s="7">
        <f>IF(Q1061&gt;0,RANK(Q1061,(N1061:P1061,Q1061:AJ1061)),0)</f>
        <v>0</v>
      </c>
      <c r="AM1061" s="7">
        <f>IF(R1061&gt;0,RANK(R1061,(N1061:P1061,Q1061:AJ1061)),0)</f>
        <v>4</v>
      </c>
      <c r="AN1061" s="7">
        <f>IF(S1061&gt;0,RANK(S1061,(N1061:P1061,Q1061:AJ1061)),0)</f>
        <v>5</v>
      </c>
      <c r="AO1061" s="7">
        <f>IF(T1061&gt;0,RANK(T1061,(N1061:P1061,Q1061:AJ1061)),0)</f>
        <v>5</v>
      </c>
      <c r="AP1061" s="2">
        <f t="shared" si="403"/>
        <v>0</v>
      </c>
      <c r="AQ1061" s="2">
        <f t="shared" si="404"/>
        <v>2.3163042079526446E-3</v>
      </c>
      <c r="AR1061" s="2">
        <f t="shared" si="405"/>
        <v>2.5736713421696051E-4</v>
      </c>
      <c r="AS1061" s="2">
        <f t="shared" si="406"/>
        <v>2.5736713421696051E-4</v>
      </c>
      <c r="AU1061" t="s">
        <v>2352</v>
      </c>
      <c r="AV1061" t="s">
        <v>1466</v>
      </c>
      <c r="AW1061">
        <v>4</v>
      </c>
      <c r="AY1061" s="130">
        <v>21</v>
      </c>
      <c r="AZ1061" s="131">
        <v>43</v>
      </c>
      <c r="BA1061" s="132">
        <f t="shared" si="407"/>
        <v>21043</v>
      </c>
      <c r="BC1061" s="7" t="s">
        <v>532</v>
      </c>
    </row>
    <row r="1062" spans="1:55" ht="13" hidden="1" customHeight="1" outlineLevel="1" x14ac:dyDescent="0.2">
      <c r="A1062" t="s">
        <v>2353</v>
      </c>
      <c r="B1062" t="s">
        <v>1466</v>
      </c>
      <c r="C1062" s="1">
        <f t="shared" si="396"/>
        <v>4873</v>
      </c>
      <c r="D1062" s="7">
        <f>RANK(N1062,(N1062:P1062,Q1062:AJ1062))</f>
        <v>2</v>
      </c>
      <c r="E1062" s="7">
        <f>RANK(O1062,(N1062:P1062,Q1062:AJ1062))</f>
        <v>1</v>
      </c>
      <c r="F1062" s="7">
        <f>IF(P1062&gt;0,RANK(P1062,(N1062:P1062,Q1062:AJ1062)),0)</f>
        <v>3</v>
      </c>
      <c r="G1062" s="1">
        <f t="shared" si="397"/>
        <v>2081</v>
      </c>
      <c r="H1062" s="2">
        <f t="shared" si="408"/>
        <v>0.42704699363841575</v>
      </c>
      <c r="I1062" s="2"/>
      <c r="J1062" s="2">
        <f t="shared" si="399"/>
        <v>0.2269649086804843</v>
      </c>
      <c r="K1062" s="2">
        <f t="shared" si="400"/>
        <v>0.65401190231890005</v>
      </c>
      <c r="L1062" s="2">
        <f t="shared" si="401"/>
        <v>0.10773650728504001</v>
      </c>
      <c r="M1062" s="2">
        <f t="shared" si="402"/>
        <v>1.1286681715575578E-2</v>
      </c>
      <c r="N1062" s="1">
        <v>1106</v>
      </c>
      <c r="O1062" s="1">
        <v>3187</v>
      </c>
      <c r="P1062" s="1">
        <v>525</v>
      </c>
      <c r="Q1062" s="1">
        <v>0</v>
      </c>
      <c r="R1062" s="1">
        <v>42</v>
      </c>
      <c r="S1062" s="1">
        <v>9</v>
      </c>
      <c r="T1062" s="1">
        <v>4</v>
      </c>
      <c r="W1062" s="1">
        <v>0</v>
      </c>
      <c r="AL1062" s="7">
        <f>IF(Q1062&gt;0,RANK(Q1062,(N1062:P1062,Q1062:AJ1062)),0)</f>
        <v>0</v>
      </c>
      <c r="AM1062" s="7">
        <f>IF(R1062&gt;0,RANK(R1062,(N1062:P1062,Q1062:AJ1062)),0)</f>
        <v>4</v>
      </c>
      <c r="AN1062" s="7">
        <f>IF(S1062&gt;0,RANK(S1062,(N1062:P1062,Q1062:AJ1062)),0)</f>
        <v>5</v>
      </c>
      <c r="AO1062" s="7">
        <f>IF(T1062&gt;0,RANK(T1062,(N1062:P1062,Q1062:AJ1062)),0)</f>
        <v>6</v>
      </c>
      <c r="AP1062" s="2">
        <f t="shared" si="403"/>
        <v>0</v>
      </c>
      <c r="AQ1062" s="2">
        <f t="shared" si="404"/>
        <v>8.6189205828032019E-3</v>
      </c>
      <c r="AR1062" s="2">
        <f t="shared" si="405"/>
        <v>1.846911553457829E-3</v>
      </c>
      <c r="AS1062" s="2">
        <f t="shared" si="406"/>
        <v>8.2084957931459056E-4</v>
      </c>
      <c r="AU1062" t="s">
        <v>2353</v>
      </c>
      <c r="AV1062" t="s">
        <v>1466</v>
      </c>
      <c r="AW1062">
        <v>2</v>
      </c>
      <c r="AY1062" s="130">
        <v>21</v>
      </c>
      <c r="AZ1062" s="131">
        <v>45</v>
      </c>
      <c r="BA1062" s="132">
        <f t="shared" si="407"/>
        <v>21045</v>
      </c>
      <c r="BC1062" s="7" t="s">
        <v>532</v>
      </c>
    </row>
    <row r="1063" spans="1:55" ht="13" hidden="1" customHeight="1" outlineLevel="1" x14ac:dyDescent="0.2">
      <c r="A1063" t="s">
        <v>96</v>
      </c>
      <c r="B1063" t="s">
        <v>1466</v>
      </c>
      <c r="C1063" s="1">
        <f t="shared" si="396"/>
        <v>16260</v>
      </c>
      <c r="D1063" s="7">
        <f>RANK(N1063,(N1063:P1063,Q1063:AJ1063))</f>
        <v>2</v>
      </c>
      <c r="E1063" s="7">
        <f>RANK(O1063,(N1063:P1063,Q1063:AJ1063))</f>
        <v>1</v>
      </c>
      <c r="F1063" s="7">
        <f>IF(P1063&gt;0,RANK(P1063,(N1063:P1063,Q1063:AJ1063)),0)</f>
        <v>3</v>
      </c>
      <c r="G1063" s="1">
        <f t="shared" si="397"/>
        <v>1442</v>
      </c>
      <c r="H1063" s="2">
        <f t="shared" si="408"/>
        <v>8.8683886838868395E-2</v>
      </c>
      <c r="I1063" s="2"/>
      <c r="J1063" s="2">
        <f t="shared" si="399"/>
        <v>0.42084870848708489</v>
      </c>
      <c r="K1063" s="2">
        <f t="shared" si="400"/>
        <v>0.5095325953259533</v>
      </c>
      <c r="L1063" s="2">
        <f t="shared" si="401"/>
        <v>6.5436654366543667E-2</v>
      </c>
      <c r="M1063" s="2">
        <f t="shared" si="402"/>
        <v>4.1820418204181475E-3</v>
      </c>
      <c r="N1063" s="1">
        <v>6843</v>
      </c>
      <c r="O1063" s="1">
        <v>8285</v>
      </c>
      <c r="P1063" s="1">
        <v>1064</v>
      </c>
      <c r="Q1063" s="1">
        <v>4</v>
      </c>
      <c r="R1063" s="1">
        <v>36</v>
      </c>
      <c r="S1063" s="1">
        <v>23</v>
      </c>
      <c r="T1063" s="1">
        <v>5</v>
      </c>
      <c r="W1063" s="1">
        <v>0</v>
      </c>
      <c r="AL1063" s="7">
        <f>IF(Q1063&gt;0,RANK(Q1063,(N1063:P1063,Q1063:AJ1063)),0)</f>
        <v>7</v>
      </c>
      <c r="AM1063" s="7">
        <f>IF(R1063&gt;0,RANK(R1063,(N1063:P1063,Q1063:AJ1063)),0)</f>
        <v>4</v>
      </c>
      <c r="AN1063" s="7">
        <f>IF(S1063&gt;0,RANK(S1063,(N1063:P1063,Q1063:AJ1063)),0)</f>
        <v>5</v>
      </c>
      <c r="AO1063" s="7">
        <f>IF(T1063&gt;0,RANK(T1063,(N1063:P1063,Q1063:AJ1063)),0)</f>
        <v>6</v>
      </c>
      <c r="AP1063" s="2">
        <f t="shared" si="403"/>
        <v>2.4600246002460022E-4</v>
      </c>
      <c r="AQ1063" s="2">
        <f t="shared" si="404"/>
        <v>2.2140221402214021E-3</v>
      </c>
      <c r="AR1063" s="2">
        <f t="shared" si="405"/>
        <v>1.4145141451414513E-3</v>
      </c>
      <c r="AS1063" s="2">
        <f t="shared" si="406"/>
        <v>3.0750307503075032E-4</v>
      </c>
      <c r="AU1063" t="s">
        <v>96</v>
      </c>
      <c r="AV1063" t="s">
        <v>1466</v>
      </c>
      <c r="AW1063">
        <v>1</v>
      </c>
      <c r="AY1063" s="130">
        <v>21</v>
      </c>
      <c r="AZ1063" s="131">
        <v>47</v>
      </c>
      <c r="BA1063" s="132">
        <f t="shared" si="407"/>
        <v>21047</v>
      </c>
      <c r="BC1063" s="7" t="s">
        <v>532</v>
      </c>
    </row>
    <row r="1064" spans="1:55" ht="13" hidden="1" customHeight="1" outlineLevel="1" x14ac:dyDescent="0.2">
      <c r="A1064" t="s">
        <v>667</v>
      </c>
      <c r="B1064" t="s">
        <v>1466</v>
      </c>
      <c r="C1064" s="1">
        <f t="shared" si="396"/>
        <v>10896</v>
      </c>
      <c r="D1064" s="7">
        <f>RANK(N1064,(N1064:P1064,Q1064:AJ1064))</f>
        <v>1</v>
      </c>
      <c r="E1064" s="7">
        <f>RANK(O1064,(N1064:P1064,Q1064:AJ1064))</f>
        <v>2</v>
      </c>
      <c r="F1064" s="7">
        <f>IF(P1064&gt;0,RANK(P1064,(N1064:P1064,Q1064:AJ1064)),0)</f>
        <v>3</v>
      </c>
      <c r="G1064" s="1">
        <f t="shared" si="397"/>
        <v>248</v>
      </c>
      <c r="H1064" s="2">
        <f t="shared" si="408"/>
        <v>2.276064610866373E-2</v>
      </c>
      <c r="I1064" s="2"/>
      <c r="J1064" s="2">
        <f t="shared" si="399"/>
        <v>0.45769089574155652</v>
      </c>
      <c r="K1064" s="2">
        <f t="shared" si="400"/>
        <v>0.43493024963289278</v>
      </c>
      <c r="L1064" s="2">
        <f t="shared" si="401"/>
        <v>0.10049559471365639</v>
      </c>
      <c r="M1064" s="2">
        <f t="shared" si="402"/>
        <v>6.8832599118942989E-3</v>
      </c>
      <c r="N1064" s="1">
        <v>4987</v>
      </c>
      <c r="O1064" s="1">
        <v>4739</v>
      </c>
      <c r="P1064" s="1">
        <v>1095</v>
      </c>
      <c r="Q1064" s="1">
        <v>2</v>
      </c>
      <c r="R1064" s="1">
        <v>32</v>
      </c>
      <c r="S1064" s="1">
        <v>31</v>
      </c>
      <c r="T1064" s="1">
        <v>10</v>
      </c>
      <c r="W1064" s="1">
        <v>0</v>
      </c>
      <c r="AL1064" s="7">
        <f>IF(Q1064&gt;0,RANK(Q1064,(N1064:P1064,Q1064:AJ1064)),0)</f>
        <v>7</v>
      </c>
      <c r="AM1064" s="7">
        <f>IF(R1064&gt;0,RANK(R1064,(N1064:P1064,Q1064:AJ1064)),0)</f>
        <v>4</v>
      </c>
      <c r="AN1064" s="7">
        <f>IF(S1064&gt;0,RANK(S1064,(N1064:P1064,Q1064:AJ1064)),0)</f>
        <v>5</v>
      </c>
      <c r="AO1064" s="7">
        <f>IF(T1064&gt;0,RANK(T1064,(N1064:P1064,Q1064:AJ1064)),0)</f>
        <v>6</v>
      </c>
      <c r="AP1064" s="2">
        <f t="shared" si="403"/>
        <v>1.8355359765051394E-4</v>
      </c>
      <c r="AQ1064" s="2">
        <f t="shared" si="404"/>
        <v>2.936857562408223E-3</v>
      </c>
      <c r="AR1064" s="2">
        <f t="shared" si="405"/>
        <v>2.8450807635829662E-3</v>
      </c>
      <c r="AS1064" s="2">
        <f t="shared" si="406"/>
        <v>9.1776798825256973E-4</v>
      </c>
      <c r="AU1064" t="s">
        <v>667</v>
      </c>
      <c r="AV1064" t="s">
        <v>1466</v>
      </c>
      <c r="AW1064">
        <v>6</v>
      </c>
      <c r="AY1064" s="130">
        <v>21</v>
      </c>
      <c r="AZ1064" s="131">
        <v>49</v>
      </c>
      <c r="BA1064" s="132">
        <f t="shared" si="407"/>
        <v>21049</v>
      </c>
      <c r="BC1064" s="7" t="s">
        <v>532</v>
      </c>
    </row>
    <row r="1065" spans="1:55" ht="13" hidden="1" customHeight="1" outlineLevel="1" x14ac:dyDescent="0.2">
      <c r="A1065" t="s">
        <v>491</v>
      </c>
      <c r="B1065" t="s">
        <v>1466</v>
      </c>
      <c r="C1065" s="1">
        <f t="shared" si="396"/>
        <v>6401</v>
      </c>
      <c r="D1065" s="7">
        <f>RANK(N1065,(N1065:P1065,Q1065:AJ1065))</f>
        <v>2</v>
      </c>
      <c r="E1065" s="7">
        <f>RANK(O1065,(N1065:P1065,Q1065:AJ1065))</f>
        <v>1</v>
      </c>
      <c r="F1065" s="7">
        <f>IF(P1065&gt;0,RANK(P1065,(N1065:P1065,Q1065:AJ1065)),0)</f>
        <v>3</v>
      </c>
      <c r="G1065" s="1">
        <f t="shared" si="397"/>
        <v>1581</v>
      </c>
      <c r="H1065" s="2">
        <f t="shared" si="408"/>
        <v>0.24699265739728168</v>
      </c>
      <c r="I1065" s="2"/>
      <c r="J1065" s="2">
        <f t="shared" si="399"/>
        <v>0.33354163411966881</v>
      </c>
      <c r="K1065" s="2">
        <f t="shared" si="400"/>
        <v>0.58053429151695046</v>
      </c>
      <c r="L1065" s="2">
        <f t="shared" si="401"/>
        <v>7.4675831901265421E-2</v>
      </c>
      <c r="M1065" s="2">
        <f t="shared" si="402"/>
        <v>1.1248242462115254E-2</v>
      </c>
      <c r="N1065" s="1">
        <v>2135</v>
      </c>
      <c r="O1065" s="1">
        <v>3716</v>
      </c>
      <c r="P1065" s="1">
        <v>478</v>
      </c>
      <c r="Q1065" s="1">
        <v>0</v>
      </c>
      <c r="R1065" s="1">
        <v>10</v>
      </c>
      <c r="S1065" s="1">
        <v>28</v>
      </c>
      <c r="T1065" s="1">
        <v>34</v>
      </c>
      <c r="W1065" s="1">
        <v>0</v>
      </c>
      <c r="AL1065" s="7">
        <f>IF(Q1065&gt;0,RANK(Q1065,(N1065:P1065,Q1065:AJ1065)),0)</f>
        <v>0</v>
      </c>
      <c r="AM1065" s="7">
        <f>IF(R1065&gt;0,RANK(R1065,(N1065:P1065,Q1065:AJ1065)),0)</f>
        <v>6</v>
      </c>
      <c r="AN1065" s="7">
        <f>IF(S1065&gt;0,RANK(S1065,(N1065:P1065,Q1065:AJ1065)),0)</f>
        <v>5</v>
      </c>
      <c r="AO1065" s="7">
        <f>IF(T1065&gt;0,RANK(T1065,(N1065:P1065,Q1065:AJ1065)),0)</f>
        <v>4</v>
      </c>
      <c r="AP1065" s="2">
        <f t="shared" si="403"/>
        <v>0</v>
      </c>
      <c r="AQ1065" s="2">
        <f t="shared" si="404"/>
        <v>1.5622558975160131E-3</v>
      </c>
      <c r="AR1065" s="2">
        <f t="shared" si="405"/>
        <v>4.3743165130448371E-3</v>
      </c>
      <c r="AS1065" s="2">
        <f t="shared" si="406"/>
        <v>5.3116700515544448E-3</v>
      </c>
      <c r="AU1065" t="s">
        <v>491</v>
      </c>
      <c r="AV1065" t="s">
        <v>1466</v>
      </c>
      <c r="AW1065">
        <v>5</v>
      </c>
      <c r="AY1065" s="130">
        <v>21</v>
      </c>
      <c r="AZ1065" s="131">
        <v>51</v>
      </c>
      <c r="BA1065" s="132">
        <f t="shared" si="407"/>
        <v>21051</v>
      </c>
      <c r="BC1065" s="7" t="s">
        <v>532</v>
      </c>
    </row>
    <row r="1066" spans="1:55" ht="13" hidden="1" customHeight="1" outlineLevel="1" x14ac:dyDescent="0.2">
      <c r="A1066" t="s">
        <v>2705</v>
      </c>
      <c r="B1066" t="s">
        <v>1466</v>
      </c>
      <c r="C1066" s="1">
        <f t="shared" si="396"/>
        <v>3976</v>
      </c>
      <c r="D1066" s="7">
        <f>RANK(N1066,(N1066:P1066,Q1066:AJ1066))</f>
        <v>2</v>
      </c>
      <c r="E1066" s="7">
        <f>RANK(O1066,(N1066:P1066,Q1066:AJ1066))</f>
        <v>1</v>
      </c>
      <c r="F1066" s="7">
        <f>IF(P1066&gt;0,RANK(P1066,(N1066:P1066,Q1066:AJ1066)),0)</f>
        <v>3</v>
      </c>
      <c r="G1066" s="1">
        <f t="shared" si="397"/>
        <v>1449</v>
      </c>
      <c r="H1066" s="2">
        <f t="shared" si="408"/>
        <v>0.36443661971830987</v>
      </c>
      <c r="I1066" s="2"/>
      <c r="J1066" s="2">
        <f t="shared" si="399"/>
        <v>0.26961770623742454</v>
      </c>
      <c r="K1066" s="2">
        <f t="shared" si="400"/>
        <v>0.63405432595573441</v>
      </c>
      <c r="L1066" s="2">
        <f t="shared" si="401"/>
        <v>8.8028169014084501E-2</v>
      </c>
      <c r="M1066" s="2">
        <f t="shared" si="402"/>
        <v>8.299798792756552E-3</v>
      </c>
      <c r="N1066" s="1">
        <v>1072</v>
      </c>
      <c r="O1066" s="1">
        <v>2521</v>
      </c>
      <c r="P1066" s="1">
        <v>350</v>
      </c>
      <c r="Q1066" s="1">
        <v>0</v>
      </c>
      <c r="R1066" s="1">
        <v>16</v>
      </c>
      <c r="S1066" s="1">
        <v>9</v>
      </c>
      <c r="T1066" s="1">
        <v>8</v>
      </c>
      <c r="W1066" s="1">
        <v>0</v>
      </c>
      <c r="AL1066" s="7">
        <f>IF(Q1066&gt;0,RANK(Q1066,(N1066:P1066,Q1066:AJ1066)),0)</f>
        <v>0</v>
      </c>
      <c r="AM1066" s="7">
        <f>IF(R1066&gt;0,RANK(R1066,(N1066:P1066,Q1066:AJ1066)),0)</f>
        <v>4</v>
      </c>
      <c r="AN1066" s="7">
        <f>IF(S1066&gt;0,RANK(S1066,(N1066:P1066,Q1066:AJ1066)),0)</f>
        <v>5</v>
      </c>
      <c r="AO1066" s="7">
        <f>IF(T1066&gt;0,RANK(T1066,(N1066:P1066,Q1066:AJ1066)),0)</f>
        <v>6</v>
      </c>
      <c r="AP1066" s="2">
        <f t="shared" si="403"/>
        <v>0</v>
      </c>
      <c r="AQ1066" s="2">
        <f t="shared" si="404"/>
        <v>4.0241448692152921E-3</v>
      </c>
      <c r="AR1066" s="2">
        <f t="shared" si="405"/>
        <v>2.2635814889336017E-3</v>
      </c>
      <c r="AS1066" s="2">
        <f t="shared" si="406"/>
        <v>2.012072434607646E-3</v>
      </c>
      <c r="AU1066" t="s">
        <v>2705</v>
      </c>
      <c r="AV1066" t="s">
        <v>1466</v>
      </c>
      <c r="AW1066">
        <v>1</v>
      </c>
      <c r="AY1066" s="130">
        <v>21</v>
      </c>
      <c r="AZ1066" s="131">
        <v>53</v>
      </c>
      <c r="BA1066" s="132">
        <f t="shared" si="407"/>
        <v>21053</v>
      </c>
      <c r="BC1066" s="7" t="s">
        <v>532</v>
      </c>
    </row>
    <row r="1067" spans="1:55" ht="13" hidden="1" customHeight="1" outlineLevel="1" x14ac:dyDescent="0.2">
      <c r="A1067" t="s">
        <v>1342</v>
      </c>
      <c r="B1067" t="s">
        <v>1466</v>
      </c>
      <c r="C1067" s="1">
        <f t="shared" si="396"/>
        <v>3404</v>
      </c>
      <c r="D1067" s="7">
        <f>RANK(N1067,(N1067:P1067,Q1067:AJ1067))</f>
        <v>2</v>
      </c>
      <c r="E1067" s="7">
        <f>RANK(O1067,(N1067:P1067,Q1067:AJ1067))</f>
        <v>1</v>
      </c>
      <c r="F1067" s="7">
        <f>IF(P1067&gt;0,RANK(P1067,(N1067:P1067,Q1067:AJ1067)),0)</f>
        <v>3</v>
      </c>
      <c r="G1067" s="1">
        <f t="shared" si="397"/>
        <v>29</v>
      </c>
      <c r="H1067" s="2">
        <f t="shared" si="408"/>
        <v>8.5193889541715622E-3</v>
      </c>
      <c r="I1067" s="2"/>
      <c r="J1067" s="2">
        <f t="shared" si="399"/>
        <v>0.43478260869565216</v>
      </c>
      <c r="K1067" s="2">
        <f t="shared" si="400"/>
        <v>0.44330199764982375</v>
      </c>
      <c r="L1067" s="2">
        <f t="shared" si="401"/>
        <v>0.11750881316098707</v>
      </c>
      <c r="M1067" s="2">
        <f t="shared" si="402"/>
        <v>4.4065804935370656E-3</v>
      </c>
      <c r="N1067" s="1">
        <v>1480</v>
      </c>
      <c r="O1067" s="1">
        <v>1509</v>
      </c>
      <c r="P1067" s="1">
        <v>400</v>
      </c>
      <c r="Q1067" s="1">
        <v>0</v>
      </c>
      <c r="R1067" s="1">
        <v>12</v>
      </c>
      <c r="S1067" s="1">
        <v>3</v>
      </c>
      <c r="W1067" s="1">
        <v>0</v>
      </c>
      <c r="AL1067" s="7">
        <f>IF(Q1067&gt;0,RANK(Q1067,(N1067:P1067,Q1067:AJ1067)),0)</f>
        <v>0</v>
      </c>
      <c r="AM1067" s="7">
        <f>IF(R1067&gt;0,RANK(R1067,(N1067:P1067,Q1067:AJ1067)),0)</f>
        <v>4</v>
      </c>
      <c r="AN1067" s="7">
        <f>IF(S1067&gt;0,RANK(S1067,(N1067:P1067,Q1067:AJ1067)),0)</f>
        <v>5</v>
      </c>
      <c r="AO1067" s="7">
        <f>IF(T1067&gt;0,RANK(T1067,(N1067:P1067,Q1067:AJ1067)),0)</f>
        <v>0</v>
      </c>
      <c r="AP1067" s="2">
        <f t="shared" si="403"/>
        <v>0</v>
      </c>
      <c r="AQ1067" s="2">
        <f t="shared" si="404"/>
        <v>3.5252643948296123E-3</v>
      </c>
      <c r="AR1067" s="2">
        <f t="shared" si="405"/>
        <v>8.8131609870740308E-4</v>
      </c>
      <c r="AS1067" s="2">
        <f t="shared" si="406"/>
        <v>0</v>
      </c>
      <c r="AU1067" t="s">
        <v>1342</v>
      </c>
      <c r="AV1067" t="s">
        <v>1466</v>
      </c>
      <c r="AW1067">
        <v>1</v>
      </c>
      <c r="AY1067" s="130">
        <v>21</v>
      </c>
      <c r="AZ1067" s="131">
        <v>55</v>
      </c>
      <c r="BA1067" s="132">
        <f t="shared" si="407"/>
        <v>21055</v>
      </c>
      <c r="BC1067" s="7" t="s">
        <v>532</v>
      </c>
    </row>
    <row r="1068" spans="1:55" ht="13" hidden="1" customHeight="1" outlineLevel="1" x14ac:dyDescent="0.2">
      <c r="A1068" t="s">
        <v>2220</v>
      </c>
      <c r="B1068" t="s">
        <v>1466</v>
      </c>
      <c r="C1068" s="1">
        <f t="shared" si="396"/>
        <v>2662</v>
      </c>
      <c r="D1068" s="7">
        <f>RANK(N1068,(N1068:P1068,Q1068:AJ1068))</f>
        <v>2</v>
      </c>
      <c r="E1068" s="7">
        <f>RANK(O1068,(N1068:P1068,Q1068:AJ1068))</f>
        <v>1</v>
      </c>
      <c r="F1068" s="7">
        <f>IF(P1068&gt;0,RANK(P1068,(N1068:P1068,Q1068:AJ1068)),0)</f>
        <v>3</v>
      </c>
      <c r="G1068" s="1">
        <f t="shared" si="397"/>
        <v>901</v>
      </c>
      <c r="H1068" s="2">
        <f t="shared" si="408"/>
        <v>0.33846731780616079</v>
      </c>
      <c r="I1068" s="2"/>
      <c r="J1068" s="2">
        <f t="shared" si="399"/>
        <v>0.28287002253944404</v>
      </c>
      <c r="K1068" s="2">
        <f t="shared" si="400"/>
        <v>0.62133734034560484</v>
      </c>
      <c r="L1068" s="2">
        <f t="shared" si="401"/>
        <v>8.527422990232908E-2</v>
      </c>
      <c r="M1068" s="2">
        <f t="shared" si="402"/>
        <v>1.0518407212622038E-2</v>
      </c>
      <c r="N1068" s="1">
        <v>753</v>
      </c>
      <c r="O1068" s="1">
        <v>1654</v>
      </c>
      <c r="P1068" s="1">
        <v>227</v>
      </c>
      <c r="Q1068" s="1">
        <v>2</v>
      </c>
      <c r="R1068" s="1">
        <v>12</v>
      </c>
      <c r="S1068" s="1">
        <v>5</v>
      </c>
      <c r="T1068" s="1">
        <v>9</v>
      </c>
      <c r="W1068" s="1">
        <v>0</v>
      </c>
      <c r="AL1068" s="7">
        <f>IF(Q1068&gt;0,RANK(Q1068,(N1068:P1068,Q1068:AJ1068)),0)</f>
        <v>7</v>
      </c>
      <c r="AM1068" s="7">
        <f>IF(R1068&gt;0,RANK(R1068,(N1068:P1068,Q1068:AJ1068)),0)</f>
        <v>4</v>
      </c>
      <c r="AN1068" s="7">
        <f>IF(S1068&gt;0,RANK(S1068,(N1068:P1068,Q1068:AJ1068)),0)</f>
        <v>6</v>
      </c>
      <c r="AO1068" s="7">
        <f>IF(T1068&gt;0,RANK(T1068,(N1068:P1068,Q1068:AJ1068)),0)</f>
        <v>5</v>
      </c>
      <c r="AP1068" s="2">
        <f t="shared" si="403"/>
        <v>7.513148009015778E-4</v>
      </c>
      <c r="AQ1068" s="2">
        <f t="shared" si="404"/>
        <v>4.5078888054094664E-3</v>
      </c>
      <c r="AR1068" s="2">
        <f t="shared" si="405"/>
        <v>1.8782870022539444E-3</v>
      </c>
      <c r="AS1068" s="2">
        <f t="shared" si="406"/>
        <v>3.3809166040570998E-3</v>
      </c>
      <c r="AU1068" t="s">
        <v>2220</v>
      </c>
      <c r="AV1068" t="s">
        <v>1466</v>
      </c>
      <c r="AW1068">
        <v>1</v>
      </c>
      <c r="AY1068" s="130">
        <v>21</v>
      </c>
      <c r="AZ1068" s="131">
        <v>57</v>
      </c>
      <c r="BA1068" s="132">
        <f t="shared" si="407"/>
        <v>21057</v>
      </c>
      <c r="BC1068" s="7" t="s">
        <v>532</v>
      </c>
    </row>
    <row r="1069" spans="1:55" ht="13" hidden="1" customHeight="1" outlineLevel="1" x14ac:dyDescent="0.2">
      <c r="A1069" t="s">
        <v>1027</v>
      </c>
      <c r="B1069" t="s">
        <v>1466</v>
      </c>
      <c r="C1069" s="1">
        <f t="shared" si="396"/>
        <v>34930</v>
      </c>
      <c r="D1069" s="7">
        <f>RANK(N1069,(N1069:P1069,Q1069:AJ1069))</f>
        <v>2</v>
      </c>
      <c r="E1069" s="7">
        <f>RANK(O1069,(N1069:P1069,Q1069:AJ1069))</f>
        <v>1</v>
      </c>
      <c r="F1069" s="7">
        <f>IF(P1069&gt;0,RANK(P1069,(N1069:P1069,Q1069:AJ1069)),0)</f>
        <v>3</v>
      </c>
      <c r="G1069" s="1">
        <f t="shared" si="397"/>
        <v>478</v>
      </c>
      <c r="H1069" s="2">
        <f t="shared" si="408"/>
        <v>1.3684511880904667E-2</v>
      </c>
      <c r="I1069" s="2"/>
      <c r="J1069" s="2">
        <f t="shared" si="399"/>
        <v>0.4399083882049814</v>
      </c>
      <c r="K1069" s="2">
        <f t="shared" si="400"/>
        <v>0.45359290008588604</v>
      </c>
      <c r="L1069" s="2">
        <f t="shared" si="401"/>
        <v>9.5734325794446032E-2</v>
      </c>
      <c r="M1069" s="2">
        <f t="shared" si="402"/>
        <v>1.0764385914686467E-2</v>
      </c>
      <c r="N1069" s="1">
        <v>15366</v>
      </c>
      <c r="O1069" s="1">
        <v>15844</v>
      </c>
      <c r="P1069" s="1">
        <v>3344</v>
      </c>
      <c r="Q1069" s="1">
        <v>5</v>
      </c>
      <c r="R1069" s="1">
        <v>214</v>
      </c>
      <c r="S1069" s="1">
        <v>90</v>
      </c>
      <c r="T1069" s="1">
        <v>64</v>
      </c>
      <c r="W1069" s="1">
        <v>3</v>
      </c>
      <c r="AL1069" s="7">
        <f>IF(Q1069&gt;0,RANK(Q1069,(N1069:P1069,Q1069:AJ1069)),0)</f>
        <v>7</v>
      </c>
      <c r="AM1069" s="7">
        <f>IF(R1069&gt;0,RANK(R1069,(N1069:P1069,Q1069:AJ1069)),0)</f>
        <v>4</v>
      </c>
      <c r="AN1069" s="7">
        <f>IF(S1069&gt;0,RANK(S1069,(N1069:P1069,Q1069:AJ1069)),0)</f>
        <v>5</v>
      </c>
      <c r="AO1069" s="7">
        <f>IF(T1069&gt;0,RANK(T1069,(N1069:P1069,Q1069:AJ1069)),0)</f>
        <v>6</v>
      </c>
      <c r="AP1069" s="2">
        <f t="shared" si="403"/>
        <v>1.43143429716576E-4</v>
      </c>
      <c r="AQ1069" s="2">
        <f t="shared" si="404"/>
        <v>6.1265387918694528E-3</v>
      </c>
      <c r="AR1069" s="2">
        <f t="shared" si="405"/>
        <v>2.576581734898368E-3</v>
      </c>
      <c r="AS1069" s="2">
        <f t="shared" si="406"/>
        <v>1.8322359003721729E-3</v>
      </c>
      <c r="AU1069" t="s">
        <v>1027</v>
      </c>
      <c r="AV1069" t="s">
        <v>1466</v>
      </c>
      <c r="AW1069">
        <v>2</v>
      </c>
      <c r="AY1069" s="130">
        <v>21</v>
      </c>
      <c r="AZ1069" s="131">
        <v>59</v>
      </c>
      <c r="BA1069" s="132">
        <f t="shared" si="407"/>
        <v>21059</v>
      </c>
      <c r="BC1069" s="7" t="s">
        <v>532</v>
      </c>
    </row>
    <row r="1070" spans="1:55" ht="13" hidden="1" customHeight="1" outlineLevel="1" x14ac:dyDescent="0.2">
      <c r="A1070" t="s">
        <v>2227</v>
      </c>
      <c r="B1070" t="s">
        <v>1466</v>
      </c>
      <c r="C1070" s="1">
        <f t="shared" si="396"/>
        <v>4519</v>
      </c>
      <c r="D1070" s="7">
        <f>RANK(N1070,(N1070:P1070,Q1070:AJ1070))</f>
        <v>2</v>
      </c>
      <c r="E1070" s="7">
        <f>RANK(O1070,(N1070:P1070,Q1070:AJ1070))</f>
        <v>1</v>
      </c>
      <c r="F1070" s="7">
        <f>IF(P1070&gt;0,RANK(P1070,(N1070:P1070,Q1070:AJ1070)),0)</f>
        <v>3</v>
      </c>
      <c r="G1070" s="1">
        <f t="shared" si="397"/>
        <v>1024</v>
      </c>
      <c r="H1070" s="2">
        <f t="shared" si="408"/>
        <v>0.22659880504536403</v>
      </c>
      <c r="I1070" s="2"/>
      <c r="J1070" s="2">
        <f t="shared" si="399"/>
        <v>0.35295419340562073</v>
      </c>
      <c r="K1070" s="2">
        <f t="shared" si="400"/>
        <v>0.57955299845098474</v>
      </c>
      <c r="L1070" s="2">
        <f t="shared" si="401"/>
        <v>6.5943792874529769E-2</v>
      </c>
      <c r="M1070" s="2">
        <f t="shared" si="402"/>
        <v>1.5490152688647646E-3</v>
      </c>
      <c r="N1070" s="1">
        <v>1595</v>
      </c>
      <c r="O1070" s="1">
        <v>2619</v>
      </c>
      <c r="P1070" s="1">
        <v>298</v>
      </c>
      <c r="Q1070" s="1">
        <v>0</v>
      </c>
      <c r="R1070" s="1">
        <v>3</v>
      </c>
      <c r="S1070" s="1">
        <v>2</v>
      </c>
      <c r="T1070" s="1">
        <v>2</v>
      </c>
      <c r="W1070" s="1">
        <v>0</v>
      </c>
      <c r="AL1070" s="7">
        <f>IF(Q1070&gt;0,RANK(Q1070,(N1070:P1070,Q1070:AJ1070)),0)</f>
        <v>0</v>
      </c>
      <c r="AM1070" s="7">
        <f>IF(R1070&gt;0,RANK(R1070,(N1070:P1070,Q1070:AJ1070)),0)</f>
        <v>4</v>
      </c>
      <c r="AN1070" s="7">
        <f>IF(S1070&gt;0,RANK(S1070,(N1070:P1070,Q1070:AJ1070)),0)</f>
        <v>5</v>
      </c>
      <c r="AO1070" s="7">
        <f>IF(T1070&gt;0,RANK(T1070,(N1070:P1070,Q1070:AJ1070)),0)</f>
        <v>5</v>
      </c>
      <c r="AP1070" s="2">
        <f t="shared" si="403"/>
        <v>0</v>
      </c>
      <c r="AQ1070" s="2">
        <f t="shared" si="404"/>
        <v>6.6386368665633986E-4</v>
      </c>
      <c r="AR1070" s="2">
        <f t="shared" si="405"/>
        <v>4.4257579110422663E-4</v>
      </c>
      <c r="AS1070" s="2">
        <f t="shared" si="406"/>
        <v>4.4257579110422663E-4</v>
      </c>
      <c r="AU1070" t="s">
        <v>2227</v>
      </c>
      <c r="AV1070" t="s">
        <v>1466</v>
      </c>
      <c r="AW1070">
        <v>2</v>
      </c>
      <c r="AY1070" s="130">
        <v>21</v>
      </c>
      <c r="AZ1070" s="131">
        <v>61</v>
      </c>
      <c r="BA1070" s="132">
        <f t="shared" si="407"/>
        <v>21061</v>
      </c>
      <c r="BC1070" s="7" t="s">
        <v>532</v>
      </c>
    </row>
    <row r="1071" spans="1:55" ht="13" hidden="1" customHeight="1" outlineLevel="1" x14ac:dyDescent="0.2">
      <c r="A1071" t="s">
        <v>2790</v>
      </c>
      <c r="B1071" t="s">
        <v>1466</v>
      </c>
      <c r="C1071" s="1">
        <f t="shared" si="396"/>
        <v>2015</v>
      </c>
      <c r="D1071" s="7">
        <f>RANK(N1071,(N1071:P1071,Q1071:AJ1071))</f>
        <v>1</v>
      </c>
      <c r="E1071" s="7">
        <f>RANK(O1071,(N1071:P1071,Q1071:AJ1071))</f>
        <v>2</v>
      </c>
      <c r="F1071" s="7">
        <f>IF(P1071&gt;0,RANK(P1071,(N1071:P1071,Q1071:AJ1071)),0)</f>
        <v>3</v>
      </c>
      <c r="G1071" s="1">
        <f t="shared" si="397"/>
        <v>877</v>
      </c>
      <c r="H1071" s="2">
        <f t="shared" si="408"/>
        <v>0.43523573200992555</v>
      </c>
      <c r="I1071" s="2"/>
      <c r="J1071" s="2">
        <f t="shared" si="399"/>
        <v>0.64416873449131518</v>
      </c>
      <c r="K1071" s="2">
        <f t="shared" si="400"/>
        <v>0.20893300248138957</v>
      </c>
      <c r="L1071" s="2">
        <f t="shared" si="401"/>
        <v>0.14094292803970224</v>
      </c>
      <c r="M1071" s="2">
        <f t="shared" si="402"/>
        <v>5.9553349875930139E-3</v>
      </c>
      <c r="N1071" s="1">
        <v>1298</v>
      </c>
      <c r="O1071" s="1">
        <v>421</v>
      </c>
      <c r="P1071" s="1">
        <v>284</v>
      </c>
      <c r="Q1071" s="1">
        <v>4</v>
      </c>
      <c r="R1071" s="1">
        <v>4</v>
      </c>
      <c r="S1071" s="1">
        <v>4</v>
      </c>
      <c r="W1071" s="1">
        <v>0</v>
      </c>
      <c r="AL1071" s="7">
        <f>IF(Q1071&gt;0,RANK(Q1071,(N1071:P1071,Q1071:AJ1071)),0)</f>
        <v>4</v>
      </c>
      <c r="AM1071" s="7">
        <f>IF(R1071&gt;0,RANK(R1071,(N1071:P1071,Q1071:AJ1071)),0)</f>
        <v>4</v>
      </c>
      <c r="AN1071" s="7">
        <f>IF(S1071&gt;0,RANK(S1071,(N1071:P1071,Q1071:AJ1071)),0)</f>
        <v>4</v>
      </c>
      <c r="AO1071" s="7">
        <f>IF(T1071&gt;0,RANK(T1071,(N1071:P1071,Q1071:AJ1071)),0)</f>
        <v>0</v>
      </c>
      <c r="AP1071" s="2">
        <f t="shared" si="403"/>
        <v>1.9851116625310174E-3</v>
      </c>
      <c r="AQ1071" s="2">
        <f t="shared" si="404"/>
        <v>1.9851116625310174E-3</v>
      </c>
      <c r="AR1071" s="2">
        <f t="shared" si="405"/>
        <v>1.9851116625310174E-3</v>
      </c>
      <c r="AS1071" s="2">
        <f t="shared" si="406"/>
        <v>0</v>
      </c>
      <c r="AU1071" t="s">
        <v>2790</v>
      </c>
      <c r="AV1071" t="s">
        <v>1466</v>
      </c>
      <c r="AW1071">
        <v>4</v>
      </c>
      <c r="AY1071" s="130">
        <v>21</v>
      </c>
      <c r="AZ1071" s="131">
        <v>63</v>
      </c>
      <c r="BA1071" s="132">
        <f t="shared" si="407"/>
        <v>21063</v>
      </c>
      <c r="BC1071" s="7" t="s">
        <v>532</v>
      </c>
    </row>
    <row r="1072" spans="1:55" ht="13" hidden="1" customHeight="1" outlineLevel="1" x14ac:dyDescent="0.2">
      <c r="A1072" t="s">
        <v>2013</v>
      </c>
      <c r="B1072" t="s">
        <v>1466</v>
      </c>
      <c r="C1072" s="1">
        <f t="shared" ref="C1072:C1103" si="409">SUM(N1072:AJ1072)</f>
        <v>4450</v>
      </c>
      <c r="D1072" s="7">
        <f>RANK(N1072,(N1072:P1072,Q1072:AJ1072))</f>
        <v>2</v>
      </c>
      <c r="E1072" s="7">
        <f>RANK(O1072,(N1072:P1072,Q1072:AJ1072))</f>
        <v>1</v>
      </c>
      <c r="F1072" s="7">
        <f>IF(P1072&gt;0,RANK(P1072,(N1072:P1072,Q1072:AJ1072)),0)</f>
        <v>3</v>
      </c>
      <c r="G1072" s="1">
        <f t="shared" ref="G1072:G1103" si="410">MAX(N1072:P1072)-LARGE(N1072:P1072,2)</f>
        <v>496</v>
      </c>
      <c r="H1072" s="2">
        <f t="shared" si="408"/>
        <v>0.11146067415730337</v>
      </c>
      <c r="I1072" s="2"/>
      <c r="J1072" s="2">
        <f t="shared" ref="J1072:J1103" si="411">IF($C1072=0,"-",N1072/$C1072)</f>
        <v>0.38741573033707866</v>
      </c>
      <c r="K1072" s="2">
        <f t="shared" ref="K1072:K1103" si="412">IF($C1072=0,"-",O1072/$C1072)</f>
        <v>0.49887640449438203</v>
      </c>
      <c r="L1072" s="2">
        <f t="shared" ref="L1072:L1103" si="413">IF($C1072=0,"-",P1072/$C1072)</f>
        <v>0.10764044943820225</v>
      </c>
      <c r="M1072" s="2">
        <f t="shared" ref="M1072:M1103" si="414">IF(C1072=0,"-",(1-J1072-K1072-L1072))</f>
        <v>6.0674157303370613E-3</v>
      </c>
      <c r="N1072" s="1">
        <v>1724</v>
      </c>
      <c r="O1072" s="1">
        <v>2220</v>
      </c>
      <c r="P1072" s="1">
        <v>479</v>
      </c>
      <c r="Q1072" s="1">
        <v>3</v>
      </c>
      <c r="R1072" s="1">
        <v>16</v>
      </c>
      <c r="S1072" s="1">
        <v>3</v>
      </c>
      <c r="T1072" s="1">
        <v>5</v>
      </c>
      <c r="W1072" s="1">
        <v>0</v>
      </c>
      <c r="AL1072" s="7">
        <f>IF(Q1072&gt;0,RANK(Q1072,(N1072:P1072,Q1072:AJ1072)),0)</f>
        <v>6</v>
      </c>
      <c r="AM1072" s="7">
        <f>IF(R1072&gt;0,RANK(R1072,(N1072:P1072,Q1072:AJ1072)),0)</f>
        <v>4</v>
      </c>
      <c r="AN1072" s="7">
        <f>IF(S1072&gt;0,RANK(S1072,(N1072:P1072,Q1072:AJ1072)),0)</f>
        <v>6</v>
      </c>
      <c r="AO1072" s="7">
        <f>IF(T1072&gt;0,RANK(T1072,(N1072:P1072,Q1072:AJ1072)),0)</f>
        <v>5</v>
      </c>
      <c r="AP1072" s="2">
        <f t="shared" ref="AP1072:AP1103" si="415">IF($C1072=0,"-",Q1072/$C1072)</f>
        <v>6.7415730337078649E-4</v>
      </c>
      <c r="AQ1072" s="2">
        <f t="shared" ref="AQ1072:AQ1103" si="416">IF($C1072=0,"-",R1072/$C1072)</f>
        <v>3.5955056179775282E-3</v>
      </c>
      <c r="AR1072" s="2">
        <f t="shared" ref="AR1072:AR1103" si="417">IF($C1072=0,"-",S1072/$C1072)</f>
        <v>6.7415730337078649E-4</v>
      </c>
      <c r="AS1072" s="2">
        <f t="shared" ref="AS1072:AS1103" si="418">IF($C1072=0,"-",T1072/$C1072)</f>
        <v>1.1235955056179776E-3</v>
      </c>
      <c r="AU1072" t="s">
        <v>2013</v>
      </c>
      <c r="AV1072" t="s">
        <v>1466</v>
      </c>
      <c r="AW1072">
        <v>6</v>
      </c>
      <c r="AY1072" s="130">
        <v>21</v>
      </c>
      <c r="AZ1072" s="131">
        <v>65</v>
      </c>
      <c r="BA1072" s="132">
        <f t="shared" si="407"/>
        <v>21065</v>
      </c>
      <c r="BC1072" s="7" t="s">
        <v>532</v>
      </c>
    </row>
    <row r="1073" spans="1:55" ht="13" hidden="1" customHeight="1" outlineLevel="1" x14ac:dyDescent="0.2">
      <c r="A1073" t="s">
        <v>808</v>
      </c>
      <c r="B1073" t="s">
        <v>1466</v>
      </c>
      <c r="C1073" s="1">
        <f t="shared" si="409"/>
        <v>92664</v>
      </c>
      <c r="D1073" s="7">
        <f>RANK(N1073,(N1073:P1073,Q1073:AJ1073))</f>
        <v>1</v>
      </c>
      <c r="E1073" s="7">
        <f>RANK(O1073,(N1073:P1073,Q1073:AJ1073))</f>
        <v>2</v>
      </c>
      <c r="F1073" s="7">
        <f>IF(P1073&gt;0,RANK(P1073,(N1073:P1073,Q1073:AJ1073)),0)</f>
        <v>3</v>
      </c>
      <c r="G1073" s="1">
        <f t="shared" si="410"/>
        <v>702</v>
      </c>
      <c r="H1073" s="2">
        <f t="shared" si="408"/>
        <v>7.575757575757576E-3</v>
      </c>
      <c r="I1073" s="2"/>
      <c r="J1073" s="2">
        <f t="shared" si="411"/>
        <v>0.47086247086247085</v>
      </c>
      <c r="K1073" s="2">
        <f t="shared" si="412"/>
        <v>0.46328671328671328</v>
      </c>
      <c r="L1073" s="2">
        <f t="shared" si="413"/>
        <v>5.7681516014849346E-2</v>
      </c>
      <c r="M1073" s="2">
        <f t="shared" si="414"/>
        <v>8.1692998359664676E-3</v>
      </c>
      <c r="N1073" s="1">
        <v>43632</v>
      </c>
      <c r="O1073" s="1">
        <v>42930</v>
      </c>
      <c r="P1073" s="1">
        <v>5345</v>
      </c>
      <c r="Q1073" s="1">
        <v>225</v>
      </c>
      <c r="R1073" s="1">
        <v>335</v>
      </c>
      <c r="S1073" s="1">
        <v>97</v>
      </c>
      <c r="T1073" s="1">
        <v>100</v>
      </c>
      <c r="W1073" s="1">
        <v>0</v>
      </c>
      <c r="AL1073" s="7">
        <f>IF(Q1073&gt;0,RANK(Q1073,(N1073:P1073,Q1073:AJ1073)),0)</f>
        <v>5</v>
      </c>
      <c r="AM1073" s="7">
        <f>IF(R1073&gt;0,RANK(R1073,(N1073:P1073,Q1073:AJ1073)),0)</f>
        <v>4</v>
      </c>
      <c r="AN1073" s="7">
        <f>IF(S1073&gt;0,RANK(S1073,(N1073:P1073,Q1073:AJ1073)),0)</f>
        <v>7</v>
      </c>
      <c r="AO1073" s="7">
        <f>IF(T1073&gt;0,RANK(T1073,(N1073:P1073,Q1073:AJ1073)),0)</f>
        <v>6</v>
      </c>
      <c r="AP1073" s="2">
        <f t="shared" si="415"/>
        <v>2.428127428127428E-3</v>
      </c>
      <c r="AQ1073" s="2">
        <f t="shared" si="416"/>
        <v>3.6152119485452819E-3</v>
      </c>
      <c r="AR1073" s="2">
        <f t="shared" si="417"/>
        <v>1.0467927134593801E-3</v>
      </c>
      <c r="AS1073" s="2">
        <f t="shared" si="418"/>
        <v>1.0791677458344125E-3</v>
      </c>
      <c r="AU1073" t="s">
        <v>808</v>
      </c>
      <c r="AV1073" t="s">
        <v>1466</v>
      </c>
      <c r="AW1073">
        <v>6</v>
      </c>
      <c r="AY1073" s="130">
        <v>21</v>
      </c>
      <c r="AZ1073" s="131">
        <v>67</v>
      </c>
      <c r="BA1073" s="132">
        <f t="shared" si="407"/>
        <v>21067</v>
      </c>
      <c r="BC1073" s="7" t="s">
        <v>532</v>
      </c>
    </row>
    <row r="1074" spans="1:55" ht="13" hidden="1" customHeight="1" outlineLevel="1" x14ac:dyDescent="0.2">
      <c r="A1074" t="s">
        <v>2752</v>
      </c>
      <c r="B1074" t="s">
        <v>1466</v>
      </c>
      <c r="C1074" s="1">
        <f t="shared" si="409"/>
        <v>4764</v>
      </c>
      <c r="D1074" s="7">
        <f>RANK(N1074,(N1074:P1074,Q1074:AJ1074))</f>
        <v>2</v>
      </c>
      <c r="E1074" s="7">
        <f>RANK(O1074,(N1074:P1074,Q1074:AJ1074))</f>
        <v>1</v>
      </c>
      <c r="F1074" s="7">
        <f>IF(P1074&gt;0,RANK(P1074,(N1074:P1074,Q1074:AJ1074)),0)</f>
        <v>3</v>
      </c>
      <c r="G1074" s="1">
        <f t="shared" si="410"/>
        <v>400</v>
      </c>
      <c r="H1074" s="2">
        <f t="shared" si="408"/>
        <v>8.3963056255247692E-2</v>
      </c>
      <c r="I1074" s="2"/>
      <c r="J1074" s="2">
        <f t="shared" si="411"/>
        <v>0.40155331654072207</v>
      </c>
      <c r="K1074" s="2">
        <f t="shared" si="412"/>
        <v>0.48551637279596976</v>
      </c>
      <c r="L1074" s="2">
        <f t="shared" si="413"/>
        <v>0.10957178841309824</v>
      </c>
      <c r="M1074" s="2">
        <f t="shared" si="414"/>
        <v>3.3585222502098694E-3</v>
      </c>
      <c r="N1074" s="1">
        <v>1913</v>
      </c>
      <c r="O1074" s="1">
        <v>2313</v>
      </c>
      <c r="P1074" s="1">
        <v>522</v>
      </c>
      <c r="Q1074" s="1">
        <v>1</v>
      </c>
      <c r="R1074" s="1">
        <v>10</v>
      </c>
      <c r="S1074" s="1">
        <v>1</v>
      </c>
      <c r="T1074" s="1">
        <v>4</v>
      </c>
      <c r="W1074" s="1">
        <v>0</v>
      </c>
      <c r="AL1074" s="7">
        <f>IF(Q1074&gt;0,RANK(Q1074,(N1074:P1074,Q1074:AJ1074)),0)</f>
        <v>6</v>
      </c>
      <c r="AM1074" s="7">
        <f>IF(R1074&gt;0,RANK(R1074,(N1074:P1074,Q1074:AJ1074)),0)</f>
        <v>4</v>
      </c>
      <c r="AN1074" s="7">
        <f>IF(S1074&gt;0,RANK(S1074,(N1074:P1074,Q1074:AJ1074)),0)</f>
        <v>6</v>
      </c>
      <c r="AO1074" s="7">
        <f>IF(T1074&gt;0,RANK(T1074,(N1074:P1074,Q1074:AJ1074)),0)</f>
        <v>5</v>
      </c>
      <c r="AP1074" s="2">
        <f t="shared" si="415"/>
        <v>2.0990764063811922E-4</v>
      </c>
      <c r="AQ1074" s="2">
        <f t="shared" si="416"/>
        <v>2.0990764063811922E-3</v>
      </c>
      <c r="AR1074" s="2">
        <f t="shared" si="417"/>
        <v>2.0990764063811922E-4</v>
      </c>
      <c r="AS1074" s="2">
        <f t="shared" si="418"/>
        <v>8.3963056255247689E-4</v>
      </c>
      <c r="AU1074" t="s">
        <v>2752</v>
      </c>
      <c r="AV1074" t="s">
        <v>1466</v>
      </c>
      <c r="AW1074">
        <v>4</v>
      </c>
      <c r="AY1074" s="130">
        <v>21</v>
      </c>
      <c r="AZ1074" s="131">
        <v>69</v>
      </c>
      <c r="BA1074" s="132">
        <f t="shared" si="407"/>
        <v>21069</v>
      </c>
      <c r="BC1074" s="7" t="s">
        <v>532</v>
      </c>
    </row>
    <row r="1075" spans="1:55" ht="13" hidden="1" customHeight="1" outlineLevel="1" x14ac:dyDescent="0.2">
      <c r="A1075" t="s">
        <v>1902</v>
      </c>
      <c r="B1075" t="s">
        <v>1466</v>
      </c>
      <c r="C1075" s="1">
        <f t="shared" si="409"/>
        <v>14384</v>
      </c>
      <c r="D1075" s="7">
        <f>RANK(N1075,(N1075:P1075,Q1075:AJ1075))</f>
        <v>1</v>
      </c>
      <c r="E1075" s="7">
        <f>RANK(O1075,(N1075:P1075,Q1075:AJ1075))</f>
        <v>2</v>
      </c>
      <c r="F1075" s="7">
        <f>IF(P1075&gt;0,RANK(P1075,(N1075:P1075,Q1075:AJ1075)),0)</f>
        <v>3</v>
      </c>
      <c r="G1075" s="1">
        <f t="shared" si="410"/>
        <v>6516</v>
      </c>
      <c r="H1075" s="2">
        <f t="shared" si="408"/>
        <v>0.45300333704115686</v>
      </c>
      <c r="I1075" s="2"/>
      <c r="J1075" s="2">
        <f t="shared" si="411"/>
        <v>0.67123192436040047</v>
      </c>
      <c r="K1075" s="2">
        <f t="shared" si="412"/>
        <v>0.21822858731924361</v>
      </c>
      <c r="L1075" s="2">
        <f t="shared" si="413"/>
        <v>0.10553392658509456</v>
      </c>
      <c r="M1075" s="2">
        <f t="shared" si="414"/>
        <v>5.0055617352613713E-3</v>
      </c>
      <c r="N1075" s="1">
        <v>9655</v>
      </c>
      <c r="O1075" s="1">
        <v>3139</v>
      </c>
      <c r="P1075" s="1">
        <v>1518</v>
      </c>
      <c r="Q1075" s="1">
        <v>6</v>
      </c>
      <c r="R1075" s="1">
        <v>29</v>
      </c>
      <c r="S1075" s="1">
        <v>24</v>
      </c>
      <c r="T1075" s="1">
        <v>13</v>
      </c>
      <c r="W1075" s="1">
        <v>0</v>
      </c>
      <c r="AL1075" s="7">
        <f>IF(Q1075&gt;0,RANK(Q1075,(N1075:P1075,Q1075:AJ1075)),0)</f>
        <v>7</v>
      </c>
      <c r="AM1075" s="7">
        <f>IF(R1075&gt;0,RANK(R1075,(N1075:P1075,Q1075:AJ1075)),0)</f>
        <v>4</v>
      </c>
      <c r="AN1075" s="7">
        <f>IF(S1075&gt;0,RANK(S1075,(N1075:P1075,Q1075:AJ1075)),0)</f>
        <v>5</v>
      </c>
      <c r="AO1075" s="7">
        <f>IF(T1075&gt;0,RANK(T1075,(N1075:P1075,Q1075:AJ1075)),0)</f>
        <v>6</v>
      </c>
      <c r="AP1075" s="2">
        <f t="shared" si="415"/>
        <v>4.1713014460511682E-4</v>
      </c>
      <c r="AQ1075" s="2">
        <f t="shared" si="416"/>
        <v>2.0161290322580645E-3</v>
      </c>
      <c r="AR1075" s="2">
        <f t="shared" si="417"/>
        <v>1.6685205784204673E-3</v>
      </c>
      <c r="AS1075" s="2">
        <f t="shared" si="418"/>
        <v>9.0378197997775301E-4</v>
      </c>
      <c r="AU1075" t="s">
        <v>1902</v>
      </c>
      <c r="AV1075" t="s">
        <v>1466</v>
      </c>
      <c r="AW1075">
        <v>5</v>
      </c>
      <c r="AY1075" s="130">
        <v>21</v>
      </c>
      <c r="AZ1075" s="131">
        <v>71</v>
      </c>
      <c r="BA1075" s="132">
        <f t="shared" si="407"/>
        <v>21071</v>
      </c>
      <c r="BC1075" s="7" t="s">
        <v>532</v>
      </c>
    </row>
    <row r="1076" spans="1:55" ht="13" hidden="1" customHeight="1" outlineLevel="1" x14ac:dyDescent="0.2">
      <c r="A1076" t="s">
        <v>2231</v>
      </c>
      <c r="B1076" t="s">
        <v>1466</v>
      </c>
      <c r="C1076" s="1">
        <f t="shared" si="409"/>
        <v>20367</v>
      </c>
      <c r="D1076" s="7">
        <f>RANK(N1076,(N1076:P1076,Q1076:AJ1076))</f>
        <v>1</v>
      </c>
      <c r="E1076" s="7">
        <f>RANK(O1076,(N1076:P1076,Q1076:AJ1076))</f>
        <v>2</v>
      </c>
      <c r="F1076" s="7">
        <f>IF(P1076&gt;0,RANK(P1076,(N1076:P1076,Q1076:AJ1076)),0)</f>
        <v>3</v>
      </c>
      <c r="G1076" s="1">
        <f t="shared" si="410"/>
        <v>4119</v>
      </c>
      <c r="H1076" s="2">
        <f t="shared" si="408"/>
        <v>0.20223891589335691</v>
      </c>
      <c r="I1076" s="2"/>
      <c r="J1076" s="2">
        <f t="shared" si="411"/>
        <v>0.55241321745961602</v>
      </c>
      <c r="K1076" s="2">
        <f t="shared" si="412"/>
        <v>0.35017430156625917</v>
      </c>
      <c r="L1076" s="2">
        <f t="shared" si="413"/>
        <v>9.1962488338979728E-2</v>
      </c>
      <c r="M1076" s="2">
        <f t="shared" si="414"/>
        <v>5.4499926351450761E-3</v>
      </c>
      <c r="N1076" s="1">
        <v>11251</v>
      </c>
      <c r="O1076" s="1">
        <v>7132</v>
      </c>
      <c r="P1076" s="1">
        <v>1873</v>
      </c>
      <c r="Q1076" s="1">
        <v>8</v>
      </c>
      <c r="R1076" s="1">
        <v>56</v>
      </c>
      <c r="S1076" s="1">
        <v>22</v>
      </c>
      <c r="T1076" s="1">
        <v>25</v>
      </c>
      <c r="W1076" s="1">
        <v>0</v>
      </c>
      <c r="AL1076" s="7">
        <f>IF(Q1076&gt;0,RANK(Q1076,(N1076:P1076,Q1076:AJ1076)),0)</f>
        <v>7</v>
      </c>
      <c r="AM1076" s="7">
        <f>IF(R1076&gt;0,RANK(R1076,(N1076:P1076,Q1076:AJ1076)),0)</f>
        <v>4</v>
      </c>
      <c r="AN1076" s="7">
        <f>IF(S1076&gt;0,RANK(S1076,(N1076:P1076,Q1076:AJ1076)),0)</f>
        <v>6</v>
      </c>
      <c r="AO1076" s="7">
        <f>IF(T1076&gt;0,RANK(T1076,(N1076:P1076,Q1076:AJ1076)),0)</f>
        <v>5</v>
      </c>
      <c r="AP1076" s="2">
        <f t="shared" si="415"/>
        <v>3.9279226199243875E-4</v>
      </c>
      <c r="AQ1076" s="2">
        <f t="shared" si="416"/>
        <v>2.7495458339470711E-3</v>
      </c>
      <c r="AR1076" s="2">
        <f t="shared" si="417"/>
        <v>1.0801787204792065E-3</v>
      </c>
      <c r="AS1076" s="2">
        <f t="shared" si="418"/>
        <v>1.227475818726371E-3</v>
      </c>
      <c r="AU1076" t="s">
        <v>2231</v>
      </c>
      <c r="AV1076" t="s">
        <v>1466</v>
      </c>
      <c r="AW1076">
        <v>6</v>
      </c>
      <c r="AY1076" s="130">
        <v>21</v>
      </c>
      <c r="AZ1076" s="131">
        <v>73</v>
      </c>
      <c r="BA1076" s="132">
        <f t="shared" si="407"/>
        <v>21073</v>
      </c>
      <c r="BC1076" s="7" t="s">
        <v>532</v>
      </c>
    </row>
    <row r="1077" spans="1:55" ht="13" hidden="1" customHeight="1" outlineLevel="1" x14ac:dyDescent="0.2">
      <c r="A1077" t="s">
        <v>238</v>
      </c>
      <c r="B1077" t="s">
        <v>1466</v>
      </c>
      <c r="C1077" s="1">
        <f t="shared" si="409"/>
        <v>2710</v>
      </c>
      <c r="D1077" s="7">
        <f>RANK(N1077,(N1077:P1077,Q1077:AJ1077))</f>
        <v>1</v>
      </c>
      <c r="E1077" s="7">
        <f>RANK(O1077,(N1077:P1077,Q1077:AJ1077))</f>
        <v>2</v>
      </c>
      <c r="F1077" s="7">
        <f>IF(P1077&gt;0,RANK(P1077,(N1077:P1077,Q1077:AJ1077)),0)</f>
        <v>3</v>
      </c>
      <c r="G1077" s="1">
        <f t="shared" si="410"/>
        <v>751</v>
      </c>
      <c r="H1077" s="2">
        <f t="shared" si="408"/>
        <v>0.2771217712177122</v>
      </c>
      <c r="I1077" s="2"/>
      <c r="J1077" s="2">
        <f t="shared" si="411"/>
        <v>0.59557195571955723</v>
      </c>
      <c r="K1077" s="2">
        <f t="shared" si="412"/>
        <v>0.31845018450184504</v>
      </c>
      <c r="L1077" s="2">
        <f t="shared" si="413"/>
        <v>8.2287822878228778E-2</v>
      </c>
      <c r="M1077" s="2">
        <f t="shared" si="414"/>
        <v>3.6900369003689537E-3</v>
      </c>
      <c r="N1077" s="1">
        <v>1614</v>
      </c>
      <c r="O1077" s="1">
        <v>863</v>
      </c>
      <c r="P1077" s="1">
        <v>223</v>
      </c>
      <c r="Q1077" s="1">
        <v>0</v>
      </c>
      <c r="R1077" s="1">
        <v>4</v>
      </c>
      <c r="S1077" s="1">
        <v>5</v>
      </c>
      <c r="T1077" s="1">
        <v>1</v>
      </c>
      <c r="W1077" s="1">
        <v>0</v>
      </c>
      <c r="AL1077" s="7">
        <f>IF(Q1077&gt;0,RANK(Q1077,(N1077:P1077,Q1077:AJ1077)),0)</f>
        <v>0</v>
      </c>
      <c r="AM1077" s="7">
        <f>IF(R1077&gt;0,RANK(R1077,(N1077:P1077,Q1077:AJ1077)),0)</f>
        <v>5</v>
      </c>
      <c r="AN1077" s="7">
        <f>IF(S1077&gt;0,RANK(S1077,(N1077:P1077,Q1077:AJ1077)),0)</f>
        <v>4</v>
      </c>
      <c r="AO1077" s="7">
        <f>IF(T1077&gt;0,RANK(T1077,(N1077:P1077,Q1077:AJ1077)),0)</f>
        <v>6</v>
      </c>
      <c r="AP1077" s="2">
        <f t="shared" si="415"/>
        <v>0</v>
      </c>
      <c r="AQ1077" s="2">
        <f t="shared" si="416"/>
        <v>1.4760147601476014E-3</v>
      </c>
      <c r="AR1077" s="2">
        <f t="shared" si="417"/>
        <v>1.8450184501845018E-3</v>
      </c>
      <c r="AS1077" s="2">
        <f t="shared" si="418"/>
        <v>3.6900369003690036E-4</v>
      </c>
      <c r="AU1077" t="s">
        <v>238</v>
      </c>
      <c r="AV1077" t="s">
        <v>1466</v>
      </c>
      <c r="AW1077">
        <v>1</v>
      </c>
      <c r="AY1077" s="130">
        <v>21</v>
      </c>
      <c r="AZ1077" s="131">
        <v>75</v>
      </c>
      <c r="BA1077" s="132">
        <f t="shared" si="407"/>
        <v>21075</v>
      </c>
      <c r="BC1077" s="7" t="s">
        <v>532</v>
      </c>
    </row>
    <row r="1078" spans="1:55" ht="13" hidden="1" customHeight="1" outlineLevel="1" x14ac:dyDescent="0.2">
      <c r="A1078" t="s">
        <v>2942</v>
      </c>
      <c r="B1078" t="s">
        <v>1466</v>
      </c>
      <c r="C1078" s="1">
        <f t="shared" si="409"/>
        <v>2346</v>
      </c>
      <c r="D1078" s="7">
        <f>RANK(N1078,(N1078:P1078,Q1078:AJ1078))</f>
        <v>1</v>
      </c>
      <c r="E1078" s="7">
        <f>RANK(O1078,(N1078:P1078,Q1078:AJ1078))</f>
        <v>2</v>
      </c>
      <c r="F1078" s="7">
        <f>IF(P1078&gt;0,RANK(P1078,(N1078:P1078,Q1078:AJ1078)),0)</f>
        <v>3</v>
      </c>
      <c r="G1078" s="1">
        <f t="shared" si="410"/>
        <v>351</v>
      </c>
      <c r="H1078" s="2">
        <f t="shared" si="408"/>
        <v>0.14961636828644501</v>
      </c>
      <c r="I1078" s="2"/>
      <c r="J1078" s="2">
        <f t="shared" si="411"/>
        <v>0.5068201193520887</v>
      </c>
      <c r="K1078" s="2">
        <f t="shared" si="412"/>
        <v>0.35720375106564367</v>
      </c>
      <c r="L1078" s="2">
        <f t="shared" si="413"/>
        <v>0.12745098039215685</v>
      </c>
      <c r="M1078" s="2">
        <f t="shared" si="414"/>
        <v>8.5251491901107701E-3</v>
      </c>
      <c r="N1078" s="1">
        <v>1189</v>
      </c>
      <c r="O1078" s="1">
        <v>838</v>
      </c>
      <c r="P1078" s="1">
        <v>299</v>
      </c>
      <c r="Q1078" s="1">
        <v>0</v>
      </c>
      <c r="R1078" s="1">
        <v>4</v>
      </c>
      <c r="S1078" s="1">
        <v>7</v>
      </c>
      <c r="T1078" s="1">
        <v>9</v>
      </c>
      <c r="W1078" s="1">
        <v>0</v>
      </c>
      <c r="AL1078" s="7">
        <f>IF(Q1078&gt;0,RANK(Q1078,(N1078:P1078,Q1078:AJ1078)),0)</f>
        <v>0</v>
      </c>
      <c r="AM1078" s="7">
        <f>IF(R1078&gt;0,RANK(R1078,(N1078:P1078,Q1078:AJ1078)),0)</f>
        <v>6</v>
      </c>
      <c r="AN1078" s="7">
        <f>IF(S1078&gt;0,RANK(S1078,(N1078:P1078,Q1078:AJ1078)),0)</f>
        <v>5</v>
      </c>
      <c r="AO1078" s="7">
        <f>IF(T1078&gt;0,RANK(T1078,(N1078:P1078,Q1078:AJ1078)),0)</f>
        <v>4</v>
      </c>
      <c r="AP1078" s="2">
        <f t="shared" si="415"/>
        <v>0</v>
      </c>
      <c r="AQ1078" s="2">
        <f t="shared" si="416"/>
        <v>1.7050298380221654E-3</v>
      </c>
      <c r="AR1078" s="2">
        <f t="shared" si="417"/>
        <v>2.9838022165387893E-3</v>
      </c>
      <c r="AS1078" s="2">
        <f t="shared" si="418"/>
        <v>3.8363171355498722E-3</v>
      </c>
      <c r="AU1078" t="s">
        <v>2942</v>
      </c>
      <c r="AV1078" t="s">
        <v>1466</v>
      </c>
      <c r="AW1078">
        <v>4</v>
      </c>
      <c r="AY1078" s="130">
        <v>21</v>
      </c>
      <c r="AZ1078" s="131">
        <v>77</v>
      </c>
      <c r="BA1078" s="132">
        <f t="shared" si="407"/>
        <v>21077</v>
      </c>
      <c r="BC1078" s="7" t="s">
        <v>532</v>
      </c>
    </row>
    <row r="1079" spans="1:55" ht="13" hidden="1" customHeight="1" outlineLevel="1" x14ac:dyDescent="0.2">
      <c r="A1079" t="s">
        <v>2995</v>
      </c>
      <c r="B1079" t="s">
        <v>1466</v>
      </c>
      <c r="C1079" s="1">
        <f t="shared" si="409"/>
        <v>4371</v>
      </c>
      <c r="D1079" s="7">
        <f>RANK(N1079,(N1079:P1079,Q1079:AJ1079))</f>
        <v>2</v>
      </c>
      <c r="E1079" s="7">
        <f>RANK(O1079,(N1079:P1079,Q1079:AJ1079))</f>
        <v>1</v>
      </c>
      <c r="F1079" s="7">
        <f>IF(P1079&gt;0,RANK(P1079,(N1079:P1079,Q1079:AJ1079)),0)</f>
        <v>3</v>
      </c>
      <c r="G1079" s="1">
        <f t="shared" si="410"/>
        <v>1054</v>
      </c>
      <c r="H1079" s="2">
        <f t="shared" si="408"/>
        <v>0.24113475177304963</v>
      </c>
      <c r="I1079" s="2"/>
      <c r="J1079" s="2">
        <f t="shared" si="411"/>
        <v>0.33996797071608326</v>
      </c>
      <c r="K1079" s="2">
        <f t="shared" si="412"/>
        <v>0.58110272248913297</v>
      </c>
      <c r="L1079" s="2">
        <f t="shared" si="413"/>
        <v>7.7099061999542445E-2</v>
      </c>
      <c r="M1079" s="2">
        <f t="shared" si="414"/>
        <v>1.8302447952413814E-3</v>
      </c>
      <c r="N1079" s="1">
        <v>1486</v>
      </c>
      <c r="O1079" s="1">
        <v>2540</v>
      </c>
      <c r="P1079" s="1">
        <v>337</v>
      </c>
      <c r="Q1079" s="1">
        <v>2</v>
      </c>
      <c r="R1079" s="1">
        <v>2</v>
      </c>
      <c r="S1079" s="1">
        <v>4</v>
      </c>
      <c r="W1079" s="1">
        <v>0</v>
      </c>
      <c r="AL1079" s="7">
        <f>IF(Q1079&gt;0,RANK(Q1079,(N1079:P1079,Q1079:AJ1079)),0)</f>
        <v>5</v>
      </c>
      <c r="AM1079" s="7">
        <f>IF(R1079&gt;0,RANK(R1079,(N1079:P1079,Q1079:AJ1079)),0)</f>
        <v>5</v>
      </c>
      <c r="AN1079" s="7">
        <f>IF(S1079&gt;0,RANK(S1079,(N1079:P1079,Q1079:AJ1079)),0)</f>
        <v>4</v>
      </c>
      <c r="AO1079" s="7">
        <f>IF(T1079&gt;0,RANK(T1079,(N1079:P1079,Q1079:AJ1079)),0)</f>
        <v>0</v>
      </c>
      <c r="AP1079" s="2">
        <f t="shared" si="415"/>
        <v>4.575611988103409E-4</v>
      </c>
      <c r="AQ1079" s="2">
        <f t="shared" si="416"/>
        <v>4.575611988103409E-4</v>
      </c>
      <c r="AR1079" s="2">
        <f t="shared" si="417"/>
        <v>9.1512239762068181E-4</v>
      </c>
      <c r="AS1079" s="2">
        <f t="shared" si="418"/>
        <v>0</v>
      </c>
      <c r="AU1079" t="s">
        <v>2995</v>
      </c>
      <c r="AV1079" t="s">
        <v>1466</v>
      </c>
      <c r="AW1079">
        <v>6</v>
      </c>
      <c r="AY1079" s="130">
        <v>21</v>
      </c>
      <c r="AZ1079" s="131">
        <v>79</v>
      </c>
      <c r="BA1079" s="132">
        <f t="shared" si="407"/>
        <v>21079</v>
      </c>
      <c r="BC1079" s="7" t="s">
        <v>532</v>
      </c>
    </row>
    <row r="1080" spans="1:55" ht="13" hidden="1" customHeight="1" outlineLevel="1" x14ac:dyDescent="0.2">
      <c r="A1080" t="s">
        <v>1019</v>
      </c>
      <c r="B1080" t="s">
        <v>1466</v>
      </c>
      <c r="C1080" s="1">
        <f t="shared" si="409"/>
        <v>5937</v>
      </c>
      <c r="D1080" s="7">
        <f>RANK(N1080,(N1080:P1080,Q1080:AJ1080))</f>
        <v>2</v>
      </c>
      <c r="E1080" s="7">
        <f>RANK(O1080,(N1080:P1080,Q1080:AJ1080))</f>
        <v>1</v>
      </c>
      <c r="F1080" s="7">
        <f>IF(P1080&gt;0,RANK(P1080,(N1080:P1080,Q1080:AJ1080)),0)</f>
        <v>3</v>
      </c>
      <c r="G1080" s="1">
        <f t="shared" si="410"/>
        <v>156</v>
      </c>
      <c r="H1080" s="2">
        <f t="shared" si="408"/>
        <v>2.6275896917635169E-2</v>
      </c>
      <c r="I1080" s="2"/>
      <c r="J1080" s="2">
        <f t="shared" si="411"/>
        <v>0.42799393633148053</v>
      </c>
      <c r="K1080" s="2">
        <f t="shared" si="412"/>
        <v>0.45426983324911574</v>
      </c>
      <c r="L1080" s="2">
        <f t="shared" si="413"/>
        <v>0.11133569142664645</v>
      </c>
      <c r="M1080" s="2">
        <f t="shared" si="414"/>
        <v>6.4005389927572764E-3</v>
      </c>
      <c r="N1080" s="1">
        <v>2541</v>
      </c>
      <c r="O1080" s="1">
        <v>2697</v>
      </c>
      <c r="P1080" s="1">
        <v>661</v>
      </c>
      <c r="Q1080" s="1">
        <v>0</v>
      </c>
      <c r="R1080" s="1">
        <v>23</v>
      </c>
      <c r="S1080" s="1">
        <v>10</v>
      </c>
      <c r="T1080" s="1">
        <v>5</v>
      </c>
      <c r="W1080" s="1">
        <v>0</v>
      </c>
      <c r="AL1080" s="7">
        <f>IF(Q1080&gt;0,RANK(Q1080,(N1080:P1080,Q1080:AJ1080)),0)</f>
        <v>0</v>
      </c>
      <c r="AM1080" s="7">
        <f>IF(R1080&gt;0,RANK(R1080,(N1080:P1080,Q1080:AJ1080)),0)</f>
        <v>4</v>
      </c>
      <c r="AN1080" s="7">
        <f>IF(S1080&gt;0,RANK(S1080,(N1080:P1080,Q1080:AJ1080)),0)</f>
        <v>5</v>
      </c>
      <c r="AO1080" s="7">
        <f>IF(T1080&gt;0,RANK(T1080,(N1080:P1080,Q1080:AJ1080)),0)</f>
        <v>6</v>
      </c>
      <c r="AP1080" s="2">
        <f t="shared" si="415"/>
        <v>0</v>
      </c>
      <c r="AQ1080" s="2">
        <f t="shared" si="416"/>
        <v>3.8740104429846726E-3</v>
      </c>
      <c r="AR1080" s="2">
        <f t="shared" si="417"/>
        <v>1.6843523665150749E-3</v>
      </c>
      <c r="AS1080" s="2">
        <f t="shared" si="418"/>
        <v>8.4217618325753744E-4</v>
      </c>
      <c r="AU1080" t="s">
        <v>1019</v>
      </c>
      <c r="AV1080" t="s">
        <v>1466</v>
      </c>
      <c r="AW1080">
        <v>4</v>
      </c>
      <c r="AY1080" s="130">
        <v>21</v>
      </c>
      <c r="AZ1080" s="131">
        <v>81</v>
      </c>
      <c r="BA1080" s="132">
        <f t="shared" si="407"/>
        <v>21081</v>
      </c>
      <c r="BC1080" s="7" t="s">
        <v>532</v>
      </c>
    </row>
    <row r="1081" spans="1:55" ht="13" hidden="1" customHeight="1" outlineLevel="1" x14ac:dyDescent="0.2">
      <c r="A1081" t="s">
        <v>2684</v>
      </c>
      <c r="B1081" t="s">
        <v>1466</v>
      </c>
      <c r="C1081" s="1">
        <f t="shared" si="409"/>
        <v>13803</v>
      </c>
      <c r="D1081" s="7">
        <f>RANK(N1081,(N1081:P1081,Q1081:AJ1081))</f>
        <v>1</v>
      </c>
      <c r="E1081" s="7">
        <f>RANK(O1081,(N1081:P1081,Q1081:AJ1081))</f>
        <v>2</v>
      </c>
      <c r="F1081" s="7">
        <f>IF(P1081&gt;0,RANK(P1081,(N1081:P1081,Q1081:AJ1081)),0)</f>
        <v>3</v>
      </c>
      <c r="G1081" s="1">
        <f t="shared" si="410"/>
        <v>1861</v>
      </c>
      <c r="H1081" s="2">
        <f t="shared" si="408"/>
        <v>0.13482576251539521</v>
      </c>
      <c r="I1081" s="2"/>
      <c r="J1081" s="2">
        <f t="shared" si="411"/>
        <v>0.50648409765992897</v>
      </c>
      <c r="K1081" s="2">
        <f t="shared" si="412"/>
        <v>0.37165833514453378</v>
      </c>
      <c r="L1081" s="2">
        <f t="shared" si="413"/>
        <v>0.11562703760052162</v>
      </c>
      <c r="M1081" s="2">
        <f t="shared" si="414"/>
        <v>6.2305295950156325E-3</v>
      </c>
      <c r="N1081" s="1">
        <v>6991</v>
      </c>
      <c r="O1081" s="1">
        <v>5130</v>
      </c>
      <c r="P1081" s="1">
        <v>1596</v>
      </c>
      <c r="Q1081" s="1">
        <v>1</v>
      </c>
      <c r="R1081" s="1">
        <v>57</v>
      </c>
      <c r="S1081" s="1">
        <v>21</v>
      </c>
      <c r="T1081" s="1">
        <v>7</v>
      </c>
      <c r="W1081" s="1">
        <v>0</v>
      </c>
      <c r="AL1081" s="7">
        <f>IF(Q1081&gt;0,RANK(Q1081,(N1081:P1081,Q1081:AJ1081)),0)</f>
        <v>7</v>
      </c>
      <c r="AM1081" s="7">
        <f>IF(R1081&gt;0,RANK(R1081,(N1081:P1081,Q1081:AJ1081)),0)</f>
        <v>4</v>
      </c>
      <c r="AN1081" s="7">
        <f>IF(S1081&gt;0,RANK(S1081,(N1081:P1081,Q1081:AJ1081)),0)</f>
        <v>5</v>
      </c>
      <c r="AO1081" s="7">
        <f>IF(T1081&gt;0,RANK(T1081,(N1081:P1081,Q1081:AJ1081)),0)</f>
        <v>6</v>
      </c>
      <c r="AP1081" s="2">
        <f t="shared" si="415"/>
        <v>7.2448018546692754E-5</v>
      </c>
      <c r="AQ1081" s="2">
        <f t="shared" si="416"/>
        <v>4.1295370571614864E-3</v>
      </c>
      <c r="AR1081" s="2">
        <f t="shared" si="417"/>
        <v>1.5214083894805478E-3</v>
      </c>
      <c r="AS1081" s="2">
        <f t="shared" si="418"/>
        <v>5.0713612982684919E-4</v>
      </c>
      <c r="AU1081" t="s">
        <v>2684</v>
      </c>
      <c r="AV1081" t="s">
        <v>1466</v>
      </c>
      <c r="AW1081">
        <v>1</v>
      </c>
      <c r="AY1081" s="130">
        <v>21</v>
      </c>
      <c r="AZ1081" s="131">
        <v>83</v>
      </c>
      <c r="BA1081" s="132">
        <f t="shared" si="407"/>
        <v>21083</v>
      </c>
      <c r="BC1081" s="7" t="s">
        <v>532</v>
      </c>
    </row>
    <row r="1082" spans="1:55" ht="13" hidden="1" customHeight="1" outlineLevel="1" x14ac:dyDescent="0.2">
      <c r="A1082" t="s">
        <v>1805</v>
      </c>
      <c r="B1082" t="s">
        <v>1466</v>
      </c>
      <c r="C1082" s="1">
        <f t="shared" si="409"/>
        <v>7722</v>
      </c>
      <c r="D1082" s="7">
        <f>RANK(N1082,(N1082:P1082,Q1082:AJ1082))</f>
        <v>2</v>
      </c>
      <c r="E1082" s="7">
        <f>RANK(O1082,(N1082:P1082,Q1082:AJ1082))</f>
        <v>1</v>
      </c>
      <c r="F1082" s="7">
        <f>IF(P1082&gt;0,RANK(P1082,(N1082:P1082,Q1082:AJ1082)),0)</f>
        <v>3</v>
      </c>
      <c r="G1082" s="1">
        <f t="shared" si="410"/>
        <v>1533</v>
      </c>
      <c r="H1082" s="2">
        <f t="shared" si="408"/>
        <v>0.19852369852369853</v>
      </c>
      <c r="I1082" s="2"/>
      <c r="J1082" s="2">
        <f t="shared" si="411"/>
        <v>0.35172235172235172</v>
      </c>
      <c r="K1082" s="2">
        <f t="shared" si="412"/>
        <v>0.55024605024605022</v>
      </c>
      <c r="L1082" s="2">
        <f t="shared" si="413"/>
        <v>8.767158767158767E-2</v>
      </c>
      <c r="M1082" s="2">
        <f t="shared" si="414"/>
        <v>1.036001036001033E-2</v>
      </c>
      <c r="N1082" s="1">
        <v>2716</v>
      </c>
      <c r="O1082" s="1">
        <v>4249</v>
      </c>
      <c r="P1082" s="1">
        <v>677</v>
      </c>
      <c r="Q1082" s="1">
        <v>0</v>
      </c>
      <c r="R1082" s="1">
        <v>63</v>
      </c>
      <c r="S1082" s="1">
        <v>10</v>
      </c>
      <c r="T1082" s="1">
        <v>7</v>
      </c>
      <c r="W1082" s="1">
        <v>0</v>
      </c>
      <c r="AL1082" s="7">
        <f>IF(Q1082&gt;0,RANK(Q1082,(N1082:P1082,Q1082:AJ1082)),0)</f>
        <v>0</v>
      </c>
      <c r="AM1082" s="7">
        <f>IF(R1082&gt;0,RANK(R1082,(N1082:P1082,Q1082:AJ1082)),0)</f>
        <v>4</v>
      </c>
      <c r="AN1082" s="7">
        <f>IF(S1082&gt;0,RANK(S1082,(N1082:P1082,Q1082:AJ1082)),0)</f>
        <v>5</v>
      </c>
      <c r="AO1082" s="7">
        <f>IF(T1082&gt;0,RANK(T1082,(N1082:P1082,Q1082:AJ1082)),0)</f>
        <v>6</v>
      </c>
      <c r="AP1082" s="2">
        <f t="shared" si="415"/>
        <v>0</v>
      </c>
      <c r="AQ1082" s="2">
        <f t="shared" si="416"/>
        <v>8.1585081585081581E-3</v>
      </c>
      <c r="AR1082" s="2">
        <f t="shared" si="417"/>
        <v>1.2950012950012949E-3</v>
      </c>
      <c r="AS1082" s="2">
        <f t="shared" si="418"/>
        <v>9.0650090650090654E-4</v>
      </c>
      <c r="AU1082" t="s">
        <v>1805</v>
      </c>
      <c r="AV1082" t="s">
        <v>1466</v>
      </c>
      <c r="AW1082">
        <v>2</v>
      </c>
      <c r="AY1082" s="130">
        <v>21</v>
      </c>
      <c r="AZ1082" s="131">
        <v>85</v>
      </c>
      <c r="BA1082" s="132">
        <f t="shared" si="407"/>
        <v>21085</v>
      </c>
      <c r="BC1082" s="7" t="s">
        <v>532</v>
      </c>
    </row>
    <row r="1083" spans="1:55" ht="13" hidden="1" customHeight="1" outlineLevel="1" x14ac:dyDescent="0.2">
      <c r="A1083" t="s">
        <v>528</v>
      </c>
      <c r="B1083" t="s">
        <v>1466</v>
      </c>
      <c r="C1083" s="1">
        <f t="shared" si="409"/>
        <v>4540</v>
      </c>
      <c r="D1083" s="7">
        <f>RANK(N1083,(N1083:P1083,Q1083:AJ1083))</f>
        <v>2</v>
      </c>
      <c r="E1083" s="7">
        <f>RANK(O1083,(N1083:P1083,Q1083:AJ1083))</f>
        <v>1</v>
      </c>
      <c r="F1083" s="7">
        <f>IF(P1083&gt;0,RANK(P1083,(N1083:P1083,Q1083:AJ1083)),0)</f>
        <v>3</v>
      </c>
      <c r="G1083" s="1">
        <f t="shared" si="410"/>
        <v>1478</v>
      </c>
      <c r="H1083" s="2">
        <f t="shared" si="408"/>
        <v>0.32555066079295153</v>
      </c>
      <c r="I1083" s="2"/>
      <c r="J1083" s="2">
        <f t="shared" si="411"/>
        <v>0.28303964757709249</v>
      </c>
      <c r="K1083" s="2">
        <f t="shared" si="412"/>
        <v>0.60859030837004402</v>
      </c>
      <c r="L1083" s="2">
        <f t="shared" si="413"/>
        <v>0.10462555066079295</v>
      </c>
      <c r="M1083" s="2">
        <f t="shared" si="414"/>
        <v>3.7444933920705997E-3</v>
      </c>
      <c r="N1083" s="1">
        <v>1285</v>
      </c>
      <c r="O1083" s="1">
        <v>2763</v>
      </c>
      <c r="P1083" s="1">
        <v>475</v>
      </c>
      <c r="Q1083" s="1">
        <v>0</v>
      </c>
      <c r="R1083" s="1">
        <v>11</v>
      </c>
      <c r="S1083" s="1">
        <v>4</v>
      </c>
      <c r="T1083" s="1">
        <v>2</v>
      </c>
      <c r="W1083" s="1">
        <v>0</v>
      </c>
      <c r="AL1083" s="7">
        <f>IF(Q1083&gt;0,RANK(Q1083,(N1083:P1083,Q1083:AJ1083)),0)</f>
        <v>0</v>
      </c>
      <c r="AM1083" s="7">
        <f>IF(R1083&gt;0,RANK(R1083,(N1083:P1083,Q1083:AJ1083)),0)</f>
        <v>4</v>
      </c>
      <c r="AN1083" s="7">
        <f>IF(S1083&gt;0,RANK(S1083,(N1083:P1083,Q1083:AJ1083)),0)</f>
        <v>5</v>
      </c>
      <c r="AO1083" s="7">
        <f>IF(T1083&gt;0,RANK(T1083,(N1083:P1083,Q1083:AJ1083)),0)</f>
        <v>6</v>
      </c>
      <c r="AP1083" s="2">
        <f t="shared" si="415"/>
        <v>0</v>
      </c>
      <c r="AQ1083" s="2">
        <f t="shared" si="416"/>
        <v>2.422907488986784E-3</v>
      </c>
      <c r="AR1083" s="2">
        <f t="shared" si="417"/>
        <v>8.81057268722467E-4</v>
      </c>
      <c r="AS1083" s="2">
        <f t="shared" si="418"/>
        <v>4.405286343612335E-4</v>
      </c>
      <c r="AU1083" t="s">
        <v>528</v>
      </c>
      <c r="AV1083" t="s">
        <v>1466</v>
      </c>
      <c r="AW1083">
        <v>2</v>
      </c>
      <c r="AY1083" s="130">
        <v>21</v>
      </c>
      <c r="AZ1083" s="131">
        <v>87</v>
      </c>
      <c r="BA1083" s="132">
        <f t="shared" si="407"/>
        <v>21087</v>
      </c>
      <c r="BC1083" s="7" t="s">
        <v>532</v>
      </c>
    </row>
    <row r="1084" spans="1:55" ht="13" hidden="1" customHeight="1" outlineLevel="1" x14ac:dyDescent="0.2">
      <c r="A1084" t="s">
        <v>1070</v>
      </c>
      <c r="B1084" t="s">
        <v>1466</v>
      </c>
      <c r="C1084" s="1">
        <f t="shared" si="409"/>
        <v>13956</v>
      </c>
      <c r="D1084" s="7">
        <f>RANK(N1084,(N1084:P1084,Q1084:AJ1084))</f>
        <v>1</v>
      </c>
      <c r="E1084" s="7">
        <f>RANK(O1084,(N1084:P1084,Q1084:AJ1084))</f>
        <v>2</v>
      </c>
      <c r="F1084" s="7">
        <f>IF(P1084&gt;0,RANK(P1084,(N1084:P1084,Q1084:AJ1084)),0)</f>
        <v>3</v>
      </c>
      <c r="G1084" s="1">
        <f t="shared" si="410"/>
        <v>1513</v>
      </c>
      <c r="H1084" s="2">
        <f t="shared" si="408"/>
        <v>0.10841215247922041</v>
      </c>
      <c r="I1084" s="2"/>
      <c r="J1084" s="2">
        <f t="shared" si="411"/>
        <v>0.49319289194611637</v>
      </c>
      <c r="K1084" s="2">
        <f t="shared" si="412"/>
        <v>0.38478073946689595</v>
      </c>
      <c r="L1084" s="2">
        <f t="shared" si="413"/>
        <v>0.11658068214388077</v>
      </c>
      <c r="M1084" s="2">
        <f t="shared" si="414"/>
        <v>5.4456864431069035E-3</v>
      </c>
      <c r="N1084" s="1">
        <v>6883</v>
      </c>
      <c r="O1084" s="1">
        <v>5370</v>
      </c>
      <c r="P1084" s="1">
        <v>1627</v>
      </c>
      <c r="Q1084" s="1">
        <v>4</v>
      </c>
      <c r="R1084" s="1">
        <v>42</v>
      </c>
      <c r="S1084" s="1">
        <v>23</v>
      </c>
      <c r="T1084" s="1">
        <v>7</v>
      </c>
      <c r="W1084" s="1">
        <v>0</v>
      </c>
      <c r="AL1084" s="7">
        <f>IF(Q1084&gt;0,RANK(Q1084,(N1084:P1084,Q1084:AJ1084)),0)</f>
        <v>7</v>
      </c>
      <c r="AM1084" s="7">
        <f>IF(R1084&gt;0,RANK(R1084,(N1084:P1084,Q1084:AJ1084)),0)</f>
        <v>4</v>
      </c>
      <c r="AN1084" s="7">
        <f>IF(S1084&gt;0,RANK(S1084,(N1084:P1084,Q1084:AJ1084)),0)</f>
        <v>5</v>
      </c>
      <c r="AO1084" s="7">
        <f>IF(T1084&gt;0,RANK(T1084,(N1084:P1084,Q1084:AJ1084)),0)</f>
        <v>6</v>
      </c>
      <c r="AP1084" s="2">
        <f t="shared" si="415"/>
        <v>2.8661507595299513E-4</v>
      </c>
      <c r="AQ1084" s="2">
        <f t="shared" si="416"/>
        <v>3.0094582975064487E-3</v>
      </c>
      <c r="AR1084" s="2">
        <f t="shared" si="417"/>
        <v>1.648036686729722E-3</v>
      </c>
      <c r="AS1084" s="2">
        <f t="shared" si="418"/>
        <v>5.0157638291774146E-4</v>
      </c>
      <c r="AU1084" t="s">
        <v>1070</v>
      </c>
      <c r="AV1084" t="s">
        <v>1466</v>
      </c>
      <c r="AW1084">
        <v>4</v>
      </c>
      <c r="AY1084" s="130">
        <v>21</v>
      </c>
      <c r="AZ1084" s="131">
        <v>89</v>
      </c>
      <c r="BA1084" s="132">
        <f t="shared" si="407"/>
        <v>21089</v>
      </c>
      <c r="BC1084" s="7" t="s">
        <v>532</v>
      </c>
    </row>
    <row r="1085" spans="1:55" ht="13" hidden="1" customHeight="1" outlineLevel="1" x14ac:dyDescent="0.2">
      <c r="A1085" t="s">
        <v>1827</v>
      </c>
      <c r="B1085" t="s">
        <v>1466</v>
      </c>
      <c r="C1085" s="1">
        <f t="shared" si="409"/>
        <v>3339</v>
      </c>
      <c r="D1085" s="7">
        <f>RANK(N1085,(N1085:P1085,Q1085:AJ1085))</f>
        <v>1</v>
      </c>
      <c r="E1085" s="7">
        <f>RANK(O1085,(N1085:P1085,Q1085:AJ1085))</f>
        <v>2</v>
      </c>
      <c r="F1085" s="7">
        <f>IF(P1085&gt;0,RANK(P1085,(N1085:P1085,Q1085:AJ1085)),0)</f>
        <v>3</v>
      </c>
      <c r="G1085" s="1">
        <f t="shared" si="410"/>
        <v>191</v>
      </c>
      <c r="H1085" s="2">
        <f t="shared" si="408"/>
        <v>5.7202755315962861E-2</v>
      </c>
      <c r="I1085" s="2"/>
      <c r="J1085" s="2">
        <f t="shared" si="411"/>
        <v>0.46331236897274636</v>
      </c>
      <c r="K1085" s="2">
        <f t="shared" si="412"/>
        <v>0.40610961365678344</v>
      </c>
      <c r="L1085" s="2">
        <f t="shared" si="413"/>
        <v>0.12518718179095537</v>
      </c>
      <c r="M1085" s="2">
        <f t="shared" si="414"/>
        <v>5.390835579514891E-3</v>
      </c>
      <c r="N1085" s="1">
        <v>1547</v>
      </c>
      <c r="O1085" s="1">
        <v>1356</v>
      </c>
      <c r="P1085" s="1">
        <v>418</v>
      </c>
      <c r="Q1085" s="1">
        <v>0</v>
      </c>
      <c r="R1085" s="1">
        <v>9</v>
      </c>
      <c r="S1085" s="1">
        <v>3</v>
      </c>
      <c r="T1085" s="1">
        <v>1</v>
      </c>
      <c r="W1085" s="1">
        <v>5</v>
      </c>
      <c r="AL1085" s="7">
        <f>IF(Q1085&gt;0,RANK(Q1085,(N1085:P1085,Q1085:AJ1085)),0)</f>
        <v>0</v>
      </c>
      <c r="AM1085" s="7">
        <f>IF(R1085&gt;0,RANK(R1085,(N1085:P1085,Q1085:AJ1085)),0)</f>
        <v>4</v>
      </c>
      <c r="AN1085" s="7">
        <f>IF(S1085&gt;0,RANK(S1085,(N1085:P1085,Q1085:AJ1085)),0)</f>
        <v>6</v>
      </c>
      <c r="AO1085" s="7">
        <f>IF(T1085&gt;0,RANK(T1085,(N1085:P1085,Q1085:AJ1085)),0)</f>
        <v>7</v>
      </c>
      <c r="AP1085" s="2">
        <f t="shared" si="415"/>
        <v>0</v>
      </c>
      <c r="AQ1085" s="2">
        <f t="shared" si="416"/>
        <v>2.6954177897574125E-3</v>
      </c>
      <c r="AR1085" s="2">
        <f t="shared" si="417"/>
        <v>8.9847259658580418E-4</v>
      </c>
      <c r="AS1085" s="2">
        <f t="shared" si="418"/>
        <v>2.9949086552860139E-4</v>
      </c>
      <c r="AU1085" t="s">
        <v>1827</v>
      </c>
      <c r="AV1085" t="s">
        <v>1466</v>
      </c>
      <c r="AW1085">
        <v>2</v>
      </c>
      <c r="AY1085" s="130">
        <v>21</v>
      </c>
      <c r="AZ1085" s="131">
        <v>91</v>
      </c>
      <c r="BA1085" s="132">
        <f t="shared" si="407"/>
        <v>21091</v>
      </c>
      <c r="BC1085" s="7" t="s">
        <v>532</v>
      </c>
    </row>
    <row r="1086" spans="1:55" ht="13" hidden="1" customHeight="1" outlineLevel="1" x14ac:dyDescent="0.2">
      <c r="A1086" t="s">
        <v>1201</v>
      </c>
      <c r="B1086" t="s">
        <v>1466</v>
      </c>
      <c r="C1086" s="1">
        <f t="shared" si="409"/>
        <v>26617</v>
      </c>
      <c r="D1086" s="7">
        <f>RANK(N1086,(N1086:P1086,Q1086:AJ1086))</f>
        <v>2</v>
      </c>
      <c r="E1086" s="7">
        <f>RANK(O1086,(N1086:P1086,Q1086:AJ1086))</f>
        <v>1</v>
      </c>
      <c r="F1086" s="7">
        <f>IF(P1086&gt;0,RANK(P1086,(N1086:P1086,Q1086:AJ1086)),0)</f>
        <v>3</v>
      </c>
      <c r="G1086" s="1">
        <f t="shared" si="410"/>
        <v>1611</v>
      </c>
      <c r="H1086" s="2">
        <f t="shared" si="408"/>
        <v>6.0525228237592515E-2</v>
      </c>
      <c r="I1086" s="2"/>
      <c r="J1086" s="2">
        <f t="shared" si="411"/>
        <v>0.41443438404027499</v>
      </c>
      <c r="K1086" s="2">
        <f t="shared" si="412"/>
        <v>0.47495961227786754</v>
      </c>
      <c r="L1086" s="2">
        <f t="shared" si="413"/>
        <v>0.10575947702596085</v>
      </c>
      <c r="M1086" s="2">
        <f t="shared" si="414"/>
        <v>4.8465266558966186E-3</v>
      </c>
      <c r="N1086" s="1">
        <v>11031</v>
      </c>
      <c r="O1086" s="1">
        <v>12642</v>
      </c>
      <c r="P1086" s="1">
        <v>2815</v>
      </c>
      <c r="Q1086" s="1">
        <v>4</v>
      </c>
      <c r="R1086" s="1">
        <v>78</v>
      </c>
      <c r="S1086" s="1">
        <v>28</v>
      </c>
      <c r="T1086" s="1">
        <v>19</v>
      </c>
      <c r="W1086" s="1">
        <v>0</v>
      </c>
      <c r="AL1086" s="7">
        <f>IF(Q1086&gt;0,RANK(Q1086,(N1086:P1086,Q1086:AJ1086)),0)</f>
        <v>7</v>
      </c>
      <c r="AM1086" s="7">
        <f>IF(R1086&gt;0,RANK(R1086,(N1086:P1086,Q1086:AJ1086)),0)</f>
        <v>4</v>
      </c>
      <c r="AN1086" s="7">
        <f>IF(S1086&gt;0,RANK(S1086,(N1086:P1086,Q1086:AJ1086)),0)</f>
        <v>5</v>
      </c>
      <c r="AO1086" s="7">
        <f>IF(T1086&gt;0,RANK(T1086,(N1086:P1086,Q1086:AJ1086)),0)</f>
        <v>6</v>
      </c>
      <c r="AP1086" s="2">
        <f t="shared" si="415"/>
        <v>1.5027989630687154E-4</v>
      </c>
      <c r="AQ1086" s="2">
        <f t="shared" si="416"/>
        <v>2.930457977983995E-3</v>
      </c>
      <c r="AR1086" s="2">
        <f t="shared" si="417"/>
        <v>1.0519592741481008E-3</v>
      </c>
      <c r="AS1086" s="2">
        <f t="shared" si="418"/>
        <v>7.1382950745763985E-4</v>
      </c>
      <c r="AU1086" t="s">
        <v>1201</v>
      </c>
      <c r="AV1086" t="s">
        <v>1466</v>
      </c>
      <c r="AW1086">
        <v>2</v>
      </c>
      <c r="AY1086" s="130">
        <v>21</v>
      </c>
      <c r="AZ1086" s="131">
        <v>93</v>
      </c>
      <c r="BA1086" s="132">
        <f t="shared" si="407"/>
        <v>21093</v>
      </c>
      <c r="BC1086" s="7" t="s">
        <v>532</v>
      </c>
    </row>
    <row r="1087" spans="1:55" ht="13" hidden="1" customHeight="1" outlineLevel="1" x14ac:dyDescent="0.2">
      <c r="A1087" t="s">
        <v>3163</v>
      </c>
      <c r="B1087" t="s">
        <v>1466</v>
      </c>
      <c r="C1087" s="1">
        <f t="shared" si="409"/>
        <v>10127</v>
      </c>
      <c r="D1087" s="7">
        <f>RANK(N1087,(N1087:P1087,Q1087:AJ1087))</f>
        <v>1</v>
      </c>
      <c r="E1087" s="7">
        <f>RANK(O1087,(N1087:P1087,Q1087:AJ1087))</f>
        <v>2</v>
      </c>
      <c r="F1087" s="7">
        <f>IF(P1087&gt;0,RANK(P1087,(N1087:P1087,Q1087:AJ1087)),0)</f>
        <v>3</v>
      </c>
      <c r="G1087" s="1">
        <f t="shared" si="410"/>
        <v>2537</v>
      </c>
      <c r="H1087" s="2">
        <f t="shared" si="408"/>
        <v>0.25051841611533526</v>
      </c>
      <c r="I1087" s="2"/>
      <c r="J1087" s="2">
        <f t="shared" si="411"/>
        <v>0.58003357361508834</v>
      </c>
      <c r="K1087" s="2">
        <f t="shared" si="412"/>
        <v>0.32951515749975313</v>
      </c>
      <c r="L1087" s="2">
        <f t="shared" si="413"/>
        <v>8.7291399229781769E-2</v>
      </c>
      <c r="M1087" s="2">
        <f t="shared" si="414"/>
        <v>3.1598696553767625E-3</v>
      </c>
      <c r="N1087" s="1">
        <v>5874</v>
      </c>
      <c r="O1087" s="1">
        <v>3337</v>
      </c>
      <c r="P1087" s="1">
        <v>884</v>
      </c>
      <c r="Q1087" s="1">
        <v>0</v>
      </c>
      <c r="R1087" s="1">
        <v>14</v>
      </c>
      <c r="S1087" s="1">
        <v>10</v>
      </c>
      <c r="T1087" s="1">
        <v>8</v>
      </c>
      <c r="W1087" s="1">
        <v>0</v>
      </c>
      <c r="AL1087" s="7">
        <f>IF(Q1087&gt;0,RANK(Q1087,(N1087:P1087,Q1087:AJ1087)),0)</f>
        <v>0</v>
      </c>
      <c r="AM1087" s="7">
        <f>IF(R1087&gt;0,RANK(R1087,(N1087:P1087,Q1087:AJ1087)),0)</f>
        <v>4</v>
      </c>
      <c r="AN1087" s="7">
        <f>IF(S1087&gt;0,RANK(S1087,(N1087:P1087,Q1087:AJ1087)),0)</f>
        <v>5</v>
      </c>
      <c r="AO1087" s="7">
        <f>IF(T1087&gt;0,RANK(T1087,(N1087:P1087,Q1087:AJ1087)),0)</f>
        <v>6</v>
      </c>
      <c r="AP1087" s="2">
        <f t="shared" si="415"/>
        <v>0</v>
      </c>
      <c r="AQ1087" s="2">
        <f t="shared" si="416"/>
        <v>1.3824429742273132E-3</v>
      </c>
      <c r="AR1087" s="2">
        <f t="shared" si="417"/>
        <v>9.8745926730522374E-4</v>
      </c>
      <c r="AS1087" s="2">
        <f t="shared" si="418"/>
        <v>7.899674138441789E-4</v>
      </c>
      <c r="AU1087" t="s">
        <v>3163</v>
      </c>
      <c r="AV1087" t="s">
        <v>1466</v>
      </c>
      <c r="AW1087">
        <v>5</v>
      </c>
      <c r="AY1087" s="130">
        <v>21</v>
      </c>
      <c r="AZ1087" s="131">
        <v>95</v>
      </c>
      <c r="BA1087" s="132">
        <f t="shared" si="407"/>
        <v>21095</v>
      </c>
      <c r="BC1087" s="7" t="s">
        <v>532</v>
      </c>
    </row>
    <row r="1088" spans="1:55" ht="13" hidden="1" customHeight="1" outlineLevel="1" x14ac:dyDescent="0.2">
      <c r="A1088" t="s">
        <v>1020</v>
      </c>
      <c r="B1088" t="s">
        <v>1466</v>
      </c>
      <c r="C1088" s="1">
        <f t="shared" si="409"/>
        <v>6204</v>
      </c>
      <c r="D1088" s="7">
        <f>RANK(N1088,(N1088:P1088,Q1088:AJ1088))</f>
        <v>1</v>
      </c>
      <c r="E1088" s="7">
        <f>RANK(O1088,(N1088:P1088,Q1088:AJ1088))</f>
        <v>2</v>
      </c>
      <c r="F1088" s="7">
        <f>IF(P1088&gt;0,RANK(P1088,(N1088:P1088,Q1088:AJ1088)),0)</f>
        <v>3</v>
      </c>
      <c r="G1088" s="1">
        <f t="shared" si="410"/>
        <v>501</v>
      </c>
      <c r="H1088" s="2">
        <f t="shared" si="408"/>
        <v>8.0754352030947774E-2</v>
      </c>
      <c r="I1088" s="2"/>
      <c r="J1088" s="2">
        <f t="shared" si="411"/>
        <v>0.47292069632495165</v>
      </c>
      <c r="K1088" s="2">
        <f t="shared" si="412"/>
        <v>0.39216634429400388</v>
      </c>
      <c r="L1088" s="2">
        <f t="shared" si="413"/>
        <v>0.12911025145067698</v>
      </c>
      <c r="M1088" s="2">
        <f t="shared" si="414"/>
        <v>5.80270793036744E-3</v>
      </c>
      <c r="N1088" s="1">
        <v>2934</v>
      </c>
      <c r="O1088" s="1">
        <v>2433</v>
      </c>
      <c r="P1088" s="1">
        <v>801</v>
      </c>
      <c r="Q1088" s="1">
        <v>2</v>
      </c>
      <c r="R1088" s="1">
        <v>16</v>
      </c>
      <c r="S1088" s="1">
        <v>10</v>
      </c>
      <c r="T1088" s="1">
        <v>8</v>
      </c>
      <c r="W1088" s="1">
        <v>0</v>
      </c>
      <c r="AL1088" s="7">
        <f>IF(Q1088&gt;0,RANK(Q1088,(N1088:P1088,Q1088:AJ1088)),0)</f>
        <v>7</v>
      </c>
      <c r="AM1088" s="7">
        <f>IF(R1088&gt;0,RANK(R1088,(N1088:P1088,Q1088:AJ1088)),0)</f>
        <v>4</v>
      </c>
      <c r="AN1088" s="7">
        <f>IF(S1088&gt;0,RANK(S1088,(N1088:P1088,Q1088:AJ1088)),0)</f>
        <v>5</v>
      </c>
      <c r="AO1088" s="7">
        <f>IF(T1088&gt;0,RANK(T1088,(N1088:P1088,Q1088:AJ1088)),0)</f>
        <v>6</v>
      </c>
      <c r="AP1088" s="2">
        <f t="shared" si="415"/>
        <v>3.2237266279819472E-4</v>
      </c>
      <c r="AQ1088" s="2">
        <f t="shared" si="416"/>
        <v>2.5789813023855577E-3</v>
      </c>
      <c r="AR1088" s="2">
        <f t="shared" si="417"/>
        <v>1.6118633139909735E-3</v>
      </c>
      <c r="AS1088" s="2">
        <f t="shared" si="418"/>
        <v>1.2894906511927789E-3</v>
      </c>
      <c r="AU1088" t="s">
        <v>1020</v>
      </c>
      <c r="AV1088" t="s">
        <v>1466</v>
      </c>
      <c r="AW1088">
        <v>6</v>
      </c>
      <c r="AY1088" s="130">
        <v>21</v>
      </c>
      <c r="AZ1088" s="131">
        <v>97</v>
      </c>
      <c r="BA1088" s="132">
        <f t="shared" si="407"/>
        <v>21097</v>
      </c>
      <c r="BC1088" s="7" t="s">
        <v>532</v>
      </c>
    </row>
    <row r="1089" spans="1:55" ht="13" hidden="1" customHeight="1" outlineLevel="1" x14ac:dyDescent="0.2">
      <c r="A1089" t="s">
        <v>1904</v>
      </c>
      <c r="B1089" t="s">
        <v>1466</v>
      </c>
      <c r="C1089" s="1">
        <f t="shared" si="409"/>
        <v>5758</v>
      </c>
      <c r="D1089" s="7">
        <f>RANK(N1089,(N1089:P1089,Q1089:AJ1089))</f>
        <v>2</v>
      </c>
      <c r="E1089" s="7">
        <f>RANK(O1089,(N1089:P1089,Q1089:AJ1089))</f>
        <v>1</v>
      </c>
      <c r="F1089" s="7">
        <f>IF(P1089&gt;0,RANK(P1089,(N1089:P1089,Q1089:AJ1089)),0)</f>
        <v>3</v>
      </c>
      <c r="G1089" s="1">
        <f t="shared" si="410"/>
        <v>174</v>
      </c>
      <c r="H1089" s="2">
        <f t="shared" si="408"/>
        <v>3.0218825981243487E-2</v>
      </c>
      <c r="I1089" s="2"/>
      <c r="J1089" s="2">
        <f t="shared" si="411"/>
        <v>0.43886766238277181</v>
      </c>
      <c r="K1089" s="2">
        <f t="shared" si="412"/>
        <v>0.46908648836401529</v>
      </c>
      <c r="L1089" s="2">
        <f t="shared" si="413"/>
        <v>8.7009378256339004E-2</v>
      </c>
      <c r="M1089" s="2">
        <f t="shared" si="414"/>
        <v>5.0364709968738486E-3</v>
      </c>
      <c r="N1089" s="1">
        <v>2527</v>
      </c>
      <c r="O1089" s="1">
        <v>2701</v>
      </c>
      <c r="P1089" s="1">
        <v>501</v>
      </c>
      <c r="Q1089" s="1">
        <v>0</v>
      </c>
      <c r="R1089" s="1">
        <v>8</v>
      </c>
      <c r="S1089" s="1">
        <v>7</v>
      </c>
      <c r="T1089" s="1">
        <v>14</v>
      </c>
      <c r="W1089" s="1">
        <v>0</v>
      </c>
      <c r="AL1089" s="7">
        <f>IF(Q1089&gt;0,RANK(Q1089,(N1089:P1089,Q1089:AJ1089)),0)</f>
        <v>0</v>
      </c>
      <c r="AM1089" s="7">
        <f>IF(R1089&gt;0,RANK(R1089,(N1089:P1089,Q1089:AJ1089)),0)</f>
        <v>5</v>
      </c>
      <c r="AN1089" s="7">
        <f>IF(S1089&gt;0,RANK(S1089,(N1089:P1089,Q1089:AJ1089)),0)</f>
        <v>6</v>
      </c>
      <c r="AO1089" s="7">
        <f>IF(T1089&gt;0,RANK(T1089,(N1089:P1089,Q1089:AJ1089)),0)</f>
        <v>4</v>
      </c>
      <c r="AP1089" s="2">
        <f t="shared" si="415"/>
        <v>0</v>
      </c>
      <c r="AQ1089" s="2">
        <f t="shared" si="416"/>
        <v>1.3893713094824591E-3</v>
      </c>
      <c r="AR1089" s="2">
        <f t="shared" si="417"/>
        <v>1.2156998957971517E-3</v>
      </c>
      <c r="AS1089" s="2">
        <f t="shared" si="418"/>
        <v>2.4313997915943034E-3</v>
      </c>
      <c r="AU1089" t="s">
        <v>1904</v>
      </c>
      <c r="AV1089" t="s">
        <v>1466</v>
      </c>
      <c r="AW1089">
        <v>2</v>
      </c>
      <c r="AY1089" s="130">
        <v>21</v>
      </c>
      <c r="AZ1089" s="131">
        <v>99</v>
      </c>
      <c r="BA1089" s="132">
        <f t="shared" si="407"/>
        <v>21099</v>
      </c>
      <c r="BC1089" s="7" t="s">
        <v>532</v>
      </c>
    </row>
    <row r="1090" spans="1:55" ht="13" hidden="1" customHeight="1" outlineLevel="1" x14ac:dyDescent="0.2">
      <c r="A1090" t="s">
        <v>2653</v>
      </c>
      <c r="B1090" t="s">
        <v>1466</v>
      </c>
      <c r="C1090" s="1">
        <f t="shared" si="409"/>
        <v>14806</v>
      </c>
      <c r="D1090" s="7">
        <f>RANK(N1090,(N1090:P1090,Q1090:AJ1090))</f>
        <v>1</v>
      </c>
      <c r="E1090" s="7">
        <f>RANK(O1090,(N1090:P1090,Q1090:AJ1090))</f>
        <v>2</v>
      </c>
      <c r="F1090" s="7">
        <f>IF(P1090&gt;0,RANK(P1090,(N1090:P1090,Q1090:AJ1090)),0)</f>
        <v>3</v>
      </c>
      <c r="G1090" s="1">
        <f t="shared" si="410"/>
        <v>2959</v>
      </c>
      <c r="H1090" s="2">
        <f t="shared" si="408"/>
        <v>0.199851411589896</v>
      </c>
      <c r="I1090" s="2"/>
      <c r="J1090" s="2">
        <f t="shared" si="411"/>
        <v>0.5437660407942726</v>
      </c>
      <c r="K1090" s="2">
        <f t="shared" si="412"/>
        <v>0.3439146292043766</v>
      </c>
      <c r="L1090" s="2">
        <f t="shared" si="413"/>
        <v>0.10509253005538295</v>
      </c>
      <c r="M1090" s="2">
        <f t="shared" si="414"/>
        <v>7.2267999459678517E-3</v>
      </c>
      <c r="N1090" s="1">
        <v>8051</v>
      </c>
      <c r="O1090" s="1">
        <v>5092</v>
      </c>
      <c r="P1090" s="1">
        <v>1556</v>
      </c>
      <c r="Q1090" s="1">
        <v>5</v>
      </c>
      <c r="R1090" s="1">
        <v>38</v>
      </c>
      <c r="S1090" s="1">
        <v>53</v>
      </c>
      <c r="T1090" s="1">
        <v>11</v>
      </c>
      <c r="W1090" s="1">
        <v>0</v>
      </c>
      <c r="AL1090" s="7">
        <f>IF(Q1090&gt;0,RANK(Q1090,(N1090:P1090,Q1090:AJ1090)),0)</f>
        <v>7</v>
      </c>
      <c r="AM1090" s="7">
        <f>IF(R1090&gt;0,RANK(R1090,(N1090:P1090,Q1090:AJ1090)),0)</f>
        <v>5</v>
      </c>
      <c r="AN1090" s="7">
        <f>IF(S1090&gt;0,RANK(S1090,(N1090:P1090,Q1090:AJ1090)),0)</f>
        <v>4</v>
      </c>
      <c r="AO1090" s="7">
        <f>IF(T1090&gt;0,RANK(T1090,(N1090:P1090,Q1090:AJ1090)),0)</f>
        <v>6</v>
      </c>
      <c r="AP1090" s="2">
        <f t="shared" si="415"/>
        <v>3.3770093205457249E-4</v>
      </c>
      <c r="AQ1090" s="2">
        <f t="shared" si="416"/>
        <v>2.5665270836147508E-3</v>
      </c>
      <c r="AR1090" s="2">
        <f t="shared" si="417"/>
        <v>3.5796298797784684E-3</v>
      </c>
      <c r="AS1090" s="2">
        <f t="shared" si="418"/>
        <v>7.429420505200594E-4</v>
      </c>
      <c r="AU1090" t="s">
        <v>2653</v>
      </c>
      <c r="AV1090" t="s">
        <v>1466</v>
      </c>
      <c r="AW1090">
        <v>1</v>
      </c>
      <c r="AY1090" s="130">
        <v>21</v>
      </c>
      <c r="AZ1090" s="131">
        <v>101</v>
      </c>
      <c r="BA1090" s="132">
        <f t="shared" si="407"/>
        <v>21101</v>
      </c>
      <c r="BC1090" s="7" t="s">
        <v>532</v>
      </c>
    </row>
    <row r="1091" spans="1:55" ht="13" hidden="1" customHeight="1" outlineLevel="1" x14ac:dyDescent="0.2">
      <c r="A1091" t="s">
        <v>2073</v>
      </c>
      <c r="B1091" t="s">
        <v>1466</v>
      </c>
      <c r="C1091" s="1">
        <f t="shared" si="409"/>
        <v>5010</v>
      </c>
      <c r="D1091" s="7">
        <f>RANK(N1091,(N1091:P1091,Q1091:AJ1091))</f>
        <v>1</v>
      </c>
      <c r="E1091" s="7">
        <f>RANK(O1091,(N1091:P1091,Q1091:AJ1091))</f>
        <v>2</v>
      </c>
      <c r="F1091" s="7">
        <f>IF(P1091&gt;0,RANK(P1091,(N1091:P1091,Q1091:AJ1091)),0)</f>
        <v>3</v>
      </c>
      <c r="G1091" s="1">
        <f t="shared" si="410"/>
        <v>214</v>
      </c>
      <c r="H1091" s="2">
        <f t="shared" si="408"/>
        <v>4.2714570858283431E-2</v>
      </c>
      <c r="I1091" s="2"/>
      <c r="J1091" s="2">
        <f t="shared" si="411"/>
        <v>0.46387225548902195</v>
      </c>
      <c r="K1091" s="2">
        <f t="shared" si="412"/>
        <v>0.42115768463073855</v>
      </c>
      <c r="L1091" s="2">
        <f t="shared" si="413"/>
        <v>0.1125748502994012</v>
      </c>
      <c r="M1091" s="2">
        <f t="shared" si="414"/>
        <v>2.3952095808382479E-3</v>
      </c>
      <c r="N1091" s="1">
        <v>2324</v>
      </c>
      <c r="O1091" s="1">
        <v>2110</v>
      </c>
      <c r="P1091" s="1">
        <v>564</v>
      </c>
      <c r="Q1091" s="1">
        <v>0</v>
      </c>
      <c r="R1091" s="1">
        <v>6</v>
      </c>
      <c r="S1091" s="1">
        <v>4</v>
      </c>
      <c r="T1091" s="1">
        <v>2</v>
      </c>
      <c r="W1091" s="1">
        <v>0</v>
      </c>
      <c r="AL1091" s="7">
        <f>IF(Q1091&gt;0,RANK(Q1091,(N1091:P1091,Q1091:AJ1091)),0)</f>
        <v>0</v>
      </c>
      <c r="AM1091" s="7">
        <f>IF(R1091&gt;0,RANK(R1091,(N1091:P1091,Q1091:AJ1091)),0)</f>
        <v>4</v>
      </c>
      <c r="AN1091" s="7">
        <f>IF(S1091&gt;0,RANK(S1091,(N1091:P1091,Q1091:AJ1091)),0)</f>
        <v>5</v>
      </c>
      <c r="AO1091" s="7">
        <f>IF(T1091&gt;0,RANK(T1091,(N1091:P1091,Q1091:AJ1091)),0)</f>
        <v>6</v>
      </c>
      <c r="AP1091" s="2">
        <f t="shared" si="415"/>
        <v>0</v>
      </c>
      <c r="AQ1091" s="2">
        <f t="shared" si="416"/>
        <v>1.1976047904191617E-3</v>
      </c>
      <c r="AR1091" s="2">
        <f t="shared" si="417"/>
        <v>7.9840319361277441E-4</v>
      </c>
      <c r="AS1091" s="2">
        <f t="shared" si="418"/>
        <v>3.992015968063872E-4</v>
      </c>
      <c r="AU1091" t="s">
        <v>2073</v>
      </c>
      <c r="AV1091" t="s">
        <v>1466</v>
      </c>
      <c r="AW1091">
        <v>4</v>
      </c>
      <c r="AY1091" s="130">
        <v>21</v>
      </c>
      <c r="AZ1091" s="131">
        <v>103</v>
      </c>
      <c r="BA1091" s="132">
        <f t="shared" si="407"/>
        <v>21103</v>
      </c>
      <c r="BC1091" s="7" t="s">
        <v>532</v>
      </c>
    </row>
    <row r="1092" spans="1:55" ht="13" hidden="1" customHeight="1" outlineLevel="1" x14ac:dyDescent="0.2">
      <c r="A1092" t="s">
        <v>3276</v>
      </c>
      <c r="B1092" t="s">
        <v>1466</v>
      </c>
      <c r="C1092" s="1">
        <f t="shared" si="409"/>
        <v>2173</v>
      </c>
      <c r="D1092" s="7">
        <f>RANK(N1092,(N1092:P1092,Q1092:AJ1092))</f>
        <v>1</v>
      </c>
      <c r="E1092" s="7">
        <f>RANK(O1092,(N1092:P1092,Q1092:AJ1092))</f>
        <v>2</v>
      </c>
      <c r="F1092" s="7">
        <f>IF(P1092&gt;0,RANK(P1092,(N1092:P1092,Q1092:AJ1092)),0)</f>
        <v>3</v>
      </c>
      <c r="G1092" s="1">
        <f t="shared" si="410"/>
        <v>525</v>
      </c>
      <c r="H1092" s="2">
        <f t="shared" si="408"/>
        <v>0.24160147261849976</v>
      </c>
      <c r="I1092" s="2"/>
      <c r="J1092" s="2">
        <f t="shared" si="411"/>
        <v>0.56143580303727569</v>
      </c>
      <c r="K1092" s="2">
        <f t="shared" si="412"/>
        <v>0.3198343304187759</v>
      </c>
      <c r="L1092" s="2">
        <f t="shared" si="413"/>
        <v>0.11366774045098942</v>
      </c>
      <c r="M1092" s="2">
        <f t="shared" si="414"/>
        <v>5.0621260929589879E-3</v>
      </c>
      <c r="N1092" s="1">
        <v>1220</v>
      </c>
      <c r="O1092" s="1">
        <v>695</v>
      </c>
      <c r="P1092" s="1">
        <v>247</v>
      </c>
      <c r="Q1092" s="1">
        <v>0</v>
      </c>
      <c r="R1092" s="1">
        <v>5</v>
      </c>
      <c r="S1092" s="1">
        <v>5</v>
      </c>
      <c r="T1092" s="1">
        <v>1</v>
      </c>
      <c r="W1092" s="1">
        <v>0</v>
      </c>
      <c r="AL1092" s="7">
        <f>IF(Q1092&gt;0,RANK(Q1092,(N1092:P1092,Q1092:AJ1092)),0)</f>
        <v>0</v>
      </c>
      <c r="AM1092" s="7">
        <f>IF(R1092&gt;0,RANK(R1092,(N1092:P1092,Q1092:AJ1092)),0)</f>
        <v>4</v>
      </c>
      <c r="AN1092" s="7">
        <f>IF(S1092&gt;0,RANK(S1092,(N1092:P1092,Q1092:AJ1092)),0)</f>
        <v>4</v>
      </c>
      <c r="AO1092" s="7">
        <f>IF(T1092&gt;0,RANK(T1092,(N1092:P1092,Q1092:AJ1092)),0)</f>
        <v>6</v>
      </c>
      <c r="AP1092" s="2">
        <f t="shared" si="415"/>
        <v>0</v>
      </c>
      <c r="AQ1092" s="2">
        <f t="shared" si="416"/>
        <v>2.3009664058904738E-3</v>
      </c>
      <c r="AR1092" s="2">
        <f t="shared" si="417"/>
        <v>2.3009664058904738E-3</v>
      </c>
      <c r="AS1092" s="2">
        <f t="shared" si="418"/>
        <v>4.6019328117809482E-4</v>
      </c>
      <c r="AU1092" t="s">
        <v>3276</v>
      </c>
      <c r="AV1092" t="s">
        <v>1466</v>
      </c>
      <c r="AW1092">
        <v>1</v>
      </c>
      <c r="AY1092" s="130">
        <v>21</v>
      </c>
      <c r="AZ1092" s="131">
        <v>105</v>
      </c>
      <c r="BA1092" s="132">
        <f t="shared" si="407"/>
        <v>21105</v>
      </c>
      <c r="BC1092" s="7" t="s">
        <v>532</v>
      </c>
    </row>
    <row r="1093" spans="1:55" ht="13" hidden="1" customHeight="1" outlineLevel="1" x14ac:dyDescent="0.2">
      <c r="A1093" t="s">
        <v>3277</v>
      </c>
      <c r="B1093" t="s">
        <v>1466</v>
      </c>
      <c r="C1093" s="1">
        <f t="shared" si="409"/>
        <v>15190</v>
      </c>
      <c r="D1093" s="7">
        <f>RANK(N1093,(N1093:P1093,Q1093:AJ1093))</f>
        <v>1</v>
      </c>
      <c r="E1093" s="7">
        <f>RANK(O1093,(N1093:P1093,Q1093:AJ1093))</f>
        <v>2</v>
      </c>
      <c r="F1093" s="7">
        <f>IF(P1093&gt;0,RANK(P1093,(N1093:P1093,Q1093:AJ1093)),0)</f>
        <v>3</v>
      </c>
      <c r="G1093" s="1">
        <f t="shared" si="410"/>
        <v>876</v>
      </c>
      <c r="H1093" s="2">
        <f t="shared" si="408"/>
        <v>5.7669519420671493E-2</v>
      </c>
      <c r="I1093" s="2"/>
      <c r="J1093" s="2">
        <f t="shared" si="411"/>
        <v>0.47656352863726137</v>
      </c>
      <c r="K1093" s="2">
        <f t="shared" si="412"/>
        <v>0.41889400921658987</v>
      </c>
      <c r="L1093" s="2">
        <f t="shared" si="413"/>
        <v>9.9539170506912439E-2</v>
      </c>
      <c r="M1093" s="2">
        <f t="shared" si="414"/>
        <v>5.0032916392363236E-3</v>
      </c>
      <c r="N1093" s="1">
        <v>7239</v>
      </c>
      <c r="O1093" s="1">
        <v>6363</v>
      </c>
      <c r="P1093" s="1">
        <v>1512</v>
      </c>
      <c r="Q1093" s="1">
        <v>2</v>
      </c>
      <c r="R1093" s="1">
        <v>41</v>
      </c>
      <c r="S1093" s="1">
        <v>22</v>
      </c>
      <c r="T1093" s="1">
        <v>11</v>
      </c>
      <c r="W1093" s="1">
        <v>0</v>
      </c>
      <c r="AL1093" s="7">
        <f>IF(Q1093&gt;0,RANK(Q1093,(N1093:P1093,Q1093:AJ1093)),0)</f>
        <v>7</v>
      </c>
      <c r="AM1093" s="7">
        <f>IF(R1093&gt;0,RANK(R1093,(N1093:P1093,Q1093:AJ1093)),0)</f>
        <v>4</v>
      </c>
      <c r="AN1093" s="7">
        <f>IF(S1093&gt;0,RANK(S1093,(N1093:P1093,Q1093:AJ1093)),0)</f>
        <v>5</v>
      </c>
      <c r="AO1093" s="7">
        <f>IF(T1093&gt;0,RANK(T1093,(N1093:P1093,Q1093:AJ1093)),0)</f>
        <v>6</v>
      </c>
      <c r="AP1093" s="2">
        <f t="shared" si="415"/>
        <v>1.3166556945358788E-4</v>
      </c>
      <c r="AQ1093" s="2">
        <f t="shared" si="416"/>
        <v>2.6991441737985516E-3</v>
      </c>
      <c r="AR1093" s="2">
        <f t="shared" si="417"/>
        <v>1.4483212639894668E-3</v>
      </c>
      <c r="AS1093" s="2">
        <f t="shared" si="418"/>
        <v>7.2416063199473341E-4</v>
      </c>
      <c r="AU1093" t="s">
        <v>3277</v>
      </c>
      <c r="AV1093" t="s">
        <v>1466</v>
      </c>
      <c r="AW1093">
        <v>1</v>
      </c>
      <c r="AY1093" s="130">
        <v>21</v>
      </c>
      <c r="AZ1093" s="131">
        <v>107</v>
      </c>
      <c r="BA1093" s="132">
        <f t="shared" si="407"/>
        <v>21107</v>
      </c>
      <c r="BC1093" s="7" t="s">
        <v>532</v>
      </c>
    </row>
    <row r="1094" spans="1:55" ht="13" hidden="1" customHeight="1" outlineLevel="1" x14ac:dyDescent="0.2">
      <c r="A1094" t="s">
        <v>1913</v>
      </c>
      <c r="B1094" t="s">
        <v>1466</v>
      </c>
      <c r="C1094" s="1">
        <f t="shared" si="409"/>
        <v>4351</v>
      </c>
      <c r="D1094" s="7">
        <f>RANK(N1094,(N1094:P1094,Q1094:AJ1094))</f>
        <v>2</v>
      </c>
      <c r="E1094" s="7">
        <f>RANK(O1094,(N1094:P1094,Q1094:AJ1094))</f>
        <v>1</v>
      </c>
      <c r="F1094" s="7">
        <f>IF(P1094&gt;0,RANK(P1094,(N1094:P1094,Q1094:AJ1094)),0)</f>
        <v>3</v>
      </c>
      <c r="G1094" s="1">
        <f t="shared" si="410"/>
        <v>2085</v>
      </c>
      <c r="H1094" s="2">
        <f t="shared" si="408"/>
        <v>0.47920018386577801</v>
      </c>
      <c r="I1094" s="2"/>
      <c r="J1094" s="2">
        <f t="shared" si="411"/>
        <v>0.22063893357848771</v>
      </c>
      <c r="K1094" s="2">
        <f t="shared" si="412"/>
        <v>0.69983911744426563</v>
      </c>
      <c r="L1094" s="2">
        <f t="shared" si="413"/>
        <v>6.8719834520799813E-2</v>
      </c>
      <c r="M1094" s="2">
        <f t="shared" si="414"/>
        <v>1.0802114456446812E-2</v>
      </c>
      <c r="N1094" s="1">
        <v>960</v>
      </c>
      <c r="O1094" s="1">
        <v>3045</v>
      </c>
      <c r="P1094" s="1">
        <v>299</v>
      </c>
      <c r="Q1094" s="1">
        <v>0</v>
      </c>
      <c r="R1094" s="1">
        <v>13</v>
      </c>
      <c r="S1094" s="1">
        <v>6</v>
      </c>
      <c r="T1094" s="1">
        <v>28</v>
      </c>
      <c r="W1094" s="1">
        <v>0</v>
      </c>
      <c r="AL1094" s="7">
        <f>IF(Q1094&gt;0,RANK(Q1094,(N1094:P1094,Q1094:AJ1094)),0)</f>
        <v>0</v>
      </c>
      <c r="AM1094" s="7">
        <f>IF(R1094&gt;0,RANK(R1094,(N1094:P1094,Q1094:AJ1094)),0)</f>
        <v>5</v>
      </c>
      <c r="AN1094" s="7">
        <f>IF(S1094&gt;0,RANK(S1094,(N1094:P1094,Q1094:AJ1094)),0)</f>
        <v>6</v>
      </c>
      <c r="AO1094" s="7">
        <f>IF(T1094&gt;0,RANK(T1094,(N1094:P1094,Q1094:AJ1094)),0)</f>
        <v>4</v>
      </c>
      <c r="AP1094" s="2">
        <f t="shared" si="415"/>
        <v>0</v>
      </c>
      <c r="AQ1094" s="2">
        <f t="shared" si="416"/>
        <v>2.9878188922086877E-3</v>
      </c>
      <c r="AR1094" s="2">
        <f t="shared" si="417"/>
        <v>1.3789933348655481E-3</v>
      </c>
      <c r="AS1094" s="2">
        <f t="shared" si="418"/>
        <v>6.4353022293725578E-3</v>
      </c>
      <c r="AU1094" t="s">
        <v>1913</v>
      </c>
      <c r="AV1094" t="s">
        <v>1466</v>
      </c>
      <c r="AW1094">
        <v>5</v>
      </c>
      <c r="AY1094" s="130">
        <v>21</v>
      </c>
      <c r="AZ1094" s="131">
        <v>109</v>
      </c>
      <c r="BA1094" s="132">
        <f t="shared" si="407"/>
        <v>21109</v>
      </c>
      <c r="BC1094" s="7" t="s">
        <v>532</v>
      </c>
    </row>
    <row r="1095" spans="1:55" ht="13" hidden="1" customHeight="1" outlineLevel="1" x14ac:dyDescent="0.2">
      <c r="A1095" t="s">
        <v>1884</v>
      </c>
      <c r="B1095" t="s">
        <v>1466</v>
      </c>
      <c r="C1095" s="1">
        <f t="shared" si="409"/>
        <v>279913</v>
      </c>
      <c r="D1095" s="7">
        <f>RANK(N1095,(N1095:P1095,Q1095:AJ1095))</f>
        <v>1</v>
      </c>
      <c r="E1095" s="7">
        <f>RANK(O1095,(N1095:P1095,Q1095:AJ1095))</f>
        <v>2</v>
      </c>
      <c r="F1095" s="7">
        <f>IF(P1095&gt;0,RANK(P1095,(N1095:P1095,Q1095:AJ1095)),0)</f>
        <v>3</v>
      </c>
      <c r="G1095" s="1">
        <f t="shared" si="410"/>
        <v>29347</v>
      </c>
      <c r="H1095" s="2">
        <f t="shared" si="408"/>
        <v>0.10484329059386309</v>
      </c>
      <c r="I1095" s="2"/>
      <c r="J1095" s="2">
        <f t="shared" si="411"/>
        <v>0.51518507536270197</v>
      </c>
      <c r="K1095" s="2">
        <f t="shared" si="412"/>
        <v>0.41034178476883887</v>
      </c>
      <c r="L1095" s="2">
        <f t="shared" si="413"/>
        <v>6.9353692040026726E-2</v>
      </c>
      <c r="M1095" s="2">
        <f t="shared" si="414"/>
        <v>5.119447828432433E-3</v>
      </c>
      <c r="N1095" s="1">
        <v>144207</v>
      </c>
      <c r="O1095" s="1">
        <v>114860</v>
      </c>
      <c r="P1095" s="1">
        <v>19413</v>
      </c>
      <c r="Q1095" s="1">
        <v>193</v>
      </c>
      <c r="R1095" s="1">
        <v>686</v>
      </c>
      <c r="S1095" s="1">
        <v>286</v>
      </c>
      <c r="T1095" s="1">
        <v>268</v>
      </c>
      <c r="W1095" s="1">
        <v>0</v>
      </c>
      <c r="AL1095" s="7">
        <f>IF(Q1095&gt;0,RANK(Q1095,(N1095:P1095,Q1095:AJ1095)),0)</f>
        <v>7</v>
      </c>
      <c r="AM1095" s="7">
        <f>IF(R1095&gt;0,RANK(R1095,(N1095:P1095,Q1095:AJ1095)),0)</f>
        <v>4</v>
      </c>
      <c r="AN1095" s="7">
        <f>IF(S1095&gt;0,RANK(S1095,(N1095:P1095,Q1095:AJ1095)),0)</f>
        <v>5</v>
      </c>
      <c r="AO1095" s="7">
        <f>IF(T1095&gt;0,RANK(T1095,(N1095:P1095,Q1095:AJ1095)),0)</f>
        <v>6</v>
      </c>
      <c r="AP1095" s="2">
        <f t="shared" si="415"/>
        <v>6.8949995177072874E-4</v>
      </c>
      <c r="AQ1095" s="2">
        <f t="shared" si="416"/>
        <v>2.4507614866047665E-3</v>
      </c>
      <c r="AR1095" s="2">
        <f t="shared" si="417"/>
        <v>1.0217460425203545E-3</v>
      </c>
      <c r="AS1095" s="2">
        <f t="shared" si="418"/>
        <v>9.5744034753655601E-4</v>
      </c>
      <c r="AU1095" t="s">
        <v>1884</v>
      </c>
      <c r="AV1095" t="s">
        <v>1466</v>
      </c>
      <c r="AY1095" s="130">
        <v>21</v>
      </c>
      <c r="AZ1095" s="131">
        <v>111</v>
      </c>
      <c r="BA1095" s="132">
        <f t="shared" si="407"/>
        <v>21111</v>
      </c>
      <c r="BC1095" s="7" t="s">
        <v>532</v>
      </c>
    </row>
    <row r="1096" spans="1:55" ht="13" hidden="1" customHeight="1" outlineLevel="1" x14ac:dyDescent="0.2">
      <c r="A1096" t="s">
        <v>3278</v>
      </c>
      <c r="B1096" t="s">
        <v>1466</v>
      </c>
      <c r="C1096" s="1">
        <f t="shared" si="409"/>
        <v>12210</v>
      </c>
      <c r="D1096" s="7">
        <f>RANK(N1096,(N1096:P1096,Q1096:AJ1096))</f>
        <v>2</v>
      </c>
      <c r="E1096" s="7">
        <f>RANK(O1096,(N1096:P1096,Q1096:AJ1096))</f>
        <v>1</v>
      </c>
      <c r="F1096" s="7">
        <f>IF(P1096&gt;0,RANK(P1096,(N1096:P1096,Q1096:AJ1096)),0)</f>
        <v>3</v>
      </c>
      <c r="G1096" s="1">
        <f t="shared" si="410"/>
        <v>2258</v>
      </c>
      <c r="H1096" s="2">
        <f t="shared" si="408"/>
        <v>0.18493038493038494</v>
      </c>
      <c r="I1096" s="2"/>
      <c r="J1096" s="2">
        <f t="shared" si="411"/>
        <v>0.36265356265356263</v>
      </c>
      <c r="K1096" s="2">
        <f t="shared" si="412"/>
        <v>0.54758394758394757</v>
      </c>
      <c r="L1096" s="2">
        <f t="shared" si="413"/>
        <v>8.5176085176085173E-2</v>
      </c>
      <c r="M1096" s="2">
        <f t="shared" si="414"/>
        <v>4.5864045864046216E-3</v>
      </c>
      <c r="N1096" s="1">
        <v>4428</v>
      </c>
      <c r="O1096" s="1">
        <v>6686</v>
      </c>
      <c r="P1096" s="1">
        <v>1040</v>
      </c>
      <c r="Q1096" s="1">
        <v>3</v>
      </c>
      <c r="R1096" s="1">
        <v>35</v>
      </c>
      <c r="S1096" s="1">
        <v>11</v>
      </c>
      <c r="T1096" s="1">
        <v>7</v>
      </c>
      <c r="W1096" s="1">
        <v>0</v>
      </c>
      <c r="AL1096" s="7">
        <f>IF(Q1096&gt;0,RANK(Q1096,(N1096:P1096,Q1096:AJ1096)),0)</f>
        <v>7</v>
      </c>
      <c r="AM1096" s="7">
        <f>IF(R1096&gt;0,RANK(R1096,(N1096:P1096,Q1096:AJ1096)),0)</f>
        <v>4</v>
      </c>
      <c r="AN1096" s="7">
        <f>IF(S1096&gt;0,RANK(S1096,(N1096:P1096,Q1096:AJ1096)),0)</f>
        <v>5</v>
      </c>
      <c r="AO1096" s="7">
        <f>IF(T1096&gt;0,RANK(T1096,(N1096:P1096,Q1096:AJ1096)),0)</f>
        <v>6</v>
      </c>
      <c r="AP1096" s="2">
        <f t="shared" si="415"/>
        <v>2.4570024570024569E-4</v>
      </c>
      <c r="AQ1096" s="2">
        <f t="shared" si="416"/>
        <v>2.8665028665028664E-3</v>
      </c>
      <c r="AR1096" s="2">
        <f t="shared" si="417"/>
        <v>9.0090090090090091E-4</v>
      </c>
      <c r="AS1096" s="2">
        <f t="shared" si="418"/>
        <v>5.7330057330057325E-4</v>
      </c>
      <c r="AU1096" t="s">
        <v>3278</v>
      </c>
      <c r="AV1096" t="s">
        <v>1466</v>
      </c>
      <c r="AW1096">
        <v>6</v>
      </c>
      <c r="AY1096" s="130">
        <v>21</v>
      </c>
      <c r="AZ1096" s="131">
        <v>113</v>
      </c>
      <c r="BA1096" s="132">
        <f t="shared" si="407"/>
        <v>21113</v>
      </c>
      <c r="BC1096" s="7" t="s">
        <v>532</v>
      </c>
    </row>
    <row r="1097" spans="1:55" ht="13" hidden="1" customHeight="1" outlineLevel="1" x14ac:dyDescent="0.2">
      <c r="A1097" t="s">
        <v>2418</v>
      </c>
      <c r="B1097" t="s">
        <v>1466</v>
      </c>
      <c r="C1097" s="1">
        <f t="shared" si="409"/>
        <v>7664</v>
      </c>
      <c r="D1097" s="7">
        <f>RANK(N1097,(N1097:P1097,Q1097:AJ1097))</f>
        <v>1</v>
      </c>
      <c r="E1097" s="7">
        <f>RANK(O1097,(N1097:P1097,Q1097:AJ1097))</f>
        <v>2</v>
      </c>
      <c r="F1097" s="7">
        <f>IF(P1097&gt;0,RANK(P1097,(N1097:P1097,Q1097:AJ1097)),0)</f>
        <v>3</v>
      </c>
      <c r="G1097" s="1">
        <f t="shared" si="410"/>
        <v>86</v>
      </c>
      <c r="H1097" s="2">
        <f t="shared" si="408"/>
        <v>1.1221294363256785E-2</v>
      </c>
      <c r="I1097" s="2"/>
      <c r="J1097" s="2">
        <f t="shared" si="411"/>
        <v>0.43684759916492694</v>
      </c>
      <c r="K1097" s="2">
        <f t="shared" si="412"/>
        <v>0.42562630480167013</v>
      </c>
      <c r="L1097" s="2">
        <f t="shared" si="413"/>
        <v>0.13178496868475992</v>
      </c>
      <c r="M1097" s="2">
        <f t="shared" si="414"/>
        <v>5.7411273486429604E-3</v>
      </c>
      <c r="N1097" s="1">
        <v>3348</v>
      </c>
      <c r="O1097" s="1">
        <v>3262</v>
      </c>
      <c r="P1097" s="1">
        <v>1010</v>
      </c>
      <c r="Q1097" s="1">
        <v>0</v>
      </c>
      <c r="R1097" s="1">
        <v>18</v>
      </c>
      <c r="S1097" s="1">
        <v>9</v>
      </c>
      <c r="T1097" s="1">
        <v>17</v>
      </c>
      <c r="W1097" s="1">
        <v>0</v>
      </c>
      <c r="AL1097" s="7">
        <f>IF(Q1097&gt;0,RANK(Q1097,(N1097:P1097,Q1097:AJ1097)),0)</f>
        <v>0</v>
      </c>
      <c r="AM1097" s="7">
        <f>IF(R1097&gt;0,RANK(R1097,(N1097:P1097,Q1097:AJ1097)),0)</f>
        <v>4</v>
      </c>
      <c r="AN1097" s="7">
        <f>IF(S1097&gt;0,RANK(S1097,(N1097:P1097,Q1097:AJ1097)),0)</f>
        <v>6</v>
      </c>
      <c r="AO1097" s="7">
        <f>IF(T1097&gt;0,RANK(T1097,(N1097:P1097,Q1097:AJ1097)),0)</f>
        <v>5</v>
      </c>
      <c r="AP1097" s="2">
        <f t="shared" si="415"/>
        <v>0</v>
      </c>
      <c r="AQ1097" s="2">
        <f t="shared" si="416"/>
        <v>2.3486430062630479E-3</v>
      </c>
      <c r="AR1097" s="2">
        <f t="shared" si="417"/>
        <v>1.1743215031315239E-3</v>
      </c>
      <c r="AS1097" s="2">
        <f t="shared" si="418"/>
        <v>2.2181628392484343E-3</v>
      </c>
      <c r="AU1097" t="s">
        <v>2418</v>
      </c>
      <c r="AV1097" t="s">
        <v>1466</v>
      </c>
      <c r="AW1097">
        <v>5</v>
      </c>
      <c r="AY1097" s="130">
        <v>21</v>
      </c>
      <c r="AZ1097" s="131">
        <v>115</v>
      </c>
      <c r="BA1097" s="132">
        <f t="shared" si="407"/>
        <v>21115</v>
      </c>
      <c r="BC1097" s="7" t="s">
        <v>532</v>
      </c>
    </row>
    <row r="1098" spans="1:55" ht="13" hidden="1" customHeight="1" outlineLevel="1" x14ac:dyDescent="0.2">
      <c r="A1098" t="s">
        <v>3279</v>
      </c>
      <c r="B1098" t="s">
        <v>1466</v>
      </c>
      <c r="C1098" s="1">
        <f t="shared" si="409"/>
        <v>52180</v>
      </c>
      <c r="D1098" s="7">
        <f>RANK(N1098,(N1098:P1098,Q1098:AJ1098))</f>
        <v>2</v>
      </c>
      <c r="E1098" s="7">
        <f>RANK(O1098,(N1098:P1098,Q1098:AJ1098))</f>
        <v>1</v>
      </c>
      <c r="F1098" s="7">
        <f>IF(P1098&gt;0,RANK(P1098,(N1098:P1098,Q1098:AJ1098)),0)</f>
        <v>3</v>
      </c>
      <c r="G1098" s="1">
        <f t="shared" si="410"/>
        <v>9172</v>
      </c>
      <c r="H1098" s="2">
        <f t="shared" si="408"/>
        <v>0.17577615944806441</v>
      </c>
      <c r="I1098" s="2"/>
      <c r="J1098" s="2">
        <f t="shared" si="411"/>
        <v>0.37192410885396704</v>
      </c>
      <c r="K1098" s="2">
        <f t="shared" si="412"/>
        <v>0.54770026830203145</v>
      </c>
      <c r="L1098" s="2">
        <f t="shared" si="413"/>
        <v>7.0525105404369487E-2</v>
      </c>
      <c r="M1098" s="2">
        <f t="shared" si="414"/>
        <v>9.8505174396319728E-3</v>
      </c>
      <c r="N1098" s="1">
        <v>19407</v>
      </c>
      <c r="O1098" s="1">
        <v>28579</v>
      </c>
      <c r="P1098" s="1">
        <v>3680</v>
      </c>
      <c r="Q1098" s="1">
        <v>0</v>
      </c>
      <c r="R1098" s="1">
        <v>230</v>
      </c>
      <c r="S1098" s="1">
        <v>215</v>
      </c>
      <c r="T1098" s="1">
        <v>69</v>
      </c>
      <c r="W1098" s="1">
        <v>0</v>
      </c>
      <c r="AL1098" s="7">
        <f>IF(Q1098&gt;0,RANK(Q1098,(N1098:P1098,Q1098:AJ1098)),0)</f>
        <v>0</v>
      </c>
      <c r="AM1098" s="7">
        <f>IF(R1098&gt;0,RANK(R1098,(N1098:P1098,Q1098:AJ1098)),0)</f>
        <v>4</v>
      </c>
      <c r="AN1098" s="7">
        <f>IF(S1098&gt;0,RANK(S1098,(N1098:P1098,Q1098:AJ1098)),0)</f>
        <v>5</v>
      </c>
      <c r="AO1098" s="7">
        <f>IF(T1098&gt;0,RANK(T1098,(N1098:P1098,Q1098:AJ1098)),0)</f>
        <v>6</v>
      </c>
      <c r="AP1098" s="2">
        <f t="shared" si="415"/>
        <v>0</v>
      </c>
      <c r="AQ1098" s="2">
        <f t="shared" si="416"/>
        <v>4.4078190877730929E-3</v>
      </c>
      <c r="AR1098" s="2">
        <f t="shared" si="417"/>
        <v>4.1203526255270215E-3</v>
      </c>
      <c r="AS1098" s="2">
        <f t="shared" si="418"/>
        <v>1.3223457263319279E-3</v>
      </c>
      <c r="AU1098" t="s">
        <v>3279</v>
      </c>
      <c r="AV1098" t="s">
        <v>1466</v>
      </c>
      <c r="AW1098">
        <v>4</v>
      </c>
      <c r="AY1098" s="130">
        <v>21</v>
      </c>
      <c r="AZ1098" s="131">
        <v>117</v>
      </c>
      <c r="BA1098" s="132">
        <f t="shared" si="407"/>
        <v>21117</v>
      </c>
      <c r="BC1098" s="7" t="s">
        <v>532</v>
      </c>
    </row>
    <row r="1099" spans="1:55" ht="13" hidden="1" customHeight="1" outlineLevel="1" x14ac:dyDescent="0.2">
      <c r="A1099" t="s">
        <v>3131</v>
      </c>
      <c r="B1099" t="s">
        <v>1466</v>
      </c>
      <c r="C1099" s="1">
        <f t="shared" si="409"/>
        <v>6607</v>
      </c>
      <c r="D1099" s="7">
        <f>RANK(N1099,(N1099:P1099,Q1099:AJ1099))</f>
        <v>1</v>
      </c>
      <c r="E1099" s="7">
        <f>RANK(O1099,(N1099:P1099,Q1099:AJ1099))</f>
        <v>2</v>
      </c>
      <c r="F1099" s="7">
        <f>IF(P1099&gt;0,RANK(P1099,(N1099:P1099,Q1099:AJ1099)),0)</f>
        <v>3</v>
      </c>
      <c r="G1099" s="1">
        <f t="shared" si="410"/>
        <v>3641</v>
      </c>
      <c r="H1099" s="2">
        <f t="shared" si="408"/>
        <v>0.55108218556076893</v>
      </c>
      <c r="I1099" s="2"/>
      <c r="J1099" s="2">
        <f t="shared" si="411"/>
        <v>0.73285908884516426</v>
      </c>
      <c r="K1099" s="2">
        <f t="shared" si="412"/>
        <v>0.18177690328439533</v>
      </c>
      <c r="L1099" s="2">
        <f t="shared" si="413"/>
        <v>7.8250340547903738E-2</v>
      </c>
      <c r="M1099" s="2">
        <f t="shared" si="414"/>
        <v>7.1136673225366681E-3</v>
      </c>
      <c r="N1099" s="1">
        <v>4842</v>
      </c>
      <c r="O1099" s="1">
        <v>1201</v>
      </c>
      <c r="P1099" s="1">
        <v>517</v>
      </c>
      <c r="Q1099" s="1">
        <v>0</v>
      </c>
      <c r="R1099" s="1">
        <v>15</v>
      </c>
      <c r="S1099" s="1">
        <v>12</v>
      </c>
      <c r="T1099" s="1">
        <v>20</v>
      </c>
      <c r="W1099" s="1">
        <v>0</v>
      </c>
      <c r="AL1099" s="7">
        <f>IF(Q1099&gt;0,RANK(Q1099,(N1099:P1099,Q1099:AJ1099)),0)</f>
        <v>0</v>
      </c>
      <c r="AM1099" s="7">
        <f>IF(R1099&gt;0,RANK(R1099,(N1099:P1099,Q1099:AJ1099)),0)</f>
        <v>5</v>
      </c>
      <c r="AN1099" s="7">
        <f>IF(S1099&gt;0,RANK(S1099,(N1099:P1099,Q1099:AJ1099)),0)</f>
        <v>6</v>
      </c>
      <c r="AO1099" s="7">
        <f>IF(T1099&gt;0,RANK(T1099,(N1099:P1099,Q1099:AJ1099)),0)</f>
        <v>4</v>
      </c>
      <c r="AP1099" s="2">
        <f t="shared" si="415"/>
        <v>0</v>
      </c>
      <c r="AQ1099" s="2">
        <f t="shared" si="416"/>
        <v>2.2703193582563948E-3</v>
      </c>
      <c r="AR1099" s="2">
        <f t="shared" si="417"/>
        <v>1.8162554866051157E-3</v>
      </c>
      <c r="AS1099" s="2">
        <f t="shared" si="418"/>
        <v>3.0270924776751931E-3</v>
      </c>
      <c r="AU1099" t="s">
        <v>3131</v>
      </c>
      <c r="AV1099" t="s">
        <v>1466</v>
      </c>
      <c r="AW1099">
        <v>5</v>
      </c>
      <c r="AY1099" s="130">
        <v>21</v>
      </c>
      <c r="AZ1099" s="131">
        <v>119</v>
      </c>
      <c r="BA1099" s="132">
        <f t="shared" si="407"/>
        <v>21119</v>
      </c>
      <c r="BC1099" s="7" t="s">
        <v>532</v>
      </c>
    </row>
    <row r="1100" spans="1:55" ht="13" hidden="1" customHeight="1" outlineLevel="1" x14ac:dyDescent="0.2">
      <c r="A1100" t="s">
        <v>2545</v>
      </c>
      <c r="B1100" t="s">
        <v>1466</v>
      </c>
      <c r="C1100" s="1">
        <f t="shared" si="409"/>
        <v>9095</v>
      </c>
      <c r="D1100" s="7">
        <f>RANK(N1100,(N1100:P1100,Q1100:AJ1100))</f>
        <v>2</v>
      </c>
      <c r="E1100" s="7">
        <f>RANK(O1100,(N1100:P1100,Q1100:AJ1100))</f>
        <v>1</v>
      </c>
      <c r="F1100" s="7">
        <f>IF(P1100&gt;0,RANK(P1100,(N1100:P1100,Q1100:AJ1100)),0)</f>
        <v>3</v>
      </c>
      <c r="G1100" s="1">
        <f t="shared" si="410"/>
        <v>766</v>
      </c>
      <c r="H1100" s="2">
        <f t="shared" si="408"/>
        <v>8.4222100054975255E-2</v>
      </c>
      <c r="I1100" s="2"/>
      <c r="J1100" s="2">
        <f t="shared" si="411"/>
        <v>0.41077515118196811</v>
      </c>
      <c r="K1100" s="2">
        <f t="shared" si="412"/>
        <v>0.49499725123694338</v>
      </c>
      <c r="L1100" s="2">
        <f t="shared" si="413"/>
        <v>8.9169873556899398E-2</v>
      </c>
      <c r="M1100" s="2">
        <f t="shared" si="414"/>
        <v>5.0577240241890531E-3</v>
      </c>
      <c r="N1100" s="1">
        <v>3736</v>
      </c>
      <c r="O1100" s="1">
        <v>4502</v>
      </c>
      <c r="P1100" s="1">
        <v>811</v>
      </c>
      <c r="Q1100" s="1">
        <v>1</v>
      </c>
      <c r="R1100" s="1">
        <v>17</v>
      </c>
      <c r="S1100" s="1">
        <v>20</v>
      </c>
      <c r="T1100" s="1">
        <v>8</v>
      </c>
      <c r="W1100" s="1">
        <v>0</v>
      </c>
      <c r="AL1100" s="7">
        <f>IF(Q1100&gt;0,RANK(Q1100,(N1100:P1100,Q1100:AJ1100)),0)</f>
        <v>7</v>
      </c>
      <c r="AM1100" s="7">
        <f>IF(R1100&gt;0,RANK(R1100,(N1100:P1100,Q1100:AJ1100)),0)</f>
        <v>5</v>
      </c>
      <c r="AN1100" s="7">
        <f>IF(S1100&gt;0,RANK(S1100,(N1100:P1100,Q1100:AJ1100)),0)</f>
        <v>4</v>
      </c>
      <c r="AO1100" s="7">
        <f>IF(T1100&gt;0,RANK(T1100,(N1100:P1100,Q1100:AJ1100)),0)</f>
        <v>6</v>
      </c>
      <c r="AP1100" s="2">
        <f t="shared" si="415"/>
        <v>1.0995052226498076E-4</v>
      </c>
      <c r="AQ1100" s="2">
        <f t="shared" si="416"/>
        <v>1.869158878504673E-3</v>
      </c>
      <c r="AR1100" s="2">
        <f t="shared" si="417"/>
        <v>2.1990104452996153E-3</v>
      </c>
      <c r="AS1100" s="2">
        <f t="shared" si="418"/>
        <v>8.7960417811984611E-4</v>
      </c>
      <c r="AU1100" t="s">
        <v>2545</v>
      </c>
      <c r="AV1100" t="s">
        <v>1466</v>
      </c>
      <c r="AW1100">
        <v>5</v>
      </c>
      <c r="AY1100" s="130">
        <v>21</v>
      </c>
      <c r="AZ1100" s="131">
        <v>121</v>
      </c>
      <c r="BA1100" s="132">
        <f t="shared" si="407"/>
        <v>21121</v>
      </c>
      <c r="BC1100" s="7" t="s">
        <v>532</v>
      </c>
    </row>
    <row r="1101" spans="1:55" ht="13" hidden="1" customHeight="1" outlineLevel="1" x14ac:dyDescent="0.2">
      <c r="A1101" t="s">
        <v>2683</v>
      </c>
      <c r="B1101" t="s">
        <v>1466</v>
      </c>
      <c r="C1101" s="1">
        <f t="shared" si="409"/>
        <v>4658</v>
      </c>
      <c r="D1101" s="7">
        <f>RANK(N1101,(N1101:P1101,Q1101:AJ1101))</f>
        <v>2</v>
      </c>
      <c r="E1101" s="7">
        <f>RANK(O1101,(N1101:P1101,Q1101:AJ1101))</f>
        <v>1</v>
      </c>
      <c r="F1101" s="7">
        <f>IF(P1101&gt;0,RANK(P1101,(N1101:P1101,Q1101:AJ1101)),0)</f>
        <v>3</v>
      </c>
      <c r="G1101" s="1">
        <f t="shared" si="410"/>
        <v>100</v>
      </c>
      <c r="H1101" s="2">
        <f t="shared" si="408"/>
        <v>2.1468441391155002E-2</v>
      </c>
      <c r="I1101" s="2"/>
      <c r="J1101" s="2">
        <f t="shared" si="411"/>
        <v>0.43795620437956206</v>
      </c>
      <c r="K1101" s="2">
        <f t="shared" si="412"/>
        <v>0.45942464577071707</v>
      </c>
      <c r="L1101" s="2">
        <f t="shared" si="413"/>
        <v>0.10068699012451696</v>
      </c>
      <c r="M1101" s="2">
        <f t="shared" si="414"/>
        <v>1.9321597252039135E-3</v>
      </c>
      <c r="N1101" s="1">
        <v>2040</v>
      </c>
      <c r="O1101" s="1">
        <v>2140</v>
      </c>
      <c r="P1101" s="1">
        <v>469</v>
      </c>
      <c r="Q1101" s="1">
        <v>2</v>
      </c>
      <c r="R1101" s="1">
        <v>5</v>
      </c>
      <c r="S1101" s="1">
        <v>1</v>
      </c>
      <c r="T1101" s="1">
        <v>1</v>
      </c>
      <c r="W1101" s="1">
        <v>0</v>
      </c>
      <c r="AL1101" s="7">
        <f>IF(Q1101&gt;0,RANK(Q1101,(N1101:P1101,Q1101:AJ1101)),0)</f>
        <v>5</v>
      </c>
      <c r="AM1101" s="7">
        <f>IF(R1101&gt;0,RANK(R1101,(N1101:P1101,Q1101:AJ1101)),0)</f>
        <v>4</v>
      </c>
      <c r="AN1101" s="7">
        <f>IF(S1101&gt;0,RANK(S1101,(N1101:P1101,Q1101:AJ1101)),0)</f>
        <v>6</v>
      </c>
      <c r="AO1101" s="7">
        <f>IF(T1101&gt;0,RANK(T1101,(N1101:P1101,Q1101:AJ1101)),0)</f>
        <v>6</v>
      </c>
      <c r="AP1101" s="2">
        <f t="shared" si="415"/>
        <v>4.2936882782310007E-4</v>
      </c>
      <c r="AQ1101" s="2">
        <f t="shared" si="416"/>
        <v>1.0734220695577501E-3</v>
      </c>
      <c r="AR1101" s="2">
        <f t="shared" si="417"/>
        <v>2.1468441391155003E-4</v>
      </c>
      <c r="AS1101" s="2">
        <f t="shared" si="418"/>
        <v>2.1468441391155003E-4</v>
      </c>
      <c r="AU1101" t="s">
        <v>2683</v>
      </c>
      <c r="AV1101" t="s">
        <v>1466</v>
      </c>
      <c r="AW1101">
        <v>2</v>
      </c>
      <c r="AY1101" s="130">
        <v>21</v>
      </c>
      <c r="AZ1101" s="131">
        <v>123</v>
      </c>
      <c r="BA1101" s="132">
        <f t="shared" si="407"/>
        <v>21123</v>
      </c>
      <c r="BC1101" s="7" t="s">
        <v>532</v>
      </c>
    </row>
    <row r="1102" spans="1:55" ht="13" hidden="1" customHeight="1" outlineLevel="1" x14ac:dyDescent="0.2">
      <c r="A1102" t="s">
        <v>2300</v>
      </c>
      <c r="B1102" t="s">
        <v>1466</v>
      </c>
      <c r="C1102" s="1">
        <f t="shared" si="409"/>
        <v>15090</v>
      </c>
      <c r="D1102" s="7">
        <f>RANK(N1102,(N1102:P1102,Q1102:AJ1102))</f>
        <v>2</v>
      </c>
      <c r="E1102" s="7">
        <f>RANK(O1102,(N1102:P1102,Q1102:AJ1102))</f>
        <v>1</v>
      </c>
      <c r="F1102" s="7">
        <f>IF(P1102&gt;0,RANK(P1102,(N1102:P1102,Q1102:AJ1102)),0)</f>
        <v>3</v>
      </c>
      <c r="G1102" s="1">
        <f t="shared" si="410"/>
        <v>5148</v>
      </c>
      <c r="H1102" s="2">
        <f t="shared" si="408"/>
        <v>0.34115308151093438</v>
      </c>
      <c r="I1102" s="2"/>
      <c r="J1102" s="2">
        <f t="shared" si="411"/>
        <v>0.28535453943008615</v>
      </c>
      <c r="K1102" s="2">
        <f t="shared" si="412"/>
        <v>0.62650762094102053</v>
      </c>
      <c r="L1102" s="2">
        <f t="shared" si="413"/>
        <v>8.0251822398939701E-2</v>
      </c>
      <c r="M1102" s="2">
        <f t="shared" si="414"/>
        <v>7.8860172299536208E-3</v>
      </c>
      <c r="N1102" s="1">
        <v>4306</v>
      </c>
      <c r="O1102" s="1">
        <v>9454</v>
      </c>
      <c r="P1102" s="1">
        <v>1211</v>
      </c>
      <c r="Q1102" s="1">
        <v>1</v>
      </c>
      <c r="R1102" s="1">
        <v>61</v>
      </c>
      <c r="S1102" s="1">
        <v>47</v>
      </c>
      <c r="T1102" s="1">
        <v>10</v>
      </c>
      <c r="W1102" s="1">
        <v>0</v>
      </c>
      <c r="AL1102" s="7">
        <f>IF(Q1102&gt;0,RANK(Q1102,(N1102:P1102,Q1102:AJ1102)),0)</f>
        <v>7</v>
      </c>
      <c r="AM1102" s="7">
        <f>IF(R1102&gt;0,RANK(R1102,(N1102:P1102,Q1102:AJ1102)),0)</f>
        <v>4</v>
      </c>
      <c r="AN1102" s="7">
        <f>IF(S1102&gt;0,RANK(S1102,(N1102:P1102,Q1102:AJ1102)),0)</f>
        <v>5</v>
      </c>
      <c r="AO1102" s="7">
        <f>IF(T1102&gt;0,RANK(T1102,(N1102:P1102,Q1102:AJ1102)),0)</f>
        <v>6</v>
      </c>
      <c r="AP1102" s="2">
        <f t="shared" si="415"/>
        <v>6.6269052352551356E-5</v>
      </c>
      <c r="AQ1102" s="2">
        <f t="shared" si="416"/>
        <v>4.042412193505633E-3</v>
      </c>
      <c r="AR1102" s="2">
        <f t="shared" si="417"/>
        <v>3.1146454605699139E-3</v>
      </c>
      <c r="AS1102" s="2">
        <f t="shared" si="418"/>
        <v>6.6269052352551359E-4</v>
      </c>
      <c r="AU1102" t="s">
        <v>2300</v>
      </c>
      <c r="AV1102" t="s">
        <v>1466</v>
      </c>
      <c r="AW1102">
        <v>5</v>
      </c>
      <c r="AY1102" s="130">
        <v>21</v>
      </c>
      <c r="AZ1102" s="131">
        <v>125</v>
      </c>
      <c r="BA1102" s="132">
        <f t="shared" si="407"/>
        <v>21125</v>
      </c>
      <c r="BC1102" s="7" t="s">
        <v>532</v>
      </c>
    </row>
    <row r="1103" spans="1:55" ht="13" hidden="1" customHeight="1" outlineLevel="1" x14ac:dyDescent="0.2">
      <c r="A1103" t="s">
        <v>880</v>
      </c>
      <c r="B1103" t="s">
        <v>1466</v>
      </c>
      <c r="C1103" s="1">
        <f t="shared" si="409"/>
        <v>4503</v>
      </c>
      <c r="D1103" s="7">
        <f>RANK(N1103,(N1103:P1103,Q1103:AJ1103))</f>
        <v>1</v>
      </c>
      <c r="E1103" s="7">
        <f>RANK(O1103,(N1103:P1103,Q1103:AJ1103))</f>
        <v>2</v>
      </c>
      <c r="F1103" s="7">
        <f>IF(P1103&gt;0,RANK(P1103,(N1103:P1103,Q1103:AJ1103)),0)</f>
        <v>3</v>
      </c>
      <c r="G1103" s="1">
        <f t="shared" si="410"/>
        <v>383</v>
      </c>
      <c r="H1103" s="2">
        <f t="shared" si="408"/>
        <v>8.5054408172329551E-2</v>
      </c>
      <c r="I1103" s="2"/>
      <c r="J1103" s="2">
        <f t="shared" si="411"/>
        <v>0.4874528092382856</v>
      </c>
      <c r="K1103" s="2">
        <f t="shared" si="412"/>
        <v>0.40239840106595604</v>
      </c>
      <c r="L1103" s="2">
        <f t="shared" si="413"/>
        <v>0.10681767710415278</v>
      </c>
      <c r="M1103" s="2">
        <f t="shared" si="414"/>
        <v>3.3311125916055812E-3</v>
      </c>
      <c r="N1103" s="1">
        <v>2195</v>
      </c>
      <c r="O1103" s="1">
        <v>1812</v>
      </c>
      <c r="P1103" s="1">
        <v>481</v>
      </c>
      <c r="Q1103" s="1">
        <v>2</v>
      </c>
      <c r="R1103" s="1">
        <v>8</v>
      </c>
      <c r="S1103" s="1">
        <v>3</v>
      </c>
      <c r="T1103" s="1">
        <v>2</v>
      </c>
      <c r="W1103" s="1">
        <v>0</v>
      </c>
      <c r="AL1103" s="7">
        <f>IF(Q1103&gt;0,RANK(Q1103,(N1103:P1103,Q1103:AJ1103)),0)</f>
        <v>6</v>
      </c>
      <c r="AM1103" s="7">
        <f>IF(R1103&gt;0,RANK(R1103,(N1103:P1103,Q1103:AJ1103)),0)</f>
        <v>4</v>
      </c>
      <c r="AN1103" s="7">
        <f>IF(S1103&gt;0,RANK(S1103,(N1103:P1103,Q1103:AJ1103)),0)</f>
        <v>5</v>
      </c>
      <c r="AO1103" s="7">
        <f>IF(T1103&gt;0,RANK(T1103,(N1103:P1103,Q1103:AJ1103)),0)</f>
        <v>6</v>
      </c>
      <c r="AP1103" s="2">
        <f t="shared" si="415"/>
        <v>4.4414834554741284E-4</v>
      </c>
      <c r="AQ1103" s="2">
        <f t="shared" si="416"/>
        <v>1.7765933821896514E-3</v>
      </c>
      <c r="AR1103" s="2">
        <f t="shared" si="417"/>
        <v>6.6622251832111927E-4</v>
      </c>
      <c r="AS1103" s="2">
        <f t="shared" si="418"/>
        <v>4.4414834554741284E-4</v>
      </c>
      <c r="AU1103" t="s">
        <v>880</v>
      </c>
      <c r="AV1103" t="s">
        <v>1466</v>
      </c>
      <c r="AW1103">
        <v>5</v>
      </c>
      <c r="AY1103" s="130">
        <v>21</v>
      </c>
      <c r="AZ1103" s="131">
        <v>127</v>
      </c>
      <c r="BA1103" s="132">
        <f t="shared" si="407"/>
        <v>21127</v>
      </c>
      <c r="BC1103" s="7" t="s">
        <v>532</v>
      </c>
    </row>
    <row r="1104" spans="1:55" ht="13" hidden="1" customHeight="1" outlineLevel="1" x14ac:dyDescent="0.2">
      <c r="A1104" t="s">
        <v>881</v>
      </c>
      <c r="B1104" t="s">
        <v>1466</v>
      </c>
      <c r="C1104" s="1">
        <f t="shared" ref="C1104:C1135" si="419">SUM(N1104:AJ1104)</f>
        <v>2522</v>
      </c>
      <c r="D1104" s="7">
        <f>RANK(N1104,(N1104:P1104,Q1104:AJ1104))</f>
        <v>2</v>
      </c>
      <c r="E1104" s="7">
        <f>RANK(O1104,(N1104:P1104,Q1104:AJ1104))</f>
        <v>1</v>
      </c>
      <c r="F1104" s="7">
        <f>IF(P1104&gt;0,RANK(P1104,(N1104:P1104,Q1104:AJ1104)),0)</f>
        <v>3</v>
      </c>
      <c r="G1104" s="1">
        <f t="shared" ref="G1104:G1135" si="420">MAX(N1104:P1104)-LARGE(N1104:P1104,2)</f>
        <v>279</v>
      </c>
      <c r="H1104" s="2">
        <f t="shared" si="408"/>
        <v>0.1106264869151467</v>
      </c>
      <c r="I1104" s="2"/>
      <c r="J1104" s="2">
        <f t="shared" ref="J1104:J1135" si="421">IF($C1104=0,"-",N1104/$C1104)</f>
        <v>0.4056304520222046</v>
      </c>
      <c r="K1104" s="2">
        <f t="shared" ref="K1104:K1135" si="422">IF($C1104=0,"-",O1104/$C1104)</f>
        <v>0.51625693893735136</v>
      </c>
      <c r="L1104" s="2">
        <f t="shared" ref="L1104:L1135" si="423">IF($C1104=0,"-",P1104/$C1104)</f>
        <v>7.1768437747819186E-2</v>
      </c>
      <c r="M1104" s="2">
        <f t="shared" ref="M1104:M1135" si="424">IF(C1104=0,"-",(1-J1104-K1104-L1104))</f>
        <v>6.3441712926248506E-3</v>
      </c>
      <c r="N1104" s="1">
        <v>1023</v>
      </c>
      <c r="O1104" s="1">
        <v>1302</v>
      </c>
      <c r="P1104" s="1">
        <v>181</v>
      </c>
      <c r="Q1104" s="1">
        <v>0</v>
      </c>
      <c r="R1104" s="1">
        <v>5</v>
      </c>
      <c r="S1104" s="1">
        <v>7</v>
      </c>
      <c r="T1104" s="1">
        <v>4</v>
      </c>
      <c r="W1104" s="1">
        <v>0</v>
      </c>
      <c r="AL1104" s="7">
        <f>IF(Q1104&gt;0,RANK(Q1104,(N1104:P1104,Q1104:AJ1104)),0)</f>
        <v>0</v>
      </c>
      <c r="AM1104" s="7">
        <f>IF(R1104&gt;0,RANK(R1104,(N1104:P1104,Q1104:AJ1104)),0)</f>
        <v>5</v>
      </c>
      <c r="AN1104" s="7">
        <f>IF(S1104&gt;0,RANK(S1104,(N1104:P1104,Q1104:AJ1104)),0)</f>
        <v>4</v>
      </c>
      <c r="AO1104" s="7">
        <f>IF(T1104&gt;0,RANK(T1104,(N1104:P1104,Q1104:AJ1104)),0)</f>
        <v>6</v>
      </c>
      <c r="AP1104" s="2">
        <f t="shared" ref="AP1104:AP1135" si="425">IF($C1104=0,"-",Q1104/$C1104)</f>
        <v>0</v>
      </c>
      <c r="AQ1104" s="2">
        <f t="shared" ref="AQ1104:AQ1135" si="426">IF($C1104=0,"-",R1104/$C1104)</f>
        <v>1.9825535289452814E-3</v>
      </c>
      <c r="AR1104" s="2">
        <f t="shared" ref="AR1104:AR1135" si="427">IF($C1104=0,"-",S1104/$C1104)</f>
        <v>2.7755749405233942E-3</v>
      </c>
      <c r="AS1104" s="2">
        <f t="shared" ref="AS1104:AS1135" si="428">IF($C1104=0,"-",T1104/$C1104)</f>
        <v>1.5860428231562252E-3</v>
      </c>
      <c r="AU1104" t="s">
        <v>881</v>
      </c>
      <c r="AV1104" t="s">
        <v>1466</v>
      </c>
      <c r="AW1104">
        <v>5</v>
      </c>
      <c r="AY1104" s="130">
        <v>21</v>
      </c>
      <c r="AZ1104" s="131">
        <v>129</v>
      </c>
      <c r="BA1104" s="132">
        <f t="shared" ref="BA1104:BA1159" si="429">AY1104*1000+AZ1104</f>
        <v>21129</v>
      </c>
      <c r="BC1104" s="7" t="s">
        <v>532</v>
      </c>
    </row>
    <row r="1105" spans="1:55" ht="13" hidden="1" customHeight="1" outlineLevel="1" x14ac:dyDescent="0.2">
      <c r="A1105" t="s">
        <v>2301</v>
      </c>
      <c r="B1105" t="s">
        <v>1466</v>
      </c>
      <c r="C1105" s="1">
        <f t="shared" si="419"/>
        <v>4090</v>
      </c>
      <c r="D1105" s="7">
        <f>RANK(N1105,(N1105:P1105,Q1105:AJ1105))</f>
        <v>2</v>
      </c>
      <c r="E1105" s="7">
        <f>RANK(O1105,(N1105:P1105,Q1105:AJ1105))</f>
        <v>1</v>
      </c>
      <c r="F1105" s="7">
        <f>IF(P1105&gt;0,RANK(P1105,(N1105:P1105,Q1105:AJ1105)),0)</f>
        <v>3</v>
      </c>
      <c r="G1105" s="1">
        <f t="shared" si="420"/>
        <v>830</v>
      </c>
      <c r="H1105" s="2">
        <f t="shared" si="408"/>
        <v>0.20293398533007334</v>
      </c>
      <c r="I1105" s="2"/>
      <c r="J1105" s="2">
        <f t="shared" si="421"/>
        <v>0.35843520782396088</v>
      </c>
      <c r="K1105" s="2">
        <f t="shared" si="422"/>
        <v>0.56136919315403422</v>
      </c>
      <c r="L1105" s="2">
        <f t="shared" si="423"/>
        <v>7.4327628361858189E-2</v>
      </c>
      <c r="M1105" s="2">
        <f t="shared" si="424"/>
        <v>5.8679706601467152E-3</v>
      </c>
      <c r="N1105" s="1">
        <v>1466</v>
      </c>
      <c r="O1105" s="1">
        <v>2296</v>
      </c>
      <c r="P1105" s="1">
        <v>304</v>
      </c>
      <c r="Q1105" s="1">
        <v>0</v>
      </c>
      <c r="R1105" s="1">
        <v>16</v>
      </c>
      <c r="S1105" s="1">
        <v>4</v>
      </c>
      <c r="T1105" s="1">
        <v>4</v>
      </c>
      <c r="W1105" s="1">
        <v>0</v>
      </c>
      <c r="AL1105" s="7">
        <f>IF(Q1105&gt;0,RANK(Q1105,(N1105:P1105,Q1105:AJ1105)),0)</f>
        <v>0</v>
      </c>
      <c r="AM1105" s="7">
        <f>IF(R1105&gt;0,RANK(R1105,(N1105:P1105,Q1105:AJ1105)),0)</f>
        <v>4</v>
      </c>
      <c r="AN1105" s="7">
        <f>IF(S1105&gt;0,RANK(S1105,(N1105:P1105,Q1105:AJ1105)),0)</f>
        <v>5</v>
      </c>
      <c r="AO1105" s="7">
        <f>IF(T1105&gt;0,RANK(T1105,(N1105:P1105,Q1105:AJ1105)),0)</f>
        <v>5</v>
      </c>
      <c r="AP1105" s="2">
        <f t="shared" si="425"/>
        <v>0</v>
      </c>
      <c r="AQ1105" s="2">
        <f t="shared" si="426"/>
        <v>3.9119804400977991E-3</v>
      </c>
      <c r="AR1105" s="2">
        <f t="shared" si="427"/>
        <v>9.7799511002444979E-4</v>
      </c>
      <c r="AS1105" s="2">
        <f t="shared" si="428"/>
        <v>9.7799511002444979E-4</v>
      </c>
      <c r="AU1105" t="s">
        <v>2301</v>
      </c>
      <c r="AV1105" t="s">
        <v>1466</v>
      </c>
      <c r="AW1105">
        <v>5</v>
      </c>
      <c r="AY1105" s="130">
        <v>21</v>
      </c>
      <c r="AZ1105" s="131">
        <v>131</v>
      </c>
      <c r="BA1105" s="132">
        <f t="shared" si="429"/>
        <v>21131</v>
      </c>
      <c r="BC1105" s="7" t="s">
        <v>532</v>
      </c>
    </row>
    <row r="1106" spans="1:55" ht="13" hidden="1" customHeight="1" outlineLevel="1" x14ac:dyDescent="0.2">
      <c r="A1106" t="s">
        <v>1355</v>
      </c>
      <c r="B1106" t="s">
        <v>1466</v>
      </c>
      <c r="C1106" s="1">
        <f t="shared" si="419"/>
        <v>7226</v>
      </c>
      <c r="D1106" s="7">
        <f>RANK(N1106,(N1106:P1106,Q1106:AJ1106))</f>
        <v>1</v>
      </c>
      <c r="E1106" s="7">
        <f>RANK(O1106,(N1106:P1106,Q1106:AJ1106))</f>
        <v>2</v>
      </c>
      <c r="F1106" s="7">
        <f>IF(P1106&gt;0,RANK(P1106,(N1106:P1106,Q1106:AJ1106)),0)</f>
        <v>3</v>
      </c>
      <c r="G1106" s="1">
        <f t="shared" si="420"/>
        <v>1938</v>
      </c>
      <c r="H1106" s="2">
        <f t="shared" si="408"/>
        <v>0.26819817326321616</v>
      </c>
      <c r="I1106" s="2"/>
      <c r="J1106" s="2">
        <f t="shared" si="421"/>
        <v>0.57569886520896763</v>
      </c>
      <c r="K1106" s="2">
        <f t="shared" si="422"/>
        <v>0.30750069194575147</v>
      </c>
      <c r="L1106" s="2">
        <f t="shared" si="423"/>
        <v>0.10822031552726266</v>
      </c>
      <c r="M1106" s="2">
        <f t="shared" si="424"/>
        <v>8.5801273180182436E-3</v>
      </c>
      <c r="N1106" s="1">
        <v>4160</v>
      </c>
      <c r="O1106" s="1">
        <v>2222</v>
      </c>
      <c r="P1106" s="1">
        <v>782</v>
      </c>
      <c r="Q1106" s="1">
        <v>21</v>
      </c>
      <c r="R1106" s="1">
        <v>25</v>
      </c>
      <c r="S1106" s="1">
        <v>11</v>
      </c>
      <c r="T1106" s="1">
        <v>5</v>
      </c>
      <c r="W1106" s="1">
        <v>0</v>
      </c>
      <c r="AL1106" s="7">
        <f>IF(Q1106&gt;0,RANK(Q1106,(N1106:P1106,Q1106:AJ1106)),0)</f>
        <v>5</v>
      </c>
      <c r="AM1106" s="7">
        <f>IF(R1106&gt;0,RANK(R1106,(N1106:P1106,Q1106:AJ1106)),0)</f>
        <v>4</v>
      </c>
      <c r="AN1106" s="7">
        <f>IF(S1106&gt;0,RANK(S1106,(N1106:P1106,Q1106:AJ1106)),0)</f>
        <v>6</v>
      </c>
      <c r="AO1106" s="7">
        <f>IF(T1106&gt;0,RANK(T1106,(N1106:P1106,Q1106:AJ1106)),0)</f>
        <v>7</v>
      </c>
      <c r="AP1106" s="2">
        <f t="shared" si="425"/>
        <v>2.9061721561029616E-3</v>
      </c>
      <c r="AQ1106" s="2">
        <f t="shared" si="426"/>
        <v>3.4597287572654305E-3</v>
      </c>
      <c r="AR1106" s="2">
        <f t="shared" si="427"/>
        <v>1.5222806531967894E-3</v>
      </c>
      <c r="AS1106" s="2">
        <f t="shared" si="428"/>
        <v>6.9194575145308608E-4</v>
      </c>
      <c r="AU1106" t="s">
        <v>1355</v>
      </c>
      <c r="AV1106" t="s">
        <v>1466</v>
      </c>
      <c r="AW1106">
        <v>5</v>
      </c>
      <c r="AY1106" s="130">
        <v>21</v>
      </c>
      <c r="AZ1106" s="131">
        <v>133</v>
      </c>
      <c r="BA1106" s="132">
        <f t="shared" si="429"/>
        <v>21133</v>
      </c>
      <c r="BC1106" s="7" t="s">
        <v>532</v>
      </c>
    </row>
    <row r="1107" spans="1:55" ht="13" hidden="1" customHeight="1" outlineLevel="1" x14ac:dyDescent="0.2">
      <c r="A1107" t="s">
        <v>192</v>
      </c>
      <c r="B1107" t="s">
        <v>1466</v>
      </c>
      <c r="C1107" s="1">
        <f t="shared" si="419"/>
        <v>4370</v>
      </c>
      <c r="D1107" s="7">
        <f>RANK(N1107,(N1107:P1107,Q1107:AJ1107))</f>
        <v>2</v>
      </c>
      <c r="E1107" s="7">
        <f>RANK(O1107,(N1107:P1107,Q1107:AJ1107))</f>
        <v>1</v>
      </c>
      <c r="F1107" s="7">
        <f>IF(P1107&gt;0,RANK(P1107,(N1107:P1107,Q1107:AJ1107)),0)</f>
        <v>3</v>
      </c>
      <c r="G1107" s="1">
        <f t="shared" si="420"/>
        <v>950</v>
      </c>
      <c r="H1107" s="2">
        <f t="shared" si="408"/>
        <v>0.21739130434782608</v>
      </c>
      <c r="I1107" s="2"/>
      <c r="J1107" s="2">
        <f t="shared" si="421"/>
        <v>0.32379862700228834</v>
      </c>
      <c r="K1107" s="2">
        <f t="shared" si="422"/>
        <v>0.54118993135011439</v>
      </c>
      <c r="L1107" s="2">
        <f t="shared" si="423"/>
        <v>0.12837528604118992</v>
      </c>
      <c r="M1107" s="2">
        <f t="shared" si="424"/>
        <v>6.6361556064073457E-3</v>
      </c>
      <c r="N1107" s="1">
        <v>1415</v>
      </c>
      <c r="O1107" s="1">
        <v>2365</v>
      </c>
      <c r="P1107" s="1">
        <v>561</v>
      </c>
      <c r="Q1107" s="1">
        <v>1</v>
      </c>
      <c r="R1107" s="1">
        <v>11</v>
      </c>
      <c r="S1107" s="1">
        <v>2</v>
      </c>
      <c r="T1107" s="1">
        <v>15</v>
      </c>
      <c r="W1107" s="1">
        <v>0</v>
      </c>
      <c r="AL1107" s="7">
        <f>IF(Q1107&gt;0,RANK(Q1107,(N1107:P1107,Q1107:AJ1107)),0)</f>
        <v>7</v>
      </c>
      <c r="AM1107" s="7">
        <f>IF(R1107&gt;0,RANK(R1107,(N1107:P1107,Q1107:AJ1107)),0)</f>
        <v>5</v>
      </c>
      <c r="AN1107" s="7">
        <f>IF(S1107&gt;0,RANK(S1107,(N1107:P1107,Q1107:AJ1107)),0)</f>
        <v>6</v>
      </c>
      <c r="AO1107" s="7">
        <f>IF(T1107&gt;0,RANK(T1107,(N1107:P1107,Q1107:AJ1107)),0)</f>
        <v>4</v>
      </c>
      <c r="AP1107" s="2">
        <f t="shared" si="425"/>
        <v>2.288329519450801E-4</v>
      </c>
      <c r="AQ1107" s="2">
        <f t="shared" si="426"/>
        <v>2.517162471395881E-3</v>
      </c>
      <c r="AR1107" s="2">
        <f t="shared" si="427"/>
        <v>4.5766590389016021E-4</v>
      </c>
      <c r="AS1107" s="2">
        <f t="shared" si="428"/>
        <v>3.4324942791762012E-3</v>
      </c>
      <c r="AU1107" t="s">
        <v>192</v>
      </c>
      <c r="AV1107" t="s">
        <v>1466</v>
      </c>
      <c r="AW1107">
        <v>4</v>
      </c>
      <c r="AY1107" s="130">
        <v>21</v>
      </c>
      <c r="AZ1107" s="131">
        <v>135</v>
      </c>
      <c r="BA1107" s="132">
        <f t="shared" si="429"/>
        <v>21135</v>
      </c>
      <c r="BC1107" s="7" t="s">
        <v>532</v>
      </c>
    </row>
    <row r="1108" spans="1:55" ht="13" hidden="1" customHeight="1" outlineLevel="1" x14ac:dyDescent="0.2">
      <c r="A1108" t="s">
        <v>2585</v>
      </c>
      <c r="B1108" t="s">
        <v>1466</v>
      </c>
      <c r="C1108" s="1">
        <f t="shared" si="419"/>
        <v>6111</v>
      </c>
      <c r="D1108" s="7">
        <f>RANK(N1108,(N1108:P1108,Q1108:AJ1108))</f>
        <v>2</v>
      </c>
      <c r="E1108" s="7">
        <f>RANK(O1108,(N1108:P1108,Q1108:AJ1108))</f>
        <v>1</v>
      </c>
      <c r="F1108" s="7">
        <f>IF(P1108&gt;0,RANK(P1108,(N1108:P1108,Q1108:AJ1108)),0)</f>
        <v>3</v>
      </c>
      <c r="G1108" s="1">
        <f t="shared" si="420"/>
        <v>456</v>
      </c>
      <c r="H1108" s="2">
        <f t="shared" si="408"/>
        <v>7.4619538537064309E-2</v>
      </c>
      <c r="I1108" s="2"/>
      <c r="J1108" s="2">
        <f t="shared" si="421"/>
        <v>0.4172803141875307</v>
      </c>
      <c r="K1108" s="2">
        <f t="shared" si="422"/>
        <v>0.49189985272459497</v>
      </c>
      <c r="L1108" s="2">
        <f t="shared" si="423"/>
        <v>8.607429225985927E-2</v>
      </c>
      <c r="M1108" s="2">
        <f t="shared" si="424"/>
        <v>4.7455408280150102E-3</v>
      </c>
      <c r="N1108" s="1">
        <v>2550</v>
      </c>
      <c r="O1108" s="1">
        <v>3006</v>
      </c>
      <c r="P1108" s="1">
        <v>526</v>
      </c>
      <c r="Q1108" s="1">
        <v>1</v>
      </c>
      <c r="R1108" s="1">
        <v>16</v>
      </c>
      <c r="S1108" s="1">
        <v>9</v>
      </c>
      <c r="T1108" s="1">
        <v>3</v>
      </c>
      <c r="W1108" s="1">
        <v>0</v>
      </c>
      <c r="AL1108" s="7">
        <f>IF(Q1108&gt;0,RANK(Q1108,(N1108:P1108,Q1108:AJ1108)),0)</f>
        <v>7</v>
      </c>
      <c r="AM1108" s="7">
        <f>IF(R1108&gt;0,RANK(R1108,(N1108:P1108,Q1108:AJ1108)),0)</f>
        <v>4</v>
      </c>
      <c r="AN1108" s="7">
        <f>IF(S1108&gt;0,RANK(S1108,(N1108:P1108,Q1108:AJ1108)),0)</f>
        <v>5</v>
      </c>
      <c r="AO1108" s="7">
        <f>IF(T1108&gt;0,RANK(T1108,(N1108:P1108,Q1108:AJ1108)),0)</f>
        <v>6</v>
      </c>
      <c r="AP1108" s="2">
        <f t="shared" si="425"/>
        <v>1.6363933889707084E-4</v>
      </c>
      <c r="AQ1108" s="2">
        <f t="shared" si="426"/>
        <v>2.6182294223531335E-3</v>
      </c>
      <c r="AR1108" s="2">
        <f t="shared" si="427"/>
        <v>1.4727540500736377E-3</v>
      </c>
      <c r="AS1108" s="2">
        <f t="shared" si="428"/>
        <v>4.9091801669121256E-4</v>
      </c>
      <c r="AU1108" t="s">
        <v>2585</v>
      </c>
      <c r="AV1108" t="s">
        <v>1466</v>
      </c>
      <c r="AY1108" s="130">
        <v>21</v>
      </c>
      <c r="AZ1108" s="131">
        <v>137</v>
      </c>
      <c r="BA1108" s="132">
        <f t="shared" si="429"/>
        <v>21137</v>
      </c>
      <c r="BC1108" s="7" t="s">
        <v>532</v>
      </c>
    </row>
    <row r="1109" spans="1:55" ht="13" hidden="1" customHeight="1" outlineLevel="1" x14ac:dyDescent="0.2">
      <c r="A1109" t="s">
        <v>2555</v>
      </c>
      <c r="B1109" t="s">
        <v>1466</v>
      </c>
      <c r="C1109" s="1">
        <f t="shared" si="419"/>
        <v>3968</v>
      </c>
      <c r="D1109" s="7">
        <f>RANK(N1109,(N1109:P1109,Q1109:AJ1109))</f>
        <v>1</v>
      </c>
      <c r="E1109" s="7">
        <f>RANK(O1109,(N1109:P1109,Q1109:AJ1109))</f>
        <v>2</v>
      </c>
      <c r="F1109" s="7">
        <f>IF(P1109&gt;0,RANK(P1109,(N1109:P1109,Q1109:AJ1109)),0)</f>
        <v>3</v>
      </c>
      <c r="G1109" s="1">
        <f t="shared" si="420"/>
        <v>970</v>
      </c>
      <c r="H1109" s="2">
        <f t="shared" si="408"/>
        <v>0.24445564516129031</v>
      </c>
      <c r="I1109" s="2"/>
      <c r="J1109" s="2">
        <f t="shared" si="421"/>
        <v>0.561491935483871</v>
      </c>
      <c r="K1109" s="2">
        <f t="shared" si="422"/>
        <v>0.31703629032258063</v>
      </c>
      <c r="L1109" s="2">
        <f t="shared" si="423"/>
        <v>0.11315524193548387</v>
      </c>
      <c r="M1109" s="2">
        <f t="shared" si="424"/>
        <v>8.3165322580645018E-3</v>
      </c>
      <c r="N1109" s="1">
        <v>2228</v>
      </c>
      <c r="O1109" s="1">
        <v>1258</v>
      </c>
      <c r="P1109" s="1">
        <v>449</v>
      </c>
      <c r="Q1109" s="1">
        <v>2</v>
      </c>
      <c r="R1109" s="1">
        <v>10</v>
      </c>
      <c r="S1109" s="1">
        <v>20</v>
      </c>
      <c r="T1109" s="1">
        <v>1</v>
      </c>
      <c r="W1109" s="1">
        <v>0</v>
      </c>
      <c r="AL1109" s="7">
        <f>IF(Q1109&gt;0,RANK(Q1109,(N1109:P1109,Q1109:AJ1109)),0)</f>
        <v>6</v>
      </c>
      <c r="AM1109" s="7">
        <f>IF(R1109&gt;0,RANK(R1109,(N1109:P1109,Q1109:AJ1109)),0)</f>
        <v>5</v>
      </c>
      <c r="AN1109" s="7">
        <f>IF(S1109&gt;0,RANK(S1109,(N1109:P1109,Q1109:AJ1109)),0)</f>
        <v>4</v>
      </c>
      <c r="AO1109" s="7">
        <f>IF(T1109&gt;0,RANK(T1109,(N1109:P1109,Q1109:AJ1109)),0)</f>
        <v>7</v>
      </c>
      <c r="AP1109" s="2">
        <f t="shared" si="425"/>
        <v>5.0403225806451612E-4</v>
      </c>
      <c r="AQ1109" s="2">
        <f t="shared" si="426"/>
        <v>2.5201612903225806E-3</v>
      </c>
      <c r="AR1109" s="2">
        <f t="shared" si="427"/>
        <v>5.0403225806451612E-3</v>
      </c>
      <c r="AS1109" s="2">
        <f t="shared" si="428"/>
        <v>2.5201612903225806E-4</v>
      </c>
      <c r="AU1109" t="s">
        <v>2555</v>
      </c>
      <c r="AV1109" t="s">
        <v>1466</v>
      </c>
      <c r="AW1109">
        <v>1</v>
      </c>
      <c r="AY1109" s="130">
        <v>21</v>
      </c>
      <c r="AZ1109" s="131">
        <v>139</v>
      </c>
      <c r="BA1109" s="132">
        <f t="shared" si="429"/>
        <v>21139</v>
      </c>
      <c r="BC1109" s="7" t="s">
        <v>532</v>
      </c>
    </row>
    <row r="1110" spans="1:55" ht="13" hidden="1" customHeight="1" outlineLevel="1" x14ac:dyDescent="0.2">
      <c r="A1110" t="s">
        <v>1942</v>
      </c>
      <c r="B1110" t="s">
        <v>1466</v>
      </c>
      <c r="C1110" s="1">
        <f t="shared" si="419"/>
        <v>8807</v>
      </c>
      <c r="D1110" s="7">
        <f>RANK(N1110,(N1110:P1110,Q1110:AJ1110))</f>
        <v>1</v>
      </c>
      <c r="E1110" s="7">
        <f>RANK(O1110,(N1110:P1110,Q1110:AJ1110))</f>
        <v>2</v>
      </c>
      <c r="F1110" s="7">
        <f>IF(P1110&gt;0,RANK(P1110,(N1110:P1110,Q1110:AJ1110)),0)</f>
        <v>3</v>
      </c>
      <c r="G1110" s="1">
        <f t="shared" si="420"/>
        <v>293</v>
      </c>
      <c r="H1110" s="2">
        <f t="shared" si="408"/>
        <v>3.3268990575678441E-2</v>
      </c>
      <c r="I1110" s="2"/>
      <c r="J1110" s="2">
        <f t="shared" si="421"/>
        <v>0.47473600545021005</v>
      </c>
      <c r="K1110" s="2">
        <f t="shared" si="422"/>
        <v>0.4414670148745316</v>
      </c>
      <c r="L1110" s="2">
        <f t="shared" si="423"/>
        <v>7.9936414215964577E-2</v>
      </c>
      <c r="M1110" s="2">
        <f t="shared" si="424"/>
        <v>3.8605654592937105E-3</v>
      </c>
      <c r="N1110" s="1">
        <v>4181</v>
      </c>
      <c r="O1110" s="1">
        <v>3888</v>
      </c>
      <c r="P1110" s="1">
        <v>704</v>
      </c>
      <c r="Q1110" s="1">
        <v>0</v>
      </c>
      <c r="R1110" s="1">
        <v>20</v>
      </c>
      <c r="S1110" s="1">
        <v>7</v>
      </c>
      <c r="T1110" s="1">
        <v>7</v>
      </c>
      <c r="W1110" s="1">
        <v>0</v>
      </c>
      <c r="AL1110" s="7">
        <f>IF(Q1110&gt;0,RANK(Q1110,(N1110:P1110,Q1110:AJ1110)),0)</f>
        <v>0</v>
      </c>
      <c r="AM1110" s="7">
        <f>IF(R1110&gt;0,RANK(R1110,(N1110:P1110,Q1110:AJ1110)),0)</f>
        <v>4</v>
      </c>
      <c r="AN1110" s="7">
        <f>IF(S1110&gt;0,RANK(S1110,(N1110:P1110,Q1110:AJ1110)),0)</f>
        <v>5</v>
      </c>
      <c r="AO1110" s="7">
        <f>IF(T1110&gt;0,RANK(T1110,(N1110:P1110,Q1110:AJ1110)),0)</f>
        <v>5</v>
      </c>
      <c r="AP1110" s="2">
        <f t="shared" si="425"/>
        <v>0</v>
      </c>
      <c r="AQ1110" s="2">
        <f t="shared" si="426"/>
        <v>2.2709208584080847E-3</v>
      </c>
      <c r="AR1110" s="2">
        <f t="shared" si="427"/>
        <v>7.9482230044282962E-4</v>
      </c>
      <c r="AS1110" s="2">
        <f t="shared" si="428"/>
        <v>7.9482230044282962E-4</v>
      </c>
      <c r="AU1110" t="s">
        <v>1942</v>
      </c>
      <c r="AV1110" t="s">
        <v>1466</v>
      </c>
      <c r="AW1110">
        <v>1</v>
      </c>
      <c r="AY1110" s="130">
        <v>21</v>
      </c>
      <c r="AZ1110" s="131">
        <v>141</v>
      </c>
      <c r="BA1110" s="132">
        <f t="shared" si="429"/>
        <v>21141</v>
      </c>
      <c r="BC1110" s="7" t="s">
        <v>532</v>
      </c>
    </row>
    <row r="1111" spans="1:55" ht="13" hidden="1" customHeight="1" outlineLevel="1" x14ac:dyDescent="0.2">
      <c r="A1111" t="s">
        <v>2577</v>
      </c>
      <c r="B1111" t="s">
        <v>1466</v>
      </c>
      <c r="C1111" s="1">
        <f t="shared" si="419"/>
        <v>2936</v>
      </c>
      <c r="D1111" s="7">
        <f>RANK(N1111,(N1111:P1111,Q1111:AJ1111))</f>
        <v>1</v>
      </c>
      <c r="E1111" s="7">
        <f>RANK(O1111,(N1111:P1111,Q1111:AJ1111))</f>
        <v>2</v>
      </c>
      <c r="F1111" s="7">
        <f>IF(P1111&gt;0,RANK(P1111,(N1111:P1111,Q1111:AJ1111)),0)</f>
        <v>3</v>
      </c>
      <c r="G1111" s="1">
        <f t="shared" si="420"/>
        <v>642</v>
      </c>
      <c r="H1111" s="2">
        <f t="shared" si="408"/>
        <v>0.21866485013623979</v>
      </c>
      <c r="I1111" s="2"/>
      <c r="J1111" s="2">
        <f t="shared" si="421"/>
        <v>0.55892370572207084</v>
      </c>
      <c r="K1111" s="2">
        <f t="shared" si="422"/>
        <v>0.34025885558583108</v>
      </c>
      <c r="L1111" s="2">
        <f t="shared" si="423"/>
        <v>9.6730245231607628E-2</v>
      </c>
      <c r="M1111" s="2">
        <f t="shared" si="424"/>
        <v>4.0871934604904542E-3</v>
      </c>
      <c r="N1111" s="1">
        <v>1641</v>
      </c>
      <c r="O1111" s="1">
        <v>999</v>
      </c>
      <c r="P1111" s="1">
        <v>284</v>
      </c>
      <c r="Q1111" s="1">
        <v>1</v>
      </c>
      <c r="R1111" s="1">
        <v>4</v>
      </c>
      <c r="S1111" s="1">
        <v>4</v>
      </c>
      <c r="T1111" s="1">
        <v>3</v>
      </c>
      <c r="W1111" s="1">
        <v>0</v>
      </c>
      <c r="AL1111" s="7">
        <f>IF(Q1111&gt;0,RANK(Q1111,(N1111:P1111,Q1111:AJ1111)),0)</f>
        <v>7</v>
      </c>
      <c r="AM1111" s="7">
        <f>IF(R1111&gt;0,RANK(R1111,(N1111:P1111,Q1111:AJ1111)),0)</f>
        <v>4</v>
      </c>
      <c r="AN1111" s="7">
        <f>IF(S1111&gt;0,RANK(S1111,(N1111:P1111,Q1111:AJ1111)),0)</f>
        <v>4</v>
      </c>
      <c r="AO1111" s="7">
        <f>IF(T1111&gt;0,RANK(T1111,(N1111:P1111,Q1111:AJ1111)),0)</f>
        <v>6</v>
      </c>
      <c r="AP1111" s="2">
        <f t="shared" si="425"/>
        <v>3.4059945504087192E-4</v>
      </c>
      <c r="AQ1111" s="2">
        <f t="shared" si="426"/>
        <v>1.3623978201634877E-3</v>
      </c>
      <c r="AR1111" s="2">
        <f t="shared" si="427"/>
        <v>1.3623978201634877E-3</v>
      </c>
      <c r="AS1111" s="2">
        <f t="shared" si="428"/>
        <v>1.0217983651226157E-3</v>
      </c>
      <c r="AU1111" t="s">
        <v>2577</v>
      </c>
      <c r="AV1111" t="s">
        <v>1466</v>
      </c>
      <c r="AW1111">
        <v>1</v>
      </c>
      <c r="AY1111" s="130">
        <v>21</v>
      </c>
      <c r="AZ1111" s="131">
        <v>143</v>
      </c>
      <c r="BA1111" s="132">
        <f t="shared" si="429"/>
        <v>21143</v>
      </c>
      <c r="BC1111" s="7" t="s">
        <v>532</v>
      </c>
    </row>
    <row r="1112" spans="1:55" ht="13" hidden="1" customHeight="1" outlineLevel="1" x14ac:dyDescent="0.2">
      <c r="A1112" t="s">
        <v>1334</v>
      </c>
      <c r="B1112" t="s">
        <v>1466</v>
      </c>
      <c r="C1112" s="1">
        <f t="shared" si="419"/>
        <v>25287</v>
      </c>
      <c r="D1112" s="7">
        <f>RANK(N1112,(N1112:P1112,Q1112:AJ1112))</f>
        <v>1</v>
      </c>
      <c r="E1112" s="7">
        <f>RANK(O1112,(N1112:P1112,Q1112:AJ1112))</f>
        <v>2</v>
      </c>
      <c r="F1112" s="7">
        <f>IF(P1112&gt;0,RANK(P1112,(N1112:P1112,Q1112:AJ1112)),0)</f>
        <v>3</v>
      </c>
      <c r="G1112" s="1">
        <f t="shared" si="420"/>
        <v>2449</v>
      </c>
      <c r="H1112" s="2">
        <f t="shared" si="408"/>
        <v>9.6848182860758497E-2</v>
      </c>
      <c r="I1112" s="2"/>
      <c r="J1112" s="2">
        <f t="shared" si="421"/>
        <v>0.50104796931229489</v>
      </c>
      <c r="K1112" s="2">
        <f t="shared" si="422"/>
        <v>0.40419978645153637</v>
      </c>
      <c r="L1112" s="2">
        <f t="shared" si="423"/>
        <v>8.9690354727725713E-2</v>
      </c>
      <c r="M1112" s="2">
        <f t="shared" si="424"/>
        <v>5.0618895084430238E-3</v>
      </c>
      <c r="N1112" s="1">
        <v>12670</v>
      </c>
      <c r="O1112" s="1">
        <v>10221</v>
      </c>
      <c r="P1112" s="1">
        <v>2268</v>
      </c>
      <c r="Q1112" s="1">
        <v>8</v>
      </c>
      <c r="R1112" s="1">
        <v>60</v>
      </c>
      <c r="S1112" s="1">
        <v>47</v>
      </c>
      <c r="T1112" s="1">
        <v>13</v>
      </c>
      <c r="W1112" s="1">
        <v>0</v>
      </c>
      <c r="AL1112" s="7">
        <f>IF(Q1112&gt;0,RANK(Q1112,(N1112:P1112,Q1112:AJ1112)),0)</f>
        <v>7</v>
      </c>
      <c r="AM1112" s="7">
        <f>IF(R1112&gt;0,RANK(R1112,(N1112:P1112,Q1112:AJ1112)),0)</f>
        <v>4</v>
      </c>
      <c r="AN1112" s="7">
        <f>IF(S1112&gt;0,RANK(S1112,(N1112:P1112,Q1112:AJ1112)),0)</f>
        <v>5</v>
      </c>
      <c r="AO1112" s="7">
        <f>IF(T1112&gt;0,RANK(T1112,(N1112:P1112,Q1112:AJ1112)),0)</f>
        <v>6</v>
      </c>
      <c r="AP1112" s="2">
        <f t="shared" si="425"/>
        <v>3.1636809427769208E-4</v>
      </c>
      <c r="AQ1112" s="2">
        <f t="shared" si="426"/>
        <v>2.3727607070826908E-3</v>
      </c>
      <c r="AR1112" s="2">
        <f t="shared" si="427"/>
        <v>1.858662553881441E-3</v>
      </c>
      <c r="AS1112" s="2">
        <f t="shared" si="428"/>
        <v>5.140981532012497E-4</v>
      </c>
      <c r="AU1112" t="s">
        <v>1334</v>
      </c>
      <c r="AV1112" t="s">
        <v>1466</v>
      </c>
      <c r="AW1112">
        <v>1</v>
      </c>
      <c r="AY1112" s="130">
        <v>21</v>
      </c>
      <c r="AZ1112" s="131">
        <v>145</v>
      </c>
      <c r="BA1112" s="132">
        <f t="shared" si="429"/>
        <v>21145</v>
      </c>
      <c r="BC1112" s="7" t="s">
        <v>532</v>
      </c>
    </row>
    <row r="1113" spans="1:55" ht="13" hidden="1" customHeight="1" outlineLevel="1" x14ac:dyDescent="0.2">
      <c r="A1113" t="s">
        <v>2654</v>
      </c>
      <c r="B1113" t="s">
        <v>1466</v>
      </c>
      <c r="C1113" s="1">
        <f t="shared" si="419"/>
        <v>4795</v>
      </c>
      <c r="D1113" s="7">
        <f>RANK(N1113,(N1113:P1113,Q1113:AJ1113))</f>
        <v>2</v>
      </c>
      <c r="E1113" s="7">
        <f>RANK(O1113,(N1113:P1113,Q1113:AJ1113))</f>
        <v>1</v>
      </c>
      <c r="F1113" s="7">
        <f>IF(P1113&gt;0,RANK(P1113,(N1113:P1113,Q1113:AJ1113)),0)</f>
        <v>3</v>
      </c>
      <c r="G1113" s="1">
        <f t="shared" si="420"/>
        <v>817</v>
      </c>
      <c r="H1113" s="2">
        <f t="shared" si="408"/>
        <v>0.17038581856100105</v>
      </c>
      <c r="I1113" s="2"/>
      <c r="J1113" s="2">
        <f t="shared" si="421"/>
        <v>0.35662148070907196</v>
      </c>
      <c r="K1113" s="2">
        <f t="shared" si="422"/>
        <v>0.52700729927007295</v>
      </c>
      <c r="L1113" s="2">
        <f t="shared" si="423"/>
        <v>0.10177267987486965</v>
      </c>
      <c r="M1113" s="2">
        <f t="shared" si="424"/>
        <v>1.4598540145985439E-2</v>
      </c>
      <c r="N1113" s="1">
        <v>1710</v>
      </c>
      <c r="O1113" s="1">
        <v>2527</v>
      </c>
      <c r="P1113" s="1">
        <v>488</v>
      </c>
      <c r="Q1113" s="1">
        <v>0</v>
      </c>
      <c r="R1113" s="1">
        <v>49</v>
      </c>
      <c r="S1113" s="1">
        <v>19</v>
      </c>
      <c r="T1113" s="1">
        <v>2</v>
      </c>
      <c r="W1113" s="1">
        <v>0</v>
      </c>
      <c r="AL1113" s="7">
        <f>IF(Q1113&gt;0,RANK(Q1113,(N1113:P1113,Q1113:AJ1113)),0)</f>
        <v>0</v>
      </c>
      <c r="AM1113" s="7">
        <f>IF(R1113&gt;0,RANK(R1113,(N1113:P1113,Q1113:AJ1113)),0)</f>
        <v>4</v>
      </c>
      <c r="AN1113" s="7">
        <f>IF(S1113&gt;0,RANK(S1113,(N1113:P1113,Q1113:AJ1113)),0)</f>
        <v>5</v>
      </c>
      <c r="AO1113" s="7">
        <f>IF(T1113&gt;0,RANK(T1113,(N1113:P1113,Q1113:AJ1113)),0)</f>
        <v>6</v>
      </c>
      <c r="AP1113" s="2">
        <f t="shared" si="425"/>
        <v>0</v>
      </c>
      <c r="AQ1113" s="2">
        <f t="shared" si="426"/>
        <v>1.0218978102189781E-2</v>
      </c>
      <c r="AR1113" s="2">
        <f t="shared" si="427"/>
        <v>3.962460896767466E-3</v>
      </c>
      <c r="AS1113" s="2">
        <f t="shared" si="428"/>
        <v>4.1710114702815432E-4</v>
      </c>
      <c r="AU1113" t="s">
        <v>2654</v>
      </c>
      <c r="AV1113" t="s">
        <v>1466</v>
      </c>
      <c r="AW1113">
        <v>5</v>
      </c>
      <c r="AY1113" s="130">
        <v>21</v>
      </c>
      <c r="AZ1113" s="131">
        <v>147</v>
      </c>
      <c r="BA1113" s="132">
        <f t="shared" si="429"/>
        <v>21147</v>
      </c>
      <c r="BC1113" s="7" t="s">
        <v>532</v>
      </c>
    </row>
    <row r="1114" spans="1:55" ht="13" hidden="1" customHeight="1" outlineLevel="1" x14ac:dyDescent="0.2">
      <c r="A1114" t="s">
        <v>1751</v>
      </c>
      <c r="B1114" t="s">
        <v>1466</v>
      </c>
      <c r="C1114" s="1">
        <f t="shared" si="419"/>
        <v>3595</v>
      </c>
      <c r="D1114" s="7">
        <f>RANK(N1114,(N1114:P1114,Q1114:AJ1114))</f>
        <v>1</v>
      </c>
      <c r="E1114" s="7">
        <f>RANK(O1114,(N1114:P1114,Q1114:AJ1114))</f>
        <v>2</v>
      </c>
      <c r="F1114" s="7">
        <f>IF(P1114&gt;0,RANK(P1114,(N1114:P1114,Q1114:AJ1114)),0)</f>
        <v>3</v>
      </c>
      <c r="G1114" s="1">
        <f t="shared" si="420"/>
        <v>466</v>
      </c>
      <c r="H1114" s="2">
        <f t="shared" si="408"/>
        <v>0.12962447844228095</v>
      </c>
      <c r="I1114" s="2"/>
      <c r="J1114" s="2">
        <f t="shared" si="421"/>
        <v>0.51015299026425587</v>
      </c>
      <c r="K1114" s="2">
        <f t="shared" si="422"/>
        <v>0.38052851182197495</v>
      </c>
      <c r="L1114" s="2">
        <f t="shared" si="423"/>
        <v>0.1070931849791377</v>
      </c>
      <c r="M1114" s="2">
        <f t="shared" si="424"/>
        <v>2.2253129346314904E-3</v>
      </c>
      <c r="N1114" s="1">
        <v>1834</v>
      </c>
      <c r="O1114" s="1">
        <v>1368</v>
      </c>
      <c r="P1114" s="1">
        <v>385</v>
      </c>
      <c r="Q1114" s="1">
        <v>1</v>
      </c>
      <c r="R1114" s="1">
        <v>4</v>
      </c>
      <c r="S1114" s="1">
        <v>3</v>
      </c>
      <c r="W1114" s="1">
        <v>0</v>
      </c>
      <c r="AL1114" s="7">
        <f>IF(Q1114&gt;0,RANK(Q1114,(N1114:P1114,Q1114:AJ1114)),0)</f>
        <v>6</v>
      </c>
      <c r="AM1114" s="7">
        <f>IF(R1114&gt;0,RANK(R1114,(N1114:P1114,Q1114:AJ1114)),0)</f>
        <v>4</v>
      </c>
      <c r="AN1114" s="7">
        <f>IF(S1114&gt;0,RANK(S1114,(N1114:P1114,Q1114:AJ1114)),0)</f>
        <v>5</v>
      </c>
      <c r="AO1114" s="7">
        <f>IF(T1114&gt;0,RANK(T1114,(N1114:P1114,Q1114:AJ1114)),0)</f>
        <v>0</v>
      </c>
      <c r="AP1114" s="2">
        <f t="shared" si="425"/>
        <v>2.7816411682892909E-4</v>
      </c>
      <c r="AQ1114" s="2">
        <f t="shared" si="426"/>
        <v>1.1126564673157164E-3</v>
      </c>
      <c r="AR1114" s="2">
        <f t="shared" si="427"/>
        <v>8.3449235048678721E-4</v>
      </c>
      <c r="AS1114" s="2">
        <f t="shared" si="428"/>
        <v>0</v>
      </c>
      <c r="AU1114" t="s">
        <v>1751</v>
      </c>
      <c r="AV1114" t="s">
        <v>1466</v>
      </c>
      <c r="AW1114">
        <v>1</v>
      </c>
      <c r="AY1114" s="130">
        <v>21</v>
      </c>
      <c r="AZ1114" s="131">
        <v>149</v>
      </c>
      <c r="BA1114" s="132">
        <f t="shared" si="429"/>
        <v>21149</v>
      </c>
      <c r="BC1114" s="7" t="s">
        <v>532</v>
      </c>
    </row>
    <row r="1115" spans="1:55" ht="13" hidden="1" customHeight="1" outlineLevel="1" x14ac:dyDescent="0.2">
      <c r="A1115" t="s">
        <v>2709</v>
      </c>
      <c r="B1115" t="s">
        <v>1466</v>
      </c>
      <c r="C1115" s="1">
        <f t="shared" si="419"/>
        <v>19102</v>
      </c>
      <c r="D1115" s="7">
        <f>RANK(N1115,(N1115:P1115,Q1115:AJ1115))</f>
        <v>2</v>
      </c>
      <c r="E1115" s="7">
        <f>RANK(O1115,(N1115:P1115,Q1115:AJ1115))</f>
        <v>1</v>
      </c>
      <c r="F1115" s="7">
        <f>IF(P1115&gt;0,RANK(P1115,(N1115:P1115,Q1115:AJ1115)),0)</f>
        <v>3</v>
      </c>
      <c r="G1115" s="1">
        <f t="shared" si="420"/>
        <v>1070</v>
      </c>
      <c r="H1115" s="2">
        <f t="shared" si="408"/>
        <v>5.6015076955292641E-2</v>
      </c>
      <c r="I1115" s="2"/>
      <c r="J1115" s="2">
        <f t="shared" si="421"/>
        <v>0.42623809025232962</v>
      </c>
      <c r="K1115" s="2">
        <f t="shared" si="422"/>
        <v>0.48225316720762224</v>
      </c>
      <c r="L1115" s="2">
        <f t="shared" si="423"/>
        <v>8.4441419746623392E-2</v>
      </c>
      <c r="M1115" s="2">
        <f t="shared" si="424"/>
        <v>7.0673227934247573E-3</v>
      </c>
      <c r="N1115" s="1">
        <v>8142</v>
      </c>
      <c r="O1115" s="1">
        <v>9212</v>
      </c>
      <c r="P1115" s="1">
        <v>1613</v>
      </c>
      <c r="Q1115" s="1">
        <v>47</v>
      </c>
      <c r="R1115" s="1">
        <v>51</v>
      </c>
      <c r="S1115" s="1">
        <v>15</v>
      </c>
      <c r="T1115" s="1">
        <v>22</v>
      </c>
      <c r="W1115" s="1">
        <v>0</v>
      </c>
      <c r="AL1115" s="7">
        <f>IF(Q1115&gt;0,RANK(Q1115,(N1115:P1115,Q1115:AJ1115)),0)</f>
        <v>5</v>
      </c>
      <c r="AM1115" s="7">
        <f>IF(R1115&gt;0,RANK(R1115,(N1115:P1115,Q1115:AJ1115)),0)</f>
        <v>4</v>
      </c>
      <c r="AN1115" s="7">
        <f>IF(S1115&gt;0,RANK(S1115,(N1115:P1115,Q1115:AJ1115)),0)</f>
        <v>7</v>
      </c>
      <c r="AO1115" s="7">
        <f>IF(T1115&gt;0,RANK(T1115,(N1115:P1115,Q1115:AJ1115)),0)</f>
        <v>6</v>
      </c>
      <c r="AP1115" s="2">
        <f t="shared" si="425"/>
        <v>2.460475342896032E-3</v>
      </c>
      <c r="AQ1115" s="2">
        <f t="shared" si="426"/>
        <v>2.6698774997382475E-3</v>
      </c>
      <c r="AR1115" s="2">
        <f t="shared" si="427"/>
        <v>7.8525808815830807E-4</v>
      </c>
      <c r="AS1115" s="2">
        <f t="shared" si="428"/>
        <v>1.151711862632185E-3</v>
      </c>
      <c r="AU1115" t="s">
        <v>2709</v>
      </c>
      <c r="AV1115" t="s">
        <v>1466</v>
      </c>
      <c r="AW1115">
        <v>6</v>
      </c>
      <c r="AY1115" s="130">
        <v>21</v>
      </c>
      <c r="AZ1115" s="131">
        <v>151</v>
      </c>
      <c r="BA1115" s="132">
        <f t="shared" si="429"/>
        <v>21151</v>
      </c>
      <c r="BC1115" s="7" t="s">
        <v>532</v>
      </c>
    </row>
    <row r="1116" spans="1:55" ht="13" hidden="1" customHeight="1" outlineLevel="1" x14ac:dyDescent="0.2">
      <c r="A1116" t="s">
        <v>1697</v>
      </c>
      <c r="B1116" t="s">
        <v>1466</v>
      </c>
      <c r="C1116" s="1">
        <f t="shared" si="419"/>
        <v>4045</v>
      </c>
      <c r="D1116" s="7">
        <f>RANK(N1116,(N1116:P1116,Q1116:AJ1116))</f>
        <v>1</v>
      </c>
      <c r="E1116" s="7">
        <f>RANK(O1116,(N1116:P1116,Q1116:AJ1116))</f>
        <v>2</v>
      </c>
      <c r="F1116" s="7">
        <f>IF(P1116&gt;0,RANK(P1116,(N1116:P1116,Q1116:AJ1116)),0)</f>
        <v>3</v>
      </c>
      <c r="G1116" s="1">
        <f t="shared" si="420"/>
        <v>815</v>
      </c>
      <c r="H1116" s="2">
        <f t="shared" si="408"/>
        <v>0.20148331273176762</v>
      </c>
      <c r="I1116" s="2"/>
      <c r="J1116" s="2">
        <f t="shared" si="421"/>
        <v>0.55599505562422746</v>
      </c>
      <c r="K1116" s="2">
        <f t="shared" si="422"/>
        <v>0.35451174289245985</v>
      </c>
      <c r="L1116" s="2">
        <f t="shared" si="423"/>
        <v>8.3312731767614334E-2</v>
      </c>
      <c r="M1116" s="2">
        <f t="shared" si="424"/>
        <v>6.1804697156983557E-3</v>
      </c>
      <c r="N1116" s="1">
        <v>2249</v>
      </c>
      <c r="O1116" s="1">
        <v>1434</v>
      </c>
      <c r="P1116" s="1">
        <v>337</v>
      </c>
      <c r="Q1116" s="1">
        <v>0</v>
      </c>
      <c r="R1116" s="1">
        <v>2</v>
      </c>
      <c r="S1116" s="1">
        <v>4</v>
      </c>
      <c r="T1116" s="1">
        <v>19</v>
      </c>
      <c r="W1116" s="1">
        <v>0</v>
      </c>
      <c r="AL1116" s="7">
        <f>IF(Q1116&gt;0,RANK(Q1116,(N1116:P1116,Q1116:AJ1116)),0)</f>
        <v>0</v>
      </c>
      <c r="AM1116" s="7">
        <f>IF(R1116&gt;0,RANK(R1116,(N1116:P1116,Q1116:AJ1116)),0)</f>
        <v>6</v>
      </c>
      <c r="AN1116" s="7">
        <f>IF(S1116&gt;0,RANK(S1116,(N1116:P1116,Q1116:AJ1116)),0)</f>
        <v>5</v>
      </c>
      <c r="AO1116" s="7">
        <f>IF(T1116&gt;0,RANK(T1116,(N1116:P1116,Q1116:AJ1116)),0)</f>
        <v>4</v>
      </c>
      <c r="AP1116" s="2">
        <f t="shared" si="425"/>
        <v>0</v>
      </c>
      <c r="AQ1116" s="2">
        <f t="shared" si="426"/>
        <v>4.9443757725587149E-4</v>
      </c>
      <c r="AR1116" s="2">
        <f t="shared" si="427"/>
        <v>9.8887515451174298E-4</v>
      </c>
      <c r="AS1116" s="2">
        <f t="shared" si="428"/>
        <v>4.6971569839307789E-3</v>
      </c>
      <c r="AU1116" t="s">
        <v>1697</v>
      </c>
      <c r="AV1116" t="s">
        <v>1466</v>
      </c>
      <c r="AW1116">
        <v>5</v>
      </c>
      <c r="AY1116" s="130">
        <v>21</v>
      </c>
      <c r="AZ1116" s="131">
        <v>153</v>
      </c>
      <c r="BA1116" s="132">
        <f t="shared" si="429"/>
        <v>21153</v>
      </c>
      <c r="BC1116" s="7" t="s">
        <v>532</v>
      </c>
    </row>
    <row r="1117" spans="1:55" ht="13" hidden="1" customHeight="1" outlineLevel="1" x14ac:dyDescent="0.2">
      <c r="A1117" t="s">
        <v>1066</v>
      </c>
      <c r="B1117" t="s">
        <v>1466</v>
      </c>
      <c r="C1117" s="1">
        <f t="shared" si="419"/>
        <v>5710</v>
      </c>
      <c r="D1117" s="7">
        <f>RANK(N1117,(N1117:P1117,Q1117:AJ1117))</f>
        <v>1</v>
      </c>
      <c r="E1117" s="7">
        <f>RANK(O1117,(N1117:P1117,Q1117:AJ1117))</f>
        <v>2</v>
      </c>
      <c r="F1117" s="7">
        <f>IF(P1117&gt;0,RANK(P1117,(N1117:P1117,Q1117:AJ1117)),0)</f>
        <v>3</v>
      </c>
      <c r="G1117" s="1">
        <f t="shared" si="420"/>
        <v>909</v>
      </c>
      <c r="H1117" s="2">
        <f t="shared" si="408"/>
        <v>0.15919439579684763</v>
      </c>
      <c r="I1117" s="2"/>
      <c r="J1117" s="2">
        <f t="shared" si="421"/>
        <v>0.51173380035026272</v>
      </c>
      <c r="K1117" s="2">
        <f t="shared" si="422"/>
        <v>0.35253940455341504</v>
      </c>
      <c r="L1117" s="2">
        <f t="shared" si="423"/>
        <v>0.13257443082311735</v>
      </c>
      <c r="M1117" s="2">
        <f t="shared" si="424"/>
        <v>3.152364273204894E-3</v>
      </c>
      <c r="N1117" s="1">
        <v>2922</v>
      </c>
      <c r="O1117" s="1">
        <v>2013</v>
      </c>
      <c r="P1117" s="1">
        <v>757</v>
      </c>
      <c r="Q1117" s="1">
        <v>0</v>
      </c>
      <c r="R1117" s="1">
        <v>3</v>
      </c>
      <c r="S1117" s="1">
        <v>10</v>
      </c>
      <c r="T1117" s="1">
        <v>5</v>
      </c>
      <c r="W1117" s="1">
        <v>0</v>
      </c>
      <c r="AL1117" s="7">
        <f>IF(Q1117&gt;0,RANK(Q1117,(N1117:P1117,Q1117:AJ1117)),0)</f>
        <v>0</v>
      </c>
      <c r="AM1117" s="7">
        <f>IF(R1117&gt;0,RANK(R1117,(N1117:P1117,Q1117:AJ1117)),0)</f>
        <v>6</v>
      </c>
      <c r="AN1117" s="7">
        <f>IF(S1117&gt;0,RANK(S1117,(N1117:P1117,Q1117:AJ1117)),0)</f>
        <v>4</v>
      </c>
      <c r="AO1117" s="7">
        <f>IF(T1117&gt;0,RANK(T1117,(N1117:P1117,Q1117:AJ1117)),0)</f>
        <v>5</v>
      </c>
      <c r="AP1117" s="2">
        <f t="shared" si="425"/>
        <v>0</v>
      </c>
      <c r="AQ1117" s="2">
        <f t="shared" si="426"/>
        <v>5.2539404553415066E-4</v>
      </c>
      <c r="AR1117" s="2">
        <f t="shared" si="427"/>
        <v>1.7513134851138354E-3</v>
      </c>
      <c r="AS1117" s="2">
        <f t="shared" si="428"/>
        <v>8.7565674255691769E-4</v>
      </c>
      <c r="AU1117" t="s">
        <v>1066</v>
      </c>
      <c r="AV1117" t="s">
        <v>1466</v>
      </c>
      <c r="AW1117">
        <v>2</v>
      </c>
      <c r="AY1117" s="130">
        <v>21</v>
      </c>
      <c r="AZ1117" s="131">
        <v>155</v>
      </c>
      <c r="BA1117" s="132">
        <f t="shared" si="429"/>
        <v>21155</v>
      </c>
      <c r="BC1117" s="7" t="s">
        <v>532</v>
      </c>
    </row>
    <row r="1118" spans="1:55" ht="13" hidden="1" customHeight="1" outlineLevel="1" x14ac:dyDescent="0.2">
      <c r="A1118" t="s">
        <v>2445</v>
      </c>
      <c r="B1118" t="s">
        <v>1466</v>
      </c>
      <c r="C1118" s="1">
        <f t="shared" si="419"/>
        <v>12078</v>
      </c>
      <c r="D1118" s="7">
        <f>RANK(N1118,(N1118:P1118,Q1118:AJ1118))</f>
        <v>1</v>
      </c>
      <c r="E1118" s="7">
        <f>RANK(O1118,(N1118:P1118,Q1118:AJ1118))</f>
        <v>2</v>
      </c>
      <c r="F1118" s="7">
        <f>IF(P1118&gt;0,RANK(P1118,(N1118:P1118,Q1118:AJ1118)),0)</f>
        <v>3</v>
      </c>
      <c r="G1118" s="1">
        <f t="shared" si="420"/>
        <v>1475</v>
      </c>
      <c r="H1118" s="2">
        <f t="shared" si="408"/>
        <v>0.12212286802450736</v>
      </c>
      <c r="I1118" s="2"/>
      <c r="J1118" s="2">
        <f t="shared" si="421"/>
        <v>0.5012419274714357</v>
      </c>
      <c r="K1118" s="2">
        <f t="shared" si="422"/>
        <v>0.37911905944692831</v>
      </c>
      <c r="L1118" s="2">
        <f t="shared" si="423"/>
        <v>0.11516807418446763</v>
      </c>
      <c r="M1118" s="2">
        <f t="shared" si="424"/>
        <v>4.4709388971683611E-3</v>
      </c>
      <c r="N1118" s="1">
        <v>6054</v>
      </c>
      <c r="O1118" s="1">
        <v>4579</v>
      </c>
      <c r="P1118" s="1">
        <v>1391</v>
      </c>
      <c r="Q1118" s="1">
        <v>4</v>
      </c>
      <c r="R1118" s="1">
        <v>24</v>
      </c>
      <c r="S1118" s="1">
        <v>19</v>
      </c>
      <c r="T1118" s="1">
        <v>7</v>
      </c>
      <c r="W1118" s="1">
        <v>0</v>
      </c>
      <c r="AL1118" s="7">
        <f>IF(Q1118&gt;0,RANK(Q1118,(N1118:P1118,Q1118:AJ1118)),0)</f>
        <v>7</v>
      </c>
      <c r="AM1118" s="7">
        <f>IF(R1118&gt;0,RANK(R1118,(N1118:P1118,Q1118:AJ1118)),0)</f>
        <v>4</v>
      </c>
      <c r="AN1118" s="7">
        <f>IF(S1118&gt;0,RANK(S1118,(N1118:P1118,Q1118:AJ1118)),0)</f>
        <v>5</v>
      </c>
      <c r="AO1118" s="7">
        <f>IF(T1118&gt;0,RANK(T1118,(N1118:P1118,Q1118:AJ1118)),0)</f>
        <v>6</v>
      </c>
      <c r="AP1118" s="2">
        <f t="shared" si="425"/>
        <v>3.3118065904951151E-4</v>
      </c>
      <c r="AQ1118" s="2">
        <f t="shared" si="426"/>
        <v>1.987083954297069E-3</v>
      </c>
      <c r="AR1118" s="2">
        <f t="shared" si="427"/>
        <v>1.5731081304851797E-3</v>
      </c>
      <c r="AS1118" s="2">
        <f t="shared" si="428"/>
        <v>5.7956615333664514E-4</v>
      </c>
      <c r="AU1118" t="s">
        <v>2445</v>
      </c>
      <c r="AV1118" t="s">
        <v>1466</v>
      </c>
      <c r="AW1118">
        <v>1</v>
      </c>
      <c r="AY1118" s="130">
        <v>21</v>
      </c>
      <c r="AZ1118" s="131">
        <v>157</v>
      </c>
      <c r="BA1118" s="132">
        <f t="shared" si="429"/>
        <v>21157</v>
      </c>
      <c r="BC1118" s="7" t="s">
        <v>532</v>
      </c>
    </row>
    <row r="1119" spans="1:55" ht="13" hidden="1" customHeight="1" outlineLevel="1" x14ac:dyDescent="0.2">
      <c r="A1119" t="s">
        <v>2946</v>
      </c>
      <c r="B1119" t="s">
        <v>1466</v>
      </c>
      <c r="C1119" s="1">
        <f t="shared" si="419"/>
        <v>3845</v>
      </c>
      <c r="D1119" s="7">
        <f>RANK(N1119,(N1119:P1119,Q1119:AJ1119))</f>
        <v>1</v>
      </c>
      <c r="E1119" s="7">
        <f>RANK(O1119,(N1119:P1119,Q1119:AJ1119))</f>
        <v>2</v>
      </c>
      <c r="F1119" s="7">
        <f>IF(P1119&gt;0,RANK(P1119,(N1119:P1119,Q1119:AJ1119)),0)</f>
        <v>3</v>
      </c>
      <c r="G1119" s="1">
        <f t="shared" si="420"/>
        <v>195</v>
      </c>
      <c r="H1119" s="2">
        <f t="shared" si="408"/>
        <v>5.071521456436931E-2</v>
      </c>
      <c r="I1119" s="2"/>
      <c r="J1119" s="2">
        <f t="shared" si="421"/>
        <v>0.46996098829648897</v>
      </c>
      <c r="K1119" s="2">
        <f t="shared" si="422"/>
        <v>0.41924577373211963</v>
      </c>
      <c r="L1119" s="2">
        <f t="shared" si="423"/>
        <v>0.10429128738621586</v>
      </c>
      <c r="M1119" s="2">
        <f t="shared" si="424"/>
        <v>6.5019505851754839E-3</v>
      </c>
      <c r="N1119" s="1">
        <v>1807</v>
      </c>
      <c r="O1119" s="1">
        <v>1612</v>
      </c>
      <c r="P1119" s="1">
        <v>401</v>
      </c>
      <c r="Q1119" s="1">
        <v>0</v>
      </c>
      <c r="R1119" s="1">
        <v>12</v>
      </c>
      <c r="S1119" s="1">
        <v>10</v>
      </c>
      <c r="T1119" s="1">
        <v>3</v>
      </c>
      <c r="W1119" s="1">
        <v>0</v>
      </c>
      <c r="AL1119" s="7">
        <f>IF(Q1119&gt;0,RANK(Q1119,(N1119:P1119,Q1119:AJ1119)),0)</f>
        <v>0</v>
      </c>
      <c r="AM1119" s="7">
        <f>IF(R1119&gt;0,RANK(R1119,(N1119:P1119,Q1119:AJ1119)),0)</f>
        <v>4</v>
      </c>
      <c r="AN1119" s="7">
        <f>IF(S1119&gt;0,RANK(S1119,(N1119:P1119,Q1119:AJ1119)),0)</f>
        <v>5</v>
      </c>
      <c r="AO1119" s="7">
        <f>IF(T1119&gt;0,RANK(T1119,(N1119:P1119,Q1119:AJ1119)),0)</f>
        <v>6</v>
      </c>
      <c r="AP1119" s="2">
        <f t="shared" si="425"/>
        <v>0</v>
      </c>
      <c r="AQ1119" s="2">
        <f t="shared" si="426"/>
        <v>3.1209362808842654E-3</v>
      </c>
      <c r="AR1119" s="2">
        <f t="shared" si="427"/>
        <v>2.6007802340702211E-3</v>
      </c>
      <c r="AS1119" s="2">
        <f t="shared" si="428"/>
        <v>7.8023407022106636E-4</v>
      </c>
      <c r="AU1119" t="s">
        <v>2946</v>
      </c>
      <c r="AV1119" t="s">
        <v>1466</v>
      </c>
      <c r="AW1119">
        <v>5</v>
      </c>
      <c r="AY1119" s="130">
        <v>21</v>
      </c>
      <c r="AZ1119" s="131">
        <v>159</v>
      </c>
      <c r="BA1119" s="132">
        <f t="shared" si="429"/>
        <v>21159</v>
      </c>
      <c r="BC1119" s="7" t="s">
        <v>532</v>
      </c>
    </row>
    <row r="1120" spans="1:55" ht="13" hidden="1" customHeight="1" outlineLevel="1" x14ac:dyDescent="0.2">
      <c r="A1120" t="s">
        <v>1698</v>
      </c>
      <c r="B1120" t="s">
        <v>1466</v>
      </c>
      <c r="C1120" s="1">
        <f t="shared" si="419"/>
        <v>5539</v>
      </c>
      <c r="D1120" s="7">
        <f>RANK(N1120,(N1120:P1120,Q1120:AJ1120))</f>
        <v>2</v>
      </c>
      <c r="E1120" s="7">
        <f>RANK(O1120,(N1120:P1120,Q1120:AJ1120))</f>
        <v>1</v>
      </c>
      <c r="F1120" s="7">
        <f>IF(P1120&gt;0,RANK(P1120,(N1120:P1120,Q1120:AJ1120)),0)</f>
        <v>3</v>
      </c>
      <c r="G1120" s="1">
        <f t="shared" si="420"/>
        <v>144</v>
      </c>
      <c r="H1120" s="2">
        <f t="shared" si="408"/>
        <v>2.5997472467954506E-2</v>
      </c>
      <c r="I1120" s="2"/>
      <c r="J1120" s="2">
        <f t="shared" si="421"/>
        <v>0.44123487994222782</v>
      </c>
      <c r="K1120" s="2">
        <f t="shared" si="422"/>
        <v>0.46723235241018235</v>
      </c>
      <c r="L1120" s="2">
        <f t="shared" si="423"/>
        <v>8.738039357284709E-2</v>
      </c>
      <c r="M1120" s="2">
        <f t="shared" si="424"/>
        <v>4.1523740747426846E-3</v>
      </c>
      <c r="N1120" s="1">
        <v>2444</v>
      </c>
      <c r="O1120" s="1">
        <v>2588</v>
      </c>
      <c r="P1120" s="1">
        <v>484</v>
      </c>
      <c r="Q1120" s="1">
        <v>2</v>
      </c>
      <c r="R1120" s="1">
        <v>13</v>
      </c>
      <c r="S1120" s="1">
        <v>2</v>
      </c>
      <c r="T1120" s="1">
        <v>6</v>
      </c>
      <c r="W1120" s="1">
        <v>0</v>
      </c>
      <c r="AL1120" s="7">
        <f>IF(Q1120&gt;0,RANK(Q1120,(N1120:P1120,Q1120:AJ1120)),0)</f>
        <v>6</v>
      </c>
      <c r="AM1120" s="7">
        <f>IF(R1120&gt;0,RANK(R1120,(N1120:P1120,Q1120:AJ1120)),0)</f>
        <v>4</v>
      </c>
      <c r="AN1120" s="7">
        <f>IF(S1120&gt;0,RANK(S1120,(N1120:P1120,Q1120:AJ1120)),0)</f>
        <v>6</v>
      </c>
      <c r="AO1120" s="7">
        <f>IF(T1120&gt;0,RANK(T1120,(N1120:P1120,Q1120:AJ1120)),0)</f>
        <v>5</v>
      </c>
      <c r="AP1120" s="2">
        <f t="shared" si="425"/>
        <v>3.610760064993681E-4</v>
      </c>
      <c r="AQ1120" s="2">
        <f t="shared" si="426"/>
        <v>2.3469940422458928E-3</v>
      </c>
      <c r="AR1120" s="2">
        <f t="shared" si="427"/>
        <v>3.610760064993681E-4</v>
      </c>
      <c r="AS1120" s="2">
        <f t="shared" si="428"/>
        <v>1.0832280194981044E-3</v>
      </c>
      <c r="AU1120" t="s">
        <v>1698</v>
      </c>
      <c r="AV1120" t="s">
        <v>1466</v>
      </c>
      <c r="AW1120">
        <v>4</v>
      </c>
      <c r="AY1120" s="130">
        <v>21</v>
      </c>
      <c r="AZ1120" s="131">
        <v>161</v>
      </c>
      <c r="BA1120" s="132">
        <f t="shared" si="429"/>
        <v>21161</v>
      </c>
      <c r="BC1120" s="7" t="s">
        <v>532</v>
      </c>
    </row>
    <row r="1121" spans="1:55" ht="13" hidden="1" customHeight="1" outlineLevel="1" x14ac:dyDescent="0.2">
      <c r="A1121" t="s">
        <v>3101</v>
      </c>
      <c r="B1121" t="s">
        <v>1466</v>
      </c>
      <c r="C1121" s="1">
        <f t="shared" si="419"/>
        <v>7449</v>
      </c>
      <c r="D1121" s="7">
        <f>RANK(N1121,(N1121:P1121,Q1121:AJ1121))</f>
        <v>1</v>
      </c>
      <c r="E1121" s="7">
        <f>RANK(O1121,(N1121:P1121,Q1121:AJ1121))</f>
        <v>2</v>
      </c>
      <c r="F1121" s="7">
        <f>IF(P1121&gt;0,RANK(P1121,(N1121:P1121,Q1121:AJ1121)),0)</f>
        <v>3</v>
      </c>
      <c r="G1121" s="1">
        <f t="shared" si="420"/>
        <v>798</v>
      </c>
      <c r="H1121" s="2">
        <f t="shared" si="408"/>
        <v>0.10712847362062022</v>
      </c>
      <c r="I1121" s="2"/>
      <c r="J1121" s="2">
        <f t="shared" si="421"/>
        <v>0.49040139616055844</v>
      </c>
      <c r="K1121" s="2">
        <f t="shared" si="422"/>
        <v>0.38327292253993822</v>
      </c>
      <c r="L1121" s="2">
        <f t="shared" si="423"/>
        <v>0.12243254128070882</v>
      </c>
      <c r="M1121" s="2">
        <f t="shared" si="424"/>
        <v>3.8931400187945109E-3</v>
      </c>
      <c r="N1121" s="1">
        <v>3653</v>
      </c>
      <c r="O1121" s="1">
        <v>2855</v>
      </c>
      <c r="P1121" s="1">
        <v>912</v>
      </c>
      <c r="Q1121" s="1">
        <v>1</v>
      </c>
      <c r="R1121" s="1">
        <v>15</v>
      </c>
      <c r="S1121" s="1">
        <v>6</v>
      </c>
      <c r="T1121" s="1">
        <v>7</v>
      </c>
      <c r="W1121" s="1">
        <v>0</v>
      </c>
      <c r="AL1121" s="7">
        <f>IF(Q1121&gt;0,RANK(Q1121,(N1121:P1121,Q1121:AJ1121)),0)</f>
        <v>7</v>
      </c>
      <c r="AM1121" s="7">
        <f>IF(R1121&gt;0,RANK(R1121,(N1121:P1121,Q1121:AJ1121)),0)</f>
        <v>4</v>
      </c>
      <c r="AN1121" s="7">
        <f>IF(S1121&gt;0,RANK(S1121,(N1121:P1121,Q1121:AJ1121)),0)</f>
        <v>6</v>
      </c>
      <c r="AO1121" s="7">
        <f>IF(T1121&gt;0,RANK(T1121,(N1121:P1121,Q1121:AJ1121)),0)</f>
        <v>5</v>
      </c>
      <c r="AP1121" s="2">
        <f t="shared" si="425"/>
        <v>1.3424620754463686E-4</v>
      </c>
      <c r="AQ1121" s="2">
        <f t="shared" si="426"/>
        <v>2.0136931131695531E-3</v>
      </c>
      <c r="AR1121" s="2">
        <f t="shared" si="427"/>
        <v>8.0547724526782122E-4</v>
      </c>
      <c r="AS1121" s="2">
        <f t="shared" si="428"/>
        <v>9.3972345281245805E-4</v>
      </c>
      <c r="AU1121" t="s">
        <v>3101</v>
      </c>
      <c r="AV1121" t="s">
        <v>1466</v>
      </c>
      <c r="AW1121">
        <v>2</v>
      </c>
      <c r="AY1121" s="130">
        <v>21</v>
      </c>
      <c r="AZ1121" s="131">
        <v>163</v>
      </c>
      <c r="BA1121" s="132">
        <f t="shared" si="429"/>
        <v>21163</v>
      </c>
      <c r="BC1121" s="7" t="s">
        <v>532</v>
      </c>
    </row>
    <row r="1122" spans="1:55" ht="13" hidden="1" customHeight="1" outlineLevel="1" x14ac:dyDescent="0.2">
      <c r="A1122" t="s">
        <v>1848</v>
      </c>
      <c r="B1122" t="s">
        <v>1466</v>
      </c>
      <c r="C1122" s="1">
        <f t="shared" si="419"/>
        <v>1781</v>
      </c>
      <c r="D1122" s="7">
        <f>RANK(N1122,(N1122:P1122,Q1122:AJ1122))</f>
        <v>1</v>
      </c>
      <c r="E1122" s="7">
        <f>RANK(O1122,(N1122:P1122,Q1122:AJ1122))</f>
        <v>2</v>
      </c>
      <c r="F1122" s="7">
        <f>IF(P1122&gt;0,RANK(P1122,(N1122:P1122,Q1122:AJ1122)),0)</f>
        <v>3</v>
      </c>
      <c r="G1122" s="1">
        <f t="shared" si="420"/>
        <v>371</v>
      </c>
      <c r="H1122" s="2">
        <f t="shared" si="408"/>
        <v>0.20830993823694555</v>
      </c>
      <c r="I1122" s="2"/>
      <c r="J1122" s="2">
        <f t="shared" si="421"/>
        <v>0.54969118472768108</v>
      </c>
      <c r="K1122" s="2">
        <f t="shared" si="422"/>
        <v>0.34138124649073553</v>
      </c>
      <c r="L1122" s="2">
        <f t="shared" si="423"/>
        <v>0.10050533408197641</v>
      </c>
      <c r="M1122" s="2">
        <f t="shared" si="424"/>
        <v>8.4222346996069702E-3</v>
      </c>
      <c r="N1122" s="1">
        <v>979</v>
      </c>
      <c r="O1122" s="1">
        <v>608</v>
      </c>
      <c r="P1122" s="1">
        <v>179</v>
      </c>
      <c r="Q1122" s="1">
        <v>0</v>
      </c>
      <c r="R1122" s="1">
        <v>3</v>
      </c>
      <c r="S1122" s="1">
        <v>4</v>
      </c>
      <c r="T1122" s="1">
        <v>8</v>
      </c>
      <c r="W1122" s="1">
        <v>0</v>
      </c>
      <c r="AL1122" s="7">
        <f>IF(Q1122&gt;0,RANK(Q1122,(N1122:P1122,Q1122:AJ1122)),0)</f>
        <v>0</v>
      </c>
      <c r="AM1122" s="7">
        <f>IF(R1122&gt;0,RANK(R1122,(N1122:P1122,Q1122:AJ1122)),0)</f>
        <v>6</v>
      </c>
      <c r="AN1122" s="7">
        <f>IF(S1122&gt;0,RANK(S1122,(N1122:P1122,Q1122:AJ1122)),0)</f>
        <v>5</v>
      </c>
      <c r="AO1122" s="7">
        <f>IF(T1122&gt;0,RANK(T1122,(N1122:P1122,Q1122:AJ1122)),0)</f>
        <v>4</v>
      </c>
      <c r="AP1122" s="2">
        <f t="shared" si="425"/>
        <v>0</v>
      </c>
      <c r="AQ1122" s="2">
        <f t="shared" si="426"/>
        <v>1.6844469399213925E-3</v>
      </c>
      <c r="AR1122" s="2">
        <f t="shared" si="427"/>
        <v>2.2459292532285235E-3</v>
      </c>
      <c r="AS1122" s="2">
        <f t="shared" si="428"/>
        <v>4.4918585064570469E-3</v>
      </c>
      <c r="AU1122" t="s">
        <v>1848</v>
      </c>
      <c r="AV1122" t="s">
        <v>1466</v>
      </c>
      <c r="AW1122">
        <v>5</v>
      </c>
      <c r="AY1122" s="130">
        <v>21</v>
      </c>
      <c r="AZ1122" s="131">
        <v>165</v>
      </c>
      <c r="BA1122" s="132">
        <f t="shared" si="429"/>
        <v>21165</v>
      </c>
      <c r="BC1122" s="7" t="s">
        <v>532</v>
      </c>
    </row>
    <row r="1123" spans="1:55" ht="13" hidden="1" customHeight="1" outlineLevel="1" x14ac:dyDescent="0.2">
      <c r="A1123" t="s">
        <v>3190</v>
      </c>
      <c r="B1123" t="s">
        <v>1466</v>
      </c>
      <c r="C1123" s="1">
        <f t="shared" si="419"/>
        <v>7282</v>
      </c>
      <c r="D1123" s="7">
        <f>RANK(N1123,(N1123:P1123,Q1123:AJ1123))</f>
        <v>2</v>
      </c>
      <c r="E1123" s="7">
        <f>RANK(O1123,(N1123:P1123,Q1123:AJ1123))</f>
        <v>1</v>
      </c>
      <c r="F1123" s="7">
        <f>IF(P1123&gt;0,RANK(P1123,(N1123:P1123,Q1123:AJ1123)),0)</f>
        <v>3</v>
      </c>
      <c r="G1123" s="1">
        <f t="shared" si="420"/>
        <v>85</v>
      </c>
      <c r="H1123" s="2">
        <f t="shared" si="408"/>
        <v>1.1672617412798682E-2</v>
      </c>
      <c r="I1123" s="2"/>
      <c r="J1123" s="2">
        <f t="shared" si="421"/>
        <v>0.43655589123867067</v>
      </c>
      <c r="K1123" s="2">
        <f t="shared" si="422"/>
        <v>0.4482285086514694</v>
      </c>
      <c r="L1123" s="2">
        <f t="shared" si="423"/>
        <v>0.10134578412524031</v>
      </c>
      <c r="M1123" s="2">
        <f t="shared" si="424"/>
        <v>1.3869815984619616E-2</v>
      </c>
      <c r="N1123" s="1">
        <v>3179</v>
      </c>
      <c r="O1123" s="1">
        <v>3264</v>
      </c>
      <c r="P1123" s="1">
        <v>738</v>
      </c>
      <c r="Q1123" s="1">
        <v>1</v>
      </c>
      <c r="R1123" s="1">
        <v>84</v>
      </c>
      <c r="S1123" s="1">
        <v>7</v>
      </c>
      <c r="T1123" s="1">
        <v>9</v>
      </c>
      <c r="W1123" s="1">
        <v>0</v>
      </c>
      <c r="AL1123" s="7">
        <f>IF(Q1123&gt;0,RANK(Q1123,(N1123:P1123,Q1123:AJ1123)),0)</f>
        <v>7</v>
      </c>
      <c r="AM1123" s="7">
        <f>IF(R1123&gt;0,RANK(R1123,(N1123:P1123,Q1123:AJ1123)),0)</f>
        <v>4</v>
      </c>
      <c r="AN1123" s="7">
        <f>IF(S1123&gt;0,RANK(S1123,(N1123:P1123,Q1123:AJ1123)),0)</f>
        <v>6</v>
      </c>
      <c r="AO1123" s="7">
        <f>IF(T1123&gt;0,RANK(T1123,(N1123:P1123,Q1123:AJ1123)),0)</f>
        <v>5</v>
      </c>
      <c r="AP1123" s="2">
        <f t="shared" si="425"/>
        <v>1.3732491073880802E-4</v>
      </c>
      <c r="AQ1123" s="2">
        <f t="shared" si="426"/>
        <v>1.1535292502059874E-2</v>
      </c>
      <c r="AR1123" s="2">
        <f t="shared" si="427"/>
        <v>9.6127437517165614E-4</v>
      </c>
      <c r="AS1123" s="2">
        <f t="shared" si="428"/>
        <v>1.2359241966492722E-3</v>
      </c>
      <c r="AU1123" t="s">
        <v>3190</v>
      </c>
      <c r="AV1123" t="s">
        <v>1466</v>
      </c>
      <c r="AW1123">
        <v>6</v>
      </c>
      <c r="AY1123" s="130">
        <v>21</v>
      </c>
      <c r="AZ1123" s="131">
        <v>167</v>
      </c>
      <c r="BA1123" s="132">
        <f t="shared" si="429"/>
        <v>21167</v>
      </c>
      <c r="BC1123" s="7" t="s">
        <v>532</v>
      </c>
    </row>
    <row r="1124" spans="1:55" ht="13" hidden="1" customHeight="1" outlineLevel="1" x14ac:dyDescent="0.2">
      <c r="A1124" t="s">
        <v>1958</v>
      </c>
      <c r="B1124" t="s">
        <v>1466</v>
      </c>
      <c r="C1124" s="1">
        <f t="shared" si="419"/>
        <v>3377</v>
      </c>
      <c r="D1124" s="7">
        <f>RANK(N1124,(N1124:P1124,Q1124:AJ1124))</f>
        <v>2</v>
      </c>
      <c r="E1124" s="7">
        <f>RANK(O1124,(N1124:P1124,Q1124:AJ1124))</f>
        <v>1</v>
      </c>
      <c r="F1124" s="7">
        <f>IF(P1124&gt;0,RANK(P1124,(N1124:P1124,Q1124:AJ1124)),0)</f>
        <v>3</v>
      </c>
      <c r="G1124" s="1">
        <f t="shared" si="420"/>
        <v>302</v>
      </c>
      <c r="H1124" s="2">
        <f t="shared" si="408"/>
        <v>8.9428486822623637E-2</v>
      </c>
      <c r="I1124" s="2"/>
      <c r="J1124" s="2">
        <f t="shared" si="421"/>
        <v>0.39946698252887181</v>
      </c>
      <c r="K1124" s="2">
        <f t="shared" si="422"/>
        <v>0.48889546935149542</v>
      </c>
      <c r="L1124" s="2">
        <f t="shared" si="423"/>
        <v>0.10512289013917678</v>
      </c>
      <c r="M1124" s="2">
        <f t="shared" si="424"/>
        <v>6.5146579804560012E-3</v>
      </c>
      <c r="N1124" s="1">
        <v>1349</v>
      </c>
      <c r="O1124" s="1">
        <v>1651</v>
      </c>
      <c r="P1124" s="1">
        <v>355</v>
      </c>
      <c r="Q1124" s="1">
        <v>0</v>
      </c>
      <c r="R1124" s="1">
        <v>11</v>
      </c>
      <c r="S1124" s="1">
        <v>8</v>
      </c>
      <c r="T1124" s="1">
        <v>3</v>
      </c>
      <c r="W1124" s="1">
        <v>0</v>
      </c>
      <c r="AL1124" s="7">
        <f>IF(Q1124&gt;0,RANK(Q1124,(N1124:P1124,Q1124:AJ1124)),0)</f>
        <v>0</v>
      </c>
      <c r="AM1124" s="7">
        <f>IF(R1124&gt;0,RANK(R1124,(N1124:P1124,Q1124:AJ1124)),0)</f>
        <v>4</v>
      </c>
      <c r="AN1124" s="7">
        <f>IF(S1124&gt;0,RANK(S1124,(N1124:P1124,Q1124:AJ1124)),0)</f>
        <v>5</v>
      </c>
      <c r="AO1124" s="7">
        <f>IF(T1124&gt;0,RANK(T1124,(N1124:P1124,Q1124:AJ1124)),0)</f>
        <v>6</v>
      </c>
      <c r="AP1124" s="2">
        <f t="shared" si="425"/>
        <v>0</v>
      </c>
      <c r="AQ1124" s="2">
        <f t="shared" si="426"/>
        <v>3.2573289902280132E-3</v>
      </c>
      <c r="AR1124" s="2">
        <f t="shared" si="427"/>
        <v>2.3689665383476457E-3</v>
      </c>
      <c r="AS1124" s="2">
        <f t="shared" si="428"/>
        <v>8.8836245188036718E-4</v>
      </c>
      <c r="AU1124" t="s">
        <v>1958</v>
      </c>
      <c r="AV1124" t="s">
        <v>1466</v>
      </c>
      <c r="AW1124">
        <v>2</v>
      </c>
      <c r="AY1124" s="130">
        <v>21</v>
      </c>
      <c r="AZ1124" s="131">
        <v>169</v>
      </c>
      <c r="BA1124" s="132">
        <f t="shared" si="429"/>
        <v>21169</v>
      </c>
      <c r="BC1124" s="7" t="s">
        <v>532</v>
      </c>
    </row>
    <row r="1125" spans="1:55" ht="13" hidden="1" customHeight="1" outlineLevel="1" x14ac:dyDescent="0.2">
      <c r="A1125" t="s">
        <v>2129</v>
      </c>
      <c r="B1125" t="s">
        <v>1466</v>
      </c>
      <c r="C1125" s="1">
        <f t="shared" si="419"/>
        <v>4851</v>
      </c>
      <c r="D1125" s="7">
        <f>RANK(N1125,(N1125:P1125,Q1125:AJ1125))</f>
        <v>2</v>
      </c>
      <c r="E1125" s="7">
        <f>RANK(O1125,(N1125:P1125,Q1125:AJ1125))</f>
        <v>1</v>
      </c>
      <c r="F1125" s="7">
        <f>IF(P1125&gt;0,RANK(P1125,(N1125:P1125,Q1125:AJ1125)),0)</f>
        <v>3</v>
      </c>
      <c r="G1125" s="1">
        <f t="shared" si="420"/>
        <v>2186</v>
      </c>
      <c r="H1125" s="2">
        <f t="shared" ref="H1125:H1188" si="430">G1125/C1125</f>
        <v>0.45062873634302208</v>
      </c>
      <c r="I1125" s="2"/>
      <c r="J1125" s="2">
        <f t="shared" si="421"/>
        <v>0.22964337250051536</v>
      </c>
      <c r="K1125" s="2">
        <f t="shared" si="422"/>
        <v>0.68027210884353739</v>
      </c>
      <c r="L1125" s="2">
        <f t="shared" si="423"/>
        <v>8.5549371263656984E-2</v>
      </c>
      <c r="M1125" s="2">
        <f t="shared" si="424"/>
        <v>4.5351473922902591E-3</v>
      </c>
      <c r="N1125" s="1">
        <v>1114</v>
      </c>
      <c r="O1125" s="1">
        <v>3300</v>
      </c>
      <c r="P1125" s="1">
        <v>415</v>
      </c>
      <c r="Q1125" s="1">
        <v>0</v>
      </c>
      <c r="R1125" s="1">
        <v>8</v>
      </c>
      <c r="S1125" s="1">
        <v>6</v>
      </c>
      <c r="T1125" s="1">
        <v>8</v>
      </c>
      <c r="W1125" s="1">
        <v>0</v>
      </c>
      <c r="AL1125" s="7">
        <f>IF(Q1125&gt;0,RANK(Q1125,(N1125:P1125,Q1125:AJ1125)),0)</f>
        <v>0</v>
      </c>
      <c r="AM1125" s="7">
        <f>IF(R1125&gt;0,RANK(R1125,(N1125:P1125,Q1125:AJ1125)),0)</f>
        <v>4</v>
      </c>
      <c r="AN1125" s="7">
        <f>IF(S1125&gt;0,RANK(S1125,(N1125:P1125,Q1125:AJ1125)),0)</f>
        <v>6</v>
      </c>
      <c r="AO1125" s="7">
        <f>IF(T1125&gt;0,RANK(T1125,(N1125:P1125,Q1125:AJ1125)),0)</f>
        <v>4</v>
      </c>
      <c r="AP1125" s="2">
        <f t="shared" si="425"/>
        <v>0</v>
      </c>
      <c r="AQ1125" s="2">
        <f t="shared" si="426"/>
        <v>1.6491445062873633E-3</v>
      </c>
      <c r="AR1125" s="2">
        <f t="shared" si="427"/>
        <v>1.2368583797155227E-3</v>
      </c>
      <c r="AS1125" s="2">
        <f t="shared" si="428"/>
        <v>1.6491445062873633E-3</v>
      </c>
      <c r="AU1125" t="s">
        <v>2129</v>
      </c>
      <c r="AV1125" t="s">
        <v>1466</v>
      </c>
      <c r="AW1125">
        <v>1</v>
      </c>
      <c r="AY1125" s="130">
        <v>21</v>
      </c>
      <c r="AZ1125" s="131">
        <v>171</v>
      </c>
      <c r="BA1125" s="132">
        <f t="shared" si="429"/>
        <v>21171</v>
      </c>
      <c r="BC1125" s="7" t="s">
        <v>532</v>
      </c>
    </row>
    <row r="1126" spans="1:55" ht="13" hidden="1" customHeight="1" outlineLevel="1" x14ac:dyDescent="0.2">
      <c r="A1126" t="s">
        <v>961</v>
      </c>
      <c r="B1126" t="s">
        <v>1466</v>
      </c>
      <c r="C1126" s="1">
        <f t="shared" si="419"/>
        <v>6796</v>
      </c>
      <c r="D1126" s="7">
        <f>RANK(N1126,(N1126:P1126,Q1126:AJ1126))</f>
        <v>1</v>
      </c>
      <c r="E1126" s="7">
        <f>RANK(O1126,(N1126:P1126,Q1126:AJ1126))</f>
        <v>2</v>
      </c>
      <c r="F1126" s="7">
        <f>IF(P1126&gt;0,RANK(P1126,(N1126:P1126,Q1126:AJ1126)),0)</f>
        <v>3</v>
      </c>
      <c r="G1126" s="1">
        <f t="shared" si="420"/>
        <v>691</v>
      </c>
      <c r="H1126" s="2">
        <f t="shared" si="430"/>
        <v>0.10167745732783991</v>
      </c>
      <c r="I1126" s="2"/>
      <c r="J1126" s="2">
        <f t="shared" si="421"/>
        <v>0.49617422012948792</v>
      </c>
      <c r="K1126" s="2">
        <f t="shared" si="422"/>
        <v>0.39449676280164803</v>
      </c>
      <c r="L1126" s="2">
        <f t="shared" si="423"/>
        <v>0.10373749264273102</v>
      </c>
      <c r="M1126" s="2">
        <f t="shared" si="424"/>
        <v>5.5915244261330876E-3</v>
      </c>
      <c r="N1126" s="1">
        <v>3372</v>
      </c>
      <c r="O1126" s="1">
        <v>2681</v>
      </c>
      <c r="P1126" s="1">
        <v>705</v>
      </c>
      <c r="Q1126" s="1">
        <v>3</v>
      </c>
      <c r="R1126" s="1">
        <v>20</v>
      </c>
      <c r="S1126" s="1">
        <v>10</v>
      </c>
      <c r="T1126" s="1">
        <v>5</v>
      </c>
      <c r="W1126" s="1">
        <v>0</v>
      </c>
      <c r="AL1126" s="7">
        <f>IF(Q1126&gt;0,RANK(Q1126,(N1126:P1126,Q1126:AJ1126)),0)</f>
        <v>7</v>
      </c>
      <c r="AM1126" s="7">
        <f>IF(R1126&gt;0,RANK(R1126,(N1126:P1126,Q1126:AJ1126)),0)</f>
        <v>4</v>
      </c>
      <c r="AN1126" s="7">
        <f>IF(S1126&gt;0,RANK(S1126,(N1126:P1126,Q1126:AJ1126)),0)</f>
        <v>5</v>
      </c>
      <c r="AO1126" s="7">
        <f>IF(T1126&gt;0,RANK(T1126,(N1126:P1126,Q1126:AJ1126)),0)</f>
        <v>6</v>
      </c>
      <c r="AP1126" s="2">
        <f t="shared" si="425"/>
        <v>4.4143613890523835E-4</v>
      </c>
      <c r="AQ1126" s="2">
        <f t="shared" si="426"/>
        <v>2.942907592701589E-3</v>
      </c>
      <c r="AR1126" s="2">
        <f t="shared" si="427"/>
        <v>1.4714537963507945E-3</v>
      </c>
      <c r="AS1126" s="2">
        <f t="shared" si="428"/>
        <v>7.3572689817539725E-4</v>
      </c>
      <c r="AU1126" t="s">
        <v>961</v>
      </c>
      <c r="AV1126" t="s">
        <v>1466</v>
      </c>
      <c r="AW1126">
        <v>6</v>
      </c>
      <c r="AY1126" s="130">
        <v>21</v>
      </c>
      <c r="AZ1126" s="131">
        <v>173</v>
      </c>
      <c r="BA1126" s="132">
        <f t="shared" si="429"/>
        <v>21173</v>
      </c>
      <c r="BC1126" s="7" t="s">
        <v>532</v>
      </c>
    </row>
    <row r="1127" spans="1:55" ht="13" hidden="1" customHeight="1" outlineLevel="1" x14ac:dyDescent="0.2">
      <c r="A1127" t="s">
        <v>1305</v>
      </c>
      <c r="B1127" t="s">
        <v>1466</v>
      </c>
      <c r="C1127" s="1">
        <f t="shared" si="419"/>
        <v>3695</v>
      </c>
      <c r="D1127" s="7">
        <f>RANK(N1127,(N1127:P1127,Q1127:AJ1127))</f>
        <v>1</v>
      </c>
      <c r="E1127" s="7">
        <f>RANK(O1127,(N1127:P1127,Q1127:AJ1127))</f>
        <v>2</v>
      </c>
      <c r="F1127" s="7">
        <f>IF(P1127&gt;0,RANK(P1127,(N1127:P1127,Q1127:AJ1127)),0)</f>
        <v>3</v>
      </c>
      <c r="G1127" s="1">
        <f t="shared" si="420"/>
        <v>404</v>
      </c>
      <c r="H1127" s="2">
        <f t="shared" si="430"/>
        <v>0.10933694181326116</v>
      </c>
      <c r="I1127" s="2"/>
      <c r="J1127" s="2">
        <f t="shared" si="421"/>
        <v>0.49878213802435722</v>
      </c>
      <c r="K1127" s="2">
        <f t="shared" si="422"/>
        <v>0.38944519621109608</v>
      </c>
      <c r="L1127" s="2">
        <f t="shared" si="423"/>
        <v>0.10284167794316644</v>
      </c>
      <c r="M1127" s="2">
        <f t="shared" si="424"/>
        <v>8.9309878213802568E-3</v>
      </c>
      <c r="N1127" s="1">
        <v>1843</v>
      </c>
      <c r="O1127" s="1">
        <v>1439</v>
      </c>
      <c r="P1127" s="1">
        <v>380</v>
      </c>
      <c r="Q1127" s="1">
        <v>0</v>
      </c>
      <c r="R1127" s="1">
        <v>12</v>
      </c>
      <c r="S1127" s="1">
        <v>3</v>
      </c>
      <c r="T1127" s="1">
        <v>18</v>
      </c>
      <c r="W1127" s="1">
        <v>0</v>
      </c>
      <c r="AL1127" s="7">
        <f>IF(Q1127&gt;0,RANK(Q1127,(N1127:P1127,Q1127:AJ1127)),0)</f>
        <v>0</v>
      </c>
      <c r="AM1127" s="7">
        <f>IF(R1127&gt;0,RANK(R1127,(N1127:P1127,Q1127:AJ1127)),0)</f>
        <v>5</v>
      </c>
      <c r="AN1127" s="7">
        <f>IF(S1127&gt;0,RANK(S1127,(N1127:P1127,Q1127:AJ1127)),0)</f>
        <v>6</v>
      </c>
      <c r="AO1127" s="7">
        <f>IF(T1127&gt;0,RANK(T1127,(N1127:P1127,Q1127:AJ1127)),0)</f>
        <v>4</v>
      </c>
      <c r="AP1127" s="2">
        <f t="shared" si="425"/>
        <v>0</v>
      </c>
      <c r="AQ1127" s="2">
        <f t="shared" si="426"/>
        <v>3.2476319350473611E-3</v>
      </c>
      <c r="AR1127" s="2">
        <f t="shared" si="427"/>
        <v>8.1190798376184028E-4</v>
      </c>
      <c r="AS1127" s="2">
        <f t="shared" si="428"/>
        <v>4.8714479025710423E-3</v>
      </c>
      <c r="AU1127" t="s">
        <v>1305</v>
      </c>
      <c r="AV1127" t="s">
        <v>1466</v>
      </c>
      <c r="AW1127">
        <v>5</v>
      </c>
      <c r="AY1127" s="130">
        <v>21</v>
      </c>
      <c r="AZ1127" s="131">
        <v>175</v>
      </c>
      <c r="BA1127" s="132">
        <f t="shared" si="429"/>
        <v>21175</v>
      </c>
      <c r="BC1127" s="7" t="s">
        <v>532</v>
      </c>
    </row>
    <row r="1128" spans="1:55" ht="13" hidden="1" customHeight="1" outlineLevel="1" x14ac:dyDescent="0.2">
      <c r="A1128" t="s">
        <v>1959</v>
      </c>
      <c r="B1128" t="s">
        <v>1466</v>
      </c>
      <c r="C1128" s="1">
        <f t="shared" si="419"/>
        <v>11386</v>
      </c>
      <c r="D1128" s="7">
        <f>RANK(N1128,(N1128:P1128,Q1128:AJ1128))</f>
        <v>1</v>
      </c>
      <c r="E1128" s="7">
        <f>RANK(O1128,(N1128:P1128,Q1128:AJ1128))</f>
        <v>2</v>
      </c>
      <c r="F1128" s="7">
        <f>IF(P1128&gt;0,RANK(P1128,(N1128:P1128,Q1128:AJ1128)),0)</f>
        <v>3</v>
      </c>
      <c r="G1128" s="1">
        <f t="shared" si="420"/>
        <v>2995</v>
      </c>
      <c r="H1128" s="2">
        <f t="shared" si="430"/>
        <v>0.26304233268926752</v>
      </c>
      <c r="I1128" s="2"/>
      <c r="J1128" s="2">
        <f t="shared" si="421"/>
        <v>0.57649745301247146</v>
      </c>
      <c r="K1128" s="2">
        <f t="shared" si="422"/>
        <v>0.31345512032320394</v>
      </c>
      <c r="L1128" s="2">
        <f t="shared" si="423"/>
        <v>0.10697347619884068</v>
      </c>
      <c r="M1128" s="2">
        <f t="shared" si="424"/>
        <v>3.0739504654839211E-3</v>
      </c>
      <c r="N1128" s="1">
        <v>6564</v>
      </c>
      <c r="O1128" s="1">
        <v>3569</v>
      </c>
      <c r="P1128" s="1">
        <v>1218</v>
      </c>
      <c r="Q1128" s="1">
        <v>1</v>
      </c>
      <c r="R1128" s="1">
        <v>15</v>
      </c>
      <c r="S1128" s="1">
        <v>16</v>
      </c>
      <c r="T1128" s="1">
        <v>3</v>
      </c>
      <c r="W1128" s="1">
        <v>0</v>
      </c>
      <c r="AL1128" s="7">
        <f>IF(Q1128&gt;0,RANK(Q1128,(N1128:P1128,Q1128:AJ1128)),0)</f>
        <v>7</v>
      </c>
      <c r="AM1128" s="7">
        <f>IF(R1128&gt;0,RANK(R1128,(N1128:P1128,Q1128:AJ1128)),0)</f>
        <v>5</v>
      </c>
      <c r="AN1128" s="7">
        <f>IF(S1128&gt;0,RANK(S1128,(N1128:P1128,Q1128:AJ1128)),0)</f>
        <v>4</v>
      </c>
      <c r="AO1128" s="7">
        <f>IF(T1128&gt;0,RANK(T1128,(N1128:P1128,Q1128:AJ1128)),0)</f>
        <v>6</v>
      </c>
      <c r="AP1128" s="2">
        <f t="shared" si="425"/>
        <v>8.7827156156683651E-5</v>
      </c>
      <c r="AQ1128" s="2">
        <f t="shared" si="426"/>
        <v>1.3174073423502547E-3</v>
      </c>
      <c r="AR1128" s="2">
        <f t="shared" si="427"/>
        <v>1.4052344985069384E-3</v>
      </c>
      <c r="AS1128" s="2">
        <f t="shared" si="428"/>
        <v>2.6348146847005093E-4</v>
      </c>
      <c r="AU1128" t="s">
        <v>1959</v>
      </c>
      <c r="AV1128" t="s">
        <v>1466</v>
      </c>
      <c r="AW1128">
        <v>1</v>
      </c>
      <c r="AY1128" s="130">
        <v>21</v>
      </c>
      <c r="AZ1128" s="131">
        <v>177</v>
      </c>
      <c r="BA1128" s="132">
        <f t="shared" si="429"/>
        <v>21177</v>
      </c>
      <c r="BC1128" s="7" t="s">
        <v>532</v>
      </c>
    </row>
    <row r="1129" spans="1:55" ht="13" hidden="1" customHeight="1" outlineLevel="1" x14ac:dyDescent="0.2">
      <c r="A1129" t="s">
        <v>1833</v>
      </c>
      <c r="B1129" t="s">
        <v>1466</v>
      </c>
      <c r="C1129" s="1">
        <f t="shared" si="419"/>
        <v>11159</v>
      </c>
      <c r="D1129" s="7">
        <f>RANK(N1129,(N1129:P1129,Q1129:AJ1129))</f>
        <v>1</v>
      </c>
      <c r="E1129" s="7">
        <f>RANK(O1129,(N1129:P1129,Q1129:AJ1129))</f>
        <v>2</v>
      </c>
      <c r="F1129" s="7">
        <f>IF(P1129&gt;0,RANK(P1129,(N1129:P1129,Q1129:AJ1129)),0)</f>
        <v>3</v>
      </c>
      <c r="G1129" s="1">
        <f t="shared" si="420"/>
        <v>747</v>
      </c>
      <c r="H1129" s="2">
        <f t="shared" si="430"/>
        <v>6.6941482211667708E-2</v>
      </c>
      <c r="I1129" s="2"/>
      <c r="J1129" s="2">
        <f t="shared" si="421"/>
        <v>0.48319741912357739</v>
      </c>
      <c r="K1129" s="2">
        <f t="shared" si="422"/>
        <v>0.41625593691190965</v>
      </c>
      <c r="L1129" s="2">
        <f t="shared" si="423"/>
        <v>9.5617886907428978E-2</v>
      </c>
      <c r="M1129" s="2">
        <f t="shared" si="424"/>
        <v>4.9287570570839823E-3</v>
      </c>
      <c r="N1129" s="1">
        <v>5392</v>
      </c>
      <c r="O1129" s="1">
        <v>4645</v>
      </c>
      <c r="P1129" s="1">
        <v>1067</v>
      </c>
      <c r="Q1129" s="1">
        <v>2</v>
      </c>
      <c r="R1129" s="1">
        <v>26</v>
      </c>
      <c r="S1129" s="1">
        <v>24</v>
      </c>
      <c r="T1129" s="1">
        <v>3</v>
      </c>
      <c r="W1129" s="1">
        <v>0</v>
      </c>
      <c r="AL1129" s="7">
        <f>IF(Q1129&gt;0,RANK(Q1129,(N1129:P1129,Q1129:AJ1129)),0)</f>
        <v>7</v>
      </c>
      <c r="AM1129" s="7">
        <f>IF(R1129&gt;0,RANK(R1129,(N1129:P1129,Q1129:AJ1129)),0)</f>
        <v>4</v>
      </c>
      <c r="AN1129" s="7">
        <f>IF(S1129&gt;0,RANK(S1129,(N1129:P1129,Q1129:AJ1129)),0)</f>
        <v>5</v>
      </c>
      <c r="AO1129" s="7">
        <f>IF(T1129&gt;0,RANK(T1129,(N1129:P1129,Q1129:AJ1129)),0)</f>
        <v>6</v>
      </c>
      <c r="AP1129" s="2">
        <f t="shared" si="425"/>
        <v>1.7922752934850794E-4</v>
      </c>
      <c r="AQ1129" s="2">
        <f t="shared" si="426"/>
        <v>2.329957881530603E-3</v>
      </c>
      <c r="AR1129" s="2">
        <f t="shared" si="427"/>
        <v>2.1507303521820951E-3</v>
      </c>
      <c r="AS1129" s="2">
        <f t="shared" si="428"/>
        <v>2.6884129402276189E-4</v>
      </c>
      <c r="AU1129" t="s">
        <v>1833</v>
      </c>
      <c r="AV1129" t="s">
        <v>1466</v>
      </c>
      <c r="AW1129">
        <v>2</v>
      </c>
      <c r="AY1129" s="130">
        <v>21</v>
      </c>
      <c r="AZ1129" s="131">
        <v>179</v>
      </c>
      <c r="BA1129" s="132">
        <f t="shared" si="429"/>
        <v>21179</v>
      </c>
      <c r="BC1129" s="7" t="s">
        <v>532</v>
      </c>
    </row>
    <row r="1130" spans="1:55" ht="13" hidden="1" customHeight="1" outlineLevel="1" x14ac:dyDescent="0.2">
      <c r="A1130" t="s">
        <v>2423</v>
      </c>
      <c r="B1130" t="s">
        <v>1466</v>
      </c>
      <c r="C1130" s="1">
        <f t="shared" si="419"/>
        <v>2311</v>
      </c>
      <c r="D1130" s="7">
        <f>RANK(N1130,(N1130:P1130,Q1130:AJ1130))</f>
        <v>1</v>
      </c>
      <c r="E1130" s="7">
        <f>RANK(O1130,(N1130:P1130,Q1130:AJ1130))</f>
        <v>2</v>
      </c>
      <c r="F1130" s="7">
        <f>IF(P1130&gt;0,RANK(P1130,(N1130:P1130,Q1130:AJ1130)),0)</f>
        <v>3</v>
      </c>
      <c r="G1130" s="1">
        <f t="shared" si="420"/>
        <v>142</v>
      </c>
      <c r="H1130" s="2">
        <f t="shared" si="430"/>
        <v>6.1445261791432282E-2</v>
      </c>
      <c r="I1130" s="2"/>
      <c r="J1130" s="2">
        <f t="shared" si="421"/>
        <v>0.4725227174383384</v>
      </c>
      <c r="K1130" s="2">
        <f t="shared" si="422"/>
        <v>0.41107745564690612</v>
      </c>
      <c r="L1130" s="2">
        <f t="shared" si="423"/>
        <v>0.11466897446992644</v>
      </c>
      <c r="M1130" s="2">
        <f t="shared" si="424"/>
        <v>1.7308524448290397E-3</v>
      </c>
      <c r="N1130" s="1">
        <v>1092</v>
      </c>
      <c r="O1130" s="1">
        <v>950</v>
      </c>
      <c r="P1130" s="1">
        <v>265</v>
      </c>
      <c r="Q1130" s="1">
        <v>1</v>
      </c>
      <c r="R1130" s="1">
        <v>2</v>
      </c>
      <c r="S1130" s="1">
        <v>1</v>
      </c>
      <c r="W1130" s="1">
        <v>0</v>
      </c>
      <c r="AL1130" s="7">
        <f>IF(Q1130&gt;0,RANK(Q1130,(N1130:P1130,Q1130:AJ1130)),0)</f>
        <v>5</v>
      </c>
      <c r="AM1130" s="7">
        <f>IF(R1130&gt;0,RANK(R1130,(N1130:P1130,Q1130:AJ1130)),0)</f>
        <v>4</v>
      </c>
      <c r="AN1130" s="7">
        <f>IF(S1130&gt;0,RANK(S1130,(N1130:P1130,Q1130:AJ1130)),0)</f>
        <v>5</v>
      </c>
      <c r="AO1130" s="7">
        <f>IF(T1130&gt;0,RANK(T1130,(N1130:P1130,Q1130:AJ1130)),0)</f>
        <v>0</v>
      </c>
      <c r="AP1130" s="2">
        <f t="shared" si="425"/>
        <v>4.3271311120726956E-4</v>
      </c>
      <c r="AQ1130" s="2">
        <f t="shared" si="426"/>
        <v>8.6542622241453913E-4</v>
      </c>
      <c r="AR1130" s="2">
        <f t="shared" si="427"/>
        <v>4.3271311120726956E-4</v>
      </c>
      <c r="AS1130" s="2">
        <f t="shared" si="428"/>
        <v>0</v>
      </c>
      <c r="AU1130" t="s">
        <v>2423</v>
      </c>
      <c r="AV1130" t="s">
        <v>1466</v>
      </c>
      <c r="AW1130">
        <v>6</v>
      </c>
      <c r="AY1130" s="130">
        <v>21</v>
      </c>
      <c r="AZ1130" s="131">
        <v>181</v>
      </c>
      <c r="BA1130" s="132">
        <f t="shared" si="429"/>
        <v>21181</v>
      </c>
      <c r="BC1130" s="7" t="s">
        <v>532</v>
      </c>
    </row>
    <row r="1131" spans="1:55" ht="13" hidden="1" customHeight="1" outlineLevel="1" x14ac:dyDescent="0.2">
      <c r="A1131" t="s">
        <v>2814</v>
      </c>
      <c r="B1131" t="s">
        <v>1466</v>
      </c>
      <c r="C1131" s="1">
        <f t="shared" si="419"/>
        <v>8072</v>
      </c>
      <c r="D1131" s="7">
        <f>RANK(N1131,(N1131:P1131,Q1131:AJ1131))</f>
        <v>1</v>
      </c>
      <c r="E1131" s="7">
        <f>RANK(O1131,(N1131:P1131,Q1131:AJ1131))</f>
        <v>2</v>
      </c>
      <c r="F1131" s="7">
        <f>IF(P1131&gt;0,RANK(P1131,(N1131:P1131,Q1131:AJ1131)),0)</f>
        <v>3</v>
      </c>
      <c r="G1131" s="1">
        <f t="shared" si="420"/>
        <v>12</v>
      </c>
      <c r="H1131" s="2">
        <f t="shared" si="430"/>
        <v>1.4866204162537165E-3</v>
      </c>
      <c r="I1131" s="2"/>
      <c r="J1131" s="2">
        <f t="shared" si="421"/>
        <v>0.43198711595639244</v>
      </c>
      <c r="K1131" s="2">
        <f t="shared" si="422"/>
        <v>0.43050049554013875</v>
      </c>
      <c r="L1131" s="2">
        <f t="shared" si="423"/>
        <v>0.13330029732408324</v>
      </c>
      <c r="M1131" s="2">
        <f t="shared" si="424"/>
        <v>4.2120911793856186E-3</v>
      </c>
      <c r="N1131" s="1">
        <v>3487</v>
      </c>
      <c r="O1131" s="1">
        <v>3475</v>
      </c>
      <c r="P1131" s="1">
        <v>1076</v>
      </c>
      <c r="Q1131" s="1">
        <v>0</v>
      </c>
      <c r="R1131" s="1">
        <v>18</v>
      </c>
      <c r="S1131" s="1">
        <v>11</v>
      </c>
      <c r="T1131" s="1">
        <v>5</v>
      </c>
      <c r="W1131" s="1">
        <v>0</v>
      </c>
      <c r="AL1131" s="7">
        <f>IF(Q1131&gt;0,RANK(Q1131,(N1131:P1131,Q1131:AJ1131)),0)</f>
        <v>0</v>
      </c>
      <c r="AM1131" s="7">
        <f>IF(R1131&gt;0,RANK(R1131,(N1131:P1131,Q1131:AJ1131)),0)</f>
        <v>4</v>
      </c>
      <c r="AN1131" s="7">
        <f>IF(S1131&gt;0,RANK(S1131,(N1131:P1131,Q1131:AJ1131)),0)</f>
        <v>5</v>
      </c>
      <c r="AO1131" s="7">
        <f>IF(T1131&gt;0,RANK(T1131,(N1131:P1131,Q1131:AJ1131)),0)</f>
        <v>6</v>
      </c>
      <c r="AP1131" s="2">
        <f t="shared" si="425"/>
        <v>0</v>
      </c>
      <c r="AQ1131" s="2">
        <f t="shared" si="426"/>
        <v>2.2299306243805748E-3</v>
      </c>
      <c r="AR1131" s="2">
        <f t="shared" si="427"/>
        <v>1.3627353815659068E-3</v>
      </c>
      <c r="AS1131" s="2">
        <f t="shared" si="428"/>
        <v>6.1942517343904855E-4</v>
      </c>
      <c r="AU1131" t="s">
        <v>2814</v>
      </c>
      <c r="AV1131" t="s">
        <v>1466</v>
      </c>
      <c r="AW1131">
        <v>1</v>
      </c>
      <c r="AY1131" s="130">
        <v>21</v>
      </c>
      <c r="AZ1131" s="131">
        <v>183</v>
      </c>
      <c r="BA1131" s="132">
        <f t="shared" si="429"/>
        <v>21183</v>
      </c>
      <c r="BC1131" s="7" t="s">
        <v>532</v>
      </c>
    </row>
    <row r="1132" spans="1:55" ht="13" hidden="1" customHeight="1" outlineLevel="1" x14ac:dyDescent="0.2">
      <c r="A1132" t="s">
        <v>2424</v>
      </c>
      <c r="B1132" t="s">
        <v>1466</v>
      </c>
      <c r="C1132" s="1">
        <f t="shared" si="419"/>
        <v>18301</v>
      </c>
      <c r="D1132" s="7">
        <f>RANK(N1132,(N1132:P1132,Q1132:AJ1132))</f>
        <v>2</v>
      </c>
      <c r="E1132" s="7">
        <f>RANK(O1132,(N1132:P1132,Q1132:AJ1132))</f>
        <v>1</v>
      </c>
      <c r="F1132" s="7">
        <f>IF(P1132&gt;0,RANK(P1132,(N1132:P1132,Q1132:AJ1132)),0)</f>
        <v>3</v>
      </c>
      <c r="G1132" s="1">
        <f t="shared" si="420"/>
        <v>4275</v>
      </c>
      <c r="H1132" s="2">
        <f t="shared" si="430"/>
        <v>0.23359379268892411</v>
      </c>
      <c r="I1132" s="2"/>
      <c r="J1132" s="2">
        <f t="shared" si="421"/>
        <v>0.33888858532320637</v>
      </c>
      <c r="K1132" s="2">
        <f t="shared" si="422"/>
        <v>0.57248237801213053</v>
      </c>
      <c r="L1132" s="2">
        <f t="shared" si="423"/>
        <v>8.3110212556690891E-2</v>
      </c>
      <c r="M1132" s="2">
        <f t="shared" si="424"/>
        <v>5.5188241079721506E-3</v>
      </c>
      <c r="N1132" s="1">
        <v>6202</v>
      </c>
      <c r="O1132" s="1">
        <v>10477</v>
      </c>
      <c r="P1132" s="1">
        <v>1521</v>
      </c>
      <c r="Q1132" s="1">
        <v>8</v>
      </c>
      <c r="R1132" s="1">
        <v>53</v>
      </c>
      <c r="S1132" s="1">
        <v>21</v>
      </c>
      <c r="T1132" s="1">
        <v>19</v>
      </c>
      <c r="W1132" s="1">
        <v>0</v>
      </c>
      <c r="AL1132" s="7">
        <f>IF(Q1132&gt;0,RANK(Q1132,(N1132:P1132,Q1132:AJ1132)),0)</f>
        <v>7</v>
      </c>
      <c r="AM1132" s="7">
        <f>IF(R1132&gt;0,RANK(R1132,(N1132:P1132,Q1132:AJ1132)),0)</f>
        <v>4</v>
      </c>
      <c r="AN1132" s="7">
        <f>IF(S1132&gt;0,RANK(S1132,(N1132:P1132,Q1132:AJ1132)),0)</f>
        <v>5</v>
      </c>
      <c r="AO1132" s="7">
        <f>IF(T1132&gt;0,RANK(T1132,(N1132:P1132,Q1132:AJ1132)),0)</f>
        <v>6</v>
      </c>
      <c r="AP1132" s="2">
        <f t="shared" si="425"/>
        <v>4.3713458280968251E-4</v>
      </c>
      <c r="AQ1132" s="2">
        <f t="shared" si="426"/>
        <v>2.8960166111141467E-3</v>
      </c>
      <c r="AR1132" s="2">
        <f t="shared" si="427"/>
        <v>1.1474782798754166E-3</v>
      </c>
      <c r="AS1132" s="2">
        <f t="shared" si="428"/>
        <v>1.0381946341729961E-3</v>
      </c>
      <c r="AU1132" t="s">
        <v>2424</v>
      </c>
      <c r="AV1132" t="s">
        <v>1466</v>
      </c>
      <c r="AW1132">
        <v>4</v>
      </c>
      <c r="AY1132" s="130">
        <v>21</v>
      </c>
      <c r="AZ1132" s="131">
        <v>185</v>
      </c>
      <c r="BA1132" s="132">
        <f t="shared" si="429"/>
        <v>21185</v>
      </c>
      <c r="BC1132" s="7" t="s">
        <v>532</v>
      </c>
    </row>
    <row r="1133" spans="1:55" ht="13" hidden="1" customHeight="1" outlineLevel="1" x14ac:dyDescent="0.2">
      <c r="A1133" t="s">
        <v>224</v>
      </c>
      <c r="B1133" t="s">
        <v>1466</v>
      </c>
      <c r="C1133" s="1">
        <f t="shared" si="419"/>
        <v>3796</v>
      </c>
      <c r="D1133" s="7">
        <f>RANK(N1133,(N1133:P1133,Q1133:AJ1133))</f>
        <v>2</v>
      </c>
      <c r="E1133" s="7">
        <f>RANK(O1133,(N1133:P1133,Q1133:AJ1133))</f>
        <v>1</v>
      </c>
      <c r="F1133" s="7">
        <f>IF(P1133&gt;0,RANK(P1133,(N1133:P1133,Q1133:AJ1133)),0)</f>
        <v>3</v>
      </c>
      <c r="G1133" s="1">
        <f t="shared" si="420"/>
        <v>106</v>
      </c>
      <c r="H1133" s="2">
        <f t="shared" si="430"/>
        <v>2.792413066385669E-2</v>
      </c>
      <c r="I1133" s="2"/>
      <c r="J1133" s="2">
        <f t="shared" si="421"/>
        <v>0.42228661749209695</v>
      </c>
      <c r="K1133" s="2">
        <f t="shared" si="422"/>
        <v>0.45021074815595363</v>
      </c>
      <c r="L1133" s="2">
        <f t="shared" si="423"/>
        <v>0.11959957850368809</v>
      </c>
      <c r="M1133" s="2">
        <f t="shared" si="424"/>
        <v>7.9030558482613283E-3</v>
      </c>
      <c r="N1133" s="1">
        <v>1603</v>
      </c>
      <c r="O1133" s="1">
        <v>1709</v>
      </c>
      <c r="P1133" s="1">
        <v>454</v>
      </c>
      <c r="Q1133" s="1">
        <v>7</v>
      </c>
      <c r="R1133" s="1">
        <v>13</v>
      </c>
      <c r="S1133" s="1">
        <v>5</v>
      </c>
      <c r="T1133" s="1">
        <v>5</v>
      </c>
      <c r="W1133" s="1">
        <v>0</v>
      </c>
      <c r="AL1133" s="7">
        <f>IF(Q1133&gt;0,RANK(Q1133,(N1133:P1133,Q1133:AJ1133)),0)</f>
        <v>5</v>
      </c>
      <c r="AM1133" s="7">
        <f>IF(R1133&gt;0,RANK(R1133,(N1133:P1133,Q1133:AJ1133)),0)</f>
        <v>4</v>
      </c>
      <c r="AN1133" s="7">
        <f>IF(S1133&gt;0,RANK(S1133,(N1133:P1133,Q1133:AJ1133)),0)</f>
        <v>6</v>
      </c>
      <c r="AO1133" s="7">
        <f>IF(T1133&gt;0,RANK(T1133,(N1133:P1133,Q1133:AJ1133)),0)</f>
        <v>6</v>
      </c>
      <c r="AP1133" s="2">
        <f t="shared" si="425"/>
        <v>1.8440463645943098E-3</v>
      </c>
      <c r="AQ1133" s="2">
        <f t="shared" si="426"/>
        <v>3.4246575342465752E-3</v>
      </c>
      <c r="AR1133" s="2">
        <f t="shared" si="427"/>
        <v>1.3171759747102212E-3</v>
      </c>
      <c r="AS1133" s="2">
        <f t="shared" si="428"/>
        <v>1.3171759747102212E-3</v>
      </c>
      <c r="AU1133" t="s">
        <v>224</v>
      </c>
      <c r="AV1133" t="s">
        <v>1466</v>
      </c>
      <c r="AW1133">
        <v>4</v>
      </c>
      <c r="AY1133" s="130">
        <v>21</v>
      </c>
      <c r="AZ1133" s="131">
        <v>187</v>
      </c>
      <c r="BA1133" s="132">
        <f t="shared" si="429"/>
        <v>21187</v>
      </c>
      <c r="BC1133" s="7" t="s">
        <v>532</v>
      </c>
    </row>
    <row r="1134" spans="1:55" ht="13" hidden="1" customHeight="1" outlineLevel="1" x14ac:dyDescent="0.2">
      <c r="A1134" t="s">
        <v>973</v>
      </c>
      <c r="B1134" t="s">
        <v>1466</v>
      </c>
      <c r="C1134" s="1">
        <f t="shared" si="419"/>
        <v>1728</v>
      </c>
      <c r="D1134" s="7">
        <f>RANK(N1134,(N1134:P1134,Q1134:AJ1134))</f>
        <v>2</v>
      </c>
      <c r="E1134" s="7">
        <f>RANK(O1134,(N1134:P1134,Q1134:AJ1134))</f>
        <v>1</v>
      </c>
      <c r="F1134" s="7">
        <f>IF(P1134&gt;0,RANK(P1134,(N1134:P1134,Q1134:AJ1134)),0)</f>
        <v>3</v>
      </c>
      <c r="G1134" s="1">
        <f t="shared" si="420"/>
        <v>273</v>
      </c>
      <c r="H1134" s="2">
        <f t="shared" si="430"/>
        <v>0.1579861111111111</v>
      </c>
      <c r="I1134" s="2"/>
      <c r="J1134" s="2">
        <f t="shared" si="421"/>
        <v>0.37442129629629628</v>
      </c>
      <c r="K1134" s="2">
        <f t="shared" si="422"/>
        <v>0.53240740740740744</v>
      </c>
      <c r="L1134" s="2">
        <f t="shared" si="423"/>
        <v>8.8541666666666671E-2</v>
      </c>
      <c r="M1134" s="2">
        <f t="shared" si="424"/>
        <v>4.6296296296296086E-3</v>
      </c>
      <c r="N1134" s="1">
        <v>647</v>
      </c>
      <c r="O1134" s="1">
        <v>920</v>
      </c>
      <c r="P1134" s="1">
        <v>153</v>
      </c>
      <c r="Q1134" s="1">
        <v>0</v>
      </c>
      <c r="R1134" s="1">
        <v>1</v>
      </c>
      <c r="S1134" s="1">
        <v>3</v>
      </c>
      <c r="T1134" s="1">
        <v>4</v>
      </c>
      <c r="W1134" s="1">
        <v>0</v>
      </c>
      <c r="AL1134" s="7">
        <f>IF(Q1134&gt;0,RANK(Q1134,(N1134:P1134,Q1134:AJ1134)),0)</f>
        <v>0</v>
      </c>
      <c r="AM1134" s="7">
        <f>IF(R1134&gt;0,RANK(R1134,(N1134:P1134,Q1134:AJ1134)),0)</f>
        <v>6</v>
      </c>
      <c r="AN1134" s="7">
        <f>IF(S1134&gt;0,RANK(S1134,(N1134:P1134,Q1134:AJ1134)),0)</f>
        <v>5</v>
      </c>
      <c r="AO1134" s="7">
        <f>IF(T1134&gt;0,RANK(T1134,(N1134:P1134,Q1134:AJ1134)),0)</f>
        <v>4</v>
      </c>
      <c r="AP1134" s="2">
        <f t="shared" si="425"/>
        <v>0</v>
      </c>
      <c r="AQ1134" s="2">
        <f t="shared" si="426"/>
        <v>5.7870370370370367E-4</v>
      </c>
      <c r="AR1134" s="2">
        <f t="shared" si="427"/>
        <v>1.736111111111111E-3</v>
      </c>
      <c r="AS1134" s="2">
        <f t="shared" si="428"/>
        <v>2.3148148148148147E-3</v>
      </c>
      <c r="AU1134" t="s">
        <v>973</v>
      </c>
      <c r="AV1134" t="s">
        <v>1466</v>
      </c>
      <c r="AW1134">
        <v>5</v>
      </c>
      <c r="AY1134" s="130">
        <v>21</v>
      </c>
      <c r="AZ1134" s="131">
        <v>189</v>
      </c>
      <c r="BA1134" s="132">
        <f t="shared" si="429"/>
        <v>21189</v>
      </c>
      <c r="BC1134" s="7" t="s">
        <v>532</v>
      </c>
    </row>
    <row r="1135" spans="1:55" ht="13" hidden="1" customHeight="1" outlineLevel="1" x14ac:dyDescent="0.2">
      <c r="A1135" t="s">
        <v>1943</v>
      </c>
      <c r="B1135" t="s">
        <v>1466</v>
      </c>
      <c r="C1135" s="1">
        <f t="shared" si="419"/>
        <v>4612</v>
      </c>
      <c r="D1135" s="7">
        <f>RANK(N1135,(N1135:P1135,Q1135:AJ1135))</f>
        <v>2</v>
      </c>
      <c r="E1135" s="7">
        <f>RANK(O1135,(N1135:P1135,Q1135:AJ1135))</f>
        <v>1</v>
      </c>
      <c r="F1135" s="7">
        <f>IF(P1135&gt;0,RANK(P1135,(N1135:P1135,Q1135:AJ1135)),0)</f>
        <v>3</v>
      </c>
      <c r="G1135" s="1">
        <f t="shared" si="420"/>
        <v>251</v>
      </c>
      <c r="H1135" s="2">
        <f t="shared" si="430"/>
        <v>5.4423243712055508E-2</v>
      </c>
      <c r="I1135" s="2"/>
      <c r="J1135" s="2">
        <f t="shared" si="421"/>
        <v>0.41760624457935819</v>
      </c>
      <c r="K1135" s="2">
        <f t="shared" si="422"/>
        <v>0.47202948829141372</v>
      </c>
      <c r="L1135" s="2">
        <f t="shared" si="423"/>
        <v>0.10017346053772767</v>
      </c>
      <c r="M1135" s="2">
        <f t="shared" si="424"/>
        <v>1.0190806591500359E-2</v>
      </c>
      <c r="N1135" s="1">
        <v>1926</v>
      </c>
      <c r="O1135" s="1">
        <v>2177</v>
      </c>
      <c r="P1135" s="1">
        <v>462</v>
      </c>
      <c r="Q1135" s="1">
        <v>1</v>
      </c>
      <c r="R1135" s="1">
        <v>14</v>
      </c>
      <c r="S1135" s="1">
        <v>4</v>
      </c>
      <c r="T1135" s="1">
        <v>28</v>
      </c>
      <c r="W1135" s="1">
        <v>0</v>
      </c>
      <c r="AL1135" s="7">
        <f>IF(Q1135&gt;0,RANK(Q1135,(N1135:P1135,Q1135:AJ1135)),0)</f>
        <v>7</v>
      </c>
      <c r="AM1135" s="7">
        <f>IF(R1135&gt;0,RANK(R1135,(N1135:P1135,Q1135:AJ1135)),0)</f>
        <v>5</v>
      </c>
      <c r="AN1135" s="7">
        <f>IF(S1135&gt;0,RANK(S1135,(N1135:P1135,Q1135:AJ1135)),0)</f>
        <v>6</v>
      </c>
      <c r="AO1135" s="7">
        <f>IF(T1135&gt;0,RANK(T1135,(N1135:P1135,Q1135:AJ1135)),0)</f>
        <v>4</v>
      </c>
      <c r="AP1135" s="2">
        <f t="shared" si="425"/>
        <v>2.1682567215958369E-4</v>
      </c>
      <c r="AQ1135" s="2">
        <f t="shared" si="426"/>
        <v>3.0355594102341719E-3</v>
      </c>
      <c r="AR1135" s="2">
        <f t="shared" si="427"/>
        <v>8.6730268863833475E-4</v>
      </c>
      <c r="AS1135" s="2">
        <f t="shared" si="428"/>
        <v>6.0711188204683438E-3</v>
      </c>
      <c r="AU1135" t="s">
        <v>1943</v>
      </c>
      <c r="AV1135" t="s">
        <v>1466</v>
      </c>
      <c r="AW1135">
        <v>4</v>
      </c>
      <c r="AY1135" s="130">
        <v>21</v>
      </c>
      <c r="AZ1135" s="131">
        <v>191</v>
      </c>
      <c r="BA1135" s="132">
        <f t="shared" si="429"/>
        <v>21191</v>
      </c>
      <c r="BC1135" s="7" t="s">
        <v>532</v>
      </c>
    </row>
    <row r="1136" spans="1:55" ht="13" hidden="1" customHeight="1" outlineLevel="1" x14ac:dyDescent="0.2">
      <c r="A1136" t="s">
        <v>1701</v>
      </c>
      <c r="B1136" t="s">
        <v>1466</v>
      </c>
      <c r="C1136" s="1">
        <f t="shared" ref="C1136:C1160" si="431">SUM(N1136:AJ1136)</f>
        <v>10323</v>
      </c>
      <c r="D1136" s="7">
        <f>RANK(N1136,(N1136:P1136,Q1136:AJ1136))</f>
        <v>1</v>
      </c>
      <c r="E1136" s="7">
        <f>RANK(O1136,(N1136:P1136,Q1136:AJ1136))</f>
        <v>2</v>
      </c>
      <c r="F1136" s="7">
        <f>IF(P1136&gt;0,RANK(P1136,(N1136:P1136,Q1136:AJ1136)),0)</f>
        <v>3</v>
      </c>
      <c r="G1136" s="1">
        <f t="shared" ref="G1136:G1160" si="432">MAX(N1136:P1136)-LARGE(N1136:P1136,2)</f>
        <v>2633</v>
      </c>
      <c r="H1136" s="2">
        <f t="shared" si="430"/>
        <v>0.25506151312602926</v>
      </c>
      <c r="I1136" s="2"/>
      <c r="J1136" s="2">
        <f t="shared" ref="J1136:J1160" si="433">IF($C1136=0,"-",N1136/$C1136)</f>
        <v>0.58267945364719553</v>
      </c>
      <c r="K1136" s="2">
        <f t="shared" ref="K1136:K1160" si="434">IF($C1136=0,"-",O1136/$C1136)</f>
        <v>0.32761794052116633</v>
      </c>
      <c r="L1136" s="2">
        <f t="shared" ref="L1136:L1160" si="435">IF($C1136=0,"-",P1136/$C1136)</f>
        <v>8.6602731764022084E-2</v>
      </c>
      <c r="M1136" s="2">
        <f t="shared" ref="M1136:M1160" si="436">IF(C1136=0,"-",(1-J1136-K1136-L1136))</f>
        <v>3.0998740676160541E-3</v>
      </c>
      <c r="N1136" s="1">
        <v>6015</v>
      </c>
      <c r="O1136" s="1">
        <v>3382</v>
      </c>
      <c r="P1136" s="1">
        <v>894</v>
      </c>
      <c r="Q1136" s="1">
        <v>0</v>
      </c>
      <c r="R1136" s="1">
        <v>18</v>
      </c>
      <c r="S1136" s="1">
        <v>9</v>
      </c>
      <c r="T1136" s="1">
        <v>5</v>
      </c>
      <c r="W1136" s="1">
        <v>0</v>
      </c>
      <c r="AL1136" s="7">
        <f>IF(Q1136&gt;0,RANK(Q1136,(N1136:P1136,Q1136:AJ1136)),0)</f>
        <v>0</v>
      </c>
      <c r="AM1136" s="7">
        <f>IF(R1136&gt;0,RANK(R1136,(N1136:P1136,Q1136:AJ1136)),0)</f>
        <v>4</v>
      </c>
      <c r="AN1136" s="7">
        <f>IF(S1136&gt;0,RANK(S1136,(N1136:P1136,Q1136:AJ1136)),0)</f>
        <v>5</v>
      </c>
      <c r="AO1136" s="7">
        <f>IF(T1136&gt;0,RANK(T1136,(N1136:P1136,Q1136:AJ1136)),0)</f>
        <v>6</v>
      </c>
      <c r="AP1136" s="2">
        <f t="shared" ref="AP1136:AP1160" si="437">IF($C1136=0,"-",Q1136/$C1136)</f>
        <v>0</v>
      </c>
      <c r="AQ1136" s="2">
        <f t="shared" ref="AQ1136:AQ1160" si="438">IF($C1136=0,"-",R1136/$C1136)</f>
        <v>1.7436791630340018E-3</v>
      </c>
      <c r="AR1136" s="2">
        <f t="shared" ref="AR1136:AR1160" si="439">IF($C1136=0,"-",S1136/$C1136)</f>
        <v>8.7183958151700091E-4</v>
      </c>
      <c r="AS1136" s="2">
        <f t="shared" ref="AS1136:AS1160" si="440">IF($C1136=0,"-",T1136/$C1136)</f>
        <v>4.8435532306500049E-4</v>
      </c>
      <c r="AU1136" t="s">
        <v>1701</v>
      </c>
      <c r="AV1136" t="s">
        <v>1466</v>
      </c>
      <c r="AW1136">
        <v>5</v>
      </c>
      <c r="AY1136" s="130">
        <v>21</v>
      </c>
      <c r="AZ1136" s="131">
        <v>193</v>
      </c>
      <c r="BA1136" s="132">
        <f t="shared" si="429"/>
        <v>21193</v>
      </c>
      <c r="BC1136" s="7" t="s">
        <v>532</v>
      </c>
    </row>
    <row r="1137" spans="1:55" ht="13" hidden="1" customHeight="1" outlineLevel="1" x14ac:dyDescent="0.2">
      <c r="A1137" t="s">
        <v>1572</v>
      </c>
      <c r="B1137" t="s">
        <v>1466</v>
      </c>
      <c r="C1137" s="1">
        <f t="shared" si="431"/>
        <v>23495</v>
      </c>
      <c r="D1137" s="7">
        <f>RANK(N1137,(N1137:P1137,Q1137:AJ1137))</f>
        <v>1</v>
      </c>
      <c r="E1137" s="7">
        <f>RANK(O1137,(N1137:P1137,Q1137:AJ1137))</f>
        <v>2</v>
      </c>
      <c r="F1137" s="7">
        <f>IF(P1137&gt;0,RANK(P1137,(N1137:P1137,Q1137:AJ1137)),0)</f>
        <v>3</v>
      </c>
      <c r="G1137" s="1">
        <f t="shared" si="432"/>
        <v>6966</v>
      </c>
      <c r="H1137" s="2">
        <f t="shared" si="430"/>
        <v>0.29648861459885084</v>
      </c>
      <c r="I1137" s="2"/>
      <c r="J1137" s="2">
        <f t="shared" si="433"/>
        <v>0.60123430517131304</v>
      </c>
      <c r="K1137" s="2">
        <f t="shared" si="434"/>
        <v>0.3047456905724622</v>
      </c>
      <c r="L1137" s="2">
        <f t="shared" si="435"/>
        <v>9.1423707171738672E-2</v>
      </c>
      <c r="M1137" s="2">
        <f t="shared" si="436"/>
        <v>2.5962970844860822E-3</v>
      </c>
      <c r="N1137" s="1">
        <v>14126</v>
      </c>
      <c r="O1137" s="1">
        <v>7160</v>
      </c>
      <c r="P1137" s="1">
        <v>2148</v>
      </c>
      <c r="Q1137" s="1">
        <v>0</v>
      </c>
      <c r="R1137" s="1">
        <v>25</v>
      </c>
      <c r="S1137" s="1">
        <v>26</v>
      </c>
      <c r="T1137" s="1">
        <v>10</v>
      </c>
      <c r="W1137" s="1">
        <v>0</v>
      </c>
      <c r="AL1137" s="7">
        <f>IF(Q1137&gt;0,RANK(Q1137,(N1137:P1137,Q1137:AJ1137)),0)</f>
        <v>0</v>
      </c>
      <c r="AM1137" s="7">
        <f>IF(R1137&gt;0,RANK(R1137,(N1137:P1137,Q1137:AJ1137)),0)</f>
        <v>5</v>
      </c>
      <c r="AN1137" s="7">
        <f>IF(S1137&gt;0,RANK(S1137,(N1137:P1137,Q1137:AJ1137)),0)</f>
        <v>4</v>
      </c>
      <c r="AO1137" s="7">
        <f>IF(T1137&gt;0,RANK(T1137,(N1137:P1137,Q1137:AJ1137)),0)</f>
        <v>6</v>
      </c>
      <c r="AP1137" s="2">
        <f t="shared" si="437"/>
        <v>0</v>
      </c>
      <c r="AQ1137" s="2">
        <f t="shared" si="438"/>
        <v>1.0640561821664183E-3</v>
      </c>
      <c r="AR1137" s="2">
        <f t="shared" si="439"/>
        <v>1.1066184294530751E-3</v>
      </c>
      <c r="AS1137" s="2">
        <f t="shared" si="440"/>
        <v>4.2562247286656737E-4</v>
      </c>
      <c r="AU1137" t="s">
        <v>1572</v>
      </c>
      <c r="AV1137" t="s">
        <v>1466</v>
      </c>
      <c r="AW1137">
        <v>5</v>
      </c>
      <c r="AY1137" s="130">
        <v>21</v>
      </c>
      <c r="AZ1137" s="131">
        <v>195</v>
      </c>
      <c r="BA1137" s="132">
        <f t="shared" si="429"/>
        <v>21195</v>
      </c>
      <c r="BC1137" s="7" t="s">
        <v>532</v>
      </c>
    </row>
    <row r="1138" spans="1:55" ht="13" hidden="1" customHeight="1" outlineLevel="1" x14ac:dyDescent="0.2">
      <c r="A1138" t="s">
        <v>1699</v>
      </c>
      <c r="B1138" t="s">
        <v>1466</v>
      </c>
      <c r="C1138" s="1">
        <f t="shared" si="431"/>
        <v>4239</v>
      </c>
      <c r="D1138" s="7">
        <f>RANK(N1138,(N1138:P1138,Q1138:AJ1138))</f>
        <v>1</v>
      </c>
      <c r="E1138" s="7">
        <f>RANK(O1138,(N1138:P1138,Q1138:AJ1138))</f>
        <v>2</v>
      </c>
      <c r="F1138" s="7">
        <f>IF(P1138&gt;0,RANK(P1138,(N1138:P1138,Q1138:AJ1138)),0)</f>
        <v>3</v>
      </c>
      <c r="G1138" s="1">
        <f t="shared" si="432"/>
        <v>630</v>
      </c>
      <c r="H1138" s="2">
        <f t="shared" si="430"/>
        <v>0.14861995753715498</v>
      </c>
      <c r="I1138" s="2"/>
      <c r="J1138" s="2">
        <f t="shared" si="433"/>
        <v>0.5086105213493749</v>
      </c>
      <c r="K1138" s="2">
        <f t="shared" si="434"/>
        <v>0.35999056381221989</v>
      </c>
      <c r="L1138" s="2">
        <f t="shared" si="435"/>
        <v>0.12337815522528899</v>
      </c>
      <c r="M1138" s="2">
        <f t="shared" si="436"/>
        <v>8.0207596131162268E-3</v>
      </c>
      <c r="N1138" s="1">
        <v>2156</v>
      </c>
      <c r="O1138" s="1">
        <v>1526</v>
      </c>
      <c r="P1138" s="1">
        <v>523</v>
      </c>
      <c r="Q1138" s="1">
        <v>1</v>
      </c>
      <c r="R1138" s="1">
        <v>9</v>
      </c>
      <c r="S1138" s="1">
        <v>4</v>
      </c>
      <c r="T1138" s="1">
        <v>20</v>
      </c>
      <c r="W1138" s="1">
        <v>0</v>
      </c>
      <c r="AL1138" s="7">
        <f>IF(Q1138&gt;0,RANK(Q1138,(N1138:P1138,Q1138:AJ1138)),0)</f>
        <v>7</v>
      </c>
      <c r="AM1138" s="7">
        <f>IF(R1138&gt;0,RANK(R1138,(N1138:P1138,Q1138:AJ1138)),0)</f>
        <v>5</v>
      </c>
      <c r="AN1138" s="7">
        <f>IF(S1138&gt;0,RANK(S1138,(N1138:P1138,Q1138:AJ1138)),0)</f>
        <v>6</v>
      </c>
      <c r="AO1138" s="7">
        <f>IF(T1138&gt;0,RANK(T1138,(N1138:P1138,Q1138:AJ1138)),0)</f>
        <v>4</v>
      </c>
      <c r="AP1138" s="2">
        <f t="shared" si="437"/>
        <v>2.3590469450342062E-4</v>
      </c>
      <c r="AQ1138" s="2">
        <f t="shared" si="438"/>
        <v>2.1231422505307855E-3</v>
      </c>
      <c r="AR1138" s="2">
        <f t="shared" si="439"/>
        <v>9.4361877801368247E-4</v>
      </c>
      <c r="AS1138" s="2">
        <f t="shared" si="440"/>
        <v>4.7180938900684127E-3</v>
      </c>
      <c r="AU1138" t="s">
        <v>1699</v>
      </c>
      <c r="AV1138" t="s">
        <v>1466</v>
      </c>
      <c r="AW1138">
        <v>6</v>
      </c>
      <c r="AY1138" s="130">
        <v>21</v>
      </c>
      <c r="AZ1138" s="131">
        <v>197</v>
      </c>
      <c r="BA1138" s="132">
        <f t="shared" si="429"/>
        <v>21197</v>
      </c>
      <c r="BC1138" s="7" t="s">
        <v>532</v>
      </c>
    </row>
    <row r="1139" spans="1:55" ht="13" hidden="1" customHeight="1" outlineLevel="1" x14ac:dyDescent="0.2">
      <c r="A1139" t="s">
        <v>2528</v>
      </c>
      <c r="B1139" t="s">
        <v>1466</v>
      </c>
      <c r="C1139" s="1">
        <f t="shared" si="431"/>
        <v>18829</v>
      </c>
      <c r="D1139" s="7">
        <f>RANK(N1139,(N1139:P1139,Q1139:AJ1139))</f>
        <v>2</v>
      </c>
      <c r="E1139" s="7">
        <f>RANK(O1139,(N1139:P1139,Q1139:AJ1139))</f>
        <v>1</v>
      </c>
      <c r="F1139" s="7">
        <f>IF(P1139&gt;0,RANK(P1139,(N1139:P1139,Q1139:AJ1139)),0)</f>
        <v>3</v>
      </c>
      <c r="G1139" s="1">
        <f t="shared" si="432"/>
        <v>6605</v>
      </c>
      <c r="H1139" s="2">
        <f t="shared" si="430"/>
        <v>0.35078867704073502</v>
      </c>
      <c r="I1139" s="2"/>
      <c r="J1139" s="2">
        <f t="shared" si="433"/>
        <v>0.28360507727441714</v>
      </c>
      <c r="K1139" s="2">
        <f t="shared" si="434"/>
        <v>0.63439375431515221</v>
      </c>
      <c r="L1139" s="2">
        <f t="shared" si="435"/>
        <v>7.5415582346380586E-2</v>
      </c>
      <c r="M1139" s="2">
        <f t="shared" si="436"/>
        <v>6.5855860640500058E-3</v>
      </c>
      <c r="N1139" s="1">
        <v>5340</v>
      </c>
      <c r="O1139" s="1">
        <v>11945</v>
      </c>
      <c r="P1139" s="1">
        <v>1420</v>
      </c>
      <c r="Q1139" s="1">
        <v>0</v>
      </c>
      <c r="R1139" s="1">
        <v>37</v>
      </c>
      <c r="S1139" s="1">
        <v>13</v>
      </c>
      <c r="T1139" s="1">
        <v>74</v>
      </c>
      <c r="W1139" s="1">
        <v>0</v>
      </c>
      <c r="AL1139" s="7">
        <f>IF(Q1139&gt;0,RANK(Q1139,(N1139:P1139,Q1139:AJ1139)),0)</f>
        <v>0</v>
      </c>
      <c r="AM1139" s="7">
        <f>IF(R1139&gt;0,RANK(R1139,(N1139:P1139,Q1139:AJ1139)),0)</f>
        <v>5</v>
      </c>
      <c r="AN1139" s="7">
        <f>IF(S1139&gt;0,RANK(S1139,(N1139:P1139,Q1139:AJ1139)),0)</f>
        <v>6</v>
      </c>
      <c r="AO1139" s="7">
        <f>IF(T1139&gt;0,RANK(T1139,(N1139:P1139,Q1139:AJ1139)),0)</f>
        <v>4</v>
      </c>
      <c r="AP1139" s="2">
        <f t="shared" si="437"/>
        <v>0</v>
      </c>
      <c r="AQ1139" s="2">
        <f t="shared" si="438"/>
        <v>1.965053906208508E-3</v>
      </c>
      <c r="AR1139" s="2">
        <f t="shared" si="439"/>
        <v>6.9042434542461093E-4</v>
      </c>
      <c r="AS1139" s="2">
        <f t="shared" si="440"/>
        <v>3.930107812417016E-3</v>
      </c>
      <c r="AU1139" t="s">
        <v>2528</v>
      </c>
      <c r="AV1139" t="s">
        <v>1466</v>
      </c>
      <c r="AW1139">
        <v>5</v>
      </c>
      <c r="AY1139" s="130">
        <v>21</v>
      </c>
      <c r="AZ1139" s="131">
        <v>199</v>
      </c>
      <c r="BA1139" s="132">
        <f t="shared" si="429"/>
        <v>21199</v>
      </c>
      <c r="BC1139" s="7" t="s">
        <v>532</v>
      </c>
    </row>
    <row r="1140" spans="1:55" ht="13" hidden="1" customHeight="1" outlineLevel="1" x14ac:dyDescent="0.2">
      <c r="A1140" t="s">
        <v>1693</v>
      </c>
      <c r="B1140" t="s">
        <v>1466</v>
      </c>
      <c r="C1140" s="1">
        <f t="shared" si="431"/>
        <v>850</v>
      </c>
      <c r="D1140" s="7">
        <f>RANK(N1140,(N1140:P1140,Q1140:AJ1140))</f>
        <v>2</v>
      </c>
      <c r="E1140" s="7">
        <f>RANK(O1140,(N1140:P1140,Q1140:AJ1140))</f>
        <v>1</v>
      </c>
      <c r="F1140" s="7">
        <f>IF(P1140&gt;0,RANK(P1140,(N1140:P1140,Q1140:AJ1140)),0)</f>
        <v>3</v>
      </c>
      <c r="G1140" s="1">
        <f t="shared" si="432"/>
        <v>8</v>
      </c>
      <c r="H1140" s="2">
        <f t="shared" si="430"/>
        <v>9.4117647058823521E-3</v>
      </c>
      <c r="I1140" s="2"/>
      <c r="J1140" s="2">
        <f t="shared" si="433"/>
        <v>0.42352941176470588</v>
      </c>
      <c r="K1140" s="2">
        <f t="shared" si="434"/>
        <v>0.43294117647058822</v>
      </c>
      <c r="L1140" s="2">
        <f t="shared" si="435"/>
        <v>0.1376470588235294</v>
      </c>
      <c r="M1140" s="2">
        <f t="shared" si="436"/>
        <v>5.8823529411764497E-3</v>
      </c>
      <c r="N1140" s="1">
        <v>360</v>
      </c>
      <c r="O1140" s="1">
        <v>368</v>
      </c>
      <c r="P1140" s="1">
        <v>117</v>
      </c>
      <c r="Q1140" s="1">
        <v>0</v>
      </c>
      <c r="R1140" s="1">
        <v>3</v>
      </c>
      <c r="T1140" s="1">
        <v>2</v>
      </c>
      <c r="W1140" s="1">
        <v>0</v>
      </c>
      <c r="AL1140" s="7">
        <f>IF(Q1140&gt;0,RANK(Q1140,(N1140:P1140,Q1140:AJ1140)),0)</f>
        <v>0</v>
      </c>
      <c r="AM1140" s="7">
        <f>IF(R1140&gt;0,RANK(R1140,(N1140:P1140,Q1140:AJ1140)),0)</f>
        <v>4</v>
      </c>
      <c r="AN1140" s="7">
        <f>IF(S1140&gt;0,RANK(S1140,(N1140:P1140,Q1140:AJ1140)),0)</f>
        <v>0</v>
      </c>
      <c r="AO1140" s="7">
        <f>IF(T1140&gt;0,RANK(T1140,(N1140:P1140,Q1140:AJ1140)),0)</f>
        <v>5</v>
      </c>
      <c r="AP1140" s="2">
        <f t="shared" si="437"/>
        <v>0</v>
      </c>
      <c r="AQ1140" s="2">
        <f t="shared" si="438"/>
        <v>3.5294117647058825E-3</v>
      </c>
      <c r="AR1140" s="2">
        <f t="shared" si="439"/>
        <v>0</v>
      </c>
      <c r="AS1140" s="2">
        <f t="shared" si="440"/>
        <v>2.352941176470588E-3</v>
      </c>
      <c r="AU1140" t="s">
        <v>1693</v>
      </c>
      <c r="AV1140" t="s">
        <v>1466</v>
      </c>
      <c r="AW1140">
        <v>4</v>
      </c>
      <c r="AY1140" s="130">
        <v>21</v>
      </c>
      <c r="AZ1140" s="131">
        <v>201</v>
      </c>
      <c r="BA1140" s="132">
        <f t="shared" si="429"/>
        <v>21201</v>
      </c>
      <c r="BC1140" s="7" t="s">
        <v>532</v>
      </c>
    </row>
    <row r="1141" spans="1:55" ht="13" hidden="1" customHeight="1" outlineLevel="1" x14ac:dyDescent="0.2">
      <c r="A1141" t="s">
        <v>2954</v>
      </c>
      <c r="B1141" t="s">
        <v>1466</v>
      </c>
      <c r="C1141" s="1">
        <f t="shared" si="431"/>
        <v>4650</v>
      </c>
      <c r="D1141" s="7">
        <f>RANK(N1141,(N1141:P1141,Q1141:AJ1141))</f>
        <v>2</v>
      </c>
      <c r="E1141" s="7">
        <f>RANK(O1141,(N1141:P1141,Q1141:AJ1141))</f>
        <v>1</v>
      </c>
      <c r="F1141" s="7">
        <f>IF(P1141&gt;0,RANK(P1141,(N1141:P1141,Q1141:AJ1141)),0)</f>
        <v>3</v>
      </c>
      <c r="G1141" s="1">
        <f t="shared" si="432"/>
        <v>1946</v>
      </c>
      <c r="H1141" s="2">
        <f t="shared" si="430"/>
        <v>0.418494623655914</v>
      </c>
      <c r="I1141" s="2"/>
      <c r="J1141" s="2">
        <f t="shared" si="433"/>
        <v>0.24946236559139784</v>
      </c>
      <c r="K1141" s="2">
        <f t="shared" si="434"/>
        <v>0.66795698924731184</v>
      </c>
      <c r="L1141" s="2">
        <f t="shared" si="435"/>
        <v>7.2688172043010757E-2</v>
      </c>
      <c r="M1141" s="2">
        <f t="shared" si="436"/>
        <v>9.89247311827951E-3</v>
      </c>
      <c r="N1141" s="1">
        <v>1160</v>
      </c>
      <c r="O1141" s="1">
        <v>3106</v>
      </c>
      <c r="P1141" s="1">
        <v>338</v>
      </c>
      <c r="Q1141" s="1">
        <v>6</v>
      </c>
      <c r="R1141" s="1">
        <v>32</v>
      </c>
      <c r="S1141" s="1">
        <v>5</v>
      </c>
      <c r="T1141" s="1">
        <v>3</v>
      </c>
      <c r="W1141" s="1">
        <v>0</v>
      </c>
      <c r="AL1141" s="7">
        <f>IF(Q1141&gt;0,RANK(Q1141,(N1141:P1141,Q1141:AJ1141)),0)</f>
        <v>5</v>
      </c>
      <c r="AM1141" s="7">
        <f>IF(R1141&gt;0,RANK(R1141,(N1141:P1141,Q1141:AJ1141)),0)</f>
        <v>4</v>
      </c>
      <c r="AN1141" s="7">
        <f>IF(S1141&gt;0,RANK(S1141,(N1141:P1141,Q1141:AJ1141)),0)</f>
        <v>6</v>
      </c>
      <c r="AO1141" s="7">
        <f>IF(T1141&gt;0,RANK(T1141,(N1141:P1141,Q1141:AJ1141)),0)</f>
        <v>7</v>
      </c>
      <c r="AP1141" s="2">
        <f t="shared" si="437"/>
        <v>1.2903225806451613E-3</v>
      </c>
      <c r="AQ1141" s="2">
        <f t="shared" si="438"/>
        <v>6.8817204301075269E-3</v>
      </c>
      <c r="AR1141" s="2">
        <f t="shared" si="439"/>
        <v>1.0752688172043011E-3</v>
      </c>
      <c r="AS1141" s="2">
        <f t="shared" si="440"/>
        <v>6.4516129032258064E-4</v>
      </c>
      <c r="AU1141" t="s">
        <v>2954</v>
      </c>
      <c r="AV1141" t="s">
        <v>1466</v>
      </c>
      <c r="AW1141">
        <v>5</v>
      </c>
      <c r="AY1141" s="130">
        <v>21</v>
      </c>
      <c r="AZ1141" s="131">
        <v>203</v>
      </c>
      <c r="BA1141" s="132">
        <f t="shared" si="429"/>
        <v>21203</v>
      </c>
      <c r="BC1141" s="7" t="s">
        <v>532</v>
      </c>
    </row>
    <row r="1142" spans="1:55" ht="13" hidden="1" customHeight="1" outlineLevel="1" x14ac:dyDescent="0.2">
      <c r="A1142" t="s">
        <v>1807</v>
      </c>
      <c r="B1142" t="s">
        <v>1466</v>
      </c>
      <c r="C1142" s="1">
        <f t="shared" si="431"/>
        <v>6304</v>
      </c>
      <c r="D1142" s="7">
        <f>RANK(N1142,(N1142:P1142,Q1142:AJ1142))</f>
        <v>1</v>
      </c>
      <c r="E1142" s="7">
        <f>RANK(O1142,(N1142:P1142,Q1142:AJ1142))</f>
        <v>2</v>
      </c>
      <c r="F1142" s="7">
        <f>IF(P1142&gt;0,RANK(P1142,(N1142:P1142,Q1142:AJ1142)),0)</f>
        <v>3</v>
      </c>
      <c r="G1142" s="1">
        <f t="shared" si="432"/>
        <v>906</v>
      </c>
      <c r="H1142" s="2">
        <f t="shared" si="430"/>
        <v>0.14371827411167512</v>
      </c>
      <c r="I1142" s="2"/>
      <c r="J1142" s="2">
        <f t="shared" si="433"/>
        <v>0.50999365482233505</v>
      </c>
      <c r="K1142" s="2">
        <f t="shared" si="434"/>
        <v>0.3662753807106599</v>
      </c>
      <c r="L1142" s="2">
        <f t="shared" si="435"/>
        <v>0.11484771573604061</v>
      </c>
      <c r="M1142" s="2">
        <f t="shared" si="436"/>
        <v>8.8832487309644381E-3</v>
      </c>
      <c r="N1142" s="1">
        <v>3215</v>
      </c>
      <c r="O1142" s="1">
        <v>2309</v>
      </c>
      <c r="P1142" s="1">
        <v>724</v>
      </c>
      <c r="Q1142" s="1">
        <v>17</v>
      </c>
      <c r="R1142" s="1">
        <v>26</v>
      </c>
      <c r="S1142" s="1">
        <v>5</v>
      </c>
      <c r="T1142" s="1">
        <v>8</v>
      </c>
      <c r="W1142" s="1">
        <v>0</v>
      </c>
      <c r="AL1142" s="7">
        <f>IF(Q1142&gt;0,RANK(Q1142,(N1142:P1142,Q1142:AJ1142)),0)</f>
        <v>5</v>
      </c>
      <c r="AM1142" s="7">
        <f>IF(R1142&gt;0,RANK(R1142,(N1142:P1142,Q1142:AJ1142)),0)</f>
        <v>4</v>
      </c>
      <c r="AN1142" s="7">
        <f>IF(S1142&gt;0,RANK(S1142,(N1142:P1142,Q1142:AJ1142)),0)</f>
        <v>7</v>
      </c>
      <c r="AO1142" s="7">
        <f>IF(T1142&gt;0,RANK(T1142,(N1142:P1142,Q1142:AJ1142)),0)</f>
        <v>6</v>
      </c>
      <c r="AP1142" s="2">
        <f t="shared" si="437"/>
        <v>2.696700507614213E-3</v>
      </c>
      <c r="AQ1142" s="2">
        <f t="shared" si="438"/>
        <v>4.1243654822335028E-3</v>
      </c>
      <c r="AR1142" s="2">
        <f t="shared" si="439"/>
        <v>7.931472081218274E-4</v>
      </c>
      <c r="AS1142" s="2">
        <f t="shared" si="440"/>
        <v>1.2690355329949238E-3</v>
      </c>
      <c r="AU1142" t="s">
        <v>1807</v>
      </c>
      <c r="AV1142" t="s">
        <v>1466</v>
      </c>
      <c r="AW1142">
        <v>4</v>
      </c>
      <c r="AY1142" s="130">
        <v>21</v>
      </c>
      <c r="AZ1142" s="131">
        <v>205</v>
      </c>
      <c r="BA1142" s="132">
        <f t="shared" si="429"/>
        <v>21205</v>
      </c>
      <c r="BC1142" s="7" t="s">
        <v>532</v>
      </c>
    </row>
    <row r="1143" spans="1:55" ht="13" hidden="1" customHeight="1" outlineLevel="1" x14ac:dyDescent="0.2">
      <c r="A1143" t="s">
        <v>1574</v>
      </c>
      <c r="B1143" t="s">
        <v>1466</v>
      </c>
      <c r="C1143" s="1">
        <f t="shared" si="431"/>
        <v>6456</v>
      </c>
      <c r="D1143" s="7">
        <f>RANK(N1143,(N1143:P1143,Q1143:AJ1143))</f>
        <v>2</v>
      </c>
      <c r="E1143" s="7">
        <f>RANK(O1143,(N1143:P1143,Q1143:AJ1143))</f>
        <v>1</v>
      </c>
      <c r="F1143" s="7">
        <f>IF(P1143&gt;0,RANK(P1143,(N1143:P1143,Q1143:AJ1143)),0)</f>
        <v>3</v>
      </c>
      <c r="G1143" s="1">
        <f t="shared" si="432"/>
        <v>2435</v>
      </c>
      <c r="H1143" s="2">
        <f t="shared" si="430"/>
        <v>0.37716852540272616</v>
      </c>
      <c r="I1143" s="2"/>
      <c r="J1143" s="2">
        <f t="shared" si="433"/>
        <v>0.24504337050805453</v>
      </c>
      <c r="K1143" s="2">
        <f t="shared" si="434"/>
        <v>0.62221189591078063</v>
      </c>
      <c r="L1143" s="2">
        <f t="shared" si="435"/>
        <v>0.12964684014869887</v>
      </c>
      <c r="M1143" s="2">
        <f t="shared" si="436"/>
        <v>3.0978934324659146E-3</v>
      </c>
      <c r="N1143" s="1">
        <v>1582</v>
      </c>
      <c r="O1143" s="1">
        <v>4017</v>
      </c>
      <c r="P1143" s="1">
        <v>837</v>
      </c>
      <c r="Q1143" s="1">
        <v>0</v>
      </c>
      <c r="R1143" s="1">
        <v>8</v>
      </c>
      <c r="S1143" s="1">
        <v>4</v>
      </c>
      <c r="T1143" s="1">
        <v>8</v>
      </c>
      <c r="W1143" s="1">
        <v>0</v>
      </c>
      <c r="AL1143" s="7">
        <f>IF(Q1143&gt;0,RANK(Q1143,(N1143:P1143,Q1143:AJ1143)),0)</f>
        <v>0</v>
      </c>
      <c r="AM1143" s="7">
        <f>IF(R1143&gt;0,RANK(R1143,(N1143:P1143,Q1143:AJ1143)),0)</f>
        <v>4</v>
      </c>
      <c r="AN1143" s="7">
        <f>IF(S1143&gt;0,RANK(S1143,(N1143:P1143,Q1143:AJ1143)),0)</f>
        <v>6</v>
      </c>
      <c r="AO1143" s="7">
        <f>IF(T1143&gt;0,RANK(T1143,(N1143:P1143,Q1143:AJ1143)),0)</f>
        <v>4</v>
      </c>
      <c r="AP1143" s="2">
        <f t="shared" si="437"/>
        <v>0</v>
      </c>
      <c r="AQ1143" s="2">
        <f t="shared" si="438"/>
        <v>1.2391573729863693E-3</v>
      </c>
      <c r="AR1143" s="2">
        <f t="shared" si="439"/>
        <v>6.1957868649318464E-4</v>
      </c>
      <c r="AS1143" s="2">
        <f t="shared" si="440"/>
        <v>1.2391573729863693E-3</v>
      </c>
      <c r="AU1143" t="s">
        <v>1574</v>
      </c>
      <c r="AV1143" t="s">
        <v>1466</v>
      </c>
      <c r="AW1143">
        <v>1</v>
      </c>
      <c r="AY1143" s="130">
        <v>21</v>
      </c>
      <c r="AZ1143" s="131">
        <v>207</v>
      </c>
      <c r="BA1143" s="132">
        <f t="shared" si="429"/>
        <v>21207</v>
      </c>
      <c r="BC1143" s="7" t="s">
        <v>532</v>
      </c>
    </row>
    <row r="1144" spans="1:55" ht="13" hidden="1" customHeight="1" outlineLevel="1" x14ac:dyDescent="0.2">
      <c r="A1144" t="s">
        <v>2835</v>
      </c>
      <c r="B1144" t="s">
        <v>1466</v>
      </c>
      <c r="C1144" s="1">
        <f t="shared" si="431"/>
        <v>9615</v>
      </c>
      <c r="D1144" s="7">
        <f>RANK(N1144,(N1144:P1144,Q1144:AJ1144))</f>
        <v>2</v>
      </c>
      <c r="E1144" s="7">
        <f>RANK(O1144,(N1144:P1144,Q1144:AJ1144))</f>
        <v>1</v>
      </c>
      <c r="F1144" s="7">
        <f>IF(P1144&gt;0,RANK(P1144,(N1144:P1144,Q1144:AJ1144)),0)</f>
        <v>3</v>
      </c>
      <c r="G1144" s="1">
        <f t="shared" si="432"/>
        <v>91</v>
      </c>
      <c r="H1144" s="2">
        <f t="shared" si="430"/>
        <v>9.4643785751430051E-3</v>
      </c>
      <c r="I1144" s="2"/>
      <c r="J1144" s="2">
        <f t="shared" si="433"/>
        <v>0.44284971398855955</v>
      </c>
      <c r="K1144" s="2">
        <f t="shared" si="434"/>
        <v>0.45231409256370253</v>
      </c>
      <c r="L1144" s="2">
        <f t="shared" si="435"/>
        <v>0.1016120644825793</v>
      </c>
      <c r="M1144" s="2">
        <f t="shared" si="436"/>
        <v>3.2241289651586263E-3</v>
      </c>
      <c r="N1144" s="1">
        <v>4258</v>
      </c>
      <c r="O1144" s="1">
        <v>4349</v>
      </c>
      <c r="P1144" s="1">
        <v>977</v>
      </c>
      <c r="Q1144" s="1">
        <v>1</v>
      </c>
      <c r="R1144" s="1">
        <v>12</v>
      </c>
      <c r="S1144" s="1">
        <v>16</v>
      </c>
      <c r="T1144" s="1">
        <v>2</v>
      </c>
      <c r="W1144" s="1">
        <v>0</v>
      </c>
      <c r="AL1144" s="7">
        <f>IF(Q1144&gt;0,RANK(Q1144,(N1144:P1144,Q1144:AJ1144)),0)</f>
        <v>7</v>
      </c>
      <c r="AM1144" s="7">
        <f>IF(R1144&gt;0,RANK(R1144,(N1144:P1144,Q1144:AJ1144)),0)</f>
        <v>5</v>
      </c>
      <c r="AN1144" s="7">
        <f>IF(S1144&gt;0,RANK(S1144,(N1144:P1144,Q1144:AJ1144)),0)</f>
        <v>4</v>
      </c>
      <c r="AO1144" s="7">
        <f>IF(T1144&gt;0,RANK(T1144,(N1144:P1144,Q1144:AJ1144)),0)</f>
        <v>6</v>
      </c>
      <c r="AP1144" s="2">
        <f t="shared" si="437"/>
        <v>1.0400416016640666E-4</v>
      </c>
      <c r="AQ1144" s="2">
        <f t="shared" si="438"/>
        <v>1.2480499219968799E-3</v>
      </c>
      <c r="AR1144" s="2">
        <f t="shared" si="439"/>
        <v>1.6640665626625065E-3</v>
      </c>
      <c r="AS1144" s="2">
        <f t="shared" si="440"/>
        <v>2.0800832033281331E-4</v>
      </c>
      <c r="AU1144" t="s">
        <v>2835</v>
      </c>
      <c r="AV1144" t="s">
        <v>1466</v>
      </c>
      <c r="AW1144">
        <v>6</v>
      </c>
      <c r="AY1144" s="130">
        <v>21</v>
      </c>
      <c r="AZ1144" s="131">
        <v>209</v>
      </c>
      <c r="BA1144" s="132">
        <f t="shared" si="429"/>
        <v>21209</v>
      </c>
      <c r="BC1144" s="7" t="s">
        <v>532</v>
      </c>
    </row>
    <row r="1145" spans="1:55" ht="13" hidden="1" customHeight="1" outlineLevel="1" x14ac:dyDescent="0.2">
      <c r="A1145" t="s">
        <v>2575</v>
      </c>
      <c r="B1145" t="s">
        <v>1466</v>
      </c>
      <c r="C1145" s="1">
        <f t="shared" si="431"/>
        <v>10761</v>
      </c>
      <c r="D1145" s="7">
        <f>RANK(N1145,(N1145:P1145,Q1145:AJ1145))</f>
        <v>2</v>
      </c>
      <c r="E1145" s="7">
        <f>RANK(O1145,(N1145:P1145,Q1145:AJ1145))</f>
        <v>1</v>
      </c>
      <c r="F1145" s="7">
        <f>IF(P1145&gt;0,RANK(P1145,(N1145:P1145,Q1145:AJ1145)),0)</f>
        <v>3</v>
      </c>
      <c r="G1145" s="1">
        <f t="shared" si="432"/>
        <v>678</v>
      </c>
      <c r="H1145" s="2">
        <f t="shared" si="430"/>
        <v>6.3005296905492059E-2</v>
      </c>
      <c r="I1145" s="2"/>
      <c r="J1145" s="2">
        <f t="shared" si="433"/>
        <v>0.43016448285475328</v>
      </c>
      <c r="K1145" s="2">
        <f t="shared" si="434"/>
        <v>0.49316977976024534</v>
      </c>
      <c r="L1145" s="2">
        <f t="shared" si="435"/>
        <v>7.248396989127405E-2</v>
      </c>
      <c r="M1145" s="2">
        <f t="shared" si="436"/>
        <v>4.1817674937273258E-3</v>
      </c>
      <c r="N1145" s="1">
        <v>4629</v>
      </c>
      <c r="O1145" s="1">
        <v>5307</v>
      </c>
      <c r="P1145" s="1">
        <v>780</v>
      </c>
      <c r="Q1145" s="1">
        <v>3</v>
      </c>
      <c r="R1145" s="1">
        <v>24</v>
      </c>
      <c r="S1145" s="1">
        <v>10</v>
      </c>
      <c r="T1145" s="1">
        <v>8</v>
      </c>
      <c r="W1145" s="1">
        <v>0</v>
      </c>
      <c r="AL1145" s="7">
        <f>IF(Q1145&gt;0,RANK(Q1145,(N1145:P1145,Q1145:AJ1145)),0)</f>
        <v>7</v>
      </c>
      <c r="AM1145" s="7">
        <f>IF(R1145&gt;0,RANK(R1145,(N1145:P1145,Q1145:AJ1145)),0)</f>
        <v>4</v>
      </c>
      <c r="AN1145" s="7">
        <f>IF(S1145&gt;0,RANK(S1145,(N1145:P1145,Q1145:AJ1145)),0)</f>
        <v>5</v>
      </c>
      <c r="AO1145" s="7">
        <f>IF(T1145&gt;0,RANK(T1145,(N1145:P1145,Q1145:AJ1145)),0)</f>
        <v>6</v>
      </c>
      <c r="AP1145" s="2">
        <f t="shared" si="437"/>
        <v>2.7878449958182325E-4</v>
      </c>
      <c r="AQ1145" s="2">
        <f t="shared" si="438"/>
        <v>2.230275996654586E-3</v>
      </c>
      <c r="AR1145" s="2">
        <f t="shared" si="439"/>
        <v>9.2928166527274413E-4</v>
      </c>
      <c r="AS1145" s="2">
        <f t="shared" si="440"/>
        <v>7.4342533221819537E-4</v>
      </c>
      <c r="AU1145" t="s">
        <v>2575</v>
      </c>
      <c r="AV1145" t="s">
        <v>1466</v>
      </c>
      <c r="AW1145">
        <v>4</v>
      </c>
      <c r="AY1145" s="130">
        <v>21</v>
      </c>
      <c r="AZ1145" s="131">
        <v>211</v>
      </c>
      <c r="BA1145" s="132">
        <f t="shared" si="429"/>
        <v>21211</v>
      </c>
      <c r="BC1145" s="7" t="s">
        <v>532</v>
      </c>
    </row>
    <row r="1146" spans="1:55" ht="13" hidden="1" customHeight="1" outlineLevel="1" x14ac:dyDescent="0.2">
      <c r="A1146" t="s">
        <v>1808</v>
      </c>
      <c r="B1146" t="s">
        <v>1466</v>
      </c>
      <c r="C1146" s="1">
        <f t="shared" si="431"/>
        <v>5358</v>
      </c>
      <c r="D1146" s="7">
        <f>RANK(N1146,(N1146:P1146,Q1146:AJ1146))</f>
        <v>1</v>
      </c>
      <c r="E1146" s="7">
        <f>RANK(O1146,(N1146:P1146,Q1146:AJ1146))</f>
        <v>2</v>
      </c>
      <c r="F1146" s="7">
        <f>IF(P1146&gt;0,RANK(P1146,(N1146:P1146,Q1146:AJ1146)),0)</f>
        <v>3</v>
      </c>
      <c r="G1146" s="1">
        <f t="shared" si="432"/>
        <v>563</v>
      </c>
      <c r="H1146" s="2">
        <f t="shared" si="430"/>
        <v>0.10507652108995894</v>
      </c>
      <c r="I1146" s="2"/>
      <c r="J1146" s="2">
        <f t="shared" si="433"/>
        <v>0.51306457633445313</v>
      </c>
      <c r="K1146" s="2">
        <f t="shared" si="434"/>
        <v>0.40798805524449422</v>
      </c>
      <c r="L1146" s="2">
        <f t="shared" si="435"/>
        <v>7.4841358715938777E-2</v>
      </c>
      <c r="M1146" s="2">
        <f t="shared" si="436"/>
        <v>4.1060097051138778E-3</v>
      </c>
      <c r="N1146" s="1">
        <v>2749</v>
      </c>
      <c r="O1146" s="1">
        <v>2186</v>
      </c>
      <c r="P1146" s="1">
        <v>401</v>
      </c>
      <c r="Q1146" s="1">
        <v>0</v>
      </c>
      <c r="R1146" s="1">
        <v>11</v>
      </c>
      <c r="S1146" s="1">
        <v>8</v>
      </c>
      <c r="T1146" s="1">
        <v>3</v>
      </c>
      <c r="W1146" s="1">
        <v>0</v>
      </c>
      <c r="AL1146" s="7">
        <f>IF(Q1146&gt;0,RANK(Q1146,(N1146:P1146,Q1146:AJ1146)),0)</f>
        <v>0</v>
      </c>
      <c r="AM1146" s="7">
        <f>IF(R1146&gt;0,RANK(R1146,(N1146:P1146,Q1146:AJ1146)),0)</f>
        <v>4</v>
      </c>
      <c r="AN1146" s="7">
        <f>IF(S1146&gt;0,RANK(S1146,(N1146:P1146,Q1146:AJ1146)),0)</f>
        <v>5</v>
      </c>
      <c r="AO1146" s="7">
        <f>IF(T1146&gt;0,RANK(T1146,(N1146:P1146,Q1146:AJ1146)),0)</f>
        <v>6</v>
      </c>
      <c r="AP1146" s="2">
        <f t="shared" si="437"/>
        <v>0</v>
      </c>
      <c r="AQ1146" s="2">
        <f t="shared" si="438"/>
        <v>2.0530048525569241E-3</v>
      </c>
      <c r="AR1146" s="2">
        <f t="shared" si="439"/>
        <v>1.4930944382232176E-3</v>
      </c>
      <c r="AS1146" s="2">
        <f t="shared" si="440"/>
        <v>5.5991041433370661E-4</v>
      </c>
      <c r="AU1146" t="s">
        <v>1808</v>
      </c>
      <c r="AV1146" t="s">
        <v>1466</v>
      </c>
      <c r="AW1146">
        <v>1</v>
      </c>
      <c r="AY1146" s="130">
        <v>21</v>
      </c>
      <c r="AZ1146" s="131">
        <v>213</v>
      </c>
      <c r="BA1146" s="132">
        <f t="shared" si="429"/>
        <v>21213</v>
      </c>
      <c r="BC1146" s="7" t="s">
        <v>532</v>
      </c>
    </row>
    <row r="1147" spans="1:55" ht="13" hidden="1" customHeight="1" outlineLevel="1" x14ac:dyDescent="0.2">
      <c r="A1147" t="s">
        <v>2382</v>
      </c>
      <c r="B1147" t="s">
        <v>1466</v>
      </c>
      <c r="C1147" s="1">
        <f t="shared" si="431"/>
        <v>3368</v>
      </c>
      <c r="D1147" s="7">
        <f>RANK(N1147,(N1147:P1147,Q1147:AJ1147))</f>
        <v>2</v>
      </c>
      <c r="E1147" s="7">
        <f>RANK(O1147,(N1147:P1147,Q1147:AJ1147))</f>
        <v>1</v>
      </c>
      <c r="F1147" s="7">
        <f>IF(P1147&gt;0,RANK(P1147,(N1147:P1147,Q1147:AJ1147)),0)</f>
        <v>3</v>
      </c>
      <c r="G1147" s="1">
        <f t="shared" si="432"/>
        <v>210</v>
      </c>
      <c r="H1147" s="2">
        <f t="shared" si="430"/>
        <v>6.2351543942992874E-2</v>
      </c>
      <c r="I1147" s="2"/>
      <c r="J1147" s="2">
        <f t="shared" si="433"/>
        <v>0.4168646080760095</v>
      </c>
      <c r="K1147" s="2">
        <f t="shared" si="434"/>
        <v>0.47921615201900236</v>
      </c>
      <c r="L1147" s="2">
        <f t="shared" si="435"/>
        <v>0.10124703087885986</v>
      </c>
      <c r="M1147" s="2">
        <f t="shared" si="436"/>
        <v>2.6722090261283304E-3</v>
      </c>
      <c r="N1147" s="1">
        <v>1404</v>
      </c>
      <c r="O1147" s="1">
        <v>1614</v>
      </c>
      <c r="P1147" s="1">
        <v>341</v>
      </c>
      <c r="Q1147" s="1">
        <v>1</v>
      </c>
      <c r="R1147" s="1">
        <v>5</v>
      </c>
      <c r="S1147" s="1">
        <v>3</v>
      </c>
      <c r="W1147" s="1">
        <v>0</v>
      </c>
      <c r="AL1147" s="7">
        <f>IF(Q1147&gt;0,RANK(Q1147,(N1147:P1147,Q1147:AJ1147)),0)</f>
        <v>6</v>
      </c>
      <c r="AM1147" s="7">
        <f>IF(R1147&gt;0,RANK(R1147,(N1147:P1147,Q1147:AJ1147)),0)</f>
        <v>4</v>
      </c>
      <c r="AN1147" s="7">
        <f>IF(S1147&gt;0,RANK(S1147,(N1147:P1147,Q1147:AJ1147)),0)</f>
        <v>5</v>
      </c>
      <c r="AO1147" s="7">
        <f>IF(T1147&gt;0,RANK(T1147,(N1147:P1147,Q1147:AJ1147)),0)</f>
        <v>0</v>
      </c>
      <c r="AP1147" s="2">
        <f t="shared" si="437"/>
        <v>2.9691211401425179E-4</v>
      </c>
      <c r="AQ1147" s="2">
        <f t="shared" si="438"/>
        <v>1.4845605700712589E-3</v>
      </c>
      <c r="AR1147" s="2">
        <f t="shared" si="439"/>
        <v>8.9073634204275538E-4</v>
      </c>
      <c r="AS1147" s="2">
        <f t="shared" si="440"/>
        <v>0</v>
      </c>
      <c r="AU1147" t="s">
        <v>2382</v>
      </c>
      <c r="AV1147" t="s">
        <v>1466</v>
      </c>
      <c r="AW1147">
        <v>2</v>
      </c>
      <c r="AY1147" s="130">
        <v>21</v>
      </c>
      <c r="AZ1147" s="131">
        <v>215</v>
      </c>
      <c r="BA1147" s="132">
        <f t="shared" si="429"/>
        <v>21215</v>
      </c>
      <c r="BC1147" s="7" t="s">
        <v>532</v>
      </c>
    </row>
    <row r="1148" spans="1:55" ht="13" hidden="1" customHeight="1" outlineLevel="1" x14ac:dyDescent="0.2">
      <c r="A1148" t="s">
        <v>2183</v>
      </c>
      <c r="B1148" t="s">
        <v>1466</v>
      </c>
      <c r="C1148" s="1">
        <f t="shared" si="431"/>
        <v>8335</v>
      </c>
      <c r="D1148" s="7">
        <f>RANK(N1148,(N1148:P1148,Q1148:AJ1148))</f>
        <v>2</v>
      </c>
      <c r="E1148" s="7">
        <f>RANK(O1148,(N1148:P1148,Q1148:AJ1148))</f>
        <v>1</v>
      </c>
      <c r="F1148" s="7">
        <f>IF(P1148&gt;0,RANK(P1148,(N1148:P1148,Q1148:AJ1148)),0)</f>
        <v>3</v>
      </c>
      <c r="G1148" s="1">
        <f t="shared" si="432"/>
        <v>1676</v>
      </c>
      <c r="H1148" s="2">
        <f t="shared" si="430"/>
        <v>0.20107978404319135</v>
      </c>
      <c r="I1148" s="2"/>
      <c r="J1148" s="2">
        <f t="shared" si="433"/>
        <v>0.34757048590281941</v>
      </c>
      <c r="K1148" s="2">
        <f t="shared" si="434"/>
        <v>0.54865026994601085</v>
      </c>
      <c r="L1148" s="2">
        <f t="shared" si="435"/>
        <v>9.9460107978404322E-2</v>
      </c>
      <c r="M1148" s="2">
        <f t="shared" si="436"/>
        <v>4.3191361727653588E-3</v>
      </c>
      <c r="N1148" s="1">
        <v>2897</v>
      </c>
      <c r="O1148" s="1">
        <v>4573</v>
      </c>
      <c r="P1148" s="1">
        <v>829</v>
      </c>
      <c r="Q1148" s="1">
        <v>0</v>
      </c>
      <c r="R1148" s="1">
        <v>16</v>
      </c>
      <c r="S1148" s="1">
        <v>15</v>
      </c>
      <c r="T1148" s="1">
        <v>5</v>
      </c>
      <c r="W1148" s="1">
        <v>0</v>
      </c>
      <c r="AL1148" s="7">
        <f>IF(Q1148&gt;0,RANK(Q1148,(N1148:P1148,Q1148:AJ1148)),0)</f>
        <v>0</v>
      </c>
      <c r="AM1148" s="7">
        <f>IF(R1148&gt;0,RANK(R1148,(N1148:P1148,Q1148:AJ1148)),0)</f>
        <v>4</v>
      </c>
      <c r="AN1148" s="7">
        <f>IF(S1148&gt;0,RANK(S1148,(N1148:P1148,Q1148:AJ1148)),0)</f>
        <v>5</v>
      </c>
      <c r="AO1148" s="7">
        <f>IF(T1148&gt;0,RANK(T1148,(N1148:P1148,Q1148:AJ1148)),0)</f>
        <v>6</v>
      </c>
      <c r="AP1148" s="2">
        <f t="shared" si="437"/>
        <v>0</v>
      </c>
      <c r="AQ1148" s="2">
        <f t="shared" si="438"/>
        <v>1.9196160767846432E-3</v>
      </c>
      <c r="AR1148" s="2">
        <f t="shared" si="439"/>
        <v>1.7996400719856029E-3</v>
      </c>
      <c r="AS1148" s="2">
        <f t="shared" si="440"/>
        <v>5.9988002399520091E-4</v>
      </c>
      <c r="AU1148" t="s">
        <v>2183</v>
      </c>
      <c r="AV1148" t="s">
        <v>1466</v>
      </c>
      <c r="AW1148">
        <v>2</v>
      </c>
      <c r="AY1148" s="130">
        <v>21</v>
      </c>
      <c r="AZ1148" s="131">
        <v>217</v>
      </c>
      <c r="BA1148" s="132">
        <f t="shared" si="429"/>
        <v>21217</v>
      </c>
      <c r="BC1148" s="7" t="s">
        <v>532</v>
      </c>
    </row>
    <row r="1149" spans="1:55" ht="13" hidden="1" customHeight="1" outlineLevel="1" x14ac:dyDescent="0.2">
      <c r="A1149" t="s">
        <v>2012</v>
      </c>
      <c r="B1149" t="s">
        <v>1466</v>
      </c>
      <c r="C1149" s="1">
        <f t="shared" si="431"/>
        <v>4118</v>
      </c>
      <c r="D1149" s="7">
        <f>RANK(N1149,(N1149:P1149,Q1149:AJ1149))</f>
        <v>2</v>
      </c>
      <c r="E1149" s="7">
        <f>RANK(O1149,(N1149:P1149,Q1149:AJ1149))</f>
        <v>1</v>
      </c>
      <c r="F1149" s="7">
        <f>IF(P1149&gt;0,RANK(P1149,(N1149:P1149,Q1149:AJ1149)),0)</f>
        <v>3</v>
      </c>
      <c r="G1149" s="1">
        <f t="shared" si="432"/>
        <v>168</v>
      </c>
      <c r="H1149" s="2">
        <f t="shared" si="430"/>
        <v>4.079650315687227E-2</v>
      </c>
      <c r="I1149" s="2"/>
      <c r="J1149" s="2">
        <f t="shared" si="433"/>
        <v>0.4235065565808645</v>
      </c>
      <c r="K1149" s="2">
        <f t="shared" si="434"/>
        <v>0.46430305973773678</v>
      </c>
      <c r="L1149" s="2">
        <f t="shared" si="435"/>
        <v>0.10296260320543954</v>
      </c>
      <c r="M1149" s="2">
        <f t="shared" si="436"/>
        <v>9.2277804759592352E-3</v>
      </c>
      <c r="N1149" s="1">
        <v>1744</v>
      </c>
      <c r="O1149" s="1">
        <v>1912</v>
      </c>
      <c r="P1149" s="1">
        <v>424</v>
      </c>
      <c r="Q1149" s="1">
        <v>0</v>
      </c>
      <c r="R1149" s="1">
        <v>25</v>
      </c>
      <c r="S1149" s="1">
        <v>9</v>
      </c>
      <c r="T1149" s="1">
        <v>4</v>
      </c>
      <c r="W1149" s="1">
        <v>0</v>
      </c>
      <c r="AL1149" s="7">
        <f>IF(Q1149&gt;0,RANK(Q1149,(N1149:P1149,Q1149:AJ1149)),0)</f>
        <v>0</v>
      </c>
      <c r="AM1149" s="7">
        <f>IF(R1149&gt;0,RANK(R1149,(N1149:P1149,Q1149:AJ1149)),0)</f>
        <v>4</v>
      </c>
      <c r="AN1149" s="7">
        <f>IF(S1149&gt;0,RANK(S1149,(N1149:P1149,Q1149:AJ1149)),0)</f>
        <v>5</v>
      </c>
      <c r="AO1149" s="7">
        <f>IF(T1149&gt;0,RANK(T1149,(N1149:P1149,Q1149:AJ1149)),0)</f>
        <v>6</v>
      </c>
      <c r="AP1149" s="2">
        <f t="shared" si="437"/>
        <v>0</v>
      </c>
      <c r="AQ1149" s="2">
        <f t="shared" si="438"/>
        <v>6.0709082078678972E-3</v>
      </c>
      <c r="AR1149" s="2">
        <f t="shared" si="439"/>
        <v>2.1855269548324428E-3</v>
      </c>
      <c r="AS1149" s="2">
        <f t="shared" si="440"/>
        <v>9.7134531325886349E-4</v>
      </c>
      <c r="AU1149" t="s">
        <v>2012</v>
      </c>
      <c r="AV1149" t="s">
        <v>1466</v>
      </c>
      <c r="AW1149">
        <v>1</v>
      </c>
      <c r="AY1149" s="130">
        <v>21</v>
      </c>
      <c r="AZ1149" s="131">
        <v>219</v>
      </c>
      <c r="BA1149" s="132">
        <f t="shared" si="429"/>
        <v>21219</v>
      </c>
      <c r="BC1149" s="7" t="s">
        <v>532</v>
      </c>
    </row>
    <row r="1150" spans="1:55" ht="13" hidden="1" customHeight="1" outlineLevel="1" x14ac:dyDescent="0.2">
      <c r="A1150" t="s">
        <v>2383</v>
      </c>
      <c r="B1150" t="s">
        <v>1466</v>
      </c>
      <c r="C1150" s="1">
        <f t="shared" si="431"/>
        <v>4474</v>
      </c>
      <c r="D1150" s="7">
        <f>RANK(N1150,(N1150:P1150,Q1150:AJ1150))</f>
        <v>1</v>
      </c>
      <c r="E1150" s="7">
        <f>RANK(O1150,(N1150:P1150,Q1150:AJ1150))</f>
        <v>2</v>
      </c>
      <c r="F1150" s="7">
        <f>IF(P1150&gt;0,RANK(P1150,(N1150:P1150,Q1150:AJ1150)),0)</f>
        <v>3</v>
      </c>
      <c r="G1150" s="1">
        <f t="shared" si="432"/>
        <v>112</v>
      </c>
      <c r="H1150" s="2">
        <f t="shared" si="430"/>
        <v>2.5033527045149755E-2</v>
      </c>
      <c r="I1150" s="2"/>
      <c r="J1150" s="2">
        <f t="shared" si="433"/>
        <v>0.46647295485024587</v>
      </c>
      <c r="K1150" s="2">
        <f t="shared" si="434"/>
        <v>0.4414394278050961</v>
      </c>
      <c r="L1150" s="2">
        <f t="shared" si="435"/>
        <v>8.8064371926687535E-2</v>
      </c>
      <c r="M1150" s="2">
        <f t="shared" si="436"/>
        <v>4.0232454179705002E-3</v>
      </c>
      <c r="N1150" s="1">
        <v>2087</v>
      </c>
      <c r="O1150" s="1">
        <v>1975</v>
      </c>
      <c r="P1150" s="1">
        <v>394</v>
      </c>
      <c r="Q1150" s="1">
        <v>0</v>
      </c>
      <c r="R1150" s="1">
        <v>3</v>
      </c>
      <c r="S1150" s="1">
        <v>12</v>
      </c>
      <c r="T1150" s="1">
        <v>3</v>
      </c>
      <c r="W1150" s="1">
        <v>0</v>
      </c>
      <c r="AL1150" s="7">
        <f>IF(Q1150&gt;0,RANK(Q1150,(N1150:P1150,Q1150:AJ1150)),0)</f>
        <v>0</v>
      </c>
      <c r="AM1150" s="7">
        <f>IF(R1150&gt;0,RANK(R1150,(N1150:P1150,Q1150:AJ1150)),0)</f>
        <v>5</v>
      </c>
      <c r="AN1150" s="7">
        <f>IF(S1150&gt;0,RANK(S1150,(N1150:P1150,Q1150:AJ1150)),0)</f>
        <v>4</v>
      </c>
      <c r="AO1150" s="7">
        <f>IF(T1150&gt;0,RANK(T1150,(N1150:P1150,Q1150:AJ1150)),0)</f>
        <v>5</v>
      </c>
      <c r="AP1150" s="2">
        <f t="shared" si="437"/>
        <v>0</v>
      </c>
      <c r="AQ1150" s="2">
        <f t="shared" si="438"/>
        <v>6.7054090299508275E-4</v>
      </c>
      <c r="AR1150" s="2">
        <f t="shared" si="439"/>
        <v>2.682163611980331E-3</v>
      </c>
      <c r="AS1150" s="2">
        <f t="shared" si="440"/>
        <v>6.7054090299508275E-4</v>
      </c>
      <c r="AU1150" t="s">
        <v>2383</v>
      </c>
      <c r="AV1150" t="s">
        <v>1466</v>
      </c>
      <c r="AW1150">
        <v>1</v>
      </c>
      <c r="AY1150" s="130">
        <v>21</v>
      </c>
      <c r="AZ1150" s="131">
        <v>221</v>
      </c>
      <c r="BA1150" s="132">
        <f t="shared" si="429"/>
        <v>21221</v>
      </c>
      <c r="BC1150" s="7" t="s">
        <v>532</v>
      </c>
    </row>
    <row r="1151" spans="1:55" ht="13" hidden="1" customHeight="1" outlineLevel="1" x14ac:dyDescent="0.2">
      <c r="A1151" t="s">
        <v>2631</v>
      </c>
      <c r="B1151" t="s">
        <v>1466</v>
      </c>
      <c r="C1151" s="1">
        <f t="shared" si="431"/>
        <v>2568</v>
      </c>
      <c r="D1151" s="7">
        <f>RANK(N1151,(N1151:P1151,Q1151:AJ1151))</f>
        <v>1</v>
      </c>
      <c r="E1151" s="7">
        <f>RANK(O1151,(N1151:P1151,Q1151:AJ1151))</f>
        <v>2</v>
      </c>
      <c r="F1151" s="7">
        <f>IF(P1151&gt;0,RANK(P1151,(N1151:P1151,Q1151:AJ1151)),0)</f>
        <v>3</v>
      </c>
      <c r="G1151" s="1">
        <f t="shared" si="432"/>
        <v>246</v>
      </c>
      <c r="H1151" s="2">
        <f t="shared" si="430"/>
        <v>9.5794392523364483E-2</v>
      </c>
      <c r="I1151" s="2"/>
      <c r="J1151" s="2">
        <f t="shared" si="433"/>
        <v>0.48481308411214952</v>
      </c>
      <c r="K1151" s="2">
        <f t="shared" si="434"/>
        <v>0.38901869158878505</v>
      </c>
      <c r="L1151" s="2">
        <f t="shared" si="435"/>
        <v>0.11993769470404984</v>
      </c>
      <c r="M1151" s="2">
        <f t="shared" si="436"/>
        <v>6.2305295950155909E-3</v>
      </c>
      <c r="N1151" s="1">
        <v>1245</v>
      </c>
      <c r="O1151" s="1">
        <v>999</v>
      </c>
      <c r="P1151" s="1">
        <v>308</v>
      </c>
      <c r="Q1151" s="1">
        <v>0</v>
      </c>
      <c r="R1151" s="1">
        <v>6</v>
      </c>
      <c r="S1151" s="1">
        <v>8</v>
      </c>
      <c r="T1151" s="1">
        <v>2</v>
      </c>
      <c r="W1151" s="1">
        <v>0</v>
      </c>
      <c r="AL1151" s="7">
        <f>IF(Q1151&gt;0,RANK(Q1151,(N1151:P1151,Q1151:AJ1151)),0)</f>
        <v>0</v>
      </c>
      <c r="AM1151" s="7">
        <f>IF(R1151&gt;0,RANK(R1151,(N1151:P1151,Q1151:AJ1151)),0)</f>
        <v>5</v>
      </c>
      <c r="AN1151" s="7">
        <f>IF(S1151&gt;0,RANK(S1151,(N1151:P1151,Q1151:AJ1151)),0)</f>
        <v>4</v>
      </c>
      <c r="AO1151" s="7">
        <f>IF(T1151&gt;0,RANK(T1151,(N1151:P1151,Q1151:AJ1151)),0)</f>
        <v>6</v>
      </c>
      <c r="AP1151" s="2">
        <f t="shared" si="437"/>
        <v>0</v>
      </c>
      <c r="AQ1151" s="2">
        <f t="shared" si="438"/>
        <v>2.3364485981308409E-3</v>
      </c>
      <c r="AR1151" s="2">
        <f t="shared" si="439"/>
        <v>3.1152647975077881E-3</v>
      </c>
      <c r="AS1151" s="2">
        <f t="shared" si="440"/>
        <v>7.7881619937694702E-4</v>
      </c>
      <c r="AU1151" t="s">
        <v>2631</v>
      </c>
      <c r="AV1151" t="s">
        <v>1466</v>
      </c>
      <c r="AW1151">
        <v>4</v>
      </c>
      <c r="AY1151" s="130">
        <v>21</v>
      </c>
      <c r="AZ1151" s="131">
        <v>223</v>
      </c>
      <c r="BA1151" s="132">
        <f t="shared" si="429"/>
        <v>21223</v>
      </c>
      <c r="BC1151" s="7" t="s">
        <v>532</v>
      </c>
    </row>
    <row r="1152" spans="1:55" ht="13" hidden="1" customHeight="1" outlineLevel="1" x14ac:dyDescent="0.2">
      <c r="A1152" t="s">
        <v>2184</v>
      </c>
      <c r="B1152" t="s">
        <v>1466</v>
      </c>
      <c r="C1152" s="1">
        <f t="shared" si="431"/>
        <v>5084</v>
      </c>
      <c r="D1152" s="7">
        <f>RANK(N1152,(N1152:P1152,Q1152:AJ1152))</f>
        <v>1</v>
      </c>
      <c r="E1152" s="7">
        <f>RANK(O1152,(N1152:P1152,Q1152:AJ1152))</f>
        <v>2</v>
      </c>
      <c r="F1152" s="7">
        <f>IF(P1152&gt;0,RANK(P1152,(N1152:P1152,Q1152:AJ1152)),0)</f>
        <v>3</v>
      </c>
      <c r="G1152" s="1">
        <f t="shared" si="432"/>
        <v>1359</v>
      </c>
      <c r="H1152" s="2">
        <f t="shared" si="430"/>
        <v>0.26730920535011804</v>
      </c>
      <c r="I1152" s="2"/>
      <c r="J1152" s="2">
        <f t="shared" si="433"/>
        <v>0.57297403619197484</v>
      </c>
      <c r="K1152" s="2">
        <f t="shared" si="434"/>
        <v>0.3056648308418568</v>
      </c>
      <c r="L1152" s="2">
        <f t="shared" si="435"/>
        <v>0.11762391817466562</v>
      </c>
      <c r="M1152" s="2">
        <f t="shared" si="436"/>
        <v>3.7372147915027271E-3</v>
      </c>
      <c r="N1152" s="1">
        <v>2913</v>
      </c>
      <c r="O1152" s="1">
        <v>1554</v>
      </c>
      <c r="P1152" s="1">
        <v>598</v>
      </c>
      <c r="Q1152" s="1">
        <v>0</v>
      </c>
      <c r="R1152" s="1">
        <v>7</v>
      </c>
      <c r="S1152" s="1">
        <v>8</v>
      </c>
      <c r="T1152" s="1">
        <v>4</v>
      </c>
      <c r="W1152" s="1">
        <v>0</v>
      </c>
      <c r="AL1152" s="7">
        <f>IF(Q1152&gt;0,RANK(Q1152,(N1152:P1152,Q1152:AJ1152)),0)</f>
        <v>0</v>
      </c>
      <c r="AM1152" s="7">
        <f>IF(R1152&gt;0,RANK(R1152,(N1152:P1152,Q1152:AJ1152)),0)</f>
        <v>5</v>
      </c>
      <c r="AN1152" s="7">
        <f>IF(S1152&gt;0,RANK(S1152,(N1152:P1152,Q1152:AJ1152)),0)</f>
        <v>4</v>
      </c>
      <c r="AO1152" s="7">
        <f>IF(T1152&gt;0,RANK(T1152,(N1152:P1152,Q1152:AJ1152)),0)</f>
        <v>6</v>
      </c>
      <c r="AP1152" s="2">
        <f t="shared" si="437"/>
        <v>0</v>
      </c>
      <c r="AQ1152" s="2">
        <f t="shared" si="438"/>
        <v>1.3768686073957514E-3</v>
      </c>
      <c r="AR1152" s="2">
        <f t="shared" si="439"/>
        <v>1.5735641227380016E-3</v>
      </c>
      <c r="AS1152" s="2">
        <f t="shared" si="440"/>
        <v>7.8678206136900079E-4</v>
      </c>
      <c r="AU1152" t="s">
        <v>2184</v>
      </c>
      <c r="AV1152" t="s">
        <v>1466</v>
      </c>
      <c r="AW1152">
        <v>1</v>
      </c>
      <c r="AY1152" s="130">
        <v>21</v>
      </c>
      <c r="AZ1152" s="131">
        <v>225</v>
      </c>
      <c r="BA1152" s="132">
        <f t="shared" si="429"/>
        <v>21225</v>
      </c>
      <c r="BC1152" s="7" t="s">
        <v>532</v>
      </c>
    </row>
    <row r="1153" spans="1:55" ht="13" hidden="1" customHeight="1" outlineLevel="1" x14ac:dyDescent="0.2">
      <c r="A1153" t="s">
        <v>1840</v>
      </c>
      <c r="B1153" t="s">
        <v>1466</v>
      </c>
      <c r="C1153" s="1">
        <f t="shared" si="431"/>
        <v>29406</v>
      </c>
      <c r="D1153" s="7">
        <f>RANK(N1153,(N1153:P1153,Q1153:AJ1153))</f>
        <v>2</v>
      </c>
      <c r="E1153" s="7">
        <f>RANK(O1153,(N1153:P1153,Q1153:AJ1153))</f>
        <v>1</v>
      </c>
      <c r="F1153" s="7">
        <f>IF(P1153&gt;0,RANK(P1153,(N1153:P1153,Q1153:AJ1153)),0)</f>
        <v>3</v>
      </c>
      <c r="G1153" s="1">
        <f t="shared" si="432"/>
        <v>4142</v>
      </c>
      <c r="H1153" s="2">
        <f t="shared" si="430"/>
        <v>0.14085560769910901</v>
      </c>
      <c r="I1153" s="2"/>
      <c r="J1153" s="2">
        <f t="shared" si="433"/>
        <v>0.39590559749710941</v>
      </c>
      <c r="K1153" s="2">
        <f t="shared" si="434"/>
        <v>0.5367612051962185</v>
      </c>
      <c r="L1153" s="2">
        <f t="shared" si="435"/>
        <v>6.2402230837244096E-2</v>
      </c>
      <c r="M1153" s="2">
        <f t="shared" si="436"/>
        <v>4.9309664694279914E-3</v>
      </c>
      <c r="N1153" s="1">
        <v>11642</v>
      </c>
      <c r="O1153" s="1">
        <v>15784</v>
      </c>
      <c r="P1153" s="1">
        <v>1835</v>
      </c>
      <c r="Q1153" s="1">
        <v>14</v>
      </c>
      <c r="R1153" s="1">
        <v>84</v>
      </c>
      <c r="S1153" s="1">
        <v>27</v>
      </c>
      <c r="T1153" s="1">
        <v>20</v>
      </c>
      <c r="W1153" s="1">
        <v>0</v>
      </c>
      <c r="AL1153" s="7">
        <f>IF(Q1153&gt;0,RANK(Q1153,(N1153:P1153,Q1153:AJ1153)),0)</f>
        <v>7</v>
      </c>
      <c r="AM1153" s="7">
        <f>IF(R1153&gt;0,RANK(R1153,(N1153:P1153,Q1153:AJ1153)),0)</f>
        <v>4</v>
      </c>
      <c r="AN1153" s="7">
        <f>IF(S1153&gt;0,RANK(S1153,(N1153:P1153,Q1153:AJ1153)),0)</f>
        <v>5</v>
      </c>
      <c r="AO1153" s="7">
        <f>IF(T1153&gt;0,RANK(T1153,(N1153:P1153,Q1153:AJ1153)),0)</f>
        <v>6</v>
      </c>
      <c r="AP1153" s="2">
        <f t="shared" si="437"/>
        <v>4.7609331428960077E-4</v>
      </c>
      <c r="AQ1153" s="2">
        <f t="shared" si="438"/>
        <v>2.8565598857376046E-3</v>
      </c>
      <c r="AR1153" s="2">
        <f t="shared" si="439"/>
        <v>9.1817996327280146E-4</v>
      </c>
      <c r="AS1153" s="2">
        <f t="shared" si="440"/>
        <v>6.8013330612800107E-4</v>
      </c>
      <c r="AU1153" t="s">
        <v>1840</v>
      </c>
      <c r="AV1153" t="s">
        <v>1466</v>
      </c>
      <c r="AW1153">
        <v>2</v>
      </c>
      <c r="AY1153" s="130">
        <v>21</v>
      </c>
      <c r="AZ1153" s="131">
        <v>227</v>
      </c>
      <c r="BA1153" s="132">
        <f t="shared" si="429"/>
        <v>21227</v>
      </c>
      <c r="BC1153" s="7" t="s">
        <v>532</v>
      </c>
    </row>
    <row r="1154" spans="1:55" ht="13" hidden="1" customHeight="1" outlineLevel="1" x14ac:dyDescent="0.2">
      <c r="A1154" t="s">
        <v>3298</v>
      </c>
      <c r="B1154" t="s">
        <v>1466</v>
      </c>
      <c r="C1154" s="1">
        <f t="shared" si="431"/>
        <v>4161</v>
      </c>
      <c r="D1154" s="7">
        <f>RANK(N1154,(N1154:P1154,Q1154:AJ1154))</f>
        <v>2</v>
      </c>
      <c r="E1154" s="7">
        <f>RANK(O1154,(N1154:P1154,Q1154:AJ1154))</f>
        <v>1</v>
      </c>
      <c r="F1154" s="7">
        <f>IF(P1154&gt;0,RANK(P1154,(N1154:P1154,Q1154:AJ1154)),0)</f>
        <v>3</v>
      </c>
      <c r="G1154" s="1">
        <f t="shared" si="432"/>
        <v>477</v>
      </c>
      <c r="H1154" s="2">
        <f t="shared" si="430"/>
        <v>0.11463590483056957</v>
      </c>
      <c r="I1154" s="2"/>
      <c r="J1154" s="2">
        <f t="shared" si="433"/>
        <v>0.39389569814948328</v>
      </c>
      <c r="K1154" s="2">
        <f t="shared" si="434"/>
        <v>0.50853160298005284</v>
      </c>
      <c r="L1154" s="2">
        <f t="shared" si="435"/>
        <v>9.2045181446767599E-2</v>
      </c>
      <c r="M1154" s="2">
        <f t="shared" si="436"/>
        <v>5.5275174236963376E-3</v>
      </c>
      <c r="N1154" s="1">
        <v>1639</v>
      </c>
      <c r="O1154" s="1">
        <v>2116</v>
      </c>
      <c r="P1154" s="1">
        <v>383</v>
      </c>
      <c r="Q1154" s="1">
        <v>5</v>
      </c>
      <c r="R1154" s="1">
        <v>13</v>
      </c>
      <c r="S1154" s="1">
        <v>3</v>
      </c>
      <c r="T1154" s="1">
        <v>2</v>
      </c>
      <c r="W1154" s="1">
        <v>0</v>
      </c>
      <c r="AL1154" s="7">
        <f>IF(Q1154&gt;0,RANK(Q1154,(N1154:P1154,Q1154:AJ1154)),0)</f>
        <v>5</v>
      </c>
      <c r="AM1154" s="7">
        <f>IF(R1154&gt;0,RANK(R1154,(N1154:P1154,Q1154:AJ1154)),0)</f>
        <v>4</v>
      </c>
      <c r="AN1154" s="7">
        <f>IF(S1154&gt;0,RANK(S1154,(N1154:P1154,Q1154:AJ1154)),0)</f>
        <v>6</v>
      </c>
      <c r="AO1154" s="7">
        <f>IF(T1154&gt;0,RANK(T1154,(N1154:P1154,Q1154:AJ1154)),0)</f>
        <v>7</v>
      </c>
      <c r="AP1154" s="2">
        <f t="shared" si="437"/>
        <v>1.2016342225426579E-3</v>
      </c>
      <c r="AQ1154" s="2">
        <f t="shared" si="438"/>
        <v>3.1242489786109107E-3</v>
      </c>
      <c r="AR1154" s="2">
        <f t="shared" si="439"/>
        <v>7.2098053352559477E-4</v>
      </c>
      <c r="AS1154" s="2">
        <f t="shared" si="440"/>
        <v>4.8065368901706318E-4</v>
      </c>
      <c r="AU1154" t="s">
        <v>3298</v>
      </c>
      <c r="AV1154" t="s">
        <v>1466</v>
      </c>
      <c r="AW1154">
        <v>2</v>
      </c>
      <c r="AY1154" s="130">
        <v>21</v>
      </c>
      <c r="AZ1154" s="131">
        <v>229</v>
      </c>
      <c r="BA1154" s="132">
        <f t="shared" si="429"/>
        <v>21229</v>
      </c>
      <c r="BC1154" s="7" t="s">
        <v>532</v>
      </c>
    </row>
    <row r="1155" spans="1:55" ht="13" hidden="1" customHeight="1" outlineLevel="1" x14ac:dyDescent="0.2">
      <c r="A1155" t="s">
        <v>1841</v>
      </c>
      <c r="B1155" t="s">
        <v>1466</v>
      </c>
      <c r="C1155" s="1">
        <f t="shared" si="431"/>
        <v>6055</v>
      </c>
      <c r="D1155" s="7">
        <f>RANK(N1155,(N1155:P1155,Q1155:AJ1155))</f>
        <v>2</v>
      </c>
      <c r="E1155" s="7">
        <f>RANK(O1155,(N1155:P1155,Q1155:AJ1155))</f>
        <v>1</v>
      </c>
      <c r="F1155" s="7">
        <f>IF(P1155&gt;0,RANK(P1155,(N1155:P1155,Q1155:AJ1155)),0)</f>
        <v>3</v>
      </c>
      <c r="G1155" s="1">
        <f t="shared" si="432"/>
        <v>700</v>
      </c>
      <c r="H1155" s="2">
        <f t="shared" si="430"/>
        <v>0.11560693641618497</v>
      </c>
      <c r="I1155" s="2"/>
      <c r="J1155" s="2">
        <f t="shared" si="433"/>
        <v>0.4</v>
      </c>
      <c r="K1155" s="2">
        <f t="shared" si="434"/>
        <v>0.51560693641618494</v>
      </c>
      <c r="L1155" s="2">
        <f t="shared" si="435"/>
        <v>7.9438480594549957E-2</v>
      </c>
      <c r="M1155" s="2">
        <f t="shared" si="436"/>
        <v>4.9545829892650856E-3</v>
      </c>
      <c r="N1155" s="1">
        <v>2422</v>
      </c>
      <c r="O1155" s="1">
        <v>3122</v>
      </c>
      <c r="P1155" s="1">
        <v>481</v>
      </c>
      <c r="Q1155" s="1">
        <v>0</v>
      </c>
      <c r="R1155" s="1">
        <v>9</v>
      </c>
      <c r="S1155" s="1">
        <v>4</v>
      </c>
      <c r="T1155" s="1">
        <v>17</v>
      </c>
      <c r="W1155" s="1">
        <v>0</v>
      </c>
      <c r="AL1155" s="7">
        <f>IF(Q1155&gt;0,RANK(Q1155,(N1155:P1155,Q1155:AJ1155)),0)</f>
        <v>0</v>
      </c>
      <c r="AM1155" s="7">
        <f>IF(R1155&gt;0,RANK(R1155,(N1155:P1155,Q1155:AJ1155)),0)</f>
        <v>5</v>
      </c>
      <c r="AN1155" s="7">
        <f>IF(S1155&gt;0,RANK(S1155,(N1155:P1155,Q1155:AJ1155)),0)</f>
        <v>6</v>
      </c>
      <c r="AO1155" s="7">
        <f>IF(T1155&gt;0,RANK(T1155,(N1155:P1155,Q1155:AJ1155)),0)</f>
        <v>4</v>
      </c>
      <c r="AP1155" s="2">
        <f t="shared" si="437"/>
        <v>0</v>
      </c>
      <c r="AQ1155" s="2">
        <f t="shared" si="438"/>
        <v>1.486374896779521E-3</v>
      </c>
      <c r="AR1155" s="2">
        <f t="shared" si="439"/>
        <v>6.606110652353427E-4</v>
      </c>
      <c r="AS1155" s="2">
        <f t="shared" si="440"/>
        <v>2.8075970272502066E-3</v>
      </c>
      <c r="AU1155" t="s">
        <v>1841</v>
      </c>
      <c r="AV1155" t="s">
        <v>1466</v>
      </c>
      <c r="AW1155">
        <v>5</v>
      </c>
      <c r="AY1155" s="130">
        <v>21</v>
      </c>
      <c r="AZ1155" s="131">
        <v>231</v>
      </c>
      <c r="BA1155" s="132">
        <f t="shared" si="429"/>
        <v>21231</v>
      </c>
      <c r="BC1155" s="7" t="s">
        <v>532</v>
      </c>
    </row>
    <row r="1156" spans="1:55" ht="13" hidden="1" customHeight="1" outlineLevel="1" x14ac:dyDescent="0.2">
      <c r="A1156" t="s">
        <v>797</v>
      </c>
      <c r="B1156" t="s">
        <v>1466</v>
      </c>
      <c r="C1156" s="1">
        <f t="shared" si="431"/>
        <v>5102</v>
      </c>
      <c r="D1156" s="7">
        <f>RANK(N1156,(N1156:P1156,Q1156:AJ1156))</f>
        <v>1</v>
      </c>
      <c r="E1156" s="7">
        <f>RANK(O1156,(N1156:P1156,Q1156:AJ1156))</f>
        <v>2</v>
      </c>
      <c r="F1156" s="7">
        <f>IF(P1156&gt;0,RANK(P1156,(N1156:P1156,Q1156:AJ1156)),0)</f>
        <v>3</v>
      </c>
      <c r="G1156" s="1">
        <f t="shared" si="432"/>
        <v>1284</v>
      </c>
      <c r="H1156" s="2">
        <f t="shared" si="430"/>
        <v>0.25166601332810662</v>
      </c>
      <c r="I1156" s="2"/>
      <c r="J1156" s="2">
        <f t="shared" si="433"/>
        <v>0.55899647197177582</v>
      </c>
      <c r="K1156" s="2">
        <f t="shared" si="434"/>
        <v>0.30733045864366915</v>
      </c>
      <c r="L1156" s="2">
        <f t="shared" si="435"/>
        <v>0.1293610348882791</v>
      </c>
      <c r="M1156" s="2">
        <f t="shared" si="436"/>
        <v>4.3120344962759294E-3</v>
      </c>
      <c r="N1156" s="1">
        <v>2852</v>
      </c>
      <c r="O1156" s="1">
        <v>1568</v>
      </c>
      <c r="P1156" s="1">
        <v>660</v>
      </c>
      <c r="Q1156" s="1">
        <v>0</v>
      </c>
      <c r="R1156" s="1">
        <v>10</v>
      </c>
      <c r="S1156" s="1">
        <v>10</v>
      </c>
      <c r="T1156" s="1">
        <v>2</v>
      </c>
      <c r="W1156" s="1">
        <v>0</v>
      </c>
      <c r="AL1156" s="7">
        <f>IF(Q1156&gt;0,RANK(Q1156,(N1156:P1156,Q1156:AJ1156)),0)</f>
        <v>0</v>
      </c>
      <c r="AM1156" s="7">
        <f>IF(R1156&gt;0,RANK(R1156,(N1156:P1156,Q1156:AJ1156)),0)</f>
        <v>4</v>
      </c>
      <c r="AN1156" s="7">
        <f>IF(S1156&gt;0,RANK(S1156,(N1156:P1156,Q1156:AJ1156)),0)</f>
        <v>4</v>
      </c>
      <c r="AO1156" s="7">
        <f>IF(T1156&gt;0,RANK(T1156,(N1156:P1156,Q1156:AJ1156)),0)</f>
        <v>6</v>
      </c>
      <c r="AP1156" s="2">
        <f t="shared" si="437"/>
        <v>0</v>
      </c>
      <c r="AQ1156" s="2">
        <f t="shared" si="438"/>
        <v>1.9600156801254411E-3</v>
      </c>
      <c r="AR1156" s="2">
        <f t="shared" si="439"/>
        <v>1.9600156801254411E-3</v>
      </c>
      <c r="AS1156" s="2">
        <f t="shared" si="440"/>
        <v>3.920031360250882E-4</v>
      </c>
      <c r="AU1156" t="s">
        <v>797</v>
      </c>
      <c r="AV1156" t="s">
        <v>1466</v>
      </c>
      <c r="AW1156">
        <v>1</v>
      </c>
      <c r="AY1156" s="130">
        <v>21</v>
      </c>
      <c r="AZ1156" s="131">
        <v>233</v>
      </c>
      <c r="BA1156" s="132">
        <f t="shared" si="429"/>
        <v>21233</v>
      </c>
      <c r="BC1156" s="7" t="s">
        <v>532</v>
      </c>
    </row>
    <row r="1157" spans="1:55" ht="13" hidden="1" customHeight="1" outlineLevel="1" x14ac:dyDescent="0.2">
      <c r="A1157" t="s">
        <v>119</v>
      </c>
      <c r="B1157" t="s">
        <v>1466</v>
      </c>
      <c r="C1157" s="1">
        <f t="shared" si="431"/>
        <v>10680</v>
      </c>
      <c r="D1157" s="7">
        <f>RANK(N1157,(N1157:P1157,Q1157:AJ1157))</f>
        <v>2</v>
      </c>
      <c r="E1157" s="7">
        <f>RANK(O1157,(N1157:P1157,Q1157:AJ1157))</f>
        <v>1</v>
      </c>
      <c r="F1157" s="7">
        <f>IF(P1157&gt;0,RANK(P1157,(N1157:P1157,Q1157:AJ1157)),0)</f>
        <v>3</v>
      </c>
      <c r="G1157" s="1">
        <f t="shared" si="432"/>
        <v>1228</v>
      </c>
      <c r="H1157" s="2">
        <f t="shared" si="430"/>
        <v>0.1149812734082397</v>
      </c>
      <c r="I1157" s="2"/>
      <c r="J1157" s="2">
        <f t="shared" si="433"/>
        <v>0.39082397003745317</v>
      </c>
      <c r="K1157" s="2">
        <f t="shared" si="434"/>
        <v>0.50580524344569289</v>
      </c>
      <c r="L1157" s="2">
        <f t="shared" si="435"/>
        <v>9.6161048689138579E-2</v>
      </c>
      <c r="M1157" s="2">
        <f t="shared" si="436"/>
        <v>7.2097378277153623E-3</v>
      </c>
      <c r="N1157" s="1">
        <v>4174</v>
      </c>
      <c r="O1157" s="1">
        <v>5402</v>
      </c>
      <c r="P1157" s="1">
        <v>1027</v>
      </c>
      <c r="Q1157" s="1">
        <v>0</v>
      </c>
      <c r="R1157" s="1">
        <v>38</v>
      </c>
      <c r="S1157" s="1">
        <v>22</v>
      </c>
      <c r="T1157" s="1">
        <v>17</v>
      </c>
      <c r="W1157" s="1">
        <v>0</v>
      </c>
      <c r="AL1157" s="7">
        <f>IF(Q1157&gt;0,RANK(Q1157,(N1157:P1157,Q1157:AJ1157)),0)</f>
        <v>0</v>
      </c>
      <c r="AM1157" s="7">
        <f>IF(R1157&gt;0,RANK(R1157,(N1157:P1157,Q1157:AJ1157)),0)</f>
        <v>4</v>
      </c>
      <c r="AN1157" s="7">
        <f>IF(S1157&gt;0,RANK(S1157,(N1157:P1157,Q1157:AJ1157)),0)</f>
        <v>5</v>
      </c>
      <c r="AO1157" s="7">
        <f>IF(T1157&gt;0,RANK(T1157,(N1157:P1157,Q1157:AJ1157)),0)</f>
        <v>6</v>
      </c>
      <c r="AP1157" s="2">
        <f t="shared" si="437"/>
        <v>0</v>
      </c>
      <c r="AQ1157" s="2">
        <f t="shared" si="438"/>
        <v>3.5580524344569287E-3</v>
      </c>
      <c r="AR1157" s="2">
        <f t="shared" si="439"/>
        <v>2.0599250936329588E-3</v>
      </c>
      <c r="AS1157" s="2">
        <f t="shared" si="440"/>
        <v>1.5917602996254681E-3</v>
      </c>
      <c r="AU1157" t="s">
        <v>119</v>
      </c>
      <c r="AV1157" t="s">
        <v>1466</v>
      </c>
      <c r="AW1157">
        <v>5</v>
      </c>
      <c r="AY1157" s="130">
        <v>21</v>
      </c>
      <c r="AZ1157" s="131">
        <v>235</v>
      </c>
      <c r="BA1157" s="132">
        <f t="shared" si="429"/>
        <v>21235</v>
      </c>
      <c r="BC1157" s="7" t="s">
        <v>532</v>
      </c>
    </row>
    <row r="1158" spans="1:55" ht="13" hidden="1" customHeight="1" outlineLevel="1" x14ac:dyDescent="0.2">
      <c r="A1158" t="s">
        <v>2632</v>
      </c>
      <c r="B1158" t="s">
        <v>1466</v>
      </c>
      <c r="C1158" s="1">
        <f t="shared" si="431"/>
        <v>2297</v>
      </c>
      <c r="D1158" s="7">
        <f>RANK(N1158,(N1158:P1158,Q1158:AJ1158))</f>
        <v>1</v>
      </c>
      <c r="E1158" s="7">
        <f>RANK(O1158,(N1158:P1158,Q1158:AJ1158))</f>
        <v>2</v>
      </c>
      <c r="F1158" s="7">
        <f>IF(P1158&gt;0,RANK(P1158,(N1158:P1158,Q1158:AJ1158)),0)</f>
        <v>3</v>
      </c>
      <c r="G1158" s="1">
        <f t="shared" si="432"/>
        <v>525</v>
      </c>
      <c r="H1158" s="2">
        <f t="shared" si="430"/>
        <v>0.22855898998693949</v>
      </c>
      <c r="I1158" s="2"/>
      <c r="J1158" s="2">
        <f t="shared" si="433"/>
        <v>0.56464954288202007</v>
      </c>
      <c r="K1158" s="2">
        <f t="shared" si="434"/>
        <v>0.33609055289508055</v>
      </c>
      <c r="L1158" s="2">
        <f t="shared" si="435"/>
        <v>8.7940792337831961E-2</v>
      </c>
      <c r="M1158" s="2">
        <f t="shared" si="436"/>
        <v>1.1319111885067415E-2</v>
      </c>
      <c r="N1158" s="1">
        <v>1297</v>
      </c>
      <c r="O1158" s="1">
        <v>772</v>
      </c>
      <c r="P1158" s="1">
        <v>202</v>
      </c>
      <c r="Q1158" s="1">
        <v>0</v>
      </c>
      <c r="R1158" s="1">
        <v>4</v>
      </c>
      <c r="S1158" s="1">
        <v>2</v>
      </c>
      <c r="T1158" s="1">
        <v>20</v>
      </c>
      <c r="W1158" s="1">
        <v>0</v>
      </c>
      <c r="AL1158" s="7">
        <f>IF(Q1158&gt;0,RANK(Q1158,(N1158:P1158,Q1158:AJ1158)),0)</f>
        <v>0</v>
      </c>
      <c r="AM1158" s="7">
        <f>IF(R1158&gt;0,RANK(R1158,(N1158:P1158,Q1158:AJ1158)),0)</f>
        <v>5</v>
      </c>
      <c r="AN1158" s="7">
        <f>IF(S1158&gt;0,RANK(S1158,(N1158:P1158,Q1158:AJ1158)),0)</f>
        <v>6</v>
      </c>
      <c r="AO1158" s="7">
        <f>IF(T1158&gt;0,RANK(T1158,(N1158:P1158,Q1158:AJ1158)),0)</f>
        <v>4</v>
      </c>
      <c r="AP1158" s="2">
        <f t="shared" si="437"/>
        <v>0</v>
      </c>
      <c r="AQ1158" s="2">
        <f t="shared" si="438"/>
        <v>1.7414018284719198E-3</v>
      </c>
      <c r="AR1158" s="2">
        <f t="shared" si="439"/>
        <v>8.7070091423595991E-4</v>
      </c>
      <c r="AS1158" s="2">
        <f t="shared" si="440"/>
        <v>8.7070091423595997E-3</v>
      </c>
      <c r="AU1158" t="s">
        <v>2632</v>
      </c>
      <c r="AV1158" t="s">
        <v>1466</v>
      </c>
      <c r="AW1158">
        <v>5</v>
      </c>
      <c r="AY1158" s="130">
        <v>21</v>
      </c>
      <c r="AZ1158" s="131">
        <v>237</v>
      </c>
      <c r="BA1158" s="132">
        <f t="shared" si="429"/>
        <v>21237</v>
      </c>
      <c r="BC1158" s="7" t="s">
        <v>532</v>
      </c>
    </row>
    <row r="1159" spans="1:55" ht="12" hidden="1" customHeight="1" outlineLevel="1" x14ac:dyDescent="0.2">
      <c r="A1159" t="s">
        <v>1289</v>
      </c>
      <c r="B1159" t="s">
        <v>1466</v>
      </c>
      <c r="C1159" s="1">
        <f t="shared" si="431"/>
        <v>8977</v>
      </c>
      <c r="D1159" s="7">
        <f>RANK(N1159,(N1159:P1159,Q1159:AJ1159))</f>
        <v>2</v>
      </c>
      <c r="E1159" s="7">
        <f>RANK(O1159,(N1159:P1159,Q1159:AJ1159))</f>
        <v>1</v>
      </c>
      <c r="F1159" s="7">
        <f>IF(P1159&gt;0,RANK(P1159,(N1159:P1159,Q1159:AJ1159)),0)</f>
        <v>3</v>
      </c>
      <c r="G1159" s="1">
        <f t="shared" si="432"/>
        <v>360</v>
      </c>
      <c r="H1159" s="2">
        <f t="shared" si="430"/>
        <v>4.0102484126100034E-2</v>
      </c>
      <c r="I1159" s="2"/>
      <c r="J1159" s="2">
        <f t="shared" si="433"/>
        <v>0.43555753592514201</v>
      </c>
      <c r="K1159" s="2">
        <f t="shared" si="434"/>
        <v>0.47566002005124208</v>
      </c>
      <c r="L1159" s="2">
        <f t="shared" si="435"/>
        <v>8.3101258772418404E-2</v>
      </c>
      <c r="M1159" s="2">
        <f t="shared" si="436"/>
        <v>5.6811852511974986E-3</v>
      </c>
      <c r="N1159" s="1">
        <v>3910</v>
      </c>
      <c r="O1159" s="1">
        <v>4270</v>
      </c>
      <c r="P1159" s="1">
        <v>746</v>
      </c>
      <c r="Q1159" s="1">
        <v>6</v>
      </c>
      <c r="R1159" s="1">
        <v>21</v>
      </c>
      <c r="S1159" s="1">
        <v>12</v>
      </c>
      <c r="T1159" s="1">
        <v>12</v>
      </c>
      <c r="W1159" s="1">
        <v>0</v>
      </c>
      <c r="AL1159" s="7">
        <f>IF(Q1159&gt;0,RANK(Q1159,(N1159:P1159,Q1159:AJ1159)),0)</f>
        <v>7</v>
      </c>
      <c r="AM1159" s="7">
        <f>IF(R1159&gt;0,RANK(R1159,(N1159:P1159,Q1159:AJ1159)),0)</f>
        <v>4</v>
      </c>
      <c r="AN1159" s="7">
        <f>IF(S1159&gt;0,RANK(S1159,(N1159:P1159,Q1159:AJ1159)),0)</f>
        <v>5</v>
      </c>
      <c r="AO1159" s="7">
        <f>IF(T1159&gt;0,RANK(T1159,(N1159:P1159,Q1159:AJ1159)),0)</f>
        <v>5</v>
      </c>
      <c r="AP1159" s="2">
        <f t="shared" si="437"/>
        <v>6.6837473543500056E-4</v>
      </c>
      <c r="AQ1159" s="2">
        <f t="shared" si="438"/>
        <v>2.339311574022502E-3</v>
      </c>
      <c r="AR1159" s="2">
        <f t="shared" si="439"/>
        <v>1.3367494708700011E-3</v>
      </c>
      <c r="AS1159" s="2">
        <f t="shared" si="440"/>
        <v>1.3367494708700011E-3</v>
      </c>
      <c r="AU1159" t="s">
        <v>1289</v>
      </c>
      <c r="AV1159" t="s">
        <v>1466</v>
      </c>
      <c r="AW1159">
        <v>6</v>
      </c>
      <c r="AY1159" s="130">
        <v>21</v>
      </c>
      <c r="AZ1159" s="131">
        <v>239</v>
      </c>
      <c r="BA1159" s="132">
        <f t="shared" si="429"/>
        <v>21239</v>
      </c>
      <c r="BC1159" s="7" t="s">
        <v>532</v>
      </c>
    </row>
    <row r="1160" spans="1:55" collapsed="1" x14ac:dyDescent="0.2">
      <c r="A1160" t="s">
        <v>440</v>
      </c>
      <c r="B1160" t="s">
        <v>3301</v>
      </c>
      <c r="C1160" s="1">
        <f t="shared" si="431"/>
        <v>1388708</v>
      </c>
      <c r="D1160" s="7">
        <f>RANK(N1160,(N1160:P1160,Q1160:AJ1160))</f>
        <v>1</v>
      </c>
      <c r="E1160" s="7">
        <f>RANK(O1160,(N1160:P1160,Q1160:AJ1160))</f>
        <v>2</v>
      </c>
      <c r="F1160" s="7">
        <f>IF(P1160&gt;0,RANK(P1160,(N1160:P1160,Q1160:AJ1160)),0)</f>
        <v>3</v>
      </c>
      <c r="G1160" s="1">
        <f t="shared" si="432"/>
        <v>13331</v>
      </c>
      <c r="H1160" s="2">
        <f t="shared" si="430"/>
        <v>9.5995702480291024E-3</v>
      </c>
      <c r="I1160" s="2"/>
      <c r="J1160" s="2">
        <f t="shared" si="433"/>
        <v>0.4584217848532593</v>
      </c>
      <c r="K1160" s="2">
        <f t="shared" si="434"/>
        <v>0.4488222146052302</v>
      </c>
      <c r="L1160" s="2">
        <f t="shared" si="435"/>
        <v>8.6696411340612997E-2</v>
      </c>
      <c r="M1160" s="2">
        <f t="shared" si="436"/>
        <v>6.0595892008975666E-3</v>
      </c>
      <c r="N1160" s="1">
        <f t="shared" ref="N1160:T1160" si="441">SUM(N1040:N1159)</f>
        <v>636614</v>
      </c>
      <c r="O1160" s="1">
        <f t="shared" si="441"/>
        <v>623283</v>
      </c>
      <c r="P1160" s="1">
        <f t="shared" si="441"/>
        <v>120396</v>
      </c>
      <c r="Q1160" s="1">
        <f t="shared" si="441"/>
        <v>701</v>
      </c>
      <c r="R1160" s="1">
        <f t="shared" si="441"/>
        <v>4009</v>
      </c>
      <c r="S1160" s="1">
        <f t="shared" si="441"/>
        <v>2204</v>
      </c>
      <c r="T1160" s="1">
        <f t="shared" si="441"/>
        <v>1493</v>
      </c>
      <c r="U1160" s="68"/>
      <c r="W1160" s="1">
        <f>SUM(W1040:W1159)</f>
        <v>8</v>
      </c>
      <c r="AL1160" s="7">
        <f>IF(Q1160&gt;0,RANK(Q1160,(N1160:P1160,Q1160:AJ1160)),0)</f>
        <v>7</v>
      </c>
      <c r="AM1160" s="7">
        <f>IF(R1160&gt;0,RANK(R1160,(N1160:P1160,Q1160:AJ1160)),0)</f>
        <v>4</v>
      </c>
      <c r="AN1160" s="7">
        <f>IF(S1160&gt;0,RANK(S1160,(N1160:P1160,Q1160:AJ1160)),0)</f>
        <v>5</v>
      </c>
      <c r="AO1160" s="7">
        <f>IF(T1160&gt;0,RANK(T1160,(N1160:P1160,Q1160:AJ1160)),0)</f>
        <v>6</v>
      </c>
      <c r="AP1160" s="2">
        <f t="shared" si="437"/>
        <v>5.0478574329520674E-4</v>
      </c>
      <c r="AQ1160" s="2">
        <f t="shared" si="438"/>
        <v>2.8868559841233724E-3</v>
      </c>
      <c r="AR1160" s="2">
        <f t="shared" si="439"/>
        <v>1.5870867021720908E-3</v>
      </c>
      <c r="AS1160" s="2">
        <f t="shared" si="440"/>
        <v>1.0751000210267386E-3</v>
      </c>
      <c r="AU1160" t="s">
        <v>440</v>
      </c>
      <c r="AV1160" t="s">
        <v>3301</v>
      </c>
      <c r="AY1160" s="130">
        <v>21</v>
      </c>
      <c r="AZ1160" s="131"/>
      <c r="BA1160" s="130">
        <v>21</v>
      </c>
      <c r="BC1160" s="7" t="s">
        <v>433</v>
      </c>
    </row>
    <row r="1161" spans="1:55" x14ac:dyDescent="0.2">
      <c r="C1161" s="1"/>
      <c r="E1161" s="7"/>
      <c r="F1161" s="7"/>
      <c r="I1161" s="2"/>
      <c r="AL1161" s="7"/>
      <c r="AM1161" s="7"/>
      <c r="AN1161" s="7"/>
      <c r="AO1161" s="7"/>
      <c r="AY1161" s="130"/>
      <c r="AZ1161" s="131"/>
      <c r="BA1161" s="132"/>
    </row>
    <row r="1162" spans="1:55" hidden="1" outlineLevel="1" x14ac:dyDescent="0.2">
      <c r="A1162" t="s">
        <v>1292</v>
      </c>
      <c r="B1162" t="s">
        <v>1291</v>
      </c>
      <c r="C1162" s="1">
        <f t="shared" ref="C1162:C1193" si="442">SUM(N1162:AJ1162)</f>
        <v>23927</v>
      </c>
      <c r="D1162" s="7">
        <f>RANK(N1162,(N1162:P1162,Q1162:AJ1162))</f>
        <v>1</v>
      </c>
      <c r="E1162" s="7">
        <f>RANK(O1162,(N1162:P1162,Q1162:AJ1162))</f>
        <v>2</v>
      </c>
      <c r="F1162" s="7">
        <f>IF(P1162&gt;0,RANK(P1162,(N1162:P1162,Q1162:AJ1162)),0)</f>
        <v>3</v>
      </c>
      <c r="G1162" s="1">
        <f t="shared" ref="G1162:G1193" si="443">MAX(N1162:P1162)-LARGE(N1162:P1162,2)</f>
        <v>3054</v>
      </c>
      <c r="H1162" s="2">
        <f t="shared" si="430"/>
        <v>0.12763823295858234</v>
      </c>
      <c r="I1162" s="2"/>
      <c r="J1162" s="2">
        <f t="shared" ref="J1162:J1193" si="444">IF($C1162=0,"-",N1162/$C1162)</f>
        <v>0.5140636101475321</v>
      </c>
      <c r="K1162" s="2">
        <f t="shared" ref="K1162:K1193" si="445">IF($C1162=0,"-",O1162/$C1162)</f>
        <v>0.3864253771889497</v>
      </c>
      <c r="L1162" s="2">
        <f t="shared" ref="L1162:L1193" si="446">IF($C1162=0,"-",P1162/$C1162)</f>
        <v>9.3367325615413554E-2</v>
      </c>
      <c r="M1162" s="2">
        <f t="shared" ref="M1162:M1193" si="447">IF(C1162=0,"-",(1-J1162-K1162-L1162))</f>
        <v>6.1436870481046402E-3</v>
      </c>
      <c r="N1162" s="1">
        <v>12300</v>
      </c>
      <c r="O1162" s="1">
        <v>9246</v>
      </c>
      <c r="P1162" s="1">
        <v>2234</v>
      </c>
      <c r="Q1162" s="1">
        <v>31</v>
      </c>
      <c r="R1162" s="1">
        <v>40</v>
      </c>
      <c r="S1162" s="1">
        <v>30</v>
      </c>
      <c r="T1162" s="1">
        <v>12</v>
      </c>
      <c r="U1162" s="1">
        <v>34</v>
      </c>
      <c r="AL1162" s="7">
        <f>IF(Q1162&gt;0,RANK(Q1162,(N1162:P1162,Q1162:AJ1162)),0)</f>
        <v>6</v>
      </c>
      <c r="AM1162" s="7">
        <f>IF(R1162&gt;0,RANK(R1162,(N1162:P1162,Q1162:AJ1162)),0)</f>
        <v>4</v>
      </c>
      <c r="AN1162" s="7">
        <f>IF(S1162&gt;0,RANK(S1162,(N1162:P1162,Q1162:AJ1162)),0)</f>
        <v>7</v>
      </c>
      <c r="AO1162" s="7">
        <f>IF(T1162&gt;0,RANK(T1162,(N1162:P1162,Q1162:AJ1162)),0)</f>
        <v>8</v>
      </c>
      <c r="AP1162" s="2">
        <f t="shared" ref="AP1162:AP1193" si="448">IF($C1162=0,"-",Q1162/$C1162)</f>
        <v>1.2956074727295524E-3</v>
      </c>
      <c r="AQ1162" s="2">
        <f t="shared" ref="AQ1162:AQ1193" si="449">IF($C1162=0,"-",R1162/$C1162)</f>
        <v>1.6717515777155514E-3</v>
      </c>
      <c r="AR1162" s="2">
        <f t="shared" ref="AR1162:AR1193" si="450">IF($C1162=0,"-",S1162/$C1162)</f>
        <v>1.2538136832866637E-3</v>
      </c>
      <c r="AS1162" s="2">
        <f t="shared" ref="AS1162:AS1193" si="451">IF($C1162=0,"-",T1162/$C1162)</f>
        <v>5.0152547331466541E-4</v>
      </c>
      <c r="AU1162" t="s">
        <v>1292</v>
      </c>
      <c r="AV1162" t="s">
        <v>1291</v>
      </c>
      <c r="AW1162">
        <v>7</v>
      </c>
      <c r="AY1162" s="130">
        <v>22</v>
      </c>
      <c r="AZ1162" s="131">
        <v>1</v>
      </c>
      <c r="BA1162" s="132">
        <f t="shared" ref="BA1162:BA1225" si="452">AY1162*1000+AZ1162</f>
        <v>22001</v>
      </c>
      <c r="BC1162" s="7" t="s">
        <v>2495</v>
      </c>
    </row>
    <row r="1163" spans="1:55" hidden="1" outlineLevel="1" x14ac:dyDescent="0.2">
      <c r="A1163" t="s">
        <v>3317</v>
      </c>
      <c r="B1163" t="s">
        <v>1291</v>
      </c>
      <c r="C1163" s="1">
        <f t="shared" si="442"/>
        <v>8844</v>
      </c>
      <c r="D1163" s="7">
        <f>RANK(N1163,(N1163:P1163,Q1163:AJ1163))</f>
        <v>1</v>
      </c>
      <c r="E1163" s="7">
        <f>RANK(O1163,(N1163:P1163,Q1163:AJ1163))</f>
        <v>2</v>
      </c>
      <c r="F1163" s="7">
        <f>IF(P1163&gt;0,RANK(P1163,(N1163:P1163,Q1163:AJ1163)),0)</f>
        <v>3</v>
      </c>
      <c r="G1163" s="1">
        <f t="shared" si="443"/>
        <v>2341</v>
      </c>
      <c r="H1163" s="2">
        <f t="shared" si="430"/>
        <v>0.26469923111714155</v>
      </c>
      <c r="I1163" s="2"/>
      <c r="J1163" s="2">
        <f t="shared" si="444"/>
        <v>0.55744007236544546</v>
      </c>
      <c r="K1163" s="2">
        <f t="shared" si="445"/>
        <v>0.29274084124830396</v>
      </c>
      <c r="L1163" s="2">
        <f t="shared" si="446"/>
        <v>0.13421528720036183</v>
      </c>
      <c r="M1163" s="2">
        <f t="shared" si="447"/>
        <v>1.560379918588875E-2</v>
      </c>
      <c r="N1163" s="1">
        <v>4930</v>
      </c>
      <c r="O1163" s="1">
        <v>2589</v>
      </c>
      <c r="P1163" s="1">
        <v>1187</v>
      </c>
      <c r="Q1163" s="1">
        <v>23</v>
      </c>
      <c r="R1163" s="1">
        <v>38</v>
      </c>
      <c r="S1163" s="1">
        <v>16</v>
      </c>
      <c r="T1163" s="1">
        <v>42</v>
      </c>
      <c r="U1163" s="1">
        <v>19</v>
      </c>
      <c r="AL1163" s="7">
        <f>IF(Q1163&gt;0,RANK(Q1163,(N1163:P1163,Q1163:AJ1163)),0)</f>
        <v>6</v>
      </c>
      <c r="AM1163" s="7">
        <f>IF(R1163&gt;0,RANK(R1163,(N1163:P1163,Q1163:AJ1163)),0)</f>
        <v>5</v>
      </c>
      <c r="AN1163" s="7">
        <f>IF(S1163&gt;0,RANK(S1163,(N1163:P1163,Q1163:AJ1163)),0)</f>
        <v>8</v>
      </c>
      <c r="AO1163" s="7">
        <f>IF(T1163&gt;0,RANK(T1163,(N1163:P1163,Q1163:AJ1163)),0)</f>
        <v>4</v>
      </c>
      <c r="AP1163" s="2">
        <f t="shared" si="448"/>
        <v>2.6006331976481229E-3</v>
      </c>
      <c r="AQ1163" s="2">
        <f t="shared" si="449"/>
        <v>4.2966983265490732E-3</v>
      </c>
      <c r="AR1163" s="2">
        <f t="shared" si="450"/>
        <v>1.8091361374943465E-3</v>
      </c>
      <c r="AS1163" s="2">
        <f t="shared" si="451"/>
        <v>4.7489823609226595E-3</v>
      </c>
      <c r="AU1163" t="s">
        <v>3317</v>
      </c>
      <c r="AV1163" t="s">
        <v>1291</v>
      </c>
      <c r="AY1163" s="130">
        <v>22</v>
      </c>
      <c r="AZ1163" s="131">
        <v>3</v>
      </c>
      <c r="BA1163" s="132">
        <f t="shared" si="452"/>
        <v>22003</v>
      </c>
      <c r="BC1163" s="7" t="s">
        <v>2495</v>
      </c>
    </row>
    <row r="1164" spans="1:55" hidden="1" outlineLevel="1" x14ac:dyDescent="0.2">
      <c r="A1164" t="s">
        <v>2702</v>
      </c>
      <c r="B1164" t="s">
        <v>1291</v>
      </c>
      <c r="C1164" s="1">
        <f t="shared" si="442"/>
        <v>29400</v>
      </c>
      <c r="D1164" s="7">
        <f>RANK(N1164,(N1164:P1164,Q1164:AJ1164))</f>
        <v>1</v>
      </c>
      <c r="E1164" s="7">
        <f>RANK(O1164,(N1164:P1164,Q1164:AJ1164))</f>
        <v>2</v>
      </c>
      <c r="F1164" s="7">
        <f>IF(P1164&gt;0,RANK(P1164,(N1164:P1164,Q1164:AJ1164)),0)</f>
        <v>3</v>
      </c>
      <c r="G1164" s="1">
        <f t="shared" si="443"/>
        <v>4378</v>
      </c>
      <c r="H1164" s="2">
        <f t="shared" si="430"/>
        <v>0.14891156462585034</v>
      </c>
      <c r="I1164" s="2"/>
      <c r="J1164" s="2">
        <f t="shared" si="444"/>
        <v>0.51914965986394557</v>
      </c>
      <c r="K1164" s="2">
        <f t="shared" si="445"/>
        <v>0.37023809523809526</v>
      </c>
      <c r="L1164" s="2">
        <f t="shared" si="446"/>
        <v>0.10295918367346939</v>
      </c>
      <c r="M1164" s="2">
        <f t="shared" si="447"/>
        <v>7.6530612244897905E-3</v>
      </c>
      <c r="N1164" s="1">
        <v>15263</v>
      </c>
      <c r="O1164" s="1">
        <v>10885</v>
      </c>
      <c r="P1164" s="1">
        <v>3027</v>
      </c>
      <c r="Q1164" s="1">
        <v>64</v>
      </c>
      <c r="R1164" s="1">
        <v>65</v>
      </c>
      <c r="S1164" s="1">
        <v>50</v>
      </c>
      <c r="T1164" s="1">
        <v>12</v>
      </c>
      <c r="U1164" s="1">
        <v>34</v>
      </c>
      <c r="AL1164" s="7">
        <f>IF(Q1164&gt;0,RANK(Q1164,(N1164:P1164,Q1164:AJ1164)),0)</f>
        <v>5</v>
      </c>
      <c r="AM1164" s="7">
        <f>IF(R1164&gt;0,RANK(R1164,(N1164:P1164,Q1164:AJ1164)),0)</f>
        <v>4</v>
      </c>
      <c r="AN1164" s="7">
        <f>IF(S1164&gt;0,RANK(S1164,(N1164:P1164,Q1164:AJ1164)),0)</f>
        <v>6</v>
      </c>
      <c r="AO1164" s="7">
        <f>IF(T1164&gt;0,RANK(T1164,(N1164:P1164,Q1164:AJ1164)),0)</f>
        <v>8</v>
      </c>
      <c r="AP1164" s="2">
        <f t="shared" si="448"/>
        <v>2.1768707482993197E-3</v>
      </c>
      <c r="AQ1164" s="2">
        <f t="shared" si="449"/>
        <v>2.2108843537414968E-3</v>
      </c>
      <c r="AR1164" s="2">
        <f t="shared" si="450"/>
        <v>1.7006802721088435E-3</v>
      </c>
      <c r="AS1164" s="2">
        <f t="shared" si="451"/>
        <v>4.0816326530612246E-4</v>
      </c>
      <c r="AU1164" t="s">
        <v>2702</v>
      </c>
      <c r="AV1164" t="s">
        <v>1291</v>
      </c>
      <c r="AY1164" s="130">
        <v>22</v>
      </c>
      <c r="AZ1164" s="131">
        <v>5</v>
      </c>
      <c r="BA1164" s="132">
        <f t="shared" si="452"/>
        <v>22005</v>
      </c>
      <c r="BC1164" s="7" t="s">
        <v>2495</v>
      </c>
    </row>
    <row r="1165" spans="1:55" hidden="1" outlineLevel="1" x14ac:dyDescent="0.2">
      <c r="A1165" t="s">
        <v>1176</v>
      </c>
      <c r="B1165" t="s">
        <v>1291</v>
      </c>
      <c r="C1165" s="1">
        <f t="shared" si="442"/>
        <v>10212</v>
      </c>
      <c r="D1165" s="7">
        <f>RANK(N1165,(N1165:P1165,Q1165:AJ1165))</f>
        <v>1</v>
      </c>
      <c r="E1165" s="7">
        <f>RANK(O1165,(N1165:P1165,Q1165:AJ1165))</f>
        <v>2</v>
      </c>
      <c r="F1165" s="7">
        <f>IF(P1165&gt;0,RANK(P1165,(N1165:P1165,Q1165:AJ1165)),0)</f>
        <v>3</v>
      </c>
      <c r="G1165" s="1">
        <f t="shared" si="443"/>
        <v>3718</v>
      </c>
      <c r="H1165" s="2">
        <f t="shared" si="430"/>
        <v>0.36408147277712494</v>
      </c>
      <c r="I1165" s="2"/>
      <c r="J1165" s="2">
        <f t="shared" si="444"/>
        <v>0.62828045436741087</v>
      </c>
      <c r="K1165" s="2">
        <f t="shared" si="445"/>
        <v>0.26419898159028593</v>
      </c>
      <c r="L1165" s="2">
        <f t="shared" si="446"/>
        <v>8.8523305914610259E-2</v>
      </c>
      <c r="M1165" s="2">
        <f t="shared" si="447"/>
        <v>1.8997258127692943E-2</v>
      </c>
      <c r="N1165" s="1">
        <v>6416</v>
      </c>
      <c r="O1165" s="1">
        <v>2698</v>
      </c>
      <c r="P1165" s="1">
        <v>904</v>
      </c>
      <c r="Q1165" s="1">
        <v>33</v>
      </c>
      <c r="R1165" s="1">
        <v>65</v>
      </c>
      <c r="S1165" s="1">
        <v>23</v>
      </c>
      <c r="T1165" s="1">
        <v>43</v>
      </c>
      <c r="U1165" s="1">
        <v>30</v>
      </c>
      <c r="AL1165" s="7">
        <f>IF(Q1165&gt;0,RANK(Q1165,(N1165:P1165,Q1165:AJ1165)),0)</f>
        <v>6</v>
      </c>
      <c r="AM1165" s="7">
        <f>IF(R1165&gt;0,RANK(R1165,(N1165:P1165,Q1165:AJ1165)),0)</f>
        <v>4</v>
      </c>
      <c r="AN1165" s="7">
        <f>IF(S1165&gt;0,RANK(S1165,(N1165:P1165,Q1165:AJ1165)),0)</f>
        <v>8</v>
      </c>
      <c r="AO1165" s="7">
        <f>IF(T1165&gt;0,RANK(T1165,(N1165:P1165,Q1165:AJ1165)),0)</f>
        <v>5</v>
      </c>
      <c r="AP1165" s="2">
        <f t="shared" si="448"/>
        <v>3.2314923619271444E-3</v>
      </c>
      <c r="AQ1165" s="2">
        <f t="shared" si="449"/>
        <v>6.3650607128867996E-3</v>
      </c>
      <c r="AR1165" s="2">
        <f t="shared" si="450"/>
        <v>2.2522522522522522E-3</v>
      </c>
      <c r="AS1165" s="2">
        <f t="shared" si="451"/>
        <v>4.210732471602037E-3</v>
      </c>
      <c r="AU1165" t="s">
        <v>1176</v>
      </c>
      <c r="AV1165" t="s">
        <v>1291</v>
      </c>
      <c r="AW1165">
        <v>3</v>
      </c>
      <c r="AY1165" s="130">
        <v>22</v>
      </c>
      <c r="AZ1165" s="131">
        <v>7</v>
      </c>
      <c r="BA1165" s="132">
        <f t="shared" si="452"/>
        <v>22007</v>
      </c>
      <c r="BC1165" s="7" t="s">
        <v>2495</v>
      </c>
    </row>
    <row r="1166" spans="1:55" hidden="1" outlineLevel="1" x14ac:dyDescent="0.2">
      <c r="A1166" t="s">
        <v>2384</v>
      </c>
      <c r="B1166" t="s">
        <v>1291</v>
      </c>
      <c r="C1166" s="1">
        <f t="shared" si="442"/>
        <v>16410</v>
      </c>
      <c r="D1166" s="7">
        <f>RANK(N1166,(N1166:P1166,Q1166:AJ1166))</f>
        <v>1</v>
      </c>
      <c r="E1166" s="7">
        <f>RANK(O1166,(N1166:P1166,Q1166:AJ1166))</f>
        <v>2</v>
      </c>
      <c r="F1166" s="7">
        <f>IF(P1166&gt;0,RANK(P1166,(N1166:P1166,Q1166:AJ1166)),0)</f>
        <v>3</v>
      </c>
      <c r="G1166" s="1">
        <f t="shared" si="443"/>
        <v>5256</v>
      </c>
      <c r="H1166" s="2">
        <f t="shared" si="430"/>
        <v>0.32029250457038388</v>
      </c>
      <c r="I1166" s="2"/>
      <c r="J1166" s="2">
        <f t="shared" si="444"/>
        <v>0.59043266301035957</v>
      </c>
      <c r="K1166" s="2">
        <f t="shared" si="445"/>
        <v>0.27014015843997563</v>
      </c>
      <c r="L1166" s="2">
        <f t="shared" si="446"/>
        <v>0.11803778184034125</v>
      </c>
      <c r="M1166" s="2">
        <f t="shared" si="447"/>
        <v>2.1389396709323549E-2</v>
      </c>
      <c r="N1166" s="1">
        <v>9689</v>
      </c>
      <c r="O1166" s="1">
        <v>4433</v>
      </c>
      <c r="P1166" s="1">
        <v>1937</v>
      </c>
      <c r="Q1166" s="1">
        <v>53</v>
      </c>
      <c r="R1166" s="1">
        <v>89</v>
      </c>
      <c r="S1166" s="1">
        <v>41</v>
      </c>
      <c r="T1166" s="1">
        <v>129</v>
      </c>
      <c r="U1166" s="1">
        <v>39</v>
      </c>
      <c r="AL1166" s="7">
        <f>IF(Q1166&gt;0,RANK(Q1166,(N1166:P1166,Q1166:AJ1166)),0)</f>
        <v>6</v>
      </c>
      <c r="AM1166" s="7">
        <f>IF(R1166&gt;0,RANK(R1166,(N1166:P1166,Q1166:AJ1166)),0)</f>
        <v>5</v>
      </c>
      <c r="AN1166" s="7">
        <f>IF(S1166&gt;0,RANK(S1166,(N1166:P1166,Q1166:AJ1166)),0)</f>
        <v>7</v>
      </c>
      <c r="AO1166" s="7">
        <f>IF(T1166&gt;0,RANK(T1166,(N1166:P1166,Q1166:AJ1166)),0)</f>
        <v>4</v>
      </c>
      <c r="AP1166" s="2">
        <f t="shared" si="448"/>
        <v>3.2297379646556977E-3</v>
      </c>
      <c r="AQ1166" s="2">
        <f t="shared" si="449"/>
        <v>5.4235222425350399E-3</v>
      </c>
      <c r="AR1166" s="2">
        <f t="shared" si="450"/>
        <v>2.4984765386959172E-3</v>
      </c>
      <c r="AS1166" s="2">
        <f t="shared" si="451"/>
        <v>7.8610603290676425E-3</v>
      </c>
      <c r="AU1166" t="s">
        <v>2384</v>
      </c>
      <c r="AV1166" t="s">
        <v>1291</v>
      </c>
      <c r="AW1166">
        <v>5</v>
      </c>
      <c r="AY1166" s="130">
        <v>22</v>
      </c>
      <c r="AZ1166" s="131">
        <v>9</v>
      </c>
      <c r="BA1166" s="132">
        <f t="shared" si="452"/>
        <v>22009</v>
      </c>
      <c r="BC1166" s="7" t="s">
        <v>2495</v>
      </c>
    </row>
    <row r="1167" spans="1:55" hidden="1" outlineLevel="1" x14ac:dyDescent="0.2">
      <c r="A1167" t="s">
        <v>2354</v>
      </c>
      <c r="B1167" t="s">
        <v>1291</v>
      </c>
      <c r="C1167" s="1">
        <f t="shared" si="442"/>
        <v>12499</v>
      </c>
      <c r="D1167" s="7">
        <f>RANK(N1167,(N1167:P1167,Q1167:AJ1167))</f>
        <v>2</v>
      </c>
      <c r="E1167" s="7">
        <f>RANK(O1167,(N1167:P1167,Q1167:AJ1167))</f>
        <v>1</v>
      </c>
      <c r="F1167" s="7">
        <f>IF(P1167&gt;0,RANK(P1167,(N1167:P1167,Q1167:AJ1167)),0)</f>
        <v>3</v>
      </c>
      <c r="G1167" s="1">
        <f t="shared" si="443"/>
        <v>601</v>
      </c>
      <c r="H1167" s="2">
        <f t="shared" si="430"/>
        <v>4.8083846707736619E-2</v>
      </c>
      <c r="I1167" s="2"/>
      <c r="J1167" s="2">
        <f t="shared" si="444"/>
        <v>0.39403152252180174</v>
      </c>
      <c r="K1167" s="2">
        <f t="shared" si="445"/>
        <v>0.44211536922953837</v>
      </c>
      <c r="L1167" s="2">
        <f t="shared" si="446"/>
        <v>0.14673173853908314</v>
      </c>
      <c r="M1167" s="2">
        <f t="shared" si="447"/>
        <v>1.7121369709576756E-2</v>
      </c>
      <c r="N1167" s="1">
        <v>4925</v>
      </c>
      <c r="O1167" s="1">
        <v>5526</v>
      </c>
      <c r="P1167" s="1">
        <v>1834</v>
      </c>
      <c r="Q1167" s="1">
        <v>36</v>
      </c>
      <c r="R1167" s="1">
        <v>96</v>
      </c>
      <c r="S1167" s="1">
        <v>38</v>
      </c>
      <c r="T1167" s="1">
        <v>30</v>
      </c>
      <c r="U1167" s="1">
        <v>14</v>
      </c>
      <c r="AL1167" s="7">
        <f>IF(Q1167&gt;0,RANK(Q1167,(N1167:P1167,Q1167:AJ1167)),0)</f>
        <v>6</v>
      </c>
      <c r="AM1167" s="7">
        <f>IF(R1167&gt;0,RANK(R1167,(N1167:P1167,Q1167:AJ1167)),0)</f>
        <v>4</v>
      </c>
      <c r="AN1167" s="7">
        <f>IF(S1167&gt;0,RANK(S1167,(N1167:P1167,Q1167:AJ1167)),0)</f>
        <v>5</v>
      </c>
      <c r="AO1167" s="7">
        <f>IF(T1167&gt;0,RANK(T1167,(N1167:P1167,Q1167:AJ1167)),0)</f>
        <v>7</v>
      </c>
      <c r="AP1167" s="2">
        <f t="shared" si="448"/>
        <v>2.8802304184334746E-3</v>
      </c>
      <c r="AQ1167" s="2">
        <f t="shared" si="449"/>
        <v>7.6806144491559326E-3</v>
      </c>
      <c r="AR1167" s="2">
        <f t="shared" si="450"/>
        <v>3.0402432194575565E-3</v>
      </c>
      <c r="AS1167" s="2">
        <f t="shared" si="451"/>
        <v>2.400192015361229E-3</v>
      </c>
      <c r="AU1167" t="s">
        <v>2354</v>
      </c>
      <c r="AV1167" t="s">
        <v>1291</v>
      </c>
      <c r="AW1167">
        <v>4</v>
      </c>
      <c r="AY1167" s="130">
        <v>22</v>
      </c>
      <c r="AZ1167" s="131">
        <v>11</v>
      </c>
      <c r="BA1167" s="132">
        <f t="shared" si="452"/>
        <v>22011</v>
      </c>
      <c r="BC1167" s="7" t="s">
        <v>2495</v>
      </c>
    </row>
    <row r="1168" spans="1:55" hidden="1" outlineLevel="1" x14ac:dyDescent="0.2">
      <c r="A1168" t="s">
        <v>2355</v>
      </c>
      <c r="B1168" t="s">
        <v>1291</v>
      </c>
      <c r="C1168" s="1">
        <f t="shared" si="442"/>
        <v>7384</v>
      </c>
      <c r="D1168" s="7">
        <f>RANK(N1168,(N1168:P1168,Q1168:AJ1168))</f>
        <v>1</v>
      </c>
      <c r="E1168" s="7">
        <f>RANK(O1168,(N1168:P1168,Q1168:AJ1168))</f>
        <v>2</v>
      </c>
      <c r="F1168" s="7">
        <f>IF(P1168&gt;0,RANK(P1168,(N1168:P1168,Q1168:AJ1168)),0)</f>
        <v>3</v>
      </c>
      <c r="G1168" s="1">
        <f t="shared" si="443"/>
        <v>1933</v>
      </c>
      <c r="H1168" s="2">
        <f t="shared" si="430"/>
        <v>0.26178223185265437</v>
      </c>
      <c r="I1168" s="2"/>
      <c r="J1168" s="2">
        <f t="shared" si="444"/>
        <v>0.58708017334777896</v>
      </c>
      <c r="K1168" s="2">
        <f t="shared" si="445"/>
        <v>0.32529794149512459</v>
      </c>
      <c r="L1168" s="2">
        <f t="shared" si="446"/>
        <v>6.1890574214517879E-2</v>
      </c>
      <c r="M1168" s="2">
        <f t="shared" si="447"/>
        <v>2.5731310942578578E-2</v>
      </c>
      <c r="N1168" s="1">
        <v>4335</v>
      </c>
      <c r="O1168" s="1">
        <v>2402</v>
      </c>
      <c r="P1168" s="1">
        <v>457</v>
      </c>
      <c r="Q1168" s="1">
        <v>17</v>
      </c>
      <c r="R1168" s="1">
        <v>108</v>
      </c>
      <c r="S1168" s="1">
        <v>29</v>
      </c>
      <c r="T1168" s="1">
        <v>22</v>
      </c>
      <c r="U1168" s="1">
        <v>14</v>
      </c>
      <c r="AL1168" s="7">
        <f>IF(Q1168&gt;0,RANK(Q1168,(N1168:P1168,Q1168:AJ1168)),0)</f>
        <v>7</v>
      </c>
      <c r="AM1168" s="7">
        <f>IF(R1168&gt;0,RANK(R1168,(N1168:P1168,Q1168:AJ1168)),0)</f>
        <v>4</v>
      </c>
      <c r="AN1168" s="7">
        <f>IF(S1168&gt;0,RANK(S1168,(N1168:P1168,Q1168:AJ1168)),0)</f>
        <v>5</v>
      </c>
      <c r="AO1168" s="7">
        <f>IF(T1168&gt;0,RANK(T1168,(N1168:P1168,Q1168:AJ1168)),0)</f>
        <v>6</v>
      </c>
      <c r="AP1168" s="2">
        <f t="shared" si="448"/>
        <v>2.3022751895991332E-3</v>
      </c>
      <c r="AQ1168" s="2">
        <f t="shared" si="449"/>
        <v>1.4626218851570965E-2</v>
      </c>
      <c r="AR1168" s="2">
        <f t="shared" si="450"/>
        <v>3.9274106175514623E-3</v>
      </c>
      <c r="AS1168" s="2">
        <f t="shared" si="451"/>
        <v>2.9794149512459372E-3</v>
      </c>
      <c r="AU1168" t="s">
        <v>2355</v>
      </c>
      <c r="AV1168" t="s">
        <v>1291</v>
      </c>
      <c r="AW1168">
        <v>4</v>
      </c>
      <c r="AY1168" s="130">
        <v>22</v>
      </c>
      <c r="AZ1168" s="131">
        <v>13</v>
      </c>
      <c r="BA1168" s="132">
        <f t="shared" si="452"/>
        <v>22013</v>
      </c>
      <c r="BC1168" s="7" t="s">
        <v>2495</v>
      </c>
    </row>
    <row r="1169" spans="1:55" hidden="1" outlineLevel="1" x14ac:dyDescent="0.2">
      <c r="A1169" t="s">
        <v>2667</v>
      </c>
      <c r="B1169" t="s">
        <v>1291</v>
      </c>
      <c r="C1169" s="1">
        <f t="shared" si="442"/>
        <v>35382</v>
      </c>
      <c r="D1169" s="7">
        <f>RANK(N1169,(N1169:P1169,Q1169:AJ1169))</f>
        <v>2</v>
      </c>
      <c r="E1169" s="7">
        <f>RANK(O1169,(N1169:P1169,Q1169:AJ1169))</f>
        <v>1</v>
      </c>
      <c r="F1169" s="7">
        <f>IF(P1169&gt;0,RANK(P1169,(N1169:P1169,Q1169:AJ1169)),0)</f>
        <v>3</v>
      </c>
      <c r="G1169" s="1">
        <f t="shared" si="443"/>
        <v>1348</v>
      </c>
      <c r="H1169" s="2">
        <f t="shared" si="430"/>
        <v>3.8098468147645698E-2</v>
      </c>
      <c r="I1169" s="2"/>
      <c r="J1169" s="2">
        <f t="shared" si="444"/>
        <v>0.43818890961505852</v>
      </c>
      <c r="K1169" s="2">
        <f t="shared" si="445"/>
        <v>0.47628737776270419</v>
      </c>
      <c r="L1169" s="2">
        <f t="shared" si="446"/>
        <v>7.5179469786897296E-2</v>
      </c>
      <c r="M1169" s="2">
        <f t="shared" si="447"/>
        <v>1.0344242835339995E-2</v>
      </c>
      <c r="N1169" s="1">
        <v>15504</v>
      </c>
      <c r="O1169" s="1">
        <v>16852</v>
      </c>
      <c r="P1169" s="1">
        <v>2660</v>
      </c>
      <c r="Q1169" s="1">
        <v>85</v>
      </c>
      <c r="R1169" s="1">
        <v>141</v>
      </c>
      <c r="S1169" s="1">
        <v>61</v>
      </c>
      <c r="T1169" s="1">
        <v>66</v>
      </c>
      <c r="U1169" s="1">
        <v>13</v>
      </c>
      <c r="AL1169" s="7">
        <f>IF(Q1169&gt;0,RANK(Q1169,(N1169:P1169,Q1169:AJ1169)),0)</f>
        <v>5</v>
      </c>
      <c r="AM1169" s="7">
        <f>IF(R1169&gt;0,RANK(R1169,(N1169:P1169,Q1169:AJ1169)),0)</f>
        <v>4</v>
      </c>
      <c r="AN1169" s="7">
        <f>IF(S1169&gt;0,RANK(S1169,(N1169:P1169,Q1169:AJ1169)),0)</f>
        <v>7</v>
      </c>
      <c r="AO1169" s="7">
        <f>IF(T1169&gt;0,RANK(T1169,(N1169:P1169,Q1169:AJ1169)),0)</f>
        <v>6</v>
      </c>
      <c r="AP1169" s="2">
        <f t="shared" si="448"/>
        <v>2.4023514781527332E-3</v>
      </c>
      <c r="AQ1169" s="2">
        <f t="shared" si="449"/>
        <v>3.985077157876887E-3</v>
      </c>
      <c r="AR1169" s="2">
        <f t="shared" si="450"/>
        <v>1.7240404725566672E-3</v>
      </c>
      <c r="AS1169" s="2">
        <f t="shared" si="451"/>
        <v>1.8653552653891809E-3</v>
      </c>
      <c r="AU1169" t="s">
        <v>2667</v>
      </c>
      <c r="AV1169" t="s">
        <v>1291</v>
      </c>
      <c r="AW1169">
        <v>4</v>
      </c>
      <c r="AY1169" s="130">
        <v>22</v>
      </c>
      <c r="AZ1169" s="131">
        <v>15</v>
      </c>
      <c r="BA1169" s="132">
        <f t="shared" si="452"/>
        <v>22015</v>
      </c>
      <c r="BC1169" s="7" t="s">
        <v>2495</v>
      </c>
    </row>
    <row r="1170" spans="1:55" hidden="1" outlineLevel="1" x14ac:dyDescent="0.2">
      <c r="A1170" t="s">
        <v>1689</v>
      </c>
      <c r="B1170" t="s">
        <v>1291</v>
      </c>
      <c r="C1170" s="1">
        <f t="shared" si="442"/>
        <v>99379</v>
      </c>
      <c r="D1170" s="7">
        <f>RANK(N1170,(N1170:P1170,Q1170:AJ1170))</f>
        <v>1</v>
      </c>
      <c r="E1170" s="7">
        <f>RANK(O1170,(N1170:P1170,Q1170:AJ1170))</f>
        <v>2</v>
      </c>
      <c r="F1170" s="7">
        <f>IF(P1170&gt;0,RANK(P1170,(N1170:P1170,Q1170:AJ1170)),0)</f>
        <v>3</v>
      </c>
      <c r="G1170" s="1">
        <f t="shared" si="443"/>
        <v>17098</v>
      </c>
      <c r="H1170" s="2">
        <f t="shared" si="430"/>
        <v>0.17204842069250043</v>
      </c>
      <c r="I1170" s="2"/>
      <c r="J1170" s="2">
        <f t="shared" si="444"/>
        <v>0.5589007738053311</v>
      </c>
      <c r="K1170" s="2">
        <f t="shared" si="445"/>
        <v>0.38685235311283067</v>
      </c>
      <c r="L1170" s="2">
        <f t="shared" si="446"/>
        <v>4.8511254892884811E-2</v>
      </c>
      <c r="M1170" s="2">
        <f t="shared" si="447"/>
        <v>5.7356181889534202E-3</v>
      </c>
      <c r="N1170" s="1">
        <v>55543</v>
      </c>
      <c r="O1170" s="1">
        <v>38445</v>
      </c>
      <c r="P1170" s="1">
        <v>4821</v>
      </c>
      <c r="Q1170" s="1">
        <v>202</v>
      </c>
      <c r="R1170" s="1">
        <v>180</v>
      </c>
      <c r="S1170" s="1">
        <v>117</v>
      </c>
      <c r="T1170" s="1">
        <v>34</v>
      </c>
      <c r="U1170" s="1">
        <v>37</v>
      </c>
      <c r="AL1170" s="7">
        <f>IF(Q1170&gt;0,RANK(Q1170,(N1170:P1170,Q1170:AJ1170)),0)</f>
        <v>4</v>
      </c>
      <c r="AM1170" s="7">
        <f>IF(R1170&gt;0,RANK(R1170,(N1170:P1170,Q1170:AJ1170)),0)</f>
        <v>5</v>
      </c>
      <c r="AN1170" s="7">
        <f>IF(S1170&gt;0,RANK(S1170,(N1170:P1170,Q1170:AJ1170)),0)</f>
        <v>6</v>
      </c>
      <c r="AO1170" s="7">
        <f>IF(T1170&gt;0,RANK(T1170,(N1170:P1170,Q1170:AJ1170)),0)</f>
        <v>8</v>
      </c>
      <c r="AP1170" s="2">
        <f t="shared" si="448"/>
        <v>2.0326225862606789E-3</v>
      </c>
      <c r="AQ1170" s="2">
        <f t="shared" si="449"/>
        <v>1.8112478491431792E-3</v>
      </c>
      <c r="AR1170" s="2">
        <f t="shared" si="450"/>
        <v>1.1773111019430665E-3</v>
      </c>
      <c r="AS1170" s="2">
        <f t="shared" si="451"/>
        <v>3.4212459372704492E-4</v>
      </c>
      <c r="AU1170" t="s">
        <v>1689</v>
      </c>
      <c r="AV1170" t="s">
        <v>1291</v>
      </c>
      <c r="AW1170">
        <v>4</v>
      </c>
      <c r="AY1170" s="130">
        <v>22</v>
      </c>
      <c r="AZ1170" s="131">
        <v>17</v>
      </c>
      <c r="BA1170" s="132">
        <f t="shared" si="452"/>
        <v>22017</v>
      </c>
      <c r="BC1170" s="7" t="s">
        <v>2495</v>
      </c>
    </row>
    <row r="1171" spans="1:55" hidden="1" outlineLevel="1" x14ac:dyDescent="0.2">
      <c r="A1171" t="s">
        <v>2036</v>
      </c>
      <c r="B1171" t="s">
        <v>1291</v>
      </c>
      <c r="C1171" s="1">
        <f t="shared" si="442"/>
        <v>73661</v>
      </c>
      <c r="D1171" s="7">
        <f>RANK(N1171,(N1171:P1171,Q1171:AJ1171))</f>
        <v>1</v>
      </c>
      <c r="E1171" s="7">
        <f>RANK(O1171,(N1171:P1171,Q1171:AJ1171))</f>
        <v>2</v>
      </c>
      <c r="F1171" s="7">
        <f>IF(P1171&gt;0,RANK(P1171,(N1171:P1171,Q1171:AJ1171)),0)</f>
        <v>3</v>
      </c>
      <c r="G1171" s="1">
        <f t="shared" si="443"/>
        <v>11744</v>
      </c>
      <c r="H1171" s="2">
        <f t="shared" si="430"/>
        <v>0.15943307856260436</v>
      </c>
      <c r="I1171" s="2"/>
      <c r="J1171" s="2">
        <f t="shared" si="444"/>
        <v>0.51910780467275763</v>
      </c>
      <c r="K1171" s="2">
        <f t="shared" si="445"/>
        <v>0.35967472611015328</v>
      </c>
      <c r="L1171" s="2">
        <f t="shared" si="446"/>
        <v>0.11242041242991542</v>
      </c>
      <c r="M1171" s="2">
        <f t="shared" si="447"/>
        <v>8.797056787173671E-3</v>
      </c>
      <c r="N1171" s="1">
        <v>38238</v>
      </c>
      <c r="O1171" s="1">
        <v>26494</v>
      </c>
      <c r="P1171" s="1">
        <v>8281</v>
      </c>
      <c r="Q1171" s="1">
        <v>250</v>
      </c>
      <c r="R1171" s="1">
        <v>213</v>
      </c>
      <c r="S1171" s="1">
        <v>90</v>
      </c>
      <c r="T1171" s="1">
        <v>36</v>
      </c>
      <c r="U1171" s="1">
        <v>59</v>
      </c>
      <c r="AL1171" s="7">
        <f>IF(Q1171&gt;0,RANK(Q1171,(N1171:P1171,Q1171:AJ1171)),0)</f>
        <v>4</v>
      </c>
      <c r="AM1171" s="7">
        <f>IF(R1171&gt;0,RANK(R1171,(N1171:P1171,Q1171:AJ1171)),0)</f>
        <v>5</v>
      </c>
      <c r="AN1171" s="7">
        <f>IF(S1171&gt;0,RANK(S1171,(N1171:P1171,Q1171:AJ1171)),0)</f>
        <v>6</v>
      </c>
      <c r="AO1171" s="7">
        <f>IF(T1171&gt;0,RANK(T1171,(N1171:P1171,Q1171:AJ1171)),0)</f>
        <v>8</v>
      </c>
      <c r="AP1171" s="2">
        <f t="shared" si="448"/>
        <v>3.393926229619473E-3</v>
      </c>
      <c r="AQ1171" s="2">
        <f t="shared" si="449"/>
        <v>2.8916251476357908E-3</v>
      </c>
      <c r="AR1171" s="2">
        <f t="shared" si="450"/>
        <v>1.2218134426630102E-3</v>
      </c>
      <c r="AS1171" s="2">
        <f t="shared" si="451"/>
        <v>4.8872537706520411E-4</v>
      </c>
      <c r="AU1171" t="s">
        <v>2036</v>
      </c>
      <c r="AV1171" t="s">
        <v>1291</v>
      </c>
      <c r="AW1171">
        <v>7</v>
      </c>
      <c r="AY1171" s="130">
        <v>22</v>
      </c>
      <c r="AZ1171" s="131">
        <v>19</v>
      </c>
      <c r="BA1171" s="132">
        <f t="shared" si="452"/>
        <v>22019</v>
      </c>
      <c r="BC1171" s="7" t="s">
        <v>2495</v>
      </c>
    </row>
    <row r="1172" spans="1:55" hidden="1" outlineLevel="1" x14ac:dyDescent="0.2">
      <c r="A1172" t="s">
        <v>1660</v>
      </c>
      <c r="B1172" t="s">
        <v>1291</v>
      </c>
      <c r="C1172" s="1">
        <f t="shared" si="442"/>
        <v>4559</v>
      </c>
      <c r="D1172" s="7">
        <f>RANK(N1172,(N1172:P1172,Q1172:AJ1172))</f>
        <v>1</v>
      </c>
      <c r="E1172" s="7">
        <f>RANK(O1172,(N1172:P1172,Q1172:AJ1172))</f>
        <v>2</v>
      </c>
      <c r="F1172" s="7">
        <f>IF(P1172&gt;0,RANK(P1172,(N1172:P1172,Q1172:AJ1172)),0)</f>
        <v>3</v>
      </c>
      <c r="G1172" s="1">
        <f t="shared" si="443"/>
        <v>275</v>
      </c>
      <c r="H1172" s="2">
        <f t="shared" si="430"/>
        <v>6.0320245667909632E-2</v>
      </c>
      <c r="I1172" s="2"/>
      <c r="J1172" s="2">
        <f t="shared" si="444"/>
        <v>0.46435621846896247</v>
      </c>
      <c r="K1172" s="2">
        <f t="shared" si="445"/>
        <v>0.40403597280105286</v>
      </c>
      <c r="L1172" s="2">
        <f t="shared" si="446"/>
        <v>0.11274402281202019</v>
      </c>
      <c r="M1172" s="2">
        <f t="shared" si="447"/>
        <v>1.886378591796449E-2</v>
      </c>
      <c r="N1172" s="1">
        <v>2117</v>
      </c>
      <c r="O1172" s="1">
        <v>1842</v>
      </c>
      <c r="P1172" s="1">
        <v>514</v>
      </c>
      <c r="Q1172" s="1">
        <v>5</v>
      </c>
      <c r="R1172" s="1">
        <v>39</v>
      </c>
      <c r="S1172" s="1">
        <v>19</v>
      </c>
      <c r="T1172" s="1">
        <v>15</v>
      </c>
      <c r="U1172" s="1">
        <v>8</v>
      </c>
      <c r="AL1172" s="7">
        <f>IF(Q1172&gt;0,RANK(Q1172,(N1172:P1172,Q1172:AJ1172)),0)</f>
        <v>8</v>
      </c>
      <c r="AM1172" s="7">
        <f>IF(R1172&gt;0,RANK(R1172,(N1172:P1172,Q1172:AJ1172)),0)</f>
        <v>4</v>
      </c>
      <c r="AN1172" s="7">
        <f>IF(S1172&gt;0,RANK(S1172,(N1172:P1172,Q1172:AJ1172)),0)</f>
        <v>5</v>
      </c>
      <c r="AO1172" s="7">
        <f>IF(T1172&gt;0,RANK(T1172,(N1172:P1172,Q1172:AJ1172)),0)</f>
        <v>6</v>
      </c>
      <c r="AP1172" s="2">
        <f t="shared" si="448"/>
        <v>1.0967317394165387E-3</v>
      </c>
      <c r="AQ1172" s="2">
        <f t="shared" si="449"/>
        <v>8.5545075674490021E-3</v>
      </c>
      <c r="AR1172" s="2">
        <f t="shared" si="450"/>
        <v>4.1675806097828472E-3</v>
      </c>
      <c r="AS1172" s="2">
        <f t="shared" si="451"/>
        <v>3.290195218249616E-3</v>
      </c>
      <c r="AU1172" t="s">
        <v>1660</v>
      </c>
      <c r="AV1172" t="s">
        <v>1291</v>
      </c>
      <c r="AW1172">
        <v>5</v>
      </c>
      <c r="AY1172" s="130">
        <v>22</v>
      </c>
      <c r="AZ1172" s="131">
        <v>21</v>
      </c>
      <c r="BA1172" s="132">
        <f t="shared" si="452"/>
        <v>22021</v>
      </c>
      <c r="BC1172" s="7" t="s">
        <v>2495</v>
      </c>
    </row>
    <row r="1173" spans="1:55" hidden="1" outlineLevel="1" x14ac:dyDescent="0.2">
      <c r="A1173" t="s">
        <v>2037</v>
      </c>
      <c r="B1173" t="s">
        <v>1291</v>
      </c>
      <c r="C1173" s="1">
        <f t="shared" si="442"/>
        <v>4148</v>
      </c>
      <c r="D1173" s="7">
        <f>RANK(N1173,(N1173:P1173,Q1173:AJ1173))</f>
        <v>1</v>
      </c>
      <c r="E1173" s="7">
        <f>RANK(O1173,(N1173:P1173,Q1173:AJ1173))</f>
        <v>2</v>
      </c>
      <c r="F1173" s="7">
        <f>IF(P1173&gt;0,RANK(P1173,(N1173:P1173,Q1173:AJ1173)),0)</f>
        <v>3</v>
      </c>
      <c r="G1173" s="1">
        <f t="shared" si="443"/>
        <v>738</v>
      </c>
      <c r="H1173" s="2">
        <f t="shared" si="430"/>
        <v>0.17791706846673094</v>
      </c>
      <c r="I1173" s="2"/>
      <c r="J1173" s="2">
        <f t="shared" si="444"/>
        <v>0.50699132111861134</v>
      </c>
      <c r="K1173" s="2">
        <f t="shared" si="445"/>
        <v>0.32907425265188045</v>
      </c>
      <c r="L1173" s="2">
        <f t="shared" si="446"/>
        <v>0.14320154291224688</v>
      </c>
      <c r="M1173" s="2">
        <f t="shared" si="447"/>
        <v>2.0732883317261336E-2</v>
      </c>
      <c r="N1173" s="1">
        <v>2103</v>
      </c>
      <c r="O1173" s="1">
        <v>1365</v>
      </c>
      <c r="P1173" s="1">
        <v>594</v>
      </c>
      <c r="Q1173" s="1">
        <v>11</v>
      </c>
      <c r="R1173" s="1">
        <v>30</v>
      </c>
      <c r="S1173" s="1">
        <v>18</v>
      </c>
      <c r="T1173" s="1">
        <v>18</v>
      </c>
      <c r="U1173" s="1">
        <v>9</v>
      </c>
      <c r="AL1173" s="7">
        <f>IF(Q1173&gt;0,RANK(Q1173,(N1173:P1173,Q1173:AJ1173)),0)</f>
        <v>7</v>
      </c>
      <c r="AM1173" s="7">
        <f>IF(R1173&gt;0,RANK(R1173,(N1173:P1173,Q1173:AJ1173)),0)</f>
        <v>4</v>
      </c>
      <c r="AN1173" s="7">
        <f>IF(S1173&gt;0,RANK(S1173,(N1173:P1173,Q1173:AJ1173)),0)</f>
        <v>5</v>
      </c>
      <c r="AO1173" s="7">
        <f>IF(T1173&gt;0,RANK(T1173,(N1173:P1173,Q1173:AJ1173)),0)</f>
        <v>5</v>
      </c>
      <c r="AP1173" s="2">
        <f t="shared" si="448"/>
        <v>2.651880424300868E-3</v>
      </c>
      <c r="AQ1173" s="2">
        <f t="shared" si="449"/>
        <v>7.2324011571841852E-3</v>
      </c>
      <c r="AR1173" s="2">
        <f t="shared" si="450"/>
        <v>4.339440694310511E-3</v>
      </c>
      <c r="AS1173" s="2">
        <f t="shared" si="451"/>
        <v>4.339440694310511E-3</v>
      </c>
      <c r="AU1173" t="s">
        <v>2037</v>
      </c>
      <c r="AV1173" t="s">
        <v>1291</v>
      </c>
      <c r="AW1173">
        <v>7</v>
      </c>
      <c r="AY1173" s="130">
        <v>22</v>
      </c>
      <c r="AZ1173" s="131">
        <v>23</v>
      </c>
      <c r="BA1173" s="132">
        <f t="shared" si="452"/>
        <v>22023</v>
      </c>
      <c r="BC1173" s="7" t="s">
        <v>2495</v>
      </c>
    </row>
    <row r="1174" spans="1:55" hidden="1" outlineLevel="1" x14ac:dyDescent="0.2">
      <c r="A1174" t="s">
        <v>1293</v>
      </c>
      <c r="B1174" t="s">
        <v>1291</v>
      </c>
      <c r="C1174" s="1">
        <f t="shared" si="442"/>
        <v>5166</v>
      </c>
      <c r="D1174" s="7">
        <f>RANK(N1174,(N1174:P1174,Q1174:AJ1174))</f>
        <v>1</v>
      </c>
      <c r="E1174" s="7">
        <f>RANK(O1174,(N1174:P1174,Q1174:AJ1174))</f>
        <v>2</v>
      </c>
      <c r="F1174" s="7">
        <f>IF(P1174&gt;0,RANK(P1174,(N1174:P1174,Q1174:AJ1174)),0)</f>
        <v>3</v>
      </c>
      <c r="G1174" s="1">
        <f t="shared" si="443"/>
        <v>922</v>
      </c>
      <c r="H1174" s="2">
        <f t="shared" si="430"/>
        <v>0.17847464188927603</v>
      </c>
      <c r="I1174" s="2"/>
      <c r="J1174" s="2">
        <f t="shared" si="444"/>
        <v>0.52109949670925282</v>
      </c>
      <c r="K1174" s="2">
        <f t="shared" si="445"/>
        <v>0.34262485481997679</v>
      </c>
      <c r="L1174" s="2">
        <f t="shared" si="446"/>
        <v>0.11904761904761904</v>
      </c>
      <c r="M1174" s="2">
        <f t="shared" si="447"/>
        <v>1.7228029423151353E-2</v>
      </c>
      <c r="N1174" s="1">
        <v>2692</v>
      </c>
      <c r="O1174" s="1">
        <v>1770</v>
      </c>
      <c r="P1174" s="1">
        <v>615</v>
      </c>
      <c r="Q1174" s="1">
        <v>15</v>
      </c>
      <c r="R1174" s="1">
        <v>39</v>
      </c>
      <c r="S1174" s="1">
        <v>9</v>
      </c>
      <c r="T1174" s="1">
        <v>18</v>
      </c>
      <c r="U1174" s="1">
        <v>8</v>
      </c>
      <c r="AL1174" s="7">
        <f>IF(Q1174&gt;0,RANK(Q1174,(N1174:P1174,Q1174:AJ1174)),0)</f>
        <v>6</v>
      </c>
      <c r="AM1174" s="7">
        <f>IF(R1174&gt;0,RANK(R1174,(N1174:P1174,Q1174:AJ1174)),0)</f>
        <v>4</v>
      </c>
      <c r="AN1174" s="7">
        <f>IF(S1174&gt;0,RANK(S1174,(N1174:P1174,Q1174:AJ1174)),0)</f>
        <v>7</v>
      </c>
      <c r="AO1174" s="7">
        <f>IF(T1174&gt;0,RANK(T1174,(N1174:P1174,Q1174:AJ1174)),0)</f>
        <v>5</v>
      </c>
      <c r="AP1174" s="2">
        <f t="shared" si="448"/>
        <v>2.9036004645760743E-3</v>
      </c>
      <c r="AQ1174" s="2">
        <f t="shared" si="449"/>
        <v>7.5493612078977937E-3</v>
      </c>
      <c r="AR1174" s="2">
        <f t="shared" si="450"/>
        <v>1.7421602787456446E-3</v>
      </c>
      <c r="AS1174" s="2">
        <f t="shared" si="451"/>
        <v>3.4843205574912892E-3</v>
      </c>
      <c r="AU1174" t="s">
        <v>1293</v>
      </c>
      <c r="AV1174" t="s">
        <v>1291</v>
      </c>
      <c r="AW1174">
        <v>5</v>
      </c>
      <c r="AY1174" s="130">
        <v>22</v>
      </c>
      <c r="AZ1174" s="131">
        <v>25</v>
      </c>
      <c r="BA1174" s="132">
        <f t="shared" si="452"/>
        <v>22025</v>
      </c>
      <c r="BC1174" s="7" t="s">
        <v>2495</v>
      </c>
    </row>
    <row r="1175" spans="1:55" hidden="1" outlineLevel="1" x14ac:dyDescent="0.2">
      <c r="A1175" t="s">
        <v>1309</v>
      </c>
      <c r="B1175" t="s">
        <v>1291</v>
      </c>
      <c r="C1175" s="1">
        <f t="shared" si="442"/>
        <v>6739</v>
      </c>
      <c r="D1175" s="7">
        <f>RANK(N1175,(N1175:P1175,Q1175:AJ1175))</f>
        <v>1</v>
      </c>
      <c r="E1175" s="7">
        <f>RANK(O1175,(N1175:P1175,Q1175:AJ1175))</f>
        <v>2</v>
      </c>
      <c r="F1175" s="7">
        <f>IF(P1175&gt;0,RANK(P1175,(N1175:P1175,Q1175:AJ1175)),0)</f>
        <v>3</v>
      </c>
      <c r="G1175" s="1">
        <f t="shared" si="443"/>
        <v>1109</v>
      </c>
      <c r="H1175" s="2">
        <f t="shared" si="430"/>
        <v>0.16456447544146016</v>
      </c>
      <c r="I1175" s="2"/>
      <c r="J1175" s="2">
        <f t="shared" si="444"/>
        <v>0.53553939753672652</v>
      </c>
      <c r="K1175" s="2">
        <f t="shared" si="445"/>
        <v>0.37097492209526634</v>
      </c>
      <c r="L1175" s="2">
        <f t="shared" si="446"/>
        <v>7.864668348419647E-2</v>
      </c>
      <c r="M1175" s="2">
        <f t="shared" si="447"/>
        <v>1.4838996883810671E-2</v>
      </c>
      <c r="N1175" s="1">
        <v>3609</v>
      </c>
      <c r="O1175" s="1">
        <v>2500</v>
      </c>
      <c r="P1175" s="1">
        <v>530</v>
      </c>
      <c r="Q1175" s="1">
        <v>17</v>
      </c>
      <c r="R1175" s="1">
        <v>41</v>
      </c>
      <c r="S1175" s="1">
        <v>18</v>
      </c>
      <c r="T1175" s="1">
        <v>19</v>
      </c>
      <c r="U1175" s="1">
        <v>5</v>
      </c>
      <c r="AL1175" s="7">
        <f>IF(Q1175&gt;0,RANK(Q1175,(N1175:P1175,Q1175:AJ1175)),0)</f>
        <v>7</v>
      </c>
      <c r="AM1175" s="7">
        <f>IF(R1175&gt;0,RANK(R1175,(N1175:P1175,Q1175:AJ1175)),0)</f>
        <v>4</v>
      </c>
      <c r="AN1175" s="7">
        <f>IF(S1175&gt;0,RANK(S1175,(N1175:P1175,Q1175:AJ1175)),0)</f>
        <v>6</v>
      </c>
      <c r="AO1175" s="7">
        <f>IF(T1175&gt;0,RANK(T1175,(N1175:P1175,Q1175:AJ1175)),0)</f>
        <v>5</v>
      </c>
      <c r="AP1175" s="2">
        <f t="shared" si="448"/>
        <v>2.5226294702478114E-3</v>
      </c>
      <c r="AQ1175" s="2">
        <f t="shared" si="449"/>
        <v>6.0839887223623681E-3</v>
      </c>
      <c r="AR1175" s="2">
        <f t="shared" si="450"/>
        <v>2.671019439085918E-3</v>
      </c>
      <c r="AS1175" s="2">
        <f t="shared" si="451"/>
        <v>2.8194094079240241E-3</v>
      </c>
      <c r="AU1175" t="s">
        <v>1309</v>
      </c>
      <c r="AV1175" t="s">
        <v>1291</v>
      </c>
      <c r="AW1175">
        <v>4</v>
      </c>
      <c r="AY1175" s="130">
        <v>22</v>
      </c>
      <c r="AZ1175" s="131">
        <v>27</v>
      </c>
      <c r="BA1175" s="132">
        <f t="shared" si="452"/>
        <v>22027</v>
      </c>
      <c r="BC1175" s="7" t="s">
        <v>2495</v>
      </c>
    </row>
    <row r="1176" spans="1:55" hidden="1" outlineLevel="1" x14ac:dyDescent="0.2">
      <c r="A1176" t="s">
        <v>674</v>
      </c>
      <c r="B1176" t="s">
        <v>1291</v>
      </c>
      <c r="C1176" s="1">
        <f t="shared" si="442"/>
        <v>8715</v>
      </c>
      <c r="D1176" s="7">
        <f>RANK(N1176,(N1176:P1176,Q1176:AJ1176))</f>
        <v>1</v>
      </c>
      <c r="E1176" s="7">
        <f>RANK(O1176,(N1176:P1176,Q1176:AJ1176))</f>
        <v>2</v>
      </c>
      <c r="F1176" s="7">
        <f>IF(P1176&gt;0,RANK(P1176,(N1176:P1176,Q1176:AJ1176)),0)</f>
        <v>3</v>
      </c>
      <c r="G1176" s="1">
        <f t="shared" si="443"/>
        <v>1431</v>
      </c>
      <c r="H1176" s="2">
        <f t="shared" si="430"/>
        <v>0.16419965576592083</v>
      </c>
      <c r="I1176" s="2"/>
      <c r="J1176" s="2">
        <f t="shared" si="444"/>
        <v>0.52380952380952384</v>
      </c>
      <c r="K1176" s="2">
        <f t="shared" si="445"/>
        <v>0.35960986804360301</v>
      </c>
      <c r="L1176" s="2">
        <f t="shared" si="446"/>
        <v>9.8106712564543896E-2</v>
      </c>
      <c r="M1176" s="2">
        <f t="shared" si="447"/>
        <v>1.8473895582329258E-2</v>
      </c>
      <c r="N1176" s="1">
        <v>4565</v>
      </c>
      <c r="O1176" s="1">
        <v>3134</v>
      </c>
      <c r="P1176" s="1">
        <v>855</v>
      </c>
      <c r="Q1176" s="1">
        <v>14</v>
      </c>
      <c r="R1176" s="1">
        <v>78</v>
      </c>
      <c r="S1176" s="1">
        <v>18</v>
      </c>
      <c r="T1176" s="1">
        <v>39</v>
      </c>
      <c r="U1176" s="1">
        <v>12</v>
      </c>
      <c r="AL1176" s="7">
        <f>IF(Q1176&gt;0,RANK(Q1176,(N1176:P1176,Q1176:AJ1176)),0)</f>
        <v>7</v>
      </c>
      <c r="AM1176" s="7">
        <f>IF(R1176&gt;0,RANK(R1176,(N1176:P1176,Q1176:AJ1176)),0)</f>
        <v>4</v>
      </c>
      <c r="AN1176" s="7">
        <f>IF(S1176&gt;0,RANK(S1176,(N1176:P1176,Q1176:AJ1176)),0)</f>
        <v>6</v>
      </c>
      <c r="AO1176" s="7">
        <f>IF(T1176&gt;0,RANK(T1176,(N1176:P1176,Q1176:AJ1176)),0)</f>
        <v>5</v>
      </c>
      <c r="AP1176" s="2">
        <f t="shared" si="448"/>
        <v>1.606425702811245E-3</v>
      </c>
      <c r="AQ1176" s="2">
        <f t="shared" si="449"/>
        <v>8.9500860585197926E-3</v>
      </c>
      <c r="AR1176" s="2">
        <f t="shared" si="450"/>
        <v>2.0654044750430291E-3</v>
      </c>
      <c r="AS1176" s="2">
        <f t="shared" si="451"/>
        <v>4.4750430292598963E-3</v>
      </c>
      <c r="AU1176" t="s">
        <v>674</v>
      </c>
      <c r="AV1176" t="s">
        <v>1291</v>
      </c>
      <c r="AW1176">
        <v>5</v>
      </c>
      <c r="AY1176" s="130">
        <v>22</v>
      </c>
      <c r="AZ1176" s="131">
        <v>29</v>
      </c>
      <c r="BA1176" s="132">
        <f t="shared" si="452"/>
        <v>22029</v>
      </c>
      <c r="BC1176" s="7" t="s">
        <v>2495</v>
      </c>
    </row>
    <row r="1177" spans="1:55" hidden="1" outlineLevel="1" x14ac:dyDescent="0.2">
      <c r="A1177" t="s">
        <v>2458</v>
      </c>
      <c r="B1177" t="s">
        <v>1291</v>
      </c>
      <c r="C1177" s="1">
        <f t="shared" si="442"/>
        <v>10520</v>
      </c>
      <c r="D1177" s="7">
        <f>RANK(N1177,(N1177:P1177,Q1177:AJ1177))</f>
        <v>1</v>
      </c>
      <c r="E1177" s="7">
        <f>RANK(O1177,(N1177:P1177,Q1177:AJ1177))</f>
        <v>2</v>
      </c>
      <c r="F1177" s="7">
        <f>IF(P1177&gt;0,RANK(P1177,(N1177:P1177,Q1177:AJ1177)),0)</f>
        <v>3</v>
      </c>
      <c r="G1177" s="1">
        <f t="shared" si="443"/>
        <v>2695</v>
      </c>
      <c r="H1177" s="2">
        <f t="shared" si="430"/>
        <v>0.25617870722433461</v>
      </c>
      <c r="I1177" s="2"/>
      <c r="J1177" s="2">
        <f t="shared" si="444"/>
        <v>0.59134980988593155</v>
      </c>
      <c r="K1177" s="2">
        <f t="shared" si="445"/>
        <v>0.33517110266159694</v>
      </c>
      <c r="L1177" s="2">
        <f t="shared" si="446"/>
        <v>6.1406844106463881E-2</v>
      </c>
      <c r="M1177" s="2">
        <f t="shared" si="447"/>
        <v>1.2072243346007622E-2</v>
      </c>
      <c r="N1177" s="1">
        <v>6221</v>
      </c>
      <c r="O1177" s="1">
        <v>3526</v>
      </c>
      <c r="P1177" s="1">
        <v>646</v>
      </c>
      <c r="Q1177" s="1">
        <v>14</v>
      </c>
      <c r="R1177" s="1">
        <v>55</v>
      </c>
      <c r="S1177" s="1">
        <v>21</v>
      </c>
      <c r="T1177" s="1">
        <v>28</v>
      </c>
      <c r="U1177" s="1">
        <v>9</v>
      </c>
      <c r="AL1177" s="7">
        <f>IF(Q1177&gt;0,RANK(Q1177,(N1177:P1177,Q1177:AJ1177)),0)</f>
        <v>7</v>
      </c>
      <c r="AM1177" s="7">
        <f>IF(R1177&gt;0,RANK(R1177,(N1177:P1177,Q1177:AJ1177)),0)</f>
        <v>4</v>
      </c>
      <c r="AN1177" s="7">
        <f>IF(S1177&gt;0,RANK(S1177,(N1177:P1177,Q1177:AJ1177)),0)</f>
        <v>6</v>
      </c>
      <c r="AO1177" s="7">
        <f>IF(T1177&gt;0,RANK(T1177,(N1177:P1177,Q1177:AJ1177)),0)</f>
        <v>5</v>
      </c>
      <c r="AP1177" s="2">
        <f t="shared" si="448"/>
        <v>1.3307984790874524E-3</v>
      </c>
      <c r="AQ1177" s="2">
        <f t="shared" si="449"/>
        <v>5.2281368821292772E-3</v>
      </c>
      <c r="AR1177" s="2">
        <f t="shared" si="450"/>
        <v>1.9961977186311788E-3</v>
      </c>
      <c r="AS1177" s="2">
        <f t="shared" si="451"/>
        <v>2.6615969581749049E-3</v>
      </c>
      <c r="AU1177" t="s">
        <v>2458</v>
      </c>
      <c r="AV1177" t="s">
        <v>1291</v>
      </c>
      <c r="AW1177">
        <v>4</v>
      </c>
      <c r="AY1177" s="130">
        <v>22</v>
      </c>
      <c r="AZ1177" s="131">
        <v>31</v>
      </c>
      <c r="BA1177" s="132">
        <f t="shared" si="452"/>
        <v>22031</v>
      </c>
      <c r="BC1177" s="7" t="s">
        <v>2495</v>
      </c>
    </row>
    <row r="1178" spans="1:55" hidden="1" outlineLevel="1" x14ac:dyDescent="0.2">
      <c r="A1178" t="s">
        <v>1335</v>
      </c>
      <c r="B1178" t="s">
        <v>1291</v>
      </c>
      <c r="C1178" s="1">
        <f t="shared" si="442"/>
        <v>170647</v>
      </c>
      <c r="D1178" s="7">
        <f>RANK(N1178,(N1178:P1178,Q1178:AJ1178))</f>
        <v>1</v>
      </c>
      <c r="E1178" s="7">
        <f>RANK(O1178,(N1178:P1178,Q1178:AJ1178))</f>
        <v>2</v>
      </c>
      <c r="F1178" s="7">
        <f>IF(P1178&gt;0,RANK(P1178,(N1178:P1178,Q1178:AJ1178)),0)</f>
        <v>3</v>
      </c>
      <c r="G1178" s="1">
        <f t="shared" si="443"/>
        <v>5682</v>
      </c>
      <c r="H1178" s="2">
        <f t="shared" si="430"/>
        <v>3.3296805686592788E-2</v>
      </c>
      <c r="I1178" s="2"/>
      <c r="J1178" s="2">
        <f t="shared" si="444"/>
        <v>0.48927317796386693</v>
      </c>
      <c r="K1178" s="2">
        <f t="shared" si="445"/>
        <v>0.45597637227727417</v>
      </c>
      <c r="L1178" s="2">
        <f t="shared" si="446"/>
        <v>4.6821801731058856E-2</v>
      </c>
      <c r="M1178" s="2">
        <f t="shared" si="447"/>
        <v>7.9286480278000435E-3</v>
      </c>
      <c r="N1178" s="1">
        <v>83493</v>
      </c>
      <c r="O1178" s="1">
        <v>77811</v>
      </c>
      <c r="P1178" s="1">
        <v>7990</v>
      </c>
      <c r="Q1178" s="1">
        <v>479</v>
      </c>
      <c r="R1178" s="1">
        <v>436</v>
      </c>
      <c r="S1178" s="1">
        <v>236</v>
      </c>
      <c r="T1178" s="1">
        <v>88</v>
      </c>
      <c r="U1178" s="1">
        <v>114</v>
      </c>
      <c r="AL1178" s="7">
        <f>IF(Q1178&gt;0,RANK(Q1178,(N1178:P1178,Q1178:AJ1178)),0)</f>
        <v>4</v>
      </c>
      <c r="AM1178" s="7">
        <f>IF(R1178&gt;0,RANK(R1178,(N1178:P1178,Q1178:AJ1178)),0)</f>
        <v>5</v>
      </c>
      <c r="AN1178" s="7">
        <f>IF(S1178&gt;0,RANK(S1178,(N1178:P1178,Q1178:AJ1178)),0)</f>
        <v>6</v>
      </c>
      <c r="AO1178" s="7">
        <f>IF(T1178&gt;0,RANK(T1178,(N1178:P1178,Q1178:AJ1178)),0)</f>
        <v>8</v>
      </c>
      <c r="AP1178" s="2">
        <f t="shared" si="448"/>
        <v>2.8069640837518387E-3</v>
      </c>
      <c r="AQ1178" s="2">
        <f t="shared" si="449"/>
        <v>2.5549819217448888E-3</v>
      </c>
      <c r="AR1178" s="2">
        <f t="shared" si="450"/>
        <v>1.3829718658986093E-3</v>
      </c>
      <c r="AS1178" s="2">
        <f t="shared" si="451"/>
        <v>5.1568442457236281E-4</v>
      </c>
      <c r="AU1178" t="s">
        <v>1335</v>
      </c>
      <c r="AV1178" t="s">
        <v>1291</v>
      </c>
      <c r="AW1178">
        <v>6</v>
      </c>
      <c r="AY1178" s="130">
        <v>22</v>
      </c>
      <c r="AZ1178" s="131">
        <v>33</v>
      </c>
      <c r="BA1178" s="132">
        <f t="shared" si="452"/>
        <v>22033</v>
      </c>
      <c r="BC1178" s="7" t="s">
        <v>2495</v>
      </c>
    </row>
    <row r="1179" spans="1:55" hidden="1" outlineLevel="1" x14ac:dyDescent="0.2">
      <c r="A1179" t="s">
        <v>2856</v>
      </c>
      <c r="B1179" t="s">
        <v>1291</v>
      </c>
      <c r="C1179" s="1">
        <f t="shared" si="442"/>
        <v>3411</v>
      </c>
      <c r="D1179" s="7">
        <f>RANK(N1179,(N1179:P1179,Q1179:AJ1179))</f>
        <v>1</v>
      </c>
      <c r="E1179" s="7">
        <f>RANK(O1179,(N1179:P1179,Q1179:AJ1179))</f>
        <v>2</v>
      </c>
      <c r="F1179" s="7">
        <f>IF(P1179&gt;0,RANK(P1179,(N1179:P1179,Q1179:AJ1179)),0)</f>
        <v>3</v>
      </c>
      <c r="G1179" s="1">
        <f t="shared" si="443"/>
        <v>1141</v>
      </c>
      <c r="H1179" s="2">
        <f t="shared" si="430"/>
        <v>0.33450600996775137</v>
      </c>
      <c r="I1179" s="2"/>
      <c r="J1179" s="2">
        <f t="shared" si="444"/>
        <v>0.63002052184110235</v>
      </c>
      <c r="K1179" s="2">
        <f t="shared" si="445"/>
        <v>0.29551451187335093</v>
      </c>
      <c r="L1179" s="2">
        <f t="shared" si="446"/>
        <v>5.4529463500439752E-2</v>
      </c>
      <c r="M1179" s="2">
        <f t="shared" si="447"/>
        <v>1.9935502785106966E-2</v>
      </c>
      <c r="N1179" s="1">
        <v>2149</v>
      </c>
      <c r="O1179" s="1">
        <v>1008</v>
      </c>
      <c r="P1179" s="1">
        <v>186</v>
      </c>
      <c r="Q1179" s="1">
        <v>11</v>
      </c>
      <c r="R1179" s="1">
        <v>24</v>
      </c>
      <c r="S1179" s="1">
        <v>9</v>
      </c>
      <c r="T1179" s="1">
        <v>19</v>
      </c>
      <c r="U1179" s="1">
        <v>5</v>
      </c>
      <c r="AL1179" s="7">
        <f>IF(Q1179&gt;0,RANK(Q1179,(N1179:P1179,Q1179:AJ1179)),0)</f>
        <v>6</v>
      </c>
      <c r="AM1179" s="7">
        <f>IF(R1179&gt;0,RANK(R1179,(N1179:P1179,Q1179:AJ1179)),0)</f>
        <v>4</v>
      </c>
      <c r="AN1179" s="7">
        <f>IF(S1179&gt;0,RANK(S1179,(N1179:P1179,Q1179:AJ1179)),0)</f>
        <v>7</v>
      </c>
      <c r="AO1179" s="7">
        <f>IF(T1179&gt;0,RANK(T1179,(N1179:P1179,Q1179:AJ1179)),0)</f>
        <v>5</v>
      </c>
      <c r="AP1179" s="2">
        <f t="shared" si="448"/>
        <v>3.2248607446496626E-3</v>
      </c>
      <c r="AQ1179" s="2">
        <f t="shared" si="449"/>
        <v>7.0360598065083556E-3</v>
      </c>
      <c r="AR1179" s="2">
        <f t="shared" si="450"/>
        <v>2.6385224274406332E-3</v>
      </c>
      <c r="AS1179" s="2">
        <f t="shared" si="451"/>
        <v>5.5702140134857815E-3</v>
      </c>
      <c r="AU1179" t="s">
        <v>2856</v>
      </c>
      <c r="AV1179" t="s">
        <v>1291</v>
      </c>
      <c r="AW1179">
        <v>5</v>
      </c>
      <c r="AY1179" s="130">
        <v>22</v>
      </c>
      <c r="AZ1179" s="131">
        <v>35</v>
      </c>
      <c r="BA1179" s="132">
        <f t="shared" si="452"/>
        <v>22035</v>
      </c>
      <c r="BC1179" s="7" t="s">
        <v>2495</v>
      </c>
    </row>
    <row r="1180" spans="1:55" hidden="1" outlineLevel="1" x14ac:dyDescent="0.2">
      <c r="A1180" t="s">
        <v>2379</v>
      </c>
      <c r="B1180" t="s">
        <v>1291</v>
      </c>
      <c r="C1180" s="1">
        <f t="shared" si="442"/>
        <v>8401</v>
      </c>
      <c r="D1180" s="7">
        <f>RANK(N1180,(N1180:P1180,Q1180:AJ1180))</f>
        <v>1</v>
      </c>
      <c r="E1180" s="7">
        <f>RANK(O1180,(N1180:P1180,Q1180:AJ1180))</f>
        <v>2</v>
      </c>
      <c r="F1180" s="7">
        <f>IF(P1180&gt;0,RANK(P1180,(N1180:P1180,Q1180:AJ1180)),0)</f>
        <v>3</v>
      </c>
      <c r="G1180" s="1">
        <f t="shared" si="443"/>
        <v>1765</v>
      </c>
      <c r="H1180" s="2">
        <f t="shared" si="430"/>
        <v>0.21009403642423521</v>
      </c>
      <c r="I1180" s="2"/>
      <c r="J1180" s="2">
        <f t="shared" si="444"/>
        <v>0.56112367575288657</v>
      </c>
      <c r="K1180" s="2">
        <f t="shared" si="445"/>
        <v>0.35102963932865133</v>
      </c>
      <c r="L1180" s="2">
        <f t="shared" si="446"/>
        <v>7.8562075943340082E-2</v>
      </c>
      <c r="M1180" s="2">
        <f t="shared" si="447"/>
        <v>9.2846089751220107E-3</v>
      </c>
      <c r="N1180" s="1">
        <v>4714</v>
      </c>
      <c r="O1180" s="1">
        <v>2949</v>
      </c>
      <c r="P1180" s="1">
        <v>660</v>
      </c>
      <c r="Q1180" s="1">
        <v>13</v>
      </c>
      <c r="R1180" s="1">
        <v>16</v>
      </c>
      <c r="S1180" s="1">
        <v>34</v>
      </c>
      <c r="T1180" s="1">
        <v>7</v>
      </c>
      <c r="U1180" s="1">
        <v>8</v>
      </c>
      <c r="AL1180" s="7">
        <f>IF(Q1180&gt;0,RANK(Q1180,(N1180:P1180,Q1180:AJ1180)),0)</f>
        <v>6</v>
      </c>
      <c r="AM1180" s="7">
        <f>IF(R1180&gt;0,RANK(R1180,(N1180:P1180,Q1180:AJ1180)),0)</f>
        <v>5</v>
      </c>
      <c r="AN1180" s="7">
        <f>IF(S1180&gt;0,RANK(S1180,(N1180:P1180,Q1180:AJ1180)),0)</f>
        <v>4</v>
      </c>
      <c r="AO1180" s="7">
        <f>IF(T1180&gt;0,RANK(T1180,(N1180:P1180,Q1180:AJ1180)),0)</f>
        <v>8</v>
      </c>
      <c r="AP1180" s="2">
        <f t="shared" si="448"/>
        <v>1.5474348291870015E-3</v>
      </c>
      <c r="AQ1180" s="2">
        <f t="shared" si="449"/>
        <v>1.904535174384002E-3</v>
      </c>
      <c r="AR1180" s="2">
        <f t="shared" si="450"/>
        <v>4.0471372455660043E-3</v>
      </c>
      <c r="AS1180" s="2">
        <f t="shared" si="451"/>
        <v>8.3323413879300083E-4</v>
      </c>
      <c r="AU1180" t="s">
        <v>2379</v>
      </c>
      <c r="AV1180" t="s">
        <v>1291</v>
      </c>
      <c r="AW1180">
        <v>6</v>
      </c>
      <c r="AY1180" s="130">
        <v>22</v>
      </c>
      <c r="AZ1180" s="131">
        <v>37</v>
      </c>
      <c r="BA1180" s="132">
        <f t="shared" si="452"/>
        <v>22037</v>
      </c>
      <c r="BC1180" s="7" t="s">
        <v>2495</v>
      </c>
    </row>
    <row r="1181" spans="1:55" hidden="1" outlineLevel="1" x14ac:dyDescent="0.2">
      <c r="A1181" t="s">
        <v>1420</v>
      </c>
      <c r="B1181" t="s">
        <v>1291</v>
      </c>
      <c r="C1181" s="1">
        <f t="shared" si="442"/>
        <v>14854</v>
      </c>
      <c r="D1181" s="7">
        <f>RANK(N1181,(N1181:P1181,Q1181:AJ1181))</f>
        <v>1</v>
      </c>
      <c r="E1181" s="7">
        <f>RANK(O1181,(N1181:P1181,Q1181:AJ1181))</f>
        <v>2</v>
      </c>
      <c r="F1181" s="7">
        <f>IF(P1181&gt;0,RANK(P1181,(N1181:P1181,Q1181:AJ1181)),0)</f>
        <v>3</v>
      </c>
      <c r="G1181" s="1">
        <f t="shared" si="443"/>
        <v>2569</v>
      </c>
      <c r="H1181" s="2">
        <f t="shared" si="430"/>
        <v>0.17295004712535345</v>
      </c>
      <c r="I1181" s="2"/>
      <c r="J1181" s="2">
        <f t="shared" si="444"/>
        <v>0.52827521206409045</v>
      </c>
      <c r="K1181" s="2">
        <f t="shared" si="445"/>
        <v>0.35532516493873706</v>
      </c>
      <c r="L1181" s="2">
        <f t="shared" si="446"/>
        <v>9.7414837754140296E-2</v>
      </c>
      <c r="M1181" s="2">
        <f t="shared" si="447"/>
        <v>1.8984785243032196E-2</v>
      </c>
      <c r="N1181" s="1">
        <v>7847</v>
      </c>
      <c r="O1181" s="1">
        <v>5278</v>
      </c>
      <c r="P1181" s="1">
        <v>1447</v>
      </c>
      <c r="Q1181" s="1">
        <v>39</v>
      </c>
      <c r="R1181" s="1">
        <v>100</v>
      </c>
      <c r="S1181" s="1">
        <v>33</v>
      </c>
      <c r="T1181" s="1">
        <v>86</v>
      </c>
      <c r="U1181" s="1">
        <v>24</v>
      </c>
      <c r="AL1181" s="7">
        <f>IF(Q1181&gt;0,RANK(Q1181,(N1181:P1181,Q1181:AJ1181)),0)</f>
        <v>6</v>
      </c>
      <c r="AM1181" s="7">
        <f>IF(R1181&gt;0,RANK(R1181,(N1181:P1181,Q1181:AJ1181)),0)</f>
        <v>4</v>
      </c>
      <c r="AN1181" s="7">
        <f>IF(S1181&gt;0,RANK(S1181,(N1181:P1181,Q1181:AJ1181)),0)</f>
        <v>7</v>
      </c>
      <c r="AO1181" s="7">
        <f>IF(T1181&gt;0,RANK(T1181,(N1181:P1181,Q1181:AJ1181)),0)</f>
        <v>5</v>
      </c>
      <c r="AP1181" s="2">
        <f t="shared" si="448"/>
        <v>2.6255554059512591E-3</v>
      </c>
      <c r="AQ1181" s="2">
        <f t="shared" si="449"/>
        <v>6.7321933485929714E-3</v>
      </c>
      <c r="AR1181" s="2">
        <f t="shared" si="450"/>
        <v>2.2216238050356807E-3</v>
      </c>
      <c r="AS1181" s="2">
        <f t="shared" si="451"/>
        <v>5.7896862797899556E-3</v>
      </c>
      <c r="AU1181" t="s">
        <v>1420</v>
      </c>
      <c r="AV1181" t="s">
        <v>1291</v>
      </c>
      <c r="AY1181" s="130">
        <v>22</v>
      </c>
      <c r="AZ1181" s="131">
        <v>39</v>
      </c>
      <c r="BA1181" s="132">
        <f t="shared" si="452"/>
        <v>22039</v>
      </c>
      <c r="BC1181" s="7" t="s">
        <v>2495</v>
      </c>
    </row>
    <row r="1182" spans="1:55" hidden="1" outlineLevel="1" x14ac:dyDescent="0.2">
      <c r="A1182" t="s">
        <v>2231</v>
      </c>
      <c r="B1182" t="s">
        <v>1291</v>
      </c>
      <c r="C1182" s="1">
        <f t="shared" si="442"/>
        <v>9000</v>
      </c>
      <c r="D1182" s="7">
        <f>RANK(N1182,(N1182:P1182,Q1182:AJ1182))</f>
        <v>1</v>
      </c>
      <c r="E1182" s="7">
        <f>RANK(O1182,(N1182:P1182,Q1182:AJ1182))</f>
        <v>2</v>
      </c>
      <c r="F1182" s="7">
        <f>IF(P1182&gt;0,RANK(P1182,(N1182:P1182,Q1182:AJ1182)),0)</f>
        <v>3</v>
      </c>
      <c r="G1182" s="1">
        <f t="shared" si="443"/>
        <v>115</v>
      </c>
      <c r="H1182" s="2">
        <f t="shared" si="430"/>
        <v>1.2777777777777779E-2</v>
      </c>
      <c r="I1182" s="2"/>
      <c r="J1182" s="2">
        <f t="shared" si="444"/>
        <v>0.4528888888888889</v>
      </c>
      <c r="K1182" s="2">
        <f t="shared" si="445"/>
        <v>0.44011111111111112</v>
      </c>
      <c r="L1182" s="2">
        <f t="shared" si="446"/>
        <v>9.0444444444444438E-2</v>
      </c>
      <c r="M1182" s="2">
        <f t="shared" si="447"/>
        <v>1.6555555555555546E-2</v>
      </c>
      <c r="N1182" s="1">
        <v>4076</v>
      </c>
      <c r="O1182" s="1">
        <v>3961</v>
      </c>
      <c r="P1182" s="1">
        <v>814</v>
      </c>
      <c r="Q1182" s="1">
        <v>18</v>
      </c>
      <c r="R1182" s="1">
        <v>61</v>
      </c>
      <c r="S1182" s="1">
        <v>23</v>
      </c>
      <c r="T1182" s="1">
        <v>37</v>
      </c>
      <c r="U1182" s="1">
        <v>10</v>
      </c>
      <c r="AL1182" s="7">
        <f>IF(Q1182&gt;0,RANK(Q1182,(N1182:P1182,Q1182:AJ1182)),0)</f>
        <v>7</v>
      </c>
      <c r="AM1182" s="7">
        <f>IF(R1182&gt;0,RANK(R1182,(N1182:P1182,Q1182:AJ1182)),0)</f>
        <v>4</v>
      </c>
      <c r="AN1182" s="7">
        <f>IF(S1182&gt;0,RANK(S1182,(N1182:P1182,Q1182:AJ1182)),0)</f>
        <v>6</v>
      </c>
      <c r="AO1182" s="7">
        <f>IF(T1182&gt;0,RANK(T1182,(N1182:P1182,Q1182:AJ1182)),0)</f>
        <v>5</v>
      </c>
      <c r="AP1182" s="2">
        <f t="shared" si="448"/>
        <v>2E-3</v>
      </c>
      <c r="AQ1182" s="2">
        <f t="shared" si="449"/>
        <v>6.7777777777777775E-3</v>
      </c>
      <c r="AR1182" s="2">
        <f t="shared" si="450"/>
        <v>2.5555555555555557E-3</v>
      </c>
      <c r="AS1182" s="2">
        <f t="shared" si="451"/>
        <v>4.1111111111111114E-3</v>
      </c>
      <c r="AU1182" t="s">
        <v>2231</v>
      </c>
      <c r="AV1182" t="s">
        <v>1291</v>
      </c>
      <c r="AW1182">
        <v>5</v>
      </c>
      <c r="AY1182" s="130">
        <v>22</v>
      </c>
      <c r="AZ1182" s="131">
        <v>41</v>
      </c>
      <c r="BA1182" s="132">
        <f t="shared" si="452"/>
        <v>22041</v>
      </c>
      <c r="BC1182" s="7" t="s">
        <v>2495</v>
      </c>
    </row>
    <row r="1183" spans="1:55" hidden="1" outlineLevel="1" x14ac:dyDescent="0.2">
      <c r="A1183" t="s">
        <v>1019</v>
      </c>
      <c r="B1183" t="s">
        <v>1291</v>
      </c>
      <c r="C1183" s="1">
        <f t="shared" si="442"/>
        <v>7292</v>
      </c>
      <c r="D1183" s="7">
        <f>RANK(N1183,(N1183:P1183,Q1183:AJ1183))</f>
        <v>2</v>
      </c>
      <c r="E1183" s="7">
        <f>RANK(O1183,(N1183:P1183,Q1183:AJ1183))</f>
        <v>1</v>
      </c>
      <c r="F1183" s="7">
        <f>IF(P1183&gt;0,RANK(P1183,(N1183:P1183,Q1183:AJ1183)),0)</f>
        <v>3</v>
      </c>
      <c r="G1183" s="1">
        <f t="shared" si="443"/>
        <v>137</v>
      </c>
      <c r="H1183" s="2">
        <f t="shared" si="430"/>
        <v>1.8787712561711464E-2</v>
      </c>
      <c r="I1183" s="2"/>
      <c r="J1183" s="2">
        <f t="shared" si="444"/>
        <v>0.40866703236423479</v>
      </c>
      <c r="K1183" s="2">
        <f t="shared" si="445"/>
        <v>0.42745474492594626</v>
      </c>
      <c r="L1183" s="2">
        <f t="shared" si="446"/>
        <v>0.14467910038398243</v>
      </c>
      <c r="M1183" s="2">
        <f t="shared" si="447"/>
        <v>1.9199122325836565E-2</v>
      </c>
      <c r="N1183" s="1">
        <v>2980</v>
      </c>
      <c r="O1183" s="1">
        <v>3117</v>
      </c>
      <c r="P1183" s="1">
        <v>1055</v>
      </c>
      <c r="Q1183" s="1">
        <v>31</v>
      </c>
      <c r="R1183" s="1">
        <v>52</v>
      </c>
      <c r="S1183" s="1">
        <v>9</v>
      </c>
      <c r="T1183" s="1">
        <v>36</v>
      </c>
      <c r="U1183" s="1">
        <v>12</v>
      </c>
      <c r="AL1183" s="7">
        <f>IF(Q1183&gt;0,RANK(Q1183,(N1183:P1183,Q1183:AJ1183)),0)</f>
        <v>6</v>
      </c>
      <c r="AM1183" s="7">
        <f>IF(R1183&gt;0,RANK(R1183,(N1183:P1183,Q1183:AJ1183)),0)</f>
        <v>4</v>
      </c>
      <c r="AN1183" s="7">
        <f>IF(S1183&gt;0,RANK(S1183,(N1183:P1183,Q1183:AJ1183)),0)</f>
        <v>8</v>
      </c>
      <c r="AO1183" s="7">
        <f>IF(T1183&gt;0,RANK(T1183,(N1183:P1183,Q1183:AJ1183)),0)</f>
        <v>5</v>
      </c>
      <c r="AP1183" s="2">
        <f t="shared" si="448"/>
        <v>4.2512342292923755E-3</v>
      </c>
      <c r="AQ1183" s="2">
        <f t="shared" si="449"/>
        <v>7.131102578167855E-3</v>
      </c>
      <c r="AR1183" s="2">
        <f t="shared" si="450"/>
        <v>1.2342292923752057E-3</v>
      </c>
      <c r="AS1183" s="2">
        <f t="shared" si="451"/>
        <v>4.936917169500823E-3</v>
      </c>
      <c r="AU1183" t="s">
        <v>1019</v>
      </c>
      <c r="AV1183" t="s">
        <v>1291</v>
      </c>
      <c r="AW1183">
        <v>5</v>
      </c>
      <c r="AY1183" s="130">
        <v>22</v>
      </c>
      <c r="AZ1183" s="131">
        <v>43</v>
      </c>
      <c r="BA1183" s="132">
        <f t="shared" si="452"/>
        <v>22043</v>
      </c>
      <c r="BC1183" s="7" t="s">
        <v>2495</v>
      </c>
    </row>
    <row r="1184" spans="1:55" hidden="1" outlineLevel="1" x14ac:dyDescent="0.2">
      <c r="A1184" t="s">
        <v>682</v>
      </c>
      <c r="B1184" t="s">
        <v>1291</v>
      </c>
      <c r="C1184" s="1">
        <f t="shared" si="442"/>
        <v>29965</v>
      </c>
      <c r="D1184" s="7">
        <f>RANK(N1184,(N1184:P1184,Q1184:AJ1184))</f>
        <v>1</v>
      </c>
      <c r="E1184" s="7">
        <f>RANK(O1184,(N1184:P1184,Q1184:AJ1184))</f>
        <v>2</v>
      </c>
      <c r="F1184" s="7">
        <f>IF(P1184&gt;0,RANK(P1184,(N1184:P1184,Q1184:AJ1184)),0)</f>
        <v>3</v>
      </c>
      <c r="G1184" s="1">
        <f t="shared" si="443"/>
        <v>3073</v>
      </c>
      <c r="H1184" s="2">
        <f t="shared" si="430"/>
        <v>0.10255297847488737</v>
      </c>
      <c r="I1184" s="2"/>
      <c r="J1184" s="2">
        <f t="shared" si="444"/>
        <v>0.5034874019689638</v>
      </c>
      <c r="K1184" s="2">
        <f t="shared" si="445"/>
        <v>0.40093442349407643</v>
      </c>
      <c r="L1184" s="2">
        <f t="shared" si="446"/>
        <v>8.1695311196395795E-2</v>
      </c>
      <c r="M1184" s="2">
        <f t="shared" si="447"/>
        <v>1.3882863340563975E-2</v>
      </c>
      <c r="N1184" s="1">
        <v>15087</v>
      </c>
      <c r="O1184" s="1">
        <v>12014</v>
      </c>
      <c r="P1184" s="1">
        <v>2448</v>
      </c>
      <c r="Q1184" s="1">
        <v>65</v>
      </c>
      <c r="R1184" s="1">
        <v>196</v>
      </c>
      <c r="S1184" s="1">
        <v>36</v>
      </c>
      <c r="T1184" s="1">
        <v>93</v>
      </c>
      <c r="U1184" s="1">
        <v>26</v>
      </c>
      <c r="AL1184" s="7">
        <f>IF(Q1184&gt;0,RANK(Q1184,(N1184:P1184,Q1184:AJ1184)),0)</f>
        <v>6</v>
      </c>
      <c r="AM1184" s="7">
        <f>IF(R1184&gt;0,RANK(R1184,(N1184:P1184,Q1184:AJ1184)),0)</f>
        <v>4</v>
      </c>
      <c r="AN1184" s="7">
        <f>IF(S1184&gt;0,RANK(S1184,(N1184:P1184,Q1184:AJ1184)),0)</f>
        <v>7</v>
      </c>
      <c r="AO1184" s="7">
        <f>IF(T1184&gt;0,RANK(T1184,(N1184:P1184,Q1184:AJ1184)),0)</f>
        <v>5</v>
      </c>
      <c r="AP1184" s="2">
        <f t="shared" si="448"/>
        <v>2.1691973969631237E-3</v>
      </c>
      <c r="AQ1184" s="2">
        <f t="shared" si="449"/>
        <v>6.5409644585349572E-3</v>
      </c>
      <c r="AR1184" s="2">
        <f t="shared" si="450"/>
        <v>1.2014016352411146E-3</v>
      </c>
      <c r="AS1184" s="2">
        <f t="shared" si="451"/>
        <v>3.103620891039546E-3</v>
      </c>
      <c r="AU1184" t="s">
        <v>682</v>
      </c>
      <c r="AV1184" t="s">
        <v>1291</v>
      </c>
      <c r="AW1184">
        <v>3</v>
      </c>
      <c r="AY1184" s="130">
        <v>22</v>
      </c>
      <c r="AZ1184" s="131">
        <v>45</v>
      </c>
      <c r="BA1184" s="132">
        <f t="shared" si="452"/>
        <v>22045</v>
      </c>
      <c r="BC1184" s="7" t="s">
        <v>2495</v>
      </c>
    </row>
    <row r="1185" spans="1:55" hidden="1" outlineLevel="1" x14ac:dyDescent="0.2">
      <c r="A1185" t="s">
        <v>1762</v>
      </c>
      <c r="B1185" t="s">
        <v>1291</v>
      </c>
      <c r="C1185" s="1">
        <f t="shared" si="442"/>
        <v>14879</v>
      </c>
      <c r="D1185" s="7">
        <f>RANK(N1185,(N1185:P1185,Q1185:AJ1185))</f>
        <v>1</v>
      </c>
      <c r="E1185" s="7">
        <f>RANK(O1185,(N1185:P1185,Q1185:AJ1185))</f>
        <v>2</v>
      </c>
      <c r="F1185" s="7">
        <f>IF(P1185&gt;0,RANK(P1185,(N1185:P1185,Q1185:AJ1185)),0)</f>
        <v>3</v>
      </c>
      <c r="G1185" s="1">
        <f t="shared" si="443"/>
        <v>5522</v>
      </c>
      <c r="H1185" s="2">
        <f t="shared" si="430"/>
        <v>0.37112709187445392</v>
      </c>
      <c r="I1185" s="2"/>
      <c r="J1185" s="2">
        <f t="shared" si="444"/>
        <v>0.64204583641373747</v>
      </c>
      <c r="K1185" s="2">
        <f t="shared" si="445"/>
        <v>0.27091874453928355</v>
      </c>
      <c r="L1185" s="2">
        <f t="shared" si="446"/>
        <v>7.2316687949458974E-2</v>
      </c>
      <c r="M1185" s="2">
        <f t="shared" si="447"/>
        <v>1.4718731097520005E-2</v>
      </c>
      <c r="N1185" s="1">
        <v>9553</v>
      </c>
      <c r="O1185" s="1">
        <v>4031</v>
      </c>
      <c r="P1185" s="1">
        <v>1076</v>
      </c>
      <c r="Q1185" s="1">
        <v>29</v>
      </c>
      <c r="R1185" s="1">
        <v>68</v>
      </c>
      <c r="S1185" s="1">
        <v>38</v>
      </c>
      <c r="T1185" s="1">
        <v>58</v>
      </c>
      <c r="U1185" s="1">
        <v>26</v>
      </c>
      <c r="AL1185" s="7">
        <f>IF(Q1185&gt;0,RANK(Q1185,(N1185:P1185,Q1185:AJ1185)),0)</f>
        <v>7</v>
      </c>
      <c r="AM1185" s="7">
        <f>IF(R1185&gt;0,RANK(R1185,(N1185:P1185,Q1185:AJ1185)),0)</f>
        <v>4</v>
      </c>
      <c r="AN1185" s="7">
        <f>IF(S1185&gt;0,RANK(S1185,(N1185:P1185,Q1185:AJ1185)),0)</f>
        <v>6</v>
      </c>
      <c r="AO1185" s="7">
        <f>IF(T1185&gt;0,RANK(T1185,(N1185:P1185,Q1185:AJ1185)),0)</f>
        <v>5</v>
      </c>
      <c r="AP1185" s="2">
        <f t="shared" si="448"/>
        <v>1.9490557161099536E-3</v>
      </c>
      <c r="AQ1185" s="2">
        <f t="shared" si="449"/>
        <v>4.5701996101888565E-3</v>
      </c>
      <c r="AR1185" s="2">
        <f t="shared" si="450"/>
        <v>2.5539350762820083E-3</v>
      </c>
      <c r="AS1185" s="2">
        <f t="shared" si="451"/>
        <v>3.8981114322199071E-3</v>
      </c>
      <c r="AU1185" t="s">
        <v>1762</v>
      </c>
      <c r="AV1185" t="s">
        <v>1291</v>
      </c>
      <c r="AW1185">
        <v>6</v>
      </c>
      <c r="AY1185" s="130">
        <v>22</v>
      </c>
      <c r="AZ1185" s="131">
        <v>47</v>
      </c>
      <c r="BA1185" s="132">
        <f t="shared" si="452"/>
        <v>22047</v>
      </c>
      <c r="BC1185" s="7" t="s">
        <v>2495</v>
      </c>
    </row>
    <row r="1186" spans="1:55" hidden="1" outlineLevel="1" x14ac:dyDescent="0.2">
      <c r="A1186" t="s">
        <v>1913</v>
      </c>
      <c r="B1186" t="s">
        <v>1291</v>
      </c>
      <c r="C1186" s="1">
        <f t="shared" si="442"/>
        <v>7067</v>
      </c>
      <c r="D1186" s="7">
        <f>RANK(N1186,(N1186:P1186,Q1186:AJ1186))</f>
        <v>1</v>
      </c>
      <c r="E1186" s="7">
        <f>RANK(O1186,(N1186:P1186,Q1186:AJ1186))</f>
        <v>2</v>
      </c>
      <c r="F1186" s="7">
        <f>IF(P1186&gt;0,RANK(P1186,(N1186:P1186,Q1186:AJ1186)),0)</f>
        <v>3</v>
      </c>
      <c r="G1186" s="1">
        <f t="shared" si="443"/>
        <v>338</v>
      </c>
      <c r="H1186" s="2">
        <f t="shared" si="430"/>
        <v>4.7827932644686572E-2</v>
      </c>
      <c r="I1186" s="2"/>
      <c r="J1186" s="2">
        <f t="shared" si="444"/>
        <v>0.47658129333522004</v>
      </c>
      <c r="K1186" s="2">
        <f t="shared" si="445"/>
        <v>0.42875336069053349</v>
      </c>
      <c r="L1186" s="2">
        <f t="shared" si="446"/>
        <v>8.0798075562473468E-2</v>
      </c>
      <c r="M1186" s="2">
        <f t="shared" si="447"/>
        <v>1.3867270411773006E-2</v>
      </c>
      <c r="N1186" s="1">
        <v>3368</v>
      </c>
      <c r="O1186" s="1">
        <v>3030</v>
      </c>
      <c r="P1186" s="1">
        <v>571</v>
      </c>
      <c r="Q1186" s="1">
        <v>21</v>
      </c>
      <c r="R1186" s="1">
        <v>36</v>
      </c>
      <c r="S1186" s="1">
        <v>15</v>
      </c>
      <c r="T1186" s="1">
        <v>21</v>
      </c>
      <c r="U1186" s="1">
        <v>5</v>
      </c>
      <c r="AL1186" s="7">
        <f>IF(Q1186&gt;0,RANK(Q1186,(N1186:P1186,Q1186:AJ1186)),0)</f>
        <v>5</v>
      </c>
      <c r="AM1186" s="7">
        <f>IF(R1186&gt;0,RANK(R1186,(N1186:P1186,Q1186:AJ1186)),0)</f>
        <v>4</v>
      </c>
      <c r="AN1186" s="7">
        <f>IF(S1186&gt;0,RANK(S1186,(N1186:P1186,Q1186:AJ1186)),0)</f>
        <v>7</v>
      </c>
      <c r="AO1186" s="7">
        <f>IF(T1186&gt;0,RANK(T1186,(N1186:P1186,Q1186:AJ1186)),0)</f>
        <v>5</v>
      </c>
      <c r="AP1186" s="2">
        <f t="shared" si="448"/>
        <v>2.971557945379935E-3</v>
      </c>
      <c r="AQ1186" s="2">
        <f t="shared" si="449"/>
        <v>5.0940993349370316E-3</v>
      </c>
      <c r="AR1186" s="2">
        <f t="shared" si="450"/>
        <v>2.1225413895570966E-3</v>
      </c>
      <c r="AS1186" s="2">
        <f t="shared" si="451"/>
        <v>2.971557945379935E-3</v>
      </c>
      <c r="AU1186" t="s">
        <v>1913</v>
      </c>
      <c r="AV1186" t="s">
        <v>1291</v>
      </c>
      <c r="AW1186">
        <v>5</v>
      </c>
      <c r="AY1186" s="130">
        <v>22</v>
      </c>
      <c r="AZ1186" s="131">
        <v>49</v>
      </c>
      <c r="BA1186" s="132">
        <f t="shared" si="452"/>
        <v>22049</v>
      </c>
      <c r="BC1186" s="7" t="s">
        <v>2495</v>
      </c>
    </row>
    <row r="1187" spans="1:55" hidden="1" outlineLevel="1" x14ac:dyDescent="0.2">
      <c r="A1187" t="s">
        <v>1884</v>
      </c>
      <c r="B1187" t="s">
        <v>1291</v>
      </c>
      <c r="C1187" s="1">
        <f t="shared" si="442"/>
        <v>184466</v>
      </c>
      <c r="D1187" s="7">
        <f>RANK(N1187,(N1187:P1187,Q1187:AJ1187))</f>
        <v>2</v>
      </c>
      <c r="E1187" s="7">
        <f>RANK(O1187,(N1187:P1187,Q1187:AJ1187))</f>
        <v>1</v>
      </c>
      <c r="F1187" s="7">
        <f>IF(P1187&gt;0,RANK(P1187,(N1187:P1187,Q1187:AJ1187)),0)</f>
        <v>3</v>
      </c>
      <c r="G1187" s="1">
        <f t="shared" si="443"/>
        <v>12413</v>
      </c>
      <c r="H1187" s="2">
        <f t="shared" si="430"/>
        <v>6.7291533399108774E-2</v>
      </c>
      <c r="I1187" s="2"/>
      <c r="J1187" s="2">
        <f t="shared" si="444"/>
        <v>0.4358906248305921</v>
      </c>
      <c r="K1187" s="2">
        <f t="shared" si="445"/>
        <v>0.50318215822970092</v>
      </c>
      <c r="L1187" s="2">
        <f t="shared" si="446"/>
        <v>5.2405321305823295E-2</v>
      </c>
      <c r="M1187" s="2">
        <f t="shared" si="447"/>
        <v>8.5218956338837457E-3</v>
      </c>
      <c r="N1187" s="1">
        <v>80407</v>
      </c>
      <c r="O1187" s="1">
        <v>92820</v>
      </c>
      <c r="P1187" s="1">
        <v>9667</v>
      </c>
      <c r="Q1187" s="1">
        <v>485</v>
      </c>
      <c r="R1187" s="1">
        <v>504</v>
      </c>
      <c r="S1187" s="1">
        <v>367</v>
      </c>
      <c r="T1187" s="1">
        <v>98</v>
      </c>
      <c r="U1187" s="1">
        <v>118</v>
      </c>
      <c r="AL1187" s="7">
        <f>IF(Q1187&gt;0,RANK(Q1187,(N1187:P1187,Q1187:AJ1187)),0)</f>
        <v>5</v>
      </c>
      <c r="AM1187" s="7">
        <f>IF(R1187&gt;0,RANK(R1187,(N1187:P1187,Q1187:AJ1187)),0)</f>
        <v>4</v>
      </c>
      <c r="AN1187" s="7">
        <f>IF(S1187&gt;0,RANK(S1187,(N1187:P1187,Q1187:AJ1187)),0)</f>
        <v>6</v>
      </c>
      <c r="AO1187" s="7">
        <f>IF(T1187&gt;0,RANK(T1187,(N1187:P1187,Q1187:AJ1187)),0)</f>
        <v>8</v>
      </c>
      <c r="AP1187" s="2">
        <f t="shared" si="448"/>
        <v>2.6292108030748214E-3</v>
      </c>
      <c r="AQ1187" s="2">
        <f t="shared" si="449"/>
        <v>2.7322108139169279E-3</v>
      </c>
      <c r="AR1187" s="2">
        <f t="shared" si="450"/>
        <v>1.9895265252133183E-3</v>
      </c>
      <c r="AS1187" s="2">
        <f t="shared" si="451"/>
        <v>5.3126321381718035E-4</v>
      </c>
      <c r="AU1187" t="s">
        <v>1884</v>
      </c>
      <c r="AV1187" t="s">
        <v>1291</v>
      </c>
      <c r="AY1187" s="130">
        <v>22</v>
      </c>
      <c r="AZ1187" s="131">
        <v>51</v>
      </c>
      <c r="BA1187" s="132">
        <f t="shared" si="452"/>
        <v>22051</v>
      </c>
      <c r="BC1187" s="7" t="s">
        <v>2495</v>
      </c>
    </row>
    <row r="1188" spans="1:55" hidden="1" outlineLevel="1" x14ac:dyDescent="0.2">
      <c r="A1188" t="s">
        <v>1763</v>
      </c>
      <c r="B1188" t="s">
        <v>1291</v>
      </c>
      <c r="C1188" s="1">
        <f t="shared" si="442"/>
        <v>12943</v>
      </c>
      <c r="D1188" s="7">
        <f>RANK(N1188,(N1188:P1188,Q1188:AJ1188))</f>
        <v>1</v>
      </c>
      <c r="E1188" s="7">
        <f>RANK(O1188,(N1188:P1188,Q1188:AJ1188))</f>
        <v>2</v>
      </c>
      <c r="F1188" s="7">
        <f>IF(P1188&gt;0,RANK(P1188,(N1188:P1188,Q1188:AJ1188)),0)</f>
        <v>3</v>
      </c>
      <c r="G1188" s="1">
        <f t="shared" si="443"/>
        <v>2586</v>
      </c>
      <c r="H1188" s="2">
        <f t="shared" si="430"/>
        <v>0.19979911921501969</v>
      </c>
      <c r="I1188" s="2"/>
      <c r="J1188" s="2">
        <f t="shared" si="444"/>
        <v>0.53287491308042956</v>
      </c>
      <c r="K1188" s="2">
        <f t="shared" si="445"/>
        <v>0.33307579386540986</v>
      </c>
      <c r="L1188" s="2">
        <f t="shared" si="446"/>
        <v>0.1192150197017693</v>
      </c>
      <c r="M1188" s="2">
        <f t="shared" si="447"/>
        <v>1.4834273352391278E-2</v>
      </c>
      <c r="N1188" s="1">
        <v>6897</v>
      </c>
      <c r="O1188" s="1">
        <v>4311</v>
      </c>
      <c r="P1188" s="1">
        <v>1543</v>
      </c>
      <c r="Q1188" s="1">
        <v>41</v>
      </c>
      <c r="R1188" s="1">
        <v>72</v>
      </c>
      <c r="S1188" s="1">
        <v>38</v>
      </c>
      <c r="T1188" s="1">
        <v>26</v>
      </c>
      <c r="U1188" s="1">
        <v>15</v>
      </c>
      <c r="AL1188" s="7">
        <f>IF(Q1188&gt;0,RANK(Q1188,(N1188:P1188,Q1188:AJ1188)),0)</f>
        <v>5</v>
      </c>
      <c r="AM1188" s="7">
        <f>IF(R1188&gt;0,RANK(R1188,(N1188:P1188,Q1188:AJ1188)),0)</f>
        <v>4</v>
      </c>
      <c r="AN1188" s="7">
        <f>IF(S1188&gt;0,RANK(S1188,(N1188:P1188,Q1188:AJ1188)),0)</f>
        <v>6</v>
      </c>
      <c r="AO1188" s="7">
        <f>IF(T1188&gt;0,RANK(T1188,(N1188:P1188,Q1188:AJ1188)),0)</f>
        <v>7</v>
      </c>
      <c r="AP1188" s="2">
        <f t="shared" si="448"/>
        <v>3.167735455458549E-3</v>
      </c>
      <c r="AQ1188" s="2">
        <f t="shared" si="449"/>
        <v>5.5628525071467205E-3</v>
      </c>
      <c r="AR1188" s="2">
        <f t="shared" si="450"/>
        <v>2.9359499343274355E-3</v>
      </c>
      <c r="AS1188" s="2">
        <f t="shared" si="451"/>
        <v>2.0088078498029824E-3</v>
      </c>
      <c r="AU1188" t="s">
        <v>1763</v>
      </c>
      <c r="AV1188" t="s">
        <v>1291</v>
      </c>
      <c r="AW1188">
        <v>7</v>
      </c>
      <c r="AY1188" s="130">
        <v>22</v>
      </c>
      <c r="AZ1188" s="131">
        <v>53</v>
      </c>
      <c r="BA1188" s="132">
        <f t="shared" si="452"/>
        <v>22053</v>
      </c>
      <c r="BC1188" s="7" t="s">
        <v>2495</v>
      </c>
    </row>
    <row r="1189" spans="1:55" hidden="1" outlineLevel="1" x14ac:dyDescent="0.2">
      <c r="A1189" t="s">
        <v>1300</v>
      </c>
      <c r="B1189" t="s">
        <v>1291</v>
      </c>
      <c r="C1189" s="1">
        <f t="shared" si="442"/>
        <v>74468</v>
      </c>
      <c r="D1189" s="7">
        <f>RANK(N1189,(N1189:P1189,Q1189:AJ1189))</f>
        <v>2</v>
      </c>
      <c r="E1189" s="7">
        <f>RANK(O1189,(N1189:P1189,Q1189:AJ1189))</f>
        <v>1</v>
      </c>
      <c r="F1189" s="7">
        <f>IF(P1189&gt;0,RANK(P1189,(N1189:P1189,Q1189:AJ1189)),0)</f>
        <v>3</v>
      </c>
      <c r="G1189" s="1">
        <f t="shared" si="443"/>
        <v>3915</v>
      </c>
      <c r="H1189" s="2">
        <f t="shared" ref="H1189:H1252" si="453">G1189/C1189</f>
        <v>5.2572917226191118E-2</v>
      </c>
      <c r="I1189" s="2"/>
      <c r="J1189" s="2">
        <f t="shared" si="444"/>
        <v>0.43648278455175377</v>
      </c>
      <c r="K1189" s="2">
        <f t="shared" si="445"/>
        <v>0.48905570177794488</v>
      </c>
      <c r="L1189" s="2">
        <f t="shared" si="446"/>
        <v>6.218778535746898E-2</v>
      </c>
      <c r="M1189" s="2">
        <f t="shared" si="447"/>
        <v>1.2273728312832313E-2</v>
      </c>
      <c r="N1189" s="1">
        <v>32504</v>
      </c>
      <c r="O1189" s="1">
        <v>36419</v>
      </c>
      <c r="P1189" s="1">
        <v>4631</v>
      </c>
      <c r="Q1189" s="1">
        <v>218</v>
      </c>
      <c r="R1189" s="1">
        <v>348</v>
      </c>
      <c r="S1189" s="1">
        <v>105</v>
      </c>
      <c r="T1189" s="1">
        <v>186</v>
      </c>
      <c r="U1189" s="1">
        <v>57</v>
      </c>
      <c r="AL1189" s="7">
        <f>IF(Q1189&gt;0,RANK(Q1189,(N1189:P1189,Q1189:AJ1189)),0)</f>
        <v>5</v>
      </c>
      <c r="AM1189" s="7">
        <f>IF(R1189&gt;0,RANK(R1189,(N1189:P1189,Q1189:AJ1189)),0)</f>
        <v>4</v>
      </c>
      <c r="AN1189" s="7">
        <f>IF(S1189&gt;0,RANK(S1189,(N1189:P1189,Q1189:AJ1189)),0)</f>
        <v>7</v>
      </c>
      <c r="AO1189" s="7">
        <f>IF(T1189&gt;0,RANK(T1189,(N1189:P1189,Q1189:AJ1189)),0)</f>
        <v>6</v>
      </c>
      <c r="AP1189" s="2">
        <f t="shared" si="448"/>
        <v>2.9274319170650479E-3</v>
      </c>
      <c r="AQ1189" s="2">
        <f t="shared" si="449"/>
        <v>4.673148197883655E-3</v>
      </c>
      <c r="AR1189" s="2">
        <f t="shared" si="450"/>
        <v>1.4100016114304132E-3</v>
      </c>
      <c r="AS1189" s="2">
        <f t="shared" si="451"/>
        <v>2.4977171402481603E-3</v>
      </c>
      <c r="AU1189" t="s">
        <v>1300</v>
      </c>
      <c r="AV1189" t="s">
        <v>1291</v>
      </c>
      <c r="AW1189">
        <v>7</v>
      </c>
      <c r="AY1189" s="130">
        <v>22</v>
      </c>
      <c r="AZ1189" s="131">
        <v>55</v>
      </c>
      <c r="BA1189" s="132">
        <f t="shared" si="452"/>
        <v>22055</v>
      </c>
      <c r="BC1189" s="7" t="s">
        <v>2495</v>
      </c>
    </row>
    <row r="1190" spans="1:55" hidden="1" outlineLevel="1" x14ac:dyDescent="0.2">
      <c r="A1190" t="s">
        <v>1246</v>
      </c>
      <c r="B1190" t="s">
        <v>1291</v>
      </c>
      <c r="C1190" s="1">
        <f t="shared" si="442"/>
        <v>34596</v>
      </c>
      <c r="D1190" s="7">
        <f>RANK(N1190,(N1190:P1190,Q1190:AJ1190))</f>
        <v>1</v>
      </c>
      <c r="E1190" s="7">
        <f>RANK(O1190,(N1190:P1190,Q1190:AJ1190))</f>
        <v>2</v>
      </c>
      <c r="F1190" s="7">
        <f>IF(P1190&gt;0,RANK(P1190,(N1190:P1190,Q1190:AJ1190)),0)</f>
        <v>3</v>
      </c>
      <c r="G1190" s="1">
        <f t="shared" si="443"/>
        <v>6705</v>
      </c>
      <c r="H1190" s="2">
        <f t="shared" si="453"/>
        <v>0.19380853277835589</v>
      </c>
      <c r="I1190" s="2"/>
      <c r="J1190" s="2">
        <f t="shared" si="444"/>
        <v>0.54370447450572323</v>
      </c>
      <c r="K1190" s="2">
        <f t="shared" si="445"/>
        <v>0.34989594172736732</v>
      </c>
      <c r="L1190" s="2">
        <f t="shared" si="446"/>
        <v>8.625274598219447E-2</v>
      </c>
      <c r="M1190" s="2">
        <f t="shared" si="447"/>
        <v>2.0146837784714974E-2</v>
      </c>
      <c r="N1190" s="1">
        <v>18810</v>
      </c>
      <c r="O1190" s="1">
        <v>12105</v>
      </c>
      <c r="P1190" s="1">
        <v>2984</v>
      </c>
      <c r="Q1190" s="1">
        <v>94</v>
      </c>
      <c r="R1190" s="1">
        <v>309</v>
      </c>
      <c r="S1190" s="1">
        <v>144</v>
      </c>
      <c r="T1190" s="1">
        <v>102</v>
      </c>
      <c r="U1190" s="1">
        <v>48</v>
      </c>
      <c r="AL1190" s="7">
        <f>IF(Q1190&gt;0,RANK(Q1190,(N1190:P1190,Q1190:AJ1190)),0)</f>
        <v>7</v>
      </c>
      <c r="AM1190" s="7">
        <f>IF(R1190&gt;0,RANK(R1190,(N1190:P1190,Q1190:AJ1190)),0)</f>
        <v>4</v>
      </c>
      <c r="AN1190" s="7">
        <f>IF(S1190&gt;0,RANK(S1190,(N1190:P1190,Q1190:AJ1190)),0)</f>
        <v>5</v>
      </c>
      <c r="AO1190" s="7">
        <f>IF(T1190&gt;0,RANK(T1190,(N1190:P1190,Q1190:AJ1190)),0)</f>
        <v>6</v>
      </c>
      <c r="AP1190" s="2">
        <f t="shared" si="448"/>
        <v>2.7170771187420509E-3</v>
      </c>
      <c r="AQ1190" s="2">
        <f t="shared" si="449"/>
        <v>8.9316684009712113E-3</v>
      </c>
      <c r="AR1190" s="2">
        <f t="shared" si="450"/>
        <v>4.1623309053069723E-3</v>
      </c>
      <c r="AS1190" s="2">
        <f t="shared" si="451"/>
        <v>2.9483177245924383E-3</v>
      </c>
      <c r="AU1190" t="s">
        <v>1246</v>
      </c>
      <c r="AV1190" t="s">
        <v>1291</v>
      </c>
      <c r="AW1190">
        <v>3</v>
      </c>
      <c r="AY1190" s="130">
        <v>22</v>
      </c>
      <c r="AZ1190" s="131">
        <v>57</v>
      </c>
      <c r="BA1190" s="132">
        <f t="shared" si="452"/>
        <v>22057</v>
      </c>
      <c r="BC1190" s="7" t="s">
        <v>2495</v>
      </c>
    </row>
    <row r="1191" spans="1:55" hidden="1" outlineLevel="1" x14ac:dyDescent="0.2">
      <c r="A1191" t="s">
        <v>1333</v>
      </c>
      <c r="B1191" t="s">
        <v>1291</v>
      </c>
      <c r="C1191" s="1">
        <f t="shared" si="442"/>
        <v>6506</v>
      </c>
      <c r="D1191" s="7">
        <f>RANK(N1191,(N1191:P1191,Q1191:AJ1191))</f>
        <v>2</v>
      </c>
      <c r="E1191" s="7">
        <f>RANK(O1191,(N1191:P1191,Q1191:AJ1191))</f>
        <v>1</v>
      </c>
      <c r="F1191" s="7">
        <f>IF(P1191&gt;0,RANK(P1191,(N1191:P1191,Q1191:AJ1191)),0)</f>
        <v>3</v>
      </c>
      <c r="G1191" s="1">
        <f t="shared" si="443"/>
        <v>382</v>
      </c>
      <c r="H1191" s="2">
        <f t="shared" si="453"/>
        <v>5.8715032277897324E-2</v>
      </c>
      <c r="I1191" s="2"/>
      <c r="J1191" s="2">
        <f t="shared" si="444"/>
        <v>0.39086996618505992</v>
      </c>
      <c r="K1191" s="2">
        <f t="shared" si="445"/>
        <v>0.4495849984629573</v>
      </c>
      <c r="L1191" s="2">
        <f t="shared" si="446"/>
        <v>0.145557946510913</v>
      </c>
      <c r="M1191" s="2">
        <f t="shared" si="447"/>
        <v>1.3987088841069834E-2</v>
      </c>
      <c r="N1191" s="1">
        <v>2543</v>
      </c>
      <c r="O1191" s="1">
        <v>2925</v>
      </c>
      <c r="P1191" s="1">
        <v>947</v>
      </c>
      <c r="Q1191" s="1">
        <v>21</v>
      </c>
      <c r="R1191" s="1">
        <v>28</v>
      </c>
      <c r="S1191" s="1">
        <v>6</v>
      </c>
      <c r="T1191" s="1">
        <v>29</v>
      </c>
      <c r="U1191" s="1">
        <v>7</v>
      </c>
      <c r="AL1191" s="7">
        <f>IF(Q1191&gt;0,RANK(Q1191,(N1191:P1191,Q1191:AJ1191)),0)</f>
        <v>6</v>
      </c>
      <c r="AM1191" s="7">
        <f>IF(R1191&gt;0,RANK(R1191,(N1191:P1191,Q1191:AJ1191)),0)</f>
        <v>5</v>
      </c>
      <c r="AN1191" s="7">
        <f>IF(S1191&gt;0,RANK(S1191,(N1191:P1191,Q1191:AJ1191)),0)</f>
        <v>8</v>
      </c>
      <c r="AO1191" s="7">
        <f>IF(T1191&gt;0,RANK(T1191,(N1191:P1191,Q1191:AJ1191)),0)</f>
        <v>4</v>
      </c>
      <c r="AP1191" s="2">
        <f t="shared" si="448"/>
        <v>3.2277897325545652E-3</v>
      </c>
      <c r="AQ1191" s="2">
        <f t="shared" si="449"/>
        <v>4.3037196434060863E-3</v>
      </c>
      <c r="AR1191" s="2">
        <f t="shared" si="450"/>
        <v>9.2222563787273287E-4</v>
      </c>
      <c r="AS1191" s="2">
        <f t="shared" si="451"/>
        <v>4.4574239163848754E-3</v>
      </c>
      <c r="AU1191" t="s">
        <v>1333</v>
      </c>
      <c r="AV1191" t="s">
        <v>1291</v>
      </c>
      <c r="AW1191">
        <v>5</v>
      </c>
      <c r="AY1191" s="130">
        <v>22</v>
      </c>
      <c r="AZ1191" s="131">
        <v>59</v>
      </c>
      <c r="BA1191" s="132">
        <f t="shared" si="452"/>
        <v>22059</v>
      </c>
      <c r="BC1191" s="7" t="s">
        <v>2495</v>
      </c>
    </row>
    <row r="1192" spans="1:55" hidden="1" outlineLevel="1" x14ac:dyDescent="0.2">
      <c r="A1192" t="s">
        <v>2585</v>
      </c>
      <c r="B1192" t="s">
        <v>1291</v>
      </c>
      <c r="C1192" s="1">
        <f t="shared" si="442"/>
        <v>15855</v>
      </c>
      <c r="D1192" s="7">
        <f>RANK(N1192,(N1192:P1192,Q1192:AJ1192))</f>
        <v>1</v>
      </c>
      <c r="E1192" s="7">
        <f>RANK(O1192,(N1192:P1192,Q1192:AJ1192))</f>
        <v>2</v>
      </c>
      <c r="F1192" s="7">
        <f>IF(P1192&gt;0,RANK(P1192,(N1192:P1192,Q1192:AJ1192)),0)</f>
        <v>3</v>
      </c>
      <c r="G1192" s="1">
        <f t="shared" si="443"/>
        <v>930</v>
      </c>
      <c r="H1192" s="2">
        <f t="shared" si="453"/>
        <v>5.8656575212866602E-2</v>
      </c>
      <c r="I1192" s="2"/>
      <c r="J1192" s="2">
        <f t="shared" si="444"/>
        <v>0.49845474613686536</v>
      </c>
      <c r="K1192" s="2">
        <f t="shared" si="445"/>
        <v>0.43979817092399875</v>
      </c>
      <c r="L1192" s="2">
        <f t="shared" si="446"/>
        <v>4.7997477136549983E-2</v>
      </c>
      <c r="M1192" s="2">
        <f t="shared" si="447"/>
        <v>1.3749605802585906E-2</v>
      </c>
      <c r="N1192" s="1">
        <v>7903</v>
      </c>
      <c r="O1192" s="1">
        <v>6973</v>
      </c>
      <c r="P1192" s="1">
        <v>761</v>
      </c>
      <c r="Q1192" s="1">
        <v>31</v>
      </c>
      <c r="R1192" s="1">
        <v>117</v>
      </c>
      <c r="S1192" s="1">
        <v>27</v>
      </c>
      <c r="T1192" s="1">
        <v>34</v>
      </c>
      <c r="U1192" s="1">
        <v>9</v>
      </c>
      <c r="AL1192" s="7">
        <f>IF(Q1192&gt;0,RANK(Q1192,(N1192:P1192,Q1192:AJ1192)),0)</f>
        <v>6</v>
      </c>
      <c r="AM1192" s="7">
        <f>IF(R1192&gt;0,RANK(R1192,(N1192:P1192,Q1192:AJ1192)),0)</f>
        <v>4</v>
      </c>
      <c r="AN1192" s="7">
        <f>IF(S1192&gt;0,RANK(S1192,(N1192:P1192,Q1192:AJ1192)),0)</f>
        <v>7</v>
      </c>
      <c r="AO1192" s="7">
        <f>IF(T1192&gt;0,RANK(T1192,(N1192:P1192,Q1192:AJ1192)),0)</f>
        <v>5</v>
      </c>
      <c r="AP1192" s="2">
        <f t="shared" si="448"/>
        <v>1.9552191737622201E-3</v>
      </c>
      <c r="AQ1192" s="2">
        <f t="shared" si="449"/>
        <v>7.3793755912961211E-3</v>
      </c>
      <c r="AR1192" s="2">
        <f t="shared" si="450"/>
        <v>1.7029328287606433E-3</v>
      </c>
      <c r="AS1192" s="2">
        <f t="shared" si="451"/>
        <v>2.1444339325134027E-3</v>
      </c>
      <c r="AU1192" t="s">
        <v>2585</v>
      </c>
      <c r="AV1192" t="s">
        <v>1291</v>
      </c>
      <c r="AW1192">
        <v>5</v>
      </c>
      <c r="AY1192" s="130">
        <v>22</v>
      </c>
      <c r="AZ1192" s="131">
        <v>61</v>
      </c>
      <c r="BA1192" s="132">
        <f t="shared" si="452"/>
        <v>22061</v>
      </c>
      <c r="BC1192" s="7" t="s">
        <v>2495</v>
      </c>
    </row>
    <row r="1193" spans="1:55" hidden="1" outlineLevel="1" x14ac:dyDescent="0.2">
      <c r="A1193" t="s">
        <v>2555</v>
      </c>
      <c r="B1193" t="s">
        <v>1291</v>
      </c>
      <c r="C1193" s="1">
        <f t="shared" si="442"/>
        <v>34095</v>
      </c>
      <c r="D1193" s="7">
        <f>RANK(N1193,(N1193:P1193,Q1193:AJ1193))</f>
        <v>2</v>
      </c>
      <c r="E1193" s="7">
        <f>RANK(O1193,(N1193:P1193,Q1193:AJ1193))</f>
        <v>1</v>
      </c>
      <c r="F1193" s="7">
        <f>IF(P1193&gt;0,RANK(P1193,(N1193:P1193,Q1193:AJ1193)),0)</f>
        <v>3</v>
      </c>
      <c r="G1193" s="1">
        <f t="shared" si="443"/>
        <v>2883</v>
      </c>
      <c r="H1193" s="2">
        <f t="shared" si="453"/>
        <v>8.4557853057633081E-2</v>
      </c>
      <c r="I1193" s="2"/>
      <c r="J1193" s="2">
        <f t="shared" si="444"/>
        <v>0.38938260742044289</v>
      </c>
      <c r="K1193" s="2">
        <f t="shared" si="445"/>
        <v>0.47394046047807598</v>
      </c>
      <c r="L1193" s="2">
        <f t="shared" si="446"/>
        <v>0.121718727086083</v>
      </c>
      <c r="M1193" s="2">
        <f t="shared" si="447"/>
        <v>1.4958205015398074E-2</v>
      </c>
      <c r="N1193" s="1">
        <v>13276</v>
      </c>
      <c r="O1193" s="1">
        <v>16159</v>
      </c>
      <c r="P1193" s="1">
        <v>4150</v>
      </c>
      <c r="Q1193" s="1">
        <v>87</v>
      </c>
      <c r="R1193" s="1">
        <v>188</v>
      </c>
      <c r="S1193" s="1">
        <v>87</v>
      </c>
      <c r="T1193" s="1">
        <v>105</v>
      </c>
      <c r="U1193" s="1">
        <v>43</v>
      </c>
      <c r="AL1193" s="7">
        <f>IF(Q1193&gt;0,RANK(Q1193,(N1193:P1193,Q1193:AJ1193)),0)</f>
        <v>6</v>
      </c>
      <c r="AM1193" s="7">
        <f>IF(R1193&gt;0,RANK(R1193,(N1193:P1193,Q1193:AJ1193)),0)</f>
        <v>4</v>
      </c>
      <c r="AN1193" s="7">
        <f>IF(S1193&gt;0,RANK(S1193,(N1193:P1193,Q1193:AJ1193)),0)</f>
        <v>6</v>
      </c>
      <c r="AO1193" s="7">
        <f>IF(T1193&gt;0,RANK(T1193,(N1193:P1193,Q1193:AJ1193)),0)</f>
        <v>5</v>
      </c>
      <c r="AP1193" s="2">
        <f t="shared" si="448"/>
        <v>2.5516937967443908E-3</v>
      </c>
      <c r="AQ1193" s="2">
        <f t="shared" si="449"/>
        <v>5.5140049860683384E-3</v>
      </c>
      <c r="AR1193" s="2">
        <f t="shared" si="450"/>
        <v>2.5516937967443908E-3</v>
      </c>
      <c r="AS1193" s="2">
        <f t="shared" si="451"/>
        <v>3.0796304443466782E-3</v>
      </c>
      <c r="AU1193" t="s">
        <v>2555</v>
      </c>
      <c r="AV1193" t="s">
        <v>1291</v>
      </c>
      <c r="AW1193">
        <v>6</v>
      </c>
      <c r="AY1193" s="130">
        <v>22</v>
      </c>
      <c r="AZ1193" s="131">
        <v>63</v>
      </c>
      <c r="BA1193" s="132">
        <f t="shared" si="452"/>
        <v>22063</v>
      </c>
      <c r="BC1193" s="7" t="s">
        <v>2495</v>
      </c>
    </row>
    <row r="1194" spans="1:55" hidden="1" outlineLevel="1" x14ac:dyDescent="0.2">
      <c r="A1194" t="s">
        <v>2709</v>
      </c>
      <c r="B1194" t="s">
        <v>1291</v>
      </c>
      <c r="C1194" s="1">
        <f t="shared" ref="C1194:C1226" si="454">SUM(N1194:AJ1194)</f>
        <v>5065</v>
      </c>
      <c r="D1194" s="7">
        <f>RANK(N1194,(N1194:P1194,Q1194:AJ1194))</f>
        <v>1</v>
      </c>
      <c r="E1194" s="7">
        <f>RANK(O1194,(N1194:P1194,Q1194:AJ1194))</f>
        <v>2</v>
      </c>
      <c r="F1194" s="7">
        <f>IF(P1194&gt;0,RANK(P1194,(N1194:P1194,Q1194:AJ1194)),0)</f>
        <v>3</v>
      </c>
      <c r="G1194" s="1">
        <f t="shared" ref="G1194:G1226" si="455">MAX(N1194:P1194)-LARGE(N1194:P1194,2)</f>
        <v>1494</v>
      </c>
      <c r="H1194" s="2">
        <f t="shared" si="453"/>
        <v>0.29496544916090817</v>
      </c>
      <c r="I1194" s="2"/>
      <c r="J1194" s="2">
        <f t="shared" ref="J1194:J1226" si="456">IF($C1194=0,"-",N1194/$C1194)</f>
        <v>0.60908193484698914</v>
      </c>
      <c r="K1194" s="2">
        <f t="shared" ref="K1194:K1226" si="457">IF($C1194=0,"-",O1194/$C1194)</f>
        <v>0.31411648568608097</v>
      </c>
      <c r="L1194" s="2">
        <f t="shared" ref="L1194:L1226" si="458">IF($C1194=0,"-",P1194/$C1194)</f>
        <v>6.219151036525173E-2</v>
      </c>
      <c r="M1194" s="2">
        <f t="shared" ref="M1194:M1225" si="459">IF(C1194=0,"-",(1-J1194-K1194-L1194))</f>
        <v>1.4610069101678162E-2</v>
      </c>
      <c r="N1194" s="1">
        <v>3085</v>
      </c>
      <c r="O1194" s="1">
        <v>1591</v>
      </c>
      <c r="P1194" s="1">
        <v>315</v>
      </c>
      <c r="Q1194" s="1">
        <v>11</v>
      </c>
      <c r="R1194" s="1">
        <v>26</v>
      </c>
      <c r="S1194" s="1">
        <v>7</v>
      </c>
      <c r="T1194" s="1">
        <v>22</v>
      </c>
      <c r="U1194" s="1">
        <v>8</v>
      </c>
      <c r="AL1194" s="7">
        <f>IF(Q1194&gt;0,RANK(Q1194,(N1194:P1194,Q1194:AJ1194)),0)</f>
        <v>6</v>
      </c>
      <c r="AM1194" s="7">
        <f>IF(R1194&gt;0,RANK(R1194,(N1194:P1194,Q1194:AJ1194)),0)</f>
        <v>4</v>
      </c>
      <c r="AN1194" s="7">
        <f>IF(S1194&gt;0,RANK(S1194,(N1194:P1194,Q1194:AJ1194)),0)</f>
        <v>8</v>
      </c>
      <c r="AO1194" s="7">
        <f>IF(T1194&gt;0,RANK(T1194,(N1194:P1194,Q1194:AJ1194)),0)</f>
        <v>5</v>
      </c>
      <c r="AP1194" s="2">
        <f t="shared" ref="AP1194:AP1226" si="460">IF($C1194=0,"-",Q1194/$C1194)</f>
        <v>2.1717670286278382E-3</v>
      </c>
      <c r="AQ1194" s="2">
        <f t="shared" ref="AQ1194:AQ1226" si="461">IF($C1194=0,"-",R1194/$C1194)</f>
        <v>5.1332675222112538E-3</v>
      </c>
      <c r="AR1194" s="2">
        <f t="shared" ref="AR1194:AR1226" si="462">IF($C1194=0,"-",S1194/$C1194)</f>
        <v>1.3820335636722605E-3</v>
      </c>
      <c r="AS1194" s="2">
        <f t="shared" ref="AS1194:AS1226" si="463">IF($C1194=0,"-",T1194/$C1194)</f>
        <v>4.3435340572556764E-3</v>
      </c>
      <c r="AU1194" t="s">
        <v>2709</v>
      </c>
      <c r="AV1194" t="s">
        <v>1291</v>
      </c>
      <c r="AW1194">
        <v>5</v>
      </c>
      <c r="AY1194" s="130">
        <v>22</v>
      </c>
      <c r="AZ1194" s="131">
        <v>65</v>
      </c>
      <c r="BA1194" s="132">
        <f t="shared" si="452"/>
        <v>22065</v>
      </c>
      <c r="BC1194" s="7" t="s">
        <v>2495</v>
      </c>
    </row>
    <row r="1195" spans="1:55" hidden="1" outlineLevel="1" x14ac:dyDescent="0.2">
      <c r="A1195" t="s">
        <v>415</v>
      </c>
      <c r="B1195" t="s">
        <v>1291</v>
      </c>
      <c r="C1195" s="1">
        <f t="shared" si="454"/>
        <v>12493</v>
      </c>
      <c r="D1195" s="7">
        <f>RANK(N1195,(N1195:P1195,Q1195:AJ1195))</f>
        <v>1</v>
      </c>
      <c r="E1195" s="7">
        <f>RANK(O1195,(N1195:P1195,Q1195:AJ1195))</f>
        <v>2</v>
      </c>
      <c r="F1195" s="7">
        <f>IF(P1195&gt;0,RANK(P1195,(N1195:P1195,Q1195:AJ1195)),0)</f>
        <v>3</v>
      </c>
      <c r="G1195" s="1">
        <f t="shared" si="455"/>
        <v>967</v>
      </c>
      <c r="H1195" s="2">
        <f t="shared" si="453"/>
        <v>7.7403345873689272E-2</v>
      </c>
      <c r="I1195" s="2"/>
      <c r="J1195" s="2">
        <f t="shared" si="456"/>
        <v>0.49307612262867206</v>
      </c>
      <c r="K1195" s="2">
        <f t="shared" si="457"/>
        <v>0.41567277675498276</v>
      </c>
      <c r="L1195" s="2">
        <f t="shared" si="458"/>
        <v>7.7083166573281042E-2</v>
      </c>
      <c r="M1195" s="2">
        <f t="shared" si="459"/>
        <v>1.4167934043064129E-2</v>
      </c>
      <c r="N1195" s="1">
        <v>6160</v>
      </c>
      <c r="O1195" s="1">
        <v>5193</v>
      </c>
      <c r="P1195" s="1">
        <v>963</v>
      </c>
      <c r="Q1195" s="1">
        <v>13</v>
      </c>
      <c r="R1195" s="1">
        <v>71</v>
      </c>
      <c r="S1195" s="1">
        <v>21</v>
      </c>
      <c r="T1195" s="1">
        <v>63</v>
      </c>
      <c r="U1195" s="1">
        <v>9</v>
      </c>
      <c r="AL1195" s="7">
        <f>IF(Q1195&gt;0,RANK(Q1195,(N1195:P1195,Q1195:AJ1195)),0)</f>
        <v>7</v>
      </c>
      <c r="AM1195" s="7">
        <f>IF(R1195&gt;0,RANK(R1195,(N1195:P1195,Q1195:AJ1195)),0)</f>
        <v>4</v>
      </c>
      <c r="AN1195" s="7">
        <f>IF(S1195&gt;0,RANK(S1195,(N1195:P1195,Q1195:AJ1195)),0)</f>
        <v>6</v>
      </c>
      <c r="AO1195" s="7">
        <f>IF(T1195&gt;0,RANK(T1195,(N1195:P1195,Q1195:AJ1195)),0)</f>
        <v>5</v>
      </c>
      <c r="AP1195" s="2">
        <f t="shared" si="460"/>
        <v>1.0405827263267431E-3</v>
      </c>
      <c r="AQ1195" s="2">
        <f t="shared" si="461"/>
        <v>5.683182582246058E-3</v>
      </c>
      <c r="AR1195" s="2">
        <f t="shared" si="462"/>
        <v>1.6809413271432001E-3</v>
      </c>
      <c r="AS1195" s="2">
        <f t="shared" si="463"/>
        <v>5.0428239814296009E-3</v>
      </c>
      <c r="AU1195" t="s">
        <v>415</v>
      </c>
      <c r="AV1195" t="s">
        <v>1291</v>
      </c>
      <c r="AW1195">
        <v>5</v>
      </c>
      <c r="AY1195" s="130">
        <v>22</v>
      </c>
      <c r="AZ1195" s="131">
        <v>67</v>
      </c>
      <c r="BA1195" s="132">
        <f t="shared" si="452"/>
        <v>22067</v>
      </c>
      <c r="BC1195" s="7" t="s">
        <v>2495</v>
      </c>
    </row>
    <row r="1196" spans="1:55" hidden="1" outlineLevel="1" x14ac:dyDescent="0.2">
      <c r="A1196" t="s">
        <v>1941</v>
      </c>
      <c r="B1196" t="s">
        <v>1291</v>
      </c>
      <c r="C1196" s="1">
        <f t="shared" si="454"/>
        <v>15170</v>
      </c>
      <c r="D1196" s="7">
        <f>RANK(N1196,(N1196:P1196,Q1196:AJ1196))</f>
        <v>1</v>
      </c>
      <c r="E1196" s="7">
        <f>RANK(O1196,(N1196:P1196,Q1196:AJ1196))</f>
        <v>2</v>
      </c>
      <c r="F1196" s="7">
        <f>IF(P1196&gt;0,RANK(P1196,(N1196:P1196,Q1196:AJ1196)),0)</f>
        <v>3</v>
      </c>
      <c r="G1196" s="1">
        <f t="shared" si="455"/>
        <v>2825</v>
      </c>
      <c r="H1196" s="2">
        <f t="shared" si="453"/>
        <v>0.1862228081740277</v>
      </c>
      <c r="I1196" s="2"/>
      <c r="J1196" s="2">
        <f t="shared" si="456"/>
        <v>0.54686882003955173</v>
      </c>
      <c r="K1196" s="2">
        <f t="shared" si="457"/>
        <v>0.36064601186552409</v>
      </c>
      <c r="L1196" s="2">
        <f t="shared" si="458"/>
        <v>6.9413315754779173E-2</v>
      </c>
      <c r="M1196" s="2">
        <f t="shared" si="459"/>
        <v>2.3071852340145013E-2</v>
      </c>
      <c r="N1196" s="1">
        <v>8296</v>
      </c>
      <c r="O1196" s="1">
        <v>5471</v>
      </c>
      <c r="P1196" s="1">
        <v>1053</v>
      </c>
      <c r="Q1196" s="1">
        <v>39</v>
      </c>
      <c r="R1196" s="1">
        <v>127</v>
      </c>
      <c r="S1196" s="1">
        <v>45</v>
      </c>
      <c r="T1196" s="1">
        <v>123</v>
      </c>
      <c r="U1196" s="1">
        <v>16</v>
      </c>
      <c r="AL1196" s="7">
        <f>IF(Q1196&gt;0,RANK(Q1196,(N1196:P1196,Q1196:AJ1196)),0)</f>
        <v>7</v>
      </c>
      <c r="AM1196" s="7">
        <f>IF(R1196&gt;0,RANK(R1196,(N1196:P1196,Q1196:AJ1196)),0)</f>
        <v>4</v>
      </c>
      <c r="AN1196" s="7">
        <f>IF(S1196&gt;0,RANK(S1196,(N1196:P1196,Q1196:AJ1196)),0)</f>
        <v>6</v>
      </c>
      <c r="AO1196" s="7">
        <f>IF(T1196&gt;0,RANK(T1196,(N1196:P1196,Q1196:AJ1196)),0)</f>
        <v>5</v>
      </c>
      <c r="AP1196" s="2">
        <f t="shared" si="460"/>
        <v>2.5708635464733024E-3</v>
      </c>
      <c r="AQ1196" s="2">
        <f t="shared" si="461"/>
        <v>8.3717864205669085E-3</v>
      </c>
      <c r="AR1196" s="2">
        <f t="shared" si="462"/>
        <v>2.9663810151615028E-3</v>
      </c>
      <c r="AS1196" s="2">
        <f t="shared" si="463"/>
        <v>8.1081081081081086E-3</v>
      </c>
      <c r="AU1196" t="s">
        <v>1941</v>
      </c>
      <c r="AV1196" t="s">
        <v>1291</v>
      </c>
      <c r="AW1196">
        <v>4</v>
      </c>
      <c r="AY1196" s="130">
        <v>22</v>
      </c>
      <c r="AZ1196" s="131">
        <v>69</v>
      </c>
      <c r="BA1196" s="132">
        <f t="shared" si="452"/>
        <v>22069</v>
      </c>
      <c r="BC1196" s="7" t="s">
        <v>2495</v>
      </c>
    </row>
    <row r="1197" spans="1:55" hidden="1" outlineLevel="1" x14ac:dyDescent="0.2">
      <c r="A1197" t="s">
        <v>1594</v>
      </c>
      <c r="B1197" t="s">
        <v>1291</v>
      </c>
      <c r="C1197" s="1">
        <f t="shared" si="454"/>
        <v>189911</v>
      </c>
      <c r="D1197" s="7">
        <f>RANK(N1197,(N1197:P1197,Q1197:AJ1197))</f>
        <v>1</v>
      </c>
      <c r="E1197" s="7">
        <f>RANK(O1197,(N1197:P1197,Q1197:AJ1197))</f>
        <v>2</v>
      </c>
      <c r="F1197" s="7">
        <f>IF(P1197&gt;0,RANK(P1197,(N1197:P1197,Q1197:AJ1197)),0)</f>
        <v>3</v>
      </c>
      <c r="G1197" s="1">
        <f t="shared" si="455"/>
        <v>105144</v>
      </c>
      <c r="H1197" s="2">
        <f t="shared" si="453"/>
        <v>0.55364881444466096</v>
      </c>
      <c r="I1197" s="2"/>
      <c r="J1197" s="2">
        <f t="shared" si="456"/>
        <v>0.76204116665174737</v>
      </c>
      <c r="K1197" s="2">
        <f t="shared" si="457"/>
        <v>0.20839235220708649</v>
      </c>
      <c r="L1197" s="2">
        <f t="shared" si="458"/>
        <v>2.0035700933595212E-2</v>
      </c>
      <c r="M1197" s="2">
        <f t="shared" si="459"/>
        <v>9.5307802075709283E-3</v>
      </c>
      <c r="N1197" s="1">
        <v>144720</v>
      </c>
      <c r="O1197" s="1">
        <v>39576</v>
      </c>
      <c r="P1197" s="1">
        <v>3805</v>
      </c>
      <c r="Q1197" s="1">
        <v>791</v>
      </c>
      <c r="R1197" s="1">
        <v>554</v>
      </c>
      <c r="S1197" s="1">
        <v>220</v>
      </c>
      <c r="T1197" s="1">
        <v>101</v>
      </c>
      <c r="U1197" s="1">
        <v>144</v>
      </c>
      <c r="AL1197" s="7">
        <f>IF(Q1197&gt;0,RANK(Q1197,(N1197:P1197,Q1197:AJ1197)),0)</f>
        <v>4</v>
      </c>
      <c r="AM1197" s="7">
        <f>IF(R1197&gt;0,RANK(R1197,(N1197:P1197,Q1197:AJ1197)),0)</f>
        <v>5</v>
      </c>
      <c r="AN1197" s="7">
        <f>IF(S1197&gt;0,RANK(S1197,(N1197:P1197,Q1197:AJ1197)),0)</f>
        <v>6</v>
      </c>
      <c r="AO1197" s="7">
        <f>IF(T1197&gt;0,RANK(T1197,(N1197:P1197,Q1197:AJ1197)),0)</f>
        <v>8</v>
      </c>
      <c r="AP1197" s="2">
        <f t="shared" si="460"/>
        <v>4.1651089194412122E-3</v>
      </c>
      <c r="AQ1197" s="2">
        <f t="shared" si="461"/>
        <v>2.9171559309360703E-3</v>
      </c>
      <c r="AR1197" s="2">
        <f t="shared" si="462"/>
        <v>1.1584373732959122E-3</v>
      </c>
      <c r="AS1197" s="2">
        <f t="shared" si="463"/>
        <v>5.3182806683130517E-4</v>
      </c>
      <c r="AU1197" t="s">
        <v>1594</v>
      </c>
      <c r="AV1197" t="s">
        <v>1291</v>
      </c>
      <c r="AY1197" s="130">
        <v>22</v>
      </c>
      <c r="AZ1197" s="131">
        <v>71</v>
      </c>
      <c r="BA1197" s="132">
        <f t="shared" si="452"/>
        <v>22071</v>
      </c>
      <c r="BC1197" s="7" t="s">
        <v>2495</v>
      </c>
    </row>
    <row r="1198" spans="1:55" hidden="1" outlineLevel="1" x14ac:dyDescent="0.2">
      <c r="A1198" t="s">
        <v>2025</v>
      </c>
      <c r="B1198" t="s">
        <v>1291</v>
      </c>
      <c r="C1198" s="1">
        <f t="shared" si="454"/>
        <v>57594</v>
      </c>
      <c r="D1198" s="7">
        <f>RANK(N1198,(N1198:P1198,Q1198:AJ1198))</f>
        <v>2</v>
      </c>
      <c r="E1198" s="7">
        <f>RANK(O1198,(N1198:P1198,Q1198:AJ1198))</f>
        <v>1</v>
      </c>
      <c r="F1198" s="7">
        <f>IF(P1198&gt;0,RANK(P1198,(N1198:P1198,Q1198:AJ1198)),0)</f>
        <v>3</v>
      </c>
      <c r="G1198" s="1">
        <f t="shared" si="455"/>
        <v>4034</v>
      </c>
      <c r="H1198" s="2">
        <f t="shared" si="453"/>
        <v>7.0042018265791581E-2</v>
      </c>
      <c r="I1198" s="2"/>
      <c r="J1198" s="2">
        <f t="shared" si="456"/>
        <v>0.42582560683404519</v>
      </c>
      <c r="K1198" s="2">
        <f t="shared" si="457"/>
        <v>0.49586762509983678</v>
      </c>
      <c r="L1198" s="2">
        <f t="shared" si="458"/>
        <v>6.2263430218425529E-2</v>
      </c>
      <c r="M1198" s="2">
        <f t="shared" si="459"/>
        <v>1.6043337847692553E-2</v>
      </c>
      <c r="N1198" s="1">
        <v>24525</v>
      </c>
      <c r="O1198" s="1">
        <v>28559</v>
      </c>
      <c r="P1198" s="1">
        <v>3586</v>
      </c>
      <c r="Q1198" s="1">
        <v>87</v>
      </c>
      <c r="R1198" s="1">
        <v>466</v>
      </c>
      <c r="S1198" s="1">
        <v>176</v>
      </c>
      <c r="T1198" s="1">
        <v>146</v>
      </c>
      <c r="U1198" s="1">
        <v>49</v>
      </c>
      <c r="AL1198" s="7">
        <f>IF(Q1198&gt;0,RANK(Q1198,(N1198:P1198,Q1198:AJ1198)),0)</f>
        <v>7</v>
      </c>
      <c r="AM1198" s="7">
        <f>IF(R1198&gt;0,RANK(R1198,(N1198:P1198,Q1198:AJ1198)),0)</f>
        <v>4</v>
      </c>
      <c r="AN1198" s="7">
        <f>IF(S1198&gt;0,RANK(S1198,(N1198:P1198,Q1198:AJ1198)),0)</f>
        <v>5</v>
      </c>
      <c r="AO1198" s="7">
        <f>IF(T1198&gt;0,RANK(T1198,(N1198:P1198,Q1198:AJ1198)),0)</f>
        <v>6</v>
      </c>
      <c r="AP1198" s="2">
        <f t="shared" si="460"/>
        <v>1.5105740181268882E-3</v>
      </c>
      <c r="AQ1198" s="2">
        <f t="shared" si="461"/>
        <v>8.0911206028405729E-3</v>
      </c>
      <c r="AR1198" s="2">
        <f t="shared" si="462"/>
        <v>3.0558738757509463E-3</v>
      </c>
      <c r="AS1198" s="2">
        <f t="shared" si="463"/>
        <v>2.5349862832933986E-3</v>
      </c>
      <c r="AU1198" t="s">
        <v>2025</v>
      </c>
      <c r="AV1198" t="s">
        <v>1291</v>
      </c>
      <c r="AW1198">
        <v>5</v>
      </c>
      <c r="AY1198" s="130">
        <v>22</v>
      </c>
      <c r="AZ1198" s="131">
        <v>73</v>
      </c>
      <c r="BA1198" s="132">
        <f t="shared" si="452"/>
        <v>22073</v>
      </c>
      <c r="BC1198" s="7" t="s">
        <v>2495</v>
      </c>
    </row>
    <row r="1199" spans="1:55" hidden="1" outlineLevel="1" x14ac:dyDescent="0.2">
      <c r="A1199" t="s">
        <v>1485</v>
      </c>
      <c r="B1199" t="s">
        <v>1291</v>
      </c>
      <c r="C1199" s="1">
        <f t="shared" si="454"/>
        <v>10797</v>
      </c>
      <c r="D1199" s="7">
        <f>RANK(N1199,(N1199:P1199,Q1199:AJ1199))</f>
        <v>1</v>
      </c>
      <c r="E1199" s="7">
        <f>RANK(O1199,(N1199:P1199,Q1199:AJ1199))</f>
        <v>2</v>
      </c>
      <c r="F1199" s="7">
        <f>IF(P1199&gt;0,RANK(P1199,(N1199:P1199,Q1199:AJ1199)),0)</f>
        <v>3</v>
      </c>
      <c r="G1199" s="1">
        <f t="shared" si="455"/>
        <v>855</v>
      </c>
      <c r="H1199" s="2">
        <f t="shared" si="453"/>
        <v>7.9188663517643795E-2</v>
      </c>
      <c r="I1199" s="2"/>
      <c r="J1199" s="2">
        <f t="shared" si="456"/>
        <v>0.49532277484486431</v>
      </c>
      <c r="K1199" s="2">
        <f t="shared" si="457"/>
        <v>0.4161341113272205</v>
      </c>
      <c r="L1199" s="2">
        <f t="shared" si="458"/>
        <v>7.9281281837547471E-2</v>
      </c>
      <c r="M1199" s="2">
        <f t="shared" si="459"/>
        <v>9.2618319903677165E-3</v>
      </c>
      <c r="N1199" s="1">
        <v>5348</v>
      </c>
      <c r="O1199" s="1">
        <v>4493</v>
      </c>
      <c r="P1199" s="1">
        <v>856</v>
      </c>
      <c r="Q1199" s="1">
        <v>19</v>
      </c>
      <c r="R1199" s="1">
        <v>29</v>
      </c>
      <c r="S1199" s="1">
        <v>30</v>
      </c>
      <c r="T1199" s="1">
        <v>7</v>
      </c>
      <c r="U1199" s="1">
        <v>15</v>
      </c>
      <c r="AL1199" s="7">
        <f>IF(Q1199&gt;0,RANK(Q1199,(N1199:P1199,Q1199:AJ1199)),0)</f>
        <v>6</v>
      </c>
      <c r="AM1199" s="7">
        <f>IF(R1199&gt;0,RANK(R1199,(N1199:P1199,Q1199:AJ1199)),0)</f>
        <v>5</v>
      </c>
      <c r="AN1199" s="7">
        <f>IF(S1199&gt;0,RANK(S1199,(N1199:P1199,Q1199:AJ1199)),0)</f>
        <v>4</v>
      </c>
      <c r="AO1199" s="7">
        <f>IF(T1199&gt;0,RANK(T1199,(N1199:P1199,Q1199:AJ1199)),0)</f>
        <v>8</v>
      </c>
      <c r="AP1199" s="2">
        <f t="shared" si="460"/>
        <v>1.7597480781698621E-3</v>
      </c>
      <c r="AQ1199" s="2">
        <f t="shared" si="461"/>
        <v>2.6859312772066313E-3</v>
      </c>
      <c r="AR1199" s="2">
        <f t="shared" si="462"/>
        <v>2.7785495971103086E-3</v>
      </c>
      <c r="AS1199" s="2">
        <f t="shared" si="463"/>
        <v>6.4832823932573858E-4</v>
      </c>
      <c r="AU1199" t="s">
        <v>1485</v>
      </c>
      <c r="AV1199" t="s">
        <v>1291</v>
      </c>
      <c r="AW1199">
        <v>3</v>
      </c>
      <c r="AY1199" s="130">
        <v>22</v>
      </c>
      <c r="AZ1199" s="131">
        <v>75</v>
      </c>
      <c r="BA1199" s="132">
        <f t="shared" si="452"/>
        <v>22075</v>
      </c>
      <c r="BC1199" s="7" t="s">
        <v>2495</v>
      </c>
    </row>
    <row r="1200" spans="1:55" hidden="1" outlineLevel="1" x14ac:dyDescent="0.2">
      <c r="A1200" t="s">
        <v>2530</v>
      </c>
      <c r="B1200" t="s">
        <v>1291</v>
      </c>
      <c r="C1200" s="1">
        <f t="shared" si="454"/>
        <v>11332</v>
      </c>
      <c r="D1200" s="7">
        <f>RANK(N1200,(N1200:P1200,Q1200:AJ1200))</f>
        <v>1</v>
      </c>
      <c r="E1200" s="7">
        <f>RANK(O1200,(N1200:P1200,Q1200:AJ1200))</f>
        <v>2</v>
      </c>
      <c r="F1200" s="7">
        <f>IF(P1200&gt;0,RANK(P1200,(N1200:P1200,Q1200:AJ1200)),0)</f>
        <v>3</v>
      </c>
      <c r="G1200" s="1">
        <f t="shared" si="455"/>
        <v>3290</v>
      </c>
      <c r="H1200" s="2">
        <f t="shared" si="453"/>
        <v>0.29032827391457816</v>
      </c>
      <c r="I1200" s="2"/>
      <c r="J1200" s="2">
        <f t="shared" si="456"/>
        <v>0.60315919519943528</v>
      </c>
      <c r="K1200" s="2">
        <f t="shared" si="457"/>
        <v>0.31283092128485707</v>
      </c>
      <c r="L1200" s="2">
        <f t="shared" si="458"/>
        <v>7.45675961877868E-2</v>
      </c>
      <c r="M1200" s="2">
        <f t="shared" si="459"/>
        <v>9.4422873279208508E-3</v>
      </c>
      <c r="N1200" s="1">
        <v>6835</v>
      </c>
      <c r="O1200" s="1">
        <v>3545</v>
      </c>
      <c r="P1200" s="1">
        <v>845</v>
      </c>
      <c r="Q1200" s="1">
        <v>17</v>
      </c>
      <c r="R1200" s="1">
        <v>34</v>
      </c>
      <c r="S1200" s="1">
        <v>19</v>
      </c>
      <c r="T1200" s="1">
        <v>12</v>
      </c>
      <c r="U1200" s="1">
        <v>25</v>
      </c>
      <c r="AL1200" s="7">
        <f>IF(Q1200&gt;0,RANK(Q1200,(N1200:P1200,Q1200:AJ1200)),0)</f>
        <v>7</v>
      </c>
      <c r="AM1200" s="7">
        <f>IF(R1200&gt;0,RANK(R1200,(N1200:P1200,Q1200:AJ1200)),0)</f>
        <v>4</v>
      </c>
      <c r="AN1200" s="7">
        <f>IF(S1200&gt;0,RANK(S1200,(N1200:P1200,Q1200:AJ1200)),0)</f>
        <v>6</v>
      </c>
      <c r="AO1200" s="7">
        <f>IF(T1200&gt;0,RANK(T1200,(N1200:P1200,Q1200:AJ1200)),0)</f>
        <v>8</v>
      </c>
      <c r="AP1200" s="2">
        <f t="shared" si="460"/>
        <v>1.5001764913519238E-3</v>
      </c>
      <c r="AQ1200" s="2">
        <f t="shared" si="461"/>
        <v>3.0003529827038475E-3</v>
      </c>
      <c r="AR1200" s="2">
        <f t="shared" si="462"/>
        <v>1.6766678432756795E-3</v>
      </c>
      <c r="AS1200" s="2">
        <f t="shared" si="463"/>
        <v>1.0589481115425344E-3</v>
      </c>
      <c r="AU1200" t="s">
        <v>2530</v>
      </c>
      <c r="AV1200" t="s">
        <v>1291</v>
      </c>
      <c r="AW1200">
        <v>6</v>
      </c>
      <c r="AY1200" s="130">
        <v>22</v>
      </c>
      <c r="AZ1200" s="131">
        <v>77</v>
      </c>
      <c r="BA1200" s="132">
        <f t="shared" si="452"/>
        <v>22077</v>
      </c>
      <c r="BC1200" s="7" t="s">
        <v>2495</v>
      </c>
    </row>
    <row r="1201" spans="1:55" hidden="1" outlineLevel="1" x14ac:dyDescent="0.2">
      <c r="A1201" t="s">
        <v>2630</v>
      </c>
      <c r="B1201" t="s">
        <v>1291</v>
      </c>
      <c r="C1201" s="1">
        <f t="shared" si="454"/>
        <v>49931</v>
      </c>
      <c r="D1201" s="7">
        <f>RANK(N1201,(N1201:P1201,Q1201:AJ1201))</f>
        <v>1</v>
      </c>
      <c r="E1201" s="7">
        <f>RANK(O1201,(N1201:P1201,Q1201:AJ1201))</f>
        <v>2</v>
      </c>
      <c r="F1201" s="7">
        <f>IF(P1201&gt;0,RANK(P1201,(N1201:P1201,Q1201:AJ1201)),0)</f>
        <v>3</v>
      </c>
      <c r="G1201" s="1">
        <f t="shared" si="455"/>
        <v>1456</v>
      </c>
      <c r="H1201" s="2">
        <f t="shared" si="453"/>
        <v>2.9160241132763214E-2</v>
      </c>
      <c r="I1201" s="2"/>
      <c r="J1201" s="2">
        <f t="shared" si="456"/>
        <v>0.46071578778714628</v>
      </c>
      <c r="K1201" s="2">
        <f t="shared" si="457"/>
        <v>0.43155554665438306</v>
      </c>
      <c r="L1201" s="2">
        <f t="shared" si="458"/>
        <v>9.3529070116761134E-2</v>
      </c>
      <c r="M1201" s="2">
        <f t="shared" si="459"/>
        <v>1.4199595441709525E-2</v>
      </c>
      <c r="N1201" s="1">
        <v>23004</v>
      </c>
      <c r="O1201" s="1">
        <v>21548</v>
      </c>
      <c r="P1201" s="1">
        <v>4670</v>
      </c>
      <c r="Q1201" s="1">
        <v>99</v>
      </c>
      <c r="R1201" s="1">
        <v>351</v>
      </c>
      <c r="S1201" s="1">
        <v>94</v>
      </c>
      <c r="T1201" s="1">
        <v>113</v>
      </c>
      <c r="U1201" s="1">
        <v>52</v>
      </c>
      <c r="AL1201" s="7">
        <f>IF(Q1201&gt;0,RANK(Q1201,(N1201:P1201,Q1201:AJ1201)),0)</f>
        <v>6</v>
      </c>
      <c r="AM1201" s="7">
        <f>IF(R1201&gt;0,RANK(R1201,(N1201:P1201,Q1201:AJ1201)),0)</f>
        <v>4</v>
      </c>
      <c r="AN1201" s="7">
        <f>IF(S1201&gt;0,RANK(S1201,(N1201:P1201,Q1201:AJ1201)),0)</f>
        <v>7</v>
      </c>
      <c r="AO1201" s="7">
        <f>IF(T1201&gt;0,RANK(T1201,(N1201:P1201,Q1201:AJ1201)),0)</f>
        <v>5</v>
      </c>
      <c r="AP1201" s="2">
        <f t="shared" si="460"/>
        <v>1.9827361759227734E-3</v>
      </c>
      <c r="AQ1201" s="2">
        <f t="shared" si="461"/>
        <v>7.0297009873625605E-3</v>
      </c>
      <c r="AR1201" s="2">
        <f t="shared" si="462"/>
        <v>1.8825979852196031E-3</v>
      </c>
      <c r="AS1201" s="2">
        <f t="shared" si="463"/>
        <v>2.2631231098916506E-3</v>
      </c>
      <c r="AU1201" t="s">
        <v>2630</v>
      </c>
      <c r="AV1201" t="s">
        <v>1291</v>
      </c>
      <c r="AW1201">
        <v>5</v>
      </c>
      <c r="AY1201" s="130">
        <v>22</v>
      </c>
      <c r="AZ1201" s="131">
        <v>79</v>
      </c>
      <c r="BA1201" s="132">
        <f t="shared" si="452"/>
        <v>22079</v>
      </c>
      <c r="BC1201" s="7" t="s">
        <v>2495</v>
      </c>
    </row>
    <row r="1202" spans="1:55" hidden="1" outlineLevel="1" x14ac:dyDescent="0.2">
      <c r="A1202" t="s">
        <v>2847</v>
      </c>
      <c r="B1202" t="s">
        <v>1291</v>
      </c>
      <c r="C1202" s="1">
        <f t="shared" si="454"/>
        <v>4296</v>
      </c>
      <c r="D1202" s="7">
        <f>RANK(N1202,(N1202:P1202,Q1202:AJ1202))</f>
        <v>1</v>
      </c>
      <c r="E1202" s="7">
        <f>RANK(O1202,(N1202:P1202,Q1202:AJ1202))</f>
        <v>2</v>
      </c>
      <c r="F1202" s="7">
        <f>IF(P1202&gt;0,RANK(P1202,(N1202:P1202,Q1202:AJ1202)),0)</f>
        <v>3</v>
      </c>
      <c r="G1202" s="1">
        <f t="shared" si="455"/>
        <v>1297</v>
      </c>
      <c r="H1202" s="2">
        <f t="shared" si="453"/>
        <v>0.30190875232774672</v>
      </c>
      <c r="I1202" s="2"/>
      <c r="J1202" s="2">
        <f t="shared" si="456"/>
        <v>0.61475791433891991</v>
      </c>
      <c r="K1202" s="2">
        <f t="shared" si="457"/>
        <v>0.31284916201117319</v>
      </c>
      <c r="L1202" s="2">
        <f t="shared" si="458"/>
        <v>6.2383612662942269E-2</v>
      </c>
      <c r="M1202" s="2">
        <f t="shared" si="459"/>
        <v>1.0009310986964635E-2</v>
      </c>
      <c r="N1202" s="1">
        <v>2641</v>
      </c>
      <c r="O1202" s="1">
        <v>1344</v>
      </c>
      <c r="P1202" s="1">
        <v>268</v>
      </c>
      <c r="Q1202" s="1">
        <v>7</v>
      </c>
      <c r="R1202" s="1">
        <v>23</v>
      </c>
      <c r="S1202" s="1">
        <v>6</v>
      </c>
      <c r="T1202" s="1">
        <v>4</v>
      </c>
      <c r="U1202" s="1">
        <v>3</v>
      </c>
      <c r="AL1202" s="7">
        <f>IF(Q1202&gt;0,RANK(Q1202,(N1202:P1202,Q1202:AJ1202)),0)</f>
        <v>5</v>
      </c>
      <c r="AM1202" s="7">
        <f>IF(R1202&gt;0,RANK(R1202,(N1202:P1202,Q1202:AJ1202)),0)</f>
        <v>4</v>
      </c>
      <c r="AN1202" s="7">
        <f>IF(S1202&gt;0,RANK(S1202,(N1202:P1202,Q1202:AJ1202)),0)</f>
        <v>6</v>
      </c>
      <c r="AO1202" s="7">
        <f>IF(T1202&gt;0,RANK(T1202,(N1202:P1202,Q1202:AJ1202)),0)</f>
        <v>7</v>
      </c>
      <c r="AP1202" s="2">
        <f t="shared" si="460"/>
        <v>1.6294227188081937E-3</v>
      </c>
      <c r="AQ1202" s="2">
        <f t="shared" si="461"/>
        <v>5.3538175046554939E-3</v>
      </c>
      <c r="AR1202" s="2">
        <f t="shared" si="462"/>
        <v>1.3966480446927375E-3</v>
      </c>
      <c r="AS1202" s="2">
        <f t="shared" si="463"/>
        <v>9.3109869646182495E-4</v>
      </c>
      <c r="AU1202" t="s">
        <v>2847</v>
      </c>
      <c r="AV1202" t="s">
        <v>1291</v>
      </c>
      <c r="AW1202">
        <v>4</v>
      </c>
      <c r="AY1202" s="130">
        <v>22</v>
      </c>
      <c r="AZ1202" s="131">
        <v>81</v>
      </c>
      <c r="BA1202" s="132">
        <f t="shared" si="452"/>
        <v>22081</v>
      </c>
      <c r="BC1202" s="7" t="s">
        <v>2495</v>
      </c>
    </row>
    <row r="1203" spans="1:55" hidden="1" outlineLevel="1" x14ac:dyDescent="0.2">
      <c r="A1203" t="s">
        <v>1591</v>
      </c>
      <c r="B1203" t="s">
        <v>1291</v>
      </c>
      <c r="C1203" s="1">
        <f t="shared" si="454"/>
        <v>8710</v>
      </c>
      <c r="D1203" s="7">
        <f>RANK(N1203,(N1203:P1203,Q1203:AJ1203))</f>
        <v>1</v>
      </c>
      <c r="E1203" s="7">
        <f>RANK(O1203,(N1203:P1203,Q1203:AJ1203))</f>
        <v>2</v>
      </c>
      <c r="F1203" s="7">
        <f>IF(P1203&gt;0,RANK(P1203,(N1203:P1203,Q1203:AJ1203)),0)</f>
        <v>3</v>
      </c>
      <c r="G1203" s="1">
        <f t="shared" si="455"/>
        <v>378</v>
      </c>
      <c r="H1203" s="2">
        <f t="shared" si="453"/>
        <v>4.3398392652123995E-2</v>
      </c>
      <c r="I1203" s="2"/>
      <c r="J1203" s="2">
        <f t="shared" si="456"/>
        <v>0.47566016073478762</v>
      </c>
      <c r="K1203" s="2">
        <f t="shared" si="457"/>
        <v>0.43226176808266359</v>
      </c>
      <c r="L1203" s="2">
        <f t="shared" si="458"/>
        <v>7.4052812858783013E-2</v>
      </c>
      <c r="M1203" s="2">
        <f t="shared" si="459"/>
        <v>1.8025258323765725E-2</v>
      </c>
      <c r="N1203" s="1">
        <v>4143</v>
      </c>
      <c r="O1203" s="1">
        <v>3765</v>
      </c>
      <c r="P1203" s="1">
        <v>645</v>
      </c>
      <c r="Q1203" s="1">
        <v>13</v>
      </c>
      <c r="R1203" s="1">
        <v>61</v>
      </c>
      <c r="S1203" s="1">
        <v>28</v>
      </c>
      <c r="T1203" s="1">
        <v>35</v>
      </c>
      <c r="U1203" s="1">
        <v>20</v>
      </c>
      <c r="AL1203" s="7">
        <f>IF(Q1203&gt;0,RANK(Q1203,(N1203:P1203,Q1203:AJ1203)),0)</f>
        <v>8</v>
      </c>
      <c r="AM1203" s="7">
        <f>IF(R1203&gt;0,RANK(R1203,(N1203:P1203,Q1203:AJ1203)),0)</f>
        <v>4</v>
      </c>
      <c r="AN1203" s="7">
        <f>IF(S1203&gt;0,RANK(S1203,(N1203:P1203,Q1203:AJ1203)),0)</f>
        <v>6</v>
      </c>
      <c r="AO1203" s="7">
        <f>IF(T1203&gt;0,RANK(T1203,(N1203:P1203,Q1203:AJ1203)),0)</f>
        <v>5</v>
      </c>
      <c r="AP1203" s="2">
        <f t="shared" si="460"/>
        <v>1.4925373134328358E-3</v>
      </c>
      <c r="AQ1203" s="2">
        <f t="shared" si="461"/>
        <v>7.0034443168771523E-3</v>
      </c>
      <c r="AR1203" s="2">
        <f t="shared" si="462"/>
        <v>3.214695752009185E-3</v>
      </c>
      <c r="AS1203" s="2">
        <f t="shared" si="463"/>
        <v>4.018369690011481E-3</v>
      </c>
      <c r="AU1203" t="s">
        <v>1591</v>
      </c>
      <c r="AV1203" t="s">
        <v>1291</v>
      </c>
      <c r="AW1203">
        <v>5</v>
      </c>
      <c r="AY1203" s="130">
        <v>22</v>
      </c>
      <c r="AZ1203" s="131">
        <v>83</v>
      </c>
      <c r="BA1203" s="132">
        <f t="shared" si="452"/>
        <v>22083</v>
      </c>
      <c r="BC1203" s="7" t="s">
        <v>2495</v>
      </c>
    </row>
    <row r="1204" spans="1:55" hidden="1" outlineLevel="1" x14ac:dyDescent="0.2">
      <c r="A1204" t="s">
        <v>1592</v>
      </c>
      <c r="B1204" t="s">
        <v>1291</v>
      </c>
      <c r="C1204" s="1">
        <f t="shared" si="454"/>
        <v>9007</v>
      </c>
      <c r="D1204" s="7">
        <f>RANK(N1204,(N1204:P1204,Q1204:AJ1204))</f>
        <v>1</v>
      </c>
      <c r="E1204" s="7">
        <f>RANK(O1204,(N1204:P1204,Q1204:AJ1204))</f>
        <v>2</v>
      </c>
      <c r="F1204" s="7">
        <f>IF(P1204&gt;0,RANK(P1204,(N1204:P1204,Q1204:AJ1204)),0)</f>
        <v>3</v>
      </c>
      <c r="G1204" s="1">
        <f t="shared" si="455"/>
        <v>720</v>
      </c>
      <c r="H1204" s="2">
        <f t="shared" si="453"/>
        <v>7.9937826135228152E-2</v>
      </c>
      <c r="I1204" s="2"/>
      <c r="J1204" s="2">
        <f t="shared" si="456"/>
        <v>0.47329854557566337</v>
      </c>
      <c r="K1204" s="2">
        <f t="shared" si="457"/>
        <v>0.39336071944043521</v>
      </c>
      <c r="L1204" s="2">
        <f t="shared" si="458"/>
        <v>0.11579882313755968</v>
      </c>
      <c r="M1204" s="2">
        <f t="shared" si="459"/>
        <v>1.7541911846341796E-2</v>
      </c>
      <c r="N1204" s="1">
        <v>4263</v>
      </c>
      <c r="O1204" s="1">
        <v>3543</v>
      </c>
      <c r="P1204" s="1">
        <v>1043</v>
      </c>
      <c r="Q1204" s="1">
        <v>22</v>
      </c>
      <c r="R1204" s="1">
        <v>59</v>
      </c>
      <c r="S1204" s="1">
        <v>29</v>
      </c>
      <c r="T1204" s="1">
        <v>34</v>
      </c>
      <c r="U1204" s="1">
        <v>14</v>
      </c>
      <c r="AL1204" s="7">
        <f>IF(Q1204&gt;0,RANK(Q1204,(N1204:P1204,Q1204:AJ1204)),0)</f>
        <v>7</v>
      </c>
      <c r="AM1204" s="7">
        <f>IF(R1204&gt;0,RANK(R1204,(N1204:P1204,Q1204:AJ1204)),0)</f>
        <v>4</v>
      </c>
      <c r="AN1204" s="7">
        <f>IF(S1204&gt;0,RANK(S1204,(N1204:P1204,Q1204:AJ1204)),0)</f>
        <v>6</v>
      </c>
      <c r="AO1204" s="7">
        <f>IF(T1204&gt;0,RANK(T1204,(N1204:P1204,Q1204:AJ1204)),0)</f>
        <v>5</v>
      </c>
      <c r="AP1204" s="2">
        <f t="shared" si="460"/>
        <v>2.4425446874653048E-3</v>
      </c>
      <c r="AQ1204" s="2">
        <f t="shared" si="461"/>
        <v>6.5504607527478624E-3</v>
      </c>
      <c r="AR1204" s="2">
        <f t="shared" si="462"/>
        <v>3.2197179971133563E-3</v>
      </c>
      <c r="AS1204" s="2">
        <f t="shared" si="463"/>
        <v>3.7748417897191075E-3</v>
      </c>
      <c r="AU1204" t="s">
        <v>1592</v>
      </c>
      <c r="AV1204" t="s">
        <v>1291</v>
      </c>
      <c r="AW1204">
        <v>4</v>
      </c>
      <c r="AY1204" s="130">
        <v>22</v>
      </c>
      <c r="AZ1204" s="131">
        <v>85</v>
      </c>
      <c r="BA1204" s="132">
        <f t="shared" si="452"/>
        <v>22085</v>
      </c>
      <c r="BC1204" s="7" t="s">
        <v>2495</v>
      </c>
    </row>
    <row r="1205" spans="1:55" hidden="1" outlineLevel="1" x14ac:dyDescent="0.2">
      <c r="A1205" t="s">
        <v>1812</v>
      </c>
      <c r="B1205" t="s">
        <v>1291</v>
      </c>
      <c r="C1205" s="1">
        <f t="shared" si="454"/>
        <v>30892</v>
      </c>
      <c r="D1205" s="7">
        <f>RANK(N1205,(N1205:P1205,Q1205:AJ1205))</f>
        <v>1</v>
      </c>
      <c r="E1205" s="7">
        <f>RANK(O1205,(N1205:P1205,Q1205:AJ1205))</f>
        <v>2</v>
      </c>
      <c r="F1205" s="7">
        <f>IF(P1205&gt;0,RANK(P1205,(N1205:P1205,Q1205:AJ1205)),0)</f>
        <v>3</v>
      </c>
      <c r="G1205" s="1">
        <f t="shared" si="455"/>
        <v>763</v>
      </c>
      <c r="H1205" s="2">
        <f t="shared" si="453"/>
        <v>2.4698951184772756E-2</v>
      </c>
      <c r="I1205" s="2"/>
      <c r="J1205" s="2">
        <f t="shared" si="456"/>
        <v>0.46329146704648455</v>
      </c>
      <c r="K1205" s="2">
        <f t="shared" si="457"/>
        <v>0.43859251586171177</v>
      </c>
      <c r="L1205" s="2">
        <f t="shared" si="458"/>
        <v>8.6235918684449048E-2</v>
      </c>
      <c r="M1205" s="2">
        <f t="shared" si="459"/>
        <v>1.1880098407354683E-2</v>
      </c>
      <c r="N1205" s="1">
        <v>14312</v>
      </c>
      <c r="O1205" s="1">
        <v>13549</v>
      </c>
      <c r="P1205" s="1">
        <v>2664</v>
      </c>
      <c r="Q1205" s="1">
        <v>98</v>
      </c>
      <c r="R1205" s="1">
        <v>134</v>
      </c>
      <c r="S1205" s="1">
        <v>56</v>
      </c>
      <c r="T1205" s="1">
        <v>21</v>
      </c>
      <c r="U1205" s="1">
        <v>58</v>
      </c>
      <c r="AL1205" s="7">
        <f>IF(Q1205&gt;0,RANK(Q1205,(N1205:P1205,Q1205:AJ1205)),0)</f>
        <v>5</v>
      </c>
      <c r="AM1205" s="7">
        <f>IF(R1205&gt;0,RANK(R1205,(N1205:P1205,Q1205:AJ1205)),0)</f>
        <v>4</v>
      </c>
      <c r="AN1205" s="7">
        <f>IF(S1205&gt;0,RANK(S1205,(N1205:P1205,Q1205:AJ1205)),0)</f>
        <v>7</v>
      </c>
      <c r="AO1205" s="7">
        <f>IF(T1205&gt;0,RANK(T1205,(N1205:P1205,Q1205:AJ1205)),0)</f>
        <v>8</v>
      </c>
      <c r="AP1205" s="2">
        <f t="shared" si="460"/>
        <v>3.1723423540075102E-3</v>
      </c>
      <c r="AQ1205" s="2">
        <f t="shared" si="461"/>
        <v>4.3376926065000643E-3</v>
      </c>
      <c r="AR1205" s="2">
        <f t="shared" si="462"/>
        <v>1.8127670594328628E-3</v>
      </c>
      <c r="AS1205" s="2">
        <f t="shared" si="463"/>
        <v>6.7978764728732362E-4</v>
      </c>
      <c r="AU1205" t="s">
        <v>1812</v>
      </c>
      <c r="AV1205" t="s">
        <v>1291</v>
      </c>
      <c r="AW1205">
        <v>3</v>
      </c>
      <c r="AY1205" s="130">
        <v>22</v>
      </c>
      <c r="AZ1205" s="131">
        <v>87</v>
      </c>
      <c r="BA1205" s="132">
        <f t="shared" si="452"/>
        <v>22087</v>
      </c>
      <c r="BC1205" s="7" t="s">
        <v>2495</v>
      </c>
    </row>
    <row r="1206" spans="1:55" hidden="1" outlineLevel="1" x14ac:dyDescent="0.2">
      <c r="A1206" t="s">
        <v>359</v>
      </c>
      <c r="B1206" t="s">
        <v>1291</v>
      </c>
      <c r="C1206" s="1">
        <f t="shared" si="454"/>
        <v>21393</v>
      </c>
      <c r="D1206" s="7">
        <f>RANK(N1206,(N1206:P1206,Q1206:AJ1206))</f>
        <v>1</v>
      </c>
      <c r="E1206" s="7">
        <f>RANK(O1206,(N1206:P1206,Q1206:AJ1206))</f>
        <v>2</v>
      </c>
      <c r="F1206" s="7">
        <f>IF(P1206&gt;0,RANK(P1206,(N1206:P1206,Q1206:AJ1206)),0)</f>
        <v>3</v>
      </c>
      <c r="G1206" s="1">
        <f t="shared" si="455"/>
        <v>1296</v>
      </c>
      <c r="H1206" s="2">
        <f t="shared" si="453"/>
        <v>6.0580563735801431E-2</v>
      </c>
      <c r="I1206" s="2"/>
      <c r="J1206" s="2">
        <f t="shared" si="456"/>
        <v>0.49605010984901604</v>
      </c>
      <c r="K1206" s="2">
        <f t="shared" si="457"/>
        <v>0.43546954611321459</v>
      </c>
      <c r="L1206" s="2">
        <f t="shared" si="458"/>
        <v>6.1094750619361475E-2</v>
      </c>
      <c r="M1206" s="2">
        <f t="shared" si="459"/>
        <v>7.38559341840795E-3</v>
      </c>
      <c r="N1206" s="1">
        <v>10612</v>
      </c>
      <c r="O1206" s="1">
        <v>9316</v>
      </c>
      <c r="P1206" s="1">
        <v>1307</v>
      </c>
      <c r="Q1206" s="1">
        <v>53</v>
      </c>
      <c r="R1206" s="1">
        <v>38</v>
      </c>
      <c r="S1206" s="1">
        <v>39</v>
      </c>
      <c r="T1206" s="1">
        <v>6</v>
      </c>
      <c r="U1206" s="1">
        <v>22</v>
      </c>
      <c r="AL1206" s="7">
        <f>IF(Q1206&gt;0,RANK(Q1206,(N1206:P1206,Q1206:AJ1206)),0)</f>
        <v>4</v>
      </c>
      <c r="AM1206" s="7">
        <f>IF(R1206&gt;0,RANK(R1206,(N1206:P1206,Q1206:AJ1206)),0)</f>
        <v>6</v>
      </c>
      <c r="AN1206" s="7">
        <f>IF(S1206&gt;0,RANK(S1206,(N1206:P1206,Q1206:AJ1206)),0)</f>
        <v>5</v>
      </c>
      <c r="AO1206" s="7">
        <f>IF(T1206&gt;0,RANK(T1206,(N1206:P1206,Q1206:AJ1206)),0)</f>
        <v>8</v>
      </c>
      <c r="AP1206" s="2">
        <f t="shared" si="460"/>
        <v>2.4774458935165711E-3</v>
      </c>
      <c r="AQ1206" s="2">
        <f t="shared" si="461"/>
        <v>1.7762819613892395E-3</v>
      </c>
      <c r="AR1206" s="2">
        <f t="shared" si="462"/>
        <v>1.8230262235310617E-3</v>
      </c>
      <c r="AS1206" s="2">
        <f t="shared" si="463"/>
        <v>2.8046557285093252E-4</v>
      </c>
      <c r="AU1206" t="s">
        <v>359</v>
      </c>
      <c r="AV1206" t="s">
        <v>1291</v>
      </c>
      <c r="AW1206">
        <v>3</v>
      </c>
      <c r="AY1206" s="130">
        <v>22</v>
      </c>
      <c r="AZ1206" s="131">
        <v>89</v>
      </c>
      <c r="BA1206" s="132">
        <f t="shared" si="452"/>
        <v>22089</v>
      </c>
      <c r="BC1206" s="7" t="s">
        <v>2495</v>
      </c>
    </row>
    <row r="1207" spans="1:55" hidden="1" outlineLevel="1" x14ac:dyDescent="0.2">
      <c r="A1207" t="s">
        <v>1475</v>
      </c>
      <c r="B1207" t="s">
        <v>1291</v>
      </c>
      <c r="C1207" s="1">
        <f t="shared" si="454"/>
        <v>5608</v>
      </c>
      <c r="D1207" s="7">
        <f>RANK(N1207,(N1207:P1207,Q1207:AJ1207))</f>
        <v>1</v>
      </c>
      <c r="E1207" s="7">
        <f>RANK(O1207,(N1207:P1207,Q1207:AJ1207))</f>
        <v>2</v>
      </c>
      <c r="F1207" s="7">
        <f>IF(P1207&gt;0,RANK(P1207,(N1207:P1207,Q1207:AJ1207)),0)</f>
        <v>3</v>
      </c>
      <c r="G1207" s="1">
        <f t="shared" si="455"/>
        <v>2237</v>
      </c>
      <c r="H1207" s="2">
        <f t="shared" si="453"/>
        <v>0.39889443651925821</v>
      </c>
      <c r="I1207" s="2"/>
      <c r="J1207" s="2">
        <f t="shared" si="456"/>
        <v>0.65834522111269611</v>
      </c>
      <c r="K1207" s="2">
        <f t="shared" si="457"/>
        <v>0.25945078459343796</v>
      </c>
      <c r="L1207" s="2">
        <f t="shared" si="458"/>
        <v>7.4358059914407984E-2</v>
      </c>
      <c r="M1207" s="2">
        <f t="shared" si="459"/>
        <v>7.84593437945795E-3</v>
      </c>
      <c r="N1207" s="1">
        <v>3692</v>
      </c>
      <c r="O1207" s="1">
        <v>1455</v>
      </c>
      <c r="P1207" s="1">
        <v>417</v>
      </c>
      <c r="Q1207" s="1">
        <v>2</v>
      </c>
      <c r="R1207" s="1">
        <v>18</v>
      </c>
      <c r="S1207" s="1">
        <v>12</v>
      </c>
      <c r="T1207" s="1">
        <v>6</v>
      </c>
      <c r="U1207" s="1">
        <v>6</v>
      </c>
      <c r="AL1207" s="7">
        <f>IF(Q1207&gt;0,RANK(Q1207,(N1207:P1207,Q1207:AJ1207)),0)</f>
        <v>8</v>
      </c>
      <c r="AM1207" s="7">
        <f>IF(R1207&gt;0,RANK(R1207,(N1207:P1207,Q1207:AJ1207)),0)</f>
        <v>4</v>
      </c>
      <c r="AN1207" s="7">
        <f>IF(S1207&gt;0,RANK(S1207,(N1207:P1207,Q1207:AJ1207)),0)</f>
        <v>5</v>
      </c>
      <c r="AO1207" s="7">
        <f>IF(T1207&gt;0,RANK(T1207,(N1207:P1207,Q1207:AJ1207)),0)</f>
        <v>6</v>
      </c>
      <c r="AP1207" s="2">
        <f t="shared" si="460"/>
        <v>3.566333808844508E-4</v>
      </c>
      <c r="AQ1207" s="2">
        <f t="shared" si="461"/>
        <v>3.2097004279600569E-3</v>
      </c>
      <c r="AR1207" s="2">
        <f t="shared" si="462"/>
        <v>2.1398002853067048E-3</v>
      </c>
      <c r="AS1207" s="2">
        <f t="shared" si="463"/>
        <v>1.0699001426533524E-3</v>
      </c>
      <c r="AU1207" t="s">
        <v>1475</v>
      </c>
      <c r="AV1207" t="s">
        <v>1291</v>
      </c>
      <c r="AW1207">
        <v>6</v>
      </c>
      <c r="AY1207" s="130">
        <v>22</v>
      </c>
      <c r="AZ1207" s="131">
        <v>91</v>
      </c>
      <c r="BA1207" s="132">
        <f t="shared" si="452"/>
        <v>22091</v>
      </c>
      <c r="BC1207" s="7" t="s">
        <v>2495</v>
      </c>
    </row>
    <row r="1208" spans="1:55" hidden="1" outlineLevel="1" x14ac:dyDescent="0.2">
      <c r="A1208" t="s">
        <v>1476</v>
      </c>
      <c r="B1208" t="s">
        <v>1291</v>
      </c>
      <c r="C1208" s="1">
        <f t="shared" si="454"/>
        <v>10743</v>
      </c>
      <c r="D1208" s="7">
        <f>RANK(N1208,(N1208:P1208,Q1208:AJ1208))</f>
        <v>1</v>
      </c>
      <c r="E1208" s="7">
        <f>RANK(O1208,(N1208:P1208,Q1208:AJ1208))</f>
        <v>2</v>
      </c>
      <c r="F1208" s="7">
        <f>IF(P1208&gt;0,RANK(P1208,(N1208:P1208,Q1208:AJ1208)),0)</f>
        <v>3</v>
      </c>
      <c r="G1208" s="1">
        <f t="shared" si="455"/>
        <v>4415</v>
      </c>
      <c r="H1208" s="2">
        <f t="shared" si="453"/>
        <v>0.41096527971702507</v>
      </c>
      <c r="I1208" s="2"/>
      <c r="J1208" s="2">
        <f t="shared" si="456"/>
        <v>0.67457879549474076</v>
      </c>
      <c r="K1208" s="2">
        <f t="shared" si="457"/>
        <v>0.26361351577771575</v>
      </c>
      <c r="L1208" s="2">
        <f t="shared" si="458"/>
        <v>5.6594992087871172E-2</v>
      </c>
      <c r="M1208" s="2">
        <f t="shared" si="459"/>
        <v>5.2126966396723248E-3</v>
      </c>
      <c r="N1208" s="1">
        <v>7247</v>
      </c>
      <c r="O1208" s="1">
        <v>2832</v>
      </c>
      <c r="P1208" s="1">
        <v>608</v>
      </c>
      <c r="Q1208" s="1">
        <v>15</v>
      </c>
      <c r="R1208" s="1">
        <v>15</v>
      </c>
      <c r="S1208" s="1">
        <v>9</v>
      </c>
      <c r="T1208" s="1">
        <v>3</v>
      </c>
      <c r="U1208" s="1">
        <v>14</v>
      </c>
      <c r="AL1208" s="7">
        <f>IF(Q1208&gt;0,RANK(Q1208,(N1208:P1208,Q1208:AJ1208)),0)</f>
        <v>4</v>
      </c>
      <c r="AM1208" s="7">
        <f>IF(R1208&gt;0,RANK(R1208,(N1208:P1208,Q1208:AJ1208)),0)</f>
        <v>4</v>
      </c>
      <c r="AN1208" s="7">
        <f>IF(S1208&gt;0,RANK(S1208,(N1208:P1208,Q1208:AJ1208)),0)</f>
        <v>7</v>
      </c>
      <c r="AO1208" s="7">
        <f>IF(T1208&gt;0,RANK(T1208,(N1208:P1208,Q1208:AJ1208)),0)</f>
        <v>8</v>
      </c>
      <c r="AP1208" s="2">
        <f t="shared" si="460"/>
        <v>1.3962580284836638E-3</v>
      </c>
      <c r="AQ1208" s="2">
        <f t="shared" si="461"/>
        <v>1.3962580284836638E-3</v>
      </c>
      <c r="AR1208" s="2">
        <f t="shared" si="462"/>
        <v>8.3775481709019825E-4</v>
      </c>
      <c r="AS1208" s="2">
        <f t="shared" si="463"/>
        <v>2.7925160569673273E-4</v>
      </c>
      <c r="AU1208" t="s">
        <v>1476</v>
      </c>
      <c r="AV1208" t="s">
        <v>1291</v>
      </c>
      <c r="AW1208">
        <v>3</v>
      </c>
      <c r="AY1208" s="130">
        <v>22</v>
      </c>
      <c r="AZ1208" s="131">
        <v>93</v>
      </c>
      <c r="BA1208" s="132">
        <f t="shared" si="452"/>
        <v>22093</v>
      </c>
      <c r="BC1208" s="7" t="s">
        <v>2495</v>
      </c>
    </row>
    <row r="1209" spans="1:55" hidden="1" outlineLevel="1" x14ac:dyDescent="0.2">
      <c r="A1209" t="s">
        <v>2548</v>
      </c>
      <c r="B1209" t="s">
        <v>1291</v>
      </c>
      <c r="C1209" s="1">
        <f t="shared" si="454"/>
        <v>17051</v>
      </c>
      <c r="D1209" s="7">
        <f>RANK(N1209,(N1209:P1209,Q1209:AJ1209))</f>
        <v>1</v>
      </c>
      <c r="E1209" s="7">
        <f>RANK(O1209,(N1209:P1209,Q1209:AJ1209))</f>
        <v>2</v>
      </c>
      <c r="F1209" s="7">
        <f>IF(P1209&gt;0,RANK(P1209,(N1209:P1209,Q1209:AJ1209)),0)</f>
        <v>3</v>
      </c>
      <c r="G1209" s="1">
        <f t="shared" si="455"/>
        <v>3912</v>
      </c>
      <c r="H1209" s="2">
        <f t="shared" si="453"/>
        <v>0.22942935898187788</v>
      </c>
      <c r="I1209" s="2"/>
      <c r="J1209" s="2">
        <f t="shared" si="456"/>
        <v>0.58278106855902878</v>
      </c>
      <c r="K1209" s="2">
        <f t="shared" si="457"/>
        <v>0.3533517095771509</v>
      </c>
      <c r="L1209" s="2">
        <f t="shared" si="458"/>
        <v>5.6653568705647764E-2</v>
      </c>
      <c r="M1209" s="2">
        <f t="shared" si="459"/>
        <v>7.2136531581725588E-3</v>
      </c>
      <c r="N1209" s="1">
        <v>9937</v>
      </c>
      <c r="O1209" s="1">
        <v>6025</v>
      </c>
      <c r="P1209" s="1">
        <v>966</v>
      </c>
      <c r="Q1209" s="1">
        <v>29</v>
      </c>
      <c r="R1209" s="1">
        <v>41</v>
      </c>
      <c r="S1209" s="1">
        <v>28</v>
      </c>
      <c r="T1209" s="1">
        <v>12</v>
      </c>
      <c r="U1209" s="1">
        <v>13</v>
      </c>
      <c r="AL1209" s="7">
        <f>IF(Q1209&gt;0,RANK(Q1209,(N1209:P1209,Q1209:AJ1209)),0)</f>
        <v>5</v>
      </c>
      <c r="AM1209" s="7">
        <f>IF(R1209&gt;0,RANK(R1209,(N1209:P1209,Q1209:AJ1209)),0)</f>
        <v>4</v>
      </c>
      <c r="AN1209" s="7">
        <f>IF(S1209&gt;0,RANK(S1209,(N1209:P1209,Q1209:AJ1209)),0)</f>
        <v>6</v>
      </c>
      <c r="AO1209" s="7">
        <f>IF(T1209&gt;0,RANK(T1209,(N1209:P1209,Q1209:AJ1209)),0)</f>
        <v>8</v>
      </c>
      <c r="AP1209" s="2">
        <f t="shared" si="460"/>
        <v>1.7007800129024691E-3</v>
      </c>
      <c r="AQ1209" s="2">
        <f t="shared" si="461"/>
        <v>2.4045510527241805E-3</v>
      </c>
      <c r="AR1209" s="2">
        <f t="shared" si="462"/>
        <v>1.6421324262506597E-3</v>
      </c>
      <c r="AS1209" s="2">
        <f t="shared" si="463"/>
        <v>7.0377103982171131E-4</v>
      </c>
      <c r="AU1209" t="s">
        <v>2548</v>
      </c>
      <c r="AV1209" t="s">
        <v>1291</v>
      </c>
      <c r="AW1209">
        <v>3</v>
      </c>
      <c r="AY1209" s="130">
        <v>22</v>
      </c>
      <c r="AZ1209" s="131">
        <v>95</v>
      </c>
      <c r="BA1209" s="132">
        <f t="shared" si="452"/>
        <v>22095</v>
      </c>
      <c r="BC1209" s="7" t="s">
        <v>2495</v>
      </c>
    </row>
    <row r="1210" spans="1:55" hidden="1" outlineLevel="1" x14ac:dyDescent="0.2">
      <c r="A1210" t="s">
        <v>2414</v>
      </c>
      <c r="B1210" t="s">
        <v>1291</v>
      </c>
      <c r="C1210" s="1">
        <f t="shared" si="454"/>
        <v>35453</v>
      </c>
      <c r="D1210" s="7">
        <f>RANK(N1210,(N1210:P1210,Q1210:AJ1210))</f>
        <v>1</v>
      </c>
      <c r="E1210" s="7">
        <f>RANK(O1210,(N1210:P1210,Q1210:AJ1210))</f>
        <v>2</v>
      </c>
      <c r="F1210" s="7">
        <f>IF(P1210&gt;0,RANK(P1210,(N1210:P1210,Q1210:AJ1210)),0)</f>
        <v>3</v>
      </c>
      <c r="G1210" s="1">
        <f t="shared" si="455"/>
        <v>8363</v>
      </c>
      <c r="H1210" s="2">
        <f t="shared" si="453"/>
        <v>0.23588976955405749</v>
      </c>
      <c r="I1210" s="2"/>
      <c r="J1210" s="2">
        <f t="shared" si="456"/>
        <v>0.58206639776605651</v>
      </c>
      <c r="K1210" s="2">
        <f t="shared" si="457"/>
        <v>0.34617662821199896</v>
      </c>
      <c r="L1210" s="2">
        <f t="shared" si="458"/>
        <v>6.5184892674808897E-2</v>
      </c>
      <c r="M1210" s="2">
        <f t="shared" si="459"/>
        <v>6.5720813471356332E-3</v>
      </c>
      <c r="N1210" s="1">
        <v>20636</v>
      </c>
      <c r="O1210" s="1">
        <v>12273</v>
      </c>
      <c r="P1210" s="1">
        <v>2311</v>
      </c>
      <c r="Q1210" s="1">
        <v>63</v>
      </c>
      <c r="R1210" s="1">
        <v>75</v>
      </c>
      <c r="S1210" s="1">
        <v>43</v>
      </c>
      <c r="T1210" s="1">
        <v>23</v>
      </c>
      <c r="U1210" s="1">
        <v>29</v>
      </c>
      <c r="AL1210" s="7">
        <f>IF(Q1210&gt;0,RANK(Q1210,(N1210:P1210,Q1210:AJ1210)),0)</f>
        <v>5</v>
      </c>
      <c r="AM1210" s="7">
        <f>IF(R1210&gt;0,RANK(R1210,(N1210:P1210,Q1210:AJ1210)),0)</f>
        <v>4</v>
      </c>
      <c r="AN1210" s="7">
        <f>IF(S1210&gt;0,RANK(S1210,(N1210:P1210,Q1210:AJ1210)),0)</f>
        <v>6</v>
      </c>
      <c r="AO1210" s="7">
        <f>IF(T1210&gt;0,RANK(T1210,(N1210:P1210,Q1210:AJ1210)),0)</f>
        <v>8</v>
      </c>
      <c r="AP1210" s="2">
        <f t="shared" si="460"/>
        <v>1.7770005359207966E-3</v>
      </c>
      <c r="AQ1210" s="2">
        <f t="shared" si="461"/>
        <v>2.1154768284771387E-3</v>
      </c>
      <c r="AR1210" s="2">
        <f t="shared" si="462"/>
        <v>1.2128733816602262E-3</v>
      </c>
      <c r="AS1210" s="2">
        <f t="shared" si="463"/>
        <v>6.4874622739965592E-4</v>
      </c>
      <c r="AU1210" t="s">
        <v>2414</v>
      </c>
      <c r="AV1210" t="s">
        <v>1291</v>
      </c>
      <c r="AW1210">
        <v>7</v>
      </c>
      <c r="AY1210" s="130">
        <v>22</v>
      </c>
      <c r="AZ1210" s="131">
        <v>97</v>
      </c>
      <c r="BA1210" s="132">
        <f t="shared" si="452"/>
        <v>22097</v>
      </c>
      <c r="BC1210" s="7" t="s">
        <v>2495</v>
      </c>
    </row>
    <row r="1211" spans="1:55" hidden="1" outlineLevel="1" x14ac:dyDescent="0.2">
      <c r="A1211" t="s">
        <v>678</v>
      </c>
      <c r="B1211" t="s">
        <v>1291</v>
      </c>
      <c r="C1211" s="1">
        <f t="shared" si="454"/>
        <v>20736</v>
      </c>
      <c r="D1211" s="7">
        <f>RANK(N1211,(N1211:P1211,Q1211:AJ1211))</f>
        <v>1</v>
      </c>
      <c r="E1211" s="7">
        <f>RANK(O1211,(N1211:P1211,Q1211:AJ1211))</f>
        <v>2</v>
      </c>
      <c r="F1211" s="7">
        <f>IF(P1211&gt;0,RANK(P1211,(N1211:P1211,Q1211:AJ1211)),0)</f>
        <v>3</v>
      </c>
      <c r="G1211" s="1">
        <f t="shared" si="455"/>
        <v>6196</v>
      </c>
      <c r="H1211" s="2">
        <f t="shared" si="453"/>
        <v>0.29880401234567899</v>
      </c>
      <c r="I1211" s="2"/>
      <c r="J1211" s="2">
        <f t="shared" si="456"/>
        <v>0.60243055555555558</v>
      </c>
      <c r="K1211" s="2">
        <f t="shared" si="457"/>
        <v>0.30362654320987653</v>
      </c>
      <c r="L1211" s="2">
        <f t="shared" si="458"/>
        <v>7.7498070987654322E-2</v>
      </c>
      <c r="M1211" s="2">
        <f t="shared" si="459"/>
        <v>1.6444830246913567E-2</v>
      </c>
      <c r="N1211" s="1">
        <v>12492</v>
      </c>
      <c r="O1211" s="1">
        <v>6296</v>
      </c>
      <c r="P1211" s="1">
        <v>1607</v>
      </c>
      <c r="Q1211" s="1">
        <v>52</v>
      </c>
      <c r="R1211" s="1">
        <v>112</v>
      </c>
      <c r="S1211" s="1">
        <v>53</v>
      </c>
      <c r="T1211" s="1">
        <v>87</v>
      </c>
      <c r="U1211" s="1">
        <v>37</v>
      </c>
      <c r="AL1211" s="7">
        <f>IF(Q1211&gt;0,RANK(Q1211,(N1211:P1211,Q1211:AJ1211)),0)</f>
        <v>7</v>
      </c>
      <c r="AM1211" s="7">
        <f>IF(R1211&gt;0,RANK(R1211,(N1211:P1211,Q1211:AJ1211)),0)</f>
        <v>4</v>
      </c>
      <c r="AN1211" s="7">
        <f>IF(S1211&gt;0,RANK(S1211,(N1211:P1211,Q1211:AJ1211)),0)</f>
        <v>6</v>
      </c>
      <c r="AO1211" s="7">
        <f>IF(T1211&gt;0,RANK(T1211,(N1211:P1211,Q1211:AJ1211)),0)</f>
        <v>5</v>
      </c>
      <c r="AP1211" s="2">
        <f t="shared" si="460"/>
        <v>2.5077160493827159E-3</v>
      </c>
      <c r="AQ1211" s="2">
        <f t="shared" si="461"/>
        <v>5.4012345679012343E-3</v>
      </c>
      <c r="AR1211" s="2">
        <f t="shared" si="462"/>
        <v>2.5559413580246914E-3</v>
      </c>
      <c r="AS1211" s="2">
        <f t="shared" si="463"/>
        <v>4.1956018518518523E-3</v>
      </c>
      <c r="AU1211" t="s">
        <v>678</v>
      </c>
      <c r="AV1211" t="s">
        <v>1291</v>
      </c>
      <c r="AY1211" s="130">
        <v>22</v>
      </c>
      <c r="AZ1211" s="131">
        <v>99</v>
      </c>
      <c r="BA1211" s="132">
        <f t="shared" si="452"/>
        <v>22099</v>
      </c>
      <c r="BC1211" s="7" t="s">
        <v>2495</v>
      </c>
    </row>
    <row r="1212" spans="1:55" hidden="1" outlineLevel="1" x14ac:dyDescent="0.2">
      <c r="A1212" t="s">
        <v>971</v>
      </c>
      <c r="B1212" t="s">
        <v>1291</v>
      </c>
      <c r="C1212" s="1">
        <f t="shared" si="454"/>
        <v>22569</v>
      </c>
      <c r="D1212" s="7">
        <f>RANK(N1212,(N1212:P1212,Q1212:AJ1212))</f>
        <v>1</v>
      </c>
      <c r="E1212" s="7">
        <f>RANK(O1212,(N1212:P1212,Q1212:AJ1212))</f>
        <v>2</v>
      </c>
      <c r="F1212" s="7">
        <f>IF(P1212&gt;0,RANK(P1212,(N1212:P1212,Q1212:AJ1212)),0)</f>
        <v>3</v>
      </c>
      <c r="G1212" s="1">
        <f t="shared" si="455"/>
        <v>4384</v>
      </c>
      <c r="H1212" s="2">
        <f t="shared" si="453"/>
        <v>0.19424874828304312</v>
      </c>
      <c r="I1212" s="2"/>
      <c r="J1212" s="2">
        <f t="shared" si="456"/>
        <v>0.54951482121494089</v>
      </c>
      <c r="K1212" s="2">
        <f t="shared" si="457"/>
        <v>0.35526607293189771</v>
      </c>
      <c r="L1212" s="2">
        <f t="shared" si="458"/>
        <v>8.1970844964331602E-2</v>
      </c>
      <c r="M1212" s="2">
        <f t="shared" si="459"/>
        <v>1.3248260888829799E-2</v>
      </c>
      <c r="N1212" s="1">
        <v>12402</v>
      </c>
      <c r="O1212" s="1">
        <v>8018</v>
      </c>
      <c r="P1212" s="1">
        <v>1850</v>
      </c>
      <c r="Q1212" s="1">
        <v>51</v>
      </c>
      <c r="R1212" s="1">
        <v>136</v>
      </c>
      <c r="S1212" s="1">
        <v>32</v>
      </c>
      <c r="T1212" s="1">
        <v>54</v>
      </c>
      <c r="U1212" s="1">
        <v>26</v>
      </c>
      <c r="AL1212" s="7">
        <f>IF(Q1212&gt;0,RANK(Q1212,(N1212:P1212,Q1212:AJ1212)),0)</f>
        <v>6</v>
      </c>
      <c r="AM1212" s="7">
        <f>IF(R1212&gt;0,RANK(R1212,(N1212:P1212,Q1212:AJ1212)),0)</f>
        <v>4</v>
      </c>
      <c r="AN1212" s="7">
        <f>IF(S1212&gt;0,RANK(S1212,(N1212:P1212,Q1212:AJ1212)),0)</f>
        <v>7</v>
      </c>
      <c r="AO1212" s="7">
        <f>IF(T1212&gt;0,RANK(T1212,(N1212:P1212,Q1212:AJ1212)),0)</f>
        <v>5</v>
      </c>
      <c r="AP1212" s="2">
        <f t="shared" si="460"/>
        <v>2.2597368071248171E-3</v>
      </c>
      <c r="AQ1212" s="2">
        <f t="shared" si="461"/>
        <v>6.0259648189995123E-3</v>
      </c>
      <c r="AR1212" s="2">
        <f t="shared" si="462"/>
        <v>1.4178740750587088E-3</v>
      </c>
      <c r="AS1212" s="2">
        <f t="shared" si="463"/>
        <v>2.3926625016615711E-3</v>
      </c>
      <c r="AU1212" t="s">
        <v>971</v>
      </c>
      <c r="AV1212" t="s">
        <v>1291</v>
      </c>
      <c r="AW1212">
        <v>3</v>
      </c>
      <c r="AY1212" s="130">
        <v>22</v>
      </c>
      <c r="AZ1212" s="131">
        <v>101</v>
      </c>
      <c r="BA1212" s="132">
        <f t="shared" si="452"/>
        <v>22101</v>
      </c>
      <c r="BC1212" s="7" t="s">
        <v>2495</v>
      </c>
    </row>
    <row r="1213" spans="1:55" hidden="1" outlineLevel="1" x14ac:dyDescent="0.2">
      <c r="A1213" t="s">
        <v>2396</v>
      </c>
      <c r="B1213" t="s">
        <v>1291</v>
      </c>
      <c r="C1213" s="1">
        <f t="shared" si="454"/>
        <v>74526</v>
      </c>
      <c r="D1213" s="7">
        <f>RANK(N1213,(N1213:P1213,Q1213:AJ1213))</f>
        <v>2</v>
      </c>
      <c r="E1213" s="7">
        <f>RANK(O1213,(N1213:P1213,Q1213:AJ1213))</f>
        <v>1</v>
      </c>
      <c r="F1213" s="7">
        <f>IF(P1213&gt;0,RANK(P1213,(N1213:P1213,Q1213:AJ1213)),0)</f>
        <v>3</v>
      </c>
      <c r="G1213" s="1">
        <f t="shared" si="455"/>
        <v>20480</v>
      </c>
      <c r="H1213" s="2">
        <f t="shared" si="453"/>
        <v>0.27480342430829507</v>
      </c>
      <c r="I1213" s="2"/>
      <c r="J1213" s="2">
        <f t="shared" si="456"/>
        <v>0.32580575906395082</v>
      </c>
      <c r="K1213" s="2">
        <f t="shared" si="457"/>
        <v>0.60060918337224589</v>
      </c>
      <c r="L1213" s="2">
        <f t="shared" si="458"/>
        <v>6.3615382551056004E-2</v>
      </c>
      <c r="M1213" s="2">
        <f t="shared" si="459"/>
        <v>9.9696750127472866E-3</v>
      </c>
      <c r="N1213" s="1">
        <v>24281</v>
      </c>
      <c r="O1213" s="1">
        <v>44761</v>
      </c>
      <c r="P1213" s="1">
        <v>4741</v>
      </c>
      <c r="Q1213" s="1">
        <v>245</v>
      </c>
      <c r="R1213" s="1">
        <v>251</v>
      </c>
      <c r="S1213" s="1">
        <v>152</v>
      </c>
      <c r="T1213" s="1">
        <v>44</v>
      </c>
      <c r="U1213" s="1">
        <v>51</v>
      </c>
      <c r="AL1213" s="7">
        <f>IF(Q1213&gt;0,RANK(Q1213,(N1213:P1213,Q1213:AJ1213)),0)</f>
        <v>5</v>
      </c>
      <c r="AM1213" s="7">
        <f>IF(R1213&gt;0,RANK(R1213,(N1213:P1213,Q1213:AJ1213)),0)</f>
        <v>4</v>
      </c>
      <c r="AN1213" s="7">
        <f>IF(S1213&gt;0,RANK(S1213,(N1213:P1213,Q1213:AJ1213)),0)</f>
        <v>6</v>
      </c>
      <c r="AO1213" s="7">
        <f>IF(T1213&gt;0,RANK(T1213,(N1213:P1213,Q1213:AJ1213)),0)</f>
        <v>8</v>
      </c>
      <c r="AP1213" s="2">
        <f t="shared" si="460"/>
        <v>3.2874433083756004E-3</v>
      </c>
      <c r="AQ1213" s="2">
        <f t="shared" si="461"/>
        <v>3.3679521240909211E-3</v>
      </c>
      <c r="AR1213" s="2">
        <f t="shared" si="462"/>
        <v>2.0395566647881274E-3</v>
      </c>
      <c r="AS1213" s="2">
        <f t="shared" si="463"/>
        <v>5.9039798191235274E-4</v>
      </c>
      <c r="AU1213" t="s">
        <v>2396</v>
      </c>
      <c r="AV1213" t="s">
        <v>1291</v>
      </c>
      <c r="AW1213">
        <v>1</v>
      </c>
      <c r="AY1213" s="130">
        <v>22</v>
      </c>
      <c r="AZ1213" s="131">
        <v>103</v>
      </c>
      <c r="BA1213" s="132">
        <f t="shared" si="452"/>
        <v>22103</v>
      </c>
      <c r="BC1213" s="7" t="s">
        <v>2495</v>
      </c>
    </row>
    <row r="1214" spans="1:55" hidden="1" outlineLevel="1" x14ac:dyDescent="0.2">
      <c r="A1214" t="s">
        <v>724</v>
      </c>
      <c r="B1214" t="s">
        <v>1291</v>
      </c>
      <c r="C1214" s="1">
        <f t="shared" si="454"/>
        <v>37591</v>
      </c>
      <c r="D1214" s="7">
        <f>RANK(N1214,(N1214:P1214,Q1214:AJ1214))</f>
        <v>1</v>
      </c>
      <c r="E1214" s="7">
        <f>RANK(O1214,(N1214:P1214,Q1214:AJ1214))</f>
        <v>2</v>
      </c>
      <c r="F1214" s="7">
        <f>IF(P1214&gt;0,RANK(P1214,(N1214:P1214,Q1214:AJ1214)),0)</f>
        <v>3</v>
      </c>
      <c r="G1214" s="1">
        <f t="shared" si="455"/>
        <v>3100</v>
      </c>
      <c r="H1214" s="2">
        <f t="shared" si="453"/>
        <v>8.2466547843898799E-2</v>
      </c>
      <c r="I1214" s="2"/>
      <c r="J1214" s="2">
        <f t="shared" si="456"/>
        <v>0.4952515229709239</v>
      </c>
      <c r="K1214" s="2">
        <f t="shared" si="457"/>
        <v>0.41278497512702511</v>
      </c>
      <c r="L1214" s="2">
        <f t="shared" si="458"/>
        <v>8.3637040781038008E-2</v>
      </c>
      <c r="M1214" s="2">
        <f t="shared" si="459"/>
        <v>8.3264611210129846E-3</v>
      </c>
      <c r="N1214" s="1">
        <v>18617</v>
      </c>
      <c r="O1214" s="1">
        <v>15517</v>
      </c>
      <c r="P1214" s="1">
        <v>3144</v>
      </c>
      <c r="Q1214" s="1">
        <v>83</v>
      </c>
      <c r="R1214" s="1">
        <v>100</v>
      </c>
      <c r="S1214" s="1">
        <v>68</v>
      </c>
      <c r="T1214" s="1">
        <v>19</v>
      </c>
      <c r="U1214" s="1">
        <v>43</v>
      </c>
      <c r="AL1214" s="7">
        <f>IF(Q1214&gt;0,RANK(Q1214,(N1214:P1214,Q1214:AJ1214)),0)</f>
        <v>5</v>
      </c>
      <c r="AM1214" s="7">
        <f>IF(R1214&gt;0,RANK(R1214,(N1214:P1214,Q1214:AJ1214)),0)</f>
        <v>4</v>
      </c>
      <c r="AN1214" s="7">
        <f>IF(S1214&gt;0,RANK(S1214,(N1214:P1214,Q1214:AJ1214)),0)</f>
        <v>6</v>
      </c>
      <c r="AO1214" s="7">
        <f>IF(T1214&gt;0,RANK(T1214,(N1214:P1214,Q1214:AJ1214)),0)</f>
        <v>8</v>
      </c>
      <c r="AP1214" s="2">
        <f t="shared" si="460"/>
        <v>2.2079753132398711E-3</v>
      </c>
      <c r="AQ1214" s="2">
        <f t="shared" si="461"/>
        <v>2.6602112207709293E-3</v>
      </c>
      <c r="AR1214" s="2">
        <f t="shared" si="462"/>
        <v>1.8089436301242318E-3</v>
      </c>
      <c r="AS1214" s="2">
        <f t="shared" si="463"/>
        <v>5.0544013194647654E-4</v>
      </c>
      <c r="AU1214" t="s">
        <v>724</v>
      </c>
      <c r="AV1214" t="s">
        <v>1291</v>
      </c>
      <c r="AW1214">
        <v>1</v>
      </c>
      <c r="AY1214" s="130">
        <v>22</v>
      </c>
      <c r="AZ1214" s="131">
        <v>105</v>
      </c>
      <c r="BA1214" s="132">
        <f t="shared" si="452"/>
        <v>22105</v>
      </c>
      <c r="BC1214" s="7" t="s">
        <v>2495</v>
      </c>
    </row>
    <row r="1215" spans="1:55" hidden="1" outlineLevel="1" x14ac:dyDescent="0.2">
      <c r="A1215" t="s">
        <v>1060</v>
      </c>
      <c r="B1215" t="s">
        <v>1291</v>
      </c>
      <c r="C1215" s="1">
        <f t="shared" si="454"/>
        <v>3099</v>
      </c>
      <c r="D1215" s="7">
        <f>RANK(N1215,(N1215:P1215,Q1215:AJ1215))</f>
        <v>1</v>
      </c>
      <c r="E1215" s="7">
        <f>RANK(O1215,(N1215:P1215,Q1215:AJ1215))</f>
        <v>2</v>
      </c>
      <c r="F1215" s="7">
        <f>IF(P1215&gt;0,RANK(P1215,(N1215:P1215,Q1215:AJ1215)),0)</f>
        <v>3</v>
      </c>
      <c r="G1215" s="1">
        <f t="shared" si="455"/>
        <v>882</v>
      </c>
      <c r="H1215" s="2">
        <f t="shared" si="453"/>
        <v>0.2846079380445305</v>
      </c>
      <c r="I1215" s="2"/>
      <c r="J1215" s="2">
        <f t="shared" si="456"/>
        <v>0.60729267505646978</v>
      </c>
      <c r="K1215" s="2">
        <f t="shared" si="457"/>
        <v>0.32268473701193934</v>
      </c>
      <c r="L1215" s="2">
        <f t="shared" si="458"/>
        <v>5.6792513714101323E-2</v>
      </c>
      <c r="M1215" s="2">
        <f t="shared" si="459"/>
        <v>1.3230074217489562E-2</v>
      </c>
      <c r="N1215" s="1">
        <v>1882</v>
      </c>
      <c r="O1215" s="1">
        <v>1000</v>
      </c>
      <c r="P1215" s="1">
        <v>176</v>
      </c>
      <c r="Q1215" s="1">
        <v>10</v>
      </c>
      <c r="R1215" s="1">
        <v>12</v>
      </c>
      <c r="S1215" s="1">
        <v>2</v>
      </c>
      <c r="T1215" s="1">
        <v>11</v>
      </c>
      <c r="U1215" s="1">
        <v>6</v>
      </c>
      <c r="AL1215" s="7">
        <f>IF(Q1215&gt;0,RANK(Q1215,(N1215:P1215,Q1215:AJ1215)),0)</f>
        <v>6</v>
      </c>
      <c r="AM1215" s="7">
        <f>IF(R1215&gt;0,RANK(R1215,(N1215:P1215,Q1215:AJ1215)),0)</f>
        <v>4</v>
      </c>
      <c r="AN1215" s="7">
        <f>IF(S1215&gt;0,RANK(S1215,(N1215:P1215,Q1215:AJ1215)),0)</f>
        <v>8</v>
      </c>
      <c r="AO1215" s="7">
        <f>IF(T1215&gt;0,RANK(T1215,(N1215:P1215,Q1215:AJ1215)),0)</f>
        <v>5</v>
      </c>
      <c r="AP1215" s="2">
        <f t="shared" si="460"/>
        <v>3.2268473701193932E-3</v>
      </c>
      <c r="AQ1215" s="2">
        <f t="shared" si="461"/>
        <v>3.8722168441432721E-3</v>
      </c>
      <c r="AR1215" s="2">
        <f t="shared" si="462"/>
        <v>6.4536947402387866E-4</v>
      </c>
      <c r="AS1215" s="2">
        <f t="shared" si="463"/>
        <v>3.5495321071313327E-3</v>
      </c>
      <c r="AU1215" t="s">
        <v>1060</v>
      </c>
      <c r="AV1215" t="s">
        <v>1291</v>
      </c>
      <c r="AW1215">
        <v>5</v>
      </c>
      <c r="AY1215" s="130">
        <v>22</v>
      </c>
      <c r="AZ1215" s="131">
        <v>107</v>
      </c>
      <c r="BA1215" s="132">
        <f t="shared" si="452"/>
        <v>22107</v>
      </c>
      <c r="BC1215" s="7" t="s">
        <v>2495</v>
      </c>
    </row>
    <row r="1216" spans="1:55" hidden="1" outlineLevel="1" x14ac:dyDescent="0.2">
      <c r="A1216" t="s">
        <v>978</v>
      </c>
      <c r="B1216" t="s">
        <v>1291</v>
      </c>
      <c r="C1216" s="1">
        <f t="shared" si="454"/>
        <v>36361</v>
      </c>
      <c r="D1216" s="7">
        <f>RANK(N1216,(N1216:P1216,Q1216:AJ1216))</f>
        <v>1</v>
      </c>
      <c r="E1216" s="7">
        <f>RANK(O1216,(N1216:P1216,Q1216:AJ1216))</f>
        <v>2</v>
      </c>
      <c r="F1216" s="7">
        <f>IF(P1216&gt;0,RANK(P1216,(N1216:P1216,Q1216:AJ1216)),0)</f>
        <v>3</v>
      </c>
      <c r="G1216" s="1">
        <f t="shared" si="455"/>
        <v>4606</v>
      </c>
      <c r="H1216" s="2">
        <f t="shared" si="453"/>
        <v>0.12667418387833118</v>
      </c>
      <c r="I1216" s="2"/>
      <c r="J1216" s="2">
        <f t="shared" si="456"/>
        <v>0.5101619867440389</v>
      </c>
      <c r="K1216" s="2">
        <f t="shared" si="457"/>
        <v>0.38348780286570777</v>
      </c>
      <c r="L1216" s="2">
        <f t="shared" si="458"/>
        <v>9.2379197491818152E-2</v>
      </c>
      <c r="M1216" s="2">
        <f t="shared" si="459"/>
        <v>1.3971012898435178E-2</v>
      </c>
      <c r="N1216" s="1">
        <v>18550</v>
      </c>
      <c r="O1216" s="1">
        <v>13944</v>
      </c>
      <c r="P1216" s="1">
        <v>3359</v>
      </c>
      <c r="Q1216" s="1">
        <v>88</v>
      </c>
      <c r="R1216" s="1">
        <v>203</v>
      </c>
      <c r="S1216" s="1">
        <v>72</v>
      </c>
      <c r="T1216" s="1">
        <v>98</v>
      </c>
      <c r="U1216" s="1">
        <v>47</v>
      </c>
      <c r="AL1216" s="7">
        <f>IF(Q1216&gt;0,RANK(Q1216,(N1216:P1216,Q1216:AJ1216)),0)</f>
        <v>6</v>
      </c>
      <c r="AM1216" s="7">
        <f>IF(R1216&gt;0,RANK(R1216,(N1216:P1216,Q1216:AJ1216)),0)</f>
        <v>4</v>
      </c>
      <c r="AN1216" s="7">
        <f>IF(S1216&gt;0,RANK(S1216,(N1216:P1216,Q1216:AJ1216)),0)</f>
        <v>7</v>
      </c>
      <c r="AO1216" s="7">
        <f>IF(T1216&gt;0,RANK(T1216,(N1216:P1216,Q1216:AJ1216)),0)</f>
        <v>5</v>
      </c>
      <c r="AP1216" s="2">
        <f t="shared" si="460"/>
        <v>2.4201754627210473E-3</v>
      </c>
      <c r="AQ1216" s="2">
        <f t="shared" si="461"/>
        <v>5.5829047605951429E-3</v>
      </c>
      <c r="AR1216" s="2">
        <f t="shared" si="462"/>
        <v>1.9801435604081298E-3</v>
      </c>
      <c r="AS1216" s="2">
        <f t="shared" si="463"/>
        <v>2.695195401666621E-3</v>
      </c>
      <c r="AU1216" t="s">
        <v>978</v>
      </c>
      <c r="AV1216" t="s">
        <v>1291</v>
      </c>
      <c r="AW1216">
        <v>3</v>
      </c>
      <c r="AY1216" s="130">
        <v>22</v>
      </c>
      <c r="AZ1216" s="131">
        <v>109</v>
      </c>
      <c r="BA1216" s="132">
        <f t="shared" si="452"/>
        <v>22109</v>
      </c>
      <c r="BC1216" s="7" t="s">
        <v>2495</v>
      </c>
    </row>
    <row r="1217" spans="1:55" hidden="1" outlineLevel="1" x14ac:dyDescent="0.2">
      <c r="A1217" t="s">
        <v>2184</v>
      </c>
      <c r="B1217" t="s">
        <v>1291</v>
      </c>
      <c r="C1217" s="1">
        <f t="shared" si="454"/>
        <v>9543</v>
      </c>
      <c r="D1217" s="7">
        <f>RANK(N1217,(N1217:P1217,Q1217:AJ1217))</f>
        <v>2</v>
      </c>
      <c r="E1217" s="7">
        <f>RANK(O1217,(N1217:P1217,Q1217:AJ1217))</f>
        <v>1</v>
      </c>
      <c r="F1217" s="7">
        <f>IF(P1217&gt;0,RANK(P1217,(N1217:P1217,Q1217:AJ1217)),0)</f>
        <v>3</v>
      </c>
      <c r="G1217" s="1">
        <f t="shared" si="455"/>
        <v>158</v>
      </c>
      <c r="H1217" s="2">
        <f t="shared" si="453"/>
        <v>1.6556638373677039E-2</v>
      </c>
      <c r="I1217" s="2"/>
      <c r="J1217" s="2">
        <f t="shared" si="456"/>
        <v>0.44640050298648226</v>
      </c>
      <c r="K1217" s="2">
        <f t="shared" si="457"/>
        <v>0.46295714136015925</v>
      </c>
      <c r="L1217" s="2">
        <f t="shared" si="458"/>
        <v>7.2933039924552023E-2</v>
      </c>
      <c r="M1217" s="2">
        <f t="shared" si="459"/>
        <v>1.7709315728806463E-2</v>
      </c>
      <c r="N1217" s="1">
        <v>4260</v>
      </c>
      <c r="O1217" s="1">
        <v>4418</v>
      </c>
      <c r="P1217" s="1">
        <v>696</v>
      </c>
      <c r="Q1217" s="1">
        <v>19</v>
      </c>
      <c r="R1217" s="1">
        <v>57</v>
      </c>
      <c r="S1217" s="1">
        <v>29</v>
      </c>
      <c r="T1217" s="1">
        <v>50</v>
      </c>
      <c r="U1217" s="1">
        <v>14</v>
      </c>
      <c r="AL1217" s="7">
        <f>IF(Q1217&gt;0,RANK(Q1217,(N1217:P1217,Q1217:AJ1217)),0)</f>
        <v>7</v>
      </c>
      <c r="AM1217" s="7">
        <f>IF(R1217&gt;0,RANK(R1217,(N1217:P1217,Q1217:AJ1217)),0)</f>
        <v>4</v>
      </c>
      <c r="AN1217" s="7">
        <f>IF(S1217&gt;0,RANK(S1217,(N1217:P1217,Q1217:AJ1217)),0)</f>
        <v>6</v>
      </c>
      <c r="AO1217" s="7">
        <f>IF(T1217&gt;0,RANK(T1217,(N1217:P1217,Q1217:AJ1217)),0)</f>
        <v>5</v>
      </c>
      <c r="AP1217" s="2">
        <f t="shared" si="460"/>
        <v>1.9909881588598974E-3</v>
      </c>
      <c r="AQ1217" s="2">
        <f t="shared" si="461"/>
        <v>5.9729644765796923E-3</v>
      </c>
      <c r="AR1217" s="2">
        <f t="shared" si="462"/>
        <v>3.0388766635230011E-3</v>
      </c>
      <c r="AS1217" s="2">
        <f t="shared" si="463"/>
        <v>5.2394425233155189E-3</v>
      </c>
      <c r="AU1217" t="s">
        <v>2184</v>
      </c>
      <c r="AV1217" t="s">
        <v>1291</v>
      </c>
      <c r="AW1217">
        <v>5</v>
      </c>
      <c r="AY1217" s="130">
        <v>22</v>
      </c>
      <c r="AZ1217" s="131">
        <v>111</v>
      </c>
      <c r="BA1217" s="132">
        <f t="shared" si="452"/>
        <v>22111</v>
      </c>
      <c r="BC1217" s="7" t="s">
        <v>2495</v>
      </c>
    </row>
    <row r="1218" spans="1:55" hidden="1" outlineLevel="1" x14ac:dyDescent="0.2">
      <c r="A1218" t="s">
        <v>3071</v>
      </c>
      <c r="B1218" t="s">
        <v>1291</v>
      </c>
      <c r="C1218" s="1">
        <f t="shared" si="454"/>
        <v>22661</v>
      </c>
      <c r="D1218" s="7">
        <f>RANK(N1218,(N1218:P1218,Q1218:AJ1218))</f>
        <v>1</v>
      </c>
      <c r="E1218" s="7">
        <f>RANK(O1218,(N1218:P1218,Q1218:AJ1218))</f>
        <v>2</v>
      </c>
      <c r="F1218" s="7">
        <f>IF(P1218&gt;0,RANK(P1218,(N1218:P1218,Q1218:AJ1218)),0)</f>
        <v>3</v>
      </c>
      <c r="G1218" s="1">
        <f t="shared" si="455"/>
        <v>4956</v>
      </c>
      <c r="H1218" s="2">
        <f t="shared" si="453"/>
        <v>0.21870173425709369</v>
      </c>
      <c r="I1218" s="2"/>
      <c r="J1218" s="2">
        <f t="shared" si="456"/>
        <v>0.55641851639380435</v>
      </c>
      <c r="K1218" s="2">
        <f t="shared" si="457"/>
        <v>0.33771678213671064</v>
      </c>
      <c r="L1218" s="2">
        <f t="shared" si="458"/>
        <v>8.6227439212744367E-2</v>
      </c>
      <c r="M1218" s="2">
        <f t="shared" si="459"/>
        <v>1.9637262256740645E-2</v>
      </c>
      <c r="N1218" s="1">
        <v>12609</v>
      </c>
      <c r="O1218" s="1">
        <v>7653</v>
      </c>
      <c r="P1218" s="1">
        <v>1954</v>
      </c>
      <c r="Q1218" s="1">
        <v>59</v>
      </c>
      <c r="R1218" s="1">
        <v>194</v>
      </c>
      <c r="S1218" s="1">
        <v>81</v>
      </c>
      <c r="T1218" s="1">
        <v>94</v>
      </c>
      <c r="U1218" s="1">
        <v>17</v>
      </c>
      <c r="AL1218" s="7">
        <f>IF(Q1218&gt;0,RANK(Q1218,(N1218:P1218,Q1218:AJ1218)),0)</f>
        <v>7</v>
      </c>
      <c r="AM1218" s="7">
        <f>IF(R1218&gt;0,RANK(R1218,(N1218:P1218,Q1218:AJ1218)),0)</f>
        <v>4</v>
      </c>
      <c r="AN1218" s="7">
        <f>IF(S1218&gt;0,RANK(S1218,(N1218:P1218,Q1218:AJ1218)),0)</f>
        <v>6</v>
      </c>
      <c r="AO1218" s="7">
        <f>IF(T1218&gt;0,RANK(T1218,(N1218:P1218,Q1218:AJ1218)),0)</f>
        <v>5</v>
      </c>
      <c r="AP1218" s="2">
        <f t="shared" si="460"/>
        <v>2.6035920744892104E-3</v>
      </c>
      <c r="AQ1218" s="2">
        <f t="shared" si="461"/>
        <v>8.5609637703543528E-3</v>
      </c>
      <c r="AR1218" s="2">
        <f t="shared" si="462"/>
        <v>3.5744230175190858E-3</v>
      </c>
      <c r="AS1218" s="2">
        <f t="shared" si="463"/>
        <v>4.1480958474912847E-3</v>
      </c>
      <c r="AU1218" t="s">
        <v>3071</v>
      </c>
      <c r="AV1218" t="s">
        <v>1291</v>
      </c>
      <c r="AW1218">
        <v>7</v>
      </c>
      <c r="AY1218" s="130">
        <v>22</v>
      </c>
      <c r="AZ1218" s="131">
        <v>113</v>
      </c>
      <c r="BA1218" s="132">
        <f t="shared" si="452"/>
        <v>22113</v>
      </c>
      <c r="BC1218" s="7" t="s">
        <v>2495</v>
      </c>
    </row>
    <row r="1219" spans="1:55" hidden="1" outlineLevel="1" x14ac:dyDescent="0.2">
      <c r="A1219" t="s">
        <v>634</v>
      </c>
      <c r="B1219" t="s">
        <v>1291</v>
      </c>
      <c r="C1219" s="1">
        <f t="shared" si="454"/>
        <v>13966</v>
      </c>
      <c r="D1219" s="7">
        <f>RANK(N1219,(N1219:P1219,Q1219:AJ1219))</f>
        <v>1</v>
      </c>
      <c r="E1219" s="7">
        <f>RANK(O1219,(N1219:P1219,Q1219:AJ1219))</f>
        <v>2</v>
      </c>
      <c r="F1219" s="7">
        <f>IF(P1219&gt;0,RANK(P1219,(N1219:P1219,Q1219:AJ1219)),0)</f>
        <v>3</v>
      </c>
      <c r="G1219" s="1">
        <f t="shared" si="455"/>
        <v>746</v>
      </c>
      <c r="H1219" s="2">
        <f t="shared" si="453"/>
        <v>5.341543749104969E-2</v>
      </c>
      <c r="I1219" s="2"/>
      <c r="J1219" s="2">
        <f t="shared" si="456"/>
        <v>0.44357725905771156</v>
      </c>
      <c r="K1219" s="2">
        <f t="shared" si="457"/>
        <v>0.3901618215666619</v>
      </c>
      <c r="L1219" s="2">
        <f t="shared" si="458"/>
        <v>0.14807389374194471</v>
      </c>
      <c r="M1219" s="2">
        <f t="shared" si="459"/>
        <v>1.8187025633681769E-2</v>
      </c>
      <c r="N1219" s="1">
        <v>6195</v>
      </c>
      <c r="O1219" s="1">
        <v>5449</v>
      </c>
      <c r="P1219" s="1">
        <v>2068</v>
      </c>
      <c r="Q1219" s="1">
        <v>63</v>
      </c>
      <c r="R1219" s="1">
        <v>94</v>
      </c>
      <c r="S1219" s="1">
        <v>56</v>
      </c>
      <c r="T1219" s="1">
        <v>29</v>
      </c>
      <c r="U1219" s="1">
        <v>12</v>
      </c>
      <c r="AL1219" s="7">
        <f>IF(Q1219&gt;0,RANK(Q1219,(N1219:P1219,Q1219:AJ1219)),0)</f>
        <v>5</v>
      </c>
      <c r="AM1219" s="7">
        <f>IF(R1219&gt;0,RANK(R1219,(N1219:P1219,Q1219:AJ1219)),0)</f>
        <v>4</v>
      </c>
      <c r="AN1219" s="7">
        <f>IF(S1219&gt;0,RANK(S1219,(N1219:P1219,Q1219:AJ1219)),0)</f>
        <v>6</v>
      </c>
      <c r="AO1219" s="7">
        <f>IF(T1219&gt;0,RANK(T1219,(N1219:P1219,Q1219:AJ1219)),0)</f>
        <v>7</v>
      </c>
      <c r="AP1219" s="2">
        <f t="shared" si="460"/>
        <v>4.5109551768580843E-3</v>
      </c>
      <c r="AQ1219" s="2">
        <f t="shared" si="461"/>
        <v>6.7306315337247605E-3</v>
      </c>
      <c r="AR1219" s="2">
        <f t="shared" si="462"/>
        <v>4.0097379349849638E-3</v>
      </c>
      <c r="AS1219" s="2">
        <f t="shared" si="463"/>
        <v>2.0764714306172132E-3</v>
      </c>
      <c r="AU1219" t="s">
        <v>634</v>
      </c>
      <c r="AV1219" t="s">
        <v>1291</v>
      </c>
      <c r="AW1219">
        <v>4</v>
      </c>
      <c r="AY1219" s="130">
        <v>22</v>
      </c>
      <c r="AZ1219" s="131">
        <v>115</v>
      </c>
      <c r="BA1219" s="132">
        <f t="shared" si="452"/>
        <v>22115</v>
      </c>
      <c r="BC1219" s="7" t="s">
        <v>2495</v>
      </c>
    </row>
    <row r="1220" spans="1:55" hidden="1" outlineLevel="1" x14ac:dyDescent="0.2">
      <c r="A1220" t="s">
        <v>3298</v>
      </c>
      <c r="B1220" t="s">
        <v>1291</v>
      </c>
      <c r="C1220" s="1">
        <f t="shared" si="454"/>
        <v>18023</v>
      </c>
      <c r="D1220" s="7">
        <f>RANK(N1220,(N1220:P1220,Q1220:AJ1220))</f>
        <v>1</v>
      </c>
      <c r="E1220" s="7">
        <f>RANK(O1220,(N1220:P1220,Q1220:AJ1220))</f>
        <v>2</v>
      </c>
      <c r="F1220" s="7">
        <f>IF(P1220&gt;0,RANK(P1220,(N1220:P1220,Q1220:AJ1220)),0)</f>
        <v>3</v>
      </c>
      <c r="G1220" s="1">
        <f t="shared" si="455"/>
        <v>2961</v>
      </c>
      <c r="H1220" s="2">
        <f t="shared" si="453"/>
        <v>0.16429007379459579</v>
      </c>
      <c r="I1220" s="2"/>
      <c r="J1220" s="2">
        <f t="shared" si="456"/>
        <v>0.53281917549797486</v>
      </c>
      <c r="K1220" s="2">
        <f t="shared" si="457"/>
        <v>0.36852910170337899</v>
      </c>
      <c r="L1220" s="2">
        <f t="shared" si="458"/>
        <v>9.1161293902236026E-2</v>
      </c>
      <c r="M1220" s="2">
        <f t="shared" si="459"/>
        <v>7.4904288964101201E-3</v>
      </c>
      <c r="N1220" s="1">
        <v>9603</v>
      </c>
      <c r="O1220" s="1">
        <v>6642</v>
      </c>
      <c r="P1220" s="1">
        <v>1643</v>
      </c>
      <c r="Q1220" s="1">
        <v>32</v>
      </c>
      <c r="R1220" s="1">
        <v>61</v>
      </c>
      <c r="S1220" s="1">
        <v>20</v>
      </c>
      <c r="T1220" s="1">
        <v>5</v>
      </c>
      <c r="U1220" s="1">
        <v>17</v>
      </c>
      <c r="AL1220" s="7">
        <f>IF(Q1220&gt;0,RANK(Q1220,(N1220:P1220,Q1220:AJ1220)),0)</f>
        <v>5</v>
      </c>
      <c r="AM1220" s="7">
        <f>IF(R1220&gt;0,RANK(R1220,(N1220:P1220,Q1220:AJ1220)),0)</f>
        <v>4</v>
      </c>
      <c r="AN1220" s="7">
        <f>IF(S1220&gt;0,RANK(S1220,(N1220:P1220,Q1220:AJ1220)),0)</f>
        <v>6</v>
      </c>
      <c r="AO1220" s="7">
        <f>IF(T1220&gt;0,RANK(T1220,(N1220:P1220,Q1220:AJ1220)),0)</f>
        <v>8</v>
      </c>
      <c r="AP1220" s="2">
        <f t="shared" si="460"/>
        <v>1.7755090717416634E-3</v>
      </c>
      <c r="AQ1220" s="2">
        <f t="shared" si="461"/>
        <v>3.3845641680075459E-3</v>
      </c>
      <c r="AR1220" s="2">
        <f t="shared" si="462"/>
        <v>1.1096931698385396E-3</v>
      </c>
      <c r="AS1220" s="2">
        <f t="shared" si="463"/>
        <v>2.7742329245963491E-4</v>
      </c>
      <c r="AU1220" t="s">
        <v>3298</v>
      </c>
      <c r="AV1220" t="s">
        <v>1291</v>
      </c>
      <c r="AW1220">
        <v>1</v>
      </c>
      <c r="AY1220" s="130">
        <v>22</v>
      </c>
      <c r="AZ1220" s="131">
        <v>117</v>
      </c>
      <c r="BA1220" s="132">
        <f t="shared" si="452"/>
        <v>22117</v>
      </c>
      <c r="BC1220" s="7" t="s">
        <v>2495</v>
      </c>
    </row>
    <row r="1221" spans="1:55" hidden="1" outlineLevel="1" x14ac:dyDescent="0.2">
      <c r="A1221" t="s">
        <v>797</v>
      </c>
      <c r="B1221" t="s">
        <v>1291</v>
      </c>
      <c r="C1221" s="1">
        <f t="shared" si="454"/>
        <v>17517</v>
      </c>
      <c r="D1221" s="7">
        <f>RANK(N1221,(N1221:P1221,Q1221:AJ1221))</f>
        <v>1</v>
      </c>
      <c r="E1221" s="7">
        <f>RANK(O1221,(N1221:P1221,Q1221:AJ1221))</f>
        <v>2</v>
      </c>
      <c r="F1221" s="7">
        <f>IF(P1221&gt;0,RANK(P1221,(N1221:P1221,Q1221:AJ1221)),0)</f>
        <v>3</v>
      </c>
      <c r="G1221" s="1">
        <f t="shared" si="455"/>
        <v>3535</v>
      </c>
      <c r="H1221" s="2">
        <f t="shared" si="453"/>
        <v>0.20180396186561625</v>
      </c>
      <c r="I1221" s="2"/>
      <c r="J1221" s="2">
        <f t="shared" si="456"/>
        <v>0.5530627390534909</v>
      </c>
      <c r="K1221" s="2">
        <f t="shared" si="457"/>
        <v>0.35125877718787463</v>
      </c>
      <c r="L1221" s="2">
        <f t="shared" si="458"/>
        <v>7.5583718673288808E-2</v>
      </c>
      <c r="M1221" s="2">
        <f t="shared" si="459"/>
        <v>2.0094765085345662E-2</v>
      </c>
      <c r="N1221" s="1">
        <v>9688</v>
      </c>
      <c r="O1221" s="1">
        <v>6153</v>
      </c>
      <c r="P1221" s="1">
        <v>1324</v>
      </c>
      <c r="Q1221" s="1">
        <v>40</v>
      </c>
      <c r="R1221" s="1">
        <v>168</v>
      </c>
      <c r="S1221" s="1">
        <v>63</v>
      </c>
      <c r="T1221" s="1">
        <v>63</v>
      </c>
      <c r="U1221" s="1">
        <v>18</v>
      </c>
      <c r="AL1221" s="7">
        <f>IF(Q1221&gt;0,RANK(Q1221,(N1221:P1221,Q1221:AJ1221)),0)</f>
        <v>7</v>
      </c>
      <c r="AM1221" s="7">
        <f>IF(R1221&gt;0,RANK(R1221,(N1221:P1221,Q1221:AJ1221)),0)</f>
        <v>4</v>
      </c>
      <c r="AN1221" s="7">
        <f>IF(S1221&gt;0,RANK(S1221,(N1221:P1221,Q1221:AJ1221)),0)</f>
        <v>5</v>
      </c>
      <c r="AO1221" s="7">
        <f>IF(T1221&gt;0,RANK(T1221,(N1221:P1221,Q1221:AJ1221)),0)</f>
        <v>5</v>
      </c>
      <c r="AP1221" s="2">
        <f t="shared" si="460"/>
        <v>2.2834960324256436E-3</v>
      </c>
      <c r="AQ1221" s="2">
        <f t="shared" si="461"/>
        <v>9.5906833361877036E-3</v>
      </c>
      <c r="AR1221" s="2">
        <f t="shared" si="462"/>
        <v>3.5965062510703886E-3</v>
      </c>
      <c r="AS1221" s="2">
        <f t="shared" si="463"/>
        <v>3.5965062510703886E-3</v>
      </c>
      <c r="AU1221" t="s">
        <v>797</v>
      </c>
      <c r="AV1221" t="s">
        <v>1291</v>
      </c>
      <c r="AW1221">
        <v>4</v>
      </c>
      <c r="AY1221" s="130">
        <v>22</v>
      </c>
      <c r="AZ1221" s="131">
        <v>119</v>
      </c>
      <c r="BA1221" s="132">
        <f t="shared" si="452"/>
        <v>22119</v>
      </c>
      <c r="BC1221" s="7" t="s">
        <v>2495</v>
      </c>
    </row>
    <row r="1222" spans="1:55" hidden="1" outlineLevel="1" x14ac:dyDescent="0.2">
      <c r="A1222" t="s">
        <v>1336</v>
      </c>
      <c r="B1222" t="s">
        <v>1291</v>
      </c>
      <c r="C1222" s="1">
        <f t="shared" si="454"/>
        <v>9798</v>
      </c>
      <c r="D1222" s="7">
        <f>RANK(N1222,(N1222:P1222,Q1222:AJ1222))</f>
        <v>1</v>
      </c>
      <c r="E1222" s="7">
        <f>RANK(O1222,(N1222:P1222,Q1222:AJ1222))</f>
        <v>2</v>
      </c>
      <c r="F1222" s="7">
        <f>IF(P1222&gt;0,RANK(P1222,(N1222:P1222,Q1222:AJ1222)),0)</f>
        <v>3</v>
      </c>
      <c r="G1222" s="1">
        <f t="shared" si="455"/>
        <v>2443</v>
      </c>
      <c r="H1222" s="2">
        <f t="shared" si="453"/>
        <v>0.24933659930598082</v>
      </c>
      <c r="I1222" s="2"/>
      <c r="J1222" s="2">
        <f t="shared" si="456"/>
        <v>0.58144519289650953</v>
      </c>
      <c r="K1222" s="2">
        <f t="shared" si="457"/>
        <v>0.33210859359052869</v>
      </c>
      <c r="L1222" s="2">
        <f t="shared" si="458"/>
        <v>8.1547254541743219E-2</v>
      </c>
      <c r="M1222" s="2">
        <f t="shared" si="459"/>
        <v>4.8989589712185588E-3</v>
      </c>
      <c r="N1222" s="1">
        <v>5697</v>
      </c>
      <c r="O1222" s="1">
        <v>3254</v>
      </c>
      <c r="P1222" s="1">
        <v>799</v>
      </c>
      <c r="Q1222" s="1">
        <v>14</v>
      </c>
      <c r="R1222" s="1">
        <v>13</v>
      </c>
      <c r="S1222" s="1">
        <v>12</v>
      </c>
      <c r="T1222" s="1">
        <v>6</v>
      </c>
      <c r="U1222" s="1">
        <v>3</v>
      </c>
      <c r="AL1222" s="7">
        <f>IF(Q1222&gt;0,RANK(Q1222,(N1222:P1222,Q1222:AJ1222)),0)</f>
        <v>4</v>
      </c>
      <c r="AM1222" s="7">
        <f>IF(R1222&gt;0,RANK(R1222,(N1222:P1222,Q1222:AJ1222)),0)</f>
        <v>5</v>
      </c>
      <c r="AN1222" s="7">
        <f>IF(S1222&gt;0,RANK(S1222,(N1222:P1222,Q1222:AJ1222)),0)</f>
        <v>6</v>
      </c>
      <c r="AO1222" s="7">
        <f>IF(T1222&gt;0,RANK(T1222,(N1222:P1222,Q1222:AJ1222)),0)</f>
        <v>7</v>
      </c>
      <c r="AP1222" s="2">
        <f t="shared" si="460"/>
        <v>1.4288630332720963E-3</v>
      </c>
      <c r="AQ1222" s="2">
        <f t="shared" si="461"/>
        <v>1.3268013880383752E-3</v>
      </c>
      <c r="AR1222" s="2">
        <f t="shared" si="462"/>
        <v>1.224739742804654E-3</v>
      </c>
      <c r="AS1222" s="2">
        <f t="shared" si="463"/>
        <v>6.1236987140232701E-4</v>
      </c>
      <c r="AU1222" t="s">
        <v>1336</v>
      </c>
      <c r="AV1222" t="s">
        <v>1291</v>
      </c>
      <c r="AW1222">
        <v>6</v>
      </c>
      <c r="AY1222" s="130">
        <v>22</v>
      </c>
      <c r="AZ1222" s="131">
        <v>121</v>
      </c>
      <c r="BA1222" s="132">
        <f t="shared" si="452"/>
        <v>22121</v>
      </c>
      <c r="BC1222" s="7" t="s">
        <v>2495</v>
      </c>
    </row>
    <row r="1223" spans="1:55" hidden="1" outlineLevel="1" x14ac:dyDescent="0.2">
      <c r="A1223" t="s">
        <v>632</v>
      </c>
      <c r="B1223" t="s">
        <v>1291</v>
      </c>
      <c r="C1223" s="1">
        <f t="shared" si="454"/>
        <v>4764</v>
      </c>
      <c r="D1223" s="7">
        <f>RANK(N1223,(N1223:P1223,Q1223:AJ1223))</f>
        <v>2</v>
      </c>
      <c r="E1223" s="7">
        <f>RANK(O1223,(N1223:P1223,Q1223:AJ1223))</f>
        <v>1</v>
      </c>
      <c r="F1223" s="7">
        <f>IF(P1223&gt;0,RANK(P1223,(N1223:P1223,Q1223:AJ1223)),0)</f>
        <v>3</v>
      </c>
      <c r="G1223" s="1">
        <f t="shared" si="455"/>
        <v>513</v>
      </c>
      <c r="H1223" s="2">
        <f t="shared" si="453"/>
        <v>0.10768261964735516</v>
      </c>
      <c r="I1223" s="2"/>
      <c r="J1223" s="2">
        <f t="shared" si="456"/>
        <v>0.38895885810243491</v>
      </c>
      <c r="K1223" s="2">
        <f t="shared" si="457"/>
        <v>0.49664147774979012</v>
      </c>
      <c r="L1223" s="2">
        <f t="shared" si="458"/>
        <v>9.6767422334172959E-2</v>
      </c>
      <c r="M1223" s="2">
        <f t="shared" si="459"/>
        <v>1.7632241813602012E-2</v>
      </c>
      <c r="N1223" s="1">
        <v>1853</v>
      </c>
      <c r="O1223" s="1">
        <v>2366</v>
      </c>
      <c r="P1223" s="1">
        <v>461</v>
      </c>
      <c r="Q1223" s="1">
        <v>4</v>
      </c>
      <c r="R1223" s="1">
        <v>29</v>
      </c>
      <c r="S1223" s="1">
        <v>22</v>
      </c>
      <c r="T1223" s="1">
        <v>24</v>
      </c>
      <c r="U1223" s="1">
        <v>5</v>
      </c>
      <c r="AL1223" s="7">
        <f>IF(Q1223&gt;0,RANK(Q1223,(N1223:P1223,Q1223:AJ1223)),0)</f>
        <v>8</v>
      </c>
      <c r="AM1223" s="7">
        <f>IF(R1223&gt;0,RANK(R1223,(N1223:P1223,Q1223:AJ1223)),0)</f>
        <v>4</v>
      </c>
      <c r="AN1223" s="7">
        <f>IF(S1223&gt;0,RANK(S1223,(N1223:P1223,Q1223:AJ1223)),0)</f>
        <v>6</v>
      </c>
      <c r="AO1223" s="7">
        <f>IF(T1223&gt;0,RANK(T1223,(N1223:P1223,Q1223:AJ1223)),0)</f>
        <v>5</v>
      </c>
      <c r="AP1223" s="2">
        <f t="shared" si="460"/>
        <v>8.3963056255247689E-4</v>
      </c>
      <c r="AQ1223" s="2">
        <f t="shared" si="461"/>
        <v>6.0873215785054577E-3</v>
      </c>
      <c r="AR1223" s="2">
        <f t="shared" si="462"/>
        <v>4.6179680940386233E-3</v>
      </c>
      <c r="AS1223" s="2">
        <f t="shared" si="463"/>
        <v>5.0377833753148613E-3</v>
      </c>
      <c r="AU1223" t="s">
        <v>632</v>
      </c>
      <c r="AV1223" t="s">
        <v>1291</v>
      </c>
      <c r="AW1223">
        <v>5</v>
      </c>
      <c r="AY1223" s="130">
        <v>22</v>
      </c>
      <c r="AZ1223" s="131">
        <v>123</v>
      </c>
      <c r="BA1223" s="132">
        <f t="shared" si="452"/>
        <v>22123</v>
      </c>
      <c r="BC1223" s="7" t="s">
        <v>2495</v>
      </c>
    </row>
    <row r="1224" spans="1:55" hidden="1" outlineLevel="1" x14ac:dyDescent="0.2">
      <c r="A1224" t="s">
        <v>1337</v>
      </c>
      <c r="B1224" t="s">
        <v>1291</v>
      </c>
      <c r="C1224" s="1">
        <f t="shared" si="454"/>
        <v>4506</v>
      </c>
      <c r="D1224" s="7">
        <f>RANK(N1224,(N1224:P1224,Q1224:AJ1224))</f>
        <v>1</v>
      </c>
      <c r="E1224" s="7">
        <f>RANK(O1224,(N1224:P1224,Q1224:AJ1224))</f>
        <v>2</v>
      </c>
      <c r="F1224" s="7">
        <f>IF(P1224&gt;0,RANK(P1224,(N1224:P1224,Q1224:AJ1224)),0)</f>
        <v>3</v>
      </c>
      <c r="G1224" s="1">
        <f t="shared" si="455"/>
        <v>800</v>
      </c>
      <c r="H1224" s="2">
        <f t="shared" si="453"/>
        <v>0.17754105636928541</v>
      </c>
      <c r="I1224" s="2"/>
      <c r="J1224" s="2">
        <f t="shared" si="456"/>
        <v>0.53617399023524193</v>
      </c>
      <c r="K1224" s="2">
        <f t="shared" si="457"/>
        <v>0.35863293386595652</v>
      </c>
      <c r="L1224" s="2">
        <f t="shared" si="458"/>
        <v>8.610741233910342E-2</v>
      </c>
      <c r="M1224" s="2">
        <f t="shared" si="459"/>
        <v>1.9085663559698138E-2</v>
      </c>
      <c r="N1224" s="1">
        <v>2416</v>
      </c>
      <c r="O1224" s="1">
        <v>1616</v>
      </c>
      <c r="P1224" s="1">
        <v>388</v>
      </c>
      <c r="Q1224" s="1">
        <v>13</v>
      </c>
      <c r="R1224" s="1">
        <v>28</v>
      </c>
      <c r="S1224" s="1">
        <v>19</v>
      </c>
      <c r="T1224" s="1">
        <v>22</v>
      </c>
      <c r="U1224" s="1">
        <v>4</v>
      </c>
      <c r="AL1224" s="7">
        <f>IF(Q1224&gt;0,RANK(Q1224,(N1224:P1224,Q1224:AJ1224)),0)</f>
        <v>7</v>
      </c>
      <c r="AM1224" s="7">
        <f>IF(R1224&gt;0,RANK(R1224,(N1224:P1224,Q1224:AJ1224)),0)</f>
        <v>4</v>
      </c>
      <c r="AN1224" s="7">
        <f>IF(S1224&gt;0,RANK(S1224,(N1224:P1224,Q1224:AJ1224)),0)</f>
        <v>6</v>
      </c>
      <c r="AO1224" s="7">
        <f>IF(T1224&gt;0,RANK(T1224,(N1224:P1224,Q1224:AJ1224)),0)</f>
        <v>5</v>
      </c>
      <c r="AP1224" s="2">
        <f t="shared" si="460"/>
        <v>2.8850421660008875E-3</v>
      </c>
      <c r="AQ1224" s="2">
        <f t="shared" si="461"/>
        <v>6.2139369729249886E-3</v>
      </c>
      <c r="AR1224" s="2">
        <f t="shared" si="462"/>
        <v>4.2166000887705283E-3</v>
      </c>
      <c r="AS1224" s="2">
        <f t="shared" si="463"/>
        <v>4.8823790501553487E-3</v>
      </c>
      <c r="AU1224" t="s">
        <v>1337</v>
      </c>
      <c r="AV1224" t="s">
        <v>1291</v>
      </c>
      <c r="AW1224">
        <v>6</v>
      </c>
      <c r="AY1224" s="130">
        <v>22</v>
      </c>
      <c r="AZ1224" s="131">
        <v>125</v>
      </c>
      <c r="BA1224" s="132">
        <f t="shared" si="452"/>
        <v>22125</v>
      </c>
      <c r="BC1224" s="7" t="s">
        <v>2495</v>
      </c>
    </row>
    <row r="1225" spans="1:55" hidden="1" outlineLevel="1" x14ac:dyDescent="0.2">
      <c r="A1225" t="s">
        <v>1074</v>
      </c>
      <c r="B1225" t="s">
        <v>1291</v>
      </c>
      <c r="C1225" s="1">
        <f t="shared" si="454"/>
        <v>7463</v>
      </c>
      <c r="D1225" s="7">
        <f>RANK(N1225,(N1225:P1225,Q1225:AJ1225))</f>
        <v>1</v>
      </c>
      <c r="E1225" s="7">
        <f>RANK(O1225,(N1225:P1225,Q1225:AJ1225))</f>
        <v>2</v>
      </c>
      <c r="F1225" s="7">
        <f>IF(P1225&gt;0,RANK(P1225,(N1225:P1225,Q1225:AJ1225)),0)</f>
        <v>3</v>
      </c>
      <c r="G1225" s="1">
        <f t="shared" si="455"/>
        <v>976</v>
      </c>
      <c r="H1225" s="2">
        <f t="shared" si="453"/>
        <v>0.13077850730269328</v>
      </c>
      <c r="I1225" s="2"/>
      <c r="J1225" s="2">
        <f t="shared" si="456"/>
        <v>0.50636473268122739</v>
      </c>
      <c r="K1225" s="2">
        <f t="shared" si="457"/>
        <v>0.37558622537853409</v>
      </c>
      <c r="L1225" s="2">
        <f t="shared" si="458"/>
        <v>9.8485863593729059E-2</v>
      </c>
      <c r="M1225" s="2">
        <f t="shared" si="459"/>
        <v>1.9563178346509461E-2</v>
      </c>
      <c r="N1225" s="1">
        <v>3779</v>
      </c>
      <c r="O1225" s="1">
        <v>2803</v>
      </c>
      <c r="P1225" s="1">
        <v>735</v>
      </c>
      <c r="Q1225" s="1">
        <v>15</v>
      </c>
      <c r="R1225" s="1">
        <v>47</v>
      </c>
      <c r="S1225" s="1">
        <v>18</v>
      </c>
      <c r="T1225" s="1">
        <v>56</v>
      </c>
      <c r="U1225" s="1">
        <v>10</v>
      </c>
      <c r="AL1225" s="7">
        <f>IF(Q1225&gt;0,RANK(Q1225,(N1225:P1225,Q1225:AJ1225)),0)</f>
        <v>7</v>
      </c>
      <c r="AM1225" s="7">
        <f>IF(R1225&gt;0,RANK(R1225,(N1225:P1225,Q1225:AJ1225)),0)</f>
        <v>5</v>
      </c>
      <c r="AN1225" s="7">
        <f>IF(S1225&gt;0,RANK(S1225,(N1225:P1225,Q1225:AJ1225)),0)</f>
        <v>6</v>
      </c>
      <c r="AO1225" s="7">
        <f>IF(T1225&gt;0,RANK(T1225,(N1225:P1225,Q1225:AJ1225)),0)</f>
        <v>4</v>
      </c>
      <c r="AP1225" s="2">
        <f t="shared" si="460"/>
        <v>2.0099155835454911E-3</v>
      </c>
      <c r="AQ1225" s="2">
        <f t="shared" si="461"/>
        <v>6.297735495109205E-3</v>
      </c>
      <c r="AR1225" s="2">
        <f t="shared" si="462"/>
        <v>2.4118987002545891E-3</v>
      </c>
      <c r="AS1225" s="2">
        <f t="shared" si="463"/>
        <v>7.5036848452364998E-3</v>
      </c>
      <c r="AU1225" t="s">
        <v>1074</v>
      </c>
      <c r="AV1225" t="s">
        <v>1291</v>
      </c>
      <c r="AW1225">
        <v>5</v>
      </c>
      <c r="AY1225" s="130">
        <v>22</v>
      </c>
      <c r="AZ1225" s="131">
        <v>127</v>
      </c>
      <c r="BA1225" s="132">
        <f t="shared" si="452"/>
        <v>22127</v>
      </c>
      <c r="BC1225" s="7" t="s">
        <v>2495</v>
      </c>
    </row>
    <row r="1226" spans="1:55" collapsed="1" x14ac:dyDescent="0.2">
      <c r="A1226" t="s">
        <v>1290</v>
      </c>
      <c r="B1226" t="s">
        <v>3301</v>
      </c>
      <c r="C1226" s="1">
        <f t="shared" si="454"/>
        <v>1783959</v>
      </c>
      <c r="D1226" s="7">
        <f>RANK(N1226,(N1226:P1226,Q1226:AJ1226))</f>
        <v>1</v>
      </c>
      <c r="E1226" s="7">
        <f>RANK(O1226,(N1226:P1226,Q1226:AJ1226))</f>
        <v>2</v>
      </c>
      <c r="F1226" s="7">
        <f>IF(P1226&gt;0,RANK(P1226,(N1226:P1226,Q1226:AJ1226)),0)</f>
        <v>3</v>
      </c>
      <c r="G1226" s="1">
        <f t="shared" si="455"/>
        <v>215251</v>
      </c>
      <c r="H1226" s="2">
        <f t="shared" si="453"/>
        <v>0.12065916313099125</v>
      </c>
      <c r="I1226" s="2"/>
      <c r="J1226" s="2">
        <f t="shared" si="456"/>
        <v>0.52009995745417914</v>
      </c>
      <c r="K1226" s="2">
        <f t="shared" si="457"/>
        <v>0.39944079432318791</v>
      </c>
      <c r="L1226" s="2">
        <f t="shared" si="458"/>
        <v>6.911201434562117E-2</v>
      </c>
      <c r="M1226" s="2">
        <f>IF(C1226=0,"-",(1-J1226-K1226-L1226))</f>
        <v>1.1347233877011781E-2</v>
      </c>
      <c r="N1226" s="1">
        <f t="shared" ref="N1226:T1226" si="464">SUM(N1162:N1225)</f>
        <v>927837</v>
      </c>
      <c r="O1226" s="1">
        <f t="shared" si="464"/>
        <v>712586</v>
      </c>
      <c r="P1226" s="1">
        <f t="shared" si="464"/>
        <v>123293</v>
      </c>
      <c r="Q1226" s="1">
        <f t="shared" si="464"/>
        <v>4719</v>
      </c>
      <c r="R1226" s="1">
        <f t="shared" si="464"/>
        <v>7499</v>
      </c>
      <c r="S1226" s="1">
        <f t="shared" si="464"/>
        <v>3366</v>
      </c>
      <c r="T1226" s="1">
        <f t="shared" si="464"/>
        <v>2981</v>
      </c>
      <c r="U1226" s="1">
        <f>SUM(U1162:U1225)</f>
        <v>1678</v>
      </c>
      <c r="AL1226" s="7">
        <f>IF(Q1226&gt;0,RANK(Q1226,(N1226:P1226,Q1226:AJ1226)),0)</f>
        <v>5</v>
      </c>
      <c r="AM1226" s="7">
        <f>IF(R1226&gt;0,RANK(R1226,(N1226:P1226,Q1226:AJ1226)),0)</f>
        <v>4</v>
      </c>
      <c r="AN1226" s="7">
        <f>IF(S1226&gt;0,RANK(S1226,(N1226:P1226,Q1226:AJ1226)),0)</f>
        <v>6</v>
      </c>
      <c r="AO1226" s="7">
        <f>IF(T1226&gt;0,RANK(T1226,(N1226:P1226,Q1226:AJ1226)),0)</f>
        <v>7</v>
      </c>
      <c r="AP1226" s="2">
        <f t="shared" si="460"/>
        <v>2.6452401652728567E-3</v>
      </c>
      <c r="AQ1226" s="2">
        <f t="shared" si="461"/>
        <v>4.2035719430771673E-3</v>
      </c>
      <c r="AR1226" s="2">
        <f t="shared" si="462"/>
        <v>1.8868146633414782E-3</v>
      </c>
      <c r="AS1226" s="2">
        <f t="shared" si="463"/>
        <v>1.6710025286455574E-3</v>
      </c>
      <c r="AU1226" t="s">
        <v>1290</v>
      </c>
      <c r="AV1226" t="s">
        <v>3301</v>
      </c>
      <c r="AY1226" s="130">
        <v>22</v>
      </c>
      <c r="AZ1226" s="131"/>
      <c r="BA1226" s="130">
        <v>22</v>
      </c>
      <c r="BC1226" s="7" t="s">
        <v>433</v>
      </c>
    </row>
    <row r="1227" spans="1:55" x14ac:dyDescent="0.2">
      <c r="C1227" s="1"/>
      <c r="E1227" s="7"/>
      <c r="F1227" s="7"/>
      <c r="I1227" s="2"/>
      <c r="AL1227" s="7"/>
      <c r="AM1227" s="7"/>
      <c r="AN1227" s="7"/>
      <c r="AO1227" s="7"/>
      <c r="AY1227" s="130"/>
      <c r="AZ1227" s="131"/>
      <c r="BA1227" s="132"/>
    </row>
    <row r="1228" spans="1:55" hidden="1" outlineLevel="1" x14ac:dyDescent="0.2">
      <c r="A1228" t="s">
        <v>707</v>
      </c>
      <c r="B1228" t="s">
        <v>977</v>
      </c>
      <c r="C1228" s="1">
        <f t="shared" ref="C1228:C1244" si="465">SUM(N1228:AJ1228)</f>
        <v>46731</v>
      </c>
      <c r="D1228" s="7">
        <f>RANK(N1228,(N1228:P1228,Q1228:AJ1228))</f>
        <v>1</v>
      </c>
      <c r="E1228" s="7">
        <f>RANK(O1228,(N1228:P1228,Q1228:AJ1228))</f>
        <v>2</v>
      </c>
      <c r="F1228" s="7">
        <f>IF(P1228&gt;0,RANK(P1228,(N1228:P1228,Q1228:AJ1228)),0)</f>
        <v>3</v>
      </c>
      <c r="G1228" s="1">
        <f t="shared" ref="G1228:G1244" si="466">MAX(N1228:P1228)-LARGE(N1228:P1228,2)</f>
        <v>14375</v>
      </c>
      <c r="H1228" s="2">
        <f t="shared" si="453"/>
        <v>0.30761164965440502</v>
      </c>
      <c r="I1228" s="2"/>
      <c r="J1228" s="2">
        <f t="shared" ref="J1228:J1244" si="467">IF($C1228=0,"-",N1228/$C1228)</f>
        <v>0.56553465579593842</v>
      </c>
      <c r="K1228" s="2">
        <f t="shared" ref="K1228:K1244" si="468">IF($C1228=0,"-",O1228/$C1228)</f>
        <v>0.25792300614153346</v>
      </c>
      <c r="L1228" s="2">
        <f t="shared" ref="L1228:L1244" si="469">IF($C1228=0,"-",P1228/$C1228)</f>
        <v>0.15148402559328925</v>
      </c>
      <c r="M1228" s="2">
        <f t="shared" ref="M1228:M1244" si="470">IF(C1228=0,"-",(1-J1228-K1228-L1228))</f>
        <v>2.5058312469238869E-2</v>
      </c>
      <c r="N1228" s="1">
        <f>SUMIF(Town!$AH$174:$AH$689,$A1228,Town!N$174:N$689)</f>
        <v>26428</v>
      </c>
      <c r="O1228" s="1">
        <f>SUMIF(Town!$AH$174:$AH$689,$A1228,Town!O$174:O$689)</f>
        <v>12053</v>
      </c>
      <c r="P1228" s="1">
        <f>SUMIF(Town!$AH$174:$AH$689,$A1228,Town!P$174:P$689)</f>
        <v>7079</v>
      </c>
      <c r="Q1228" s="1">
        <f>SUMIF(Town!$AH$174:$AH$689,$A1228,Town!Q$174:Q$689)</f>
        <v>758</v>
      </c>
      <c r="R1228" s="1">
        <f>SUMIF(Town!$AH$174:$AH$689,$A1228,Town!R$174:R$689)</f>
        <v>214</v>
      </c>
      <c r="S1228" s="1">
        <f>SUMIF(Town!$AH$174:$AH$689,$A1228,Town!S$174:S$689)</f>
        <v>147</v>
      </c>
      <c r="T1228" s="1">
        <f>SUMIF(Town!$AH$174:$AH$689,$A1228,Town!T$174:T$689)</f>
        <v>37</v>
      </c>
      <c r="W1228" s="1">
        <f>SUMIF(Town!$AH$174:$AH$689,$A1228,Town!W$174:W$689)</f>
        <v>15</v>
      </c>
      <c r="AL1228" s="7">
        <f>IF(Q1228&gt;0,RANK(Q1228,(N1228:P1228,Q1228:AJ1228)),0)</f>
        <v>4</v>
      </c>
      <c r="AM1228" s="7">
        <f>IF(R1228&gt;0,RANK(R1228,(N1228:P1228,Q1228:AJ1228)),0)</f>
        <v>5</v>
      </c>
      <c r="AN1228" s="7">
        <f>IF(S1228&gt;0,RANK(S1228,(N1228:P1228,Q1228:AJ1228)),0)</f>
        <v>6</v>
      </c>
      <c r="AO1228" s="7">
        <f>IF(T1228&gt;0,RANK(T1228,(N1228:P1228,Q1228:AJ1228)),0)</f>
        <v>7</v>
      </c>
      <c r="AP1228" s="2">
        <f t="shared" ref="AP1228:AP1244" si="471">IF($C1228=0,"-",Q1228/$C1228)</f>
        <v>1.6220496030472278E-2</v>
      </c>
      <c r="AQ1228" s="2">
        <f t="shared" ref="AQ1228:AQ1244" si="472">IF($C1228=0,"-",R1228/$C1228)</f>
        <v>4.5794012539855768E-3</v>
      </c>
      <c r="AR1228" s="2">
        <f t="shared" ref="AR1228:AR1244" si="473">IF($C1228=0,"-",S1228/$C1228)</f>
        <v>3.1456634782050458E-3</v>
      </c>
      <c r="AS1228" s="2">
        <f t="shared" ref="AS1228:AS1244" si="474">IF($C1228=0,"-",T1228/$C1228)</f>
        <v>7.9176563737133805E-4</v>
      </c>
      <c r="AU1228" t="s">
        <v>707</v>
      </c>
      <c r="AV1228" t="s">
        <v>977</v>
      </c>
      <c r="AY1228" s="130">
        <v>23</v>
      </c>
      <c r="AZ1228" s="131">
        <v>1</v>
      </c>
      <c r="BA1228" s="132">
        <f t="shared" ref="BA1228:BA1243" si="475">AY1228*1000+AZ1228</f>
        <v>23001</v>
      </c>
      <c r="BC1228" s="7" t="s">
        <v>532</v>
      </c>
    </row>
    <row r="1229" spans="1:55" hidden="1" outlineLevel="1" x14ac:dyDescent="0.2">
      <c r="A1229" t="s">
        <v>512</v>
      </c>
      <c r="B1229" t="s">
        <v>977</v>
      </c>
      <c r="C1229" s="1">
        <f t="shared" si="465"/>
        <v>34792</v>
      </c>
      <c r="D1229" s="7">
        <f>RANK(N1229,(N1229:P1229,Q1229:AJ1229))</f>
        <v>1</v>
      </c>
      <c r="E1229" s="7">
        <f>RANK(O1229,(N1229:P1229,Q1229:AJ1229))</f>
        <v>2</v>
      </c>
      <c r="F1229" s="7">
        <f>IF(P1229&gt;0,RANK(P1229,(N1229:P1229,Q1229:AJ1229)),0)</f>
        <v>3</v>
      </c>
      <c r="G1229" s="1">
        <f t="shared" si="466"/>
        <v>7622</v>
      </c>
      <c r="H1229" s="2">
        <f t="shared" si="453"/>
        <v>0.21907335019544724</v>
      </c>
      <c r="I1229" s="2"/>
      <c r="J1229" s="2">
        <f t="shared" si="467"/>
        <v>0.51799264198666362</v>
      </c>
      <c r="K1229" s="2">
        <f t="shared" si="468"/>
        <v>0.29891929179121635</v>
      </c>
      <c r="L1229" s="2">
        <f t="shared" si="469"/>
        <v>0.16518165095424236</v>
      </c>
      <c r="M1229" s="2">
        <f t="shared" si="470"/>
        <v>1.7906415267877673E-2</v>
      </c>
      <c r="N1229" s="1">
        <f>SUMIF(Town!$AH$174:$AH$689,$A1229,Town!N$174:N$689)</f>
        <v>18022</v>
      </c>
      <c r="O1229" s="1">
        <f>SUMIF(Town!$AH$174:$AH$689,$A1229,Town!O$174:O$689)</f>
        <v>10400</v>
      </c>
      <c r="P1229" s="1">
        <f>SUMIF(Town!$AH$174:$AH$689,$A1229,Town!P$174:P$689)</f>
        <v>5747</v>
      </c>
      <c r="Q1229" s="1">
        <f>SUMIF(Town!$AH$174:$AH$689,$A1229,Town!Q$174:Q$689)</f>
        <v>368</v>
      </c>
      <c r="R1229" s="1">
        <f>SUMIF(Town!$AH$174:$AH$689,$A1229,Town!R$174:R$689)</f>
        <v>113</v>
      </c>
      <c r="S1229" s="1">
        <f>SUMIF(Town!$AH$174:$AH$689,$A1229,Town!S$174:S$689)</f>
        <v>115</v>
      </c>
      <c r="T1229" s="1">
        <f>SUMIF(Town!$AH$174:$AH$689,$A1229,Town!T$174:T$689)</f>
        <v>24</v>
      </c>
      <c r="W1229" s="1">
        <f>SUMIF(Town!$AH$174:$AH$689,$A1229,Town!W$174:W$689)</f>
        <v>3</v>
      </c>
      <c r="AL1229" s="7">
        <f>IF(Q1229&gt;0,RANK(Q1229,(N1229:P1229,Q1229:AJ1229)),0)</f>
        <v>4</v>
      </c>
      <c r="AM1229" s="7">
        <f>IF(R1229&gt;0,RANK(R1229,(N1229:P1229,Q1229:AJ1229)),0)</f>
        <v>6</v>
      </c>
      <c r="AN1229" s="7">
        <f>IF(S1229&gt;0,RANK(S1229,(N1229:P1229,Q1229:AJ1229)),0)</f>
        <v>5</v>
      </c>
      <c r="AO1229" s="7">
        <f>IF(T1229&gt;0,RANK(T1229,(N1229:P1229,Q1229:AJ1229)),0)</f>
        <v>7</v>
      </c>
      <c r="AP1229" s="2">
        <f t="shared" si="471"/>
        <v>1.057714417107381E-2</v>
      </c>
      <c r="AQ1229" s="2">
        <f t="shared" si="472"/>
        <v>3.247873074269947E-3</v>
      </c>
      <c r="AR1229" s="2">
        <f t="shared" si="473"/>
        <v>3.3053575534605657E-3</v>
      </c>
      <c r="AS1229" s="2">
        <f t="shared" si="474"/>
        <v>6.8981375028742242E-4</v>
      </c>
      <c r="AU1229" t="s">
        <v>512</v>
      </c>
      <c r="AV1229" t="s">
        <v>977</v>
      </c>
      <c r="AY1229" s="130">
        <v>23</v>
      </c>
      <c r="AZ1229" s="131">
        <v>3</v>
      </c>
      <c r="BA1229" s="132">
        <f t="shared" si="475"/>
        <v>23003</v>
      </c>
      <c r="BC1229" s="7" t="s">
        <v>532</v>
      </c>
    </row>
    <row r="1230" spans="1:55" hidden="1" outlineLevel="1" x14ac:dyDescent="0.2">
      <c r="A1230" t="s">
        <v>2220</v>
      </c>
      <c r="B1230" t="s">
        <v>977</v>
      </c>
      <c r="C1230" s="1">
        <f t="shared" si="465"/>
        <v>129610</v>
      </c>
      <c r="D1230" s="7">
        <f>RANK(N1230,(N1230:P1230,Q1230:AJ1230))</f>
        <v>1</v>
      </c>
      <c r="E1230" s="7">
        <f>RANK(O1230,(N1230:P1230,Q1230:AJ1230))</f>
        <v>2</v>
      </c>
      <c r="F1230" s="7">
        <f>IF(P1230&gt;0,RANK(P1230,(N1230:P1230,Q1230:AJ1230)),0)</f>
        <v>3</v>
      </c>
      <c r="G1230" s="1">
        <f t="shared" si="466"/>
        <v>26876</v>
      </c>
      <c r="H1230" s="2">
        <f t="shared" si="453"/>
        <v>0.20736054316796543</v>
      </c>
      <c r="I1230" s="2"/>
      <c r="J1230" s="2">
        <f t="shared" si="467"/>
        <v>0.536193194969524</v>
      </c>
      <c r="K1230" s="2">
        <f t="shared" si="468"/>
        <v>0.32883265180155852</v>
      </c>
      <c r="L1230" s="2">
        <f t="shared" si="469"/>
        <v>9.7955404675565155E-2</v>
      </c>
      <c r="M1230" s="2">
        <f t="shared" si="470"/>
        <v>3.7018748553352326E-2</v>
      </c>
      <c r="N1230" s="1">
        <f>SUMIF(Town!$AH$174:$AH$689,$A1230,Town!N$174:N$689)</f>
        <v>69496</v>
      </c>
      <c r="O1230" s="1">
        <f>SUMIF(Town!$AH$174:$AH$689,$A1230,Town!O$174:O$689)</f>
        <v>42620</v>
      </c>
      <c r="P1230" s="1">
        <f>SUMIF(Town!$AH$174:$AH$689,$A1230,Town!P$174:P$689)</f>
        <v>12696</v>
      </c>
      <c r="Q1230" s="1">
        <f>SUMIF(Town!$AH$174:$AH$689,$A1230,Town!Q$174:Q$689)</f>
        <v>3720</v>
      </c>
      <c r="R1230" s="1">
        <f>SUMIF(Town!$AH$174:$AH$689,$A1230,Town!R$174:R$689)</f>
        <v>687</v>
      </c>
      <c r="S1230" s="1">
        <f>SUMIF(Town!$AH$174:$AH$689,$A1230,Town!S$174:S$689)</f>
        <v>175</v>
      </c>
      <c r="T1230" s="1">
        <f>SUMIF(Town!$AH$174:$AH$689,$A1230,Town!T$174:T$689)</f>
        <v>194</v>
      </c>
      <c r="W1230" s="1">
        <f>SUMIF(Town!$AH$174:$AH$689,$A1230,Town!W$174:W$689)</f>
        <v>22</v>
      </c>
      <c r="AL1230" s="7">
        <f>IF(Q1230&gt;0,RANK(Q1230,(N1230:P1230,Q1230:AJ1230)),0)</f>
        <v>4</v>
      </c>
      <c r="AM1230" s="7">
        <f>IF(R1230&gt;0,RANK(R1230,(N1230:P1230,Q1230:AJ1230)),0)</f>
        <v>5</v>
      </c>
      <c r="AN1230" s="7">
        <f>IF(S1230&gt;0,RANK(S1230,(N1230:P1230,Q1230:AJ1230)),0)</f>
        <v>7</v>
      </c>
      <c r="AO1230" s="7">
        <f>IF(T1230&gt;0,RANK(T1230,(N1230:P1230,Q1230:AJ1230)),0)</f>
        <v>6</v>
      </c>
      <c r="AP1230" s="2">
        <f t="shared" si="471"/>
        <v>2.8701489082632512E-2</v>
      </c>
      <c r="AQ1230" s="2">
        <f t="shared" si="472"/>
        <v>5.3005169354216498E-3</v>
      </c>
      <c r="AR1230" s="2">
        <f t="shared" si="473"/>
        <v>1.3502044595324434E-3</v>
      </c>
      <c r="AS1230" s="2">
        <f t="shared" si="474"/>
        <v>1.4967980865673945E-3</v>
      </c>
      <c r="AU1230" t="s">
        <v>2220</v>
      </c>
      <c r="AV1230" t="s">
        <v>977</v>
      </c>
      <c r="AY1230" s="130">
        <v>23</v>
      </c>
      <c r="AZ1230" s="131">
        <v>5</v>
      </c>
      <c r="BA1230" s="132">
        <f t="shared" si="475"/>
        <v>23005</v>
      </c>
      <c r="BC1230" s="7" t="s">
        <v>532</v>
      </c>
    </row>
    <row r="1231" spans="1:55" hidden="1" outlineLevel="1" x14ac:dyDescent="0.2">
      <c r="A1231" t="s">
        <v>2231</v>
      </c>
      <c r="B1231" t="s">
        <v>977</v>
      </c>
      <c r="C1231" s="1">
        <f t="shared" si="465"/>
        <v>14596</v>
      </c>
      <c r="D1231" s="7">
        <f>RANK(N1231,(N1231:P1231,Q1231:AJ1231))</f>
        <v>1</v>
      </c>
      <c r="E1231" s="7">
        <f>RANK(O1231,(N1231:P1231,Q1231:AJ1231))</f>
        <v>2</v>
      </c>
      <c r="F1231" s="7">
        <f>IF(P1231&gt;0,RANK(P1231,(N1231:P1231,Q1231:AJ1231)),0)</f>
        <v>3</v>
      </c>
      <c r="G1231" s="1">
        <f t="shared" si="466"/>
        <v>4002</v>
      </c>
      <c r="H1231" s="2">
        <f t="shared" si="453"/>
        <v>0.27418470813921625</v>
      </c>
      <c r="I1231" s="2"/>
      <c r="J1231" s="2">
        <f t="shared" si="467"/>
        <v>0.53158399561523706</v>
      </c>
      <c r="K1231" s="2">
        <f t="shared" si="468"/>
        <v>0.25739928747602081</v>
      </c>
      <c r="L1231" s="2">
        <f t="shared" si="469"/>
        <v>0.1758701013976432</v>
      </c>
      <c r="M1231" s="2">
        <f t="shared" si="470"/>
        <v>3.5146615511098933E-2</v>
      </c>
      <c r="N1231" s="1">
        <f>SUMIF(Town!$AH$174:$AH$689,$A1231,Town!N$174:N$689)</f>
        <v>7759</v>
      </c>
      <c r="O1231" s="1">
        <f>SUMIF(Town!$AH$174:$AH$689,$A1231,Town!O$174:O$689)</f>
        <v>3757</v>
      </c>
      <c r="P1231" s="1">
        <f>SUMIF(Town!$AH$174:$AH$689,$A1231,Town!P$174:P$689)</f>
        <v>2567</v>
      </c>
      <c r="Q1231" s="1">
        <f>SUMIF(Town!$AH$174:$AH$689,$A1231,Town!Q$174:Q$689)</f>
        <v>348</v>
      </c>
      <c r="R1231" s="1">
        <f>SUMIF(Town!$AH$174:$AH$689,$A1231,Town!R$174:R$689)</f>
        <v>89</v>
      </c>
      <c r="S1231" s="1">
        <f>SUMIF(Town!$AH$174:$AH$689,$A1231,Town!S$174:S$689)</f>
        <v>45</v>
      </c>
      <c r="T1231" s="1">
        <f>SUMIF(Town!$AH$174:$AH$689,$A1231,Town!T$174:T$689)</f>
        <v>28</v>
      </c>
      <c r="W1231" s="1">
        <f>SUMIF(Town!$AH$174:$AH$689,$A1231,Town!W$174:W$689)</f>
        <v>3</v>
      </c>
      <c r="AL1231" s="7">
        <f>IF(Q1231&gt;0,RANK(Q1231,(N1231:P1231,Q1231:AJ1231)),0)</f>
        <v>4</v>
      </c>
      <c r="AM1231" s="7">
        <f>IF(R1231&gt;0,RANK(R1231,(N1231:P1231,Q1231:AJ1231)),0)</f>
        <v>5</v>
      </c>
      <c r="AN1231" s="7">
        <f>IF(S1231&gt;0,RANK(S1231,(N1231:P1231,Q1231:AJ1231)),0)</f>
        <v>6</v>
      </c>
      <c r="AO1231" s="7">
        <f>IF(T1231&gt;0,RANK(T1231,(N1231:P1231,Q1231:AJ1231)),0)</f>
        <v>7</v>
      </c>
      <c r="AP1231" s="2">
        <f t="shared" si="471"/>
        <v>2.3842148533844889E-2</v>
      </c>
      <c r="AQ1231" s="2">
        <f t="shared" si="472"/>
        <v>6.0975609756097563E-3</v>
      </c>
      <c r="AR1231" s="2">
        <f t="shared" si="473"/>
        <v>3.0830364483420115E-3</v>
      </c>
      <c r="AS1231" s="2">
        <f t="shared" si="474"/>
        <v>1.9183337900794738E-3</v>
      </c>
      <c r="AU1231" t="s">
        <v>2231</v>
      </c>
      <c r="AV1231" t="s">
        <v>977</v>
      </c>
      <c r="AY1231" s="130">
        <v>23</v>
      </c>
      <c r="AZ1231" s="131">
        <v>7</v>
      </c>
      <c r="BA1231" s="132">
        <f t="shared" si="475"/>
        <v>23007</v>
      </c>
      <c r="BC1231" s="7" t="s">
        <v>532</v>
      </c>
    </row>
    <row r="1232" spans="1:55" hidden="1" outlineLevel="1" x14ac:dyDescent="0.2">
      <c r="A1232" t="s">
        <v>1827</v>
      </c>
      <c r="B1232" t="s">
        <v>977</v>
      </c>
      <c r="C1232" s="1">
        <f t="shared" si="465"/>
        <v>26448</v>
      </c>
      <c r="D1232" s="7">
        <f>RANK(N1232,(N1232:P1232,Q1232:AJ1232))</f>
        <v>1</v>
      </c>
      <c r="E1232" s="7">
        <f>RANK(O1232,(N1232:P1232,Q1232:AJ1232))</f>
        <v>2</v>
      </c>
      <c r="F1232" s="7">
        <f>IF(P1232&gt;0,RANK(P1232,(N1232:P1232,Q1232:AJ1232)),0)</f>
        <v>3</v>
      </c>
      <c r="G1232" s="1">
        <f t="shared" si="466"/>
        <v>3911</v>
      </c>
      <c r="H1232" s="2">
        <f t="shared" si="453"/>
        <v>0.1478750756200847</v>
      </c>
      <c r="I1232" s="2"/>
      <c r="J1232" s="2">
        <f t="shared" si="467"/>
        <v>0.4633998790078645</v>
      </c>
      <c r="K1232" s="2">
        <f t="shared" si="468"/>
        <v>0.31552480338777977</v>
      </c>
      <c r="L1232" s="2">
        <f t="shared" si="469"/>
        <v>0.15479431336963098</v>
      </c>
      <c r="M1232" s="2">
        <f t="shared" si="470"/>
        <v>6.6281004234724744E-2</v>
      </c>
      <c r="N1232" s="1">
        <f>SUMIF(Town!$AH$174:$AH$689,$A1232,Town!N$174:N$689)</f>
        <v>12256</v>
      </c>
      <c r="O1232" s="1">
        <f>SUMIF(Town!$AH$174:$AH$689,$A1232,Town!O$174:O$689)</f>
        <v>8345</v>
      </c>
      <c r="P1232" s="1">
        <f>SUMIF(Town!$AH$174:$AH$689,$A1232,Town!P$174:P$689)</f>
        <v>4094</v>
      </c>
      <c r="Q1232" s="1">
        <f>SUMIF(Town!$AH$174:$AH$689,$A1232,Town!Q$174:Q$689)</f>
        <v>1541</v>
      </c>
      <c r="R1232" s="1">
        <f>SUMIF(Town!$AH$174:$AH$689,$A1232,Town!R$174:R$689)</f>
        <v>117</v>
      </c>
      <c r="S1232" s="1">
        <f>SUMIF(Town!$AH$174:$AH$689,$A1232,Town!S$174:S$689)</f>
        <v>53</v>
      </c>
      <c r="T1232" s="1">
        <f>SUMIF(Town!$AH$174:$AH$689,$A1232,Town!T$174:T$689)</f>
        <v>32</v>
      </c>
      <c r="W1232" s="1">
        <f>SUMIF(Town!$AH$174:$AH$689,$A1232,Town!W$174:W$689)</f>
        <v>10</v>
      </c>
      <c r="AL1232" s="7">
        <f>IF(Q1232&gt;0,RANK(Q1232,(N1232:P1232,Q1232:AJ1232)),0)</f>
        <v>4</v>
      </c>
      <c r="AM1232" s="7">
        <f>IF(R1232&gt;0,RANK(R1232,(N1232:P1232,Q1232:AJ1232)),0)</f>
        <v>5</v>
      </c>
      <c r="AN1232" s="7">
        <f>IF(S1232&gt;0,RANK(S1232,(N1232:P1232,Q1232:AJ1232)),0)</f>
        <v>6</v>
      </c>
      <c r="AO1232" s="7">
        <f>IF(T1232&gt;0,RANK(T1232,(N1232:P1232,Q1232:AJ1232)),0)</f>
        <v>7</v>
      </c>
      <c r="AP1232" s="2">
        <f t="shared" si="471"/>
        <v>5.8265275257108291E-2</v>
      </c>
      <c r="AQ1232" s="2">
        <f t="shared" si="472"/>
        <v>4.4237749546279488E-3</v>
      </c>
      <c r="AR1232" s="2">
        <f t="shared" si="473"/>
        <v>2.0039322444041136E-3</v>
      </c>
      <c r="AS1232" s="2">
        <f t="shared" si="474"/>
        <v>1.2099213551119178E-3</v>
      </c>
      <c r="AU1232" t="s">
        <v>1827</v>
      </c>
      <c r="AV1232" t="s">
        <v>977</v>
      </c>
      <c r="AY1232" s="130">
        <v>23</v>
      </c>
      <c r="AZ1232" s="131">
        <v>9</v>
      </c>
      <c r="BA1232" s="132">
        <f t="shared" si="475"/>
        <v>23009</v>
      </c>
      <c r="BC1232" s="7" t="s">
        <v>532</v>
      </c>
    </row>
    <row r="1233" spans="1:55" hidden="1" outlineLevel="1" x14ac:dyDescent="0.2">
      <c r="A1233" t="s">
        <v>170</v>
      </c>
      <c r="B1233" t="s">
        <v>977</v>
      </c>
      <c r="C1233" s="1">
        <f t="shared" si="465"/>
        <v>55654</v>
      </c>
      <c r="D1233" s="7">
        <f>RANK(N1233,(N1233:P1233,Q1233:AJ1233))</f>
        <v>1</v>
      </c>
      <c r="E1233" s="7">
        <f>RANK(O1233,(N1233:P1233,Q1233:AJ1233))</f>
        <v>2</v>
      </c>
      <c r="F1233" s="7">
        <f>IF(P1233&gt;0,RANK(P1233,(N1233:P1233,Q1233:AJ1233)),0)</f>
        <v>3</v>
      </c>
      <c r="G1233" s="1">
        <f t="shared" si="466"/>
        <v>14854</v>
      </c>
      <c r="H1233" s="2">
        <f t="shared" si="453"/>
        <v>0.2668990548747619</v>
      </c>
      <c r="I1233" s="2"/>
      <c r="J1233" s="2">
        <f t="shared" si="467"/>
        <v>0.54366262981995905</v>
      </c>
      <c r="K1233" s="2">
        <f t="shared" si="468"/>
        <v>0.2767635749451971</v>
      </c>
      <c r="L1233" s="2">
        <f t="shared" si="469"/>
        <v>0.1487943364358357</v>
      </c>
      <c r="M1233" s="2">
        <f t="shared" si="470"/>
        <v>3.0779458799008147E-2</v>
      </c>
      <c r="N1233" s="1">
        <f>SUMIF(Town!$AH$174:$AH$689,$A1233,Town!N$174:N$689)</f>
        <v>30257</v>
      </c>
      <c r="O1233" s="1">
        <f>SUMIF(Town!$AH$174:$AH$689,$A1233,Town!O$174:O$689)</f>
        <v>15403</v>
      </c>
      <c r="P1233" s="1">
        <f>SUMIF(Town!$AH$174:$AH$689,$A1233,Town!P$174:P$689)</f>
        <v>8281</v>
      </c>
      <c r="Q1233" s="1">
        <f>SUMIF(Town!$AH$174:$AH$689,$A1233,Town!Q$174:Q$689)</f>
        <v>1182</v>
      </c>
      <c r="R1233" s="1">
        <f>SUMIF(Town!$AH$174:$AH$689,$A1233,Town!R$174:R$689)</f>
        <v>303</v>
      </c>
      <c r="S1233" s="1">
        <f>SUMIF(Town!$AH$174:$AH$689,$A1233,Town!S$174:S$689)</f>
        <v>141</v>
      </c>
      <c r="T1233" s="1">
        <f>SUMIF(Town!$AH$174:$AH$689,$A1233,Town!T$174:T$689)</f>
        <v>79</v>
      </c>
      <c r="W1233" s="1">
        <f>SUMIF(Town!$AH$174:$AH$689,$A1233,Town!W$174:W$689)</f>
        <v>8</v>
      </c>
      <c r="AL1233" s="7">
        <f>IF(Q1233&gt;0,RANK(Q1233,(N1233:P1233,Q1233:AJ1233)),0)</f>
        <v>4</v>
      </c>
      <c r="AM1233" s="7">
        <f>IF(R1233&gt;0,RANK(R1233,(N1233:P1233,Q1233:AJ1233)),0)</f>
        <v>5</v>
      </c>
      <c r="AN1233" s="7">
        <f>IF(S1233&gt;0,RANK(S1233,(N1233:P1233,Q1233:AJ1233)),0)</f>
        <v>6</v>
      </c>
      <c r="AO1233" s="7">
        <f>IF(T1233&gt;0,RANK(T1233,(N1233:P1233,Q1233:AJ1233)),0)</f>
        <v>7</v>
      </c>
      <c r="AP1233" s="2">
        <f t="shared" si="471"/>
        <v>2.123836561612822E-2</v>
      </c>
      <c r="AQ1233" s="2">
        <f t="shared" si="472"/>
        <v>5.4443526071800766E-3</v>
      </c>
      <c r="AR1233" s="2">
        <f t="shared" si="473"/>
        <v>2.533510619182808E-3</v>
      </c>
      <c r="AS1233" s="2">
        <f t="shared" si="474"/>
        <v>1.419484673159162E-3</v>
      </c>
      <c r="AU1233" t="s">
        <v>170</v>
      </c>
      <c r="AV1233" t="s">
        <v>977</v>
      </c>
      <c r="AY1233" s="130">
        <v>23</v>
      </c>
      <c r="AZ1233" s="131">
        <v>11</v>
      </c>
      <c r="BA1233" s="132">
        <f t="shared" si="475"/>
        <v>23011</v>
      </c>
      <c r="BC1233" s="7" t="s">
        <v>532</v>
      </c>
    </row>
    <row r="1234" spans="1:55" hidden="1" outlineLevel="1" x14ac:dyDescent="0.2">
      <c r="A1234" t="s">
        <v>2545</v>
      </c>
      <c r="B1234" t="s">
        <v>977</v>
      </c>
      <c r="C1234" s="1">
        <f t="shared" si="465"/>
        <v>18883</v>
      </c>
      <c r="D1234" s="7">
        <f>RANK(N1234,(N1234:P1234,Q1234:AJ1234))</f>
        <v>1</v>
      </c>
      <c r="E1234" s="7">
        <f>RANK(O1234,(N1234:P1234,Q1234:AJ1234))</f>
        <v>2</v>
      </c>
      <c r="F1234" s="7">
        <f>IF(P1234&gt;0,RANK(P1234,(N1234:P1234,Q1234:AJ1234)),0)</f>
        <v>3</v>
      </c>
      <c r="G1234" s="1">
        <f t="shared" si="466"/>
        <v>2647</v>
      </c>
      <c r="H1234" s="2">
        <f t="shared" si="453"/>
        <v>0.14017899698141184</v>
      </c>
      <c r="I1234" s="2"/>
      <c r="J1234" s="2">
        <f t="shared" si="467"/>
        <v>0.46809299369803525</v>
      </c>
      <c r="K1234" s="2">
        <f t="shared" si="468"/>
        <v>0.32791399671662341</v>
      </c>
      <c r="L1234" s="2">
        <f t="shared" si="469"/>
        <v>0.1472223693269078</v>
      </c>
      <c r="M1234" s="2">
        <f t="shared" si="470"/>
        <v>5.6770640258433536E-2</v>
      </c>
      <c r="N1234" s="1">
        <f>SUMIF(Town!$AH$174:$AH$689,$A1234,Town!N$174:N$689)</f>
        <v>8839</v>
      </c>
      <c r="O1234" s="1">
        <f>SUMIF(Town!$AH$174:$AH$689,$A1234,Town!O$174:O$689)</f>
        <v>6192</v>
      </c>
      <c r="P1234" s="1">
        <f>SUMIF(Town!$AH$174:$AH$689,$A1234,Town!P$174:P$689)</f>
        <v>2780</v>
      </c>
      <c r="Q1234" s="1">
        <f>SUMIF(Town!$AH$174:$AH$689,$A1234,Town!Q$174:Q$689)</f>
        <v>840</v>
      </c>
      <c r="R1234" s="1">
        <f>SUMIF(Town!$AH$174:$AH$689,$A1234,Town!R$174:R$689)</f>
        <v>91</v>
      </c>
      <c r="S1234" s="1">
        <f>SUMIF(Town!$AH$174:$AH$689,$A1234,Town!S$174:S$689)</f>
        <v>80</v>
      </c>
      <c r="T1234" s="1">
        <f>SUMIF(Town!$AH$174:$AH$689,$A1234,Town!T$174:T$689)</f>
        <v>54</v>
      </c>
      <c r="W1234" s="1">
        <f>SUMIF(Town!$AH$174:$AH$689,$A1234,Town!W$174:W$689)</f>
        <v>7</v>
      </c>
      <c r="AL1234" s="7">
        <f>IF(Q1234&gt;0,RANK(Q1234,(N1234:P1234,Q1234:AJ1234)),0)</f>
        <v>4</v>
      </c>
      <c r="AM1234" s="7">
        <f>IF(R1234&gt;0,RANK(R1234,(N1234:P1234,Q1234:AJ1234)),0)</f>
        <v>5</v>
      </c>
      <c r="AN1234" s="7">
        <f>IF(S1234&gt;0,RANK(S1234,(N1234:P1234,Q1234:AJ1234)),0)</f>
        <v>6</v>
      </c>
      <c r="AO1234" s="7">
        <f>IF(T1234&gt;0,RANK(T1234,(N1234:P1234,Q1234:AJ1234)),0)</f>
        <v>7</v>
      </c>
      <c r="AP1234" s="2">
        <f t="shared" si="471"/>
        <v>4.4484456918921784E-2</v>
      </c>
      <c r="AQ1234" s="2">
        <f t="shared" si="472"/>
        <v>4.8191494995498598E-3</v>
      </c>
      <c r="AR1234" s="2">
        <f t="shared" si="473"/>
        <v>4.2366149446592177E-3</v>
      </c>
      <c r="AS1234" s="2">
        <f t="shared" si="474"/>
        <v>2.8597150876449717E-3</v>
      </c>
      <c r="AU1234" t="s">
        <v>2545</v>
      </c>
      <c r="AV1234" t="s">
        <v>977</v>
      </c>
      <c r="AY1234" s="130">
        <v>23</v>
      </c>
      <c r="AZ1234" s="131">
        <v>13</v>
      </c>
      <c r="BA1234" s="132">
        <f t="shared" si="475"/>
        <v>23013</v>
      </c>
      <c r="BC1234" s="7" t="s">
        <v>532</v>
      </c>
    </row>
    <row r="1235" spans="1:55" hidden="1" outlineLevel="1" x14ac:dyDescent="0.2">
      <c r="A1235" t="s">
        <v>2585</v>
      </c>
      <c r="B1235" t="s">
        <v>977</v>
      </c>
      <c r="C1235" s="1">
        <f t="shared" si="465"/>
        <v>18173</v>
      </c>
      <c r="D1235" s="7">
        <f>RANK(N1235,(N1235:P1235,Q1235:AJ1235))</f>
        <v>1</v>
      </c>
      <c r="E1235" s="7">
        <f>RANK(O1235,(N1235:P1235,Q1235:AJ1235))</f>
        <v>2</v>
      </c>
      <c r="F1235" s="7">
        <f>IF(P1235&gt;0,RANK(P1235,(N1235:P1235,Q1235:AJ1235)),0)</f>
        <v>3</v>
      </c>
      <c r="G1235" s="1">
        <f t="shared" si="466"/>
        <v>1758</v>
      </c>
      <c r="H1235" s="2">
        <f t="shared" si="453"/>
        <v>9.6736917404941392E-2</v>
      </c>
      <c r="I1235" s="2"/>
      <c r="J1235" s="2">
        <f t="shared" si="467"/>
        <v>0.4473669729818962</v>
      </c>
      <c r="K1235" s="2">
        <f t="shared" si="468"/>
        <v>0.35063005557695481</v>
      </c>
      <c r="L1235" s="2">
        <f t="shared" si="469"/>
        <v>0.16084300885929675</v>
      </c>
      <c r="M1235" s="2">
        <f t="shared" si="470"/>
        <v>4.1159962581852227E-2</v>
      </c>
      <c r="N1235" s="1">
        <f>SUMIF(Town!$AH$174:$AH$689,$A1235,Town!N$174:N$689)</f>
        <v>8130</v>
      </c>
      <c r="O1235" s="1">
        <f>SUMIF(Town!$AH$174:$AH$689,$A1235,Town!O$174:O$689)</f>
        <v>6372</v>
      </c>
      <c r="P1235" s="1">
        <f>SUMIF(Town!$AH$174:$AH$689,$A1235,Town!P$174:P$689)</f>
        <v>2923</v>
      </c>
      <c r="Q1235" s="1">
        <f>SUMIF(Town!$AH$174:$AH$689,$A1235,Town!Q$174:Q$689)</f>
        <v>571</v>
      </c>
      <c r="R1235" s="1">
        <f>SUMIF(Town!$AH$174:$AH$689,$A1235,Town!R$174:R$689)</f>
        <v>93</v>
      </c>
      <c r="S1235" s="1">
        <f>SUMIF(Town!$AH$174:$AH$689,$A1235,Town!S$174:S$689)</f>
        <v>36</v>
      </c>
      <c r="T1235" s="1">
        <f>SUMIF(Town!$AH$174:$AH$689,$A1235,Town!T$174:T$689)</f>
        <v>45</v>
      </c>
      <c r="W1235" s="1">
        <f>SUMIF(Town!$AH$174:$AH$689,$A1235,Town!W$174:W$689)</f>
        <v>3</v>
      </c>
      <c r="AL1235" s="7">
        <f>IF(Q1235&gt;0,RANK(Q1235,(N1235:P1235,Q1235:AJ1235)),0)</f>
        <v>4</v>
      </c>
      <c r="AM1235" s="7">
        <f>IF(R1235&gt;0,RANK(R1235,(N1235:P1235,Q1235:AJ1235)),0)</f>
        <v>5</v>
      </c>
      <c r="AN1235" s="7">
        <f>IF(S1235&gt;0,RANK(S1235,(N1235:P1235,Q1235:AJ1235)),0)</f>
        <v>7</v>
      </c>
      <c r="AO1235" s="7">
        <f>IF(T1235&gt;0,RANK(T1235,(N1235:P1235,Q1235:AJ1235)),0)</f>
        <v>6</v>
      </c>
      <c r="AP1235" s="2">
        <f t="shared" si="471"/>
        <v>3.1420238815825674E-2</v>
      </c>
      <c r="AQ1235" s="2">
        <f t="shared" si="472"/>
        <v>5.1174819787596984E-3</v>
      </c>
      <c r="AR1235" s="2">
        <f t="shared" si="473"/>
        <v>1.9809607659714962E-3</v>
      </c>
      <c r="AS1235" s="2">
        <f t="shared" si="474"/>
        <v>2.4762009574643704E-3</v>
      </c>
      <c r="AU1235" t="s">
        <v>2585</v>
      </c>
      <c r="AV1235" t="s">
        <v>977</v>
      </c>
      <c r="AY1235" s="130">
        <v>23</v>
      </c>
      <c r="AZ1235" s="131">
        <v>15</v>
      </c>
      <c r="BA1235" s="132">
        <f t="shared" si="475"/>
        <v>23015</v>
      </c>
      <c r="BC1235" s="7" t="s">
        <v>532</v>
      </c>
    </row>
    <row r="1236" spans="1:55" hidden="1" outlineLevel="1" x14ac:dyDescent="0.2">
      <c r="A1236" t="s">
        <v>1026</v>
      </c>
      <c r="B1236" t="s">
        <v>977</v>
      </c>
      <c r="C1236" s="1">
        <f t="shared" si="465"/>
        <v>26091</v>
      </c>
      <c r="D1236" s="7">
        <f>RANK(N1236,(N1236:P1236,Q1236:AJ1236))</f>
        <v>1</v>
      </c>
      <c r="E1236" s="7">
        <f>RANK(O1236,(N1236:P1236,Q1236:AJ1236))</f>
        <v>2</v>
      </c>
      <c r="F1236" s="7">
        <f>IF(P1236&gt;0,RANK(P1236,(N1236:P1236,Q1236:AJ1236)),0)</f>
        <v>3</v>
      </c>
      <c r="G1236" s="1">
        <f t="shared" si="466"/>
        <v>6342</v>
      </c>
      <c r="H1236" s="2">
        <f t="shared" si="453"/>
        <v>0.24307232378981258</v>
      </c>
      <c r="I1236" s="2"/>
      <c r="J1236" s="2">
        <f t="shared" si="467"/>
        <v>0.52048599133800932</v>
      </c>
      <c r="K1236" s="2">
        <f t="shared" si="468"/>
        <v>0.27741366754819669</v>
      </c>
      <c r="L1236" s="2">
        <f t="shared" si="469"/>
        <v>0.17588440458395616</v>
      </c>
      <c r="M1236" s="2">
        <f t="shared" si="470"/>
        <v>2.6215936529837836E-2</v>
      </c>
      <c r="N1236" s="1">
        <f>SUMIF(Town!$AH$174:$AH$689,$A1236,Town!N$174:N$689)</f>
        <v>13580</v>
      </c>
      <c r="O1236" s="1">
        <f>SUMIF(Town!$AH$174:$AH$689,$A1236,Town!O$174:O$689)</f>
        <v>7238</v>
      </c>
      <c r="P1236" s="1">
        <f>SUMIF(Town!$AH$174:$AH$689,$A1236,Town!P$174:P$689)</f>
        <v>4589</v>
      </c>
      <c r="Q1236" s="1">
        <f>SUMIF(Town!$AH$174:$AH$689,$A1236,Town!Q$174:Q$689)</f>
        <v>458</v>
      </c>
      <c r="R1236" s="1">
        <f>SUMIF(Town!$AH$174:$AH$689,$A1236,Town!R$174:R$689)</f>
        <v>124</v>
      </c>
      <c r="S1236" s="1">
        <f>SUMIF(Town!$AH$174:$AH$689,$A1236,Town!S$174:S$689)</f>
        <v>58</v>
      </c>
      <c r="T1236" s="1">
        <f>SUMIF(Town!$AH$174:$AH$689,$A1236,Town!T$174:T$689)</f>
        <v>37</v>
      </c>
      <c r="W1236" s="1">
        <f>SUMIF(Town!$AH$174:$AH$689,$A1236,Town!W$174:W$689)</f>
        <v>7</v>
      </c>
      <c r="AL1236" s="7">
        <f>IF(Q1236&gt;0,RANK(Q1236,(N1236:P1236,Q1236:AJ1236)),0)</f>
        <v>4</v>
      </c>
      <c r="AM1236" s="7">
        <f>IF(R1236&gt;0,RANK(R1236,(N1236:P1236,Q1236:AJ1236)),0)</f>
        <v>5</v>
      </c>
      <c r="AN1236" s="7">
        <f>IF(S1236&gt;0,RANK(S1236,(N1236:P1236,Q1236:AJ1236)),0)</f>
        <v>6</v>
      </c>
      <c r="AO1236" s="7">
        <f>IF(T1236&gt;0,RANK(T1236,(N1236:P1236,Q1236:AJ1236)),0)</f>
        <v>7</v>
      </c>
      <c r="AP1236" s="2">
        <f t="shared" si="471"/>
        <v>1.7553945805066883E-2</v>
      </c>
      <c r="AQ1236" s="2">
        <f t="shared" si="472"/>
        <v>4.7525966808478022E-3</v>
      </c>
      <c r="AR1236" s="2">
        <f t="shared" si="473"/>
        <v>2.222988770073972E-3</v>
      </c>
      <c r="AS1236" s="2">
        <f t="shared" si="474"/>
        <v>1.4181135257368442E-3</v>
      </c>
      <c r="AU1236" t="s">
        <v>1026</v>
      </c>
      <c r="AV1236" t="s">
        <v>977</v>
      </c>
      <c r="AY1236" s="130">
        <v>23</v>
      </c>
      <c r="AZ1236" s="131">
        <v>17</v>
      </c>
      <c r="BA1236" s="132">
        <f t="shared" si="475"/>
        <v>23017</v>
      </c>
      <c r="BC1236" s="7" t="s">
        <v>532</v>
      </c>
    </row>
    <row r="1237" spans="1:55" hidden="1" outlineLevel="1" x14ac:dyDescent="0.2">
      <c r="A1237" t="s">
        <v>713</v>
      </c>
      <c r="B1237" t="s">
        <v>977</v>
      </c>
      <c r="C1237" s="1">
        <f t="shared" si="465"/>
        <v>70517</v>
      </c>
      <c r="D1237" s="7">
        <f>RANK(N1237,(N1237:P1237,Q1237:AJ1237))</f>
        <v>1</v>
      </c>
      <c r="E1237" s="7">
        <f>RANK(O1237,(N1237:P1237,Q1237:AJ1237))</f>
        <v>2</v>
      </c>
      <c r="F1237" s="7">
        <f>IF(P1237&gt;0,RANK(P1237,(N1237:P1237,Q1237:AJ1237)),0)</f>
        <v>3</v>
      </c>
      <c r="G1237" s="1">
        <f t="shared" si="466"/>
        <v>13076</v>
      </c>
      <c r="H1237" s="2">
        <f t="shared" si="453"/>
        <v>0.18543046357615894</v>
      </c>
      <c r="I1237" s="2"/>
      <c r="J1237" s="2">
        <f t="shared" si="467"/>
        <v>0.50996213678971025</v>
      </c>
      <c r="K1237" s="2">
        <f t="shared" si="468"/>
        <v>0.32453167321355136</v>
      </c>
      <c r="L1237" s="2">
        <f t="shared" si="469"/>
        <v>0.13717259667881504</v>
      </c>
      <c r="M1237" s="2">
        <f t="shared" si="470"/>
        <v>2.8333593317923345E-2</v>
      </c>
      <c r="N1237" s="1">
        <f>SUMIF(Town!$AH$174:$AH$689,$A1237,Town!N$174:N$689)</f>
        <v>35961</v>
      </c>
      <c r="O1237" s="1">
        <f>SUMIF(Town!$AH$174:$AH$689,$A1237,Town!O$174:O$689)</f>
        <v>22885</v>
      </c>
      <c r="P1237" s="1">
        <f>SUMIF(Town!$AH$174:$AH$689,$A1237,Town!P$174:P$689)</f>
        <v>9673</v>
      </c>
      <c r="Q1237" s="1">
        <f>SUMIF(Town!$AH$174:$AH$689,$A1237,Town!Q$174:Q$689)</f>
        <v>1414</v>
      </c>
      <c r="R1237" s="1">
        <f>SUMIF(Town!$AH$174:$AH$689,$A1237,Town!R$174:R$689)</f>
        <v>297</v>
      </c>
      <c r="S1237" s="1">
        <f>SUMIF(Town!$AH$174:$AH$689,$A1237,Town!S$174:S$689)</f>
        <v>203</v>
      </c>
      <c r="T1237" s="1">
        <f>SUMIF(Town!$AH$174:$AH$689,$A1237,Town!T$174:T$689)</f>
        <v>69</v>
      </c>
      <c r="W1237" s="1">
        <f>SUMIF(Town!$AH$174:$AH$689,$A1237,Town!W$174:W$689)</f>
        <v>15</v>
      </c>
      <c r="AL1237" s="7">
        <f>IF(Q1237&gt;0,RANK(Q1237,(N1237:P1237,Q1237:AJ1237)),0)</f>
        <v>4</v>
      </c>
      <c r="AM1237" s="7">
        <f>IF(R1237&gt;0,RANK(R1237,(N1237:P1237,Q1237:AJ1237)),0)</f>
        <v>5</v>
      </c>
      <c r="AN1237" s="7">
        <f>IF(S1237&gt;0,RANK(S1237,(N1237:P1237,Q1237:AJ1237)),0)</f>
        <v>6</v>
      </c>
      <c r="AO1237" s="7">
        <f>IF(T1237&gt;0,RANK(T1237,(N1237:P1237,Q1237:AJ1237)),0)</f>
        <v>7</v>
      </c>
      <c r="AP1237" s="2">
        <f t="shared" si="471"/>
        <v>2.0051902378149949E-2</v>
      </c>
      <c r="AQ1237" s="2">
        <f t="shared" si="472"/>
        <v>4.2117503580696852E-3</v>
      </c>
      <c r="AR1237" s="2">
        <f t="shared" si="473"/>
        <v>2.8787384602294483E-3</v>
      </c>
      <c r="AS1237" s="2">
        <f t="shared" si="474"/>
        <v>9.7848745692528049E-4</v>
      </c>
      <c r="AU1237" t="s">
        <v>713</v>
      </c>
      <c r="AV1237" t="s">
        <v>977</v>
      </c>
      <c r="AY1237" s="130">
        <v>23</v>
      </c>
      <c r="AZ1237" s="131">
        <v>19</v>
      </c>
      <c r="BA1237" s="132">
        <f t="shared" si="475"/>
        <v>23019</v>
      </c>
      <c r="BC1237" s="7" t="s">
        <v>532</v>
      </c>
    </row>
    <row r="1238" spans="1:55" hidden="1" outlineLevel="1" x14ac:dyDescent="0.2">
      <c r="A1238" t="s">
        <v>727</v>
      </c>
      <c r="B1238" t="s">
        <v>977</v>
      </c>
      <c r="C1238" s="1">
        <f t="shared" si="465"/>
        <v>8920</v>
      </c>
      <c r="D1238" s="7">
        <f>RANK(N1238,(N1238:P1238,Q1238:AJ1238))</f>
        <v>1</v>
      </c>
      <c r="E1238" s="7">
        <f>RANK(O1238,(N1238:P1238,Q1238:AJ1238))</f>
        <v>2</v>
      </c>
      <c r="F1238" s="7">
        <f>IF(P1238&gt;0,RANK(P1238,(N1238:P1238,Q1238:AJ1238)),0)</f>
        <v>3</v>
      </c>
      <c r="G1238" s="1">
        <f t="shared" si="466"/>
        <v>1528</v>
      </c>
      <c r="H1238" s="2">
        <f t="shared" si="453"/>
        <v>0.17130044843049327</v>
      </c>
      <c r="I1238" s="2"/>
      <c r="J1238" s="2">
        <f t="shared" si="467"/>
        <v>0.4868834080717489</v>
      </c>
      <c r="K1238" s="2">
        <f t="shared" si="468"/>
        <v>0.3155829596412556</v>
      </c>
      <c r="L1238" s="2">
        <f t="shared" si="469"/>
        <v>0.17085201793721974</v>
      </c>
      <c r="M1238" s="2">
        <f t="shared" si="470"/>
        <v>2.6681614349775756E-2</v>
      </c>
      <c r="N1238" s="1">
        <f>SUMIF(Town!$AH$174:$AH$689,$A1238,Town!N$174:N$689)</f>
        <v>4343</v>
      </c>
      <c r="O1238" s="1">
        <f>SUMIF(Town!$AH$174:$AH$689,$A1238,Town!O$174:O$689)</f>
        <v>2815</v>
      </c>
      <c r="P1238" s="1">
        <f>SUMIF(Town!$AH$174:$AH$689,$A1238,Town!P$174:P$689)</f>
        <v>1524</v>
      </c>
      <c r="Q1238" s="1">
        <f>SUMIF(Town!$AH$174:$AH$689,$A1238,Town!Q$174:Q$689)</f>
        <v>144</v>
      </c>
      <c r="R1238" s="1">
        <f>SUMIF(Town!$AH$174:$AH$689,$A1238,Town!R$174:R$689)</f>
        <v>53</v>
      </c>
      <c r="S1238" s="1">
        <f>SUMIF(Town!$AH$174:$AH$689,$A1238,Town!S$174:S$689)</f>
        <v>25</v>
      </c>
      <c r="T1238" s="1">
        <f>SUMIF(Town!$AH$174:$AH$689,$A1238,Town!T$174:T$689)</f>
        <v>13</v>
      </c>
      <c r="W1238" s="1">
        <f>SUMIF(Town!$AH$174:$AH$689,$A1238,Town!W$174:W$689)</f>
        <v>3</v>
      </c>
      <c r="AL1238" s="7">
        <f>IF(Q1238&gt;0,RANK(Q1238,(N1238:P1238,Q1238:AJ1238)),0)</f>
        <v>4</v>
      </c>
      <c r="AM1238" s="7">
        <f>IF(R1238&gt;0,RANK(R1238,(N1238:P1238,Q1238:AJ1238)),0)</f>
        <v>5</v>
      </c>
      <c r="AN1238" s="7">
        <f>IF(S1238&gt;0,RANK(S1238,(N1238:P1238,Q1238:AJ1238)),0)</f>
        <v>6</v>
      </c>
      <c r="AO1238" s="7">
        <f>IF(T1238&gt;0,RANK(T1238,(N1238:P1238,Q1238:AJ1238)),0)</f>
        <v>7</v>
      </c>
      <c r="AP1238" s="2">
        <f t="shared" si="471"/>
        <v>1.6143497757847534E-2</v>
      </c>
      <c r="AQ1238" s="2">
        <f t="shared" si="472"/>
        <v>5.9417040358744396E-3</v>
      </c>
      <c r="AR1238" s="2">
        <f t="shared" si="473"/>
        <v>2.8026905829596411E-3</v>
      </c>
      <c r="AS1238" s="2">
        <f t="shared" si="474"/>
        <v>1.4573991031390135E-3</v>
      </c>
      <c r="AU1238" t="s">
        <v>727</v>
      </c>
      <c r="AV1238" t="s">
        <v>977</v>
      </c>
      <c r="AY1238" s="130">
        <v>23</v>
      </c>
      <c r="AZ1238" s="131">
        <v>21</v>
      </c>
      <c r="BA1238" s="132">
        <f t="shared" si="475"/>
        <v>23021</v>
      </c>
      <c r="BC1238" s="7" t="s">
        <v>532</v>
      </c>
    </row>
    <row r="1239" spans="1:55" hidden="1" outlineLevel="1" x14ac:dyDescent="0.2">
      <c r="A1239" t="s">
        <v>499</v>
      </c>
      <c r="B1239" t="s">
        <v>977</v>
      </c>
      <c r="C1239" s="1">
        <f t="shared" si="465"/>
        <v>16924</v>
      </c>
      <c r="D1239" s="7">
        <f>RANK(N1239,(N1239:P1239,Q1239:AJ1239))</f>
        <v>1</v>
      </c>
      <c r="E1239" s="7">
        <f>RANK(O1239,(N1239:P1239,Q1239:AJ1239))</f>
        <v>2</v>
      </c>
      <c r="F1239" s="7">
        <f>IF(P1239&gt;0,RANK(P1239,(N1239:P1239,Q1239:AJ1239)),0)</f>
        <v>3</v>
      </c>
      <c r="G1239" s="1">
        <f t="shared" si="466"/>
        <v>3071</v>
      </c>
      <c r="H1239" s="2">
        <f t="shared" si="453"/>
        <v>0.18145828409359491</v>
      </c>
      <c r="I1239" s="2"/>
      <c r="J1239" s="2">
        <f t="shared" si="467"/>
        <v>0.4973410541243205</v>
      </c>
      <c r="K1239" s="2">
        <f t="shared" si="468"/>
        <v>0.31588277003072562</v>
      </c>
      <c r="L1239" s="2">
        <f t="shared" si="469"/>
        <v>0.14482391869534389</v>
      </c>
      <c r="M1239" s="2">
        <f t="shared" si="470"/>
        <v>4.1952257149609984E-2</v>
      </c>
      <c r="N1239" s="1">
        <f>SUMIF(Town!$AH$174:$AH$689,$A1239,Town!N$174:N$689)</f>
        <v>8417</v>
      </c>
      <c r="O1239" s="1">
        <f>SUMIF(Town!$AH$174:$AH$689,$A1239,Town!O$174:O$689)</f>
        <v>5346</v>
      </c>
      <c r="P1239" s="1">
        <f>SUMIF(Town!$AH$174:$AH$689,$A1239,Town!P$174:P$689)</f>
        <v>2451</v>
      </c>
      <c r="Q1239" s="1">
        <f>SUMIF(Town!$AH$174:$AH$689,$A1239,Town!Q$174:Q$689)</f>
        <v>533</v>
      </c>
      <c r="R1239" s="1">
        <f>SUMIF(Town!$AH$174:$AH$689,$A1239,Town!R$174:R$689)</f>
        <v>99</v>
      </c>
      <c r="S1239" s="1">
        <f>SUMIF(Town!$AH$174:$AH$689,$A1239,Town!S$174:S$689)</f>
        <v>54</v>
      </c>
      <c r="T1239" s="1">
        <f>SUMIF(Town!$AH$174:$AH$689,$A1239,Town!T$174:T$689)</f>
        <v>17</v>
      </c>
      <c r="W1239" s="1">
        <f>SUMIF(Town!$AH$174:$AH$689,$A1239,Town!W$174:W$689)</f>
        <v>7</v>
      </c>
      <c r="AL1239" s="7">
        <f>IF(Q1239&gt;0,RANK(Q1239,(N1239:P1239,Q1239:AJ1239)),0)</f>
        <v>4</v>
      </c>
      <c r="AM1239" s="7">
        <f>IF(R1239&gt;0,RANK(R1239,(N1239:P1239,Q1239:AJ1239)),0)</f>
        <v>5</v>
      </c>
      <c r="AN1239" s="7">
        <f>IF(S1239&gt;0,RANK(S1239,(N1239:P1239,Q1239:AJ1239)),0)</f>
        <v>6</v>
      </c>
      <c r="AO1239" s="7">
        <f>IF(T1239&gt;0,RANK(T1239,(N1239:P1239,Q1239:AJ1239)),0)</f>
        <v>7</v>
      </c>
      <c r="AP1239" s="2">
        <f t="shared" si="471"/>
        <v>3.1493736705270621E-2</v>
      </c>
      <c r="AQ1239" s="2">
        <f t="shared" si="472"/>
        <v>5.8496809264949184E-3</v>
      </c>
      <c r="AR1239" s="2">
        <f t="shared" si="473"/>
        <v>3.1907350508154101E-3</v>
      </c>
      <c r="AS1239" s="2">
        <f t="shared" si="474"/>
        <v>1.0044906641455921E-3</v>
      </c>
      <c r="AU1239" t="s">
        <v>499</v>
      </c>
      <c r="AV1239" t="s">
        <v>977</v>
      </c>
      <c r="AY1239" s="130">
        <v>23</v>
      </c>
      <c r="AZ1239" s="131">
        <v>23</v>
      </c>
      <c r="BA1239" s="132">
        <f t="shared" si="475"/>
        <v>23023</v>
      </c>
      <c r="BC1239" s="7" t="s">
        <v>532</v>
      </c>
    </row>
    <row r="1240" spans="1:55" hidden="1" outlineLevel="1" x14ac:dyDescent="0.2">
      <c r="A1240" t="s">
        <v>2138</v>
      </c>
      <c r="B1240" t="s">
        <v>977</v>
      </c>
      <c r="C1240" s="1">
        <f t="shared" si="465"/>
        <v>23111</v>
      </c>
      <c r="D1240" s="7">
        <f>RANK(N1240,(N1240:P1240,Q1240:AJ1240))</f>
        <v>1</v>
      </c>
      <c r="E1240" s="7">
        <f>RANK(O1240,(N1240:P1240,Q1240:AJ1240))</f>
        <v>2</v>
      </c>
      <c r="F1240" s="7">
        <f>IF(P1240&gt;0,RANK(P1240,(N1240:P1240,Q1240:AJ1240)),0)</f>
        <v>3</v>
      </c>
      <c r="G1240" s="1">
        <f t="shared" si="466"/>
        <v>5526</v>
      </c>
      <c r="H1240" s="2">
        <f t="shared" si="453"/>
        <v>0.23910691878326337</v>
      </c>
      <c r="I1240" s="2"/>
      <c r="J1240" s="2">
        <f t="shared" si="467"/>
        <v>0.50941110293799485</v>
      </c>
      <c r="K1240" s="2">
        <f t="shared" si="468"/>
        <v>0.27030418415473151</v>
      </c>
      <c r="L1240" s="2">
        <f t="shared" si="469"/>
        <v>0.19250573320064038</v>
      </c>
      <c r="M1240" s="2">
        <f t="shared" si="470"/>
        <v>2.7778979706633261E-2</v>
      </c>
      <c r="N1240" s="1">
        <f>SUMIF(Town!$AH$174:$AH$689,$A1240,Town!N$174:N$689)</f>
        <v>11773</v>
      </c>
      <c r="O1240" s="1">
        <f>SUMIF(Town!$AH$174:$AH$689,$A1240,Town!O$174:O$689)</f>
        <v>6247</v>
      </c>
      <c r="P1240" s="1">
        <f>SUMIF(Town!$AH$174:$AH$689,$A1240,Town!P$174:P$689)</f>
        <v>4449</v>
      </c>
      <c r="Q1240" s="1">
        <f>SUMIF(Town!$AH$174:$AH$689,$A1240,Town!Q$174:Q$689)</f>
        <v>450</v>
      </c>
      <c r="R1240" s="1">
        <f>SUMIF(Town!$AH$174:$AH$689,$A1240,Town!R$174:R$689)</f>
        <v>93</v>
      </c>
      <c r="S1240" s="1">
        <f>SUMIF(Town!$AH$174:$AH$689,$A1240,Town!S$174:S$689)</f>
        <v>71</v>
      </c>
      <c r="T1240" s="1">
        <f>SUMIF(Town!$AH$174:$AH$689,$A1240,Town!T$174:T$689)</f>
        <v>25</v>
      </c>
      <c r="W1240" s="1">
        <f>SUMIF(Town!$AH$174:$AH$689,$A1240,Town!W$174:W$689)</f>
        <v>3</v>
      </c>
      <c r="AL1240" s="7">
        <f>IF(Q1240&gt;0,RANK(Q1240,(N1240:P1240,Q1240:AJ1240)),0)</f>
        <v>4</v>
      </c>
      <c r="AM1240" s="7">
        <f>IF(R1240&gt;0,RANK(R1240,(N1240:P1240,Q1240:AJ1240)),0)</f>
        <v>5</v>
      </c>
      <c r="AN1240" s="7">
        <f>IF(S1240&gt;0,RANK(S1240,(N1240:P1240,Q1240:AJ1240)),0)</f>
        <v>6</v>
      </c>
      <c r="AO1240" s="7">
        <f>IF(T1240&gt;0,RANK(T1240,(N1240:P1240,Q1240:AJ1240)),0)</f>
        <v>7</v>
      </c>
      <c r="AP1240" s="2">
        <f t="shared" si="471"/>
        <v>1.9471247457920469E-2</v>
      </c>
      <c r="AQ1240" s="2">
        <f t="shared" si="472"/>
        <v>4.0240578079702308E-3</v>
      </c>
      <c r="AR1240" s="2">
        <f t="shared" si="473"/>
        <v>3.0721301544718964E-3</v>
      </c>
      <c r="AS1240" s="2">
        <f t="shared" si="474"/>
        <v>1.0817359698844706E-3</v>
      </c>
      <c r="AU1240" t="s">
        <v>2138</v>
      </c>
      <c r="AV1240" t="s">
        <v>977</v>
      </c>
      <c r="AY1240" s="130">
        <v>23</v>
      </c>
      <c r="AZ1240" s="131">
        <v>25</v>
      </c>
      <c r="BA1240" s="132">
        <f t="shared" si="475"/>
        <v>23025</v>
      </c>
      <c r="BC1240" s="7" t="s">
        <v>532</v>
      </c>
    </row>
    <row r="1241" spans="1:55" hidden="1" outlineLevel="1" x14ac:dyDescent="0.2">
      <c r="A1241" t="s">
        <v>2960</v>
      </c>
      <c r="B1241" t="s">
        <v>977</v>
      </c>
      <c r="C1241" s="1">
        <f t="shared" si="465"/>
        <v>17279</v>
      </c>
      <c r="D1241" s="7">
        <f>RANK(N1241,(N1241:P1241,Q1241:AJ1241))</f>
        <v>1</v>
      </c>
      <c r="E1241" s="7">
        <f>RANK(O1241,(N1241:P1241,Q1241:AJ1241))</f>
        <v>2</v>
      </c>
      <c r="F1241" s="7">
        <f>IF(P1241&gt;0,RANK(P1241,(N1241:P1241,Q1241:AJ1241)),0)</f>
        <v>3</v>
      </c>
      <c r="G1241" s="1">
        <f t="shared" si="466"/>
        <v>2694</v>
      </c>
      <c r="H1241" s="2">
        <f t="shared" si="453"/>
        <v>0.15591180045141501</v>
      </c>
      <c r="I1241" s="2"/>
      <c r="J1241" s="2">
        <f t="shared" si="467"/>
        <v>0.46368424098616817</v>
      </c>
      <c r="K1241" s="2">
        <f t="shared" si="468"/>
        <v>0.30777244053475317</v>
      </c>
      <c r="L1241" s="2">
        <f t="shared" si="469"/>
        <v>0.16297239423577753</v>
      </c>
      <c r="M1241" s="2">
        <f t="shared" si="470"/>
        <v>6.5570924243301187E-2</v>
      </c>
      <c r="N1241" s="1">
        <f>SUMIF(Town!$AH$174:$AH$689,$A1241,Town!N$174:N$689)</f>
        <v>8012</v>
      </c>
      <c r="O1241" s="1">
        <f>SUMIF(Town!$AH$174:$AH$689,$A1241,Town!O$174:O$689)</f>
        <v>5318</v>
      </c>
      <c r="P1241" s="1">
        <f>SUMIF(Town!$AH$174:$AH$689,$A1241,Town!P$174:P$689)</f>
        <v>2816</v>
      </c>
      <c r="Q1241" s="1">
        <f>SUMIF(Town!$AH$174:$AH$689,$A1241,Town!Q$174:Q$689)</f>
        <v>936</v>
      </c>
      <c r="R1241" s="1">
        <f>SUMIF(Town!$AH$174:$AH$689,$A1241,Town!R$174:R$689)</f>
        <v>83</v>
      </c>
      <c r="S1241" s="1">
        <f>SUMIF(Town!$AH$174:$AH$689,$A1241,Town!S$174:S$689)</f>
        <v>68</v>
      </c>
      <c r="T1241" s="1">
        <f>SUMIF(Town!$AH$174:$AH$689,$A1241,Town!T$174:T$689)</f>
        <v>42</v>
      </c>
      <c r="W1241" s="1">
        <f>SUMIF(Town!$AH$174:$AH$689,$A1241,Town!W$174:W$689)</f>
        <v>4</v>
      </c>
      <c r="AL1241" s="7">
        <f>IF(Q1241&gt;0,RANK(Q1241,(N1241:P1241,Q1241:AJ1241)),0)</f>
        <v>4</v>
      </c>
      <c r="AM1241" s="7">
        <f>IF(R1241&gt;0,RANK(R1241,(N1241:P1241,Q1241:AJ1241)),0)</f>
        <v>5</v>
      </c>
      <c r="AN1241" s="7">
        <f>IF(S1241&gt;0,RANK(S1241,(N1241:P1241,Q1241:AJ1241)),0)</f>
        <v>6</v>
      </c>
      <c r="AO1241" s="7">
        <f>IF(T1241&gt;0,RANK(T1241,(N1241:P1241,Q1241:AJ1241)),0)</f>
        <v>7</v>
      </c>
      <c r="AP1241" s="2">
        <f t="shared" si="471"/>
        <v>5.4169801493141961E-2</v>
      </c>
      <c r="AQ1241" s="2">
        <f t="shared" si="472"/>
        <v>4.8035187221482723E-3</v>
      </c>
      <c r="AR1241" s="2">
        <f t="shared" si="473"/>
        <v>3.9354129289889458E-3</v>
      </c>
      <c r="AS1241" s="2">
        <f t="shared" si="474"/>
        <v>2.430696220846114E-3</v>
      </c>
      <c r="AU1241" t="s">
        <v>2960</v>
      </c>
      <c r="AV1241" t="s">
        <v>977</v>
      </c>
      <c r="AY1241" s="130">
        <v>23</v>
      </c>
      <c r="AZ1241" s="131">
        <v>27</v>
      </c>
      <c r="BA1241" s="132">
        <f t="shared" si="475"/>
        <v>23027</v>
      </c>
      <c r="BC1241" s="7" t="s">
        <v>532</v>
      </c>
    </row>
    <row r="1242" spans="1:55" hidden="1" outlineLevel="1" x14ac:dyDescent="0.2">
      <c r="A1242" t="s">
        <v>3298</v>
      </c>
      <c r="B1242" t="s">
        <v>977</v>
      </c>
      <c r="C1242" s="1">
        <f t="shared" si="465"/>
        <v>15189</v>
      </c>
      <c r="D1242" s="7">
        <f>RANK(N1242,(N1242:P1242,Q1242:AJ1242))</f>
        <v>1</v>
      </c>
      <c r="E1242" s="7">
        <f>RANK(O1242,(N1242:P1242,Q1242:AJ1242))</f>
        <v>2</v>
      </c>
      <c r="F1242" s="7">
        <f>IF(P1242&gt;0,RANK(P1242,(N1242:P1242,Q1242:AJ1242)),0)</f>
        <v>3</v>
      </c>
      <c r="G1242" s="1">
        <f t="shared" si="466"/>
        <v>2405</v>
      </c>
      <c r="H1242" s="2">
        <f t="shared" si="453"/>
        <v>0.1583382711172559</v>
      </c>
      <c r="I1242" s="2"/>
      <c r="J1242" s="2">
        <f t="shared" si="467"/>
        <v>0.47389558232931728</v>
      </c>
      <c r="K1242" s="2">
        <f t="shared" si="468"/>
        <v>0.31555731121206138</v>
      </c>
      <c r="L1242" s="2">
        <f t="shared" si="469"/>
        <v>0.17914280071104088</v>
      </c>
      <c r="M1242" s="2">
        <f t="shared" si="470"/>
        <v>3.1404305747580463E-2</v>
      </c>
      <c r="N1242" s="1">
        <f>SUMIF(Town!$AH$174:$AH$689,$A1242,Town!N$174:N$689)</f>
        <v>7198</v>
      </c>
      <c r="O1242" s="1">
        <f>SUMIF(Town!$AH$174:$AH$689,$A1242,Town!O$174:O$689)</f>
        <v>4793</v>
      </c>
      <c r="P1242" s="1">
        <f>SUMIF(Town!$AH$174:$AH$689,$A1242,Town!P$174:P$689)</f>
        <v>2721</v>
      </c>
      <c r="Q1242" s="1">
        <f>SUMIF(Town!$AH$174:$AH$689,$A1242,Town!Q$174:Q$689)</f>
        <v>338</v>
      </c>
      <c r="R1242" s="1">
        <f>SUMIF(Town!$AH$174:$AH$689,$A1242,Town!R$174:R$689)</f>
        <v>62</v>
      </c>
      <c r="S1242" s="1">
        <f>SUMIF(Town!$AH$174:$AH$689,$A1242,Town!S$174:S$689)</f>
        <v>58</v>
      </c>
      <c r="T1242" s="1">
        <f>SUMIF(Town!$AH$174:$AH$689,$A1242,Town!T$174:T$689)</f>
        <v>14</v>
      </c>
      <c r="W1242" s="1">
        <f>SUMIF(Town!$AH$174:$AH$689,$A1242,Town!W$174:W$689)</f>
        <v>5</v>
      </c>
      <c r="AL1242" s="7">
        <f>IF(Q1242&gt;0,RANK(Q1242,(N1242:P1242,Q1242:AJ1242)),0)</f>
        <v>4</v>
      </c>
      <c r="AM1242" s="7">
        <f>IF(R1242&gt;0,RANK(R1242,(N1242:P1242,Q1242:AJ1242)),0)</f>
        <v>5</v>
      </c>
      <c r="AN1242" s="7">
        <f>IF(S1242&gt;0,RANK(S1242,(N1242:P1242,Q1242:AJ1242)),0)</f>
        <v>6</v>
      </c>
      <c r="AO1242" s="7">
        <f>IF(T1242&gt;0,RANK(T1242,(N1242:P1242,Q1242:AJ1242)),0)</f>
        <v>7</v>
      </c>
      <c r="AP1242" s="2">
        <f t="shared" si="471"/>
        <v>2.2252946211073803E-2</v>
      </c>
      <c r="AQ1242" s="2">
        <f t="shared" si="472"/>
        <v>4.0819013759957863E-3</v>
      </c>
      <c r="AR1242" s="2">
        <f t="shared" si="473"/>
        <v>3.8185529001250906E-3</v>
      </c>
      <c r="AS1242" s="2">
        <f t="shared" si="474"/>
        <v>9.2171966554743562E-4</v>
      </c>
      <c r="AU1242" t="s">
        <v>3298</v>
      </c>
      <c r="AV1242" t="s">
        <v>977</v>
      </c>
      <c r="AY1242" s="130">
        <v>23</v>
      </c>
      <c r="AZ1242" s="131">
        <v>29</v>
      </c>
      <c r="BA1242" s="132">
        <f t="shared" si="475"/>
        <v>23029</v>
      </c>
      <c r="BC1242" s="7" t="s">
        <v>532</v>
      </c>
    </row>
    <row r="1243" spans="1:55" hidden="1" outlineLevel="1" x14ac:dyDescent="0.2">
      <c r="A1243" t="s">
        <v>2961</v>
      </c>
      <c r="B1243" t="s">
        <v>977</v>
      </c>
      <c r="C1243" s="1">
        <f t="shared" si="465"/>
        <v>82979</v>
      </c>
      <c r="D1243" s="7">
        <f>RANK(N1243,(N1243:P1243,Q1243:AJ1243))</f>
        <v>1</v>
      </c>
      <c r="E1243" s="7">
        <f>RANK(O1243,(N1243:P1243,Q1243:AJ1243))</f>
        <v>2</v>
      </c>
      <c r="F1243" s="7">
        <f>IF(P1243&gt;0,RANK(P1243,(N1243:P1243,Q1243:AJ1243)),0)</f>
        <v>3</v>
      </c>
      <c r="G1243" s="1">
        <f t="shared" si="466"/>
        <v>15723</v>
      </c>
      <c r="H1243" s="2">
        <f t="shared" si="453"/>
        <v>0.18948167608672073</v>
      </c>
      <c r="I1243" s="2"/>
      <c r="J1243" s="2">
        <f t="shared" si="467"/>
        <v>0.50997240265609367</v>
      </c>
      <c r="K1243" s="2">
        <f t="shared" si="468"/>
        <v>0.320490726569373</v>
      </c>
      <c r="L1243" s="2">
        <f t="shared" si="469"/>
        <v>0.13955338097590958</v>
      </c>
      <c r="M1243" s="2">
        <f t="shared" si="470"/>
        <v>2.9983489798623753E-2</v>
      </c>
      <c r="N1243" s="1">
        <f>SUMIF(Town!$AH$174:$AH$689,$A1243,Town!N$174:N$689)</f>
        <v>42317</v>
      </c>
      <c r="O1243" s="1">
        <f>SUMIF(Town!$AH$174:$AH$689,$A1243,Town!O$174:O$689)</f>
        <v>26594</v>
      </c>
      <c r="P1243" s="1">
        <f>SUMIF(Town!$AH$174:$AH$689,$A1243,Town!P$174:P$689)</f>
        <v>11580</v>
      </c>
      <c r="Q1243" s="1">
        <f>SUMIF(Town!$AH$174:$AH$689,$A1243,Town!Q$174:Q$689)</f>
        <v>1678</v>
      </c>
      <c r="R1243" s="1">
        <f>SUMIF(Town!$AH$174:$AH$689,$A1243,Town!R$174:R$689)</f>
        <v>478</v>
      </c>
      <c r="S1243" s="1">
        <f>SUMIF(Town!$AH$174:$AH$689,$A1243,Town!S$174:S$689)</f>
        <v>188</v>
      </c>
      <c r="T1243" s="1">
        <f>SUMIF(Town!$AH$174:$AH$689,$A1243,Town!T$174:T$689)</f>
        <v>115</v>
      </c>
      <c r="W1243" s="1">
        <f>SUMIF(Town!$AH$174:$AH$689,$A1243,Town!W$174:W$689)</f>
        <v>29</v>
      </c>
      <c r="AL1243" s="7">
        <f>IF(Q1243&gt;0,RANK(Q1243,(N1243:P1243,Q1243:AJ1243)),0)</f>
        <v>4</v>
      </c>
      <c r="AM1243" s="7">
        <f>IF(R1243&gt;0,RANK(R1243,(N1243:P1243,Q1243:AJ1243)),0)</f>
        <v>5</v>
      </c>
      <c r="AN1243" s="7">
        <f>IF(S1243&gt;0,RANK(S1243,(N1243:P1243,Q1243:AJ1243)),0)</f>
        <v>6</v>
      </c>
      <c r="AO1243" s="7">
        <f>IF(T1243&gt;0,RANK(T1243,(N1243:P1243,Q1243:AJ1243)),0)</f>
        <v>7</v>
      </c>
      <c r="AP1243" s="2">
        <f t="shared" si="471"/>
        <v>2.0221983875438363E-2</v>
      </c>
      <c r="AQ1243" s="2">
        <f t="shared" si="472"/>
        <v>5.7604936188674245E-3</v>
      </c>
      <c r="AR1243" s="2">
        <f t="shared" si="473"/>
        <v>2.2656334735294474E-3</v>
      </c>
      <c r="AS1243" s="2">
        <f t="shared" si="474"/>
        <v>1.385892816254715E-3</v>
      </c>
      <c r="AU1243" t="s">
        <v>2961</v>
      </c>
      <c r="AV1243" t="s">
        <v>977</v>
      </c>
      <c r="AY1243" s="130">
        <v>23</v>
      </c>
      <c r="AZ1243" s="131">
        <v>31</v>
      </c>
      <c r="BA1243" s="132">
        <f t="shared" si="475"/>
        <v>23031</v>
      </c>
      <c r="BC1243" s="7" t="s">
        <v>532</v>
      </c>
    </row>
    <row r="1244" spans="1:55" collapsed="1" x14ac:dyDescent="0.2">
      <c r="A1244" t="s">
        <v>173</v>
      </c>
      <c r="B1244" t="s">
        <v>3301</v>
      </c>
      <c r="C1244" s="1">
        <f t="shared" si="465"/>
        <v>605897</v>
      </c>
      <c r="D1244" s="7">
        <f>RANK(N1244,(N1244:P1244,Q1244:AJ1244))</f>
        <v>1</v>
      </c>
      <c r="E1244" s="7">
        <f>RANK(O1244,(N1244:P1244,Q1244:AJ1244))</f>
        <v>2</v>
      </c>
      <c r="F1244" s="7">
        <f>IF(P1244&gt;0,RANK(P1244,(N1244:P1244,Q1244:AJ1244)),0)</f>
        <v>3</v>
      </c>
      <c r="G1244" s="1">
        <f t="shared" si="466"/>
        <v>126410</v>
      </c>
      <c r="H1244" s="2">
        <f t="shared" si="453"/>
        <v>0.20863282042987505</v>
      </c>
      <c r="I1244" s="2"/>
      <c r="J1244" s="2">
        <f t="shared" si="467"/>
        <v>0.5162395588689167</v>
      </c>
      <c r="K1244" s="2">
        <f t="shared" si="468"/>
        <v>0.30760673843904163</v>
      </c>
      <c r="L1244" s="2">
        <f t="shared" si="469"/>
        <v>0.1418888028823381</v>
      </c>
      <c r="M1244" s="2">
        <f t="shared" si="470"/>
        <v>3.426489980970357E-2</v>
      </c>
      <c r="N1244" s="1">
        <f t="shared" ref="N1244:T1244" si="476">SUM(N1228:N1243)</f>
        <v>312788</v>
      </c>
      <c r="O1244" s="1">
        <f t="shared" si="476"/>
        <v>186378</v>
      </c>
      <c r="P1244" s="1">
        <f t="shared" si="476"/>
        <v>85970</v>
      </c>
      <c r="Q1244" s="1">
        <f t="shared" si="476"/>
        <v>15279</v>
      </c>
      <c r="R1244" s="1">
        <f t="shared" si="476"/>
        <v>2996</v>
      </c>
      <c r="S1244" s="1">
        <f t="shared" si="476"/>
        <v>1517</v>
      </c>
      <c r="T1244" s="1">
        <f t="shared" si="476"/>
        <v>825</v>
      </c>
      <c r="W1244" s="1">
        <f>SUM(W1228:W1243)</f>
        <v>144</v>
      </c>
      <c r="AL1244" s="7">
        <f>IF(Q1244&gt;0,RANK(Q1244,(N1244:P1244,Q1244:AJ1244)),0)</f>
        <v>4</v>
      </c>
      <c r="AM1244" s="7">
        <f>IF(R1244&gt;0,RANK(R1244,(N1244:P1244,Q1244:AJ1244)),0)</f>
        <v>5</v>
      </c>
      <c r="AN1244" s="7">
        <f>IF(S1244&gt;0,RANK(S1244,(N1244:P1244,Q1244:AJ1244)),0)</f>
        <v>6</v>
      </c>
      <c r="AO1244" s="7">
        <f>IF(T1244&gt;0,RANK(T1244,(N1244:P1244,Q1244:AJ1244)),0)</f>
        <v>7</v>
      </c>
      <c r="AP1244" s="2">
        <f t="shared" si="471"/>
        <v>2.5217157371632472E-2</v>
      </c>
      <c r="AQ1244" s="2">
        <f t="shared" si="472"/>
        <v>4.9447348311676739E-3</v>
      </c>
      <c r="AR1244" s="2">
        <f t="shared" si="473"/>
        <v>2.5037258808015225E-3</v>
      </c>
      <c r="AS1244" s="2">
        <f t="shared" si="474"/>
        <v>1.3616175686626604E-3</v>
      </c>
      <c r="AU1244" t="s">
        <v>173</v>
      </c>
      <c r="AV1244" t="s">
        <v>3301</v>
      </c>
      <c r="AY1244" s="130">
        <v>23</v>
      </c>
      <c r="AZ1244" s="131"/>
      <c r="BA1244" s="130">
        <v>23</v>
      </c>
      <c r="BC1244" s="7" t="s">
        <v>433</v>
      </c>
    </row>
    <row r="1245" spans="1:55" x14ac:dyDescent="0.2">
      <c r="C1245" s="1"/>
      <c r="E1245" s="7"/>
      <c r="F1245" s="7"/>
      <c r="I1245" s="2"/>
      <c r="AL1245" s="7"/>
      <c r="AM1245" s="7"/>
      <c r="AN1245" s="7"/>
      <c r="AO1245" s="7"/>
      <c r="AY1245" s="130"/>
      <c r="AZ1245" s="131"/>
      <c r="BA1245" s="132"/>
    </row>
    <row r="1246" spans="1:55" hidden="1" outlineLevel="1" x14ac:dyDescent="0.2">
      <c r="A1246" t="s">
        <v>552</v>
      </c>
      <c r="B1246" t="s">
        <v>1400</v>
      </c>
      <c r="C1246" s="1">
        <f t="shared" ref="C1246:C1270" si="477">SUM(N1246:AJ1246)</f>
        <v>26001</v>
      </c>
      <c r="D1246" s="7">
        <f>RANK(N1246,(N1246:P1246,Q1246:AJ1246))</f>
        <v>2</v>
      </c>
      <c r="E1246" s="7">
        <f>RANK(O1246,(N1246:P1246,Q1246:AJ1246))</f>
        <v>1</v>
      </c>
      <c r="F1246" s="7">
        <f>IF(P1246&gt;0,RANK(P1246,(N1246:P1246,Q1246:AJ1246)),0)</f>
        <v>3</v>
      </c>
      <c r="G1246" s="1">
        <f t="shared" ref="G1246:G1270" si="478">MAX(N1246:P1246)-LARGE(N1246:P1246,2)</f>
        <v>1111</v>
      </c>
      <c r="H1246" s="2">
        <f t="shared" si="453"/>
        <v>4.2729125802853735E-2</v>
      </c>
      <c r="I1246" s="2"/>
      <c r="J1246" s="2">
        <f t="shared" ref="J1246:J1270" si="479">IF($C1246=0,"-",N1246/$C1246)</f>
        <v>0.42402215299411561</v>
      </c>
      <c r="K1246" s="2">
        <f t="shared" ref="K1246:K1270" si="480">IF($C1246=0,"-",O1246/$C1246)</f>
        <v>0.46675127879696937</v>
      </c>
      <c r="L1246" s="2">
        <f t="shared" ref="L1246:L1270" si="481">IF($C1246=0,"-",P1246/$C1246)</f>
        <v>0.10199607707395869</v>
      </c>
      <c r="M1246" s="2">
        <f t="shared" ref="M1246:M1270" si="482">IF(C1246=0,"-",(1-J1246-K1246-L1246))</f>
        <v>7.2304911349563294E-3</v>
      </c>
      <c r="N1246" s="1">
        <v>11025</v>
      </c>
      <c r="O1246" s="1">
        <v>12136</v>
      </c>
      <c r="P1246" s="1">
        <v>2652</v>
      </c>
      <c r="Q1246" s="1">
        <v>5</v>
      </c>
      <c r="R1246" s="1">
        <v>108</v>
      </c>
      <c r="S1246" s="1">
        <v>42</v>
      </c>
      <c r="T1246" s="1">
        <v>33</v>
      </c>
      <c r="W1246" s="1">
        <v>0</v>
      </c>
      <c r="AL1246" s="7">
        <f>IF(Q1246&gt;0,RANK(Q1246,(N1246:P1246,Q1246:AJ1246)),0)</f>
        <v>7</v>
      </c>
      <c r="AM1246" s="7">
        <f>IF(R1246&gt;0,RANK(R1246,(N1246:P1246,Q1246:AJ1246)),0)</f>
        <v>4</v>
      </c>
      <c r="AN1246" s="7">
        <f>IF(S1246&gt;0,RANK(S1246,(N1246:P1246,Q1246:AJ1246)),0)</f>
        <v>5</v>
      </c>
      <c r="AO1246" s="7">
        <f>IF(T1246&gt;0,RANK(T1246,(N1246:P1246,Q1246:AJ1246)),0)</f>
        <v>6</v>
      </c>
      <c r="AP1246" s="2">
        <f t="shared" ref="AP1246:AP1270" si="483">IF($C1246=0,"-",Q1246/$C1246)</f>
        <v>1.9230029614245606E-4</v>
      </c>
      <c r="AQ1246" s="2">
        <f t="shared" ref="AQ1246:AQ1270" si="484">IF($C1246=0,"-",R1246/$C1246)</f>
        <v>4.1536863966770508E-3</v>
      </c>
      <c r="AR1246" s="2">
        <f t="shared" ref="AR1246:AR1270" si="485">IF($C1246=0,"-",S1246/$C1246)</f>
        <v>1.6153224875966308E-3</v>
      </c>
      <c r="AS1246" s="2">
        <f t="shared" ref="AS1246:AS1270" si="486">IF($C1246=0,"-",T1246/$C1246)</f>
        <v>1.26918195454021E-3</v>
      </c>
      <c r="AU1246" t="s">
        <v>552</v>
      </c>
      <c r="AV1246" t="s">
        <v>1400</v>
      </c>
      <c r="AY1246" s="130">
        <v>24</v>
      </c>
      <c r="AZ1246" s="131">
        <v>1</v>
      </c>
      <c r="BA1246" s="132">
        <f t="shared" ref="BA1246:BA1269" si="487">AY1246*1000+AZ1246</f>
        <v>24001</v>
      </c>
      <c r="BC1246" s="7" t="s">
        <v>532</v>
      </c>
    </row>
    <row r="1247" spans="1:55" hidden="1" outlineLevel="1" x14ac:dyDescent="0.2">
      <c r="A1247" t="s">
        <v>3224</v>
      </c>
      <c r="B1247" t="s">
        <v>1400</v>
      </c>
      <c r="C1247" s="1">
        <f t="shared" si="477"/>
        <v>171685</v>
      </c>
      <c r="D1247" s="7">
        <f>RANK(N1247,(N1247:P1247,Q1247:AJ1247))</f>
        <v>2</v>
      </c>
      <c r="E1247" s="7">
        <f>RANK(O1247,(N1247:P1247,Q1247:AJ1247))</f>
        <v>1</v>
      </c>
      <c r="F1247" s="7">
        <f>IF(P1247&gt;0,RANK(P1247,(N1247:P1247,Q1247:AJ1247)),0)</f>
        <v>3</v>
      </c>
      <c r="G1247" s="1">
        <f t="shared" si="478"/>
        <v>11427</v>
      </c>
      <c r="H1247" s="2">
        <f t="shared" si="453"/>
        <v>6.6557940414130531E-2</v>
      </c>
      <c r="I1247" s="2"/>
      <c r="J1247" s="2">
        <f t="shared" si="479"/>
        <v>0.42022890759239306</v>
      </c>
      <c r="K1247" s="2">
        <f t="shared" si="480"/>
        <v>0.48678684800652355</v>
      </c>
      <c r="L1247" s="2">
        <f t="shared" si="481"/>
        <v>8.3216355534845798E-2</v>
      </c>
      <c r="M1247" s="2">
        <f t="shared" si="482"/>
        <v>9.767888866237584E-3</v>
      </c>
      <c r="N1247" s="1">
        <v>72147</v>
      </c>
      <c r="O1247" s="1">
        <v>83574</v>
      </c>
      <c r="P1247" s="1">
        <v>14287</v>
      </c>
      <c r="Q1247" s="1">
        <v>216</v>
      </c>
      <c r="R1247" s="1">
        <v>908</v>
      </c>
      <c r="S1247" s="1">
        <v>361</v>
      </c>
      <c r="T1247" s="1">
        <v>187</v>
      </c>
      <c r="W1247" s="1">
        <v>3</v>
      </c>
      <c r="AB1247" s="1">
        <v>2</v>
      </c>
      <c r="AL1247" s="7">
        <f>IF(Q1247&gt;0,RANK(Q1247,(N1247:P1247,Q1247:AJ1247)),0)</f>
        <v>6</v>
      </c>
      <c r="AM1247" s="7">
        <f>IF(R1247&gt;0,RANK(R1247,(N1247:P1247,Q1247:AJ1247)),0)</f>
        <v>4</v>
      </c>
      <c r="AN1247" s="7">
        <f>IF(S1247&gt;0,RANK(S1247,(N1247:P1247,Q1247:AJ1247)),0)</f>
        <v>5</v>
      </c>
      <c r="AO1247" s="7">
        <f>IF(T1247&gt;0,RANK(T1247,(N1247:P1247,Q1247:AJ1247)),0)</f>
        <v>7</v>
      </c>
      <c r="AP1247" s="2">
        <f t="shared" si="483"/>
        <v>1.2581180650610129E-3</v>
      </c>
      <c r="AQ1247" s="2">
        <f t="shared" si="484"/>
        <v>5.2887555697935171E-3</v>
      </c>
      <c r="AR1247" s="2">
        <f t="shared" si="485"/>
        <v>2.1026880624399336E-3</v>
      </c>
      <c r="AS1247" s="2">
        <f t="shared" si="486"/>
        <v>1.0892040655852287E-3</v>
      </c>
      <c r="AU1247" t="s">
        <v>3224</v>
      </c>
      <c r="AV1247" t="s">
        <v>1400</v>
      </c>
      <c r="AY1247" s="130">
        <v>24</v>
      </c>
      <c r="AZ1247" s="131">
        <v>3</v>
      </c>
      <c r="BA1247" s="132">
        <f t="shared" si="487"/>
        <v>24003</v>
      </c>
      <c r="BC1247" s="7" t="s">
        <v>532</v>
      </c>
    </row>
    <row r="1248" spans="1:55" hidden="1" outlineLevel="1" x14ac:dyDescent="0.2">
      <c r="A1248" t="s">
        <v>3267</v>
      </c>
      <c r="B1248" t="s">
        <v>1400</v>
      </c>
      <c r="C1248" s="1">
        <f t="shared" si="477"/>
        <v>183323</v>
      </c>
      <c r="D1248" s="7">
        <f>RANK(N1248,(N1248:P1248,Q1248:AJ1248))</f>
        <v>1</v>
      </c>
      <c r="E1248" s="7">
        <f>RANK(O1248,(N1248:P1248,Q1248:AJ1248))</f>
        <v>2</v>
      </c>
      <c r="F1248" s="7">
        <f>IF(P1248&gt;0,RANK(P1248,(N1248:P1248,Q1248:AJ1248)),0)</f>
        <v>3</v>
      </c>
      <c r="G1248" s="1">
        <f t="shared" si="478"/>
        <v>116974</v>
      </c>
      <c r="H1248" s="2">
        <f t="shared" si="453"/>
        <v>0.63807596428162316</v>
      </c>
      <c r="I1248" s="2"/>
      <c r="J1248" s="2">
        <f t="shared" si="479"/>
        <v>0.79335926206749841</v>
      </c>
      <c r="K1248" s="2">
        <f t="shared" si="480"/>
        <v>0.15528329778587521</v>
      </c>
      <c r="L1248" s="2">
        <f t="shared" si="481"/>
        <v>4.0764115795617568E-2</v>
      </c>
      <c r="M1248" s="2">
        <f t="shared" si="482"/>
        <v>1.0593324351008813E-2</v>
      </c>
      <c r="N1248" s="1">
        <v>145441</v>
      </c>
      <c r="O1248" s="1">
        <v>28467</v>
      </c>
      <c r="P1248" s="1">
        <v>7473</v>
      </c>
      <c r="Q1248" s="1">
        <v>296</v>
      </c>
      <c r="R1248" s="1">
        <v>888</v>
      </c>
      <c r="S1248" s="1">
        <v>393</v>
      </c>
      <c r="T1248" s="1">
        <v>363</v>
      </c>
      <c r="W1248" s="1">
        <v>1</v>
      </c>
      <c r="X1248" s="1">
        <v>1</v>
      </c>
      <c r="AL1248" s="7">
        <f>IF(Q1248&gt;0,RANK(Q1248,(N1248:P1248,Q1248:AJ1248)),0)</f>
        <v>7</v>
      </c>
      <c r="AM1248" s="7">
        <f>IF(R1248&gt;0,RANK(R1248,(N1248:P1248,Q1248:AJ1248)),0)</f>
        <v>4</v>
      </c>
      <c r="AN1248" s="7">
        <f>IF(S1248&gt;0,RANK(S1248,(N1248:P1248,Q1248:AJ1248)),0)</f>
        <v>5</v>
      </c>
      <c r="AO1248" s="7">
        <f>IF(T1248&gt;0,RANK(T1248,(N1248:P1248,Q1248:AJ1248)),0)</f>
        <v>6</v>
      </c>
      <c r="AP1248" s="2">
        <f t="shared" si="483"/>
        <v>1.6146364613278204E-3</v>
      </c>
      <c r="AQ1248" s="2">
        <f t="shared" si="484"/>
        <v>4.8439093839834609E-3</v>
      </c>
      <c r="AR1248" s="2">
        <f t="shared" si="485"/>
        <v>2.1437571935872747E-3</v>
      </c>
      <c r="AS1248" s="2">
        <f t="shared" si="486"/>
        <v>1.9801116062905365E-3</v>
      </c>
      <c r="AU1248" t="s">
        <v>3267</v>
      </c>
      <c r="AV1248" t="s">
        <v>1400</v>
      </c>
      <c r="AY1248" s="130">
        <v>24</v>
      </c>
      <c r="AZ1248" s="131">
        <v>510</v>
      </c>
      <c r="BA1248" s="132">
        <f t="shared" si="487"/>
        <v>24510</v>
      </c>
      <c r="BC1248" s="7" t="s">
        <v>2331</v>
      </c>
    </row>
    <row r="1249" spans="1:55" hidden="1" outlineLevel="1" x14ac:dyDescent="0.2">
      <c r="A1249" t="s">
        <v>3267</v>
      </c>
      <c r="B1249" t="s">
        <v>1400</v>
      </c>
      <c r="C1249" s="1">
        <f t="shared" si="477"/>
        <v>269968</v>
      </c>
      <c r="D1249" s="7">
        <f>RANK(N1249,(N1249:P1249,Q1249:AJ1249))</f>
        <v>1</v>
      </c>
      <c r="E1249" s="7">
        <f>RANK(O1249,(N1249:P1249,Q1249:AJ1249))</f>
        <v>2</v>
      </c>
      <c r="F1249" s="7">
        <f>IF(P1249&gt;0,RANK(P1249,(N1249:P1249,Q1249:AJ1249)),0)</f>
        <v>3</v>
      </c>
      <c r="G1249" s="1">
        <f t="shared" si="478"/>
        <v>18150</v>
      </c>
      <c r="H1249" s="2">
        <f t="shared" si="453"/>
        <v>6.7230190244769755E-2</v>
      </c>
      <c r="I1249" s="2"/>
      <c r="J1249" s="2">
        <f t="shared" si="479"/>
        <v>0.49116561962899308</v>
      </c>
      <c r="K1249" s="2">
        <f t="shared" si="480"/>
        <v>0.42393542938422329</v>
      </c>
      <c r="L1249" s="2">
        <f t="shared" si="481"/>
        <v>7.5538582350500802E-2</v>
      </c>
      <c r="M1249" s="2">
        <f t="shared" si="482"/>
        <v>9.3603686362828259E-3</v>
      </c>
      <c r="N1249" s="1">
        <v>132599</v>
      </c>
      <c r="O1249" s="1">
        <v>114449</v>
      </c>
      <c r="P1249" s="1">
        <v>20393</v>
      </c>
      <c r="R1249" s="1">
        <v>1592</v>
      </c>
      <c r="S1249" s="1">
        <v>648</v>
      </c>
      <c r="T1249" s="1">
        <v>287</v>
      </c>
      <c r="W1249" s="1">
        <v>0</v>
      </c>
      <c r="AL1249" s="7">
        <f>IF(Q1249&gt;0,RANK(Q1249,(N1249:P1249,Q1249:AJ1249)),0)</f>
        <v>0</v>
      </c>
      <c r="AM1249" s="7">
        <f>IF(R1249&gt;0,RANK(R1249,(N1249:P1249,Q1249:AJ1249)),0)</f>
        <v>4</v>
      </c>
      <c r="AN1249" s="7">
        <f>IF(S1249&gt;0,RANK(S1249,(N1249:P1249,Q1249:AJ1249)),0)</f>
        <v>5</v>
      </c>
      <c r="AO1249" s="7">
        <f>IF(T1249&gt;0,RANK(T1249,(N1249:P1249,Q1249:AJ1249)),0)</f>
        <v>6</v>
      </c>
      <c r="AP1249" s="2">
        <f t="shared" si="483"/>
        <v>0</v>
      </c>
      <c r="AQ1249" s="2">
        <f t="shared" si="484"/>
        <v>5.8969951994310441E-3</v>
      </c>
      <c r="AR1249" s="2">
        <f t="shared" si="485"/>
        <v>2.4002844781603745E-3</v>
      </c>
      <c r="AS1249" s="2">
        <f t="shared" si="486"/>
        <v>1.0630889586914004E-3</v>
      </c>
      <c r="AU1249" t="s">
        <v>3267</v>
      </c>
      <c r="AV1249" t="s">
        <v>1400</v>
      </c>
      <c r="AY1249" s="130">
        <v>24</v>
      </c>
      <c r="AZ1249" s="131">
        <v>5</v>
      </c>
      <c r="BA1249" s="132">
        <f t="shared" si="487"/>
        <v>24005</v>
      </c>
      <c r="BC1249" s="7" t="s">
        <v>532</v>
      </c>
    </row>
    <row r="1250" spans="1:55" hidden="1" outlineLevel="1" x14ac:dyDescent="0.2">
      <c r="A1250" t="s">
        <v>482</v>
      </c>
      <c r="B1250" t="s">
        <v>1400</v>
      </c>
      <c r="C1250" s="1">
        <f t="shared" si="477"/>
        <v>23566</v>
      </c>
      <c r="D1250" s="7">
        <f>RANK(N1250,(N1250:P1250,Q1250:AJ1250))</f>
        <v>2</v>
      </c>
      <c r="E1250" s="7">
        <f>RANK(O1250,(N1250:P1250,Q1250:AJ1250))</f>
        <v>1</v>
      </c>
      <c r="F1250" s="7">
        <f>IF(P1250&gt;0,RANK(P1250,(N1250:P1250,Q1250:AJ1250)),0)</f>
        <v>3</v>
      </c>
      <c r="G1250" s="1">
        <f t="shared" si="478"/>
        <v>1501</v>
      </c>
      <c r="H1250" s="2">
        <f t="shared" si="453"/>
        <v>6.3693456674870572E-2</v>
      </c>
      <c r="I1250" s="2"/>
      <c r="J1250" s="2">
        <f t="shared" si="479"/>
        <v>0.42467962318594588</v>
      </c>
      <c r="K1250" s="2">
        <f t="shared" si="480"/>
        <v>0.48837307986081641</v>
      </c>
      <c r="L1250" s="2">
        <f t="shared" si="481"/>
        <v>8.1982517185776121E-2</v>
      </c>
      <c r="M1250" s="2">
        <f t="shared" si="482"/>
        <v>4.9647797674615968E-3</v>
      </c>
      <c r="N1250" s="1">
        <v>10008</v>
      </c>
      <c r="O1250" s="1">
        <v>11509</v>
      </c>
      <c r="P1250" s="1">
        <v>1932</v>
      </c>
      <c r="Q1250" s="1">
        <v>13</v>
      </c>
      <c r="R1250" s="1">
        <v>66</v>
      </c>
      <c r="S1250" s="1">
        <v>20</v>
      </c>
      <c r="T1250" s="1">
        <v>18</v>
      </c>
      <c r="W1250" s="1">
        <v>0</v>
      </c>
      <c r="AL1250" s="7">
        <f>IF(Q1250&gt;0,RANK(Q1250,(N1250:P1250,Q1250:AJ1250)),0)</f>
        <v>7</v>
      </c>
      <c r="AM1250" s="7">
        <f>IF(R1250&gt;0,RANK(R1250,(N1250:P1250,Q1250:AJ1250)),0)</f>
        <v>4</v>
      </c>
      <c r="AN1250" s="7">
        <f>IF(S1250&gt;0,RANK(S1250,(N1250:P1250,Q1250:AJ1250)),0)</f>
        <v>5</v>
      </c>
      <c r="AO1250" s="7">
        <f>IF(T1250&gt;0,RANK(T1250,(N1250:P1250,Q1250:AJ1250)),0)</f>
        <v>6</v>
      </c>
      <c r="AP1250" s="2">
        <f t="shared" si="483"/>
        <v>5.5164219638462186E-4</v>
      </c>
      <c r="AQ1250" s="2">
        <f t="shared" si="484"/>
        <v>2.8006449970296192E-3</v>
      </c>
      <c r="AR1250" s="2">
        <f t="shared" si="485"/>
        <v>8.4868030213018761E-4</v>
      </c>
      <c r="AS1250" s="2">
        <f t="shared" si="486"/>
        <v>7.6381227191716879E-4</v>
      </c>
      <c r="AU1250" t="s">
        <v>482</v>
      </c>
      <c r="AV1250" t="s">
        <v>1400</v>
      </c>
      <c r="AY1250" s="130">
        <v>24</v>
      </c>
      <c r="AZ1250" s="131">
        <v>9</v>
      </c>
      <c r="BA1250" s="132">
        <f t="shared" si="487"/>
        <v>24009</v>
      </c>
      <c r="BC1250" s="7" t="s">
        <v>532</v>
      </c>
    </row>
    <row r="1251" spans="1:55" hidden="1" outlineLevel="1" x14ac:dyDescent="0.2">
      <c r="A1251" t="s">
        <v>2626</v>
      </c>
      <c r="B1251" t="s">
        <v>1400</v>
      </c>
      <c r="C1251" s="1">
        <f t="shared" si="477"/>
        <v>8177</v>
      </c>
      <c r="D1251" s="7">
        <f>RANK(N1251,(N1251:P1251,Q1251:AJ1251))</f>
        <v>2</v>
      </c>
      <c r="E1251" s="7">
        <f>RANK(O1251,(N1251:P1251,Q1251:AJ1251))</f>
        <v>1</v>
      </c>
      <c r="F1251" s="7">
        <f>IF(P1251&gt;0,RANK(P1251,(N1251:P1251,Q1251:AJ1251)),0)</f>
        <v>3</v>
      </c>
      <c r="G1251" s="1">
        <f t="shared" si="478"/>
        <v>623</v>
      </c>
      <c r="H1251" s="2">
        <f t="shared" si="453"/>
        <v>7.6189311483429126E-2</v>
      </c>
      <c r="I1251" s="2"/>
      <c r="J1251" s="2">
        <f t="shared" si="479"/>
        <v>0.3975785740491623</v>
      </c>
      <c r="K1251" s="2">
        <f t="shared" si="480"/>
        <v>0.47376788553259142</v>
      </c>
      <c r="L1251" s="2">
        <f t="shared" si="481"/>
        <v>0.11581264522440993</v>
      </c>
      <c r="M1251" s="2">
        <f t="shared" si="482"/>
        <v>1.2840895193836355E-2</v>
      </c>
      <c r="N1251" s="1">
        <v>3251</v>
      </c>
      <c r="O1251" s="1">
        <v>3874</v>
      </c>
      <c r="P1251" s="1">
        <v>947</v>
      </c>
      <c r="Q1251" s="1">
        <v>6</v>
      </c>
      <c r="R1251" s="1">
        <v>63</v>
      </c>
      <c r="S1251" s="1">
        <v>26</v>
      </c>
      <c r="T1251" s="1">
        <v>10</v>
      </c>
      <c r="W1251" s="1">
        <v>0</v>
      </c>
      <c r="AL1251" s="7">
        <f>IF(Q1251&gt;0,RANK(Q1251,(N1251:P1251,Q1251:AJ1251)),0)</f>
        <v>7</v>
      </c>
      <c r="AM1251" s="7">
        <f>IF(R1251&gt;0,RANK(R1251,(N1251:P1251,Q1251:AJ1251)),0)</f>
        <v>4</v>
      </c>
      <c r="AN1251" s="7">
        <f>IF(S1251&gt;0,RANK(S1251,(N1251:P1251,Q1251:AJ1251)),0)</f>
        <v>5</v>
      </c>
      <c r="AO1251" s="7">
        <f>IF(T1251&gt;0,RANK(T1251,(N1251:P1251,Q1251:AJ1251)),0)</f>
        <v>6</v>
      </c>
      <c r="AP1251" s="2">
        <f t="shared" si="483"/>
        <v>7.3376543964779261E-4</v>
      </c>
      <c r="AQ1251" s="2">
        <f t="shared" si="484"/>
        <v>7.7045371163018224E-3</v>
      </c>
      <c r="AR1251" s="2">
        <f t="shared" si="485"/>
        <v>3.1796502384737681E-3</v>
      </c>
      <c r="AS1251" s="2">
        <f t="shared" si="486"/>
        <v>1.2229423994129876E-3</v>
      </c>
      <c r="AU1251" t="s">
        <v>2626</v>
      </c>
      <c r="AV1251" t="s">
        <v>1400</v>
      </c>
      <c r="AY1251" s="130">
        <v>24</v>
      </c>
      <c r="AZ1251" s="131">
        <v>11</v>
      </c>
      <c r="BA1251" s="132">
        <f t="shared" si="487"/>
        <v>24011</v>
      </c>
      <c r="BC1251" s="7" t="s">
        <v>532</v>
      </c>
    </row>
    <row r="1252" spans="1:55" hidden="1" outlineLevel="1" x14ac:dyDescent="0.2">
      <c r="A1252" t="s">
        <v>2017</v>
      </c>
      <c r="B1252" t="s">
        <v>1400</v>
      </c>
      <c r="C1252" s="1">
        <f t="shared" si="477"/>
        <v>52997</v>
      </c>
      <c r="D1252" s="7">
        <f>RANK(N1252,(N1252:P1252,Q1252:AJ1252))</f>
        <v>2</v>
      </c>
      <c r="E1252" s="7">
        <f>RANK(O1252,(N1252:P1252,Q1252:AJ1252))</f>
        <v>1</v>
      </c>
      <c r="F1252" s="7">
        <f>IF(P1252&gt;0,RANK(P1252,(N1252:P1252,Q1252:AJ1252)),0)</f>
        <v>3</v>
      </c>
      <c r="G1252" s="1">
        <f t="shared" si="478"/>
        <v>13194</v>
      </c>
      <c r="H1252" s="2">
        <f t="shared" si="453"/>
        <v>0.24895748815970714</v>
      </c>
      <c r="I1252" s="2"/>
      <c r="J1252" s="2">
        <f t="shared" si="479"/>
        <v>0.32307489103156783</v>
      </c>
      <c r="K1252" s="2">
        <f t="shared" si="480"/>
        <v>0.57203237919127503</v>
      </c>
      <c r="L1252" s="2">
        <f t="shared" si="481"/>
        <v>9.1948600864199856E-2</v>
      </c>
      <c r="M1252" s="2">
        <f t="shared" si="482"/>
        <v>1.2944128912957278E-2</v>
      </c>
      <c r="N1252" s="1">
        <v>17122</v>
      </c>
      <c r="O1252" s="1">
        <v>30316</v>
      </c>
      <c r="P1252" s="1">
        <v>4873</v>
      </c>
      <c r="Q1252" s="1">
        <v>39</v>
      </c>
      <c r="R1252" s="1">
        <v>359</v>
      </c>
      <c r="S1252" s="1">
        <v>230</v>
      </c>
      <c r="T1252" s="1">
        <v>58</v>
      </c>
      <c r="W1252" s="1">
        <v>0</v>
      </c>
      <c r="AL1252" s="7">
        <f>IF(Q1252&gt;0,RANK(Q1252,(N1252:P1252,Q1252:AJ1252)),0)</f>
        <v>7</v>
      </c>
      <c r="AM1252" s="7">
        <f>IF(R1252&gt;0,RANK(R1252,(N1252:P1252,Q1252:AJ1252)),0)</f>
        <v>4</v>
      </c>
      <c r="AN1252" s="7">
        <f>IF(S1252&gt;0,RANK(S1252,(N1252:P1252,Q1252:AJ1252)),0)</f>
        <v>5</v>
      </c>
      <c r="AO1252" s="7">
        <f>IF(T1252&gt;0,RANK(T1252,(N1252:P1252,Q1252:AJ1252)),0)</f>
        <v>6</v>
      </c>
      <c r="AP1252" s="2">
        <f t="shared" si="483"/>
        <v>7.3589071079495068E-4</v>
      </c>
      <c r="AQ1252" s="2">
        <f t="shared" si="484"/>
        <v>6.7739683378304433E-3</v>
      </c>
      <c r="AR1252" s="2">
        <f t="shared" si="485"/>
        <v>4.3398682944317604E-3</v>
      </c>
      <c r="AS1252" s="2">
        <f t="shared" si="486"/>
        <v>1.0944015699001831E-3</v>
      </c>
      <c r="AU1252" t="s">
        <v>2017</v>
      </c>
      <c r="AV1252" t="s">
        <v>1400</v>
      </c>
      <c r="AY1252" s="130">
        <v>24</v>
      </c>
      <c r="AZ1252" s="131">
        <v>13</v>
      </c>
      <c r="BA1252" s="132">
        <f t="shared" si="487"/>
        <v>24013</v>
      </c>
      <c r="BC1252" s="7" t="s">
        <v>532</v>
      </c>
    </row>
    <row r="1253" spans="1:55" hidden="1" outlineLevel="1" x14ac:dyDescent="0.2">
      <c r="A1253" t="s">
        <v>2627</v>
      </c>
      <c r="B1253" t="s">
        <v>1400</v>
      </c>
      <c r="C1253" s="1">
        <f t="shared" si="477"/>
        <v>24460</v>
      </c>
      <c r="D1253" s="7">
        <f>RANK(N1253,(N1253:P1253,Q1253:AJ1253))</f>
        <v>2</v>
      </c>
      <c r="E1253" s="7">
        <f>RANK(O1253,(N1253:P1253,Q1253:AJ1253))</f>
        <v>1</v>
      </c>
      <c r="F1253" s="7">
        <f>IF(P1253&gt;0,RANK(P1253,(N1253:P1253,Q1253:AJ1253)),0)</f>
        <v>3</v>
      </c>
      <c r="G1253" s="1">
        <f t="shared" si="478"/>
        <v>741</v>
      </c>
      <c r="H1253" s="2">
        <f t="shared" ref="H1253:H1316" si="488">G1253/C1253</f>
        <v>3.0294358135731808E-2</v>
      </c>
      <c r="I1253" s="2"/>
      <c r="J1253" s="2">
        <f t="shared" si="479"/>
        <v>0.41471790678659037</v>
      </c>
      <c r="K1253" s="2">
        <f t="shared" si="480"/>
        <v>0.44501226492232215</v>
      </c>
      <c r="L1253" s="2">
        <f t="shared" si="481"/>
        <v>0.1277187244480785</v>
      </c>
      <c r="M1253" s="2">
        <f t="shared" si="482"/>
        <v>1.2551103843008976E-2</v>
      </c>
      <c r="N1253" s="1">
        <v>10144</v>
      </c>
      <c r="O1253" s="1">
        <v>10885</v>
      </c>
      <c r="P1253" s="1">
        <v>3124</v>
      </c>
      <c r="Q1253" s="1">
        <v>13</v>
      </c>
      <c r="R1253" s="1">
        <v>221</v>
      </c>
      <c r="S1253" s="1">
        <v>46</v>
      </c>
      <c r="T1253" s="1">
        <v>26</v>
      </c>
      <c r="W1253" s="1">
        <v>0</v>
      </c>
      <c r="X1253" s="1">
        <v>1</v>
      </c>
      <c r="AL1253" s="7">
        <f>IF(Q1253&gt;0,RANK(Q1253,(N1253:P1253,Q1253:AJ1253)),0)</f>
        <v>7</v>
      </c>
      <c r="AM1253" s="7">
        <f>IF(R1253&gt;0,RANK(R1253,(N1253:P1253,Q1253:AJ1253)),0)</f>
        <v>4</v>
      </c>
      <c r="AN1253" s="7">
        <f>IF(S1253&gt;0,RANK(S1253,(N1253:P1253,Q1253:AJ1253)),0)</f>
        <v>5</v>
      </c>
      <c r="AO1253" s="7">
        <f>IF(T1253&gt;0,RANK(T1253,(N1253:P1253,Q1253:AJ1253)),0)</f>
        <v>6</v>
      </c>
      <c r="AP1253" s="2">
        <f t="shared" si="483"/>
        <v>5.3147996729354047E-4</v>
      </c>
      <c r="AQ1253" s="2">
        <f t="shared" si="484"/>
        <v>9.0351594439901876E-3</v>
      </c>
      <c r="AR1253" s="2">
        <f t="shared" si="485"/>
        <v>1.8806214227309894E-3</v>
      </c>
      <c r="AS1253" s="2">
        <f t="shared" si="486"/>
        <v>1.0629599345870809E-3</v>
      </c>
      <c r="AU1253" t="s">
        <v>2627</v>
      </c>
      <c r="AV1253" t="s">
        <v>1400</v>
      </c>
      <c r="AY1253" s="130">
        <v>24</v>
      </c>
      <c r="AZ1253" s="131">
        <v>15</v>
      </c>
      <c r="BA1253" s="132">
        <f t="shared" si="487"/>
        <v>24015</v>
      </c>
      <c r="BC1253" s="7" t="s">
        <v>532</v>
      </c>
    </row>
    <row r="1254" spans="1:55" hidden="1" outlineLevel="1" x14ac:dyDescent="0.2">
      <c r="A1254" t="s">
        <v>2516</v>
      </c>
      <c r="B1254" t="s">
        <v>1400</v>
      </c>
      <c r="C1254" s="1">
        <f t="shared" si="477"/>
        <v>35823</v>
      </c>
      <c r="D1254" s="7">
        <f>RANK(N1254,(N1254:P1254,Q1254:AJ1254))</f>
        <v>2</v>
      </c>
      <c r="E1254" s="7">
        <f>RANK(O1254,(N1254:P1254,Q1254:AJ1254))</f>
        <v>1</v>
      </c>
      <c r="F1254" s="7">
        <f>IF(P1254&gt;0,RANK(P1254,(N1254:P1254,Q1254:AJ1254)),0)</f>
        <v>3</v>
      </c>
      <c r="G1254" s="1">
        <f t="shared" si="478"/>
        <v>1542</v>
      </c>
      <c r="H1254" s="2">
        <f t="shared" si="488"/>
        <v>4.3044971107947409E-2</v>
      </c>
      <c r="I1254" s="2"/>
      <c r="J1254" s="2">
        <f t="shared" si="479"/>
        <v>0.4435697736091338</v>
      </c>
      <c r="K1254" s="2">
        <f t="shared" si="480"/>
        <v>0.48661474471708122</v>
      </c>
      <c r="L1254" s="2">
        <f t="shared" si="481"/>
        <v>6.5125757195098125E-2</v>
      </c>
      <c r="M1254" s="2">
        <f t="shared" si="482"/>
        <v>4.6897244786869158E-3</v>
      </c>
      <c r="N1254" s="1">
        <v>15890</v>
      </c>
      <c r="O1254" s="1">
        <v>17432</v>
      </c>
      <c r="P1254" s="1">
        <v>2333</v>
      </c>
      <c r="Q1254" s="1">
        <v>21</v>
      </c>
      <c r="R1254" s="1">
        <v>96</v>
      </c>
      <c r="S1254" s="1">
        <v>33</v>
      </c>
      <c r="T1254" s="1">
        <v>18</v>
      </c>
      <c r="W1254" s="1">
        <v>0</v>
      </c>
      <c r="AL1254" s="7">
        <f>IF(Q1254&gt;0,RANK(Q1254,(N1254:P1254,Q1254:AJ1254)),0)</f>
        <v>6</v>
      </c>
      <c r="AM1254" s="7">
        <f>IF(R1254&gt;0,RANK(R1254,(N1254:P1254,Q1254:AJ1254)),0)</f>
        <v>4</v>
      </c>
      <c r="AN1254" s="7">
        <f>IF(S1254&gt;0,RANK(S1254,(N1254:P1254,Q1254:AJ1254)),0)</f>
        <v>5</v>
      </c>
      <c r="AO1254" s="7">
        <f>IF(T1254&gt;0,RANK(T1254,(N1254:P1254,Q1254:AJ1254)),0)</f>
        <v>7</v>
      </c>
      <c r="AP1254" s="2">
        <f t="shared" si="483"/>
        <v>5.8621555983585959E-4</v>
      </c>
      <c r="AQ1254" s="2">
        <f t="shared" si="484"/>
        <v>2.679842559249644E-3</v>
      </c>
      <c r="AR1254" s="2">
        <f t="shared" si="485"/>
        <v>9.211958797420652E-4</v>
      </c>
      <c r="AS1254" s="2">
        <f t="shared" si="486"/>
        <v>5.024704798593083E-4</v>
      </c>
      <c r="AU1254" t="s">
        <v>2516</v>
      </c>
      <c r="AV1254" t="s">
        <v>1400</v>
      </c>
      <c r="AY1254" s="130">
        <v>24</v>
      </c>
      <c r="AZ1254" s="131">
        <v>17</v>
      </c>
      <c r="BA1254" s="132">
        <f t="shared" si="487"/>
        <v>24017</v>
      </c>
      <c r="BC1254" s="7" t="s">
        <v>532</v>
      </c>
    </row>
    <row r="1255" spans="1:55" hidden="1" outlineLevel="1" x14ac:dyDescent="0.2">
      <c r="A1255" t="s">
        <v>2517</v>
      </c>
      <c r="B1255" t="s">
        <v>1400</v>
      </c>
      <c r="C1255" s="1">
        <f t="shared" si="477"/>
        <v>10054</v>
      </c>
      <c r="D1255" s="7">
        <f>RANK(N1255,(N1255:P1255,Q1255:AJ1255))</f>
        <v>1</v>
      </c>
      <c r="E1255" s="7">
        <f>RANK(O1255,(N1255:P1255,Q1255:AJ1255))</f>
        <v>2</v>
      </c>
      <c r="F1255" s="7">
        <f>IF(P1255&gt;0,RANK(P1255,(N1255:P1255,Q1255:AJ1255)),0)</f>
        <v>3</v>
      </c>
      <c r="G1255" s="1">
        <f t="shared" si="478"/>
        <v>276</v>
      </c>
      <c r="H1255" s="2">
        <f t="shared" si="488"/>
        <v>2.7451760493335985E-2</v>
      </c>
      <c r="I1255" s="2"/>
      <c r="J1255" s="2">
        <f t="shared" si="479"/>
        <v>0.45882235925999604</v>
      </c>
      <c r="K1255" s="2">
        <f t="shared" si="480"/>
        <v>0.43137059876666006</v>
      </c>
      <c r="L1255" s="2">
        <f t="shared" si="481"/>
        <v>0.10025860354087925</v>
      </c>
      <c r="M1255" s="2">
        <f t="shared" si="482"/>
        <v>9.5484384324646537E-3</v>
      </c>
      <c r="N1255" s="1">
        <v>4613</v>
      </c>
      <c r="O1255" s="1">
        <v>4337</v>
      </c>
      <c r="P1255" s="1">
        <v>1008</v>
      </c>
      <c r="Q1255" s="1">
        <v>13</v>
      </c>
      <c r="R1255" s="1">
        <v>46</v>
      </c>
      <c r="S1255" s="1">
        <v>17</v>
      </c>
      <c r="T1255" s="1">
        <v>18</v>
      </c>
      <c r="W1255" s="1">
        <v>0</v>
      </c>
      <c r="AB1255" s="1">
        <v>2</v>
      </c>
      <c r="AL1255" s="7">
        <f>IF(Q1255&gt;0,RANK(Q1255,(N1255:P1255,Q1255:AJ1255)),0)</f>
        <v>7</v>
      </c>
      <c r="AM1255" s="7">
        <f>IF(R1255&gt;0,RANK(R1255,(N1255:P1255,Q1255:AJ1255)),0)</f>
        <v>4</v>
      </c>
      <c r="AN1255" s="7">
        <f>IF(S1255&gt;0,RANK(S1255,(N1255:P1255,Q1255:AJ1255)),0)</f>
        <v>6</v>
      </c>
      <c r="AO1255" s="7">
        <f>IF(T1255&gt;0,RANK(T1255,(N1255:P1255,Q1255:AJ1255)),0)</f>
        <v>5</v>
      </c>
      <c r="AP1255" s="2">
        <f t="shared" si="483"/>
        <v>1.2930177043962601E-3</v>
      </c>
      <c r="AQ1255" s="2">
        <f t="shared" si="484"/>
        <v>4.5752934155559978E-3</v>
      </c>
      <c r="AR1255" s="2">
        <f t="shared" si="485"/>
        <v>1.6908693057489557E-3</v>
      </c>
      <c r="AS1255" s="2">
        <f t="shared" si="486"/>
        <v>1.7903322060871295E-3</v>
      </c>
      <c r="AU1255" t="s">
        <v>2517</v>
      </c>
      <c r="AV1255" t="s">
        <v>1400</v>
      </c>
      <c r="AY1255" s="130">
        <v>24</v>
      </c>
      <c r="AZ1255" s="131">
        <v>19</v>
      </c>
      <c r="BA1255" s="132">
        <f t="shared" si="487"/>
        <v>24019</v>
      </c>
      <c r="BC1255" s="7" t="s">
        <v>532</v>
      </c>
    </row>
    <row r="1256" spans="1:55" hidden="1" outlineLevel="1" x14ac:dyDescent="0.2">
      <c r="A1256" t="s">
        <v>48</v>
      </c>
      <c r="B1256" t="s">
        <v>1400</v>
      </c>
      <c r="C1256" s="1">
        <f t="shared" si="477"/>
        <v>65303</v>
      </c>
      <c r="D1256" s="7">
        <f>RANK(N1256,(N1256:P1256,Q1256:AJ1256))</f>
        <v>2</v>
      </c>
      <c r="E1256" s="7">
        <f>RANK(O1256,(N1256:P1256,Q1256:AJ1256))</f>
        <v>1</v>
      </c>
      <c r="F1256" s="7">
        <f>IF(P1256&gt;0,RANK(P1256,(N1256:P1256,Q1256:AJ1256)),0)</f>
        <v>3</v>
      </c>
      <c r="G1256" s="1">
        <f t="shared" si="478"/>
        <v>9413</v>
      </c>
      <c r="H1256" s="2">
        <f t="shared" si="488"/>
        <v>0.14414345435891154</v>
      </c>
      <c r="I1256" s="2"/>
      <c r="J1256" s="2">
        <f t="shared" si="479"/>
        <v>0.38407117590309786</v>
      </c>
      <c r="K1256" s="2">
        <f t="shared" si="480"/>
        <v>0.52821463026200943</v>
      </c>
      <c r="L1256" s="2">
        <f t="shared" si="481"/>
        <v>7.639771526576114E-2</v>
      </c>
      <c r="M1256" s="2">
        <f t="shared" si="482"/>
        <v>1.1316478569131511E-2</v>
      </c>
      <c r="N1256" s="1">
        <v>25081</v>
      </c>
      <c r="O1256" s="1">
        <v>34494</v>
      </c>
      <c r="P1256" s="1">
        <v>4989</v>
      </c>
      <c r="Q1256" s="1">
        <v>127</v>
      </c>
      <c r="R1256" s="1">
        <v>336</v>
      </c>
      <c r="S1256" s="1">
        <v>182</v>
      </c>
      <c r="T1256" s="1">
        <v>93</v>
      </c>
      <c r="W1256" s="1">
        <v>0</v>
      </c>
      <c r="AI1256" s="1">
        <v>1</v>
      </c>
      <c r="AL1256" s="7">
        <f>IF(Q1256&gt;0,RANK(Q1256,(N1256:P1256,Q1256:AJ1256)),0)</f>
        <v>6</v>
      </c>
      <c r="AM1256" s="7">
        <f>IF(R1256&gt;0,RANK(R1256,(N1256:P1256,Q1256:AJ1256)),0)</f>
        <v>4</v>
      </c>
      <c r="AN1256" s="7">
        <f>IF(S1256&gt;0,RANK(S1256,(N1256:P1256,Q1256:AJ1256)),0)</f>
        <v>5</v>
      </c>
      <c r="AO1256" s="7">
        <f>IF(T1256&gt;0,RANK(T1256,(N1256:P1256,Q1256:AJ1256)),0)</f>
        <v>7</v>
      </c>
      <c r="AP1256" s="2">
        <f t="shared" si="483"/>
        <v>1.9447804848169302E-3</v>
      </c>
      <c r="AQ1256" s="2">
        <f t="shared" si="484"/>
        <v>5.1452460070747132E-3</v>
      </c>
      <c r="AR1256" s="2">
        <f t="shared" si="485"/>
        <v>2.7870082538321364E-3</v>
      </c>
      <c r="AS1256" s="2">
        <f t="shared" si="486"/>
        <v>1.4241305912438939E-3</v>
      </c>
      <c r="AU1256" t="s">
        <v>48</v>
      </c>
      <c r="AV1256" t="s">
        <v>1400</v>
      </c>
      <c r="AY1256" s="130">
        <v>24</v>
      </c>
      <c r="AZ1256" s="131">
        <v>21</v>
      </c>
      <c r="BA1256" s="132">
        <f t="shared" si="487"/>
        <v>24021</v>
      </c>
      <c r="BC1256" s="7" t="s">
        <v>532</v>
      </c>
    </row>
    <row r="1257" spans="1:55" hidden="1" outlineLevel="1" x14ac:dyDescent="0.2">
      <c r="A1257" t="s">
        <v>49</v>
      </c>
      <c r="B1257" t="s">
        <v>1400</v>
      </c>
      <c r="C1257" s="1">
        <f t="shared" si="477"/>
        <v>9786</v>
      </c>
      <c r="D1257" s="7">
        <f>RANK(N1257,(N1257:P1257,Q1257:AJ1257))</f>
        <v>2</v>
      </c>
      <c r="E1257" s="7">
        <f>RANK(O1257,(N1257:P1257,Q1257:AJ1257))</f>
        <v>1</v>
      </c>
      <c r="F1257" s="7">
        <f>IF(P1257&gt;0,RANK(P1257,(N1257:P1257,Q1257:AJ1257)),0)</f>
        <v>3</v>
      </c>
      <c r="G1257" s="1">
        <f t="shared" si="478"/>
        <v>2279</v>
      </c>
      <c r="H1257" s="2">
        <f t="shared" si="488"/>
        <v>0.23288371142448397</v>
      </c>
      <c r="I1257" s="2"/>
      <c r="J1257" s="2">
        <f t="shared" si="479"/>
        <v>0.31892499489066012</v>
      </c>
      <c r="K1257" s="2">
        <f t="shared" si="480"/>
        <v>0.55180870631514412</v>
      </c>
      <c r="L1257" s="2">
        <f t="shared" si="481"/>
        <v>0.12262415695892091</v>
      </c>
      <c r="M1257" s="2">
        <f t="shared" si="482"/>
        <v>6.642141835274909E-3</v>
      </c>
      <c r="N1257" s="1">
        <v>3121</v>
      </c>
      <c r="O1257" s="1">
        <v>5400</v>
      </c>
      <c r="P1257" s="1">
        <v>1200</v>
      </c>
      <c r="Q1257" s="1">
        <v>2</v>
      </c>
      <c r="R1257" s="1">
        <v>26</v>
      </c>
      <c r="S1257" s="1">
        <v>30</v>
      </c>
      <c r="T1257" s="1">
        <v>7</v>
      </c>
      <c r="W1257" s="1">
        <v>0</v>
      </c>
      <c r="AL1257" s="7">
        <f>IF(Q1257&gt;0,RANK(Q1257,(N1257:P1257,Q1257:AJ1257)),0)</f>
        <v>7</v>
      </c>
      <c r="AM1257" s="7">
        <f>IF(R1257&gt;0,RANK(R1257,(N1257:P1257,Q1257:AJ1257)),0)</f>
        <v>5</v>
      </c>
      <c r="AN1257" s="7">
        <f>IF(S1257&gt;0,RANK(S1257,(N1257:P1257,Q1257:AJ1257)),0)</f>
        <v>4</v>
      </c>
      <c r="AO1257" s="7">
        <f>IF(T1257&gt;0,RANK(T1257,(N1257:P1257,Q1257:AJ1257)),0)</f>
        <v>6</v>
      </c>
      <c r="AP1257" s="2">
        <f t="shared" si="483"/>
        <v>2.0437359493153485E-4</v>
      </c>
      <c r="AQ1257" s="2">
        <f t="shared" si="484"/>
        <v>2.6568567341099529E-3</v>
      </c>
      <c r="AR1257" s="2">
        <f t="shared" si="485"/>
        <v>3.0656039239730227E-3</v>
      </c>
      <c r="AS1257" s="2">
        <f t="shared" si="486"/>
        <v>7.1530758226037196E-4</v>
      </c>
      <c r="AU1257" t="s">
        <v>49</v>
      </c>
      <c r="AV1257" t="s">
        <v>1400</v>
      </c>
      <c r="AY1257" s="130">
        <v>24</v>
      </c>
      <c r="AZ1257" s="131">
        <v>23</v>
      </c>
      <c r="BA1257" s="132">
        <f t="shared" si="487"/>
        <v>24023</v>
      </c>
      <c r="BC1257" s="7" t="s">
        <v>532</v>
      </c>
    </row>
    <row r="1258" spans="1:55" hidden="1" outlineLevel="1" x14ac:dyDescent="0.2">
      <c r="A1258" t="s">
        <v>257</v>
      </c>
      <c r="B1258" t="s">
        <v>1400</v>
      </c>
      <c r="C1258" s="1">
        <f t="shared" si="477"/>
        <v>78191</v>
      </c>
      <c r="D1258" s="7">
        <f>RANK(N1258,(N1258:P1258,Q1258:AJ1258))</f>
        <v>2</v>
      </c>
      <c r="E1258" s="7">
        <f>RANK(O1258,(N1258:P1258,Q1258:AJ1258))</f>
        <v>1</v>
      </c>
      <c r="F1258" s="7">
        <f>IF(P1258&gt;0,RANK(P1258,(N1258:P1258,Q1258:AJ1258)),0)</f>
        <v>3</v>
      </c>
      <c r="G1258" s="1">
        <f t="shared" si="478"/>
        <v>9907</v>
      </c>
      <c r="H1258" s="2">
        <f t="shared" si="488"/>
        <v>0.12670256167589619</v>
      </c>
      <c r="I1258" s="2"/>
      <c r="J1258" s="2">
        <f t="shared" si="479"/>
        <v>0.38084945837756262</v>
      </c>
      <c r="K1258" s="2">
        <f t="shared" si="480"/>
        <v>0.50755202005345879</v>
      </c>
      <c r="L1258" s="2">
        <f t="shared" si="481"/>
        <v>0.10153342456292924</v>
      </c>
      <c r="M1258" s="2">
        <f t="shared" si="482"/>
        <v>1.0065097006049406E-2</v>
      </c>
      <c r="N1258" s="1">
        <v>29779</v>
      </c>
      <c r="O1258" s="1">
        <v>39686</v>
      </c>
      <c r="P1258" s="1">
        <v>7939</v>
      </c>
      <c r="R1258" s="1">
        <v>464</v>
      </c>
      <c r="S1258" s="1">
        <v>243</v>
      </c>
      <c r="T1258" s="1">
        <v>80</v>
      </c>
      <c r="W1258" s="1">
        <v>0</v>
      </c>
      <c r="AL1258" s="7">
        <f>IF(Q1258&gt;0,RANK(Q1258,(N1258:P1258,Q1258:AJ1258)),0)</f>
        <v>0</v>
      </c>
      <c r="AM1258" s="7">
        <f>IF(R1258&gt;0,RANK(R1258,(N1258:P1258,Q1258:AJ1258)),0)</f>
        <v>4</v>
      </c>
      <c r="AN1258" s="7">
        <f>IF(S1258&gt;0,RANK(S1258,(N1258:P1258,Q1258:AJ1258)),0)</f>
        <v>5</v>
      </c>
      <c r="AO1258" s="7">
        <f>IF(T1258&gt;0,RANK(T1258,(N1258:P1258,Q1258:AJ1258)),0)</f>
        <v>6</v>
      </c>
      <c r="AP1258" s="2">
        <f t="shared" si="483"/>
        <v>0</v>
      </c>
      <c r="AQ1258" s="2">
        <f t="shared" si="484"/>
        <v>5.9341867989922111E-3</v>
      </c>
      <c r="AR1258" s="2">
        <f t="shared" si="485"/>
        <v>3.1077745520584209E-3</v>
      </c>
      <c r="AS1258" s="2">
        <f t="shared" si="486"/>
        <v>1.0231356549986572E-3</v>
      </c>
      <c r="AU1258" t="s">
        <v>257</v>
      </c>
      <c r="AV1258" t="s">
        <v>1400</v>
      </c>
      <c r="AY1258" s="130">
        <v>24</v>
      </c>
      <c r="AZ1258" s="131">
        <v>25</v>
      </c>
      <c r="BA1258" s="132">
        <f t="shared" si="487"/>
        <v>24025</v>
      </c>
      <c r="BC1258" s="7" t="s">
        <v>532</v>
      </c>
    </row>
    <row r="1259" spans="1:55" hidden="1" outlineLevel="1" x14ac:dyDescent="0.2">
      <c r="A1259" t="s">
        <v>1675</v>
      </c>
      <c r="B1259" t="s">
        <v>1400</v>
      </c>
      <c r="C1259" s="1">
        <f t="shared" si="477"/>
        <v>95508</v>
      </c>
      <c r="D1259" s="7">
        <f>RANK(N1259,(N1259:P1259,Q1259:AJ1259))</f>
        <v>1</v>
      </c>
      <c r="E1259" s="7">
        <f>RANK(O1259,(N1259:P1259,Q1259:AJ1259))</f>
        <v>2</v>
      </c>
      <c r="F1259" s="7">
        <f>IF(P1259&gt;0,RANK(P1259,(N1259:P1259,Q1259:AJ1259)),0)</f>
        <v>3</v>
      </c>
      <c r="G1259" s="1">
        <f t="shared" si="478"/>
        <v>6720</v>
      </c>
      <c r="H1259" s="2">
        <f t="shared" si="488"/>
        <v>7.036059806508356E-2</v>
      </c>
      <c r="I1259" s="2"/>
      <c r="J1259" s="2">
        <f t="shared" si="479"/>
        <v>0.4980629894877916</v>
      </c>
      <c r="K1259" s="2">
        <f t="shared" si="480"/>
        <v>0.42770239142270805</v>
      </c>
      <c r="L1259" s="2">
        <f t="shared" si="481"/>
        <v>6.2937136156133514E-2</v>
      </c>
      <c r="M1259" s="2">
        <f t="shared" si="482"/>
        <v>1.129748293336684E-2</v>
      </c>
      <c r="N1259" s="1">
        <v>47569</v>
      </c>
      <c r="O1259" s="1">
        <v>40849</v>
      </c>
      <c r="P1259" s="1">
        <v>6011</v>
      </c>
      <c r="Q1259" s="1">
        <v>163</v>
      </c>
      <c r="R1259" s="1">
        <v>603</v>
      </c>
      <c r="S1259" s="1">
        <v>149</v>
      </c>
      <c r="T1259" s="1">
        <v>162</v>
      </c>
      <c r="W1259" s="1">
        <v>2</v>
      </c>
      <c r="AL1259" s="7">
        <f>IF(Q1259&gt;0,RANK(Q1259,(N1259:P1259,Q1259:AJ1259)),0)</f>
        <v>5</v>
      </c>
      <c r="AM1259" s="7">
        <f>IF(R1259&gt;0,RANK(R1259,(N1259:P1259,Q1259:AJ1259)),0)</f>
        <v>4</v>
      </c>
      <c r="AN1259" s="7">
        <f>IF(S1259&gt;0,RANK(S1259,(N1259:P1259,Q1259:AJ1259)),0)</f>
        <v>7</v>
      </c>
      <c r="AO1259" s="7">
        <f>IF(T1259&gt;0,RANK(T1259,(N1259:P1259,Q1259:AJ1259)),0)</f>
        <v>6</v>
      </c>
      <c r="AP1259" s="2">
        <f t="shared" si="483"/>
        <v>1.7066633161619969E-3</v>
      </c>
      <c r="AQ1259" s="2">
        <f t="shared" si="484"/>
        <v>6.3136072370900869E-3</v>
      </c>
      <c r="AR1259" s="2">
        <f t="shared" si="485"/>
        <v>1.5600787368597396E-3</v>
      </c>
      <c r="AS1259" s="2">
        <f t="shared" si="486"/>
        <v>1.6961929890689784E-3</v>
      </c>
      <c r="AU1259" t="s">
        <v>1675</v>
      </c>
      <c r="AV1259" t="s">
        <v>1400</v>
      </c>
      <c r="AY1259" s="130">
        <v>24</v>
      </c>
      <c r="AZ1259" s="131">
        <v>27</v>
      </c>
      <c r="BA1259" s="132">
        <f t="shared" si="487"/>
        <v>24027</v>
      </c>
      <c r="BC1259" s="7" t="s">
        <v>532</v>
      </c>
    </row>
    <row r="1260" spans="1:55" hidden="1" outlineLevel="1" x14ac:dyDescent="0.2">
      <c r="A1260" t="s">
        <v>2391</v>
      </c>
      <c r="B1260" t="s">
        <v>1400</v>
      </c>
      <c r="C1260" s="1">
        <f t="shared" si="477"/>
        <v>6998</v>
      </c>
      <c r="D1260" s="7">
        <f>RANK(N1260,(N1260:P1260,Q1260:AJ1260))</f>
        <v>1</v>
      </c>
      <c r="E1260" s="7">
        <f>RANK(O1260,(N1260:P1260,Q1260:AJ1260))</f>
        <v>2</v>
      </c>
      <c r="F1260" s="7">
        <f>IF(P1260&gt;0,RANK(P1260,(N1260:P1260,Q1260:AJ1260)),0)</f>
        <v>3</v>
      </c>
      <c r="G1260" s="1">
        <f t="shared" si="478"/>
        <v>152</v>
      </c>
      <c r="H1260" s="2">
        <f t="shared" si="488"/>
        <v>2.1720491569019718E-2</v>
      </c>
      <c r="I1260" s="2"/>
      <c r="J1260" s="2">
        <f t="shared" si="479"/>
        <v>0.45827379251214634</v>
      </c>
      <c r="K1260" s="2">
        <f t="shared" si="480"/>
        <v>0.43655330094312661</v>
      </c>
      <c r="L1260" s="2">
        <f t="shared" si="481"/>
        <v>9.6599028293798225E-2</v>
      </c>
      <c r="M1260" s="2">
        <f t="shared" si="482"/>
        <v>8.5738782509288819E-3</v>
      </c>
      <c r="N1260" s="1">
        <v>3207</v>
      </c>
      <c r="O1260" s="1">
        <v>3055</v>
      </c>
      <c r="P1260" s="1">
        <v>676</v>
      </c>
      <c r="Q1260" s="1">
        <v>14</v>
      </c>
      <c r="R1260" s="1">
        <v>21</v>
      </c>
      <c r="S1260" s="1">
        <v>17</v>
      </c>
      <c r="T1260" s="1">
        <v>8</v>
      </c>
      <c r="W1260" s="1">
        <v>0</v>
      </c>
      <c r="AL1260" s="7">
        <f>IF(Q1260&gt;0,RANK(Q1260,(N1260:P1260,Q1260:AJ1260)),0)</f>
        <v>6</v>
      </c>
      <c r="AM1260" s="7">
        <f>IF(R1260&gt;0,RANK(R1260,(N1260:P1260,Q1260:AJ1260)),0)</f>
        <v>4</v>
      </c>
      <c r="AN1260" s="7">
        <f>IF(S1260&gt;0,RANK(S1260,(N1260:P1260,Q1260:AJ1260)),0)</f>
        <v>5</v>
      </c>
      <c r="AO1260" s="7">
        <f>IF(T1260&gt;0,RANK(T1260,(N1260:P1260,Q1260:AJ1260)),0)</f>
        <v>7</v>
      </c>
      <c r="AP1260" s="2">
        <f t="shared" si="483"/>
        <v>2.0005715918833952E-3</v>
      </c>
      <c r="AQ1260" s="2">
        <f t="shared" si="484"/>
        <v>3.0008573878250928E-3</v>
      </c>
      <c r="AR1260" s="2">
        <f t="shared" si="485"/>
        <v>2.4292655044298372E-3</v>
      </c>
      <c r="AS1260" s="2">
        <f t="shared" si="486"/>
        <v>1.1431837667905116E-3</v>
      </c>
      <c r="AU1260" t="s">
        <v>2391</v>
      </c>
      <c r="AV1260" t="s">
        <v>1400</v>
      </c>
      <c r="AY1260" s="130">
        <v>24</v>
      </c>
      <c r="AZ1260" s="131">
        <v>29</v>
      </c>
      <c r="BA1260" s="132">
        <f t="shared" si="487"/>
        <v>24029</v>
      </c>
      <c r="BC1260" s="7" t="s">
        <v>532</v>
      </c>
    </row>
    <row r="1261" spans="1:55" hidden="1" outlineLevel="1" x14ac:dyDescent="0.2">
      <c r="A1261" t="s">
        <v>961</v>
      </c>
      <c r="B1261" t="s">
        <v>1400</v>
      </c>
      <c r="C1261" s="1">
        <f t="shared" si="477"/>
        <v>334898</v>
      </c>
      <c r="D1261" s="7">
        <f>RANK(N1261,(N1261:P1261,Q1261:AJ1261))</f>
        <v>1</v>
      </c>
      <c r="E1261" s="7">
        <f>RANK(O1261,(N1261:P1261,Q1261:AJ1261))</f>
        <v>2</v>
      </c>
      <c r="F1261" s="7">
        <f>IF(P1261&gt;0,RANK(P1261,(N1261:P1261,Q1261:AJ1261)),0)</f>
        <v>3</v>
      </c>
      <c r="G1261" s="1">
        <f t="shared" si="478"/>
        <v>81077</v>
      </c>
      <c r="H1261" s="2">
        <f t="shared" si="488"/>
        <v>0.24209460791046827</v>
      </c>
      <c r="I1261" s="2"/>
      <c r="J1261" s="2">
        <f t="shared" si="479"/>
        <v>0.59363447975204386</v>
      </c>
      <c r="K1261" s="2">
        <f t="shared" si="480"/>
        <v>0.35153987184157565</v>
      </c>
      <c r="L1261" s="2">
        <f t="shared" si="481"/>
        <v>4.3147465795555659E-2</v>
      </c>
      <c r="M1261" s="2">
        <f t="shared" si="482"/>
        <v>1.167818261082483E-2</v>
      </c>
      <c r="N1261" s="1">
        <v>198807</v>
      </c>
      <c r="O1261" s="1">
        <v>117730</v>
      </c>
      <c r="P1261" s="1">
        <v>14450</v>
      </c>
      <c r="Q1261" s="1">
        <v>1209</v>
      </c>
      <c r="R1261" s="1">
        <v>1584</v>
      </c>
      <c r="S1261" s="1">
        <v>390</v>
      </c>
      <c r="T1261" s="1">
        <v>717</v>
      </c>
      <c r="W1261" s="1">
        <v>10</v>
      </c>
      <c r="X1261" s="1">
        <v>1</v>
      </c>
      <c r="AL1261" s="7">
        <f>IF(Q1261&gt;0,RANK(Q1261,(N1261:P1261,Q1261:AJ1261)),0)</f>
        <v>5</v>
      </c>
      <c r="AM1261" s="7">
        <f>IF(R1261&gt;0,RANK(R1261,(N1261:P1261,Q1261:AJ1261)),0)</f>
        <v>4</v>
      </c>
      <c r="AN1261" s="7">
        <f>IF(S1261&gt;0,RANK(S1261,(N1261:P1261,Q1261:AJ1261)),0)</f>
        <v>7</v>
      </c>
      <c r="AO1261" s="7">
        <f>IF(T1261&gt;0,RANK(T1261,(N1261:P1261,Q1261:AJ1261)),0)</f>
        <v>6</v>
      </c>
      <c r="AP1261" s="2">
        <f t="shared" si="483"/>
        <v>3.6100544046246915E-3</v>
      </c>
      <c r="AQ1261" s="2">
        <f t="shared" si="484"/>
        <v>4.7297983266546828E-3</v>
      </c>
      <c r="AR1261" s="2">
        <f t="shared" si="485"/>
        <v>1.1645336789111909E-3</v>
      </c>
      <c r="AS1261" s="2">
        <f t="shared" si="486"/>
        <v>2.1409503789213431E-3</v>
      </c>
      <c r="AU1261" t="s">
        <v>961</v>
      </c>
      <c r="AV1261" t="s">
        <v>1400</v>
      </c>
      <c r="AY1261" s="130">
        <v>24</v>
      </c>
      <c r="AZ1261" s="131">
        <v>31</v>
      </c>
      <c r="BA1261" s="132">
        <f t="shared" si="487"/>
        <v>24031</v>
      </c>
      <c r="BC1261" s="7" t="s">
        <v>532</v>
      </c>
    </row>
    <row r="1262" spans="1:55" hidden="1" outlineLevel="1" x14ac:dyDescent="0.2">
      <c r="A1262" t="s">
        <v>953</v>
      </c>
      <c r="B1262" t="s">
        <v>1400</v>
      </c>
      <c r="C1262" s="1">
        <f t="shared" si="477"/>
        <v>240302</v>
      </c>
      <c r="D1262" s="7">
        <f>RANK(N1262,(N1262:P1262,Q1262:AJ1262))</f>
        <v>1</v>
      </c>
      <c r="E1262" s="7">
        <f>RANK(O1262,(N1262:P1262,Q1262:AJ1262))</f>
        <v>2</v>
      </c>
      <c r="F1262" s="7">
        <f>IF(P1262&gt;0,RANK(P1262,(N1262:P1262,Q1262:AJ1262)),0)</f>
        <v>3</v>
      </c>
      <c r="G1262" s="1">
        <f t="shared" si="478"/>
        <v>123915</v>
      </c>
      <c r="H1262" s="2">
        <f t="shared" si="488"/>
        <v>0.5156636232740468</v>
      </c>
      <c r="I1262" s="2"/>
      <c r="J1262" s="2">
        <f t="shared" si="479"/>
        <v>0.73495851054090267</v>
      </c>
      <c r="K1262" s="2">
        <f t="shared" si="480"/>
        <v>0.21929488726685586</v>
      </c>
      <c r="L1262" s="2">
        <f t="shared" si="481"/>
        <v>3.8089570623631927E-2</v>
      </c>
      <c r="M1262" s="2">
        <f t="shared" si="482"/>
        <v>7.657031568609543E-3</v>
      </c>
      <c r="N1262" s="1">
        <v>176612</v>
      </c>
      <c r="O1262" s="1">
        <v>52697</v>
      </c>
      <c r="P1262" s="1">
        <v>9153</v>
      </c>
      <c r="Q1262" s="1">
        <v>339</v>
      </c>
      <c r="R1262" s="1">
        <v>855</v>
      </c>
      <c r="S1262" s="1">
        <v>364</v>
      </c>
      <c r="T1262" s="1">
        <v>278</v>
      </c>
      <c r="W1262" s="1">
        <v>4</v>
      </c>
      <c r="AL1262" s="7">
        <f>IF(Q1262&gt;0,RANK(Q1262,(N1262:P1262,Q1262:AJ1262)),0)</f>
        <v>6</v>
      </c>
      <c r="AM1262" s="7">
        <f>IF(R1262&gt;0,RANK(R1262,(N1262:P1262,Q1262:AJ1262)),0)</f>
        <v>4</v>
      </c>
      <c r="AN1262" s="7">
        <f>IF(S1262&gt;0,RANK(S1262,(N1262:P1262,Q1262:AJ1262)),0)</f>
        <v>5</v>
      </c>
      <c r="AO1262" s="7">
        <f>IF(T1262&gt;0,RANK(T1262,(N1262:P1262,Q1262:AJ1262)),0)</f>
        <v>7</v>
      </c>
      <c r="AP1262" s="2">
        <f t="shared" si="483"/>
        <v>1.4107248379122937E-3</v>
      </c>
      <c r="AQ1262" s="2">
        <f t="shared" si="484"/>
        <v>3.5580228212832186E-3</v>
      </c>
      <c r="AR1262" s="2">
        <f t="shared" si="485"/>
        <v>1.514760592920575E-3</v>
      </c>
      <c r="AS1262" s="2">
        <f t="shared" si="486"/>
        <v>1.1568775956920874E-3</v>
      </c>
      <c r="AU1262" t="s">
        <v>953</v>
      </c>
      <c r="AV1262" t="s">
        <v>1400</v>
      </c>
      <c r="AY1262" s="130">
        <v>24</v>
      </c>
      <c r="AZ1262" s="131">
        <v>33</v>
      </c>
      <c r="BA1262" s="132">
        <f t="shared" si="487"/>
        <v>24033</v>
      </c>
      <c r="BC1262" s="7" t="s">
        <v>532</v>
      </c>
    </row>
    <row r="1263" spans="1:55" hidden="1" outlineLevel="1" x14ac:dyDescent="0.2">
      <c r="A1263" t="s">
        <v>3171</v>
      </c>
      <c r="B1263" t="s">
        <v>1400</v>
      </c>
      <c r="C1263" s="1">
        <f t="shared" si="477"/>
        <v>13639</v>
      </c>
      <c r="D1263" s="7">
        <f>RANK(N1263,(N1263:P1263,Q1263:AJ1263))</f>
        <v>2</v>
      </c>
      <c r="E1263" s="7">
        <f>RANK(O1263,(N1263:P1263,Q1263:AJ1263))</f>
        <v>1</v>
      </c>
      <c r="F1263" s="7">
        <f>IF(P1263&gt;0,RANK(P1263,(N1263:P1263,Q1263:AJ1263)),0)</f>
        <v>3</v>
      </c>
      <c r="G1263" s="1">
        <f t="shared" si="478"/>
        <v>2093</v>
      </c>
      <c r="H1263" s="2">
        <f t="shared" si="488"/>
        <v>0.15345699831365936</v>
      </c>
      <c r="I1263" s="2"/>
      <c r="J1263" s="2">
        <f t="shared" si="479"/>
        <v>0.3705550260283012</v>
      </c>
      <c r="K1263" s="2">
        <f t="shared" si="480"/>
        <v>0.52401202434196059</v>
      </c>
      <c r="L1263" s="2">
        <f t="shared" si="481"/>
        <v>9.6194735684434346E-2</v>
      </c>
      <c r="M1263" s="2">
        <f t="shared" si="482"/>
        <v>9.2382139453038026E-3</v>
      </c>
      <c r="N1263" s="1">
        <v>5054</v>
      </c>
      <c r="O1263" s="1">
        <v>7147</v>
      </c>
      <c r="P1263" s="1">
        <v>1312</v>
      </c>
      <c r="Q1263" s="1">
        <v>8</v>
      </c>
      <c r="R1263" s="1">
        <v>69</v>
      </c>
      <c r="S1263" s="1">
        <v>30</v>
      </c>
      <c r="T1263" s="1">
        <v>19</v>
      </c>
      <c r="W1263" s="1">
        <v>0</v>
      </c>
      <c r="AL1263" s="7">
        <f>IF(Q1263&gt;0,RANK(Q1263,(N1263:P1263,Q1263:AJ1263)),0)</f>
        <v>7</v>
      </c>
      <c r="AM1263" s="7">
        <f>IF(R1263&gt;0,RANK(R1263,(N1263:P1263,Q1263:AJ1263)),0)</f>
        <v>4</v>
      </c>
      <c r="AN1263" s="7">
        <f>IF(S1263&gt;0,RANK(S1263,(N1263:P1263,Q1263:AJ1263)),0)</f>
        <v>5</v>
      </c>
      <c r="AO1263" s="7">
        <f>IF(T1263&gt;0,RANK(T1263,(N1263:P1263,Q1263:AJ1263)),0)</f>
        <v>6</v>
      </c>
      <c r="AP1263" s="2">
        <f t="shared" si="483"/>
        <v>5.8655326636850209E-4</v>
      </c>
      <c r="AQ1263" s="2">
        <f t="shared" si="484"/>
        <v>5.0590219224283303E-3</v>
      </c>
      <c r="AR1263" s="2">
        <f t="shared" si="485"/>
        <v>2.1995747488818829E-3</v>
      </c>
      <c r="AS1263" s="2">
        <f t="shared" si="486"/>
        <v>1.3930640076251924E-3</v>
      </c>
      <c r="AU1263" t="s">
        <v>3171</v>
      </c>
      <c r="AV1263" t="s">
        <v>1400</v>
      </c>
      <c r="AY1263" s="130">
        <v>24</v>
      </c>
      <c r="AZ1263" s="131">
        <v>35</v>
      </c>
      <c r="BA1263" s="132">
        <f t="shared" si="487"/>
        <v>24035</v>
      </c>
      <c r="BC1263" s="7" t="s">
        <v>532</v>
      </c>
    </row>
    <row r="1264" spans="1:55" hidden="1" outlineLevel="1" x14ac:dyDescent="0.2">
      <c r="A1264" t="s">
        <v>2440</v>
      </c>
      <c r="B1264" t="s">
        <v>1400</v>
      </c>
      <c r="C1264" s="1">
        <f t="shared" si="477"/>
        <v>23808</v>
      </c>
      <c r="D1264" s="7">
        <f>RANK(N1264,(N1264:P1264,Q1264:AJ1264))</f>
        <v>2</v>
      </c>
      <c r="E1264" s="7">
        <f>RANK(O1264,(N1264:P1264,Q1264:AJ1264))</f>
        <v>1</v>
      </c>
      <c r="F1264" s="7">
        <f>IF(P1264&gt;0,RANK(P1264,(N1264:P1264,Q1264:AJ1264)),0)</f>
        <v>3</v>
      </c>
      <c r="G1264" s="1">
        <f t="shared" si="478"/>
        <v>1847</v>
      </c>
      <c r="H1264" s="2">
        <f t="shared" si="488"/>
        <v>7.7578965053763438E-2</v>
      </c>
      <c r="I1264" s="2"/>
      <c r="J1264" s="2">
        <f t="shared" si="479"/>
        <v>0.41952284946236557</v>
      </c>
      <c r="K1264" s="2">
        <f t="shared" si="480"/>
        <v>0.49710181451612906</v>
      </c>
      <c r="L1264" s="2">
        <f t="shared" si="481"/>
        <v>7.6738911290322578E-2</v>
      </c>
      <c r="M1264" s="2">
        <f t="shared" si="482"/>
        <v>6.6364247311828523E-3</v>
      </c>
      <c r="N1264" s="1">
        <v>9988</v>
      </c>
      <c r="O1264" s="1">
        <v>11835</v>
      </c>
      <c r="P1264" s="1">
        <v>1827</v>
      </c>
      <c r="Q1264" s="1">
        <v>38</v>
      </c>
      <c r="R1264" s="1">
        <v>72</v>
      </c>
      <c r="S1264" s="1">
        <v>29</v>
      </c>
      <c r="T1264" s="1">
        <v>19</v>
      </c>
      <c r="W1264" s="1">
        <v>0</v>
      </c>
      <c r="AL1264" s="7">
        <f>IF(Q1264&gt;0,RANK(Q1264,(N1264:P1264,Q1264:AJ1264)),0)</f>
        <v>5</v>
      </c>
      <c r="AM1264" s="7">
        <f>IF(R1264&gt;0,RANK(R1264,(N1264:P1264,Q1264:AJ1264)),0)</f>
        <v>4</v>
      </c>
      <c r="AN1264" s="7">
        <f>IF(S1264&gt;0,RANK(S1264,(N1264:P1264,Q1264:AJ1264)),0)</f>
        <v>6</v>
      </c>
      <c r="AO1264" s="7">
        <f>IF(T1264&gt;0,RANK(T1264,(N1264:P1264,Q1264:AJ1264)),0)</f>
        <v>7</v>
      </c>
      <c r="AP1264" s="2">
        <f t="shared" si="483"/>
        <v>1.5961021505376345E-3</v>
      </c>
      <c r="AQ1264" s="2">
        <f t="shared" si="484"/>
        <v>3.0241935483870967E-3</v>
      </c>
      <c r="AR1264" s="2">
        <f t="shared" si="485"/>
        <v>1.2180779569892473E-3</v>
      </c>
      <c r="AS1264" s="2">
        <f t="shared" si="486"/>
        <v>7.9805107526881725E-4</v>
      </c>
      <c r="AU1264" t="s">
        <v>2440</v>
      </c>
      <c r="AV1264" t="s">
        <v>1400</v>
      </c>
      <c r="AY1264" s="130">
        <v>24</v>
      </c>
      <c r="AZ1264" s="131">
        <v>37</v>
      </c>
      <c r="BA1264" s="132">
        <f t="shared" si="487"/>
        <v>24037</v>
      </c>
      <c r="BC1264" s="7" t="s">
        <v>532</v>
      </c>
    </row>
    <row r="1265" spans="1:55" hidden="1" outlineLevel="1" x14ac:dyDescent="0.2">
      <c r="A1265" t="s">
        <v>2138</v>
      </c>
      <c r="B1265" t="s">
        <v>1400</v>
      </c>
      <c r="C1265" s="1">
        <f t="shared" si="477"/>
        <v>7169</v>
      </c>
      <c r="D1265" s="7">
        <f>RANK(N1265,(N1265:P1265,Q1265:AJ1265))</f>
        <v>1</v>
      </c>
      <c r="E1265" s="7">
        <f>RANK(O1265,(N1265:P1265,Q1265:AJ1265))</f>
        <v>2</v>
      </c>
      <c r="F1265" s="7">
        <f>IF(P1265&gt;0,RANK(P1265,(N1265:P1265,Q1265:AJ1265)),0)</f>
        <v>3</v>
      </c>
      <c r="G1265" s="1">
        <f t="shared" si="478"/>
        <v>638</v>
      </c>
      <c r="H1265" s="2">
        <f t="shared" si="488"/>
        <v>8.8994280931789654E-2</v>
      </c>
      <c r="I1265" s="2"/>
      <c r="J1265" s="2">
        <f t="shared" si="479"/>
        <v>0.49616403961500904</v>
      </c>
      <c r="K1265" s="2">
        <f t="shared" si="480"/>
        <v>0.40716975868321942</v>
      </c>
      <c r="L1265" s="2">
        <f t="shared" si="481"/>
        <v>8.5507044218161535E-2</v>
      </c>
      <c r="M1265" s="2">
        <f t="shared" si="482"/>
        <v>1.1159157483609947E-2</v>
      </c>
      <c r="N1265" s="1">
        <v>3557</v>
      </c>
      <c r="O1265" s="1">
        <v>2919</v>
      </c>
      <c r="P1265" s="1">
        <v>613</v>
      </c>
      <c r="R1265" s="1">
        <v>50</v>
      </c>
      <c r="S1265" s="1">
        <v>17</v>
      </c>
      <c r="T1265" s="1">
        <v>13</v>
      </c>
      <c r="W1265" s="1">
        <v>0</v>
      </c>
      <c r="AL1265" s="7">
        <f>IF(Q1265&gt;0,RANK(Q1265,(N1265:P1265,Q1265:AJ1265)),0)</f>
        <v>0</v>
      </c>
      <c r="AM1265" s="7">
        <f>IF(R1265&gt;0,RANK(R1265,(N1265:P1265,Q1265:AJ1265)),0)</f>
        <v>4</v>
      </c>
      <c r="AN1265" s="7">
        <f>IF(S1265&gt;0,RANK(S1265,(N1265:P1265,Q1265:AJ1265)),0)</f>
        <v>5</v>
      </c>
      <c r="AO1265" s="7">
        <f>IF(T1265&gt;0,RANK(T1265,(N1265:P1265,Q1265:AJ1265)),0)</f>
        <v>6</v>
      </c>
      <c r="AP1265" s="2">
        <f t="shared" si="483"/>
        <v>0</v>
      </c>
      <c r="AQ1265" s="2">
        <f t="shared" si="484"/>
        <v>6.9744734272562418E-3</v>
      </c>
      <c r="AR1265" s="2">
        <f t="shared" si="485"/>
        <v>2.3713209652671224E-3</v>
      </c>
      <c r="AS1265" s="2">
        <f t="shared" si="486"/>
        <v>1.813363091086623E-3</v>
      </c>
      <c r="AU1265" t="s">
        <v>2138</v>
      </c>
      <c r="AV1265" t="s">
        <v>1400</v>
      </c>
      <c r="AY1265" s="130">
        <v>24</v>
      </c>
      <c r="AZ1265" s="131">
        <v>39</v>
      </c>
      <c r="BA1265" s="132">
        <f t="shared" si="487"/>
        <v>24039</v>
      </c>
      <c r="BC1265" s="7" t="s">
        <v>532</v>
      </c>
    </row>
    <row r="1266" spans="1:55" hidden="1" outlineLevel="1" x14ac:dyDescent="0.2">
      <c r="A1266" t="s">
        <v>590</v>
      </c>
      <c r="B1266" t="s">
        <v>1400</v>
      </c>
      <c r="C1266" s="1">
        <f t="shared" si="477"/>
        <v>12855</v>
      </c>
      <c r="D1266" s="7">
        <f>RANK(N1266,(N1266:P1266,Q1266:AJ1266))</f>
        <v>2</v>
      </c>
      <c r="E1266" s="7">
        <f>RANK(O1266,(N1266:P1266,Q1266:AJ1266))</f>
        <v>1</v>
      </c>
      <c r="F1266" s="7">
        <f>IF(P1266&gt;0,RANK(P1266,(N1266:P1266,Q1266:AJ1266)),0)</f>
        <v>3</v>
      </c>
      <c r="G1266" s="1">
        <f t="shared" si="478"/>
        <v>2176</v>
      </c>
      <c r="H1266" s="2">
        <f t="shared" si="488"/>
        <v>0.16927265655387008</v>
      </c>
      <c r="I1266" s="2"/>
      <c r="J1266" s="2">
        <f t="shared" si="479"/>
        <v>0.37502917152858811</v>
      </c>
      <c r="K1266" s="2">
        <f t="shared" si="480"/>
        <v>0.54430182808245819</v>
      </c>
      <c r="L1266" s="2">
        <f t="shared" si="481"/>
        <v>7.1100739012057559E-2</v>
      </c>
      <c r="M1266" s="2">
        <f t="shared" si="482"/>
        <v>9.5682613768961894E-3</v>
      </c>
      <c r="N1266" s="1">
        <v>4821</v>
      </c>
      <c r="O1266" s="1">
        <v>6997</v>
      </c>
      <c r="P1266" s="1">
        <v>914</v>
      </c>
      <c r="Q1266" s="1">
        <v>21</v>
      </c>
      <c r="R1266" s="1">
        <v>63</v>
      </c>
      <c r="S1266" s="1">
        <v>14</v>
      </c>
      <c r="T1266" s="1">
        <v>25</v>
      </c>
      <c r="W1266" s="1">
        <v>0</v>
      </c>
      <c r="AL1266" s="7">
        <f>IF(Q1266&gt;0,RANK(Q1266,(N1266:P1266,Q1266:AJ1266)),0)</f>
        <v>6</v>
      </c>
      <c r="AM1266" s="7">
        <f>IF(R1266&gt;0,RANK(R1266,(N1266:P1266,Q1266:AJ1266)),0)</f>
        <v>4</v>
      </c>
      <c r="AN1266" s="7">
        <f>IF(S1266&gt;0,RANK(S1266,(N1266:P1266,Q1266:AJ1266)),0)</f>
        <v>7</v>
      </c>
      <c r="AO1266" s="7">
        <f>IF(T1266&gt;0,RANK(T1266,(N1266:P1266,Q1266:AJ1266)),0)</f>
        <v>5</v>
      </c>
      <c r="AP1266" s="2">
        <f t="shared" si="483"/>
        <v>1.6336056009334889E-3</v>
      </c>
      <c r="AQ1266" s="2">
        <f t="shared" si="484"/>
        <v>4.9008168028004664E-3</v>
      </c>
      <c r="AR1266" s="2">
        <f t="shared" si="485"/>
        <v>1.089070400622326E-3</v>
      </c>
      <c r="AS1266" s="2">
        <f t="shared" si="486"/>
        <v>1.9447685725398677E-3</v>
      </c>
      <c r="AU1266" t="s">
        <v>590</v>
      </c>
      <c r="AV1266" t="s">
        <v>1400</v>
      </c>
      <c r="AY1266" s="130">
        <v>24</v>
      </c>
      <c r="AZ1266" s="131">
        <v>41</v>
      </c>
      <c r="BA1266" s="132">
        <f t="shared" si="487"/>
        <v>24041</v>
      </c>
      <c r="BC1266" s="7" t="s">
        <v>532</v>
      </c>
    </row>
    <row r="1267" spans="1:55" hidden="1" outlineLevel="1" x14ac:dyDescent="0.2">
      <c r="A1267" t="s">
        <v>3298</v>
      </c>
      <c r="B1267" t="s">
        <v>1400</v>
      </c>
      <c r="C1267" s="1">
        <f t="shared" si="477"/>
        <v>42142</v>
      </c>
      <c r="D1267" s="7">
        <f>RANK(N1267,(N1267:P1267,Q1267:AJ1267))</f>
        <v>2</v>
      </c>
      <c r="E1267" s="7">
        <f>RANK(O1267,(N1267:P1267,Q1267:AJ1267))</f>
        <v>1</v>
      </c>
      <c r="F1267" s="7">
        <f>IF(P1267&gt;0,RANK(P1267,(N1267:P1267,Q1267:AJ1267)),0)</f>
        <v>3</v>
      </c>
      <c r="G1267" s="1">
        <f t="shared" si="478"/>
        <v>4953</v>
      </c>
      <c r="H1267" s="2">
        <f t="shared" si="488"/>
        <v>0.11753120402448863</v>
      </c>
      <c r="I1267" s="2"/>
      <c r="J1267" s="2">
        <f t="shared" si="479"/>
        <v>0.39108253049214559</v>
      </c>
      <c r="K1267" s="2">
        <f t="shared" si="480"/>
        <v>0.50861373451663427</v>
      </c>
      <c r="L1267" s="2">
        <f t="shared" si="481"/>
        <v>9.3351051207821181E-2</v>
      </c>
      <c r="M1267" s="2">
        <f t="shared" si="482"/>
        <v>6.952683783398958E-3</v>
      </c>
      <c r="N1267" s="1">
        <v>16481</v>
      </c>
      <c r="O1267" s="1">
        <v>21434</v>
      </c>
      <c r="P1267" s="1">
        <v>3934</v>
      </c>
      <c r="Q1267" s="1">
        <v>35</v>
      </c>
      <c r="R1267" s="1">
        <v>148</v>
      </c>
      <c r="S1267" s="1">
        <v>70</v>
      </c>
      <c r="T1267" s="1">
        <v>39</v>
      </c>
      <c r="W1267" s="1">
        <v>0</v>
      </c>
      <c r="X1267" s="1">
        <v>1</v>
      </c>
      <c r="AL1267" s="7">
        <f>IF(Q1267&gt;0,RANK(Q1267,(N1267:P1267,Q1267:AJ1267)),0)</f>
        <v>7</v>
      </c>
      <c r="AM1267" s="7">
        <f>IF(R1267&gt;0,RANK(R1267,(N1267:P1267,Q1267:AJ1267)),0)</f>
        <v>4</v>
      </c>
      <c r="AN1267" s="7">
        <f>IF(S1267&gt;0,RANK(S1267,(N1267:P1267,Q1267:AJ1267)),0)</f>
        <v>5</v>
      </c>
      <c r="AO1267" s="7">
        <f>IF(T1267&gt;0,RANK(T1267,(N1267:P1267,Q1267:AJ1267)),0)</f>
        <v>6</v>
      </c>
      <c r="AP1267" s="2">
        <f t="shared" si="483"/>
        <v>8.3052536661762616E-4</v>
      </c>
      <c r="AQ1267" s="2">
        <f t="shared" si="484"/>
        <v>3.5119358359831047E-3</v>
      </c>
      <c r="AR1267" s="2">
        <f t="shared" si="485"/>
        <v>1.6610507332352523E-3</v>
      </c>
      <c r="AS1267" s="2">
        <f t="shared" si="486"/>
        <v>9.2544255137392629E-4</v>
      </c>
      <c r="AU1267" t="s">
        <v>3298</v>
      </c>
      <c r="AV1267" t="s">
        <v>1400</v>
      </c>
      <c r="AY1267" s="130">
        <v>24</v>
      </c>
      <c r="AZ1267" s="131">
        <v>43</v>
      </c>
      <c r="BA1267" s="132">
        <f t="shared" si="487"/>
        <v>24043</v>
      </c>
      <c r="BC1267" s="7" t="s">
        <v>532</v>
      </c>
    </row>
    <row r="1268" spans="1:55" hidden="1" outlineLevel="1" x14ac:dyDescent="0.2">
      <c r="A1268" t="s">
        <v>1258</v>
      </c>
      <c r="B1268" t="s">
        <v>1400</v>
      </c>
      <c r="C1268" s="1">
        <f t="shared" si="477"/>
        <v>27286</v>
      </c>
      <c r="D1268" s="7">
        <f>RANK(N1268,(N1268:P1268,Q1268:AJ1268))</f>
        <v>2</v>
      </c>
      <c r="E1268" s="7">
        <f>RANK(O1268,(N1268:P1268,Q1268:AJ1268))</f>
        <v>1</v>
      </c>
      <c r="F1268" s="7">
        <f>IF(P1268&gt;0,RANK(P1268,(N1268:P1268,Q1268:AJ1268)),0)</f>
        <v>3</v>
      </c>
      <c r="G1268" s="1">
        <f t="shared" si="478"/>
        <v>384</v>
      </c>
      <c r="H1268" s="2">
        <f t="shared" si="488"/>
        <v>1.4073151066480979E-2</v>
      </c>
      <c r="I1268" s="2"/>
      <c r="J1268" s="2">
        <f t="shared" si="479"/>
        <v>0.45089056659092575</v>
      </c>
      <c r="K1268" s="2">
        <f t="shared" si="480"/>
        <v>0.46496371765740674</v>
      </c>
      <c r="L1268" s="2">
        <f t="shared" si="481"/>
        <v>7.9161474748955504E-2</v>
      </c>
      <c r="M1268" s="2">
        <f t="shared" si="482"/>
        <v>4.9842410027120115E-3</v>
      </c>
      <c r="N1268" s="1">
        <v>12303</v>
      </c>
      <c r="O1268" s="1">
        <v>12687</v>
      </c>
      <c r="P1268" s="1">
        <v>2160</v>
      </c>
      <c r="Q1268" s="1">
        <v>11</v>
      </c>
      <c r="R1268" s="1">
        <v>73</v>
      </c>
      <c r="S1268" s="1">
        <v>30</v>
      </c>
      <c r="T1268" s="1">
        <v>20</v>
      </c>
      <c r="W1268" s="1">
        <v>0</v>
      </c>
      <c r="X1268" s="1">
        <v>2</v>
      </c>
      <c r="AL1268" s="7">
        <f>IF(Q1268&gt;0,RANK(Q1268,(N1268:P1268,Q1268:AJ1268)),0)</f>
        <v>7</v>
      </c>
      <c r="AM1268" s="7">
        <f>IF(R1268&gt;0,RANK(R1268,(N1268:P1268,Q1268:AJ1268)),0)</f>
        <v>4</v>
      </c>
      <c r="AN1268" s="7">
        <f>IF(S1268&gt;0,RANK(S1268,(N1268:P1268,Q1268:AJ1268)),0)</f>
        <v>5</v>
      </c>
      <c r="AO1268" s="7">
        <f>IF(T1268&gt;0,RANK(T1268,(N1268:P1268,Q1268:AJ1268)),0)</f>
        <v>6</v>
      </c>
      <c r="AP1268" s="2">
        <f t="shared" si="483"/>
        <v>4.0313713992523641E-4</v>
      </c>
      <c r="AQ1268" s="2">
        <f t="shared" si="484"/>
        <v>2.6753646558674779E-3</v>
      </c>
      <c r="AR1268" s="2">
        <f t="shared" si="485"/>
        <v>1.0994649270688265E-3</v>
      </c>
      <c r="AS1268" s="2">
        <f t="shared" si="486"/>
        <v>7.3297661804588431E-4</v>
      </c>
      <c r="AU1268" t="s">
        <v>1258</v>
      </c>
      <c r="AV1268" t="s">
        <v>1400</v>
      </c>
      <c r="AY1268" s="130">
        <v>24</v>
      </c>
      <c r="AZ1268" s="131">
        <v>45</v>
      </c>
      <c r="BA1268" s="132">
        <f t="shared" si="487"/>
        <v>24045</v>
      </c>
      <c r="BC1268" s="7" t="s">
        <v>532</v>
      </c>
    </row>
    <row r="1269" spans="1:55" hidden="1" outlineLevel="1" x14ac:dyDescent="0.2">
      <c r="A1269" t="s">
        <v>1371</v>
      </c>
      <c r="B1269" t="s">
        <v>1400</v>
      </c>
      <c r="C1269" s="1">
        <f t="shared" si="477"/>
        <v>16931</v>
      </c>
      <c r="D1269" s="7">
        <f>RANK(N1269,(N1269:P1269,Q1269:AJ1269))</f>
        <v>2</v>
      </c>
      <c r="E1269" s="7">
        <f>RANK(O1269,(N1269:P1269,Q1269:AJ1269))</f>
        <v>1</v>
      </c>
      <c r="F1269" s="7">
        <f>IF(P1269&gt;0,RANK(P1269,(N1269:P1269,Q1269:AJ1269)),0)</f>
        <v>3</v>
      </c>
      <c r="G1269" s="1">
        <f t="shared" si="478"/>
        <v>34</v>
      </c>
      <c r="H1269" s="2">
        <f t="shared" si="488"/>
        <v>2.0081507294312209E-3</v>
      </c>
      <c r="I1269" s="2"/>
      <c r="J1269" s="2">
        <f t="shared" si="479"/>
        <v>0.44811292894690213</v>
      </c>
      <c r="K1269" s="2">
        <f t="shared" si="480"/>
        <v>0.45012107967633336</v>
      </c>
      <c r="L1269" s="2">
        <f t="shared" si="481"/>
        <v>9.5209969877739054E-2</v>
      </c>
      <c r="M1269" s="2">
        <f t="shared" si="482"/>
        <v>6.5560214990254551E-3</v>
      </c>
      <c r="N1269" s="1">
        <v>7587</v>
      </c>
      <c r="O1269" s="1">
        <v>7621</v>
      </c>
      <c r="P1269" s="1">
        <v>1612</v>
      </c>
      <c r="Q1269" s="1">
        <v>17</v>
      </c>
      <c r="R1269" s="1">
        <v>54</v>
      </c>
      <c r="S1269" s="1">
        <v>21</v>
      </c>
      <c r="T1269" s="1">
        <v>19</v>
      </c>
      <c r="W1269" s="1">
        <v>0</v>
      </c>
      <c r="AL1269" s="7">
        <f>IF(Q1269&gt;0,RANK(Q1269,(N1269:P1269,Q1269:AJ1269)),0)</f>
        <v>7</v>
      </c>
      <c r="AM1269" s="7">
        <f>IF(R1269&gt;0,RANK(R1269,(N1269:P1269,Q1269:AJ1269)),0)</f>
        <v>4</v>
      </c>
      <c r="AN1269" s="7">
        <f>IF(S1269&gt;0,RANK(S1269,(N1269:P1269,Q1269:AJ1269)),0)</f>
        <v>5</v>
      </c>
      <c r="AO1269" s="7">
        <f>IF(T1269&gt;0,RANK(T1269,(N1269:P1269,Q1269:AJ1269)),0)</f>
        <v>6</v>
      </c>
      <c r="AP1269" s="2">
        <f t="shared" si="483"/>
        <v>1.0040753647156105E-3</v>
      </c>
      <c r="AQ1269" s="2">
        <f t="shared" si="484"/>
        <v>3.1894158643907627E-3</v>
      </c>
      <c r="AR1269" s="2">
        <f t="shared" si="485"/>
        <v>1.2403283917075188E-3</v>
      </c>
      <c r="AS1269" s="2">
        <f t="shared" si="486"/>
        <v>1.1222018782115646E-3</v>
      </c>
      <c r="AU1269" t="s">
        <v>1371</v>
      </c>
      <c r="AV1269" t="s">
        <v>1400</v>
      </c>
      <c r="AY1269" s="130">
        <v>24</v>
      </c>
      <c r="AZ1269" s="131">
        <v>47</v>
      </c>
      <c r="BA1269" s="132">
        <f t="shared" si="487"/>
        <v>24047</v>
      </c>
      <c r="BC1269" s="7" t="s">
        <v>532</v>
      </c>
    </row>
    <row r="1270" spans="1:55" collapsed="1" x14ac:dyDescent="0.2">
      <c r="A1270" t="s">
        <v>1399</v>
      </c>
      <c r="B1270" t="s">
        <v>3301</v>
      </c>
      <c r="C1270" s="1">
        <f t="shared" si="477"/>
        <v>1780870</v>
      </c>
      <c r="D1270" s="7">
        <f>RANK(N1270,(N1270:P1270,Q1270:AJ1270))</f>
        <v>1</v>
      </c>
      <c r="E1270" s="7">
        <f>RANK(O1270,(N1270:P1270,Q1270:AJ1270))</f>
        <v>2</v>
      </c>
      <c r="F1270" s="7">
        <f>IF(P1270&gt;0,RANK(P1270,(N1270:P1270,Q1270:AJ1270)),0)</f>
        <v>3</v>
      </c>
      <c r="G1270" s="1">
        <f t="shared" si="478"/>
        <v>284677</v>
      </c>
      <c r="H1270" s="2">
        <f t="shared" si="488"/>
        <v>0.15985276859063266</v>
      </c>
      <c r="I1270" s="2"/>
      <c r="J1270" s="2">
        <f t="shared" si="479"/>
        <v>0.54254774351861734</v>
      </c>
      <c r="K1270" s="2">
        <f t="shared" si="480"/>
        <v>0.38269497492798465</v>
      </c>
      <c r="L1270" s="2">
        <f t="shared" si="481"/>
        <v>6.50311364670077E-2</v>
      </c>
      <c r="M1270" s="2">
        <f t="shared" si="482"/>
        <v>9.7261450863903032E-3</v>
      </c>
      <c r="N1270" s="1">
        <f t="shared" ref="N1270:T1270" si="489">SUM(N1246:N1269)</f>
        <v>966207</v>
      </c>
      <c r="O1270" s="1">
        <f t="shared" si="489"/>
        <v>681530</v>
      </c>
      <c r="P1270" s="1">
        <f t="shared" si="489"/>
        <v>115812</v>
      </c>
      <c r="Q1270" s="1">
        <f t="shared" si="489"/>
        <v>2606</v>
      </c>
      <c r="R1270" s="1">
        <f t="shared" si="489"/>
        <v>8765</v>
      </c>
      <c r="S1270" s="1">
        <f t="shared" si="489"/>
        <v>3402</v>
      </c>
      <c r="T1270" s="1">
        <f t="shared" si="489"/>
        <v>2517</v>
      </c>
      <c r="W1270" s="1">
        <f>SUM(W1246:W1269)</f>
        <v>20</v>
      </c>
      <c r="X1270" s="1">
        <f>SUM(X1246:X1269)</f>
        <v>6</v>
      </c>
      <c r="AB1270" s="1">
        <f>SUM(AB1246:AB1269)</f>
        <v>4</v>
      </c>
      <c r="AI1270" s="1">
        <f>SUM(AI1246:AI1269)</f>
        <v>1</v>
      </c>
      <c r="AL1270" s="7">
        <f>IF(Q1270&gt;0,RANK(Q1270,(N1270:P1270,Q1270:AJ1270)),0)</f>
        <v>6</v>
      </c>
      <c r="AM1270" s="7">
        <f>IF(R1270&gt;0,RANK(R1270,(N1270:P1270,Q1270:AJ1270)),0)</f>
        <v>4</v>
      </c>
      <c r="AN1270" s="7">
        <f>IF(S1270&gt;0,RANK(S1270,(N1270:P1270,Q1270:AJ1270)),0)</f>
        <v>5</v>
      </c>
      <c r="AO1270" s="7">
        <f>IF(T1270&gt;0,RANK(T1270,(N1270:P1270,Q1270:AJ1270)),0)</f>
        <v>7</v>
      </c>
      <c r="AP1270" s="2">
        <f t="shared" si="483"/>
        <v>1.4633297208667673E-3</v>
      </c>
      <c r="AQ1270" s="2">
        <f t="shared" si="484"/>
        <v>4.9217517280879574E-3</v>
      </c>
      <c r="AR1270" s="2">
        <f t="shared" si="485"/>
        <v>1.9103022679926103E-3</v>
      </c>
      <c r="AS1270" s="2">
        <f t="shared" si="486"/>
        <v>1.4133541471303352E-3</v>
      </c>
      <c r="AU1270" t="s">
        <v>1399</v>
      </c>
      <c r="AV1270" t="s">
        <v>3301</v>
      </c>
      <c r="AY1270" s="130">
        <v>24</v>
      </c>
      <c r="AZ1270" s="131"/>
      <c r="BA1270" s="130">
        <v>24</v>
      </c>
      <c r="BC1270" s="7" t="s">
        <v>433</v>
      </c>
    </row>
    <row r="1271" spans="1:55" x14ac:dyDescent="0.2">
      <c r="C1271" s="1"/>
      <c r="E1271" s="7"/>
      <c r="F1271" s="7"/>
      <c r="I1271" s="2"/>
      <c r="AL1271" s="7"/>
      <c r="AM1271" s="7"/>
      <c r="AN1271" s="7"/>
      <c r="AO1271" s="7"/>
      <c r="AY1271" s="130"/>
      <c r="AZ1271" s="131"/>
      <c r="BA1271" s="132"/>
    </row>
    <row r="1272" spans="1:55" hidden="1" outlineLevel="1" x14ac:dyDescent="0.2">
      <c r="A1272" t="s">
        <v>1073</v>
      </c>
      <c r="B1272" t="s">
        <v>144</v>
      </c>
      <c r="C1272" s="1">
        <f t="shared" ref="C1272:C1286" si="490">SUM(N1272:AJ1272)</f>
        <v>110737</v>
      </c>
      <c r="D1272" s="7">
        <f>RANK(N1272,(N1272:P1272,Q1272:AJ1272))</f>
        <v>1</v>
      </c>
      <c r="E1272" s="7">
        <f>RANK(O1272,(N1272:P1272,Q1272:AJ1272))</f>
        <v>2</v>
      </c>
      <c r="F1272" s="7">
        <f>IF(P1272&gt;0,RANK(P1272,(N1272:P1272,Q1272:AJ1272)),0)</f>
        <v>3</v>
      </c>
      <c r="G1272" s="1">
        <f t="shared" ref="G1272:G1286" si="491">MAX(N1272:P1272)-LARGE(N1272:P1272,2)</f>
        <v>19079</v>
      </c>
      <c r="H1272" s="2">
        <f t="shared" si="488"/>
        <v>0.17229110414766519</v>
      </c>
      <c r="I1272" s="2"/>
      <c r="J1272" s="2">
        <f t="shared" ref="J1272:J1286" si="492">IF($C1272=0,"-",N1272/$C1272)</f>
        <v>0.53480769751754154</v>
      </c>
      <c r="K1272" s="2">
        <f t="shared" ref="K1272:K1286" si="493">IF($C1272=0,"-",O1272/$C1272)</f>
        <v>0.36251659336987635</v>
      </c>
      <c r="L1272" s="2">
        <f t="shared" ref="L1272:L1286" si="494">IF($C1272=0,"-",P1272/$C1272)</f>
        <v>8.9301678752359198E-2</v>
      </c>
      <c r="M1272" s="2">
        <f t="shared" ref="M1272:M1286" si="495">IF(C1272=0,"-",(1-J1272-K1272-L1272))</f>
        <v>1.3374030360222916E-2</v>
      </c>
      <c r="N1272" s="1">
        <f>SUMIF(Town!$AH$692:$AH$1042,$A1272,Town!N$692:N$1042)</f>
        <v>59223</v>
      </c>
      <c r="O1272" s="1">
        <f>SUMIF(Town!$AH$692:$AH$1042,$A1272,Town!O$692:O$1042)</f>
        <v>40144</v>
      </c>
      <c r="P1272" s="1">
        <f>SUMIF(Town!$AH$692:$AH$1042,$A1272,Town!P$692:P$1042)</f>
        <v>9889</v>
      </c>
      <c r="Q1272" s="1">
        <f>SUMIF(Town!$AH$692:$AH$1042,$A1272,Town!Q$692:Q$1042)</f>
        <v>88</v>
      </c>
      <c r="R1272" s="1">
        <f>SUMIF(Town!$AH$692:$AH$1042,$A1272,Town!R$692:R$1042)</f>
        <v>743</v>
      </c>
      <c r="T1272" s="1">
        <f>SUMIF(Town!$AH$692:$AH$1042,$A1272,Town!T$692:T$1042)</f>
        <v>193</v>
      </c>
      <c r="U1272" s="1">
        <f>SUMIF(Town!$AH$692:$AH$1042,$A1272,Town!U$692:U$1042)</f>
        <v>99</v>
      </c>
      <c r="W1272" s="1">
        <f>SUMIF(Town!$AH$692:$AH$1042,$A1272,Town!W$692:W$1042)</f>
        <v>358</v>
      </c>
      <c r="AB1272" s="1">
        <f>SUMIF(Town!$AH$692:$AH$1042,$A1272,Town!AB$692:AB$1042)</f>
        <v>0</v>
      </c>
      <c r="AE1272" s="1">
        <f>SUMIF(Town!$AH$692:$AH$1042,$A1272,Town!AE$692:AE$1042)</f>
        <v>0</v>
      </c>
      <c r="AL1272" s="7">
        <f>IF(Q1272&gt;0,RANK(Q1272,(N1272:P1272,Q1272:AJ1272)),0)</f>
        <v>8</v>
      </c>
      <c r="AM1272" s="7">
        <f>IF(R1272&gt;0,RANK(R1272,(N1272:P1272,Q1272:AJ1272)),0)</f>
        <v>4</v>
      </c>
      <c r="AN1272" s="7">
        <f>IF(S1272&gt;0,RANK(S1272,(N1272:P1272,Q1272:AJ1272)),0)</f>
        <v>0</v>
      </c>
      <c r="AO1272" s="7">
        <f>IF(T1272&gt;0,RANK(T1272,(N1272:P1272,Q1272:AJ1272)),0)</f>
        <v>6</v>
      </c>
      <c r="AP1272" s="2">
        <f t="shared" ref="AP1272:AP1286" si="496">IF($C1272=0,"-",Q1272/$C1272)</f>
        <v>7.946756729909606E-4</v>
      </c>
      <c r="AQ1272" s="2">
        <f t="shared" ref="AQ1272:AQ1286" si="497">IF($C1272=0,"-",R1272/$C1272)</f>
        <v>6.7095911935486788E-3</v>
      </c>
      <c r="AR1272" s="2">
        <f t="shared" ref="AR1272:AR1286" si="498">IF($C1272=0,"-",S1272/$C1272)</f>
        <v>0</v>
      </c>
      <c r="AS1272" s="2">
        <f t="shared" ref="AS1272:AS1286" si="499">IF($C1272=0,"-",T1272/$C1272)</f>
        <v>1.7428682373551749E-3</v>
      </c>
      <c r="AU1272" t="s">
        <v>1073</v>
      </c>
      <c r="AV1272" t="s">
        <v>144</v>
      </c>
      <c r="AY1272" s="130">
        <v>25</v>
      </c>
      <c r="AZ1272" s="131">
        <v>1</v>
      </c>
      <c r="BA1272" s="132">
        <f t="shared" ref="BA1272:BA1285" si="500">AY1272*1000+AZ1272</f>
        <v>25001</v>
      </c>
      <c r="BC1272" s="7" t="s">
        <v>532</v>
      </c>
    </row>
    <row r="1273" spans="1:55" hidden="1" outlineLevel="1" x14ac:dyDescent="0.2">
      <c r="A1273" t="s">
        <v>1296</v>
      </c>
      <c r="B1273" t="s">
        <v>144</v>
      </c>
      <c r="C1273" s="1">
        <f t="shared" si="490"/>
        <v>60774</v>
      </c>
      <c r="D1273" s="7">
        <f>RANK(N1273,(N1273:P1273,Q1273:AJ1273))</f>
        <v>1</v>
      </c>
      <c r="E1273" s="7">
        <f>RANK(O1273,(N1273:P1273,Q1273:AJ1273))</f>
        <v>2</v>
      </c>
      <c r="F1273" s="7">
        <f>IF(P1273&gt;0,RANK(P1273,(N1273:P1273,Q1273:AJ1273)),0)</f>
        <v>3</v>
      </c>
      <c r="G1273" s="1">
        <f t="shared" si="491"/>
        <v>26283</v>
      </c>
      <c r="H1273" s="2">
        <f t="shared" si="488"/>
        <v>0.43247112251949849</v>
      </c>
      <c r="I1273" s="2"/>
      <c r="J1273" s="2">
        <f t="shared" si="492"/>
        <v>0.64728337776022637</v>
      </c>
      <c r="K1273" s="2">
        <f t="shared" si="493"/>
        <v>0.21481225524072795</v>
      </c>
      <c r="L1273" s="2">
        <f t="shared" si="494"/>
        <v>0.12454339026557409</v>
      </c>
      <c r="M1273" s="2">
        <f t="shared" si="495"/>
        <v>1.3360976733471586E-2</v>
      </c>
      <c r="N1273" s="1">
        <f>SUMIF(Town!$AH$692:$AH$1042,$A1273,Town!N$692:N$1042)</f>
        <v>39338</v>
      </c>
      <c r="O1273" s="1">
        <f>SUMIF(Town!$AH$692:$AH$1042,$A1273,Town!O$692:O$1042)</f>
        <v>13055</v>
      </c>
      <c r="P1273" s="1">
        <f>SUMIF(Town!$AH$692:$AH$1042,$A1273,Town!P$692:P$1042)</f>
        <v>7569</v>
      </c>
      <c r="Q1273" s="1">
        <f>SUMIF(Town!$AH$692:$AH$1042,$A1273,Town!Q$692:Q$1042)</f>
        <v>174</v>
      </c>
      <c r="R1273" s="1">
        <f>SUMIF(Town!$AH$692:$AH$1042,$A1273,Town!R$692:R$1042)</f>
        <v>294</v>
      </c>
      <c r="T1273" s="1">
        <f>SUMIF(Town!$AH$692:$AH$1042,$A1273,Town!T$692:T$1042)</f>
        <v>143</v>
      </c>
      <c r="U1273" s="1">
        <f>SUMIF(Town!$AH$692:$AH$1042,$A1273,Town!U$692:U$1042)</f>
        <v>52</v>
      </c>
      <c r="W1273" s="1">
        <f>SUMIF(Town!$AH$692:$AH$1042,$A1273,Town!W$692:W$1042)</f>
        <v>149</v>
      </c>
      <c r="AB1273" s="1">
        <f>SUMIF(Town!$AH$692:$AH$1042,$A1273,Town!AB$692:AB$1042)</f>
        <v>0</v>
      </c>
      <c r="AE1273" s="1">
        <f>SUMIF(Town!$AH$692:$AH$1042,$A1273,Town!AE$692:AE$1042)</f>
        <v>0</v>
      </c>
      <c r="AL1273" s="7">
        <f>IF(Q1273&gt;0,RANK(Q1273,(N1273:P1273,Q1273:AJ1273)),0)</f>
        <v>5</v>
      </c>
      <c r="AM1273" s="7">
        <f>IF(R1273&gt;0,RANK(R1273,(N1273:P1273,Q1273:AJ1273)),0)</f>
        <v>4</v>
      </c>
      <c r="AN1273" s="7">
        <f>IF(S1273&gt;0,RANK(S1273,(N1273:P1273,Q1273:AJ1273)),0)</f>
        <v>0</v>
      </c>
      <c r="AO1273" s="7">
        <f>IF(T1273&gt;0,RANK(T1273,(N1273:P1273,Q1273:AJ1273)),0)</f>
        <v>7</v>
      </c>
      <c r="AP1273" s="2">
        <f t="shared" si="496"/>
        <v>2.8630664428867607E-3</v>
      </c>
      <c r="AQ1273" s="2">
        <f t="shared" si="497"/>
        <v>4.8375950241879755E-3</v>
      </c>
      <c r="AR1273" s="2">
        <f t="shared" si="498"/>
        <v>0</v>
      </c>
      <c r="AS1273" s="2">
        <f t="shared" si="499"/>
        <v>2.3529798927172806E-3</v>
      </c>
      <c r="AU1273" t="s">
        <v>1296</v>
      </c>
      <c r="AV1273" t="s">
        <v>144</v>
      </c>
      <c r="AY1273" s="130">
        <v>25</v>
      </c>
      <c r="AZ1273" s="131">
        <v>3</v>
      </c>
      <c r="BA1273" s="132">
        <f t="shared" si="500"/>
        <v>25003</v>
      </c>
      <c r="BC1273" s="7" t="s">
        <v>532</v>
      </c>
    </row>
    <row r="1274" spans="1:55" hidden="1" outlineLevel="1" x14ac:dyDescent="0.2">
      <c r="A1274" t="s">
        <v>776</v>
      </c>
      <c r="B1274" t="s">
        <v>144</v>
      </c>
      <c r="C1274" s="1">
        <f t="shared" si="490"/>
        <v>198213</v>
      </c>
      <c r="D1274" s="7">
        <f>RANK(N1274,(N1274:P1274,Q1274:AJ1274))</f>
        <v>1</v>
      </c>
      <c r="E1274" s="7">
        <f>RANK(O1274,(N1274:P1274,Q1274:AJ1274))</f>
        <v>2</v>
      </c>
      <c r="F1274" s="7">
        <f>IF(P1274&gt;0,RANK(P1274,(N1274:P1274,Q1274:AJ1274)),0)</f>
        <v>3</v>
      </c>
      <c r="G1274" s="1">
        <f t="shared" si="491"/>
        <v>80561</v>
      </c>
      <c r="H1274" s="2">
        <f t="shared" si="488"/>
        <v>0.406436510218805</v>
      </c>
      <c r="I1274" s="2"/>
      <c r="J1274" s="2">
        <f t="shared" si="492"/>
        <v>0.64438255815713397</v>
      </c>
      <c r="K1274" s="2">
        <f t="shared" si="493"/>
        <v>0.23794604793832896</v>
      </c>
      <c r="L1274" s="2">
        <f t="shared" si="494"/>
        <v>0.108156377230555</v>
      </c>
      <c r="M1274" s="2">
        <f t="shared" si="495"/>
        <v>9.5150166739820657E-3</v>
      </c>
      <c r="N1274" s="1">
        <f>SUMIF(Town!$AH$692:$AH$1042,$A1274,Town!N$692:N$1042)</f>
        <v>127725</v>
      </c>
      <c r="O1274" s="1">
        <f>SUMIF(Town!$AH$692:$AH$1042,$A1274,Town!O$692:O$1042)</f>
        <v>47164</v>
      </c>
      <c r="P1274" s="1">
        <f>SUMIF(Town!$AH$692:$AH$1042,$A1274,Town!P$692:P$1042)</f>
        <v>21438</v>
      </c>
      <c r="Q1274" s="1">
        <f>SUMIF(Town!$AH$692:$AH$1042,$A1274,Town!Q$692:Q$1042)</f>
        <v>95</v>
      </c>
      <c r="R1274" s="1">
        <f>SUMIF(Town!$AH$692:$AH$1042,$A1274,Town!R$692:R$1042)</f>
        <v>1134</v>
      </c>
      <c r="T1274" s="1">
        <f>SUMIF(Town!$AH$692:$AH$1042,$A1274,Town!T$692:T$1042)</f>
        <v>283</v>
      </c>
      <c r="U1274" s="1">
        <f>SUMIF(Town!$AH$692:$AH$1042,$A1274,Town!U$692:U$1042)</f>
        <v>139</v>
      </c>
      <c r="W1274" s="1">
        <f>SUMIF(Town!$AH$692:$AH$1042,$A1274,Town!W$692:W$1042)</f>
        <v>233</v>
      </c>
      <c r="AB1274" s="1">
        <f>SUMIF(Town!$AH$692:$AH$1042,$A1274,Town!AB$692:AB$1042)</f>
        <v>2</v>
      </c>
      <c r="AE1274" s="1">
        <f>SUMIF(Town!$AH$692:$AH$1042,$A1274,Town!AE$692:AE$1042)</f>
        <v>0</v>
      </c>
      <c r="AL1274" s="7">
        <f>IF(Q1274&gt;0,RANK(Q1274,(N1274:P1274,Q1274:AJ1274)),0)</f>
        <v>8</v>
      </c>
      <c r="AM1274" s="7">
        <f>IF(R1274&gt;0,RANK(R1274,(N1274:P1274,Q1274:AJ1274)),0)</f>
        <v>4</v>
      </c>
      <c r="AN1274" s="7">
        <f>IF(S1274&gt;0,RANK(S1274,(N1274:P1274,Q1274:AJ1274)),0)</f>
        <v>0</v>
      </c>
      <c r="AO1274" s="7">
        <f>IF(T1274&gt;0,RANK(T1274,(N1274:P1274,Q1274:AJ1274)),0)</f>
        <v>5</v>
      </c>
      <c r="AP1274" s="2">
        <f t="shared" si="496"/>
        <v>4.7928238813801314E-4</v>
      </c>
      <c r="AQ1274" s="2">
        <f t="shared" si="497"/>
        <v>5.7211181910369144E-3</v>
      </c>
      <c r="AR1274" s="2">
        <f t="shared" si="498"/>
        <v>0</v>
      </c>
      <c r="AS1274" s="2">
        <f t="shared" si="499"/>
        <v>1.4277570088742917E-3</v>
      </c>
      <c r="AU1274" t="s">
        <v>776</v>
      </c>
      <c r="AV1274" t="s">
        <v>144</v>
      </c>
      <c r="AY1274" s="130">
        <v>25</v>
      </c>
      <c r="AZ1274" s="131">
        <v>5</v>
      </c>
      <c r="BA1274" s="132">
        <f t="shared" si="500"/>
        <v>25005</v>
      </c>
      <c r="BC1274" s="7" t="s">
        <v>532</v>
      </c>
    </row>
    <row r="1275" spans="1:55" hidden="1" outlineLevel="1" x14ac:dyDescent="0.2">
      <c r="A1275" t="s">
        <v>998</v>
      </c>
      <c r="B1275" t="s">
        <v>144</v>
      </c>
      <c r="C1275" s="1">
        <f t="shared" si="490"/>
        <v>7702</v>
      </c>
      <c r="D1275" s="7">
        <f>RANK(N1275,(N1275:P1275,Q1275:AJ1275))</f>
        <v>1</v>
      </c>
      <c r="E1275" s="7">
        <f>RANK(O1275,(N1275:P1275,Q1275:AJ1275))</f>
        <v>2</v>
      </c>
      <c r="F1275" s="7">
        <f>IF(P1275&gt;0,RANK(P1275,(N1275:P1275,Q1275:AJ1275)),0)</f>
        <v>3</v>
      </c>
      <c r="G1275" s="1">
        <f t="shared" si="491"/>
        <v>3398</v>
      </c>
      <c r="H1275" s="2">
        <f t="shared" si="488"/>
        <v>0.44118410802388991</v>
      </c>
      <c r="I1275" s="2"/>
      <c r="J1275" s="2">
        <f t="shared" si="492"/>
        <v>0.66696961828096601</v>
      </c>
      <c r="K1275" s="2">
        <f t="shared" si="493"/>
        <v>0.22578551025707608</v>
      </c>
      <c r="L1275" s="2">
        <f t="shared" si="494"/>
        <v>8.5302518826278886E-2</v>
      </c>
      <c r="M1275" s="2">
        <f t="shared" si="495"/>
        <v>2.1942352635679022E-2</v>
      </c>
      <c r="N1275" s="1">
        <f>SUMIF(Town!$AH$692:$AH$1042,$A1275,Town!N$692:N$1042)</f>
        <v>5137</v>
      </c>
      <c r="O1275" s="1">
        <f>SUMIF(Town!$AH$692:$AH$1042,$A1275,Town!O$692:O$1042)</f>
        <v>1739</v>
      </c>
      <c r="P1275" s="1">
        <f>SUMIF(Town!$AH$692:$AH$1042,$A1275,Town!P$692:P$1042)</f>
        <v>657</v>
      </c>
      <c r="Q1275" s="1">
        <f>SUMIF(Town!$AH$692:$AH$1042,$A1275,Town!Q$692:Q$1042)</f>
        <v>44</v>
      </c>
      <c r="R1275" s="1">
        <f>SUMIF(Town!$AH$692:$AH$1042,$A1275,Town!R$692:R$1042)</f>
        <v>53</v>
      </c>
      <c r="T1275" s="1">
        <f>SUMIF(Town!$AH$692:$AH$1042,$A1275,Town!T$692:T$1042)</f>
        <v>23</v>
      </c>
      <c r="U1275" s="1">
        <f>SUMIF(Town!$AH$692:$AH$1042,$A1275,Town!U$692:U$1042)</f>
        <v>8</v>
      </c>
      <c r="W1275" s="1">
        <f>SUMIF(Town!$AH$692:$AH$1042,$A1275,Town!W$692:W$1042)</f>
        <v>41</v>
      </c>
      <c r="AB1275" s="1">
        <f>SUMIF(Town!$AH$692:$AH$1042,$A1275,Town!AB$692:AB$1042)</f>
        <v>0</v>
      </c>
      <c r="AE1275" s="1">
        <f>SUMIF(Town!$AH$692:$AH$1042,$A1275,Town!AE$692:AE$1042)</f>
        <v>0</v>
      </c>
      <c r="AL1275" s="7">
        <f>IF(Q1275&gt;0,RANK(Q1275,(N1275:P1275,Q1275:AJ1275)),0)</f>
        <v>5</v>
      </c>
      <c r="AM1275" s="7">
        <f>IF(R1275&gt;0,RANK(R1275,(N1275:P1275,Q1275:AJ1275)),0)</f>
        <v>4</v>
      </c>
      <c r="AN1275" s="7">
        <f>IF(S1275&gt;0,RANK(S1275,(N1275:P1275,Q1275:AJ1275)),0)</f>
        <v>0</v>
      </c>
      <c r="AO1275" s="7">
        <f>IF(T1275&gt;0,RANK(T1275,(N1275:P1275,Q1275:AJ1275)),0)</f>
        <v>7</v>
      </c>
      <c r="AP1275" s="2">
        <f t="shared" si="496"/>
        <v>5.7128018696442481E-3</v>
      </c>
      <c r="AQ1275" s="2">
        <f t="shared" si="497"/>
        <v>6.8813295247987533E-3</v>
      </c>
      <c r="AR1275" s="2">
        <f t="shared" si="498"/>
        <v>0</v>
      </c>
      <c r="AS1275" s="2">
        <f t="shared" si="499"/>
        <v>2.9862373409504026E-3</v>
      </c>
      <c r="AU1275" t="s">
        <v>998</v>
      </c>
      <c r="AV1275" t="s">
        <v>144</v>
      </c>
      <c r="AY1275" s="130">
        <v>25</v>
      </c>
      <c r="AZ1275" s="131">
        <v>7</v>
      </c>
      <c r="BA1275" s="132">
        <f t="shared" si="500"/>
        <v>25007</v>
      </c>
      <c r="BC1275" s="7" t="s">
        <v>532</v>
      </c>
    </row>
    <row r="1276" spans="1:55" hidden="1" outlineLevel="1" x14ac:dyDescent="0.2">
      <c r="A1276" t="s">
        <v>1703</v>
      </c>
      <c r="B1276" t="s">
        <v>144</v>
      </c>
      <c r="C1276" s="1">
        <f t="shared" si="490"/>
        <v>291442</v>
      </c>
      <c r="D1276" s="7">
        <f>RANK(N1276,(N1276:P1276,Q1276:AJ1276))</f>
        <v>1</v>
      </c>
      <c r="E1276" s="7">
        <f>RANK(O1276,(N1276:P1276,Q1276:AJ1276))</f>
        <v>2</v>
      </c>
      <c r="F1276" s="7">
        <f>IF(P1276&gt;0,RANK(P1276,(N1276:P1276,Q1276:AJ1276)),0)</f>
        <v>3</v>
      </c>
      <c r="G1276" s="1">
        <f t="shared" si="491"/>
        <v>81901</v>
      </c>
      <c r="H1276" s="2">
        <f t="shared" si="488"/>
        <v>0.28101989418134654</v>
      </c>
      <c r="I1276" s="2"/>
      <c r="J1276" s="2">
        <f t="shared" si="492"/>
        <v>0.58680972543422016</v>
      </c>
      <c r="K1276" s="2">
        <f t="shared" si="493"/>
        <v>0.30578983125287362</v>
      </c>
      <c r="L1276" s="2">
        <f t="shared" si="494"/>
        <v>9.2876112571283476E-2</v>
      </c>
      <c r="M1276" s="2">
        <f t="shared" si="495"/>
        <v>1.4524330741622737E-2</v>
      </c>
      <c r="N1276" s="1">
        <f>SUMIF(Town!$AH$692:$AH$1042,$A1276,Town!N$692:N$1042)</f>
        <v>171021</v>
      </c>
      <c r="O1276" s="1">
        <f>SUMIF(Town!$AH$692:$AH$1042,$A1276,Town!O$692:O$1042)</f>
        <v>89120</v>
      </c>
      <c r="P1276" s="1">
        <f>SUMIF(Town!$AH$692:$AH$1042,$A1276,Town!P$692:P$1042)</f>
        <v>27068</v>
      </c>
      <c r="Q1276" s="1">
        <f>SUMIF(Town!$AH$692:$AH$1042,$A1276,Town!Q$692:Q$1042)</f>
        <v>238</v>
      </c>
      <c r="R1276" s="1">
        <f>SUMIF(Town!$AH$692:$AH$1042,$A1276,Town!R$692:R$1042)</f>
        <v>2680</v>
      </c>
      <c r="T1276" s="1">
        <f>SUMIF(Town!$AH$692:$AH$1042,$A1276,Town!T$692:T$1042)</f>
        <v>505</v>
      </c>
      <c r="U1276" s="1">
        <f>SUMIF(Town!$AH$692:$AH$1042,$A1276,Town!U$692:U$1042)</f>
        <v>271</v>
      </c>
      <c r="W1276" s="1">
        <f>SUMIF(Town!$AH$692:$AH$1042,$A1276,Town!W$692:W$1042)</f>
        <v>538</v>
      </c>
      <c r="AB1276" s="1">
        <f>SUMIF(Town!$AH$692:$AH$1042,$A1276,Town!AB$692:AB$1042)</f>
        <v>1</v>
      </c>
      <c r="AE1276" s="1">
        <f>SUMIF(Town!$AH$692:$AH$1042,$A1276,Town!AE$692:AE$1042)</f>
        <v>0</v>
      </c>
      <c r="AL1276" s="7">
        <f>IF(Q1276&gt;0,RANK(Q1276,(N1276:P1276,Q1276:AJ1276)),0)</f>
        <v>8</v>
      </c>
      <c r="AM1276" s="7">
        <f>IF(R1276&gt;0,RANK(R1276,(N1276:P1276,Q1276:AJ1276)),0)</f>
        <v>4</v>
      </c>
      <c r="AN1276" s="7">
        <f>IF(S1276&gt;0,RANK(S1276,(N1276:P1276,Q1276:AJ1276)),0)</f>
        <v>0</v>
      </c>
      <c r="AO1276" s="7">
        <f>IF(T1276&gt;0,RANK(T1276,(N1276:P1276,Q1276:AJ1276)),0)</f>
        <v>6</v>
      </c>
      <c r="AP1276" s="2">
        <f t="shared" si="496"/>
        <v>8.1662903768159702E-4</v>
      </c>
      <c r="AQ1276" s="2">
        <f t="shared" si="497"/>
        <v>9.1956547100280669E-3</v>
      </c>
      <c r="AR1276" s="2">
        <f t="shared" si="498"/>
        <v>0</v>
      </c>
      <c r="AS1276" s="2">
        <f t="shared" si="499"/>
        <v>1.7327632942403634E-3</v>
      </c>
      <c r="AU1276" t="s">
        <v>1703</v>
      </c>
      <c r="AV1276" t="s">
        <v>144</v>
      </c>
      <c r="AY1276" s="130">
        <v>25</v>
      </c>
      <c r="AZ1276" s="131">
        <v>9</v>
      </c>
      <c r="BA1276" s="132">
        <f t="shared" si="500"/>
        <v>25009</v>
      </c>
      <c r="BC1276" s="7" t="s">
        <v>532</v>
      </c>
    </row>
    <row r="1277" spans="1:55" hidden="1" outlineLevel="1" x14ac:dyDescent="0.2">
      <c r="A1277" t="s">
        <v>2231</v>
      </c>
      <c r="B1277" t="s">
        <v>144</v>
      </c>
      <c r="C1277" s="1">
        <f t="shared" si="490"/>
        <v>32742</v>
      </c>
      <c r="D1277" s="7">
        <f>RANK(N1277,(N1277:P1277,Q1277:AJ1277))</f>
        <v>1</v>
      </c>
      <c r="E1277" s="7">
        <f>RANK(O1277,(N1277:P1277,Q1277:AJ1277))</f>
        <v>2</v>
      </c>
      <c r="F1277" s="7">
        <f>IF(P1277&gt;0,RANK(P1277,(N1277:P1277,Q1277:AJ1277)),0)</f>
        <v>3</v>
      </c>
      <c r="G1277" s="1">
        <f t="shared" si="491"/>
        <v>11673</v>
      </c>
      <c r="H1277" s="2">
        <f t="shared" si="488"/>
        <v>0.3565145684442001</v>
      </c>
      <c r="I1277" s="2"/>
      <c r="J1277" s="2">
        <f t="shared" si="492"/>
        <v>0.60252886201209455</v>
      </c>
      <c r="K1277" s="2">
        <f t="shared" si="493"/>
        <v>0.24601429356789445</v>
      </c>
      <c r="L1277" s="2">
        <f t="shared" si="494"/>
        <v>0.11752489157656833</v>
      </c>
      <c r="M1277" s="2">
        <f t="shared" si="495"/>
        <v>3.3931952843442678E-2</v>
      </c>
      <c r="N1277" s="1">
        <f>SUMIF(Town!$AH$692:$AH$1042,$A1277,Town!N$692:N$1042)</f>
        <v>19728</v>
      </c>
      <c r="O1277" s="1">
        <f>SUMIF(Town!$AH$692:$AH$1042,$A1277,Town!O$692:O$1042)</f>
        <v>8055</v>
      </c>
      <c r="P1277" s="1">
        <f>SUMIF(Town!$AH$692:$AH$1042,$A1277,Town!P$692:P$1042)</f>
        <v>3848</v>
      </c>
      <c r="Q1277" s="1">
        <f>SUMIF(Town!$AH$692:$AH$1042,$A1277,Town!Q$692:Q$1042)</f>
        <v>312</v>
      </c>
      <c r="R1277" s="1">
        <f>SUMIF(Town!$AH$692:$AH$1042,$A1277,Town!R$692:R$1042)</f>
        <v>278</v>
      </c>
      <c r="T1277" s="1">
        <f>SUMIF(Town!$AH$692:$AH$1042,$A1277,Town!T$692:T$1042)</f>
        <v>131</v>
      </c>
      <c r="U1277" s="1">
        <f>SUMIF(Town!$AH$692:$AH$1042,$A1277,Town!U$692:U$1042)</f>
        <v>72</v>
      </c>
      <c r="W1277" s="1">
        <f>SUMIF(Town!$AH$692:$AH$1042,$A1277,Town!W$692:W$1042)</f>
        <v>315</v>
      </c>
      <c r="AB1277" s="1">
        <f>SUMIF(Town!$AH$692:$AH$1042,$A1277,Town!AB$692:AB$1042)</f>
        <v>1</v>
      </c>
      <c r="AE1277" s="1">
        <f>SUMIF(Town!$AH$692:$AH$1042,$A1277,Town!AE$692:AE$1042)</f>
        <v>2</v>
      </c>
      <c r="AL1277" s="7">
        <f>IF(Q1277&gt;0,RANK(Q1277,(N1277:P1277,Q1277:AJ1277)),0)</f>
        <v>5</v>
      </c>
      <c r="AM1277" s="7">
        <f>IF(R1277&gt;0,RANK(R1277,(N1277:P1277,Q1277:AJ1277)),0)</f>
        <v>6</v>
      </c>
      <c r="AN1277" s="7">
        <f>IF(S1277&gt;0,RANK(S1277,(N1277:P1277,Q1277:AJ1277)),0)</f>
        <v>0</v>
      </c>
      <c r="AO1277" s="7">
        <f>IF(T1277&gt;0,RANK(T1277,(N1277:P1277,Q1277:AJ1277)),0)</f>
        <v>7</v>
      </c>
      <c r="AP1277" s="2">
        <f t="shared" si="496"/>
        <v>9.5290452629649986E-3</v>
      </c>
      <c r="AQ1277" s="2">
        <f t="shared" si="497"/>
        <v>8.4906236637957364E-3</v>
      </c>
      <c r="AR1277" s="2">
        <f t="shared" si="498"/>
        <v>0</v>
      </c>
      <c r="AS1277" s="2">
        <f t="shared" si="499"/>
        <v>4.0009773379756884E-3</v>
      </c>
      <c r="AU1277" t="s">
        <v>2231</v>
      </c>
      <c r="AV1277" t="s">
        <v>144</v>
      </c>
      <c r="AY1277" s="130">
        <v>25</v>
      </c>
      <c r="AZ1277" s="131">
        <v>11</v>
      </c>
      <c r="BA1277" s="132">
        <f t="shared" si="500"/>
        <v>25011</v>
      </c>
      <c r="BC1277" s="7" t="s">
        <v>532</v>
      </c>
    </row>
    <row r="1278" spans="1:55" hidden="1" outlineLevel="1" x14ac:dyDescent="0.2">
      <c r="A1278" t="s">
        <v>715</v>
      </c>
      <c r="B1278" t="s">
        <v>144</v>
      </c>
      <c r="C1278" s="1">
        <f t="shared" si="490"/>
        <v>172239</v>
      </c>
      <c r="D1278" s="7">
        <f>RANK(N1278,(N1278:P1278,Q1278:AJ1278))</f>
        <v>1</v>
      </c>
      <c r="E1278" s="7">
        <f>RANK(O1278,(N1278:P1278,Q1278:AJ1278))</f>
        <v>2</v>
      </c>
      <c r="F1278" s="7">
        <f>IF(P1278&gt;0,RANK(P1278,(N1278:P1278,Q1278:AJ1278)),0)</f>
        <v>3</v>
      </c>
      <c r="G1278" s="1">
        <f t="shared" si="491"/>
        <v>56537</v>
      </c>
      <c r="H1278" s="2">
        <f t="shared" si="488"/>
        <v>0.32824737719099623</v>
      </c>
      <c r="I1278" s="2"/>
      <c r="J1278" s="2">
        <f t="shared" si="492"/>
        <v>0.60990832505994574</v>
      </c>
      <c r="K1278" s="2">
        <f t="shared" si="493"/>
        <v>0.28166094786894952</v>
      </c>
      <c r="L1278" s="2">
        <f t="shared" si="494"/>
        <v>9.8363320734560694E-2</v>
      </c>
      <c r="M1278" s="2">
        <f t="shared" si="495"/>
        <v>1.0067406336544044E-2</v>
      </c>
      <c r="N1278" s="1">
        <f>SUMIF(Town!$AH$692:$AH$1042,$A1278,Town!N$692:N$1042)</f>
        <v>105050</v>
      </c>
      <c r="O1278" s="1">
        <f>SUMIF(Town!$AH$692:$AH$1042,$A1278,Town!O$692:O$1042)</f>
        <v>48513</v>
      </c>
      <c r="P1278" s="1">
        <f>SUMIF(Town!$AH$692:$AH$1042,$A1278,Town!P$692:P$1042)</f>
        <v>16942</v>
      </c>
      <c r="Q1278" s="1">
        <f>SUMIF(Town!$AH$692:$AH$1042,$A1278,Town!Q$692:Q$1042)</f>
        <v>120</v>
      </c>
      <c r="R1278" s="1">
        <f>SUMIF(Town!$AH$692:$AH$1042,$A1278,Town!R$692:R$1042)</f>
        <v>960</v>
      </c>
      <c r="T1278" s="1">
        <f>SUMIF(Town!$AH$692:$AH$1042,$A1278,Town!T$692:T$1042)</f>
        <v>270</v>
      </c>
      <c r="U1278" s="1">
        <f>SUMIF(Town!$AH$692:$AH$1042,$A1278,Town!U$692:U$1042)</f>
        <v>133</v>
      </c>
      <c r="W1278" s="1">
        <f>SUMIF(Town!$AH$692:$AH$1042,$A1278,Town!W$692:W$1042)</f>
        <v>251</v>
      </c>
      <c r="AB1278" s="1">
        <f>SUMIF(Town!$AH$692:$AH$1042,$A1278,Town!AB$692:AB$1042)</f>
        <v>0</v>
      </c>
      <c r="AE1278" s="1">
        <f>SUMIF(Town!$AH$692:$AH$1042,$A1278,Town!AE$692:AE$1042)</f>
        <v>0</v>
      </c>
      <c r="AL1278" s="7">
        <f>IF(Q1278&gt;0,RANK(Q1278,(N1278:P1278,Q1278:AJ1278)),0)</f>
        <v>8</v>
      </c>
      <c r="AM1278" s="7">
        <f>IF(R1278&gt;0,RANK(R1278,(N1278:P1278,Q1278:AJ1278)),0)</f>
        <v>4</v>
      </c>
      <c r="AN1278" s="7">
        <f>IF(S1278&gt;0,RANK(S1278,(N1278:P1278,Q1278:AJ1278)),0)</f>
        <v>0</v>
      </c>
      <c r="AO1278" s="7">
        <f>IF(T1278&gt;0,RANK(T1278,(N1278:P1278,Q1278:AJ1278)),0)</f>
        <v>5</v>
      </c>
      <c r="AP1278" s="2">
        <f t="shared" si="496"/>
        <v>6.9670632086809604E-4</v>
      </c>
      <c r="AQ1278" s="2">
        <f t="shared" si="497"/>
        <v>5.5736505669447683E-3</v>
      </c>
      <c r="AR1278" s="2">
        <f t="shared" si="498"/>
        <v>0</v>
      </c>
      <c r="AS1278" s="2">
        <f t="shared" si="499"/>
        <v>1.5675892219532161E-3</v>
      </c>
      <c r="AU1278" t="s">
        <v>715</v>
      </c>
      <c r="AV1278" t="s">
        <v>144</v>
      </c>
      <c r="AY1278" s="130">
        <v>25</v>
      </c>
      <c r="AZ1278" s="131">
        <v>13</v>
      </c>
      <c r="BA1278" s="132">
        <f t="shared" si="500"/>
        <v>25013</v>
      </c>
      <c r="BC1278" s="7" t="s">
        <v>532</v>
      </c>
    </row>
    <row r="1279" spans="1:55" hidden="1" outlineLevel="1" x14ac:dyDescent="0.2">
      <c r="A1279" t="s">
        <v>968</v>
      </c>
      <c r="B1279" t="s">
        <v>144</v>
      </c>
      <c r="C1279" s="1">
        <f t="shared" si="490"/>
        <v>65309</v>
      </c>
      <c r="D1279" s="7">
        <f>RANK(N1279,(N1279:P1279,Q1279:AJ1279))</f>
        <v>1</v>
      </c>
      <c r="E1279" s="7">
        <f>RANK(O1279,(N1279:P1279,Q1279:AJ1279))</f>
        <v>2</v>
      </c>
      <c r="F1279" s="7">
        <f>IF(P1279&gt;0,RANK(P1279,(N1279:P1279,Q1279:AJ1279)),0)</f>
        <v>3</v>
      </c>
      <c r="G1279" s="1">
        <f t="shared" si="491"/>
        <v>27057</v>
      </c>
      <c r="H1279" s="2">
        <f t="shared" si="488"/>
        <v>0.41429205775620509</v>
      </c>
      <c r="I1279" s="2"/>
      <c r="J1279" s="2">
        <f t="shared" si="492"/>
        <v>0.6407080188029215</v>
      </c>
      <c r="K1279" s="2">
        <f t="shared" si="493"/>
        <v>0.22641596104671638</v>
      </c>
      <c r="L1279" s="2">
        <f t="shared" si="494"/>
        <v>0.10088961705124867</v>
      </c>
      <c r="M1279" s="2">
        <f t="shared" si="495"/>
        <v>3.198640309911345E-2</v>
      </c>
      <c r="N1279" s="1">
        <f>SUMIF(Town!$AH$692:$AH$1042,$A1279,Town!N$692:N$1042)</f>
        <v>41844</v>
      </c>
      <c r="O1279" s="1">
        <f>SUMIF(Town!$AH$692:$AH$1042,$A1279,Town!O$692:O$1042)</f>
        <v>14787</v>
      </c>
      <c r="P1279" s="1">
        <f>SUMIF(Town!$AH$692:$AH$1042,$A1279,Town!P$692:P$1042)</f>
        <v>6589</v>
      </c>
      <c r="Q1279" s="1">
        <f>SUMIF(Town!$AH$692:$AH$1042,$A1279,Town!Q$692:Q$1042)</f>
        <v>1066</v>
      </c>
      <c r="R1279" s="1">
        <f>SUMIF(Town!$AH$692:$AH$1042,$A1279,Town!R$692:R$1042)</f>
        <v>413</v>
      </c>
      <c r="T1279" s="1">
        <f>SUMIF(Town!$AH$692:$AH$1042,$A1279,Town!T$692:T$1042)</f>
        <v>226</v>
      </c>
      <c r="U1279" s="1">
        <f>SUMIF(Town!$AH$692:$AH$1042,$A1279,Town!U$692:U$1042)</f>
        <v>192</v>
      </c>
      <c r="W1279" s="1">
        <f>SUMIF(Town!$AH$692:$AH$1042,$A1279,Town!W$692:W$1042)</f>
        <v>158</v>
      </c>
      <c r="AB1279" s="1">
        <f>SUMIF(Town!$AH$692:$AH$1042,$A1279,Town!AB$692:AB$1042)</f>
        <v>34</v>
      </c>
      <c r="AE1279" s="1">
        <f>SUMIF(Town!$AH$692:$AH$1042,$A1279,Town!AE$692:AE$1042)</f>
        <v>0</v>
      </c>
      <c r="AL1279" s="7">
        <f>IF(Q1279&gt;0,RANK(Q1279,(N1279:P1279,Q1279:AJ1279)),0)</f>
        <v>4</v>
      </c>
      <c r="AM1279" s="7">
        <f>IF(R1279&gt;0,RANK(R1279,(N1279:P1279,Q1279:AJ1279)),0)</f>
        <v>5</v>
      </c>
      <c r="AN1279" s="7">
        <f>IF(S1279&gt;0,RANK(S1279,(N1279:P1279,Q1279:AJ1279)),0)</f>
        <v>0</v>
      </c>
      <c r="AO1279" s="7">
        <f>IF(T1279&gt;0,RANK(T1279,(N1279:P1279,Q1279:AJ1279)),0)</f>
        <v>6</v>
      </c>
      <c r="AP1279" s="2">
        <f t="shared" si="496"/>
        <v>1.6322405793994701E-2</v>
      </c>
      <c r="AQ1279" s="2">
        <f t="shared" si="497"/>
        <v>6.323783858273745E-3</v>
      </c>
      <c r="AR1279" s="2">
        <f t="shared" si="498"/>
        <v>0</v>
      </c>
      <c r="AS1279" s="2">
        <f t="shared" si="499"/>
        <v>3.4604725229294584E-3</v>
      </c>
      <c r="AU1279" t="s">
        <v>968</v>
      </c>
      <c r="AV1279" t="s">
        <v>144</v>
      </c>
      <c r="AY1279" s="130">
        <v>25</v>
      </c>
      <c r="AZ1279" s="131">
        <v>15</v>
      </c>
      <c r="BA1279" s="132">
        <f t="shared" si="500"/>
        <v>25015</v>
      </c>
      <c r="BC1279" s="7" t="s">
        <v>532</v>
      </c>
    </row>
    <row r="1280" spans="1:55" hidden="1" outlineLevel="1" x14ac:dyDescent="0.2">
      <c r="A1280" t="s">
        <v>1664</v>
      </c>
      <c r="B1280" t="s">
        <v>144</v>
      </c>
      <c r="C1280" s="1">
        <f t="shared" si="490"/>
        <v>627977</v>
      </c>
      <c r="D1280" s="7">
        <f>RANK(N1280,(N1280:P1280,Q1280:AJ1280))</f>
        <v>1</v>
      </c>
      <c r="E1280" s="7">
        <f>RANK(O1280,(N1280:P1280,Q1280:AJ1280))</f>
        <v>2</v>
      </c>
      <c r="F1280" s="7">
        <f>IF(P1280&gt;0,RANK(P1280,(N1280:P1280,Q1280:AJ1280)),0)</f>
        <v>3</v>
      </c>
      <c r="G1280" s="1">
        <f t="shared" si="491"/>
        <v>228264</v>
      </c>
      <c r="H1280" s="2">
        <f t="shared" si="488"/>
        <v>0.36349101957555768</v>
      </c>
      <c r="I1280" s="2"/>
      <c r="J1280" s="2">
        <f t="shared" si="492"/>
        <v>0.63408373236599425</v>
      </c>
      <c r="K1280" s="2">
        <f t="shared" si="493"/>
        <v>0.27059271279043662</v>
      </c>
      <c r="L1280" s="2">
        <f t="shared" si="494"/>
        <v>7.6614270904826129E-2</v>
      </c>
      <c r="M1280" s="2">
        <f t="shared" si="495"/>
        <v>1.8709283938743007E-2</v>
      </c>
      <c r="N1280" s="1">
        <f>SUMIF(Town!$AH$692:$AH$1042,$A1280,Town!N$692:N$1042)</f>
        <v>398190</v>
      </c>
      <c r="O1280" s="1">
        <f>SUMIF(Town!$AH$692:$AH$1042,$A1280,Town!O$692:O$1042)</f>
        <v>169926</v>
      </c>
      <c r="P1280" s="1">
        <f>SUMIF(Town!$AH$692:$AH$1042,$A1280,Town!P$692:P$1042)</f>
        <v>48112</v>
      </c>
      <c r="Q1280" s="1">
        <f>SUMIF(Town!$AH$692:$AH$1042,$A1280,Town!Q$692:Q$1042)</f>
        <v>1719</v>
      </c>
      <c r="R1280" s="1">
        <f>SUMIF(Town!$AH$692:$AH$1042,$A1280,Town!R$692:R$1042)</f>
        <v>5899</v>
      </c>
      <c r="T1280" s="1">
        <f>SUMIF(Town!$AH$692:$AH$1042,$A1280,Town!T$692:T$1042)</f>
        <v>1488</v>
      </c>
      <c r="U1280" s="1">
        <f>SUMIF(Town!$AH$692:$AH$1042,$A1280,Town!U$692:U$1042)</f>
        <v>968</v>
      </c>
      <c r="W1280" s="1">
        <f>SUMIF(Town!$AH$692:$AH$1042,$A1280,Town!W$692:W$1042)</f>
        <v>1656</v>
      </c>
      <c r="AB1280" s="1">
        <f>SUMIF(Town!$AH$692:$AH$1042,$A1280,Town!AB$692:AB$1042)</f>
        <v>18</v>
      </c>
      <c r="AE1280" s="1">
        <f>SUMIF(Town!$AH$692:$AH$1042,$A1280,Town!AE$692:AE$1042)</f>
        <v>1</v>
      </c>
      <c r="AL1280" s="7">
        <f>IF(Q1280&gt;0,RANK(Q1280,(N1280:P1280,Q1280:AJ1280)),0)</f>
        <v>5</v>
      </c>
      <c r="AM1280" s="7">
        <f>IF(R1280&gt;0,RANK(R1280,(N1280:P1280,Q1280:AJ1280)),0)</f>
        <v>4</v>
      </c>
      <c r="AN1280" s="7">
        <f>IF(S1280&gt;0,RANK(S1280,(N1280:P1280,Q1280:AJ1280)),0)</f>
        <v>0</v>
      </c>
      <c r="AO1280" s="7">
        <f>IF(T1280&gt;0,RANK(T1280,(N1280:P1280,Q1280:AJ1280)),0)</f>
        <v>7</v>
      </c>
      <c r="AP1280" s="2">
        <f t="shared" si="496"/>
        <v>2.7373614001786691E-3</v>
      </c>
      <c r="AQ1280" s="2">
        <f t="shared" si="497"/>
        <v>9.393656137087824E-3</v>
      </c>
      <c r="AR1280" s="2">
        <f t="shared" si="498"/>
        <v>0</v>
      </c>
      <c r="AS1280" s="2">
        <f t="shared" si="499"/>
        <v>2.3695135331389524E-3</v>
      </c>
      <c r="AU1280" t="s">
        <v>1664</v>
      </c>
      <c r="AV1280" t="s">
        <v>144</v>
      </c>
      <c r="AY1280" s="130">
        <v>25</v>
      </c>
      <c r="AZ1280" s="131">
        <v>17</v>
      </c>
      <c r="BA1280" s="132">
        <f t="shared" si="500"/>
        <v>25017</v>
      </c>
      <c r="BC1280" s="7" t="s">
        <v>532</v>
      </c>
    </row>
    <row r="1281" spans="1:55" hidden="1" outlineLevel="1" x14ac:dyDescent="0.2">
      <c r="A1281" t="s">
        <v>344</v>
      </c>
      <c r="B1281" t="s">
        <v>144</v>
      </c>
      <c r="C1281" s="1">
        <f t="shared" si="490"/>
        <v>4159</v>
      </c>
      <c r="D1281" s="7">
        <f>RANK(N1281,(N1281:P1281,Q1281:AJ1281))</f>
        <v>1</v>
      </c>
      <c r="E1281" s="7">
        <f>RANK(O1281,(N1281:P1281,Q1281:AJ1281))</f>
        <v>2</v>
      </c>
      <c r="F1281" s="7">
        <f>IF(P1281&gt;0,RANK(P1281,(N1281:P1281,Q1281:AJ1281)),0)</f>
        <v>3</v>
      </c>
      <c r="G1281" s="1">
        <f t="shared" si="491"/>
        <v>1231</v>
      </c>
      <c r="H1281" s="2">
        <f t="shared" si="488"/>
        <v>0.29598461168550133</v>
      </c>
      <c r="I1281" s="2"/>
      <c r="J1281" s="2">
        <f t="shared" si="492"/>
        <v>0.58980524164462611</v>
      </c>
      <c r="K1281" s="2">
        <f t="shared" si="493"/>
        <v>0.29382062995912478</v>
      </c>
      <c r="L1281" s="2">
        <f t="shared" si="494"/>
        <v>9.6176965616734791E-2</v>
      </c>
      <c r="M1281" s="2">
        <f t="shared" si="495"/>
        <v>2.0197162779514319E-2</v>
      </c>
      <c r="N1281" s="1">
        <f>SUMIF(Town!$AH$692:$AH$1042,$A1281,Town!N$692:N$1042)</f>
        <v>2453</v>
      </c>
      <c r="O1281" s="1">
        <f>SUMIF(Town!$AH$692:$AH$1042,$A1281,Town!O$692:O$1042)</f>
        <v>1222</v>
      </c>
      <c r="P1281" s="1">
        <f>SUMIF(Town!$AH$692:$AH$1042,$A1281,Town!P$692:P$1042)</f>
        <v>400</v>
      </c>
      <c r="Q1281" s="1">
        <f>SUMIF(Town!$AH$692:$AH$1042,$A1281,Town!Q$692:Q$1042)</f>
        <v>12</v>
      </c>
      <c r="R1281" s="1">
        <f>SUMIF(Town!$AH$692:$AH$1042,$A1281,Town!R$692:R$1042)</f>
        <v>42</v>
      </c>
      <c r="T1281" s="1">
        <f>SUMIF(Town!$AH$692:$AH$1042,$A1281,Town!T$692:T$1042)</f>
        <v>10</v>
      </c>
      <c r="U1281" s="1">
        <f>SUMIF(Town!$AH$692:$AH$1042,$A1281,Town!U$692:U$1042)</f>
        <v>4</v>
      </c>
      <c r="W1281" s="1">
        <f>SUMIF(Town!$AH$692:$AH$1042,$A1281,Town!W$692:W$1042)</f>
        <v>16</v>
      </c>
      <c r="AB1281" s="1">
        <f>SUMIF(Town!$AH$692:$AH$1042,$A1281,Town!AB$692:AB$1042)</f>
        <v>0</v>
      </c>
      <c r="AE1281" s="1">
        <f>SUMIF(Town!$AH$692:$AH$1042,$A1281,Town!AE$692:AE$1042)</f>
        <v>0</v>
      </c>
      <c r="AL1281" s="7">
        <f>IF(Q1281&gt;0,RANK(Q1281,(N1281:P1281,Q1281:AJ1281)),0)</f>
        <v>6</v>
      </c>
      <c r="AM1281" s="7">
        <f>IF(R1281&gt;0,RANK(R1281,(N1281:P1281,Q1281:AJ1281)),0)</f>
        <v>4</v>
      </c>
      <c r="AN1281" s="7">
        <f>IF(S1281&gt;0,RANK(S1281,(N1281:P1281,Q1281:AJ1281)),0)</f>
        <v>0</v>
      </c>
      <c r="AO1281" s="7">
        <f>IF(T1281&gt;0,RANK(T1281,(N1281:P1281,Q1281:AJ1281)),0)</f>
        <v>7</v>
      </c>
      <c r="AP1281" s="2">
        <f t="shared" si="496"/>
        <v>2.8853089685020438E-3</v>
      </c>
      <c r="AQ1281" s="2">
        <f t="shared" si="497"/>
        <v>1.0098581389757152E-2</v>
      </c>
      <c r="AR1281" s="2">
        <f t="shared" si="498"/>
        <v>0</v>
      </c>
      <c r="AS1281" s="2">
        <f t="shared" si="499"/>
        <v>2.4044241404183697E-3</v>
      </c>
      <c r="AU1281" t="s">
        <v>344</v>
      </c>
      <c r="AV1281" t="s">
        <v>144</v>
      </c>
      <c r="AY1281" s="130">
        <v>25</v>
      </c>
      <c r="AZ1281" s="131">
        <v>19</v>
      </c>
      <c r="BA1281" s="132">
        <f t="shared" si="500"/>
        <v>25019</v>
      </c>
      <c r="BC1281" s="7" t="s">
        <v>532</v>
      </c>
    </row>
    <row r="1282" spans="1:55" hidden="1" outlineLevel="1" x14ac:dyDescent="0.2">
      <c r="A1282" t="s">
        <v>345</v>
      </c>
      <c r="B1282" t="s">
        <v>144</v>
      </c>
      <c r="C1282" s="1">
        <f t="shared" si="490"/>
        <v>300471</v>
      </c>
      <c r="D1282" s="7">
        <f>RANK(N1282,(N1282:P1282,Q1282:AJ1282))</f>
        <v>1</v>
      </c>
      <c r="E1282" s="7">
        <f>RANK(O1282,(N1282:P1282,Q1282:AJ1282))</f>
        <v>2</v>
      </c>
      <c r="F1282" s="7">
        <f>IF(P1282&gt;0,RANK(P1282,(N1282:P1282,Q1282:AJ1282)),0)</f>
        <v>3</v>
      </c>
      <c r="G1282" s="1">
        <f t="shared" si="491"/>
        <v>87522</v>
      </c>
      <c r="H1282" s="2">
        <f t="shared" si="488"/>
        <v>0.29128268618269315</v>
      </c>
      <c r="I1282" s="2"/>
      <c r="J1282" s="2">
        <f t="shared" si="492"/>
        <v>0.60073684315624465</v>
      </c>
      <c r="K1282" s="2">
        <f t="shared" si="493"/>
        <v>0.3094541569735515</v>
      </c>
      <c r="L1282" s="2">
        <f t="shared" si="494"/>
        <v>7.6376755161063792E-2</v>
      </c>
      <c r="M1282" s="2">
        <f t="shared" si="495"/>
        <v>1.3432244709140062E-2</v>
      </c>
      <c r="N1282" s="1">
        <f>SUMIF(Town!$AH$692:$AH$1042,$A1282,Town!N$692:N$1042)</f>
        <v>180504</v>
      </c>
      <c r="O1282" s="1">
        <f>SUMIF(Town!$AH$692:$AH$1042,$A1282,Town!O$692:O$1042)</f>
        <v>92982</v>
      </c>
      <c r="P1282" s="1">
        <f>SUMIF(Town!$AH$692:$AH$1042,$A1282,Town!P$692:P$1042)</f>
        <v>22949</v>
      </c>
      <c r="Q1282" s="1">
        <f>SUMIF(Town!$AH$692:$AH$1042,$A1282,Town!Q$692:Q$1042)</f>
        <v>291</v>
      </c>
      <c r="R1282" s="1">
        <f>SUMIF(Town!$AH$692:$AH$1042,$A1282,Town!R$692:R$1042)</f>
        <v>2427</v>
      </c>
      <c r="T1282" s="1">
        <f>SUMIF(Town!$AH$692:$AH$1042,$A1282,Town!T$692:T$1042)</f>
        <v>508</v>
      </c>
      <c r="U1282" s="1">
        <f>SUMIF(Town!$AH$692:$AH$1042,$A1282,Town!U$692:U$1042)</f>
        <v>345</v>
      </c>
      <c r="W1282" s="1">
        <f>SUMIF(Town!$AH$692:$AH$1042,$A1282,Town!W$692:W$1042)</f>
        <v>465</v>
      </c>
      <c r="AB1282" s="1">
        <f>SUMIF(Town!$AH$692:$AH$1042,$A1282,Town!AB$692:AB$1042)</f>
        <v>0</v>
      </c>
      <c r="AE1282" s="1">
        <f>SUMIF(Town!$AH$692:$AH$1042,$A1282,Town!AE$692:AE$1042)</f>
        <v>0</v>
      </c>
      <c r="AL1282" s="7">
        <f>IF(Q1282&gt;0,RANK(Q1282,(N1282:P1282,Q1282:AJ1282)),0)</f>
        <v>8</v>
      </c>
      <c r="AM1282" s="7">
        <f>IF(R1282&gt;0,RANK(R1282,(N1282:P1282,Q1282:AJ1282)),0)</f>
        <v>4</v>
      </c>
      <c r="AN1282" s="7">
        <f>IF(S1282&gt;0,RANK(S1282,(N1282:P1282,Q1282:AJ1282)),0)</f>
        <v>0</v>
      </c>
      <c r="AO1282" s="7">
        <f>IF(T1282&gt;0,RANK(T1282,(N1282:P1282,Q1282:AJ1282)),0)</f>
        <v>5</v>
      </c>
      <c r="AP1282" s="2">
        <f t="shared" si="496"/>
        <v>9.6847948720508797E-4</v>
      </c>
      <c r="AQ1282" s="2">
        <f t="shared" si="497"/>
        <v>8.077318609782641E-3</v>
      </c>
      <c r="AR1282" s="2">
        <f t="shared" si="498"/>
        <v>0</v>
      </c>
      <c r="AS1282" s="2">
        <f t="shared" si="499"/>
        <v>1.6906789673545866E-3</v>
      </c>
      <c r="AU1282" t="s">
        <v>345</v>
      </c>
      <c r="AV1282" t="s">
        <v>144</v>
      </c>
      <c r="AY1282" s="130">
        <v>25</v>
      </c>
      <c r="AZ1282" s="131">
        <v>21</v>
      </c>
      <c r="BA1282" s="132">
        <f t="shared" si="500"/>
        <v>25021</v>
      </c>
      <c r="BC1282" s="7" t="s">
        <v>532</v>
      </c>
    </row>
    <row r="1283" spans="1:55" hidden="1" outlineLevel="1" x14ac:dyDescent="0.2">
      <c r="A1283" t="s">
        <v>2019</v>
      </c>
      <c r="B1283" t="s">
        <v>144</v>
      </c>
      <c r="C1283" s="1">
        <f t="shared" si="490"/>
        <v>194011</v>
      </c>
      <c r="D1283" s="7">
        <f>RANK(N1283,(N1283:P1283,Q1283:AJ1283))</f>
        <v>1</v>
      </c>
      <c r="E1283" s="7">
        <f>RANK(O1283,(N1283:P1283,Q1283:AJ1283))</f>
        <v>2</v>
      </c>
      <c r="F1283" s="7">
        <f>IF(P1283&gt;0,RANK(P1283,(N1283:P1283,Q1283:AJ1283)),0)</f>
        <v>3</v>
      </c>
      <c r="G1283" s="1">
        <f t="shared" si="491"/>
        <v>41446</v>
      </c>
      <c r="H1283" s="2">
        <f t="shared" si="488"/>
        <v>0.21362706238306076</v>
      </c>
      <c r="I1283" s="2"/>
      <c r="J1283" s="2">
        <f t="shared" si="492"/>
        <v>0.54673188633634173</v>
      </c>
      <c r="K1283" s="2">
        <f t="shared" si="493"/>
        <v>0.333104823953281</v>
      </c>
      <c r="L1283" s="2">
        <f t="shared" si="494"/>
        <v>0.10725165067960064</v>
      </c>
      <c r="M1283" s="2">
        <f t="shared" si="495"/>
        <v>1.291163903077662E-2</v>
      </c>
      <c r="N1283" s="1">
        <f>SUMIF(Town!$AH$692:$AH$1042,$A1283,Town!N$692:N$1042)</f>
        <v>106072</v>
      </c>
      <c r="O1283" s="1">
        <f>SUMIF(Town!$AH$692:$AH$1042,$A1283,Town!O$692:O$1042)</f>
        <v>64626</v>
      </c>
      <c r="P1283" s="1">
        <f>SUMIF(Town!$AH$692:$AH$1042,$A1283,Town!P$692:P$1042)</f>
        <v>20808</v>
      </c>
      <c r="Q1283" s="1">
        <f>SUMIF(Town!$AH$692:$AH$1042,$A1283,Town!Q$692:Q$1042)</f>
        <v>115</v>
      </c>
      <c r="R1283" s="1">
        <f>SUMIF(Town!$AH$692:$AH$1042,$A1283,Town!R$692:R$1042)</f>
        <v>1497</v>
      </c>
      <c r="T1283" s="1">
        <f>SUMIF(Town!$AH$692:$AH$1042,$A1283,Town!T$692:T$1042)</f>
        <v>285</v>
      </c>
      <c r="U1283" s="1">
        <f>SUMIF(Town!$AH$692:$AH$1042,$A1283,Town!U$692:U$1042)</f>
        <v>155</v>
      </c>
      <c r="W1283" s="1">
        <f>SUMIF(Town!$AH$692:$AH$1042,$A1283,Town!W$692:W$1042)</f>
        <v>451</v>
      </c>
      <c r="AB1283" s="1">
        <f>SUMIF(Town!$AH$692:$AH$1042,$A1283,Town!AB$692:AB$1042)</f>
        <v>2</v>
      </c>
      <c r="AE1283" s="1">
        <f>SUMIF(Town!$AH$692:$AH$1042,$A1283,Town!AE$692:AE$1042)</f>
        <v>0</v>
      </c>
      <c r="AL1283" s="7">
        <f>IF(Q1283&gt;0,RANK(Q1283,(N1283:P1283,Q1283:AJ1283)),0)</f>
        <v>8</v>
      </c>
      <c r="AM1283" s="7">
        <f>IF(R1283&gt;0,RANK(R1283,(N1283:P1283,Q1283:AJ1283)),0)</f>
        <v>4</v>
      </c>
      <c r="AN1283" s="7">
        <f>IF(S1283&gt;0,RANK(S1283,(N1283:P1283,Q1283:AJ1283)),0)</f>
        <v>0</v>
      </c>
      <c r="AO1283" s="7">
        <f>IF(T1283&gt;0,RANK(T1283,(N1283:P1283,Q1283:AJ1283)),0)</f>
        <v>6</v>
      </c>
      <c r="AP1283" s="2">
        <f t="shared" si="496"/>
        <v>5.9274989562447492E-4</v>
      </c>
      <c r="AQ1283" s="2">
        <f t="shared" si="497"/>
        <v>7.716057336955121E-3</v>
      </c>
      <c r="AR1283" s="2">
        <f t="shared" si="498"/>
        <v>0</v>
      </c>
      <c r="AS1283" s="2">
        <f t="shared" si="499"/>
        <v>1.4689888717650029E-3</v>
      </c>
      <c r="AU1283" t="s">
        <v>2019</v>
      </c>
      <c r="AV1283" t="s">
        <v>144</v>
      </c>
      <c r="AY1283" s="130">
        <v>25</v>
      </c>
      <c r="AZ1283" s="131">
        <v>23</v>
      </c>
      <c r="BA1283" s="132">
        <f t="shared" si="500"/>
        <v>25023</v>
      </c>
      <c r="BC1283" s="7" t="s">
        <v>532</v>
      </c>
    </row>
    <row r="1284" spans="1:55" hidden="1" outlineLevel="1" x14ac:dyDescent="0.2">
      <c r="A1284" t="s">
        <v>1789</v>
      </c>
      <c r="B1284" t="s">
        <v>144</v>
      </c>
      <c r="C1284" s="1">
        <f t="shared" si="490"/>
        <v>199392</v>
      </c>
      <c r="D1284" s="7">
        <f>RANK(N1284,(N1284:P1284,Q1284:AJ1284))</f>
        <v>1</v>
      </c>
      <c r="E1284" s="7">
        <f>RANK(O1284,(N1284:P1284,Q1284:AJ1284))</f>
        <v>2</v>
      </c>
      <c r="F1284" s="7">
        <f>IF(P1284&gt;0,RANK(P1284,(N1284:P1284,Q1284:AJ1284)),0)</f>
        <v>3</v>
      </c>
      <c r="G1284" s="1">
        <f t="shared" si="491"/>
        <v>105833</v>
      </c>
      <c r="H1284" s="2">
        <f t="shared" si="488"/>
        <v>0.53077856684320335</v>
      </c>
      <c r="I1284" s="2"/>
      <c r="J1284" s="2">
        <f t="shared" si="492"/>
        <v>0.73014965495105122</v>
      </c>
      <c r="K1284" s="2">
        <f t="shared" si="493"/>
        <v>0.19937108810784784</v>
      </c>
      <c r="L1284" s="2">
        <f t="shared" si="494"/>
        <v>5.5067404910929228E-2</v>
      </c>
      <c r="M1284" s="2">
        <f t="shared" si="495"/>
        <v>1.5411852030171709E-2</v>
      </c>
      <c r="N1284" s="1">
        <f>SUMIF(Town!$AH$692:$AH$1042,$A1284,Town!N$692:N$1042)</f>
        <v>145586</v>
      </c>
      <c r="O1284" s="1">
        <f>SUMIF(Town!$AH$692:$AH$1042,$A1284,Town!O$692:O$1042)</f>
        <v>39753</v>
      </c>
      <c r="P1284" s="1">
        <f>SUMIF(Town!$AH$692:$AH$1042,$A1284,Town!P$692:P$1042)</f>
        <v>10980</v>
      </c>
      <c r="Q1284" s="1">
        <f>SUMIF(Town!$AH$692:$AH$1042,$A1284,Town!Q$692:Q$1042)</f>
        <v>170</v>
      </c>
      <c r="R1284" s="1">
        <f>SUMIF(Town!$AH$692:$AH$1042,$A1284,Town!R$692:R$1042)</f>
        <v>1763</v>
      </c>
      <c r="T1284" s="1">
        <f>SUMIF(Town!$AH$692:$AH$1042,$A1284,Town!T$692:T$1042)</f>
        <v>483</v>
      </c>
      <c r="U1284" s="1">
        <f>SUMIF(Town!$AH$692:$AH$1042,$A1284,Town!U$692:U$1042)</f>
        <v>563</v>
      </c>
      <c r="W1284" s="1">
        <f>SUMIF(Town!$AH$692:$AH$1042,$A1284,Town!W$692:W$1042)</f>
        <v>93</v>
      </c>
      <c r="AB1284" s="1">
        <f>SUMIF(Town!$AH$692:$AH$1042,$A1284,Town!AB$692:AB$1042)</f>
        <v>1</v>
      </c>
      <c r="AE1284" s="1">
        <f>SUMIF(Town!$AH$692:$AH$1042,$A1284,Town!AE$692:AE$1042)</f>
        <v>0</v>
      </c>
      <c r="AL1284" s="7">
        <f>IF(Q1284&gt;0,RANK(Q1284,(N1284:P1284,Q1284:AJ1284)),0)</f>
        <v>7</v>
      </c>
      <c r="AM1284" s="7">
        <f>IF(R1284&gt;0,RANK(R1284,(N1284:P1284,Q1284:AJ1284)),0)</f>
        <v>4</v>
      </c>
      <c r="AN1284" s="7">
        <f>IF(S1284&gt;0,RANK(S1284,(N1284:P1284,Q1284:AJ1284)),0)</f>
        <v>0</v>
      </c>
      <c r="AO1284" s="7">
        <f>IF(T1284&gt;0,RANK(T1284,(N1284:P1284,Q1284:AJ1284)),0)</f>
        <v>6</v>
      </c>
      <c r="AP1284" s="2">
        <f t="shared" si="496"/>
        <v>8.5259187931311189E-4</v>
      </c>
      <c r="AQ1284" s="2">
        <f t="shared" si="497"/>
        <v>8.8418793131118598E-3</v>
      </c>
      <c r="AR1284" s="2">
        <f t="shared" si="498"/>
        <v>0</v>
      </c>
      <c r="AS1284" s="2">
        <f t="shared" si="499"/>
        <v>2.4223639865190178E-3</v>
      </c>
      <c r="AU1284" t="s">
        <v>1789</v>
      </c>
      <c r="AV1284" t="s">
        <v>144</v>
      </c>
      <c r="AY1284" s="130">
        <v>25</v>
      </c>
      <c r="AZ1284" s="131">
        <v>25</v>
      </c>
      <c r="BA1284" s="132">
        <f t="shared" si="500"/>
        <v>25025</v>
      </c>
      <c r="BC1284" s="7" t="s">
        <v>532</v>
      </c>
    </row>
    <row r="1285" spans="1:55" hidden="1" outlineLevel="1" x14ac:dyDescent="0.2">
      <c r="A1285" t="s">
        <v>1371</v>
      </c>
      <c r="B1285" t="s">
        <v>144</v>
      </c>
      <c r="C1285" s="1">
        <f t="shared" si="490"/>
        <v>291617</v>
      </c>
      <c r="D1285" s="7">
        <f>RANK(N1285,(N1285:P1285,Q1285:AJ1285))</f>
        <v>1</v>
      </c>
      <c r="E1285" s="7">
        <f>RANK(O1285,(N1285:P1285,Q1285:AJ1285))</f>
        <v>2</v>
      </c>
      <c r="F1285" s="7">
        <f>IF(P1285&gt;0,RANK(P1285,(N1285:P1285,Q1285:AJ1285)),0)</f>
        <v>3</v>
      </c>
      <c r="G1285" s="1">
        <f t="shared" si="491"/>
        <v>82871</v>
      </c>
      <c r="H1285" s="2">
        <f t="shared" si="488"/>
        <v>0.2841775342315434</v>
      </c>
      <c r="I1285" s="2"/>
      <c r="J1285" s="2">
        <f t="shared" si="492"/>
        <v>0.58258606322676665</v>
      </c>
      <c r="K1285" s="2">
        <f t="shared" si="493"/>
        <v>0.29840852899522319</v>
      </c>
      <c r="L1285" s="2">
        <f t="shared" si="494"/>
        <v>0.10276492797059156</v>
      </c>
      <c r="M1285" s="2">
        <f t="shared" si="495"/>
        <v>1.6240479807418606E-2</v>
      </c>
      <c r="N1285" s="1">
        <f>SUMIF(Town!$AH$692:$AH$1042,$A1285,Town!N$692:N$1042)</f>
        <v>169892</v>
      </c>
      <c r="O1285" s="1">
        <f>SUMIF(Town!$AH$692:$AH$1042,$A1285,Town!O$692:O$1042)</f>
        <v>87021</v>
      </c>
      <c r="P1285" s="1">
        <f>SUMIF(Town!$AH$692:$AH$1042,$A1285,Town!P$692:P$1042)</f>
        <v>29968</v>
      </c>
      <c r="Q1285" s="1">
        <f>SUMIF(Town!$AH$692:$AH$1042,$A1285,Town!Q$692:Q$1042)</f>
        <v>290</v>
      </c>
      <c r="R1285" s="1">
        <f>SUMIF(Town!$AH$692:$AH$1042,$A1285,Town!R$692:R$1042)</f>
        <v>2243</v>
      </c>
      <c r="T1285" s="1">
        <f>SUMIF(Town!$AH$692:$AH$1042,$A1285,Town!T$692:T$1042)</f>
        <v>636</v>
      </c>
      <c r="U1285" s="1">
        <f>SUMIF(Town!$AH$692:$AH$1042,$A1285,Town!U$692:U$1042)</f>
        <v>276</v>
      </c>
      <c r="W1285" s="1">
        <f>SUMIF(Town!$AH$692:$AH$1042,$A1285,Town!W$692:W$1042)</f>
        <v>1288</v>
      </c>
      <c r="AB1285" s="1">
        <f>SUMIF(Town!$AH$692:$AH$1042,$A1285,Town!AB$692:AB$1042)</f>
        <v>2</v>
      </c>
      <c r="AE1285" s="1">
        <f>SUMIF(Town!$AH$692:$AH$1042,$A1285,Town!AE$692:AE$1042)</f>
        <v>1</v>
      </c>
      <c r="AL1285" s="7">
        <f>IF(Q1285&gt;0,RANK(Q1285,(N1285:P1285,Q1285:AJ1285)),0)</f>
        <v>7</v>
      </c>
      <c r="AM1285" s="7">
        <f>IF(R1285&gt;0,RANK(R1285,(N1285:P1285,Q1285:AJ1285)),0)</f>
        <v>4</v>
      </c>
      <c r="AN1285" s="7">
        <f>IF(S1285&gt;0,RANK(S1285,(N1285:P1285,Q1285:AJ1285)),0)</f>
        <v>0</v>
      </c>
      <c r="AO1285" s="7">
        <f>IF(T1285&gt;0,RANK(T1285,(N1285:P1285,Q1285:AJ1285)),0)</f>
        <v>6</v>
      </c>
      <c r="AP1285" s="2">
        <f t="shared" si="496"/>
        <v>9.9445505577521191E-4</v>
      </c>
      <c r="AQ1285" s="2">
        <f t="shared" si="497"/>
        <v>7.6915954831165536E-3</v>
      </c>
      <c r="AR1285" s="2">
        <f t="shared" si="498"/>
        <v>0</v>
      </c>
      <c r="AS1285" s="2">
        <f t="shared" si="499"/>
        <v>2.1809428119759821E-3</v>
      </c>
      <c r="AU1285" t="s">
        <v>1371</v>
      </c>
      <c r="AV1285" t="s">
        <v>144</v>
      </c>
      <c r="AY1285" s="130">
        <v>25</v>
      </c>
      <c r="AZ1285" s="131">
        <v>27</v>
      </c>
      <c r="BA1285" s="132">
        <f t="shared" si="500"/>
        <v>25027</v>
      </c>
      <c r="BC1285" s="7" t="s">
        <v>532</v>
      </c>
    </row>
    <row r="1286" spans="1:55" collapsed="1" x14ac:dyDescent="0.2">
      <c r="A1286" t="s">
        <v>143</v>
      </c>
      <c r="B1286" t="s">
        <v>3301</v>
      </c>
      <c r="C1286" s="1">
        <f t="shared" si="490"/>
        <v>2556785</v>
      </c>
      <c r="D1286" s="7">
        <f>RANK(N1286,(N1286:P1286,Q1286:AJ1286))</f>
        <v>1</v>
      </c>
      <c r="E1286" s="7">
        <f>RANK(O1286,(N1286:P1286,Q1286:AJ1286))</f>
        <v>2</v>
      </c>
      <c r="F1286" s="7">
        <f>IF(P1286&gt;0,RANK(P1286,(N1286:P1286,Q1286:AJ1286)),0)</f>
        <v>3</v>
      </c>
      <c r="G1286" s="1">
        <f t="shared" si="491"/>
        <v>853656</v>
      </c>
      <c r="H1286" s="2">
        <f t="shared" si="488"/>
        <v>0.33387867966997614</v>
      </c>
      <c r="I1286" s="2"/>
      <c r="J1286" s="2">
        <f t="shared" si="492"/>
        <v>0.61474195131776821</v>
      </c>
      <c r="K1286" s="2">
        <f t="shared" si="493"/>
        <v>0.28086327164779207</v>
      </c>
      <c r="L1286" s="2">
        <f t="shared" si="494"/>
        <v>8.8868246645689805E-2</v>
      </c>
      <c r="M1286" s="2">
        <f t="shared" si="495"/>
        <v>1.5526530388749918E-2</v>
      </c>
      <c r="N1286" s="1">
        <f>SUM(N1272:N1285)</f>
        <v>1571763</v>
      </c>
      <c r="O1286" s="1">
        <f>SUM(O1272:O1285)</f>
        <v>718107</v>
      </c>
      <c r="P1286" s="1">
        <f>SUM(P1272:P1285)</f>
        <v>227217</v>
      </c>
      <c r="Q1286" s="1">
        <f>SUM(Q1272:Q1285)</f>
        <v>4734</v>
      </c>
      <c r="R1286" s="1">
        <f>SUM(R1272:R1285)</f>
        <v>20426</v>
      </c>
      <c r="T1286" s="1">
        <f>SUM(T1272:T1285)</f>
        <v>5184</v>
      </c>
      <c r="U1286" s="1">
        <f>SUM(U1272:U1285)</f>
        <v>3277</v>
      </c>
      <c r="W1286" s="1">
        <f>SUM(W1272:W1285)</f>
        <v>6012</v>
      </c>
      <c r="AB1286" s="1">
        <f>SUM(AB1272:AB1285)</f>
        <v>61</v>
      </c>
      <c r="AE1286" s="1">
        <f>SUM(AE1272:AE1285)</f>
        <v>4</v>
      </c>
      <c r="AL1286" s="7">
        <f>IF(Q1286&gt;0,RANK(Q1286,(N1286:P1286,Q1286:AJ1286)),0)</f>
        <v>7</v>
      </c>
      <c r="AM1286" s="7">
        <f>IF(R1286&gt;0,RANK(R1286,(N1286:P1286,Q1286:AJ1286)),0)</f>
        <v>4</v>
      </c>
      <c r="AN1286" s="7">
        <f>IF(S1286&gt;0,RANK(S1286,(N1286:P1286,Q1286:AJ1286)),0)</f>
        <v>0</v>
      </c>
      <c r="AO1286" s="7">
        <f>IF(T1286&gt;0,RANK(T1286,(N1286:P1286,Q1286:AJ1286)),0)</f>
        <v>6</v>
      </c>
      <c r="AP1286" s="2">
        <f t="shared" si="496"/>
        <v>1.8515440289269532E-3</v>
      </c>
      <c r="AQ1286" s="2">
        <f t="shared" si="497"/>
        <v>7.9889392342336173E-3</v>
      </c>
      <c r="AR1286" s="2">
        <f t="shared" si="498"/>
        <v>0</v>
      </c>
      <c r="AS1286" s="2">
        <f t="shared" si="499"/>
        <v>2.0275463130454848E-3</v>
      </c>
      <c r="AU1286" t="s">
        <v>143</v>
      </c>
      <c r="AV1286" t="s">
        <v>3301</v>
      </c>
      <c r="AY1286" s="130">
        <v>25</v>
      </c>
      <c r="AZ1286" s="131"/>
      <c r="BA1286" s="130">
        <v>25</v>
      </c>
      <c r="BC1286" s="7" t="s">
        <v>433</v>
      </c>
    </row>
    <row r="1287" spans="1:55" x14ac:dyDescent="0.2">
      <c r="C1287" s="1"/>
      <c r="E1287" s="7"/>
      <c r="F1287" s="7"/>
      <c r="I1287" s="2"/>
      <c r="N1287" s="68"/>
      <c r="O1287" s="68"/>
      <c r="P1287" s="68"/>
      <c r="Q1287" s="68"/>
      <c r="R1287" s="68"/>
      <c r="S1287" s="68"/>
      <c r="T1287" s="68"/>
      <c r="U1287" s="68"/>
      <c r="V1287" s="68"/>
      <c r="AL1287" s="7"/>
      <c r="AM1287" s="7"/>
      <c r="AN1287" s="7"/>
      <c r="AO1287" s="7"/>
      <c r="AY1287" s="130"/>
      <c r="AZ1287" s="131"/>
      <c r="BA1287" s="132"/>
    </row>
    <row r="1288" spans="1:55" hidden="1" outlineLevel="1" x14ac:dyDescent="0.2">
      <c r="A1288" t="s">
        <v>1457</v>
      </c>
      <c r="B1288" t="s">
        <v>3218</v>
      </c>
      <c r="C1288" s="1">
        <f t="shared" ref="C1288:C1319" si="501">SUM(N1288:AJ1288)</f>
        <v>5555</v>
      </c>
      <c r="D1288" s="7">
        <f>RANK(N1288,(N1288:P1288,Q1288:AJ1288))</f>
        <v>1</v>
      </c>
      <c r="E1288" s="7">
        <f>RANK(O1288,(N1288:P1288,Q1288:AJ1288))</f>
        <v>2</v>
      </c>
      <c r="F1288" s="7">
        <f>IF(P1288&gt;0,RANK(P1288,(N1288:P1288,Q1288:AJ1288)),0)</f>
        <v>3</v>
      </c>
      <c r="G1288" s="1">
        <f t="shared" ref="G1288:G1319" si="502">MAX(N1288:P1288)-LARGE(N1288:P1288,2)</f>
        <v>392</v>
      </c>
      <c r="H1288" s="2">
        <f t="shared" si="488"/>
        <v>7.0567056705670567E-2</v>
      </c>
      <c r="I1288" s="2"/>
      <c r="J1288" s="2">
        <f t="shared" ref="J1288:J1319" si="503">IF($C1288=0,"-",N1288/$C1288)</f>
        <v>0.47146714671467149</v>
      </c>
      <c r="K1288" s="2">
        <f t="shared" ref="K1288:K1319" si="504">IF($C1288=0,"-",O1288/$C1288)</f>
        <v>0.4009000900090009</v>
      </c>
      <c r="L1288" s="2">
        <f t="shared" ref="L1288:L1319" si="505">IF($C1288=0,"-",P1288/$C1288)</f>
        <v>0.12043204320432044</v>
      </c>
      <c r="M1288" s="2">
        <f t="shared" ref="M1288:M1319" si="506">IF(C1288=0,"-",(1-J1288-K1288-L1288))</f>
        <v>7.2007200720071718E-3</v>
      </c>
      <c r="N1288" s="1">
        <v>2619</v>
      </c>
      <c r="O1288" s="1">
        <v>2227</v>
      </c>
      <c r="P1288" s="1">
        <v>669</v>
      </c>
      <c r="R1288" s="1">
        <v>32</v>
      </c>
      <c r="T1288" s="1">
        <v>4</v>
      </c>
      <c r="U1288" s="1">
        <v>1</v>
      </c>
      <c r="W1288" s="1">
        <v>1</v>
      </c>
      <c r="AC1288" s="1">
        <v>2</v>
      </c>
      <c r="AL1288" s="7">
        <f>IF(Q1288&gt;0,RANK(Q1288,(N1288:P1288,Q1288:AJ1288)),0)</f>
        <v>0</v>
      </c>
      <c r="AM1288" s="7">
        <f>IF(R1288&gt;0,RANK(R1288,(N1288:P1288,Q1288:AJ1288)),0)</f>
        <v>4</v>
      </c>
      <c r="AN1288" s="7">
        <f>IF(S1288&gt;0,RANK(S1288,(N1288:P1288,Q1288:AJ1288)),0)</f>
        <v>0</v>
      </c>
      <c r="AO1288" s="7">
        <f>IF(T1288&gt;0,RANK(T1288,(N1288:P1288,Q1288:AJ1288)),0)</f>
        <v>5</v>
      </c>
      <c r="AP1288" s="2">
        <f t="shared" ref="AP1288:AP1319" si="507">IF($C1288=0,"-",Q1288/$C1288)</f>
        <v>0</v>
      </c>
      <c r="AQ1288" s="2">
        <f t="shared" ref="AQ1288:AQ1319" si="508">IF($C1288=0,"-",R1288/$C1288)</f>
        <v>5.7605760576057603E-3</v>
      </c>
      <c r="AR1288" s="2">
        <f t="shared" ref="AR1288:AR1319" si="509">IF($C1288=0,"-",S1288/$C1288)</f>
        <v>0</v>
      </c>
      <c r="AS1288" s="2">
        <f t="shared" ref="AS1288:AS1319" si="510">IF($C1288=0,"-",T1288/$C1288)</f>
        <v>7.2007200720072004E-4</v>
      </c>
      <c r="AU1288" t="s">
        <v>1457</v>
      </c>
      <c r="AV1288" t="s">
        <v>3218</v>
      </c>
      <c r="AY1288" s="130">
        <v>26</v>
      </c>
      <c r="AZ1288" s="131">
        <v>1</v>
      </c>
      <c r="BA1288" s="132">
        <f t="shared" ref="BA1288:BA1351" si="511">AY1288*1000+AZ1288</f>
        <v>26001</v>
      </c>
      <c r="BC1288" s="7" t="s">
        <v>532</v>
      </c>
    </row>
    <row r="1289" spans="1:55" hidden="1" outlineLevel="1" x14ac:dyDescent="0.2">
      <c r="A1289" t="s">
        <v>1458</v>
      </c>
      <c r="B1289" t="s">
        <v>3218</v>
      </c>
      <c r="C1289" s="1">
        <f t="shared" si="501"/>
        <v>4231</v>
      </c>
      <c r="D1289" s="7">
        <f>RANK(N1289,(N1289:P1289,Q1289:AJ1289))</f>
        <v>1</v>
      </c>
      <c r="E1289" s="7">
        <f>RANK(O1289,(N1289:P1289,Q1289:AJ1289))</f>
        <v>2</v>
      </c>
      <c r="F1289" s="7">
        <f>IF(P1289&gt;0,RANK(P1289,(N1289:P1289,Q1289:AJ1289)),0)</f>
        <v>3</v>
      </c>
      <c r="G1289" s="1">
        <f t="shared" si="502"/>
        <v>800</v>
      </c>
      <c r="H1289" s="2">
        <f t="shared" si="488"/>
        <v>0.18908059560387616</v>
      </c>
      <c r="I1289" s="2"/>
      <c r="J1289" s="2">
        <f t="shared" si="503"/>
        <v>0.52682580950129998</v>
      </c>
      <c r="K1289" s="2">
        <f t="shared" si="504"/>
        <v>0.33774521389742379</v>
      </c>
      <c r="L1289" s="2">
        <f t="shared" si="505"/>
        <v>0.12692034979910186</v>
      </c>
      <c r="M1289" s="2">
        <f t="shared" si="506"/>
        <v>8.5086268021743738E-3</v>
      </c>
      <c r="N1289" s="1">
        <v>2229</v>
      </c>
      <c r="O1289" s="1">
        <v>1429</v>
      </c>
      <c r="P1289" s="1">
        <v>537</v>
      </c>
      <c r="Q1289" s="1">
        <v>1</v>
      </c>
      <c r="R1289" s="1">
        <v>22</v>
      </c>
      <c r="T1289" s="1">
        <v>6</v>
      </c>
      <c r="U1289" s="1">
        <v>4</v>
      </c>
      <c r="W1289" s="1">
        <v>3</v>
      </c>
      <c r="AC1289" s="1">
        <v>0</v>
      </c>
      <c r="AL1289" s="7">
        <f>IF(Q1289&gt;0,RANK(Q1289,(N1289:P1289,Q1289:AJ1289)),0)</f>
        <v>8</v>
      </c>
      <c r="AM1289" s="7">
        <f>IF(R1289&gt;0,RANK(R1289,(N1289:P1289,Q1289:AJ1289)),0)</f>
        <v>4</v>
      </c>
      <c r="AN1289" s="7">
        <f>IF(S1289&gt;0,RANK(S1289,(N1289:P1289,Q1289:AJ1289)),0)</f>
        <v>0</v>
      </c>
      <c r="AO1289" s="7">
        <f>IF(T1289&gt;0,RANK(T1289,(N1289:P1289,Q1289:AJ1289)),0)</f>
        <v>5</v>
      </c>
      <c r="AP1289" s="2">
        <f t="shared" si="507"/>
        <v>2.363507445048452E-4</v>
      </c>
      <c r="AQ1289" s="2">
        <f t="shared" si="508"/>
        <v>5.1997163791065943E-3</v>
      </c>
      <c r="AR1289" s="2">
        <f t="shared" si="509"/>
        <v>0</v>
      </c>
      <c r="AS1289" s="2">
        <f t="shared" si="510"/>
        <v>1.4181044670290711E-3</v>
      </c>
      <c r="AU1289" t="s">
        <v>1458</v>
      </c>
      <c r="AV1289" t="s">
        <v>3218</v>
      </c>
      <c r="AY1289" s="130">
        <v>26</v>
      </c>
      <c r="AZ1289" s="131">
        <v>3</v>
      </c>
      <c r="BA1289" s="132">
        <f t="shared" si="511"/>
        <v>26003</v>
      </c>
      <c r="BC1289" s="7" t="s">
        <v>532</v>
      </c>
    </row>
    <row r="1290" spans="1:55" hidden="1" outlineLevel="1" x14ac:dyDescent="0.2">
      <c r="A1290" t="s">
        <v>1454</v>
      </c>
      <c r="B1290" t="s">
        <v>3218</v>
      </c>
      <c r="C1290" s="1">
        <f t="shared" si="501"/>
        <v>38790</v>
      </c>
      <c r="D1290" s="7">
        <f>RANK(N1290,(N1290:P1290,Q1290:AJ1290))</f>
        <v>2</v>
      </c>
      <c r="E1290" s="7">
        <f>RANK(O1290,(N1290:P1290,Q1290:AJ1290))</f>
        <v>1</v>
      </c>
      <c r="F1290" s="7">
        <f>IF(P1290&gt;0,RANK(P1290,(N1290:P1290,Q1290:AJ1290)),0)</f>
        <v>3</v>
      </c>
      <c r="G1290" s="1">
        <f t="shared" si="502"/>
        <v>6498</v>
      </c>
      <c r="H1290" s="2">
        <f t="shared" si="488"/>
        <v>0.16751740139211138</v>
      </c>
      <c r="I1290" s="2"/>
      <c r="J1290" s="2">
        <f t="shared" si="503"/>
        <v>0.37022428460943541</v>
      </c>
      <c r="K1290" s="2">
        <f t="shared" si="504"/>
        <v>0.53774168600154681</v>
      </c>
      <c r="L1290" s="2">
        <f t="shared" si="505"/>
        <v>8.4274297499355499E-2</v>
      </c>
      <c r="M1290" s="2">
        <f t="shared" si="506"/>
        <v>7.7597318896622247E-3</v>
      </c>
      <c r="N1290" s="1">
        <v>14361</v>
      </c>
      <c r="O1290" s="1">
        <v>20859</v>
      </c>
      <c r="P1290" s="1">
        <v>3269</v>
      </c>
      <c r="Q1290" s="1">
        <v>7</v>
      </c>
      <c r="R1290" s="1">
        <v>184</v>
      </c>
      <c r="S1290" s="1">
        <v>1</v>
      </c>
      <c r="T1290" s="1">
        <v>44</v>
      </c>
      <c r="U1290" s="1">
        <v>22</v>
      </c>
      <c r="W1290" s="1">
        <v>35</v>
      </c>
      <c r="AC1290" s="1">
        <v>8</v>
      </c>
      <c r="AL1290" s="7">
        <f>IF(Q1290&gt;0,RANK(Q1290,(N1290:P1290,Q1290:AJ1290)),0)</f>
        <v>9</v>
      </c>
      <c r="AM1290" s="7">
        <f>IF(R1290&gt;0,RANK(R1290,(N1290:P1290,Q1290:AJ1290)),0)</f>
        <v>4</v>
      </c>
      <c r="AN1290" s="7">
        <f>IF(S1290&gt;0,RANK(S1290,(N1290:P1290,Q1290:AJ1290)),0)</f>
        <v>10</v>
      </c>
      <c r="AO1290" s="7">
        <f>IF(T1290&gt;0,RANK(T1290,(N1290:P1290,Q1290:AJ1290)),0)</f>
        <v>5</v>
      </c>
      <c r="AP1290" s="2">
        <f t="shared" si="507"/>
        <v>1.8045888115493684E-4</v>
      </c>
      <c r="AQ1290" s="2">
        <f t="shared" si="508"/>
        <v>4.7434905903583399E-3</v>
      </c>
      <c r="AR1290" s="2">
        <f t="shared" si="509"/>
        <v>2.5779840164990976E-5</v>
      </c>
      <c r="AS1290" s="2">
        <f t="shared" si="510"/>
        <v>1.1343129672596031E-3</v>
      </c>
      <c r="AU1290" t="s">
        <v>1454</v>
      </c>
      <c r="AV1290" t="s">
        <v>3218</v>
      </c>
      <c r="AY1290" s="130">
        <v>26</v>
      </c>
      <c r="AZ1290" s="131">
        <v>5</v>
      </c>
      <c r="BA1290" s="132">
        <f t="shared" si="511"/>
        <v>26005</v>
      </c>
      <c r="BC1290" s="7" t="s">
        <v>532</v>
      </c>
    </row>
    <row r="1291" spans="1:55" hidden="1" outlineLevel="1" x14ac:dyDescent="0.2">
      <c r="A1291" t="s">
        <v>2202</v>
      </c>
      <c r="B1291" t="s">
        <v>3218</v>
      </c>
      <c r="C1291" s="1">
        <f t="shared" si="501"/>
        <v>13492</v>
      </c>
      <c r="D1291" s="7">
        <f>RANK(N1291,(N1291:P1291,Q1291:AJ1291))</f>
        <v>1</v>
      </c>
      <c r="E1291" s="7">
        <f>RANK(O1291,(N1291:P1291,Q1291:AJ1291))</f>
        <v>2</v>
      </c>
      <c r="F1291" s="7">
        <f>IF(P1291&gt;0,RANK(P1291,(N1291:P1291,Q1291:AJ1291)),0)</f>
        <v>3</v>
      </c>
      <c r="G1291" s="1">
        <f t="shared" si="502"/>
        <v>2589</v>
      </c>
      <c r="H1291" s="2">
        <f t="shared" si="488"/>
        <v>0.19189149125407648</v>
      </c>
      <c r="I1291" s="2"/>
      <c r="J1291" s="2">
        <f t="shared" si="503"/>
        <v>0.52727542247257631</v>
      </c>
      <c r="K1291" s="2">
        <f t="shared" si="504"/>
        <v>0.33538393121849985</v>
      </c>
      <c r="L1291" s="2">
        <f t="shared" si="505"/>
        <v>0.12822413281944856</v>
      </c>
      <c r="M1291" s="2">
        <f t="shared" si="506"/>
        <v>9.1165134894752864E-3</v>
      </c>
      <c r="N1291" s="1">
        <v>7114</v>
      </c>
      <c r="O1291" s="1">
        <v>4525</v>
      </c>
      <c r="P1291" s="1">
        <v>1730</v>
      </c>
      <c r="R1291" s="1">
        <v>59</v>
      </c>
      <c r="S1291" s="1">
        <v>1</v>
      </c>
      <c r="T1291" s="1">
        <v>40</v>
      </c>
      <c r="U1291" s="1">
        <v>14</v>
      </c>
      <c r="W1291" s="1">
        <v>5</v>
      </c>
      <c r="AC1291" s="1">
        <v>4</v>
      </c>
      <c r="AL1291" s="7">
        <f>IF(Q1291&gt;0,RANK(Q1291,(N1291:P1291,Q1291:AJ1291)),0)</f>
        <v>0</v>
      </c>
      <c r="AM1291" s="7">
        <f>IF(R1291&gt;0,RANK(R1291,(N1291:P1291,Q1291:AJ1291)),0)</f>
        <v>4</v>
      </c>
      <c r="AN1291" s="7">
        <f>IF(S1291&gt;0,RANK(S1291,(N1291:P1291,Q1291:AJ1291)),0)</f>
        <v>9</v>
      </c>
      <c r="AO1291" s="7">
        <f>IF(T1291&gt;0,RANK(T1291,(N1291:P1291,Q1291:AJ1291)),0)</f>
        <v>5</v>
      </c>
      <c r="AP1291" s="2">
        <f t="shared" si="507"/>
        <v>0</v>
      </c>
      <c r="AQ1291" s="2">
        <f t="shared" si="508"/>
        <v>4.3729617551141421E-3</v>
      </c>
      <c r="AR1291" s="2">
        <f t="shared" si="509"/>
        <v>7.4117995849392229E-5</v>
      </c>
      <c r="AS1291" s="2">
        <f t="shared" si="510"/>
        <v>2.9647198339756895E-3</v>
      </c>
      <c r="AU1291" t="s">
        <v>2202</v>
      </c>
      <c r="AV1291" t="s">
        <v>3218</v>
      </c>
      <c r="AY1291" s="130">
        <v>26</v>
      </c>
      <c r="AZ1291" s="131">
        <v>7</v>
      </c>
      <c r="BA1291" s="132">
        <f t="shared" si="511"/>
        <v>26007</v>
      </c>
      <c r="BC1291" s="7" t="s">
        <v>532</v>
      </c>
    </row>
    <row r="1292" spans="1:55" hidden="1" outlineLevel="1" x14ac:dyDescent="0.2">
      <c r="A1292" t="s">
        <v>3263</v>
      </c>
      <c r="B1292" t="s">
        <v>3218</v>
      </c>
      <c r="C1292" s="1">
        <f t="shared" si="501"/>
        <v>10098</v>
      </c>
      <c r="D1292" s="7">
        <f>RANK(N1292,(N1292:P1292,Q1292:AJ1292))</f>
        <v>2</v>
      </c>
      <c r="E1292" s="7">
        <f>RANK(O1292,(N1292:P1292,Q1292:AJ1292))</f>
        <v>1</v>
      </c>
      <c r="F1292" s="7">
        <f>IF(P1292&gt;0,RANK(P1292,(N1292:P1292,Q1292:AJ1292)),0)</f>
        <v>3</v>
      </c>
      <c r="G1292" s="1">
        <f t="shared" si="502"/>
        <v>404</v>
      </c>
      <c r="H1292" s="2">
        <f t="shared" si="488"/>
        <v>4.0007922360863535E-2</v>
      </c>
      <c r="I1292" s="2"/>
      <c r="J1292" s="2">
        <f t="shared" si="503"/>
        <v>0.41849871261635968</v>
      </c>
      <c r="K1292" s="2">
        <f t="shared" si="504"/>
        <v>0.45850663497722322</v>
      </c>
      <c r="L1292" s="2">
        <f t="shared" si="505"/>
        <v>0.11180431768667062</v>
      </c>
      <c r="M1292" s="2">
        <f t="shared" si="506"/>
        <v>1.1190334719746425E-2</v>
      </c>
      <c r="N1292" s="1">
        <v>4226</v>
      </c>
      <c r="O1292" s="1">
        <v>4630</v>
      </c>
      <c r="P1292" s="1">
        <v>1129</v>
      </c>
      <c r="R1292" s="1">
        <v>85</v>
      </c>
      <c r="T1292" s="1">
        <v>19</v>
      </c>
      <c r="U1292" s="1">
        <v>5</v>
      </c>
      <c r="W1292" s="1">
        <v>0</v>
      </c>
      <c r="AC1292" s="1">
        <v>4</v>
      </c>
      <c r="AL1292" s="7">
        <f>IF(Q1292&gt;0,RANK(Q1292,(N1292:P1292,Q1292:AJ1292)),0)</f>
        <v>0</v>
      </c>
      <c r="AM1292" s="7">
        <f>IF(R1292&gt;0,RANK(R1292,(N1292:P1292,Q1292:AJ1292)),0)</f>
        <v>4</v>
      </c>
      <c r="AN1292" s="7">
        <f>IF(S1292&gt;0,RANK(S1292,(N1292:P1292,Q1292:AJ1292)),0)</f>
        <v>0</v>
      </c>
      <c r="AO1292" s="7">
        <f>IF(T1292&gt;0,RANK(T1292,(N1292:P1292,Q1292:AJ1292)),0)</f>
        <v>5</v>
      </c>
      <c r="AP1292" s="2">
        <f t="shared" si="507"/>
        <v>0</v>
      </c>
      <c r="AQ1292" s="2">
        <f t="shared" si="508"/>
        <v>8.4175084175084174E-3</v>
      </c>
      <c r="AR1292" s="2">
        <f t="shared" si="509"/>
        <v>0</v>
      </c>
      <c r="AS1292" s="2">
        <f t="shared" si="510"/>
        <v>1.8815607050901169E-3</v>
      </c>
      <c r="AU1292" t="s">
        <v>3263</v>
      </c>
      <c r="AV1292" t="s">
        <v>3218</v>
      </c>
      <c r="AY1292" s="130">
        <v>26</v>
      </c>
      <c r="AZ1292" s="131">
        <v>9</v>
      </c>
      <c r="BA1292" s="132">
        <f t="shared" si="511"/>
        <v>26009</v>
      </c>
      <c r="BC1292" s="7" t="s">
        <v>532</v>
      </c>
    </row>
    <row r="1293" spans="1:55" hidden="1" outlineLevel="1" x14ac:dyDescent="0.2">
      <c r="A1293" t="s">
        <v>2808</v>
      </c>
      <c r="B1293" t="s">
        <v>3218</v>
      </c>
      <c r="C1293" s="1">
        <f t="shared" si="501"/>
        <v>6591</v>
      </c>
      <c r="D1293" s="7">
        <f>RANK(N1293,(N1293:P1293,Q1293:AJ1293))</f>
        <v>1</v>
      </c>
      <c r="E1293" s="7">
        <f>RANK(O1293,(N1293:P1293,Q1293:AJ1293))</f>
        <v>2</v>
      </c>
      <c r="F1293" s="7">
        <f>IF(P1293&gt;0,RANK(P1293,(N1293:P1293,Q1293:AJ1293)),0)</f>
        <v>3</v>
      </c>
      <c r="G1293" s="1">
        <f t="shared" si="502"/>
        <v>1225</v>
      </c>
      <c r="H1293" s="2">
        <f t="shared" si="488"/>
        <v>0.18585950538613261</v>
      </c>
      <c r="I1293" s="2"/>
      <c r="J1293" s="2">
        <f t="shared" si="503"/>
        <v>0.52677894098012445</v>
      </c>
      <c r="K1293" s="2">
        <f t="shared" si="504"/>
        <v>0.34091943559399179</v>
      </c>
      <c r="L1293" s="2">
        <f t="shared" si="505"/>
        <v>0.12805340615991503</v>
      </c>
      <c r="M1293" s="2">
        <f t="shared" si="506"/>
        <v>4.2482172659687178E-3</v>
      </c>
      <c r="N1293" s="1">
        <v>3472</v>
      </c>
      <c r="O1293" s="1">
        <v>2247</v>
      </c>
      <c r="P1293" s="1">
        <v>844</v>
      </c>
      <c r="Q1293" s="1">
        <v>1</v>
      </c>
      <c r="R1293" s="1">
        <v>19</v>
      </c>
      <c r="T1293" s="1">
        <v>4</v>
      </c>
      <c r="U1293" s="1">
        <v>1</v>
      </c>
      <c r="W1293" s="1">
        <v>0</v>
      </c>
      <c r="AC1293" s="1">
        <v>3</v>
      </c>
      <c r="AL1293" s="7">
        <f>IF(Q1293&gt;0,RANK(Q1293,(N1293:P1293,Q1293:AJ1293)),0)</f>
        <v>7</v>
      </c>
      <c r="AM1293" s="7">
        <f>IF(R1293&gt;0,RANK(R1293,(N1293:P1293,Q1293:AJ1293)),0)</f>
        <v>4</v>
      </c>
      <c r="AN1293" s="7">
        <f>IF(S1293&gt;0,RANK(S1293,(N1293:P1293,Q1293:AJ1293)),0)</f>
        <v>0</v>
      </c>
      <c r="AO1293" s="7">
        <f>IF(T1293&gt;0,RANK(T1293,(N1293:P1293,Q1293:AJ1293)),0)</f>
        <v>5</v>
      </c>
      <c r="AP1293" s="2">
        <f t="shared" si="507"/>
        <v>1.5172204521316947E-4</v>
      </c>
      <c r="AQ1293" s="2">
        <f t="shared" si="508"/>
        <v>2.8827188590502201E-3</v>
      </c>
      <c r="AR1293" s="2">
        <f t="shared" si="509"/>
        <v>0</v>
      </c>
      <c r="AS1293" s="2">
        <f t="shared" si="510"/>
        <v>6.0688818085267787E-4</v>
      </c>
      <c r="AU1293" t="s">
        <v>2808</v>
      </c>
      <c r="AV1293" t="s">
        <v>3218</v>
      </c>
      <c r="AY1293" s="130">
        <v>26</v>
      </c>
      <c r="AZ1293" s="131">
        <v>11</v>
      </c>
      <c r="BA1293" s="132">
        <f t="shared" si="511"/>
        <v>26011</v>
      </c>
      <c r="BC1293" s="7" t="s">
        <v>532</v>
      </c>
    </row>
    <row r="1294" spans="1:55" hidden="1" outlineLevel="1" x14ac:dyDescent="0.2">
      <c r="A1294" t="s">
        <v>2271</v>
      </c>
      <c r="B1294" t="s">
        <v>3218</v>
      </c>
      <c r="C1294" s="1">
        <f t="shared" si="501"/>
        <v>3294</v>
      </c>
      <c r="D1294" s="7">
        <f>RANK(N1294,(N1294:P1294,Q1294:AJ1294))</f>
        <v>1</v>
      </c>
      <c r="E1294" s="7">
        <f>RANK(O1294,(N1294:P1294,Q1294:AJ1294))</f>
        <v>2</v>
      </c>
      <c r="F1294" s="7">
        <f>IF(P1294&gt;0,RANK(P1294,(N1294:P1294,Q1294:AJ1294)),0)</f>
        <v>3</v>
      </c>
      <c r="G1294" s="1">
        <f t="shared" si="502"/>
        <v>392</v>
      </c>
      <c r="H1294" s="2">
        <f t="shared" si="488"/>
        <v>0.11900425015179114</v>
      </c>
      <c r="I1294" s="2"/>
      <c r="J1294" s="2">
        <f t="shared" si="503"/>
        <v>0.48603521554341228</v>
      </c>
      <c r="K1294" s="2">
        <f t="shared" si="504"/>
        <v>0.36703096539162111</v>
      </c>
      <c r="L1294" s="2">
        <f t="shared" si="505"/>
        <v>0.13964784456587737</v>
      </c>
      <c r="M1294" s="2">
        <f t="shared" si="506"/>
        <v>7.2859744990892983E-3</v>
      </c>
      <c r="N1294" s="1">
        <v>1601</v>
      </c>
      <c r="O1294" s="1">
        <v>1209</v>
      </c>
      <c r="P1294" s="1">
        <v>460</v>
      </c>
      <c r="R1294" s="1">
        <v>18</v>
      </c>
      <c r="T1294" s="1">
        <v>2</v>
      </c>
      <c r="U1294" s="1">
        <v>4</v>
      </c>
      <c r="W1294" s="1">
        <v>0</v>
      </c>
      <c r="AC1294" s="1">
        <v>0</v>
      </c>
      <c r="AL1294" s="7">
        <f>IF(Q1294&gt;0,RANK(Q1294,(N1294:P1294,Q1294:AJ1294)),0)</f>
        <v>0</v>
      </c>
      <c r="AM1294" s="7">
        <f>IF(R1294&gt;0,RANK(R1294,(N1294:P1294,Q1294:AJ1294)),0)</f>
        <v>4</v>
      </c>
      <c r="AN1294" s="7">
        <f>IF(S1294&gt;0,RANK(S1294,(N1294:P1294,Q1294:AJ1294)),0)</f>
        <v>0</v>
      </c>
      <c r="AO1294" s="7">
        <f>IF(T1294&gt;0,RANK(T1294,(N1294:P1294,Q1294:AJ1294)),0)</f>
        <v>6</v>
      </c>
      <c r="AP1294" s="2">
        <f t="shared" si="507"/>
        <v>0</v>
      </c>
      <c r="AQ1294" s="2">
        <f t="shared" si="508"/>
        <v>5.4644808743169399E-3</v>
      </c>
      <c r="AR1294" s="2">
        <f t="shared" si="509"/>
        <v>0</v>
      </c>
      <c r="AS1294" s="2">
        <f t="shared" si="510"/>
        <v>6.0716454159077113E-4</v>
      </c>
      <c r="AU1294" t="s">
        <v>2271</v>
      </c>
      <c r="AV1294" t="s">
        <v>3218</v>
      </c>
      <c r="AY1294" s="130">
        <v>26</v>
      </c>
      <c r="AZ1294" s="131">
        <v>13</v>
      </c>
      <c r="BA1294" s="132">
        <f t="shared" si="511"/>
        <v>26013</v>
      </c>
      <c r="BC1294" s="7" t="s">
        <v>532</v>
      </c>
    </row>
    <row r="1295" spans="1:55" hidden="1" outlineLevel="1" x14ac:dyDescent="0.2">
      <c r="A1295" t="s">
        <v>758</v>
      </c>
      <c r="B1295" t="s">
        <v>3218</v>
      </c>
      <c r="C1295" s="1">
        <f t="shared" si="501"/>
        <v>23120</v>
      </c>
      <c r="D1295" s="7">
        <f>RANK(N1295,(N1295:P1295,Q1295:AJ1295))</f>
        <v>2</v>
      </c>
      <c r="E1295" s="7">
        <f>RANK(O1295,(N1295:P1295,Q1295:AJ1295))</f>
        <v>1</v>
      </c>
      <c r="F1295" s="7">
        <f>IF(P1295&gt;0,RANK(P1295,(N1295:P1295,Q1295:AJ1295)),0)</f>
        <v>3</v>
      </c>
      <c r="G1295" s="1">
        <f t="shared" si="502"/>
        <v>1672</v>
      </c>
      <c r="H1295" s="2">
        <f t="shared" si="488"/>
        <v>7.2318339100346019E-2</v>
      </c>
      <c r="I1295" s="2"/>
      <c r="J1295" s="2">
        <f t="shared" si="503"/>
        <v>0.40947231833910036</v>
      </c>
      <c r="K1295" s="2">
        <f t="shared" si="504"/>
        <v>0.48179065743944638</v>
      </c>
      <c r="L1295" s="2">
        <f t="shared" si="505"/>
        <v>9.8702422145328719E-2</v>
      </c>
      <c r="M1295" s="2">
        <f t="shared" si="506"/>
        <v>1.0034602076124541E-2</v>
      </c>
      <c r="N1295" s="1">
        <v>9467</v>
      </c>
      <c r="O1295" s="1">
        <v>11139</v>
      </c>
      <c r="P1295" s="1">
        <v>2282</v>
      </c>
      <c r="Q1295" s="1">
        <v>6</v>
      </c>
      <c r="R1295" s="1">
        <v>147</v>
      </c>
      <c r="S1295" s="1">
        <v>2</v>
      </c>
      <c r="T1295" s="1">
        <v>41</v>
      </c>
      <c r="U1295" s="1">
        <v>21</v>
      </c>
      <c r="W1295" s="1">
        <v>9</v>
      </c>
      <c r="AC1295" s="1">
        <v>6</v>
      </c>
      <c r="AL1295" s="7">
        <f>IF(Q1295&gt;0,RANK(Q1295,(N1295:P1295,Q1295:AJ1295)),0)</f>
        <v>8</v>
      </c>
      <c r="AM1295" s="7">
        <f>IF(R1295&gt;0,RANK(R1295,(N1295:P1295,Q1295:AJ1295)),0)</f>
        <v>4</v>
      </c>
      <c r="AN1295" s="7">
        <f>IF(S1295&gt;0,RANK(S1295,(N1295:P1295,Q1295:AJ1295)),0)</f>
        <v>10</v>
      </c>
      <c r="AO1295" s="7">
        <f>IF(T1295&gt;0,RANK(T1295,(N1295:P1295,Q1295:AJ1295)),0)</f>
        <v>5</v>
      </c>
      <c r="AP1295" s="2">
        <f t="shared" si="507"/>
        <v>2.5951557093425607E-4</v>
      </c>
      <c r="AQ1295" s="2">
        <f t="shared" si="508"/>
        <v>6.3581314878892736E-3</v>
      </c>
      <c r="AR1295" s="2">
        <f t="shared" si="509"/>
        <v>8.6505190311418682E-5</v>
      </c>
      <c r="AS1295" s="2">
        <f t="shared" si="510"/>
        <v>1.7733564013840831E-3</v>
      </c>
      <c r="AU1295" t="s">
        <v>758</v>
      </c>
      <c r="AV1295" t="s">
        <v>3218</v>
      </c>
      <c r="AY1295" s="130">
        <v>26</v>
      </c>
      <c r="AZ1295" s="131">
        <v>15</v>
      </c>
      <c r="BA1295" s="132">
        <f t="shared" si="511"/>
        <v>26015</v>
      </c>
      <c r="BC1295" s="7" t="s">
        <v>532</v>
      </c>
    </row>
    <row r="1296" spans="1:55" hidden="1" outlineLevel="1" x14ac:dyDescent="0.2">
      <c r="A1296" t="s">
        <v>1542</v>
      </c>
      <c r="B1296" t="s">
        <v>3218</v>
      </c>
      <c r="C1296" s="1">
        <f t="shared" si="501"/>
        <v>49603</v>
      </c>
      <c r="D1296" s="7">
        <f>RANK(N1296,(N1296:P1296,Q1296:AJ1296))</f>
        <v>1</v>
      </c>
      <c r="E1296" s="7">
        <f>RANK(O1296,(N1296:P1296,Q1296:AJ1296))</f>
        <v>2</v>
      </c>
      <c r="F1296" s="7">
        <f>IF(P1296&gt;0,RANK(P1296,(N1296:P1296,Q1296:AJ1296)),0)</f>
        <v>3</v>
      </c>
      <c r="G1296" s="1">
        <f t="shared" si="502"/>
        <v>11797</v>
      </c>
      <c r="H1296" s="2">
        <f t="shared" si="488"/>
        <v>0.23782835715581718</v>
      </c>
      <c r="I1296" s="2"/>
      <c r="J1296" s="2">
        <f t="shared" si="503"/>
        <v>0.56115557526762494</v>
      </c>
      <c r="K1296" s="2">
        <f t="shared" si="504"/>
        <v>0.32332721811180776</v>
      </c>
      <c r="L1296" s="2">
        <f t="shared" si="505"/>
        <v>0.10906598391226337</v>
      </c>
      <c r="M1296" s="2">
        <f t="shared" si="506"/>
        <v>6.4512227083039358E-3</v>
      </c>
      <c r="N1296" s="1">
        <v>27835</v>
      </c>
      <c r="O1296" s="1">
        <v>16038</v>
      </c>
      <c r="P1296" s="1">
        <v>5410</v>
      </c>
      <c r="Q1296" s="1">
        <v>6</v>
      </c>
      <c r="R1296" s="1">
        <v>141</v>
      </c>
      <c r="S1296" s="1">
        <v>6</v>
      </c>
      <c r="T1296" s="1">
        <v>37</v>
      </c>
      <c r="U1296" s="1">
        <v>38</v>
      </c>
      <c r="W1296" s="1">
        <v>54</v>
      </c>
      <c r="AC1296" s="1">
        <v>38</v>
      </c>
      <c r="AL1296" s="7">
        <f>IF(Q1296&gt;0,RANK(Q1296,(N1296:P1296,Q1296:AJ1296)),0)</f>
        <v>9</v>
      </c>
      <c r="AM1296" s="7">
        <f>IF(R1296&gt;0,RANK(R1296,(N1296:P1296,Q1296:AJ1296)),0)</f>
        <v>4</v>
      </c>
      <c r="AN1296" s="7">
        <f>IF(S1296&gt;0,RANK(S1296,(N1296:P1296,Q1296:AJ1296)),0)</f>
        <v>9</v>
      </c>
      <c r="AO1296" s="7">
        <f>IF(T1296&gt;0,RANK(T1296,(N1296:P1296,Q1296:AJ1296)),0)</f>
        <v>8</v>
      </c>
      <c r="AP1296" s="2">
        <f t="shared" si="507"/>
        <v>1.2096042578069875E-4</v>
      </c>
      <c r="AQ1296" s="2">
        <f t="shared" si="508"/>
        <v>2.8425700058464206E-3</v>
      </c>
      <c r="AR1296" s="2">
        <f t="shared" si="509"/>
        <v>1.2096042578069875E-4</v>
      </c>
      <c r="AS1296" s="2">
        <f t="shared" si="510"/>
        <v>7.459226256476423E-4</v>
      </c>
      <c r="AU1296" t="s">
        <v>1542</v>
      </c>
      <c r="AV1296" t="s">
        <v>3218</v>
      </c>
      <c r="AY1296" s="130">
        <v>26</v>
      </c>
      <c r="AZ1296" s="131">
        <v>17</v>
      </c>
      <c r="BA1296" s="132">
        <f t="shared" si="511"/>
        <v>26017</v>
      </c>
      <c r="BC1296" s="7" t="s">
        <v>532</v>
      </c>
    </row>
    <row r="1297" spans="1:55" hidden="1" outlineLevel="1" x14ac:dyDescent="0.2">
      <c r="A1297" t="s">
        <v>1455</v>
      </c>
      <c r="B1297" t="s">
        <v>3218</v>
      </c>
      <c r="C1297" s="1">
        <f t="shared" si="501"/>
        <v>6785</v>
      </c>
      <c r="D1297" s="7">
        <f>RANK(N1297,(N1297:P1297,Q1297:AJ1297))</f>
        <v>1</v>
      </c>
      <c r="E1297" s="7">
        <f>RANK(O1297,(N1297:P1297,Q1297:AJ1297))</f>
        <v>2</v>
      </c>
      <c r="F1297" s="7">
        <f>IF(P1297&gt;0,RANK(P1297,(N1297:P1297,Q1297:AJ1297)),0)</f>
        <v>3</v>
      </c>
      <c r="G1297" s="1">
        <f t="shared" si="502"/>
        <v>225</v>
      </c>
      <c r="H1297" s="2">
        <f t="shared" si="488"/>
        <v>3.3161385408990419E-2</v>
      </c>
      <c r="I1297" s="2"/>
      <c r="J1297" s="2">
        <f t="shared" si="503"/>
        <v>0.45408990420044215</v>
      </c>
      <c r="K1297" s="2">
        <f t="shared" si="504"/>
        <v>0.42092851879145171</v>
      </c>
      <c r="L1297" s="2">
        <f t="shared" si="505"/>
        <v>0.11245394252026529</v>
      </c>
      <c r="M1297" s="2">
        <f t="shared" si="506"/>
        <v>1.2527634487840847E-2</v>
      </c>
      <c r="N1297" s="1">
        <v>3081</v>
      </c>
      <c r="O1297" s="1">
        <v>2856</v>
      </c>
      <c r="P1297" s="1">
        <v>763</v>
      </c>
      <c r="R1297" s="1">
        <v>59</v>
      </c>
      <c r="T1297" s="1">
        <v>17</v>
      </c>
      <c r="U1297" s="1">
        <v>6</v>
      </c>
      <c r="W1297" s="1">
        <v>0</v>
      </c>
      <c r="AC1297" s="1">
        <v>3</v>
      </c>
      <c r="AL1297" s="7">
        <f>IF(Q1297&gt;0,RANK(Q1297,(N1297:P1297,Q1297:AJ1297)),0)</f>
        <v>0</v>
      </c>
      <c r="AM1297" s="7">
        <f>IF(R1297&gt;0,RANK(R1297,(N1297:P1297,Q1297:AJ1297)),0)</f>
        <v>4</v>
      </c>
      <c r="AN1297" s="7">
        <f>IF(S1297&gt;0,RANK(S1297,(N1297:P1297,Q1297:AJ1297)),0)</f>
        <v>0</v>
      </c>
      <c r="AO1297" s="7">
        <f>IF(T1297&gt;0,RANK(T1297,(N1297:P1297,Q1297:AJ1297)),0)</f>
        <v>5</v>
      </c>
      <c r="AP1297" s="2">
        <f t="shared" si="507"/>
        <v>0</v>
      </c>
      <c r="AQ1297" s="2">
        <f t="shared" si="508"/>
        <v>8.6956521739130436E-3</v>
      </c>
      <c r="AR1297" s="2">
        <f t="shared" si="509"/>
        <v>0</v>
      </c>
      <c r="AS1297" s="2">
        <f t="shared" si="510"/>
        <v>2.5055268975681649E-3</v>
      </c>
      <c r="AU1297" t="s">
        <v>1455</v>
      </c>
      <c r="AV1297" t="s">
        <v>3218</v>
      </c>
      <c r="AY1297" s="130">
        <v>26</v>
      </c>
      <c r="AZ1297" s="131">
        <v>19</v>
      </c>
      <c r="BA1297" s="132">
        <f t="shared" si="511"/>
        <v>26019</v>
      </c>
      <c r="BC1297" s="7" t="s">
        <v>532</v>
      </c>
    </row>
    <row r="1298" spans="1:55" hidden="1" outlineLevel="1" x14ac:dyDescent="0.2">
      <c r="A1298" t="s">
        <v>2816</v>
      </c>
      <c r="B1298" t="s">
        <v>3218</v>
      </c>
      <c r="C1298" s="1">
        <f t="shared" si="501"/>
        <v>59295</v>
      </c>
      <c r="D1298" s="7">
        <f>RANK(N1298,(N1298:P1298,Q1298:AJ1298))</f>
        <v>2</v>
      </c>
      <c r="E1298" s="7">
        <f>RANK(O1298,(N1298:P1298,Q1298:AJ1298))</f>
        <v>1</v>
      </c>
      <c r="F1298" s="7">
        <f>IF(P1298&gt;0,RANK(P1298,(N1298:P1298,Q1298:AJ1298)),0)</f>
        <v>3</v>
      </c>
      <c r="G1298" s="1">
        <f t="shared" si="502"/>
        <v>3640</v>
      </c>
      <c r="H1298" s="2">
        <f t="shared" si="488"/>
        <v>6.1387975377350537E-2</v>
      </c>
      <c r="I1298" s="2"/>
      <c r="J1298" s="2">
        <f t="shared" si="503"/>
        <v>0.41511088624673242</v>
      </c>
      <c r="K1298" s="2">
        <f t="shared" si="504"/>
        <v>0.47649886162408295</v>
      </c>
      <c r="L1298" s="2">
        <f t="shared" si="505"/>
        <v>0.10048064760941057</v>
      </c>
      <c r="M1298" s="2">
        <f t="shared" si="506"/>
        <v>7.9096045197740578E-3</v>
      </c>
      <c r="N1298" s="1">
        <v>24614</v>
      </c>
      <c r="O1298" s="1">
        <v>28254</v>
      </c>
      <c r="P1298" s="1">
        <v>5958</v>
      </c>
      <c r="Q1298" s="1">
        <v>28</v>
      </c>
      <c r="R1298" s="1">
        <v>254</v>
      </c>
      <c r="S1298" s="1">
        <v>8</v>
      </c>
      <c r="T1298" s="1">
        <v>52</v>
      </c>
      <c r="U1298" s="1">
        <v>43</v>
      </c>
      <c r="W1298" s="1">
        <v>73</v>
      </c>
      <c r="AC1298" s="1">
        <v>11</v>
      </c>
      <c r="AL1298" s="7">
        <f>IF(Q1298&gt;0,RANK(Q1298,(N1298:P1298,Q1298:AJ1298)),0)</f>
        <v>8</v>
      </c>
      <c r="AM1298" s="7">
        <f>IF(R1298&gt;0,RANK(R1298,(N1298:P1298,Q1298:AJ1298)),0)</f>
        <v>4</v>
      </c>
      <c r="AN1298" s="7">
        <f>IF(S1298&gt;0,RANK(S1298,(N1298:P1298,Q1298:AJ1298)),0)</f>
        <v>10</v>
      </c>
      <c r="AO1298" s="7">
        <f>IF(T1298&gt;0,RANK(T1298,(N1298:P1298,Q1298:AJ1298)),0)</f>
        <v>6</v>
      </c>
      <c r="AP1298" s="2">
        <f t="shared" si="507"/>
        <v>4.7221519521038871E-4</v>
      </c>
      <c r="AQ1298" s="2">
        <f t="shared" si="508"/>
        <v>4.2836664136942405E-3</v>
      </c>
      <c r="AR1298" s="2">
        <f t="shared" si="509"/>
        <v>1.349186272029682E-4</v>
      </c>
      <c r="AS1298" s="2">
        <f t="shared" si="510"/>
        <v>8.7697107681929337E-4</v>
      </c>
      <c r="AU1298" t="s">
        <v>2816</v>
      </c>
      <c r="AV1298" t="s">
        <v>3218</v>
      </c>
      <c r="AY1298" s="130">
        <v>26</v>
      </c>
      <c r="AZ1298" s="131">
        <v>21</v>
      </c>
      <c r="BA1298" s="132">
        <f t="shared" si="511"/>
        <v>26021</v>
      </c>
      <c r="BC1298" s="7" t="s">
        <v>532</v>
      </c>
    </row>
    <row r="1299" spans="1:55" hidden="1" outlineLevel="1" x14ac:dyDescent="0.2">
      <c r="A1299" t="s">
        <v>2393</v>
      </c>
      <c r="B1299" t="s">
        <v>3218</v>
      </c>
      <c r="C1299" s="1">
        <f t="shared" si="501"/>
        <v>14805</v>
      </c>
      <c r="D1299" s="7">
        <f>RANK(N1299,(N1299:P1299,Q1299:AJ1299))</f>
        <v>1</v>
      </c>
      <c r="E1299" s="7">
        <f>RANK(O1299,(N1299:P1299,Q1299:AJ1299))</f>
        <v>2</v>
      </c>
      <c r="F1299" s="7">
        <f>IF(P1299&gt;0,RANK(P1299,(N1299:P1299,Q1299:AJ1299)),0)</f>
        <v>3</v>
      </c>
      <c r="G1299" s="1">
        <f t="shared" si="502"/>
        <v>246</v>
      </c>
      <c r="H1299" s="2">
        <f t="shared" si="488"/>
        <v>1.6616008105369808E-2</v>
      </c>
      <c r="I1299" s="2"/>
      <c r="J1299" s="2">
        <f t="shared" si="503"/>
        <v>0.44356636271529887</v>
      </c>
      <c r="K1299" s="2">
        <f t="shared" si="504"/>
        <v>0.42695035460992908</v>
      </c>
      <c r="L1299" s="2">
        <f t="shared" si="505"/>
        <v>0.12016210739614995</v>
      </c>
      <c r="M1299" s="2">
        <f t="shared" si="506"/>
        <v>9.3211752786221541E-3</v>
      </c>
      <c r="N1299" s="1">
        <v>6567</v>
      </c>
      <c r="O1299" s="1">
        <v>6321</v>
      </c>
      <c r="P1299" s="1">
        <v>1779</v>
      </c>
      <c r="Q1299" s="1">
        <v>4</v>
      </c>
      <c r="R1299" s="1">
        <v>94</v>
      </c>
      <c r="S1299" s="1">
        <v>1</v>
      </c>
      <c r="T1299" s="1">
        <v>15</v>
      </c>
      <c r="U1299" s="1">
        <v>8</v>
      </c>
      <c r="W1299" s="1">
        <v>5</v>
      </c>
      <c r="AC1299" s="1">
        <v>11</v>
      </c>
      <c r="AL1299" s="7">
        <f>IF(Q1299&gt;0,RANK(Q1299,(N1299:P1299,Q1299:AJ1299)),0)</f>
        <v>9</v>
      </c>
      <c r="AM1299" s="7">
        <f>IF(R1299&gt;0,RANK(R1299,(N1299:P1299,Q1299:AJ1299)),0)</f>
        <v>4</v>
      </c>
      <c r="AN1299" s="7">
        <f>IF(S1299&gt;0,RANK(S1299,(N1299:P1299,Q1299:AJ1299)),0)</f>
        <v>10</v>
      </c>
      <c r="AO1299" s="7">
        <f>IF(T1299&gt;0,RANK(T1299,(N1299:P1299,Q1299:AJ1299)),0)</f>
        <v>5</v>
      </c>
      <c r="AP1299" s="2">
        <f t="shared" si="507"/>
        <v>2.7017899358324892E-4</v>
      </c>
      <c r="AQ1299" s="2">
        <f t="shared" si="508"/>
        <v>6.3492063492063492E-3</v>
      </c>
      <c r="AR1299" s="2">
        <f t="shared" si="509"/>
        <v>6.754474839581223E-5</v>
      </c>
      <c r="AS1299" s="2">
        <f t="shared" si="510"/>
        <v>1.0131712259371835E-3</v>
      </c>
      <c r="AU1299" t="s">
        <v>2393</v>
      </c>
      <c r="AV1299" t="s">
        <v>3218</v>
      </c>
      <c r="AY1299" s="130">
        <v>26</v>
      </c>
      <c r="AZ1299" s="131">
        <v>23</v>
      </c>
      <c r="BA1299" s="132">
        <f t="shared" si="511"/>
        <v>26023</v>
      </c>
      <c r="BC1299" s="7" t="s">
        <v>532</v>
      </c>
    </row>
    <row r="1300" spans="1:55" hidden="1" outlineLevel="1" x14ac:dyDescent="0.2">
      <c r="A1300" t="s">
        <v>1757</v>
      </c>
      <c r="B1300" t="s">
        <v>3218</v>
      </c>
      <c r="C1300" s="1">
        <f t="shared" si="501"/>
        <v>52443</v>
      </c>
      <c r="D1300" s="7">
        <f>RANK(N1300,(N1300:P1300,Q1300:AJ1300))</f>
        <v>1</v>
      </c>
      <c r="E1300" s="7">
        <f>RANK(O1300,(N1300:P1300,Q1300:AJ1300))</f>
        <v>2</v>
      </c>
      <c r="F1300" s="7">
        <f>IF(P1300&gt;0,RANK(P1300,(N1300:P1300,Q1300:AJ1300)),0)</f>
        <v>3</v>
      </c>
      <c r="G1300" s="1">
        <f t="shared" si="502"/>
        <v>5334</v>
      </c>
      <c r="H1300" s="2">
        <f t="shared" si="488"/>
        <v>0.10171042846519078</v>
      </c>
      <c r="I1300" s="2"/>
      <c r="J1300" s="2">
        <f t="shared" si="503"/>
        <v>0.50124897507770338</v>
      </c>
      <c r="K1300" s="2">
        <f t="shared" si="504"/>
        <v>0.39953854661251265</v>
      </c>
      <c r="L1300" s="2">
        <f t="shared" si="505"/>
        <v>9.0860553362698548E-2</v>
      </c>
      <c r="M1300" s="2">
        <f t="shared" si="506"/>
        <v>8.3519249470854207E-3</v>
      </c>
      <c r="N1300" s="1">
        <v>26287</v>
      </c>
      <c r="O1300" s="1">
        <v>20953</v>
      </c>
      <c r="P1300" s="1">
        <v>4765</v>
      </c>
      <c r="Q1300" s="1">
        <v>33</v>
      </c>
      <c r="R1300" s="1">
        <v>251</v>
      </c>
      <c r="S1300" s="1">
        <v>4</v>
      </c>
      <c r="T1300" s="1">
        <v>68</v>
      </c>
      <c r="U1300" s="1">
        <v>30</v>
      </c>
      <c r="W1300" s="1">
        <v>44</v>
      </c>
      <c r="AC1300" s="1">
        <v>8</v>
      </c>
      <c r="AL1300" s="7">
        <f>IF(Q1300&gt;0,RANK(Q1300,(N1300:P1300,Q1300:AJ1300)),0)</f>
        <v>7</v>
      </c>
      <c r="AM1300" s="7">
        <f>IF(R1300&gt;0,RANK(R1300,(N1300:P1300,Q1300:AJ1300)),0)</f>
        <v>4</v>
      </c>
      <c r="AN1300" s="7">
        <f>IF(S1300&gt;0,RANK(S1300,(N1300:P1300,Q1300:AJ1300)),0)</f>
        <v>10</v>
      </c>
      <c r="AO1300" s="7">
        <f>IF(T1300&gt;0,RANK(T1300,(N1300:P1300,Q1300:AJ1300)),0)</f>
        <v>5</v>
      </c>
      <c r="AP1300" s="2">
        <f t="shared" si="507"/>
        <v>6.2925461930095534E-4</v>
      </c>
      <c r="AQ1300" s="2">
        <f t="shared" si="508"/>
        <v>4.7861487710466602E-3</v>
      </c>
      <c r="AR1300" s="2">
        <f t="shared" si="509"/>
        <v>7.6273287187994583E-5</v>
      </c>
      <c r="AS1300" s="2">
        <f t="shared" si="510"/>
        <v>1.296645882195908E-3</v>
      </c>
      <c r="AU1300" t="s">
        <v>1757</v>
      </c>
      <c r="AV1300" t="s">
        <v>3218</v>
      </c>
      <c r="AY1300" s="130">
        <v>26</v>
      </c>
      <c r="AZ1300" s="131">
        <v>25</v>
      </c>
      <c r="BA1300" s="132">
        <f t="shared" si="511"/>
        <v>26025</v>
      </c>
      <c r="BC1300" s="7" t="s">
        <v>532</v>
      </c>
    </row>
    <row r="1301" spans="1:55" hidden="1" outlineLevel="1" x14ac:dyDescent="0.2">
      <c r="A1301" t="s">
        <v>2791</v>
      </c>
      <c r="B1301" t="s">
        <v>3218</v>
      </c>
      <c r="C1301" s="1">
        <f t="shared" si="501"/>
        <v>17980</v>
      </c>
      <c r="D1301" s="7">
        <f>RANK(N1301,(N1301:P1301,Q1301:AJ1301))</f>
        <v>1</v>
      </c>
      <c r="E1301" s="7">
        <f>RANK(O1301,(N1301:P1301,Q1301:AJ1301))</f>
        <v>2</v>
      </c>
      <c r="F1301" s="7">
        <f>IF(P1301&gt;0,RANK(P1301,(N1301:P1301,Q1301:AJ1301)),0)</f>
        <v>3</v>
      </c>
      <c r="G1301" s="1">
        <f t="shared" si="502"/>
        <v>834</v>
      </c>
      <c r="H1301" s="2">
        <f t="shared" si="488"/>
        <v>4.6384872080088985E-2</v>
      </c>
      <c r="I1301" s="2"/>
      <c r="J1301" s="2">
        <f t="shared" si="503"/>
        <v>0.45645161290322583</v>
      </c>
      <c r="K1301" s="2">
        <f t="shared" si="504"/>
        <v>0.41006674082313682</v>
      </c>
      <c r="L1301" s="2">
        <f t="shared" si="505"/>
        <v>0.12463848720800889</v>
      </c>
      <c r="M1301" s="2">
        <f t="shared" si="506"/>
        <v>8.8431590656283948E-3</v>
      </c>
      <c r="N1301" s="1">
        <v>8207</v>
      </c>
      <c r="O1301" s="1">
        <v>7373</v>
      </c>
      <c r="P1301" s="1">
        <v>2241</v>
      </c>
      <c r="Q1301" s="1">
        <v>3</v>
      </c>
      <c r="R1301" s="1">
        <v>107</v>
      </c>
      <c r="S1301" s="1">
        <v>2</v>
      </c>
      <c r="T1301" s="1">
        <v>26</v>
      </c>
      <c r="U1301" s="1">
        <v>14</v>
      </c>
      <c r="W1301" s="1">
        <v>0</v>
      </c>
      <c r="AC1301" s="1">
        <v>7</v>
      </c>
      <c r="AL1301" s="7">
        <f>IF(Q1301&gt;0,RANK(Q1301,(N1301:P1301,Q1301:AJ1301)),0)</f>
        <v>8</v>
      </c>
      <c r="AM1301" s="7">
        <f>IF(R1301&gt;0,RANK(R1301,(N1301:P1301,Q1301:AJ1301)),0)</f>
        <v>4</v>
      </c>
      <c r="AN1301" s="7">
        <f>IF(S1301&gt;0,RANK(S1301,(N1301:P1301,Q1301:AJ1301)),0)</f>
        <v>9</v>
      </c>
      <c r="AO1301" s="7">
        <f>IF(T1301&gt;0,RANK(T1301,(N1301:P1301,Q1301:AJ1301)),0)</f>
        <v>5</v>
      </c>
      <c r="AP1301" s="2">
        <f t="shared" si="507"/>
        <v>1.6685205784204671E-4</v>
      </c>
      <c r="AQ1301" s="2">
        <f t="shared" si="508"/>
        <v>5.9510567296996667E-3</v>
      </c>
      <c r="AR1301" s="2">
        <f t="shared" si="509"/>
        <v>1.1123470522803115E-4</v>
      </c>
      <c r="AS1301" s="2">
        <f t="shared" si="510"/>
        <v>1.4460511679644048E-3</v>
      </c>
      <c r="AU1301" t="s">
        <v>2791</v>
      </c>
      <c r="AV1301" t="s">
        <v>3218</v>
      </c>
      <c r="AY1301" s="130">
        <v>26</v>
      </c>
      <c r="AZ1301" s="131">
        <v>27</v>
      </c>
      <c r="BA1301" s="132">
        <f t="shared" si="511"/>
        <v>26027</v>
      </c>
      <c r="BC1301" s="7" t="s">
        <v>532</v>
      </c>
    </row>
    <row r="1302" spans="1:55" hidden="1" outlineLevel="1" x14ac:dyDescent="0.2">
      <c r="A1302" t="s">
        <v>2394</v>
      </c>
      <c r="B1302" t="s">
        <v>3218</v>
      </c>
      <c r="C1302" s="1">
        <f t="shared" si="501"/>
        <v>10996</v>
      </c>
      <c r="D1302" s="7">
        <f>RANK(N1302,(N1302:P1302,Q1302:AJ1302))</f>
        <v>2</v>
      </c>
      <c r="E1302" s="7">
        <f>RANK(O1302,(N1302:P1302,Q1302:AJ1302))</f>
        <v>1</v>
      </c>
      <c r="F1302" s="7">
        <f>IF(P1302&gt;0,RANK(P1302,(N1302:P1302,Q1302:AJ1302)),0)</f>
        <v>3</v>
      </c>
      <c r="G1302" s="1">
        <f t="shared" si="502"/>
        <v>175</v>
      </c>
      <c r="H1302" s="2">
        <f t="shared" si="488"/>
        <v>1.5914878137504546E-2</v>
      </c>
      <c r="I1302" s="2"/>
      <c r="J1302" s="2">
        <f t="shared" si="503"/>
        <v>0.42642779192433611</v>
      </c>
      <c r="K1302" s="2">
        <f t="shared" si="504"/>
        <v>0.44234267006184069</v>
      </c>
      <c r="L1302" s="2">
        <f t="shared" si="505"/>
        <v>0.11849763550381957</v>
      </c>
      <c r="M1302" s="2">
        <f t="shared" si="506"/>
        <v>1.2731902510003626E-2</v>
      </c>
      <c r="N1302" s="1">
        <v>4689</v>
      </c>
      <c r="O1302" s="1">
        <v>4864</v>
      </c>
      <c r="P1302" s="1">
        <v>1303</v>
      </c>
      <c r="Q1302" s="1">
        <v>3</v>
      </c>
      <c r="R1302" s="1">
        <v>95</v>
      </c>
      <c r="T1302" s="1">
        <v>22</v>
      </c>
      <c r="U1302" s="1">
        <v>14</v>
      </c>
      <c r="W1302" s="1">
        <v>5</v>
      </c>
      <c r="AC1302" s="1">
        <v>1</v>
      </c>
      <c r="AL1302" s="7">
        <f>IF(Q1302&gt;0,RANK(Q1302,(N1302:P1302,Q1302:AJ1302)),0)</f>
        <v>8</v>
      </c>
      <c r="AM1302" s="7">
        <f>IF(R1302&gt;0,RANK(R1302,(N1302:P1302,Q1302:AJ1302)),0)</f>
        <v>4</v>
      </c>
      <c r="AN1302" s="7">
        <f>IF(S1302&gt;0,RANK(S1302,(N1302:P1302,Q1302:AJ1302)),0)</f>
        <v>0</v>
      </c>
      <c r="AO1302" s="7">
        <f>IF(T1302&gt;0,RANK(T1302,(N1302:P1302,Q1302:AJ1302)),0)</f>
        <v>5</v>
      </c>
      <c r="AP1302" s="2">
        <f t="shared" si="507"/>
        <v>2.7282648235722078E-4</v>
      </c>
      <c r="AQ1302" s="2">
        <f t="shared" si="508"/>
        <v>8.639505274645326E-3</v>
      </c>
      <c r="AR1302" s="2">
        <f t="shared" si="509"/>
        <v>0</v>
      </c>
      <c r="AS1302" s="2">
        <f t="shared" si="510"/>
        <v>2.0007275372862861E-3</v>
      </c>
      <c r="AU1302" t="s">
        <v>2394</v>
      </c>
      <c r="AV1302" t="s">
        <v>3218</v>
      </c>
      <c r="AY1302" s="130">
        <v>26</v>
      </c>
      <c r="AZ1302" s="131">
        <v>29</v>
      </c>
      <c r="BA1302" s="132">
        <f t="shared" si="511"/>
        <v>26029</v>
      </c>
      <c r="BC1302" s="7" t="s">
        <v>532</v>
      </c>
    </row>
    <row r="1303" spans="1:55" hidden="1" outlineLevel="1" x14ac:dyDescent="0.2">
      <c r="A1303" t="s">
        <v>2408</v>
      </c>
      <c r="B1303" t="s">
        <v>3218</v>
      </c>
      <c r="C1303" s="1">
        <f t="shared" si="501"/>
        <v>10833</v>
      </c>
      <c r="D1303" s="7">
        <f>RANK(N1303,(N1303:P1303,Q1303:AJ1303))</f>
        <v>1</v>
      </c>
      <c r="E1303" s="7">
        <f>RANK(O1303,(N1303:P1303,Q1303:AJ1303))</f>
        <v>2</v>
      </c>
      <c r="F1303" s="7">
        <f>IF(P1303&gt;0,RANK(P1303,(N1303:P1303,Q1303:AJ1303)),0)</f>
        <v>3</v>
      </c>
      <c r="G1303" s="1">
        <f t="shared" si="502"/>
        <v>774</v>
      </c>
      <c r="H1303" s="2">
        <f t="shared" si="488"/>
        <v>7.1448352256992517E-2</v>
      </c>
      <c r="I1303" s="2"/>
      <c r="J1303" s="2">
        <f t="shared" si="503"/>
        <v>0.46321425274623834</v>
      </c>
      <c r="K1303" s="2">
        <f t="shared" si="504"/>
        <v>0.39176590048924581</v>
      </c>
      <c r="L1303" s="2">
        <f t="shared" si="505"/>
        <v>0.13495799870765254</v>
      </c>
      <c r="M1303" s="2">
        <f t="shared" si="506"/>
        <v>1.0061848056863248E-2</v>
      </c>
      <c r="N1303" s="1">
        <v>5018</v>
      </c>
      <c r="O1303" s="1">
        <v>4244</v>
      </c>
      <c r="P1303" s="1">
        <v>1462</v>
      </c>
      <c r="R1303" s="1">
        <v>85</v>
      </c>
      <c r="T1303" s="1">
        <v>18</v>
      </c>
      <c r="U1303" s="1">
        <v>4</v>
      </c>
      <c r="W1303" s="1">
        <v>0</v>
      </c>
      <c r="AC1303" s="1">
        <v>2</v>
      </c>
      <c r="AL1303" s="7">
        <f>IF(Q1303&gt;0,RANK(Q1303,(N1303:P1303,Q1303:AJ1303)),0)</f>
        <v>0</v>
      </c>
      <c r="AM1303" s="7">
        <f>IF(R1303&gt;0,RANK(R1303,(N1303:P1303,Q1303:AJ1303)),0)</f>
        <v>4</v>
      </c>
      <c r="AN1303" s="7">
        <f>IF(S1303&gt;0,RANK(S1303,(N1303:P1303,Q1303:AJ1303)),0)</f>
        <v>0</v>
      </c>
      <c r="AO1303" s="7">
        <f>IF(T1303&gt;0,RANK(T1303,(N1303:P1303,Q1303:AJ1303)),0)</f>
        <v>5</v>
      </c>
      <c r="AP1303" s="2">
        <f t="shared" si="507"/>
        <v>0</v>
      </c>
      <c r="AQ1303" s="2">
        <f t="shared" si="508"/>
        <v>7.8463952737007295E-3</v>
      </c>
      <c r="AR1303" s="2">
        <f t="shared" si="509"/>
        <v>0</v>
      </c>
      <c r="AS1303" s="2">
        <f t="shared" si="510"/>
        <v>1.6615895873719191E-3</v>
      </c>
      <c r="AU1303" t="s">
        <v>2408</v>
      </c>
      <c r="AV1303" t="s">
        <v>3218</v>
      </c>
      <c r="AY1303" s="130">
        <v>26</v>
      </c>
      <c r="AZ1303" s="131">
        <v>31</v>
      </c>
      <c r="BA1303" s="132">
        <f t="shared" si="511"/>
        <v>26031</v>
      </c>
      <c r="BC1303" s="7" t="s">
        <v>532</v>
      </c>
    </row>
    <row r="1304" spans="1:55" hidden="1" outlineLevel="1" x14ac:dyDescent="0.2">
      <c r="A1304" t="s">
        <v>1103</v>
      </c>
      <c r="B1304" t="s">
        <v>3218</v>
      </c>
      <c r="C1304" s="1">
        <f t="shared" si="501"/>
        <v>13259</v>
      </c>
      <c r="D1304" s="7">
        <f>RANK(N1304,(N1304:P1304,Q1304:AJ1304))</f>
        <v>1</v>
      </c>
      <c r="E1304" s="7">
        <f>RANK(O1304,(N1304:P1304,Q1304:AJ1304))</f>
        <v>2</v>
      </c>
      <c r="F1304" s="7">
        <f>IF(P1304&gt;0,RANK(P1304,(N1304:P1304,Q1304:AJ1304)),0)</f>
        <v>3</v>
      </c>
      <c r="G1304" s="1">
        <f t="shared" si="502"/>
        <v>1395</v>
      </c>
      <c r="H1304" s="2">
        <f t="shared" si="488"/>
        <v>0.10521155441586846</v>
      </c>
      <c r="I1304" s="2"/>
      <c r="J1304" s="2">
        <f t="shared" si="503"/>
        <v>0.4926465042612565</v>
      </c>
      <c r="K1304" s="2">
        <f t="shared" si="504"/>
        <v>0.38743494984538807</v>
      </c>
      <c r="L1304" s="2">
        <f t="shared" si="505"/>
        <v>0.1095859416245569</v>
      </c>
      <c r="M1304" s="2">
        <f t="shared" si="506"/>
        <v>1.033260426879859E-2</v>
      </c>
      <c r="N1304" s="1">
        <v>6532</v>
      </c>
      <c r="O1304" s="1">
        <v>5137</v>
      </c>
      <c r="P1304" s="1">
        <v>1453</v>
      </c>
      <c r="Q1304" s="1">
        <v>8</v>
      </c>
      <c r="R1304" s="1">
        <v>81</v>
      </c>
      <c r="T1304" s="1">
        <v>12</v>
      </c>
      <c r="U1304" s="1">
        <v>10</v>
      </c>
      <c r="W1304" s="1">
        <v>21</v>
      </c>
      <c r="AC1304" s="1">
        <v>5</v>
      </c>
      <c r="AL1304" s="7">
        <f>IF(Q1304&gt;0,RANK(Q1304,(N1304:P1304,Q1304:AJ1304)),0)</f>
        <v>8</v>
      </c>
      <c r="AM1304" s="7">
        <f>IF(R1304&gt;0,RANK(R1304,(N1304:P1304,Q1304:AJ1304)),0)</f>
        <v>4</v>
      </c>
      <c r="AN1304" s="7">
        <f>IF(S1304&gt;0,RANK(S1304,(N1304:P1304,Q1304:AJ1304)),0)</f>
        <v>0</v>
      </c>
      <c r="AO1304" s="7">
        <f>IF(T1304&gt;0,RANK(T1304,(N1304:P1304,Q1304:AJ1304)),0)</f>
        <v>6</v>
      </c>
      <c r="AP1304" s="2">
        <f t="shared" si="507"/>
        <v>6.033637529225432E-4</v>
      </c>
      <c r="AQ1304" s="2">
        <f t="shared" si="508"/>
        <v>6.1090579983407497E-3</v>
      </c>
      <c r="AR1304" s="2">
        <f t="shared" si="509"/>
        <v>0</v>
      </c>
      <c r="AS1304" s="2">
        <f t="shared" si="510"/>
        <v>9.0504562938381475E-4</v>
      </c>
      <c r="AU1304" t="s">
        <v>1103</v>
      </c>
      <c r="AV1304" t="s">
        <v>3218</v>
      </c>
      <c r="AY1304" s="130">
        <v>26</v>
      </c>
      <c r="AZ1304" s="131">
        <v>33</v>
      </c>
      <c r="BA1304" s="132">
        <f t="shared" si="511"/>
        <v>26033</v>
      </c>
      <c r="BC1304" s="7" t="s">
        <v>532</v>
      </c>
    </row>
    <row r="1305" spans="1:55" hidden="1" outlineLevel="1" x14ac:dyDescent="0.2">
      <c r="A1305" t="s">
        <v>468</v>
      </c>
      <c r="B1305" t="s">
        <v>3218</v>
      </c>
      <c r="C1305" s="1">
        <f t="shared" si="501"/>
        <v>11683</v>
      </c>
      <c r="D1305" s="7">
        <f>RANK(N1305,(N1305:P1305,Q1305:AJ1305))</f>
        <v>1</v>
      </c>
      <c r="E1305" s="7">
        <f>RANK(O1305,(N1305:P1305,Q1305:AJ1305))</f>
        <v>2</v>
      </c>
      <c r="F1305" s="7">
        <f>IF(P1305&gt;0,RANK(P1305,(N1305:P1305,Q1305:AJ1305)),0)</f>
        <v>3</v>
      </c>
      <c r="G1305" s="1">
        <f t="shared" si="502"/>
        <v>2569</v>
      </c>
      <c r="H1305" s="2">
        <f t="shared" si="488"/>
        <v>0.21989215098861595</v>
      </c>
      <c r="I1305" s="2"/>
      <c r="J1305" s="2">
        <f t="shared" si="503"/>
        <v>0.54018659590858509</v>
      </c>
      <c r="K1305" s="2">
        <f t="shared" si="504"/>
        <v>0.32029444491996917</v>
      </c>
      <c r="L1305" s="2">
        <f t="shared" si="505"/>
        <v>0.13104510827698365</v>
      </c>
      <c r="M1305" s="2">
        <f t="shared" si="506"/>
        <v>8.4738508944620927E-3</v>
      </c>
      <c r="N1305" s="1">
        <v>6311</v>
      </c>
      <c r="O1305" s="1">
        <v>3742</v>
      </c>
      <c r="P1305" s="1">
        <v>1531</v>
      </c>
      <c r="Q1305" s="1">
        <v>2</v>
      </c>
      <c r="R1305" s="1">
        <v>64</v>
      </c>
      <c r="S1305" s="1">
        <v>3</v>
      </c>
      <c r="T1305" s="1">
        <v>10</v>
      </c>
      <c r="U1305" s="1">
        <v>12</v>
      </c>
      <c r="W1305" s="1">
        <v>0</v>
      </c>
      <c r="AC1305" s="1">
        <v>8</v>
      </c>
      <c r="AL1305" s="7">
        <f>IF(Q1305&gt;0,RANK(Q1305,(N1305:P1305,Q1305:AJ1305)),0)</f>
        <v>9</v>
      </c>
      <c r="AM1305" s="7">
        <f>IF(R1305&gt;0,RANK(R1305,(N1305:P1305,Q1305:AJ1305)),0)</f>
        <v>4</v>
      </c>
      <c r="AN1305" s="7">
        <f>IF(S1305&gt;0,RANK(S1305,(N1305:P1305,Q1305:AJ1305)),0)</f>
        <v>8</v>
      </c>
      <c r="AO1305" s="7">
        <f>IF(T1305&gt;0,RANK(T1305,(N1305:P1305,Q1305:AJ1305)),0)</f>
        <v>6</v>
      </c>
      <c r="AP1305" s="2">
        <f t="shared" si="507"/>
        <v>1.7118890695882907E-4</v>
      </c>
      <c r="AQ1305" s="2">
        <f t="shared" si="508"/>
        <v>5.4780450226825303E-3</v>
      </c>
      <c r="AR1305" s="2">
        <f t="shared" si="509"/>
        <v>2.5678336043824361E-4</v>
      </c>
      <c r="AS1305" s="2">
        <f t="shared" si="510"/>
        <v>8.5594453479414536E-4</v>
      </c>
      <c r="AU1305" t="s">
        <v>468</v>
      </c>
      <c r="AV1305" t="s">
        <v>3218</v>
      </c>
      <c r="AY1305" s="130">
        <v>26</v>
      </c>
      <c r="AZ1305" s="131">
        <v>35</v>
      </c>
      <c r="BA1305" s="132">
        <f t="shared" si="511"/>
        <v>26035</v>
      </c>
      <c r="BC1305" s="7" t="s">
        <v>532</v>
      </c>
    </row>
    <row r="1306" spans="1:55" hidden="1" outlineLevel="1" x14ac:dyDescent="0.2">
      <c r="A1306" t="s">
        <v>2705</v>
      </c>
      <c r="B1306" t="s">
        <v>3218</v>
      </c>
      <c r="C1306" s="1">
        <f t="shared" si="501"/>
        <v>28601</v>
      </c>
      <c r="D1306" s="7">
        <f>RANK(N1306,(N1306:P1306,Q1306:AJ1306))</f>
        <v>2</v>
      </c>
      <c r="E1306" s="7">
        <f>RANK(O1306,(N1306:P1306,Q1306:AJ1306))</f>
        <v>1</v>
      </c>
      <c r="F1306" s="7">
        <f>IF(P1306&gt;0,RANK(P1306,(N1306:P1306,Q1306:AJ1306)),0)</f>
        <v>3</v>
      </c>
      <c r="G1306" s="1">
        <f t="shared" si="502"/>
        <v>1749</v>
      </c>
      <c r="H1306" s="2">
        <f t="shared" si="488"/>
        <v>6.1151707982238381E-2</v>
      </c>
      <c r="I1306" s="2"/>
      <c r="J1306" s="2">
        <f t="shared" si="503"/>
        <v>0.41764273976434391</v>
      </c>
      <c r="K1306" s="2">
        <f t="shared" si="504"/>
        <v>0.47879444774658231</v>
      </c>
      <c r="L1306" s="2">
        <f t="shared" si="505"/>
        <v>9.4332366001188772E-2</v>
      </c>
      <c r="M1306" s="2">
        <f t="shared" si="506"/>
        <v>9.2304464878850689E-3</v>
      </c>
      <c r="N1306" s="1">
        <v>11945</v>
      </c>
      <c r="O1306" s="1">
        <v>13694</v>
      </c>
      <c r="P1306" s="1">
        <v>2698</v>
      </c>
      <c r="Q1306" s="1">
        <v>16</v>
      </c>
      <c r="R1306" s="1">
        <v>174</v>
      </c>
      <c r="S1306" s="1">
        <v>5</v>
      </c>
      <c r="T1306" s="1">
        <v>26</v>
      </c>
      <c r="U1306" s="1">
        <v>21</v>
      </c>
      <c r="W1306" s="1">
        <v>11</v>
      </c>
      <c r="AC1306" s="1">
        <v>11</v>
      </c>
      <c r="AL1306" s="7">
        <f>IF(Q1306&gt;0,RANK(Q1306,(N1306:P1306,Q1306:AJ1306)),0)</f>
        <v>7</v>
      </c>
      <c r="AM1306" s="7">
        <f>IF(R1306&gt;0,RANK(R1306,(N1306:P1306,Q1306:AJ1306)),0)</f>
        <v>4</v>
      </c>
      <c r="AN1306" s="7">
        <f>IF(S1306&gt;0,RANK(S1306,(N1306:P1306,Q1306:AJ1306)),0)</f>
        <v>10</v>
      </c>
      <c r="AO1306" s="7">
        <f>IF(T1306&gt;0,RANK(T1306,(N1306:P1306,Q1306:AJ1306)),0)</f>
        <v>5</v>
      </c>
      <c r="AP1306" s="2">
        <f t="shared" si="507"/>
        <v>5.5942099926575991E-4</v>
      </c>
      <c r="AQ1306" s="2">
        <f t="shared" si="508"/>
        <v>6.083703367015139E-3</v>
      </c>
      <c r="AR1306" s="2">
        <f t="shared" si="509"/>
        <v>1.7481906227054998E-4</v>
      </c>
      <c r="AS1306" s="2">
        <f t="shared" si="510"/>
        <v>9.0905912380685988E-4</v>
      </c>
      <c r="AU1306" t="s">
        <v>2705</v>
      </c>
      <c r="AV1306" t="s">
        <v>3218</v>
      </c>
      <c r="AY1306" s="130">
        <v>26</v>
      </c>
      <c r="AZ1306" s="131">
        <v>37</v>
      </c>
      <c r="BA1306" s="132">
        <f t="shared" si="511"/>
        <v>26037</v>
      </c>
      <c r="BC1306" s="7" t="s">
        <v>532</v>
      </c>
    </row>
    <row r="1307" spans="1:55" hidden="1" outlineLevel="1" x14ac:dyDescent="0.2">
      <c r="A1307" t="s">
        <v>3080</v>
      </c>
      <c r="B1307" t="s">
        <v>3218</v>
      </c>
      <c r="C1307" s="1">
        <f t="shared" si="501"/>
        <v>5721</v>
      </c>
      <c r="D1307" s="7">
        <f>RANK(N1307,(N1307:P1307,Q1307:AJ1307))</f>
        <v>1</v>
      </c>
      <c r="E1307" s="7">
        <f>RANK(O1307,(N1307:P1307,Q1307:AJ1307))</f>
        <v>2</v>
      </c>
      <c r="F1307" s="7">
        <f>IF(P1307&gt;0,RANK(P1307,(N1307:P1307,Q1307:AJ1307)),0)</f>
        <v>3</v>
      </c>
      <c r="G1307" s="1">
        <f t="shared" si="502"/>
        <v>509</v>
      </c>
      <c r="H1307" s="2">
        <f t="shared" si="488"/>
        <v>8.8970459709840938E-2</v>
      </c>
      <c r="I1307" s="2"/>
      <c r="J1307" s="2">
        <f t="shared" si="503"/>
        <v>0.46600244712462857</v>
      </c>
      <c r="K1307" s="2">
        <f t="shared" si="504"/>
        <v>0.37703198741478761</v>
      </c>
      <c r="L1307" s="2">
        <f t="shared" si="505"/>
        <v>0.14682747771368643</v>
      </c>
      <c r="M1307" s="2">
        <f t="shared" si="506"/>
        <v>1.0138087746897395E-2</v>
      </c>
      <c r="N1307" s="1">
        <v>2666</v>
      </c>
      <c r="O1307" s="1">
        <v>2157</v>
      </c>
      <c r="P1307" s="1">
        <v>840</v>
      </c>
      <c r="R1307" s="1">
        <v>36</v>
      </c>
      <c r="T1307" s="1">
        <v>10</v>
      </c>
      <c r="U1307" s="1">
        <v>5</v>
      </c>
      <c r="W1307" s="1">
        <v>5</v>
      </c>
      <c r="AC1307" s="1">
        <v>2</v>
      </c>
      <c r="AL1307" s="7">
        <f>IF(Q1307&gt;0,RANK(Q1307,(N1307:P1307,Q1307:AJ1307)),0)</f>
        <v>0</v>
      </c>
      <c r="AM1307" s="7">
        <f>IF(R1307&gt;0,RANK(R1307,(N1307:P1307,Q1307:AJ1307)),0)</f>
        <v>4</v>
      </c>
      <c r="AN1307" s="7">
        <f>IF(S1307&gt;0,RANK(S1307,(N1307:P1307,Q1307:AJ1307)),0)</f>
        <v>0</v>
      </c>
      <c r="AO1307" s="7">
        <f>IF(T1307&gt;0,RANK(T1307,(N1307:P1307,Q1307:AJ1307)),0)</f>
        <v>5</v>
      </c>
      <c r="AP1307" s="2">
        <f t="shared" si="507"/>
        <v>0</v>
      </c>
      <c r="AQ1307" s="2">
        <f t="shared" si="508"/>
        <v>6.292606187729418E-3</v>
      </c>
      <c r="AR1307" s="2">
        <f t="shared" si="509"/>
        <v>0</v>
      </c>
      <c r="AS1307" s="2">
        <f t="shared" si="510"/>
        <v>1.7479461632581717E-3</v>
      </c>
      <c r="AU1307" t="s">
        <v>3080</v>
      </c>
      <c r="AV1307" t="s">
        <v>3218</v>
      </c>
      <c r="AY1307" s="130">
        <v>26</v>
      </c>
      <c r="AZ1307" s="131">
        <v>39</v>
      </c>
      <c r="BA1307" s="132">
        <f t="shared" si="511"/>
        <v>26039</v>
      </c>
      <c r="BC1307" s="7" t="s">
        <v>532</v>
      </c>
    </row>
    <row r="1308" spans="1:55" hidden="1" outlineLevel="1" x14ac:dyDescent="0.2">
      <c r="A1308" t="s">
        <v>452</v>
      </c>
      <c r="B1308" t="s">
        <v>3218</v>
      </c>
      <c r="C1308" s="1">
        <f t="shared" si="501"/>
        <v>16150</v>
      </c>
      <c r="D1308" s="7">
        <f>RANK(N1308,(N1308:P1308,Q1308:AJ1308))</f>
        <v>1</v>
      </c>
      <c r="E1308" s="7">
        <f>RANK(O1308,(N1308:P1308,Q1308:AJ1308))</f>
        <v>2</v>
      </c>
      <c r="F1308" s="7">
        <f>IF(P1308&gt;0,RANK(P1308,(N1308:P1308,Q1308:AJ1308)),0)</f>
        <v>3</v>
      </c>
      <c r="G1308" s="1">
        <f t="shared" si="502"/>
        <v>2636</v>
      </c>
      <c r="H1308" s="2">
        <f t="shared" si="488"/>
        <v>0.16321981424148607</v>
      </c>
      <c r="I1308" s="2"/>
      <c r="J1308" s="2">
        <f t="shared" si="503"/>
        <v>0.53009287925696591</v>
      </c>
      <c r="K1308" s="2">
        <f t="shared" si="504"/>
        <v>0.36687306501547989</v>
      </c>
      <c r="L1308" s="2">
        <f t="shared" si="505"/>
        <v>9.5541795665634671E-2</v>
      </c>
      <c r="M1308" s="2">
        <f t="shared" si="506"/>
        <v>7.4922600619195256E-3</v>
      </c>
      <c r="N1308" s="1">
        <v>8561</v>
      </c>
      <c r="O1308" s="1">
        <v>5925</v>
      </c>
      <c r="P1308" s="1">
        <v>1543</v>
      </c>
      <c r="Q1308" s="1">
        <v>3</v>
      </c>
      <c r="R1308" s="1">
        <v>76</v>
      </c>
      <c r="S1308" s="1">
        <v>4</v>
      </c>
      <c r="T1308" s="1">
        <v>10</v>
      </c>
      <c r="U1308" s="1">
        <v>17</v>
      </c>
      <c r="W1308" s="1">
        <v>6</v>
      </c>
      <c r="AC1308" s="1">
        <v>5</v>
      </c>
      <c r="AL1308" s="7">
        <f>IF(Q1308&gt;0,RANK(Q1308,(N1308:P1308,Q1308:AJ1308)),0)</f>
        <v>10</v>
      </c>
      <c r="AM1308" s="7">
        <f>IF(R1308&gt;0,RANK(R1308,(N1308:P1308,Q1308:AJ1308)),0)</f>
        <v>4</v>
      </c>
      <c r="AN1308" s="7">
        <f>IF(S1308&gt;0,RANK(S1308,(N1308:P1308,Q1308:AJ1308)),0)</f>
        <v>9</v>
      </c>
      <c r="AO1308" s="7">
        <f>IF(T1308&gt;0,RANK(T1308,(N1308:P1308,Q1308:AJ1308)),0)</f>
        <v>6</v>
      </c>
      <c r="AP1308" s="2">
        <f t="shared" si="507"/>
        <v>1.8575851393188853E-4</v>
      </c>
      <c r="AQ1308" s="2">
        <f t="shared" si="508"/>
        <v>4.7058823529411761E-3</v>
      </c>
      <c r="AR1308" s="2">
        <f t="shared" si="509"/>
        <v>2.476780185758514E-4</v>
      </c>
      <c r="AS1308" s="2">
        <f t="shared" si="510"/>
        <v>6.1919504643962852E-4</v>
      </c>
      <c r="AU1308" t="s">
        <v>452</v>
      </c>
      <c r="AV1308" t="s">
        <v>3218</v>
      </c>
      <c r="AY1308" s="130">
        <v>26</v>
      </c>
      <c r="AZ1308" s="131">
        <v>41</v>
      </c>
      <c r="BA1308" s="132">
        <f t="shared" si="511"/>
        <v>26041</v>
      </c>
      <c r="BC1308" s="7" t="s">
        <v>532</v>
      </c>
    </row>
    <row r="1309" spans="1:55" hidden="1" outlineLevel="1" x14ac:dyDescent="0.2">
      <c r="A1309" t="s">
        <v>1348</v>
      </c>
      <c r="B1309" t="s">
        <v>3218</v>
      </c>
      <c r="C1309" s="1">
        <f t="shared" si="501"/>
        <v>11591</v>
      </c>
      <c r="D1309" s="7">
        <f>RANK(N1309,(N1309:P1309,Q1309:AJ1309))</f>
        <v>1</v>
      </c>
      <c r="E1309" s="7">
        <f>RANK(O1309,(N1309:P1309,Q1309:AJ1309))</f>
        <v>2</v>
      </c>
      <c r="F1309" s="7">
        <f>IF(P1309&gt;0,RANK(P1309,(N1309:P1309,Q1309:AJ1309)),0)</f>
        <v>3</v>
      </c>
      <c r="G1309" s="1">
        <f t="shared" si="502"/>
        <v>1206</v>
      </c>
      <c r="H1309" s="2">
        <f t="shared" si="488"/>
        <v>0.10404624277456648</v>
      </c>
      <c r="I1309" s="2"/>
      <c r="J1309" s="2">
        <f t="shared" si="503"/>
        <v>0.48434129928392716</v>
      </c>
      <c r="K1309" s="2">
        <f t="shared" si="504"/>
        <v>0.38029505650936068</v>
      </c>
      <c r="L1309" s="2">
        <f t="shared" si="505"/>
        <v>0.1275127253903891</v>
      </c>
      <c r="M1309" s="2">
        <f t="shared" si="506"/>
        <v>7.8509188163231047E-3</v>
      </c>
      <c r="N1309" s="1">
        <v>5614</v>
      </c>
      <c r="O1309" s="1">
        <v>4408</v>
      </c>
      <c r="P1309" s="1">
        <v>1478</v>
      </c>
      <c r="Q1309" s="1">
        <v>5</v>
      </c>
      <c r="R1309" s="1">
        <v>38</v>
      </c>
      <c r="S1309" s="1">
        <v>4</v>
      </c>
      <c r="T1309" s="1">
        <v>19</v>
      </c>
      <c r="U1309" s="1">
        <v>14</v>
      </c>
      <c r="W1309" s="1">
        <v>8</v>
      </c>
      <c r="AC1309" s="1">
        <v>3</v>
      </c>
      <c r="AL1309" s="7">
        <f>IF(Q1309&gt;0,RANK(Q1309,(N1309:P1309,Q1309:AJ1309)),0)</f>
        <v>8</v>
      </c>
      <c r="AM1309" s="7">
        <f>IF(R1309&gt;0,RANK(R1309,(N1309:P1309,Q1309:AJ1309)),0)</f>
        <v>4</v>
      </c>
      <c r="AN1309" s="7">
        <f>IF(S1309&gt;0,RANK(S1309,(N1309:P1309,Q1309:AJ1309)),0)</f>
        <v>9</v>
      </c>
      <c r="AO1309" s="7">
        <f>IF(T1309&gt;0,RANK(T1309,(N1309:P1309,Q1309:AJ1309)),0)</f>
        <v>5</v>
      </c>
      <c r="AP1309" s="2">
        <f t="shared" si="507"/>
        <v>4.3136916573203348E-4</v>
      </c>
      <c r="AQ1309" s="2">
        <f t="shared" si="508"/>
        <v>3.2784056595634545E-3</v>
      </c>
      <c r="AR1309" s="2">
        <f t="shared" si="509"/>
        <v>3.4509533258562681E-4</v>
      </c>
      <c r="AS1309" s="2">
        <f t="shared" si="510"/>
        <v>1.6392028297817272E-3</v>
      </c>
      <c r="AU1309" t="s">
        <v>1348</v>
      </c>
      <c r="AV1309" t="s">
        <v>3218</v>
      </c>
      <c r="AY1309" s="130">
        <v>26</v>
      </c>
      <c r="AZ1309" s="131">
        <v>43</v>
      </c>
      <c r="BA1309" s="132">
        <f t="shared" si="511"/>
        <v>26043</v>
      </c>
      <c r="BC1309" s="7" t="s">
        <v>532</v>
      </c>
    </row>
    <row r="1310" spans="1:55" hidden="1" outlineLevel="1" x14ac:dyDescent="0.2">
      <c r="A1310" t="s">
        <v>2915</v>
      </c>
      <c r="B1310" t="s">
        <v>3218</v>
      </c>
      <c r="C1310" s="1">
        <f t="shared" si="501"/>
        <v>44666</v>
      </c>
      <c r="D1310" s="7">
        <f>RANK(N1310,(N1310:P1310,Q1310:AJ1310))</f>
        <v>2</v>
      </c>
      <c r="E1310" s="7">
        <f>RANK(O1310,(N1310:P1310,Q1310:AJ1310))</f>
        <v>1</v>
      </c>
      <c r="F1310" s="7">
        <f>IF(P1310&gt;0,RANK(P1310,(N1310:P1310,Q1310:AJ1310)),0)</f>
        <v>3</v>
      </c>
      <c r="G1310" s="1">
        <f t="shared" si="502"/>
        <v>311</v>
      </c>
      <c r="H1310" s="2">
        <f t="shared" si="488"/>
        <v>6.96279048941029E-3</v>
      </c>
      <c r="I1310" s="2"/>
      <c r="J1310" s="2">
        <f t="shared" si="503"/>
        <v>0.4428648188778937</v>
      </c>
      <c r="K1310" s="2">
        <f t="shared" si="504"/>
        <v>0.44982760936730398</v>
      </c>
      <c r="L1310" s="2">
        <f t="shared" si="505"/>
        <v>9.8016388304303051E-2</v>
      </c>
      <c r="M1310" s="2">
        <f t="shared" si="506"/>
        <v>9.2911834504993268E-3</v>
      </c>
      <c r="N1310" s="1">
        <v>19781</v>
      </c>
      <c r="O1310" s="1">
        <v>20092</v>
      </c>
      <c r="P1310" s="1">
        <v>4378</v>
      </c>
      <c r="Q1310" s="1">
        <v>26</v>
      </c>
      <c r="R1310" s="1">
        <v>254</v>
      </c>
      <c r="S1310" s="1">
        <v>4</v>
      </c>
      <c r="T1310" s="1">
        <v>47</v>
      </c>
      <c r="U1310" s="1">
        <v>38</v>
      </c>
      <c r="W1310" s="1">
        <v>27</v>
      </c>
      <c r="AC1310" s="1">
        <v>19</v>
      </c>
      <c r="AL1310" s="7">
        <f>IF(Q1310&gt;0,RANK(Q1310,(N1310:P1310,Q1310:AJ1310)),0)</f>
        <v>8</v>
      </c>
      <c r="AM1310" s="7">
        <f>IF(R1310&gt;0,RANK(R1310,(N1310:P1310,Q1310:AJ1310)),0)</f>
        <v>4</v>
      </c>
      <c r="AN1310" s="7">
        <f>IF(S1310&gt;0,RANK(S1310,(N1310:P1310,Q1310:AJ1310)),0)</f>
        <v>10</v>
      </c>
      <c r="AO1310" s="7">
        <f>IF(T1310&gt;0,RANK(T1310,(N1310:P1310,Q1310:AJ1310)),0)</f>
        <v>5</v>
      </c>
      <c r="AP1310" s="2">
        <f t="shared" si="507"/>
        <v>5.8209824027224283E-4</v>
      </c>
      <c r="AQ1310" s="2">
        <f t="shared" si="508"/>
        <v>5.6866520395826804E-3</v>
      </c>
      <c r="AR1310" s="2">
        <f t="shared" si="509"/>
        <v>8.9553575426498905E-5</v>
      </c>
      <c r="AS1310" s="2">
        <f t="shared" si="510"/>
        <v>1.0522545112613621E-3</v>
      </c>
      <c r="AU1310" t="s">
        <v>2915</v>
      </c>
      <c r="AV1310" t="s">
        <v>3218</v>
      </c>
      <c r="AY1310" s="130">
        <v>26</v>
      </c>
      <c r="AZ1310" s="131">
        <v>45</v>
      </c>
      <c r="BA1310" s="132">
        <f t="shared" si="511"/>
        <v>26045</v>
      </c>
      <c r="BC1310" s="7" t="s">
        <v>532</v>
      </c>
    </row>
    <row r="1311" spans="1:55" hidden="1" outlineLevel="1" x14ac:dyDescent="0.2">
      <c r="A1311" t="s">
        <v>1477</v>
      </c>
      <c r="B1311" t="s">
        <v>3218</v>
      </c>
      <c r="C1311" s="1">
        <f t="shared" si="501"/>
        <v>12580</v>
      </c>
      <c r="D1311" s="7">
        <f>RANK(N1311,(N1311:P1311,Q1311:AJ1311))</f>
        <v>2</v>
      </c>
      <c r="E1311" s="7">
        <f>RANK(O1311,(N1311:P1311,Q1311:AJ1311))</f>
        <v>1</v>
      </c>
      <c r="F1311" s="7">
        <f>IF(P1311&gt;0,RANK(P1311,(N1311:P1311,Q1311:AJ1311)),0)</f>
        <v>3</v>
      </c>
      <c r="G1311" s="1">
        <f t="shared" si="502"/>
        <v>1110</v>
      </c>
      <c r="H1311" s="2">
        <f t="shared" si="488"/>
        <v>8.8235294117647065E-2</v>
      </c>
      <c r="I1311" s="2"/>
      <c r="J1311" s="2">
        <f t="shared" si="503"/>
        <v>0.38887122416534181</v>
      </c>
      <c r="K1311" s="2">
        <f t="shared" si="504"/>
        <v>0.47710651828298889</v>
      </c>
      <c r="L1311" s="2">
        <f t="shared" si="505"/>
        <v>0.12019077901430843</v>
      </c>
      <c r="M1311" s="2">
        <f t="shared" si="506"/>
        <v>1.3831478537360872E-2</v>
      </c>
      <c r="N1311" s="1">
        <v>4892</v>
      </c>
      <c r="O1311" s="1">
        <v>6002</v>
      </c>
      <c r="P1311" s="1">
        <v>1512</v>
      </c>
      <c r="Q1311" s="1">
        <v>8</v>
      </c>
      <c r="R1311" s="1">
        <v>80</v>
      </c>
      <c r="S1311" s="1">
        <v>12</v>
      </c>
      <c r="T1311" s="1">
        <v>41</v>
      </c>
      <c r="U1311" s="1">
        <v>17</v>
      </c>
      <c r="W1311" s="1">
        <v>11</v>
      </c>
      <c r="AC1311" s="1">
        <v>5</v>
      </c>
      <c r="AL1311" s="7">
        <f>IF(Q1311&gt;0,RANK(Q1311,(N1311:P1311,Q1311:AJ1311)),0)</f>
        <v>9</v>
      </c>
      <c r="AM1311" s="7">
        <f>IF(R1311&gt;0,RANK(R1311,(N1311:P1311,Q1311:AJ1311)),0)</f>
        <v>4</v>
      </c>
      <c r="AN1311" s="7">
        <f>IF(S1311&gt;0,RANK(S1311,(N1311:P1311,Q1311:AJ1311)),0)</f>
        <v>7</v>
      </c>
      <c r="AO1311" s="7">
        <f>IF(T1311&gt;0,RANK(T1311,(N1311:P1311,Q1311:AJ1311)),0)</f>
        <v>5</v>
      </c>
      <c r="AP1311" s="2">
        <f t="shared" si="507"/>
        <v>6.3593004769475357E-4</v>
      </c>
      <c r="AQ1311" s="2">
        <f t="shared" si="508"/>
        <v>6.3593004769475362E-3</v>
      </c>
      <c r="AR1311" s="2">
        <f t="shared" si="509"/>
        <v>9.5389507154213036E-4</v>
      </c>
      <c r="AS1311" s="2">
        <f t="shared" si="510"/>
        <v>3.2591414944356119E-3</v>
      </c>
      <c r="AU1311" t="s">
        <v>1477</v>
      </c>
      <c r="AV1311" t="s">
        <v>3218</v>
      </c>
      <c r="AY1311" s="130">
        <v>26</v>
      </c>
      <c r="AZ1311" s="131">
        <v>47</v>
      </c>
      <c r="BA1311" s="132">
        <f t="shared" si="511"/>
        <v>26047</v>
      </c>
      <c r="BC1311" s="7" t="s">
        <v>532</v>
      </c>
    </row>
    <row r="1312" spans="1:55" hidden="1" outlineLevel="1" x14ac:dyDescent="0.2">
      <c r="A1312" t="s">
        <v>1478</v>
      </c>
      <c r="B1312" t="s">
        <v>3218</v>
      </c>
      <c r="C1312" s="1">
        <f t="shared" si="501"/>
        <v>174056</v>
      </c>
      <c r="D1312" s="7">
        <f>RANK(N1312,(N1312:P1312,Q1312:AJ1312))</f>
        <v>1</v>
      </c>
      <c r="E1312" s="7">
        <f>RANK(O1312,(N1312:P1312,Q1312:AJ1312))</f>
        <v>2</v>
      </c>
      <c r="F1312" s="7">
        <f>IF(P1312&gt;0,RANK(P1312,(N1312:P1312,Q1312:AJ1312)),0)</f>
        <v>3</v>
      </c>
      <c r="G1312" s="1">
        <f t="shared" si="502"/>
        <v>56733</v>
      </c>
      <c r="H1312" s="2">
        <f t="shared" si="488"/>
        <v>0.32594682171255229</v>
      </c>
      <c r="I1312" s="2"/>
      <c r="J1312" s="2">
        <f t="shared" si="503"/>
        <v>0.6093728455209817</v>
      </c>
      <c r="K1312" s="2">
        <f t="shared" si="504"/>
        <v>0.28342602380842946</v>
      </c>
      <c r="L1312" s="2">
        <f t="shared" si="505"/>
        <v>0.10152479661718068</v>
      </c>
      <c r="M1312" s="2">
        <f t="shared" si="506"/>
        <v>5.676334053408158E-3</v>
      </c>
      <c r="N1312" s="1">
        <v>106065</v>
      </c>
      <c r="O1312" s="1">
        <v>49332</v>
      </c>
      <c r="P1312" s="1">
        <v>17671</v>
      </c>
      <c r="Q1312" s="1">
        <v>16</v>
      </c>
      <c r="R1312" s="1">
        <v>633</v>
      </c>
      <c r="S1312" s="1">
        <v>19</v>
      </c>
      <c r="T1312" s="1">
        <v>142</v>
      </c>
      <c r="U1312" s="1">
        <v>112</v>
      </c>
      <c r="W1312" s="1">
        <v>28</v>
      </c>
      <c r="AC1312" s="1">
        <v>38</v>
      </c>
      <c r="AL1312" s="7">
        <f>IF(Q1312&gt;0,RANK(Q1312,(N1312:P1312,Q1312:AJ1312)),0)</f>
        <v>10</v>
      </c>
      <c r="AM1312" s="7">
        <f>IF(R1312&gt;0,RANK(R1312,(N1312:P1312,Q1312:AJ1312)),0)</f>
        <v>4</v>
      </c>
      <c r="AN1312" s="7">
        <f>IF(S1312&gt;0,RANK(S1312,(N1312:P1312,Q1312:AJ1312)),0)</f>
        <v>9</v>
      </c>
      <c r="AO1312" s="7">
        <f>IF(T1312&gt;0,RANK(T1312,(N1312:P1312,Q1312:AJ1312)),0)</f>
        <v>5</v>
      </c>
      <c r="AP1312" s="2">
        <f t="shared" si="507"/>
        <v>9.192443811187204E-5</v>
      </c>
      <c r="AQ1312" s="2">
        <f t="shared" si="508"/>
        <v>3.6367605828009375E-3</v>
      </c>
      <c r="AR1312" s="2">
        <f t="shared" si="509"/>
        <v>1.0916027025784805E-4</v>
      </c>
      <c r="AS1312" s="2">
        <f t="shared" si="510"/>
        <v>8.1582938824286441E-4</v>
      </c>
      <c r="AU1312" t="s">
        <v>1478</v>
      </c>
      <c r="AV1312" t="s">
        <v>3218</v>
      </c>
      <c r="AY1312" s="130">
        <v>26</v>
      </c>
      <c r="AZ1312" s="131">
        <v>49</v>
      </c>
      <c r="BA1312" s="132">
        <f t="shared" si="511"/>
        <v>26049</v>
      </c>
      <c r="BC1312" s="7" t="s">
        <v>532</v>
      </c>
    </row>
    <row r="1313" spans="1:55" hidden="1" outlineLevel="1" x14ac:dyDescent="0.2">
      <c r="A1313" t="s">
        <v>1109</v>
      </c>
      <c r="B1313" t="s">
        <v>3218</v>
      </c>
      <c r="C1313" s="1">
        <f t="shared" si="501"/>
        <v>10692</v>
      </c>
      <c r="D1313" s="7">
        <f>RANK(N1313,(N1313:P1313,Q1313:AJ1313))</f>
        <v>1</v>
      </c>
      <c r="E1313" s="7">
        <f>RANK(O1313,(N1313:P1313,Q1313:AJ1313))</f>
        <v>2</v>
      </c>
      <c r="F1313" s="7">
        <f>IF(P1313&gt;0,RANK(P1313,(N1313:P1313,Q1313:AJ1313)),0)</f>
        <v>3</v>
      </c>
      <c r="G1313" s="1">
        <f t="shared" si="502"/>
        <v>1824</v>
      </c>
      <c r="H1313" s="2">
        <f t="shared" si="488"/>
        <v>0.17059483726150393</v>
      </c>
      <c r="I1313" s="2"/>
      <c r="J1313" s="2">
        <f t="shared" si="503"/>
        <v>0.51384212495323611</v>
      </c>
      <c r="K1313" s="2">
        <f t="shared" si="504"/>
        <v>0.34324728769173213</v>
      </c>
      <c r="L1313" s="2">
        <f t="shared" si="505"/>
        <v>0.13711185933408154</v>
      </c>
      <c r="M1313" s="2">
        <f t="shared" si="506"/>
        <v>5.7987280209502168E-3</v>
      </c>
      <c r="N1313" s="1">
        <v>5494</v>
      </c>
      <c r="O1313" s="1">
        <v>3670</v>
      </c>
      <c r="P1313" s="1">
        <v>1466</v>
      </c>
      <c r="R1313" s="1">
        <v>38</v>
      </c>
      <c r="T1313" s="1">
        <v>10</v>
      </c>
      <c r="U1313" s="1">
        <v>9</v>
      </c>
      <c r="W1313" s="1">
        <v>0</v>
      </c>
      <c r="AC1313" s="1">
        <v>5</v>
      </c>
      <c r="AL1313" s="7">
        <f>IF(Q1313&gt;0,RANK(Q1313,(N1313:P1313,Q1313:AJ1313)),0)</f>
        <v>0</v>
      </c>
      <c r="AM1313" s="7">
        <f>IF(R1313&gt;0,RANK(R1313,(N1313:P1313,Q1313:AJ1313)),0)</f>
        <v>4</v>
      </c>
      <c r="AN1313" s="7">
        <f>IF(S1313&gt;0,RANK(S1313,(N1313:P1313,Q1313:AJ1313)),0)</f>
        <v>0</v>
      </c>
      <c r="AO1313" s="7">
        <f>IF(T1313&gt;0,RANK(T1313,(N1313:P1313,Q1313:AJ1313)),0)</f>
        <v>5</v>
      </c>
      <c r="AP1313" s="2">
        <f t="shared" si="507"/>
        <v>0</v>
      </c>
      <c r="AQ1313" s="2">
        <f t="shared" si="508"/>
        <v>3.554059109614665E-3</v>
      </c>
      <c r="AR1313" s="2">
        <f t="shared" si="509"/>
        <v>0</v>
      </c>
      <c r="AS1313" s="2">
        <f t="shared" si="510"/>
        <v>9.3527871305649081E-4</v>
      </c>
      <c r="AU1313" t="s">
        <v>1109</v>
      </c>
      <c r="AV1313" t="s">
        <v>3218</v>
      </c>
      <c r="AY1313" s="130">
        <v>26</v>
      </c>
      <c r="AZ1313" s="131">
        <v>51</v>
      </c>
      <c r="BA1313" s="132">
        <f t="shared" si="511"/>
        <v>26051</v>
      </c>
      <c r="BC1313" s="7" t="s">
        <v>532</v>
      </c>
    </row>
    <row r="1314" spans="1:55" hidden="1" outlineLevel="1" x14ac:dyDescent="0.2">
      <c r="A1314" t="s">
        <v>1878</v>
      </c>
      <c r="B1314" t="s">
        <v>3218</v>
      </c>
      <c r="C1314" s="1">
        <f t="shared" si="501"/>
        <v>8186</v>
      </c>
      <c r="D1314" s="7">
        <f>RANK(N1314,(N1314:P1314,Q1314:AJ1314))</f>
        <v>1</v>
      </c>
      <c r="E1314" s="7">
        <f>RANK(O1314,(N1314:P1314,Q1314:AJ1314))</f>
        <v>2</v>
      </c>
      <c r="F1314" s="7">
        <f>IF(P1314&gt;0,RANK(P1314,(N1314:P1314,Q1314:AJ1314)),0)</f>
        <v>3</v>
      </c>
      <c r="G1314" s="1">
        <f t="shared" si="502"/>
        <v>1667</v>
      </c>
      <c r="H1314" s="2">
        <f t="shared" si="488"/>
        <v>0.20364036159296359</v>
      </c>
      <c r="I1314" s="2"/>
      <c r="J1314" s="2">
        <f t="shared" si="503"/>
        <v>0.54190080625458104</v>
      </c>
      <c r="K1314" s="2">
        <f t="shared" si="504"/>
        <v>0.33826044466161742</v>
      </c>
      <c r="L1314" s="2">
        <f t="shared" si="505"/>
        <v>0.1120205228438798</v>
      </c>
      <c r="M1314" s="2">
        <f t="shared" si="506"/>
        <v>7.8182262399217467E-3</v>
      </c>
      <c r="N1314" s="1">
        <v>4436</v>
      </c>
      <c r="O1314" s="1">
        <v>2769</v>
      </c>
      <c r="P1314" s="1">
        <v>917</v>
      </c>
      <c r="Q1314" s="1">
        <v>11</v>
      </c>
      <c r="R1314" s="1">
        <v>23</v>
      </c>
      <c r="T1314" s="1">
        <v>9</v>
      </c>
      <c r="U1314" s="1">
        <v>10</v>
      </c>
      <c r="W1314" s="1">
        <v>9</v>
      </c>
      <c r="AC1314" s="1">
        <v>2</v>
      </c>
      <c r="AL1314" s="7">
        <f>IF(Q1314&gt;0,RANK(Q1314,(N1314:P1314,Q1314:AJ1314)),0)</f>
        <v>5</v>
      </c>
      <c r="AM1314" s="7">
        <f>IF(R1314&gt;0,RANK(R1314,(N1314:P1314,Q1314:AJ1314)),0)</f>
        <v>4</v>
      </c>
      <c r="AN1314" s="7">
        <f>IF(S1314&gt;0,RANK(S1314,(N1314:P1314,Q1314:AJ1314)),0)</f>
        <v>0</v>
      </c>
      <c r="AO1314" s="7">
        <f>IF(T1314&gt;0,RANK(T1314,(N1314:P1314,Q1314:AJ1314)),0)</f>
        <v>7</v>
      </c>
      <c r="AP1314" s="2">
        <f t="shared" si="507"/>
        <v>1.3437576349865624E-3</v>
      </c>
      <c r="AQ1314" s="2">
        <f t="shared" si="508"/>
        <v>2.8096750549719031E-3</v>
      </c>
      <c r="AR1314" s="2">
        <f t="shared" si="509"/>
        <v>0</v>
      </c>
      <c r="AS1314" s="2">
        <f t="shared" si="510"/>
        <v>1.0994380649890056E-3</v>
      </c>
      <c r="AU1314" t="s">
        <v>1878</v>
      </c>
      <c r="AV1314" t="s">
        <v>3218</v>
      </c>
      <c r="AY1314" s="130">
        <v>26</v>
      </c>
      <c r="AZ1314" s="131">
        <v>53</v>
      </c>
      <c r="BA1314" s="132">
        <f t="shared" si="511"/>
        <v>26053</v>
      </c>
      <c r="BC1314" s="7" t="s">
        <v>532</v>
      </c>
    </row>
    <row r="1315" spans="1:55" hidden="1" outlineLevel="1" x14ac:dyDescent="0.2">
      <c r="A1315" t="s">
        <v>3031</v>
      </c>
      <c r="B1315" t="s">
        <v>3218</v>
      </c>
      <c r="C1315" s="1">
        <f t="shared" si="501"/>
        <v>33329</v>
      </c>
      <c r="D1315" s="7">
        <f>RANK(N1315,(N1315:P1315,Q1315:AJ1315))</f>
        <v>2</v>
      </c>
      <c r="E1315" s="7">
        <f>RANK(O1315,(N1315:P1315,Q1315:AJ1315))</f>
        <v>1</v>
      </c>
      <c r="F1315" s="7">
        <f>IF(P1315&gt;0,RANK(P1315,(N1315:P1315,Q1315:AJ1315)),0)</f>
        <v>3</v>
      </c>
      <c r="G1315" s="1">
        <f t="shared" si="502"/>
        <v>3368</v>
      </c>
      <c r="H1315" s="2">
        <f t="shared" si="488"/>
        <v>0.10105313690779802</v>
      </c>
      <c r="I1315" s="2"/>
      <c r="J1315" s="2">
        <f t="shared" si="503"/>
        <v>0.38966065588526511</v>
      </c>
      <c r="K1315" s="2">
        <f t="shared" si="504"/>
        <v>0.4907137927930631</v>
      </c>
      <c r="L1315" s="2">
        <f t="shared" si="505"/>
        <v>0.1058237570884215</v>
      </c>
      <c r="M1315" s="2">
        <f t="shared" si="506"/>
        <v>1.38017942332503E-2</v>
      </c>
      <c r="N1315" s="1">
        <v>12987</v>
      </c>
      <c r="O1315" s="1">
        <v>16355</v>
      </c>
      <c r="P1315" s="1">
        <v>3527</v>
      </c>
      <c r="Q1315" s="1">
        <v>26</v>
      </c>
      <c r="R1315" s="1">
        <v>279</v>
      </c>
      <c r="S1315" s="1">
        <v>16</v>
      </c>
      <c r="T1315" s="1">
        <v>51</v>
      </c>
      <c r="U1315" s="1">
        <v>22</v>
      </c>
      <c r="W1315" s="1">
        <v>62</v>
      </c>
      <c r="AC1315" s="1">
        <v>4</v>
      </c>
      <c r="AL1315" s="7">
        <f>IF(Q1315&gt;0,RANK(Q1315,(N1315:P1315,Q1315:AJ1315)),0)</f>
        <v>7</v>
      </c>
      <c r="AM1315" s="7">
        <f>IF(R1315&gt;0,RANK(R1315,(N1315:P1315,Q1315:AJ1315)),0)</f>
        <v>4</v>
      </c>
      <c r="AN1315" s="7">
        <f>IF(S1315&gt;0,RANK(S1315,(N1315:P1315,Q1315:AJ1315)),0)</f>
        <v>9</v>
      </c>
      <c r="AO1315" s="7">
        <f>IF(T1315&gt;0,RANK(T1315,(N1315:P1315,Q1315:AJ1315)),0)</f>
        <v>6</v>
      </c>
      <c r="AP1315" s="2">
        <f t="shared" si="507"/>
        <v>7.8010141318371386E-4</v>
      </c>
      <c r="AQ1315" s="2">
        <f t="shared" si="508"/>
        <v>8.371088241471392E-3</v>
      </c>
      <c r="AR1315" s="2">
        <f t="shared" si="509"/>
        <v>4.800624081130547E-4</v>
      </c>
      <c r="AS1315" s="2">
        <f t="shared" si="510"/>
        <v>1.5301989258603619E-3</v>
      </c>
      <c r="AU1315" t="s">
        <v>3031</v>
      </c>
      <c r="AV1315" t="s">
        <v>3218</v>
      </c>
      <c r="AY1315" s="130">
        <v>26</v>
      </c>
      <c r="AZ1315" s="131">
        <v>55</v>
      </c>
      <c r="BA1315" s="132">
        <f t="shared" si="511"/>
        <v>26055</v>
      </c>
      <c r="BC1315" s="7" t="s">
        <v>532</v>
      </c>
    </row>
    <row r="1316" spans="1:55" hidden="1" outlineLevel="1" x14ac:dyDescent="0.2">
      <c r="A1316" t="s">
        <v>2199</v>
      </c>
      <c r="B1316" t="s">
        <v>3218</v>
      </c>
      <c r="C1316" s="1">
        <f t="shared" si="501"/>
        <v>14875</v>
      </c>
      <c r="D1316" s="7">
        <f>RANK(N1316,(N1316:P1316,Q1316:AJ1316))</f>
        <v>1</v>
      </c>
      <c r="E1316" s="7">
        <f>RANK(O1316,(N1316:P1316,Q1316:AJ1316))</f>
        <v>2</v>
      </c>
      <c r="F1316" s="7">
        <f>IF(P1316&gt;0,RANK(P1316,(N1316:P1316,Q1316:AJ1316)),0)</f>
        <v>3</v>
      </c>
      <c r="G1316" s="1">
        <f t="shared" si="502"/>
        <v>579</v>
      </c>
      <c r="H1316" s="2">
        <f t="shared" si="488"/>
        <v>3.892436974789916E-2</v>
      </c>
      <c r="I1316" s="2"/>
      <c r="J1316" s="2">
        <f t="shared" si="503"/>
        <v>0.45667226890756302</v>
      </c>
      <c r="K1316" s="2">
        <f t="shared" si="504"/>
        <v>0.41774789915966387</v>
      </c>
      <c r="L1316" s="2">
        <f t="shared" si="505"/>
        <v>0.11845378151260504</v>
      </c>
      <c r="M1316" s="2">
        <f t="shared" si="506"/>
        <v>7.1260504201680203E-3</v>
      </c>
      <c r="N1316" s="1">
        <v>6793</v>
      </c>
      <c r="O1316" s="1">
        <v>6214</v>
      </c>
      <c r="P1316" s="1">
        <v>1762</v>
      </c>
      <c r="Q1316" s="1">
        <v>5</v>
      </c>
      <c r="R1316" s="1">
        <v>70</v>
      </c>
      <c r="T1316" s="1">
        <v>8</v>
      </c>
      <c r="U1316" s="1">
        <v>12</v>
      </c>
      <c r="W1316" s="1">
        <v>3</v>
      </c>
      <c r="AC1316" s="1">
        <v>8</v>
      </c>
      <c r="AL1316" s="7">
        <f>IF(Q1316&gt;0,RANK(Q1316,(N1316:P1316,Q1316:AJ1316)),0)</f>
        <v>8</v>
      </c>
      <c r="AM1316" s="7">
        <f>IF(R1316&gt;0,RANK(R1316,(N1316:P1316,Q1316:AJ1316)),0)</f>
        <v>4</v>
      </c>
      <c r="AN1316" s="7">
        <f>IF(S1316&gt;0,RANK(S1316,(N1316:P1316,Q1316:AJ1316)),0)</f>
        <v>0</v>
      </c>
      <c r="AO1316" s="7">
        <f>IF(T1316&gt;0,RANK(T1316,(N1316:P1316,Q1316:AJ1316)),0)</f>
        <v>6</v>
      </c>
      <c r="AP1316" s="2">
        <f t="shared" si="507"/>
        <v>3.3613445378151261E-4</v>
      </c>
      <c r="AQ1316" s="2">
        <f t="shared" si="508"/>
        <v>4.7058823529411761E-3</v>
      </c>
      <c r="AR1316" s="2">
        <f t="shared" si="509"/>
        <v>0</v>
      </c>
      <c r="AS1316" s="2">
        <f t="shared" si="510"/>
        <v>5.3781512605042018E-4</v>
      </c>
      <c r="AU1316" t="s">
        <v>2199</v>
      </c>
      <c r="AV1316" t="s">
        <v>3218</v>
      </c>
      <c r="AY1316" s="130">
        <v>26</v>
      </c>
      <c r="AZ1316" s="131">
        <v>57</v>
      </c>
      <c r="BA1316" s="132">
        <f t="shared" si="511"/>
        <v>26057</v>
      </c>
      <c r="BC1316" s="7" t="s">
        <v>532</v>
      </c>
    </row>
    <row r="1317" spans="1:55" hidden="1" outlineLevel="1" x14ac:dyDescent="0.2">
      <c r="A1317" t="s">
        <v>2200</v>
      </c>
      <c r="B1317" t="s">
        <v>3218</v>
      </c>
      <c r="C1317" s="1">
        <f t="shared" si="501"/>
        <v>16366</v>
      </c>
      <c r="D1317" s="7">
        <f>RANK(N1317,(N1317:P1317,Q1317:AJ1317))</f>
        <v>2</v>
      </c>
      <c r="E1317" s="7">
        <f>RANK(O1317,(N1317:P1317,Q1317:AJ1317))</f>
        <v>1</v>
      </c>
      <c r="F1317" s="7">
        <f>IF(P1317&gt;0,RANK(P1317,(N1317:P1317,Q1317:AJ1317)),0)</f>
        <v>3</v>
      </c>
      <c r="G1317" s="1">
        <f t="shared" si="502"/>
        <v>1992</v>
      </c>
      <c r="H1317" s="2">
        <f t="shared" ref="H1317:H1380" si="512">G1317/C1317</f>
        <v>0.12171575216913112</v>
      </c>
      <c r="I1317" s="2"/>
      <c r="J1317" s="2">
        <f t="shared" si="503"/>
        <v>0.36386410851765855</v>
      </c>
      <c r="K1317" s="2">
        <f t="shared" si="504"/>
        <v>0.48557986068678971</v>
      </c>
      <c r="L1317" s="2">
        <f t="shared" si="505"/>
        <v>0.13821336918000734</v>
      </c>
      <c r="M1317" s="2">
        <f t="shared" si="506"/>
        <v>1.2342661615544342E-2</v>
      </c>
      <c r="N1317" s="1">
        <v>5955</v>
      </c>
      <c r="O1317" s="1">
        <v>7947</v>
      </c>
      <c r="P1317" s="1">
        <v>2262</v>
      </c>
      <c r="Q1317" s="1">
        <v>2</v>
      </c>
      <c r="R1317" s="1">
        <v>154</v>
      </c>
      <c r="S1317" s="1">
        <v>3</v>
      </c>
      <c r="T1317" s="1">
        <v>25</v>
      </c>
      <c r="U1317" s="1">
        <v>12</v>
      </c>
      <c r="W1317" s="1">
        <v>3</v>
      </c>
      <c r="AC1317" s="1">
        <v>3</v>
      </c>
      <c r="AL1317" s="7">
        <f>IF(Q1317&gt;0,RANK(Q1317,(N1317:P1317,Q1317:AJ1317)),0)</f>
        <v>10</v>
      </c>
      <c r="AM1317" s="7">
        <f>IF(R1317&gt;0,RANK(R1317,(N1317:P1317,Q1317:AJ1317)),0)</f>
        <v>4</v>
      </c>
      <c r="AN1317" s="7">
        <f>IF(S1317&gt;0,RANK(S1317,(N1317:P1317,Q1317:AJ1317)),0)</f>
        <v>7</v>
      </c>
      <c r="AO1317" s="7">
        <f>IF(T1317&gt;0,RANK(T1317,(N1317:P1317,Q1317:AJ1317)),0)</f>
        <v>5</v>
      </c>
      <c r="AP1317" s="2">
        <f t="shared" si="507"/>
        <v>1.2220457045093486E-4</v>
      </c>
      <c r="AQ1317" s="2">
        <f t="shared" si="508"/>
        <v>9.4097519247219839E-3</v>
      </c>
      <c r="AR1317" s="2">
        <f t="shared" si="509"/>
        <v>1.8330685567640229E-4</v>
      </c>
      <c r="AS1317" s="2">
        <f t="shared" si="510"/>
        <v>1.5275571306366858E-3</v>
      </c>
      <c r="AU1317" t="s">
        <v>2200</v>
      </c>
      <c r="AV1317" t="s">
        <v>3218</v>
      </c>
      <c r="AY1317" s="130">
        <v>26</v>
      </c>
      <c r="AZ1317" s="131">
        <v>59</v>
      </c>
      <c r="BA1317" s="132">
        <f t="shared" si="511"/>
        <v>26059</v>
      </c>
      <c r="BC1317" s="7" t="s">
        <v>532</v>
      </c>
    </row>
    <row r="1318" spans="1:55" hidden="1" outlineLevel="1" x14ac:dyDescent="0.2">
      <c r="A1318" t="s">
        <v>1473</v>
      </c>
      <c r="B1318" t="s">
        <v>3218</v>
      </c>
      <c r="C1318" s="1">
        <f t="shared" si="501"/>
        <v>13671</v>
      </c>
      <c r="D1318" s="7">
        <f>RANK(N1318,(N1318:P1318,Q1318:AJ1318))</f>
        <v>1</v>
      </c>
      <c r="E1318" s="7">
        <f>RANK(O1318,(N1318:P1318,Q1318:AJ1318))</f>
        <v>2</v>
      </c>
      <c r="F1318" s="7">
        <f>IF(P1318&gt;0,RANK(P1318,(N1318:P1318,Q1318:AJ1318)),0)</f>
        <v>3</v>
      </c>
      <c r="G1318" s="1">
        <f t="shared" si="502"/>
        <v>16</v>
      </c>
      <c r="H1318" s="2">
        <f t="shared" si="512"/>
        <v>1.1703606173652256E-3</v>
      </c>
      <c r="I1318" s="2"/>
      <c r="J1318" s="2">
        <f t="shared" si="503"/>
        <v>0.43573988735279057</v>
      </c>
      <c r="K1318" s="2">
        <f t="shared" si="504"/>
        <v>0.43456952673542537</v>
      </c>
      <c r="L1318" s="2">
        <f t="shared" si="505"/>
        <v>0.11586570111915734</v>
      </c>
      <c r="M1318" s="2">
        <f t="shared" si="506"/>
        <v>1.3824884792626724E-2</v>
      </c>
      <c r="N1318" s="1">
        <v>5957</v>
      </c>
      <c r="O1318" s="1">
        <v>5941</v>
      </c>
      <c r="P1318" s="1">
        <v>1584</v>
      </c>
      <c r="Q1318" s="1">
        <v>18</v>
      </c>
      <c r="R1318" s="1">
        <v>119</v>
      </c>
      <c r="S1318" s="1">
        <v>10</v>
      </c>
      <c r="T1318" s="1">
        <v>22</v>
      </c>
      <c r="U1318" s="1">
        <v>13</v>
      </c>
      <c r="W1318" s="1">
        <v>4</v>
      </c>
      <c r="AC1318" s="1">
        <v>3</v>
      </c>
      <c r="AL1318" s="7">
        <f>IF(Q1318&gt;0,RANK(Q1318,(N1318:P1318,Q1318:AJ1318)),0)</f>
        <v>6</v>
      </c>
      <c r="AM1318" s="7">
        <f>IF(R1318&gt;0,RANK(R1318,(N1318:P1318,Q1318:AJ1318)),0)</f>
        <v>4</v>
      </c>
      <c r="AN1318" s="7">
        <f>IF(S1318&gt;0,RANK(S1318,(N1318:P1318,Q1318:AJ1318)),0)</f>
        <v>8</v>
      </c>
      <c r="AO1318" s="7">
        <f>IF(T1318&gt;0,RANK(T1318,(N1318:P1318,Q1318:AJ1318)),0)</f>
        <v>5</v>
      </c>
      <c r="AP1318" s="2">
        <f t="shared" si="507"/>
        <v>1.3166556945358788E-3</v>
      </c>
      <c r="AQ1318" s="2">
        <f t="shared" si="508"/>
        <v>8.7045570916538667E-3</v>
      </c>
      <c r="AR1318" s="2">
        <f t="shared" si="509"/>
        <v>7.3147538585326599E-4</v>
      </c>
      <c r="AS1318" s="2">
        <f t="shared" si="510"/>
        <v>1.6092458488771854E-3</v>
      </c>
      <c r="AU1318" t="s">
        <v>1473</v>
      </c>
      <c r="AV1318" t="s">
        <v>3218</v>
      </c>
      <c r="AY1318" s="130">
        <v>26</v>
      </c>
      <c r="AZ1318" s="131">
        <v>61</v>
      </c>
      <c r="BA1318" s="132">
        <f t="shared" si="511"/>
        <v>26061</v>
      </c>
      <c r="BC1318" s="7" t="s">
        <v>532</v>
      </c>
    </row>
    <row r="1319" spans="1:55" hidden="1" outlineLevel="1" x14ac:dyDescent="0.2">
      <c r="A1319" t="s">
        <v>1352</v>
      </c>
      <c r="B1319" t="s">
        <v>3218</v>
      </c>
      <c r="C1319" s="1">
        <f t="shared" si="501"/>
        <v>14855</v>
      </c>
      <c r="D1319" s="7">
        <f>RANK(N1319,(N1319:P1319,Q1319:AJ1319))</f>
        <v>1</v>
      </c>
      <c r="E1319" s="7">
        <f>RANK(O1319,(N1319:P1319,Q1319:AJ1319))</f>
        <v>2</v>
      </c>
      <c r="F1319" s="7">
        <f>IF(P1319&gt;0,RANK(P1319,(N1319:P1319,Q1319:AJ1319)),0)</f>
        <v>3</v>
      </c>
      <c r="G1319" s="1">
        <f t="shared" si="502"/>
        <v>701</v>
      </c>
      <c r="H1319" s="2">
        <f t="shared" si="512"/>
        <v>4.7189498485358465E-2</v>
      </c>
      <c r="I1319" s="2"/>
      <c r="J1319" s="2">
        <f t="shared" si="503"/>
        <v>0.4595759003702457</v>
      </c>
      <c r="K1319" s="2">
        <f t="shared" si="504"/>
        <v>0.41238640188488723</v>
      </c>
      <c r="L1319" s="2">
        <f t="shared" si="505"/>
        <v>0.12191181420397172</v>
      </c>
      <c r="M1319" s="2">
        <f t="shared" si="506"/>
        <v>6.1258835408952855E-3</v>
      </c>
      <c r="N1319" s="1">
        <v>6827</v>
      </c>
      <c r="O1319" s="1">
        <v>6126</v>
      </c>
      <c r="P1319" s="1">
        <v>1811</v>
      </c>
      <c r="R1319" s="1">
        <v>64</v>
      </c>
      <c r="S1319" s="1">
        <v>1</v>
      </c>
      <c r="T1319" s="1">
        <v>8</v>
      </c>
      <c r="U1319" s="1">
        <v>12</v>
      </c>
      <c r="W1319" s="1">
        <v>0</v>
      </c>
      <c r="AC1319" s="1">
        <v>6</v>
      </c>
      <c r="AL1319" s="7">
        <f>IF(Q1319&gt;0,RANK(Q1319,(N1319:P1319,Q1319:AJ1319)),0)</f>
        <v>0</v>
      </c>
      <c r="AM1319" s="7">
        <f>IF(R1319&gt;0,RANK(R1319,(N1319:P1319,Q1319:AJ1319)),0)</f>
        <v>4</v>
      </c>
      <c r="AN1319" s="7">
        <f>IF(S1319&gt;0,RANK(S1319,(N1319:P1319,Q1319:AJ1319)),0)</f>
        <v>8</v>
      </c>
      <c r="AO1319" s="7">
        <f>IF(T1319&gt;0,RANK(T1319,(N1319:P1319,Q1319:AJ1319)),0)</f>
        <v>6</v>
      </c>
      <c r="AP1319" s="2">
        <f t="shared" si="507"/>
        <v>0</v>
      </c>
      <c r="AQ1319" s="2">
        <f t="shared" si="508"/>
        <v>4.3083136990912149E-3</v>
      </c>
      <c r="AR1319" s="2">
        <f t="shared" si="509"/>
        <v>6.7317401548300232E-5</v>
      </c>
      <c r="AS1319" s="2">
        <f t="shared" si="510"/>
        <v>5.3853921238640186E-4</v>
      </c>
      <c r="AU1319" t="s">
        <v>1352</v>
      </c>
      <c r="AV1319" t="s">
        <v>3218</v>
      </c>
      <c r="AY1319" s="130">
        <v>26</v>
      </c>
      <c r="AZ1319" s="131">
        <v>63</v>
      </c>
      <c r="BA1319" s="132">
        <f t="shared" si="511"/>
        <v>26063</v>
      </c>
      <c r="BC1319" s="7" t="s">
        <v>532</v>
      </c>
    </row>
    <row r="1320" spans="1:55" hidden="1" outlineLevel="1" x14ac:dyDescent="0.2">
      <c r="A1320" t="s">
        <v>1474</v>
      </c>
      <c r="B1320" t="s">
        <v>3218</v>
      </c>
      <c r="C1320" s="1">
        <f t="shared" ref="C1320:C1351" si="513">SUM(N1320:AJ1320)</f>
        <v>116815</v>
      </c>
      <c r="D1320" s="7">
        <f>RANK(N1320,(N1320:P1320,Q1320:AJ1320))</f>
        <v>1</v>
      </c>
      <c r="E1320" s="7">
        <f>RANK(O1320,(N1320:P1320,Q1320:AJ1320))</f>
        <v>2</v>
      </c>
      <c r="F1320" s="7">
        <f>IF(P1320&gt;0,RANK(P1320,(N1320:P1320,Q1320:AJ1320)),0)</f>
        <v>3</v>
      </c>
      <c r="G1320" s="1">
        <f t="shared" ref="G1320:G1351" si="514">MAX(N1320:P1320)-LARGE(N1320:P1320,2)</f>
        <v>20488</v>
      </c>
      <c r="H1320" s="2">
        <f t="shared" si="512"/>
        <v>0.1753884347044472</v>
      </c>
      <c r="I1320" s="2"/>
      <c r="J1320" s="2">
        <f t="shared" ref="J1320:J1351" si="515">IF($C1320=0,"-",N1320/$C1320)</f>
        <v>0.54431365834867096</v>
      </c>
      <c r="K1320" s="2">
        <f t="shared" ref="K1320:K1351" si="516">IF($C1320=0,"-",O1320/$C1320)</f>
        <v>0.36892522364422375</v>
      </c>
      <c r="L1320" s="2">
        <f t="shared" ref="L1320:L1351" si="517">IF($C1320=0,"-",P1320/$C1320)</f>
        <v>7.39631040534178E-2</v>
      </c>
      <c r="M1320" s="2">
        <f t="shared" ref="M1320:M1351" si="518">IF(C1320=0,"-",(1-J1320-K1320-L1320))</f>
        <v>1.2798013953687487E-2</v>
      </c>
      <c r="N1320" s="1">
        <v>63584</v>
      </c>
      <c r="O1320" s="1">
        <v>43096</v>
      </c>
      <c r="P1320" s="1">
        <v>8640</v>
      </c>
      <c r="Q1320" s="1">
        <v>93</v>
      </c>
      <c r="R1320" s="1">
        <v>948</v>
      </c>
      <c r="S1320" s="1">
        <v>10</v>
      </c>
      <c r="T1320" s="1">
        <v>171</v>
      </c>
      <c r="U1320" s="1">
        <v>135</v>
      </c>
      <c r="W1320" s="1">
        <v>43</v>
      </c>
      <c r="AC1320" s="1">
        <v>95</v>
      </c>
      <c r="AL1320" s="7">
        <f>IF(Q1320&gt;0,RANK(Q1320,(N1320:P1320,Q1320:AJ1320)),0)</f>
        <v>8</v>
      </c>
      <c r="AM1320" s="7">
        <f>IF(R1320&gt;0,RANK(R1320,(N1320:P1320,Q1320:AJ1320)),0)</f>
        <v>4</v>
      </c>
      <c r="AN1320" s="7">
        <f>IF(S1320&gt;0,RANK(S1320,(N1320:P1320,Q1320:AJ1320)),0)</f>
        <v>10</v>
      </c>
      <c r="AO1320" s="7">
        <f>IF(T1320&gt;0,RANK(T1320,(N1320:P1320,Q1320:AJ1320)),0)</f>
        <v>5</v>
      </c>
      <c r="AP1320" s="2">
        <f t="shared" ref="AP1320:AP1351" si="519">IF($C1320=0,"-",Q1320/$C1320)</f>
        <v>7.9613063390831661E-4</v>
      </c>
      <c r="AQ1320" s="2">
        <f t="shared" ref="AQ1320:AQ1351" si="520">IF($C1320=0,"-",R1320/$C1320)</f>
        <v>8.1153961391944533E-3</v>
      </c>
      <c r="AR1320" s="2">
        <f t="shared" ref="AR1320:AR1351" si="521">IF($C1320=0,"-",S1320/$C1320)</f>
        <v>8.5605444506270595E-5</v>
      </c>
      <c r="AS1320" s="2">
        <f t="shared" ref="AS1320:AS1351" si="522">IF($C1320=0,"-",T1320/$C1320)</f>
        <v>1.4638531010572272E-3</v>
      </c>
      <c r="AU1320" t="s">
        <v>1474</v>
      </c>
      <c r="AV1320" t="s">
        <v>3218</v>
      </c>
      <c r="AY1320" s="130">
        <v>26</v>
      </c>
      <c r="AZ1320" s="131">
        <v>65</v>
      </c>
      <c r="BA1320" s="132">
        <f t="shared" si="511"/>
        <v>26065</v>
      </c>
      <c r="BC1320" s="7" t="s">
        <v>532</v>
      </c>
    </row>
    <row r="1321" spans="1:55" hidden="1" outlineLevel="1" x14ac:dyDescent="0.2">
      <c r="A1321" t="s">
        <v>1691</v>
      </c>
      <c r="B1321" t="s">
        <v>3218</v>
      </c>
      <c r="C1321" s="1">
        <f t="shared" si="513"/>
        <v>21452</v>
      </c>
      <c r="D1321" s="7">
        <f>RANK(N1321,(N1321:P1321,Q1321:AJ1321))</f>
        <v>2</v>
      </c>
      <c r="E1321" s="7">
        <f>RANK(O1321,(N1321:P1321,Q1321:AJ1321))</f>
        <v>1</v>
      </c>
      <c r="F1321" s="7">
        <f>IF(P1321&gt;0,RANK(P1321,(N1321:P1321,Q1321:AJ1321)),0)</f>
        <v>3</v>
      </c>
      <c r="G1321" s="1">
        <f t="shared" si="514"/>
        <v>313</v>
      </c>
      <c r="H1321" s="2">
        <f t="shared" si="512"/>
        <v>1.4590714152526571E-2</v>
      </c>
      <c r="I1321" s="2"/>
      <c r="J1321" s="2">
        <f t="shared" si="515"/>
        <v>0.43170799925414882</v>
      </c>
      <c r="K1321" s="2">
        <f t="shared" si="516"/>
        <v>0.44629871340667537</v>
      </c>
      <c r="L1321" s="2">
        <f t="shared" si="517"/>
        <v>0.10973335819504008</v>
      </c>
      <c r="M1321" s="2">
        <f t="shared" si="518"/>
        <v>1.225992914413572E-2</v>
      </c>
      <c r="N1321" s="1">
        <v>9261</v>
      </c>
      <c r="O1321" s="1">
        <v>9574</v>
      </c>
      <c r="P1321" s="1">
        <v>2354</v>
      </c>
      <c r="Q1321" s="1">
        <v>1</v>
      </c>
      <c r="R1321" s="1">
        <v>198</v>
      </c>
      <c r="S1321" s="1">
        <v>1</v>
      </c>
      <c r="T1321" s="1">
        <v>31</v>
      </c>
      <c r="U1321" s="1">
        <v>21</v>
      </c>
      <c r="W1321" s="1">
        <v>0</v>
      </c>
      <c r="AC1321" s="1">
        <v>11</v>
      </c>
      <c r="AL1321" s="7">
        <f>IF(Q1321&gt;0,RANK(Q1321,(N1321:P1321,Q1321:AJ1321)),0)</f>
        <v>8</v>
      </c>
      <c r="AM1321" s="7">
        <f>IF(R1321&gt;0,RANK(R1321,(N1321:P1321,Q1321:AJ1321)),0)</f>
        <v>4</v>
      </c>
      <c r="AN1321" s="7">
        <f>IF(S1321&gt;0,RANK(S1321,(N1321:P1321,Q1321:AJ1321)),0)</f>
        <v>8</v>
      </c>
      <c r="AO1321" s="7">
        <f>IF(T1321&gt;0,RANK(T1321,(N1321:P1321,Q1321:AJ1321)),0)</f>
        <v>5</v>
      </c>
      <c r="AP1321" s="2">
        <f t="shared" si="519"/>
        <v>4.661570016781652E-5</v>
      </c>
      <c r="AQ1321" s="2">
        <f t="shared" si="520"/>
        <v>9.2299086332276719E-3</v>
      </c>
      <c r="AR1321" s="2">
        <f t="shared" si="521"/>
        <v>4.661570016781652E-5</v>
      </c>
      <c r="AS1321" s="2">
        <f t="shared" si="522"/>
        <v>1.4450867052023121E-3</v>
      </c>
      <c r="AU1321" t="s">
        <v>1691</v>
      </c>
      <c r="AV1321" t="s">
        <v>3218</v>
      </c>
      <c r="AY1321" s="130">
        <v>26</v>
      </c>
      <c r="AZ1321" s="131">
        <v>67</v>
      </c>
      <c r="BA1321" s="132">
        <f t="shared" si="511"/>
        <v>26067</v>
      </c>
      <c r="BC1321" s="7" t="s">
        <v>532</v>
      </c>
    </row>
    <row r="1322" spans="1:55" hidden="1" outlineLevel="1" x14ac:dyDescent="0.2">
      <c r="A1322" t="s">
        <v>1944</v>
      </c>
      <c r="B1322" t="s">
        <v>3218</v>
      </c>
      <c r="C1322" s="1">
        <f t="shared" si="513"/>
        <v>12424</v>
      </c>
      <c r="D1322" s="7">
        <f>RANK(N1322,(N1322:P1322,Q1322:AJ1322))</f>
        <v>1</v>
      </c>
      <c r="E1322" s="7">
        <f>RANK(O1322,(N1322:P1322,Q1322:AJ1322))</f>
        <v>2</v>
      </c>
      <c r="F1322" s="7">
        <f>IF(P1322&gt;0,RANK(P1322,(N1322:P1322,Q1322:AJ1322)),0)</f>
        <v>3</v>
      </c>
      <c r="G1322" s="1">
        <f t="shared" si="514"/>
        <v>1830</v>
      </c>
      <c r="H1322" s="2">
        <f t="shared" si="512"/>
        <v>0.14729555698647778</v>
      </c>
      <c r="I1322" s="2"/>
      <c r="J1322" s="2">
        <f t="shared" si="515"/>
        <v>0.50225370251126855</v>
      </c>
      <c r="K1322" s="2">
        <f t="shared" si="516"/>
        <v>0.35495814552479071</v>
      </c>
      <c r="L1322" s="2">
        <f t="shared" si="517"/>
        <v>0.13763683193818416</v>
      </c>
      <c r="M1322" s="2">
        <f t="shared" si="518"/>
        <v>5.1513200257565783E-3</v>
      </c>
      <c r="N1322" s="1">
        <v>6240</v>
      </c>
      <c r="O1322" s="1">
        <v>4410</v>
      </c>
      <c r="P1322" s="1">
        <v>1710</v>
      </c>
      <c r="Q1322" s="1">
        <v>2</v>
      </c>
      <c r="R1322" s="1">
        <v>35</v>
      </c>
      <c r="T1322" s="1">
        <v>9</v>
      </c>
      <c r="U1322" s="1">
        <v>15</v>
      </c>
      <c r="W1322" s="1">
        <v>0</v>
      </c>
      <c r="AC1322" s="1">
        <v>3</v>
      </c>
      <c r="AL1322" s="7">
        <f>IF(Q1322&gt;0,RANK(Q1322,(N1322:P1322,Q1322:AJ1322)),0)</f>
        <v>8</v>
      </c>
      <c r="AM1322" s="7">
        <f>IF(R1322&gt;0,RANK(R1322,(N1322:P1322,Q1322:AJ1322)),0)</f>
        <v>4</v>
      </c>
      <c r="AN1322" s="7">
        <f>IF(S1322&gt;0,RANK(S1322,(N1322:P1322,Q1322:AJ1322)),0)</f>
        <v>0</v>
      </c>
      <c r="AO1322" s="7">
        <f>IF(T1322&gt;0,RANK(T1322,(N1322:P1322,Q1322:AJ1322)),0)</f>
        <v>6</v>
      </c>
      <c r="AP1322" s="2">
        <f t="shared" si="519"/>
        <v>1.6097875080489375E-4</v>
      </c>
      <c r="AQ1322" s="2">
        <f t="shared" si="520"/>
        <v>2.8171281390856405E-3</v>
      </c>
      <c r="AR1322" s="2">
        <f t="shared" si="521"/>
        <v>0</v>
      </c>
      <c r="AS1322" s="2">
        <f t="shared" si="522"/>
        <v>7.2440437862202186E-4</v>
      </c>
      <c r="AU1322" t="s">
        <v>1944</v>
      </c>
      <c r="AV1322" t="s">
        <v>3218</v>
      </c>
      <c r="AY1322" s="130">
        <v>26</v>
      </c>
      <c r="AZ1322" s="131">
        <v>69</v>
      </c>
      <c r="BA1322" s="132">
        <f t="shared" si="511"/>
        <v>26069</v>
      </c>
      <c r="BC1322" s="7" t="s">
        <v>532</v>
      </c>
    </row>
    <row r="1323" spans="1:55" hidden="1" outlineLevel="1" x14ac:dyDescent="0.2">
      <c r="A1323" t="s">
        <v>54</v>
      </c>
      <c r="B1323" t="s">
        <v>3218</v>
      </c>
      <c r="C1323" s="1">
        <f t="shared" si="513"/>
        <v>6059</v>
      </c>
      <c r="D1323" s="7">
        <f>RANK(N1323,(N1323:P1323,Q1323:AJ1323))</f>
        <v>1</v>
      </c>
      <c r="E1323" s="7">
        <f>RANK(O1323,(N1323:P1323,Q1323:AJ1323))</f>
        <v>2</v>
      </c>
      <c r="F1323" s="7">
        <f>IF(P1323&gt;0,RANK(P1323,(N1323:P1323,Q1323:AJ1323)),0)</f>
        <v>3</v>
      </c>
      <c r="G1323" s="1">
        <f t="shared" si="514"/>
        <v>1218</v>
      </c>
      <c r="H1323" s="2">
        <f t="shared" si="512"/>
        <v>0.20102327116685922</v>
      </c>
      <c r="I1323" s="2"/>
      <c r="J1323" s="2">
        <f t="shared" si="515"/>
        <v>0.53342135665951473</v>
      </c>
      <c r="K1323" s="2">
        <f t="shared" si="516"/>
        <v>0.33239808549265554</v>
      </c>
      <c r="L1323" s="2">
        <f t="shared" si="517"/>
        <v>0.12460802112559828</v>
      </c>
      <c r="M1323" s="2">
        <f t="shared" si="518"/>
        <v>9.5725367222314478E-3</v>
      </c>
      <c r="N1323" s="1">
        <v>3232</v>
      </c>
      <c r="O1323" s="1">
        <v>2014</v>
      </c>
      <c r="P1323" s="1">
        <v>755</v>
      </c>
      <c r="Q1323" s="1">
        <v>1</v>
      </c>
      <c r="R1323" s="1">
        <v>36</v>
      </c>
      <c r="S1323" s="1">
        <v>3</v>
      </c>
      <c r="T1323" s="1">
        <v>9</v>
      </c>
      <c r="U1323" s="1">
        <v>4</v>
      </c>
      <c r="W1323" s="1">
        <v>2</v>
      </c>
      <c r="AC1323" s="1">
        <v>3</v>
      </c>
      <c r="AL1323" s="7">
        <f>IF(Q1323&gt;0,RANK(Q1323,(N1323:P1323,Q1323:AJ1323)),0)</f>
        <v>10</v>
      </c>
      <c r="AM1323" s="7">
        <f>IF(R1323&gt;0,RANK(R1323,(N1323:P1323,Q1323:AJ1323)),0)</f>
        <v>4</v>
      </c>
      <c r="AN1323" s="7">
        <f>IF(S1323&gt;0,RANK(S1323,(N1323:P1323,Q1323:AJ1323)),0)</f>
        <v>7</v>
      </c>
      <c r="AO1323" s="7">
        <f>IF(T1323&gt;0,RANK(T1323,(N1323:P1323,Q1323:AJ1323)),0)</f>
        <v>5</v>
      </c>
      <c r="AP1323" s="2">
        <f t="shared" si="519"/>
        <v>1.6504373659019642E-4</v>
      </c>
      <c r="AQ1323" s="2">
        <f t="shared" si="520"/>
        <v>5.9415745172470705E-3</v>
      </c>
      <c r="AR1323" s="2">
        <f t="shared" si="521"/>
        <v>4.9513120977058925E-4</v>
      </c>
      <c r="AS1323" s="2">
        <f t="shared" si="522"/>
        <v>1.4853936293117676E-3</v>
      </c>
      <c r="AU1323" t="s">
        <v>54</v>
      </c>
      <c r="AV1323" t="s">
        <v>3218</v>
      </c>
      <c r="AY1323" s="130">
        <v>26</v>
      </c>
      <c r="AZ1323" s="131">
        <v>71</v>
      </c>
      <c r="BA1323" s="132">
        <f t="shared" si="511"/>
        <v>26071</v>
      </c>
      <c r="BC1323" s="7" t="s">
        <v>532</v>
      </c>
    </row>
    <row r="1324" spans="1:55" hidden="1" outlineLevel="1" x14ac:dyDescent="0.2">
      <c r="A1324" t="s">
        <v>1696</v>
      </c>
      <c r="B1324" t="s">
        <v>3218</v>
      </c>
      <c r="C1324" s="1">
        <f t="shared" si="513"/>
        <v>19342</v>
      </c>
      <c r="D1324" s="7">
        <f>RANK(N1324,(N1324:P1324,Q1324:AJ1324))</f>
        <v>1</v>
      </c>
      <c r="E1324" s="7">
        <f>RANK(O1324,(N1324:P1324,Q1324:AJ1324))</f>
        <v>2</v>
      </c>
      <c r="F1324" s="7">
        <f>IF(P1324&gt;0,RANK(P1324,(N1324:P1324,Q1324:AJ1324)),0)</f>
        <v>3</v>
      </c>
      <c r="G1324" s="1">
        <f t="shared" si="514"/>
        <v>2175</v>
      </c>
      <c r="H1324" s="2">
        <f t="shared" si="512"/>
        <v>0.11244959156240306</v>
      </c>
      <c r="I1324" s="2"/>
      <c r="J1324" s="2">
        <f t="shared" si="515"/>
        <v>0.49813876538103607</v>
      </c>
      <c r="K1324" s="2">
        <f t="shared" si="516"/>
        <v>0.38568917381863305</v>
      </c>
      <c r="L1324" s="2">
        <f t="shared" si="517"/>
        <v>0.1069692896287871</v>
      </c>
      <c r="M1324" s="2">
        <f t="shared" si="518"/>
        <v>9.2027711715437777E-3</v>
      </c>
      <c r="N1324" s="1">
        <v>9635</v>
      </c>
      <c r="O1324" s="1">
        <v>7460</v>
      </c>
      <c r="P1324" s="1">
        <v>2069</v>
      </c>
      <c r="Q1324" s="1">
        <v>4</v>
      </c>
      <c r="R1324" s="1">
        <v>117</v>
      </c>
      <c r="S1324" s="1">
        <v>2</v>
      </c>
      <c r="T1324" s="1">
        <v>21</v>
      </c>
      <c r="U1324" s="1">
        <v>23</v>
      </c>
      <c r="W1324" s="1">
        <v>2</v>
      </c>
      <c r="AC1324" s="1">
        <v>9</v>
      </c>
      <c r="AL1324" s="7">
        <f>IF(Q1324&gt;0,RANK(Q1324,(N1324:P1324,Q1324:AJ1324)),0)</f>
        <v>8</v>
      </c>
      <c r="AM1324" s="7">
        <f>IF(R1324&gt;0,RANK(R1324,(N1324:P1324,Q1324:AJ1324)),0)</f>
        <v>4</v>
      </c>
      <c r="AN1324" s="7">
        <f>IF(S1324&gt;0,RANK(S1324,(N1324:P1324,Q1324:AJ1324)),0)</f>
        <v>9</v>
      </c>
      <c r="AO1324" s="7">
        <f>IF(T1324&gt;0,RANK(T1324,(N1324:P1324,Q1324:AJ1324)),0)</f>
        <v>6</v>
      </c>
      <c r="AP1324" s="2">
        <f t="shared" si="519"/>
        <v>2.0680384655154586E-4</v>
      </c>
      <c r="AQ1324" s="2">
        <f t="shared" si="520"/>
        <v>6.0490125116327165E-3</v>
      </c>
      <c r="AR1324" s="2">
        <f t="shared" si="521"/>
        <v>1.0340192327577293E-4</v>
      </c>
      <c r="AS1324" s="2">
        <f t="shared" si="522"/>
        <v>1.0857201943956158E-3</v>
      </c>
      <c r="AU1324" t="s">
        <v>1696</v>
      </c>
      <c r="AV1324" t="s">
        <v>3218</v>
      </c>
      <c r="AY1324" s="130">
        <v>26</v>
      </c>
      <c r="AZ1324" s="131">
        <v>73</v>
      </c>
      <c r="BA1324" s="132">
        <f t="shared" si="511"/>
        <v>26073</v>
      </c>
      <c r="BC1324" s="7" t="s">
        <v>532</v>
      </c>
    </row>
    <row r="1325" spans="1:55" hidden="1" outlineLevel="1" x14ac:dyDescent="0.2">
      <c r="A1325" t="s">
        <v>1913</v>
      </c>
      <c r="B1325" t="s">
        <v>3218</v>
      </c>
      <c r="C1325" s="1">
        <f t="shared" si="513"/>
        <v>56256</v>
      </c>
      <c r="D1325" s="7">
        <f>RANK(N1325,(N1325:P1325,Q1325:AJ1325))</f>
        <v>2</v>
      </c>
      <c r="E1325" s="7">
        <f>RANK(O1325,(N1325:P1325,Q1325:AJ1325))</f>
        <v>1</v>
      </c>
      <c r="F1325" s="7">
        <f>IF(P1325&gt;0,RANK(P1325,(N1325:P1325,Q1325:AJ1325)),0)</f>
        <v>3</v>
      </c>
      <c r="G1325" s="1">
        <f t="shared" si="514"/>
        <v>354</v>
      </c>
      <c r="H1325" s="2">
        <f t="shared" si="512"/>
        <v>6.2926621160409556E-3</v>
      </c>
      <c r="I1325" s="2"/>
      <c r="J1325" s="2">
        <f t="shared" si="515"/>
        <v>0.43787329351535836</v>
      </c>
      <c r="K1325" s="2">
        <f t="shared" si="516"/>
        <v>0.44416595563139932</v>
      </c>
      <c r="L1325" s="2">
        <f t="shared" si="517"/>
        <v>0.10608646188850968</v>
      </c>
      <c r="M1325" s="2">
        <f t="shared" si="518"/>
        <v>1.1874288964732582E-2</v>
      </c>
      <c r="N1325" s="1">
        <v>24633</v>
      </c>
      <c r="O1325" s="1">
        <v>24987</v>
      </c>
      <c r="P1325" s="1">
        <v>5968</v>
      </c>
      <c r="Q1325" s="1">
        <v>17</v>
      </c>
      <c r="R1325" s="1">
        <v>507</v>
      </c>
      <c r="S1325" s="1">
        <v>14</v>
      </c>
      <c r="T1325" s="1">
        <v>52</v>
      </c>
      <c r="U1325" s="1">
        <v>33</v>
      </c>
      <c r="W1325" s="1">
        <v>29</v>
      </c>
      <c r="AC1325" s="1">
        <v>16</v>
      </c>
      <c r="AL1325" s="7">
        <f>IF(Q1325&gt;0,RANK(Q1325,(N1325:P1325,Q1325:AJ1325)),0)</f>
        <v>8</v>
      </c>
      <c r="AM1325" s="7">
        <f>IF(R1325&gt;0,RANK(R1325,(N1325:P1325,Q1325:AJ1325)),0)</f>
        <v>4</v>
      </c>
      <c r="AN1325" s="7">
        <f>IF(S1325&gt;0,RANK(S1325,(N1325:P1325,Q1325:AJ1325)),0)</f>
        <v>10</v>
      </c>
      <c r="AO1325" s="7">
        <f>IF(T1325&gt;0,RANK(T1325,(N1325:P1325,Q1325:AJ1325)),0)</f>
        <v>5</v>
      </c>
      <c r="AP1325" s="2">
        <f t="shared" si="519"/>
        <v>3.0218998862343574E-4</v>
      </c>
      <c r="AQ1325" s="2">
        <f t="shared" si="520"/>
        <v>9.0123720136518776E-3</v>
      </c>
      <c r="AR1325" s="2">
        <f t="shared" si="521"/>
        <v>2.4886234357224116E-4</v>
      </c>
      <c r="AS1325" s="2">
        <f t="shared" si="522"/>
        <v>9.243458475540387E-4</v>
      </c>
      <c r="AU1325" t="s">
        <v>1913</v>
      </c>
      <c r="AV1325" t="s">
        <v>3218</v>
      </c>
      <c r="AY1325" s="130">
        <v>26</v>
      </c>
      <c r="AZ1325" s="131">
        <v>75</v>
      </c>
      <c r="BA1325" s="132">
        <f t="shared" si="511"/>
        <v>26075</v>
      </c>
      <c r="BC1325" s="7" t="s">
        <v>532</v>
      </c>
    </row>
    <row r="1326" spans="1:55" hidden="1" outlineLevel="1" x14ac:dyDescent="0.2">
      <c r="A1326" t="s">
        <v>1709</v>
      </c>
      <c r="B1326" t="s">
        <v>3218</v>
      </c>
      <c r="C1326" s="1">
        <f t="shared" si="513"/>
        <v>93135</v>
      </c>
      <c r="D1326" s="7">
        <f>RANK(N1326,(N1326:P1326,Q1326:AJ1326))</f>
        <v>1</v>
      </c>
      <c r="E1326" s="7">
        <f>RANK(O1326,(N1326:P1326,Q1326:AJ1326))</f>
        <v>2</v>
      </c>
      <c r="F1326" s="7">
        <f>IF(P1326&gt;0,RANK(P1326,(N1326:P1326,Q1326:AJ1326)),0)</f>
        <v>3</v>
      </c>
      <c r="G1326" s="1">
        <f t="shared" si="514"/>
        <v>4941</v>
      </c>
      <c r="H1326" s="2">
        <f t="shared" si="512"/>
        <v>5.3052021259462075E-2</v>
      </c>
      <c r="I1326" s="2"/>
      <c r="J1326" s="2">
        <f t="shared" si="515"/>
        <v>0.49008428625114081</v>
      </c>
      <c r="K1326" s="2">
        <f t="shared" si="516"/>
        <v>0.43703226499167874</v>
      </c>
      <c r="L1326" s="2">
        <f t="shared" si="517"/>
        <v>6.2994577763461637E-2</v>
      </c>
      <c r="M1326" s="2">
        <f t="shared" si="518"/>
        <v>9.8888709937188651E-3</v>
      </c>
      <c r="N1326" s="1">
        <v>45644</v>
      </c>
      <c r="O1326" s="1">
        <v>40703</v>
      </c>
      <c r="P1326" s="1">
        <v>5867</v>
      </c>
      <c r="Q1326" s="1">
        <v>111</v>
      </c>
      <c r="R1326" s="1">
        <v>479</v>
      </c>
      <c r="S1326" s="1">
        <v>7</v>
      </c>
      <c r="T1326" s="1">
        <v>141</v>
      </c>
      <c r="U1326" s="1">
        <v>118</v>
      </c>
      <c r="W1326" s="1">
        <v>23</v>
      </c>
      <c r="AC1326" s="1">
        <v>42</v>
      </c>
      <c r="AL1326" s="7">
        <f>IF(Q1326&gt;0,RANK(Q1326,(N1326:P1326,Q1326:AJ1326)),0)</f>
        <v>7</v>
      </c>
      <c r="AM1326" s="7">
        <f>IF(R1326&gt;0,RANK(R1326,(N1326:P1326,Q1326:AJ1326)),0)</f>
        <v>4</v>
      </c>
      <c r="AN1326" s="7">
        <f>IF(S1326&gt;0,RANK(S1326,(N1326:P1326,Q1326:AJ1326)),0)</f>
        <v>10</v>
      </c>
      <c r="AO1326" s="7">
        <f>IF(T1326&gt;0,RANK(T1326,(N1326:P1326,Q1326:AJ1326)),0)</f>
        <v>5</v>
      </c>
      <c r="AP1326" s="2">
        <f t="shared" si="519"/>
        <v>1.1918183282332098E-3</v>
      </c>
      <c r="AQ1326" s="2">
        <f t="shared" si="520"/>
        <v>5.1430718848982657E-3</v>
      </c>
      <c r="AR1326" s="2">
        <f t="shared" si="521"/>
        <v>7.51597143930853E-5</v>
      </c>
      <c r="AS1326" s="2">
        <f t="shared" si="522"/>
        <v>1.5139313899178611E-3</v>
      </c>
      <c r="AU1326" t="s">
        <v>1709</v>
      </c>
      <c r="AV1326" t="s">
        <v>3218</v>
      </c>
      <c r="AY1326" s="130">
        <v>26</v>
      </c>
      <c r="AZ1326" s="131">
        <v>77</v>
      </c>
      <c r="BA1326" s="132">
        <f t="shared" si="511"/>
        <v>26077</v>
      </c>
      <c r="BC1326" s="7" t="s">
        <v>532</v>
      </c>
    </row>
    <row r="1327" spans="1:55" hidden="1" outlineLevel="1" x14ac:dyDescent="0.2">
      <c r="A1327" t="s">
        <v>1710</v>
      </c>
      <c r="B1327" t="s">
        <v>3218</v>
      </c>
      <c r="C1327" s="1">
        <f t="shared" si="513"/>
        <v>6095</v>
      </c>
      <c r="D1327" s="7">
        <f>RANK(N1327,(N1327:P1327,Q1327:AJ1327))</f>
        <v>1</v>
      </c>
      <c r="E1327" s="7">
        <f>RANK(O1327,(N1327:P1327,Q1327:AJ1327))</f>
        <v>2</v>
      </c>
      <c r="F1327" s="7">
        <f>IF(P1327&gt;0,RANK(P1327,(N1327:P1327,Q1327:AJ1327)),0)</f>
        <v>3</v>
      </c>
      <c r="G1327" s="1">
        <f t="shared" si="514"/>
        <v>211</v>
      </c>
      <c r="H1327" s="2">
        <f t="shared" si="512"/>
        <v>3.4618539786710416E-2</v>
      </c>
      <c r="I1327" s="2"/>
      <c r="J1327" s="2">
        <f t="shared" si="515"/>
        <v>0.43740771123872024</v>
      </c>
      <c r="K1327" s="2">
        <f t="shared" si="516"/>
        <v>0.40278917145200982</v>
      </c>
      <c r="L1327" s="2">
        <f t="shared" si="517"/>
        <v>0.15127153404429861</v>
      </c>
      <c r="M1327" s="2">
        <f t="shared" si="518"/>
        <v>8.5315832649713319E-3</v>
      </c>
      <c r="N1327" s="1">
        <v>2666</v>
      </c>
      <c r="O1327" s="1">
        <v>2455</v>
      </c>
      <c r="P1327" s="1">
        <v>922</v>
      </c>
      <c r="R1327" s="1">
        <v>41</v>
      </c>
      <c r="T1327" s="1">
        <v>3</v>
      </c>
      <c r="U1327" s="1">
        <v>3</v>
      </c>
      <c r="W1327" s="1">
        <v>5</v>
      </c>
      <c r="AC1327" s="1">
        <v>0</v>
      </c>
      <c r="AL1327" s="7">
        <f>IF(Q1327&gt;0,RANK(Q1327,(N1327:P1327,Q1327:AJ1327)),0)</f>
        <v>0</v>
      </c>
      <c r="AM1327" s="7">
        <f>IF(R1327&gt;0,RANK(R1327,(N1327:P1327,Q1327:AJ1327)),0)</f>
        <v>4</v>
      </c>
      <c r="AN1327" s="7">
        <f>IF(S1327&gt;0,RANK(S1327,(N1327:P1327,Q1327:AJ1327)),0)</f>
        <v>0</v>
      </c>
      <c r="AO1327" s="7">
        <f>IF(T1327&gt;0,RANK(T1327,(N1327:P1327,Q1327:AJ1327)),0)</f>
        <v>6</v>
      </c>
      <c r="AP1327" s="2">
        <f t="shared" si="519"/>
        <v>0</v>
      </c>
      <c r="AQ1327" s="2">
        <f t="shared" si="520"/>
        <v>6.7268252666119769E-3</v>
      </c>
      <c r="AR1327" s="2">
        <f t="shared" si="521"/>
        <v>0</v>
      </c>
      <c r="AS1327" s="2">
        <f t="shared" si="522"/>
        <v>4.9220672682526666E-4</v>
      </c>
      <c r="AU1327" t="s">
        <v>1710</v>
      </c>
      <c r="AV1327" t="s">
        <v>3218</v>
      </c>
      <c r="AY1327" s="130">
        <v>26</v>
      </c>
      <c r="AZ1327" s="131">
        <v>79</v>
      </c>
      <c r="BA1327" s="132">
        <f t="shared" si="511"/>
        <v>26079</v>
      </c>
      <c r="BC1327" s="7" t="s">
        <v>532</v>
      </c>
    </row>
    <row r="1328" spans="1:55" hidden="1" outlineLevel="1" x14ac:dyDescent="0.2">
      <c r="A1328" t="s">
        <v>2391</v>
      </c>
      <c r="B1328" t="s">
        <v>3218</v>
      </c>
      <c r="C1328" s="1">
        <f t="shared" si="513"/>
        <v>223379</v>
      </c>
      <c r="D1328" s="7">
        <f>RANK(N1328,(N1328:P1328,Q1328:AJ1328))</f>
        <v>2</v>
      </c>
      <c r="E1328" s="7">
        <f>RANK(O1328,(N1328:P1328,Q1328:AJ1328))</f>
        <v>1</v>
      </c>
      <c r="F1328" s="7">
        <f>IF(P1328&gt;0,RANK(P1328,(N1328:P1328,Q1328:AJ1328)),0)</f>
        <v>3</v>
      </c>
      <c r="G1328" s="1">
        <f t="shared" si="514"/>
        <v>35423</v>
      </c>
      <c r="H1328" s="2">
        <f t="shared" si="512"/>
        <v>0.15857802210592759</v>
      </c>
      <c r="I1328" s="2"/>
      <c r="J1328" s="2">
        <f t="shared" si="515"/>
        <v>0.38460195452571638</v>
      </c>
      <c r="K1328" s="2">
        <f t="shared" si="516"/>
        <v>0.54317997663164397</v>
      </c>
      <c r="L1328" s="2">
        <f t="shared" si="517"/>
        <v>6.3210955371812039E-2</v>
      </c>
      <c r="M1328" s="2">
        <f t="shared" si="518"/>
        <v>9.0071134708275546E-3</v>
      </c>
      <c r="N1328" s="1">
        <v>85912</v>
      </c>
      <c r="O1328" s="1">
        <v>121335</v>
      </c>
      <c r="P1328" s="1">
        <v>14120</v>
      </c>
      <c r="Q1328" s="1">
        <v>140</v>
      </c>
      <c r="R1328" s="1">
        <v>1104</v>
      </c>
      <c r="S1328" s="1">
        <v>43</v>
      </c>
      <c r="T1328" s="1">
        <v>304</v>
      </c>
      <c r="U1328" s="1">
        <v>178</v>
      </c>
      <c r="W1328" s="1">
        <v>181</v>
      </c>
      <c r="AC1328" s="1">
        <v>62</v>
      </c>
      <c r="AL1328" s="7">
        <f>IF(Q1328&gt;0,RANK(Q1328,(N1328:P1328,Q1328:AJ1328)),0)</f>
        <v>8</v>
      </c>
      <c r="AM1328" s="7">
        <f>IF(R1328&gt;0,RANK(R1328,(N1328:P1328,Q1328:AJ1328)),0)</f>
        <v>4</v>
      </c>
      <c r="AN1328" s="7">
        <f>IF(S1328&gt;0,RANK(S1328,(N1328:P1328,Q1328:AJ1328)),0)</f>
        <v>10</v>
      </c>
      <c r="AO1328" s="7">
        <f>IF(T1328&gt;0,RANK(T1328,(N1328:P1328,Q1328:AJ1328)),0)</f>
        <v>5</v>
      </c>
      <c r="AP1328" s="2">
        <f t="shared" si="519"/>
        <v>6.2673751785082747E-4</v>
      </c>
      <c r="AQ1328" s="2">
        <f t="shared" si="520"/>
        <v>4.9422729979093829E-3</v>
      </c>
      <c r="AR1328" s="2">
        <f t="shared" si="521"/>
        <v>1.9249795191132559E-4</v>
      </c>
      <c r="AS1328" s="2">
        <f t="shared" si="522"/>
        <v>1.3609157530475112E-3</v>
      </c>
      <c r="AU1328" t="s">
        <v>2391</v>
      </c>
      <c r="AV1328" t="s">
        <v>3218</v>
      </c>
      <c r="AY1328" s="130">
        <v>26</v>
      </c>
      <c r="AZ1328" s="131">
        <v>81</v>
      </c>
      <c r="BA1328" s="132">
        <f t="shared" si="511"/>
        <v>26081</v>
      </c>
      <c r="BC1328" s="7" t="s">
        <v>532</v>
      </c>
    </row>
    <row r="1329" spans="1:55" hidden="1" outlineLevel="1" x14ac:dyDescent="0.2">
      <c r="A1329" t="s">
        <v>1711</v>
      </c>
      <c r="B1329" t="s">
        <v>3218</v>
      </c>
      <c r="C1329" s="1">
        <f t="shared" si="513"/>
        <v>1242</v>
      </c>
      <c r="D1329" s="7">
        <f>RANK(N1329,(N1329:P1329,Q1329:AJ1329))</f>
        <v>1</v>
      </c>
      <c r="E1329" s="7">
        <f>RANK(O1329,(N1329:P1329,Q1329:AJ1329))</f>
        <v>2</v>
      </c>
      <c r="F1329" s="7">
        <f>IF(P1329&gt;0,RANK(P1329,(N1329:P1329,Q1329:AJ1329)),0)</f>
        <v>3</v>
      </c>
      <c r="G1329" s="1">
        <f t="shared" si="514"/>
        <v>81</v>
      </c>
      <c r="H1329" s="2">
        <f t="shared" si="512"/>
        <v>6.5217391304347824E-2</v>
      </c>
      <c r="I1329" s="2"/>
      <c r="J1329" s="2">
        <f t="shared" si="515"/>
        <v>0.46054750402576489</v>
      </c>
      <c r="K1329" s="2">
        <f t="shared" si="516"/>
        <v>0.39533011272141705</v>
      </c>
      <c r="L1329" s="2">
        <f t="shared" si="517"/>
        <v>0.1360708534621578</v>
      </c>
      <c r="M1329" s="2">
        <f t="shared" si="518"/>
        <v>8.0515297906602057E-3</v>
      </c>
      <c r="N1329" s="1">
        <v>572</v>
      </c>
      <c r="O1329" s="1">
        <v>491</v>
      </c>
      <c r="P1329" s="1">
        <v>169</v>
      </c>
      <c r="Q1329" s="1">
        <v>2</v>
      </c>
      <c r="R1329" s="1">
        <v>4</v>
      </c>
      <c r="T1329" s="1">
        <v>3</v>
      </c>
      <c r="U1329" s="1">
        <v>0</v>
      </c>
      <c r="W1329" s="1">
        <v>1</v>
      </c>
      <c r="AC1329" s="1">
        <v>0</v>
      </c>
      <c r="AL1329" s="7">
        <f>IF(Q1329&gt;0,RANK(Q1329,(N1329:P1329,Q1329:AJ1329)),0)</f>
        <v>6</v>
      </c>
      <c r="AM1329" s="7">
        <f>IF(R1329&gt;0,RANK(R1329,(N1329:P1329,Q1329:AJ1329)),0)</f>
        <v>4</v>
      </c>
      <c r="AN1329" s="7">
        <f>IF(S1329&gt;0,RANK(S1329,(N1329:P1329,Q1329:AJ1329)),0)</f>
        <v>0</v>
      </c>
      <c r="AO1329" s="7">
        <f>IF(T1329&gt;0,RANK(T1329,(N1329:P1329,Q1329:AJ1329)),0)</f>
        <v>5</v>
      </c>
      <c r="AP1329" s="2">
        <f t="shared" si="519"/>
        <v>1.6103059581320451E-3</v>
      </c>
      <c r="AQ1329" s="2">
        <f t="shared" si="520"/>
        <v>3.2206119162640902E-3</v>
      </c>
      <c r="AR1329" s="2">
        <f t="shared" si="521"/>
        <v>0</v>
      </c>
      <c r="AS1329" s="2">
        <f t="shared" si="522"/>
        <v>2.4154589371980675E-3</v>
      </c>
      <c r="AU1329" t="s">
        <v>1711</v>
      </c>
      <c r="AV1329" t="s">
        <v>3218</v>
      </c>
      <c r="AY1329" s="130">
        <v>26</v>
      </c>
      <c r="AZ1329" s="131">
        <v>83</v>
      </c>
      <c r="BA1329" s="132">
        <f t="shared" si="511"/>
        <v>26083</v>
      </c>
      <c r="BC1329" s="7" t="s">
        <v>532</v>
      </c>
    </row>
    <row r="1330" spans="1:55" hidden="1" outlineLevel="1" x14ac:dyDescent="0.2">
      <c r="A1330" t="s">
        <v>1186</v>
      </c>
      <c r="B1330" t="s">
        <v>3218</v>
      </c>
      <c r="C1330" s="1">
        <f t="shared" si="513"/>
        <v>4394</v>
      </c>
      <c r="D1330" s="7">
        <f>RANK(N1330,(N1330:P1330,Q1330:AJ1330))</f>
        <v>1</v>
      </c>
      <c r="E1330" s="7">
        <f>RANK(O1330,(N1330:P1330,Q1330:AJ1330))</f>
        <v>2</v>
      </c>
      <c r="F1330" s="7">
        <f>IF(P1330&gt;0,RANK(P1330,(N1330:P1330,Q1330:AJ1330)),0)</f>
        <v>3</v>
      </c>
      <c r="G1330" s="1">
        <f t="shared" si="514"/>
        <v>1393</v>
      </c>
      <c r="H1330" s="2">
        <f t="shared" si="512"/>
        <v>0.31702321347291762</v>
      </c>
      <c r="I1330" s="2"/>
      <c r="J1330" s="2">
        <f t="shared" si="515"/>
        <v>0.59308147473827943</v>
      </c>
      <c r="K1330" s="2">
        <f t="shared" si="516"/>
        <v>0.27605826126536187</v>
      </c>
      <c r="L1330" s="2">
        <f t="shared" si="517"/>
        <v>0.12562585343650431</v>
      </c>
      <c r="M1330" s="2">
        <f t="shared" si="518"/>
        <v>5.23441055985438E-3</v>
      </c>
      <c r="N1330" s="1">
        <v>2606</v>
      </c>
      <c r="O1330" s="1">
        <v>1213</v>
      </c>
      <c r="P1330" s="1">
        <v>552</v>
      </c>
      <c r="Q1330" s="1">
        <v>1</v>
      </c>
      <c r="R1330" s="1">
        <v>12</v>
      </c>
      <c r="T1330" s="1">
        <v>5</v>
      </c>
      <c r="U1330" s="1">
        <v>4</v>
      </c>
      <c r="W1330" s="1">
        <v>1</v>
      </c>
      <c r="AC1330" s="1">
        <v>0</v>
      </c>
      <c r="AL1330" s="7">
        <f>IF(Q1330&gt;0,RANK(Q1330,(N1330:P1330,Q1330:AJ1330)),0)</f>
        <v>7</v>
      </c>
      <c r="AM1330" s="7">
        <f>IF(R1330&gt;0,RANK(R1330,(N1330:P1330,Q1330:AJ1330)),0)</f>
        <v>4</v>
      </c>
      <c r="AN1330" s="7">
        <f>IF(S1330&gt;0,RANK(S1330,(N1330:P1330,Q1330:AJ1330)),0)</f>
        <v>0</v>
      </c>
      <c r="AO1330" s="7">
        <f>IF(T1330&gt;0,RANK(T1330,(N1330:P1330,Q1330:AJ1330)),0)</f>
        <v>5</v>
      </c>
      <c r="AP1330" s="2">
        <f t="shared" si="519"/>
        <v>2.2758306781975421E-4</v>
      </c>
      <c r="AQ1330" s="2">
        <f t="shared" si="520"/>
        <v>2.7309968138370506E-3</v>
      </c>
      <c r="AR1330" s="2">
        <f t="shared" si="521"/>
        <v>0</v>
      </c>
      <c r="AS1330" s="2">
        <f t="shared" si="522"/>
        <v>1.137915339098771E-3</v>
      </c>
      <c r="AU1330" t="s">
        <v>1186</v>
      </c>
      <c r="AV1330" t="s">
        <v>3218</v>
      </c>
      <c r="AY1330" s="130">
        <v>26</v>
      </c>
      <c r="AZ1330" s="131">
        <v>85</v>
      </c>
      <c r="BA1330" s="132">
        <f t="shared" si="511"/>
        <v>26085</v>
      </c>
      <c r="BC1330" s="7" t="s">
        <v>532</v>
      </c>
    </row>
    <row r="1331" spans="1:55" hidden="1" outlineLevel="1" x14ac:dyDescent="0.2">
      <c r="A1331" t="s">
        <v>2818</v>
      </c>
      <c r="B1331" t="s">
        <v>3218</v>
      </c>
      <c r="C1331" s="1">
        <f t="shared" si="513"/>
        <v>32841</v>
      </c>
      <c r="D1331" s="7">
        <f>RANK(N1331,(N1331:P1331,Q1331:AJ1331))</f>
        <v>1</v>
      </c>
      <c r="E1331" s="7">
        <f>RANK(O1331,(N1331:P1331,Q1331:AJ1331))</f>
        <v>2</v>
      </c>
      <c r="F1331" s="7">
        <f>IF(P1331&gt;0,RANK(P1331,(N1331:P1331,Q1331:AJ1331)),0)</f>
        <v>3</v>
      </c>
      <c r="G1331" s="1">
        <f t="shared" si="514"/>
        <v>939</v>
      </c>
      <c r="H1331" s="2">
        <f t="shared" si="512"/>
        <v>2.8592308394994062E-2</v>
      </c>
      <c r="I1331" s="2"/>
      <c r="J1331" s="2">
        <f t="shared" si="515"/>
        <v>0.43567491854693829</v>
      </c>
      <c r="K1331" s="2">
        <f t="shared" si="516"/>
        <v>0.40708261015194419</v>
      </c>
      <c r="L1331" s="2">
        <f t="shared" si="517"/>
        <v>0.14594561675953838</v>
      </c>
      <c r="M1331" s="2">
        <f t="shared" si="518"/>
        <v>1.1296854541579138E-2</v>
      </c>
      <c r="N1331" s="1">
        <v>14308</v>
      </c>
      <c r="O1331" s="1">
        <v>13369</v>
      </c>
      <c r="P1331" s="1">
        <v>4793</v>
      </c>
      <c r="Q1331" s="1">
        <v>8</v>
      </c>
      <c r="R1331" s="1">
        <v>282</v>
      </c>
      <c r="S1331" s="1">
        <v>12</v>
      </c>
      <c r="T1331" s="1">
        <v>34</v>
      </c>
      <c r="U1331" s="1">
        <v>24</v>
      </c>
      <c r="W1331" s="1">
        <v>8</v>
      </c>
      <c r="AC1331" s="1">
        <v>3</v>
      </c>
      <c r="AL1331" s="7">
        <f>IF(Q1331&gt;0,RANK(Q1331,(N1331:P1331,Q1331:AJ1331)),0)</f>
        <v>8</v>
      </c>
      <c r="AM1331" s="7">
        <f>IF(R1331&gt;0,RANK(R1331,(N1331:P1331,Q1331:AJ1331)),0)</f>
        <v>4</v>
      </c>
      <c r="AN1331" s="7">
        <f>IF(S1331&gt;0,RANK(S1331,(N1331:P1331,Q1331:AJ1331)),0)</f>
        <v>7</v>
      </c>
      <c r="AO1331" s="7">
        <f>IF(T1331&gt;0,RANK(T1331,(N1331:P1331,Q1331:AJ1331)),0)</f>
        <v>5</v>
      </c>
      <c r="AP1331" s="2">
        <f t="shared" si="519"/>
        <v>2.435979415973935E-4</v>
      </c>
      <c r="AQ1331" s="2">
        <f t="shared" si="520"/>
        <v>8.5868274413081203E-3</v>
      </c>
      <c r="AR1331" s="2">
        <f t="shared" si="521"/>
        <v>3.6539691239609025E-4</v>
      </c>
      <c r="AS1331" s="2">
        <f t="shared" si="522"/>
        <v>1.0352912517889224E-3</v>
      </c>
      <c r="AU1331" t="s">
        <v>2818</v>
      </c>
      <c r="AV1331" t="s">
        <v>3218</v>
      </c>
      <c r="AY1331" s="130">
        <v>26</v>
      </c>
      <c r="AZ1331" s="131">
        <v>87</v>
      </c>
      <c r="BA1331" s="132">
        <f t="shared" si="511"/>
        <v>26087</v>
      </c>
      <c r="BC1331" s="7" t="s">
        <v>532</v>
      </c>
    </row>
    <row r="1332" spans="1:55" hidden="1" outlineLevel="1" x14ac:dyDescent="0.2">
      <c r="A1332" t="s">
        <v>2819</v>
      </c>
      <c r="B1332" t="s">
        <v>3218</v>
      </c>
      <c r="C1332" s="1">
        <f t="shared" si="513"/>
        <v>10237</v>
      </c>
      <c r="D1332" s="7">
        <f>RANK(N1332,(N1332:P1332,Q1332:AJ1332))</f>
        <v>2</v>
      </c>
      <c r="E1332" s="7">
        <f>RANK(O1332,(N1332:P1332,Q1332:AJ1332))</f>
        <v>1</v>
      </c>
      <c r="F1332" s="7">
        <f>IF(P1332&gt;0,RANK(P1332,(N1332:P1332,Q1332:AJ1332)),0)</f>
        <v>3</v>
      </c>
      <c r="G1332" s="1">
        <f t="shared" si="514"/>
        <v>1136</v>
      </c>
      <c r="H1332" s="2">
        <f t="shared" si="512"/>
        <v>0.11097001074533555</v>
      </c>
      <c r="I1332" s="2"/>
      <c r="J1332" s="2">
        <f t="shared" si="515"/>
        <v>0.39259548695907004</v>
      </c>
      <c r="K1332" s="2">
        <f t="shared" si="516"/>
        <v>0.50356549770440562</v>
      </c>
      <c r="L1332" s="2">
        <f t="shared" si="517"/>
        <v>9.0260818599198989E-2</v>
      </c>
      <c r="M1332" s="2">
        <f t="shared" si="518"/>
        <v>1.357819673732541E-2</v>
      </c>
      <c r="N1332" s="1">
        <v>4019</v>
      </c>
      <c r="O1332" s="1">
        <v>5155</v>
      </c>
      <c r="P1332" s="1">
        <v>924</v>
      </c>
      <c r="R1332" s="1">
        <v>90</v>
      </c>
      <c r="T1332" s="1">
        <v>21</v>
      </c>
      <c r="U1332" s="1">
        <v>8</v>
      </c>
      <c r="W1332" s="1">
        <v>18</v>
      </c>
      <c r="AC1332" s="1">
        <v>2</v>
      </c>
      <c r="AL1332" s="7">
        <f>IF(Q1332&gt;0,RANK(Q1332,(N1332:P1332,Q1332:AJ1332)),0)</f>
        <v>0</v>
      </c>
      <c r="AM1332" s="7">
        <f>IF(R1332&gt;0,RANK(R1332,(N1332:P1332,Q1332:AJ1332)),0)</f>
        <v>4</v>
      </c>
      <c r="AN1332" s="7">
        <f>IF(S1332&gt;0,RANK(S1332,(N1332:P1332,Q1332:AJ1332)),0)</f>
        <v>0</v>
      </c>
      <c r="AO1332" s="7">
        <f>IF(T1332&gt;0,RANK(T1332,(N1332:P1332,Q1332:AJ1332)),0)</f>
        <v>5</v>
      </c>
      <c r="AP1332" s="2">
        <f t="shared" si="519"/>
        <v>0</v>
      </c>
      <c r="AQ1332" s="2">
        <f t="shared" si="520"/>
        <v>8.7916381752466549E-3</v>
      </c>
      <c r="AR1332" s="2">
        <f t="shared" si="521"/>
        <v>0</v>
      </c>
      <c r="AS1332" s="2">
        <f t="shared" si="522"/>
        <v>2.0513822408908858E-3</v>
      </c>
      <c r="AU1332" t="s">
        <v>2819</v>
      </c>
      <c r="AV1332" t="s">
        <v>3218</v>
      </c>
      <c r="AY1332" s="130">
        <v>26</v>
      </c>
      <c r="AZ1332" s="131">
        <v>89</v>
      </c>
      <c r="BA1332" s="132">
        <f t="shared" si="511"/>
        <v>26089</v>
      </c>
      <c r="BC1332" s="7" t="s">
        <v>532</v>
      </c>
    </row>
    <row r="1333" spans="1:55" hidden="1" outlineLevel="1" x14ac:dyDescent="0.2">
      <c r="A1333" t="s">
        <v>2882</v>
      </c>
      <c r="B1333" t="s">
        <v>3218</v>
      </c>
      <c r="C1333" s="1">
        <f t="shared" si="513"/>
        <v>35619</v>
      </c>
      <c r="D1333" s="7">
        <f>RANK(N1333,(N1333:P1333,Q1333:AJ1333))</f>
        <v>1</v>
      </c>
      <c r="E1333" s="7">
        <f>RANK(O1333,(N1333:P1333,Q1333:AJ1333))</f>
        <v>2</v>
      </c>
      <c r="F1333" s="7">
        <f>IF(P1333&gt;0,RANK(P1333,(N1333:P1333,Q1333:AJ1333)),0)</f>
        <v>3</v>
      </c>
      <c r="G1333" s="1">
        <f t="shared" si="514"/>
        <v>2756</v>
      </c>
      <c r="H1333" s="2">
        <f t="shared" si="512"/>
        <v>7.7374434992560151E-2</v>
      </c>
      <c r="I1333" s="2"/>
      <c r="J1333" s="2">
        <f t="shared" si="515"/>
        <v>0.47513967264662116</v>
      </c>
      <c r="K1333" s="2">
        <f t="shared" si="516"/>
        <v>0.39776523765406102</v>
      </c>
      <c r="L1333" s="2">
        <f t="shared" si="517"/>
        <v>0.11698812431567422</v>
      </c>
      <c r="M1333" s="2">
        <f t="shared" si="518"/>
        <v>1.0106965383643599E-2</v>
      </c>
      <c r="N1333" s="1">
        <v>16924</v>
      </c>
      <c r="O1333" s="1">
        <v>14168</v>
      </c>
      <c r="P1333" s="1">
        <v>4167</v>
      </c>
      <c r="Q1333" s="1">
        <v>9</v>
      </c>
      <c r="R1333" s="1">
        <v>222</v>
      </c>
      <c r="S1333" s="1">
        <v>2</v>
      </c>
      <c r="T1333" s="1">
        <v>71</v>
      </c>
      <c r="U1333" s="1">
        <v>32</v>
      </c>
      <c r="W1333" s="1">
        <v>13</v>
      </c>
      <c r="AC1333" s="1">
        <v>11</v>
      </c>
      <c r="AL1333" s="7">
        <f>IF(Q1333&gt;0,RANK(Q1333,(N1333:P1333,Q1333:AJ1333)),0)</f>
        <v>9</v>
      </c>
      <c r="AM1333" s="7">
        <f>IF(R1333&gt;0,RANK(R1333,(N1333:P1333,Q1333:AJ1333)),0)</f>
        <v>4</v>
      </c>
      <c r="AN1333" s="7">
        <f>IF(S1333&gt;0,RANK(S1333,(N1333:P1333,Q1333:AJ1333)),0)</f>
        <v>10</v>
      </c>
      <c r="AO1333" s="7">
        <f>IF(T1333&gt;0,RANK(T1333,(N1333:P1333,Q1333:AJ1333)),0)</f>
        <v>5</v>
      </c>
      <c r="AP1333" s="2">
        <f t="shared" si="519"/>
        <v>2.5267413459108902E-4</v>
      </c>
      <c r="AQ1333" s="2">
        <f t="shared" si="520"/>
        <v>6.2326286532468625E-3</v>
      </c>
      <c r="AR1333" s="2">
        <f t="shared" si="521"/>
        <v>5.6149807686908675E-5</v>
      </c>
      <c r="AS1333" s="2">
        <f t="shared" si="522"/>
        <v>1.9933181728852578E-3</v>
      </c>
      <c r="AU1333" t="s">
        <v>2882</v>
      </c>
      <c r="AV1333" t="s">
        <v>3218</v>
      </c>
      <c r="AY1333" s="130">
        <v>26</v>
      </c>
      <c r="AZ1333" s="131">
        <v>91</v>
      </c>
      <c r="BA1333" s="132">
        <f t="shared" si="511"/>
        <v>26091</v>
      </c>
      <c r="BC1333" s="7" t="s">
        <v>532</v>
      </c>
    </row>
    <row r="1334" spans="1:55" hidden="1" outlineLevel="1" x14ac:dyDescent="0.2">
      <c r="A1334" t="s">
        <v>2555</v>
      </c>
      <c r="B1334" t="s">
        <v>3218</v>
      </c>
      <c r="C1334" s="1">
        <f t="shared" si="513"/>
        <v>60242</v>
      </c>
      <c r="D1334" s="7">
        <f>RANK(N1334,(N1334:P1334,Q1334:AJ1334))</f>
        <v>2</v>
      </c>
      <c r="E1334" s="7">
        <f>RANK(O1334,(N1334:P1334,Q1334:AJ1334))</f>
        <v>1</v>
      </c>
      <c r="F1334" s="7">
        <f>IF(P1334&gt;0,RANK(P1334,(N1334:P1334,Q1334:AJ1334)),0)</f>
        <v>3</v>
      </c>
      <c r="G1334" s="1">
        <f t="shared" si="514"/>
        <v>8081</v>
      </c>
      <c r="H1334" s="2">
        <f t="shared" si="512"/>
        <v>0.13414229275256465</v>
      </c>
      <c r="I1334" s="2"/>
      <c r="J1334" s="2">
        <f t="shared" si="515"/>
        <v>0.37377577105673782</v>
      </c>
      <c r="K1334" s="2">
        <f t="shared" si="516"/>
        <v>0.50791806380930249</v>
      </c>
      <c r="L1334" s="2">
        <f t="shared" si="517"/>
        <v>0.10519239069088011</v>
      </c>
      <c r="M1334" s="2">
        <f t="shared" si="518"/>
        <v>1.3113774443079637E-2</v>
      </c>
      <c r="N1334" s="1">
        <v>22517</v>
      </c>
      <c r="O1334" s="1">
        <v>30598</v>
      </c>
      <c r="P1334" s="1">
        <v>6337</v>
      </c>
      <c r="Q1334" s="1">
        <v>21</v>
      </c>
      <c r="R1334" s="1">
        <v>630</v>
      </c>
      <c r="S1334" s="1">
        <v>10</v>
      </c>
      <c r="T1334" s="1">
        <v>63</v>
      </c>
      <c r="U1334" s="1">
        <v>37</v>
      </c>
      <c r="W1334" s="1">
        <v>15</v>
      </c>
      <c r="AC1334" s="1">
        <v>14</v>
      </c>
      <c r="AL1334" s="7">
        <f>IF(Q1334&gt;0,RANK(Q1334,(N1334:P1334,Q1334:AJ1334)),0)</f>
        <v>7</v>
      </c>
      <c r="AM1334" s="7">
        <f>IF(R1334&gt;0,RANK(R1334,(N1334:P1334,Q1334:AJ1334)),0)</f>
        <v>4</v>
      </c>
      <c r="AN1334" s="7">
        <f>IF(S1334&gt;0,RANK(S1334,(N1334:P1334,Q1334:AJ1334)),0)</f>
        <v>10</v>
      </c>
      <c r="AO1334" s="7">
        <f>IF(T1334&gt;0,RANK(T1334,(N1334:P1334,Q1334:AJ1334)),0)</f>
        <v>5</v>
      </c>
      <c r="AP1334" s="2">
        <f t="shared" si="519"/>
        <v>3.4859400418312805E-4</v>
      </c>
      <c r="AQ1334" s="2">
        <f t="shared" si="520"/>
        <v>1.0457820125493842E-2</v>
      </c>
      <c r="AR1334" s="2">
        <f t="shared" si="521"/>
        <v>1.659971448491086E-4</v>
      </c>
      <c r="AS1334" s="2">
        <f t="shared" si="522"/>
        <v>1.0457820125493841E-3</v>
      </c>
      <c r="AU1334" t="s">
        <v>2555</v>
      </c>
      <c r="AV1334" t="s">
        <v>3218</v>
      </c>
      <c r="AY1334" s="130">
        <v>26</v>
      </c>
      <c r="AZ1334" s="131">
        <v>93</v>
      </c>
      <c r="BA1334" s="132">
        <f t="shared" si="511"/>
        <v>26093</v>
      </c>
      <c r="BC1334" s="7" t="s">
        <v>532</v>
      </c>
    </row>
    <row r="1335" spans="1:55" hidden="1" outlineLevel="1" x14ac:dyDescent="0.2">
      <c r="A1335" t="s">
        <v>3124</v>
      </c>
      <c r="B1335" t="s">
        <v>3218</v>
      </c>
      <c r="C1335" s="1">
        <f t="shared" si="513"/>
        <v>2459</v>
      </c>
      <c r="D1335" s="7">
        <f>RANK(N1335,(N1335:P1335,Q1335:AJ1335))</f>
        <v>1</v>
      </c>
      <c r="E1335" s="7">
        <f>RANK(O1335,(N1335:P1335,Q1335:AJ1335))</f>
        <v>2</v>
      </c>
      <c r="F1335" s="7">
        <f>IF(P1335&gt;0,RANK(P1335,(N1335:P1335,Q1335:AJ1335)),0)</f>
        <v>3</v>
      </c>
      <c r="G1335" s="1">
        <f t="shared" si="514"/>
        <v>143</v>
      </c>
      <c r="H1335" s="2">
        <f t="shared" si="512"/>
        <v>5.8153721024806829E-2</v>
      </c>
      <c r="I1335" s="2"/>
      <c r="J1335" s="2">
        <f t="shared" si="515"/>
        <v>0.45018300122000815</v>
      </c>
      <c r="K1335" s="2">
        <f t="shared" si="516"/>
        <v>0.39202928019520128</v>
      </c>
      <c r="L1335" s="2">
        <f t="shared" si="517"/>
        <v>0.14884099227328182</v>
      </c>
      <c r="M1335" s="2">
        <f t="shared" si="518"/>
        <v>8.9467263115088069E-3</v>
      </c>
      <c r="N1335" s="1">
        <v>1107</v>
      </c>
      <c r="O1335" s="1">
        <v>964</v>
      </c>
      <c r="P1335" s="1">
        <v>366</v>
      </c>
      <c r="R1335" s="1">
        <v>18</v>
      </c>
      <c r="T1335" s="1">
        <v>1</v>
      </c>
      <c r="U1335" s="1">
        <v>2</v>
      </c>
      <c r="W1335" s="1">
        <v>0</v>
      </c>
      <c r="AC1335" s="1">
        <v>1</v>
      </c>
      <c r="AL1335" s="7">
        <f>IF(Q1335&gt;0,RANK(Q1335,(N1335:P1335,Q1335:AJ1335)),0)</f>
        <v>0</v>
      </c>
      <c r="AM1335" s="7">
        <f>IF(R1335&gt;0,RANK(R1335,(N1335:P1335,Q1335:AJ1335)),0)</f>
        <v>4</v>
      </c>
      <c r="AN1335" s="7">
        <f>IF(S1335&gt;0,RANK(S1335,(N1335:P1335,Q1335:AJ1335)),0)</f>
        <v>0</v>
      </c>
      <c r="AO1335" s="7">
        <f>IF(T1335&gt;0,RANK(T1335,(N1335:P1335,Q1335:AJ1335)),0)</f>
        <v>6</v>
      </c>
      <c r="AP1335" s="2">
        <f t="shared" si="519"/>
        <v>0</v>
      </c>
      <c r="AQ1335" s="2">
        <f t="shared" si="520"/>
        <v>7.3200488003253355E-3</v>
      </c>
      <c r="AR1335" s="2">
        <f t="shared" si="521"/>
        <v>0</v>
      </c>
      <c r="AS1335" s="2">
        <f t="shared" si="522"/>
        <v>4.0666937779585197E-4</v>
      </c>
      <c r="AU1335" t="s">
        <v>3124</v>
      </c>
      <c r="AV1335" t="s">
        <v>3218</v>
      </c>
      <c r="AY1335" s="130">
        <v>26</v>
      </c>
      <c r="AZ1335" s="131">
        <v>95</v>
      </c>
      <c r="BA1335" s="132">
        <f t="shared" si="511"/>
        <v>26095</v>
      </c>
      <c r="BC1335" s="7" t="s">
        <v>532</v>
      </c>
    </row>
    <row r="1336" spans="1:55" hidden="1" outlineLevel="1" x14ac:dyDescent="0.2">
      <c r="A1336" t="s">
        <v>3125</v>
      </c>
      <c r="B1336" t="s">
        <v>3218</v>
      </c>
      <c r="C1336" s="1">
        <f t="shared" si="513"/>
        <v>5762</v>
      </c>
      <c r="D1336" s="7">
        <f>RANK(N1336,(N1336:P1336,Q1336:AJ1336))</f>
        <v>1</v>
      </c>
      <c r="E1336" s="7">
        <f>RANK(O1336,(N1336:P1336,Q1336:AJ1336))</f>
        <v>2</v>
      </c>
      <c r="F1336" s="7">
        <f>IF(P1336&gt;0,RANK(P1336,(N1336:P1336,Q1336:AJ1336)),0)</f>
        <v>3</v>
      </c>
      <c r="G1336" s="1">
        <f t="shared" si="514"/>
        <v>419</v>
      </c>
      <c r="H1336" s="2">
        <f t="shared" si="512"/>
        <v>7.2717806317250958E-2</v>
      </c>
      <c r="I1336" s="2"/>
      <c r="J1336" s="2">
        <f t="shared" si="515"/>
        <v>0.46858729607775079</v>
      </c>
      <c r="K1336" s="2">
        <f t="shared" si="516"/>
        <v>0.39586948976049985</v>
      </c>
      <c r="L1336" s="2">
        <f t="shared" si="517"/>
        <v>0.12877473099618189</v>
      </c>
      <c r="M1336" s="2">
        <f t="shared" si="518"/>
        <v>6.7684831655674127E-3</v>
      </c>
      <c r="N1336" s="1">
        <v>2700</v>
      </c>
      <c r="O1336" s="1">
        <v>2281</v>
      </c>
      <c r="P1336" s="1">
        <v>742</v>
      </c>
      <c r="R1336" s="1">
        <v>22</v>
      </c>
      <c r="T1336" s="1">
        <v>8</v>
      </c>
      <c r="U1336" s="1">
        <v>8</v>
      </c>
      <c r="W1336" s="1">
        <v>0</v>
      </c>
      <c r="AC1336" s="1">
        <v>1</v>
      </c>
      <c r="AL1336" s="7">
        <f>IF(Q1336&gt;0,RANK(Q1336,(N1336:P1336,Q1336:AJ1336)),0)</f>
        <v>0</v>
      </c>
      <c r="AM1336" s="7">
        <f>IF(R1336&gt;0,RANK(R1336,(N1336:P1336,Q1336:AJ1336)),0)</f>
        <v>4</v>
      </c>
      <c r="AN1336" s="7">
        <f>IF(S1336&gt;0,RANK(S1336,(N1336:P1336,Q1336:AJ1336)),0)</f>
        <v>0</v>
      </c>
      <c r="AO1336" s="7">
        <f>IF(T1336&gt;0,RANK(T1336,(N1336:P1336,Q1336:AJ1336)),0)</f>
        <v>5</v>
      </c>
      <c r="AP1336" s="2">
        <f t="shared" si="519"/>
        <v>0</v>
      </c>
      <c r="AQ1336" s="2">
        <f t="shared" si="520"/>
        <v>3.8181187087816732E-3</v>
      </c>
      <c r="AR1336" s="2">
        <f t="shared" si="521"/>
        <v>0</v>
      </c>
      <c r="AS1336" s="2">
        <f t="shared" si="522"/>
        <v>1.3884068031933356E-3</v>
      </c>
      <c r="AU1336" t="s">
        <v>3125</v>
      </c>
      <c r="AV1336" t="s">
        <v>3218</v>
      </c>
      <c r="AY1336" s="130">
        <v>26</v>
      </c>
      <c r="AZ1336" s="131">
        <v>97</v>
      </c>
      <c r="BA1336" s="132">
        <f t="shared" si="511"/>
        <v>26097</v>
      </c>
      <c r="BC1336" s="7" t="s">
        <v>532</v>
      </c>
    </row>
    <row r="1337" spans="1:55" hidden="1" outlineLevel="1" x14ac:dyDescent="0.2">
      <c r="A1337" t="s">
        <v>676</v>
      </c>
      <c r="B1337" t="s">
        <v>3218</v>
      </c>
      <c r="C1337" s="1">
        <f t="shared" si="513"/>
        <v>306028</v>
      </c>
      <c r="D1337" s="7">
        <f>RANK(N1337,(N1337:P1337,Q1337:AJ1337))</f>
        <v>1</v>
      </c>
      <c r="E1337" s="7">
        <f>RANK(O1337,(N1337:P1337,Q1337:AJ1337))</f>
        <v>2</v>
      </c>
      <c r="F1337" s="7">
        <f>IF(P1337&gt;0,RANK(P1337,(N1337:P1337,Q1337:AJ1337)),0)</f>
        <v>3</v>
      </c>
      <c r="G1337" s="1">
        <f t="shared" si="514"/>
        <v>30814</v>
      </c>
      <c r="H1337" s="2">
        <f t="shared" si="512"/>
        <v>0.10069013292901303</v>
      </c>
      <c r="I1337" s="2"/>
      <c r="J1337" s="2">
        <f t="shared" si="515"/>
        <v>0.49482400303240226</v>
      </c>
      <c r="K1337" s="2">
        <f t="shared" si="516"/>
        <v>0.39413387010338924</v>
      </c>
      <c r="L1337" s="2">
        <f t="shared" si="517"/>
        <v>9.7569503444129291E-2</v>
      </c>
      <c r="M1337" s="2">
        <f t="shared" si="518"/>
        <v>1.3472623420079211E-2</v>
      </c>
      <c r="N1337" s="1">
        <v>151430</v>
      </c>
      <c r="O1337" s="1">
        <v>120616</v>
      </c>
      <c r="P1337" s="1">
        <v>29859</v>
      </c>
      <c r="Q1337" s="1">
        <v>69</v>
      </c>
      <c r="R1337" s="1">
        <v>3420</v>
      </c>
      <c r="S1337" s="1">
        <v>40</v>
      </c>
      <c r="T1337" s="1">
        <v>235</v>
      </c>
      <c r="U1337" s="1">
        <v>196</v>
      </c>
      <c r="W1337" s="1">
        <v>73</v>
      </c>
      <c r="AC1337" s="1">
        <v>90</v>
      </c>
      <c r="AL1337" s="7">
        <f>IF(Q1337&gt;0,RANK(Q1337,(N1337:P1337,Q1337:AJ1337)),0)</f>
        <v>9</v>
      </c>
      <c r="AM1337" s="7">
        <f>IF(R1337&gt;0,RANK(R1337,(N1337:P1337,Q1337:AJ1337)),0)</f>
        <v>4</v>
      </c>
      <c r="AN1337" s="7">
        <f>IF(S1337&gt;0,RANK(S1337,(N1337:P1337,Q1337:AJ1337)),0)</f>
        <v>10</v>
      </c>
      <c r="AO1337" s="7">
        <f>IF(T1337&gt;0,RANK(T1337,(N1337:P1337,Q1337:AJ1337)),0)</f>
        <v>5</v>
      </c>
      <c r="AP1337" s="2">
        <f t="shared" si="519"/>
        <v>2.2546956487641654E-4</v>
      </c>
      <c r="AQ1337" s="2">
        <f t="shared" si="520"/>
        <v>1.1175447998222385E-2</v>
      </c>
      <c r="AR1337" s="2">
        <f t="shared" si="521"/>
        <v>1.3070699413125596E-4</v>
      </c>
      <c r="AS1337" s="2">
        <f t="shared" si="522"/>
        <v>7.6790359052112875E-4</v>
      </c>
      <c r="AU1337" t="s">
        <v>676</v>
      </c>
      <c r="AV1337" t="s">
        <v>3218</v>
      </c>
      <c r="AY1337" s="130">
        <v>26</v>
      </c>
      <c r="AZ1337" s="131">
        <v>99</v>
      </c>
      <c r="BA1337" s="132">
        <f t="shared" si="511"/>
        <v>26099</v>
      </c>
      <c r="BC1337" s="7" t="s">
        <v>532</v>
      </c>
    </row>
    <row r="1338" spans="1:55" hidden="1" outlineLevel="1" x14ac:dyDescent="0.2">
      <c r="A1338" t="s">
        <v>677</v>
      </c>
      <c r="B1338" t="s">
        <v>3218</v>
      </c>
      <c r="C1338" s="1">
        <f t="shared" si="513"/>
        <v>10539</v>
      </c>
      <c r="D1338" s="7">
        <f>RANK(N1338,(N1338:P1338,Q1338:AJ1338))</f>
        <v>1</v>
      </c>
      <c r="E1338" s="7">
        <f>RANK(O1338,(N1338:P1338,Q1338:AJ1338))</f>
        <v>2</v>
      </c>
      <c r="F1338" s="7">
        <f>IF(P1338&gt;0,RANK(P1338,(N1338:P1338,Q1338:AJ1338)),0)</f>
        <v>3</v>
      </c>
      <c r="G1338" s="1">
        <f t="shared" si="514"/>
        <v>1576</v>
      </c>
      <c r="H1338" s="2">
        <f t="shared" si="512"/>
        <v>0.14953980453553467</v>
      </c>
      <c r="I1338" s="2"/>
      <c r="J1338" s="2">
        <f t="shared" si="515"/>
        <v>0.51076952272511622</v>
      </c>
      <c r="K1338" s="2">
        <f t="shared" si="516"/>
        <v>0.36122971818958155</v>
      </c>
      <c r="L1338" s="2">
        <f t="shared" si="517"/>
        <v>0.11670936521491602</v>
      </c>
      <c r="M1338" s="2">
        <f t="shared" si="518"/>
        <v>1.1291393870386204E-2</v>
      </c>
      <c r="N1338" s="1">
        <v>5383</v>
      </c>
      <c r="O1338" s="1">
        <v>3807</v>
      </c>
      <c r="P1338" s="1">
        <v>1230</v>
      </c>
      <c r="Q1338" s="1">
        <v>1</v>
      </c>
      <c r="R1338" s="1">
        <v>80</v>
      </c>
      <c r="S1338" s="1">
        <v>1</v>
      </c>
      <c r="T1338" s="1">
        <v>23</v>
      </c>
      <c r="U1338" s="1">
        <v>11</v>
      </c>
      <c r="W1338" s="1">
        <v>0</v>
      </c>
      <c r="AC1338" s="1">
        <v>3</v>
      </c>
      <c r="AL1338" s="7">
        <f>IF(Q1338&gt;0,RANK(Q1338,(N1338:P1338,Q1338:AJ1338)),0)</f>
        <v>8</v>
      </c>
      <c r="AM1338" s="7">
        <f>IF(R1338&gt;0,RANK(R1338,(N1338:P1338,Q1338:AJ1338)),0)</f>
        <v>4</v>
      </c>
      <c r="AN1338" s="7">
        <f>IF(S1338&gt;0,RANK(S1338,(N1338:P1338,Q1338:AJ1338)),0)</f>
        <v>8</v>
      </c>
      <c r="AO1338" s="7">
        <f>IF(T1338&gt;0,RANK(T1338,(N1338:P1338,Q1338:AJ1338)),0)</f>
        <v>5</v>
      </c>
      <c r="AP1338" s="2">
        <f t="shared" si="519"/>
        <v>9.4885662776354493E-5</v>
      </c>
      <c r="AQ1338" s="2">
        <f t="shared" si="520"/>
        <v>7.5908530221083593E-3</v>
      </c>
      <c r="AR1338" s="2">
        <f t="shared" si="521"/>
        <v>9.4885662776354493E-5</v>
      </c>
      <c r="AS1338" s="2">
        <f t="shared" si="522"/>
        <v>2.1823702438561535E-3</v>
      </c>
      <c r="AU1338" t="s">
        <v>677</v>
      </c>
      <c r="AV1338" t="s">
        <v>3218</v>
      </c>
      <c r="AY1338" s="130">
        <v>26</v>
      </c>
      <c r="AZ1338" s="131">
        <v>101</v>
      </c>
      <c r="BA1338" s="132">
        <f t="shared" si="511"/>
        <v>26101</v>
      </c>
      <c r="BC1338" s="7" t="s">
        <v>532</v>
      </c>
    </row>
    <row r="1339" spans="1:55" hidden="1" outlineLevel="1" x14ac:dyDescent="0.2">
      <c r="A1339" t="s">
        <v>2283</v>
      </c>
      <c r="B1339" t="s">
        <v>3218</v>
      </c>
      <c r="C1339" s="1">
        <f t="shared" si="513"/>
        <v>26758</v>
      </c>
      <c r="D1339" s="7">
        <f>RANK(N1339,(N1339:P1339,Q1339:AJ1339))</f>
        <v>1</v>
      </c>
      <c r="E1339" s="7">
        <f>RANK(O1339,(N1339:P1339,Q1339:AJ1339))</f>
        <v>2</v>
      </c>
      <c r="F1339" s="7">
        <f>IF(P1339&gt;0,RANK(P1339,(N1339:P1339,Q1339:AJ1339)),0)</f>
        <v>3</v>
      </c>
      <c r="G1339" s="1">
        <f t="shared" si="514"/>
        <v>6363</v>
      </c>
      <c r="H1339" s="2">
        <f t="shared" si="512"/>
        <v>0.23779804170715299</v>
      </c>
      <c r="I1339" s="2"/>
      <c r="J1339" s="2">
        <f t="shared" si="515"/>
        <v>0.56685850960460427</v>
      </c>
      <c r="K1339" s="2">
        <f t="shared" si="516"/>
        <v>0.32906046789745125</v>
      </c>
      <c r="L1339" s="2">
        <f t="shared" si="517"/>
        <v>9.3131026235144632E-2</v>
      </c>
      <c r="M1339" s="2">
        <f t="shared" si="518"/>
        <v>1.0949996262799855E-2</v>
      </c>
      <c r="N1339" s="1">
        <v>15168</v>
      </c>
      <c r="O1339" s="1">
        <v>8805</v>
      </c>
      <c r="P1339" s="1">
        <v>2492</v>
      </c>
      <c r="Q1339" s="1">
        <v>11</v>
      </c>
      <c r="R1339" s="1">
        <v>178</v>
      </c>
      <c r="S1339" s="1">
        <v>9</v>
      </c>
      <c r="T1339" s="1">
        <v>50</v>
      </c>
      <c r="U1339" s="1">
        <v>26</v>
      </c>
      <c r="W1339" s="1">
        <v>0</v>
      </c>
      <c r="AC1339" s="1">
        <v>19</v>
      </c>
      <c r="AL1339" s="7">
        <f>IF(Q1339&gt;0,RANK(Q1339,(N1339:P1339,Q1339:AJ1339)),0)</f>
        <v>8</v>
      </c>
      <c r="AM1339" s="7">
        <f>IF(R1339&gt;0,RANK(R1339,(N1339:P1339,Q1339:AJ1339)),0)</f>
        <v>4</v>
      </c>
      <c r="AN1339" s="7">
        <f>IF(S1339&gt;0,RANK(S1339,(N1339:P1339,Q1339:AJ1339)),0)</f>
        <v>9</v>
      </c>
      <c r="AO1339" s="7">
        <f>IF(T1339&gt;0,RANK(T1339,(N1339:P1339,Q1339:AJ1339)),0)</f>
        <v>5</v>
      </c>
      <c r="AP1339" s="2">
        <f t="shared" si="519"/>
        <v>4.1109200986620822E-4</v>
      </c>
      <c r="AQ1339" s="2">
        <f t="shared" si="520"/>
        <v>6.6522161596531881E-3</v>
      </c>
      <c r="AR1339" s="2">
        <f t="shared" si="521"/>
        <v>3.3634800807235218E-4</v>
      </c>
      <c r="AS1339" s="2">
        <f t="shared" si="522"/>
        <v>1.8686000448464011E-3</v>
      </c>
      <c r="AU1339" t="s">
        <v>2283</v>
      </c>
      <c r="AV1339" t="s">
        <v>3218</v>
      </c>
      <c r="AY1339" s="130">
        <v>26</v>
      </c>
      <c r="AZ1339" s="131">
        <v>103</v>
      </c>
      <c r="BA1339" s="132">
        <f t="shared" si="511"/>
        <v>26103</v>
      </c>
      <c r="BC1339" s="7" t="s">
        <v>532</v>
      </c>
    </row>
    <row r="1340" spans="1:55" hidden="1" outlineLevel="1" x14ac:dyDescent="0.2">
      <c r="A1340" t="s">
        <v>1698</v>
      </c>
      <c r="B1340" t="s">
        <v>3218</v>
      </c>
      <c r="C1340" s="1">
        <f t="shared" si="513"/>
        <v>12251</v>
      </c>
      <c r="D1340" s="7">
        <f>RANK(N1340,(N1340:P1340,Q1340:AJ1340))</f>
        <v>1</v>
      </c>
      <c r="E1340" s="7">
        <f>RANK(O1340,(N1340:P1340,Q1340:AJ1340))</f>
        <v>2</v>
      </c>
      <c r="F1340" s="7">
        <f>IF(P1340&gt;0,RANK(P1340,(N1340:P1340,Q1340:AJ1340)),0)</f>
        <v>3</v>
      </c>
      <c r="G1340" s="1">
        <f t="shared" si="514"/>
        <v>531</v>
      </c>
      <c r="H1340" s="2">
        <f t="shared" si="512"/>
        <v>4.3343400538731529E-2</v>
      </c>
      <c r="I1340" s="2"/>
      <c r="J1340" s="2">
        <f t="shared" si="515"/>
        <v>0.45686066443555629</v>
      </c>
      <c r="K1340" s="2">
        <f t="shared" si="516"/>
        <v>0.41351726389682475</v>
      </c>
      <c r="L1340" s="2">
        <f t="shared" si="517"/>
        <v>0.12447963431556608</v>
      </c>
      <c r="M1340" s="2">
        <f t="shared" si="518"/>
        <v>5.1424373520528865E-3</v>
      </c>
      <c r="N1340" s="1">
        <v>5597</v>
      </c>
      <c r="O1340" s="1">
        <v>5066</v>
      </c>
      <c r="P1340" s="1">
        <v>1525</v>
      </c>
      <c r="Q1340" s="1">
        <v>3</v>
      </c>
      <c r="R1340" s="1">
        <v>30</v>
      </c>
      <c r="T1340" s="1">
        <v>15</v>
      </c>
      <c r="U1340" s="1">
        <v>11</v>
      </c>
      <c r="W1340" s="1">
        <v>0</v>
      </c>
      <c r="AC1340" s="1">
        <v>4</v>
      </c>
      <c r="AL1340" s="7">
        <f>IF(Q1340&gt;0,RANK(Q1340,(N1340:P1340,Q1340:AJ1340)),0)</f>
        <v>8</v>
      </c>
      <c r="AM1340" s="7">
        <f>IF(R1340&gt;0,RANK(R1340,(N1340:P1340,Q1340:AJ1340)),0)</f>
        <v>4</v>
      </c>
      <c r="AN1340" s="7">
        <f>IF(S1340&gt;0,RANK(S1340,(N1340:P1340,Q1340:AJ1340)),0)</f>
        <v>0</v>
      </c>
      <c r="AO1340" s="7">
        <f>IF(T1340&gt;0,RANK(T1340,(N1340:P1340,Q1340:AJ1340)),0)</f>
        <v>5</v>
      </c>
      <c r="AP1340" s="2">
        <f t="shared" si="519"/>
        <v>2.4487796914537588E-4</v>
      </c>
      <c r="AQ1340" s="2">
        <f t="shared" si="520"/>
        <v>2.4487796914537587E-3</v>
      </c>
      <c r="AR1340" s="2">
        <f t="shared" si="521"/>
        <v>0</v>
      </c>
      <c r="AS1340" s="2">
        <f t="shared" si="522"/>
        <v>1.2243898457268794E-3</v>
      </c>
      <c r="AU1340" t="s">
        <v>1698</v>
      </c>
      <c r="AV1340" t="s">
        <v>3218</v>
      </c>
      <c r="AY1340" s="130">
        <v>26</v>
      </c>
      <c r="AZ1340" s="131">
        <v>105</v>
      </c>
      <c r="BA1340" s="132">
        <f t="shared" si="511"/>
        <v>26105</v>
      </c>
      <c r="BC1340" s="7" t="s">
        <v>532</v>
      </c>
    </row>
    <row r="1341" spans="1:55" hidden="1" outlineLevel="1" x14ac:dyDescent="0.2">
      <c r="A1341" t="s">
        <v>2411</v>
      </c>
      <c r="B1341" t="s">
        <v>3218</v>
      </c>
      <c r="C1341" s="1">
        <f t="shared" si="513"/>
        <v>13124</v>
      </c>
      <c r="D1341" s="7">
        <f>RANK(N1341,(N1341:P1341,Q1341:AJ1341))</f>
        <v>1</v>
      </c>
      <c r="E1341" s="7">
        <f>RANK(O1341,(N1341:P1341,Q1341:AJ1341))</f>
        <v>2</v>
      </c>
      <c r="F1341" s="7">
        <f>IF(P1341&gt;0,RANK(P1341,(N1341:P1341,Q1341:AJ1341)),0)</f>
        <v>3</v>
      </c>
      <c r="G1341" s="1">
        <f t="shared" si="514"/>
        <v>1081</v>
      </c>
      <c r="H1341" s="2">
        <f t="shared" si="512"/>
        <v>8.2368180432794882E-2</v>
      </c>
      <c r="I1341" s="2"/>
      <c r="J1341" s="2">
        <f t="shared" si="515"/>
        <v>0.4853703139286803</v>
      </c>
      <c r="K1341" s="2">
        <f t="shared" si="516"/>
        <v>0.40300213349588543</v>
      </c>
      <c r="L1341" s="2">
        <f t="shared" si="517"/>
        <v>0.10461749466626029</v>
      </c>
      <c r="M1341" s="2">
        <f t="shared" si="518"/>
        <v>7.0100579091740417E-3</v>
      </c>
      <c r="N1341" s="1">
        <v>6370</v>
      </c>
      <c r="O1341" s="1">
        <v>5289</v>
      </c>
      <c r="P1341" s="1">
        <v>1373</v>
      </c>
      <c r="Q1341" s="1">
        <v>8</v>
      </c>
      <c r="R1341" s="1">
        <v>40</v>
      </c>
      <c r="S1341" s="1">
        <v>3</v>
      </c>
      <c r="T1341" s="1">
        <v>15</v>
      </c>
      <c r="U1341" s="1">
        <v>9</v>
      </c>
      <c r="W1341" s="1">
        <v>12</v>
      </c>
      <c r="AC1341" s="1">
        <v>5</v>
      </c>
      <c r="AL1341" s="7">
        <f>IF(Q1341&gt;0,RANK(Q1341,(N1341:P1341,Q1341:AJ1341)),0)</f>
        <v>8</v>
      </c>
      <c r="AM1341" s="7">
        <f>IF(R1341&gt;0,RANK(R1341,(N1341:P1341,Q1341:AJ1341)),0)</f>
        <v>4</v>
      </c>
      <c r="AN1341" s="7">
        <f>IF(S1341&gt;0,RANK(S1341,(N1341:P1341,Q1341:AJ1341)),0)</f>
        <v>10</v>
      </c>
      <c r="AO1341" s="7">
        <f>IF(T1341&gt;0,RANK(T1341,(N1341:P1341,Q1341:AJ1341)),0)</f>
        <v>5</v>
      </c>
      <c r="AP1341" s="2">
        <f t="shared" si="519"/>
        <v>6.0957025297165494E-4</v>
      </c>
      <c r="AQ1341" s="2">
        <f t="shared" si="520"/>
        <v>3.0478512648582749E-3</v>
      </c>
      <c r="AR1341" s="2">
        <f t="shared" si="521"/>
        <v>2.2858884486437063E-4</v>
      </c>
      <c r="AS1341" s="2">
        <f t="shared" si="522"/>
        <v>1.1429442243218531E-3</v>
      </c>
      <c r="AU1341" t="s">
        <v>2411</v>
      </c>
      <c r="AV1341" t="s">
        <v>3218</v>
      </c>
      <c r="AY1341" s="130">
        <v>26</v>
      </c>
      <c r="AZ1341" s="131">
        <v>107</v>
      </c>
      <c r="BA1341" s="132">
        <f t="shared" si="511"/>
        <v>26107</v>
      </c>
      <c r="BC1341" s="7" t="s">
        <v>532</v>
      </c>
    </row>
    <row r="1342" spans="1:55" hidden="1" outlineLevel="1" x14ac:dyDescent="0.2">
      <c r="A1342" t="s">
        <v>714</v>
      </c>
      <c r="B1342" t="s">
        <v>3218</v>
      </c>
      <c r="C1342" s="1">
        <f t="shared" si="513"/>
        <v>10184</v>
      </c>
      <c r="D1342" s="7">
        <f>RANK(N1342,(N1342:P1342,Q1342:AJ1342))</f>
        <v>1</v>
      </c>
      <c r="E1342" s="7">
        <f>RANK(O1342,(N1342:P1342,Q1342:AJ1342))</f>
        <v>2</v>
      </c>
      <c r="F1342" s="7">
        <f>IF(P1342&gt;0,RANK(P1342,(N1342:P1342,Q1342:AJ1342)),0)</f>
        <v>3</v>
      </c>
      <c r="G1342" s="1">
        <f t="shared" si="514"/>
        <v>842</v>
      </c>
      <c r="H1342" s="2">
        <f t="shared" si="512"/>
        <v>8.2678711704634728E-2</v>
      </c>
      <c r="I1342" s="2"/>
      <c r="J1342" s="2">
        <f t="shared" si="515"/>
        <v>0.47918303220738412</v>
      </c>
      <c r="K1342" s="2">
        <f t="shared" si="516"/>
        <v>0.39650432050274942</v>
      </c>
      <c r="L1342" s="2">
        <f t="shared" si="517"/>
        <v>0.11832285938727416</v>
      </c>
      <c r="M1342" s="2">
        <f t="shared" si="518"/>
        <v>5.9897879025923029E-3</v>
      </c>
      <c r="N1342" s="1">
        <v>4880</v>
      </c>
      <c r="O1342" s="1">
        <v>4038</v>
      </c>
      <c r="P1342" s="1">
        <v>1205</v>
      </c>
      <c r="R1342" s="1">
        <v>40</v>
      </c>
      <c r="T1342" s="1">
        <v>10</v>
      </c>
      <c r="U1342" s="1">
        <v>10</v>
      </c>
      <c r="W1342" s="1">
        <v>0</v>
      </c>
      <c r="AC1342" s="1">
        <v>1</v>
      </c>
      <c r="AL1342" s="7">
        <f>IF(Q1342&gt;0,RANK(Q1342,(N1342:P1342,Q1342:AJ1342)),0)</f>
        <v>0</v>
      </c>
      <c r="AM1342" s="7">
        <f>IF(R1342&gt;0,RANK(R1342,(N1342:P1342,Q1342:AJ1342)),0)</f>
        <v>4</v>
      </c>
      <c r="AN1342" s="7">
        <f>IF(S1342&gt;0,RANK(S1342,(N1342:P1342,Q1342:AJ1342)),0)</f>
        <v>0</v>
      </c>
      <c r="AO1342" s="7">
        <f>IF(T1342&gt;0,RANK(T1342,(N1342:P1342,Q1342:AJ1342)),0)</f>
        <v>5</v>
      </c>
      <c r="AP1342" s="2">
        <f t="shared" si="519"/>
        <v>0</v>
      </c>
      <c r="AQ1342" s="2">
        <f t="shared" si="520"/>
        <v>3.927729772191673E-3</v>
      </c>
      <c r="AR1342" s="2">
        <f t="shared" si="521"/>
        <v>0</v>
      </c>
      <c r="AS1342" s="2">
        <f t="shared" si="522"/>
        <v>9.8193244304791826E-4</v>
      </c>
      <c r="AU1342" t="s">
        <v>714</v>
      </c>
      <c r="AV1342" t="s">
        <v>3218</v>
      </c>
      <c r="AY1342" s="130">
        <v>26</v>
      </c>
      <c r="AZ1342" s="131">
        <v>109</v>
      </c>
      <c r="BA1342" s="132">
        <f t="shared" si="511"/>
        <v>26109</v>
      </c>
      <c r="BC1342" s="7" t="s">
        <v>532</v>
      </c>
    </row>
    <row r="1343" spans="1:55" hidden="1" outlineLevel="1" x14ac:dyDescent="0.2">
      <c r="A1343" t="s">
        <v>856</v>
      </c>
      <c r="B1343" t="s">
        <v>3218</v>
      </c>
      <c r="C1343" s="1">
        <f t="shared" si="513"/>
        <v>35967</v>
      </c>
      <c r="D1343" s="7">
        <f>RANK(N1343,(N1343:P1343,Q1343:AJ1343))</f>
        <v>2</v>
      </c>
      <c r="E1343" s="7">
        <f>RANK(O1343,(N1343:P1343,Q1343:AJ1343))</f>
        <v>1</v>
      </c>
      <c r="F1343" s="7">
        <f>IF(P1343&gt;0,RANK(P1343,(N1343:P1343,Q1343:AJ1343)),0)</f>
        <v>3</v>
      </c>
      <c r="G1343" s="1">
        <f t="shared" si="514"/>
        <v>1370</v>
      </c>
      <c r="H1343" s="2">
        <f t="shared" si="512"/>
        <v>3.809047182139183E-2</v>
      </c>
      <c r="I1343" s="2"/>
      <c r="J1343" s="2">
        <f t="shared" si="515"/>
        <v>0.42197013929435317</v>
      </c>
      <c r="K1343" s="2">
        <f t="shared" si="516"/>
        <v>0.46006061111574498</v>
      </c>
      <c r="L1343" s="2">
        <f t="shared" si="517"/>
        <v>0.11021213890510746</v>
      </c>
      <c r="M1343" s="2">
        <f t="shared" si="518"/>
        <v>7.757110684794441E-3</v>
      </c>
      <c r="N1343" s="1">
        <v>15177</v>
      </c>
      <c r="O1343" s="1">
        <v>16547</v>
      </c>
      <c r="P1343" s="1">
        <v>3964</v>
      </c>
      <c r="Q1343" s="1">
        <v>11</v>
      </c>
      <c r="R1343" s="1">
        <v>168</v>
      </c>
      <c r="S1343" s="1">
        <v>6</v>
      </c>
      <c r="T1343" s="1">
        <v>45</v>
      </c>
      <c r="U1343" s="1">
        <v>18</v>
      </c>
      <c r="W1343" s="1">
        <v>21</v>
      </c>
      <c r="AC1343" s="1">
        <v>10</v>
      </c>
      <c r="AL1343" s="7">
        <f>IF(Q1343&gt;0,RANK(Q1343,(N1343:P1343,Q1343:AJ1343)),0)</f>
        <v>8</v>
      </c>
      <c r="AM1343" s="7">
        <f>IF(R1343&gt;0,RANK(R1343,(N1343:P1343,Q1343:AJ1343)),0)</f>
        <v>4</v>
      </c>
      <c r="AN1343" s="7">
        <f>IF(S1343&gt;0,RANK(S1343,(N1343:P1343,Q1343:AJ1343)),0)</f>
        <v>10</v>
      </c>
      <c r="AO1343" s="7">
        <f>IF(T1343&gt;0,RANK(T1343,(N1343:P1343,Q1343:AJ1343)),0)</f>
        <v>5</v>
      </c>
      <c r="AP1343" s="2">
        <f t="shared" si="519"/>
        <v>3.0583590513526287E-4</v>
      </c>
      <c r="AQ1343" s="2">
        <f t="shared" si="520"/>
        <v>4.67094836933856E-3</v>
      </c>
      <c r="AR1343" s="2">
        <f t="shared" si="521"/>
        <v>1.6681958461923431E-4</v>
      </c>
      <c r="AS1343" s="2">
        <f t="shared" si="522"/>
        <v>1.2511468846442572E-3</v>
      </c>
      <c r="AU1343" t="s">
        <v>856</v>
      </c>
      <c r="AV1343" t="s">
        <v>3218</v>
      </c>
      <c r="AY1343" s="130">
        <v>26</v>
      </c>
      <c r="AZ1343" s="131">
        <v>111</v>
      </c>
      <c r="BA1343" s="132">
        <f t="shared" si="511"/>
        <v>26111</v>
      </c>
      <c r="BC1343" s="7" t="s">
        <v>532</v>
      </c>
    </row>
    <row r="1344" spans="1:55" hidden="1" outlineLevel="1" x14ac:dyDescent="0.2">
      <c r="A1344" t="s">
        <v>2412</v>
      </c>
      <c r="B1344" t="s">
        <v>3218</v>
      </c>
      <c r="C1344" s="1">
        <f t="shared" si="513"/>
        <v>6025</v>
      </c>
      <c r="D1344" s="7">
        <f>RANK(N1344,(N1344:P1344,Q1344:AJ1344))</f>
        <v>2</v>
      </c>
      <c r="E1344" s="7">
        <f>RANK(O1344,(N1344:P1344,Q1344:AJ1344))</f>
        <v>1</v>
      </c>
      <c r="F1344" s="7">
        <f>IF(P1344&gt;0,RANK(P1344,(N1344:P1344,Q1344:AJ1344)),0)</f>
        <v>3</v>
      </c>
      <c r="G1344" s="1">
        <f t="shared" si="514"/>
        <v>756</v>
      </c>
      <c r="H1344" s="2">
        <f t="shared" si="512"/>
        <v>0.12547717842323652</v>
      </c>
      <c r="I1344" s="2"/>
      <c r="J1344" s="2">
        <f t="shared" si="515"/>
        <v>0.37443983402489628</v>
      </c>
      <c r="K1344" s="2">
        <f t="shared" si="516"/>
        <v>0.4999170124481328</v>
      </c>
      <c r="L1344" s="2">
        <f t="shared" si="517"/>
        <v>0.11933609958506224</v>
      </c>
      <c r="M1344" s="2">
        <f t="shared" si="518"/>
        <v>6.3070539419087385E-3</v>
      </c>
      <c r="N1344" s="1">
        <v>2256</v>
      </c>
      <c r="O1344" s="1">
        <v>3012</v>
      </c>
      <c r="P1344" s="1">
        <v>719</v>
      </c>
      <c r="R1344" s="1">
        <v>31</v>
      </c>
      <c r="T1344" s="1">
        <v>4</v>
      </c>
      <c r="U1344" s="1">
        <v>3</v>
      </c>
      <c r="W1344" s="1">
        <v>0</v>
      </c>
      <c r="AC1344" s="1">
        <v>0</v>
      </c>
      <c r="AL1344" s="7">
        <f>IF(Q1344&gt;0,RANK(Q1344,(N1344:P1344,Q1344:AJ1344)),0)</f>
        <v>0</v>
      </c>
      <c r="AM1344" s="7">
        <f>IF(R1344&gt;0,RANK(R1344,(N1344:P1344,Q1344:AJ1344)),0)</f>
        <v>4</v>
      </c>
      <c r="AN1344" s="7">
        <f>IF(S1344&gt;0,RANK(S1344,(N1344:P1344,Q1344:AJ1344)),0)</f>
        <v>0</v>
      </c>
      <c r="AO1344" s="7">
        <f>IF(T1344&gt;0,RANK(T1344,(N1344:P1344,Q1344:AJ1344)),0)</f>
        <v>5</v>
      </c>
      <c r="AP1344" s="2">
        <f t="shared" si="519"/>
        <v>0</v>
      </c>
      <c r="AQ1344" s="2">
        <f t="shared" si="520"/>
        <v>5.1452282157676346E-3</v>
      </c>
      <c r="AR1344" s="2">
        <f t="shared" si="521"/>
        <v>0</v>
      </c>
      <c r="AS1344" s="2">
        <f t="shared" si="522"/>
        <v>6.6390041493775932E-4</v>
      </c>
      <c r="AU1344" t="s">
        <v>2412</v>
      </c>
      <c r="AV1344" t="s">
        <v>3218</v>
      </c>
      <c r="AY1344" s="130">
        <v>26</v>
      </c>
      <c r="AZ1344" s="131">
        <v>113</v>
      </c>
      <c r="BA1344" s="132">
        <f t="shared" si="511"/>
        <v>26113</v>
      </c>
      <c r="BC1344" s="7" t="s">
        <v>532</v>
      </c>
    </row>
    <row r="1345" spans="1:55" hidden="1" outlineLevel="1" x14ac:dyDescent="0.2">
      <c r="A1345" t="s">
        <v>2129</v>
      </c>
      <c r="B1345" t="s">
        <v>3218</v>
      </c>
      <c r="C1345" s="1">
        <f t="shared" si="513"/>
        <v>52529</v>
      </c>
      <c r="D1345" s="7">
        <f>RANK(N1345,(N1345:P1345,Q1345:AJ1345))</f>
        <v>1</v>
      </c>
      <c r="E1345" s="7">
        <f>RANK(O1345,(N1345:P1345,Q1345:AJ1345))</f>
        <v>2</v>
      </c>
      <c r="F1345" s="7">
        <f>IF(P1345&gt;0,RANK(P1345,(N1345:P1345,Q1345:AJ1345)),0)</f>
        <v>3</v>
      </c>
      <c r="G1345" s="1">
        <f t="shared" si="514"/>
        <v>6394</v>
      </c>
      <c r="H1345" s="2">
        <f t="shared" si="512"/>
        <v>0.12172323859201584</v>
      </c>
      <c r="I1345" s="2"/>
      <c r="J1345" s="2">
        <f t="shared" si="515"/>
        <v>0.49633535761198577</v>
      </c>
      <c r="K1345" s="2">
        <f t="shared" si="516"/>
        <v>0.37461211901996994</v>
      </c>
      <c r="L1345" s="2">
        <f t="shared" si="517"/>
        <v>0.12021930743018143</v>
      </c>
      <c r="M1345" s="2">
        <f t="shared" si="518"/>
        <v>8.8332159378628622E-3</v>
      </c>
      <c r="N1345" s="1">
        <v>26072</v>
      </c>
      <c r="O1345" s="1">
        <v>19678</v>
      </c>
      <c r="P1345" s="1">
        <v>6315</v>
      </c>
      <c r="Q1345" s="1">
        <v>33</v>
      </c>
      <c r="R1345" s="1">
        <v>278</v>
      </c>
      <c r="S1345" s="1">
        <v>6</v>
      </c>
      <c r="T1345" s="1">
        <v>34</v>
      </c>
      <c r="U1345" s="1">
        <v>33</v>
      </c>
      <c r="W1345" s="1">
        <v>67</v>
      </c>
      <c r="AC1345" s="1">
        <v>13</v>
      </c>
      <c r="AL1345" s="7">
        <f>IF(Q1345&gt;0,RANK(Q1345,(N1345:P1345,Q1345:AJ1345)),0)</f>
        <v>7</v>
      </c>
      <c r="AM1345" s="7">
        <f>IF(R1345&gt;0,RANK(R1345,(N1345:P1345,Q1345:AJ1345)),0)</f>
        <v>4</v>
      </c>
      <c r="AN1345" s="7">
        <f>IF(S1345&gt;0,RANK(S1345,(N1345:P1345,Q1345:AJ1345)),0)</f>
        <v>10</v>
      </c>
      <c r="AO1345" s="7">
        <f>IF(T1345&gt;0,RANK(T1345,(N1345:P1345,Q1345:AJ1345)),0)</f>
        <v>6</v>
      </c>
      <c r="AP1345" s="2">
        <f t="shared" si="519"/>
        <v>6.2822440937386969E-4</v>
      </c>
      <c r="AQ1345" s="2">
        <f t="shared" si="520"/>
        <v>5.2923147213919932E-3</v>
      </c>
      <c r="AR1345" s="2">
        <f t="shared" si="521"/>
        <v>1.1422261988615812E-4</v>
      </c>
      <c r="AS1345" s="2">
        <f t="shared" si="522"/>
        <v>6.4726151268822932E-4</v>
      </c>
      <c r="AU1345" t="s">
        <v>2129</v>
      </c>
      <c r="AV1345" t="s">
        <v>3218</v>
      </c>
      <c r="AY1345" s="130">
        <v>26</v>
      </c>
      <c r="AZ1345" s="131">
        <v>115</v>
      </c>
      <c r="BA1345" s="132">
        <f t="shared" si="511"/>
        <v>26115</v>
      </c>
      <c r="BC1345" s="7" t="s">
        <v>532</v>
      </c>
    </row>
    <row r="1346" spans="1:55" hidden="1" outlineLevel="1" x14ac:dyDescent="0.2">
      <c r="A1346" t="s">
        <v>2413</v>
      </c>
      <c r="B1346" t="s">
        <v>3218</v>
      </c>
      <c r="C1346" s="1">
        <f t="shared" si="513"/>
        <v>21446</v>
      </c>
      <c r="D1346" s="7">
        <f>RANK(N1346,(N1346:P1346,Q1346:AJ1346))</f>
        <v>1</v>
      </c>
      <c r="E1346" s="7">
        <f>RANK(O1346,(N1346:P1346,Q1346:AJ1346))</f>
        <v>2</v>
      </c>
      <c r="F1346" s="7">
        <f>IF(P1346&gt;0,RANK(P1346,(N1346:P1346,Q1346:AJ1346)),0)</f>
        <v>3</v>
      </c>
      <c r="G1346" s="1">
        <f t="shared" si="514"/>
        <v>1374</v>
      </c>
      <c r="H1346" s="2">
        <f t="shared" si="512"/>
        <v>6.4067891448288727E-2</v>
      </c>
      <c r="I1346" s="2"/>
      <c r="J1346" s="2">
        <f t="shared" si="515"/>
        <v>0.46875874288911684</v>
      </c>
      <c r="K1346" s="2">
        <f t="shared" si="516"/>
        <v>0.40469085144082811</v>
      </c>
      <c r="L1346" s="2">
        <f t="shared" si="517"/>
        <v>0.11797071715005129</v>
      </c>
      <c r="M1346" s="2">
        <f t="shared" si="518"/>
        <v>8.5796885200036949E-3</v>
      </c>
      <c r="N1346" s="1">
        <v>10053</v>
      </c>
      <c r="O1346" s="1">
        <v>8679</v>
      </c>
      <c r="P1346" s="1">
        <v>2530</v>
      </c>
      <c r="Q1346" s="1">
        <v>4</v>
      </c>
      <c r="R1346" s="1">
        <v>132</v>
      </c>
      <c r="S1346" s="1">
        <v>4</v>
      </c>
      <c r="T1346" s="1">
        <v>25</v>
      </c>
      <c r="U1346" s="1">
        <v>14</v>
      </c>
      <c r="W1346" s="1">
        <v>0</v>
      </c>
      <c r="AC1346" s="1">
        <v>5</v>
      </c>
      <c r="AL1346" s="7">
        <f>IF(Q1346&gt;0,RANK(Q1346,(N1346:P1346,Q1346:AJ1346)),0)</f>
        <v>8</v>
      </c>
      <c r="AM1346" s="7">
        <f>IF(R1346&gt;0,RANK(R1346,(N1346:P1346,Q1346:AJ1346)),0)</f>
        <v>4</v>
      </c>
      <c r="AN1346" s="7">
        <f>IF(S1346&gt;0,RANK(S1346,(N1346:P1346,Q1346:AJ1346)),0)</f>
        <v>8</v>
      </c>
      <c r="AO1346" s="7">
        <f>IF(T1346&gt;0,RANK(T1346,(N1346:P1346,Q1346:AJ1346)),0)</f>
        <v>5</v>
      </c>
      <c r="AP1346" s="2">
        <f t="shared" si="519"/>
        <v>1.8651496782616804E-4</v>
      </c>
      <c r="AQ1346" s="2">
        <f t="shared" si="520"/>
        <v>6.1549939382635459E-3</v>
      </c>
      <c r="AR1346" s="2">
        <f t="shared" si="521"/>
        <v>1.8651496782616804E-4</v>
      </c>
      <c r="AS1346" s="2">
        <f t="shared" si="522"/>
        <v>1.1657185489135503E-3</v>
      </c>
      <c r="AU1346" t="s">
        <v>2413</v>
      </c>
      <c r="AV1346" t="s">
        <v>3218</v>
      </c>
      <c r="AY1346" s="130">
        <v>26</v>
      </c>
      <c r="AZ1346" s="131">
        <v>117</v>
      </c>
      <c r="BA1346" s="132">
        <f t="shared" si="511"/>
        <v>26117</v>
      </c>
      <c r="BC1346" s="7" t="s">
        <v>532</v>
      </c>
    </row>
    <row r="1347" spans="1:55" hidden="1" outlineLevel="1" x14ac:dyDescent="0.2">
      <c r="A1347" t="s">
        <v>2125</v>
      </c>
      <c r="B1347" t="s">
        <v>3218</v>
      </c>
      <c r="C1347" s="1">
        <f t="shared" si="513"/>
        <v>4592</v>
      </c>
      <c r="D1347" s="7">
        <f>RANK(N1347,(N1347:P1347,Q1347:AJ1347))</f>
        <v>1</v>
      </c>
      <c r="E1347" s="7">
        <f>RANK(O1347,(N1347:P1347,Q1347:AJ1347))</f>
        <v>2</v>
      </c>
      <c r="F1347" s="7">
        <f>IF(P1347&gt;0,RANK(P1347,(N1347:P1347,Q1347:AJ1347)),0)</f>
        <v>3</v>
      </c>
      <c r="G1347" s="1">
        <f t="shared" si="514"/>
        <v>360</v>
      </c>
      <c r="H1347" s="2">
        <f t="shared" si="512"/>
        <v>7.8397212543554001E-2</v>
      </c>
      <c r="I1347" s="2"/>
      <c r="J1347" s="2">
        <f t="shared" si="515"/>
        <v>0.4616724738675958</v>
      </c>
      <c r="K1347" s="2">
        <f t="shared" si="516"/>
        <v>0.38327526132404183</v>
      </c>
      <c r="L1347" s="2">
        <f t="shared" si="517"/>
        <v>0.1485191637630662</v>
      </c>
      <c r="M1347" s="2">
        <f t="shared" si="518"/>
        <v>6.5331010452961691E-3</v>
      </c>
      <c r="N1347" s="1">
        <v>2120</v>
      </c>
      <c r="O1347" s="1">
        <v>1760</v>
      </c>
      <c r="P1347" s="1">
        <v>682</v>
      </c>
      <c r="R1347" s="1">
        <v>19</v>
      </c>
      <c r="T1347" s="1">
        <v>4</v>
      </c>
      <c r="U1347" s="1">
        <v>4</v>
      </c>
      <c r="W1347" s="1">
        <v>3</v>
      </c>
      <c r="AC1347" s="1">
        <v>0</v>
      </c>
      <c r="AL1347" s="7">
        <f>IF(Q1347&gt;0,RANK(Q1347,(N1347:P1347,Q1347:AJ1347)),0)</f>
        <v>0</v>
      </c>
      <c r="AM1347" s="7">
        <f>IF(R1347&gt;0,RANK(R1347,(N1347:P1347,Q1347:AJ1347)),0)</f>
        <v>4</v>
      </c>
      <c r="AN1347" s="7">
        <f>IF(S1347&gt;0,RANK(S1347,(N1347:P1347,Q1347:AJ1347)),0)</f>
        <v>0</v>
      </c>
      <c r="AO1347" s="7">
        <f>IF(T1347&gt;0,RANK(T1347,(N1347:P1347,Q1347:AJ1347)),0)</f>
        <v>5</v>
      </c>
      <c r="AP1347" s="2">
        <f t="shared" si="519"/>
        <v>0</v>
      </c>
      <c r="AQ1347" s="2">
        <f t="shared" si="520"/>
        <v>4.1376306620209058E-3</v>
      </c>
      <c r="AR1347" s="2">
        <f t="shared" si="521"/>
        <v>0</v>
      </c>
      <c r="AS1347" s="2">
        <f t="shared" si="522"/>
        <v>8.710801393728223E-4</v>
      </c>
      <c r="AU1347" t="s">
        <v>2125</v>
      </c>
      <c r="AV1347" t="s">
        <v>3218</v>
      </c>
      <c r="AY1347" s="130">
        <v>26</v>
      </c>
      <c r="AZ1347" s="131">
        <v>119</v>
      </c>
      <c r="BA1347" s="132">
        <f t="shared" si="511"/>
        <v>26119</v>
      </c>
      <c r="BC1347" s="7" t="s">
        <v>532</v>
      </c>
    </row>
    <row r="1348" spans="1:55" hidden="1" outlineLevel="1" x14ac:dyDescent="0.2">
      <c r="A1348" t="s">
        <v>2126</v>
      </c>
      <c r="B1348" t="s">
        <v>3218</v>
      </c>
      <c r="C1348" s="1">
        <f t="shared" si="513"/>
        <v>63438</v>
      </c>
      <c r="D1348" s="7">
        <f>RANK(N1348,(N1348:P1348,Q1348:AJ1348))</f>
        <v>1</v>
      </c>
      <c r="E1348" s="7">
        <f>RANK(O1348,(N1348:P1348,Q1348:AJ1348))</f>
        <v>2</v>
      </c>
      <c r="F1348" s="7">
        <f>IF(P1348&gt;0,RANK(P1348,(N1348:P1348,Q1348:AJ1348)),0)</f>
        <v>3</v>
      </c>
      <c r="G1348" s="1">
        <f t="shared" si="514"/>
        <v>13455</v>
      </c>
      <c r="H1348" s="2">
        <f t="shared" si="512"/>
        <v>0.21209685046817364</v>
      </c>
      <c r="I1348" s="2"/>
      <c r="J1348" s="2">
        <f t="shared" si="515"/>
        <v>0.55689019199848666</v>
      </c>
      <c r="K1348" s="2">
        <f t="shared" si="516"/>
        <v>0.34479334153031305</v>
      </c>
      <c r="L1348" s="2">
        <f t="shared" si="517"/>
        <v>9.1333270279643122E-2</v>
      </c>
      <c r="M1348" s="2">
        <f t="shared" si="518"/>
        <v>6.98319619155717E-3</v>
      </c>
      <c r="N1348" s="1">
        <v>35328</v>
      </c>
      <c r="O1348" s="1">
        <v>21873</v>
      </c>
      <c r="P1348" s="1">
        <v>5794</v>
      </c>
      <c r="Q1348" s="1">
        <v>6</v>
      </c>
      <c r="R1348" s="1">
        <v>277</v>
      </c>
      <c r="S1348" s="1">
        <v>11</v>
      </c>
      <c r="T1348" s="1">
        <v>74</v>
      </c>
      <c r="U1348" s="1">
        <v>46</v>
      </c>
      <c r="W1348" s="1">
        <v>0</v>
      </c>
      <c r="AC1348" s="1">
        <v>29</v>
      </c>
      <c r="AL1348" s="7">
        <f>IF(Q1348&gt;0,RANK(Q1348,(N1348:P1348,Q1348:AJ1348)),0)</f>
        <v>9</v>
      </c>
      <c r="AM1348" s="7">
        <f>IF(R1348&gt;0,RANK(R1348,(N1348:P1348,Q1348:AJ1348)),0)</f>
        <v>4</v>
      </c>
      <c r="AN1348" s="7">
        <f>IF(S1348&gt;0,RANK(S1348,(N1348:P1348,Q1348:AJ1348)),0)</f>
        <v>8</v>
      </c>
      <c r="AO1348" s="7">
        <f>IF(T1348&gt;0,RANK(T1348,(N1348:P1348,Q1348:AJ1348)),0)</f>
        <v>5</v>
      </c>
      <c r="AP1348" s="2">
        <f t="shared" si="519"/>
        <v>9.4580535325829949E-5</v>
      </c>
      <c r="AQ1348" s="2">
        <f t="shared" si="520"/>
        <v>4.3664680475424822E-3</v>
      </c>
      <c r="AR1348" s="2">
        <f t="shared" si="521"/>
        <v>1.7339764809735491E-4</v>
      </c>
      <c r="AS1348" s="2">
        <f t="shared" si="522"/>
        <v>1.1664932690185694E-3</v>
      </c>
      <c r="AU1348" t="s">
        <v>2126</v>
      </c>
      <c r="AV1348" t="s">
        <v>3218</v>
      </c>
      <c r="AY1348" s="130">
        <v>26</v>
      </c>
      <c r="AZ1348" s="131">
        <v>121</v>
      </c>
      <c r="BA1348" s="132">
        <f t="shared" si="511"/>
        <v>26121</v>
      </c>
      <c r="BC1348" s="7" t="s">
        <v>532</v>
      </c>
    </row>
    <row r="1349" spans="1:55" hidden="1" outlineLevel="1" x14ac:dyDescent="0.2">
      <c r="A1349" t="s">
        <v>2127</v>
      </c>
      <c r="B1349" t="s">
        <v>3218</v>
      </c>
      <c r="C1349" s="1">
        <f t="shared" si="513"/>
        <v>17651</v>
      </c>
      <c r="D1349" s="7">
        <f>RANK(N1349,(N1349:P1349,Q1349:AJ1349))</f>
        <v>2</v>
      </c>
      <c r="E1349" s="7">
        <f>RANK(O1349,(N1349:P1349,Q1349:AJ1349))</f>
        <v>1</v>
      </c>
      <c r="F1349" s="7">
        <f>IF(P1349&gt;0,RANK(P1349,(N1349:P1349,Q1349:AJ1349)),0)</f>
        <v>3</v>
      </c>
      <c r="G1349" s="1">
        <f t="shared" si="514"/>
        <v>254</v>
      </c>
      <c r="H1349" s="2">
        <f t="shared" si="512"/>
        <v>1.4390119539969408E-2</v>
      </c>
      <c r="I1349" s="2"/>
      <c r="J1349" s="2">
        <f t="shared" si="515"/>
        <v>0.4313636621154609</v>
      </c>
      <c r="K1349" s="2">
        <f t="shared" si="516"/>
        <v>0.44575378165543028</v>
      </c>
      <c r="L1349" s="2">
        <f t="shared" si="517"/>
        <v>0.11597076652880857</v>
      </c>
      <c r="M1349" s="2">
        <f t="shared" si="518"/>
        <v>6.9117897003003054E-3</v>
      </c>
      <c r="N1349" s="1">
        <v>7614</v>
      </c>
      <c r="O1349" s="1">
        <v>7868</v>
      </c>
      <c r="P1349" s="1">
        <v>2047</v>
      </c>
      <c r="Q1349" s="1">
        <v>5</v>
      </c>
      <c r="R1349" s="1">
        <v>69</v>
      </c>
      <c r="S1349" s="1">
        <v>1</v>
      </c>
      <c r="T1349" s="1">
        <v>18</v>
      </c>
      <c r="U1349" s="1">
        <v>12</v>
      </c>
      <c r="W1349" s="1">
        <v>14</v>
      </c>
      <c r="AC1349" s="1">
        <v>3</v>
      </c>
      <c r="AL1349" s="7">
        <f>IF(Q1349&gt;0,RANK(Q1349,(N1349:P1349,Q1349:AJ1349)),0)</f>
        <v>8</v>
      </c>
      <c r="AM1349" s="7">
        <f>IF(R1349&gt;0,RANK(R1349,(N1349:P1349,Q1349:AJ1349)),0)</f>
        <v>4</v>
      </c>
      <c r="AN1349" s="7">
        <f>IF(S1349&gt;0,RANK(S1349,(N1349:P1349,Q1349:AJ1349)),0)</f>
        <v>10</v>
      </c>
      <c r="AO1349" s="7">
        <f>IF(T1349&gt;0,RANK(T1349,(N1349:P1349,Q1349:AJ1349)),0)</f>
        <v>5</v>
      </c>
      <c r="AP1349" s="2">
        <f t="shared" si="519"/>
        <v>2.8327006968443717E-4</v>
      </c>
      <c r="AQ1349" s="2">
        <f t="shared" si="520"/>
        <v>3.9091269616452328E-3</v>
      </c>
      <c r="AR1349" s="2">
        <f t="shared" si="521"/>
        <v>5.6654013936887428E-5</v>
      </c>
      <c r="AS1349" s="2">
        <f t="shared" si="522"/>
        <v>1.0197722508639736E-3</v>
      </c>
      <c r="AU1349" t="s">
        <v>2127</v>
      </c>
      <c r="AV1349" t="s">
        <v>3218</v>
      </c>
      <c r="AY1349" s="130">
        <v>26</v>
      </c>
      <c r="AZ1349" s="131">
        <v>123</v>
      </c>
      <c r="BA1349" s="132">
        <f t="shared" si="511"/>
        <v>26123</v>
      </c>
      <c r="BC1349" s="7" t="s">
        <v>532</v>
      </c>
    </row>
    <row r="1350" spans="1:55" hidden="1" outlineLevel="1" x14ac:dyDescent="0.2">
      <c r="A1350" t="s">
        <v>459</v>
      </c>
      <c r="B1350" t="s">
        <v>3218</v>
      </c>
      <c r="C1350" s="1">
        <f t="shared" si="513"/>
        <v>505642</v>
      </c>
      <c r="D1350" s="7">
        <f>RANK(N1350,(N1350:P1350,Q1350:AJ1350))</f>
        <v>1</v>
      </c>
      <c r="E1350" s="7">
        <f>RANK(O1350,(N1350:P1350,Q1350:AJ1350))</f>
        <v>2</v>
      </c>
      <c r="F1350" s="7">
        <f>IF(P1350&gt;0,RANK(P1350,(N1350:P1350,Q1350:AJ1350)),0)</f>
        <v>3</v>
      </c>
      <c r="G1350" s="1">
        <f t="shared" si="514"/>
        <v>22029</v>
      </c>
      <c r="H1350" s="2">
        <f t="shared" si="512"/>
        <v>4.3566396778748601E-2</v>
      </c>
      <c r="I1350" s="2"/>
      <c r="J1350" s="2">
        <f t="shared" si="515"/>
        <v>0.47837007210635191</v>
      </c>
      <c r="K1350" s="2">
        <f t="shared" si="516"/>
        <v>0.43480367532760333</v>
      </c>
      <c r="L1350" s="2">
        <f t="shared" si="517"/>
        <v>7.2598795195019397E-2</v>
      </c>
      <c r="M1350" s="2">
        <f t="shared" si="518"/>
        <v>1.4227457371025307E-2</v>
      </c>
      <c r="N1350" s="1">
        <v>241884</v>
      </c>
      <c r="O1350" s="1">
        <v>219855</v>
      </c>
      <c r="P1350" s="1">
        <v>36709</v>
      </c>
      <c r="Q1350" s="1">
        <v>376</v>
      </c>
      <c r="R1350" s="1">
        <v>5508</v>
      </c>
      <c r="S1350" s="1">
        <v>72</v>
      </c>
      <c r="T1350" s="1">
        <v>486</v>
      </c>
      <c r="U1350" s="1">
        <v>301</v>
      </c>
      <c r="W1350" s="1">
        <v>272</v>
      </c>
      <c r="AC1350" s="1">
        <v>179</v>
      </c>
      <c r="AL1350" s="7">
        <f>IF(Q1350&gt;0,RANK(Q1350,(N1350:P1350,Q1350:AJ1350)),0)</f>
        <v>6</v>
      </c>
      <c r="AM1350" s="7">
        <f>IF(R1350&gt;0,RANK(R1350,(N1350:P1350,Q1350:AJ1350)),0)</f>
        <v>4</v>
      </c>
      <c r="AN1350" s="7">
        <f>IF(S1350&gt;0,RANK(S1350,(N1350:P1350,Q1350:AJ1350)),0)</f>
        <v>10</v>
      </c>
      <c r="AO1350" s="7">
        <f>IF(T1350&gt;0,RANK(T1350,(N1350:P1350,Q1350:AJ1350)),0)</f>
        <v>5</v>
      </c>
      <c r="AP1350" s="2">
        <f t="shared" si="519"/>
        <v>7.4360911474917035E-4</v>
      </c>
      <c r="AQ1350" s="2">
        <f t="shared" si="520"/>
        <v>1.0893082457549016E-2</v>
      </c>
      <c r="AR1350" s="2">
        <f t="shared" si="521"/>
        <v>1.4239323473920284E-4</v>
      </c>
      <c r="AS1350" s="2">
        <f t="shared" si="522"/>
        <v>9.6115433448961914E-4</v>
      </c>
      <c r="AU1350" t="s">
        <v>459</v>
      </c>
      <c r="AV1350" t="s">
        <v>3218</v>
      </c>
      <c r="AY1350" s="130">
        <v>26</v>
      </c>
      <c r="AZ1350" s="131">
        <v>125</v>
      </c>
      <c r="BA1350" s="132">
        <f t="shared" si="511"/>
        <v>26125</v>
      </c>
      <c r="BC1350" s="7" t="s">
        <v>532</v>
      </c>
    </row>
    <row r="1351" spans="1:55" hidden="1" outlineLevel="1" x14ac:dyDescent="0.2">
      <c r="A1351" t="s">
        <v>460</v>
      </c>
      <c r="B1351" t="s">
        <v>3218</v>
      </c>
      <c r="C1351" s="1">
        <f t="shared" si="513"/>
        <v>9742</v>
      </c>
      <c r="D1351" s="7">
        <f>RANK(N1351,(N1351:P1351,Q1351:AJ1351))</f>
        <v>1</v>
      </c>
      <c r="E1351" s="7">
        <f>RANK(O1351,(N1351:P1351,Q1351:AJ1351))</f>
        <v>2</v>
      </c>
      <c r="F1351" s="7">
        <f>IF(P1351&gt;0,RANK(P1351,(N1351:P1351,Q1351:AJ1351)),0)</f>
        <v>3</v>
      </c>
      <c r="G1351" s="1">
        <f t="shared" si="514"/>
        <v>472</v>
      </c>
      <c r="H1351" s="2">
        <f t="shared" si="512"/>
        <v>4.8450010264832685E-2</v>
      </c>
      <c r="I1351" s="2"/>
      <c r="J1351" s="2">
        <f t="shared" si="515"/>
        <v>0.4536029562718128</v>
      </c>
      <c r="K1351" s="2">
        <f t="shared" si="516"/>
        <v>0.4051529460069801</v>
      </c>
      <c r="L1351" s="2">
        <f t="shared" si="517"/>
        <v>0.1320057483063026</v>
      </c>
      <c r="M1351" s="2">
        <f t="shared" si="518"/>
        <v>9.2383494149045065E-3</v>
      </c>
      <c r="N1351" s="1">
        <v>4419</v>
      </c>
      <c r="O1351" s="1">
        <v>3947</v>
      </c>
      <c r="P1351" s="1">
        <v>1286</v>
      </c>
      <c r="Q1351" s="1">
        <v>2</v>
      </c>
      <c r="R1351" s="1">
        <v>66</v>
      </c>
      <c r="S1351" s="1">
        <v>7</v>
      </c>
      <c r="T1351" s="1">
        <v>9</v>
      </c>
      <c r="U1351" s="1">
        <v>2</v>
      </c>
      <c r="W1351" s="1">
        <v>2</v>
      </c>
      <c r="AC1351" s="1">
        <v>2</v>
      </c>
      <c r="AL1351" s="7">
        <f>IF(Q1351&gt;0,RANK(Q1351,(N1351:P1351,Q1351:AJ1351)),0)</f>
        <v>7</v>
      </c>
      <c r="AM1351" s="7">
        <f>IF(R1351&gt;0,RANK(R1351,(N1351:P1351,Q1351:AJ1351)),0)</f>
        <v>4</v>
      </c>
      <c r="AN1351" s="7">
        <f>IF(S1351&gt;0,RANK(S1351,(N1351:P1351,Q1351:AJ1351)),0)</f>
        <v>6</v>
      </c>
      <c r="AO1351" s="7">
        <f>IF(T1351&gt;0,RANK(T1351,(N1351:P1351,Q1351:AJ1351)),0)</f>
        <v>5</v>
      </c>
      <c r="AP1351" s="2">
        <f t="shared" si="519"/>
        <v>2.0529665366454526E-4</v>
      </c>
      <c r="AQ1351" s="2">
        <f t="shared" si="520"/>
        <v>6.7747895709299941E-3</v>
      </c>
      <c r="AR1351" s="2">
        <f t="shared" si="521"/>
        <v>7.1853828782590841E-4</v>
      </c>
      <c r="AS1351" s="2">
        <f t="shared" si="522"/>
        <v>9.2383494149045375E-4</v>
      </c>
      <c r="AU1351" t="s">
        <v>460</v>
      </c>
      <c r="AV1351" t="s">
        <v>3218</v>
      </c>
      <c r="AY1351" s="130">
        <v>26</v>
      </c>
      <c r="AZ1351" s="131">
        <v>127</v>
      </c>
      <c r="BA1351" s="132">
        <f t="shared" si="511"/>
        <v>26127</v>
      </c>
      <c r="BC1351" s="7" t="s">
        <v>532</v>
      </c>
    </row>
    <row r="1352" spans="1:55" hidden="1" outlineLevel="1" x14ac:dyDescent="0.2">
      <c r="A1352" t="s">
        <v>969</v>
      </c>
      <c r="B1352" t="s">
        <v>3218</v>
      </c>
      <c r="C1352" s="1">
        <f t="shared" ref="C1352:C1371" si="523">SUM(N1352:AJ1352)</f>
        <v>9064</v>
      </c>
      <c r="D1352" s="7">
        <f>RANK(N1352,(N1352:P1352,Q1352:AJ1352))</f>
        <v>1</v>
      </c>
      <c r="E1352" s="7">
        <f>RANK(O1352,(N1352:P1352,Q1352:AJ1352))</f>
        <v>2</v>
      </c>
      <c r="F1352" s="7">
        <f>IF(P1352&gt;0,RANK(P1352,(N1352:P1352,Q1352:AJ1352)),0)</f>
        <v>3</v>
      </c>
      <c r="G1352" s="1">
        <f t="shared" ref="G1352:G1371" si="524">MAX(N1352:P1352)-LARGE(N1352:P1352,2)</f>
        <v>1821</v>
      </c>
      <c r="H1352" s="2">
        <f t="shared" si="512"/>
        <v>0.20090467784642541</v>
      </c>
      <c r="I1352" s="2"/>
      <c r="J1352" s="2">
        <f t="shared" ref="J1352:J1371" si="525">IF($C1352=0,"-",N1352/$C1352)</f>
        <v>0.52129302736098848</v>
      </c>
      <c r="K1352" s="2">
        <f t="shared" ref="K1352:K1371" si="526">IF($C1352=0,"-",O1352/$C1352)</f>
        <v>0.32038834951456313</v>
      </c>
      <c r="L1352" s="2">
        <f t="shared" ref="L1352:L1371" si="527">IF($C1352=0,"-",P1352/$C1352)</f>
        <v>0.15103706972639011</v>
      </c>
      <c r="M1352" s="2">
        <f t="shared" ref="M1352:M1371" si="528">IF(C1352=0,"-",(1-J1352-K1352-L1352))</f>
        <v>7.2815533980582769E-3</v>
      </c>
      <c r="N1352" s="1">
        <v>4725</v>
      </c>
      <c r="O1352" s="1">
        <v>2904</v>
      </c>
      <c r="P1352" s="1">
        <v>1369</v>
      </c>
      <c r="Q1352" s="1">
        <v>1</v>
      </c>
      <c r="R1352" s="1">
        <v>47</v>
      </c>
      <c r="S1352" s="1">
        <v>1</v>
      </c>
      <c r="T1352" s="1">
        <v>8</v>
      </c>
      <c r="U1352" s="1">
        <v>7</v>
      </c>
      <c r="W1352" s="1">
        <v>2</v>
      </c>
      <c r="AC1352" s="1">
        <v>0</v>
      </c>
      <c r="AL1352" s="7">
        <f>IF(Q1352&gt;0,RANK(Q1352,(N1352:P1352,Q1352:AJ1352)),0)</f>
        <v>8</v>
      </c>
      <c r="AM1352" s="7">
        <f>IF(R1352&gt;0,RANK(R1352,(N1352:P1352,Q1352:AJ1352)),0)</f>
        <v>4</v>
      </c>
      <c r="AN1352" s="7">
        <f>IF(S1352&gt;0,RANK(S1352,(N1352:P1352,Q1352:AJ1352)),0)</f>
        <v>8</v>
      </c>
      <c r="AO1352" s="7">
        <f>IF(T1352&gt;0,RANK(T1352,(N1352:P1352,Q1352:AJ1352)),0)</f>
        <v>5</v>
      </c>
      <c r="AP1352" s="2">
        <f t="shared" ref="AP1352:AP1371" si="529">IF($C1352=0,"-",Q1352/$C1352)</f>
        <v>1.1032656663724625E-4</v>
      </c>
      <c r="AQ1352" s="2">
        <f t="shared" ref="AQ1352:AQ1371" si="530">IF($C1352=0,"-",R1352/$C1352)</f>
        <v>5.1853486319505737E-3</v>
      </c>
      <c r="AR1352" s="2">
        <f t="shared" ref="AR1352:AR1371" si="531">IF($C1352=0,"-",S1352/$C1352)</f>
        <v>1.1032656663724625E-4</v>
      </c>
      <c r="AS1352" s="2">
        <f t="shared" ref="AS1352:AS1371" si="532">IF($C1352=0,"-",T1352/$C1352)</f>
        <v>8.8261253309797002E-4</v>
      </c>
      <c r="AU1352" t="s">
        <v>969</v>
      </c>
      <c r="AV1352" t="s">
        <v>3218</v>
      </c>
      <c r="AY1352" s="130">
        <v>26</v>
      </c>
      <c r="AZ1352" s="131">
        <v>129</v>
      </c>
      <c r="BA1352" s="132">
        <f t="shared" ref="BA1352:BA1370" si="533">AY1352*1000+AZ1352</f>
        <v>26129</v>
      </c>
      <c r="BC1352" s="7" t="s">
        <v>532</v>
      </c>
    </row>
    <row r="1353" spans="1:55" hidden="1" outlineLevel="1" x14ac:dyDescent="0.2">
      <c r="A1353" t="s">
        <v>722</v>
      </c>
      <c r="B1353" t="s">
        <v>3218</v>
      </c>
      <c r="C1353" s="1">
        <f t="shared" si="523"/>
        <v>4247</v>
      </c>
      <c r="D1353" s="7">
        <f>RANK(N1353,(N1353:P1353,Q1353:AJ1353))</f>
        <v>1</v>
      </c>
      <c r="E1353" s="7">
        <f>RANK(O1353,(N1353:P1353,Q1353:AJ1353))</f>
        <v>2</v>
      </c>
      <c r="F1353" s="7">
        <f>IF(P1353&gt;0,RANK(P1353,(N1353:P1353,Q1353:AJ1353)),0)</f>
        <v>3</v>
      </c>
      <c r="G1353" s="1">
        <f t="shared" si="524"/>
        <v>557</v>
      </c>
      <c r="H1353" s="2">
        <f t="shared" si="512"/>
        <v>0.13115140098893335</v>
      </c>
      <c r="I1353" s="2"/>
      <c r="J1353" s="2">
        <f t="shared" si="525"/>
        <v>0.4897574758653167</v>
      </c>
      <c r="K1353" s="2">
        <f t="shared" si="526"/>
        <v>0.35860607487638335</v>
      </c>
      <c r="L1353" s="2">
        <f t="shared" si="527"/>
        <v>0.14221803626089005</v>
      </c>
      <c r="M1353" s="2">
        <f t="shared" si="528"/>
        <v>9.4184129974098918E-3</v>
      </c>
      <c r="N1353" s="1">
        <v>2080</v>
      </c>
      <c r="O1353" s="1">
        <v>1523</v>
      </c>
      <c r="P1353" s="1">
        <v>604</v>
      </c>
      <c r="Q1353" s="1">
        <v>5</v>
      </c>
      <c r="R1353" s="1">
        <v>19</v>
      </c>
      <c r="S1353" s="1">
        <v>1</v>
      </c>
      <c r="T1353" s="1">
        <v>3</v>
      </c>
      <c r="U1353" s="1">
        <v>5</v>
      </c>
      <c r="W1353" s="1">
        <v>5</v>
      </c>
      <c r="AC1353" s="1">
        <v>2</v>
      </c>
      <c r="AL1353" s="7">
        <f>IF(Q1353&gt;0,RANK(Q1353,(N1353:P1353,Q1353:AJ1353)),0)</f>
        <v>5</v>
      </c>
      <c r="AM1353" s="7">
        <f>IF(R1353&gt;0,RANK(R1353,(N1353:P1353,Q1353:AJ1353)),0)</f>
        <v>4</v>
      </c>
      <c r="AN1353" s="7">
        <f>IF(S1353&gt;0,RANK(S1353,(N1353:P1353,Q1353:AJ1353)),0)</f>
        <v>10</v>
      </c>
      <c r="AO1353" s="7">
        <f>IF(T1353&gt;0,RANK(T1353,(N1353:P1353,Q1353:AJ1353)),0)</f>
        <v>8</v>
      </c>
      <c r="AP1353" s="2">
        <f t="shared" si="529"/>
        <v>1.1773016246762421E-3</v>
      </c>
      <c r="AQ1353" s="2">
        <f t="shared" si="530"/>
        <v>4.4737461737697198E-3</v>
      </c>
      <c r="AR1353" s="2">
        <f t="shared" si="531"/>
        <v>2.3546032493524841E-4</v>
      </c>
      <c r="AS1353" s="2">
        <f t="shared" si="532"/>
        <v>7.0638097480574518E-4</v>
      </c>
      <c r="AU1353" t="s">
        <v>722</v>
      </c>
      <c r="AV1353" t="s">
        <v>3218</v>
      </c>
      <c r="AY1353" s="130">
        <v>26</v>
      </c>
      <c r="AZ1353" s="131">
        <v>131</v>
      </c>
      <c r="BA1353" s="132">
        <f t="shared" si="533"/>
        <v>26131</v>
      </c>
      <c r="BC1353" s="7" t="s">
        <v>532</v>
      </c>
    </row>
    <row r="1354" spans="1:55" hidden="1" outlineLevel="1" x14ac:dyDescent="0.2">
      <c r="A1354" t="s">
        <v>2770</v>
      </c>
      <c r="B1354" t="s">
        <v>3218</v>
      </c>
      <c r="C1354" s="1">
        <f t="shared" si="523"/>
        <v>9090</v>
      </c>
      <c r="D1354" s="7">
        <f>RANK(N1354,(N1354:P1354,Q1354:AJ1354))</f>
        <v>1</v>
      </c>
      <c r="E1354" s="7">
        <f>RANK(O1354,(N1354:P1354,Q1354:AJ1354))</f>
        <v>2</v>
      </c>
      <c r="F1354" s="7">
        <f>IF(P1354&gt;0,RANK(P1354,(N1354:P1354,Q1354:AJ1354)),0)</f>
        <v>3</v>
      </c>
      <c r="G1354" s="1">
        <f t="shared" si="524"/>
        <v>230</v>
      </c>
      <c r="H1354" s="2">
        <f t="shared" si="512"/>
        <v>2.5302530253025302E-2</v>
      </c>
      <c r="I1354" s="2"/>
      <c r="J1354" s="2">
        <f t="shared" si="525"/>
        <v>0.44939493949394937</v>
      </c>
      <c r="K1354" s="2">
        <f t="shared" si="526"/>
        <v>0.42409240924092412</v>
      </c>
      <c r="L1354" s="2">
        <f t="shared" si="527"/>
        <v>0.11749174917491749</v>
      </c>
      <c r="M1354" s="2">
        <f t="shared" si="528"/>
        <v>9.0209020902090181E-3</v>
      </c>
      <c r="N1354" s="1">
        <v>4085</v>
      </c>
      <c r="O1354" s="1">
        <v>3855</v>
      </c>
      <c r="P1354" s="1">
        <v>1068</v>
      </c>
      <c r="Q1354" s="1">
        <v>2</v>
      </c>
      <c r="R1354" s="1">
        <v>70</v>
      </c>
      <c r="T1354" s="1">
        <v>8</v>
      </c>
      <c r="U1354" s="1">
        <v>0</v>
      </c>
      <c r="W1354" s="1">
        <v>0</v>
      </c>
      <c r="AC1354" s="1">
        <v>2</v>
      </c>
      <c r="AL1354" s="7">
        <f>IF(Q1354&gt;0,RANK(Q1354,(N1354:P1354,Q1354:AJ1354)),0)</f>
        <v>6</v>
      </c>
      <c r="AM1354" s="7">
        <f>IF(R1354&gt;0,RANK(R1354,(N1354:P1354,Q1354:AJ1354)),0)</f>
        <v>4</v>
      </c>
      <c r="AN1354" s="7">
        <f>IF(S1354&gt;0,RANK(S1354,(N1354:P1354,Q1354:AJ1354)),0)</f>
        <v>0</v>
      </c>
      <c r="AO1354" s="7">
        <f>IF(T1354&gt;0,RANK(T1354,(N1354:P1354,Q1354:AJ1354)),0)</f>
        <v>5</v>
      </c>
      <c r="AP1354" s="2">
        <f t="shared" si="529"/>
        <v>2.2002200220022002E-4</v>
      </c>
      <c r="AQ1354" s="2">
        <f t="shared" si="530"/>
        <v>7.7007700770077006E-3</v>
      </c>
      <c r="AR1354" s="2">
        <f t="shared" si="531"/>
        <v>0</v>
      </c>
      <c r="AS1354" s="2">
        <f t="shared" si="532"/>
        <v>8.8008800880088006E-4</v>
      </c>
      <c r="AU1354" t="s">
        <v>2770</v>
      </c>
      <c r="AV1354" t="s">
        <v>3218</v>
      </c>
      <c r="AY1354" s="130">
        <v>26</v>
      </c>
      <c r="AZ1354" s="131">
        <v>133</v>
      </c>
      <c r="BA1354" s="132">
        <f t="shared" si="533"/>
        <v>26133</v>
      </c>
      <c r="BC1354" s="7" t="s">
        <v>532</v>
      </c>
    </row>
    <row r="1355" spans="1:55" hidden="1" outlineLevel="1" x14ac:dyDescent="0.2">
      <c r="A1355" t="s">
        <v>723</v>
      </c>
      <c r="B1355" t="s">
        <v>3218</v>
      </c>
      <c r="C1355" s="1">
        <f t="shared" si="523"/>
        <v>3725</v>
      </c>
      <c r="D1355" s="7">
        <f>RANK(N1355,(N1355:P1355,Q1355:AJ1355))</f>
        <v>1</v>
      </c>
      <c r="E1355" s="7">
        <f>RANK(O1355,(N1355:P1355,Q1355:AJ1355))</f>
        <v>2</v>
      </c>
      <c r="F1355" s="7">
        <f>IF(P1355&gt;0,RANK(P1355,(N1355:P1355,Q1355:AJ1355)),0)</f>
        <v>3</v>
      </c>
      <c r="G1355" s="1">
        <f t="shared" si="524"/>
        <v>107</v>
      </c>
      <c r="H1355" s="2">
        <f t="shared" si="512"/>
        <v>2.87248322147651E-2</v>
      </c>
      <c r="I1355" s="2"/>
      <c r="J1355" s="2">
        <f t="shared" si="525"/>
        <v>0.44348993288590605</v>
      </c>
      <c r="K1355" s="2">
        <f t="shared" si="526"/>
        <v>0.41476510067114092</v>
      </c>
      <c r="L1355" s="2">
        <f t="shared" si="527"/>
        <v>0.13503355704697986</v>
      </c>
      <c r="M1355" s="2">
        <f t="shared" si="528"/>
        <v>6.7114093959731169E-3</v>
      </c>
      <c r="N1355" s="1">
        <v>1652</v>
      </c>
      <c r="O1355" s="1">
        <v>1545</v>
      </c>
      <c r="P1355" s="1">
        <v>503</v>
      </c>
      <c r="Q1355" s="1">
        <v>1</v>
      </c>
      <c r="R1355" s="1">
        <v>17</v>
      </c>
      <c r="T1355" s="1">
        <v>5</v>
      </c>
      <c r="U1355" s="1">
        <v>1</v>
      </c>
      <c r="W1355" s="1">
        <v>0</v>
      </c>
      <c r="AC1355" s="1">
        <v>1</v>
      </c>
      <c r="AL1355" s="7">
        <f>IF(Q1355&gt;0,RANK(Q1355,(N1355:P1355,Q1355:AJ1355)),0)</f>
        <v>6</v>
      </c>
      <c r="AM1355" s="7">
        <f>IF(R1355&gt;0,RANK(R1355,(N1355:P1355,Q1355:AJ1355)),0)</f>
        <v>4</v>
      </c>
      <c r="AN1355" s="7">
        <f>IF(S1355&gt;0,RANK(S1355,(N1355:P1355,Q1355:AJ1355)),0)</f>
        <v>0</v>
      </c>
      <c r="AO1355" s="7">
        <f>IF(T1355&gt;0,RANK(T1355,(N1355:P1355,Q1355:AJ1355)),0)</f>
        <v>5</v>
      </c>
      <c r="AP1355" s="2">
        <f t="shared" si="529"/>
        <v>2.6845637583892615E-4</v>
      </c>
      <c r="AQ1355" s="2">
        <f t="shared" si="530"/>
        <v>4.5637583892617446E-3</v>
      </c>
      <c r="AR1355" s="2">
        <f t="shared" si="531"/>
        <v>0</v>
      </c>
      <c r="AS1355" s="2">
        <f t="shared" si="532"/>
        <v>1.3422818791946308E-3</v>
      </c>
      <c r="AU1355" t="s">
        <v>723</v>
      </c>
      <c r="AV1355" t="s">
        <v>3218</v>
      </c>
      <c r="AY1355" s="130">
        <v>26</v>
      </c>
      <c r="AZ1355" s="131">
        <v>135</v>
      </c>
      <c r="BA1355" s="132">
        <f t="shared" si="533"/>
        <v>26135</v>
      </c>
      <c r="BC1355" s="7" t="s">
        <v>532</v>
      </c>
    </row>
    <row r="1356" spans="1:55" hidden="1" outlineLevel="1" x14ac:dyDescent="0.2">
      <c r="A1356" t="s">
        <v>1967</v>
      </c>
      <c r="B1356" t="s">
        <v>3218</v>
      </c>
      <c r="C1356" s="1">
        <f t="shared" si="523"/>
        <v>8320</v>
      </c>
      <c r="D1356" s="7">
        <f>RANK(N1356,(N1356:P1356,Q1356:AJ1356))</f>
        <v>2</v>
      </c>
      <c r="E1356" s="7">
        <f>RANK(O1356,(N1356:P1356,Q1356:AJ1356))</f>
        <v>1</v>
      </c>
      <c r="F1356" s="7">
        <f>IF(P1356&gt;0,RANK(P1356,(N1356:P1356,Q1356:AJ1356)),0)</f>
        <v>3</v>
      </c>
      <c r="G1356" s="1">
        <f t="shared" si="524"/>
        <v>287</v>
      </c>
      <c r="H1356" s="2">
        <f t="shared" si="512"/>
        <v>3.449519230769231E-2</v>
      </c>
      <c r="I1356" s="2"/>
      <c r="J1356" s="2">
        <f t="shared" si="525"/>
        <v>0.40276442307692306</v>
      </c>
      <c r="K1356" s="2">
        <f t="shared" si="526"/>
        <v>0.43725961538461539</v>
      </c>
      <c r="L1356" s="2">
        <f t="shared" si="527"/>
        <v>0.15384615384615385</v>
      </c>
      <c r="M1356" s="2">
        <f t="shared" si="528"/>
        <v>6.1298076923076983E-3</v>
      </c>
      <c r="N1356" s="1">
        <v>3351</v>
      </c>
      <c r="O1356" s="1">
        <v>3638</v>
      </c>
      <c r="P1356" s="1">
        <v>1280</v>
      </c>
      <c r="Q1356" s="1">
        <v>2</v>
      </c>
      <c r="R1356" s="1">
        <v>29</v>
      </c>
      <c r="T1356" s="1">
        <v>13</v>
      </c>
      <c r="U1356" s="1">
        <v>6</v>
      </c>
      <c r="W1356" s="1">
        <v>0</v>
      </c>
      <c r="AC1356" s="1">
        <v>1</v>
      </c>
      <c r="AL1356" s="7">
        <f>IF(Q1356&gt;0,RANK(Q1356,(N1356:P1356,Q1356:AJ1356)),0)</f>
        <v>7</v>
      </c>
      <c r="AM1356" s="7">
        <f>IF(R1356&gt;0,RANK(R1356,(N1356:P1356,Q1356:AJ1356)),0)</f>
        <v>4</v>
      </c>
      <c r="AN1356" s="7">
        <f>IF(S1356&gt;0,RANK(S1356,(N1356:P1356,Q1356:AJ1356)),0)</f>
        <v>0</v>
      </c>
      <c r="AO1356" s="7">
        <f>IF(T1356&gt;0,RANK(T1356,(N1356:P1356,Q1356:AJ1356)),0)</f>
        <v>5</v>
      </c>
      <c r="AP1356" s="2">
        <f t="shared" si="529"/>
        <v>2.403846153846154E-4</v>
      </c>
      <c r="AQ1356" s="2">
        <f t="shared" si="530"/>
        <v>3.4855769230769233E-3</v>
      </c>
      <c r="AR1356" s="2">
        <f t="shared" si="531"/>
        <v>0</v>
      </c>
      <c r="AS1356" s="2">
        <f t="shared" si="532"/>
        <v>1.5625000000000001E-3</v>
      </c>
      <c r="AU1356" t="s">
        <v>1967</v>
      </c>
      <c r="AV1356" t="s">
        <v>3218</v>
      </c>
      <c r="AY1356" s="130">
        <v>26</v>
      </c>
      <c r="AZ1356" s="131">
        <v>137</v>
      </c>
      <c r="BA1356" s="132">
        <f t="shared" si="533"/>
        <v>26137</v>
      </c>
      <c r="BC1356" s="7" t="s">
        <v>532</v>
      </c>
    </row>
    <row r="1357" spans="1:55" hidden="1" outlineLevel="1" x14ac:dyDescent="0.2">
      <c r="A1357" t="s">
        <v>2578</v>
      </c>
      <c r="B1357" t="s">
        <v>3218</v>
      </c>
      <c r="C1357" s="1">
        <f t="shared" si="523"/>
        <v>95416</v>
      </c>
      <c r="D1357" s="7">
        <f>RANK(N1357,(N1357:P1357,Q1357:AJ1357))</f>
        <v>2</v>
      </c>
      <c r="E1357" s="7">
        <f>RANK(O1357,(N1357:P1357,Q1357:AJ1357))</f>
        <v>1</v>
      </c>
      <c r="F1357" s="7">
        <f>IF(P1357&gt;0,RANK(P1357,(N1357:P1357,Q1357:AJ1357)),0)</f>
        <v>3</v>
      </c>
      <c r="G1357" s="1">
        <f t="shared" si="524"/>
        <v>34412</v>
      </c>
      <c r="H1357" s="2">
        <f t="shared" si="512"/>
        <v>0.36065230150079652</v>
      </c>
      <c r="I1357" s="2"/>
      <c r="J1357" s="2">
        <f t="shared" si="525"/>
        <v>0.28322293954892264</v>
      </c>
      <c r="K1357" s="2">
        <f t="shared" si="526"/>
        <v>0.64387524104971916</v>
      </c>
      <c r="L1357" s="2">
        <f t="shared" si="527"/>
        <v>6.5764651630753748E-2</v>
      </c>
      <c r="M1357" s="2">
        <f t="shared" si="528"/>
        <v>7.1371677706044551E-3</v>
      </c>
      <c r="N1357" s="1">
        <v>27024</v>
      </c>
      <c r="O1357" s="1">
        <v>61436</v>
      </c>
      <c r="P1357" s="1">
        <v>6275</v>
      </c>
      <c r="Q1357" s="1">
        <v>71</v>
      </c>
      <c r="R1357" s="1">
        <v>337</v>
      </c>
      <c r="S1357" s="1">
        <v>9</v>
      </c>
      <c r="T1357" s="1">
        <v>90</v>
      </c>
      <c r="U1357" s="1">
        <v>41</v>
      </c>
      <c r="W1357" s="1">
        <v>117</v>
      </c>
      <c r="AC1357" s="1">
        <v>16</v>
      </c>
      <c r="AL1357" s="7">
        <f>IF(Q1357&gt;0,RANK(Q1357,(N1357:P1357,Q1357:AJ1357)),0)</f>
        <v>7</v>
      </c>
      <c r="AM1357" s="7">
        <f>IF(R1357&gt;0,RANK(R1357,(N1357:P1357,Q1357:AJ1357)),0)</f>
        <v>4</v>
      </c>
      <c r="AN1357" s="7">
        <f>IF(S1357&gt;0,RANK(S1357,(N1357:P1357,Q1357:AJ1357)),0)</f>
        <v>10</v>
      </c>
      <c r="AO1357" s="7">
        <f>IF(T1357&gt;0,RANK(T1357,(N1357:P1357,Q1357:AJ1357)),0)</f>
        <v>6</v>
      </c>
      <c r="AP1357" s="2">
        <f t="shared" si="529"/>
        <v>7.4411000251530142E-4</v>
      </c>
      <c r="AQ1357" s="2">
        <f t="shared" si="530"/>
        <v>3.5319024063050221E-3</v>
      </c>
      <c r="AR1357" s="2">
        <f t="shared" si="531"/>
        <v>9.4323803135742439E-5</v>
      </c>
      <c r="AS1357" s="2">
        <f t="shared" si="532"/>
        <v>9.4323803135742436E-4</v>
      </c>
      <c r="AU1357" t="s">
        <v>2578</v>
      </c>
      <c r="AV1357" t="s">
        <v>3218</v>
      </c>
      <c r="AY1357" s="130">
        <v>26</v>
      </c>
      <c r="AZ1357" s="131">
        <v>139</v>
      </c>
      <c r="BA1357" s="132">
        <f t="shared" si="533"/>
        <v>26139</v>
      </c>
      <c r="BC1357" s="7" t="s">
        <v>532</v>
      </c>
    </row>
    <row r="1358" spans="1:55" hidden="1" outlineLevel="1" x14ac:dyDescent="0.2">
      <c r="A1358" t="s">
        <v>1468</v>
      </c>
      <c r="B1358" t="s">
        <v>3218</v>
      </c>
      <c r="C1358" s="1">
        <f t="shared" si="523"/>
        <v>6892</v>
      </c>
      <c r="D1358" s="7">
        <f>RANK(N1358,(N1358:P1358,Q1358:AJ1358))</f>
        <v>1</v>
      </c>
      <c r="E1358" s="7">
        <f>RANK(O1358,(N1358:P1358,Q1358:AJ1358))</f>
        <v>2</v>
      </c>
      <c r="F1358" s="7">
        <f>IF(P1358&gt;0,RANK(P1358,(N1358:P1358,Q1358:AJ1358)),0)</f>
        <v>3</v>
      </c>
      <c r="G1358" s="1">
        <f t="shared" si="524"/>
        <v>986</v>
      </c>
      <c r="H1358" s="2">
        <f t="shared" si="512"/>
        <v>0.14306442251886245</v>
      </c>
      <c r="I1358" s="2"/>
      <c r="J1358" s="2">
        <f t="shared" si="525"/>
        <v>0.50043528728961117</v>
      </c>
      <c r="K1358" s="2">
        <f t="shared" si="526"/>
        <v>0.3573708647707487</v>
      </c>
      <c r="L1358" s="2">
        <f t="shared" si="527"/>
        <v>0.13522925130586186</v>
      </c>
      <c r="M1358" s="2">
        <f t="shared" si="528"/>
        <v>6.9645966337782694E-3</v>
      </c>
      <c r="N1358" s="1">
        <v>3449</v>
      </c>
      <c r="O1358" s="1">
        <v>2463</v>
      </c>
      <c r="P1358" s="1">
        <v>932</v>
      </c>
      <c r="R1358" s="1">
        <v>35</v>
      </c>
      <c r="T1358" s="1">
        <v>5</v>
      </c>
      <c r="U1358" s="1">
        <v>6</v>
      </c>
      <c r="W1358" s="1">
        <v>0</v>
      </c>
      <c r="AC1358" s="1">
        <v>2</v>
      </c>
      <c r="AL1358" s="7">
        <f>IF(Q1358&gt;0,RANK(Q1358,(N1358:P1358,Q1358:AJ1358)),0)</f>
        <v>0</v>
      </c>
      <c r="AM1358" s="7">
        <f>IF(R1358&gt;0,RANK(R1358,(N1358:P1358,Q1358:AJ1358)),0)</f>
        <v>4</v>
      </c>
      <c r="AN1358" s="7">
        <f>IF(S1358&gt;0,RANK(S1358,(N1358:P1358,Q1358:AJ1358)),0)</f>
        <v>0</v>
      </c>
      <c r="AO1358" s="7">
        <f>IF(T1358&gt;0,RANK(T1358,(N1358:P1358,Q1358:AJ1358)),0)</f>
        <v>6</v>
      </c>
      <c r="AP1358" s="2">
        <f t="shared" si="529"/>
        <v>0</v>
      </c>
      <c r="AQ1358" s="2">
        <f t="shared" si="530"/>
        <v>5.0783517121300061E-3</v>
      </c>
      <c r="AR1358" s="2">
        <f t="shared" si="531"/>
        <v>0</v>
      </c>
      <c r="AS1358" s="2">
        <f t="shared" si="532"/>
        <v>7.2547881601857226E-4</v>
      </c>
      <c r="AU1358" t="s">
        <v>1468</v>
      </c>
      <c r="AV1358" t="s">
        <v>3218</v>
      </c>
      <c r="AY1358" s="130">
        <v>26</v>
      </c>
      <c r="AZ1358" s="131">
        <v>141</v>
      </c>
      <c r="BA1358" s="132">
        <f t="shared" si="533"/>
        <v>26141</v>
      </c>
      <c r="BC1358" s="7" t="s">
        <v>532</v>
      </c>
    </row>
    <row r="1359" spans="1:55" hidden="1" outlineLevel="1" x14ac:dyDescent="0.2">
      <c r="A1359" t="s">
        <v>59</v>
      </c>
      <c r="B1359" t="s">
        <v>3218</v>
      </c>
      <c r="C1359" s="1">
        <f t="shared" si="523"/>
        <v>11834</v>
      </c>
      <c r="D1359" s="7">
        <f>RANK(N1359,(N1359:P1359,Q1359:AJ1359))</f>
        <v>1</v>
      </c>
      <c r="E1359" s="7">
        <f>RANK(O1359,(N1359:P1359,Q1359:AJ1359))</f>
        <v>2</v>
      </c>
      <c r="F1359" s="7">
        <f>IF(P1359&gt;0,RANK(P1359,(N1359:P1359,Q1359:AJ1359)),0)</f>
        <v>3</v>
      </c>
      <c r="G1359" s="1">
        <f t="shared" si="524"/>
        <v>1957</v>
      </c>
      <c r="H1359" s="2">
        <f t="shared" si="512"/>
        <v>0.16537096501605544</v>
      </c>
      <c r="I1359" s="2"/>
      <c r="J1359" s="2">
        <f t="shared" si="525"/>
        <v>0.51478789927328039</v>
      </c>
      <c r="K1359" s="2">
        <f t="shared" si="526"/>
        <v>0.34941693425722492</v>
      </c>
      <c r="L1359" s="2">
        <f t="shared" si="527"/>
        <v>0.13004901132330574</v>
      </c>
      <c r="M1359" s="2">
        <f t="shared" si="528"/>
        <v>5.7461551461889526E-3</v>
      </c>
      <c r="N1359" s="1">
        <v>6092</v>
      </c>
      <c r="O1359" s="1">
        <v>4135</v>
      </c>
      <c r="P1359" s="1">
        <v>1539</v>
      </c>
      <c r="R1359" s="1">
        <v>46</v>
      </c>
      <c r="T1359" s="1">
        <v>13</v>
      </c>
      <c r="U1359" s="1">
        <v>6</v>
      </c>
      <c r="W1359" s="1">
        <v>0</v>
      </c>
      <c r="AC1359" s="1">
        <v>3</v>
      </c>
      <c r="AL1359" s="7">
        <f>IF(Q1359&gt;0,RANK(Q1359,(N1359:P1359,Q1359:AJ1359)),0)</f>
        <v>0</v>
      </c>
      <c r="AM1359" s="7">
        <f>IF(R1359&gt;0,RANK(R1359,(N1359:P1359,Q1359:AJ1359)),0)</f>
        <v>4</v>
      </c>
      <c r="AN1359" s="7">
        <f>IF(S1359&gt;0,RANK(S1359,(N1359:P1359,Q1359:AJ1359)),0)</f>
        <v>0</v>
      </c>
      <c r="AO1359" s="7">
        <f>IF(T1359&gt;0,RANK(T1359,(N1359:P1359,Q1359:AJ1359)),0)</f>
        <v>5</v>
      </c>
      <c r="AP1359" s="2">
        <f t="shared" si="529"/>
        <v>0</v>
      </c>
      <c r="AQ1359" s="2">
        <f t="shared" si="530"/>
        <v>3.8871049518336997E-3</v>
      </c>
      <c r="AR1359" s="2">
        <f t="shared" si="531"/>
        <v>0</v>
      </c>
      <c r="AS1359" s="2">
        <f t="shared" si="532"/>
        <v>1.0985296603008281E-3</v>
      </c>
      <c r="AU1359" t="s">
        <v>59</v>
      </c>
      <c r="AV1359" t="s">
        <v>3218</v>
      </c>
      <c r="AY1359" s="130">
        <v>26</v>
      </c>
      <c r="AZ1359" s="131">
        <v>143</v>
      </c>
      <c r="BA1359" s="132">
        <f t="shared" si="533"/>
        <v>26143</v>
      </c>
      <c r="BC1359" s="7" t="s">
        <v>532</v>
      </c>
    </row>
    <row r="1360" spans="1:55" hidden="1" outlineLevel="1" x14ac:dyDescent="0.2">
      <c r="A1360" t="s">
        <v>60</v>
      </c>
      <c r="B1360" t="s">
        <v>3218</v>
      </c>
      <c r="C1360" s="1">
        <f t="shared" si="523"/>
        <v>87794</v>
      </c>
      <c r="D1360" s="7">
        <f>RANK(N1360,(N1360:P1360,Q1360:AJ1360))</f>
        <v>1</v>
      </c>
      <c r="E1360" s="7">
        <f>RANK(O1360,(N1360:P1360,Q1360:AJ1360))</f>
        <v>2</v>
      </c>
      <c r="F1360" s="7">
        <f>IF(P1360&gt;0,RANK(P1360,(N1360:P1360,Q1360:AJ1360)),0)</f>
        <v>3</v>
      </c>
      <c r="G1360" s="1">
        <f t="shared" si="524"/>
        <v>16002</v>
      </c>
      <c r="H1360" s="2">
        <f t="shared" si="512"/>
        <v>0.18226758092808165</v>
      </c>
      <c r="I1360" s="2"/>
      <c r="J1360" s="2">
        <f t="shared" si="525"/>
        <v>0.54193908467549035</v>
      </c>
      <c r="K1360" s="2">
        <f t="shared" si="526"/>
        <v>0.35967150374740869</v>
      </c>
      <c r="L1360" s="2">
        <f t="shared" si="527"/>
        <v>9.204501446568103E-2</v>
      </c>
      <c r="M1360" s="2">
        <f t="shared" si="528"/>
        <v>6.3443971114199305E-3</v>
      </c>
      <c r="N1360" s="1">
        <v>47579</v>
      </c>
      <c r="O1360" s="1">
        <v>31577</v>
      </c>
      <c r="P1360" s="1">
        <v>8081</v>
      </c>
      <c r="Q1360" s="1">
        <v>39</v>
      </c>
      <c r="R1360" s="1">
        <v>252</v>
      </c>
      <c r="S1360" s="1">
        <v>27</v>
      </c>
      <c r="T1360" s="1">
        <v>59</v>
      </c>
      <c r="U1360" s="1">
        <v>45</v>
      </c>
      <c r="W1360" s="1">
        <v>87</v>
      </c>
      <c r="AC1360" s="1">
        <v>48</v>
      </c>
      <c r="AL1360" s="7">
        <f>IF(Q1360&gt;0,RANK(Q1360,(N1360:P1360,Q1360:AJ1360)),0)</f>
        <v>9</v>
      </c>
      <c r="AM1360" s="7">
        <f>IF(R1360&gt;0,RANK(R1360,(N1360:P1360,Q1360:AJ1360)),0)</f>
        <v>4</v>
      </c>
      <c r="AN1360" s="7">
        <f>IF(S1360&gt;0,RANK(S1360,(N1360:P1360,Q1360:AJ1360)),0)</f>
        <v>10</v>
      </c>
      <c r="AO1360" s="7">
        <f>IF(T1360&gt;0,RANK(T1360,(N1360:P1360,Q1360:AJ1360)),0)</f>
        <v>6</v>
      </c>
      <c r="AP1360" s="2">
        <f t="shared" si="529"/>
        <v>4.4422170079959908E-4</v>
      </c>
      <c r="AQ1360" s="2">
        <f t="shared" si="530"/>
        <v>2.8703556051666401E-3</v>
      </c>
      <c r="AR1360" s="2">
        <f t="shared" si="531"/>
        <v>3.0753810055356856E-4</v>
      </c>
      <c r="AS1360" s="2">
        <f t="shared" si="532"/>
        <v>6.7202770120964987E-4</v>
      </c>
      <c r="AU1360" t="s">
        <v>60</v>
      </c>
      <c r="AV1360" t="s">
        <v>3218</v>
      </c>
      <c r="AY1360" s="130">
        <v>26</v>
      </c>
      <c r="AZ1360" s="131">
        <v>145</v>
      </c>
      <c r="BA1360" s="132">
        <f t="shared" si="533"/>
        <v>26145</v>
      </c>
      <c r="BC1360" s="7" t="s">
        <v>532</v>
      </c>
    </row>
    <row r="1361" spans="1:55" hidden="1" outlineLevel="1" x14ac:dyDescent="0.2">
      <c r="A1361" t="s">
        <v>3185</v>
      </c>
      <c r="B1361" t="s">
        <v>3218</v>
      </c>
      <c r="C1361" s="1">
        <f t="shared" si="523"/>
        <v>60118</v>
      </c>
      <c r="D1361" s="7">
        <f>RANK(N1361,(N1361:P1361,Q1361:AJ1361))</f>
        <v>1</v>
      </c>
      <c r="E1361" s="7">
        <f>RANK(O1361,(N1361:P1361,Q1361:AJ1361))</f>
        <v>2</v>
      </c>
      <c r="F1361" s="7">
        <f>IF(P1361&gt;0,RANK(P1361,(N1361:P1361,Q1361:AJ1361)),0)</f>
        <v>3</v>
      </c>
      <c r="G1361" s="1">
        <f t="shared" si="524"/>
        <v>6386</v>
      </c>
      <c r="H1361" s="2">
        <f t="shared" si="512"/>
        <v>0.10622442529691606</v>
      </c>
      <c r="I1361" s="2"/>
      <c r="J1361" s="2">
        <f t="shared" si="525"/>
        <v>0.48040520310056889</v>
      </c>
      <c r="K1361" s="2">
        <f t="shared" si="526"/>
        <v>0.37418077780365283</v>
      </c>
      <c r="L1361" s="2">
        <f t="shared" si="527"/>
        <v>0.13530057553478159</v>
      </c>
      <c r="M1361" s="2">
        <f t="shared" si="528"/>
        <v>1.0113443560996693E-2</v>
      </c>
      <c r="N1361" s="1">
        <v>28881</v>
      </c>
      <c r="O1361" s="1">
        <v>22495</v>
      </c>
      <c r="P1361" s="1">
        <v>8134</v>
      </c>
      <c r="Q1361" s="1">
        <v>13</v>
      </c>
      <c r="R1361" s="1">
        <v>445</v>
      </c>
      <c r="S1361" s="1">
        <v>19</v>
      </c>
      <c r="T1361" s="1">
        <v>55</v>
      </c>
      <c r="U1361" s="1">
        <v>34</v>
      </c>
      <c r="W1361" s="1">
        <v>0</v>
      </c>
      <c r="AC1361" s="1">
        <v>42</v>
      </c>
      <c r="AL1361" s="7">
        <f>IF(Q1361&gt;0,RANK(Q1361,(N1361:P1361,Q1361:AJ1361)),0)</f>
        <v>9</v>
      </c>
      <c r="AM1361" s="7">
        <f>IF(R1361&gt;0,RANK(R1361,(N1361:P1361,Q1361:AJ1361)),0)</f>
        <v>4</v>
      </c>
      <c r="AN1361" s="7">
        <f>IF(S1361&gt;0,RANK(S1361,(N1361:P1361,Q1361:AJ1361)),0)</f>
        <v>8</v>
      </c>
      <c r="AO1361" s="7">
        <f>IF(T1361&gt;0,RANK(T1361,(N1361:P1361,Q1361:AJ1361)),0)</f>
        <v>5</v>
      </c>
      <c r="AP1361" s="2">
        <f t="shared" si="529"/>
        <v>2.1624139192920591E-4</v>
      </c>
      <c r="AQ1361" s="2">
        <f t="shared" si="530"/>
        <v>7.4021091852689708E-3</v>
      </c>
      <c r="AR1361" s="2">
        <f t="shared" si="531"/>
        <v>3.160451112811471E-4</v>
      </c>
      <c r="AS1361" s="2">
        <f t="shared" si="532"/>
        <v>9.148674273927942E-4</v>
      </c>
      <c r="AU1361" t="s">
        <v>3185</v>
      </c>
      <c r="AV1361" t="s">
        <v>3218</v>
      </c>
      <c r="AY1361" s="130">
        <v>26</v>
      </c>
      <c r="AZ1361" s="131">
        <v>147</v>
      </c>
      <c r="BA1361" s="132">
        <f t="shared" si="533"/>
        <v>26147</v>
      </c>
      <c r="BC1361" s="7" t="s">
        <v>532</v>
      </c>
    </row>
    <row r="1362" spans="1:55" hidden="1" outlineLevel="1" x14ac:dyDescent="0.2">
      <c r="A1362" t="s">
        <v>2057</v>
      </c>
      <c r="B1362" t="s">
        <v>3218</v>
      </c>
      <c r="C1362" s="1">
        <f t="shared" si="523"/>
        <v>20794</v>
      </c>
      <c r="D1362" s="7">
        <f>RANK(N1362,(N1362:P1362,Q1362:AJ1362))</f>
        <v>2</v>
      </c>
      <c r="E1362" s="7">
        <f>RANK(O1362,(N1362:P1362,Q1362:AJ1362))</f>
        <v>1</v>
      </c>
      <c r="F1362" s="7">
        <f>IF(P1362&gt;0,RANK(P1362,(N1362:P1362,Q1362:AJ1362)),0)</f>
        <v>3</v>
      </c>
      <c r="G1362" s="1">
        <f t="shared" si="524"/>
        <v>1235</v>
      </c>
      <c r="H1362" s="2">
        <f t="shared" si="512"/>
        <v>5.9392132345869E-2</v>
      </c>
      <c r="I1362" s="2"/>
      <c r="J1362" s="2">
        <f t="shared" si="525"/>
        <v>0.41016639415215927</v>
      </c>
      <c r="K1362" s="2">
        <f t="shared" si="526"/>
        <v>0.46955852649802826</v>
      </c>
      <c r="L1362" s="2">
        <f t="shared" si="527"/>
        <v>0.11152255458305281</v>
      </c>
      <c r="M1362" s="2">
        <f t="shared" si="528"/>
        <v>8.7525247667596534E-3</v>
      </c>
      <c r="N1362" s="1">
        <v>8529</v>
      </c>
      <c r="O1362" s="1">
        <v>9764</v>
      </c>
      <c r="P1362" s="1">
        <v>2319</v>
      </c>
      <c r="R1362" s="1">
        <v>115</v>
      </c>
      <c r="S1362" s="1">
        <v>1</v>
      </c>
      <c r="T1362" s="1">
        <v>20</v>
      </c>
      <c r="U1362" s="1">
        <v>23</v>
      </c>
      <c r="W1362" s="1">
        <v>18</v>
      </c>
      <c r="AC1362" s="1">
        <v>5</v>
      </c>
      <c r="AL1362" s="7">
        <f>IF(Q1362&gt;0,RANK(Q1362,(N1362:P1362,Q1362:AJ1362)),0)</f>
        <v>0</v>
      </c>
      <c r="AM1362" s="7">
        <f>IF(R1362&gt;0,RANK(R1362,(N1362:P1362,Q1362:AJ1362)),0)</f>
        <v>4</v>
      </c>
      <c r="AN1362" s="7">
        <f>IF(S1362&gt;0,RANK(S1362,(N1362:P1362,Q1362:AJ1362)),0)</f>
        <v>9</v>
      </c>
      <c r="AO1362" s="7">
        <f>IF(T1362&gt;0,RANK(T1362,(N1362:P1362,Q1362:AJ1362)),0)</f>
        <v>6</v>
      </c>
      <c r="AP1362" s="2">
        <f t="shared" si="529"/>
        <v>0</v>
      </c>
      <c r="AQ1362" s="2">
        <f t="shared" si="530"/>
        <v>5.5304414735019717E-3</v>
      </c>
      <c r="AR1362" s="2">
        <f t="shared" si="531"/>
        <v>4.8090795421756275E-5</v>
      </c>
      <c r="AS1362" s="2">
        <f t="shared" si="532"/>
        <v>9.618159084351255E-4</v>
      </c>
      <c r="AU1362" t="s">
        <v>2057</v>
      </c>
      <c r="AV1362" t="s">
        <v>3218</v>
      </c>
      <c r="AY1362" s="130">
        <v>26</v>
      </c>
      <c r="AZ1362" s="131">
        <v>149</v>
      </c>
      <c r="BA1362" s="132">
        <f t="shared" si="533"/>
        <v>26149</v>
      </c>
      <c r="BC1362" s="7" t="s">
        <v>532</v>
      </c>
    </row>
    <row r="1363" spans="1:55" hidden="1" outlineLevel="1" x14ac:dyDescent="0.2">
      <c r="A1363" t="s">
        <v>95</v>
      </c>
      <c r="B1363" t="s">
        <v>3218</v>
      </c>
      <c r="C1363" s="1">
        <f t="shared" si="523"/>
        <v>17314</v>
      </c>
      <c r="D1363" s="7">
        <f>RANK(N1363,(N1363:P1363,Q1363:AJ1363))</f>
        <v>2</v>
      </c>
      <c r="E1363" s="7">
        <f>RANK(O1363,(N1363:P1363,Q1363:AJ1363))</f>
        <v>1</v>
      </c>
      <c r="F1363" s="7">
        <f>IF(P1363&gt;0,RANK(P1363,(N1363:P1363,Q1363:AJ1363)),0)</f>
        <v>3</v>
      </c>
      <c r="G1363" s="1">
        <f t="shared" si="524"/>
        <v>729</v>
      </c>
      <c r="H1363" s="2">
        <f t="shared" si="512"/>
        <v>4.2104655192329907E-2</v>
      </c>
      <c r="I1363" s="2"/>
      <c r="J1363" s="2">
        <f t="shared" si="525"/>
        <v>0.40961071964883911</v>
      </c>
      <c r="K1363" s="2">
        <f t="shared" si="526"/>
        <v>0.45171537484116897</v>
      </c>
      <c r="L1363" s="2">
        <f t="shared" si="527"/>
        <v>0.13081899041238304</v>
      </c>
      <c r="M1363" s="2">
        <f t="shared" si="528"/>
        <v>7.8549150976088833E-3</v>
      </c>
      <c r="N1363" s="1">
        <v>7092</v>
      </c>
      <c r="O1363" s="1">
        <v>7821</v>
      </c>
      <c r="P1363" s="1">
        <v>2265</v>
      </c>
      <c r="Q1363" s="1">
        <v>2</v>
      </c>
      <c r="R1363" s="1">
        <v>100</v>
      </c>
      <c r="S1363" s="1">
        <v>4</v>
      </c>
      <c r="T1363" s="1">
        <v>9</v>
      </c>
      <c r="U1363" s="1">
        <v>8</v>
      </c>
      <c r="W1363" s="1">
        <v>7</v>
      </c>
      <c r="AC1363" s="1">
        <v>6</v>
      </c>
      <c r="AL1363" s="7">
        <f>IF(Q1363&gt;0,RANK(Q1363,(N1363:P1363,Q1363:AJ1363)),0)</f>
        <v>10</v>
      </c>
      <c r="AM1363" s="7">
        <f>IF(R1363&gt;0,RANK(R1363,(N1363:P1363,Q1363:AJ1363)),0)</f>
        <v>4</v>
      </c>
      <c r="AN1363" s="7">
        <f>IF(S1363&gt;0,RANK(S1363,(N1363:P1363,Q1363:AJ1363)),0)</f>
        <v>9</v>
      </c>
      <c r="AO1363" s="7">
        <f>IF(T1363&gt;0,RANK(T1363,(N1363:P1363,Q1363:AJ1363)),0)</f>
        <v>5</v>
      </c>
      <c r="AP1363" s="2">
        <f t="shared" si="529"/>
        <v>1.1551345731777752E-4</v>
      </c>
      <c r="AQ1363" s="2">
        <f t="shared" si="530"/>
        <v>5.7756728658888761E-3</v>
      </c>
      <c r="AR1363" s="2">
        <f t="shared" si="531"/>
        <v>2.3102691463555504E-4</v>
      </c>
      <c r="AS1363" s="2">
        <f t="shared" si="532"/>
        <v>5.1981055792999886E-4</v>
      </c>
      <c r="AU1363" t="s">
        <v>95</v>
      </c>
      <c r="AV1363" t="s">
        <v>3218</v>
      </c>
      <c r="AY1363" s="130">
        <v>26</v>
      </c>
      <c r="AZ1363" s="131">
        <v>151</v>
      </c>
      <c r="BA1363" s="132">
        <f t="shared" si="533"/>
        <v>26151</v>
      </c>
      <c r="BC1363" s="7" t="s">
        <v>532</v>
      </c>
    </row>
    <row r="1364" spans="1:55" hidden="1" outlineLevel="1" x14ac:dyDescent="0.2">
      <c r="A1364" t="s">
        <v>388</v>
      </c>
      <c r="B1364" t="s">
        <v>3218</v>
      </c>
      <c r="C1364" s="1">
        <f t="shared" si="523"/>
        <v>3871</v>
      </c>
      <c r="D1364" s="7">
        <f>RANK(N1364,(N1364:P1364,Q1364:AJ1364))</f>
        <v>1</v>
      </c>
      <c r="E1364" s="7">
        <f>RANK(O1364,(N1364:P1364,Q1364:AJ1364))</f>
        <v>2</v>
      </c>
      <c r="F1364" s="7">
        <f>IF(P1364&gt;0,RANK(P1364,(N1364:P1364,Q1364:AJ1364)),0)</f>
        <v>3</v>
      </c>
      <c r="G1364" s="1">
        <f t="shared" si="524"/>
        <v>987</v>
      </c>
      <c r="H1364" s="2">
        <f t="shared" si="512"/>
        <v>0.25497287522603979</v>
      </c>
      <c r="I1364" s="2"/>
      <c r="J1364" s="2">
        <f t="shared" si="525"/>
        <v>0.56497029191423409</v>
      </c>
      <c r="K1364" s="2">
        <f t="shared" si="526"/>
        <v>0.30999741668819425</v>
      </c>
      <c r="L1364" s="2">
        <f t="shared" si="527"/>
        <v>0.1188323430638078</v>
      </c>
      <c r="M1364" s="2">
        <f t="shared" si="528"/>
        <v>6.1999483337638606E-3</v>
      </c>
      <c r="N1364" s="1">
        <v>2187</v>
      </c>
      <c r="O1364" s="1">
        <v>1200</v>
      </c>
      <c r="P1364" s="1">
        <v>460</v>
      </c>
      <c r="Q1364" s="1">
        <v>1</v>
      </c>
      <c r="R1364" s="1">
        <v>9</v>
      </c>
      <c r="S1364" s="1">
        <v>3</v>
      </c>
      <c r="T1364" s="1">
        <v>2</v>
      </c>
      <c r="U1364" s="1">
        <v>1</v>
      </c>
      <c r="W1364" s="1">
        <v>7</v>
      </c>
      <c r="AC1364" s="1">
        <v>1</v>
      </c>
      <c r="AL1364" s="7">
        <f>IF(Q1364&gt;0,RANK(Q1364,(N1364:P1364,Q1364:AJ1364)),0)</f>
        <v>8</v>
      </c>
      <c r="AM1364" s="7">
        <f>IF(R1364&gt;0,RANK(R1364,(N1364:P1364,Q1364:AJ1364)),0)</f>
        <v>4</v>
      </c>
      <c r="AN1364" s="7">
        <f>IF(S1364&gt;0,RANK(S1364,(N1364:P1364,Q1364:AJ1364)),0)</f>
        <v>6</v>
      </c>
      <c r="AO1364" s="7">
        <f>IF(T1364&gt;0,RANK(T1364,(N1364:P1364,Q1364:AJ1364)),0)</f>
        <v>7</v>
      </c>
      <c r="AP1364" s="2">
        <f t="shared" si="529"/>
        <v>2.5833118057349522E-4</v>
      </c>
      <c r="AQ1364" s="2">
        <f t="shared" si="530"/>
        <v>2.3249806251614568E-3</v>
      </c>
      <c r="AR1364" s="2">
        <f t="shared" si="531"/>
        <v>7.7499354172048571E-4</v>
      </c>
      <c r="AS1364" s="2">
        <f t="shared" si="532"/>
        <v>5.1666236114699044E-4</v>
      </c>
      <c r="AU1364" t="s">
        <v>388</v>
      </c>
      <c r="AV1364" t="s">
        <v>3218</v>
      </c>
      <c r="AY1364" s="130">
        <v>26</v>
      </c>
      <c r="AZ1364" s="131">
        <v>153</v>
      </c>
      <c r="BA1364" s="132">
        <f t="shared" si="533"/>
        <v>26153</v>
      </c>
      <c r="BC1364" s="7" t="s">
        <v>532</v>
      </c>
    </row>
    <row r="1365" spans="1:55" hidden="1" outlineLevel="1" x14ac:dyDescent="0.2">
      <c r="A1365" t="s">
        <v>243</v>
      </c>
      <c r="B1365" t="s">
        <v>3218</v>
      </c>
      <c r="C1365" s="1">
        <f t="shared" si="523"/>
        <v>30375</v>
      </c>
      <c r="D1365" s="7">
        <f>RANK(N1365,(N1365:P1365,Q1365:AJ1365))</f>
        <v>1</v>
      </c>
      <c r="E1365" s="7">
        <f>RANK(O1365,(N1365:P1365,Q1365:AJ1365))</f>
        <v>2</v>
      </c>
      <c r="F1365" s="7">
        <f>IF(P1365&gt;0,RANK(P1365,(N1365:P1365,Q1365:AJ1365)),0)</f>
        <v>3</v>
      </c>
      <c r="G1365" s="1">
        <f t="shared" si="524"/>
        <v>2948</v>
      </c>
      <c r="H1365" s="2">
        <f t="shared" si="512"/>
        <v>9.7053497942386838E-2</v>
      </c>
      <c r="I1365" s="2"/>
      <c r="J1365" s="2">
        <f t="shared" si="525"/>
        <v>0.48269958847736627</v>
      </c>
      <c r="K1365" s="2">
        <f t="shared" si="526"/>
        <v>0.38564609053497945</v>
      </c>
      <c r="L1365" s="2">
        <f t="shared" si="527"/>
        <v>0.12190946502057613</v>
      </c>
      <c r="M1365" s="2">
        <f t="shared" si="528"/>
        <v>9.7448559670781504E-3</v>
      </c>
      <c r="N1365" s="1">
        <v>14662</v>
      </c>
      <c r="O1365" s="1">
        <v>11714</v>
      </c>
      <c r="P1365" s="1">
        <v>3703</v>
      </c>
      <c r="Q1365" s="1">
        <v>6</v>
      </c>
      <c r="R1365" s="1">
        <v>211</v>
      </c>
      <c r="S1365" s="1">
        <v>8</v>
      </c>
      <c r="T1365" s="1">
        <v>24</v>
      </c>
      <c r="U1365" s="1">
        <v>19</v>
      </c>
      <c r="W1365" s="1">
        <v>16</v>
      </c>
      <c r="AC1365" s="1">
        <v>12</v>
      </c>
      <c r="AL1365" s="7">
        <f>IF(Q1365&gt;0,RANK(Q1365,(N1365:P1365,Q1365:AJ1365)),0)</f>
        <v>10</v>
      </c>
      <c r="AM1365" s="7">
        <f>IF(R1365&gt;0,RANK(R1365,(N1365:P1365,Q1365:AJ1365)),0)</f>
        <v>4</v>
      </c>
      <c r="AN1365" s="7">
        <f>IF(S1365&gt;0,RANK(S1365,(N1365:P1365,Q1365:AJ1365)),0)</f>
        <v>9</v>
      </c>
      <c r="AO1365" s="7">
        <f>IF(T1365&gt;0,RANK(T1365,(N1365:P1365,Q1365:AJ1365)),0)</f>
        <v>5</v>
      </c>
      <c r="AP1365" s="2">
        <f t="shared" si="529"/>
        <v>1.9753086419753085E-4</v>
      </c>
      <c r="AQ1365" s="2">
        <f t="shared" si="530"/>
        <v>6.9465020576131688E-3</v>
      </c>
      <c r="AR1365" s="2">
        <f t="shared" si="531"/>
        <v>2.6337448559670784E-4</v>
      </c>
      <c r="AS1365" s="2">
        <f t="shared" si="532"/>
        <v>7.9012345679012341E-4</v>
      </c>
      <c r="AU1365" t="s">
        <v>243</v>
      </c>
      <c r="AV1365" t="s">
        <v>3218</v>
      </c>
      <c r="AY1365" s="130">
        <v>26</v>
      </c>
      <c r="AZ1365" s="131">
        <v>155</v>
      </c>
      <c r="BA1365" s="132">
        <f t="shared" si="533"/>
        <v>26155</v>
      </c>
      <c r="BC1365" s="7" t="s">
        <v>532</v>
      </c>
    </row>
    <row r="1366" spans="1:55" hidden="1" outlineLevel="1" x14ac:dyDescent="0.2">
      <c r="A1366" t="s">
        <v>244</v>
      </c>
      <c r="B1366" t="s">
        <v>3218</v>
      </c>
      <c r="C1366" s="1">
        <f t="shared" si="523"/>
        <v>22641</v>
      </c>
      <c r="D1366" s="7">
        <f>RANK(N1366,(N1366:P1366,Q1366:AJ1366))</f>
        <v>1</v>
      </c>
      <c r="E1366" s="7">
        <f>RANK(O1366,(N1366:P1366,Q1366:AJ1366))</f>
        <v>2</v>
      </c>
      <c r="F1366" s="7">
        <f>IF(P1366&gt;0,RANK(P1366,(N1366:P1366,Q1366:AJ1366)),0)</f>
        <v>3</v>
      </c>
      <c r="G1366" s="1">
        <f t="shared" si="524"/>
        <v>1160</v>
      </c>
      <c r="H1366" s="2">
        <f t="shared" si="512"/>
        <v>5.123448610927079E-2</v>
      </c>
      <c r="I1366" s="2"/>
      <c r="J1366" s="2">
        <f t="shared" si="525"/>
        <v>0.45554524976811978</v>
      </c>
      <c r="K1366" s="2">
        <f t="shared" si="526"/>
        <v>0.40431076365884899</v>
      </c>
      <c r="L1366" s="2">
        <f t="shared" si="527"/>
        <v>0.13307716090278698</v>
      </c>
      <c r="M1366" s="2">
        <f t="shared" si="528"/>
        <v>7.0668256702441923E-3</v>
      </c>
      <c r="N1366" s="1">
        <v>10314</v>
      </c>
      <c r="O1366" s="1">
        <v>9154</v>
      </c>
      <c r="P1366" s="1">
        <v>3013</v>
      </c>
      <c r="R1366" s="1">
        <v>136</v>
      </c>
      <c r="T1366" s="1">
        <v>16</v>
      </c>
      <c r="U1366" s="1">
        <v>5</v>
      </c>
      <c r="W1366" s="1">
        <v>0</v>
      </c>
      <c r="AC1366" s="1">
        <v>3</v>
      </c>
      <c r="AL1366" s="7">
        <f>IF(Q1366&gt;0,RANK(Q1366,(N1366:P1366,Q1366:AJ1366)),0)</f>
        <v>0</v>
      </c>
      <c r="AM1366" s="7">
        <f>IF(R1366&gt;0,RANK(R1366,(N1366:P1366,Q1366:AJ1366)),0)</f>
        <v>4</v>
      </c>
      <c r="AN1366" s="7">
        <f>IF(S1366&gt;0,RANK(S1366,(N1366:P1366,Q1366:AJ1366)),0)</f>
        <v>0</v>
      </c>
      <c r="AO1366" s="7">
        <f>IF(T1366&gt;0,RANK(T1366,(N1366:P1366,Q1366:AJ1366)),0)</f>
        <v>5</v>
      </c>
      <c r="AP1366" s="2">
        <f t="shared" si="529"/>
        <v>0</v>
      </c>
      <c r="AQ1366" s="2">
        <f t="shared" si="530"/>
        <v>6.0068018197076099E-3</v>
      </c>
      <c r="AR1366" s="2">
        <f t="shared" si="531"/>
        <v>0</v>
      </c>
      <c r="AS1366" s="2">
        <f t="shared" si="532"/>
        <v>7.0668256702442474E-4</v>
      </c>
      <c r="AU1366" t="s">
        <v>244</v>
      </c>
      <c r="AV1366" t="s">
        <v>3218</v>
      </c>
      <c r="AY1366" s="130">
        <v>26</v>
      </c>
      <c r="AZ1366" s="131">
        <v>157</v>
      </c>
      <c r="BA1366" s="132">
        <f t="shared" si="533"/>
        <v>26157</v>
      </c>
      <c r="BC1366" s="7" t="s">
        <v>532</v>
      </c>
    </row>
    <row r="1367" spans="1:55" hidden="1" outlineLevel="1" x14ac:dyDescent="0.2">
      <c r="A1367" t="s">
        <v>3199</v>
      </c>
      <c r="B1367" t="s">
        <v>3218</v>
      </c>
      <c r="C1367" s="1">
        <f t="shared" si="523"/>
        <v>27975</v>
      </c>
      <c r="D1367" s="7">
        <f>RANK(N1367,(N1367:P1367,Q1367:AJ1367))</f>
        <v>1</v>
      </c>
      <c r="E1367" s="7">
        <f>RANK(O1367,(N1367:P1367,Q1367:AJ1367))</f>
        <v>2</v>
      </c>
      <c r="F1367" s="7">
        <f>IF(P1367&gt;0,RANK(P1367,(N1367:P1367,Q1367:AJ1367)),0)</f>
        <v>3</v>
      </c>
      <c r="G1367" s="1">
        <f t="shared" si="524"/>
        <v>2008</v>
      </c>
      <c r="H1367" s="2">
        <f t="shared" si="512"/>
        <v>7.1778373547810539E-2</v>
      </c>
      <c r="I1367" s="2"/>
      <c r="J1367" s="2">
        <f t="shared" si="525"/>
        <v>0.47739052725647901</v>
      </c>
      <c r="K1367" s="2">
        <f t="shared" si="526"/>
        <v>0.40561215370866843</v>
      </c>
      <c r="L1367" s="2">
        <f t="shared" si="527"/>
        <v>0.1053083109919571</v>
      </c>
      <c r="M1367" s="2">
        <f t="shared" si="528"/>
        <v>1.1689008042895452E-2</v>
      </c>
      <c r="N1367" s="1">
        <v>13355</v>
      </c>
      <c r="O1367" s="1">
        <v>11347</v>
      </c>
      <c r="P1367" s="1">
        <v>2946</v>
      </c>
      <c r="Q1367" s="1">
        <v>10</v>
      </c>
      <c r="R1367" s="1">
        <v>229</v>
      </c>
      <c r="S1367" s="1">
        <v>6</v>
      </c>
      <c r="T1367" s="1">
        <v>36</v>
      </c>
      <c r="U1367" s="1">
        <v>26</v>
      </c>
      <c r="W1367" s="1">
        <v>9</v>
      </c>
      <c r="AC1367" s="1">
        <v>11</v>
      </c>
      <c r="AL1367" s="7">
        <f>IF(Q1367&gt;0,RANK(Q1367,(N1367:P1367,Q1367:AJ1367)),0)</f>
        <v>8</v>
      </c>
      <c r="AM1367" s="7">
        <f>IF(R1367&gt;0,RANK(R1367,(N1367:P1367,Q1367:AJ1367)),0)</f>
        <v>4</v>
      </c>
      <c r="AN1367" s="7">
        <f>IF(S1367&gt;0,RANK(S1367,(N1367:P1367,Q1367:AJ1367)),0)</f>
        <v>10</v>
      </c>
      <c r="AO1367" s="7">
        <f>IF(T1367&gt;0,RANK(T1367,(N1367:P1367,Q1367:AJ1367)),0)</f>
        <v>5</v>
      </c>
      <c r="AP1367" s="2">
        <f t="shared" si="529"/>
        <v>3.5746201966041106E-4</v>
      </c>
      <c r="AQ1367" s="2">
        <f t="shared" si="530"/>
        <v>8.1858802502234145E-3</v>
      </c>
      <c r="AR1367" s="2">
        <f t="shared" si="531"/>
        <v>2.1447721179624664E-4</v>
      </c>
      <c r="AS1367" s="2">
        <f t="shared" si="532"/>
        <v>1.2868632707774799E-3</v>
      </c>
      <c r="AU1367" t="s">
        <v>3199</v>
      </c>
      <c r="AV1367" t="s">
        <v>3218</v>
      </c>
      <c r="AY1367" s="130">
        <v>26</v>
      </c>
      <c r="AZ1367" s="131">
        <v>159</v>
      </c>
      <c r="BA1367" s="132">
        <f t="shared" si="533"/>
        <v>26159</v>
      </c>
      <c r="BC1367" s="7" t="s">
        <v>532</v>
      </c>
    </row>
    <row r="1368" spans="1:55" hidden="1" outlineLevel="1" x14ac:dyDescent="0.2">
      <c r="A1368" t="s">
        <v>743</v>
      </c>
      <c r="B1368" t="s">
        <v>3218</v>
      </c>
      <c r="C1368" s="1">
        <f t="shared" si="523"/>
        <v>124028</v>
      </c>
      <c r="D1368" s="7">
        <f>RANK(N1368,(N1368:P1368,Q1368:AJ1368))</f>
        <v>1</v>
      </c>
      <c r="E1368" s="7">
        <f>RANK(O1368,(N1368:P1368,Q1368:AJ1368))</f>
        <v>2</v>
      </c>
      <c r="F1368" s="7">
        <f>IF(P1368&gt;0,RANK(P1368,(N1368:P1368,Q1368:AJ1368)),0)</f>
        <v>3</v>
      </c>
      <c r="G1368" s="1">
        <f t="shared" si="524"/>
        <v>33009</v>
      </c>
      <c r="H1368" s="2">
        <f t="shared" si="512"/>
        <v>0.26614151643177347</v>
      </c>
      <c r="I1368" s="2"/>
      <c r="J1368" s="2">
        <f t="shared" si="525"/>
        <v>0.58943141871190374</v>
      </c>
      <c r="K1368" s="2">
        <f t="shared" si="526"/>
        <v>0.32328990228013027</v>
      </c>
      <c r="L1368" s="2">
        <f t="shared" si="527"/>
        <v>6.4662818073338277E-2</v>
      </c>
      <c r="M1368" s="2">
        <f t="shared" si="528"/>
        <v>2.261586093462771E-2</v>
      </c>
      <c r="N1368" s="1">
        <v>73106</v>
      </c>
      <c r="O1368" s="1">
        <v>40097</v>
      </c>
      <c r="P1368" s="1">
        <v>8020</v>
      </c>
      <c r="Q1368" s="1">
        <v>763</v>
      </c>
      <c r="R1368" s="1">
        <v>1277</v>
      </c>
      <c r="S1368" s="1">
        <v>31</v>
      </c>
      <c r="T1368" s="1">
        <v>316</v>
      </c>
      <c r="U1368" s="1">
        <v>184</v>
      </c>
      <c r="W1368" s="1">
        <v>137</v>
      </c>
      <c r="AC1368" s="1">
        <v>97</v>
      </c>
      <c r="AL1368" s="7">
        <f>IF(Q1368&gt;0,RANK(Q1368,(N1368:P1368,Q1368:AJ1368)),0)</f>
        <v>5</v>
      </c>
      <c r="AM1368" s="7">
        <f>IF(R1368&gt;0,RANK(R1368,(N1368:P1368,Q1368:AJ1368)),0)</f>
        <v>4</v>
      </c>
      <c r="AN1368" s="7">
        <f>IF(S1368&gt;0,RANK(S1368,(N1368:P1368,Q1368:AJ1368)),0)</f>
        <v>10</v>
      </c>
      <c r="AO1368" s="7">
        <f>IF(T1368&gt;0,RANK(T1368,(N1368:P1368,Q1368:AJ1368)),0)</f>
        <v>6</v>
      </c>
      <c r="AP1368" s="2">
        <f t="shared" si="529"/>
        <v>6.1518366820395394E-3</v>
      </c>
      <c r="AQ1368" s="2">
        <f t="shared" si="530"/>
        <v>1.0296062179507853E-2</v>
      </c>
      <c r="AR1368" s="2">
        <f t="shared" si="531"/>
        <v>2.4994356113135745E-4</v>
      </c>
      <c r="AS1368" s="2">
        <f t="shared" si="532"/>
        <v>2.5478117844357725E-3</v>
      </c>
      <c r="AU1368" t="s">
        <v>743</v>
      </c>
      <c r="AV1368" t="s">
        <v>3218</v>
      </c>
      <c r="AY1368" s="130">
        <v>26</v>
      </c>
      <c r="AZ1368" s="131">
        <v>161</v>
      </c>
      <c r="BA1368" s="132">
        <f t="shared" si="533"/>
        <v>26161</v>
      </c>
      <c r="BC1368" s="7" t="s">
        <v>532</v>
      </c>
    </row>
    <row r="1369" spans="1:55" hidden="1" outlineLevel="1" x14ac:dyDescent="0.2">
      <c r="A1369" t="s">
        <v>1841</v>
      </c>
      <c r="B1369" t="s">
        <v>3218</v>
      </c>
      <c r="C1369" s="1">
        <f t="shared" si="523"/>
        <v>731597</v>
      </c>
      <c r="D1369" s="7">
        <f>RANK(N1369,(N1369:P1369,Q1369:AJ1369))</f>
        <v>1</v>
      </c>
      <c r="E1369" s="7">
        <f>RANK(O1369,(N1369:P1369,Q1369:AJ1369))</f>
        <v>2</v>
      </c>
      <c r="F1369" s="7">
        <f>IF(P1369&gt;0,RANK(P1369,(N1369:P1369,Q1369:AJ1369)),0)</f>
        <v>3</v>
      </c>
      <c r="G1369" s="1">
        <f t="shared" si="524"/>
        <v>328580</v>
      </c>
      <c r="H1369" s="2">
        <f t="shared" si="512"/>
        <v>0.44912704672107734</v>
      </c>
      <c r="I1369" s="2"/>
      <c r="J1369" s="2">
        <f t="shared" si="525"/>
        <v>0.68954082643859937</v>
      </c>
      <c r="K1369" s="2">
        <f t="shared" si="526"/>
        <v>0.24041377971752209</v>
      </c>
      <c r="L1369" s="2">
        <f t="shared" si="527"/>
        <v>5.9532775558128311E-2</v>
      </c>
      <c r="M1369" s="2">
        <f t="shared" si="528"/>
        <v>1.0512618285750223E-2</v>
      </c>
      <c r="N1369" s="1">
        <v>504466</v>
      </c>
      <c r="O1369" s="1">
        <v>175886</v>
      </c>
      <c r="P1369" s="1">
        <v>43554</v>
      </c>
      <c r="Q1369" s="1">
        <v>224</v>
      </c>
      <c r="R1369" s="1">
        <v>5301</v>
      </c>
      <c r="S1369" s="1">
        <v>56</v>
      </c>
      <c r="T1369" s="1">
        <v>704</v>
      </c>
      <c r="U1369" s="1">
        <v>817</v>
      </c>
      <c r="W1369" s="1">
        <v>165</v>
      </c>
      <c r="AC1369" s="1">
        <v>424</v>
      </c>
      <c r="AL1369" s="7">
        <f>IF(Q1369&gt;0,RANK(Q1369,(N1369:P1369,Q1369:AJ1369)),0)</f>
        <v>8</v>
      </c>
      <c r="AM1369" s="7">
        <f>IF(R1369&gt;0,RANK(R1369,(N1369:P1369,Q1369:AJ1369)),0)</f>
        <v>4</v>
      </c>
      <c r="AN1369" s="7">
        <f>IF(S1369&gt;0,RANK(S1369,(N1369:P1369,Q1369:AJ1369)),0)</f>
        <v>10</v>
      </c>
      <c r="AO1369" s="7">
        <f>IF(T1369&gt;0,RANK(T1369,(N1369:P1369,Q1369:AJ1369)),0)</f>
        <v>6</v>
      </c>
      <c r="AP1369" s="2">
        <f t="shared" si="529"/>
        <v>3.0617949499519545E-4</v>
      </c>
      <c r="AQ1369" s="2">
        <f t="shared" si="530"/>
        <v>7.2457924239711204E-3</v>
      </c>
      <c r="AR1369" s="2">
        <f t="shared" si="531"/>
        <v>7.6544873748798863E-5</v>
      </c>
      <c r="AS1369" s="2">
        <f t="shared" si="532"/>
        <v>9.6227841284204278E-4</v>
      </c>
      <c r="AU1369" t="s">
        <v>1841</v>
      </c>
      <c r="AV1369" t="s">
        <v>3218</v>
      </c>
      <c r="AY1369" s="130">
        <v>26</v>
      </c>
      <c r="AZ1369" s="131">
        <v>163</v>
      </c>
      <c r="BA1369" s="132">
        <f t="shared" si="533"/>
        <v>26163</v>
      </c>
      <c r="BC1369" s="7" t="s">
        <v>532</v>
      </c>
    </row>
    <row r="1370" spans="1:55" hidden="1" outlineLevel="1" x14ac:dyDescent="0.2">
      <c r="A1370" t="s">
        <v>1804</v>
      </c>
      <c r="B1370" t="s">
        <v>3218</v>
      </c>
      <c r="C1370" s="1">
        <f t="shared" si="523"/>
        <v>11888</v>
      </c>
      <c r="D1370" s="7">
        <f>RANK(N1370,(N1370:P1370,Q1370:AJ1370))</f>
        <v>1</v>
      </c>
      <c r="E1370" s="7">
        <f>RANK(O1370,(N1370:P1370,Q1370:AJ1370))</f>
        <v>2</v>
      </c>
      <c r="F1370" s="7">
        <f>IF(P1370&gt;0,RANK(P1370,(N1370:P1370,Q1370:AJ1370)),0)</f>
        <v>3</v>
      </c>
      <c r="G1370" s="1">
        <f t="shared" si="524"/>
        <v>644</v>
      </c>
      <c r="H1370" s="2">
        <f t="shared" si="512"/>
        <v>5.4172274562584118E-2</v>
      </c>
      <c r="I1370" s="2"/>
      <c r="J1370" s="2">
        <f t="shared" si="525"/>
        <v>0.46349259757738898</v>
      </c>
      <c r="K1370" s="2">
        <f t="shared" si="526"/>
        <v>0.40932032301480487</v>
      </c>
      <c r="L1370" s="2">
        <f t="shared" si="527"/>
        <v>0.11658815612382234</v>
      </c>
      <c r="M1370" s="2">
        <f t="shared" si="528"/>
        <v>1.0598923283983874E-2</v>
      </c>
      <c r="N1370" s="1">
        <v>5510</v>
      </c>
      <c r="O1370" s="1">
        <v>4866</v>
      </c>
      <c r="P1370" s="1">
        <v>1386</v>
      </c>
      <c r="Q1370" s="1">
        <v>5</v>
      </c>
      <c r="R1370" s="1">
        <v>79</v>
      </c>
      <c r="S1370" s="1">
        <v>3</v>
      </c>
      <c r="T1370" s="1">
        <v>9</v>
      </c>
      <c r="U1370" s="1">
        <v>13</v>
      </c>
      <c r="W1370" s="1">
        <v>10</v>
      </c>
      <c r="AC1370" s="1">
        <v>7</v>
      </c>
      <c r="AL1370" s="7">
        <f>IF(Q1370&gt;0,RANK(Q1370,(N1370:P1370,Q1370:AJ1370)),0)</f>
        <v>9</v>
      </c>
      <c r="AM1370" s="7">
        <f>IF(R1370&gt;0,RANK(R1370,(N1370:P1370,Q1370:AJ1370)),0)</f>
        <v>4</v>
      </c>
      <c r="AN1370" s="7">
        <f>IF(S1370&gt;0,RANK(S1370,(N1370:P1370,Q1370:AJ1370)),0)</f>
        <v>10</v>
      </c>
      <c r="AO1370" s="7">
        <f>IF(T1370&gt;0,RANK(T1370,(N1370:P1370,Q1370:AJ1370)),0)</f>
        <v>7</v>
      </c>
      <c r="AP1370" s="2">
        <f t="shared" si="529"/>
        <v>4.2059219380888291E-4</v>
      </c>
      <c r="AQ1370" s="2">
        <f t="shared" si="530"/>
        <v>6.6453566621803503E-3</v>
      </c>
      <c r="AR1370" s="2">
        <f t="shared" si="531"/>
        <v>2.5235531628532975E-4</v>
      </c>
      <c r="AS1370" s="2">
        <f t="shared" si="532"/>
        <v>7.5706594885598924E-4</v>
      </c>
      <c r="AU1370" t="s">
        <v>1804</v>
      </c>
      <c r="AV1370" t="s">
        <v>3218</v>
      </c>
      <c r="AY1370" s="130">
        <v>26</v>
      </c>
      <c r="AZ1370" s="131">
        <v>165</v>
      </c>
      <c r="BA1370" s="132">
        <f t="shared" si="533"/>
        <v>26165</v>
      </c>
      <c r="BC1370" s="7" t="s">
        <v>532</v>
      </c>
    </row>
    <row r="1371" spans="1:55" collapsed="1" x14ac:dyDescent="0.2">
      <c r="A1371" t="s">
        <v>610</v>
      </c>
      <c r="B1371" t="s">
        <v>3301</v>
      </c>
      <c r="C1371" s="1">
        <f t="shared" si="523"/>
        <v>3848844</v>
      </c>
      <c r="D1371" s="7">
        <f>RANK(N1371,(N1371:P1371,Q1371:AJ1371))</f>
        <v>1</v>
      </c>
      <c r="E1371" s="7">
        <f>RANK(O1371,(N1371:P1371,Q1371:AJ1371))</f>
        <v>2</v>
      </c>
      <c r="F1371" s="7">
        <f>IF(P1371&gt;0,RANK(P1371,(N1371:P1371,Q1371:AJ1371)),0)</f>
        <v>3</v>
      </c>
      <c r="G1371" s="1">
        <f t="shared" si="524"/>
        <v>508441</v>
      </c>
      <c r="H1371" s="2">
        <f t="shared" si="512"/>
        <v>0.13210226239359144</v>
      </c>
      <c r="I1371" s="2"/>
      <c r="J1371" s="2">
        <f t="shared" si="525"/>
        <v>0.51694820574697231</v>
      </c>
      <c r="K1371" s="2">
        <f t="shared" si="526"/>
        <v>0.3848459433533809</v>
      </c>
      <c r="L1371" s="2">
        <f t="shared" si="527"/>
        <v>8.7473017872379349E-2</v>
      </c>
      <c r="M1371" s="2">
        <f t="shared" si="528"/>
        <v>1.0732833027267435E-2</v>
      </c>
      <c r="N1371" s="1">
        <f t="shared" ref="N1371:W1371" si="534">SUM(N1288:N1370)</f>
        <v>1989653</v>
      </c>
      <c r="O1371" s="1">
        <f t="shared" si="534"/>
        <v>1481212</v>
      </c>
      <c r="P1371" s="1">
        <f t="shared" si="534"/>
        <v>336670</v>
      </c>
      <c r="Q1371" s="1">
        <f t="shared" si="534"/>
        <v>2322</v>
      </c>
      <c r="R1371" s="1">
        <f t="shared" si="534"/>
        <v>27670</v>
      </c>
      <c r="S1371" s="1">
        <f t="shared" si="534"/>
        <v>539</v>
      </c>
      <c r="T1371" s="1">
        <f t="shared" si="534"/>
        <v>4254</v>
      </c>
      <c r="U1371" s="1">
        <f t="shared" si="534"/>
        <v>3153</v>
      </c>
      <c r="W1371" s="1">
        <f t="shared" si="534"/>
        <v>1817</v>
      </c>
      <c r="AC1371" s="1">
        <f>SUM(AC1288:AC1370)</f>
        <v>1554</v>
      </c>
      <c r="AL1371" s="7">
        <f>IF(Q1371&gt;0,RANK(Q1371,(N1371:P1371,Q1371:AJ1371)),0)</f>
        <v>7</v>
      </c>
      <c r="AM1371" s="7">
        <f>IF(R1371&gt;0,RANK(R1371,(N1371:P1371,Q1371:AJ1371)),0)</f>
        <v>4</v>
      </c>
      <c r="AN1371" s="7">
        <f>IF(S1371&gt;0,RANK(S1371,(N1371:P1371,Q1371:AJ1371)),0)</f>
        <v>10</v>
      </c>
      <c r="AO1371" s="7">
        <f>IF(T1371&gt;0,RANK(T1371,(N1371:P1371,Q1371:AJ1371)),0)</f>
        <v>5</v>
      </c>
      <c r="AP1371" s="2">
        <f t="shared" si="529"/>
        <v>6.0329802922643784E-4</v>
      </c>
      <c r="AQ1371" s="2">
        <f t="shared" si="530"/>
        <v>7.189171605812031E-3</v>
      </c>
      <c r="AR1371" s="2">
        <f t="shared" si="531"/>
        <v>1.4004204898925495E-4</v>
      </c>
      <c r="AS1371" s="2">
        <f t="shared" si="532"/>
        <v>1.1052669320970141E-3</v>
      </c>
      <c r="AU1371" t="s">
        <v>610</v>
      </c>
      <c r="AV1371" t="s">
        <v>3301</v>
      </c>
      <c r="AY1371" s="130">
        <v>26</v>
      </c>
      <c r="AZ1371" s="131"/>
      <c r="BA1371" s="130">
        <v>26</v>
      </c>
      <c r="BC1371" s="7" t="s">
        <v>433</v>
      </c>
    </row>
    <row r="1372" spans="1:55" x14ac:dyDescent="0.2">
      <c r="C1372" s="1"/>
      <c r="E1372" s="7"/>
      <c r="F1372" s="7"/>
      <c r="I1372" s="2"/>
      <c r="AL1372" s="7"/>
      <c r="AM1372" s="7"/>
      <c r="AN1372" s="7"/>
      <c r="AO1372" s="7"/>
      <c r="AY1372" s="130"/>
      <c r="AZ1372" s="131"/>
      <c r="BA1372" s="132"/>
    </row>
    <row r="1373" spans="1:55" hidden="1" outlineLevel="1" x14ac:dyDescent="0.2">
      <c r="A1373" t="s">
        <v>3033</v>
      </c>
      <c r="B1373" t="s">
        <v>200</v>
      </c>
      <c r="C1373" s="1">
        <f t="shared" ref="C1373:C1404" si="535">SUM(N1373:AJ1373)</f>
        <v>7404</v>
      </c>
      <c r="D1373" s="7">
        <f>RANK(N1373,(N1373:P1373,Q1373:AJ1373))</f>
        <v>1</v>
      </c>
      <c r="E1373" s="7">
        <f>RANK(O1373,(N1373:P1373,Q1373:AJ1373))</f>
        <v>2</v>
      </c>
      <c r="F1373" s="7">
        <f>IF(P1373&gt;0,RANK(P1373,(N1373:P1373,Q1373:AJ1373)),0)</f>
        <v>3</v>
      </c>
      <c r="G1373" s="1">
        <f t="shared" ref="G1373:G1404" si="536">MAX(N1373:P1373)-LARGE(N1373:P1373,2)</f>
        <v>1483</v>
      </c>
      <c r="H1373" s="2">
        <f t="shared" si="512"/>
        <v>0.20029713668287413</v>
      </c>
      <c r="I1373" s="2"/>
      <c r="J1373" s="2">
        <f t="shared" ref="J1373:J1404" si="537">IF($C1373=0,"-",N1373/$C1373)</f>
        <v>0.51458670988654787</v>
      </c>
      <c r="K1373" s="2">
        <f t="shared" ref="K1373:K1404" si="538">IF($C1373=0,"-",O1373/$C1373)</f>
        <v>0.31428957320367368</v>
      </c>
      <c r="L1373" s="2">
        <f t="shared" ref="L1373:L1404" si="539">IF($C1373=0,"-",P1373/$C1373)</f>
        <v>0.15599675850891409</v>
      </c>
      <c r="M1373" s="2">
        <f t="shared" ref="M1373:M1404" si="540">IF(C1373=0,"-",(1-J1373-K1373-L1373))</f>
        <v>1.5126958400864365E-2</v>
      </c>
      <c r="N1373" s="1">
        <v>3810</v>
      </c>
      <c r="O1373" s="1">
        <v>2327</v>
      </c>
      <c r="P1373" s="1">
        <v>1155</v>
      </c>
      <c r="Q1373" s="1">
        <v>48</v>
      </c>
      <c r="R1373" s="1">
        <v>19</v>
      </c>
      <c r="S1373" s="1">
        <v>14</v>
      </c>
      <c r="T1373" s="1">
        <v>3</v>
      </c>
      <c r="W1373" s="1">
        <v>1</v>
      </c>
      <c r="Y1373" s="1">
        <v>3</v>
      </c>
      <c r="AA1373" s="1">
        <v>20</v>
      </c>
      <c r="AC1373" s="1">
        <v>0</v>
      </c>
      <c r="AH1373" s="1">
        <v>4</v>
      </c>
      <c r="AL1373" s="7">
        <f>IF(Q1373&gt;0,RANK(Q1373,(N1373:P1373,Q1373:AJ1373)),0)</f>
        <v>4</v>
      </c>
      <c r="AM1373" s="7">
        <f>IF(R1373&gt;0,RANK(R1373,(N1373:P1373,Q1373:AJ1373)),0)</f>
        <v>6</v>
      </c>
      <c r="AN1373" s="7">
        <f>IF(S1373&gt;0,RANK(S1373,(N1373:P1373,Q1373:AJ1373)),0)</f>
        <v>7</v>
      </c>
      <c r="AO1373" s="7">
        <f>IF(T1373&gt;0,RANK(T1373,(N1373:P1373,Q1373:AJ1373)),0)</f>
        <v>9</v>
      </c>
      <c r="AP1373" s="2">
        <f t="shared" ref="AP1373:AP1404" si="541">IF($C1373=0,"-",Q1373/$C1373)</f>
        <v>6.4829821717990272E-3</v>
      </c>
      <c r="AQ1373" s="2">
        <f t="shared" ref="AQ1373:AQ1404" si="542">IF($C1373=0,"-",R1373/$C1373)</f>
        <v>2.5661804430037816E-3</v>
      </c>
      <c r="AR1373" s="2">
        <f t="shared" ref="AR1373:AR1404" si="543">IF($C1373=0,"-",S1373/$C1373)</f>
        <v>1.8908698001080498E-3</v>
      </c>
      <c r="AS1373" s="2">
        <f t="shared" ref="AS1373:AS1404" si="544">IF($C1373=0,"-",T1373/$C1373)</f>
        <v>4.051863857374392E-4</v>
      </c>
      <c r="AU1373" t="s">
        <v>3033</v>
      </c>
      <c r="AV1373" t="s">
        <v>200</v>
      </c>
      <c r="AY1373" s="130">
        <v>27</v>
      </c>
      <c r="AZ1373" s="131">
        <v>1</v>
      </c>
      <c r="BA1373" s="132">
        <f t="shared" ref="BA1373:BA1436" si="545">AY1373*1000+AZ1373</f>
        <v>27001</v>
      </c>
      <c r="BC1373" s="7" t="s">
        <v>532</v>
      </c>
    </row>
    <row r="1374" spans="1:55" hidden="1" outlineLevel="1" x14ac:dyDescent="0.2">
      <c r="A1374" t="s">
        <v>2466</v>
      </c>
      <c r="B1374" t="s">
        <v>200</v>
      </c>
      <c r="C1374" s="1">
        <f t="shared" si="535"/>
        <v>124022</v>
      </c>
      <c r="D1374" s="7">
        <f>RANK(N1374,(N1374:P1374,Q1374:AJ1374))</f>
        <v>1</v>
      </c>
      <c r="E1374" s="7">
        <f>RANK(O1374,(N1374:P1374,Q1374:AJ1374))</f>
        <v>2</v>
      </c>
      <c r="F1374" s="7">
        <f>IF(P1374&gt;0,RANK(P1374,(N1374:P1374,Q1374:AJ1374)),0)</f>
        <v>3</v>
      </c>
      <c r="G1374" s="1">
        <f t="shared" si="536"/>
        <v>22011</v>
      </c>
      <c r="H1374" s="2">
        <f t="shared" si="512"/>
        <v>0.17747657673638548</v>
      </c>
      <c r="I1374" s="2"/>
      <c r="J1374" s="2">
        <f t="shared" si="537"/>
        <v>0.51407008433987522</v>
      </c>
      <c r="K1374" s="2">
        <f t="shared" si="538"/>
        <v>0.33659350760348972</v>
      </c>
      <c r="L1374" s="2">
        <f t="shared" si="539"/>
        <v>0.1326216316459983</v>
      </c>
      <c r="M1374" s="2">
        <f t="shared" si="540"/>
        <v>1.6714776410636761E-2</v>
      </c>
      <c r="N1374" s="1">
        <v>63756</v>
      </c>
      <c r="O1374" s="1">
        <v>41745</v>
      </c>
      <c r="P1374" s="1">
        <v>16448</v>
      </c>
      <c r="Q1374" s="1">
        <v>724</v>
      </c>
      <c r="R1374" s="1">
        <v>543</v>
      </c>
      <c r="S1374" s="1">
        <v>134</v>
      </c>
      <c r="T1374" s="1">
        <v>65</v>
      </c>
      <c r="W1374" s="1">
        <v>226</v>
      </c>
      <c r="Y1374" s="1">
        <v>19</v>
      </c>
      <c r="AA1374" s="1">
        <v>308</v>
      </c>
      <c r="AC1374" s="1">
        <v>12</v>
      </c>
      <c r="AH1374" s="1">
        <v>42</v>
      </c>
      <c r="AL1374" s="7">
        <f>IF(Q1374&gt;0,RANK(Q1374,(N1374:P1374,Q1374:AJ1374)),0)</f>
        <v>4</v>
      </c>
      <c r="AM1374" s="7">
        <f>IF(R1374&gt;0,RANK(R1374,(N1374:P1374,Q1374:AJ1374)),0)</f>
        <v>5</v>
      </c>
      <c r="AN1374" s="7">
        <f>IF(S1374&gt;0,RANK(S1374,(N1374:P1374,Q1374:AJ1374)),0)</f>
        <v>8</v>
      </c>
      <c r="AO1374" s="7">
        <f>IF(T1374&gt;0,RANK(T1374,(N1374:P1374,Q1374:AJ1374)),0)</f>
        <v>9</v>
      </c>
      <c r="AP1374" s="2">
        <f t="shared" si="541"/>
        <v>5.8376739610714228E-3</v>
      </c>
      <c r="AQ1374" s="2">
        <f t="shared" si="542"/>
        <v>4.3782554708035673E-3</v>
      </c>
      <c r="AR1374" s="2">
        <f t="shared" si="543"/>
        <v>1.0804534679331086E-3</v>
      </c>
      <c r="AS1374" s="2">
        <f t="shared" si="544"/>
        <v>5.2410056280337357E-4</v>
      </c>
      <c r="AU1374" t="s">
        <v>2466</v>
      </c>
      <c r="AV1374" t="s">
        <v>200</v>
      </c>
      <c r="AY1374" s="130">
        <v>27</v>
      </c>
      <c r="AZ1374" s="131">
        <v>3</v>
      </c>
      <c r="BA1374" s="132">
        <f t="shared" si="545"/>
        <v>27003</v>
      </c>
      <c r="BC1374" s="7" t="s">
        <v>532</v>
      </c>
    </row>
    <row r="1375" spans="1:55" hidden="1" outlineLevel="1" x14ac:dyDescent="0.2">
      <c r="A1375" t="s">
        <v>2467</v>
      </c>
      <c r="B1375" t="s">
        <v>200</v>
      </c>
      <c r="C1375" s="1">
        <f t="shared" si="535"/>
        <v>13374</v>
      </c>
      <c r="D1375" s="7">
        <f>RANK(N1375,(N1375:P1375,Q1375:AJ1375))</f>
        <v>1</v>
      </c>
      <c r="E1375" s="7">
        <f>RANK(O1375,(N1375:P1375,Q1375:AJ1375))</f>
        <v>2</v>
      </c>
      <c r="F1375" s="7">
        <f>IF(P1375&gt;0,RANK(P1375,(N1375:P1375,Q1375:AJ1375)),0)</f>
        <v>3</v>
      </c>
      <c r="G1375" s="1">
        <f t="shared" si="536"/>
        <v>450</v>
      </c>
      <c r="H1375" s="2">
        <f t="shared" si="512"/>
        <v>3.3647375504710635E-2</v>
      </c>
      <c r="I1375" s="2"/>
      <c r="J1375" s="2">
        <f t="shared" si="537"/>
        <v>0.44197697024076565</v>
      </c>
      <c r="K1375" s="2">
        <f t="shared" si="538"/>
        <v>0.40832959473605501</v>
      </c>
      <c r="L1375" s="2">
        <f t="shared" si="539"/>
        <v>0.13556153731120082</v>
      </c>
      <c r="M1375" s="2">
        <f t="shared" si="540"/>
        <v>1.4131897711978508E-2</v>
      </c>
      <c r="N1375" s="1">
        <v>5911</v>
      </c>
      <c r="O1375" s="1">
        <v>5461</v>
      </c>
      <c r="P1375" s="1">
        <v>1813</v>
      </c>
      <c r="Q1375" s="1">
        <v>107</v>
      </c>
      <c r="R1375" s="1">
        <v>22</v>
      </c>
      <c r="S1375" s="1">
        <v>13</v>
      </c>
      <c r="T1375" s="1">
        <v>13</v>
      </c>
      <c r="W1375" s="1">
        <v>12</v>
      </c>
      <c r="Y1375" s="1">
        <v>3</v>
      </c>
      <c r="AA1375" s="1">
        <v>14</v>
      </c>
      <c r="AC1375" s="1">
        <v>4</v>
      </c>
      <c r="AH1375" s="1">
        <v>1</v>
      </c>
      <c r="AL1375" s="7">
        <f>IF(Q1375&gt;0,RANK(Q1375,(N1375:P1375,Q1375:AJ1375)),0)</f>
        <v>4</v>
      </c>
      <c r="AM1375" s="7">
        <f>IF(R1375&gt;0,RANK(R1375,(N1375:P1375,Q1375:AJ1375)),0)</f>
        <v>5</v>
      </c>
      <c r="AN1375" s="7">
        <f>IF(S1375&gt;0,RANK(S1375,(N1375:P1375,Q1375:AJ1375)),0)</f>
        <v>7</v>
      </c>
      <c r="AO1375" s="7">
        <f>IF(T1375&gt;0,RANK(T1375,(N1375:P1375,Q1375:AJ1375)),0)</f>
        <v>7</v>
      </c>
      <c r="AP1375" s="2">
        <f t="shared" si="541"/>
        <v>8.0005981755645276E-3</v>
      </c>
      <c r="AQ1375" s="2">
        <f t="shared" si="542"/>
        <v>1.6449828024525197E-3</v>
      </c>
      <c r="AR1375" s="2">
        <f t="shared" si="543"/>
        <v>9.7203529235830716E-4</v>
      </c>
      <c r="AS1375" s="2">
        <f t="shared" si="544"/>
        <v>9.7203529235830716E-4</v>
      </c>
      <c r="AU1375" t="s">
        <v>2467</v>
      </c>
      <c r="AV1375" t="s">
        <v>200</v>
      </c>
      <c r="AY1375" s="130">
        <v>27</v>
      </c>
      <c r="AZ1375" s="131">
        <v>5</v>
      </c>
      <c r="BA1375" s="132">
        <f t="shared" si="545"/>
        <v>27005</v>
      </c>
      <c r="BC1375" s="7" t="s">
        <v>532</v>
      </c>
    </row>
    <row r="1376" spans="1:55" hidden="1" outlineLevel="1" x14ac:dyDescent="0.2">
      <c r="A1376" t="s">
        <v>1519</v>
      </c>
      <c r="B1376" t="s">
        <v>200</v>
      </c>
      <c r="C1376" s="1">
        <f t="shared" si="535"/>
        <v>15848</v>
      </c>
      <c r="D1376" s="7">
        <f>RANK(N1376,(N1376:P1376,Q1376:AJ1376))</f>
        <v>1</v>
      </c>
      <c r="E1376" s="7">
        <f>RANK(O1376,(N1376:P1376,Q1376:AJ1376))</f>
        <v>2</v>
      </c>
      <c r="F1376" s="7">
        <f>IF(P1376&gt;0,RANK(P1376,(N1376:P1376,Q1376:AJ1376)),0)</f>
        <v>3</v>
      </c>
      <c r="G1376" s="1">
        <f t="shared" si="536"/>
        <v>2200</v>
      </c>
      <c r="H1376" s="2">
        <f t="shared" si="512"/>
        <v>0.13881877839475013</v>
      </c>
      <c r="I1376" s="2"/>
      <c r="J1376" s="2">
        <f t="shared" si="537"/>
        <v>0.50517415446744074</v>
      </c>
      <c r="K1376" s="2">
        <f t="shared" si="538"/>
        <v>0.36635537607269059</v>
      </c>
      <c r="L1376" s="2">
        <f t="shared" si="539"/>
        <v>0.10316759212518929</v>
      </c>
      <c r="M1376" s="2">
        <f t="shared" si="540"/>
        <v>2.5302877334679383E-2</v>
      </c>
      <c r="N1376" s="1">
        <v>8006</v>
      </c>
      <c r="O1376" s="1">
        <v>5806</v>
      </c>
      <c r="P1376" s="1">
        <v>1635</v>
      </c>
      <c r="Q1376" s="1">
        <v>246</v>
      </c>
      <c r="R1376" s="1">
        <v>50</v>
      </c>
      <c r="S1376" s="1">
        <v>27</v>
      </c>
      <c r="T1376" s="1">
        <v>13</v>
      </c>
      <c r="W1376" s="1">
        <v>15</v>
      </c>
      <c r="Y1376" s="1">
        <v>4</v>
      </c>
      <c r="AA1376" s="1">
        <v>39</v>
      </c>
      <c r="AC1376" s="1">
        <v>2</v>
      </c>
      <c r="AH1376" s="1">
        <v>5</v>
      </c>
      <c r="AL1376" s="7">
        <f>IF(Q1376&gt;0,RANK(Q1376,(N1376:P1376,Q1376:AJ1376)),0)</f>
        <v>4</v>
      </c>
      <c r="AM1376" s="7">
        <f>IF(R1376&gt;0,RANK(R1376,(N1376:P1376,Q1376:AJ1376)),0)</f>
        <v>5</v>
      </c>
      <c r="AN1376" s="7">
        <f>IF(S1376&gt;0,RANK(S1376,(N1376:P1376,Q1376:AJ1376)),0)</f>
        <v>7</v>
      </c>
      <c r="AO1376" s="7">
        <f>IF(T1376&gt;0,RANK(T1376,(N1376:P1376,Q1376:AJ1376)),0)</f>
        <v>9</v>
      </c>
      <c r="AP1376" s="2">
        <f t="shared" si="541"/>
        <v>1.552246340232206E-2</v>
      </c>
      <c r="AQ1376" s="2">
        <f t="shared" si="542"/>
        <v>3.1549722362443212E-3</v>
      </c>
      <c r="AR1376" s="2">
        <f t="shared" si="543"/>
        <v>1.7036850075719335E-3</v>
      </c>
      <c r="AS1376" s="2">
        <f t="shared" si="544"/>
        <v>8.2029278142352346E-4</v>
      </c>
      <c r="AU1376" t="s">
        <v>1519</v>
      </c>
      <c r="AV1376" t="s">
        <v>200</v>
      </c>
      <c r="AY1376" s="130">
        <v>27</v>
      </c>
      <c r="AZ1376" s="131">
        <v>7</v>
      </c>
      <c r="BA1376" s="132">
        <f t="shared" si="545"/>
        <v>27007</v>
      </c>
      <c r="BC1376" s="7" t="s">
        <v>532</v>
      </c>
    </row>
    <row r="1377" spans="1:55" hidden="1" outlineLevel="1" x14ac:dyDescent="0.2">
      <c r="A1377" t="s">
        <v>2893</v>
      </c>
      <c r="B1377" t="s">
        <v>200</v>
      </c>
      <c r="C1377" s="1">
        <f t="shared" si="535"/>
        <v>13233</v>
      </c>
      <c r="D1377" s="7">
        <f>RANK(N1377,(N1377:P1377,Q1377:AJ1377))</f>
        <v>1</v>
      </c>
      <c r="E1377" s="7">
        <f>RANK(O1377,(N1377:P1377,Q1377:AJ1377))</f>
        <v>2</v>
      </c>
      <c r="F1377" s="7">
        <f>IF(P1377&gt;0,RANK(P1377,(N1377:P1377,Q1377:AJ1377)),0)</f>
        <v>3</v>
      </c>
      <c r="G1377" s="1">
        <f t="shared" si="536"/>
        <v>1171</v>
      </c>
      <c r="H1377" s="2">
        <f t="shared" si="512"/>
        <v>8.849089397717827E-2</v>
      </c>
      <c r="I1377" s="2"/>
      <c r="J1377" s="2">
        <f t="shared" si="537"/>
        <v>0.4538653366583541</v>
      </c>
      <c r="K1377" s="2">
        <f t="shared" si="538"/>
        <v>0.36537444268117586</v>
      </c>
      <c r="L1377" s="2">
        <f t="shared" si="539"/>
        <v>0.16118793924280209</v>
      </c>
      <c r="M1377" s="2">
        <f t="shared" si="540"/>
        <v>1.9572281417668008E-2</v>
      </c>
      <c r="N1377" s="1">
        <v>6006</v>
      </c>
      <c r="O1377" s="1">
        <v>4835</v>
      </c>
      <c r="P1377" s="1">
        <v>2133</v>
      </c>
      <c r="Q1377" s="1">
        <v>81</v>
      </c>
      <c r="R1377" s="1">
        <v>34</v>
      </c>
      <c r="S1377" s="1">
        <v>65</v>
      </c>
      <c r="T1377" s="1">
        <v>20</v>
      </c>
      <c r="W1377" s="1">
        <v>16</v>
      </c>
      <c r="Y1377" s="1">
        <v>3</v>
      </c>
      <c r="AA1377" s="1">
        <v>35</v>
      </c>
      <c r="AC1377" s="1">
        <v>1</v>
      </c>
      <c r="AH1377" s="1">
        <v>4</v>
      </c>
      <c r="AL1377" s="7">
        <f>IF(Q1377&gt;0,RANK(Q1377,(N1377:P1377,Q1377:AJ1377)),0)</f>
        <v>4</v>
      </c>
      <c r="AM1377" s="7">
        <f>IF(R1377&gt;0,RANK(R1377,(N1377:P1377,Q1377:AJ1377)),0)</f>
        <v>7</v>
      </c>
      <c r="AN1377" s="7">
        <f>IF(S1377&gt;0,RANK(S1377,(N1377:P1377,Q1377:AJ1377)),0)</f>
        <v>5</v>
      </c>
      <c r="AO1377" s="7">
        <f>IF(T1377&gt;0,RANK(T1377,(N1377:P1377,Q1377:AJ1377)),0)</f>
        <v>8</v>
      </c>
      <c r="AP1377" s="2">
        <f t="shared" si="541"/>
        <v>6.121060983903877E-3</v>
      </c>
      <c r="AQ1377" s="2">
        <f t="shared" si="542"/>
        <v>2.5693342401571827E-3</v>
      </c>
      <c r="AR1377" s="2">
        <f t="shared" si="543"/>
        <v>4.9119625179475553E-3</v>
      </c>
      <c r="AS1377" s="2">
        <f t="shared" si="544"/>
        <v>1.5113730824454017E-3</v>
      </c>
      <c r="AU1377" t="s">
        <v>2893</v>
      </c>
      <c r="AV1377" t="s">
        <v>200</v>
      </c>
      <c r="AY1377" s="130">
        <v>27</v>
      </c>
      <c r="AZ1377" s="131">
        <v>9</v>
      </c>
      <c r="BA1377" s="132">
        <f t="shared" si="545"/>
        <v>27009</v>
      </c>
      <c r="BC1377" s="7" t="s">
        <v>532</v>
      </c>
    </row>
    <row r="1378" spans="1:55" hidden="1" outlineLevel="1" x14ac:dyDescent="0.2">
      <c r="A1378" t="s">
        <v>1520</v>
      </c>
      <c r="B1378" t="s">
        <v>200</v>
      </c>
      <c r="C1378" s="1">
        <f t="shared" si="535"/>
        <v>3001</v>
      </c>
      <c r="D1378" s="7">
        <f>RANK(N1378,(N1378:P1378,Q1378:AJ1378))</f>
        <v>1</v>
      </c>
      <c r="E1378" s="7">
        <f>RANK(O1378,(N1378:P1378,Q1378:AJ1378))</f>
        <v>2</v>
      </c>
      <c r="F1378" s="7">
        <f>IF(P1378&gt;0,RANK(P1378,(N1378:P1378,Q1378:AJ1378)),0)</f>
        <v>3</v>
      </c>
      <c r="G1378" s="1">
        <f t="shared" si="536"/>
        <v>629</v>
      </c>
      <c r="H1378" s="2">
        <f t="shared" si="512"/>
        <v>0.20959680106631123</v>
      </c>
      <c r="I1378" s="2"/>
      <c r="J1378" s="2">
        <f t="shared" si="537"/>
        <v>0.53948683772075978</v>
      </c>
      <c r="K1378" s="2">
        <f t="shared" si="538"/>
        <v>0.32989003665444849</v>
      </c>
      <c r="L1378" s="2">
        <f t="shared" si="539"/>
        <v>0.12262579140286571</v>
      </c>
      <c r="M1378" s="2">
        <f t="shared" si="540"/>
        <v>7.9973342219260141E-3</v>
      </c>
      <c r="N1378" s="1">
        <v>1619</v>
      </c>
      <c r="O1378" s="1">
        <v>990</v>
      </c>
      <c r="P1378" s="1">
        <v>368</v>
      </c>
      <c r="Q1378" s="1">
        <v>7</v>
      </c>
      <c r="R1378" s="1">
        <v>4</v>
      </c>
      <c r="S1378" s="1">
        <v>4</v>
      </c>
      <c r="T1378" s="1">
        <v>7</v>
      </c>
      <c r="W1378" s="1">
        <v>1</v>
      </c>
      <c r="Y1378" s="1">
        <v>0</v>
      </c>
      <c r="AA1378" s="1">
        <v>1</v>
      </c>
      <c r="AC1378" s="1">
        <v>0</v>
      </c>
      <c r="AH1378" s="1">
        <v>0</v>
      </c>
      <c r="AL1378" s="7">
        <f>IF(Q1378&gt;0,RANK(Q1378,(N1378:P1378,Q1378:AJ1378)),0)</f>
        <v>4</v>
      </c>
      <c r="AM1378" s="7">
        <f>IF(R1378&gt;0,RANK(R1378,(N1378:P1378,Q1378:AJ1378)),0)</f>
        <v>6</v>
      </c>
      <c r="AN1378" s="7">
        <f>IF(S1378&gt;0,RANK(S1378,(N1378:P1378,Q1378:AJ1378)),0)</f>
        <v>6</v>
      </c>
      <c r="AO1378" s="7">
        <f>IF(T1378&gt;0,RANK(T1378,(N1378:P1378,Q1378:AJ1378)),0)</f>
        <v>4</v>
      </c>
      <c r="AP1378" s="2">
        <f t="shared" si="541"/>
        <v>2.3325558147284237E-3</v>
      </c>
      <c r="AQ1378" s="2">
        <f t="shared" si="542"/>
        <v>1.3328890369876708E-3</v>
      </c>
      <c r="AR1378" s="2">
        <f t="shared" si="543"/>
        <v>1.3328890369876708E-3</v>
      </c>
      <c r="AS1378" s="2">
        <f t="shared" si="544"/>
        <v>2.3325558147284237E-3</v>
      </c>
      <c r="AU1378" t="s">
        <v>1520</v>
      </c>
      <c r="AV1378" t="s">
        <v>200</v>
      </c>
      <c r="AY1378" s="130">
        <v>27</v>
      </c>
      <c r="AZ1378" s="131">
        <v>11</v>
      </c>
      <c r="BA1378" s="132">
        <f t="shared" si="545"/>
        <v>27011</v>
      </c>
      <c r="BC1378" s="7" t="s">
        <v>532</v>
      </c>
    </row>
    <row r="1379" spans="1:55" hidden="1" outlineLevel="1" x14ac:dyDescent="0.2">
      <c r="A1379" t="s">
        <v>622</v>
      </c>
      <c r="B1379" t="s">
        <v>200</v>
      </c>
      <c r="C1379" s="1">
        <f t="shared" si="535"/>
        <v>25261</v>
      </c>
      <c r="D1379" s="7">
        <f>RANK(N1379,(N1379:P1379,Q1379:AJ1379))</f>
        <v>1</v>
      </c>
      <c r="E1379" s="7">
        <f>RANK(O1379,(N1379:P1379,Q1379:AJ1379))</f>
        <v>2</v>
      </c>
      <c r="F1379" s="7">
        <f>IF(P1379&gt;0,RANK(P1379,(N1379:P1379,Q1379:AJ1379)),0)</f>
        <v>3</v>
      </c>
      <c r="G1379" s="1">
        <f t="shared" si="536"/>
        <v>3338</v>
      </c>
      <c r="H1379" s="2">
        <f t="shared" si="512"/>
        <v>0.13214045366375043</v>
      </c>
      <c r="I1379" s="2"/>
      <c r="J1379" s="2">
        <f t="shared" si="537"/>
        <v>0.4916669965559558</v>
      </c>
      <c r="K1379" s="2">
        <f t="shared" si="538"/>
        <v>0.35952654289220537</v>
      </c>
      <c r="L1379" s="2">
        <f t="shared" si="539"/>
        <v>0.13158623965797078</v>
      </c>
      <c r="M1379" s="2">
        <f t="shared" si="540"/>
        <v>1.7220220893868043E-2</v>
      </c>
      <c r="N1379" s="1">
        <v>12420</v>
      </c>
      <c r="O1379" s="1">
        <v>9082</v>
      </c>
      <c r="P1379" s="1">
        <v>3324</v>
      </c>
      <c r="Q1379" s="1">
        <v>190</v>
      </c>
      <c r="R1379" s="1">
        <v>62</v>
      </c>
      <c r="S1379" s="1">
        <v>28</v>
      </c>
      <c r="T1379" s="1">
        <v>19</v>
      </c>
      <c r="W1379" s="1">
        <v>33</v>
      </c>
      <c r="Y1379" s="1">
        <v>11</v>
      </c>
      <c r="AA1379" s="1">
        <v>76</v>
      </c>
      <c r="AC1379" s="1">
        <v>4</v>
      </c>
      <c r="AH1379" s="1">
        <v>12</v>
      </c>
      <c r="AL1379" s="7">
        <f>IF(Q1379&gt;0,RANK(Q1379,(N1379:P1379,Q1379:AJ1379)),0)</f>
        <v>4</v>
      </c>
      <c r="AM1379" s="7">
        <f>IF(R1379&gt;0,RANK(R1379,(N1379:P1379,Q1379:AJ1379)),0)</f>
        <v>6</v>
      </c>
      <c r="AN1379" s="7">
        <f>IF(S1379&gt;0,RANK(S1379,(N1379:P1379,Q1379:AJ1379)),0)</f>
        <v>8</v>
      </c>
      <c r="AO1379" s="7">
        <f>IF(T1379&gt;0,RANK(T1379,(N1379:P1379,Q1379:AJ1379)),0)</f>
        <v>9</v>
      </c>
      <c r="AP1379" s="2">
        <f t="shared" si="541"/>
        <v>7.5214757927239617E-3</v>
      </c>
      <c r="AQ1379" s="2">
        <f t="shared" si="542"/>
        <v>2.4543763113099243E-3</v>
      </c>
      <c r="AR1379" s="2">
        <f t="shared" si="543"/>
        <v>1.1084280115593206E-3</v>
      </c>
      <c r="AS1379" s="2">
        <f t="shared" si="544"/>
        <v>7.5214757927239621E-4</v>
      </c>
      <c r="AU1379" t="s">
        <v>622</v>
      </c>
      <c r="AV1379" t="s">
        <v>200</v>
      </c>
      <c r="AY1379" s="130">
        <v>27</v>
      </c>
      <c r="AZ1379" s="131">
        <v>13</v>
      </c>
      <c r="BA1379" s="132">
        <f t="shared" si="545"/>
        <v>27013</v>
      </c>
      <c r="BC1379" s="7" t="s">
        <v>532</v>
      </c>
    </row>
    <row r="1380" spans="1:55" hidden="1" outlineLevel="1" x14ac:dyDescent="0.2">
      <c r="A1380" t="s">
        <v>470</v>
      </c>
      <c r="B1380" t="s">
        <v>200</v>
      </c>
      <c r="C1380" s="1">
        <f t="shared" si="535"/>
        <v>12359</v>
      </c>
      <c r="D1380" s="7">
        <f>RANK(N1380,(N1380:P1380,Q1380:AJ1380))</f>
        <v>2</v>
      </c>
      <c r="E1380" s="7">
        <f>RANK(O1380,(N1380:P1380,Q1380:AJ1380))</f>
        <v>1</v>
      </c>
      <c r="F1380" s="7">
        <f>IF(P1380&gt;0,RANK(P1380,(N1380:P1380,Q1380:AJ1380)),0)</f>
        <v>3</v>
      </c>
      <c r="G1380" s="1">
        <f t="shared" si="536"/>
        <v>716</v>
      </c>
      <c r="H1380" s="2">
        <f t="shared" si="512"/>
        <v>5.7933489764544058E-2</v>
      </c>
      <c r="I1380" s="2"/>
      <c r="J1380" s="2">
        <f t="shared" si="537"/>
        <v>0.39355934946193055</v>
      </c>
      <c r="K1380" s="2">
        <f t="shared" si="538"/>
        <v>0.45149283922647465</v>
      </c>
      <c r="L1380" s="2">
        <f t="shared" si="539"/>
        <v>0.14451007363055263</v>
      </c>
      <c r="M1380" s="2">
        <f t="shared" si="540"/>
        <v>1.0437737681042225E-2</v>
      </c>
      <c r="N1380" s="1">
        <v>4864</v>
      </c>
      <c r="O1380" s="1">
        <v>5580</v>
      </c>
      <c r="P1380" s="1">
        <v>1786</v>
      </c>
      <c r="Q1380" s="1">
        <v>40</v>
      </c>
      <c r="R1380" s="1">
        <v>18</v>
      </c>
      <c r="S1380" s="1">
        <v>33</v>
      </c>
      <c r="T1380" s="1">
        <v>7</v>
      </c>
      <c r="W1380" s="1">
        <v>9</v>
      </c>
      <c r="Y1380" s="1">
        <v>1</v>
      </c>
      <c r="AA1380" s="1">
        <v>16</v>
      </c>
      <c r="AC1380" s="1">
        <v>0</v>
      </c>
      <c r="AH1380" s="1">
        <v>5</v>
      </c>
      <c r="AL1380" s="7">
        <f>IF(Q1380&gt;0,RANK(Q1380,(N1380:P1380,Q1380:AJ1380)),0)</f>
        <v>4</v>
      </c>
      <c r="AM1380" s="7">
        <f>IF(R1380&gt;0,RANK(R1380,(N1380:P1380,Q1380:AJ1380)),0)</f>
        <v>6</v>
      </c>
      <c r="AN1380" s="7">
        <f>IF(S1380&gt;0,RANK(S1380,(N1380:P1380,Q1380:AJ1380)),0)</f>
        <v>5</v>
      </c>
      <c r="AO1380" s="7">
        <f>IF(T1380&gt;0,RANK(T1380,(N1380:P1380,Q1380:AJ1380)),0)</f>
        <v>9</v>
      </c>
      <c r="AP1380" s="2">
        <f t="shared" si="541"/>
        <v>3.2365078080750869E-3</v>
      </c>
      <c r="AQ1380" s="2">
        <f t="shared" si="542"/>
        <v>1.4564285136337892E-3</v>
      </c>
      <c r="AR1380" s="2">
        <f t="shared" si="543"/>
        <v>2.6701189416619467E-3</v>
      </c>
      <c r="AS1380" s="2">
        <f t="shared" si="544"/>
        <v>5.6638886641314026E-4</v>
      </c>
      <c r="AU1380" t="s">
        <v>470</v>
      </c>
      <c r="AV1380" t="s">
        <v>200</v>
      </c>
      <c r="AY1380" s="130">
        <v>27</v>
      </c>
      <c r="AZ1380" s="131">
        <v>15</v>
      </c>
      <c r="BA1380" s="132">
        <f t="shared" si="545"/>
        <v>27015</v>
      </c>
      <c r="BC1380" s="7" t="s">
        <v>532</v>
      </c>
    </row>
    <row r="1381" spans="1:55" hidden="1" outlineLevel="1" x14ac:dyDescent="0.2">
      <c r="A1381" t="s">
        <v>2902</v>
      </c>
      <c r="B1381" t="s">
        <v>200</v>
      </c>
      <c r="C1381" s="1">
        <f t="shared" si="535"/>
        <v>13915</v>
      </c>
      <c r="D1381" s="7">
        <f>RANK(N1381,(N1381:P1381,Q1381:AJ1381))</f>
        <v>1</v>
      </c>
      <c r="E1381" s="7">
        <f>RANK(O1381,(N1381:P1381,Q1381:AJ1381))</f>
        <v>2</v>
      </c>
      <c r="F1381" s="7">
        <f>IF(P1381&gt;0,RANK(P1381,(N1381:P1381,Q1381:AJ1381)),0)</f>
        <v>3</v>
      </c>
      <c r="G1381" s="1">
        <f t="shared" si="536"/>
        <v>4018</v>
      </c>
      <c r="H1381" s="2">
        <f t="shared" ref="H1381:H1444" si="546">G1381/C1381</f>
        <v>0.28875314408911246</v>
      </c>
      <c r="I1381" s="2"/>
      <c r="J1381" s="2">
        <f t="shared" si="537"/>
        <v>0.57865612648221343</v>
      </c>
      <c r="K1381" s="2">
        <f t="shared" si="538"/>
        <v>0.28990298239310097</v>
      </c>
      <c r="L1381" s="2">
        <f t="shared" si="539"/>
        <v>0.11433704635285663</v>
      </c>
      <c r="M1381" s="2">
        <f t="shared" si="540"/>
        <v>1.7103844771828969E-2</v>
      </c>
      <c r="N1381" s="1">
        <v>8052</v>
      </c>
      <c r="O1381" s="1">
        <v>4034</v>
      </c>
      <c r="P1381" s="1">
        <v>1591</v>
      </c>
      <c r="Q1381" s="1">
        <v>115</v>
      </c>
      <c r="R1381" s="1">
        <v>41</v>
      </c>
      <c r="S1381" s="1">
        <v>34</v>
      </c>
      <c r="T1381" s="1">
        <v>13</v>
      </c>
      <c r="W1381" s="1">
        <v>11</v>
      </c>
      <c r="Y1381" s="1">
        <v>4</v>
      </c>
      <c r="AA1381" s="1">
        <v>12</v>
      </c>
      <c r="AC1381" s="1">
        <v>2</v>
      </c>
      <c r="AH1381" s="1">
        <v>6</v>
      </c>
      <c r="AL1381" s="7">
        <f>IF(Q1381&gt;0,RANK(Q1381,(N1381:P1381,Q1381:AJ1381)),0)</f>
        <v>4</v>
      </c>
      <c r="AM1381" s="7">
        <f>IF(R1381&gt;0,RANK(R1381,(N1381:P1381,Q1381:AJ1381)),0)</f>
        <v>5</v>
      </c>
      <c r="AN1381" s="7">
        <f>IF(S1381&gt;0,RANK(S1381,(N1381:P1381,Q1381:AJ1381)),0)</f>
        <v>6</v>
      </c>
      <c r="AO1381" s="7">
        <f>IF(T1381&gt;0,RANK(T1381,(N1381:P1381,Q1381:AJ1381)),0)</f>
        <v>7</v>
      </c>
      <c r="AP1381" s="2">
        <f t="shared" si="541"/>
        <v>8.2644628099173556E-3</v>
      </c>
      <c r="AQ1381" s="2">
        <f t="shared" si="542"/>
        <v>2.9464606539705354E-3</v>
      </c>
      <c r="AR1381" s="2">
        <f t="shared" si="543"/>
        <v>2.4434063959755661E-3</v>
      </c>
      <c r="AS1381" s="2">
        <f t="shared" si="544"/>
        <v>9.3424362199065751E-4</v>
      </c>
      <c r="AU1381" t="s">
        <v>2902</v>
      </c>
      <c r="AV1381" t="s">
        <v>200</v>
      </c>
      <c r="AY1381" s="130">
        <v>27</v>
      </c>
      <c r="AZ1381" s="131">
        <v>17</v>
      </c>
      <c r="BA1381" s="132">
        <f t="shared" si="545"/>
        <v>27017</v>
      </c>
      <c r="BC1381" s="7" t="s">
        <v>532</v>
      </c>
    </row>
    <row r="1382" spans="1:55" hidden="1" outlineLevel="1" x14ac:dyDescent="0.2">
      <c r="A1382" t="s">
        <v>2247</v>
      </c>
      <c r="B1382" t="s">
        <v>200</v>
      </c>
      <c r="C1382" s="1">
        <f t="shared" si="535"/>
        <v>28168</v>
      </c>
      <c r="D1382" s="7">
        <f>RANK(N1382,(N1382:P1382,Q1382:AJ1382))</f>
        <v>2</v>
      </c>
      <c r="E1382" s="7">
        <f>RANK(O1382,(N1382:P1382,Q1382:AJ1382))</f>
        <v>1</v>
      </c>
      <c r="F1382" s="7">
        <f>IF(P1382&gt;0,RANK(P1382,(N1382:P1382,Q1382:AJ1382)),0)</f>
        <v>3</v>
      </c>
      <c r="G1382" s="1">
        <f t="shared" si="536"/>
        <v>826</v>
      </c>
      <c r="H1382" s="2">
        <f t="shared" si="546"/>
        <v>2.9324055666003976E-2</v>
      </c>
      <c r="I1382" s="2"/>
      <c r="J1382" s="2">
        <f t="shared" si="537"/>
        <v>0.41018176654359556</v>
      </c>
      <c r="K1382" s="2">
        <f t="shared" si="538"/>
        <v>0.43950582220959955</v>
      </c>
      <c r="L1382" s="2">
        <f t="shared" si="539"/>
        <v>0.13423033229196252</v>
      </c>
      <c r="M1382" s="2">
        <f t="shared" si="540"/>
        <v>1.6082078954842316E-2</v>
      </c>
      <c r="N1382" s="1">
        <v>11554</v>
      </c>
      <c r="O1382" s="1">
        <v>12380</v>
      </c>
      <c r="P1382" s="1">
        <v>3781</v>
      </c>
      <c r="Q1382" s="1">
        <v>163</v>
      </c>
      <c r="R1382" s="1">
        <v>114</v>
      </c>
      <c r="S1382" s="1">
        <v>47</v>
      </c>
      <c r="T1382" s="1">
        <v>18</v>
      </c>
      <c r="W1382" s="1">
        <v>39</v>
      </c>
      <c r="Y1382" s="1">
        <v>5</v>
      </c>
      <c r="AA1382" s="1">
        <v>61</v>
      </c>
      <c r="AC1382" s="1">
        <v>0</v>
      </c>
      <c r="AH1382" s="1">
        <v>6</v>
      </c>
      <c r="AL1382" s="7">
        <f>IF(Q1382&gt;0,RANK(Q1382,(N1382:P1382,Q1382:AJ1382)),0)</f>
        <v>4</v>
      </c>
      <c r="AM1382" s="7">
        <f>IF(R1382&gt;0,RANK(R1382,(N1382:P1382,Q1382:AJ1382)),0)</f>
        <v>5</v>
      </c>
      <c r="AN1382" s="7">
        <f>IF(S1382&gt;0,RANK(S1382,(N1382:P1382,Q1382:AJ1382)),0)</f>
        <v>7</v>
      </c>
      <c r="AO1382" s="7">
        <f>IF(T1382&gt;0,RANK(T1382,(N1382:P1382,Q1382:AJ1382)),0)</f>
        <v>9</v>
      </c>
      <c r="AP1382" s="2">
        <f t="shared" si="541"/>
        <v>5.7867083214995741E-3</v>
      </c>
      <c r="AQ1382" s="2">
        <f t="shared" si="542"/>
        <v>4.0471456972451005E-3</v>
      </c>
      <c r="AR1382" s="2">
        <f t="shared" si="543"/>
        <v>1.6685600681624539E-3</v>
      </c>
      <c r="AS1382" s="2">
        <f t="shared" si="544"/>
        <v>6.3902300482817384E-4</v>
      </c>
      <c r="AU1382" t="s">
        <v>2247</v>
      </c>
      <c r="AV1382" t="s">
        <v>200</v>
      </c>
      <c r="AY1382" s="130">
        <v>27</v>
      </c>
      <c r="AZ1382" s="131">
        <v>19</v>
      </c>
      <c r="BA1382" s="132">
        <f t="shared" si="545"/>
        <v>27019</v>
      </c>
      <c r="BC1382" s="7" t="s">
        <v>532</v>
      </c>
    </row>
    <row r="1383" spans="1:55" hidden="1" outlineLevel="1" x14ac:dyDescent="0.2">
      <c r="A1383" t="s">
        <v>2791</v>
      </c>
      <c r="B1383" t="s">
        <v>200</v>
      </c>
      <c r="C1383" s="1">
        <f t="shared" si="535"/>
        <v>12029</v>
      </c>
      <c r="D1383" s="7">
        <f>RANK(N1383,(N1383:P1383,Q1383:AJ1383))</f>
        <v>1</v>
      </c>
      <c r="E1383" s="7">
        <f>RANK(O1383,(N1383:P1383,Q1383:AJ1383))</f>
        <v>2</v>
      </c>
      <c r="F1383" s="7">
        <f>IF(P1383&gt;0,RANK(P1383,(N1383:P1383,Q1383:AJ1383)),0)</f>
        <v>3</v>
      </c>
      <c r="G1383" s="1">
        <f t="shared" si="536"/>
        <v>646</v>
      </c>
      <c r="H1383" s="2">
        <f t="shared" si="546"/>
        <v>5.3703549754759335E-2</v>
      </c>
      <c r="I1383" s="2"/>
      <c r="J1383" s="2">
        <f t="shared" si="537"/>
        <v>0.45199102169756422</v>
      </c>
      <c r="K1383" s="2">
        <f t="shared" si="538"/>
        <v>0.39828747194280489</v>
      </c>
      <c r="L1383" s="2">
        <f t="shared" si="539"/>
        <v>0.13467453653670297</v>
      </c>
      <c r="M1383" s="2">
        <f t="shared" si="540"/>
        <v>1.5046969822927914E-2</v>
      </c>
      <c r="N1383" s="1">
        <v>5437</v>
      </c>
      <c r="O1383" s="1">
        <v>4791</v>
      </c>
      <c r="P1383" s="1">
        <v>1620</v>
      </c>
      <c r="Q1383" s="1">
        <v>109</v>
      </c>
      <c r="R1383" s="1">
        <v>16</v>
      </c>
      <c r="S1383" s="1">
        <v>16</v>
      </c>
      <c r="T1383" s="1">
        <v>6</v>
      </c>
      <c r="W1383" s="1">
        <v>10</v>
      </c>
      <c r="Y1383" s="1">
        <v>1</v>
      </c>
      <c r="AA1383" s="1">
        <v>21</v>
      </c>
      <c r="AC1383" s="1">
        <v>1</v>
      </c>
      <c r="AH1383" s="1">
        <v>1</v>
      </c>
      <c r="AL1383" s="7">
        <f>IF(Q1383&gt;0,RANK(Q1383,(N1383:P1383,Q1383:AJ1383)),0)</f>
        <v>4</v>
      </c>
      <c r="AM1383" s="7">
        <f>IF(R1383&gt;0,RANK(R1383,(N1383:P1383,Q1383:AJ1383)),0)</f>
        <v>6</v>
      </c>
      <c r="AN1383" s="7">
        <f>IF(S1383&gt;0,RANK(S1383,(N1383:P1383,Q1383:AJ1383)),0)</f>
        <v>6</v>
      </c>
      <c r="AO1383" s="7">
        <f>IF(T1383&gt;0,RANK(T1383,(N1383:P1383,Q1383:AJ1383)),0)</f>
        <v>9</v>
      </c>
      <c r="AP1383" s="2">
        <f t="shared" si="541"/>
        <v>9.0614348657411248E-3</v>
      </c>
      <c r="AQ1383" s="2">
        <f t="shared" si="542"/>
        <v>1.3301188793748441E-3</v>
      </c>
      <c r="AR1383" s="2">
        <f t="shared" si="543"/>
        <v>1.3301188793748441E-3</v>
      </c>
      <c r="AS1383" s="2">
        <f t="shared" si="544"/>
        <v>4.987945797655665E-4</v>
      </c>
      <c r="AU1383" t="s">
        <v>2791</v>
      </c>
      <c r="AV1383" t="s">
        <v>200</v>
      </c>
      <c r="AY1383" s="130">
        <v>27</v>
      </c>
      <c r="AZ1383" s="131">
        <v>21</v>
      </c>
      <c r="BA1383" s="132">
        <f t="shared" si="545"/>
        <v>27021</v>
      </c>
      <c r="BC1383" s="7" t="s">
        <v>532</v>
      </c>
    </row>
    <row r="1384" spans="1:55" hidden="1" outlineLevel="1" x14ac:dyDescent="0.2">
      <c r="A1384" t="s">
        <v>1103</v>
      </c>
      <c r="B1384" t="s">
        <v>200</v>
      </c>
      <c r="C1384" s="1">
        <f t="shared" si="535"/>
        <v>6124</v>
      </c>
      <c r="D1384" s="7">
        <f>RANK(N1384,(N1384:P1384,Q1384:AJ1384))</f>
        <v>1</v>
      </c>
      <c r="E1384" s="7">
        <f>RANK(O1384,(N1384:P1384,Q1384:AJ1384))</f>
        <v>2</v>
      </c>
      <c r="F1384" s="7">
        <f>IF(P1384&gt;0,RANK(P1384,(N1384:P1384,Q1384:AJ1384)),0)</f>
        <v>3</v>
      </c>
      <c r="G1384" s="1">
        <f t="shared" si="536"/>
        <v>1059</v>
      </c>
      <c r="H1384" s="2">
        <f t="shared" si="546"/>
        <v>0.17292619203135207</v>
      </c>
      <c r="I1384" s="2"/>
      <c r="J1384" s="2">
        <f t="shared" si="537"/>
        <v>0.51894186806009146</v>
      </c>
      <c r="K1384" s="2">
        <f t="shared" si="538"/>
        <v>0.34601567602873939</v>
      </c>
      <c r="L1384" s="2">
        <f t="shared" si="539"/>
        <v>0.12769431743958198</v>
      </c>
      <c r="M1384" s="2">
        <f t="shared" si="540"/>
        <v>7.3481384715871623E-3</v>
      </c>
      <c r="N1384" s="1">
        <v>3178</v>
      </c>
      <c r="O1384" s="1">
        <v>2119</v>
      </c>
      <c r="P1384" s="1">
        <v>782</v>
      </c>
      <c r="Q1384" s="1">
        <v>20</v>
      </c>
      <c r="R1384" s="1">
        <v>7</v>
      </c>
      <c r="S1384" s="1">
        <v>4</v>
      </c>
      <c r="T1384" s="1">
        <v>6</v>
      </c>
      <c r="W1384" s="1">
        <v>2</v>
      </c>
      <c r="Y1384" s="1">
        <v>1</v>
      </c>
      <c r="AA1384" s="1">
        <v>5</v>
      </c>
      <c r="AC1384" s="1">
        <v>0</v>
      </c>
      <c r="AH1384" s="1">
        <v>0</v>
      </c>
      <c r="AL1384" s="7">
        <f>IF(Q1384&gt;0,RANK(Q1384,(N1384:P1384,Q1384:AJ1384)),0)</f>
        <v>4</v>
      </c>
      <c r="AM1384" s="7">
        <f>IF(R1384&gt;0,RANK(R1384,(N1384:P1384,Q1384:AJ1384)),0)</f>
        <v>5</v>
      </c>
      <c r="AN1384" s="7">
        <f>IF(S1384&gt;0,RANK(S1384,(N1384:P1384,Q1384:AJ1384)),0)</f>
        <v>8</v>
      </c>
      <c r="AO1384" s="7">
        <f>IF(T1384&gt;0,RANK(T1384,(N1384:P1384,Q1384:AJ1384)),0)</f>
        <v>6</v>
      </c>
      <c r="AP1384" s="2">
        <f t="shared" si="541"/>
        <v>3.2658393207054214E-3</v>
      </c>
      <c r="AQ1384" s="2">
        <f t="shared" si="542"/>
        <v>1.1430437622468974E-3</v>
      </c>
      <c r="AR1384" s="2">
        <f t="shared" si="543"/>
        <v>6.5316786414108428E-4</v>
      </c>
      <c r="AS1384" s="2">
        <f t="shared" si="544"/>
        <v>9.7975179621162642E-4</v>
      </c>
      <c r="AU1384" t="s">
        <v>1103</v>
      </c>
      <c r="AV1384" t="s">
        <v>200</v>
      </c>
      <c r="AY1384" s="130">
        <v>27</v>
      </c>
      <c r="AZ1384" s="131">
        <v>23</v>
      </c>
      <c r="BA1384" s="132">
        <f t="shared" si="545"/>
        <v>27023</v>
      </c>
      <c r="BC1384" s="7" t="s">
        <v>532</v>
      </c>
    </row>
    <row r="1385" spans="1:55" hidden="1" outlineLevel="1" x14ac:dyDescent="0.2">
      <c r="A1385" t="s">
        <v>1104</v>
      </c>
      <c r="B1385" t="s">
        <v>200</v>
      </c>
      <c r="C1385" s="1">
        <f t="shared" si="535"/>
        <v>17733</v>
      </c>
      <c r="D1385" s="7">
        <f>RANK(N1385,(N1385:P1385,Q1385:AJ1385))</f>
        <v>1</v>
      </c>
      <c r="E1385" s="7">
        <f>RANK(O1385,(N1385:P1385,Q1385:AJ1385))</f>
        <v>2</v>
      </c>
      <c r="F1385" s="7">
        <f>IF(P1385&gt;0,RANK(P1385,(N1385:P1385,Q1385:AJ1385)),0)</f>
        <v>3</v>
      </c>
      <c r="G1385" s="1">
        <f t="shared" si="536"/>
        <v>2627</v>
      </c>
      <c r="H1385" s="2">
        <f t="shared" si="546"/>
        <v>0.1481418823662099</v>
      </c>
      <c r="I1385" s="2"/>
      <c r="J1385" s="2">
        <f t="shared" si="537"/>
        <v>0.48559183443297804</v>
      </c>
      <c r="K1385" s="2">
        <f t="shared" si="538"/>
        <v>0.3374499520667682</v>
      </c>
      <c r="L1385" s="2">
        <f t="shared" si="539"/>
        <v>0.15857440929340777</v>
      </c>
      <c r="M1385" s="2">
        <f t="shared" si="540"/>
        <v>1.8383804206845988E-2</v>
      </c>
      <c r="N1385" s="1">
        <v>8611</v>
      </c>
      <c r="O1385" s="1">
        <v>5984</v>
      </c>
      <c r="P1385" s="1">
        <v>2812</v>
      </c>
      <c r="Q1385" s="1">
        <v>128</v>
      </c>
      <c r="R1385" s="1">
        <v>57</v>
      </c>
      <c r="S1385" s="1">
        <v>28</v>
      </c>
      <c r="T1385" s="1">
        <v>7</v>
      </c>
      <c r="W1385" s="1">
        <v>19</v>
      </c>
      <c r="Y1385" s="1">
        <v>2</v>
      </c>
      <c r="AA1385" s="1">
        <v>72</v>
      </c>
      <c r="AC1385" s="1">
        <v>1</v>
      </c>
      <c r="AH1385" s="1">
        <v>12</v>
      </c>
      <c r="AL1385" s="7">
        <f>IF(Q1385&gt;0,RANK(Q1385,(N1385:P1385,Q1385:AJ1385)),0)</f>
        <v>4</v>
      </c>
      <c r="AM1385" s="7">
        <f>IF(R1385&gt;0,RANK(R1385,(N1385:P1385,Q1385:AJ1385)),0)</f>
        <v>6</v>
      </c>
      <c r="AN1385" s="7">
        <f>IF(S1385&gt;0,RANK(S1385,(N1385:P1385,Q1385:AJ1385)),0)</f>
        <v>7</v>
      </c>
      <c r="AO1385" s="7">
        <f>IF(T1385&gt;0,RANK(T1385,(N1385:P1385,Q1385:AJ1385)),0)</f>
        <v>10</v>
      </c>
      <c r="AP1385" s="2">
        <f t="shared" si="541"/>
        <v>7.2181807928720461E-3</v>
      </c>
      <c r="AQ1385" s="2">
        <f t="shared" si="542"/>
        <v>3.2143461343258333E-3</v>
      </c>
      <c r="AR1385" s="2">
        <f t="shared" si="543"/>
        <v>1.5789770484407602E-3</v>
      </c>
      <c r="AS1385" s="2">
        <f t="shared" si="544"/>
        <v>3.9474426211019004E-4</v>
      </c>
      <c r="AU1385" t="s">
        <v>1104</v>
      </c>
      <c r="AV1385" t="s">
        <v>200</v>
      </c>
      <c r="AY1385" s="130">
        <v>27</v>
      </c>
      <c r="AZ1385" s="131">
        <v>25</v>
      </c>
      <c r="BA1385" s="132">
        <f t="shared" si="545"/>
        <v>27025</v>
      </c>
      <c r="BC1385" s="7" t="s">
        <v>532</v>
      </c>
    </row>
    <row r="1386" spans="1:55" hidden="1" outlineLevel="1" x14ac:dyDescent="0.2">
      <c r="A1386" t="s">
        <v>491</v>
      </c>
      <c r="B1386" t="s">
        <v>200</v>
      </c>
      <c r="C1386" s="1">
        <f t="shared" si="535"/>
        <v>21319</v>
      </c>
      <c r="D1386" s="7">
        <f>RANK(N1386,(N1386:P1386,Q1386:AJ1386))</f>
        <v>1</v>
      </c>
      <c r="E1386" s="7">
        <f>RANK(O1386,(N1386:P1386,Q1386:AJ1386))</f>
        <v>2</v>
      </c>
      <c r="F1386" s="7">
        <f>IF(P1386&gt;0,RANK(P1386,(N1386:P1386,Q1386:AJ1386)),0)</f>
        <v>3</v>
      </c>
      <c r="G1386" s="1">
        <f t="shared" si="536"/>
        <v>1712</v>
      </c>
      <c r="H1386" s="2">
        <f t="shared" si="546"/>
        <v>8.0303954219241053E-2</v>
      </c>
      <c r="I1386" s="2"/>
      <c r="J1386" s="2">
        <f t="shared" si="537"/>
        <v>0.49139265443970165</v>
      </c>
      <c r="K1386" s="2">
        <f t="shared" si="538"/>
        <v>0.41108870022046062</v>
      </c>
      <c r="L1386" s="2">
        <f t="shared" si="539"/>
        <v>8.1288991040855574E-2</v>
      </c>
      <c r="M1386" s="2">
        <f t="shared" si="540"/>
        <v>1.622965429898221E-2</v>
      </c>
      <c r="N1386" s="1">
        <v>10476</v>
      </c>
      <c r="O1386" s="1">
        <v>8764</v>
      </c>
      <c r="P1386" s="1">
        <v>1733</v>
      </c>
      <c r="Q1386" s="1">
        <v>160</v>
      </c>
      <c r="R1386" s="1">
        <v>60</v>
      </c>
      <c r="S1386" s="1">
        <v>31</v>
      </c>
      <c r="T1386" s="1">
        <v>30</v>
      </c>
      <c r="W1386" s="1">
        <v>34</v>
      </c>
      <c r="Y1386" s="1">
        <v>3</v>
      </c>
      <c r="AA1386" s="1">
        <v>24</v>
      </c>
      <c r="AC1386" s="1">
        <v>2</v>
      </c>
      <c r="AH1386" s="1">
        <v>2</v>
      </c>
      <c r="AL1386" s="7">
        <f>IF(Q1386&gt;0,RANK(Q1386,(N1386:P1386,Q1386:AJ1386)),0)</f>
        <v>4</v>
      </c>
      <c r="AM1386" s="7">
        <f>IF(R1386&gt;0,RANK(R1386,(N1386:P1386,Q1386:AJ1386)),0)</f>
        <v>5</v>
      </c>
      <c r="AN1386" s="7">
        <f>IF(S1386&gt;0,RANK(S1386,(N1386:P1386,Q1386:AJ1386)),0)</f>
        <v>7</v>
      </c>
      <c r="AO1386" s="7">
        <f>IF(T1386&gt;0,RANK(T1386,(N1386:P1386,Q1386:AJ1386)),0)</f>
        <v>8</v>
      </c>
      <c r="AP1386" s="2">
        <f t="shared" si="541"/>
        <v>7.5050424503963599E-3</v>
      </c>
      <c r="AQ1386" s="2">
        <f t="shared" si="542"/>
        <v>2.8143909188986351E-3</v>
      </c>
      <c r="AR1386" s="2">
        <f t="shared" si="543"/>
        <v>1.4541019747642948E-3</v>
      </c>
      <c r="AS1386" s="2">
        <f t="shared" si="544"/>
        <v>1.4071954594493175E-3</v>
      </c>
      <c r="AU1386" t="s">
        <v>491</v>
      </c>
      <c r="AV1386" t="s">
        <v>200</v>
      </c>
      <c r="AY1386" s="130">
        <v>27</v>
      </c>
      <c r="AZ1386" s="131">
        <v>27</v>
      </c>
      <c r="BA1386" s="132">
        <f t="shared" si="545"/>
        <v>27027</v>
      </c>
      <c r="BC1386" s="7" t="s">
        <v>532</v>
      </c>
    </row>
    <row r="1387" spans="1:55" hidden="1" outlineLevel="1" x14ac:dyDescent="0.2">
      <c r="A1387" t="s">
        <v>1306</v>
      </c>
      <c r="B1387" t="s">
        <v>200</v>
      </c>
      <c r="C1387" s="1">
        <f t="shared" si="535"/>
        <v>3514</v>
      </c>
      <c r="D1387" s="7">
        <f>RANK(N1387,(N1387:P1387,Q1387:AJ1387))</f>
        <v>1</v>
      </c>
      <c r="E1387" s="7">
        <f>RANK(O1387,(N1387:P1387,Q1387:AJ1387))</f>
        <v>2</v>
      </c>
      <c r="F1387" s="7">
        <f>IF(P1387&gt;0,RANK(P1387,(N1387:P1387,Q1387:AJ1387)),0)</f>
        <v>3</v>
      </c>
      <c r="G1387" s="1">
        <f t="shared" si="536"/>
        <v>155</v>
      </c>
      <c r="H1387" s="2">
        <f t="shared" si="546"/>
        <v>4.4109277177006259E-2</v>
      </c>
      <c r="I1387" s="2"/>
      <c r="J1387" s="2">
        <f t="shared" si="537"/>
        <v>0.44906089926010245</v>
      </c>
      <c r="K1387" s="2">
        <f t="shared" si="538"/>
        <v>0.40495162208309621</v>
      </c>
      <c r="L1387" s="2">
        <f t="shared" si="539"/>
        <v>0.13403528742174162</v>
      </c>
      <c r="M1387" s="2">
        <f t="shared" si="540"/>
        <v>1.1952191235059778E-2</v>
      </c>
      <c r="N1387" s="1">
        <v>1578</v>
      </c>
      <c r="O1387" s="1">
        <v>1423</v>
      </c>
      <c r="P1387" s="1">
        <v>471</v>
      </c>
      <c r="Q1387" s="1">
        <v>24</v>
      </c>
      <c r="R1387" s="1">
        <v>3</v>
      </c>
      <c r="S1387" s="1">
        <v>2</v>
      </c>
      <c r="W1387" s="1">
        <v>2</v>
      </c>
      <c r="Y1387" s="1">
        <v>1</v>
      </c>
      <c r="AA1387" s="1">
        <v>9</v>
      </c>
      <c r="AC1387" s="1">
        <v>0</v>
      </c>
      <c r="AH1387" s="1">
        <v>1</v>
      </c>
      <c r="AL1387" s="7">
        <f>IF(Q1387&gt;0,RANK(Q1387,(N1387:P1387,Q1387:AJ1387)),0)</f>
        <v>4</v>
      </c>
      <c r="AM1387" s="7">
        <f>IF(R1387&gt;0,RANK(R1387,(N1387:P1387,Q1387:AJ1387)),0)</f>
        <v>6</v>
      </c>
      <c r="AN1387" s="7">
        <f>IF(S1387&gt;0,RANK(S1387,(N1387:P1387,Q1387:AJ1387)),0)</f>
        <v>7</v>
      </c>
      <c r="AO1387" s="7">
        <f>IF(T1387&gt;0,RANK(T1387,(N1387:P1387,Q1387:AJ1387)),0)</f>
        <v>0</v>
      </c>
      <c r="AP1387" s="2">
        <f t="shared" si="541"/>
        <v>6.8298235628912922E-3</v>
      </c>
      <c r="AQ1387" s="2">
        <f t="shared" si="542"/>
        <v>8.5372794536141153E-4</v>
      </c>
      <c r="AR1387" s="2">
        <f t="shared" si="543"/>
        <v>5.6915196357427435E-4</v>
      </c>
      <c r="AS1387" s="2">
        <f t="shared" si="544"/>
        <v>0</v>
      </c>
      <c r="AU1387" t="s">
        <v>1306</v>
      </c>
      <c r="AV1387" t="s">
        <v>200</v>
      </c>
      <c r="AY1387" s="130">
        <v>27</v>
      </c>
      <c r="AZ1387" s="131">
        <v>29</v>
      </c>
      <c r="BA1387" s="132">
        <f t="shared" si="545"/>
        <v>27029</v>
      </c>
      <c r="BC1387" s="7" t="s">
        <v>532</v>
      </c>
    </row>
    <row r="1388" spans="1:55" hidden="1" outlineLevel="1" x14ac:dyDescent="0.2">
      <c r="A1388" t="s">
        <v>1120</v>
      </c>
      <c r="B1388" t="s">
        <v>200</v>
      </c>
      <c r="C1388" s="1">
        <f t="shared" si="535"/>
        <v>2529</v>
      </c>
      <c r="D1388" s="7">
        <f>RANK(N1388,(N1388:P1388,Q1388:AJ1388))</f>
        <v>1</v>
      </c>
      <c r="E1388" s="7">
        <f>RANK(O1388,(N1388:P1388,Q1388:AJ1388))</f>
        <v>2</v>
      </c>
      <c r="F1388" s="7">
        <f>IF(P1388&gt;0,RANK(P1388,(N1388:P1388,Q1388:AJ1388)),0)</f>
        <v>3</v>
      </c>
      <c r="G1388" s="1">
        <f t="shared" si="536"/>
        <v>159</v>
      </c>
      <c r="H1388" s="2">
        <f t="shared" si="546"/>
        <v>6.2870699881376044E-2</v>
      </c>
      <c r="I1388" s="2"/>
      <c r="J1388" s="2">
        <f t="shared" si="537"/>
        <v>0.46223803875049424</v>
      </c>
      <c r="K1388" s="2">
        <f t="shared" si="538"/>
        <v>0.39936733886911824</v>
      </c>
      <c r="L1388" s="2">
        <f t="shared" si="539"/>
        <v>9.7271648873072367E-2</v>
      </c>
      <c r="M1388" s="2">
        <f t="shared" si="540"/>
        <v>4.11229735073151E-2</v>
      </c>
      <c r="N1388" s="1">
        <v>1169</v>
      </c>
      <c r="O1388" s="1">
        <v>1010</v>
      </c>
      <c r="P1388" s="1">
        <v>246</v>
      </c>
      <c r="Q1388" s="1">
        <v>60</v>
      </c>
      <c r="R1388" s="1">
        <v>9</v>
      </c>
      <c r="S1388" s="1">
        <v>23</v>
      </c>
      <c r="T1388" s="1">
        <v>3</v>
      </c>
      <c r="W1388" s="1">
        <v>1</v>
      </c>
      <c r="Y1388" s="1">
        <v>0</v>
      </c>
      <c r="AA1388" s="1">
        <v>8</v>
      </c>
      <c r="AC1388" s="1">
        <v>0</v>
      </c>
      <c r="AH1388" s="1">
        <v>0</v>
      </c>
      <c r="AL1388" s="7">
        <f>IF(Q1388&gt;0,RANK(Q1388,(N1388:P1388,Q1388:AJ1388)),0)</f>
        <v>4</v>
      </c>
      <c r="AM1388" s="7">
        <f>IF(R1388&gt;0,RANK(R1388,(N1388:P1388,Q1388:AJ1388)),0)</f>
        <v>6</v>
      </c>
      <c r="AN1388" s="7">
        <f>IF(S1388&gt;0,RANK(S1388,(N1388:P1388,Q1388:AJ1388)),0)</f>
        <v>5</v>
      </c>
      <c r="AO1388" s="7">
        <f>IF(T1388&gt;0,RANK(T1388,(N1388:P1388,Q1388:AJ1388)),0)</f>
        <v>8</v>
      </c>
      <c r="AP1388" s="2">
        <f t="shared" si="541"/>
        <v>2.3724792408066429E-2</v>
      </c>
      <c r="AQ1388" s="2">
        <f t="shared" si="542"/>
        <v>3.5587188612099642E-3</v>
      </c>
      <c r="AR1388" s="2">
        <f t="shared" si="543"/>
        <v>9.0945037564254642E-3</v>
      </c>
      <c r="AS1388" s="2">
        <f t="shared" si="544"/>
        <v>1.1862396204033216E-3</v>
      </c>
      <c r="AU1388" t="s">
        <v>1120</v>
      </c>
      <c r="AV1388" t="s">
        <v>200</v>
      </c>
      <c r="AY1388" s="130">
        <v>27</v>
      </c>
      <c r="AZ1388" s="131">
        <v>31</v>
      </c>
      <c r="BA1388" s="132">
        <f t="shared" si="545"/>
        <v>27031</v>
      </c>
      <c r="BC1388" s="7" t="s">
        <v>532</v>
      </c>
    </row>
    <row r="1389" spans="1:55" hidden="1" outlineLevel="1" x14ac:dyDescent="0.2">
      <c r="A1389" t="s">
        <v>2937</v>
      </c>
      <c r="B1389" t="s">
        <v>200</v>
      </c>
      <c r="C1389" s="1">
        <f t="shared" si="535"/>
        <v>6172</v>
      </c>
      <c r="D1389" s="7">
        <f>RANK(N1389,(N1389:P1389,Q1389:AJ1389))</f>
        <v>1</v>
      </c>
      <c r="E1389" s="7">
        <f>RANK(O1389,(N1389:P1389,Q1389:AJ1389))</f>
        <v>2</v>
      </c>
      <c r="F1389" s="7">
        <f>IF(P1389&gt;0,RANK(P1389,(N1389:P1389,Q1389:AJ1389)),0)</f>
        <v>3</v>
      </c>
      <c r="G1389" s="1">
        <f t="shared" si="536"/>
        <v>104</v>
      </c>
      <c r="H1389" s="2">
        <f t="shared" si="546"/>
        <v>1.6850291639662993E-2</v>
      </c>
      <c r="I1389" s="2"/>
      <c r="J1389" s="2">
        <f t="shared" si="537"/>
        <v>0.44345430978613093</v>
      </c>
      <c r="K1389" s="2">
        <f t="shared" si="538"/>
        <v>0.42660401814646792</v>
      </c>
      <c r="L1389" s="2">
        <f t="shared" si="539"/>
        <v>0.12005832793259884</v>
      </c>
      <c r="M1389" s="2">
        <f t="shared" si="540"/>
        <v>9.8833441348022549E-3</v>
      </c>
      <c r="N1389" s="1">
        <v>2737</v>
      </c>
      <c r="O1389" s="1">
        <v>2633</v>
      </c>
      <c r="P1389" s="1">
        <v>741</v>
      </c>
      <c r="Q1389" s="1">
        <v>19</v>
      </c>
      <c r="R1389" s="1">
        <v>8</v>
      </c>
      <c r="S1389" s="1">
        <v>11</v>
      </c>
      <c r="T1389" s="1">
        <v>3</v>
      </c>
      <c r="W1389" s="1">
        <v>1</v>
      </c>
      <c r="Y1389" s="1">
        <v>1</v>
      </c>
      <c r="AA1389" s="1">
        <v>17</v>
      </c>
      <c r="AC1389" s="1">
        <v>0</v>
      </c>
      <c r="AH1389" s="1">
        <v>1</v>
      </c>
      <c r="AL1389" s="7">
        <f>IF(Q1389&gt;0,RANK(Q1389,(N1389:P1389,Q1389:AJ1389)),0)</f>
        <v>4</v>
      </c>
      <c r="AM1389" s="7">
        <f>IF(R1389&gt;0,RANK(R1389,(N1389:P1389,Q1389:AJ1389)),0)</f>
        <v>7</v>
      </c>
      <c r="AN1389" s="7">
        <f>IF(S1389&gt;0,RANK(S1389,(N1389:P1389,Q1389:AJ1389)),0)</f>
        <v>6</v>
      </c>
      <c r="AO1389" s="7">
        <f>IF(T1389&gt;0,RANK(T1389,(N1389:P1389,Q1389:AJ1389)),0)</f>
        <v>8</v>
      </c>
      <c r="AP1389" s="2">
        <f t="shared" si="541"/>
        <v>3.0784186649384314E-3</v>
      </c>
      <c r="AQ1389" s="2">
        <f t="shared" si="542"/>
        <v>1.2961762799740765E-3</v>
      </c>
      <c r="AR1389" s="2">
        <f t="shared" si="543"/>
        <v>1.7822423849643552E-3</v>
      </c>
      <c r="AS1389" s="2">
        <f t="shared" si="544"/>
        <v>4.8606610499027868E-4</v>
      </c>
      <c r="AU1389" t="s">
        <v>2937</v>
      </c>
      <c r="AV1389" t="s">
        <v>200</v>
      </c>
      <c r="AY1389" s="130">
        <v>27</v>
      </c>
      <c r="AZ1389" s="131">
        <v>33</v>
      </c>
      <c r="BA1389" s="132">
        <f t="shared" si="545"/>
        <v>27033</v>
      </c>
      <c r="BC1389" s="7" t="s">
        <v>532</v>
      </c>
    </row>
    <row r="1390" spans="1:55" hidden="1" outlineLevel="1" x14ac:dyDescent="0.2">
      <c r="A1390" t="s">
        <v>1177</v>
      </c>
      <c r="B1390" t="s">
        <v>200</v>
      </c>
      <c r="C1390" s="1">
        <f t="shared" si="535"/>
        <v>24963</v>
      </c>
      <c r="D1390" s="7">
        <f>RANK(N1390,(N1390:P1390,Q1390:AJ1390))</f>
        <v>1</v>
      </c>
      <c r="E1390" s="7">
        <f>RANK(O1390,(N1390:P1390,Q1390:AJ1390))</f>
        <v>2</v>
      </c>
      <c r="F1390" s="7">
        <f>IF(P1390&gt;0,RANK(P1390,(N1390:P1390,Q1390:AJ1390)),0)</f>
        <v>3</v>
      </c>
      <c r="G1390" s="1">
        <f t="shared" si="536"/>
        <v>1061</v>
      </c>
      <c r="H1390" s="2">
        <f t="shared" si="546"/>
        <v>4.2502904298361573E-2</v>
      </c>
      <c r="I1390" s="2"/>
      <c r="J1390" s="2">
        <f t="shared" si="537"/>
        <v>0.44690141409285744</v>
      </c>
      <c r="K1390" s="2">
        <f t="shared" si="538"/>
        <v>0.40439850979449588</v>
      </c>
      <c r="L1390" s="2">
        <f t="shared" si="539"/>
        <v>0.13712294195409205</v>
      </c>
      <c r="M1390" s="2">
        <f t="shared" si="540"/>
        <v>1.1577134158554631E-2</v>
      </c>
      <c r="N1390" s="1">
        <v>11156</v>
      </c>
      <c r="O1390" s="1">
        <v>10095</v>
      </c>
      <c r="P1390" s="1">
        <v>3423</v>
      </c>
      <c r="Q1390" s="1">
        <v>124</v>
      </c>
      <c r="R1390" s="1">
        <v>43</v>
      </c>
      <c r="S1390" s="1">
        <v>32</v>
      </c>
      <c r="T1390" s="1">
        <v>29</v>
      </c>
      <c r="W1390" s="1">
        <v>16</v>
      </c>
      <c r="Y1390" s="1">
        <v>8</v>
      </c>
      <c r="AA1390" s="1">
        <v>28</v>
      </c>
      <c r="AC1390" s="1">
        <v>3</v>
      </c>
      <c r="AH1390" s="1">
        <v>6</v>
      </c>
      <c r="AL1390" s="7">
        <f>IF(Q1390&gt;0,RANK(Q1390,(N1390:P1390,Q1390:AJ1390)),0)</f>
        <v>4</v>
      </c>
      <c r="AM1390" s="7">
        <f>IF(R1390&gt;0,RANK(R1390,(N1390:P1390,Q1390:AJ1390)),0)</f>
        <v>5</v>
      </c>
      <c r="AN1390" s="7">
        <f>IF(S1390&gt;0,RANK(S1390,(N1390:P1390,Q1390:AJ1390)),0)</f>
        <v>6</v>
      </c>
      <c r="AO1390" s="7">
        <f>IF(T1390&gt;0,RANK(T1390,(N1390:P1390,Q1390:AJ1390)),0)</f>
        <v>7</v>
      </c>
      <c r="AP1390" s="2">
        <f t="shared" si="541"/>
        <v>4.9673516804871207E-3</v>
      </c>
      <c r="AQ1390" s="2">
        <f t="shared" si="542"/>
        <v>1.7225493730721468E-3</v>
      </c>
      <c r="AR1390" s="2">
        <f t="shared" si="543"/>
        <v>1.281897207867644E-3</v>
      </c>
      <c r="AS1390" s="2">
        <f t="shared" si="544"/>
        <v>1.1617193446300524E-3</v>
      </c>
      <c r="AU1390" t="s">
        <v>1177</v>
      </c>
      <c r="AV1390" t="s">
        <v>200</v>
      </c>
      <c r="AY1390" s="130">
        <v>27</v>
      </c>
      <c r="AZ1390" s="131">
        <v>35</v>
      </c>
      <c r="BA1390" s="132">
        <f t="shared" si="545"/>
        <v>27035</v>
      </c>
      <c r="BC1390" s="7" t="s">
        <v>532</v>
      </c>
    </row>
    <row r="1391" spans="1:55" hidden="1" outlineLevel="1" x14ac:dyDescent="0.2">
      <c r="A1391" t="s">
        <v>1178</v>
      </c>
      <c r="B1391" t="s">
        <v>200</v>
      </c>
      <c r="C1391" s="1">
        <f t="shared" si="535"/>
        <v>154266</v>
      </c>
      <c r="D1391" s="7">
        <f>RANK(N1391,(N1391:P1391,Q1391:AJ1391))</f>
        <v>1</v>
      </c>
      <c r="E1391" s="7">
        <f>RANK(O1391,(N1391:P1391,Q1391:AJ1391))</f>
        <v>2</v>
      </c>
      <c r="F1391" s="7">
        <f>IF(P1391&gt;0,RANK(P1391,(N1391:P1391,Q1391:AJ1391)),0)</f>
        <v>3</v>
      </c>
      <c r="G1391" s="1">
        <f t="shared" si="536"/>
        <v>20053</v>
      </c>
      <c r="H1391" s="2">
        <f t="shared" si="546"/>
        <v>0.12998975795055295</v>
      </c>
      <c r="I1391" s="2"/>
      <c r="J1391" s="2">
        <f t="shared" si="537"/>
        <v>0.50106309880336564</v>
      </c>
      <c r="K1391" s="2">
        <f t="shared" si="538"/>
        <v>0.37107334085281268</v>
      </c>
      <c r="L1391" s="2">
        <f t="shared" si="539"/>
        <v>0.11081508563131215</v>
      </c>
      <c r="M1391" s="2">
        <f t="shared" si="540"/>
        <v>1.7048474712509532E-2</v>
      </c>
      <c r="N1391" s="1">
        <v>77297</v>
      </c>
      <c r="O1391" s="1">
        <v>57244</v>
      </c>
      <c r="P1391" s="1">
        <v>17095</v>
      </c>
      <c r="Q1391" s="1">
        <v>965</v>
      </c>
      <c r="R1391" s="1">
        <v>629</v>
      </c>
      <c r="S1391" s="1">
        <v>263</v>
      </c>
      <c r="T1391" s="1">
        <v>129</v>
      </c>
      <c r="W1391" s="1">
        <v>244</v>
      </c>
      <c r="Y1391" s="1">
        <v>27</v>
      </c>
      <c r="AA1391" s="1">
        <v>298</v>
      </c>
      <c r="AC1391" s="1">
        <v>21</v>
      </c>
      <c r="AH1391" s="1">
        <v>54</v>
      </c>
      <c r="AL1391" s="7">
        <f>IF(Q1391&gt;0,RANK(Q1391,(N1391:P1391,Q1391:AJ1391)),0)</f>
        <v>4</v>
      </c>
      <c r="AM1391" s="7">
        <f>IF(R1391&gt;0,RANK(R1391,(N1391:P1391,Q1391:AJ1391)),0)</f>
        <v>5</v>
      </c>
      <c r="AN1391" s="7">
        <f>IF(S1391&gt;0,RANK(S1391,(N1391:P1391,Q1391:AJ1391)),0)</f>
        <v>7</v>
      </c>
      <c r="AO1391" s="7">
        <f>IF(T1391&gt;0,RANK(T1391,(N1391:P1391,Q1391:AJ1391)),0)</f>
        <v>9</v>
      </c>
      <c r="AP1391" s="2">
        <f t="shared" si="541"/>
        <v>6.2554289344379189E-3</v>
      </c>
      <c r="AQ1391" s="2">
        <f t="shared" si="542"/>
        <v>4.0773728494937315E-3</v>
      </c>
      <c r="AR1391" s="2">
        <f t="shared" si="543"/>
        <v>1.7048474712509562E-3</v>
      </c>
      <c r="AS1391" s="2">
        <f t="shared" si="544"/>
        <v>8.362179611839291E-4</v>
      </c>
      <c r="AU1391" t="s">
        <v>1178</v>
      </c>
      <c r="AV1391" t="s">
        <v>200</v>
      </c>
      <c r="AY1391" s="130">
        <v>27</v>
      </c>
      <c r="AZ1391" s="131">
        <v>37</v>
      </c>
      <c r="BA1391" s="132">
        <f t="shared" si="545"/>
        <v>27037</v>
      </c>
      <c r="BC1391" s="7" t="s">
        <v>532</v>
      </c>
    </row>
    <row r="1392" spans="1:55" hidden="1" outlineLevel="1" x14ac:dyDescent="0.2">
      <c r="A1392" t="s">
        <v>118</v>
      </c>
      <c r="B1392" t="s">
        <v>200</v>
      </c>
      <c r="C1392" s="1">
        <f t="shared" si="535"/>
        <v>7435</v>
      </c>
      <c r="D1392" s="7">
        <f>RANK(N1392,(N1392:P1392,Q1392:AJ1392))</f>
        <v>1</v>
      </c>
      <c r="E1392" s="7">
        <f>RANK(O1392,(N1392:P1392,Q1392:AJ1392))</f>
        <v>2</v>
      </c>
      <c r="F1392" s="7">
        <f>IF(P1392&gt;0,RANK(P1392,(N1392:P1392,Q1392:AJ1392)),0)</f>
        <v>3</v>
      </c>
      <c r="G1392" s="1">
        <f t="shared" si="536"/>
        <v>345</v>
      </c>
      <c r="H1392" s="2">
        <f t="shared" si="546"/>
        <v>4.6402151983860121E-2</v>
      </c>
      <c r="I1392" s="2"/>
      <c r="J1392" s="2">
        <f t="shared" si="537"/>
        <v>0.43483523873570951</v>
      </c>
      <c r="K1392" s="2">
        <f t="shared" si="538"/>
        <v>0.38843308675184934</v>
      </c>
      <c r="L1392" s="2">
        <f t="shared" si="539"/>
        <v>0.16449226630800268</v>
      </c>
      <c r="M1392" s="2">
        <f t="shared" si="540"/>
        <v>1.2239408204438473E-2</v>
      </c>
      <c r="N1392" s="1">
        <v>3233</v>
      </c>
      <c r="O1392" s="1">
        <v>2888</v>
      </c>
      <c r="P1392" s="1">
        <v>1223</v>
      </c>
      <c r="Q1392" s="1">
        <v>32</v>
      </c>
      <c r="R1392" s="1">
        <v>13</v>
      </c>
      <c r="S1392" s="1">
        <v>10</v>
      </c>
      <c r="T1392" s="1">
        <v>4</v>
      </c>
      <c r="W1392" s="1">
        <v>9</v>
      </c>
      <c r="Y1392" s="1">
        <v>0</v>
      </c>
      <c r="AA1392" s="1">
        <v>18</v>
      </c>
      <c r="AC1392" s="1">
        <v>0</v>
      </c>
      <c r="AH1392" s="1">
        <v>5</v>
      </c>
      <c r="AL1392" s="7">
        <f>IF(Q1392&gt;0,RANK(Q1392,(N1392:P1392,Q1392:AJ1392)),0)</f>
        <v>4</v>
      </c>
      <c r="AM1392" s="7">
        <f>IF(R1392&gt;0,RANK(R1392,(N1392:P1392,Q1392:AJ1392)),0)</f>
        <v>6</v>
      </c>
      <c r="AN1392" s="7">
        <f>IF(S1392&gt;0,RANK(S1392,(N1392:P1392,Q1392:AJ1392)),0)</f>
        <v>7</v>
      </c>
      <c r="AO1392" s="7">
        <f>IF(T1392&gt;0,RANK(T1392,(N1392:P1392,Q1392:AJ1392)),0)</f>
        <v>10</v>
      </c>
      <c r="AP1392" s="2">
        <f t="shared" si="541"/>
        <v>4.3039677202420983E-3</v>
      </c>
      <c r="AQ1392" s="2">
        <f t="shared" si="542"/>
        <v>1.7484868863483524E-3</v>
      </c>
      <c r="AR1392" s="2">
        <f t="shared" si="543"/>
        <v>1.3449899125756557E-3</v>
      </c>
      <c r="AS1392" s="2">
        <f t="shared" si="544"/>
        <v>5.3799596503026229E-4</v>
      </c>
      <c r="AU1392" t="s">
        <v>118</v>
      </c>
      <c r="AV1392" t="s">
        <v>200</v>
      </c>
      <c r="AY1392" s="130">
        <v>27</v>
      </c>
      <c r="AZ1392" s="131">
        <v>39</v>
      </c>
      <c r="BA1392" s="132">
        <f t="shared" si="545"/>
        <v>27039</v>
      </c>
      <c r="BC1392" s="7" t="s">
        <v>532</v>
      </c>
    </row>
    <row r="1393" spans="1:55" hidden="1" outlineLevel="1" x14ac:dyDescent="0.2">
      <c r="A1393" t="s">
        <v>3274</v>
      </c>
      <c r="B1393" t="s">
        <v>200</v>
      </c>
      <c r="C1393" s="1">
        <f t="shared" si="535"/>
        <v>15464</v>
      </c>
      <c r="D1393" s="7">
        <f>RANK(N1393,(N1393:P1393,Q1393:AJ1393))</f>
        <v>2</v>
      </c>
      <c r="E1393" s="7">
        <f>RANK(O1393,(N1393:P1393,Q1393:AJ1393))</f>
        <v>1</v>
      </c>
      <c r="F1393" s="7">
        <f>IF(P1393&gt;0,RANK(P1393,(N1393:P1393,Q1393:AJ1393)),0)</f>
        <v>3</v>
      </c>
      <c r="G1393" s="1">
        <f t="shared" si="536"/>
        <v>297</v>
      </c>
      <c r="H1393" s="2">
        <f t="shared" si="546"/>
        <v>1.92058975685463E-2</v>
      </c>
      <c r="I1393" s="2"/>
      <c r="J1393" s="2">
        <f t="shared" si="537"/>
        <v>0.41709777547853077</v>
      </c>
      <c r="K1393" s="2">
        <f t="shared" si="538"/>
        <v>0.43630367304707707</v>
      </c>
      <c r="L1393" s="2">
        <f t="shared" si="539"/>
        <v>0.13534661148473875</v>
      </c>
      <c r="M1393" s="2">
        <f t="shared" si="540"/>
        <v>1.1251939989653403E-2</v>
      </c>
      <c r="N1393" s="1">
        <v>6450</v>
      </c>
      <c r="O1393" s="1">
        <v>6747</v>
      </c>
      <c r="P1393" s="1">
        <v>2093</v>
      </c>
      <c r="Q1393" s="1">
        <v>66</v>
      </c>
      <c r="R1393" s="1">
        <v>22</v>
      </c>
      <c r="S1393" s="1">
        <v>33</v>
      </c>
      <c r="T1393" s="1">
        <v>8</v>
      </c>
      <c r="W1393" s="1">
        <v>12</v>
      </c>
      <c r="Y1393" s="1">
        <v>2</v>
      </c>
      <c r="AA1393" s="1">
        <v>22</v>
      </c>
      <c r="AC1393" s="1">
        <v>2</v>
      </c>
      <c r="AH1393" s="1">
        <v>7</v>
      </c>
      <c r="AL1393" s="7">
        <f>IF(Q1393&gt;0,RANK(Q1393,(N1393:P1393,Q1393:AJ1393)),0)</f>
        <v>4</v>
      </c>
      <c r="AM1393" s="7">
        <f>IF(R1393&gt;0,RANK(R1393,(N1393:P1393,Q1393:AJ1393)),0)</f>
        <v>6</v>
      </c>
      <c r="AN1393" s="7">
        <f>IF(S1393&gt;0,RANK(S1393,(N1393:P1393,Q1393:AJ1393)),0)</f>
        <v>5</v>
      </c>
      <c r="AO1393" s="7">
        <f>IF(T1393&gt;0,RANK(T1393,(N1393:P1393,Q1393:AJ1393)),0)</f>
        <v>9</v>
      </c>
      <c r="AP1393" s="2">
        <f t="shared" si="541"/>
        <v>4.2679772374547339E-3</v>
      </c>
      <c r="AQ1393" s="2">
        <f t="shared" si="542"/>
        <v>1.4226590791515778E-3</v>
      </c>
      <c r="AR1393" s="2">
        <f t="shared" si="543"/>
        <v>2.1339886187273669E-3</v>
      </c>
      <c r="AS1393" s="2">
        <f t="shared" si="544"/>
        <v>5.1733057423693739E-4</v>
      </c>
      <c r="AU1393" t="s">
        <v>3274</v>
      </c>
      <c r="AV1393" t="s">
        <v>200</v>
      </c>
      <c r="AY1393" s="130">
        <v>27</v>
      </c>
      <c r="AZ1393" s="131">
        <v>41</v>
      </c>
      <c r="BA1393" s="132">
        <f t="shared" si="545"/>
        <v>27041</v>
      </c>
      <c r="BC1393" s="7" t="s">
        <v>532</v>
      </c>
    </row>
    <row r="1394" spans="1:55" hidden="1" outlineLevel="1" x14ac:dyDescent="0.2">
      <c r="A1394" t="s">
        <v>1179</v>
      </c>
      <c r="B1394" t="s">
        <v>200</v>
      </c>
      <c r="C1394" s="1">
        <f t="shared" si="535"/>
        <v>8262</v>
      </c>
      <c r="D1394" s="7">
        <f>RANK(N1394,(N1394:P1394,Q1394:AJ1394))</f>
        <v>1</v>
      </c>
      <c r="E1394" s="7">
        <f>RANK(O1394,(N1394:P1394,Q1394:AJ1394))</f>
        <v>2</v>
      </c>
      <c r="F1394" s="7">
        <f>IF(P1394&gt;0,RANK(P1394,(N1394:P1394,Q1394:AJ1394)),0)</f>
        <v>3</v>
      </c>
      <c r="G1394" s="1">
        <f t="shared" si="536"/>
        <v>545</v>
      </c>
      <c r="H1394" s="2">
        <f t="shared" si="546"/>
        <v>6.5964657467925444E-2</v>
      </c>
      <c r="I1394" s="2"/>
      <c r="J1394" s="2">
        <f t="shared" si="537"/>
        <v>0.46199467441297509</v>
      </c>
      <c r="K1394" s="2">
        <f t="shared" si="538"/>
        <v>0.39603001694504963</v>
      </c>
      <c r="L1394" s="2">
        <f t="shared" si="539"/>
        <v>0.13350278382958122</v>
      </c>
      <c r="M1394" s="2">
        <f t="shared" si="540"/>
        <v>8.4725248123941055E-3</v>
      </c>
      <c r="N1394" s="1">
        <v>3817</v>
      </c>
      <c r="O1394" s="1">
        <v>3272</v>
      </c>
      <c r="P1394" s="1">
        <v>1103</v>
      </c>
      <c r="Q1394" s="1">
        <v>20</v>
      </c>
      <c r="R1394" s="1">
        <v>5</v>
      </c>
      <c r="S1394" s="1">
        <v>19</v>
      </c>
      <c r="T1394" s="1">
        <v>8</v>
      </c>
      <c r="W1394" s="1">
        <v>4</v>
      </c>
      <c r="Y1394" s="1">
        <v>2</v>
      </c>
      <c r="AA1394" s="1">
        <v>9</v>
      </c>
      <c r="AC1394" s="1">
        <v>2</v>
      </c>
      <c r="AH1394" s="1">
        <v>1</v>
      </c>
      <c r="AL1394" s="7">
        <f>IF(Q1394&gt;0,RANK(Q1394,(N1394:P1394,Q1394:AJ1394)),0)</f>
        <v>4</v>
      </c>
      <c r="AM1394" s="7">
        <f>IF(R1394&gt;0,RANK(R1394,(N1394:P1394,Q1394:AJ1394)),0)</f>
        <v>8</v>
      </c>
      <c r="AN1394" s="7">
        <f>IF(S1394&gt;0,RANK(S1394,(N1394:P1394,Q1394:AJ1394)),0)</f>
        <v>5</v>
      </c>
      <c r="AO1394" s="7">
        <f>IF(T1394&gt;0,RANK(T1394,(N1394:P1394,Q1394:AJ1394)),0)</f>
        <v>7</v>
      </c>
      <c r="AP1394" s="2">
        <f t="shared" si="541"/>
        <v>2.4207213749697408E-3</v>
      </c>
      <c r="AQ1394" s="2">
        <f t="shared" si="542"/>
        <v>6.0518034374243521E-4</v>
      </c>
      <c r="AR1394" s="2">
        <f t="shared" si="543"/>
        <v>2.2996853062212537E-3</v>
      </c>
      <c r="AS1394" s="2">
        <f t="shared" si="544"/>
        <v>9.6828854998789635E-4</v>
      </c>
      <c r="AU1394" t="s">
        <v>1179</v>
      </c>
      <c r="AV1394" t="s">
        <v>200</v>
      </c>
      <c r="AY1394" s="130">
        <v>27</v>
      </c>
      <c r="AZ1394" s="131">
        <v>43</v>
      </c>
      <c r="BA1394" s="132">
        <f t="shared" si="545"/>
        <v>27043</v>
      </c>
      <c r="BC1394" s="7" t="s">
        <v>532</v>
      </c>
    </row>
    <row r="1395" spans="1:55" hidden="1" outlineLevel="1" x14ac:dyDescent="0.2">
      <c r="A1395" t="s">
        <v>2164</v>
      </c>
      <c r="B1395" t="s">
        <v>200</v>
      </c>
      <c r="C1395" s="1">
        <f t="shared" si="535"/>
        <v>9861</v>
      </c>
      <c r="D1395" s="7">
        <f>RANK(N1395,(N1395:P1395,Q1395:AJ1395))</f>
        <v>1</v>
      </c>
      <c r="E1395" s="7">
        <f>RANK(O1395,(N1395:P1395,Q1395:AJ1395))</f>
        <v>2</v>
      </c>
      <c r="F1395" s="7">
        <f>IF(P1395&gt;0,RANK(P1395,(N1395:P1395,Q1395:AJ1395)),0)</f>
        <v>3</v>
      </c>
      <c r="G1395" s="1">
        <f t="shared" si="536"/>
        <v>1266</v>
      </c>
      <c r="H1395" s="2">
        <f t="shared" si="546"/>
        <v>0.12838454517797385</v>
      </c>
      <c r="I1395" s="2"/>
      <c r="J1395" s="2">
        <f t="shared" si="537"/>
        <v>0.47987019572051515</v>
      </c>
      <c r="K1395" s="2">
        <f t="shared" si="538"/>
        <v>0.35148565054254133</v>
      </c>
      <c r="L1395" s="2">
        <f t="shared" si="539"/>
        <v>0.15972010952236082</v>
      </c>
      <c r="M1395" s="2">
        <f t="shared" si="540"/>
        <v>8.9240442145827048E-3</v>
      </c>
      <c r="N1395" s="1">
        <v>4732</v>
      </c>
      <c r="O1395" s="1">
        <v>3466</v>
      </c>
      <c r="P1395" s="1">
        <v>1575</v>
      </c>
      <c r="Q1395" s="1">
        <v>40</v>
      </c>
      <c r="R1395" s="1">
        <v>10</v>
      </c>
      <c r="S1395" s="1">
        <v>7</v>
      </c>
      <c r="T1395" s="1">
        <v>5</v>
      </c>
      <c r="W1395" s="1">
        <v>7</v>
      </c>
      <c r="Y1395" s="1">
        <v>1</v>
      </c>
      <c r="AA1395" s="1">
        <v>15</v>
      </c>
      <c r="AC1395" s="1">
        <v>2</v>
      </c>
      <c r="AH1395" s="1">
        <v>1</v>
      </c>
      <c r="AL1395" s="7">
        <f>IF(Q1395&gt;0,RANK(Q1395,(N1395:P1395,Q1395:AJ1395)),0)</f>
        <v>4</v>
      </c>
      <c r="AM1395" s="7">
        <f>IF(R1395&gt;0,RANK(R1395,(N1395:P1395,Q1395:AJ1395)),0)</f>
        <v>6</v>
      </c>
      <c r="AN1395" s="7">
        <f>IF(S1395&gt;0,RANK(S1395,(N1395:P1395,Q1395:AJ1395)),0)</f>
        <v>7</v>
      </c>
      <c r="AO1395" s="7">
        <f>IF(T1395&gt;0,RANK(T1395,(N1395:P1395,Q1395:AJ1395)),0)</f>
        <v>9</v>
      </c>
      <c r="AP1395" s="2">
        <f t="shared" si="541"/>
        <v>4.0563837339012273E-3</v>
      </c>
      <c r="AQ1395" s="2">
        <f t="shared" si="542"/>
        <v>1.0140959334753068E-3</v>
      </c>
      <c r="AR1395" s="2">
        <f t="shared" si="543"/>
        <v>7.0986715343271476E-4</v>
      </c>
      <c r="AS1395" s="2">
        <f t="shared" si="544"/>
        <v>5.0704796673765342E-4</v>
      </c>
      <c r="AU1395" t="s">
        <v>2164</v>
      </c>
      <c r="AV1395" t="s">
        <v>200</v>
      </c>
      <c r="AY1395" s="130">
        <v>27</v>
      </c>
      <c r="AZ1395" s="131">
        <v>45</v>
      </c>
      <c r="BA1395" s="132">
        <f t="shared" si="545"/>
        <v>27045</v>
      </c>
      <c r="BC1395" s="7" t="s">
        <v>532</v>
      </c>
    </row>
    <row r="1396" spans="1:55" hidden="1" outlineLevel="1" x14ac:dyDescent="0.2">
      <c r="A1396" t="s">
        <v>1106</v>
      </c>
      <c r="B1396" t="s">
        <v>200</v>
      </c>
      <c r="C1396" s="1">
        <f t="shared" si="535"/>
        <v>15988</v>
      </c>
      <c r="D1396" s="7">
        <f>RANK(N1396,(N1396:P1396,Q1396:AJ1396))</f>
        <v>1</v>
      </c>
      <c r="E1396" s="7">
        <f>RANK(O1396,(N1396:P1396,Q1396:AJ1396))</f>
        <v>2</v>
      </c>
      <c r="F1396" s="7">
        <f>IF(P1396&gt;0,RANK(P1396,(N1396:P1396,Q1396:AJ1396)),0)</f>
        <v>3</v>
      </c>
      <c r="G1396" s="1">
        <f t="shared" si="536"/>
        <v>3292</v>
      </c>
      <c r="H1396" s="2">
        <f t="shared" si="546"/>
        <v>0.20590442832124092</v>
      </c>
      <c r="I1396" s="2"/>
      <c r="J1396" s="2">
        <f t="shared" si="537"/>
        <v>0.52902176632474351</v>
      </c>
      <c r="K1396" s="2">
        <f t="shared" si="538"/>
        <v>0.32311733800350262</v>
      </c>
      <c r="L1396" s="2">
        <f t="shared" si="539"/>
        <v>0.13922942206654992</v>
      </c>
      <c r="M1396" s="2">
        <f t="shared" si="540"/>
        <v>8.6314736052039431E-3</v>
      </c>
      <c r="N1396" s="1">
        <v>8458</v>
      </c>
      <c r="O1396" s="1">
        <v>5166</v>
      </c>
      <c r="P1396" s="1">
        <v>2226</v>
      </c>
      <c r="Q1396" s="1">
        <v>44</v>
      </c>
      <c r="R1396" s="1">
        <v>25</v>
      </c>
      <c r="S1396" s="1">
        <v>12</v>
      </c>
      <c r="T1396" s="1">
        <v>15</v>
      </c>
      <c r="W1396" s="1">
        <v>11</v>
      </c>
      <c r="Y1396" s="1">
        <v>4</v>
      </c>
      <c r="AA1396" s="1">
        <v>24</v>
      </c>
      <c r="AC1396" s="1">
        <v>1</v>
      </c>
      <c r="AH1396" s="1">
        <v>2</v>
      </c>
      <c r="AL1396" s="7">
        <f>IF(Q1396&gt;0,RANK(Q1396,(N1396:P1396,Q1396:AJ1396)),0)</f>
        <v>4</v>
      </c>
      <c r="AM1396" s="7">
        <f>IF(R1396&gt;0,RANK(R1396,(N1396:P1396,Q1396:AJ1396)),0)</f>
        <v>5</v>
      </c>
      <c r="AN1396" s="7">
        <f>IF(S1396&gt;0,RANK(S1396,(N1396:P1396,Q1396:AJ1396)),0)</f>
        <v>8</v>
      </c>
      <c r="AO1396" s="7">
        <f>IF(T1396&gt;0,RANK(T1396,(N1396:P1396,Q1396:AJ1396)),0)</f>
        <v>7</v>
      </c>
      <c r="AP1396" s="2">
        <f t="shared" si="541"/>
        <v>2.7520640480360272E-3</v>
      </c>
      <c r="AQ1396" s="2">
        <f t="shared" si="542"/>
        <v>1.5636727545659244E-3</v>
      </c>
      <c r="AR1396" s="2">
        <f t="shared" si="543"/>
        <v>7.5056292219164377E-4</v>
      </c>
      <c r="AS1396" s="2">
        <f t="shared" si="544"/>
        <v>9.3820365273955466E-4</v>
      </c>
      <c r="AU1396" t="s">
        <v>1106</v>
      </c>
      <c r="AV1396" t="s">
        <v>200</v>
      </c>
      <c r="AY1396" s="130">
        <v>27</v>
      </c>
      <c r="AZ1396" s="131">
        <v>47</v>
      </c>
      <c r="BA1396" s="132">
        <f t="shared" si="545"/>
        <v>27047</v>
      </c>
      <c r="BC1396" s="7" t="s">
        <v>532</v>
      </c>
    </row>
    <row r="1397" spans="1:55" hidden="1" outlineLevel="1" x14ac:dyDescent="0.2">
      <c r="A1397" t="s">
        <v>2173</v>
      </c>
      <c r="B1397" t="s">
        <v>200</v>
      </c>
      <c r="C1397" s="1">
        <f t="shared" si="535"/>
        <v>20318</v>
      </c>
      <c r="D1397" s="7">
        <f>RANK(N1397,(N1397:P1397,Q1397:AJ1397))</f>
        <v>1</v>
      </c>
      <c r="E1397" s="7">
        <f>RANK(O1397,(N1397:P1397,Q1397:AJ1397))</f>
        <v>2</v>
      </c>
      <c r="F1397" s="7">
        <f>IF(P1397&gt;0,RANK(P1397,(N1397:P1397,Q1397:AJ1397)),0)</f>
        <v>3</v>
      </c>
      <c r="G1397" s="1">
        <f t="shared" si="536"/>
        <v>2638</v>
      </c>
      <c r="H1397" s="2">
        <f t="shared" si="546"/>
        <v>0.12983561374150998</v>
      </c>
      <c r="I1397" s="2"/>
      <c r="J1397" s="2">
        <f t="shared" si="537"/>
        <v>0.48877842307313712</v>
      </c>
      <c r="K1397" s="2">
        <f t="shared" si="538"/>
        <v>0.35894280933162714</v>
      </c>
      <c r="L1397" s="2">
        <f t="shared" si="539"/>
        <v>0.13810414410867211</v>
      </c>
      <c r="M1397" s="2">
        <f t="shared" si="540"/>
        <v>1.417462348656362E-2</v>
      </c>
      <c r="N1397" s="1">
        <v>9931</v>
      </c>
      <c r="O1397" s="1">
        <v>7293</v>
      </c>
      <c r="P1397" s="1">
        <v>2806</v>
      </c>
      <c r="Q1397" s="1">
        <v>134</v>
      </c>
      <c r="R1397" s="1">
        <v>43</v>
      </c>
      <c r="S1397" s="1">
        <v>30</v>
      </c>
      <c r="T1397" s="1">
        <v>11</v>
      </c>
      <c r="W1397" s="1">
        <v>15</v>
      </c>
      <c r="Y1397" s="1">
        <v>9</v>
      </c>
      <c r="AA1397" s="1">
        <v>42</v>
      </c>
      <c r="AC1397" s="1">
        <v>1</v>
      </c>
      <c r="AH1397" s="1">
        <v>3</v>
      </c>
      <c r="AL1397" s="7">
        <f>IF(Q1397&gt;0,RANK(Q1397,(N1397:P1397,Q1397:AJ1397)),0)</f>
        <v>4</v>
      </c>
      <c r="AM1397" s="7">
        <f>IF(R1397&gt;0,RANK(R1397,(N1397:P1397,Q1397:AJ1397)),0)</f>
        <v>5</v>
      </c>
      <c r="AN1397" s="7">
        <f>IF(S1397&gt;0,RANK(S1397,(N1397:P1397,Q1397:AJ1397)),0)</f>
        <v>7</v>
      </c>
      <c r="AO1397" s="7">
        <f>IF(T1397&gt;0,RANK(T1397,(N1397:P1397,Q1397:AJ1397)),0)</f>
        <v>9</v>
      </c>
      <c r="AP1397" s="2">
        <f t="shared" si="541"/>
        <v>6.5951373166650258E-3</v>
      </c>
      <c r="AQ1397" s="2">
        <f t="shared" si="542"/>
        <v>2.1163500344522097E-3</v>
      </c>
      <c r="AR1397" s="2">
        <f t="shared" si="543"/>
        <v>1.476523279850379E-3</v>
      </c>
      <c r="AS1397" s="2">
        <f t="shared" si="544"/>
        <v>5.4139186927847224E-4</v>
      </c>
      <c r="AU1397" t="s">
        <v>2173</v>
      </c>
      <c r="AV1397" t="s">
        <v>200</v>
      </c>
      <c r="AY1397" s="130">
        <v>27</v>
      </c>
      <c r="AZ1397" s="131">
        <v>49</v>
      </c>
      <c r="BA1397" s="132">
        <f t="shared" si="545"/>
        <v>27049</v>
      </c>
      <c r="BC1397" s="7" t="s">
        <v>532</v>
      </c>
    </row>
    <row r="1398" spans="1:55" hidden="1" outlineLevel="1" x14ac:dyDescent="0.2">
      <c r="A1398" t="s">
        <v>1019</v>
      </c>
      <c r="B1398" t="s">
        <v>200</v>
      </c>
      <c r="C1398" s="1">
        <f t="shared" si="535"/>
        <v>3562</v>
      </c>
      <c r="D1398" s="7">
        <f>RANK(N1398,(N1398:P1398,Q1398:AJ1398))</f>
        <v>1</v>
      </c>
      <c r="E1398" s="7">
        <f>RANK(O1398,(N1398:P1398,Q1398:AJ1398))</f>
        <v>2</v>
      </c>
      <c r="F1398" s="7">
        <f>IF(P1398&gt;0,RANK(P1398,(N1398:P1398,Q1398:AJ1398)),0)</f>
        <v>3</v>
      </c>
      <c r="G1398" s="1">
        <f t="shared" si="536"/>
        <v>522</v>
      </c>
      <c r="H1398" s="2">
        <f t="shared" si="546"/>
        <v>0.14654688377316114</v>
      </c>
      <c r="I1398" s="2"/>
      <c r="J1398" s="2">
        <f t="shared" si="537"/>
        <v>0.50701852891633914</v>
      </c>
      <c r="K1398" s="2">
        <f t="shared" si="538"/>
        <v>0.36047164514317798</v>
      </c>
      <c r="L1398" s="2">
        <f t="shared" si="539"/>
        <v>0.12184166198764738</v>
      </c>
      <c r="M1398" s="2">
        <f t="shared" si="540"/>
        <v>1.0668163952835499E-2</v>
      </c>
      <c r="N1398" s="1">
        <v>1806</v>
      </c>
      <c r="O1398" s="1">
        <v>1284</v>
      </c>
      <c r="P1398" s="1">
        <v>434</v>
      </c>
      <c r="Q1398" s="1">
        <v>11</v>
      </c>
      <c r="R1398" s="1">
        <v>9</v>
      </c>
      <c r="S1398" s="1">
        <v>3</v>
      </c>
      <c r="T1398" s="1">
        <v>7</v>
      </c>
      <c r="W1398" s="1">
        <v>4</v>
      </c>
      <c r="Y1398" s="1">
        <v>0</v>
      </c>
      <c r="AA1398" s="1">
        <v>2</v>
      </c>
      <c r="AC1398" s="1">
        <v>1</v>
      </c>
      <c r="AH1398" s="1">
        <v>1</v>
      </c>
      <c r="AL1398" s="7">
        <f>IF(Q1398&gt;0,RANK(Q1398,(N1398:P1398,Q1398:AJ1398)),0)</f>
        <v>4</v>
      </c>
      <c r="AM1398" s="7">
        <f>IF(R1398&gt;0,RANK(R1398,(N1398:P1398,Q1398:AJ1398)),0)</f>
        <v>5</v>
      </c>
      <c r="AN1398" s="7">
        <f>IF(S1398&gt;0,RANK(S1398,(N1398:P1398,Q1398:AJ1398)),0)</f>
        <v>8</v>
      </c>
      <c r="AO1398" s="7">
        <f>IF(T1398&gt;0,RANK(T1398,(N1398:P1398,Q1398:AJ1398)),0)</f>
        <v>6</v>
      </c>
      <c r="AP1398" s="2">
        <f t="shared" si="541"/>
        <v>3.0881527231892197E-3</v>
      </c>
      <c r="AQ1398" s="2">
        <f t="shared" si="542"/>
        <v>2.5266704098820887E-3</v>
      </c>
      <c r="AR1398" s="2">
        <f t="shared" si="543"/>
        <v>8.4222346996069624E-4</v>
      </c>
      <c r="AS1398" s="2">
        <f t="shared" si="544"/>
        <v>1.9651880965749578E-3</v>
      </c>
      <c r="AU1398" t="s">
        <v>1019</v>
      </c>
      <c r="AV1398" t="s">
        <v>200</v>
      </c>
      <c r="AY1398" s="130">
        <v>27</v>
      </c>
      <c r="AZ1398" s="131">
        <v>51</v>
      </c>
      <c r="BA1398" s="132">
        <f t="shared" si="545"/>
        <v>27051</v>
      </c>
      <c r="BC1398" s="7" t="s">
        <v>532</v>
      </c>
    </row>
    <row r="1399" spans="1:55" hidden="1" outlineLevel="1" x14ac:dyDescent="0.2">
      <c r="A1399" t="s">
        <v>1816</v>
      </c>
      <c r="B1399" t="s">
        <v>200</v>
      </c>
      <c r="C1399" s="1">
        <f t="shared" si="535"/>
        <v>524306</v>
      </c>
      <c r="D1399" s="7">
        <f>RANK(N1399,(N1399:P1399,Q1399:AJ1399))</f>
        <v>1</v>
      </c>
      <c r="E1399" s="7">
        <f>RANK(O1399,(N1399:P1399,Q1399:AJ1399))</f>
        <v>2</v>
      </c>
      <c r="F1399" s="7">
        <f>IF(P1399&gt;0,RANK(P1399,(N1399:P1399,Q1399:AJ1399)),0)</f>
        <v>3</v>
      </c>
      <c r="G1399" s="1">
        <f t="shared" si="536"/>
        <v>111239</v>
      </c>
      <c r="H1399" s="2">
        <f t="shared" si="546"/>
        <v>0.21216427048326741</v>
      </c>
      <c r="I1399" s="2"/>
      <c r="J1399" s="2">
        <f t="shared" si="537"/>
        <v>0.54381601583807926</v>
      </c>
      <c r="K1399" s="2">
        <f t="shared" si="538"/>
        <v>0.3316517453548119</v>
      </c>
      <c r="L1399" s="2">
        <f t="shared" si="539"/>
        <v>9.0906836847184661E-2</v>
      </c>
      <c r="M1399" s="2">
        <f t="shared" si="540"/>
        <v>3.3625401959924181E-2</v>
      </c>
      <c r="N1399" s="1">
        <v>285126</v>
      </c>
      <c r="O1399" s="1">
        <v>173887</v>
      </c>
      <c r="P1399" s="1">
        <v>47663</v>
      </c>
      <c r="Q1399" s="1">
        <v>10601</v>
      </c>
      <c r="R1399" s="1">
        <v>2937</v>
      </c>
      <c r="S1399" s="1">
        <v>540</v>
      </c>
      <c r="T1399" s="1">
        <v>537</v>
      </c>
      <c r="W1399" s="1">
        <v>868</v>
      </c>
      <c r="Y1399" s="1">
        <v>230</v>
      </c>
      <c r="AA1399" s="1">
        <v>1551</v>
      </c>
      <c r="AC1399" s="1">
        <v>125</v>
      </c>
      <c r="AH1399" s="1">
        <v>241</v>
      </c>
      <c r="AL1399" s="7">
        <f>IF(Q1399&gt;0,RANK(Q1399,(N1399:P1399,Q1399:AJ1399)),0)</f>
        <v>4</v>
      </c>
      <c r="AM1399" s="7">
        <f>IF(R1399&gt;0,RANK(R1399,(N1399:P1399,Q1399:AJ1399)),0)</f>
        <v>5</v>
      </c>
      <c r="AN1399" s="7">
        <f>IF(S1399&gt;0,RANK(S1399,(N1399:P1399,Q1399:AJ1399)),0)</f>
        <v>8</v>
      </c>
      <c r="AO1399" s="7">
        <f>IF(T1399&gt;0,RANK(T1399,(N1399:P1399,Q1399:AJ1399)),0)</f>
        <v>9</v>
      </c>
      <c r="AP1399" s="2">
        <f t="shared" si="541"/>
        <v>2.0219108688437668E-2</v>
      </c>
      <c r="AQ1399" s="2">
        <f t="shared" si="542"/>
        <v>5.6016906157854386E-3</v>
      </c>
      <c r="AR1399" s="2">
        <f t="shared" si="543"/>
        <v>1.0299329017787323E-3</v>
      </c>
      <c r="AS1399" s="2">
        <f t="shared" si="544"/>
        <v>1.024211052324406E-3</v>
      </c>
      <c r="AU1399" t="s">
        <v>1816</v>
      </c>
      <c r="AV1399" t="s">
        <v>200</v>
      </c>
      <c r="AY1399" s="130">
        <v>27</v>
      </c>
      <c r="AZ1399" s="131">
        <v>53</v>
      </c>
      <c r="BA1399" s="132">
        <f t="shared" si="545"/>
        <v>27053</v>
      </c>
      <c r="BC1399" s="7" t="s">
        <v>532</v>
      </c>
    </row>
    <row r="1400" spans="1:55" hidden="1" outlineLevel="1" x14ac:dyDescent="0.2">
      <c r="A1400" t="s">
        <v>2074</v>
      </c>
      <c r="B1400" t="s">
        <v>200</v>
      </c>
      <c r="C1400" s="1">
        <f t="shared" si="535"/>
        <v>9450</v>
      </c>
      <c r="D1400" s="7">
        <f>RANK(N1400,(N1400:P1400,Q1400:AJ1400))</f>
        <v>1</v>
      </c>
      <c r="E1400" s="7">
        <f>RANK(O1400,(N1400:P1400,Q1400:AJ1400))</f>
        <v>2</v>
      </c>
      <c r="F1400" s="7">
        <f>IF(P1400&gt;0,RANK(P1400,(N1400:P1400,Q1400:AJ1400)),0)</f>
        <v>3</v>
      </c>
      <c r="G1400" s="1">
        <f t="shared" si="536"/>
        <v>479</v>
      </c>
      <c r="H1400" s="2">
        <f t="shared" si="546"/>
        <v>5.0687830687830684E-2</v>
      </c>
      <c r="I1400" s="2"/>
      <c r="J1400" s="2">
        <f t="shared" si="537"/>
        <v>0.43947089947089946</v>
      </c>
      <c r="K1400" s="2">
        <f t="shared" si="538"/>
        <v>0.38878306878306879</v>
      </c>
      <c r="L1400" s="2">
        <f t="shared" si="539"/>
        <v>0.15227513227513229</v>
      </c>
      <c r="M1400" s="2">
        <f t="shared" si="540"/>
        <v>1.9470899470899472E-2</v>
      </c>
      <c r="N1400" s="1">
        <v>4153</v>
      </c>
      <c r="O1400" s="1">
        <v>3674</v>
      </c>
      <c r="P1400" s="1">
        <v>1439</v>
      </c>
      <c r="Q1400" s="1">
        <v>77</v>
      </c>
      <c r="R1400" s="1">
        <v>31</v>
      </c>
      <c r="S1400" s="1">
        <v>36</v>
      </c>
      <c r="T1400" s="1">
        <v>2</v>
      </c>
      <c r="W1400" s="1">
        <v>12</v>
      </c>
      <c r="Y1400" s="1">
        <v>1</v>
      </c>
      <c r="AA1400" s="1">
        <v>21</v>
      </c>
      <c r="AC1400" s="1">
        <v>3</v>
      </c>
      <c r="AH1400" s="1">
        <v>1</v>
      </c>
      <c r="AL1400" s="7">
        <f>IF(Q1400&gt;0,RANK(Q1400,(N1400:P1400,Q1400:AJ1400)),0)</f>
        <v>4</v>
      </c>
      <c r="AM1400" s="7">
        <f>IF(R1400&gt;0,RANK(R1400,(N1400:P1400,Q1400:AJ1400)),0)</f>
        <v>6</v>
      </c>
      <c r="AN1400" s="7">
        <f>IF(S1400&gt;0,RANK(S1400,(N1400:P1400,Q1400:AJ1400)),0)</f>
        <v>5</v>
      </c>
      <c r="AO1400" s="7">
        <f>IF(T1400&gt;0,RANK(T1400,(N1400:P1400,Q1400:AJ1400)),0)</f>
        <v>10</v>
      </c>
      <c r="AP1400" s="2">
        <f t="shared" si="541"/>
        <v>8.1481481481481474E-3</v>
      </c>
      <c r="AQ1400" s="2">
        <f t="shared" si="542"/>
        <v>3.2804232804232803E-3</v>
      </c>
      <c r="AR1400" s="2">
        <f t="shared" si="543"/>
        <v>3.8095238095238095E-3</v>
      </c>
      <c r="AS1400" s="2">
        <f t="shared" si="544"/>
        <v>2.1164021164021165E-4</v>
      </c>
      <c r="AU1400" t="s">
        <v>2074</v>
      </c>
      <c r="AV1400" t="s">
        <v>200</v>
      </c>
      <c r="AY1400" s="130">
        <v>27</v>
      </c>
      <c r="AZ1400" s="131">
        <v>55</v>
      </c>
      <c r="BA1400" s="132">
        <f t="shared" si="545"/>
        <v>27055</v>
      </c>
      <c r="BC1400" s="7" t="s">
        <v>532</v>
      </c>
    </row>
    <row r="1401" spans="1:55" hidden="1" outlineLevel="1" x14ac:dyDescent="0.2">
      <c r="A1401" t="s">
        <v>1486</v>
      </c>
      <c r="B1401" t="s">
        <v>200</v>
      </c>
      <c r="C1401" s="1">
        <f t="shared" si="535"/>
        <v>8711</v>
      </c>
      <c r="D1401" s="7">
        <f>RANK(N1401,(N1401:P1401,Q1401:AJ1401))</f>
        <v>1</v>
      </c>
      <c r="E1401" s="7">
        <f>RANK(O1401,(N1401:P1401,Q1401:AJ1401))</f>
        <v>2</v>
      </c>
      <c r="F1401" s="7">
        <f>IF(P1401&gt;0,RANK(P1401,(N1401:P1401,Q1401:AJ1401)),0)</f>
        <v>3</v>
      </c>
      <c r="G1401" s="1">
        <f t="shared" si="536"/>
        <v>209</v>
      </c>
      <c r="H1401" s="2">
        <f t="shared" si="546"/>
        <v>2.3992652967512341E-2</v>
      </c>
      <c r="I1401" s="2"/>
      <c r="J1401" s="2">
        <f t="shared" si="537"/>
        <v>0.4364596487200092</v>
      </c>
      <c r="K1401" s="2">
        <f t="shared" si="538"/>
        <v>0.41246699575249685</v>
      </c>
      <c r="L1401" s="2">
        <f t="shared" si="539"/>
        <v>0.13098381356905062</v>
      </c>
      <c r="M1401" s="2">
        <f t="shared" si="540"/>
        <v>2.0089541958443341E-2</v>
      </c>
      <c r="N1401" s="1">
        <v>3802</v>
      </c>
      <c r="O1401" s="1">
        <v>3593</v>
      </c>
      <c r="P1401" s="1">
        <v>1141</v>
      </c>
      <c r="Q1401" s="1">
        <v>98</v>
      </c>
      <c r="R1401" s="1">
        <v>30</v>
      </c>
      <c r="S1401" s="1">
        <v>10</v>
      </c>
      <c r="T1401" s="1">
        <v>6</v>
      </c>
      <c r="W1401" s="1">
        <v>7</v>
      </c>
      <c r="Y1401" s="1">
        <v>0</v>
      </c>
      <c r="AA1401" s="1">
        <v>24</v>
      </c>
      <c r="AC1401" s="1">
        <v>0</v>
      </c>
      <c r="AH1401" s="1">
        <v>0</v>
      </c>
      <c r="AL1401" s="7">
        <f>IF(Q1401&gt;0,RANK(Q1401,(N1401:P1401,Q1401:AJ1401)),0)</f>
        <v>4</v>
      </c>
      <c r="AM1401" s="7">
        <f>IF(R1401&gt;0,RANK(R1401,(N1401:P1401,Q1401:AJ1401)),0)</f>
        <v>5</v>
      </c>
      <c r="AN1401" s="7">
        <f>IF(S1401&gt;0,RANK(S1401,(N1401:P1401,Q1401:AJ1401)),0)</f>
        <v>7</v>
      </c>
      <c r="AO1401" s="7">
        <f>IF(T1401&gt;0,RANK(T1401,(N1401:P1401,Q1401:AJ1401)),0)</f>
        <v>9</v>
      </c>
      <c r="AP1401" s="2">
        <f t="shared" si="541"/>
        <v>1.1250143496728274E-2</v>
      </c>
      <c r="AQ1401" s="2">
        <f t="shared" si="542"/>
        <v>3.443921478590288E-3</v>
      </c>
      <c r="AR1401" s="2">
        <f t="shared" si="543"/>
        <v>1.1479738261967627E-3</v>
      </c>
      <c r="AS1401" s="2">
        <f t="shared" si="544"/>
        <v>6.8878429571805758E-4</v>
      </c>
      <c r="AU1401" t="s">
        <v>1486</v>
      </c>
      <c r="AV1401" t="s">
        <v>200</v>
      </c>
      <c r="AY1401" s="130">
        <v>27</v>
      </c>
      <c r="AZ1401" s="131">
        <v>57</v>
      </c>
      <c r="BA1401" s="132">
        <f t="shared" si="545"/>
        <v>27057</v>
      </c>
      <c r="BC1401" s="7" t="s">
        <v>532</v>
      </c>
    </row>
    <row r="1402" spans="1:55" hidden="1" outlineLevel="1" x14ac:dyDescent="0.2">
      <c r="A1402" t="s">
        <v>1487</v>
      </c>
      <c r="B1402" t="s">
        <v>200</v>
      </c>
      <c r="C1402" s="1">
        <f t="shared" si="535"/>
        <v>12955</v>
      </c>
      <c r="D1402" s="7">
        <f>RANK(N1402,(N1402:P1402,Q1402:AJ1402))</f>
        <v>1</v>
      </c>
      <c r="E1402" s="7">
        <f>RANK(O1402,(N1402:P1402,Q1402:AJ1402))</f>
        <v>2</v>
      </c>
      <c r="F1402" s="7">
        <f>IF(P1402&gt;0,RANK(P1402,(N1402:P1402,Q1402:AJ1402)),0)</f>
        <v>3</v>
      </c>
      <c r="G1402" s="1">
        <f t="shared" si="536"/>
        <v>1591</v>
      </c>
      <c r="H1402" s="2">
        <f t="shared" si="546"/>
        <v>0.1228097259745272</v>
      </c>
      <c r="I1402" s="2"/>
      <c r="J1402" s="2">
        <f t="shared" si="537"/>
        <v>0.46630644538788113</v>
      </c>
      <c r="K1402" s="2">
        <f t="shared" si="538"/>
        <v>0.34349671941335391</v>
      </c>
      <c r="L1402" s="2">
        <f t="shared" si="539"/>
        <v>0.17306059436511001</v>
      </c>
      <c r="M1402" s="2">
        <f t="shared" si="540"/>
        <v>1.7136240833654948E-2</v>
      </c>
      <c r="N1402" s="1">
        <v>6041</v>
      </c>
      <c r="O1402" s="1">
        <v>4450</v>
      </c>
      <c r="P1402" s="1">
        <v>2242</v>
      </c>
      <c r="Q1402" s="1">
        <v>72</v>
      </c>
      <c r="R1402" s="1">
        <v>54</v>
      </c>
      <c r="S1402" s="1">
        <v>20</v>
      </c>
      <c r="T1402" s="1">
        <v>9</v>
      </c>
      <c r="W1402" s="1">
        <v>17</v>
      </c>
      <c r="Y1402" s="1">
        <v>2</v>
      </c>
      <c r="AA1402" s="1">
        <v>41</v>
      </c>
      <c r="AC1402" s="1">
        <v>0</v>
      </c>
      <c r="AH1402" s="1">
        <v>7</v>
      </c>
      <c r="AL1402" s="7">
        <f>IF(Q1402&gt;0,RANK(Q1402,(N1402:P1402,Q1402:AJ1402)),0)</f>
        <v>4</v>
      </c>
      <c r="AM1402" s="7">
        <f>IF(R1402&gt;0,RANK(R1402,(N1402:P1402,Q1402:AJ1402)),0)</f>
        <v>5</v>
      </c>
      <c r="AN1402" s="7">
        <f>IF(S1402&gt;0,RANK(S1402,(N1402:P1402,Q1402:AJ1402)),0)</f>
        <v>7</v>
      </c>
      <c r="AO1402" s="7">
        <f>IF(T1402&gt;0,RANK(T1402,(N1402:P1402,Q1402:AJ1402)),0)</f>
        <v>9</v>
      </c>
      <c r="AP1402" s="2">
        <f t="shared" si="541"/>
        <v>5.5576997298340406E-3</v>
      </c>
      <c r="AQ1402" s="2">
        <f t="shared" si="542"/>
        <v>4.1682747973755306E-3</v>
      </c>
      <c r="AR1402" s="2">
        <f t="shared" si="543"/>
        <v>1.5438054805094559E-3</v>
      </c>
      <c r="AS1402" s="2">
        <f t="shared" si="544"/>
        <v>6.9471246622925507E-4</v>
      </c>
      <c r="AU1402" t="s">
        <v>1487</v>
      </c>
      <c r="AV1402" t="s">
        <v>200</v>
      </c>
      <c r="AY1402" s="130">
        <v>27</v>
      </c>
      <c r="AZ1402" s="131">
        <v>59</v>
      </c>
      <c r="BA1402" s="132">
        <f t="shared" si="545"/>
        <v>27059</v>
      </c>
      <c r="BC1402" s="7" t="s">
        <v>532</v>
      </c>
    </row>
    <row r="1403" spans="1:55" hidden="1" outlineLevel="1" x14ac:dyDescent="0.2">
      <c r="A1403" t="s">
        <v>3244</v>
      </c>
      <c r="B1403" t="s">
        <v>200</v>
      </c>
      <c r="C1403" s="1">
        <f t="shared" si="535"/>
        <v>20473</v>
      </c>
      <c r="D1403" s="7">
        <f>RANK(N1403,(N1403:P1403,Q1403:AJ1403))</f>
        <v>1</v>
      </c>
      <c r="E1403" s="7">
        <f>RANK(O1403,(N1403:P1403,Q1403:AJ1403))</f>
        <v>2</v>
      </c>
      <c r="F1403" s="7">
        <f>IF(P1403&gt;0,RANK(P1403,(N1403:P1403,Q1403:AJ1403)),0)</f>
        <v>3</v>
      </c>
      <c r="G1403" s="1">
        <f t="shared" si="536"/>
        <v>4200</v>
      </c>
      <c r="H1403" s="2">
        <f t="shared" si="546"/>
        <v>0.20514824402872076</v>
      </c>
      <c r="I1403" s="2"/>
      <c r="J1403" s="2">
        <f t="shared" si="537"/>
        <v>0.52293264299321052</v>
      </c>
      <c r="K1403" s="2">
        <f t="shared" si="538"/>
        <v>0.31778439896448979</v>
      </c>
      <c r="L1403" s="2">
        <f t="shared" si="539"/>
        <v>0.14111268499975577</v>
      </c>
      <c r="M1403" s="2">
        <f t="shared" si="540"/>
        <v>1.8170273042543927E-2</v>
      </c>
      <c r="N1403" s="1">
        <v>10706</v>
      </c>
      <c r="O1403" s="1">
        <v>6506</v>
      </c>
      <c r="P1403" s="1">
        <v>2889</v>
      </c>
      <c r="Q1403" s="1">
        <v>192</v>
      </c>
      <c r="R1403" s="1">
        <v>49</v>
      </c>
      <c r="S1403" s="1">
        <v>58</v>
      </c>
      <c r="T1403" s="1">
        <v>10</v>
      </c>
      <c r="W1403" s="1">
        <v>21</v>
      </c>
      <c r="Y1403" s="1">
        <v>3</v>
      </c>
      <c r="AA1403" s="1">
        <v>30</v>
      </c>
      <c r="AC1403" s="1">
        <v>2</v>
      </c>
      <c r="AH1403" s="1">
        <v>7</v>
      </c>
      <c r="AL1403" s="7">
        <f>IF(Q1403&gt;0,RANK(Q1403,(N1403:P1403,Q1403:AJ1403)),0)</f>
        <v>4</v>
      </c>
      <c r="AM1403" s="7">
        <f>IF(R1403&gt;0,RANK(R1403,(N1403:P1403,Q1403:AJ1403)),0)</f>
        <v>6</v>
      </c>
      <c r="AN1403" s="7">
        <f>IF(S1403&gt;0,RANK(S1403,(N1403:P1403,Q1403:AJ1403)),0)</f>
        <v>5</v>
      </c>
      <c r="AO1403" s="7">
        <f>IF(T1403&gt;0,RANK(T1403,(N1403:P1403,Q1403:AJ1403)),0)</f>
        <v>9</v>
      </c>
      <c r="AP1403" s="2">
        <f t="shared" si="541"/>
        <v>9.3782054413129486E-3</v>
      </c>
      <c r="AQ1403" s="2">
        <f t="shared" si="542"/>
        <v>2.3933961803350753E-3</v>
      </c>
      <c r="AR1403" s="2">
        <f t="shared" si="543"/>
        <v>2.8329995603966198E-3</v>
      </c>
      <c r="AS1403" s="2">
        <f t="shared" si="544"/>
        <v>4.884482000683827E-4</v>
      </c>
      <c r="AU1403" t="s">
        <v>3244</v>
      </c>
      <c r="AV1403" t="s">
        <v>200</v>
      </c>
      <c r="AY1403" s="130">
        <v>27</v>
      </c>
      <c r="AZ1403" s="131">
        <v>61</v>
      </c>
      <c r="BA1403" s="132">
        <f t="shared" si="545"/>
        <v>27061</v>
      </c>
      <c r="BC1403" s="7" t="s">
        <v>532</v>
      </c>
    </row>
    <row r="1404" spans="1:55" hidden="1" outlineLevel="1" x14ac:dyDescent="0.2">
      <c r="A1404" t="s">
        <v>1913</v>
      </c>
      <c r="B1404" t="s">
        <v>200</v>
      </c>
      <c r="C1404" s="1">
        <f t="shared" si="535"/>
        <v>5839</v>
      </c>
      <c r="D1404" s="7">
        <f>RANK(N1404,(N1404:P1404,Q1404:AJ1404))</f>
        <v>1</v>
      </c>
      <c r="E1404" s="7">
        <f>RANK(O1404,(N1404:P1404,Q1404:AJ1404))</f>
        <v>2</v>
      </c>
      <c r="F1404" s="7">
        <f>IF(P1404&gt;0,RANK(P1404,(N1404:P1404,Q1404:AJ1404)),0)</f>
        <v>3</v>
      </c>
      <c r="G1404" s="1">
        <f t="shared" si="536"/>
        <v>574</v>
      </c>
      <c r="H1404" s="2">
        <f t="shared" si="546"/>
        <v>9.8304504195923958E-2</v>
      </c>
      <c r="I1404" s="2"/>
      <c r="J1404" s="2">
        <f t="shared" si="537"/>
        <v>0.46703202603185479</v>
      </c>
      <c r="K1404" s="2">
        <f t="shared" si="538"/>
        <v>0.36872752183593083</v>
      </c>
      <c r="L1404" s="2">
        <f t="shared" si="539"/>
        <v>0.15550607980818634</v>
      </c>
      <c r="M1404" s="2">
        <f t="shared" si="540"/>
        <v>8.7343723240280446E-3</v>
      </c>
      <c r="N1404" s="1">
        <v>2727</v>
      </c>
      <c r="O1404" s="1">
        <v>2153</v>
      </c>
      <c r="P1404" s="1">
        <v>908</v>
      </c>
      <c r="Q1404" s="1">
        <v>15</v>
      </c>
      <c r="R1404" s="1">
        <v>9</v>
      </c>
      <c r="S1404" s="1">
        <v>7</v>
      </c>
      <c r="T1404" s="1">
        <v>3</v>
      </c>
      <c r="W1404" s="1">
        <v>7</v>
      </c>
      <c r="Y1404" s="1">
        <v>1</v>
      </c>
      <c r="AA1404" s="1">
        <v>8</v>
      </c>
      <c r="AC1404" s="1">
        <v>0</v>
      </c>
      <c r="AH1404" s="1">
        <v>1</v>
      </c>
      <c r="AL1404" s="7">
        <f>IF(Q1404&gt;0,RANK(Q1404,(N1404:P1404,Q1404:AJ1404)),0)</f>
        <v>4</v>
      </c>
      <c r="AM1404" s="7">
        <f>IF(R1404&gt;0,RANK(R1404,(N1404:P1404,Q1404:AJ1404)),0)</f>
        <v>5</v>
      </c>
      <c r="AN1404" s="7">
        <f>IF(S1404&gt;0,RANK(S1404,(N1404:P1404,Q1404:AJ1404)),0)</f>
        <v>7</v>
      </c>
      <c r="AO1404" s="7">
        <f>IF(T1404&gt;0,RANK(T1404,(N1404:P1404,Q1404:AJ1404)),0)</f>
        <v>9</v>
      </c>
      <c r="AP1404" s="2">
        <f t="shared" si="541"/>
        <v>2.5689330364788493E-3</v>
      </c>
      <c r="AQ1404" s="2">
        <f t="shared" si="542"/>
        <v>1.5413598218873095E-3</v>
      </c>
      <c r="AR1404" s="2">
        <f t="shared" si="543"/>
        <v>1.1988354170234629E-3</v>
      </c>
      <c r="AS1404" s="2">
        <f t="shared" si="544"/>
        <v>5.1378660729576979E-4</v>
      </c>
      <c r="AU1404" t="s">
        <v>1913</v>
      </c>
      <c r="AV1404" t="s">
        <v>200</v>
      </c>
      <c r="AY1404" s="130">
        <v>27</v>
      </c>
      <c r="AZ1404" s="131">
        <v>63</v>
      </c>
      <c r="BA1404" s="132">
        <f t="shared" si="545"/>
        <v>27063</v>
      </c>
      <c r="BC1404" s="7" t="s">
        <v>532</v>
      </c>
    </row>
    <row r="1405" spans="1:55" hidden="1" outlineLevel="1" x14ac:dyDescent="0.2">
      <c r="A1405" t="s">
        <v>3245</v>
      </c>
      <c r="B1405" t="s">
        <v>200</v>
      </c>
      <c r="C1405" s="1">
        <f t="shared" ref="C1405:C1436" si="547">SUM(N1405:AJ1405)</f>
        <v>5948</v>
      </c>
      <c r="D1405" s="7">
        <f>RANK(N1405,(N1405:P1405,Q1405:AJ1405))</f>
        <v>1</v>
      </c>
      <c r="E1405" s="7">
        <f>RANK(O1405,(N1405:P1405,Q1405:AJ1405))</f>
        <v>2</v>
      </c>
      <c r="F1405" s="7">
        <f>IF(P1405&gt;0,RANK(P1405,(N1405:P1405,Q1405:AJ1405)),0)</f>
        <v>3</v>
      </c>
      <c r="G1405" s="1">
        <f t="shared" ref="G1405:G1436" si="548">MAX(N1405:P1405)-LARGE(N1405:P1405,2)</f>
        <v>1003</v>
      </c>
      <c r="H1405" s="2">
        <f t="shared" si="546"/>
        <v>0.16862811028917282</v>
      </c>
      <c r="I1405" s="2"/>
      <c r="J1405" s="2">
        <f t="shared" ref="J1405:J1436" si="549">IF($C1405=0,"-",N1405/$C1405)</f>
        <v>0.49209818426361801</v>
      </c>
      <c r="K1405" s="2">
        <f t="shared" ref="K1405:K1436" si="550">IF($C1405=0,"-",O1405/$C1405)</f>
        <v>0.32347007397444522</v>
      </c>
      <c r="L1405" s="2">
        <f t="shared" ref="L1405:L1436" si="551">IF($C1405=0,"-",P1405/$C1405)</f>
        <v>0.16745124411566914</v>
      </c>
      <c r="M1405" s="2">
        <f t="shared" ref="M1405:M1436" si="552">IF(C1405=0,"-",(1-J1405-K1405-L1405))</f>
        <v>1.6980497646267578E-2</v>
      </c>
      <c r="N1405" s="1">
        <v>2927</v>
      </c>
      <c r="O1405" s="1">
        <v>1924</v>
      </c>
      <c r="P1405" s="1">
        <v>996</v>
      </c>
      <c r="Q1405" s="1">
        <v>31</v>
      </c>
      <c r="R1405" s="1">
        <v>22</v>
      </c>
      <c r="S1405" s="1">
        <v>14</v>
      </c>
      <c r="T1405" s="1">
        <v>3</v>
      </c>
      <c r="W1405" s="1">
        <v>3</v>
      </c>
      <c r="Y1405" s="1">
        <v>2</v>
      </c>
      <c r="AA1405" s="1">
        <v>23</v>
      </c>
      <c r="AC1405" s="1">
        <v>1</v>
      </c>
      <c r="AH1405" s="1">
        <v>2</v>
      </c>
      <c r="AL1405" s="7">
        <f>IF(Q1405&gt;0,RANK(Q1405,(N1405:P1405,Q1405:AJ1405)),0)</f>
        <v>4</v>
      </c>
      <c r="AM1405" s="7">
        <f>IF(R1405&gt;0,RANK(R1405,(N1405:P1405,Q1405:AJ1405)),0)</f>
        <v>6</v>
      </c>
      <c r="AN1405" s="7">
        <f>IF(S1405&gt;0,RANK(S1405,(N1405:P1405,Q1405:AJ1405)),0)</f>
        <v>7</v>
      </c>
      <c r="AO1405" s="7">
        <f>IF(T1405&gt;0,RANK(T1405,(N1405:P1405,Q1405:AJ1405)),0)</f>
        <v>8</v>
      </c>
      <c r="AP1405" s="2">
        <f t="shared" ref="AP1405:AP1436" si="553">IF($C1405=0,"-",Q1405/$C1405)</f>
        <v>5.2118359112306662E-3</v>
      </c>
      <c r="AQ1405" s="2">
        <f t="shared" ref="AQ1405:AQ1436" si="554">IF($C1405=0,"-",R1405/$C1405)</f>
        <v>3.6987222595830532E-3</v>
      </c>
      <c r="AR1405" s="2">
        <f t="shared" ref="AR1405:AR1436" si="555">IF($C1405=0,"-",S1405/$C1405)</f>
        <v>2.3537323470073975E-3</v>
      </c>
      <c r="AS1405" s="2">
        <f t="shared" ref="AS1405:AS1436" si="556">IF($C1405=0,"-",T1405/$C1405)</f>
        <v>5.0437121721587093E-4</v>
      </c>
      <c r="AU1405" t="s">
        <v>3245</v>
      </c>
      <c r="AV1405" t="s">
        <v>200</v>
      </c>
      <c r="AY1405" s="130">
        <v>27</v>
      </c>
      <c r="AZ1405" s="131">
        <v>65</v>
      </c>
      <c r="BA1405" s="132">
        <f t="shared" si="545"/>
        <v>27065</v>
      </c>
      <c r="BC1405" s="7" t="s">
        <v>532</v>
      </c>
    </row>
    <row r="1406" spans="1:55" hidden="1" outlineLevel="1" x14ac:dyDescent="0.2">
      <c r="A1406" t="s">
        <v>806</v>
      </c>
      <c r="B1406" t="s">
        <v>200</v>
      </c>
      <c r="C1406" s="1">
        <f t="shared" si="547"/>
        <v>18532</v>
      </c>
      <c r="D1406" s="7">
        <f>RANK(N1406,(N1406:P1406,Q1406:AJ1406))</f>
        <v>1</v>
      </c>
      <c r="E1406" s="7">
        <f>RANK(O1406,(N1406:P1406,Q1406:AJ1406))</f>
        <v>2</v>
      </c>
      <c r="F1406" s="7">
        <f>IF(P1406&gt;0,RANK(P1406,(N1406:P1406,Q1406:AJ1406)),0)</f>
        <v>3</v>
      </c>
      <c r="G1406" s="1">
        <f t="shared" si="548"/>
        <v>1890</v>
      </c>
      <c r="H1406" s="2">
        <f t="shared" si="546"/>
        <v>0.10198575437081804</v>
      </c>
      <c r="I1406" s="2"/>
      <c r="J1406" s="2">
        <f t="shared" si="549"/>
        <v>0.48613209583423267</v>
      </c>
      <c r="K1406" s="2">
        <f t="shared" si="550"/>
        <v>0.38414634146341464</v>
      </c>
      <c r="L1406" s="2">
        <f t="shared" si="551"/>
        <v>0.12027843729764731</v>
      </c>
      <c r="M1406" s="2">
        <f t="shared" si="552"/>
        <v>9.443125404705377E-3</v>
      </c>
      <c r="N1406" s="1">
        <v>9009</v>
      </c>
      <c r="O1406" s="1">
        <v>7119</v>
      </c>
      <c r="P1406" s="1">
        <v>2229</v>
      </c>
      <c r="Q1406" s="1">
        <v>82</v>
      </c>
      <c r="R1406" s="1">
        <v>22</v>
      </c>
      <c r="S1406" s="1">
        <v>27</v>
      </c>
      <c r="T1406" s="1">
        <v>13</v>
      </c>
      <c r="W1406" s="1">
        <v>8</v>
      </c>
      <c r="Y1406" s="1">
        <v>1</v>
      </c>
      <c r="AA1406" s="1">
        <v>20</v>
      </c>
      <c r="AC1406" s="1">
        <v>1</v>
      </c>
      <c r="AH1406" s="1">
        <v>1</v>
      </c>
      <c r="AL1406" s="7">
        <f>IF(Q1406&gt;0,RANK(Q1406,(N1406:P1406,Q1406:AJ1406)),0)</f>
        <v>4</v>
      </c>
      <c r="AM1406" s="7">
        <f>IF(R1406&gt;0,RANK(R1406,(N1406:P1406,Q1406:AJ1406)),0)</f>
        <v>6</v>
      </c>
      <c r="AN1406" s="7">
        <f>IF(S1406&gt;0,RANK(S1406,(N1406:P1406,Q1406:AJ1406)),0)</f>
        <v>5</v>
      </c>
      <c r="AO1406" s="7">
        <f>IF(T1406&gt;0,RANK(T1406,(N1406:P1406,Q1406:AJ1406)),0)</f>
        <v>8</v>
      </c>
      <c r="AP1406" s="2">
        <f t="shared" si="553"/>
        <v>4.4247787610619468E-3</v>
      </c>
      <c r="AQ1406" s="2">
        <f t="shared" si="554"/>
        <v>1.1871357651629614E-3</v>
      </c>
      <c r="AR1406" s="2">
        <f t="shared" si="555"/>
        <v>1.4569393481545436E-3</v>
      </c>
      <c r="AS1406" s="2">
        <f t="shared" si="556"/>
        <v>7.0148931577811353E-4</v>
      </c>
      <c r="AU1406" t="s">
        <v>806</v>
      </c>
      <c r="AV1406" t="s">
        <v>200</v>
      </c>
      <c r="AY1406" s="130">
        <v>27</v>
      </c>
      <c r="AZ1406" s="131">
        <v>67</v>
      </c>
      <c r="BA1406" s="132">
        <f t="shared" si="545"/>
        <v>27067</v>
      </c>
      <c r="BC1406" s="7" t="s">
        <v>532</v>
      </c>
    </row>
    <row r="1407" spans="1:55" hidden="1" outlineLevel="1" x14ac:dyDescent="0.2">
      <c r="A1407" t="s">
        <v>2443</v>
      </c>
      <c r="B1407" t="s">
        <v>200</v>
      </c>
      <c r="C1407" s="1">
        <f t="shared" si="547"/>
        <v>2749</v>
      </c>
      <c r="D1407" s="7">
        <f>RANK(N1407,(N1407:P1407,Q1407:AJ1407))</f>
        <v>1</v>
      </c>
      <c r="E1407" s="7">
        <f>RANK(O1407,(N1407:P1407,Q1407:AJ1407))</f>
        <v>2</v>
      </c>
      <c r="F1407" s="7">
        <f>IF(P1407&gt;0,RANK(P1407,(N1407:P1407,Q1407:AJ1407)),0)</f>
        <v>3</v>
      </c>
      <c r="G1407" s="1">
        <f t="shared" si="548"/>
        <v>339</v>
      </c>
      <c r="H1407" s="2">
        <f t="shared" si="546"/>
        <v>0.1233175700254638</v>
      </c>
      <c r="I1407" s="2"/>
      <c r="J1407" s="2">
        <f t="shared" si="549"/>
        <v>0.50709348854128777</v>
      </c>
      <c r="K1407" s="2">
        <f t="shared" si="550"/>
        <v>0.38377591851582393</v>
      </c>
      <c r="L1407" s="2">
        <f t="shared" si="551"/>
        <v>9.8217533648599489E-2</v>
      </c>
      <c r="M1407" s="2">
        <f t="shared" si="552"/>
        <v>1.0913059294288804E-2</v>
      </c>
      <c r="N1407" s="1">
        <v>1394</v>
      </c>
      <c r="O1407" s="1">
        <v>1055</v>
      </c>
      <c r="P1407" s="1">
        <v>270</v>
      </c>
      <c r="Q1407" s="1">
        <v>8</v>
      </c>
      <c r="R1407" s="1">
        <v>11</v>
      </c>
      <c r="S1407" s="1">
        <v>6</v>
      </c>
      <c r="T1407" s="1">
        <v>1</v>
      </c>
      <c r="W1407" s="1">
        <v>2</v>
      </c>
      <c r="Y1407" s="1">
        <v>0</v>
      </c>
      <c r="AA1407" s="1">
        <v>2</v>
      </c>
      <c r="AC1407" s="1">
        <v>0</v>
      </c>
      <c r="AH1407" s="1">
        <v>0</v>
      </c>
      <c r="AL1407" s="7">
        <f>IF(Q1407&gt;0,RANK(Q1407,(N1407:P1407,Q1407:AJ1407)),0)</f>
        <v>5</v>
      </c>
      <c r="AM1407" s="7">
        <f>IF(R1407&gt;0,RANK(R1407,(N1407:P1407,Q1407:AJ1407)),0)</f>
        <v>4</v>
      </c>
      <c r="AN1407" s="7">
        <f>IF(S1407&gt;0,RANK(S1407,(N1407:P1407,Q1407:AJ1407)),0)</f>
        <v>6</v>
      </c>
      <c r="AO1407" s="7">
        <f>IF(T1407&gt;0,RANK(T1407,(N1407:P1407,Q1407:AJ1407)),0)</f>
        <v>9</v>
      </c>
      <c r="AP1407" s="2">
        <f t="shared" si="553"/>
        <v>2.9101491451436886E-3</v>
      </c>
      <c r="AQ1407" s="2">
        <f t="shared" si="554"/>
        <v>4.0014550745725722E-3</v>
      </c>
      <c r="AR1407" s="2">
        <f t="shared" si="555"/>
        <v>2.1826118588577663E-3</v>
      </c>
      <c r="AS1407" s="2">
        <f t="shared" si="556"/>
        <v>3.6376864314296108E-4</v>
      </c>
      <c r="AU1407" t="s">
        <v>2443</v>
      </c>
      <c r="AV1407" t="s">
        <v>200</v>
      </c>
      <c r="AY1407" s="130">
        <v>27</v>
      </c>
      <c r="AZ1407" s="131">
        <v>69</v>
      </c>
      <c r="BA1407" s="132">
        <f t="shared" si="545"/>
        <v>27069</v>
      </c>
      <c r="BC1407" s="7" t="s">
        <v>532</v>
      </c>
    </row>
    <row r="1408" spans="1:55" hidden="1" outlineLevel="1" x14ac:dyDescent="0.2">
      <c r="A1408" t="s">
        <v>2444</v>
      </c>
      <c r="B1408" t="s">
        <v>200</v>
      </c>
      <c r="C1408" s="1">
        <f t="shared" si="547"/>
        <v>6730</v>
      </c>
      <c r="D1408" s="7">
        <f>RANK(N1408,(N1408:P1408,Q1408:AJ1408))</f>
        <v>1</v>
      </c>
      <c r="E1408" s="7">
        <f>RANK(O1408,(N1408:P1408,Q1408:AJ1408))</f>
        <v>2</v>
      </c>
      <c r="F1408" s="7">
        <f>IF(P1408&gt;0,RANK(P1408,(N1408:P1408,Q1408:AJ1408)),0)</f>
        <v>3</v>
      </c>
      <c r="G1408" s="1">
        <f t="shared" si="548"/>
        <v>1392</v>
      </c>
      <c r="H1408" s="2">
        <f t="shared" si="546"/>
        <v>0.20683506686478453</v>
      </c>
      <c r="I1408" s="2"/>
      <c r="J1408" s="2">
        <f t="shared" si="549"/>
        <v>0.51589895988112933</v>
      </c>
      <c r="K1408" s="2">
        <f t="shared" si="550"/>
        <v>0.30906389301634474</v>
      </c>
      <c r="L1408" s="2">
        <f t="shared" si="551"/>
        <v>0.16315007429420506</v>
      </c>
      <c r="M1408" s="2">
        <f t="shared" si="552"/>
        <v>1.1887072808320881E-2</v>
      </c>
      <c r="N1408" s="1">
        <v>3472</v>
      </c>
      <c r="O1408" s="1">
        <v>2080</v>
      </c>
      <c r="P1408" s="1">
        <v>1098</v>
      </c>
      <c r="Q1408" s="1">
        <v>41</v>
      </c>
      <c r="R1408" s="1">
        <v>15</v>
      </c>
      <c r="S1408" s="1">
        <v>8</v>
      </c>
      <c r="T1408" s="1">
        <v>6</v>
      </c>
      <c r="W1408" s="1">
        <v>2</v>
      </c>
      <c r="Y1408" s="1">
        <v>0</v>
      </c>
      <c r="AA1408" s="1">
        <v>7</v>
      </c>
      <c r="AC1408" s="1">
        <v>0</v>
      </c>
      <c r="AH1408" s="1">
        <v>1</v>
      </c>
      <c r="AL1408" s="7">
        <f>IF(Q1408&gt;0,RANK(Q1408,(N1408:P1408,Q1408:AJ1408)),0)</f>
        <v>4</v>
      </c>
      <c r="AM1408" s="7">
        <f>IF(R1408&gt;0,RANK(R1408,(N1408:P1408,Q1408:AJ1408)),0)</f>
        <v>5</v>
      </c>
      <c r="AN1408" s="7">
        <f>IF(S1408&gt;0,RANK(S1408,(N1408:P1408,Q1408:AJ1408)),0)</f>
        <v>6</v>
      </c>
      <c r="AO1408" s="7">
        <f>IF(T1408&gt;0,RANK(T1408,(N1408:P1408,Q1408:AJ1408)),0)</f>
        <v>8</v>
      </c>
      <c r="AP1408" s="2">
        <f t="shared" si="553"/>
        <v>6.0921248142644874E-3</v>
      </c>
      <c r="AQ1408" s="2">
        <f t="shared" si="554"/>
        <v>2.2288261515601782E-3</v>
      </c>
      <c r="AR1408" s="2">
        <f t="shared" si="555"/>
        <v>1.188707280832095E-3</v>
      </c>
      <c r="AS1408" s="2">
        <f t="shared" si="556"/>
        <v>8.915304606240713E-4</v>
      </c>
      <c r="AU1408" t="s">
        <v>2444</v>
      </c>
      <c r="AV1408" t="s">
        <v>200</v>
      </c>
      <c r="AY1408" s="130">
        <v>27</v>
      </c>
      <c r="AZ1408" s="131">
        <v>71</v>
      </c>
      <c r="BA1408" s="132">
        <f t="shared" si="545"/>
        <v>27071</v>
      </c>
      <c r="BC1408" s="7" t="s">
        <v>532</v>
      </c>
    </row>
    <row r="1409" spans="1:55" hidden="1" outlineLevel="1" x14ac:dyDescent="0.2">
      <c r="A1409" t="s">
        <v>363</v>
      </c>
      <c r="B1409" t="s">
        <v>200</v>
      </c>
      <c r="C1409" s="1">
        <f t="shared" si="547"/>
        <v>4465</v>
      </c>
      <c r="D1409" s="7">
        <f>RANK(N1409,(N1409:P1409,Q1409:AJ1409))</f>
        <v>1</v>
      </c>
      <c r="E1409" s="7">
        <f>RANK(O1409,(N1409:P1409,Q1409:AJ1409))</f>
        <v>2</v>
      </c>
      <c r="F1409" s="7">
        <f>IF(P1409&gt;0,RANK(P1409,(N1409:P1409,Q1409:AJ1409)),0)</f>
        <v>3</v>
      </c>
      <c r="G1409" s="1">
        <f t="shared" si="548"/>
        <v>973</v>
      </c>
      <c r="H1409" s="2">
        <f t="shared" si="546"/>
        <v>0.21791713325867862</v>
      </c>
      <c r="I1409" s="2"/>
      <c r="J1409" s="2">
        <f t="shared" si="549"/>
        <v>0.54199328107502798</v>
      </c>
      <c r="K1409" s="2">
        <f t="shared" si="550"/>
        <v>0.32407614781634936</v>
      </c>
      <c r="L1409" s="2">
        <f t="shared" si="551"/>
        <v>0.12564389697648376</v>
      </c>
      <c r="M1409" s="2">
        <f t="shared" si="552"/>
        <v>8.2866741321389048E-3</v>
      </c>
      <c r="N1409" s="1">
        <v>2420</v>
      </c>
      <c r="O1409" s="1">
        <v>1447</v>
      </c>
      <c r="P1409" s="1">
        <v>561</v>
      </c>
      <c r="Q1409" s="1">
        <v>14</v>
      </c>
      <c r="R1409" s="1">
        <v>8</v>
      </c>
      <c r="S1409" s="1">
        <v>3</v>
      </c>
      <c r="T1409" s="1">
        <v>4</v>
      </c>
      <c r="W1409" s="1">
        <v>2</v>
      </c>
      <c r="Y1409" s="1">
        <v>2</v>
      </c>
      <c r="AA1409" s="1">
        <v>4</v>
      </c>
      <c r="AC1409" s="1">
        <v>0</v>
      </c>
      <c r="AH1409" s="1">
        <v>0</v>
      </c>
      <c r="AL1409" s="7">
        <f>IF(Q1409&gt;0,RANK(Q1409,(N1409:P1409,Q1409:AJ1409)),0)</f>
        <v>4</v>
      </c>
      <c r="AM1409" s="7">
        <f>IF(R1409&gt;0,RANK(R1409,(N1409:P1409,Q1409:AJ1409)),0)</f>
        <v>5</v>
      </c>
      <c r="AN1409" s="7">
        <f>IF(S1409&gt;0,RANK(S1409,(N1409:P1409,Q1409:AJ1409)),0)</f>
        <v>8</v>
      </c>
      <c r="AO1409" s="7">
        <f>IF(T1409&gt;0,RANK(T1409,(N1409:P1409,Q1409:AJ1409)),0)</f>
        <v>6</v>
      </c>
      <c r="AP1409" s="2">
        <f t="shared" si="553"/>
        <v>3.1354983202687568E-3</v>
      </c>
      <c r="AQ1409" s="2">
        <f t="shared" si="554"/>
        <v>1.7917133258678612E-3</v>
      </c>
      <c r="AR1409" s="2">
        <f t="shared" si="555"/>
        <v>6.7189249720044791E-4</v>
      </c>
      <c r="AS1409" s="2">
        <f t="shared" si="556"/>
        <v>8.9585666293393062E-4</v>
      </c>
      <c r="AU1409" t="s">
        <v>363</v>
      </c>
      <c r="AV1409" t="s">
        <v>200</v>
      </c>
      <c r="AY1409" s="130">
        <v>27</v>
      </c>
      <c r="AZ1409" s="131">
        <v>73</v>
      </c>
      <c r="BA1409" s="132">
        <f t="shared" si="545"/>
        <v>27073</v>
      </c>
      <c r="BC1409" s="7" t="s">
        <v>532</v>
      </c>
    </row>
    <row r="1410" spans="1:55" hidden="1" outlineLevel="1" x14ac:dyDescent="0.2">
      <c r="A1410" t="s">
        <v>1186</v>
      </c>
      <c r="B1410" t="s">
        <v>200</v>
      </c>
      <c r="C1410" s="1">
        <f t="shared" si="547"/>
        <v>6029</v>
      </c>
      <c r="D1410" s="7">
        <f>RANK(N1410,(N1410:P1410,Q1410:AJ1410))</f>
        <v>1</v>
      </c>
      <c r="E1410" s="7">
        <f>RANK(O1410,(N1410:P1410,Q1410:AJ1410))</f>
        <v>2</v>
      </c>
      <c r="F1410" s="7">
        <f>IF(P1410&gt;0,RANK(P1410,(N1410:P1410,Q1410:AJ1410)),0)</f>
        <v>3</v>
      </c>
      <c r="G1410" s="1">
        <f t="shared" si="548"/>
        <v>1704</v>
      </c>
      <c r="H1410" s="2">
        <f t="shared" si="546"/>
        <v>0.28263393597611547</v>
      </c>
      <c r="I1410" s="2"/>
      <c r="J1410" s="2">
        <f t="shared" si="549"/>
        <v>0.56195057223420131</v>
      </c>
      <c r="K1410" s="2">
        <f t="shared" si="550"/>
        <v>0.27931663625808589</v>
      </c>
      <c r="L1410" s="2">
        <f t="shared" si="551"/>
        <v>0.1247304693979101</v>
      </c>
      <c r="M1410" s="2">
        <f t="shared" si="552"/>
        <v>3.4002322109802696E-2</v>
      </c>
      <c r="N1410" s="1">
        <v>3388</v>
      </c>
      <c r="O1410" s="1">
        <v>1684</v>
      </c>
      <c r="P1410" s="1">
        <v>752</v>
      </c>
      <c r="Q1410" s="1">
        <v>115</v>
      </c>
      <c r="R1410" s="1">
        <v>29</v>
      </c>
      <c r="S1410" s="1">
        <v>29</v>
      </c>
      <c r="T1410" s="1">
        <v>6</v>
      </c>
      <c r="W1410" s="1">
        <v>7</v>
      </c>
      <c r="Y1410" s="1">
        <v>3</v>
      </c>
      <c r="AA1410" s="1">
        <v>14</v>
      </c>
      <c r="AC1410" s="1">
        <v>0</v>
      </c>
      <c r="AH1410" s="1">
        <v>2</v>
      </c>
      <c r="AL1410" s="7">
        <f>IF(Q1410&gt;0,RANK(Q1410,(N1410:P1410,Q1410:AJ1410)),0)</f>
        <v>4</v>
      </c>
      <c r="AM1410" s="7">
        <f>IF(R1410&gt;0,RANK(R1410,(N1410:P1410,Q1410:AJ1410)),0)</f>
        <v>5</v>
      </c>
      <c r="AN1410" s="7">
        <f>IF(S1410&gt;0,RANK(S1410,(N1410:P1410,Q1410:AJ1410)),0)</f>
        <v>5</v>
      </c>
      <c r="AO1410" s="7">
        <f>IF(T1410&gt;0,RANK(T1410,(N1410:P1410,Q1410:AJ1410)),0)</f>
        <v>9</v>
      </c>
      <c r="AP1410" s="2">
        <f t="shared" si="553"/>
        <v>1.9074473378669764E-2</v>
      </c>
      <c r="AQ1410" s="2">
        <f t="shared" si="554"/>
        <v>4.8100845911428101E-3</v>
      </c>
      <c r="AR1410" s="2">
        <f t="shared" si="555"/>
        <v>4.8100845911428101E-3</v>
      </c>
      <c r="AS1410" s="2">
        <f t="shared" si="556"/>
        <v>9.9518991540885728E-4</v>
      </c>
      <c r="AU1410" t="s">
        <v>1186</v>
      </c>
      <c r="AV1410" t="s">
        <v>200</v>
      </c>
      <c r="AY1410" s="130">
        <v>27</v>
      </c>
      <c r="AZ1410" s="131">
        <v>75</v>
      </c>
      <c r="BA1410" s="132">
        <f t="shared" si="545"/>
        <v>27075</v>
      </c>
      <c r="BC1410" s="7" t="s">
        <v>532</v>
      </c>
    </row>
    <row r="1411" spans="1:55" hidden="1" outlineLevel="1" x14ac:dyDescent="0.2">
      <c r="A1411" t="s">
        <v>1285</v>
      </c>
      <c r="B1411" t="s">
        <v>200</v>
      </c>
      <c r="C1411" s="1">
        <f t="shared" si="547"/>
        <v>2011</v>
      </c>
      <c r="D1411" s="7">
        <f>RANK(N1411,(N1411:P1411,Q1411:AJ1411))</f>
        <v>1</v>
      </c>
      <c r="E1411" s="7">
        <f>RANK(O1411,(N1411:P1411,Q1411:AJ1411))</f>
        <v>2</v>
      </c>
      <c r="F1411" s="7">
        <f>IF(P1411&gt;0,RANK(P1411,(N1411:P1411,Q1411:AJ1411)),0)</f>
        <v>3</v>
      </c>
      <c r="G1411" s="1">
        <f t="shared" si="548"/>
        <v>74</v>
      </c>
      <c r="H1411" s="2">
        <f t="shared" si="546"/>
        <v>3.6797613127797113E-2</v>
      </c>
      <c r="I1411" s="2"/>
      <c r="J1411" s="2">
        <f t="shared" si="549"/>
        <v>0.44157135753356541</v>
      </c>
      <c r="K1411" s="2">
        <f t="shared" si="550"/>
        <v>0.4047737444057683</v>
      </c>
      <c r="L1411" s="2">
        <f t="shared" si="551"/>
        <v>0.14271506713078069</v>
      </c>
      <c r="M1411" s="2">
        <f t="shared" si="552"/>
        <v>1.0939830929885652E-2</v>
      </c>
      <c r="N1411" s="1">
        <v>888</v>
      </c>
      <c r="O1411" s="1">
        <v>814</v>
      </c>
      <c r="P1411" s="1">
        <v>287</v>
      </c>
      <c r="Q1411" s="1">
        <v>11</v>
      </c>
      <c r="R1411" s="1">
        <v>6</v>
      </c>
      <c r="S1411" s="1">
        <v>2</v>
      </c>
      <c r="T1411" s="1">
        <v>1</v>
      </c>
      <c r="W1411" s="1">
        <v>0</v>
      </c>
      <c r="Y1411" s="1">
        <v>0</v>
      </c>
      <c r="AA1411" s="1">
        <v>1</v>
      </c>
      <c r="AC1411" s="1">
        <v>0</v>
      </c>
      <c r="AH1411" s="1">
        <v>1</v>
      </c>
      <c r="AL1411" s="7">
        <f>IF(Q1411&gt;0,RANK(Q1411,(N1411:P1411,Q1411:AJ1411)),0)</f>
        <v>4</v>
      </c>
      <c r="AM1411" s="7">
        <f>IF(R1411&gt;0,RANK(R1411,(N1411:P1411,Q1411:AJ1411)),0)</f>
        <v>5</v>
      </c>
      <c r="AN1411" s="7">
        <f>IF(S1411&gt;0,RANK(S1411,(N1411:P1411,Q1411:AJ1411)),0)</f>
        <v>6</v>
      </c>
      <c r="AO1411" s="7">
        <f>IF(T1411&gt;0,RANK(T1411,(N1411:P1411,Q1411:AJ1411)),0)</f>
        <v>7</v>
      </c>
      <c r="AP1411" s="2">
        <f t="shared" si="553"/>
        <v>5.4699154649428148E-3</v>
      </c>
      <c r="AQ1411" s="2">
        <f t="shared" si="554"/>
        <v>2.9835902536051715E-3</v>
      </c>
      <c r="AR1411" s="2">
        <f t="shared" si="555"/>
        <v>9.945300845350571E-4</v>
      </c>
      <c r="AS1411" s="2">
        <f t="shared" si="556"/>
        <v>4.9726504226752855E-4</v>
      </c>
      <c r="AU1411" t="s">
        <v>1285</v>
      </c>
      <c r="AV1411" t="s">
        <v>200</v>
      </c>
      <c r="AY1411" s="130">
        <v>27</v>
      </c>
      <c r="AZ1411" s="131">
        <v>77</v>
      </c>
      <c r="BA1411" s="132">
        <f t="shared" si="545"/>
        <v>27077</v>
      </c>
      <c r="BC1411" s="7" t="s">
        <v>532</v>
      </c>
    </row>
    <row r="1412" spans="1:55" hidden="1" outlineLevel="1" x14ac:dyDescent="0.2">
      <c r="A1412" t="s">
        <v>3145</v>
      </c>
      <c r="B1412" t="s">
        <v>200</v>
      </c>
      <c r="C1412" s="1">
        <f t="shared" si="547"/>
        <v>11209</v>
      </c>
      <c r="D1412" s="7">
        <f>RANK(N1412,(N1412:P1412,Q1412:AJ1412))</f>
        <v>1</v>
      </c>
      <c r="E1412" s="7">
        <f>RANK(O1412,(N1412:P1412,Q1412:AJ1412))</f>
        <v>2</v>
      </c>
      <c r="F1412" s="7">
        <f>IF(P1412&gt;0,RANK(P1412,(N1412:P1412,Q1412:AJ1412)),0)</f>
        <v>3</v>
      </c>
      <c r="G1412" s="1">
        <f t="shared" si="548"/>
        <v>1555</v>
      </c>
      <c r="H1412" s="2">
        <f t="shared" si="546"/>
        <v>0.1387278080114194</v>
      </c>
      <c r="I1412" s="2"/>
      <c r="J1412" s="2">
        <f t="shared" si="549"/>
        <v>0.4868409313944152</v>
      </c>
      <c r="K1412" s="2">
        <f t="shared" si="550"/>
        <v>0.34811312338299583</v>
      </c>
      <c r="L1412" s="2">
        <f t="shared" si="551"/>
        <v>0.15157462753144793</v>
      </c>
      <c r="M1412" s="2">
        <f t="shared" si="552"/>
        <v>1.3471317691141044E-2</v>
      </c>
      <c r="N1412" s="1">
        <v>5457</v>
      </c>
      <c r="O1412" s="1">
        <v>3902</v>
      </c>
      <c r="P1412" s="1">
        <v>1699</v>
      </c>
      <c r="Q1412" s="1">
        <v>55</v>
      </c>
      <c r="R1412" s="1">
        <v>28</v>
      </c>
      <c r="S1412" s="1">
        <v>20</v>
      </c>
      <c r="T1412" s="1">
        <v>9</v>
      </c>
      <c r="W1412" s="1">
        <v>7</v>
      </c>
      <c r="Y1412" s="1">
        <v>3</v>
      </c>
      <c r="AA1412" s="1">
        <v>24</v>
      </c>
      <c r="AC1412" s="1">
        <v>1</v>
      </c>
      <c r="AH1412" s="1">
        <v>4</v>
      </c>
      <c r="AL1412" s="7">
        <f>IF(Q1412&gt;0,RANK(Q1412,(N1412:P1412,Q1412:AJ1412)),0)</f>
        <v>4</v>
      </c>
      <c r="AM1412" s="7">
        <f>IF(R1412&gt;0,RANK(R1412,(N1412:P1412,Q1412:AJ1412)),0)</f>
        <v>5</v>
      </c>
      <c r="AN1412" s="7">
        <f>IF(S1412&gt;0,RANK(S1412,(N1412:P1412,Q1412:AJ1412)),0)</f>
        <v>7</v>
      </c>
      <c r="AO1412" s="7">
        <f>IF(T1412&gt;0,RANK(T1412,(N1412:P1412,Q1412:AJ1412)),0)</f>
        <v>8</v>
      </c>
      <c r="AP1412" s="2">
        <f t="shared" si="553"/>
        <v>4.9067713444553487E-3</v>
      </c>
      <c r="AQ1412" s="2">
        <f t="shared" si="554"/>
        <v>2.4979926844499955E-3</v>
      </c>
      <c r="AR1412" s="2">
        <f t="shared" si="555"/>
        <v>1.784280488892854E-3</v>
      </c>
      <c r="AS1412" s="2">
        <f t="shared" si="556"/>
        <v>8.0292622000178429E-4</v>
      </c>
      <c r="AU1412" t="s">
        <v>3145</v>
      </c>
      <c r="AV1412" t="s">
        <v>200</v>
      </c>
      <c r="AY1412" s="130">
        <v>27</v>
      </c>
      <c r="AZ1412" s="131">
        <v>79</v>
      </c>
      <c r="BA1412" s="132">
        <f t="shared" si="545"/>
        <v>27079</v>
      </c>
      <c r="BC1412" s="7" t="s">
        <v>532</v>
      </c>
    </row>
    <row r="1413" spans="1:55" hidden="1" outlineLevel="1" x14ac:dyDescent="0.2">
      <c r="A1413" t="s">
        <v>2585</v>
      </c>
      <c r="B1413" t="s">
        <v>200</v>
      </c>
      <c r="C1413" s="1">
        <f t="shared" si="547"/>
        <v>3378</v>
      </c>
      <c r="D1413" s="7">
        <f>RANK(N1413,(N1413:P1413,Q1413:AJ1413))</f>
        <v>1</v>
      </c>
      <c r="E1413" s="7">
        <f>RANK(O1413,(N1413:P1413,Q1413:AJ1413))</f>
        <v>2</v>
      </c>
      <c r="F1413" s="7">
        <f>IF(P1413&gt;0,RANK(P1413,(N1413:P1413,Q1413:AJ1413)),0)</f>
        <v>3</v>
      </c>
      <c r="G1413" s="1">
        <f t="shared" si="548"/>
        <v>442</v>
      </c>
      <c r="H1413" s="2">
        <f t="shared" si="546"/>
        <v>0.13084665482534044</v>
      </c>
      <c r="I1413" s="2"/>
      <c r="J1413" s="2">
        <f t="shared" si="549"/>
        <v>0.48579040852575489</v>
      </c>
      <c r="K1413" s="2">
        <f t="shared" si="550"/>
        <v>0.35494375370041442</v>
      </c>
      <c r="L1413" s="2">
        <f t="shared" si="551"/>
        <v>0.1492007104795737</v>
      </c>
      <c r="M1413" s="2">
        <f t="shared" si="552"/>
        <v>1.0065127294256931E-2</v>
      </c>
      <c r="N1413" s="1">
        <v>1641</v>
      </c>
      <c r="O1413" s="1">
        <v>1199</v>
      </c>
      <c r="P1413" s="1">
        <v>504</v>
      </c>
      <c r="Q1413" s="1">
        <v>12</v>
      </c>
      <c r="R1413" s="1">
        <v>2</v>
      </c>
      <c r="S1413" s="1">
        <v>15</v>
      </c>
      <c r="T1413" s="1">
        <v>1</v>
      </c>
      <c r="W1413" s="1">
        <v>1</v>
      </c>
      <c r="Y1413" s="1">
        <v>0</v>
      </c>
      <c r="AA1413" s="1">
        <v>3</v>
      </c>
      <c r="AC1413" s="1">
        <v>0</v>
      </c>
      <c r="AH1413" s="1">
        <v>0</v>
      </c>
      <c r="AL1413" s="7">
        <f>IF(Q1413&gt;0,RANK(Q1413,(N1413:P1413,Q1413:AJ1413)),0)</f>
        <v>5</v>
      </c>
      <c r="AM1413" s="7">
        <f>IF(R1413&gt;0,RANK(R1413,(N1413:P1413,Q1413:AJ1413)),0)</f>
        <v>7</v>
      </c>
      <c r="AN1413" s="7">
        <f>IF(S1413&gt;0,RANK(S1413,(N1413:P1413,Q1413:AJ1413)),0)</f>
        <v>4</v>
      </c>
      <c r="AO1413" s="7">
        <f>IF(T1413&gt;0,RANK(T1413,(N1413:P1413,Q1413:AJ1413)),0)</f>
        <v>8</v>
      </c>
      <c r="AP1413" s="2">
        <f t="shared" si="553"/>
        <v>3.552397868561279E-3</v>
      </c>
      <c r="AQ1413" s="2">
        <f t="shared" si="554"/>
        <v>5.9206631142687976E-4</v>
      </c>
      <c r="AR1413" s="2">
        <f t="shared" si="555"/>
        <v>4.4404973357015983E-3</v>
      </c>
      <c r="AS1413" s="2">
        <f t="shared" si="556"/>
        <v>2.9603315571343988E-4</v>
      </c>
      <c r="AU1413" t="s">
        <v>2585</v>
      </c>
      <c r="AV1413" t="s">
        <v>200</v>
      </c>
      <c r="AY1413" s="130">
        <v>27</v>
      </c>
      <c r="AZ1413" s="131">
        <v>81</v>
      </c>
      <c r="BA1413" s="132">
        <f t="shared" si="545"/>
        <v>27081</v>
      </c>
      <c r="BC1413" s="7" t="s">
        <v>532</v>
      </c>
    </row>
    <row r="1414" spans="1:55" hidden="1" outlineLevel="1" x14ac:dyDescent="0.2">
      <c r="A1414" t="s">
        <v>2577</v>
      </c>
      <c r="B1414" t="s">
        <v>200</v>
      </c>
      <c r="C1414" s="1">
        <f t="shared" si="547"/>
        <v>11477</v>
      </c>
      <c r="D1414" s="7">
        <f>RANK(N1414,(N1414:P1414,Q1414:AJ1414))</f>
        <v>1</v>
      </c>
      <c r="E1414" s="7">
        <f>RANK(O1414,(N1414:P1414,Q1414:AJ1414))</f>
        <v>2</v>
      </c>
      <c r="F1414" s="7">
        <f>IF(P1414&gt;0,RANK(P1414,(N1414:P1414,Q1414:AJ1414)),0)</f>
        <v>3</v>
      </c>
      <c r="G1414" s="1">
        <f t="shared" si="548"/>
        <v>130</v>
      </c>
      <c r="H1414" s="2">
        <f t="shared" si="546"/>
        <v>1.132700182974645E-2</v>
      </c>
      <c r="I1414" s="2"/>
      <c r="J1414" s="2">
        <f t="shared" si="549"/>
        <v>0.44105602509366559</v>
      </c>
      <c r="K1414" s="2">
        <f t="shared" si="550"/>
        <v>0.42972902326391915</v>
      </c>
      <c r="L1414" s="2">
        <f t="shared" si="551"/>
        <v>0.11771368824605734</v>
      </c>
      <c r="M1414" s="2">
        <f t="shared" si="552"/>
        <v>1.1501263396357916E-2</v>
      </c>
      <c r="N1414" s="1">
        <v>5062</v>
      </c>
      <c r="O1414" s="1">
        <v>4932</v>
      </c>
      <c r="P1414" s="1">
        <v>1351</v>
      </c>
      <c r="Q1414" s="1">
        <v>62</v>
      </c>
      <c r="R1414" s="1">
        <v>15</v>
      </c>
      <c r="S1414" s="1">
        <v>16</v>
      </c>
      <c r="T1414" s="1">
        <v>8</v>
      </c>
      <c r="W1414" s="1">
        <v>7</v>
      </c>
      <c r="Y1414" s="1">
        <v>3</v>
      </c>
      <c r="AA1414" s="1">
        <v>17</v>
      </c>
      <c r="AC1414" s="1">
        <v>3</v>
      </c>
      <c r="AH1414" s="1">
        <v>1</v>
      </c>
      <c r="AL1414" s="7">
        <f>IF(Q1414&gt;0,RANK(Q1414,(N1414:P1414,Q1414:AJ1414)),0)</f>
        <v>4</v>
      </c>
      <c r="AM1414" s="7">
        <f>IF(R1414&gt;0,RANK(R1414,(N1414:P1414,Q1414:AJ1414)),0)</f>
        <v>7</v>
      </c>
      <c r="AN1414" s="7">
        <f>IF(S1414&gt;0,RANK(S1414,(N1414:P1414,Q1414:AJ1414)),0)</f>
        <v>6</v>
      </c>
      <c r="AO1414" s="7">
        <f>IF(T1414&gt;0,RANK(T1414,(N1414:P1414,Q1414:AJ1414)),0)</f>
        <v>8</v>
      </c>
      <c r="AP1414" s="2">
        <f t="shared" si="553"/>
        <v>5.4021085649559987E-3</v>
      </c>
      <c r="AQ1414" s="2">
        <f t="shared" si="554"/>
        <v>1.3069617495861288E-3</v>
      </c>
      <c r="AR1414" s="2">
        <f t="shared" si="555"/>
        <v>1.3940925328918706E-3</v>
      </c>
      <c r="AS1414" s="2">
        <f t="shared" si="556"/>
        <v>6.970462664459353E-4</v>
      </c>
      <c r="AU1414" t="s">
        <v>2577</v>
      </c>
      <c r="AV1414" t="s">
        <v>200</v>
      </c>
      <c r="AY1414" s="130">
        <v>27</v>
      </c>
      <c r="AZ1414" s="131">
        <v>83</v>
      </c>
      <c r="BA1414" s="132">
        <f t="shared" si="545"/>
        <v>27083</v>
      </c>
      <c r="BC1414" s="7" t="s">
        <v>532</v>
      </c>
    </row>
    <row r="1415" spans="1:55" hidden="1" outlineLevel="1" x14ac:dyDescent="0.2">
      <c r="A1415" t="s">
        <v>3202</v>
      </c>
      <c r="B1415" t="s">
        <v>200</v>
      </c>
      <c r="C1415" s="1">
        <f t="shared" si="547"/>
        <v>14063</v>
      </c>
      <c r="D1415" s="7">
        <f>RANK(N1415,(N1415:P1415,Q1415:AJ1415))</f>
        <v>1</v>
      </c>
      <c r="E1415" s="7">
        <f>RANK(O1415,(N1415:P1415,Q1415:AJ1415))</f>
        <v>2</v>
      </c>
      <c r="F1415" s="7">
        <f>IF(P1415&gt;0,RANK(P1415,(N1415:P1415,Q1415:AJ1415)),0)</f>
        <v>3</v>
      </c>
      <c r="G1415" s="1">
        <f t="shared" si="548"/>
        <v>553</v>
      </c>
      <c r="H1415" s="2">
        <f t="shared" si="546"/>
        <v>3.9323046291687404E-2</v>
      </c>
      <c r="I1415" s="2"/>
      <c r="J1415" s="2">
        <f t="shared" si="549"/>
        <v>0.42857142857142855</v>
      </c>
      <c r="K1415" s="2">
        <f t="shared" si="550"/>
        <v>0.38924838227974118</v>
      </c>
      <c r="L1415" s="2">
        <f t="shared" si="551"/>
        <v>0.17080281589987911</v>
      </c>
      <c r="M1415" s="2">
        <f t="shared" si="552"/>
        <v>1.1377373248951106E-2</v>
      </c>
      <c r="N1415" s="1">
        <v>6027</v>
      </c>
      <c r="O1415" s="1">
        <v>5474</v>
      </c>
      <c r="P1415" s="1">
        <v>2402</v>
      </c>
      <c r="Q1415" s="1">
        <v>48</v>
      </c>
      <c r="R1415" s="1">
        <v>32</v>
      </c>
      <c r="S1415" s="1">
        <v>18</v>
      </c>
      <c r="T1415" s="1">
        <v>5</v>
      </c>
      <c r="W1415" s="1">
        <v>18</v>
      </c>
      <c r="Y1415" s="1">
        <v>3</v>
      </c>
      <c r="AA1415" s="1">
        <v>32</v>
      </c>
      <c r="AC1415" s="1">
        <v>0</v>
      </c>
      <c r="AH1415" s="1">
        <v>4</v>
      </c>
      <c r="AL1415" s="7">
        <f>IF(Q1415&gt;0,RANK(Q1415,(N1415:P1415,Q1415:AJ1415)),0)</f>
        <v>4</v>
      </c>
      <c r="AM1415" s="7">
        <f>IF(R1415&gt;0,RANK(R1415,(N1415:P1415,Q1415:AJ1415)),0)</f>
        <v>5</v>
      </c>
      <c r="AN1415" s="7">
        <f>IF(S1415&gt;0,RANK(S1415,(N1415:P1415,Q1415:AJ1415)),0)</f>
        <v>7</v>
      </c>
      <c r="AO1415" s="7">
        <f>IF(T1415&gt;0,RANK(T1415,(N1415:P1415,Q1415:AJ1415)),0)</f>
        <v>9</v>
      </c>
      <c r="AP1415" s="2">
        <f t="shared" si="553"/>
        <v>3.4132119746853443E-3</v>
      </c>
      <c r="AQ1415" s="2">
        <f t="shared" si="554"/>
        <v>2.2754746497902299E-3</v>
      </c>
      <c r="AR1415" s="2">
        <f t="shared" si="555"/>
        <v>1.2799544905070042E-3</v>
      </c>
      <c r="AS1415" s="2">
        <f t="shared" si="556"/>
        <v>3.5554291402972336E-4</v>
      </c>
      <c r="AU1415" t="s">
        <v>3202</v>
      </c>
      <c r="AV1415" t="s">
        <v>200</v>
      </c>
      <c r="AY1415" s="130">
        <v>27</v>
      </c>
      <c r="AZ1415" s="131">
        <v>85</v>
      </c>
      <c r="BA1415" s="132">
        <f t="shared" si="545"/>
        <v>27085</v>
      </c>
      <c r="BC1415" s="7" t="s">
        <v>532</v>
      </c>
    </row>
    <row r="1416" spans="1:55" hidden="1" outlineLevel="1" x14ac:dyDescent="0.2">
      <c r="A1416" t="s">
        <v>2386</v>
      </c>
      <c r="B1416" t="s">
        <v>200</v>
      </c>
      <c r="C1416" s="1">
        <f t="shared" si="547"/>
        <v>2209</v>
      </c>
      <c r="D1416" s="7">
        <f>RANK(N1416,(N1416:P1416,Q1416:AJ1416))</f>
        <v>1</v>
      </c>
      <c r="E1416" s="7">
        <f>RANK(O1416,(N1416:P1416,Q1416:AJ1416))</f>
        <v>2</v>
      </c>
      <c r="F1416" s="7">
        <f>IF(P1416&gt;0,RANK(P1416,(N1416:P1416,Q1416:AJ1416)),0)</f>
        <v>3</v>
      </c>
      <c r="G1416" s="1">
        <f t="shared" si="548"/>
        <v>149</v>
      </c>
      <c r="H1416" s="2">
        <f t="shared" si="546"/>
        <v>6.7451335445903121E-2</v>
      </c>
      <c r="I1416" s="2"/>
      <c r="J1416" s="2">
        <f t="shared" si="549"/>
        <v>0.46446355817111817</v>
      </c>
      <c r="K1416" s="2">
        <f t="shared" si="550"/>
        <v>0.39701222272521502</v>
      </c>
      <c r="L1416" s="2">
        <f t="shared" si="551"/>
        <v>0.12222725215029426</v>
      </c>
      <c r="M1416" s="2">
        <f t="shared" si="552"/>
        <v>1.6296966953372544E-2</v>
      </c>
      <c r="N1416" s="1">
        <v>1026</v>
      </c>
      <c r="O1416" s="1">
        <v>877</v>
      </c>
      <c r="P1416" s="1">
        <v>270</v>
      </c>
      <c r="Q1416" s="1">
        <v>24</v>
      </c>
      <c r="R1416" s="1">
        <v>4</v>
      </c>
      <c r="S1416" s="1">
        <v>2</v>
      </c>
      <c r="T1416" s="1">
        <v>1</v>
      </c>
      <c r="W1416" s="1">
        <v>0</v>
      </c>
      <c r="Y1416" s="1">
        <v>0</v>
      </c>
      <c r="AA1416" s="1">
        <v>5</v>
      </c>
      <c r="AC1416" s="1">
        <v>0</v>
      </c>
      <c r="AH1416" s="1">
        <v>0</v>
      </c>
      <c r="AL1416" s="7">
        <f>IF(Q1416&gt;0,RANK(Q1416,(N1416:P1416,Q1416:AJ1416)),0)</f>
        <v>4</v>
      </c>
      <c r="AM1416" s="7">
        <f>IF(R1416&gt;0,RANK(R1416,(N1416:P1416,Q1416:AJ1416)),0)</f>
        <v>6</v>
      </c>
      <c r="AN1416" s="7">
        <f>IF(S1416&gt;0,RANK(S1416,(N1416:P1416,Q1416:AJ1416)),0)</f>
        <v>7</v>
      </c>
      <c r="AO1416" s="7">
        <f>IF(T1416&gt;0,RANK(T1416,(N1416:P1416,Q1416:AJ1416)),0)</f>
        <v>8</v>
      </c>
      <c r="AP1416" s="2">
        <f t="shared" si="553"/>
        <v>1.0864644635581712E-2</v>
      </c>
      <c r="AQ1416" s="2">
        <f t="shared" si="554"/>
        <v>1.8107741059302852E-3</v>
      </c>
      <c r="AR1416" s="2">
        <f t="shared" si="555"/>
        <v>9.0538705296514259E-4</v>
      </c>
      <c r="AS1416" s="2">
        <f t="shared" si="556"/>
        <v>4.526935264825713E-4</v>
      </c>
      <c r="AU1416" t="s">
        <v>2386</v>
      </c>
      <c r="AV1416" t="s">
        <v>200</v>
      </c>
      <c r="AY1416" s="130">
        <v>27</v>
      </c>
      <c r="AZ1416" s="131">
        <v>87</v>
      </c>
      <c r="BA1416" s="132">
        <f t="shared" si="545"/>
        <v>27087</v>
      </c>
      <c r="BC1416" s="7" t="s">
        <v>532</v>
      </c>
    </row>
    <row r="1417" spans="1:55" hidden="1" outlineLevel="1" x14ac:dyDescent="0.2">
      <c r="A1417" t="s">
        <v>2445</v>
      </c>
      <c r="B1417" t="s">
        <v>200</v>
      </c>
      <c r="C1417" s="1">
        <f t="shared" si="547"/>
        <v>5154</v>
      </c>
      <c r="D1417" s="7">
        <f>RANK(N1417,(N1417:P1417,Q1417:AJ1417))</f>
        <v>1</v>
      </c>
      <c r="E1417" s="7">
        <f>RANK(O1417,(N1417:P1417,Q1417:AJ1417))</f>
        <v>2</v>
      </c>
      <c r="F1417" s="7">
        <f>IF(P1417&gt;0,RANK(P1417,(N1417:P1417,Q1417:AJ1417)),0)</f>
        <v>3</v>
      </c>
      <c r="G1417" s="1">
        <f t="shared" si="548"/>
        <v>265</v>
      </c>
      <c r="H1417" s="2">
        <f t="shared" si="546"/>
        <v>5.1416375630578194E-2</v>
      </c>
      <c r="I1417" s="2"/>
      <c r="J1417" s="2">
        <f t="shared" si="549"/>
        <v>0.45265812960807139</v>
      </c>
      <c r="K1417" s="2">
        <f t="shared" si="550"/>
        <v>0.40124175397749323</v>
      </c>
      <c r="L1417" s="2">
        <f t="shared" si="551"/>
        <v>0.13775708187815289</v>
      </c>
      <c r="M1417" s="2">
        <f t="shared" si="552"/>
        <v>8.3430345362824898E-3</v>
      </c>
      <c r="N1417" s="1">
        <v>2333</v>
      </c>
      <c r="O1417" s="1">
        <v>2068</v>
      </c>
      <c r="P1417" s="1">
        <v>710</v>
      </c>
      <c r="Q1417" s="1">
        <v>14</v>
      </c>
      <c r="R1417" s="1">
        <v>8</v>
      </c>
      <c r="S1417" s="1">
        <v>10</v>
      </c>
      <c r="T1417" s="1">
        <v>2</v>
      </c>
      <c r="W1417" s="1">
        <v>3</v>
      </c>
      <c r="Y1417" s="1">
        <v>0</v>
      </c>
      <c r="AA1417" s="1">
        <v>5</v>
      </c>
      <c r="AC1417" s="1">
        <v>0</v>
      </c>
      <c r="AH1417" s="1">
        <v>1</v>
      </c>
      <c r="AL1417" s="7">
        <f>IF(Q1417&gt;0,RANK(Q1417,(N1417:P1417,Q1417:AJ1417)),0)</f>
        <v>4</v>
      </c>
      <c r="AM1417" s="7">
        <f>IF(R1417&gt;0,RANK(R1417,(N1417:P1417,Q1417:AJ1417)),0)</f>
        <v>6</v>
      </c>
      <c r="AN1417" s="7">
        <f>IF(S1417&gt;0,RANK(S1417,(N1417:P1417,Q1417:AJ1417)),0)</f>
        <v>5</v>
      </c>
      <c r="AO1417" s="7">
        <f>IF(T1417&gt;0,RANK(T1417,(N1417:P1417,Q1417:AJ1417)),0)</f>
        <v>9</v>
      </c>
      <c r="AP1417" s="2">
        <f t="shared" si="553"/>
        <v>2.7163368257663951E-3</v>
      </c>
      <c r="AQ1417" s="2">
        <f t="shared" si="554"/>
        <v>1.5521924718665113E-3</v>
      </c>
      <c r="AR1417" s="2">
        <f t="shared" si="555"/>
        <v>1.9402405898331393E-3</v>
      </c>
      <c r="AS1417" s="2">
        <f t="shared" si="556"/>
        <v>3.8804811796662784E-4</v>
      </c>
      <c r="AU1417" t="s">
        <v>2445</v>
      </c>
      <c r="AV1417" t="s">
        <v>200</v>
      </c>
      <c r="AY1417" s="130">
        <v>27</v>
      </c>
      <c r="AZ1417" s="131">
        <v>89</v>
      </c>
      <c r="BA1417" s="132">
        <f t="shared" si="545"/>
        <v>27089</v>
      </c>
      <c r="BC1417" s="7" t="s">
        <v>532</v>
      </c>
    </row>
    <row r="1418" spans="1:55" hidden="1" outlineLevel="1" x14ac:dyDescent="0.2">
      <c r="A1418" t="s">
        <v>2946</v>
      </c>
      <c r="B1418" t="s">
        <v>200</v>
      </c>
      <c r="C1418" s="1">
        <f t="shared" si="547"/>
        <v>10517</v>
      </c>
      <c r="D1418" s="7">
        <f>RANK(N1418,(N1418:P1418,Q1418:AJ1418))</f>
        <v>1</v>
      </c>
      <c r="E1418" s="7">
        <f>RANK(O1418,(N1418:P1418,Q1418:AJ1418))</f>
        <v>2</v>
      </c>
      <c r="F1418" s="7">
        <f>IF(P1418&gt;0,RANK(P1418,(N1418:P1418,Q1418:AJ1418)),0)</f>
        <v>3</v>
      </c>
      <c r="G1418" s="1">
        <f t="shared" si="548"/>
        <v>415</v>
      </c>
      <c r="H1418" s="2">
        <f t="shared" si="546"/>
        <v>3.9459922030997435E-2</v>
      </c>
      <c r="I1418" s="2"/>
      <c r="J1418" s="2">
        <f t="shared" si="549"/>
        <v>0.44860701721023105</v>
      </c>
      <c r="K1418" s="2">
        <f t="shared" si="550"/>
        <v>0.40914709517923364</v>
      </c>
      <c r="L1418" s="2">
        <f t="shared" si="551"/>
        <v>0.13359323000855758</v>
      </c>
      <c r="M1418" s="2">
        <f t="shared" si="552"/>
        <v>8.6526576019777812E-3</v>
      </c>
      <c r="N1418" s="1">
        <v>4718</v>
      </c>
      <c r="O1418" s="1">
        <v>4303</v>
      </c>
      <c r="P1418" s="1">
        <v>1405</v>
      </c>
      <c r="Q1418" s="1">
        <v>28</v>
      </c>
      <c r="R1418" s="1">
        <v>15</v>
      </c>
      <c r="S1418" s="1">
        <v>16</v>
      </c>
      <c r="T1418" s="1">
        <v>5</v>
      </c>
      <c r="W1418" s="1">
        <v>12</v>
      </c>
      <c r="Y1418" s="1">
        <v>0</v>
      </c>
      <c r="AA1418" s="1">
        <v>12</v>
      </c>
      <c r="AC1418" s="1">
        <v>1</v>
      </c>
      <c r="AH1418" s="1">
        <v>2</v>
      </c>
      <c r="AL1418" s="7">
        <f>IF(Q1418&gt;0,RANK(Q1418,(N1418:P1418,Q1418:AJ1418)),0)</f>
        <v>4</v>
      </c>
      <c r="AM1418" s="7">
        <f>IF(R1418&gt;0,RANK(R1418,(N1418:P1418,Q1418:AJ1418)),0)</f>
        <v>6</v>
      </c>
      <c r="AN1418" s="7">
        <f>IF(S1418&gt;0,RANK(S1418,(N1418:P1418,Q1418:AJ1418)),0)</f>
        <v>5</v>
      </c>
      <c r="AO1418" s="7">
        <f>IF(T1418&gt;0,RANK(T1418,(N1418:P1418,Q1418:AJ1418)),0)</f>
        <v>9</v>
      </c>
      <c r="AP1418" s="2">
        <f t="shared" si="553"/>
        <v>2.6623561852239233E-3</v>
      </c>
      <c r="AQ1418" s="2">
        <f t="shared" si="554"/>
        <v>1.4262622420842446E-3</v>
      </c>
      <c r="AR1418" s="2">
        <f t="shared" si="555"/>
        <v>1.5213463915565275E-3</v>
      </c>
      <c r="AS1418" s="2">
        <f t="shared" si="556"/>
        <v>4.7542074736141483E-4</v>
      </c>
      <c r="AU1418" t="s">
        <v>2946</v>
      </c>
      <c r="AV1418" t="s">
        <v>200</v>
      </c>
      <c r="AY1418" s="130">
        <v>27</v>
      </c>
      <c r="AZ1418" s="131">
        <v>91</v>
      </c>
      <c r="BA1418" s="132">
        <f t="shared" si="545"/>
        <v>27091</v>
      </c>
      <c r="BC1418" s="7" t="s">
        <v>532</v>
      </c>
    </row>
    <row r="1419" spans="1:55" hidden="1" outlineLevel="1" x14ac:dyDescent="0.2">
      <c r="A1419" t="s">
        <v>2387</v>
      </c>
      <c r="B1419" t="s">
        <v>200</v>
      </c>
      <c r="C1419" s="1">
        <f t="shared" si="547"/>
        <v>9639</v>
      </c>
      <c r="D1419" s="7">
        <f>RANK(N1419,(N1419:P1419,Q1419:AJ1419))</f>
        <v>1</v>
      </c>
      <c r="E1419" s="7">
        <f>RANK(O1419,(N1419:P1419,Q1419:AJ1419))</f>
        <v>2</v>
      </c>
      <c r="F1419" s="7">
        <f>IF(P1419&gt;0,RANK(P1419,(N1419:P1419,Q1419:AJ1419)),0)</f>
        <v>3</v>
      </c>
      <c r="G1419" s="1">
        <f t="shared" si="548"/>
        <v>1103</v>
      </c>
      <c r="H1419" s="2">
        <f t="shared" si="546"/>
        <v>0.11443095756821248</v>
      </c>
      <c r="I1419" s="2"/>
      <c r="J1419" s="2">
        <f t="shared" si="549"/>
        <v>0.47006950928519559</v>
      </c>
      <c r="K1419" s="2">
        <f t="shared" si="550"/>
        <v>0.35563855171698311</v>
      </c>
      <c r="L1419" s="2">
        <f t="shared" si="551"/>
        <v>0.16298371200331985</v>
      </c>
      <c r="M1419" s="2">
        <f t="shared" si="552"/>
        <v>1.1308226994501402E-2</v>
      </c>
      <c r="N1419" s="1">
        <v>4531</v>
      </c>
      <c r="O1419" s="1">
        <v>3428</v>
      </c>
      <c r="P1419" s="1">
        <v>1571</v>
      </c>
      <c r="Q1419" s="1">
        <v>32</v>
      </c>
      <c r="R1419" s="1">
        <v>19</v>
      </c>
      <c r="S1419" s="1">
        <v>15</v>
      </c>
      <c r="T1419" s="1">
        <v>9</v>
      </c>
      <c r="W1419" s="1">
        <v>6</v>
      </c>
      <c r="Y1419" s="1">
        <v>3</v>
      </c>
      <c r="AA1419" s="1">
        <v>24</v>
      </c>
      <c r="AC1419" s="1">
        <v>0</v>
      </c>
      <c r="AH1419" s="1">
        <v>1</v>
      </c>
      <c r="AL1419" s="7">
        <f>IF(Q1419&gt;0,RANK(Q1419,(N1419:P1419,Q1419:AJ1419)),0)</f>
        <v>4</v>
      </c>
      <c r="AM1419" s="7">
        <f>IF(R1419&gt;0,RANK(R1419,(N1419:P1419,Q1419:AJ1419)),0)</f>
        <v>6</v>
      </c>
      <c r="AN1419" s="7">
        <f>IF(S1419&gt;0,RANK(S1419,(N1419:P1419,Q1419:AJ1419)),0)</f>
        <v>7</v>
      </c>
      <c r="AO1419" s="7">
        <f>IF(T1419&gt;0,RANK(T1419,(N1419:P1419,Q1419:AJ1419)),0)</f>
        <v>8</v>
      </c>
      <c r="AP1419" s="2">
        <f t="shared" si="553"/>
        <v>3.3198464571013589E-3</v>
      </c>
      <c r="AQ1419" s="2">
        <f t="shared" si="554"/>
        <v>1.9711588339039318E-3</v>
      </c>
      <c r="AR1419" s="2">
        <f t="shared" si="555"/>
        <v>1.556178026766262E-3</v>
      </c>
      <c r="AS1419" s="2">
        <f t="shared" si="556"/>
        <v>9.3370681605975728E-4</v>
      </c>
      <c r="AU1419" t="s">
        <v>2387</v>
      </c>
      <c r="AV1419" t="s">
        <v>200</v>
      </c>
      <c r="AY1419" s="130">
        <v>27</v>
      </c>
      <c r="AZ1419" s="131">
        <v>93</v>
      </c>
      <c r="BA1419" s="132">
        <f t="shared" si="545"/>
        <v>27093</v>
      </c>
      <c r="BC1419" s="7" t="s">
        <v>532</v>
      </c>
    </row>
    <row r="1420" spans="1:55" hidden="1" outlineLevel="1" x14ac:dyDescent="0.2">
      <c r="A1420" t="s">
        <v>3019</v>
      </c>
      <c r="B1420" t="s">
        <v>200</v>
      </c>
      <c r="C1420" s="1">
        <f t="shared" si="547"/>
        <v>8875</v>
      </c>
      <c r="D1420" s="7">
        <f>RANK(N1420,(N1420:P1420,Q1420:AJ1420))</f>
        <v>1</v>
      </c>
      <c r="E1420" s="7">
        <f>RANK(O1420,(N1420:P1420,Q1420:AJ1420))</f>
        <v>2</v>
      </c>
      <c r="F1420" s="7">
        <f>IF(P1420&gt;0,RANK(P1420,(N1420:P1420,Q1420:AJ1420)),0)</f>
        <v>3</v>
      </c>
      <c r="G1420" s="1">
        <f t="shared" si="548"/>
        <v>1388</v>
      </c>
      <c r="H1420" s="2">
        <f t="shared" si="546"/>
        <v>0.15639436619718311</v>
      </c>
      <c r="I1420" s="2"/>
      <c r="J1420" s="2">
        <f t="shared" si="549"/>
        <v>0.48856338028169016</v>
      </c>
      <c r="K1420" s="2">
        <f t="shared" si="550"/>
        <v>0.33216901408450705</v>
      </c>
      <c r="L1420" s="2">
        <f t="shared" si="551"/>
        <v>0.16529577464788733</v>
      </c>
      <c r="M1420" s="2">
        <f t="shared" si="552"/>
        <v>1.3971830985915396E-2</v>
      </c>
      <c r="N1420" s="1">
        <v>4336</v>
      </c>
      <c r="O1420" s="1">
        <v>2948</v>
      </c>
      <c r="P1420" s="1">
        <v>1467</v>
      </c>
      <c r="Q1420" s="1">
        <v>54</v>
      </c>
      <c r="R1420" s="1">
        <v>18</v>
      </c>
      <c r="S1420" s="1">
        <v>15</v>
      </c>
      <c r="T1420" s="1">
        <v>6</v>
      </c>
      <c r="W1420" s="1">
        <v>5</v>
      </c>
      <c r="Y1420" s="1">
        <v>2</v>
      </c>
      <c r="AA1420" s="1">
        <v>21</v>
      </c>
      <c r="AC1420" s="1">
        <v>1</v>
      </c>
      <c r="AH1420" s="1">
        <v>2</v>
      </c>
      <c r="AL1420" s="7">
        <f>IF(Q1420&gt;0,RANK(Q1420,(N1420:P1420,Q1420:AJ1420)),0)</f>
        <v>4</v>
      </c>
      <c r="AM1420" s="7">
        <f>IF(R1420&gt;0,RANK(R1420,(N1420:P1420,Q1420:AJ1420)),0)</f>
        <v>6</v>
      </c>
      <c r="AN1420" s="7">
        <f>IF(S1420&gt;0,RANK(S1420,(N1420:P1420,Q1420:AJ1420)),0)</f>
        <v>7</v>
      </c>
      <c r="AO1420" s="7">
        <f>IF(T1420&gt;0,RANK(T1420,(N1420:P1420,Q1420:AJ1420)),0)</f>
        <v>8</v>
      </c>
      <c r="AP1420" s="2">
        <f t="shared" si="553"/>
        <v>6.0845070422535213E-3</v>
      </c>
      <c r="AQ1420" s="2">
        <f t="shared" si="554"/>
        <v>2.0281690140845072E-3</v>
      </c>
      <c r="AR1420" s="2">
        <f t="shared" si="555"/>
        <v>1.6901408450704226E-3</v>
      </c>
      <c r="AS1420" s="2">
        <f t="shared" si="556"/>
        <v>6.7605633802816901E-4</v>
      </c>
      <c r="AU1420" t="s">
        <v>3019</v>
      </c>
      <c r="AV1420" t="s">
        <v>200</v>
      </c>
      <c r="AY1420" s="130">
        <v>27</v>
      </c>
      <c r="AZ1420" s="131">
        <v>95</v>
      </c>
      <c r="BA1420" s="132">
        <f t="shared" si="545"/>
        <v>27095</v>
      </c>
      <c r="BC1420" s="7" t="s">
        <v>532</v>
      </c>
    </row>
    <row r="1421" spans="1:55" hidden="1" outlineLevel="1" x14ac:dyDescent="0.2">
      <c r="A1421" t="s">
        <v>3134</v>
      </c>
      <c r="B1421" t="s">
        <v>200</v>
      </c>
      <c r="C1421" s="1">
        <f t="shared" si="547"/>
        <v>13288</v>
      </c>
      <c r="D1421" s="7">
        <f>RANK(N1421,(N1421:P1421,Q1421:AJ1421))</f>
        <v>1</v>
      </c>
      <c r="E1421" s="7">
        <f>RANK(O1421,(N1421:P1421,Q1421:AJ1421))</f>
        <v>2</v>
      </c>
      <c r="F1421" s="7">
        <f>IF(P1421&gt;0,RANK(P1421,(N1421:P1421,Q1421:AJ1421)),0)</f>
        <v>3</v>
      </c>
      <c r="G1421" s="1">
        <f t="shared" si="548"/>
        <v>674</v>
      </c>
      <c r="H1421" s="2">
        <f t="shared" si="546"/>
        <v>5.0722456351595425E-2</v>
      </c>
      <c r="I1421" s="2"/>
      <c r="J1421" s="2">
        <f t="shared" si="549"/>
        <v>0.43106562311860325</v>
      </c>
      <c r="K1421" s="2">
        <f t="shared" si="550"/>
        <v>0.3803431667670078</v>
      </c>
      <c r="L1421" s="2">
        <f t="shared" si="551"/>
        <v>0.17384105960264901</v>
      </c>
      <c r="M1421" s="2">
        <f t="shared" si="552"/>
        <v>1.4750150511740001E-2</v>
      </c>
      <c r="N1421" s="1">
        <v>5728</v>
      </c>
      <c r="O1421" s="1">
        <v>5054</v>
      </c>
      <c r="P1421" s="1">
        <v>2310</v>
      </c>
      <c r="Q1421" s="1">
        <v>75</v>
      </c>
      <c r="R1421" s="1">
        <v>19</v>
      </c>
      <c r="S1421" s="1">
        <v>35</v>
      </c>
      <c r="T1421" s="1">
        <v>9</v>
      </c>
      <c r="W1421" s="1">
        <v>13</v>
      </c>
      <c r="Y1421" s="1">
        <v>7</v>
      </c>
      <c r="AA1421" s="1">
        <v>30</v>
      </c>
      <c r="AC1421" s="1">
        <v>4</v>
      </c>
      <c r="AH1421" s="1">
        <v>4</v>
      </c>
      <c r="AL1421" s="7">
        <f>IF(Q1421&gt;0,RANK(Q1421,(N1421:P1421,Q1421:AJ1421)),0)</f>
        <v>4</v>
      </c>
      <c r="AM1421" s="7">
        <f>IF(R1421&gt;0,RANK(R1421,(N1421:P1421,Q1421:AJ1421)),0)</f>
        <v>7</v>
      </c>
      <c r="AN1421" s="7">
        <f>IF(S1421&gt;0,RANK(S1421,(N1421:P1421,Q1421:AJ1421)),0)</f>
        <v>5</v>
      </c>
      <c r="AO1421" s="7">
        <f>IF(T1421&gt;0,RANK(T1421,(N1421:P1421,Q1421:AJ1421)),0)</f>
        <v>9</v>
      </c>
      <c r="AP1421" s="2">
        <f t="shared" si="553"/>
        <v>5.6441902468392533E-3</v>
      </c>
      <c r="AQ1421" s="2">
        <f t="shared" si="554"/>
        <v>1.4298615291992777E-3</v>
      </c>
      <c r="AR1421" s="2">
        <f t="shared" si="555"/>
        <v>2.6339554485249848E-3</v>
      </c>
      <c r="AS1421" s="2">
        <f t="shared" si="556"/>
        <v>6.7730282962071041E-4</v>
      </c>
      <c r="AU1421" t="s">
        <v>3134</v>
      </c>
      <c r="AV1421" t="s">
        <v>200</v>
      </c>
      <c r="AY1421" s="130">
        <v>27</v>
      </c>
      <c r="AZ1421" s="131">
        <v>97</v>
      </c>
      <c r="BA1421" s="132">
        <f t="shared" si="545"/>
        <v>27097</v>
      </c>
      <c r="BC1421" s="7" t="s">
        <v>532</v>
      </c>
    </row>
    <row r="1422" spans="1:55" hidden="1" outlineLevel="1" x14ac:dyDescent="0.2">
      <c r="A1422" t="s">
        <v>2809</v>
      </c>
      <c r="B1422" t="s">
        <v>200</v>
      </c>
      <c r="C1422" s="1">
        <f t="shared" si="547"/>
        <v>18063</v>
      </c>
      <c r="D1422" s="7">
        <f>RANK(N1422,(N1422:P1422,Q1422:AJ1422))</f>
        <v>1</v>
      </c>
      <c r="E1422" s="7">
        <f>RANK(O1422,(N1422:P1422,Q1422:AJ1422))</f>
        <v>2</v>
      </c>
      <c r="F1422" s="7">
        <f>IF(P1422&gt;0,RANK(P1422,(N1422:P1422,Q1422:AJ1422)),0)</f>
        <v>3</v>
      </c>
      <c r="G1422" s="1">
        <f t="shared" si="548"/>
        <v>5419</v>
      </c>
      <c r="H1422" s="2">
        <f t="shared" si="546"/>
        <v>0.30000553617892928</v>
      </c>
      <c r="I1422" s="2"/>
      <c r="J1422" s="2">
        <f t="shared" si="549"/>
        <v>0.57648231190832089</v>
      </c>
      <c r="K1422" s="2">
        <f t="shared" si="550"/>
        <v>0.27647677572939156</v>
      </c>
      <c r="L1422" s="2">
        <f t="shared" si="551"/>
        <v>0.1364114488180258</v>
      </c>
      <c r="M1422" s="2">
        <f t="shared" si="552"/>
        <v>1.0629463544261752E-2</v>
      </c>
      <c r="N1422" s="1">
        <v>10413</v>
      </c>
      <c r="O1422" s="1">
        <v>4994</v>
      </c>
      <c r="P1422" s="1">
        <v>2464</v>
      </c>
      <c r="Q1422" s="1">
        <v>72</v>
      </c>
      <c r="R1422" s="1">
        <v>49</v>
      </c>
      <c r="S1422" s="1">
        <v>22</v>
      </c>
      <c r="T1422" s="1">
        <v>8</v>
      </c>
      <c r="W1422" s="1">
        <v>15</v>
      </c>
      <c r="Y1422" s="1">
        <v>6</v>
      </c>
      <c r="AA1422" s="1">
        <v>17</v>
      </c>
      <c r="AC1422" s="1">
        <v>1</v>
      </c>
      <c r="AH1422" s="1">
        <v>2</v>
      </c>
      <c r="AL1422" s="7">
        <f>IF(Q1422&gt;0,RANK(Q1422,(N1422:P1422,Q1422:AJ1422)),0)</f>
        <v>4</v>
      </c>
      <c r="AM1422" s="7">
        <f>IF(R1422&gt;0,RANK(R1422,(N1422:P1422,Q1422:AJ1422)),0)</f>
        <v>5</v>
      </c>
      <c r="AN1422" s="7">
        <f>IF(S1422&gt;0,RANK(S1422,(N1422:P1422,Q1422:AJ1422)),0)</f>
        <v>6</v>
      </c>
      <c r="AO1422" s="7">
        <f>IF(T1422&gt;0,RANK(T1422,(N1422:P1422,Q1422:AJ1422)),0)</f>
        <v>9</v>
      </c>
      <c r="AP1422" s="2">
        <f t="shared" si="553"/>
        <v>3.9860488290981563E-3</v>
      </c>
      <c r="AQ1422" s="2">
        <f t="shared" si="554"/>
        <v>2.7127276753584678E-3</v>
      </c>
      <c r="AR1422" s="2">
        <f t="shared" si="555"/>
        <v>1.2179593644466588E-3</v>
      </c>
      <c r="AS1422" s="2">
        <f t="shared" si="556"/>
        <v>4.4289431434423959E-4</v>
      </c>
      <c r="AU1422" t="s">
        <v>2809</v>
      </c>
      <c r="AV1422" t="s">
        <v>200</v>
      </c>
      <c r="AY1422" s="130">
        <v>27</v>
      </c>
      <c r="AZ1422" s="131">
        <v>99</v>
      </c>
      <c r="BA1422" s="132">
        <f t="shared" si="545"/>
        <v>27099</v>
      </c>
      <c r="BC1422" s="7" t="s">
        <v>532</v>
      </c>
    </row>
    <row r="1423" spans="1:55" hidden="1" outlineLevel="1" x14ac:dyDescent="0.2">
      <c r="A1423" t="s">
        <v>596</v>
      </c>
      <c r="B1423" t="s">
        <v>200</v>
      </c>
      <c r="C1423" s="1">
        <f t="shared" si="547"/>
        <v>4869</v>
      </c>
      <c r="D1423" s="7">
        <f>RANK(N1423,(N1423:P1423,Q1423:AJ1423))</f>
        <v>1</v>
      </c>
      <c r="E1423" s="7">
        <f>RANK(O1423,(N1423:P1423,Q1423:AJ1423))</f>
        <v>2</v>
      </c>
      <c r="F1423" s="7">
        <f>IF(P1423&gt;0,RANK(P1423,(N1423:P1423,Q1423:AJ1423)),0)</f>
        <v>3</v>
      </c>
      <c r="G1423" s="1">
        <f t="shared" si="548"/>
        <v>266</v>
      </c>
      <c r="H1423" s="2">
        <f t="shared" si="546"/>
        <v>5.4631341137810638E-2</v>
      </c>
      <c r="I1423" s="2"/>
      <c r="J1423" s="2">
        <f t="shared" si="549"/>
        <v>0.44629287327993428</v>
      </c>
      <c r="K1423" s="2">
        <f t="shared" si="550"/>
        <v>0.39166153214212363</v>
      </c>
      <c r="L1423" s="2">
        <f t="shared" si="551"/>
        <v>0.15465187923598275</v>
      </c>
      <c r="M1423" s="2">
        <f t="shared" si="552"/>
        <v>7.3937153419593449E-3</v>
      </c>
      <c r="N1423" s="1">
        <v>2173</v>
      </c>
      <c r="O1423" s="1">
        <v>1907</v>
      </c>
      <c r="P1423" s="1">
        <v>753</v>
      </c>
      <c r="Q1423" s="1">
        <v>14</v>
      </c>
      <c r="R1423" s="1">
        <v>2</v>
      </c>
      <c r="S1423" s="1">
        <v>12</v>
      </c>
      <c r="T1423" s="1">
        <v>1</v>
      </c>
      <c r="W1423" s="1">
        <v>0</v>
      </c>
      <c r="Y1423" s="1">
        <v>0</v>
      </c>
      <c r="AA1423" s="1">
        <v>7</v>
      </c>
      <c r="AC1423" s="1">
        <v>0</v>
      </c>
      <c r="AH1423" s="1">
        <v>0</v>
      </c>
      <c r="AL1423" s="7">
        <f>IF(Q1423&gt;0,RANK(Q1423,(N1423:P1423,Q1423:AJ1423)),0)</f>
        <v>4</v>
      </c>
      <c r="AM1423" s="7">
        <f>IF(R1423&gt;0,RANK(R1423,(N1423:P1423,Q1423:AJ1423)),0)</f>
        <v>7</v>
      </c>
      <c r="AN1423" s="7">
        <f>IF(S1423&gt;0,RANK(S1423,(N1423:P1423,Q1423:AJ1423)),0)</f>
        <v>5</v>
      </c>
      <c r="AO1423" s="7">
        <f>IF(T1423&gt;0,RANK(T1423,(N1423:P1423,Q1423:AJ1423)),0)</f>
        <v>8</v>
      </c>
      <c r="AP1423" s="2">
        <f t="shared" si="553"/>
        <v>2.875333744095297E-3</v>
      </c>
      <c r="AQ1423" s="2">
        <f t="shared" si="554"/>
        <v>4.1076196344218524E-4</v>
      </c>
      <c r="AR1423" s="2">
        <f t="shared" si="555"/>
        <v>2.4645717806531116E-3</v>
      </c>
      <c r="AS1423" s="2">
        <f t="shared" si="556"/>
        <v>2.0538098172109262E-4</v>
      </c>
      <c r="AU1423" t="s">
        <v>596</v>
      </c>
      <c r="AV1423" t="s">
        <v>200</v>
      </c>
      <c r="AY1423" s="130">
        <v>27</v>
      </c>
      <c r="AZ1423" s="131">
        <v>101</v>
      </c>
      <c r="BA1423" s="132">
        <f t="shared" si="545"/>
        <v>27101</v>
      </c>
      <c r="BC1423" s="7" t="s">
        <v>532</v>
      </c>
    </row>
    <row r="1424" spans="1:55" hidden="1" outlineLevel="1" x14ac:dyDescent="0.2">
      <c r="A1424" t="s">
        <v>2721</v>
      </c>
      <c r="B1424" t="s">
        <v>200</v>
      </c>
      <c r="C1424" s="1">
        <f t="shared" si="547"/>
        <v>13842</v>
      </c>
      <c r="D1424" s="7">
        <f>RANK(N1424,(N1424:P1424,Q1424:AJ1424))</f>
        <v>1</v>
      </c>
      <c r="E1424" s="7">
        <f>RANK(O1424,(N1424:P1424,Q1424:AJ1424))</f>
        <v>2</v>
      </c>
      <c r="F1424" s="7">
        <f>IF(P1424&gt;0,RANK(P1424,(N1424:P1424,Q1424:AJ1424)),0)</f>
        <v>3</v>
      </c>
      <c r="G1424" s="1">
        <f t="shared" si="548"/>
        <v>1715</v>
      </c>
      <c r="H1424" s="2">
        <f t="shared" si="546"/>
        <v>0.12389828059528969</v>
      </c>
      <c r="I1424" s="2"/>
      <c r="J1424" s="2">
        <f t="shared" si="549"/>
        <v>0.4892356595867649</v>
      </c>
      <c r="K1424" s="2">
        <f t="shared" si="550"/>
        <v>0.36533737899147523</v>
      </c>
      <c r="L1424" s="2">
        <f t="shared" si="551"/>
        <v>0.12548764629388817</v>
      </c>
      <c r="M1424" s="2">
        <f t="shared" si="552"/>
        <v>1.9939315127871754E-2</v>
      </c>
      <c r="N1424" s="1">
        <v>6772</v>
      </c>
      <c r="O1424" s="1">
        <v>5057</v>
      </c>
      <c r="P1424" s="1">
        <v>1737</v>
      </c>
      <c r="Q1424" s="1">
        <v>151</v>
      </c>
      <c r="R1424" s="1">
        <v>30</v>
      </c>
      <c r="S1424" s="1">
        <v>11</v>
      </c>
      <c r="T1424" s="1">
        <v>18</v>
      </c>
      <c r="W1424" s="1">
        <v>23</v>
      </c>
      <c r="Y1424" s="1">
        <v>2</v>
      </c>
      <c r="AA1424" s="1">
        <v>34</v>
      </c>
      <c r="AC1424" s="1">
        <v>5</v>
      </c>
      <c r="AH1424" s="1">
        <v>2</v>
      </c>
      <c r="AL1424" s="7">
        <f>IF(Q1424&gt;0,RANK(Q1424,(N1424:P1424,Q1424:AJ1424)),0)</f>
        <v>4</v>
      </c>
      <c r="AM1424" s="7">
        <f>IF(R1424&gt;0,RANK(R1424,(N1424:P1424,Q1424:AJ1424)),0)</f>
        <v>6</v>
      </c>
      <c r="AN1424" s="7">
        <f>IF(S1424&gt;0,RANK(S1424,(N1424:P1424,Q1424:AJ1424)),0)</f>
        <v>9</v>
      </c>
      <c r="AO1424" s="7">
        <f>IF(T1424&gt;0,RANK(T1424,(N1424:P1424,Q1424:AJ1424)),0)</f>
        <v>8</v>
      </c>
      <c r="AP1424" s="2">
        <f t="shared" si="553"/>
        <v>1.0908828204016761E-2</v>
      </c>
      <c r="AQ1424" s="2">
        <f t="shared" si="554"/>
        <v>2.1673168617251841E-3</v>
      </c>
      <c r="AR1424" s="2">
        <f t="shared" si="555"/>
        <v>7.9468284929923424E-4</v>
      </c>
      <c r="AS1424" s="2">
        <f t="shared" si="556"/>
        <v>1.3003901170351106E-3</v>
      </c>
      <c r="AU1424" t="s">
        <v>2721</v>
      </c>
      <c r="AV1424" t="s">
        <v>200</v>
      </c>
      <c r="AY1424" s="130">
        <v>27</v>
      </c>
      <c r="AZ1424" s="131">
        <v>103</v>
      </c>
      <c r="BA1424" s="132">
        <f t="shared" si="545"/>
        <v>27103</v>
      </c>
      <c r="BC1424" s="7" t="s">
        <v>532</v>
      </c>
    </row>
    <row r="1425" spans="1:55" hidden="1" outlineLevel="1" x14ac:dyDescent="0.2">
      <c r="A1425" t="s">
        <v>2441</v>
      </c>
      <c r="B1425" t="s">
        <v>200</v>
      </c>
      <c r="C1425" s="1">
        <f t="shared" si="547"/>
        <v>9061</v>
      </c>
      <c r="D1425" s="7">
        <f>RANK(N1425,(N1425:P1425,Q1425:AJ1425))</f>
        <v>1</v>
      </c>
      <c r="E1425" s="7">
        <f>RANK(O1425,(N1425:P1425,Q1425:AJ1425))</f>
        <v>2</v>
      </c>
      <c r="F1425" s="7">
        <f>IF(P1425&gt;0,RANK(P1425,(N1425:P1425,Q1425:AJ1425)),0)</f>
        <v>3</v>
      </c>
      <c r="G1425" s="1">
        <f t="shared" si="548"/>
        <v>337</v>
      </c>
      <c r="H1425" s="2">
        <f t="shared" si="546"/>
        <v>3.7192362873854981E-2</v>
      </c>
      <c r="I1425" s="2"/>
      <c r="J1425" s="2">
        <f t="shared" si="549"/>
        <v>0.45315086635029245</v>
      </c>
      <c r="K1425" s="2">
        <f t="shared" si="550"/>
        <v>0.41595850347643748</v>
      </c>
      <c r="L1425" s="2">
        <f t="shared" si="551"/>
        <v>0.12493102306588677</v>
      </c>
      <c r="M1425" s="2">
        <f t="shared" si="552"/>
        <v>5.9596071073833023E-3</v>
      </c>
      <c r="N1425" s="1">
        <v>4106</v>
      </c>
      <c r="O1425" s="1">
        <v>3769</v>
      </c>
      <c r="P1425" s="1">
        <v>1132</v>
      </c>
      <c r="Q1425" s="1">
        <v>18</v>
      </c>
      <c r="R1425" s="1">
        <v>4</v>
      </c>
      <c r="S1425" s="1">
        <v>5</v>
      </c>
      <c r="T1425" s="1">
        <v>5</v>
      </c>
      <c r="W1425" s="1">
        <v>6</v>
      </c>
      <c r="Y1425" s="1">
        <v>0</v>
      </c>
      <c r="AA1425" s="1">
        <v>10</v>
      </c>
      <c r="AC1425" s="1">
        <v>3</v>
      </c>
      <c r="AH1425" s="1">
        <v>3</v>
      </c>
      <c r="AL1425" s="7">
        <f>IF(Q1425&gt;0,RANK(Q1425,(N1425:P1425,Q1425:AJ1425)),0)</f>
        <v>4</v>
      </c>
      <c r="AM1425" s="7">
        <f>IF(R1425&gt;0,RANK(R1425,(N1425:P1425,Q1425:AJ1425)),0)</f>
        <v>9</v>
      </c>
      <c r="AN1425" s="7">
        <f>IF(S1425&gt;0,RANK(S1425,(N1425:P1425,Q1425:AJ1425)),0)</f>
        <v>7</v>
      </c>
      <c r="AO1425" s="7">
        <f>IF(T1425&gt;0,RANK(T1425,(N1425:P1425,Q1425:AJ1425)),0)</f>
        <v>7</v>
      </c>
      <c r="AP1425" s="2">
        <f t="shared" si="553"/>
        <v>1.9865357024610969E-3</v>
      </c>
      <c r="AQ1425" s="2">
        <f t="shared" si="554"/>
        <v>4.414523783246882E-4</v>
      </c>
      <c r="AR1425" s="2">
        <f t="shared" si="555"/>
        <v>5.5181547290586029E-4</v>
      </c>
      <c r="AS1425" s="2">
        <f t="shared" si="556"/>
        <v>5.5181547290586029E-4</v>
      </c>
      <c r="AU1425" t="s">
        <v>2441</v>
      </c>
      <c r="AV1425" t="s">
        <v>200</v>
      </c>
      <c r="AY1425" s="130">
        <v>27</v>
      </c>
      <c r="AZ1425" s="131">
        <v>105</v>
      </c>
      <c r="BA1425" s="132">
        <f t="shared" si="545"/>
        <v>27105</v>
      </c>
      <c r="BC1425" s="7" t="s">
        <v>532</v>
      </c>
    </row>
    <row r="1426" spans="1:55" hidden="1" outlineLevel="1" x14ac:dyDescent="0.2">
      <c r="A1426" t="s">
        <v>3147</v>
      </c>
      <c r="B1426" t="s">
        <v>200</v>
      </c>
      <c r="C1426" s="1">
        <f t="shared" si="547"/>
        <v>3722</v>
      </c>
      <c r="D1426" s="7">
        <f>RANK(N1426,(N1426:P1426,Q1426:AJ1426))</f>
        <v>1</v>
      </c>
      <c r="E1426" s="7">
        <f>RANK(O1426,(N1426:P1426,Q1426:AJ1426))</f>
        <v>2</v>
      </c>
      <c r="F1426" s="7">
        <f>IF(P1426&gt;0,RANK(P1426,(N1426:P1426,Q1426:AJ1426)),0)</f>
        <v>3</v>
      </c>
      <c r="G1426" s="1">
        <f t="shared" si="548"/>
        <v>483</v>
      </c>
      <c r="H1426" s="2">
        <f t="shared" si="546"/>
        <v>0.12976894142933906</v>
      </c>
      <c r="I1426" s="2"/>
      <c r="J1426" s="2">
        <f t="shared" si="549"/>
        <v>0.50376141859215473</v>
      </c>
      <c r="K1426" s="2">
        <f t="shared" si="550"/>
        <v>0.3739924771628157</v>
      </c>
      <c r="L1426" s="2">
        <f t="shared" si="551"/>
        <v>0.11418592154755508</v>
      </c>
      <c r="M1426" s="2">
        <f t="shared" si="552"/>
        <v>8.0601826974744939E-3</v>
      </c>
      <c r="N1426" s="1">
        <v>1875</v>
      </c>
      <c r="O1426" s="1">
        <v>1392</v>
      </c>
      <c r="P1426" s="1">
        <v>425</v>
      </c>
      <c r="Q1426" s="1">
        <v>14</v>
      </c>
      <c r="R1426" s="1">
        <v>3</v>
      </c>
      <c r="S1426" s="1">
        <v>4</v>
      </c>
      <c r="T1426" s="1">
        <v>1</v>
      </c>
      <c r="W1426" s="1">
        <v>0</v>
      </c>
      <c r="Y1426" s="1">
        <v>1</v>
      </c>
      <c r="AA1426" s="1">
        <v>6</v>
      </c>
      <c r="AC1426" s="1">
        <v>0</v>
      </c>
      <c r="AH1426" s="1">
        <v>1</v>
      </c>
      <c r="AL1426" s="7">
        <f>IF(Q1426&gt;0,RANK(Q1426,(N1426:P1426,Q1426:AJ1426)),0)</f>
        <v>4</v>
      </c>
      <c r="AM1426" s="7">
        <f>IF(R1426&gt;0,RANK(R1426,(N1426:P1426,Q1426:AJ1426)),0)</f>
        <v>7</v>
      </c>
      <c r="AN1426" s="7">
        <f>IF(S1426&gt;0,RANK(S1426,(N1426:P1426,Q1426:AJ1426)),0)</f>
        <v>6</v>
      </c>
      <c r="AO1426" s="7">
        <f>IF(T1426&gt;0,RANK(T1426,(N1426:P1426,Q1426:AJ1426)),0)</f>
        <v>8</v>
      </c>
      <c r="AP1426" s="2">
        <f t="shared" si="553"/>
        <v>3.7614185921547557E-3</v>
      </c>
      <c r="AQ1426" s="2">
        <f t="shared" si="554"/>
        <v>8.0601826974744761E-4</v>
      </c>
      <c r="AR1426" s="2">
        <f t="shared" si="555"/>
        <v>1.0746910263299302E-3</v>
      </c>
      <c r="AS1426" s="2">
        <f t="shared" si="556"/>
        <v>2.6867275658248256E-4</v>
      </c>
      <c r="AU1426" t="s">
        <v>3147</v>
      </c>
      <c r="AV1426" t="s">
        <v>200</v>
      </c>
      <c r="AY1426" s="130">
        <v>27</v>
      </c>
      <c r="AZ1426" s="131">
        <v>107</v>
      </c>
      <c r="BA1426" s="132">
        <f t="shared" si="545"/>
        <v>27107</v>
      </c>
      <c r="BC1426" s="7" t="s">
        <v>532</v>
      </c>
    </row>
    <row r="1427" spans="1:55" hidden="1" outlineLevel="1" x14ac:dyDescent="0.2">
      <c r="A1427" t="s">
        <v>3148</v>
      </c>
      <c r="B1427" t="s">
        <v>200</v>
      </c>
      <c r="C1427" s="1">
        <f t="shared" si="547"/>
        <v>52044</v>
      </c>
      <c r="D1427" s="7">
        <f>RANK(N1427,(N1427:P1427,Q1427:AJ1427))</f>
        <v>2</v>
      </c>
      <c r="E1427" s="7">
        <f>RANK(O1427,(N1427:P1427,Q1427:AJ1427))</f>
        <v>1</v>
      </c>
      <c r="F1427" s="7">
        <f>IF(P1427&gt;0,RANK(P1427,(N1427:P1427,Q1427:AJ1427)),0)</f>
        <v>3</v>
      </c>
      <c r="G1427" s="1">
        <f t="shared" si="548"/>
        <v>3</v>
      </c>
      <c r="H1427" s="2">
        <f t="shared" si="546"/>
        <v>5.7643532395665209E-5</v>
      </c>
      <c r="I1427" s="2"/>
      <c r="J1427" s="2">
        <f t="shared" si="549"/>
        <v>0.4391860733225732</v>
      </c>
      <c r="K1427" s="2">
        <f t="shared" si="550"/>
        <v>0.43924371685496888</v>
      </c>
      <c r="L1427" s="2">
        <f t="shared" si="551"/>
        <v>0.10836984090385059</v>
      </c>
      <c r="M1427" s="2">
        <f t="shared" si="552"/>
        <v>1.3200368918607333E-2</v>
      </c>
      <c r="N1427" s="1">
        <v>22857</v>
      </c>
      <c r="O1427" s="1">
        <v>22860</v>
      </c>
      <c r="P1427" s="1">
        <v>5640</v>
      </c>
      <c r="Q1427" s="1">
        <v>299</v>
      </c>
      <c r="R1427" s="1">
        <v>122</v>
      </c>
      <c r="S1427" s="1">
        <v>51</v>
      </c>
      <c r="T1427" s="1">
        <v>36</v>
      </c>
      <c r="W1427" s="1">
        <v>68</v>
      </c>
      <c r="Y1427" s="1">
        <v>12</v>
      </c>
      <c r="AA1427" s="1">
        <v>76</v>
      </c>
      <c r="AC1427" s="1">
        <v>4</v>
      </c>
      <c r="AH1427" s="1">
        <v>19</v>
      </c>
      <c r="AL1427" s="7">
        <f>IF(Q1427&gt;0,RANK(Q1427,(N1427:P1427,Q1427:AJ1427)),0)</f>
        <v>4</v>
      </c>
      <c r="AM1427" s="7">
        <f>IF(R1427&gt;0,RANK(R1427,(N1427:P1427,Q1427:AJ1427)),0)</f>
        <v>5</v>
      </c>
      <c r="AN1427" s="7">
        <f>IF(S1427&gt;0,RANK(S1427,(N1427:P1427,Q1427:AJ1427)),0)</f>
        <v>8</v>
      </c>
      <c r="AO1427" s="7">
        <f>IF(T1427&gt;0,RANK(T1427,(N1427:P1427,Q1427:AJ1427)),0)</f>
        <v>9</v>
      </c>
      <c r="AP1427" s="2">
        <f t="shared" si="553"/>
        <v>5.7451387287679656E-3</v>
      </c>
      <c r="AQ1427" s="2">
        <f t="shared" si="554"/>
        <v>2.3441703174237184E-3</v>
      </c>
      <c r="AR1427" s="2">
        <f t="shared" si="555"/>
        <v>9.7994005072630846E-4</v>
      </c>
      <c r="AS1427" s="2">
        <f t="shared" si="556"/>
        <v>6.9172238874798246E-4</v>
      </c>
      <c r="AU1427" t="s">
        <v>3148</v>
      </c>
      <c r="AV1427" t="s">
        <v>200</v>
      </c>
      <c r="AY1427" s="130">
        <v>27</v>
      </c>
      <c r="AZ1427" s="131">
        <v>109</v>
      </c>
      <c r="BA1427" s="132">
        <f t="shared" si="545"/>
        <v>27109</v>
      </c>
      <c r="BC1427" s="7" t="s">
        <v>532</v>
      </c>
    </row>
    <row r="1428" spans="1:55" hidden="1" outlineLevel="1" x14ac:dyDescent="0.2">
      <c r="A1428" t="s">
        <v>2914</v>
      </c>
      <c r="B1428" t="s">
        <v>200</v>
      </c>
      <c r="C1428" s="1">
        <f t="shared" si="547"/>
        <v>25850</v>
      </c>
      <c r="D1428" s="7">
        <f>RANK(N1428,(N1428:P1428,Q1428:AJ1428))</f>
        <v>2</v>
      </c>
      <c r="E1428" s="7">
        <f>RANK(O1428,(N1428:P1428,Q1428:AJ1428))</f>
        <v>1</v>
      </c>
      <c r="F1428" s="7">
        <f>IF(P1428&gt;0,RANK(P1428,(N1428:P1428,Q1428:AJ1428)),0)</f>
        <v>3</v>
      </c>
      <c r="G1428" s="1">
        <f t="shared" si="548"/>
        <v>1289</v>
      </c>
      <c r="H1428" s="2">
        <f t="shared" si="546"/>
        <v>4.9864603481624761E-2</v>
      </c>
      <c r="I1428" s="2"/>
      <c r="J1428" s="2">
        <f t="shared" si="549"/>
        <v>0.4069245647969052</v>
      </c>
      <c r="K1428" s="2">
        <f t="shared" si="550"/>
        <v>0.45678916827853</v>
      </c>
      <c r="L1428" s="2">
        <f t="shared" si="551"/>
        <v>0.12344294003868472</v>
      </c>
      <c r="M1428" s="2">
        <f t="shared" si="552"/>
        <v>1.284332688588008E-2</v>
      </c>
      <c r="N1428" s="1">
        <v>10519</v>
      </c>
      <c r="O1428" s="1">
        <v>11808</v>
      </c>
      <c r="P1428" s="1">
        <v>3191</v>
      </c>
      <c r="Q1428" s="1">
        <v>128</v>
      </c>
      <c r="R1428" s="1">
        <v>57</v>
      </c>
      <c r="S1428" s="1">
        <v>47</v>
      </c>
      <c r="T1428" s="1">
        <v>22</v>
      </c>
      <c r="W1428" s="1">
        <v>27</v>
      </c>
      <c r="Y1428" s="1">
        <v>6</v>
      </c>
      <c r="AA1428" s="1">
        <v>40</v>
      </c>
      <c r="AC1428" s="1">
        <v>2</v>
      </c>
      <c r="AH1428" s="1">
        <v>3</v>
      </c>
      <c r="AL1428" s="7">
        <f>IF(Q1428&gt;0,RANK(Q1428,(N1428:P1428,Q1428:AJ1428)),0)</f>
        <v>4</v>
      </c>
      <c r="AM1428" s="7">
        <f>IF(R1428&gt;0,RANK(R1428,(N1428:P1428,Q1428:AJ1428)),0)</f>
        <v>5</v>
      </c>
      <c r="AN1428" s="7">
        <f>IF(S1428&gt;0,RANK(S1428,(N1428:P1428,Q1428:AJ1428)),0)</f>
        <v>6</v>
      </c>
      <c r="AO1428" s="7">
        <f>IF(T1428&gt;0,RANK(T1428,(N1428:P1428,Q1428:AJ1428)),0)</f>
        <v>9</v>
      </c>
      <c r="AP1428" s="2">
        <f t="shared" si="553"/>
        <v>4.9516441005802705E-3</v>
      </c>
      <c r="AQ1428" s="2">
        <f t="shared" si="554"/>
        <v>2.2050290135396519E-3</v>
      </c>
      <c r="AR1428" s="2">
        <f t="shared" si="555"/>
        <v>1.8181818181818182E-3</v>
      </c>
      <c r="AS1428" s="2">
        <f t="shared" si="556"/>
        <v>8.5106382978723403E-4</v>
      </c>
      <c r="AU1428" t="s">
        <v>2914</v>
      </c>
      <c r="AV1428" t="s">
        <v>200</v>
      </c>
      <c r="AY1428" s="130">
        <v>27</v>
      </c>
      <c r="AZ1428" s="131">
        <v>111</v>
      </c>
      <c r="BA1428" s="132">
        <f t="shared" si="545"/>
        <v>27111</v>
      </c>
      <c r="BC1428" s="7" t="s">
        <v>532</v>
      </c>
    </row>
    <row r="1429" spans="1:55" hidden="1" outlineLevel="1" x14ac:dyDescent="0.2">
      <c r="A1429" t="s">
        <v>2732</v>
      </c>
      <c r="B1429" t="s">
        <v>200</v>
      </c>
      <c r="C1429" s="1">
        <f t="shared" si="547"/>
        <v>5915</v>
      </c>
      <c r="D1429" s="7">
        <f>RANK(N1429,(N1429:P1429,Q1429:AJ1429))</f>
        <v>1</v>
      </c>
      <c r="E1429" s="7">
        <f>RANK(O1429,(N1429:P1429,Q1429:AJ1429))</f>
        <v>2</v>
      </c>
      <c r="F1429" s="7">
        <f>IF(P1429&gt;0,RANK(P1429,(N1429:P1429,Q1429:AJ1429)),0)</f>
        <v>3</v>
      </c>
      <c r="G1429" s="1">
        <f t="shared" si="548"/>
        <v>685</v>
      </c>
      <c r="H1429" s="2">
        <f t="shared" si="546"/>
        <v>0.1158072696534235</v>
      </c>
      <c r="I1429" s="2"/>
      <c r="J1429" s="2">
        <f t="shared" si="549"/>
        <v>0.47573964497041421</v>
      </c>
      <c r="K1429" s="2">
        <f t="shared" si="550"/>
        <v>0.35993237531699068</v>
      </c>
      <c r="L1429" s="2">
        <f t="shared" si="551"/>
        <v>0.15384615384615385</v>
      </c>
      <c r="M1429" s="2">
        <f t="shared" si="552"/>
        <v>1.0481825866441252E-2</v>
      </c>
      <c r="N1429" s="1">
        <v>2814</v>
      </c>
      <c r="O1429" s="1">
        <v>2129</v>
      </c>
      <c r="P1429" s="1">
        <v>910</v>
      </c>
      <c r="Q1429" s="1">
        <v>27</v>
      </c>
      <c r="R1429" s="1">
        <v>12</v>
      </c>
      <c r="S1429" s="1">
        <v>5</v>
      </c>
      <c r="T1429" s="1">
        <v>4</v>
      </c>
      <c r="W1429" s="1">
        <v>4</v>
      </c>
      <c r="Y1429" s="1">
        <v>0</v>
      </c>
      <c r="AA1429" s="1">
        <v>10</v>
      </c>
      <c r="AC1429" s="1">
        <v>0</v>
      </c>
      <c r="AH1429" s="1">
        <v>0</v>
      </c>
      <c r="AL1429" s="7">
        <f>IF(Q1429&gt;0,RANK(Q1429,(N1429:P1429,Q1429:AJ1429)),0)</f>
        <v>4</v>
      </c>
      <c r="AM1429" s="7">
        <f>IF(R1429&gt;0,RANK(R1429,(N1429:P1429,Q1429:AJ1429)),0)</f>
        <v>5</v>
      </c>
      <c r="AN1429" s="7">
        <f>IF(S1429&gt;0,RANK(S1429,(N1429:P1429,Q1429:AJ1429)),0)</f>
        <v>7</v>
      </c>
      <c r="AO1429" s="7">
        <f>IF(T1429&gt;0,RANK(T1429,(N1429:P1429,Q1429:AJ1429)),0)</f>
        <v>8</v>
      </c>
      <c r="AP1429" s="2">
        <f t="shared" si="553"/>
        <v>4.5646661031276412E-3</v>
      </c>
      <c r="AQ1429" s="2">
        <f t="shared" si="554"/>
        <v>2.0287404902789518E-3</v>
      </c>
      <c r="AR1429" s="2">
        <f t="shared" si="555"/>
        <v>8.4530853761622987E-4</v>
      </c>
      <c r="AS1429" s="2">
        <f t="shared" si="556"/>
        <v>6.7624683009298396E-4</v>
      </c>
      <c r="AU1429" t="s">
        <v>2732</v>
      </c>
      <c r="AV1429" t="s">
        <v>200</v>
      </c>
      <c r="AY1429" s="130">
        <v>27</v>
      </c>
      <c r="AZ1429" s="131">
        <v>113</v>
      </c>
      <c r="BA1429" s="132">
        <f t="shared" si="545"/>
        <v>27113</v>
      </c>
      <c r="BC1429" s="7" t="s">
        <v>532</v>
      </c>
    </row>
    <row r="1430" spans="1:55" hidden="1" outlineLevel="1" x14ac:dyDescent="0.2">
      <c r="A1430" t="s">
        <v>2916</v>
      </c>
      <c r="B1430" t="s">
        <v>200</v>
      </c>
      <c r="C1430" s="1">
        <f t="shared" si="547"/>
        <v>10308</v>
      </c>
      <c r="D1430" s="7">
        <f>RANK(N1430,(N1430:P1430,Q1430:AJ1430))</f>
        <v>1</v>
      </c>
      <c r="E1430" s="7">
        <f>RANK(O1430,(N1430:P1430,Q1430:AJ1430))</f>
        <v>2</v>
      </c>
      <c r="F1430" s="7">
        <f>IF(P1430&gt;0,RANK(P1430,(N1430:P1430,Q1430:AJ1430)),0)</f>
        <v>3</v>
      </c>
      <c r="G1430" s="1">
        <f t="shared" si="548"/>
        <v>2352</v>
      </c>
      <c r="H1430" s="2">
        <f t="shared" si="546"/>
        <v>0.22817229336437719</v>
      </c>
      <c r="I1430" s="2"/>
      <c r="J1430" s="2">
        <f t="shared" si="549"/>
        <v>0.52696934419868069</v>
      </c>
      <c r="K1430" s="2">
        <f t="shared" si="550"/>
        <v>0.29879705083430347</v>
      </c>
      <c r="L1430" s="2">
        <f t="shared" si="551"/>
        <v>0.15492821109817617</v>
      </c>
      <c r="M1430" s="2">
        <f t="shared" si="552"/>
        <v>1.9305393868839671E-2</v>
      </c>
      <c r="N1430" s="1">
        <v>5432</v>
      </c>
      <c r="O1430" s="1">
        <v>3080</v>
      </c>
      <c r="P1430" s="1">
        <v>1597</v>
      </c>
      <c r="Q1430" s="1">
        <v>89</v>
      </c>
      <c r="R1430" s="1">
        <v>25</v>
      </c>
      <c r="S1430" s="1">
        <v>29</v>
      </c>
      <c r="T1430" s="1">
        <v>12</v>
      </c>
      <c r="W1430" s="1">
        <v>7</v>
      </c>
      <c r="Y1430" s="1">
        <v>2</v>
      </c>
      <c r="AA1430" s="1">
        <v>26</v>
      </c>
      <c r="AC1430" s="1">
        <v>8</v>
      </c>
      <c r="AH1430" s="1">
        <v>1</v>
      </c>
      <c r="AL1430" s="7">
        <f>IF(Q1430&gt;0,RANK(Q1430,(N1430:P1430,Q1430:AJ1430)),0)</f>
        <v>4</v>
      </c>
      <c r="AM1430" s="7">
        <f>IF(R1430&gt;0,RANK(R1430,(N1430:P1430,Q1430:AJ1430)),0)</f>
        <v>7</v>
      </c>
      <c r="AN1430" s="7">
        <f>IF(S1430&gt;0,RANK(S1430,(N1430:P1430,Q1430:AJ1430)),0)</f>
        <v>5</v>
      </c>
      <c r="AO1430" s="7">
        <f>IF(T1430&gt;0,RANK(T1430,(N1430:P1430,Q1430:AJ1430)),0)</f>
        <v>8</v>
      </c>
      <c r="AP1430" s="2">
        <f t="shared" si="553"/>
        <v>8.6340706247574703E-3</v>
      </c>
      <c r="AQ1430" s="2">
        <f t="shared" si="554"/>
        <v>2.4253007372914241E-3</v>
      </c>
      <c r="AR1430" s="2">
        <f t="shared" si="555"/>
        <v>2.8133488552580521E-3</v>
      </c>
      <c r="AS1430" s="2">
        <f t="shared" si="556"/>
        <v>1.1641443538998836E-3</v>
      </c>
      <c r="AU1430" t="s">
        <v>2916</v>
      </c>
      <c r="AV1430" t="s">
        <v>200</v>
      </c>
      <c r="AY1430" s="130">
        <v>27</v>
      </c>
      <c r="AZ1430" s="131">
        <v>115</v>
      </c>
      <c r="BA1430" s="132">
        <f t="shared" si="545"/>
        <v>27115</v>
      </c>
      <c r="BC1430" s="7" t="s">
        <v>532</v>
      </c>
    </row>
    <row r="1431" spans="1:55" hidden="1" outlineLevel="1" x14ac:dyDescent="0.2">
      <c r="A1431" t="s">
        <v>2917</v>
      </c>
      <c r="B1431" t="s">
        <v>200</v>
      </c>
      <c r="C1431" s="1">
        <f t="shared" si="547"/>
        <v>4722</v>
      </c>
      <c r="D1431" s="7">
        <f>RANK(N1431,(N1431:P1431,Q1431:AJ1431))</f>
        <v>2</v>
      </c>
      <c r="E1431" s="7">
        <f>RANK(O1431,(N1431:P1431,Q1431:AJ1431))</f>
        <v>1</v>
      </c>
      <c r="F1431" s="7">
        <f>IF(P1431&gt;0,RANK(P1431,(N1431:P1431,Q1431:AJ1431)),0)</f>
        <v>3</v>
      </c>
      <c r="G1431" s="1">
        <f t="shared" si="548"/>
        <v>97</v>
      </c>
      <c r="H1431" s="2">
        <f t="shared" si="546"/>
        <v>2.0542143159678103E-2</v>
      </c>
      <c r="I1431" s="2"/>
      <c r="J1431" s="2">
        <f t="shared" si="549"/>
        <v>0.42333756882676832</v>
      </c>
      <c r="K1431" s="2">
        <f t="shared" si="550"/>
        <v>0.44387971198644643</v>
      </c>
      <c r="L1431" s="2">
        <f t="shared" si="551"/>
        <v>0.12685302837780602</v>
      </c>
      <c r="M1431" s="2">
        <f t="shared" si="552"/>
        <v>5.9296908089792322E-3</v>
      </c>
      <c r="N1431" s="1">
        <v>1999</v>
      </c>
      <c r="O1431" s="1">
        <v>2096</v>
      </c>
      <c r="P1431" s="1">
        <v>599</v>
      </c>
      <c r="Q1431" s="1">
        <v>8</v>
      </c>
      <c r="R1431" s="1">
        <v>6</v>
      </c>
      <c r="S1431" s="1">
        <v>4</v>
      </c>
      <c r="W1431" s="1">
        <v>4</v>
      </c>
      <c r="Y1431" s="1">
        <v>1</v>
      </c>
      <c r="AA1431" s="1">
        <v>4</v>
      </c>
      <c r="AC1431" s="1">
        <v>0</v>
      </c>
      <c r="AH1431" s="1">
        <v>1</v>
      </c>
      <c r="AL1431" s="7">
        <f>IF(Q1431&gt;0,RANK(Q1431,(N1431:P1431,Q1431:AJ1431)),0)</f>
        <v>4</v>
      </c>
      <c r="AM1431" s="7">
        <f>IF(R1431&gt;0,RANK(R1431,(N1431:P1431,Q1431:AJ1431)),0)</f>
        <v>5</v>
      </c>
      <c r="AN1431" s="7">
        <f>IF(S1431&gt;0,RANK(S1431,(N1431:P1431,Q1431:AJ1431)),0)</f>
        <v>6</v>
      </c>
      <c r="AO1431" s="7">
        <f>IF(T1431&gt;0,RANK(T1431,(N1431:P1431,Q1431:AJ1431)),0)</f>
        <v>0</v>
      </c>
      <c r="AP1431" s="2">
        <f t="shared" si="553"/>
        <v>1.6941973739940702E-3</v>
      </c>
      <c r="AQ1431" s="2">
        <f t="shared" si="554"/>
        <v>1.2706480304955528E-3</v>
      </c>
      <c r="AR1431" s="2">
        <f t="shared" si="555"/>
        <v>8.4709868699703512E-4</v>
      </c>
      <c r="AS1431" s="2">
        <f t="shared" si="556"/>
        <v>0</v>
      </c>
      <c r="AU1431" t="s">
        <v>2917</v>
      </c>
      <c r="AV1431" t="s">
        <v>200</v>
      </c>
      <c r="AY1431" s="130">
        <v>27</v>
      </c>
      <c r="AZ1431" s="131">
        <v>117</v>
      </c>
      <c r="BA1431" s="132">
        <f t="shared" si="545"/>
        <v>27117</v>
      </c>
      <c r="BC1431" s="7" t="s">
        <v>532</v>
      </c>
    </row>
    <row r="1432" spans="1:55" hidden="1" outlineLevel="1" x14ac:dyDescent="0.2">
      <c r="A1432" t="s">
        <v>956</v>
      </c>
      <c r="B1432" t="s">
        <v>200</v>
      </c>
      <c r="C1432" s="1">
        <f t="shared" si="547"/>
        <v>13587</v>
      </c>
      <c r="D1432" s="7">
        <f>RANK(N1432,(N1432:P1432,Q1432:AJ1432))</f>
        <v>1</v>
      </c>
      <c r="E1432" s="7">
        <f>RANK(O1432,(N1432:P1432,Q1432:AJ1432))</f>
        <v>2</v>
      </c>
      <c r="F1432" s="7">
        <f>IF(P1432&gt;0,RANK(P1432,(N1432:P1432,Q1432:AJ1432)),0)</f>
        <v>3</v>
      </c>
      <c r="G1432" s="1">
        <f t="shared" si="548"/>
        <v>806</v>
      </c>
      <c r="H1432" s="2">
        <f t="shared" si="546"/>
        <v>5.9321410171487454E-2</v>
      </c>
      <c r="I1432" s="2"/>
      <c r="J1432" s="2">
        <f t="shared" si="549"/>
        <v>0.46875689997792008</v>
      </c>
      <c r="K1432" s="2">
        <f t="shared" si="550"/>
        <v>0.40943548980643263</v>
      </c>
      <c r="L1432" s="2">
        <f t="shared" si="551"/>
        <v>0.11054684625009199</v>
      </c>
      <c r="M1432" s="2">
        <f t="shared" si="552"/>
        <v>1.126076396555524E-2</v>
      </c>
      <c r="N1432" s="1">
        <v>6369</v>
      </c>
      <c r="O1432" s="1">
        <v>5563</v>
      </c>
      <c r="P1432" s="1">
        <v>1502</v>
      </c>
      <c r="Q1432" s="1">
        <v>59</v>
      </c>
      <c r="R1432" s="1">
        <v>29</v>
      </c>
      <c r="S1432" s="1">
        <v>22</v>
      </c>
      <c r="T1432" s="1">
        <v>8</v>
      </c>
      <c r="W1432" s="1">
        <v>15</v>
      </c>
      <c r="Y1432" s="1">
        <v>2</v>
      </c>
      <c r="AA1432" s="1">
        <v>12</v>
      </c>
      <c r="AC1432" s="1">
        <v>3</v>
      </c>
      <c r="AH1432" s="1">
        <v>3</v>
      </c>
      <c r="AL1432" s="7">
        <f>IF(Q1432&gt;0,RANK(Q1432,(N1432:P1432,Q1432:AJ1432)),0)</f>
        <v>4</v>
      </c>
      <c r="AM1432" s="7">
        <f>IF(R1432&gt;0,RANK(R1432,(N1432:P1432,Q1432:AJ1432)),0)</f>
        <v>5</v>
      </c>
      <c r="AN1432" s="7">
        <f>IF(S1432&gt;0,RANK(S1432,(N1432:P1432,Q1432:AJ1432)),0)</f>
        <v>6</v>
      </c>
      <c r="AO1432" s="7">
        <f>IF(T1432&gt;0,RANK(T1432,(N1432:P1432,Q1432:AJ1432)),0)</f>
        <v>9</v>
      </c>
      <c r="AP1432" s="2">
        <f t="shared" si="553"/>
        <v>4.342386104364466E-3</v>
      </c>
      <c r="AQ1432" s="2">
        <f t="shared" si="554"/>
        <v>2.1343931699418562E-3</v>
      </c>
      <c r="AR1432" s="2">
        <f t="shared" si="555"/>
        <v>1.6191948185765804E-3</v>
      </c>
      <c r="AS1432" s="2">
        <f t="shared" si="556"/>
        <v>5.8879811584602924E-4</v>
      </c>
      <c r="AU1432" t="s">
        <v>956</v>
      </c>
      <c r="AV1432" t="s">
        <v>200</v>
      </c>
      <c r="AY1432" s="130">
        <v>27</v>
      </c>
      <c r="AZ1432" s="131">
        <v>119</v>
      </c>
      <c r="BA1432" s="132">
        <f t="shared" si="545"/>
        <v>27119</v>
      </c>
      <c r="BC1432" s="7" t="s">
        <v>532</v>
      </c>
    </row>
    <row r="1433" spans="1:55" hidden="1" outlineLevel="1" x14ac:dyDescent="0.2">
      <c r="A1433" t="s">
        <v>3111</v>
      </c>
      <c r="B1433" t="s">
        <v>200</v>
      </c>
      <c r="C1433" s="1">
        <f t="shared" si="547"/>
        <v>5529</v>
      </c>
      <c r="D1433" s="7">
        <f>RANK(N1433,(N1433:P1433,Q1433:AJ1433))</f>
        <v>1</v>
      </c>
      <c r="E1433" s="7">
        <f>RANK(O1433,(N1433:P1433,Q1433:AJ1433))</f>
        <v>2</v>
      </c>
      <c r="F1433" s="7">
        <f>IF(P1433&gt;0,RANK(P1433,(N1433:P1433,Q1433:AJ1433)),0)</f>
        <v>3</v>
      </c>
      <c r="G1433" s="1">
        <f t="shared" si="548"/>
        <v>811</v>
      </c>
      <c r="H1433" s="2">
        <f t="shared" si="546"/>
        <v>0.14668113582926387</v>
      </c>
      <c r="I1433" s="2"/>
      <c r="J1433" s="2">
        <f t="shared" si="549"/>
        <v>0.50696328449990957</v>
      </c>
      <c r="K1433" s="2">
        <f t="shared" si="550"/>
        <v>0.36028214867064567</v>
      </c>
      <c r="L1433" s="2">
        <f t="shared" si="551"/>
        <v>0.12027491408934708</v>
      </c>
      <c r="M1433" s="2">
        <f t="shared" si="552"/>
        <v>1.2479652740097671E-2</v>
      </c>
      <c r="N1433" s="1">
        <v>2803</v>
      </c>
      <c r="O1433" s="1">
        <v>1992</v>
      </c>
      <c r="P1433" s="1">
        <v>665</v>
      </c>
      <c r="Q1433" s="1">
        <v>26</v>
      </c>
      <c r="R1433" s="1">
        <v>10</v>
      </c>
      <c r="S1433" s="1">
        <v>7</v>
      </c>
      <c r="T1433" s="1">
        <v>6</v>
      </c>
      <c r="W1433" s="1">
        <v>5</v>
      </c>
      <c r="Y1433" s="1">
        <v>1</v>
      </c>
      <c r="AA1433" s="1">
        <v>12</v>
      </c>
      <c r="AC1433" s="1">
        <v>1</v>
      </c>
      <c r="AH1433" s="1">
        <v>1</v>
      </c>
      <c r="AL1433" s="7">
        <f>IF(Q1433&gt;0,RANK(Q1433,(N1433:P1433,Q1433:AJ1433)),0)</f>
        <v>4</v>
      </c>
      <c r="AM1433" s="7">
        <f>IF(R1433&gt;0,RANK(R1433,(N1433:P1433,Q1433:AJ1433)),0)</f>
        <v>6</v>
      </c>
      <c r="AN1433" s="7">
        <f>IF(S1433&gt;0,RANK(S1433,(N1433:P1433,Q1433:AJ1433)),0)</f>
        <v>7</v>
      </c>
      <c r="AO1433" s="7">
        <f>IF(T1433&gt;0,RANK(T1433,(N1433:P1433,Q1433:AJ1433)),0)</f>
        <v>8</v>
      </c>
      <c r="AP1433" s="2">
        <f t="shared" si="553"/>
        <v>4.7024778440947733E-3</v>
      </c>
      <c r="AQ1433" s="2">
        <f t="shared" si="554"/>
        <v>1.8086453246518358E-3</v>
      </c>
      <c r="AR1433" s="2">
        <f t="shared" si="555"/>
        <v>1.2660517272562849E-3</v>
      </c>
      <c r="AS1433" s="2">
        <f t="shared" si="556"/>
        <v>1.0851871947911015E-3</v>
      </c>
      <c r="AU1433" t="s">
        <v>3111</v>
      </c>
      <c r="AV1433" t="s">
        <v>200</v>
      </c>
      <c r="AY1433" s="130">
        <v>27</v>
      </c>
      <c r="AZ1433" s="131">
        <v>121</v>
      </c>
      <c r="BA1433" s="132">
        <f t="shared" si="545"/>
        <v>27121</v>
      </c>
      <c r="BC1433" s="7" t="s">
        <v>532</v>
      </c>
    </row>
    <row r="1434" spans="1:55" hidden="1" outlineLevel="1" x14ac:dyDescent="0.2">
      <c r="A1434" t="s">
        <v>1986</v>
      </c>
      <c r="B1434" t="s">
        <v>200</v>
      </c>
      <c r="C1434" s="1">
        <f t="shared" si="547"/>
        <v>228213</v>
      </c>
      <c r="D1434" s="7">
        <f>RANK(N1434,(N1434:P1434,Q1434:AJ1434))</f>
        <v>1</v>
      </c>
      <c r="E1434" s="7">
        <f>RANK(O1434,(N1434:P1434,Q1434:AJ1434))</f>
        <v>2</v>
      </c>
      <c r="F1434" s="7">
        <f>IF(P1434&gt;0,RANK(P1434,(N1434:P1434,Q1434:AJ1434)),0)</f>
        <v>3</v>
      </c>
      <c r="G1434" s="1">
        <f t="shared" si="548"/>
        <v>66924</v>
      </c>
      <c r="H1434" s="2">
        <f t="shared" si="546"/>
        <v>0.29325235635130337</v>
      </c>
      <c r="I1434" s="2"/>
      <c r="J1434" s="2">
        <f t="shared" si="549"/>
        <v>0.58663616884226577</v>
      </c>
      <c r="K1434" s="2">
        <f t="shared" si="550"/>
        <v>0.2933838124909624</v>
      </c>
      <c r="L1434" s="2">
        <f t="shared" si="551"/>
        <v>8.9175463273345509E-2</v>
      </c>
      <c r="M1434" s="2">
        <f t="shared" si="552"/>
        <v>3.0804555393426317E-2</v>
      </c>
      <c r="N1434" s="1">
        <v>133878</v>
      </c>
      <c r="O1434" s="1">
        <v>66954</v>
      </c>
      <c r="P1434" s="1">
        <v>20351</v>
      </c>
      <c r="Q1434" s="1">
        <v>4203</v>
      </c>
      <c r="R1434" s="1">
        <v>1050</v>
      </c>
      <c r="S1434" s="1">
        <v>340</v>
      </c>
      <c r="T1434" s="1">
        <v>233</v>
      </c>
      <c r="W1434" s="1">
        <v>350</v>
      </c>
      <c r="Y1434" s="1">
        <v>131</v>
      </c>
      <c r="AA1434" s="1">
        <v>559</v>
      </c>
      <c r="AC1434" s="1">
        <v>53</v>
      </c>
      <c r="AH1434" s="1">
        <v>111</v>
      </c>
      <c r="AL1434" s="7">
        <f>IF(Q1434&gt;0,RANK(Q1434,(N1434:P1434,Q1434:AJ1434)),0)</f>
        <v>4</v>
      </c>
      <c r="AM1434" s="7">
        <f>IF(R1434&gt;0,RANK(R1434,(N1434:P1434,Q1434:AJ1434)),0)</f>
        <v>5</v>
      </c>
      <c r="AN1434" s="7">
        <f>IF(S1434&gt;0,RANK(S1434,(N1434:P1434,Q1434:AJ1434)),0)</f>
        <v>8</v>
      </c>
      <c r="AO1434" s="7">
        <f>IF(T1434&gt;0,RANK(T1434,(N1434:P1434,Q1434:AJ1434)),0)</f>
        <v>9</v>
      </c>
      <c r="AP1434" s="2">
        <f t="shared" si="553"/>
        <v>1.841700516622629E-2</v>
      </c>
      <c r="AQ1434" s="2">
        <f t="shared" si="554"/>
        <v>4.6009648880650971E-3</v>
      </c>
      <c r="AR1434" s="2">
        <f t="shared" si="555"/>
        <v>1.4898362494686981E-3</v>
      </c>
      <c r="AS1434" s="2">
        <f t="shared" si="556"/>
        <v>1.0209760180182549E-3</v>
      </c>
      <c r="AU1434" t="s">
        <v>1986</v>
      </c>
      <c r="AV1434" t="s">
        <v>200</v>
      </c>
      <c r="AY1434" s="130">
        <v>27</v>
      </c>
      <c r="AZ1434" s="131">
        <v>123</v>
      </c>
      <c r="BA1434" s="132">
        <f t="shared" si="545"/>
        <v>27123</v>
      </c>
      <c r="BC1434" s="7" t="s">
        <v>532</v>
      </c>
    </row>
    <row r="1435" spans="1:55" hidden="1" outlineLevel="1" x14ac:dyDescent="0.2">
      <c r="A1435" t="s">
        <v>373</v>
      </c>
      <c r="B1435" t="s">
        <v>200</v>
      </c>
      <c r="C1435" s="1">
        <f t="shared" si="547"/>
        <v>2106</v>
      </c>
      <c r="D1435" s="7">
        <f>RANK(N1435,(N1435:P1435,Q1435:AJ1435))</f>
        <v>1</v>
      </c>
      <c r="E1435" s="7">
        <f>RANK(O1435,(N1435:P1435,Q1435:AJ1435))</f>
        <v>2</v>
      </c>
      <c r="F1435" s="7">
        <f>IF(P1435&gt;0,RANK(P1435,(N1435:P1435,Q1435:AJ1435)),0)</f>
        <v>3</v>
      </c>
      <c r="G1435" s="1">
        <f t="shared" si="548"/>
        <v>358</v>
      </c>
      <c r="H1435" s="2">
        <f t="shared" si="546"/>
        <v>0.16999050332383667</v>
      </c>
      <c r="I1435" s="2"/>
      <c r="J1435" s="2">
        <f t="shared" si="549"/>
        <v>0.5</v>
      </c>
      <c r="K1435" s="2">
        <f t="shared" si="550"/>
        <v>0.33000949667616336</v>
      </c>
      <c r="L1435" s="2">
        <f t="shared" si="551"/>
        <v>0.15859449192782527</v>
      </c>
      <c r="M1435" s="2">
        <f t="shared" si="552"/>
        <v>1.1396011396011374E-2</v>
      </c>
      <c r="N1435" s="1">
        <v>1053</v>
      </c>
      <c r="O1435" s="1">
        <v>695</v>
      </c>
      <c r="P1435" s="1">
        <v>334</v>
      </c>
      <c r="Q1435" s="1">
        <v>9</v>
      </c>
      <c r="R1435" s="1">
        <v>5</v>
      </c>
      <c r="S1435" s="1">
        <v>5</v>
      </c>
      <c r="T1435" s="1">
        <v>2</v>
      </c>
      <c r="W1435" s="1">
        <v>1</v>
      </c>
      <c r="Y1435" s="1">
        <v>0</v>
      </c>
      <c r="AA1435" s="1">
        <v>0</v>
      </c>
      <c r="AC1435" s="1">
        <v>0</v>
      </c>
      <c r="AH1435" s="1">
        <v>2</v>
      </c>
      <c r="AL1435" s="7">
        <f>IF(Q1435&gt;0,RANK(Q1435,(N1435:P1435,Q1435:AJ1435)),0)</f>
        <v>4</v>
      </c>
      <c r="AM1435" s="7">
        <f>IF(R1435&gt;0,RANK(R1435,(N1435:P1435,Q1435:AJ1435)),0)</f>
        <v>5</v>
      </c>
      <c r="AN1435" s="7">
        <f>IF(S1435&gt;0,RANK(S1435,(N1435:P1435,Q1435:AJ1435)),0)</f>
        <v>5</v>
      </c>
      <c r="AO1435" s="7">
        <f>IF(T1435&gt;0,RANK(T1435,(N1435:P1435,Q1435:AJ1435)),0)</f>
        <v>7</v>
      </c>
      <c r="AP1435" s="2">
        <f t="shared" si="553"/>
        <v>4.2735042735042739E-3</v>
      </c>
      <c r="AQ1435" s="2">
        <f t="shared" si="554"/>
        <v>2.3741690408357074E-3</v>
      </c>
      <c r="AR1435" s="2">
        <f t="shared" si="555"/>
        <v>2.3741690408357074E-3</v>
      </c>
      <c r="AS1435" s="2">
        <f t="shared" si="556"/>
        <v>9.4966761633428305E-4</v>
      </c>
      <c r="AU1435" t="s">
        <v>373</v>
      </c>
      <c r="AV1435" t="s">
        <v>200</v>
      </c>
      <c r="AY1435" s="130">
        <v>27</v>
      </c>
      <c r="AZ1435" s="131">
        <v>125</v>
      </c>
      <c r="BA1435" s="132">
        <f t="shared" si="545"/>
        <v>27125</v>
      </c>
      <c r="BC1435" s="7" t="s">
        <v>532</v>
      </c>
    </row>
    <row r="1436" spans="1:55" hidden="1" outlineLevel="1" x14ac:dyDescent="0.2">
      <c r="A1436" t="s">
        <v>778</v>
      </c>
      <c r="B1436" t="s">
        <v>200</v>
      </c>
      <c r="C1436" s="1">
        <f t="shared" si="547"/>
        <v>7851</v>
      </c>
      <c r="D1436" s="7">
        <f>RANK(N1436,(N1436:P1436,Q1436:AJ1436))</f>
        <v>2</v>
      </c>
      <c r="E1436" s="7">
        <f>RANK(O1436,(N1436:P1436,Q1436:AJ1436))</f>
        <v>1</v>
      </c>
      <c r="F1436" s="7">
        <f>IF(P1436&gt;0,RANK(P1436,(N1436:P1436,Q1436:AJ1436)),0)</f>
        <v>3</v>
      </c>
      <c r="G1436" s="1">
        <f t="shared" si="548"/>
        <v>703</v>
      </c>
      <c r="H1436" s="2">
        <f t="shared" si="546"/>
        <v>8.9542733409756714E-2</v>
      </c>
      <c r="I1436" s="2"/>
      <c r="J1436" s="2">
        <f t="shared" si="549"/>
        <v>0.38173481085212074</v>
      </c>
      <c r="K1436" s="2">
        <f t="shared" si="550"/>
        <v>0.47127754426187746</v>
      </c>
      <c r="L1436" s="2">
        <f t="shared" si="551"/>
        <v>0.13412304165074512</v>
      </c>
      <c r="M1436" s="2">
        <f t="shared" si="552"/>
        <v>1.2864603235256622E-2</v>
      </c>
      <c r="N1436" s="1">
        <v>2997</v>
      </c>
      <c r="O1436" s="1">
        <v>3700</v>
      </c>
      <c r="P1436" s="1">
        <v>1053</v>
      </c>
      <c r="Q1436" s="1">
        <v>28</v>
      </c>
      <c r="R1436" s="1">
        <v>13</v>
      </c>
      <c r="S1436" s="1">
        <v>34</v>
      </c>
      <c r="T1436" s="1">
        <v>4</v>
      </c>
      <c r="W1436" s="1">
        <v>6</v>
      </c>
      <c r="Y1436" s="1">
        <v>1</v>
      </c>
      <c r="AA1436" s="1">
        <v>14</v>
      </c>
      <c r="AC1436" s="1">
        <v>0</v>
      </c>
      <c r="AH1436" s="1">
        <v>1</v>
      </c>
      <c r="AL1436" s="7">
        <f>IF(Q1436&gt;0,RANK(Q1436,(N1436:P1436,Q1436:AJ1436)),0)</f>
        <v>5</v>
      </c>
      <c r="AM1436" s="7">
        <f>IF(R1436&gt;0,RANK(R1436,(N1436:P1436,Q1436:AJ1436)),0)</f>
        <v>7</v>
      </c>
      <c r="AN1436" s="7">
        <f>IF(S1436&gt;0,RANK(S1436,(N1436:P1436,Q1436:AJ1436)),0)</f>
        <v>4</v>
      </c>
      <c r="AO1436" s="7">
        <f>IF(T1436&gt;0,RANK(T1436,(N1436:P1436,Q1436:AJ1436)),0)</f>
        <v>9</v>
      </c>
      <c r="AP1436" s="2">
        <f t="shared" si="553"/>
        <v>3.5664246592790726E-3</v>
      </c>
      <c r="AQ1436" s="2">
        <f t="shared" si="554"/>
        <v>1.6558400203795696E-3</v>
      </c>
      <c r="AR1436" s="2">
        <f t="shared" si="555"/>
        <v>4.330658514838874E-3</v>
      </c>
      <c r="AS1436" s="2">
        <f t="shared" si="556"/>
        <v>5.0948923703986757E-4</v>
      </c>
      <c r="AU1436" t="s">
        <v>778</v>
      </c>
      <c r="AV1436" t="s">
        <v>200</v>
      </c>
      <c r="AY1436" s="130">
        <v>27</v>
      </c>
      <c r="AZ1436" s="131">
        <v>127</v>
      </c>
      <c r="BA1436" s="132">
        <f t="shared" si="545"/>
        <v>27127</v>
      </c>
      <c r="BC1436" s="7" t="s">
        <v>532</v>
      </c>
    </row>
    <row r="1437" spans="1:55" hidden="1" outlineLevel="1" x14ac:dyDescent="0.2">
      <c r="A1437" t="s">
        <v>779</v>
      </c>
      <c r="B1437" t="s">
        <v>200</v>
      </c>
      <c r="C1437" s="1">
        <f t="shared" ref="C1437:C1460" si="557">SUM(N1437:AJ1437)</f>
        <v>8238</v>
      </c>
      <c r="D1437" s="7">
        <f>RANK(N1437,(N1437:P1437,Q1437:AJ1437))</f>
        <v>1</v>
      </c>
      <c r="E1437" s="7">
        <f>RANK(O1437,(N1437:P1437,Q1437:AJ1437))</f>
        <v>2</v>
      </c>
      <c r="F1437" s="7">
        <f>IF(P1437&gt;0,RANK(P1437,(N1437:P1437,Q1437:AJ1437)),0)</f>
        <v>3</v>
      </c>
      <c r="G1437" s="1">
        <f t="shared" ref="G1437:G1460" si="558">MAX(N1437:P1437)-LARGE(N1437:P1437,2)</f>
        <v>1069</v>
      </c>
      <c r="H1437" s="2">
        <f t="shared" si="546"/>
        <v>0.12976450594804564</v>
      </c>
      <c r="I1437" s="2"/>
      <c r="J1437" s="2">
        <f t="shared" ref="J1437:J1460" si="559">IF($C1437=0,"-",N1437/$C1437)</f>
        <v>0.48021364408837097</v>
      </c>
      <c r="K1437" s="2">
        <f t="shared" ref="K1437:K1460" si="560">IF($C1437=0,"-",O1437/$C1437)</f>
        <v>0.3504491381403253</v>
      </c>
      <c r="L1437" s="2">
        <f t="shared" ref="L1437:L1460" si="561">IF($C1437=0,"-",P1437/$C1437)</f>
        <v>0.15914056809905316</v>
      </c>
      <c r="M1437" s="2">
        <f t="shared" ref="M1437:M1460" si="562">IF(C1437=0,"-",(1-J1437-K1437-L1437))</f>
        <v>1.0196649672250563E-2</v>
      </c>
      <c r="N1437" s="1">
        <v>3956</v>
      </c>
      <c r="O1437" s="1">
        <v>2887</v>
      </c>
      <c r="P1437" s="1">
        <v>1311</v>
      </c>
      <c r="Q1437" s="1">
        <v>31</v>
      </c>
      <c r="R1437" s="1">
        <v>11</v>
      </c>
      <c r="S1437" s="1">
        <v>11</v>
      </c>
      <c r="T1437" s="1">
        <v>4</v>
      </c>
      <c r="W1437" s="1">
        <v>10</v>
      </c>
      <c r="Y1437" s="1">
        <v>0</v>
      </c>
      <c r="AA1437" s="1">
        <v>14</v>
      </c>
      <c r="AC1437" s="1">
        <v>1</v>
      </c>
      <c r="AH1437" s="1">
        <v>2</v>
      </c>
      <c r="AL1437" s="7">
        <f>IF(Q1437&gt;0,RANK(Q1437,(N1437:P1437,Q1437:AJ1437)),0)</f>
        <v>4</v>
      </c>
      <c r="AM1437" s="7">
        <f>IF(R1437&gt;0,RANK(R1437,(N1437:P1437,Q1437:AJ1437)),0)</f>
        <v>6</v>
      </c>
      <c r="AN1437" s="7">
        <f>IF(S1437&gt;0,RANK(S1437,(N1437:P1437,Q1437:AJ1437)),0)</f>
        <v>6</v>
      </c>
      <c r="AO1437" s="7">
        <f>IF(T1437&gt;0,RANK(T1437,(N1437:P1437,Q1437:AJ1437)),0)</f>
        <v>9</v>
      </c>
      <c r="AP1437" s="2">
        <f t="shared" ref="AP1437:AP1460" si="563">IF($C1437=0,"-",Q1437/$C1437)</f>
        <v>3.763049283806749E-3</v>
      </c>
      <c r="AQ1437" s="2">
        <f t="shared" ref="AQ1437:AQ1460" si="564">IF($C1437=0,"-",R1437/$C1437)</f>
        <v>1.3352755523185239E-3</v>
      </c>
      <c r="AR1437" s="2">
        <f t="shared" ref="AR1437:AR1460" si="565">IF($C1437=0,"-",S1437/$C1437)</f>
        <v>1.3352755523185239E-3</v>
      </c>
      <c r="AS1437" s="2">
        <f t="shared" ref="AS1437:AS1460" si="566">IF($C1437=0,"-",T1437/$C1437)</f>
        <v>4.8555474629764507E-4</v>
      </c>
      <c r="AU1437" t="s">
        <v>779</v>
      </c>
      <c r="AV1437" t="s">
        <v>200</v>
      </c>
      <c r="AY1437" s="130">
        <v>27</v>
      </c>
      <c r="AZ1437" s="131">
        <v>129</v>
      </c>
      <c r="BA1437" s="132">
        <f t="shared" ref="BA1437:BA1459" si="567">AY1437*1000+AZ1437</f>
        <v>27129</v>
      </c>
      <c r="BC1437" s="7" t="s">
        <v>532</v>
      </c>
    </row>
    <row r="1438" spans="1:55" hidden="1" outlineLevel="1" x14ac:dyDescent="0.2">
      <c r="A1438" t="s">
        <v>1953</v>
      </c>
      <c r="B1438" t="s">
        <v>200</v>
      </c>
      <c r="C1438" s="1">
        <f t="shared" si="557"/>
        <v>23320</v>
      </c>
      <c r="D1438" s="7">
        <f>RANK(N1438,(N1438:P1438,Q1438:AJ1438))</f>
        <v>1</v>
      </c>
      <c r="E1438" s="7">
        <f>RANK(O1438,(N1438:P1438,Q1438:AJ1438))</f>
        <v>2</v>
      </c>
      <c r="F1438" s="7">
        <f>IF(P1438&gt;0,RANK(P1438,(N1438:P1438,Q1438:AJ1438)),0)</f>
        <v>3</v>
      </c>
      <c r="G1438" s="1">
        <f t="shared" si="558"/>
        <v>5805</v>
      </c>
      <c r="H1438" s="2">
        <f t="shared" si="546"/>
        <v>0.24892795883361921</v>
      </c>
      <c r="I1438" s="2"/>
      <c r="J1438" s="2">
        <f t="shared" si="559"/>
        <v>0.54978559176672381</v>
      </c>
      <c r="K1438" s="2">
        <f t="shared" si="560"/>
        <v>0.30085763293310464</v>
      </c>
      <c r="L1438" s="2">
        <f t="shared" si="561"/>
        <v>0.12315608919382505</v>
      </c>
      <c r="M1438" s="2">
        <f t="shared" si="562"/>
        <v>2.6200686106346502E-2</v>
      </c>
      <c r="N1438" s="1">
        <v>12821</v>
      </c>
      <c r="O1438" s="1">
        <v>7016</v>
      </c>
      <c r="P1438" s="1">
        <v>2872</v>
      </c>
      <c r="Q1438" s="1">
        <v>364</v>
      </c>
      <c r="R1438" s="1">
        <v>93</v>
      </c>
      <c r="S1438" s="1">
        <v>20</v>
      </c>
      <c r="T1438" s="1">
        <v>21</v>
      </c>
      <c r="W1438" s="1">
        <v>39</v>
      </c>
      <c r="Y1438" s="1">
        <v>11</v>
      </c>
      <c r="AA1438" s="1">
        <v>48</v>
      </c>
      <c r="AC1438" s="1">
        <v>7</v>
      </c>
      <c r="AH1438" s="1">
        <v>8</v>
      </c>
      <c r="AL1438" s="7">
        <f>IF(Q1438&gt;0,RANK(Q1438,(N1438:P1438,Q1438:AJ1438)),0)</f>
        <v>4</v>
      </c>
      <c r="AM1438" s="7">
        <f>IF(R1438&gt;0,RANK(R1438,(N1438:P1438,Q1438:AJ1438)),0)</f>
        <v>5</v>
      </c>
      <c r="AN1438" s="7">
        <f>IF(S1438&gt;0,RANK(S1438,(N1438:P1438,Q1438:AJ1438)),0)</f>
        <v>9</v>
      </c>
      <c r="AO1438" s="7">
        <f>IF(T1438&gt;0,RANK(T1438,(N1438:P1438,Q1438:AJ1438)),0)</f>
        <v>8</v>
      </c>
      <c r="AP1438" s="2">
        <f t="shared" si="563"/>
        <v>1.5608919382504288E-2</v>
      </c>
      <c r="AQ1438" s="2">
        <f t="shared" si="564"/>
        <v>3.9879931389365355E-3</v>
      </c>
      <c r="AR1438" s="2">
        <f t="shared" si="565"/>
        <v>8.576329331046312E-4</v>
      </c>
      <c r="AS1438" s="2">
        <f t="shared" si="566"/>
        <v>9.0051457975986278E-4</v>
      </c>
      <c r="AU1438" t="s">
        <v>1953</v>
      </c>
      <c r="AV1438" t="s">
        <v>200</v>
      </c>
      <c r="AY1438" s="130">
        <v>27</v>
      </c>
      <c r="AZ1438" s="131">
        <v>131</v>
      </c>
      <c r="BA1438" s="132">
        <f t="shared" si="567"/>
        <v>27131</v>
      </c>
      <c r="BC1438" s="7" t="s">
        <v>532</v>
      </c>
    </row>
    <row r="1439" spans="1:55" hidden="1" outlineLevel="1" x14ac:dyDescent="0.2">
      <c r="A1439" t="s">
        <v>1314</v>
      </c>
      <c r="B1439" t="s">
        <v>200</v>
      </c>
      <c r="C1439" s="1">
        <f t="shared" si="557"/>
        <v>4904</v>
      </c>
      <c r="D1439" s="7">
        <f>RANK(N1439,(N1439:P1439,Q1439:AJ1439))</f>
        <v>2</v>
      </c>
      <c r="E1439" s="7">
        <f>RANK(O1439,(N1439:P1439,Q1439:AJ1439))</f>
        <v>1</v>
      </c>
      <c r="F1439" s="7">
        <f>IF(P1439&gt;0,RANK(P1439,(N1439:P1439,Q1439:AJ1439)),0)</f>
        <v>3</v>
      </c>
      <c r="G1439" s="1">
        <f t="shared" si="558"/>
        <v>27</v>
      </c>
      <c r="H1439" s="2">
        <f t="shared" si="546"/>
        <v>5.5057096247960848E-3</v>
      </c>
      <c r="I1439" s="2"/>
      <c r="J1439" s="2">
        <f t="shared" si="559"/>
        <v>0.43678629690048942</v>
      </c>
      <c r="K1439" s="2">
        <f t="shared" si="560"/>
        <v>0.4422920065252855</v>
      </c>
      <c r="L1439" s="2">
        <f t="shared" si="561"/>
        <v>0.11296900489396411</v>
      </c>
      <c r="M1439" s="2">
        <f t="shared" si="562"/>
        <v>7.9526916802609704E-3</v>
      </c>
      <c r="N1439" s="1">
        <v>2142</v>
      </c>
      <c r="O1439" s="1">
        <v>2169</v>
      </c>
      <c r="P1439" s="1">
        <v>554</v>
      </c>
      <c r="Q1439" s="1">
        <v>15</v>
      </c>
      <c r="R1439" s="1">
        <v>4</v>
      </c>
      <c r="S1439" s="1">
        <v>8</v>
      </c>
      <c r="T1439" s="1">
        <v>4</v>
      </c>
      <c r="W1439" s="1">
        <v>2</v>
      </c>
      <c r="Y1439" s="1">
        <v>0</v>
      </c>
      <c r="AA1439" s="1">
        <v>6</v>
      </c>
      <c r="AC1439" s="1">
        <v>0</v>
      </c>
      <c r="AH1439" s="1">
        <v>0</v>
      </c>
      <c r="AL1439" s="7">
        <f>IF(Q1439&gt;0,RANK(Q1439,(N1439:P1439,Q1439:AJ1439)),0)</f>
        <v>4</v>
      </c>
      <c r="AM1439" s="7">
        <f>IF(R1439&gt;0,RANK(R1439,(N1439:P1439,Q1439:AJ1439)),0)</f>
        <v>7</v>
      </c>
      <c r="AN1439" s="7">
        <f>IF(S1439&gt;0,RANK(S1439,(N1439:P1439,Q1439:AJ1439)),0)</f>
        <v>5</v>
      </c>
      <c r="AO1439" s="7">
        <f>IF(T1439&gt;0,RANK(T1439,(N1439:P1439,Q1439:AJ1439)),0)</f>
        <v>7</v>
      </c>
      <c r="AP1439" s="2">
        <f t="shared" si="563"/>
        <v>3.0587275693311584E-3</v>
      </c>
      <c r="AQ1439" s="2">
        <f t="shared" si="564"/>
        <v>8.1566068515497557E-4</v>
      </c>
      <c r="AR1439" s="2">
        <f t="shared" si="565"/>
        <v>1.6313213703099511E-3</v>
      </c>
      <c r="AS1439" s="2">
        <f t="shared" si="566"/>
        <v>8.1566068515497557E-4</v>
      </c>
      <c r="AU1439" t="s">
        <v>1314</v>
      </c>
      <c r="AV1439" t="s">
        <v>200</v>
      </c>
      <c r="AY1439" s="130">
        <v>27</v>
      </c>
      <c r="AZ1439" s="131">
        <v>133</v>
      </c>
      <c r="BA1439" s="132">
        <f t="shared" si="567"/>
        <v>27133</v>
      </c>
      <c r="BC1439" s="7" t="s">
        <v>532</v>
      </c>
    </row>
    <row r="1440" spans="1:55" hidden="1" outlineLevel="1" x14ac:dyDescent="0.2">
      <c r="A1440" t="s">
        <v>1849</v>
      </c>
      <c r="B1440" t="s">
        <v>200</v>
      </c>
      <c r="C1440" s="1">
        <f t="shared" si="557"/>
        <v>6909</v>
      </c>
      <c r="D1440" s="7">
        <f>RANK(N1440,(N1440:P1440,Q1440:AJ1440))</f>
        <v>2</v>
      </c>
      <c r="E1440" s="7">
        <f>RANK(O1440,(N1440:P1440,Q1440:AJ1440))</f>
        <v>1</v>
      </c>
      <c r="F1440" s="7">
        <f>IF(P1440&gt;0,RANK(P1440,(N1440:P1440,Q1440:AJ1440)),0)</f>
        <v>3</v>
      </c>
      <c r="G1440" s="1">
        <f t="shared" si="558"/>
        <v>229</v>
      </c>
      <c r="H1440" s="2">
        <f t="shared" si="546"/>
        <v>3.3145172962802144E-2</v>
      </c>
      <c r="I1440" s="2"/>
      <c r="J1440" s="2">
        <f t="shared" si="559"/>
        <v>0.39933420176581269</v>
      </c>
      <c r="K1440" s="2">
        <f t="shared" si="560"/>
        <v>0.43247937472861486</v>
      </c>
      <c r="L1440" s="2">
        <f t="shared" si="561"/>
        <v>0.15646258503401361</v>
      </c>
      <c r="M1440" s="2">
        <f t="shared" si="562"/>
        <v>1.1723838471558834E-2</v>
      </c>
      <c r="N1440" s="1">
        <v>2759</v>
      </c>
      <c r="O1440" s="1">
        <v>2988</v>
      </c>
      <c r="P1440" s="1">
        <v>1081</v>
      </c>
      <c r="Q1440" s="1">
        <v>16</v>
      </c>
      <c r="R1440" s="1">
        <v>22</v>
      </c>
      <c r="S1440" s="1">
        <v>16</v>
      </c>
      <c r="T1440" s="1">
        <v>4</v>
      </c>
      <c r="W1440" s="1">
        <v>5</v>
      </c>
      <c r="Y1440" s="1">
        <v>3</v>
      </c>
      <c r="AA1440" s="1">
        <v>12</v>
      </c>
      <c r="AC1440" s="1">
        <v>1</v>
      </c>
      <c r="AH1440" s="1">
        <v>2</v>
      </c>
      <c r="AL1440" s="7">
        <f>IF(Q1440&gt;0,RANK(Q1440,(N1440:P1440,Q1440:AJ1440)),0)</f>
        <v>5</v>
      </c>
      <c r="AM1440" s="7">
        <f>IF(R1440&gt;0,RANK(R1440,(N1440:P1440,Q1440:AJ1440)),0)</f>
        <v>4</v>
      </c>
      <c r="AN1440" s="7">
        <f>IF(S1440&gt;0,RANK(S1440,(N1440:P1440,Q1440:AJ1440)),0)</f>
        <v>5</v>
      </c>
      <c r="AO1440" s="7">
        <f>IF(T1440&gt;0,RANK(T1440,(N1440:P1440,Q1440:AJ1440)),0)</f>
        <v>9</v>
      </c>
      <c r="AP1440" s="2">
        <f t="shared" si="563"/>
        <v>2.3158199449992761E-3</v>
      </c>
      <c r="AQ1440" s="2">
        <f t="shared" si="564"/>
        <v>3.1842524243740049E-3</v>
      </c>
      <c r="AR1440" s="2">
        <f t="shared" si="565"/>
        <v>2.3158199449992761E-3</v>
      </c>
      <c r="AS1440" s="2">
        <f t="shared" si="566"/>
        <v>5.7895498624981902E-4</v>
      </c>
      <c r="AU1440" t="s">
        <v>1849</v>
      </c>
      <c r="AV1440" t="s">
        <v>200</v>
      </c>
      <c r="AY1440" s="130">
        <v>27</v>
      </c>
      <c r="AZ1440" s="131">
        <v>135</v>
      </c>
      <c r="BA1440" s="132">
        <f t="shared" si="567"/>
        <v>27135</v>
      </c>
      <c r="BC1440" s="7" t="s">
        <v>532</v>
      </c>
    </row>
    <row r="1441" spans="1:55" hidden="1" outlineLevel="1" x14ac:dyDescent="0.2">
      <c r="A1441" t="s">
        <v>1850</v>
      </c>
      <c r="B1441" t="s">
        <v>200</v>
      </c>
      <c r="C1441" s="1">
        <f t="shared" si="557"/>
        <v>100196</v>
      </c>
      <c r="D1441" s="7">
        <f>RANK(N1441,(N1441:P1441,Q1441:AJ1441))</f>
        <v>1</v>
      </c>
      <c r="E1441" s="7">
        <f>RANK(O1441,(N1441:P1441,Q1441:AJ1441))</f>
        <v>2</v>
      </c>
      <c r="F1441" s="7">
        <f>IF(P1441&gt;0,RANK(P1441,(N1441:P1441,Q1441:AJ1441)),0)</f>
        <v>3</v>
      </c>
      <c r="G1441" s="1">
        <f t="shared" si="558"/>
        <v>35183</v>
      </c>
      <c r="H1441" s="2">
        <f t="shared" si="546"/>
        <v>0.35114176214619347</v>
      </c>
      <c r="I1441" s="2"/>
      <c r="J1441" s="2">
        <f t="shared" si="559"/>
        <v>0.60617190306998281</v>
      </c>
      <c r="K1441" s="2">
        <f t="shared" si="560"/>
        <v>0.25503014092378939</v>
      </c>
      <c r="L1441" s="2">
        <f t="shared" si="561"/>
        <v>0.11285879675835363</v>
      </c>
      <c r="M1441" s="2">
        <f t="shared" si="562"/>
        <v>2.5939159247874169E-2</v>
      </c>
      <c r="N1441" s="1">
        <v>60736</v>
      </c>
      <c r="O1441" s="1">
        <v>25553</v>
      </c>
      <c r="P1441" s="1">
        <v>11308</v>
      </c>
      <c r="Q1441" s="1">
        <v>1592</v>
      </c>
      <c r="R1441" s="1">
        <v>337</v>
      </c>
      <c r="S1441" s="1">
        <v>254</v>
      </c>
      <c r="T1441" s="1">
        <v>66</v>
      </c>
      <c r="W1441" s="1">
        <v>106</v>
      </c>
      <c r="Y1441" s="1">
        <v>35</v>
      </c>
      <c r="AA1441" s="1">
        <v>169</v>
      </c>
      <c r="AC1441" s="1">
        <v>12</v>
      </c>
      <c r="AH1441" s="1">
        <v>28</v>
      </c>
      <c r="AL1441" s="7">
        <f>IF(Q1441&gt;0,RANK(Q1441,(N1441:P1441,Q1441:AJ1441)),0)</f>
        <v>4</v>
      </c>
      <c r="AM1441" s="7">
        <f>IF(R1441&gt;0,RANK(R1441,(N1441:P1441,Q1441:AJ1441)),0)</f>
        <v>5</v>
      </c>
      <c r="AN1441" s="7">
        <f>IF(S1441&gt;0,RANK(S1441,(N1441:P1441,Q1441:AJ1441)),0)</f>
        <v>6</v>
      </c>
      <c r="AO1441" s="7">
        <f>IF(T1441&gt;0,RANK(T1441,(N1441:P1441,Q1441:AJ1441)),0)</f>
        <v>9</v>
      </c>
      <c r="AP1441" s="2">
        <f t="shared" si="563"/>
        <v>1.5888857838636274E-2</v>
      </c>
      <c r="AQ1441" s="2">
        <f t="shared" si="564"/>
        <v>3.3634077208671005E-3</v>
      </c>
      <c r="AR1441" s="2">
        <f t="shared" si="565"/>
        <v>2.5350313385763901E-3</v>
      </c>
      <c r="AS1441" s="2">
        <f t="shared" si="566"/>
        <v>6.5870893049622741E-4</v>
      </c>
      <c r="AU1441" t="s">
        <v>1850</v>
      </c>
      <c r="AV1441" t="s">
        <v>200</v>
      </c>
      <c r="AY1441" s="130">
        <v>27</v>
      </c>
      <c r="AZ1441" s="131">
        <v>137</v>
      </c>
      <c r="BA1441" s="132">
        <f t="shared" si="567"/>
        <v>27137</v>
      </c>
      <c r="BC1441" s="7" t="s">
        <v>532</v>
      </c>
    </row>
    <row r="1442" spans="1:55" hidden="1" outlineLevel="1" x14ac:dyDescent="0.2">
      <c r="A1442" t="s">
        <v>2835</v>
      </c>
      <c r="B1442" t="s">
        <v>200</v>
      </c>
      <c r="C1442" s="1">
        <f t="shared" si="557"/>
        <v>32847</v>
      </c>
      <c r="D1442" s="7">
        <f>RANK(N1442,(N1442:P1442,Q1442:AJ1442))</f>
        <v>1</v>
      </c>
      <c r="E1442" s="7">
        <f>RANK(O1442,(N1442:P1442,Q1442:AJ1442))</f>
        <v>2</v>
      </c>
      <c r="F1442" s="7">
        <f>IF(P1442&gt;0,RANK(P1442,(N1442:P1442,Q1442:AJ1442)),0)</f>
        <v>3</v>
      </c>
      <c r="G1442" s="1">
        <f t="shared" si="558"/>
        <v>1923</v>
      </c>
      <c r="H1442" s="2">
        <f t="shared" si="546"/>
        <v>5.8544159283952873E-2</v>
      </c>
      <c r="I1442" s="2"/>
      <c r="J1442" s="2">
        <f t="shared" si="559"/>
        <v>0.44622035497914575</v>
      </c>
      <c r="K1442" s="2">
        <f t="shared" si="560"/>
        <v>0.38767619569519285</v>
      </c>
      <c r="L1442" s="2">
        <f t="shared" si="561"/>
        <v>0.1487502663865802</v>
      </c>
      <c r="M1442" s="2">
        <f t="shared" si="562"/>
        <v>1.7353182939081252E-2</v>
      </c>
      <c r="N1442" s="1">
        <v>14657</v>
      </c>
      <c r="O1442" s="1">
        <v>12734</v>
      </c>
      <c r="P1442" s="1">
        <v>4886</v>
      </c>
      <c r="Q1442" s="1">
        <v>164</v>
      </c>
      <c r="R1442" s="1">
        <v>156</v>
      </c>
      <c r="S1442" s="1">
        <v>43</v>
      </c>
      <c r="T1442" s="1">
        <v>26</v>
      </c>
      <c r="W1442" s="1">
        <v>44</v>
      </c>
      <c r="Y1442" s="1">
        <v>8</v>
      </c>
      <c r="AA1442" s="1">
        <v>115</v>
      </c>
      <c r="AC1442" s="1">
        <v>2</v>
      </c>
      <c r="AH1442" s="1">
        <v>12</v>
      </c>
      <c r="AL1442" s="7">
        <f>IF(Q1442&gt;0,RANK(Q1442,(N1442:P1442,Q1442:AJ1442)),0)</f>
        <v>4</v>
      </c>
      <c r="AM1442" s="7">
        <f>IF(R1442&gt;0,RANK(R1442,(N1442:P1442,Q1442:AJ1442)),0)</f>
        <v>5</v>
      </c>
      <c r="AN1442" s="7">
        <f>IF(S1442&gt;0,RANK(S1442,(N1442:P1442,Q1442:AJ1442)),0)</f>
        <v>8</v>
      </c>
      <c r="AO1442" s="7">
        <f>IF(T1442&gt;0,RANK(T1442,(N1442:P1442,Q1442:AJ1442)),0)</f>
        <v>9</v>
      </c>
      <c r="AP1442" s="2">
        <f t="shared" si="563"/>
        <v>4.9928456175602036E-3</v>
      </c>
      <c r="AQ1442" s="2">
        <f t="shared" si="564"/>
        <v>4.7492921728011688E-3</v>
      </c>
      <c r="AR1442" s="2">
        <f t="shared" si="565"/>
        <v>1.3090997655798094E-3</v>
      </c>
      <c r="AS1442" s="2">
        <f t="shared" si="566"/>
        <v>7.915486954668615E-4</v>
      </c>
      <c r="AU1442" t="s">
        <v>2835</v>
      </c>
      <c r="AV1442" t="s">
        <v>200</v>
      </c>
      <c r="AY1442" s="130">
        <v>27</v>
      </c>
      <c r="AZ1442" s="131">
        <v>139</v>
      </c>
      <c r="BA1442" s="132">
        <f t="shared" si="567"/>
        <v>27139</v>
      </c>
      <c r="BC1442" s="7" t="s">
        <v>532</v>
      </c>
    </row>
    <row r="1443" spans="1:55" ht="14" hidden="1" customHeight="1" outlineLevel="1" x14ac:dyDescent="0.2">
      <c r="A1443" t="s">
        <v>2727</v>
      </c>
      <c r="B1443" t="s">
        <v>200</v>
      </c>
      <c r="C1443" s="1">
        <f t="shared" si="557"/>
        <v>23275</v>
      </c>
      <c r="D1443" s="7">
        <f>RANK(N1443,(N1443:P1443,Q1443:AJ1443))</f>
        <v>1</v>
      </c>
      <c r="E1443" s="7">
        <f>RANK(O1443,(N1443:P1443,Q1443:AJ1443))</f>
        <v>2</v>
      </c>
      <c r="F1443" s="7">
        <f>IF(P1443&gt;0,RANK(P1443,(N1443:P1443,Q1443:AJ1443)),0)</f>
        <v>3</v>
      </c>
      <c r="G1443" s="1">
        <f t="shared" si="558"/>
        <v>1852</v>
      </c>
      <c r="H1443" s="2">
        <f t="shared" si="546"/>
        <v>7.9570354457572504E-2</v>
      </c>
      <c r="I1443" s="2"/>
      <c r="J1443" s="2">
        <f t="shared" si="559"/>
        <v>0.45331901181525242</v>
      </c>
      <c r="K1443" s="2">
        <f t="shared" si="560"/>
        <v>0.37374865735767993</v>
      </c>
      <c r="L1443" s="2">
        <f t="shared" si="561"/>
        <v>0.15746509129967776</v>
      </c>
      <c r="M1443" s="2">
        <f t="shared" si="562"/>
        <v>1.5467239527389959E-2</v>
      </c>
      <c r="N1443" s="1">
        <v>10551</v>
      </c>
      <c r="O1443" s="1">
        <v>8699</v>
      </c>
      <c r="P1443" s="1">
        <v>3665</v>
      </c>
      <c r="Q1443" s="1">
        <v>133</v>
      </c>
      <c r="R1443" s="1">
        <v>96</v>
      </c>
      <c r="S1443" s="1">
        <v>36</v>
      </c>
      <c r="T1443" s="1">
        <v>10</v>
      </c>
      <c r="W1443" s="1">
        <v>40</v>
      </c>
      <c r="Y1443" s="1">
        <v>1</v>
      </c>
      <c r="AA1443" s="1">
        <v>35</v>
      </c>
      <c r="AC1443" s="1">
        <v>2</v>
      </c>
      <c r="AH1443" s="1">
        <v>7</v>
      </c>
      <c r="AL1443" s="7">
        <f>IF(Q1443&gt;0,RANK(Q1443,(N1443:P1443,Q1443:AJ1443)),0)</f>
        <v>4</v>
      </c>
      <c r="AM1443" s="7">
        <f>IF(R1443&gt;0,RANK(R1443,(N1443:P1443,Q1443:AJ1443)),0)</f>
        <v>5</v>
      </c>
      <c r="AN1443" s="7">
        <f>IF(S1443&gt;0,RANK(S1443,(N1443:P1443,Q1443:AJ1443)),0)</f>
        <v>7</v>
      </c>
      <c r="AO1443" s="7">
        <f>IF(T1443&gt;0,RANK(T1443,(N1443:P1443,Q1443:AJ1443)),0)</f>
        <v>9</v>
      </c>
      <c r="AP1443" s="2">
        <f t="shared" si="563"/>
        <v>5.7142857142857143E-3</v>
      </c>
      <c r="AQ1443" s="2">
        <f t="shared" si="564"/>
        <v>4.1245972073039741E-3</v>
      </c>
      <c r="AR1443" s="2">
        <f t="shared" si="565"/>
        <v>1.5467239527389904E-3</v>
      </c>
      <c r="AS1443" s="2">
        <f t="shared" si="566"/>
        <v>4.2964554242749732E-4</v>
      </c>
      <c r="AU1443" t="s">
        <v>2727</v>
      </c>
      <c r="AV1443" t="s">
        <v>200</v>
      </c>
      <c r="AY1443" s="130">
        <v>27</v>
      </c>
      <c r="AZ1443" s="131">
        <v>141</v>
      </c>
      <c r="BA1443" s="132">
        <f t="shared" si="567"/>
        <v>27141</v>
      </c>
      <c r="BC1443" s="7" t="s">
        <v>532</v>
      </c>
    </row>
    <row r="1444" spans="1:55" hidden="1" outlineLevel="1" x14ac:dyDescent="0.2">
      <c r="A1444" t="s">
        <v>1670</v>
      </c>
      <c r="B1444" t="s">
        <v>200</v>
      </c>
      <c r="C1444" s="1">
        <f t="shared" si="557"/>
        <v>6647</v>
      </c>
      <c r="D1444" s="7">
        <f>RANK(N1444,(N1444:P1444,Q1444:AJ1444))</f>
        <v>1</v>
      </c>
      <c r="E1444" s="7">
        <f>RANK(O1444,(N1444:P1444,Q1444:AJ1444))</f>
        <v>2</v>
      </c>
      <c r="F1444" s="7">
        <f>IF(P1444&gt;0,RANK(P1444,(N1444:P1444,Q1444:AJ1444)),0)</f>
        <v>3</v>
      </c>
      <c r="G1444" s="1">
        <f t="shared" si="558"/>
        <v>179</v>
      </c>
      <c r="H1444" s="2">
        <f t="shared" si="546"/>
        <v>2.6929441853467729E-2</v>
      </c>
      <c r="I1444" s="2"/>
      <c r="J1444" s="2">
        <f t="shared" si="559"/>
        <v>0.41657890777794493</v>
      </c>
      <c r="K1444" s="2">
        <f t="shared" si="560"/>
        <v>0.38964946592447719</v>
      </c>
      <c r="L1444" s="2">
        <f t="shared" si="561"/>
        <v>0.18444411012486836</v>
      </c>
      <c r="M1444" s="2">
        <f t="shared" si="562"/>
        <v>9.3275161727095213E-3</v>
      </c>
      <c r="N1444" s="1">
        <v>2769</v>
      </c>
      <c r="O1444" s="1">
        <v>2590</v>
      </c>
      <c r="P1444" s="1">
        <v>1226</v>
      </c>
      <c r="Q1444" s="1">
        <v>15</v>
      </c>
      <c r="R1444" s="1">
        <v>6</v>
      </c>
      <c r="S1444" s="1">
        <v>10</v>
      </c>
      <c r="T1444" s="1">
        <v>3</v>
      </c>
      <c r="W1444" s="1">
        <v>8</v>
      </c>
      <c r="Y1444" s="1">
        <v>2</v>
      </c>
      <c r="AA1444" s="1">
        <v>16</v>
      </c>
      <c r="AC1444" s="1">
        <v>0</v>
      </c>
      <c r="AH1444" s="1">
        <v>2</v>
      </c>
      <c r="AL1444" s="7">
        <f>IF(Q1444&gt;0,RANK(Q1444,(N1444:P1444,Q1444:AJ1444)),0)</f>
        <v>5</v>
      </c>
      <c r="AM1444" s="7">
        <f>IF(R1444&gt;0,RANK(R1444,(N1444:P1444,Q1444:AJ1444)),0)</f>
        <v>8</v>
      </c>
      <c r="AN1444" s="7">
        <f>IF(S1444&gt;0,RANK(S1444,(N1444:P1444,Q1444:AJ1444)),0)</f>
        <v>6</v>
      </c>
      <c r="AO1444" s="7">
        <f>IF(T1444&gt;0,RANK(T1444,(N1444:P1444,Q1444:AJ1444)),0)</f>
        <v>9</v>
      </c>
      <c r="AP1444" s="2">
        <f t="shared" si="563"/>
        <v>2.2566571385587483E-3</v>
      </c>
      <c r="AQ1444" s="2">
        <f t="shared" si="564"/>
        <v>9.0266285542349933E-4</v>
      </c>
      <c r="AR1444" s="2">
        <f t="shared" si="565"/>
        <v>1.5044380923724988E-3</v>
      </c>
      <c r="AS1444" s="2">
        <f t="shared" si="566"/>
        <v>4.5133142771174966E-4</v>
      </c>
      <c r="AU1444" t="s">
        <v>1670</v>
      </c>
      <c r="AV1444" t="s">
        <v>200</v>
      </c>
      <c r="AY1444" s="130">
        <v>27</v>
      </c>
      <c r="AZ1444" s="131">
        <v>143</v>
      </c>
      <c r="BA1444" s="132">
        <f t="shared" si="567"/>
        <v>27143</v>
      </c>
      <c r="BC1444" s="7" t="s">
        <v>532</v>
      </c>
    </row>
    <row r="1445" spans="1:55" hidden="1" outlineLevel="1" x14ac:dyDescent="0.2">
      <c r="A1445" t="s">
        <v>1671</v>
      </c>
      <c r="B1445" t="s">
        <v>200</v>
      </c>
      <c r="C1445" s="1">
        <f t="shared" si="557"/>
        <v>55045</v>
      </c>
      <c r="D1445" s="7">
        <f>RANK(N1445,(N1445:P1445,Q1445:AJ1445))</f>
        <v>1</v>
      </c>
      <c r="E1445" s="7">
        <f>RANK(O1445,(N1445:P1445,Q1445:AJ1445))</f>
        <v>2</v>
      </c>
      <c r="F1445" s="7">
        <f>IF(P1445&gt;0,RANK(P1445,(N1445:P1445,Q1445:AJ1445)),0)</f>
        <v>3</v>
      </c>
      <c r="G1445" s="1">
        <f t="shared" si="558"/>
        <v>2764</v>
      </c>
      <c r="H1445" s="2">
        <f t="shared" ref="H1445:H1508" si="568">G1445/C1445</f>
        <v>5.0213461713143788E-2</v>
      </c>
      <c r="I1445" s="2"/>
      <c r="J1445" s="2">
        <f t="shared" si="559"/>
        <v>0.44033063856844401</v>
      </c>
      <c r="K1445" s="2">
        <f t="shared" si="560"/>
        <v>0.39011717685530023</v>
      </c>
      <c r="L1445" s="2">
        <f t="shared" si="561"/>
        <v>0.14806067762739578</v>
      </c>
      <c r="M1445" s="2">
        <f t="shared" si="562"/>
        <v>2.1491506948859984E-2</v>
      </c>
      <c r="N1445" s="1">
        <v>24238</v>
      </c>
      <c r="O1445" s="1">
        <v>21474</v>
      </c>
      <c r="P1445" s="1">
        <v>8150</v>
      </c>
      <c r="Q1445" s="1">
        <v>496</v>
      </c>
      <c r="R1445" s="1">
        <v>156</v>
      </c>
      <c r="S1445" s="1">
        <v>219</v>
      </c>
      <c r="T1445" s="1">
        <v>48</v>
      </c>
      <c r="W1445" s="1">
        <v>77</v>
      </c>
      <c r="Y1445" s="1">
        <v>26</v>
      </c>
      <c r="AA1445" s="1">
        <v>124</v>
      </c>
      <c r="AC1445" s="1">
        <v>10</v>
      </c>
      <c r="AH1445" s="1">
        <v>27</v>
      </c>
      <c r="AL1445" s="7">
        <f>IF(Q1445&gt;0,RANK(Q1445,(N1445:P1445,Q1445:AJ1445)),0)</f>
        <v>4</v>
      </c>
      <c r="AM1445" s="7">
        <f>IF(R1445&gt;0,RANK(R1445,(N1445:P1445,Q1445:AJ1445)),0)</f>
        <v>6</v>
      </c>
      <c r="AN1445" s="7">
        <f>IF(S1445&gt;0,RANK(S1445,(N1445:P1445,Q1445:AJ1445)),0)</f>
        <v>5</v>
      </c>
      <c r="AO1445" s="7">
        <f>IF(T1445&gt;0,RANK(T1445,(N1445:P1445,Q1445:AJ1445)),0)</f>
        <v>9</v>
      </c>
      <c r="AP1445" s="2">
        <f t="shared" si="563"/>
        <v>9.0108093378145158E-3</v>
      </c>
      <c r="AQ1445" s="2">
        <f t="shared" si="564"/>
        <v>2.8340448723771458E-3</v>
      </c>
      <c r="AR1445" s="2">
        <f t="shared" si="565"/>
        <v>3.9785629939140706E-3</v>
      </c>
      <c r="AS1445" s="2">
        <f t="shared" si="566"/>
        <v>8.7201380688527565E-4</v>
      </c>
      <c r="AU1445" t="s">
        <v>1671</v>
      </c>
      <c r="AV1445" t="s">
        <v>200</v>
      </c>
      <c r="AY1445" s="130">
        <v>27</v>
      </c>
      <c r="AZ1445" s="131">
        <v>145</v>
      </c>
      <c r="BA1445" s="132">
        <f t="shared" si="567"/>
        <v>27145</v>
      </c>
      <c r="BC1445" s="7" t="s">
        <v>532</v>
      </c>
    </row>
    <row r="1446" spans="1:55" hidden="1" outlineLevel="1" x14ac:dyDescent="0.2">
      <c r="A1446" t="s">
        <v>1356</v>
      </c>
      <c r="B1446" t="s">
        <v>200</v>
      </c>
      <c r="C1446" s="1">
        <f t="shared" si="557"/>
        <v>14964</v>
      </c>
      <c r="D1446" s="7">
        <f>RANK(N1446,(N1446:P1446,Q1446:AJ1446))</f>
        <v>1</v>
      </c>
      <c r="E1446" s="7">
        <f>RANK(O1446,(N1446:P1446,Q1446:AJ1446))</f>
        <v>2</v>
      </c>
      <c r="F1446" s="7">
        <f>IF(P1446&gt;0,RANK(P1446,(N1446:P1446,Q1446:AJ1446)),0)</f>
        <v>3</v>
      </c>
      <c r="G1446" s="1">
        <f t="shared" si="558"/>
        <v>1357</v>
      </c>
      <c r="H1446" s="2">
        <f t="shared" si="568"/>
        <v>9.0684309008286557E-2</v>
      </c>
      <c r="I1446" s="2"/>
      <c r="J1446" s="2">
        <f t="shared" si="559"/>
        <v>0.46605185779203423</v>
      </c>
      <c r="K1446" s="2">
        <f t="shared" si="560"/>
        <v>0.37536754878374767</v>
      </c>
      <c r="L1446" s="2">
        <f t="shared" si="561"/>
        <v>0.14681903234429297</v>
      </c>
      <c r="M1446" s="2">
        <f t="shared" si="562"/>
        <v>1.176156107992507E-2</v>
      </c>
      <c r="N1446" s="1">
        <v>6974</v>
      </c>
      <c r="O1446" s="1">
        <v>5617</v>
      </c>
      <c r="P1446" s="1">
        <v>2197</v>
      </c>
      <c r="Q1446" s="1">
        <v>65</v>
      </c>
      <c r="R1446" s="1">
        <v>28</v>
      </c>
      <c r="S1446" s="1">
        <v>11</v>
      </c>
      <c r="T1446" s="1">
        <v>10</v>
      </c>
      <c r="W1446" s="1">
        <v>14</v>
      </c>
      <c r="Y1446" s="1">
        <v>4</v>
      </c>
      <c r="AA1446" s="1">
        <v>41</v>
      </c>
      <c r="AC1446" s="1">
        <v>1</v>
      </c>
      <c r="AH1446" s="1">
        <v>2</v>
      </c>
      <c r="AL1446" s="7">
        <f>IF(Q1446&gt;0,RANK(Q1446,(N1446:P1446,Q1446:AJ1446)),0)</f>
        <v>4</v>
      </c>
      <c r="AM1446" s="7">
        <f>IF(R1446&gt;0,RANK(R1446,(N1446:P1446,Q1446:AJ1446)),0)</f>
        <v>6</v>
      </c>
      <c r="AN1446" s="7">
        <f>IF(S1446&gt;0,RANK(S1446,(N1446:P1446,Q1446:AJ1446)),0)</f>
        <v>8</v>
      </c>
      <c r="AO1446" s="7">
        <f>IF(T1446&gt;0,RANK(T1446,(N1446:P1446,Q1446:AJ1446)),0)</f>
        <v>9</v>
      </c>
      <c r="AP1446" s="2">
        <f t="shared" si="563"/>
        <v>4.3437583533814488E-3</v>
      </c>
      <c r="AQ1446" s="2">
        <f t="shared" si="564"/>
        <v>1.8711574445335472E-3</v>
      </c>
      <c r="AR1446" s="2">
        <f t="shared" si="565"/>
        <v>7.350975674953221E-4</v>
      </c>
      <c r="AS1446" s="2">
        <f t="shared" si="566"/>
        <v>6.6827051590483827E-4</v>
      </c>
      <c r="AU1446" t="s">
        <v>1356</v>
      </c>
      <c r="AV1446" t="s">
        <v>200</v>
      </c>
      <c r="AY1446" s="130">
        <v>27</v>
      </c>
      <c r="AZ1446" s="131">
        <v>147</v>
      </c>
      <c r="BA1446" s="132">
        <f t="shared" si="567"/>
        <v>27147</v>
      </c>
      <c r="BC1446" s="7" t="s">
        <v>532</v>
      </c>
    </row>
    <row r="1447" spans="1:55" hidden="1" outlineLevel="1" x14ac:dyDescent="0.2">
      <c r="A1447" t="s">
        <v>404</v>
      </c>
      <c r="B1447" t="s">
        <v>200</v>
      </c>
      <c r="C1447" s="1">
        <f t="shared" si="557"/>
        <v>5455</v>
      </c>
      <c r="D1447" s="7">
        <f>RANK(N1447,(N1447:P1447,Q1447:AJ1447))</f>
        <v>1</v>
      </c>
      <c r="E1447" s="7">
        <f>RANK(O1447,(N1447:P1447,Q1447:AJ1447))</f>
        <v>2</v>
      </c>
      <c r="F1447" s="7">
        <f>IF(P1447&gt;0,RANK(P1447,(N1447:P1447,Q1447:AJ1447)),0)</f>
        <v>3</v>
      </c>
      <c r="G1447" s="1">
        <f t="shared" si="558"/>
        <v>600</v>
      </c>
      <c r="H1447" s="2">
        <f t="shared" si="568"/>
        <v>0.10999083409715857</v>
      </c>
      <c r="I1447" s="2"/>
      <c r="J1447" s="2">
        <f t="shared" si="559"/>
        <v>0.50247479376718607</v>
      </c>
      <c r="K1447" s="2">
        <f t="shared" si="560"/>
        <v>0.39248395967002747</v>
      </c>
      <c r="L1447" s="2">
        <f t="shared" si="561"/>
        <v>8.5609532538955091E-2</v>
      </c>
      <c r="M1447" s="2">
        <f t="shared" si="562"/>
        <v>1.943171402383137E-2</v>
      </c>
      <c r="N1447" s="1">
        <v>2741</v>
      </c>
      <c r="O1447" s="1">
        <v>2141</v>
      </c>
      <c r="P1447" s="1">
        <v>467</v>
      </c>
      <c r="Q1447" s="1">
        <v>53</v>
      </c>
      <c r="R1447" s="1">
        <v>24</v>
      </c>
      <c r="S1447" s="1">
        <v>3</v>
      </c>
      <c r="T1447" s="1">
        <v>3</v>
      </c>
      <c r="W1447" s="1">
        <v>8</v>
      </c>
      <c r="Y1447" s="1">
        <v>3</v>
      </c>
      <c r="AA1447" s="1">
        <v>8</v>
      </c>
      <c r="AC1447" s="1">
        <v>3</v>
      </c>
      <c r="AH1447" s="1">
        <v>1</v>
      </c>
      <c r="AL1447" s="7">
        <f>IF(Q1447&gt;0,RANK(Q1447,(N1447:P1447,Q1447:AJ1447)),0)</f>
        <v>4</v>
      </c>
      <c r="AM1447" s="7">
        <f>IF(R1447&gt;0,RANK(R1447,(N1447:P1447,Q1447:AJ1447)),0)</f>
        <v>5</v>
      </c>
      <c r="AN1447" s="7">
        <f>IF(S1447&gt;0,RANK(S1447,(N1447:P1447,Q1447:AJ1447)),0)</f>
        <v>8</v>
      </c>
      <c r="AO1447" s="7">
        <f>IF(T1447&gt;0,RANK(T1447,(N1447:P1447,Q1447:AJ1447)),0)</f>
        <v>8</v>
      </c>
      <c r="AP1447" s="2">
        <f t="shared" si="563"/>
        <v>9.7158570119156729E-3</v>
      </c>
      <c r="AQ1447" s="2">
        <f t="shared" si="564"/>
        <v>4.3996333638863429E-3</v>
      </c>
      <c r="AR1447" s="2">
        <f t="shared" si="565"/>
        <v>5.4995417048579287E-4</v>
      </c>
      <c r="AS1447" s="2">
        <f t="shared" si="566"/>
        <v>5.4995417048579287E-4</v>
      </c>
      <c r="AU1447" t="s">
        <v>404</v>
      </c>
      <c r="AV1447" t="s">
        <v>200</v>
      </c>
      <c r="AY1447" s="130">
        <v>27</v>
      </c>
      <c r="AZ1447" s="131">
        <v>149</v>
      </c>
      <c r="BA1447" s="132">
        <f t="shared" si="567"/>
        <v>27149</v>
      </c>
      <c r="BC1447" s="7" t="s">
        <v>532</v>
      </c>
    </row>
    <row r="1448" spans="1:55" hidden="1" outlineLevel="1" x14ac:dyDescent="0.2">
      <c r="A1448" t="s">
        <v>1357</v>
      </c>
      <c r="B1448" t="s">
        <v>200</v>
      </c>
      <c r="C1448" s="1">
        <f t="shared" si="557"/>
        <v>5330</v>
      </c>
      <c r="D1448" s="7">
        <f>RANK(N1448,(N1448:P1448,Q1448:AJ1448))</f>
        <v>1</v>
      </c>
      <c r="E1448" s="7">
        <f>RANK(O1448,(N1448:P1448,Q1448:AJ1448))</f>
        <v>2</v>
      </c>
      <c r="F1448" s="7">
        <f>IF(P1448&gt;0,RANK(P1448,(N1448:P1448,Q1448:AJ1448)),0)</f>
        <v>3</v>
      </c>
      <c r="G1448" s="1">
        <f t="shared" si="558"/>
        <v>1513</v>
      </c>
      <c r="H1448" s="2">
        <f t="shared" si="568"/>
        <v>0.28386491557223265</v>
      </c>
      <c r="I1448" s="2"/>
      <c r="J1448" s="2">
        <f t="shared" si="559"/>
        <v>0.57298311444652905</v>
      </c>
      <c r="K1448" s="2">
        <f t="shared" si="560"/>
        <v>0.28911819887429646</v>
      </c>
      <c r="L1448" s="2">
        <f t="shared" si="561"/>
        <v>0.12945590994371481</v>
      </c>
      <c r="M1448" s="2">
        <f t="shared" si="562"/>
        <v>8.4427767354596783E-3</v>
      </c>
      <c r="N1448" s="1">
        <v>3054</v>
      </c>
      <c r="O1448" s="1">
        <v>1541</v>
      </c>
      <c r="P1448" s="1">
        <v>690</v>
      </c>
      <c r="Q1448" s="1">
        <v>10</v>
      </c>
      <c r="R1448" s="1">
        <v>2</v>
      </c>
      <c r="S1448" s="1">
        <v>14</v>
      </c>
      <c r="T1448" s="1">
        <v>4</v>
      </c>
      <c r="W1448" s="1">
        <v>7</v>
      </c>
      <c r="Y1448" s="1">
        <v>1</v>
      </c>
      <c r="AA1448" s="1">
        <v>4</v>
      </c>
      <c r="AC1448" s="1">
        <v>1</v>
      </c>
      <c r="AH1448" s="1">
        <v>2</v>
      </c>
      <c r="AL1448" s="7">
        <f>IF(Q1448&gt;0,RANK(Q1448,(N1448:P1448,Q1448:AJ1448)),0)</f>
        <v>5</v>
      </c>
      <c r="AM1448" s="7">
        <f>IF(R1448&gt;0,RANK(R1448,(N1448:P1448,Q1448:AJ1448)),0)</f>
        <v>9</v>
      </c>
      <c r="AN1448" s="7">
        <f>IF(S1448&gt;0,RANK(S1448,(N1448:P1448,Q1448:AJ1448)),0)</f>
        <v>4</v>
      </c>
      <c r="AO1448" s="7">
        <f>IF(T1448&gt;0,RANK(T1448,(N1448:P1448,Q1448:AJ1448)),0)</f>
        <v>7</v>
      </c>
      <c r="AP1448" s="2">
        <f t="shared" si="563"/>
        <v>1.876172607879925E-3</v>
      </c>
      <c r="AQ1448" s="2">
        <f t="shared" si="564"/>
        <v>3.7523452157598499E-4</v>
      </c>
      <c r="AR1448" s="2">
        <f t="shared" si="565"/>
        <v>2.6266416510318949E-3</v>
      </c>
      <c r="AS1448" s="2">
        <f t="shared" si="566"/>
        <v>7.5046904315196998E-4</v>
      </c>
      <c r="AU1448" t="s">
        <v>1357</v>
      </c>
      <c r="AV1448" t="s">
        <v>200</v>
      </c>
      <c r="AY1448" s="130">
        <v>27</v>
      </c>
      <c r="AZ1448" s="131">
        <v>151</v>
      </c>
      <c r="BA1448" s="132">
        <f t="shared" si="567"/>
        <v>27151</v>
      </c>
      <c r="BC1448" s="7" t="s">
        <v>532</v>
      </c>
    </row>
    <row r="1449" spans="1:55" hidden="1" outlineLevel="1" x14ac:dyDescent="0.2">
      <c r="A1449" t="s">
        <v>2012</v>
      </c>
      <c r="B1449" t="s">
        <v>200</v>
      </c>
      <c r="C1449" s="1">
        <f t="shared" si="557"/>
        <v>10701</v>
      </c>
      <c r="D1449" s="7">
        <f>RANK(N1449,(N1449:P1449,Q1449:AJ1449))</f>
        <v>1</v>
      </c>
      <c r="E1449" s="7">
        <f>RANK(O1449,(N1449:P1449,Q1449:AJ1449))</f>
        <v>2</v>
      </c>
      <c r="F1449" s="7">
        <f>IF(P1449&gt;0,RANK(P1449,(N1449:P1449,Q1449:AJ1449)),0)</f>
        <v>3</v>
      </c>
      <c r="G1449" s="1">
        <f t="shared" si="558"/>
        <v>442</v>
      </c>
      <c r="H1449" s="2">
        <f t="shared" si="568"/>
        <v>4.1304550976544251E-2</v>
      </c>
      <c r="I1449" s="2"/>
      <c r="J1449" s="2">
        <f t="shared" si="559"/>
        <v>0.42239043080085975</v>
      </c>
      <c r="K1449" s="2">
        <f t="shared" si="560"/>
        <v>0.38108587982431547</v>
      </c>
      <c r="L1449" s="2">
        <f t="shared" si="561"/>
        <v>0.18297355387346978</v>
      </c>
      <c r="M1449" s="2">
        <f t="shared" si="562"/>
        <v>1.355013550135506E-2</v>
      </c>
      <c r="N1449" s="1">
        <v>4520</v>
      </c>
      <c r="O1449" s="1">
        <v>4078</v>
      </c>
      <c r="P1449" s="1">
        <v>1958</v>
      </c>
      <c r="Q1449" s="1">
        <v>48</v>
      </c>
      <c r="R1449" s="1">
        <v>10</v>
      </c>
      <c r="S1449" s="1">
        <v>44</v>
      </c>
      <c r="T1449" s="1">
        <v>4</v>
      </c>
      <c r="W1449" s="1">
        <v>4</v>
      </c>
      <c r="Y1449" s="1">
        <v>4</v>
      </c>
      <c r="AA1449" s="1">
        <v>22</v>
      </c>
      <c r="AC1449" s="1">
        <v>1</v>
      </c>
      <c r="AH1449" s="1">
        <v>8</v>
      </c>
      <c r="AL1449" s="7">
        <f>IF(Q1449&gt;0,RANK(Q1449,(N1449:P1449,Q1449:AJ1449)),0)</f>
        <v>4</v>
      </c>
      <c r="AM1449" s="7">
        <f>IF(R1449&gt;0,RANK(R1449,(N1449:P1449,Q1449:AJ1449)),0)</f>
        <v>7</v>
      </c>
      <c r="AN1449" s="7">
        <f>IF(S1449&gt;0,RANK(S1449,(N1449:P1449,Q1449:AJ1449)),0)</f>
        <v>5</v>
      </c>
      <c r="AO1449" s="7">
        <f>IF(T1449&gt;0,RANK(T1449,(N1449:P1449,Q1449:AJ1449)),0)</f>
        <v>9</v>
      </c>
      <c r="AP1449" s="2">
        <f t="shared" si="563"/>
        <v>4.4855620970002804E-3</v>
      </c>
      <c r="AQ1449" s="2">
        <f t="shared" si="564"/>
        <v>9.3449210354172509E-4</v>
      </c>
      <c r="AR1449" s="2">
        <f t="shared" si="565"/>
        <v>4.1117652555835906E-3</v>
      </c>
      <c r="AS1449" s="2">
        <f t="shared" si="566"/>
        <v>3.7379684141669004E-4</v>
      </c>
      <c r="AU1449" t="s">
        <v>2012</v>
      </c>
      <c r="AV1449" t="s">
        <v>200</v>
      </c>
      <c r="AY1449" s="130">
        <v>27</v>
      </c>
      <c r="AZ1449" s="131">
        <v>153</v>
      </c>
      <c r="BA1449" s="132">
        <f t="shared" si="567"/>
        <v>27153</v>
      </c>
      <c r="BC1449" s="7" t="s">
        <v>532</v>
      </c>
    </row>
    <row r="1450" spans="1:55" hidden="1" outlineLevel="1" x14ac:dyDescent="0.2">
      <c r="A1450" t="s">
        <v>3297</v>
      </c>
      <c r="B1450" t="s">
        <v>200</v>
      </c>
      <c r="C1450" s="1">
        <f t="shared" si="557"/>
        <v>2229</v>
      </c>
      <c r="D1450" s="7">
        <f>RANK(N1450,(N1450:P1450,Q1450:AJ1450))</f>
        <v>1</v>
      </c>
      <c r="E1450" s="7">
        <f>RANK(O1450,(N1450:P1450,Q1450:AJ1450))</f>
        <v>2</v>
      </c>
      <c r="F1450" s="7">
        <f>IF(P1450&gt;0,RANK(P1450,(N1450:P1450,Q1450:AJ1450)),0)</f>
        <v>3</v>
      </c>
      <c r="G1450" s="1">
        <f t="shared" si="558"/>
        <v>360</v>
      </c>
      <c r="H1450" s="2">
        <f t="shared" si="568"/>
        <v>0.16150740242261102</v>
      </c>
      <c r="I1450" s="2"/>
      <c r="J1450" s="2">
        <f t="shared" si="559"/>
        <v>0.50919694930462089</v>
      </c>
      <c r="K1450" s="2">
        <f t="shared" si="560"/>
        <v>0.34768954688200987</v>
      </c>
      <c r="L1450" s="2">
        <f t="shared" si="561"/>
        <v>0.13234634365186182</v>
      </c>
      <c r="M1450" s="2">
        <f t="shared" si="562"/>
        <v>1.0767160161507416E-2</v>
      </c>
      <c r="N1450" s="1">
        <v>1135</v>
      </c>
      <c r="O1450" s="1">
        <v>775</v>
      </c>
      <c r="P1450" s="1">
        <v>295</v>
      </c>
      <c r="Q1450" s="1">
        <v>2</v>
      </c>
      <c r="R1450" s="1">
        <v>1</v>
      </c>
      <c r="S1450" s="1">
        <v>14</v>
      </c>
      <c r="T1450" s="1">
        <v>2</v>
      </c>
      <c r="W1450" s="1">
        <v>2</v>
      </c>
      <c r="Y1450" s="1">
        <v>0</v>
      </c>
      <c r="AA1450" s="1">
        <v>2</v>
      </c>
      <c r="AC1450" s="1">
        <v>0</v>
      </c>
      <c r="AH1450" s="1">
        <v>1</v>
      </c>
      <c r="AL1450" s="7">
        <f>IF(Q1450&gt;0,RANK(Q1450,(N1450:P1450,Q1450:AJ1450)),0)</f>
        <v>5</v>
      </c>
      <c r="AM1450" s="7">
        <f>IF(R1450&gt;0,RANK(R1450,(N1450:P1450,Q1450:AJ1450)),0)</f>
        <v>9</v>
      </c>
      <c r="AN1450" s="7">
        <f>IF(S1450&gt;0,RANK(S1450,(N1450:P1450,Q1450:AJ1450)),0)</f>
        <v>4</v>
      </c>
      <c r="AO1450" s="7">
        <f>IF(T1450&gt;0,RANK(T1450,(N1450:P1450,Q1450:AJ1450)),0)</f>
        <v>5</v>
      </c>
      <c r="AP1450" s="2">
        <f t="shared" si="563"/>
        <v>8.9726334679228351E-4</v>
      </c>
      <c r="AQ1450" s="2">
        <f t="shared" si="564"/>
        <v>4.4863167339614175E-4</v>
      </c>
      <c r="AR1450" s="2">
        <f t="shared" si="565"/>
        <v>6.2808434275459851E-3</v>
      </c>
      <c r="AS1450" s="2">
        <f t="shared" si="566"/>
        <v>8.9726334679228351E-4</v>
      </c>
      <c r="AU1450" t="s">
        <v>3297</v>
      </c>
      <c r="AV1450" t="s">
        <v>200</v>
      </c>
      <c r="AY1450" s="130">
        <v>27</v>
      </c>
      <c r="AZ1450" s="131">
        <v>155</v>
      </c>
      <c r="BA1450" s="132">
        <f t="shared" si="567"/>
        <v>27155</v>
      </c>
      <c r="BC1450" s="7" t="s">
        <v>532</v>
      </c>
    </row>
    <row r="1451" spans="1:55" hidden="1" outlineLevel="1" x14ac:dyDescent="0.2">
      <c r="A1451" t="s">
        <v>3159</v>
      </c>
      <c r="B1451" t="s">
        <v>200</v>
      </c>
      <c r="C1451" s="1">
        <f t="shared" si="557"/>
        <v>9573</v>
      </c>
      <c r="D1451" s="7">
        <f>RANK(N1451,(N1451:P1451,Q1451:AJ1451))</f>
        <v>1</v>
      </c>
      <c r="E1451" s="7">
        <f>RANK(O1451,(N1451:P1451,Q1451:AJ1451))</f>
        <v>2</v>
      </c>
      <c r="F1451" s="7">
        <f>IF(P1451&gt;0,RANK(P1451,(N1451:P1451,Q1451:AJ1451)),0)</f>
        <v>3</v>
      </c>
      <c r="G1451" s="1">
        <f t="shared" si="558"/>
        <v>1071</v>
      </c>
      <c r="H1451" s="2">
        <f t="shared" si="568"/>
        <v>0.11187715449702287</v>
      </c>
      <c r="I1451" s="2"/>
      <c r="J1451" s="2">
        <f t="shared" si="559"/>
        <v>0.47247466833803403</v>
      </c>
      <c r="K1451" s="2">
        <f t="shared" si="560"/>
        <v>0.36059751384101119</v>
      </c>
      <c r="L1451" s="2">
        <f t="shared" si="561"/>
        <v>0.15397472056826492</v>
      </c>
      <c r="M1451" s="2">
        <f t="shared" si="562"/>
        <v>1.295309725268981E-2</v>
      </c>
      <c r="N1451" s="1">
        <v>4523</v>
      </c>
      <c r="O1451" s="1">
        <v>3452</v>
      </c>
      <c r="P1451" s="1">
        <v>1474</v>
      </c>
      <c r="Q1451" s="1">
        <v>48</v>
      </c>
      <c r="R1451" s="1">
        <v>30</v>
      </c>
      <c r="S1451" s="1">
        <v>4</v>
      </c>
      <c r="T1451" s="1">
        <v>12</v>
      </c>
      <c r="W1451" s="1">
        <v>12</v>
      </c>
      <c r="Y1451" s="1">
        <v>1</v>
      </c>
      <c r="AA1451" s="1">
        <v>12</v>
      </c>
      <c r="AC1451" s="1">
        <v>2</v>
      </c>
      <c r="AH1451" s="1">
        <v>3</v>
      </c>
      <c r="AL1451" s="7">
        <f>IF(Q1451&gt;0,RANK(Q1451,(N1451:P1451,Q1451:AJ1451)),0)</f>
        <v>4</v>
      </c>
      <c r="AM1451" s="7">
        <f>IF(R1451&gt;0,RANK(R1451,(N1451:P1451,Q1451:AJ1451)),0)</f>
        <v>5</v>
      </c>
      <c r="AN1451" s="7">
        <f>IF(S1451&gt;0,RANK(S1451,(N1451:P1451,Q1451:AJ1451)),0)</f>
        <v>9</v>
      </c>
      <c r="AO1451" s="7">
        <f>IF(T1451&gt;0,RANK(T1451,(N1451:P1451,Q1451:AJ1451)),0)</f>
        <v>6</v>
      </c>
      <c r="AP1451" s="2">
        <f t="shared" si="563"/>
        <v>5.0141021623315574E-3</v>
      </c>
      <c r="AQ1451" s="2">
        <f t="shared" si="564"/>
        <v>3.1338138514572234E-3</v>
      </c>
      <c r="AR1451" s="2">
        <f t="shared" si="565"/>
        <v>4.1784184686096315E-4</v>
      </c>
      <c r="AS1451" s="2">
        <f t="shared" si="566"/>
        <v>1.2535255405828893E-3</v>
      </c>
      <c r="AU1451" t="s">
        <v>3159</v>
      </c>
      <c r="AV1451" t="s">
        <v>200</v>
      </c>
      <c r="AY1451" s="130">
        <v>27</v>
      </c>
      <c r="AZ1451" s="131">
        <v>157</v>
      </c>
      <c r="BA1451" s="132">
        <f t="shared" si="567"/>
        <v>27157</v>
      </c>
      <c r="BC1451" s="7" t="s">
        <v>532</v>
      </c>
    </row>
    <row r="1452" spans="1:55" hidden="1" outlineLevel="1" x14ac:dyDescent="0.2">
      <c r="A1452" t="s">
        <v>298</v>
      </c>
      <c r="B1452" t="s">
        <v>200</v>
      </c>
      <c r="C1452" s="1">
        <f t="shared" si="557"/>
        <v>6040</v>
      </c>
      <c r="D1452" s="7">
        <f>RANK(N1452,(N1452:P1452,Q1452:AJ1452))</f>
        <v>2</v>
      </c>
      <c r="E1452" s="7">
        <f>RANK(O1452,(N1452:P1452,Q1452:AJ1452))</f>
        <v>1</v>
      </c>
      <c r="F1452" s="7">
        <f>IF(P1452&gt;0,RANK(P1452,(N1452:P1452,Q1452:AJ1452)),0)</f>
        <v>3</v>
      </c>
      <c r="G1452" s="1">
        <f t="shared" si="558"/>
        <v>216</v>
      </c>
      <c r="H1452" s="2">
        <f t="shared" si="568"/>
        <v>3.5761589403973511E-2</v>
      </c>
      <c r="I1452" s="2"/>
      <c r="J1452" s="2">
        <f t="shared" si="559"/>
        <v>0.41059602649006621</v>
      </c>
      <c r="K1452" s="2">
        <f t="shared" si="560"/>
        <v>0.44635761589403972</v>
      </c>
      <c r="L1452" s="2">
        <f t="shared" si="561"/>
        <v>0.13261589403973509</v>
      </c>
      <c r="M1452" s="2">
        <f t="shared" si="562"/>
        <v>1.0430463576158983E-2</v>
      </c>
      <c r="N1452" s="1">
        <v>2480</v>
      </c>
      <c r="O1452" s="1">
        <v>2696</v>
      </c>
      <c r="P1452" s="1">
        <v>801</v>
      </c>
      <c r="Q1452" s="1">
        <v>26</v>
      </c>
      <c r="R1452" s="1">
        <v>8</v>
      </c>
      <c r="S1452" s="1">
        <v>9</v>
      </c>
      <c r="T1452" s="1">
        <v>4</v>
      </c>
      <c r="W1452" s="1">
        <v>3</v>
      </c>
      <c r="Y1452" s="1">
        <v>1</v>
      </c>
      <c r="AA1452" s="1">
        <v>6</v>
      </c>
      <c r="AC1452" s="1">
        <v>2</v>
      </c>
      <c r="AH1452" s="1">
        <v>4</v>
      </c>
      <c r="AL1452" s="7">
        <f>IF(Q1452&gt;0,RANK(Q1452,(N1452:P1452,Q1452:AJ1452)),0)</f>
        <v>4</v>
      </c>
      <c r="AM1452" s="7">
        <f>IF(R1452&gt;0,RANK(R1452,(N1452:P1452,Q1452:AJ1452)),0)</f>
        <v>6</v>
      </c>
      <c r="AN1452" s="7">
        <f>IF(S1452&gt;0,RANK(S1452,(N1452:P1452,Q1452:AJ1452)),0)</f>
        <v>5</v>
      </c>
      <c r="AO1452" s="7">
        <f>IF(T1452&gt;0,RANK(T1452,(N1452:P1452,Q1452:AJ1452)),0)</f>
        <v>8</v>
      </c>
      <c r="AP1452" s="2">
        <f t="shared" si="563"/>
        <v>4.3046357615894038E-3</v>
      </c>
      <c r="AQ1452" s="2">
        <f t="shared" si="564"/>
        <v>1.3245033112582781E-3</v>
      </c>
      <c r="AR1452" s="2">
        <f t="shared" si="565"/>
        <v>1.490066225165563E-3</v>
      </c>
      <c r="AS1452" s="2">
        <f t="shared" si="566"/>
        <v>6.6225165562913907E-4</v>
      </c>
      <c r="AU1452" t="s">
        <v>298</v>
      </c>
      <c r="AV1452" t="s">
        <v>200</v>
      </c>
      <c r="AY1452" s="130">
        <v>27</v>
      </c>
      <c r="AZ1452" s="131">
        <v>159</v>
      </c>
      <c r="BA1452" s="132">
        <f t="shared" si="567"/>
        <v>27159</v>
      </c>
      <c r="BC1452" s="7" t="s">
        <v>532</v>
      </c>
    </row>
    <row r="1453" spans="1:55" hidden="1" outlineLevel="1" x14ac:dyDescent="0.2">
      <c r="A1453" t="s">
        <v>299</v>
      </c>
      <c r="B1453" t="s">
        <v>200</v>
      </c>
      <c r="C1453" s="1">
        <f t="shared" si="557"/>
        <v>8472</v>
      </c>
      <c r="D1453" s="7">
        <f>RANK(N1453,(N1453:P1453,Q1453:AJ1453))</f>
        <v>1</v>
      </c>
      <c r="E1453" s="7">
        <f>RANK(O1453,(N1453:P1453,Q1453:AJ1453))</f>
        <v>2</v>
      </c>
      <c r="F1453" s="7">
        <f>IF(P1453&gt;0,RANK(P1453,(N1453:P1453,Q1453:AJ1453)),0)</f>
        <v>3</v>
      </c>
      <c r="G1453" s="1">
        <f t="shared" si="558"/>
        <v>648</v>
      </c>
      <c r="H1453" s="2">
        <f t="shared" si="568"/>
        <v>7.6487252124645896E-2</v>
      </c>
      <c r="I1453" s="2"/>
      <c r="J1453" s="2">
        <f t="shared" si="559"/>
        <v>0.45077903682719545</v>
      </c>
      <c r="K1453" s="2">
        <f t="shared" si="560"/>
        <v>0.37429178470254959</v>
      </c>
      <c r="L1453" s="2">
        <f t="shared" si="561"/>
        <v>0.16347969782813976</v>
      </c>
      <c r="M1453" s="2">
        <f t="shared" si="562"/>
        <v>1.1449480642115206E-2</v>
      </c>
      <c r="N1453" s="1">
        <v>3819</v>
      </c>
      <c r="O1453" s="1">
        <v>3171</v>
      </c>
      <c r="P1453" s="1">
        <v>1385</v>
      </c>
      <c r="Q1453" s="1">
        <v>29</v>
      </c>
      <c r="R1453" s="1">
        <v>13</v>
      </c>
      <c r="S1453" s="1">
        <v>9</v>
      </c>
      <c r="T1453" s="1">
        <v>4</v>
      </c>
      <c r="W1453" s="1">
        <v>17</v>
      </c>
      <c r="Y1453" s="1">
        <v>1</v>
      </c>
      <c r="AA1453" s="1">
        <v>22</v>
      </c>
      <c r="AC1453" s="1">
        <v>1</v>
      </c>
      <c r="AH1453" s="1">
        <v>1</v>
      </c>
      <c r="AL1453" s="7">
        <f>IF(Q1453&gt;0,RANK(Q1453,(N1453:P1453,Q1453:AJ1453)),0)</f>
        <v>4</v>
      </c>
      <c r="AM1453" s="7">
        <f>IF(R1453&gt;0,RANK(R1453,(N1453:P1453,Q1453:AJ1453)),0)</f>
        <v>7</v>
      </c>
      <c r="AN1453" s="7">
        <f>IF(S1453&gt;0,RANK(S1453,(N1453:P1453,Q1453:AJ1453)),0)</f>
        <v>8</v>
      </c>
      <c r="AO1453" s="7">
        <f>IF(T1453&gt;0,RANK(T1453,(N1453:P1453,Q1453:AJ1453)),0)</f>
        <v>9</v>
      </c>
      <c r="AP1453" s="2">
        <f t="shared" si="563"/>
        <v>3.4230406043437205E-3</v>
      </c>
      <c r="AQ1453" s="2">
        <f t="shared" si="564"/>
        <v>1.5344664778092539E-3</v>
      </c>
      <c r="AR1453" s="2">
        <f t="shared" si="565"/>
        <v>1.0623229461756375E-3</v>
      </c>
      <c r="AS1453" s="2">
        <f t="shared" si="566"/>
        <v>4.7214353163361664E-4</v>
      </c>
      <c r="AU1453" t="s">
        <v>299</v>
      </c>
      <c r="AV1453" t="s">
        <v>200</v>
      </c>
      <c r="AY1453" s="130">
        <v>27</v>
      </c>
      <c r="AZ1453" s="131">
        <v>161</v>
      </c>
      <c r="BA1453" s="132">
        <f t="shared" si="567"/>
        <v>27161</v>
      </c>
      <c r="BC1453" s="7" t="s">
        <v>532</v>
      </c>
    </row>
    <row r="1454" spans="1:55" hidden="1" outlineLevel="1" x14ac:dyDescent="0.2">
      <c r="A1454" t="s">
        <v>3298</v>
      </c>
      <c r="B1454" t="s">
        <v>200</v>
      </c>
      <c r="C1454" s="1">
        <f t="shared" si="557"/>
        <v>88057</v>
      </c>
      <c r="D1454" s="7">
        <f>RANK(N1454,(N1454:P1454,Q1454:AJ1454))</f>
        <v>1</v>
      </c>
      <c r="E1454" s="7">
        <f>RANK(O1454,(N1454:P1454,Q1454:AJ1454))</f>
        <v>2</v>
      </c>
      <c r="F1454" s="7">
        <f>IF(P1454&gt;0,RANK(P1454,(N1454:P1454,Q1454:AJ1454)),0)</f>
        <v>3</v>
      </c>
      <c r="G1454" s="1">
        <f t="shared" si="558"/>
        <v>13900</v>
      </c>
      <c r="H1454" s="2">
        <f t="shared" si="568"/>
        <v>0.1578523002146337</v>
      </c>
      <c r="I1454" s="2"/>
      <c r="J1454" s="2">
        <f t="shared" si="559"/>
        <v>0.51238402398446459</v>
      </c>
      <c r="K1454" s="2">
        <f t="shared" si="560"/>
        <v>0.35453172376983089</v>
      </c>
      <c r="L1454" s="2">
        <f t="shared" si="561"/>
        <v>0.1147665716524524</v>
      </c>
      <c r="M1454" s="2">
        <f t="shared" si="562"/>
        <v>1.8317680593252131E-2</v>
      </c>
      <c r="N1454" s="1">
        <v>45119</v>
      </c>
      <c r="O1454" s="1">
        <v>31219</v>
      </c>
      <c r="P1454" s="1">
        <v>10106</v>
      </c>
      <c r="Q1454" s="1">
        <v>737</v>
      </c>
      <c r="R1454" s="1">
        <v>383</v>
      </c>
      <c r="S1454" s="1">
        <v>111</v>
      </c>
      <c r="T1454" s="1">
        <v>63</v>
      </c>
      <c r="W1454" s="1">
        <v>104</v>
      </c>
      <c r="Y1454" s="1">
        <v>13</v>
      </c>
      <c r="AA1454" s="1">
        <v>159</v>
      </c>
      <c r="AC1454" s="1">
        <v>10</v>
      </c>
      <c r="AH1454" s="1">
        <v>33</v>
      </c>
      <c r="AL1454" s="7">
        <f>IF(Q1454&gt;0,RANK(Q1454,(N1454:P1454,Q1454:AJ1454)),0)</f>
        <v>4</v>
      </c>
      <c r="AM1454" s="7">
        <f>IF(R1454&gt;0,RANK(R1454,(N1454:P1454,Q1454:AJ1454)),0)</f>
        <v>5</v>
      </c>
      <c r="AN1454" s="7">
        <f>IF(S1454&gt;0,RANK(S1454,(N1454:P1454,Q1454:AJ1454)),0)</f>
        <v>7</v>
      </c>
      <c r="AO1454" s="7">
        <f>IF(T1454&gt;0,RANK(T1454,(N1454:P1454,Q1454:AJ1454)),0)</f>
        <v>9</v>
      </c>
      <c r="AP1454" s="2">
        <f t="shared" si="563"/>
        <v>8.3695787955528813E-3</v>
      </c>
      <c r="AQ1454" s="2">
        <f t="shared" si="564"/>
        <v>4.3494554663456621E-3</v>
      </c>
      <c r="AR1454" s="2">
        <f t="shared" si="565"/>
        <v>1.2605471455988736E-3</v>
      </c>
      <c r="AS1454" s="2">
        <f t="shared" si="566"/>
        <v>7.154456772317931E-4</v>
      </c>
      <c r="AU1454" t="s">
        <v>3298</v>
      </c>
      <c r="AV1454" t="s">
        <v>200</v>
      </c>
      <c r="AY1454" s="130">
        <v>27</v>
      </c>
      <c r="AZ1454" s="131">
        <v>163</v>
      </c>
      <c r="BA1454" s="132">
        <f t="shared" si="567"/>
        <v>27163</v>
      </c>
      <c r="BC1454" s="7" t="s">
        <v>532</v>
      </c>
    </row>
    <row r="1455" spans="1:55" hidden="1" outlineLevel="1" x14ac:dyDescent="0.2">
      <c r="A1455" t="s">
        <v>406</v>
      </c>
      <c r="B1455" t="s">
        <v>200</v>
      </c>
      <c r="C1455" s="1">
        <f t="shared" si="557"/>
        <v>5291</v>
      </c>
      <c r="D1455" s="7">
        <f>RANK(N1455,(N1455:P1455,Q1455:AJ1455))</f>
        <v>1</v>
      </c>
      <c r="E1455" s="7">
        <f>RANK(O1455,(N1455:P1455,Q1455:AJ1455))</f>
        <v>2</v>
      </c>
      <c r="F1455" s="7">
        <f>IF(P1455&gt;0,RANK(P1455,(N1455:P1455,Q1455:AJ1455)),0)</f>
        <v>3</v>
      </c>
      <c r="G1455" s="1">
        <f t="shared" si="558"/>
        <v>537</v>
      </c>
      <c r="H1455" s="2">
        <f t="shared" si="568"/>
        <v>0.10149310149310149</v>
      </c>
      <c r="I1455" s="2"/>
      <c r="J1455" s="2">
        <f t="shared" si="559"/>
        <v>0.47892647892647894</v>
      </c>
      <c r="K1455" s="2">
        <f t="shared" si="560"/>
        <v>0.37743337743337746</v>
      </c>
      <c r="L1455" s="2">
        <f t="shared" si="561"/>
        <v>0.13437913437913437</v>
      </c>
      <c r="M1455" s="2">
        <f t="shared" si="562"/>
        <v>9.2610092610092842E-3</v>
      </c>
      <c r="N1455" s="1">
        <v>2534</v>
      </c>
      <c r="O1455" s="1">
        <v>1997</v>
      </c>
      <c r="P1455" s="1">
        <v>711</v>
      </c>
      <c r="Q1455" s="1">
        <v>17</v>
      </c>
      <c r="R1455" s="1">
        <v>6</v>
      </c>
      <c r="S1455" s="1">
        <v>11</v>
      </c>
      <c r="T1455" s="1">
        <v>1</v>
      </c>
      <c r="W1455" s="1">
        <v>4</v>
      </c>
      <c r="Y1455" s="1">
        <v>1</v>
      </c>
      <c r="AA1455" s="1">
        <v>8</v>
      </c>
      <c r="AC1455" s="1">
        <v>0</v>
      </c>
      <c r="AH1455" s="1">
        <v>1</v>
      </c>
      <c r="AL1455" s="7">
        <f>IF(Q1455&gt;0,RANK(Q1455,(N1455:P1455,Q1455:AJ1455)),0)</f>
        <v>4</v>
      </c>
      <c r="AM1455" s="7">
        <f>IF(R1455&gt;0,RANK(R1455,(N1455:P1455,Q1455:AJ1455)),0)</f>
        <v>7</v>
      </c>
      <c r="AN1455" s="7">
        <f>IF(S1455&gt;0,RANK(S1455,(N1455:P1455,Q1455:AJ1455)),0)</f>
        <v>5</v>
      </c>
      <c r="AO1455" s="7">
        <f>IF(T1455&gt;0,RANK(T1455,(N1455:P1455,Q1455:AJ1455)),0)</f>
        <v>9</v>
      </c>
      <c r="AP1455" s="2">
        <f t="shared" si="563"/>
        <v>3.213003213003213E-3</v>
      </c>
      <c r="AQ1455" s="2">
        <f t="shared" si="564"/>
        <v>1.1340011340011339E-3</v>
      </c>
      <c r="AR1455" s="2">
        <f t="shared" si="565"/>
        <v>2.0790020790020791E-3</v>
      </c>
      <c r="AS1455" s="2">
        <f t="shared" si="566"/>
        <v>1.8900018900018899E-4</v>
      </c>
      <c r="AU1455" t="s">
        <v>406</v>
      </c>
      <c r="AV1455" t="s">
        <v>200</v>
      </c>
      <c r="AY1455" s="130">
        <v>27</v>
      </c>
      <c r="AZ1455" s="131">
        <v>165</v>
      </c>
      <c r="BA1455" s="132">
        <f t="shared" si="567"/>
        <v>27165</v>
      </c>
      <c r="BC1455" s="7" t="s">
        <v>532</v>
      </c>
    </row>
    <row r="1456" spans="1:55" hidden="1" outlineLevel="1" x14ac:dyDescent="0.2">
      <c r="A1456" t="s">
        <v>693</v>
      </c>
      <c r="B1456" t="s">
        <v>200</v>
      </c>
      <c r="C1456" s="1">
        <f t="shared" si="557"/>
        <v>3220</v>
      </c>
      <c r="D1456" s="7">
        <f>RANK(N1456,(N1456:P1456,Q1456:AJ1456))</f>
        <v>2</v>
      </c>
      <c r="E1456" s="7">
        <f>RANK(O1456,(N1456:P1456,Q1456:AJ1456))</f>
        <v>1</v>
      </c>
      <c r="F1456" s="7">
        <f>IF(P1456&gt;0,RANK(P1456,(N1456:P1456,Q1456:AJ1456)),0)</f>
        <v>3</v>
      </c>
      <c r="G1456" s="1">
        <f t="shared" si="558"/>
        <v>189</v>
      </c>
      <c r="H1456" s="2">
        <f t="shared" si="568"/>
        <v>5.8695652173913045E-2</v>
      </c>
      <c r="I1456" s="2"/>
      <c r="J1456" s="2">
        <f t="shared" si="559"/>
        <v>0.40962732919254657</v>
      </c>
      <c r="K1456" s="2">
        <f t="shared" si="560"/>
        <v>0.46832298136645961</v>
      </c>
      <c r="L1456" s="2">
        <f t="shared" si="561"/>
        <v>0.11118012422360249</v>
      </c>
      <c r="M1456" s="2">
        <f t="shared" si="562"/>
        <v>1.086956521739138E-2</v>
      </c>
      <c r="N1456" s="1">
        <v>1319</v>
      </c>
      <c r="O1456" s="1">
        <v>1508</v>
      </c>
      <c r="P1456" s="1">
        <v>358</v>
      </c>
      <c r="Q1456" s="1">
        <v>16</v>
      </c>
      <c r="R1456" s="1">
        <v>3</v>
      </c>
      <c r="S1456" s="1">
        <v>6</v>
      </c>
      <c r="T1456" s="1">
        <v>1</v>
      </c>
      <c r="W1456" s="1">
        <v>3</v>
      </c>
      <c r="Y1456" s="1">
        <v>1</v>
      </c>
      <c r="AA1456" s="1">
        <v>5</v>
      </c>
      <c r="AC1456" s="1">
        <v>0</v>
      </c>
      <c r="AH1456" s="1">
        <v>0</v>
      </c>
      <c r="AL1456" s="7">
        <f>IF(Q1456&gt;0,RANK(Q1456,(N1456:P1456,Q1456:AJ1456)),0)</f>
        <v>4</v>
      </c>
      <c r="AM1456" s="7">
        <f>IF(R1456&gt;0,RANK(R1456,(N1456:P1456,Q1456:AJ1456)),0)</f>
        <v>7</v>
      </c>
      <c r="AN1456" s="7">
        <f>IF(S1456&gt;0,RANK(S1456,(N1456:P1456,Q1456:AJ1456)),0)</f>
        <v>5</v>
      </c>
      <c r="AO1456" s="7">
        <f>IF(T1456&gt;0,RANK(T1456,(N1456:P1456,Q1456:AJ1456)),0)</f>
        <v>9</v>
      </c>
      <c r="AP1456" s="2">
        <f t="shared" si="563"/>
        <v>4.9689440993788822E-3</v>
      </c>
      <c r="AQ1456" s="2">
        <f t="shared" si="564"/>
        <v>9.3167701863354035E-4</v>
      </c>
      <c r="AR1456" s="2">
        <f t="shared" si="565"/>
        <v>1.8633540372670807E-3</v>
      </c>
      <c r="AS1456" s="2">
        <f t="shared" si="566"/>
        <v>3.1055900621118014E-4</v>
      </c>
      <c r="AU1456" t="s">
        <v>693</v>
      </c>
      <c r="AV1456" t="s">
        <v>200</v>
      </c>
      <c r="AY1456" s="130">
        <v>27</v>
      </c>
      <c r="AZ1456" s="131">
        <v>167</v>
      </c>
      <c r="BA1456" s="132">
        <f t="shared" si="567"/>
        <v>27167</v>
      </c>
      <c r="BC1456" s="7" t="s">
        <v>532</v>
      </c>
    </row>
    <row r="1457" spans="1:55" hidden="1" outlineLevel="1" x14ac:dyDescent="0.2">
      <c r="A1457" t="s">
        <v>2637</v>
      </c>
      <c r="B1457" t="s">
        <v>200</v>
      </c>
      <c r="C1457" s="1">
        <f t="shared" si="557"/>
        <v>21616</v>
      </c>
      <c r="D1457" s="7">
        <f>RANK(N1457,(N1457:P1457,Q1457:AJ1457))</f>
        <v>1</v>
      </c>
      <c r="E1457" s="7">
        <f>RANK(O1457,(N1457:P1457,Q1457:AJ1457))</f>
        <v>2</v>
      </c>
      <c r="F1457" s="7">
        <f>IF(P1457&gt;0,RANK(P1457,(N1457:P1457,Q1457:AJ1457)),0)</f>
        <v>3</v>
      </c>
      <c r="G1457" s="1">
        <f t="shared" si="558"/>
        <v>2317</v>
      </c>
      <c r="H1457" s="2">
        <f t="shared" si="568"/>
        <v>0.10718911917098446</v>
      </c>
      <c r="I1457" s="2"/>
      <c r="J1457" s="2">
        <f t="shared" si="559"/>
        <v>0.47520355292376015</v>
      </c>
      <c r="K1457" s="2">
        <f t="shared" si="560"/>
        <v>0.3680144337527757</v>
      </c>
      <c r="L1457" s="2">
        <f t="shared" si="561"/>
        <v>0.13448371576609919</v>
      </c>
      <c r="M1457" s="2">
        <f t="shared" si="562"/>
        <v>2.2298297557364954E-2</v>
      </c>
      <c r="N1457" s="1">
        <v>10272</v>
      </c>
      <c r="O1457" s="1">
        <v>7955</v>
      </c>
      <c r="P1457" s="1">
        <v>2907</v>
      </c>
      <c r="Q1457" s="1">
        <v>249</v>
      </c>
      <c r="R1457" s="1">
        <v>64</v>
      </c>
      <c r="S1457" s="1">
        <v>48</v>
      </c>
      <c r="T1457" s="1">
        <v>20</v>
      </c>
      <c r="W1457" s="1">
        <v>35</v>
      </c>
      <c r="Y1457" s="1">
        <v>13</v>
      </c>
      <c r="AA1457" s="1">
        <v>44</v>
      </c>
      <c r="AC1457" s="1">
        <v>3</v>
      </c>
      <c r="AH1457" s="1">
        <v>6</v>
      </c>
      <c r="AL1457" s="7">
        <f>IF(Q1457&gt;0,RANK(Q1457,(N1457:P1457,Q1457:AJ1457)),0)</f>
        <v>4</v>
      </c>
      <c r="AM1457" s="7">
        <f>IF(R1457&gt;0,RANK(R1457,(N1457:P1457,Q1457:AJ1457)),0)</f>
        <v>5</v>
      </c>
      <c r="AN1457" s="7">
        <f>IF(S1457&gt;0,RANK(S1457,(N1457:P1457,Q1457:AJ1457)),0)</f>
        <v>6</v>
      </c>
      <c r="AO1457" s="7">
        <f>IF(T1457&gt;0,RANK(T1457,(N1457:P1457,Q1457:AJ1457)),0)</f>
        <v>9</v>
      </c>
      <c r="AP1457" s="2">
        <f t="shared" si="563"/>
        <v>1.1519245003700962E-2</v>
      </c>
      <c r="AQ1457" s="2">
        <f t="shared" si="564"/>
        <v>2.9607698001480384E-3</v>
      </c>
      <c r="AR1457" s="2">
        <f t="shared" si="565"/>
        <v>2.2205773501110288E-3</v>
      </c>
      <c r="AS1457" s="2">
        <f t="shared" si="566"/>
        <v>9.2524056254626199E-4</v>
      </c>
      <c r="AU1457" t="s">
        <v>2637</v>
      </c>
      <c r="AV1457" t="s">
        <v>200</v>
      </c>
      <c r="AY1457" s="130">
        <v>27</v>
      </c>
      <c r="AZ1457" s="131">
        <v>169</v>
      </c>
      <c r="BA1457" s="132">
        <f t="shared" si="567"/>
        <v>27169</v>
      </c>
      <c r="BC1457" s="7" t="s">
        <v>532</v>
      </c>
    </row>
    <row r="1458" spans="1:55" hidden="1" outlineLevel="1" x14ac:dyDescent="0.2">
      <c r="A1458" t="s">
        <v>2638</v>
      </c>
      <c r="B1458" t="s">
        <v>200</v>
      </c>
      <c r="C1458" s="1">
        <f t="shared" si="557"/>
        <v>34874</v>
      </c>
      <c r="D1458" s="7">
        <f>RANK(N1458,(N1458:P1458,Q1458:AJ1458))</f>
        <v>1</v>
      </c>
      <c r="E1458" s="7">
        <f>RANK(O1458,(N1458:P1458,Q1458:AJ1458))</f>
        <v>2</v>
      </c>
      <c r="F1458" s="7">
        <f>IF(P1458&gt;0,RANK(P1458,(N1458:P1458,Q1458:AJ1458)),0)</f>
        <v>3</v>
      </c>
      <c r="G1458" s="1">
        <f t="shared" si="558"/>
        <v>2318</v>
      </c>
      <c r="H1458" s="2">
        <f t="shared" si="568"/>
        <v>6.6467855709124279E-2</v>
      </c>
      <c r="I1458" s="2"/>
      <c r="J1458" s="2">
        <f t="shared" si="559"/>
        <v>0.44566152434478407</v>
      </c>
      <c r="K1458" s="2">
        <f t="shared" si="560"/>
        <v>0.37919366863565979</v>
      </c>
      <c r="L1458" s="2">
        <f t="shared" si="561"/>
        <v>0.1591443482250387</v>
      </c>
      <c r="M1458" s="2">
        <f t="shared" si="562"/>
        <v>1.6000458794517392E-2</v>
      </c>
      <c r="N1458" s="1">
        <v>15542</v>
      </c>
      <c r="O1458" s="1">
        <v>13224</v>
      </c>
      <c r="P1458" s="1">
        <v>5550</v>
      </c>
      <c r="Q1458" s="1">
        <v>179</v>
      </c>
      <c r="R1458" s="1">
        <v>145</v>
      </c>
      <c r="S1458" s="1">
        <v>52</v>
      </c>
      <c r="T1458" s="1">
        <v>26</v>
      </c>
      <c r="W1458" s="1">
        <v>43</v>
      </c>
      <c r="Y1458" s="1">
        <v>9</v>
      </c>
      <c r="AA1458" s="1">
        <v>82</v>
      </c>
      <c r="AC1458" s="1">
        <v>2</v>
      </c>
      <c r="AH1458" s="1">
        <v>20</v>
      </c>
      <c r="AL1458" s="7">
        <f>IF(Q1458&gt;0,RANK(Q1458,(N1458:P1458,Q1458:AJ1458)),0)</f>
        <v>4</v>
      </c>
      <c r="AM1458" s="7">
        <f>IF(R1458&gt;0,RANK(R1458,(N1458:P1458,Q1458:AJ1458)),0)</f>
        <v>5</v>
      </c>
      <c r="AN1458" s="7">
        <f>IF(S1458&gt;0,RANK(S1458,(N1458:P1458,Q1458:AJ1458)),0)</f>
        <v>7</v>
      </c>
      <c r="AO1458" s="7">
        <f>IF(T1458&gt;0,RANK(T1458,(N1458:P1458,Q1458:AJ1458)),0)</f>
        <v>9</v>
      </c>
      <c r="AP1458" s="2">
        <f t="shared" si="563"/>
        <v>5.1327636634742211E-3</v>
      </c>
      <c r="AQ1458" s="2">
        <f t="shared" si="564"/>
        <v>4.1578253139874979E-3</v>
      </c>
      <c r="AR1458" s="2">
        <f t="shared" si="565"/>
        <v>1.4910821815679303E-3</v>
      </c>
      <c r="AS1458" s="2">
        <f t="shared" si="566"/>
        <v>7.4554109078396515E-4</v>
      </c>
      <c r="AU1458" t="s">
        <v>2638</v>
      </c>
      <c r="AV1458" t="s">
        <v>200</v>
      </c>
      <c r="AY1458" s="130">
        <v>27</v>
      </c>
      <c r="AZ1458" s="131">
        <v>171</v>
      </c>
      <c r="BA1458" s="132">
        <f t="shared" si="567"/>
        <v>27171</v>
      </c>
      <c r="BC1458" s="7" t="s">
        <v>532</v>
      </c>
    </row>
    <row r="1459" spans="1:55" hidden="1" outlineLevel="1" x14ac:dyDescent="0.2">
      <c r="A1459" t="s">
        <v>1351</v>
      </c>
      <c r="B1459" t="s">
        <v>200</v>
      </c>
      <c r="C1459" s="1">
        <f t="shared" si="557"/>
        <v>5624</v>
      </c>
      <c r="D1459" s="7">
        <f>RANK(N1459,(N1459:P1459,Q1459:AJ1459))</f>
        <v>1</v>
      </c>
      <c r="E1459" s="7">
        <f>RANK(O1459,(N1459:P1459,Q1459:AJ1459))</f>
        <v>2</v>
      </c>
      <c r="F1459" s="7">
        <f>IF(P1459&gt;0,RANK(P1459,(N1459:P1459,Q1459:AJ1459)),0)</f>
        <v>3</v>
      </c>
      <c r="G1459" s="1">
        <f t="shared" si="558"/>
        <v>735</v>
      </c>
      <c r="H1459" s="2">
        <f t="shared" si="568"/>
        <v>0.13068990042674253</v>
      </c>
      <c r="I1459" s="2"/>
      <c r="J1459" s="2">
        <f t="shared" si="559"/>
        <v>0.48737553342816503</v>
      </c>
      <c r="K1459" s="2">
        <f t="shared" si="560"/>
        <v>0.35668563300142248</v>
      </c>
      <c r="L1459" s="2">
        <f t="shared" si="561"/>
        <v>0.14544807965860598</v>
      </c>
      <c r="M1459" s="2">
        <f t="shared" si="562"/>
        <v>1.0490753911806455E-2</v>
      </c>
      <c r="N1459" s="1">
        <v>2741</v>
      </c>
      <c r="O1459" s="1">
        <v>2006</v>
      </c>
      <c r="P1459" s="1">
        <v>818</v>
      </c>
      <c r="Q1459" s="1">
        <v>20</v>
      </c>
      <c r="R1459" s="1">
        <v>7</v>
      </c>
      <c r="S1459" s="1">
        <v>20</v>
      </c>
      <c r="T1459" s="1">
        <v>3</v>
      </c>
      <c r="W1459" s="1">
        <v>3</v>
      </c>
      <c r="Y1459" s="1">
        <v>0</v>
      </c>
      <c r="AA1459" s="1">
        <v>2</v>
      </c>
      <c r="AC1459" s="1">
        <v>2</v>
      </c>
      <c r="AH1459" s="1">
        <v>2</v>
      </c>
      <c r="AL1459" s="7">
        <f>IF(Q1459&gt;0,RANK(Q1459,(N1459:P1459,Q1459:AJ1459)),0)</f>
        <v>4</v>
      </c>
      <c r="AM1459" s="7">
        <f>IF(R1459&gt;0,RANK(R1459,(N1459:P1459,Q1459:AJ1459)),0)</f>
        <v>6</v>
      </c>
      <c r="AN1459" s="7">
        <f>IF(S1459&gt;0,RANK(S1459,(N1459:P1459,Q1459:AJ1459)),0)</f>
        <v>4</v>
      </c>
      <c r="AO1459" s="7">
        <f>IF(T1459&gt;0,RANK(T1459,(N1459:P1459,Q1459:AJ1459)),0)</f>
        <v>7</v>
      </c>
      <c r="AP1459" s="2">
        <f t="shared" si="563"/>
        <v>3.5561877667140826E-3</v>
      </c>
      <c r="AQ1459" s="2">
        <f t="shared" si="564"/>
        <v>1.2446657183499289E-3</v>
      </c>
      <c r="AR1459" s="2">
        <f t="shared" si="565"/>
        <v>3.5561877667140826E-3</v>
      </c>
      <c r="AS1459" s="2">
        <f t="shared" si="566"/>
        <v>5.3342816500711243E-4</v>
      </c>
      <c r="AU1459" t="s">
        <v>1351</v>
      </c>
      <c r="AV1459" t="s">
        <v>200</v>
      </c>
      <c r="AY1459" s="130">
        <v>27</v>
      </c>
      <c r="AZ1459" s="131">
        <v>173</v>
      </c>
      <c r="BA1459" s="132">
        <f t="shared" si="567"/>
        <v>27173</v>
      </c>
      <c r="BC1459" s="7" t="s">
        <v>532</v>
      </c>
    </row>
    <row r="1460" spans="1:55" collapsed="1" x14ac:dyDescent="0.2">
      <c r="A1460" t="s">
        <v>446</v>
      </c>
      <c r="B1460" t="s">
        <v>3301</v>
      </c>
      <c r="C1460" s="1">
        <f t="shared" si="557"/>
        <v>2192640</v>
      </c>
      <c r="D1460" s="7">
        <f>RANK(N1460,(N1460:P1460,Q1460:AJ1460))</f>
        <v>1</v>
      </c>
      <c r="E1460" s="7">
        <f>RANK(O1460,(N1460:P1460,Q1460:AJ1460))</f>
        <v>2</v>
      </c>
      <c r="F1460" s="7">
        <f>IF(P1460&gt;0,RANK(P1460,(N1460:P1460,Q1460:AJ1460)),0)</f>
        <v>3</v>
      </c>
      <c r="G1460" s="1">
        <f t="shared" si="558"/>
        <v>353962</v>
      </c>
      <c r="H1460" s="2">
        <f t="shared" si="568"/>
        <v>0.1614318812025686</v>
      </c>
      <c r="I1460" s="2"/>
      <c r="J1460" s="2">
        <f t="shared" si="559"/>
        <v>0.5109995256859311</v>
      </c>
      <c r="K1460" s="2">
        <f t="shared" si="560"/>
        <v>0.34956764448336253</v>
      </c>
      <c r="L1460" s="2">
        <f t="shared" si="561"/>
        <v>0.11753137769994162</v>
      </c>
      <c r="M1460" s="2">
        <f t="shared" si="562"/>
        <v>2.1901452130764748E-2</v>
      </c>
      <c r="N1460" s="1">
        <f t="shared" ref="N1460:T1460" si="569">SUM(N1373:N1459)</f>
        <v>1120438</v>
      </c>
      <c r="O1460" s="1">
        <f t="shared" si="569"/>
        <v>766476</v>
      </c>
      <c r="P1460" s="1">
        <f t="shared" si="569"/>
        <v>257704</v>
      </c>
      <c r="Q1460" s="1">
        <f t="shared" si="569"/>
        <v>24908</v>
      </c>
      <c r="R1460" s="1">
        <f t="shared" si="569"/>
        <v>8271</v>
      </c>
      <c r="S1460" s="1">
        <f t="shared" si="569"/>
        <v>3416</v>
      </c>
      <c r="T1460" s="1">
        <f t="shared" si="569"/>
        <v>1808</v>
      </c>
      <c r="W1460" s="1">
        <f>SUM(W1373:W1459)</f>
        <v>2903</v>
      </c>
      <c r="Y1460" s="1">
        <f>SUM(Y1373:Y1459)</f>
        <v>684</v>
      </c>
      <c r="AA1460" s="1">
        <f>SUM(AA1373:AA1459)</f>
        <v>4898</v>
      </c>
      <c r="AC1460" s="1">
        <f>SUM(AC1373:AC1459)</f>
        <v>347</v>
      </c>
      <c r="AH1460" s="1">
        <f>SUM(AH1373:AH1459)</f>
        <v>787</v>
      </c>
      <c r="AL1460" s="7">
        <f>IF(Q1460&gt;0,RANK(Q1460,(N1460:P1460,Q1460:AJ1460)),0)</f>
        <v>4</v>
      </c>
      <c r="AM1460" s="7">
        <f>IF(R1460&gt;0,RANK(R1460,(N1460:P1460,Q1460:AJ1460)),0)</f>
        <v>5</v>
      </c>
      <c r="AN1460" s="7">
        <f>IF(S1460&gt;0,RANK(S1460,(N1460:P1460,Q1460:AJ1460)),0)</f>
        <v>7</v>
      </c>
      <c r="AO1460" s="7">
        <f>IF(T1460&gt;0,RANK(T1460,(N1460:P1460,Q1460:AJ1460)),0)</f>
        <v>9</v>
      </c>
      <c r="AP1460" s="2">
        <f t="shared" si="563"/>
        <v>1.135982194979568E-2</v>
      </c>
      <c r="AQ1460" s="2">
        <f t="shared" si="564"/>
        <v>3.7721650612959718E-3</v>
      </c>
      <c r="AR1460" s="2">
        <f t="shared" si="565"/>
        <v>1.5579392877991826E-3</v>
      </c>
      <c r="AS1460" s="2">
        <f t="shared" si="566"/>
        <v>8.2457676590776412E-4</v>
      </c>
      <c r="AU1460" t="s">
        <v>446</v>
      </c>
      <c r="AV1460" t="s">
        <v>3301</v>
      </c>
      <c r="AY1460" s="130">
        <v>27</v>
      </c>
      <c r="AZ1460" s="131"/>
      <c r="BA1460" s="130">
        <v>27</v>
      </c>
      <c r="BC1460" s="7" t="s">
        <v>433</v>
      </c>
    </row>
    <row r="1461" spans="1:55" x14ac:dyDescent="0.2">
      <c r="C1461" s="1"/>
      <c r="E1461" s="7"/>
      <c r="F1461" s="7"/>
      <c r="I1461" s="2"/>
      <c r="AL1461" s="7"/>
      <c r="AM1461" s="7"/>
      <c r="AN1461" s="7"/>
      <c r="AO1461" s="7"/>
      <c r="AY1461" s="130"/>
      <c r="AZ1461" s="131"/>
      <c r="BA1461" s="132"/>
    </row>
    <row r="1462" spans="1:55" hidden="1" outlineLevel="1" x14ac:dyDescent="0.2">
      <c r="A1462" t="s">
        <v>1628</v>
      </c>
      <c r="B1462" t="s">
        <v>2534</v>
      </c>
      <c r="C1462" s="1">
        <f t="shared" ref="C1462:C1493" si="570">SUM(N1462:AJ1462)</f>
        <v>14421</v>
      </c>
      <c r="D1462" s="7">
        <f>RANK(N1462,(N1462:P1462,Q1462:AJ1462))</f>
        <v>1</v>
      </c>
      <c r="E1462" s="7">
        <f>RANK(O1462,(N1462:P1462,Q1462:AJ1462))</f>
        <v>2</v>
      </c>
      <c r="F1462" s="7">
        <f>IF(P1462&gt;0,RANK(P1462,(N1462:P1462,Q1462:AJ1462)),0)</f>
        <v>3</v>
      </c>
      <c r="G1462" s="1">
        <f t="shared" ref="G1462:G1493" si="571">MAX(N1462:P1462)-LARGE(N1462:P1462,2)</f>
        <v>2840</v>
      </c>
      <c r="H1462" s="2">
        <f t="shared" si="568"/>
        <v>0.19693502531031135</v>
      </c>
      <c r="I1462" s="2"/>
      <c r="J1462" s="2">
        <f t="shared" ref="J1462:J1493" si="572">IF($C1462=0,"-",N1462/$C1462)</f>
        <v>0.56986339366202066</v>
      </c>
      <c r="K1462" s="2">
        <f t="shared" ref="K1462:K1493" si="573">IF($C1462=0,"-",O1462/$C1462)</f>
        <v>0.37292836835170934</v>
      </c>
      <c r="L1462" s="2">
        <f t="shared" ref="L1462:L1493" si="574">IF($C1462=0,"-",P1462/$C1462)</f>
        <v>5.4018445322793152E-2</v>
      </c>
      <c r="M1462" s="2">
        <f t="shared" ref="M1462:M1493" si="575">IF(C1462=0,"-",(1-J1462-K1462-L1462))</f>
        <v>3.1897926634768536E-3</v>
      </c>
      <c r="N1462" s="1">
        <v>8218</v>
      </c>
      <c r="O1462" s="1">
        <v>5378</v>
      </c>
      <c r="P1462" s="1">
        <v>779</v>
      </c>
      <c r="R1462" s="1">
        <v>23</v>
      </c>
      <c r="S1462" s="1">
        <v>10</v>
      </c>
      <c r="T1462" s="1">
        <v>7</v>
      </c>
      <c r="X1462" s="1">
        <v>6</v>
      </c>
      <c r="AL1462" s="7">
        <f>IF(Q1462&gt;0,RANK(Q1462,(N1462:P1462,Q1462:AJ1462)),0)</f>
        <v>0</v>
      </c>
      <c r="AM1462" s="7">
        <f>IF(R1462&gt;0,RANK(R1462,(N1462:P1462,Q1462:AJ1462)),0)</f>
        <v>4</v>
      </c>
      <c r="AN1462" s="7">
        <f>IF(S1462&gt;0,RANK(S1462,(N1462:P1462,Q1462:AJ1462)),0)</f>
        <v>5</v>
      </c>
      <c r="AO1462" s="7">
        <f>IF(T1462&gt;0,RANK(T1462,(N1462:P1462,Q1462:AJ1462)),0)</f>
        <v>6</v>
      </c>
      <c r="AP1462" s="2">
        <f t="shared" ref="AP1462:AP1493" si="576">IF($C1462=0,"-",Q1462/$C1462)</f>
        <v>0</v>
      </c>
      <c r="AQ1462" s="2">
        <f t="shared" ref="AQ1462:AQ1493" si="577">IF($C1462=0,"-",R1462/$C1462)</f>
        <v>1.594896331738437E-3</v>
      </c>
      <c r="AR1462" s="2">
        <f t="shared" ref="AR1462:AR1493" si="578">IF($C1462=0,"-",S1462/$C1462)</f>
        <v>6.9343318771236391E-4</v>
      </c>
      <c r="AS1462" s="2">
        <f t="shared" ref="AS1462:AS1493" si="579">IF($C1462=0,"-",T1462/$C1462)</f>
        <v>4.8540323139865471E-4</v>
      </c>
      <c r="AU1462" t="s">
        <v>1628</v>
      </c>
      <c r="AV1462" t="s">
        <v>2534</v>
      </c>
      <c r="AW1462">
        <v>4</v>
      </c>
      <c r="AY1462" s="130">
        <v>28</v>
      </c>
      <c r="AZ1462" s="131">
        <v>1</v>
      </c>
      <c r="BA1462" s="132">
        <f t="shared" ref="BA1462:BA1525" si="580">AY1462*1000+AZ1462</f>
        <v>28001</v>
      </c>
      <c r="BC1462" s="7" t="s">
        <v>532</v>
      </c>
    </row>
    <row r="1463" spans="1:55" hidden="1" outlineLevel="1" x14ac:dyDescent="0.2">
      <c r="A1463" t="s">
        <v>2815</v>
      </c>
      <c r="B1463" t="s">
        <v>2534</v>
      </c>
      <c r="C1463" s="1">
        <f t="shared" si="570"/>
        <v>10962</v>
      </c>
      <c r="D1463" s="7">
        <f>RANK(N1463,(N1463:P1463,Q1463:AJ1463))</f>
        <v>1</v>
      </c>
      <c r="E1463" s="7">
        <f>RANK(O1463,(N1463:P1463,Q1463:AJ1463))</f>
        <v>2</v>
      </c>
      <c r="F1463" s="7">
        <f>IF(P1463&gt;0,RANK(P1463,(N1463:P1463,Q1463:AJ1463)),0)</f>
        <v>3</v>
      </c>
      <c r="G1463" s="1">
        <f t="shared" si="571"/>
        <v>4</v>
      </c>
      <c r="H1463" s="2">
        <f t="shared" si="568"/>
        <v>3.6489691662105453E-4</v>
      </c>
      <c r="I1463" s="2"/>
      <c r="J1463" s="2">
        <f t="shared" si="572"/>
        <v>0.4528370735267287</v>
      </c>
      <c r="K1463" s="2">
        <f t="shared" si="573"/>
        <v>0.45247217661010763</v>
      </c>
      <c r="L1463" s="2">
        <f t="shared" si="574"/>
        <v>8.4747308885239916E-2</v>
      </c>
      <c r="M1463" s="2">
        <f t="shared" si="575"/>
        <v>9.9434409779238092E-3</v>
      </c>
      <c r="N1463" s="1">
        <v>4964</v>
      </c>
      <c r="O1463" s="1">
        <v>4960</v>
      </c>
      <c r="P1463" s="1">
        <v>929</v>
      </c>
      <c r="R1463" s="1">
        <v>52</v>
      </c>
      <c r="S1463" s="1">
        <v>35</v>
      </c>
      <c r="T1463" s="1">
        <v>14</v>
      </c>
      <c r="X1463" s="1">
        <v>8</v>
      </c>
      <c r="AL1463" s="7">
        <f>IF(Q1463&gt;0,RANK(Q1463,(N1463:P1463,Q1463:AJ1463)),0)</f>
        <v>0</v>
      </c>
      <c r="AM1463" s="7">
        <f>IF(R1463&gt;0,RANK(R1463,(N1463:P1463,Q1463:AJ1463)),0)</f>
        <v>4</v>
      </c>
      <c r="AN1463" s="7">
        <f>IF(S1463&gt;0,RANK(S1463,(N1463:P1463,Q1463:AJ1463)),0)</f>
        <v>5</v>
      </c>
      <c r="AO1463" s="7">
        <f>IF(T1463&gt;0,RANK(T1463,(N1463:P1463,Q1463:AJ1463)),0)</f>
        <v>6</v>
      </c>
      <c r="AP1463" s="2">
        <f t="shared" si="576"/>
        <v>0</v>
      </c>
      <c r="AQ1463" s="2">
        <f t="shared" si="577"/>
        <v>4.743659916073709E-3</v>
      </c>
      <c r="AR1463" s="2">
        <f t="shared" si="578"/>
        <v>3.1928480204342275E-3</v>
      </c>
      <c r="AS1463" s="2">
        <f t="shared" si="579"/>
        <v>1.277139208173691E-3</v>
      </c>
      <c r="AU1463" t="s">
        <v>2815</v>
      </c>
      <c r="AV1463" t="s">
        <v>2534</v>
      </c>
      <c r="AW1463">
        <v>1</v>
      </c>
      <c r="AY1463" s="130">
        <v>28</v>
      </c>
      <c r="AZ1463" s="131">
        <v>3</v>
      </c>
      <c r="BA1463" s="132">
        <f t="shared" si="580"/>
        <v>28003</v>
      </c>
      <c r="BC1463" s="7" t="s">
        <v>532</v>
      </c>
    </row>
    <row r="1464" spans="1:55" hidden="1" outlineLevel="1" x14ac:dyDescent="0.2">
      <c r="A1464" t="s">
        <v>3059</v>
      </c>
      <c r="B1464" t="s">
        <v>2534</v>
      </c>
      <c r="C1464" s="1">
        <f t="shared" si="570"/>
        <v>5716</v>
      </c>
      <c r="D1464" s="7">
        <f>RANK(N1464,(N1464:P1464,Q1464:AJ1464))</f>
        <v>1</v>
      </c>
      <c r="E1464" s="7">
        <f>RANK(O1464,(N1464:P1464,Q1464:AJ1464))</f>
        <v>2</v>
      </c>
      <c r="F1464" s="7">
        <f>IF(P1464&gt;0,RANK(P1464,(N1464:P1464,Q1464:AJ1464)),0)</f>
        <v>3</v>
      </c>
      <c r="G1464" s="1">
        <f t="shared" si="571"/>
        <v>303</v>
      </c>
      <c r="H1464" s="2">
        <f t="shared" si="568"/>
        <v>5.3009097270818754E-2</v>
      </c>
      <c r="I1464" s="2"/>
      <c r="J1464" s="2">
        <f t="shared" si="572"/>
        <v>0.49405178446466058</v>
      </c>
      <c r="K1464" s="2">
        <f t="shared" si="573"/>
        <v>0.44104268719384182</v>
      </c>
      <c r="L1464" s="2">
        <f t="shared" si="574"/>
        <v>6.1406578026592024E-2</v>
      </c>
      <c r="M1464" s="2">
        <f t="shared" si="575"/>
        <v>3.4989503149055745E-3</v>
      </c>
      <c r="N1464" s="1">
        <v>2824</v>
      </c>
      <c r="O1464" s="1">
        <v>2521</v>
      </c>
      <c r="P1464" s="1">
        <v>351</v>
      </c>
      <c r="R1464" s="1">
        <v>8</v>
      </c>
      <c r="S1464" s="1">
        <v>8</v>
      </c>
      <c r="T1464" s="1">
        <v>1</v>
      </c>
      <c r="X1464" s="1">
        <v>3</v>
      </c>
      <c r="AL1464" s="7">
        <f>IF(Q1464&gt;0,RANK(Q1464,(N1464:P1464,Q1464:AJ1464)),0)</f>
        <v>0</v>
      </c>
      <c r="AM1464" s="7">
        <f>IF(R1464&gt;0,RANK(R1464,(N1464:P1464,Q1464:AJ1464)),0)</f>
        <v>4</v>
      </c>
      <c r="AN1464" s="7">
        <f>IF(S1464&gt;0,RANK(S1464,(N1464:P1464,Q1464:AJ1464)),0)</f>
        <v>4</v>
      </c>
      <c r="AO1464" s="7">
        <f>IF(T1464&gt;0,RANK(T1464,(N1464:P1464,Q1464:AJ1464)),0)</f>
        <v>7</v>
      </c>
      <c r="AP1464" s="2">
        <f t="shared" si="576"/>
        <v>0</v>
      </c>
      <c r="AQ1464" s="2">
        <f t="shared" si="577"/>
        <v>1.3995801259622112E-3</v>
      </c>
      <c r="AR1464" s="2">
        <f t="shared" si="578"/>
        <v>1.3995801259622112E-3</v>
      </c>
      <c r="AS1464" s="2">
        <f t="shared" si="579"/>
        <v>1.7494751574527641E-4</v>
      </c>
      <c r="AU1464" t="s">
        <v>3059</v>
      </c>
      <c r="AV1464" t="s">
        <v>2534</v>
      </c>
      <c r="AW1464">
        <v>4</v>
      </c>
      <c r="AY1464" s="130">
        <v>28</v>
      </c>
      <c r="AZ1464" s="131">
        <v>5</v>
      </c>
      <c r="BA1464" s="132">
        <f t="shared" si="580"/>
        <v>28005</v>
      </c>
      <c r="BC1464" s="7" t="s">
        <v>532</v>
      </c>
    </row>
    <row r="1465" spans="1:55" hidden="1" outlineLevel="1" x14ac:dyDescent="0.2">
      <c r="A1465" t="s">
        <v>1829</v>
      </c>
      <c r="B1465" t="s">
        <v>2534</v>
      </c>
      <c r="C1465" s="1">
        <f t="shared" si="570"/>
        <v>6612</v>
      </c>
      <c r="D1465" s="7">
        <f>RANK(N1465,(N1465:P1465,Q1465:AJ1465))</f>
        <v>2</v>
      </c>
      <c r="E1465" s="7">
        <f>RANK(O1465,(N1465:P1465,Q1465:AJ1465))</f>
        <v>1</v>
      </c>
      <c r="F1465" s="7">
        <f>IF(P1465&gt;0,RANK(P1465,(N1465:P1465,Q1465:AJ1465)),0)</f>
        <v>3</v>
      </c>
      <c r="G1465" s="1">
        <f t="shared" si="571"/>
        <v>38</v>
      </c>
      <c r="H1465" s="2">
        <f t="shared" si="568"/>
        <v>5.7471264367816091E-3</v>
      </c>
      <c r="I1465" s="2"/>
      <c r="J1465" s="2">
        <f t="shared" si="572"/>
        <v>0.46763460375075622</v>
      </c>
      <c r="K1465" s="2">
        <f t="shared" si="573"/>
        <v>0.47338173018753782</v>
      </c>
      <c r="L1465" s="2">
        <f t="shared" si="574"/>
        <v>5.7924984875983063E-2</v>
      </c>
      <c r="M1465" s="2">
        <f t="shared" si="575"/>
        <v>1.0586811857229567E-3</v>
      </c>
      <c r="N1465" s="1">
        <v>3092</v>
      </c>
      <c r="O1465" s="1">
        <v>3130</v>
      </c>
      <c r="P1465" s="1">
        <v>383</v>
      </c>
      <c r="R1465" s="1">
        <v>2</v>
      </c>
      <c r="S1465" s="1">
        <v>4</v>
      </c>
      <c r="T1465" s="1">
        <v>1</v>
      </c>
      <c r="X1465" s="1">
        <v>0</v>
      </c>
      <c r="AL1465" s="7">
        <f>IF(Q1465&gt;0,RANK(Q1465,(N1465:P1465,Q1465:AJ1465)),0)</f>
        <v>0</v>
      </c>
      <c r="AM1465" s="7">
        <f>IF(R1465&gt;0,RANK(R1465,(N1465:P1465,Q1465:AJ1465)),0)</f>
        <v>5</v>
      </c>
      <c r="AN1465" s="7">
        <f>IF(S1465&gt;0,RANK(S1465,(N1465:P1465,Q1465:AJ1465)),0)</f>
        <v>4</v>
      </c>
      <c r="AO1465" s="7">
        <f>IF(T1465&gt;0,RANK(T1465,(N1465:P1465,Q1465:AJ1465)),0)</f>
        <v>6</v>
      </c>
      <c r="AP1465" s="2">
        <f t="shared" si="576"/>
        <v>0</v>
      </c>
      <c r="AQ1465" s="2">
        <f t="shared" si="577"/>
        <v>3.0248033877797946E-4</v>
      </c>
      <c r="AR1465" s="2">
        <f t="shared" si="578"/>
        <v>6.0496067755595891E-4</v>
      </c>
      <c r="AS1465" s="2">
        <f t="shared" si="579"/>
        <v>1.5124016938898973E-4</v>
      </c>
      <c r="AU1465" t="s">
        <v>1829</v>
      </c>
      <c r="AV1465" t="s">
        <v>2534</v>
      </c>
      <c r="AY1465" s="130">
        <v>28</v>
      </c>
      <c r="AZ1465" s="131">
        <v>7</v>
      </c>
      <c r="BA1465" s="132">
        <f t="shared" si="580"/>
        <v>28007</v>
      </c>
      <c r="BC1465" s="7" t="s">
        <v>532</v>
      </c>
    </row>
    <row r="1466" spans="1:55" hidden="1" outlineLevel="1" x14ac:dyDescent="0.2">
      <c r="A1466" t="s">
        <v>2893</v>
      </c>
      <c r="B1466" t="s">
        <v>2534</v>
      </c>
      <c r="C1466" s="1">
        <f t="shared" si="570"/>
        <v>3166</v>
      </c>
      <c r="D1466" s="7">
        <f>RANK(N1466,(N1466:P1466,Q1466:AJ1466))</f>
        <v>1</v>
      </c>
      <c r="E1466" s="7">
        <f>RANK(O1466,(N1466:P1466,Q1466:AJ1466))</f>
        <v>2</v>
      </c>
      <c r="F1466" s="7">
        <f>IF(P1466&gt;0,RANK(P1466,(N1466:P1466,Q1466:AJ1466)),0)</f>
        <v>3</v>
      </c>
      <c r="G1466" s="1">
        <f t="shared" si="571"/>
        <v>951</v>
      </c>
      <c r="H1466" s="2">
        <f t="shared" si="568"/>
        <v>0.30037902716361337</v>
      </c>
      <c r="I1466" s="2"/>
      <c r="J1466" s="2">
        <f t="shared" si="572"/>
        <v>0.61402400505369548</v>
      </c>
      <c r="K1466" s="2">
        <f t="shared" si="573"/>
        <v>0.31364497789008211</v>
      </c>
      <c r="L1466" s="2">
        <f t="shared" si="574"/>
        <v>6.6013897662665827E-2</v>
      </c>
      <c r="M1466" s="2">
        <f t="shared" si="575"/>
        <v>6.3171193935565861E-3</v>
      </c>
      <c r="N1466" s="1">
        <v>1944</v>
      </c>
      <c r="O1466" s="1">
        <v>993</v>
      </c>
      <c r="P1466" s="1">
        <v>209</v>
      </c>
      <c r="R1466" s="1">
        <v>7</v>
      </c>
      <c r="S1466" s="1">
        <v>1</v>
      </c>
      <c r="T1466" s="1">
        <v>3</v>
      </c>
      <c r="X1466" s="1">
        <v>9</v>
      </c>
      <c r="AL1466" s="7">
        <f>IF(Q1466&gt;0,RANK(Q1466,(N1466:P1466,Q1466:AJ1466)),0)</f>
        <v>0</v>
      </c>
      <c r="AM1466" s="7">
        <f>IF(R1466&gt;0,RANK(R1466,(N1466:P1466,Q1466:AJ1466)),0)</f>
        <v>5</v>
      </c>
      <c r="AN1466" s="7">
        <f>IF(S1466&gt;0,RANK(S1466,(N1466:P1466,Q1466:AJ1466)),0)</f>
        <v>7</v>
      </c>
      <c r="AO1466" s="7">
        <f>IF(T1466&gt;0,RANK(T1466,(N1466:P1466,Q1466:AJ1466)),0)</f>
        <v>6</v>
      </c>
      <c r="AP1466" s="2">
        <f t="shared" si="576"/>
        <v>0</v>
      </c>
      <c r="AQ1466" s="2">
        <f t="shared" si="577"/>
        <v>2.2109917877447885E-3</v>
      </c>
      <c r="AR1466" s="2">
        <f t="shared" si="578"/>
        <v>3.1585596967782689E-4</v>
      </c>
      <c r="AS1466" s="2">
        <f t="shared" si="579"/>
        <v>9.4756790903348072E-4</v>
      </c>
      <c r="AU1466" t="s">
        <v>2893</v>
      </c>
      <c r="AV1466" t="s">
        <v>2534</v>
      </c>
      <c r="AW1466">
        <v>1</v>
      </c>
      <c r="AY1466" s="130">
        <v>28</v>
      </c>
      <c r="AZ1466" s="131">
        <v>9</v>
      </c>
      <c r="BA1466" s="132">
        <f t="shared" si="580"/>
        <v>28009</v>
      </c>
      <c r="BC1466" s="7" t="s">
        <v>532</v>
      </c>
    </row>
    <row r="1467" spans="1:55" hidden="1" outlineLevel="1" x14ac:dyDescent="0.2">
      <c r="A1467" t="s">
        <v>1830</v>
      </c>
      <c r="B1467" t="s">
        <v>2534</v>
      </c>
      <c r="C1467" s="1">
        <f t="shared" si="570"/>
        <v>13176</v>
      </c>
      <c r="D1467" s="7">
        <f>RANK(N1467,(N1467:P1467,Q1467:AJ1467))</f>
        <v>1</v>
      </c>
      <c r="E1467" s="7">
        <f>RANK(O1467,(N1467:P1467,Q1467:AJ1467))</f>
        <v>2</v>
      </c>
      <c r="F1467" s="7">
        <f>IF(P1467&gt;0,RANK(P1467,(N1467:P1467,Q1467:AJ1467)),0)</f>
        <v>3</v>
      </c>
      <c r="G1467" s="1">
        <f t="shared" si="571"/>
        <v>4643</v>
      </c>
      <c r="H1467" s="2">
        <f t="shared" si="568"/>
        <v>0.3523831208257438</v>
      </c>
      <c r="I1467" s="2"/>
      <c r="J1467" s="2">
        <f t="shared" si="572"/>
        <v>0.65801457194899815</v>
      </c>
      <c r="K1467" s="2">
        <f t="shared" si="573"/>
        <v>0.30563145112325441</v>
      </c>
      <c r="L1467" s="2">
        <f t="shared" si="574"/>
        <v>2.4286581663630843E-2</v>
      </c>
      <c r="M1467" s="2">
        <f t="shared" si="575"/>
        <v>1.2067395264116602E-2</v>
      </c>
      <c r="N1467" s="1">
        <v>8670</v>
      </c>
      <c r="O1467" s="1">
        <v>4027</v>
      </c>
      <c r="P1467" s="1">
        <v>320</v>
      </c>
      <c r="R1467" s="1">
        <v>91</v>
      </c>
      <c r="S1467" s="1">
        <v>39</v>
      </c>
      <c r="T1467" s="1">
        <v>21</v>
      </c>
      <c r="X1467" s="1">
        <v>8</v>
      </c>
      <c r="AL1467" s="7">
        <f>IF(Q1467&gt;0,RANK(Q1467,(N1467:P1467,Q1467:AJ1467)),0)</f>
        <v>0</v>
      </c>
      <c r="AM1467" s="7">
        <f>IF(R1467&gt;0,RANK(R1467,(N1467:P1467,Q1467:AJ1467)),0)</f>
        <v>4</v>
      </c>
      <c r="AN1467" s="7">
        <f>IF(S1467&gt;0,RANK(S1467,(N1467:P1467,Q1467:AJ1467)),0)</f>
        <v>5</v>
      </c>
      <c r="AO1467" s="7">
        <f>IF(T1467&gt;0,RANK(T1467,(N1467:P1467,Q1467:AJ1467)),0)</f>
        <v>6</v>
      </c>
      <c r="AP1467" s="2">
        <f t="shared" si="576"/>
        <v>0</v>
      </c>
      <c r="AQ1467" s="2">
        <f t="shared" si="577"/>
        <v>6.9064966605950212E-3</v>
      </c>
      <c r="AR1467" s="2">
        <f t="shared" si="578"/>
        <v>2.9599271402550092E-3</v>
      </c>
      <c r="AS1467" s="2">
        <f t="shared" si="579"/>
        <v>1.5938069216757742E-3</v>
      </c>
      <c r="AU1467" t="s">
        <v>1830</v>
      </c>
      <c r="AV1467" t="s">
        <v>2534</v>
      </c>
      <c r="AW1467">
        <v>2</v>
      </c>
      <c r="AY1467" s="130">
        <v>28</v>
      </c>
      <c r="AZ1467" s="131">
        <v>11</v>
      </c>
      <c r="BA1467" s="132">
        <f t="shared" si="580"/>
        <v>28011</v>
      </c>
      <c r="BC1467" s="7" t="s">
        <v>532</v>
      </c>
    </row>
    <row r="1468" spans="1:55" hidden="1" outlineLevel="1" x14ac:dyDescent="0.2">
      <c r="A1468" t="s">
        <v>1757</v>
      </c>
      <c r="B1468" t="s">
        <v>2534</v>
      </c>
      <c r="C1468" s="1">
        <f t="shared" si="570"/>
        <v>5021</v>
      </c>
      <c r="D1468" s="7">
        <f>RANK(N1468,(N1468:P1468,Q1468:AJ1468))</f>
        <v>2</v>
      </c>
      <c r="E1468" s="7">
        <f>RANK(O1468,(N1468:P1468,Q1468:AJ1468))</f>
        <v>1</v>
      </c>
      <c r="F1468" s="7">
        <f>IF(P1468&gt;0,RANK(P1468,(N1468:P1468,Q1468:AJ1468)),0)</f>
        <v>3</v>
      </c>
      <c r="G1468" s="1">
        <f t="shared" si="571"/>
        <v>292</v>
      </c>
      <c r="H1468" s="2">
        <f t="shared" si="568"/>
        <v>5.8155745867357098E-2</v>
      </c>
      <c r="I1468" s="2"/>
      <c r="J1468" s="2">
        <f t="shared" si="572"/>
        <v>0.43377813184624575</v>
      </c>
      <c r="K1468" s="2">
        <f t="shared" si="573"/>
        <v>0.49193387771360286</v>
      </c>
      <c r="L1468" s="2">
        <f t="shared" si="574"/>
        <v>6.9906393148775142E-2</v>
      </c>
      <c r="M1468" s="2">
        <f t="shared" si="575"/>
        <v>4.3815972913762991E-3</v>
      </c>
      <c r="N1468" s="1">
        <v>2178</v>
      </c>
      <c r="O1468" s="1">
        <v>2470</v>
      </c>
      <c r="P1468" s="1">
        <v>351</v>
      </c>
      <c r="R1468" s="1">
        <v>8</v>
      </c>
      <c r="S1468" s="1">
        <v>8</v>
      </c>
      <c r="T1468" s="1">
        <v>3</v>
      </c>
      <c r="X1468" s="1">
        <v>3</v>
      </c>
      <c r="AL1468" s="7">
        <f>IF(Q1468&gt;0,RANK(Q1468,(N1468:P1468,Q1468:AJ1468)),0)</f>
        <v>0</v>
      </c>
      <c r="AM1468" s="7">
        <f>IF(R1468&gt;0,RANK(R1468,(N1468:P1468,Q1468:AJ1468)),0)</f>
        <v>4</v>
      </c>
      <c r="AN1468" s="7">
        <f>IF(S1468&gt;0,RANK(S1468,(N1468:P1468,Q1468:AJ1468)),0)</f>
        <v>4</v>
      </c>
      <c r="AO1468" s="7">
        <f>IF(T1468&gt;0,RANK(T1468,(N1468:P1468,Q1468:AJ1468)),0)</f>
        <v>6</v>
      </c>
      <c r="AP1468" s="2">
        <f t="shared" si="576"/>
        <v>0</v>
      </c>
      <c r="AQ1468" s="2">
        <f t="shared" si="577"/>
        <v>1.593308105954989E-3</v>
      </c>
      <c r="AR1468" s="2">
        <f t="shared" si="578"/>
        <v>1.593308105954989E-3</v>
      </c>
      <c r="AS1468" s="2">
        <f t="shared" si="579"/>
        <v>5.9749053973312094E-4</v>
      </c>
      <c r="AU1468" t="s">
        <v>1757</v>
      </c>
      <c r="AV1468" t="s">
        <v>2534</v>
      </c>
      <c r="AW1468">
        <v>1</v>
      </c>
      <c r="AY1468" s="130">
        <v>28</v>
      </c>
      <c r="AZ1468" s="131">
        <v>13</v>
      </c>
      <c r="BA1468" s="132">
        <f t="shared" si="580"/>
        <v>28013</v>
      </c>
      <c r="BC1468" s="7" t="s">
        <v>532</v>
      </c>
    </row>
    <row r="1469" spans="1:55" hidden="1" outlineLevel="1" x14ac:dyDescent="0.2">
      <c r="A1469" t="s">
        <v>2017</v>
      </c>
      <c r="B1469" t="s">
        <v>2534</v>
      </c>
      <c r="C1469" s="1">
        <f t="shared" si="570"/>
        <v>4934</v>
      </c>
      <c r="D1469" s="7">
        <f>RANK(N1469,(N1469:P1469,Q1469:AJ1469))</f>
        <v>2</v>
      </c>
      <c r="E1469" s="7">
        <f>RANK(O1469,(N1469:P1469,Q1469:AJ1469))</f>
        <v>1</v>
      </c>
      <c r="F1469" s="7">
        <f>IF(P1469&gt;0,RANK(P1469,(N1469:P1469,Q1469:AJ1469)),0)</f>
        <v>3</v>
      </c>
      <c r="G1469" s="1">
        <f t="shared" si="571"/>
        <v>588</v>
      </c>
      <c r="H1469" s="2">
        <f t="shared" si="568"/>
        <v>0.11917308471828131</v>
      </c>
      <c r="I1469" s="2"/>
      <c r="J1469" s="2">
        <f t="shared" si="572"/>
        <v>0.41366031617349008</v>
      </c>
      <c r="K1469" s="2">
        <f t="shared" si="573"/>
        <v>0.53283340089177134</v>
      </c>
      <c r="L1469" s="2">
        <f t="shared" si="574"/>
        <v>4.9655451965950545E-2</v>
      </c>
      <c r="M1469" s="2">
        <f t="shared" si="575"/>
        <v>3.8508309687880354E-3</v>
      </c>
      <c r="N1469" s="1">
        <v>2041</v>
      </c>
      <c r="O1469" s="1">
        <v>2629</v>
      </c>
      <c r="P1469" s="1">
        <v>245</v>
      </c>
      <c r="R1469" s="1">
        <v>7</v>
      </c>
      <c r="S1469" s="1">
        <v>4</v>
      </c>
      <c r="T1469" s="1">
        <v>1</v>
      </c>
      <c r="X1469" s="1">
        <v>7</v>
      </c>
      <c r="AL1469" s="7">
        <f>IF(Q1469&gt;0,RANK(Q1469,(N1469:P1469,Q1469:AJ1469)),0)</f>
        <v>0</v>
      </c>
      <c r="AM1469" s="7">
        <f>IF(R1469&gt;0,RANK(R1469,(N1469:P1469,Q1469:AJ1469)),0)</f>
        <v>4</v>
      </c>
      <c r="AN1469" s="7">
        <f>IF(S1469&gt;0,RANK(S1469,(N1469:P1469,Q1469:AJ1469)),0)</f>
        <v>6</v>
      </c>
      <c r="AO1469" s="7">
        <f>IF(T1469&gt;0,RANK(T1469,(N1469:P1469,Q1469:AJ1469)),0)</f>
        <v>7</v>
      </c>
      <c r="AP1469" s="2">
        <f t="shared" si="576"/>
        <v>0</v>
      </c>
      <c r="AQ1469" s="2">
        <f t="shared" si="577"/>
        <v>1.4187271990271585E-3</v>
      </c>
      <c r="AR1469" s="2">
        <f t="shared" si="578"/>
        <v>8.107012565869477E-4</v>
      </c>
      <c r="AS1469" s="2">
        <f t="shared" si="579"/>
        <v>2.0267531414673692E-4</v>
      </c>
      <c r="AU1469" t="s">
        <v>2017</v>
      </c>
      <c r="AV1469" t="s">
        <v>2534</v>
      </c>
      <c r="AW1469">
        <v>2</v>
      </c>
      <c r="AY1469" s="130">
        <v>28</v>
      </c>
      <c r="AZ1469" s="131">
        <v>15</v>
      </c>
      <c r="BA1469" s="132">
        <f t="shared" si="580"/>
        <v>28015</v>
      </c>
      <c r="BC1469" s="7" t="s">
        <v>532</v>
      </c>
    </row>
    <row r="1470" spans="1:55" hidden="1" outlineLevel="1" x14ac:dyDescent="0.2">
      <c r="A1470" t="s">
        <v>1831</v>
      </c>
      <c r="B1470" t="s">
        <v>2534</v>
      </c>
      <c r="C1470" s="1">
        <f t="shared" si="570"/>
        <v>5930</v>
      </c>
      <c r="D1470" s="7">
        <f>RANK(N1470,(N1470:P1470,Q1470:AJ1470))</f>
        <v>1</v>
      </c>
      <c r="E1470" s="7">
        <f>RANK(O1470,(N1470:P1470,Q1470:AJ1470))</f>
        <v>2</v>
      </c>
      <c r="F1470" s="7">
        <f>IF(P1470&gt;0,RANK(P1470,(N1470:P1470,Q1470:AJ1470)),0)</f>
        <v>3</v>
      </c>
      <c r="G1470" s="1">
        <f t="shared" si="571"/>
        <v>436</v>
      </c>
      <c r="H1470" s="2">
        <f t="shared" si="568"/>
        <v>7.3524451939291732E-2</v>
      </c>
      <c r="I1470" s="2"/>
      <c r="J1470" s="2">
        <f t="shared" si="572"/>
        <v>0.50101180438448567</v>
      </c>
      <c r="K1470" s="2">
        <f t="shared" si="573"/>
        <v>0.42748735244519392</v>
      </c>
      <c r="L1470" s="2">
        <f t="shared" si="574"/>
        <v>6.7622259696458686E-2</v>
      </c>
      <c r="M1470" s="2">
        <f t="shared" si="575"/>
        <v>3.8785834738617186E-3</v>
      </c>
      <c r="N1470" s="1">
        <v>2971</v>
      </c>
      <c r="O1470" s="1">
        <v>2535</v>
      </c>
      <c r="P1470" s="1">
        <v>401</v>
      </c>
      <c r="R1470" s="1">
        <v>13</v>
      </c>
      <c r="S1470" s="1">
        <v>8</v>
      </c>
      <c r="X1470" s="1">
        <v>2</v>
      </c>
      <c r="AL1470" s="7">
        <f>IF(Q1470&gt;0,RANK(Q1470,(N1470:P1470,Q1470:AJ1470)),0)</f>
        <v>0</v>
      </c>
      <c r="AM1470" s="7">
        <f>IF(R1470&gt;0,RANK(R1470,(N1470:P1470,Q1470:AJ1470)),0)</f>
        <v>4</v>
      </c>
      <c r="AN1470" s="7">
        <f>IF(S1470&gt;0,RANK(S1470,(N1470:P1470,Q1470:AJ1470)),0)</f>
        <v>5</v>
      </c>
      <c r="AO1470" s="7">
        <f>IF(T1470&gt;0,RANK(T1470,(N1470:P1470,Q1470:AJ1470)),0)</f>
        <v>0</v>
      </c>
      <c r="AP1470" s="2">
        <f t="shared" si="576"/>
        <v>0</v>
      </c>
      <c r="AQ1470" s="2">
        <f t="shared" si="577"/>
        <v>2.1922428330522765E-3</v>
      </c>
      <c r="AR1470" s="2">
        <f t="shared" si="578"/>
        <v>1.3490725126475548E-3</v>
      </c>
      <c r="AS1470" s="2">
        <f t="shared" si="579"/>
        <v>0</v>
      </c>
      <c r="AU1470" t="s">
        <v>1831</v>
      </c>
      <c r="AV1470" t="s">
        <v>2534</v>
      </c>
      <c r="AW1470">
        <v>1</v>
      </c>
      <c r="AY1470" s="130">
        <v>28</v>
      </c>
      <c r="AZ1470" s="131">
        <v>17</v>
      </c>
      <c r="BA1470" s="132">
        <f t="shared" si="580"/>
        <v>28017</v>
      </c>
      <c r="BC1470" s="7" t="s">
        <v>532</v>
      </c>
    </row>
    <row r="1471" spans="1:55" hidden="1" outlineLevel="1" x14ac:dyDescent="0.2">
      <c r="A1471" t="s">
        <v>489</v>
      </c>
      <c r="B1471" t="s">
        <v>2534</v>
      </c>
      <c r="C1471" s="1">
        <f t="shared" si="570"/>
        <v>3227</v>
      </c>
      <c r="D1471" s="7">
        <f>RANK(N1471,(N1471:P1471,Q1471:AJ1471))</f>
        <v>2</v>
      </c>
      <c r="E1471" s="7">
        <f>RANK(O1471,(N1471:P1471,Q1471:AJ1471))</f>
        <v>1</v>
      </c>
      <c r="F1471" s="7">
        <f>IF(P1471&gt;0,RANK(P1471,(N1471:P1471,Q1471:AJ1471)),0)</f>
        <v>3</v>
      </c>
      <c r="G1471" s="1">
        <f t="shared" si="571"/>
        <v>468</v>
      </c>
      <c r="H1471" s="2">
        <f t="shared" si="568"/>
        <v>0.14502634025410599</v>
      </c>
      <c r="I1471" s="2"/>
      <c r="J1471" s="2">
        <f t="shared" si="572"/>
        <v>0.3864270220018593</v>
      </c>
      <c r="K1471" s="2">
        <f t="shared" si="573"/>
        <v>0.53145336225596529</v>
      </c>
      <c r="L1471" s="2">
        <f t="shared" si="574"/>
        <v>7.6541679578555941E-2</v>
      </c>
      <c r="M1471" s="2">
        <f t="shared" si="575"/>
        <v>5.5779361636194708E-3</v>
      </c>
      <c r="N1471" s="1">
        <v>1247</v>
      </c>
      <c r="O1471" s="1">
        <v>1715</v>
      </c>
      <c r="P1471" s="1">
        <v>247</v>
      </c>
      <c r="R1471" s="1">
        <v>4</v>
      </c>
      <c r="S1471" s="1">
        <v>12</v>
      </c>
      <c r="X1471" s="1">
        <v>2</v>
      </c>
      <c r="AL1471" s="7">
        <f>IF(Q1471&gt;0,RANK(Q1471,(N1471:P1471,Q1471:AJ1471)),0)</f>
        <v>0</v>
      </c>
      <c r="AM1471" s="7">
        <f>IF(R1471&gt;0,RANK(R1471,(N1471:P1471,Q1471:AJ1471)),0)</f>
        <v>5</v>
      </c>
      <c r="AN1471" s="7">
        <f>IF(S1471&gt;0,RANK(S1471,(N1471:P1471,Q1471:AJ1471)),0)</f>
        <v>4</v>
      </c>
      <c r="AO1471" s="7">
        <f>IF(T1471&gt;0,RANK(T1471,(N1471:P1471,Q1471:AJ1471)),0)</f>
        <v>0</v>
      </c>
      <c r="AP1471" s="2">
        <f t="shared" si="576"/>
        <v>0</v>
      </c>
      <c r="AQ1471" s="2">
        <f t="shared" si="577"/>
        <v>1.2395413696932136E-3</v>
      </c>
      <c r="AR1471" s="2">
        <f t="shared" si="578"/>
        <v>3.7186241090796405E-3</v>
      </c>
      <c r="AS1471" s="2">
        <f t="shared" si="579"/>
        <v>0</v>
      </c>
      <c r="AU1471" t="s">
        <v>489</v>
      </c>
      <c r="AV1471" t="s">
        <v>2534</v>
      </c>
      <c r="AW1471">
        <v>1</v>
      </c>
      <c r="AY1471" s="130">
        <v>28</v>
      </c>
      <c r="AZ1471" s="131">
        <v>19</v>
      </c>
      <c r="BA1471" s="132">
        <f t="shared" si="580"/>
        <v>28019</v>
      </c>
      <c r="BC1471" s="7" t="s">
        <v>532</v>
      </c>
    </row>
    <row r="1472" spans="1:55" hidden="1" outlineLevel="1" x14ac:dyDescent="0.2">
      <c r="A1472" t="s">
        <v>1309</v>
      </c>
      <c r="B1472" t="s">
        <v>2534</v>
      </c>
      <c r="C1472" s="1">
        <f t="shared" si="570"/>
        <v>4647</v>
      </c>
      <c r="D1472" s="7">
        <f>RANK(N1472,(N1472:P1472,Q1472:AJ1472))</f>
        <v>1</v>
      </c>
      <c r="E1472" s="7">
        <f>RANK(O1472,(N1472:P1472,Q1472:AJ1472))</f>
        <v>2</v>
      </c>
      <c r="F1472" s="7">
        <f>IF(P1472&gt;0,RANK(P1472,(N1472:P1472,Q1472:AJ1472)),0)</f>
        <v>3</v>
      </c>
      <c r="G1472" s="1">
        <f t="shared" si="571"/>
        <v>2955</v>
      </c>
      <c r="H1472" s="2">
        <f t="shared" si="568"/>
        <v>0.63589412524209166</v>
      </c>
      <c r="I1472" s="2"/>
      <c r="J1472" s="2">
        <f t="shared" si="572"/>
        <v>0.80460512158381747</v>
      </c>
      <c r="K1472" s="2">
        <f t="shared" si="573"/>
        <v>0.16871099634172584</v>
      </c>
      <c r="L1472" s="2">
        <f t="shared" si="574"/>
        <v>2.2164837529588984E-2</v>
      </c>
      <c r="M1472" s="2">
        <f t="shared" si="575"/>
        <v>4.5190445448676994E-3</v>
      </c>
      <c r="N1472" s="1">
        <v>3739</v>
      </c>
      <c r="O1472" s="1">
        <v>784</v>
      </c>
      <c r="P1472" s="1">
        <v>103</v>
      </c>
      <c r="R1472" s="1">
        <v>5</v>
      </c>
      <c r="S1472" s="1">
        <v>6</v>
      </c>
      <c r="T1472" s="1">
        <v>6</v>
      </c>
      <c r="X1472" s="1">
        <v>4</v>
      </c>
      <c r="AL1472" s="7">
        <f>IF(Q1472&gt;0,RANK(Q1472,(N1472:P1472,Q1472:AJ1472)),0)</f>
        <v>0</v>
      </c>
      <c r="AM1472" s="7">
        <f>IF(R1472&gt;0,RANK(R1472,(N1472:P1472,Q1472:AJ1472)),0)</f>
        <v>6</v>
      </c>
      <c r="AN1472" s="7">
        <f>IF(S1472&gt;0,RANK(S1472,(N1472:P1472,Q1472:AJ1472)),0)</f>
        <v>4</v>
      </c>
      <c r="AO1472" s="7">
        <f>IF(T1472&gt;0,RANK(T1472,(N1472:P1472,Q1472:AJ1472)),0)</f>
        <v>4</v>
      </c>
      <c r="AP1472" s="2">
        <f t="shared" si="576"/>
        <v>0</v>
      </c>
      <c r="AQ1472" s="2">
        <f t="shared" si="577"/>
        <v>1.0759629868732515E-3</v>
      </c>
      <c r="AR1472" s="2">
        <f t="shared" si="578"/>
        <v>1.2911555842479018E-3</v>
      </c>
      <c r="AS1472" s="2">
        <f t="shared" si="579"/>
        <v>1.2911555842479018E-3</v>
      </c>
      <c r="AU1472" t="s">
        <v>1309</v>
      </c>
      <c r="AV1472" t="s">
        <v>2534</v>
      </c>
      <c r="AW1472">
        <v>2</v>
      </c>
      <c r="AY1472" s="130">
        <v>28</v>
      </c>
      <c r="AZ1472" s="131">
        <v>21</v>
      </c>
      <c r="BA1472" s="132">
        <f t="shared" si="580"/>
        <v>28021</v>
      </c>
      <c r="BC1472" s="7" t="s">
        <v>532</v>
      </c>
    </row>
    <row r="1473" spans="1:55" hidden="1" outlineLevel="1" x14ac:dyDescent="0.2">
      <c r="A1473" t="s">
        <v>490</v>
      </c>
      <c r="B1473" t="s">
        <v>2534</v>
      </c>
      <c r="C1473" s="1">
        <f t="shared" si="570"/>
        <v>6192</v>
      </c>
      <c r="D1473" s="7">
        <f>RANK(N1473,(N1473:P1473,Q1473:AJ1473))</f>
        <v>2</v>
      </c>
      <c r="E1473" s="7">
        <f>RANK(O1473,(N1473:P1473,Q1473:AJ1473))</f>
        <v>1</v>
      </c>
      <c r="F1473" s="7">
        <f>IF(P1473&gt;0,RANK(P1473,(N1473:P1473,Q1473:AJ1473)),0)</f>
        <v>3</v>
      </c>
      <c r="G1473" s="1">
        <f t="shared" si="571"/>
        <v>1133</v>
      </c>
      <c r="H1473" s="2">
        <f t="shared" si="568"/>
        <v>0.1829780361757106</v>
      </c>
      <c r="I1473" s="2"/>
      <c r="J1473" s="2">
        <f t="shared" si="572"/>
        <v>0.37742248062015504</v>
      </c>
      <c r="K1473" s="2">
        <f t="shared" si="573"/>
        <v>0.56040051679586567</v>
      </c>
      <c r="L1473" s="2">
        <f t="shared" si="574"/>
        <v>5.9108527131782947E-2</v>
      </c>
      <c r="M1473" s="2">
        <f t="shared" si="575"/>
        <v>3.0684754521963439E-3</v>
      </c>
      <c r="N1473" s="1">
        <v>2337</v>
      </c>
      <c r="O1473" s="1">
        <v>3470</v>
      </c>
      <c r="P1473" s="1">
        <v>366</v>
      </c>
      <c r="R1473" s="1">
        <v>7</v>
      </c>
      <c r="S1473" s="1">
        <v>2</v>
      </c>
      <c r="T1473" s="1">
        <v>1</v>
      </c>
      <c r="X1473" s="1">
        <v>9</v>
      </c>
      <c r="AL1473" s="7">
        <f>IF(Q1473&gt;0,RANK(Q1473,(N1473:P1473,Q1473:AJ1473)),0)</f>
        <v>0</v>
      </c>
      <c r="AM1473" s="7">
        <f>IF(R1473&gt;0,RANK(R1473,(N1473:P1473,Q1473:AJ1473)),0)</f>
        <v>5</v>
      </c>
      <c r="AN1473" s="7">
        <f>IF(S1473&gt;0,RANK(S1473,(N1473:P1473,Q1473:AJ1473)),0)</f>
        <v>6</v>
      </c>
      <c r="AO1473" s="7">
        <f>IF(T1473&gt;0,RANK(T1473,(N1473:P1473,Q1473:AJ1473)),0)</f>
        <v>7</v>
      </c>
      <c r="AP1473" s="2">
        <f t="shared" si="576"/>
        <v>0</v>
      </c>
      <c r="AQ1473" s="2">
        <f t="shared" si="577"/>
        <v>1.1304909560723513E-3</v>
      </c>
      <c r="AR1473" s="2">
        <f t="shared" si="578"/>
        <v>3.2299741602067185E-4</v>
      </c>
      <c r="AS1473" s="2">
        <f t="shared" si="579"/>
        <v>1.6149870801033592E-4</v>
      </c>
      <c r="AU1473" t="s">
        <v>490</v>
      </c>
      <c r="AV1473" t="s">
        <v>2534</v>
      </c>
      <c r="AW1473">
        <v>3</v>
      </c>
      <c r="AY1473" s="130">
        <v>28</v>
      </c>
      <c r="AZ1473" s="131">
        <v>23</v>
      </c>
      <c r="BA1473" s="132">
        <f t="shared" si="580"/>
        <v>28023</v>
      </c>
      <c r="BC1473" s="7" t="s">
        <v>532</v>
      </c>
    </row>
    <row r="1474" spans="1:55" hidden="1" outlineLevel="1" x14ac:dyDescent="0.2">
      <c r="A1474" t="s">
        <v>491</v>
      </c>
      <c r="B1474" t="s">
        <v>2534</v>
      </c>
      <c r="C1474" s="1">
        <f t="shared" si="570"/>
        <v>7564</v>
      </c>
      <c r="D1474" s="7">
        <f>RANK(N1474,(N1474:P1474,Q1474:AJ1474))</f>
        <v>1</v>
      </c>
      <c r="E1474" s="7">
        <f>RANK(O1474,(N1474:P1474,Q1474:AJ1474))</f>
        <v>2</v>
      </c>
      <c r="F1474" s="7">
        <f>IF(P1474&gt;0,RANK(P1474,(N1474:P1474,Q1474:AJ1474)),0)</f>
        <v>3</v>
      </c>
      <c r="G1474" s="1">
        <f t="shared" si="571"/>
        <v>1319</v>
      </c>
      <c r="H1474" s="2">
        <f t="shared" si="568"/>
        <v>0.17437863564251718</v>
      </c>
      <c r="I1474" s="2"/>
      <c r="J1474" s="2">
        <f t="shared" si="572"/>
        <v>0.56411951348492861</v>
      </c>
      <c r="K1474" s="2">
        <f t="shared" si="573"/>
        <v>0.3897408778424114</v>
      </c>
      <c r="L1474" s="2">
        <f t="shared" si="574"/>
        <v>4.4553146483342146E-2</v>
      </c>
      <c r="M1474" s="2">
        <f t="shared" si="575"/>
        <v>1.586462189317836E-3</v>
      </c>
      <c r="N1474" s="1">
        <v>4267</v>
      </c>
      <c r="O1474" s="1">
        <v>2948</v>
      </c>
      <c r="P1474" s="1">
        <v>337</v>
      </c>
      <c r="R1474" s="1">
        <v>4</v>
      </c>
      <c r="S1474" s="1">
        <v>4</v>
      </c>
      <c r="T1474" s="1">
        <v>2</v>
      </c>
      <c r="X1474" s="1">
        <v>2</v>
      </c>
      <c r="AL1474" s="7">
        <f>IF(Q1474&gt;0,RANK(Q1474,(N1474:P1474,Q1474:AJ1474)),0)</f>
        <v>0</v>
      </c>
      <c r="AM1474" s="7">
        <f>IF(R1474&gt;0,RANK(R1474,(N1474:P1474,Q1474:AJ1474)),0)</f>
        <v>4</v>
      </c>
      <c r="AN1474" s="7">
        <f>IF(S1474&gt;0,RANK(S1474,(N1474:P1474,Q1474:AJ1474)),0)</f>
        <v>4</v>
      </c>
      <c r="AO1474" s="7">
        <f>IF(T1474&gt;0,RANK(T1474,(N1474:P1474,Q1474:AJ1474)),0)</f>
        <v>6</v>
      </c>
      <c r="AP1474" s="2">
        <f t="shared" si="576"/>
        <v>0</v>
      </c>
      <c r="AQ1474" s="2">
        <f t="shared" si="577"/>
        <v>5.2882072977260709E-4</v>
      </c>
      <c r="AR1474" s="2">
        <f t="shared" si="578"/>
        <v>5.2882072977260709E-4</v>
      </c>
      <c r="AS1474" s="2">
        <f t="shared" si="579"/>
        <v>2.6441036488630354E-4</v>
      </c>
      <c r="AU1474" t="s">
        <v>491</v>
      </c>
      <c r="AV1474" t="s">
        <v>2534</v>
      </c>
      <c r="AW1474">
        <v>3</v>
      </c>
      <c r="AY1474" s="130">
        <v>28</v>
      </c>
      <c r="AZ1474" s="131">
        <v>25</v>
      </c>
      <c r="BA1474" s="132">
        <f t="shared" si="580"/>
        <v>28025</v>
      </c>
      <c r="BC1474" s="7" t="s">
        <v>532</v>
      </c>
    </row>
    <row r="1475" spans="1:55" hidden="1" outlineLevel="1" x14ac:dyDescent="0.2">
      <c r="A1475" t="s">
        <v>2813</v>
      </c>
      <c r="B1475" t="s">
        <v>2534</v>
      </c>
      <c r="C1475" s="1">
        <f t="shared" si="570"/>
        <v>9611</v>
      </c>
      <c r="D1475" s="7">
        <f>RANK(N1475,(N1475:P1475,Q1475:AJ1475))</f>
        <v>1</v>
      </c>
      <c r="E1475" s="7">
        <f>RANK(O1475,(N1475:P1475,Q1475:AJ1475))</f>
        <v>2</v>
      </c>
      <c r="F1475" s="7">
        <f>IF(P1475&gt;0,RANK(P1475,(N1475:P1475,Q1475:AJ1475)),0)</f>
        <v>3</v>
      </c>
      <c r="G1475" s="1">
        <f t="shared" si="571"/>
        <v>2335</v>
      </c>
      <c r="H1475" s="2">
        <f t="shared" si="568"/>
        <v>0.24295078555821453</v>
      </c>
      <c r="I1475" s="2"/>
      <c r="J1475" s="2">
        <f t="shared" si="572"/>
        <v>0.60097804598897098</v>
      </c>
      <c r="K1475" s="2">
        <f t="shared" si="573"/>
        <v>0.35802726043075644</v>
      </c>
      <c r="L1475" s="2">
        <f t="shared" si="574"/>
        <v>2.6636146082613672E-2</v>
      </c>
      <c r="M1475" s="2">
        <f t="shared" si="575"/>
        <v>1.4358547497658906E-2</v>
      </c>
      <c r="N1475" s="1">
        <v>5776</v>
      </c>
      <c r="O1475" s="1">
        <v>3441</v>
      </c>
      <c r="P1475" s="1">
        <v>256</v>
      </c>
      <c r="R1475" s="1">
        <v>88</v>
      </c>
      <c r="S1475" s="1">
        <v>20</v>
      </c>
      <c r="T1475" s="1">
        <v>17</v>
      </c>
      <c r="X1475" s="1">
        <v>13</v>
      </c>
      <c r="AL1475" s="7">
        <f>IF(Q1475&gt;0,RANK(Q1475,(N1475:P1475,Q1475:AJ1475)),0)</f>
        <v>0</v>
      </c>
      <c r="AM1475" s="7">
        <f>IF(R1475&gt;0,RANK(R1475,(N1475:P1475,Q1475:AJ1475)),0)</f>
        <v>4</v>
      </c>
      <c r="AN1475" s="7">
        <f>IF(S1475&gt;0,RANK(S1475,(N1475:P1475,Q1475:AJ1475)),0)</f>
        <v>5</v>
      </c>
      <c r="AO1475" s="7">
        <f>IF(T1475&gt;0,RANK(T1475,(N1475:P1475,Q1475:AJ1475)),0)</f>
        <v>6</v>
      </c>
      <c r="AP1475" s="2">
        <f t="shared" si="576"/>
        <v>0</v>
      </c>
      <c r="AQ1475" s="2">
        <f t="shared" si="577"/>
        <v>9.1561752158984492E-3</v>
      </c>
      <c r="AR1475" s="2">
        <f t="shared" si="578"/>
        <v>2.080948912704193E-3</v>
      </c>
      <c r="AS1475" s="2">
        <f t="shared" si="579"/>
        <v>1.7688065757985641E-3</v>
      </c>
      <c r="AU1475" t="s">
        <v>2813</v>
      </c>
      <c r="AV1475" t="s">
        <v>2534</v>
      </c>
      <c r="AW1475">
        <v>2</v>
      </c>
      <c r="AY1475" s="130">
        <v>28</v>
      </c>
      <c r="AZ1475" s="131">
        <v>27</v>
      </c>
      <c r="BA1475" s="132">
        <f t="shared" si="580"/>
        <v>28027</v>
      </c>
      <c r="BC1475" s="7" t="s">
        <v>532</v>
      </c>
    </row>
    <row r="1476" spans="1:55" hidden="1" outlineLevel="1" x14ac:dyDescent="0.2">
      <c r="A1476" t="s">
        <v>584</v>
      </c>
      <c r="B1476" t="s">
        <v>2534</v>
      </c>
      <c r="C1476" s="1">
        <f t="shared" si="570"/>
        <v>8950</v>
      </c>
      <c r="D1476" s="7">
        <f>RANK(N1476,(N1476:P1476,Q1476:AJ1476))</f>
        <v>1</v>
      </c>
      <c r="E1476" s="7">
        <f>RANK(O1476,(N1476:P1476,Q1476:AJ1476))</f>
        <v>2</v>
      </c>
      <c r="F1476" s="7">
        <f>IF(P1476&gt;0,RANK(P1476,(N1476:P1476,Q1476:AJ1476)),0)</f>
        <v>3</v>
      </c>
      <c r="G1476" s="1">
        <f t="shared" si="571"/>
        <v>277</v>
      </c>
      <c r="H1476" s="2">
        <f t="shared" si="568"/>
        <v>3.0949720670391062E-2</v>
      </c>
      <c r="I1476" s="2"/>
      <c r="J1476" s="2">
        <f t="shared" si="572"/>
        <v>0.49329608938547487</v>
      </c>
      <c r="K1476" s="2">
        <f t="shared" si="573"/>
        <v>0.46234636871508378</v>
      </c>
      <c r="L1476" s="2">
        <f t="shared" si="574"/>
        <v>4.189944134078212E-2</v>
      </c>
      <c r="M1476" s="2">
        <f t="shared" si="575"/>
        <v>2.4581005586592347E-3</v>
      </c>
      <c r="N1476" s="1">
        <v>4415</v>
      </c>
      <c r="O1476" s="1">
        <v>4138</v>
      </c>
      <c r="P1476" s="1">
        <v>375</v>
      </c>
      <c r="R1476" s="1">
        <v>7</v>
      </c>
      <c r="S1476" s="1">
        <v>7</v>
      </c>
      <c r="T1476" s="1">
        <v>2</v>
      </c>
      <c r="X1476" s="1">
        <v>6</v>
      </c>
      <c r="AL1476" s="7">
        <f>IF(Q1476&gt;0,RANK(Q1476,(N1476:P1476,Q1476:AJ1476)),0)</f>
        <v>0</v>
      </c>
      <c r="AM1476" s="7">
        <f>IF(R1476&gt;0,RANK(R1476,(N1476:P1476,Q1476:AJ1476)),0)</f>
        <v>4</v>
      </c>
      <c r="AN1476" s="7">
        <f>IF(S1476&gt;0,RANK(S1476,(N1476:P1476,Q1476:AJ1476)),0)</f>
        <v>4</v>
      </c>
      <c r="AO1476" s="7">
        <f>IF(T1476&gt;0,RANK(T1476,(N1476:P1476,Q1476:AJ1476)),0)</f>
        <v>7</v>
      </c>
      <c r="AP1476" s="2">
        <f t="shared" si="576"/>
        <v>0</v>
      </c>
      <c r="AQ1476" s="2">
        <f t="shared" si="577"/>
        <v>7.8212290502793292E-4</v>
      </c>
      <c r="AR1476" s="2">
        <f t="shared" si="578"/>
        <v>7.8212290502793292E-4</v>
      </c>
      <c r="AS1476" s="2">
        <f t="shared" si="579"/>
        <v>2.2346368715083799E-4</v>
      </c>
      <c r="AU1476" t="s">
        <v>584</v>
      </c>
      <c r="AV1476" t="s">
        <v>2534</v>
      </c>
      <c r="AW1476">
        <v>4</v>
      </c>
      <c r="AY1476" s="130">
        <v>28</v>
      </c>
      <c r="AZ1476" s="131">
        <v>29</v>
      </c>
      <c r="BA1476" s="132">
        <f t="shared" si="580"/>
        <v>28029</v>
      </c>
      <c r="BC1476" s="7" t="s">
        <v>532</v>
      </c>
    </row>
    <row r="1477" spans="1:55" hidden="1" outlineLevel="1" x14ac:dyDescent="0.2">
      <c r="A1477" t="s">
        <v>3110</v>
      </c>
      <c r="B1477" t="s">
        <v>2534</v>
      </c>
      <c r="C1477" s="1">
        <f t="shared" si="570"/>
        <v>6305</v>
      </c>
      <c r="D1477" s="7">
        <f>RANK(N1477,(N1477:P1477,Q1477:AJ1477))</f>
        <v>2</v>
      </c>
      <c r="E1477" s="7">
        <f>RANK(O1477,(N1477:P1477,Q1477:AJ1477))</f>
        <v>1</v>
      </c>
      <c r="F1477" s="7">
        <f>IF(P1477&gt;0,RANK(P1477,(N1477:P1477,Q1477:AJ1477)),0)</f>
        <v>3</v>
      </c>
      <c r="G1477" s="1">
        <f t="shared" si="571"/>
        <v>591</v>
      </c>
      <c r="H1477" s="2">
        <f t="shared" si="568"/>
        <v>9.373513084853291E-2</v>
      </c>
      <c r="I1477" s="2"/>
      <c r="J1477" s="2">
        <f t="shared" si="572"/>
        <v>0.41681205392545601</v>
      </c>
      <c r="K1477" s="2">
        <f t="shared" si="573"/>
        <v>0.51054718477398886</v>
      </c>
      <c r="L1477" s="2">
        <f t="shared" si="574"/>
        <v>6.6137985725614593E-2</v>
      </c>
      <c r="M1477" s="2">
        <f t="shared" si="575"/>
        <v>6.5027755749404864E-3</v>
      </c>
      <c r="N1477" s="1">
        <v>2628</v>
      </c>
      <c r="O1477" s="1">
        <v>3219</v>
      </c>
      <c r="P1477" s="1">
        <v>417</v>
      </c>
      <c r="R1477" s="1">
        <v>7</v>
      </c>
      <c r="S1477" s="1">
        <v>24</v>
      </c>
      <c r="T1477" s="1">
        <v>2</v>
      </c>
      <c r="X1477" s="1">
        <v>8</v>
      </c>
      <c r="AL1477" s="7">
        <f>IF(Q1477&gt;0,RANK(Q1477,(N1477:P1477,Q1477:AJ1477)),0)</f>
        <v>0</v>
      </c>
      <c r="AM1477" s="7">
        <f>IF(R1477&gt;0,RANK(R1477,(N1477:P1477,Q1477:AJ1477)),0)</f>
        <v>6</v>
      </c>
      <c r="AN1477" s="7">
        <f>IF(S1477&gt;0,RANK(S1477,(N1477:P1477,Q1477:AJ1477)),0)</f>
        <v>4</v>
      </c>
      <c r="AO1477" s="7">
        <f>IF(T1477&gt;0,RANK(T1477,(N1477:P1477,Q1477:AJ1477)),0)</f>
        <v>7</v>
      </c>
      <c r="AP1477" s="2">
        <f t="shared" si="576"/>
        <v>0</v>
      </c>
      <c r="AQ1477" s="2">
        <f t="shared" si="577"/>
        <v>1.1102299762093576E-3</v>
      </c>
      <c r="AR1477" s="2">
        <f t="shared" si="578"/>
        <v>3.8065027755749404E-3</v>
      </c>
      <c r="AS1477" s="2">
        <f t="shared" si="579"/>
        <v>3.1720856463124506E-4</v>
      </c>
      <c r="AU1477" t="s">
        <v>3110</v>
      </c>
      <c r="AV1477" t="s">
        <v>2534</v>
      </c>
      <c r="AW1477">
        <v>4</v>
      </c>
      <c r="AY1477" s="130">
        <v>28</v>
      </c>
      <c r="AZ1477" s="131">
        <v>31</v>
      </c>
      <c r="BA1477" s="132">
        <f t="shared" si="580"/>
        <v>28031</v>
      </c>
      <c r="BC1477" s="7" t="s">
        <v>532</v>
      </c>
    </row>
    <row r="1478" spans="1:55" hidden="1" outlineLevel="1" x14ac:dyDescent="0.2">
      <c r="A1478" t="s">
        <v>675</v>
      </c>
      <c r="B1478" t="s">
        <v>2534</v>
      </c>
      <c r="C1478" s="1">
        <f t="shared" si="570"/>
        <v>33881</v>
      </c>
      <c r="D1478" s="7">
        <f>RANK(N1478,(N1478:P1478,Q1478:AJ1478))</f>
        <v>2</v>
      </c>
      <c r="E1478" s="7">
        <f>RANK(O1478,(N1478:P1478,Q1478:AJ1478))</f>
        <v>1</v>
      </c>
      <c r="F1478" s="7">
        <f>IF(P1478&gt;0,RANK(P1478,(N1478:P1478,Q1478:AJ1478)),0)</f>
        <v>3</v>
      </c>
      <c r="G1478" s="1">
        <f t="shared" si="571"/>
        <v>7853</v>
      </c>
      <c r="H1478" s="2">
        <f t="shared" si="568"/>
        <v>0.23178182462146926</v>
      </c>
      <c r="I1478" s="2"/>
      <c r="J1478" s="2">
        <f t="shared" si="572"/>
        <v>0.30347392343791507</v>
      </c>
      <c r="K1478" s="2">
        <f t="shared" si="573"/>
        <v>0.53525574805938436</v>
      </c>
      <c r="L1478" s="2">
        <f t="shared" si="574"/>
        <v>7.0806646793187919E-2</v>
      </c>
      <c r="M1478" s="2">
        <f t="shared" si="575"/>
        <v>9.0463681709512592E-2</v>
      </c>
      <c r="N1478" s="1">
        <v>10282</v>
      </c>
      <c r="O1478" s="1">
        <v>18135</v>
      </c>
      <c r="P1478" s="1">
        <v>2399</v>
      </c>
      <c r="R1478" s="1">
        <v>725</v>
      </c>
      <c r="S1478" s="1">
        <v>994</v>
      </c>
      <c r="T1478" s="1">
        <v>893</v>
      </c>
      <c r="X1478" s="1">
        <v>453</v>
      </c>
      <c r="AL1478" s="7">
        <f>IF(Q1478&gt;0,RANK(Q1478,(N1478:P1478,Q1478:AJ1478)),0)</f>
        <v>0</v>
      </c>
      <c r="AM1478" s="7">
        <f>IF(R1478&gt;0,RANK(R1478,(N1478:P1478,Q1478:AJ1478)),0)</f>
        <v>6</v>
      </c>
      <c r="AN1478" s="7">
        <f>IF(S1478&gt;0,RANK(S1478,(N1478:P1478,Q1478:AJ1478)),0)</f>
        <v>4</v>
      </c>
      <c r="AO1478" s="7">
        <f>IF(T1478&gt;0,RANK(T1478,(N1478:P1478,Q1478:AJ1478)),0)</f>
        <v>5</v>
      </c>
      <c r="AP1478" s="2">
        <f t="shared" si="576"/>
        <v>0</v>
      </c>
      <c r="AQ1478" s="2">
        <f t="shared" si="577"/>
        <v>2.1398423895398602E-2</v>
      </c>
      <c r="AR1478" s="2">
        <f t="shared" si="578"/>
        <v>2.9337977037277529E-2</v>
      </c>
      <c r="AS1478" s="2">
        <f t="shared" si="579"/>
        <v>2.635695522564269E-2</v>
      </c>
      <c r="AU1478" t="s">
        <v>675</v>
      </c>
      <c r="AV1478" t="s">
        <v>2534</v>
      </c>
      <c r="AW1478">
        <v>1</v>
      </c>
      <c r="AY1478" s="130">
        <v>28</v>
      </c>
      <c r="AZ1478" s="131">
        <v>33</v>
      </c>
      <c r="BA1478" s="132">
        <f t="shared" si="580"/>
        <v>28033</v>
      </c>
      <c r="BC1478" s="7" t="s">
        <v>532</v>
      </c>
    </row>
    <row r="1479" spans="1:55" hidden="1" outlineLevel="1" x14ac:dyDescent="0.2">
      <c r="A1479" t="s">
        <v>585</v>
      </c>
      <c r="B1479" t="s">
        <v>2534</v>
      </c>
      <c r="C1479" s="1">
        <f t="shared" si="570"/>
        <v>20442</v>
      </c>
      <c r="D1479" s="7">
        <f>RANK(N1479,(N1479:P1479,Q1479:AJ1479))</f>
        <v>2</v>
      </c>
      <c r="E1479" s="7">
        <f>RANK(O1479,(N1479:P1479,Q1479:AJ1479))</f>
        <v>1</v>
      </c>
      <c r="F1479" s="7">
        <f>IF(P1479&gt;0,RANK(P1479,(N1479:P1479,Q1479:AJ1479)),0)</f>
        <v>3</v>
      </c>
      <c r="G1479" s="1">
        <f t="shared" si="571"/>
        <v>3313</v>
      </c>
      <c r="H1479" s="2">
        <f t="shared" si="568"/>
        <v>0.16206829077389687</v>
      </c>
      <c r="I1479" s="2"/>
      <c r="J1479" s="2">
        <f t="shared" si="572"/>
        <v>0.38963897857352509</v>
      </c>
      <c r="K1479" s="2">
        <f t="shared" si="573"/>
        <v>0.55170726934742198</v>
      </c>
      <c r="L1479" s="2">
        <f t="shared" si="574"/>
        <v>5.3517268369044121E-2</v>
      </c>
      <c r="M1479" s="2">
        <f t="shared" si="575"/>
        <v>5.1364837100088684E-3</v>
      </c>
      <c r="N1479" s="1">
        <v>7965</v>
      </c>
      <c r="O1479" s="1">
        <v>11278</v>
      </c>
      <c r="P1479" s="1">
        <v>1094</v>
      </c>
      <c r="R1479" s="1">
        <v>43</v>
      </c>
      <c r="S1479" s="1">
        <v>34</v>
      </c>
      <c r="T1479" s="1">
        <v>14</v>
      </c>
      <c r="X1479" s="1">
        <v>14</v>
      </c>
      <c r="AL1479" s="7">
        <f>IF(Q1479&gt;0,RANK(Q1479,(N1479:P1479,Q1479:AJ1479)),0)</f>
        <v>0</v>
      </c>
      <c r="AM1479" s="7">
        <f>IF(R1479&gt;0,RANK(R1479,(N1479:P1479,Q1479:AJ1479)),0)</f>
        <v>4</v>
      </c>
      <c r="AN1479" s="7">
        <f>IF(S1479&gt;0,RANK(S1479,(N1479:P1479,Q1479:AJ1479)),0)</f>
        <v>5</v>
      </c>
      <c r="AO1479" s="7">
        <f>IF(T1479&gt;0,RANK(T1479,(N1479:P1479,Q1479:AJ1479)),0)</f>
        <v>6</v>
      </c>
      <c r="AP1479" s="2">
        <f t="shared" si="576"/>
        <v>0</v>
      </c>
      <c r="AQ1479" s="2">
        <f t="shared" si="577"/>
        <v>2.1035123764797966E-3</v>
      </c>
      <c r="AR1479" s="2">
        <f t="shared" si="578"/>
        <v>1.6632423441933274E-3</v>
      </c>
      <c r="AS1479" s="2">
        <f t="shared" si="579"/>
        <v>6.8486449466784074E-4</v>
      </c>
      <c r="AU1479" t="s">
        <v>585</v>
      </c>
      <c r="AV1479" t="s">
        <v>2534</v>
      </c>
      <c r="AW1479">
        <v>5</v>
      </c>
      <c r="AY1479" s="130">
        <v>28</v>
      </c>
      <c r="AZ1479" s="131">
        <v>35</v>
      </c>
      <c r="BA1479" s="132">
        <f t="shared" si="580"/>
        <v>28035</v>
      </c>
      <c r="BC1479" s="7" t="s">
        <v>532</v>
      </c>
    </row>
    <row r="1480" spans="1:55" hidden="1" outlineLevel="1" x14ac:dyDescent="0.2">
      <c r="A1480" t="s">
        <v>2231</v>
      </c>
      <c r="B1480" t="s">
        <v>2534</v>
      </c>
      <c r="C1480" s="1">
        <f t="shared" si="570"/>
        <v>3339</v>
      </c>
      <c r="D1480" s="7">
        <f>RANK(N1480,(N1480:P1480,Q1480:AJ1480))</f>
        <v>2</v>
      </c>
      <c r="E1480" s="7">
        <f>RANK(O1480,(N1480:P1480,Q1480:AJ1480))</f>
        <v>1</v>
      </c>
      <c r="F1480" s="7">
        <f>IF(P1480&gt;0,RANK(P1480,(N1480:P1480,Q1480:AJ1480)),0)</f>
        <v>3</v>
      </c>
      <c r="G1480" s="1">
        <f t="shared" si="571"/>
        <v>205</v>
      </c>
      <c r="H1480" s="2">
        <f t="shared" si="568"/>
        <v>6.1395627433363284E-2</v>
      </c>
      <c r="I1480" s="2"/>
      <c r="J1480" s="2">
        <f t="shared" si="572"/>
        <v>0.4135968852949985</v>
      </c>
      <c r="K1480" s="2">
        <f t="shared" si="573"/>
        <v>0.47499251272836179</v>
      </c>
      <c r="L1480" s="2">
        <f t="shared" si="574"/>
        <v>9.853249475890985E-2</v>
      </c>
      <c r="M1480" s="2">
        <f t="shared" si="575"/>
        <v>1.2878107217729862E-2</v>
      </c>
      <c r="N1480" s="1">
        <v>1381</v>
      </c>
      <c r="O1480" s="1">
        <v>1586</v>
      </c>
      <c r="P1480" s="1">
        <v>329</v>
      </c>
      <c r="R1480" s="1">
        <v>7</v>
      </c>
      <c r="S1480" s="1">
        <v>4</v>
      </c>
      <c r="T1480" s="1">
        <v>6</v>
      </c>
      <c r="X1480" s="1">
        <v>26</v>
      </c>
      <c r="AL1480" s="7">
        <f>IF(Q1480&gt;0,RANK(Q1480,(N1480:P1480,Q1480:AJ1480)),0)</f>
        <v>0</v>
      </c>
      <c r="AM1480" s="7">
        <f>IF(R1480&gt;0,RANK(R1480,(N1480:P1480,Q1480:AJ1480)),0)</f>
        <v>5</v>
      </c>
      <c r="AN1480" s="7">
        <f>IF(S1480&gt;0,RANK(S1480,(N1480:P1480,Q1480:AJ1480)),0)</f>
        <v>7</v>
      </c>
      <c r="AO1480" s="7">
        <f>IF(T1480&gt;0,RANK(T1480,(N1480:P1480,Q1480:AJ1480)),0)</f>
        <v>6</v>
      </c>
      <c r="AP1480" s="2">
        <f t="shared" si="576"/>
        <v>0</v>
      </c>
      <c r="AQ1480" s="2">
        <f t="shared" si="577"/>
        <v>2.0964360587002098E-3</v>
      </c>
      <c r="AR1480" s="2">
        <f t="shared" si="578"/>
        <v>1.1979634621144056E-3</v>
      </c>
      <c r="AS1480" s="2">
        <f t="shared" si="579"/>
        <v>1.7969451931716084E-3</v>
      </c>
      <c r="AU1480" t="s">
        <v>2231</v>
      </c>
      <c r="AV1480" t="s">
        <v>2534</v>
      </c>
      <c r="AW1480">
        <v>4</v>
      </c>
      <c r="AY1480" s="130">
        <v>28</v>
      </c>
      <c r="AZ1480" s="131">
        <v>37</v>
      </c>
      <c r="BA1480" s="132">
        <f t="shared" si="580"/>
        <v>28037</v>
      </c>
      <c r="BC1480" s="7" t="s">
        <v>532</v>
      </c>
    </row>
    <row r="1481" spans="1:55" hidden="1" outlineLevel="1" x14ac:dyDescent="0.2">
      <c r="A1481" t="s">
        <v>174</v>
      </c>
      <c r="B1481" t="s">
        <v>2534</v>
      </c>
      <c r="C1481" s="1">
        <f t="shared" si="570"/>
        <v>5943</v>
      </c>
      <c r="D1481" s="7">
        <f>RANK(N1481,(N1481:P1481,Q1481:AJ1481))</f>
        <v>2</v>
      </c>
      <c r="E1481" s="7">
        <f>RANK(O1481,(N1481:P1481,Q1481:AJ1481))</f>
        <v>1</v>
      </c>
      <c r="F1481" s="7">
        <f>IF(P1481&gt;0,RANK(P1481,(N1481:P1481,Q1481:AJ1481)),0)</f>
        <v>3</v>
      </c>
      <c r="G1481" s="1">
        <f t="shared" si="571"/>
        <v>1423</v>
      </c>
      <c r="H1481" s="2">
        <f t="shared" si="568"/>
        <v>0.23944135958270235</v>
      </c>
      <c r="I1481" s="2"/>
      <c r="J1481" s="2">
        <f t="shared" si="572"/>
        <v>0.31768467104156151</v>
      </c>
      <c r="K1481" s="2">
        <f t="shared" si="573"/>
        <v>0.5571260306242638</v>
      </c>
      <c r="L1481" s="2">
        <f t="shared" si="574"/>
        <v>0.11946828201245162</v>
      </c>
      <c r="M1481" s="2">
        <f t="shared" si="575"/>
        <v>5.7210163217230742E-3</v>
      </c>
      <c r="N1481" s="1">
        <v>1888</v>
      </c>
      <c r="O1481" s="1">
        <v>3311</v>
      </c>
      <c r="P1481" s="1">
        <v>710</v>
      </c>
      <c r="R1481" s="1">
        <v>15</v>
      </c>
      <c r="S1481" s="1">
        <v>14</v>
      </c>
      <c r="T1481" s="1">
        <v>3</v>
      </c>
      <c r="X1481" s="1">
        <v>2</v>
      </c>
      <c r="AL1481" s="7">
        <f>IF(Q1481&gt;0,RANK(Q1481,(N1481:P1481,Q1481:AJ1481)),0)</f>
        <v>0</v>
      </c>
      <c r="AM1481" s="7">
        <f>IF(R1481&gt;0,RANK(R1481,(N1481:P1481,Q1481:AJ1481)),0)</f>
        <v>4</v>
      </c>
      <c r="AN1481" s="7">
        <f>IF(S1481&gt;0,RANK(S1481,(N1481:P1481,Q1481:AJ1481)),0)</f>
        <v>5</v>
      </c>
      <c r="AO1481" s="7">
        <f>IF(T1481&gt;0,RANK(T1481,(N1481:P1481,Q1481:AJ1481)),0)</f>
        <v>6</v>
      </c>
      <c r="AP1481" s="2">
        <f t="shared" si="576"/>
        <v>0</v>
      </c>
      <c r="AQ1481" s="2">
        <f t="shared" si="577"/>
        <v>2.5239777889954568E-3</v>
      </c>
      <c r="AR1481" s="2">
        <f t="shared" si="578"/>
        <v>2.3557126030624262E-3</v>
      </c>
      <c r="AS1481" s="2">
        <f t="shared" si="579"/>
        <v>5.0479555779909136E-4</v>
      </c>
      <c r="AU1481" t="s">
        <v>174</v>
      </c>
      <c r="AV1481" t="s">
        <v>2534</v>
      </c>
      <c r="AW1481">
        <v>5</v>
      </c>
      <c r="AY1481" s="130">
        <v>28</v>
      </c>
      <c r="AZ1481" s="131">
        <v>39</v>
      </c>
      <c r="BA1481" s="132">
        <f t="shared" si="580"/>
        <v>28039</v>
      </c>
      <c r="BC1481" s="7" t="s">
        <v>532</v>
      </c>
    </row>
    <row r="1482" spans="1:55" hidden="1" outlineLevel="1" x14ac:dyDescent="0.2">
      <c r="A1482" t="s">
        <v>1796</v>
      </c>
      <c r="B1482" t="s">
        <v>2534</v>
      </c>
      <c r="C1482" s="1">
        <f t="shared" si="570"/>
        <v>3625</v>
      </c>
      <c r="D1482" s="7">
        <f>RANK(N1482,(N1482:P1482,Q1482:AJ1482))</f>
        <v>2</v>
      </c>
      <c r="E1482" s="7">
        <f>RANK(O1482,(N1482:P1482,Q1482:AJ1482))</f>
        <v>1</v>
      </c>
      <c r="F1482" s="7">
        <f>IF(P1482&gt;0,RANK(P1482,(N1482:P1482,Q1482:AJ1482)),0)</f>
        <v>3</v>
      </c>
      <c r="G1482" s="1">
        <f t="shared" si="571"/>
        <v>600</v>
      </c>
      <c r="H1482" s="2">
        <f t="shared" si="568"/>
        <v>0.16551724137931034</v>
      </c>
      <c r="I1482" s="2"/>
      <c r="J1482" s="2">
        <f t="shared" si="572"/>
        <v>0.37158620689655175</v>
      </c>
      <c r="K1482" s="2">
        <f t="shared" si="573"/>
        <v>0.53710344827586209</v>
      </c>
      <c r="L1482" s="2">
        <f t="shared" si="574"/>
        <v>8.8827586206896555E-2</v>
      </c>
      <c r="M1482" s="2">
        <f t="shared" si="575"/>
        <v>2.4827586206895985E-3</v>
      </c>
      <c r="N1482" s="1">
        <v>1347</v>
      </c>
      <c r="O1482" s="1">
        <v>1947</v>
      </c>
      <c r="P1482" s="1">
        <v>322</v>
      </c>
      <c r="R1482" s="1">
        <v>3</v>
      </c>
      <c r="S1482" s="1">
        <v>2</v>
      </c>
      <c r="T1482" s="1">
        <v>3</v>
      </c>
      <c r="X1482" s="1">
        <v>1</v>
      </c>
      <c r="AL1482" s="7">
        <f>IF(Q1482&gt;0,RANK(Q1482,(N1482:P1482,Q1482:AJ1482)),0)</f>
        <v>0</v>
      </c>
      <c r="AM1482" s="7">
        <f>IF(R1482&gt;0,RANK(R1482,(N1482:P1482,Q1482:AJ1482)),0)</f>
        <v>4</v>
      </c>
      <c r="AN1482" s="7">
        <f>IF(S1482&gt;0,RANK(S1482,(N1482:P1482,Q1482:AJ1482)),0)</f>
        <v>6</v>
      </c>
      <c r="AO1482" s="7">
        <f>IF(T1482&gt;0,RANK(T1482,(N1482:P1482,Q1482:AJ1482)),0)</f>
        <v>4</v>
      </c>
      <c r="AP1482" s="2">
        <f t="shared" si="576"/>
        <v>0</v>
      </c>
      <c r="AQ1482" s="2">
        <f t="shared" si="577"/>
        <v>8.275862068965517E-4</v>
      </c>
      <c r="AR1482" s="2">
        <f t="shared" si="578"/>
        <v>5.5172413793103451E-4</v>
      </c>
      <c r="AS1482" s="2">
        <f t="shared" si="579"/>
        <v>8.275862068965517E-4</v>
      </c>
      <c r="AU1482" t="s">
        <v>1796</v>
      </c>
      <c r="AV1482" t="s">
        <v>2534</v>
      </c>
      <c r="AW1482">
        <v>5</v>
      </c>
      <c r="AY1482" s="130">
        <v>28</v>
      </c>
      <c r="AZ1482" s="131">
        <v>41</v>
      </c>
      <c r="BA1482" s="132">
        <f t="shared" si="580"/>
        <v>28041</v>
      </c>
      <c r="BC1482" s="7" t="s">
        <v>532</v>
      </c>
    </row>
    <row r="1483" spans="1:55" hidden="1" outlineLevel="1" x14ac:dyDescent="0.2">
      <c r="A1483" t="s">
        <v>175</v>
      </c>
      <c r="B1483" t="s">
        <v>2534</v>
      </c>
      <c r="C1483" s="1">
        <f t="shared" si="570"/>
        <v>9455</v>
      </c>
      <c r="D1483" s="7">
        <f>RANK(N1483,(N1483:P1483,Q1483:AJ1483))</f>
        <v>2</v>
      </c>
      <c r="E1483" s="7">
        <f>RANK(O1483,(N1483:P1483,Q1483:AJ1483))</f>
        <v>1</v>
      </c>
      <c r="F1483" s="7">
        <f>IF(P1483&gt;0,RANK(P1483,(N1483:P1483,Q1483:AJ1483)),0)</f>
        <v>3</v>
      </c>
      <c r="G1483" s="1">
        <f t="shared" si="571"/>
        <v>125</v>
      </c>
      <c r="H1483" s="2">
        <f t="shared" si="568"/>
        <v>1.3220518244315178E-2</v>
      </c>
      <c r="I1483" s="2"/>
      <c r="J1483" s="2">
        <f t="shared" si="572"/>
        <v>0.46557377049180326</v>
      </c>
      <c r="K1483" s="2">
        <f t="shared" si="573"/>
        <v>0.47879428873611846</v>
      </c>
      <c r="L1483" s="2">
        <f t="shared" si="574"/>
        <v>4.9709148598625068E-2</v>
      </c>
      <c r="M1483" s="2">
        <f t="shared" si="575"/>
        <v>5.9227921734532132E-3</v>
      </c>
      <c r="N1483" s="1">
        <v>4402</v>
      </c>
      <c r="O1483" s="1">
        <v>4527</v>
      </c>
      <c r="P1483" s="1">
        <v>470</v>
      </c>
      <c r="R1483" s="1">
        <v>29</v>
      </c>
      <c r="S1483" s="1">
        <v>10</v>
      </c>
      <c r="T1483" s="1">
        <v>11</v>
      </c>
      <c r="X1483" s="1">
        <v>6</v>
      </c>
      <c r="AL1483" s="7">
        <f>IF(Q1483&gt;0,RANK(Q1483,(N1483:P1483,Q1483:AJ1483)),0)</f>
        <v>0</v>
      </c>
      <c r="AM1483" s="7">
        <f>IF(R1483&gt;0,RANK(R1483,(N1483:P1483,Q1483:AJ1483)),0)</f>
        <v>4</v>
      </c>
      <c r="AN1483" s="7">
        <f>IF(S1483&gt;0,RANK(S1483,(N1483:P1483,Q1483:AJ1483)),0)</f>
        <v>6</v>
      </c>
      <c r="AO1483" s="7">
        <f>IF(T1483&gt;0,RANK(T1483,(N1483:P1483,Q1483:AJ1483)),0)</f>
        <v>5</v>
      </c>
      <c r="AP1483" s="2">
        <f t="shared" si="576"/>
        <v>0</v>
      </c>
      <c r="AQ1483" s="2">
        <f t="shared" si="577"/>
        <v>3.0671602326811211E-3</v>
      </c>
      <c r="AR1483" s="2">
        <f t="shared" si="578"/>
        <v>1.0576414595452142E-3</v>
      </c>
      <c r="AS1483" s="2">
        <f t="shared" si="579"/>
        <v>1.1634056054997356E-3</v>
      </c>
      <c r="AU1483" t="s">
        <v>175</v>
      </c>
      <c r="AV1483" t="s">
        <v>2534</v>
      </c>
      <c r="AY1483" s="130">
        <v>28</v>
      </c>
      <c r="AZ1483" s="131">
        <v>43</v>
      </c>
      <c r="BA1483" s="132">
        <f t="shared" si="580"/>
        <v>28043</v>
      </c>
      <c r="BC1483" s="7" t="s">
        <v>532</v>
      </c>
    </row>
    <row r="1484" spans="1:55" hidden="1" outlineLevel="1" x14ac:dyDescent="0.2">
      <c r="A1484" t="s">
        <v>1827</v>
      </c>
      <c r="B1484" t="s">
        <v>2534</v>
      </c>
      <c r="C1484" s="1">
        <f t="shared" si="570"/>
        <v>11377</v>
      </c>
      <c r="D1484" s="7">
        <f>RANK(N1484,(N1484:P1484,Q1484:AJ1484))</f>
        <v>2</v>
      </c>
      <c r="E1484" s="7">
        <f>RANK(O1484,(N1484:P1484,Q1484:AJ1484))</f>
        <v>1</v>
      </c>
      <c r="F1484" s="7">
        <f>IF(P1484&gt;0,RANK(P1484,(N1484:P1484,Q1484:AJ1484)),0)</f>
        <v>3</v>
      </c>
      <c r="G1484" s="1">
        <f t="shared" si="571"/>
        <v>1517</v>
      </c>
      <c r="H1484" s="2">
        <f t="shared" si="568"/>
        <v>0.13333919310890394</v>
      </c>
      <c r="I1484" s="2"/>
      <c r="J1484" s="2">
        <f t="shared" si="572"/>
        <v>0.37821921420409599</v>
      </c>
      <c r="K1484" s="2">
        <f t="shared" si="573"/>
        <v>0.51155840731299995</v>
      </c>
      <c r="L1484" s="2">
        <f t="shared" si="574"/>
        <v>0.10046585215786236</v>
      </c>
      <c r="M1484" s="2">
        <f t="shared" si="575"/>
        <v>9.7565263250417034E-3</v>
      </c>
      <c r="N1484" s="1">
        <v>4303</v>
      </c>
      <c r="O1484" s="1">
        <v>5820</v>
      </c>
      <c r="P1484" s="1">
        <v>1143</v>
      </c>
      <c r="R1484" s="1">
        <v>61</v>
      </c>
      <c r="S1484" s="1">
        <v>26</v>
      </c>
      <c r="T1484" s="1">
        <v>9</v>
      </c>
      <c r="X1484" s="1">
        <v>15</v>
      </c>
      <c r="AL1484" s="7">
        <f>IF(Q1484&gt;0,RANK(Q1484,(N1484:P1484,Q1484:AJ1484)),0)</f>
        <v>0</v>
      </c>
      <c r="AM1484" s="7">
        <f>IF(R1484&gt;0,RANK(R1484,(N1484:P1484,Q1484:AJ1484)),0)</f>
        <v>4</v>
      </c>
      <c r="AN1484" s="7">
        <f>IF(S1484&gt;0,RANK(S1484,(N1484:P1484,Q1484:AJ1484)),0)</f>
        <v>5</v>
      </c>
      <c r="AO1484" s="7">
        <f>IF(T1484&gt;0,RANK(T1484,(N1484:P1484,Q1484:AJ1484)),0)</f>
        <v>7</v>
      </c>
      <c r="AP1484" s="2">
        <f t="shared" si="576"/>
        <v>0</v>
      </c>
      <c r="AQ1484" s="2">
        <f t="shared" si="577"/>
        <v>5.3616946470950166E-3</v>
      </c>
      <c r="AR1484" s="2">
        <f t="shared" si="578"/>
        <v>2.2853124725323022E-3</v>
      </c>
      <c r="AS1484" s="2">
        <f t="shared" si="579"/>
        <v>7.9106970203041225E-4</v>
      </c>
      <c r="AU1484" t="s">
        <v>1827</v>
      </c>
      <c r="AV1484" t="s">
        <v>2534</v>
      </c>
      <c r="AW1484">
        <v>5</v>
      </c>
      <c r="AY1484" s="130">
        <v>28</v>
      </c>
      <c r="AZ1484" s="131">
        <v>45</v>
      </c>
      <c r="BA1484" s="132">
        <f t="shared" si="580"/>
        <v>28045</v>
      </c>
      <c r="BC1484" s="7" t="s">
        <v>532</v>
      </c>
    </row>
    <row r="1485" spans="1:55" hidden="1" outlineLevel="1" x14ac:dyDescent="0.2">
      <c r="A1485" t="s">
        <v>1020</v>
      </c>
      <c r="B1485" t="s">
        <v>2534</v>
      </c>
      <c r="C1485" s="1">
        <f t="shared" si="570"/>
        <v>48235</v>
      </c>
      <c r="D1485" s="7">
        <f>RANK(N1485,(N1485:P1485,Q1485:AJ1485))</f>
        <v>2</v>
      </c>
      <c r="E1485" s="7">
        <f>RANK(O1485,(N1485:P1485,Q1485:AJ1485))</f>
        <v>1</v>
      </c>
      <c r="F1485" s="7">
        <f>IF(P1485&gt;0,RANK(P1485,(N1485:P1485,Q1485:AJ1485)),0)</f>
        <v>3</v>
      </c>
      <c r="G1485" s="1">
        <f t="shared" si="571"/>
        <v>6711</v>
      </c>
      <c r="H1485" s="2">
        <f t="shared" si="568"/>
        <v>0.13913133616668394</v>
      </c>
      <c r="I1485" s="2"/>
      <c r="J1485" s="2">
        <f t="shared" si="572"/>
        <v>0.38924017829377011</v>
      </c>
      <c r="K1485" s="2">
        <f t="shared" si="573"/>
        <v>0.52837151446045405</v>
      </c>
      <c r="L1485" s="2">
        <f t="shared" si="574"/>
        <v>7.7246812480563906E-2</v>
      </c>
      <c r="M1485" s="2">
        <f t="shared" si="575"/>
        <v>5.1414947652119319E-3</v>
      </c>
      <c r="N1485" s="1">
        <v>18775</v>
      </c>
      <c r="O1485" s="1">
        <v>25486</v>
      </c>
      <c r="P1485" s="1">
        <v>3726</v>
      </c>
      <c r="R1485" s="1">
        <v>122</v>
      </c>
      <c r="S1485" s="1">
        <v>57</v>
      </c>
      <c r="T1485" s="1">
        <v>26</v>
      </c>
      <c r="X1485" s="1">
        <v>43</v>
      </c>
      <c r="AL1485" s="7">
        <f>IF(Q1485&gt;0,RANK(Q1485,(N1485:P1485,Q1485:AJ1485)),0)</f>
        <v>0</v>
      </c>
      <c r="AM1485" s="7">
        <f>IF(R1485&gt;0,RANK(R1485,(N1485:P1485,Q1485:AJ1485)),0)</f>
        <v>4</v>
      </c>
      <c r="AN1485" s="7">
        <f>IF(S1485&gt;0,RANK(S1485,(N1485:P1485,Q1485:AJ1485)),0)</f>
        <v>5</v>
      </c>
      <c r="AO1485" s="7">
        <f>IF(T1485&gt;0,RANK(T1485,(N1485:P1485,Q1485:AJ1485)),0)</f>
        <v>7</v>
      </c>
      <c r="AP1485" s="2">
        <f t="shared" si="576"/>
        <v>0</v>
      </c>
      <c r="AQ1485" s="2">
        <f t="shared" si="577"/>
        <v>2.5292837151446044E-3</v>
      </c>
      <c r="AR1485" s="2">
        <f t="shared" si="578"/>
        <v>1.1817145226495284E-3</v>
      </c>
      <c r="AS1485" s="2">
        <f t="shared" si="579"/>
        <v>5.3902767699803053E-4</v>
      </c>
      <c r="AU1485" t="s">
        <v>1020</v>
      </c>
      <c r="AV1485" t="s">
        <v>2534</v>
      </c>
      <c r="AW1485">
        <v>5</v>
      </c>
      <c r="AY1485" s="130">
        <v>28</v>
      </c>
      <c r="AZ1485" s="131">
        <v>47</v>
      </c>
      <c r="BA1485" s="132">
        <f t="shared" si="580"/>
        <v>28047</v>
      </c>
      <c r="BC1485" s="7" t="s">
        <v>532</v>
      </c>
    </row>
    <row r="1486" spans="1:55" hidden="1" outlineLevel="1" x14ac:dyDescent="0.2">
      <c r="A1486" t="s">
        <v>188</v>
      </c>
      <c r="B1486" t="s">
        <v>2534</v>
      </c>
      <c r="C1486" s="1">
        <f t="shared" si="570"/>
        <v>84509</v>
      </c>
      <c r="D1486" s="7">
        <f>RANK(N1486,(N1486:P1486,Q1486:AJ1486))</f>
        <v>1</v>
      </c>
      <c r="E1486" s="7">
        <f>RANK(O1486,(N1486:P1486,Q1486:AJ1486))</f>
        <v>2</v>
      </c>
      <c r="F1486" s="7">
        <f>IF(P1486&gt;0,RANK(P1486,(N1486:P1486,Q1486:AJ1486)),0)</f>
        <v>3</v>
      </c>
      <c r="G1486" s="1">
        <f t="shared" si="571"/>
        <v>9757</v>
      </c>
      <c r="H1486" s="2">
        <f t="shared" si="568"/>
        <v>0.11545515862215859</v>
      </c>
      <c r="I1486" s="2"/>
      <c r="J1486" s="2">
        <f t="shared" si="572"/>
        <v>0.53733921830810916</v>
      </c>
      <c r="K1486" s="2">
        <f t="shared" si="573"/>
        <v>0.42188405968595061</v>
      </c>
      <c r="L1486" s="2">
        <f t="shared" si="574"/>
        <v>3.4659030399129084E-2</v>
      </c>
      <c r="M1486" s="2">
        <f t="shared" si="575"/>
        <v>6.1176916068111514E-3</v>
      </c>
      <c r="N1486" s="1">
        <v>45410</v>
      </c>
      <c r="O1486" s="1">
        <v>35653</v>
      </c>
      <c r="P1486" s="1">
        <v>2929</v>
      </c>
      <c r="R1486" s="1">
        <v>322</v>
      </c>
      <c r="S1486" s="1">
        <v>91</v>
      </c>
      <c r="T1486" s="1">
        <v>50</v>
      </c>
      <c r="X1486" s="1">
        <v>54</v>
      </c>
      <c r="AL1486" s="7">
        <f>IF(Q1486&gt;0,RANK(Q1486,(N1486:P1486,Q1486:AJ1486)),0)</f>
        <v>0</v>
      </c>
      <c r="AM1486" s="7">
        <f>IF(R1486&gt;0,RANK(R1486,(N1486:P1486,Q1486:AJ1486)),0)</f>
        <v>4</v>
      </c>
      <c r="AN1486" s="7">
        <f>IF(S1486&gt;0,RANK(S1486,(N1486:P1486,Q1486:AJ1486)),0)</f>
        <v>5</v>
      </c>
      <c r="AO1486" s="7">
        <f>IF(T1486&gt;0,RANK(T1486,(N1486:P1486,Q1486:AJ1486)),0)</f>
        <v>7</v>
      </c>
      <c r="AP1486" s="2">
        <f t="shared" si="576"/>
        <v>0</v>
      </c>
      <c r="AQ1486" s="2">
        <f t="shared" si="577"/>
        <v>3.8102450626560486E-3</v>
      </c>
      <c r="AR1486" s="2">
        <f t="shared" si="578"/>
        <v>1.0768083872723616E-3</v>
      </c>
      <c r="AS1486" s="2">
        <f t="shared" si="579"/>
        <v>5.9165296003975908E-4</v>
      </c>
      <c r="AU1486" t="s">
        <v>188</v>
      </c>
      <c r="AV1486" t="s">
        <v>2534</v>
      </c>
      <c r="AY1486" s="130">
        <v>28</v>
      </c>
      <c r="AZ1486" s="131">
        <v>49</v>
      </c>
      <c r="BA1486" s="132">
        <f t="shared" si="580"/>
        <v>28049</v>
      </c>
      <c r="BC1486" s="7" t="s">
        <v>532</v>
      </c>
    </row>
    <row r="1487" spans="1:55" hidden="1" outlineLevel="1" x14ac:dyDescent="0.2">
      <c r="A1487" t="s">
        <v>3208</v>
      </c>
      <c r="B1487" t="s">
        <v>2534</v>
      </c>
      <c r="C1487" s="1">
        <f t="shared" si="570"/>
        <v>6411</v>
      </c>
      <c r="D1487" s="7">
        <f>RANK(N1487,(N1487:P1487,Q1487:AJ1487))</f>
        <v>1</v>
      </c>
      <c r="E1487" s="7">
        <f>RANK(O1487,(N1487:P1487,Q1487:AJ1487))</f>
        <v>2</v>
      </c>
      <c r="F1487" s="7">
        <f>IF(P1487&gt;0,RANK(P1487,(N1487:P1487,Q1487:AJ1487)),0)</f>
        <v>3</v>
      </c>
      <c r="G1487" s="1">
        <f t="shared" si="571"/>
        <v>3184</v>
      </c>
      <c r="H1487" s="2">
        <f t="shared" si="568"/>
        <v>0.49664638901887381</v>
      </c>
      <c r="I1487" s="2"/>
      <c r="J1487" s="2">
        <f t="shared" si="572"/>
        <v>0.73623459678677272</v>
      </c>
      <c r="K1487" s="2">
        <f t="shared" si="573"/>
        <v>0.23958820776789894</v>
      </c>
      <c r="L1487" s="2">
        <f t="shared" si="574"/>
        <v>2.1837466853844953E-2</v>
      </c>
      <c r="M1487" s="2">
        <f t="shared" si="575"/>
        <v>2.3397285914833893E-3</v>
      </c>
      <c r="N1487" s="1">
        <v>4720</v>
      </c>
      <c r="O1487" s="1">
        <v>1536</v>
      </c>
      <c r="P1487" s="1">
        <v>140</v>
      </c>
      <c r="R1487" s="1">
        <v>6</v>
      </c>
      <c r="S1487" s="1">
        <v>4</v>
      </c>
      <c r="T1487" s="1">
        <v>2</v>
      </c>
      <c r="X1487" s="1">
        <v>3</v>
      </c>
      <c r="AL1487" s="7">
        <f>IF(Q1487&gt;0,RANK(Q1487,(N1487:P1487,Q1487:AJ1487)),0)</f>
        <v>0</v>
      </c>
      <c r="AM1487" s="7">
        <f>IF(R1487&gt;0,RANK(R1487,(N1487:P1487,Q1487:AJ1487)),0)</f>
        <v>4</v>
      </c>
      <c r="AN1487" s="7">
        <f>IF(S1487&gt;0,RANK(S1487,(N1487:P1487,Q1487:AJ1487)),0)</f>
        <v>5</v>
      </c>
      <c r="AO1487" s="7">
        <f>IF(T1487&gt;0,RANK(T1487,(N1487:P1487,Q1487:AJ1487)),0)</f>
        <v>7</v>
      </c>
      <c r="AP1487" s="2">
        <f t="shared" si="576"/>
        <v>0</v>
      </c>
      <c r="AQ1487" s="2">
        <f t="shared" si="577"/>
        <v>9.3589143659335522E-4</v>
      </c>
      <c r="AR1487" s="2">
        <f t="shared" si="578"/>
        <v>6.2392762439557011E-4</v>
      </c>
      <c r="AS1487" s="2">
        <f t="shared" si="579"/>
        <v>3.1196381219778506E-4</v>
      </c>
      <c r="AU1487" t="s">
        <v>3208</v>
      </c>
      <c r="AV1487" t="s">
        <v>2534</v>
      </c>
      <c r="AW1487">
        <v>2</v>
      </c>
      <c r="AY1487" s="130">
        <v>28</v>
      </c>
      <c r="AZ1487" s="131">
        <v>51</v>
      </c>
      <c r="BA1487" s="132">
        <f t="shared" si="580"/>
        <v>28051</v>
      </c>
      <c r="BC1487" s="7" t="s">
        <v>532</v>
      </c>
    </row>
    <row r="1488" spans="1:55" hidden="1" outlineLevel="1" x14ac:dyDescent="0.2">
      <c r="A1488" t="s">
        <v>189</v>
      </c>
      <c r="B1488" t="s">
        <v>2534</v>
      </c>
      <c r="C1488" s="1">
        <f t="shared" si="570"/>
        <v>3813</v>
      </c>
      <c r="D1488" s="7">
        <f>RANK(N1488,(N1488:P1488,Q1488:AJ1488))</f>
        <v>1</v>
      </c>
      <c r="E1488" s="7">
        <f>RANK(O1488,(N1488:P1488,Q1488:AJ1488))</f>
        <v>2</v>
      </c>
      <c r="F1488" s="7">
        <f>IF(P1488&gt;0,RANK(P1488,(N1488:P1488,Q1488:AJ1488)),0)</f>
        <v>3</v>
      </c>
      <c r="G1488" s="1">
        <f t="shared" si="571"/>
        <v>923</v>
      </c>
      <c r="H1488" s="2">
        <f t="shared" si="568"/>
        <v>0.24206661421452924</v>
      </c>
      <c r="I1488" s="2"/>
      <c r="J1488" s="2">
        <f t="shared" si="572"/>
        <v>0.60451088381851559</v>
      </c>
      <c r="K1488" s="2">
        <f t="shared" si="573"/>
        <v>0.36244426960398635</v>
      </c>
      <c r="L1488" s="2">
        <f t="shared" si="574"/>
        <v>2.8848675583530031E-2</v>
      </c>
      <c r="M1488" s="2">
        <f t="shared" si="575"/>
        <v>4.1961709939680354E-3</v>
      </c>
      <c r="N1488" s="1">
        <v>2305</v>
      </c>
      <c r="O1488" s="1">
        <v>1382</v>
      </c>
      <c r="P1488" s="1">
        <v>110</v>
      </c>
      <c r="R1488" s="1">
        <v>10</v>
      </c>
      <c r="S1488" s="1">
        <v>3</v>
      </c>
      <c r="T1488" s="1">
        <v>1</v>
      </c>
      <c r="X1488" s="1">
        <v>2</v>
      </c>
      <c r="AL1488" s="7">
        <f>IF(Q1488&gt;0,RANK(Q1488,(N1488:P1488,Q1488:AJ1488)),0)</f>
        <v>0</v>
      </c>
      <c r="AM1488" s="7">
        <f>IF(R1488&gt;0,RANK(R1488,(N1488:P1488,Q1488:AJ1488)),0)</f>
        <v>4</v>
      </c>
      <c r="AN1488" s="7">
        <f>IF(S1488&gt;0,RANK(S1488,(N1488:P1488,Q1488:AJ1488)),0)</f>
        <v>5</v>
      </c>
      <c r="AO1488" s="7">
        <f>IF(T1488&gt;0,RANK(T1488,(N1488:P1488,Q1488:AJ1488)),0)</f>
        <v>7</v>
      </c>
      <c r="AP1488" s="2">
        <f t="shared" si="576"/>
        <v>0</v>
      </c>
      <c r="AQ1488" s="2">
        <f t="shared" si="577"/>
        <v>2.6226068712300026E-3</v>
      </c>
      <c r="AR1488" s="2">
        <f t="shared" si="578"/>
        <v>7.8678206136900079E-4</v>
      </c>
      <c r="AS1488" s="2">
        <f t="shared" si="579"/>
        <v>2.6226068712300026E-4</v>
      </c>
      <c r="AU1488" t="s">
        <v>189</v>
      </c>
      <c r="AV1488" t="s">
        <v>2534</v>
      </c>
      <c r="AW1488">
        <v>2</v>
      </c>
      <c r="AY1488" s="130">
        <v>28</v>
      </c>
      <c r="AZ1488" s="131">
        <v>53</v>
      </c>
      <c r="BA1488" s="132">
        <f t="shared" si="580"/>
        <v>28053</v>
      </c>
      <c r="BC1488" s="7" t="s">
        <v>532</v>
      </c>
    </row>
    <row r="1489" spans="1:55" hidden="1" outlineLevel="1" x14ac:dyDescent="0.2">
      <c r="A1489" t="s">
        <v>2886</v>
      </c>
      <c r="B1489" t="s">
        <v>2534</v>
      </c>
      <c r="C1489" s="1">
        <f t="shared" si="570"/>
        <v>873</v>
      </c>
      <c r="D1489" s="7">
        <f>RANK(N1489,(N1489:P1489,Q1489:AJ1489))</f>
        <v>1</v>
      </c>
      <c r="E1489" s="7">
        <f>RANK(O1489,(N1489:P1489,Q1489:AJ1489))</f>
        <v>2</v>
      </c>
      <c r="F1489" s="7">
        <f>IF(P1489&gt;0,RANK(P1489,(N1489:P1489,Q1489:AJ1489)),0)</f>
        <v>3</v>
      </c>
      <c r="G1489" s="1">
        <f t="shared" si="571"/>
        <v>277</v>
      </c>
      <c r="H1489" s="2">
        <f t="shared" si="568"/>
        <v>0.31729667812142037</v>
      </c>
      <c r="I1489" s="2"/>
      <c r="J1489" s="2">
        <f t="shared" si="572"/>
        <v>0.62542955326460481</v>
      </c>
      <c r="K1489" s="2">
        <f t="shared" si="573"/>
        <v>0.30813287514318444</v>
      </c>
      <c r="L1489" s="2">
        <f t="shared" si="574"/>
        <v>4.8109965635738834E-2</v>
      </c>
      <c r="M1489" s="2">
        <f t="shared" si="575"/>
        <v>1.8327605956471919E-2</v>
      </c>
      <c r="N1489" s="1">
        <v>546</v>
      </c>
      <c r="O1489" s="1">
        <v>269</v>
      </c>
      <c r="P1489" s="1">
        <v>42</v>
      </c>
      <c r="R1489" s="1">
        <v>1</v>
      </c>
      <c r="S1489" s="1">
        <v>2</v>
      </c>
      <c r="T1489" s="1">
        <v>4</v>
      </c>
      <c r="X1489" s="1">
        <v>9</v>
      </c>
      <c r="AL1489" s="7">
        <f>IF(Q1489&gt;0,RANK(Q1489,(N1489:P1489,Q1489:AJ1489)),0)</f>
        <v>0</v>
      </c>
      <c r="AM1489" s="7">
        <f>IF(R1489&gt;0,RANK(R1489,(N1489:P1489,Q1489:AJ1489)),0)</f>
        <v>7</v>
      </c>
      <c r="AN1489" s="7">
        <f>IF(S1489&gt;0,RANK(S1489,(N1489:P1489,Q1489:AJ1489)),0)</f>
        <v>6</v>
      </c>
      <c r="AO1489" s="7">
        <f>IF(T1489&gt;0,RANK(T1489,(N1489:P1489,Q1489:AJ1489)),0)</f>
        <v>5</v>
      </c>
      <c r="AP1489" s="2">
        <f t="shared" si="576"/>
        <v>0</v>
      </c>
      <c r="AQ1489" s="2">
        <f t="shared" si="577"/>
        <v>1.145475372279496E-3</v>
      </c>
      <c r="AR1489" s="2">
        <f t="shared" si="578"/>
        <v>2.2909507445589921E-3</v>
      </c>
      <c r="AS1489" s="2">
        <f t="shared" si="579"/>
        <v>4.5819014891179842E-3</v>
      </c>
      <c r="AU1489" t="s">
        <v>2886</v>
      </c>
      <c r="AV1489" t="s">
        <v>2534</v>
      </c>
      <c r="AW1489">
        <v>2</v>
      </c>
      <c r="AY1489" s="130">
        <v>28</v>
      </c>
      <c r="AZ1489" s="131">
        <v>55</v>
      </c>
      <c r="BA1489" s="132">
        <f t="shared" si="580"/>
        <v>28055</v>
      </c>
      <c r="BC1489" s="7" t="s">
        <v>532</v>
      </c>
    </row>
    <row r="1490" spans="1:55" hidden="1" outlineLevel="1" x14ac:dyDescent="0.2">
      <c r="A1490" t="s">
        <v>2419</v>
      </c>
      <c r="B1490" t="s">
        <v>2534</v>
      </c>
      <c r="C1490" s="1">
        <f t="shared" si="570"/>
        <v>7237</v>
      </c>
      <c r="D1490" s="7">
        <f>RANK(N1490,(N1490:P1490,Q1490:AJ1490))</f>
        <v>2</v>
      </c>
      <c r="E1490" s="7">
        <f>RANK(O1490,(N1490:P1490,Q1490:AJ1490))</f>
        <v>1</v>
      </c>
      <c r="F1490" s="7">
        <f>IF(P1490&gt;0,RANK(P1490,(N1490:P1490,Q1490:AJ1490)),0)</f>
        <v>3</v>
      </c>
      <c r="G1490" s="1">
        <f t="shared" si="571"/>
        <v>503</v>
      </c>
      <c r="H1490" s="2">
        <f t="shared" si="568"/>
        <v>6.9503938095896084E-2</v>
      </c>
      <c r="I1490" s="2"/>
      <c r="J1490" s="2">
        <f t="shared" si="572"/>
        <v>0.41274008567085807</v>
      </c>
      <c r="K1490" s="2">
        <f t="shared" si="573"/>
        <v>0.48224402376675418</v>
      </c>
      <c r="L1490" s="2">
        <f t="shared" si="574"/>
        <v>0.10114688406798397</v>
      </c>
      <c r="M1490" s="2">
        <f t="shared" si="575"/>
        <v>3.8690064944037761E-3</v>
      </c>
      <c r="N1490" s="1">
        <v>2987</v>
      </c>
      <c r="O1490" s="1">
        <v>3490</v>
      </c>
      <c r="P1490" s="1">
        <v>732</v>
      </c>
      <c r="R1490" s="1">
        <v>5</v>
      </c>
      <c r="S1490" s="1">
        <v>15</v>
      </c>
      <c r="T1490" s="1">
        <v>2</v>
      </c>
      <c r="X1490" s="1">
        <v>6</v>
      </c>
      <c r="AL1490" s="7">
        <f>IF(Q1490&gt;0,RANK(Q1490,(N1490:P1490,Q1490:AJ1490)),0)</f>
        <v>0</v>
      </c>
      <c r="AM1490" s="7">
        <f>IF(R1490&gt;0,RANK(R1490,(N1490:P1490,Q1490:AJ1490)),0)</f>
        <v>6</v>
      </c>
      <c r="AN1490" s="7">
        <f>IF(S1490&gt;0,RANK(S1490,(N1490:P1490,Q1490:AJ1490)),0)</f>
        <v>4</v>
      </c>
      <c r="AO1490" s="7">
        <f>IF(T1490&gt;0,RANK(T1490,(N1490:P1490,Q1490:AJ1490)),0)</f>
        <v>7</v>
      </c>
      <c r="AP1490" s="2">
        <f t="shared" si="576"/>
        <v>0</v>
      </c>
      <c r="AQ1490" s="2">
        <f t="shared" si="577"/>
        <v>6.9089401685781403E-4</v>
      </c>
      <c r="AR1490" s="2">
        <f t="shared" si="578"/>
        <v>2.0726820505734419E-3</v>
      </c>
      <c r="AS1490" s="2">
        <f t="shared" si="579"/>
        <v>2.763576067431256E-4</v>
      </c>
      <c r="AU1490" t="s">
        <v>2419</v>
      </c>
      <c r="AV1490" t="s">
        <v>2534</v>
      </c>
      <c r="AW1490">
        <v>1</v>
      </c>
      <c r="AY1490" s="130">
        <v>28</v>
      </c>
      <c r="AZ1490" s="131">
        <v>57</v>
      </c>
      <c r="BA1490" s="132">
        <f t="shared" si="580"/>
        <v>28057</v>
      </c>
      <c r="BC1490" s="7" t="s">
        <v>532</v>
      </c>
    </row>
    <row r="1491" spans="1:55" hidden="1" outlineLevel="1" x14ac:dyDescent="0.2">
      <c r="A1491" t="s">
        <v>1913</v>
      </c>
      <c r="B1491" t="s">
        <v>2534</v>
      </c>
      <c r="C1491" s="1">
        <f t="shared" si="570"/>
        <v>41625</v>
      </c>
      <c r="D1491" s="7">
        <f>RANK(N1491,(N1491:P1491,Q1491:AJ1491))</f>
        <v>2</v>
      </c>
      <c r="E1491" s="7">
        <f>RANK(O1491,(N1491:P1491,Q1491:AJ1491))</f>
        <v>1</v>
      </c>
      <c r="F1491" s="7">
        <f>IF(P1491&gt;0,RANK(P1491,(N1491:P1491,Q1491:AJ1491)),0)</f>
        <v>3</v>
      </c>
      <c r="G1491" s="1">
        <f t="shared" si="571"/>
        <v>11320</v>
      </c>
      <c r="H1491" s="2">
        <f t="shared" si="568"/>
        <v>0.27195195195195193</v>
      </c>
      <c r="I1491" s="2"/>
      <c r="J1491" s="2">
        <f t="shared" si="572"/>
        <v>0.32667867867867867</v>
      </c>
      <c r="K1491" s="2">
        <f t="shared" si="573"/>
        <v>0.5986306306306306</v>
      </c>
      <c r="L1491" s="2">
        <f t="shared" si="574"/>
        <v>7.0798798798798801E-2</v>
      </c>
      <c r="M1491" s="2">
        <f t="shared" si="575"/>
        <v>3.8918918918919854E-3</v>
      </c>
      <c r="N1491" s="1">
        <v>13598</v>
      </c>
      <c r="O1491" s="1">
        <v>24918</v>
      </c>
      <c r="P1491" s="1">
        <v>2947</v>
      </c>
      <c r="R1491" s="1">
        <v>93</v>
      </c>
      <c r="S1491" s="1">
        <v>26</v>
      </c>
      <c r="T1491" s="1">
        <v>14</v>
      </c>
      <c r="X1491" s="1">
        <v>29</v>
      </c>
      <c r="AL1491" s="7">
        <f>IF(Q1491&gt;0,RANK(Q1491,(N1491:P1491,Q1491:AJ1491)),0)</f>
        <v>0</v>
      </c>
      <c r="AM1491" s="7">
        <f>IF(R1491&gt;0,RANK(R1491,(N1491:P1491,Q1491:AJ1491)),0)</f>
        <v>4</v>
      </c>
      <c r="AN1491" s="7">
        <f>IF(S1491&gt;0,RANK(S1491,(N1491:P1491,Q1491:AJ1491)),0)</f>
        <v>6</v>
      </c>
      <c r="AO1491" s="7">
        <f>IF(T1491&gt;0,RANK(T1491,(N1491:P1491,Q1491:AJ1491)),0)</f>
        <v>7</v>
      </c>
      <c r="AP1491" s="2">
        <f t="shared" si="576"/>
        <v>0</v>
      </c>
      <c r="AQ1491" s="2">
        <f t="shared" si="577"/>
        <v>2.2342342342342343E-3</v>
      </c>
      <c r="AR1491" s="2">
        <f t="shared" si="578"/>
        <v>6.2462462462462465E-4</v>
      </c>
      <c r="AS1491" s="2">
        <f t="shared" si="579"/>
        <v>3.3633633633633635E-4</v>
      </c>
      <c r="AU1491" t="s">
        <v>1913</v>
      </c>
      <c r="AV1491" t="s">
        <v>2534</v>
      </c>
      <c r="AW1491">
        <v>5</v>
      </c>
      <c r="AY1491" s="130">
        <v>28</v>
      </c>
      <c r="AZ1491" s="131">
        <v>59</v>
      </c>
      <c r="BA1491" s="132">
        <f t="shared" si="580"/>
        <v>28059</v>
      </c>
      <c r="BC1491" s="7" t="s">
        <v>532</v>
      </c>
    </row>
    <row r="1492" spans="1:55" hidden="1" outlineLevel="1" x14ac:dyDescent="0.2">
      <c r="A1492" t="s">
        <v>1243</v>
      </c>
      <c r="B1492" t="s">
        <v>2534</v>
      </c>
      <c r="C1492" s="1">
        <f t="shared" si="570"/>
        <v>6153</v>
      </c>
      <c r="D1492" s="7">
        <f>RANK(N1492,(N1492:P1492,Q1492:AJ1492))</f>
        <v>1</v>
      </c>
      <c r="E1492" s="7">
        <f>RANK(O1492,(N1492:P1492,Q1492:AJ1492))</f>
        <v>2</v>
      </c>
      <c r="F1492" s="7">
        <f>IF(P1492&gt;0,RANK(P1492,(N1492:P1492,Q1492:AJ1492)),0)</f>
        <v>3</v>
      </c>
      <c r="G1492" s="1">
        <f t="shared" si="571"/>
        <v>555</v>
      </c>
      <c r="H1492" s="2">
        <f t="shared" si="568"/>
        <v>9.0199902486591904E-2</v>
      </c>
      <c r="I1492" s="2"/>
      <c r="J1492" s="2">
        <f t="shared" si="572"/>
        <v>0.51519583942792135</v>
      </c>
      <c r="K1492" s="2">
        <f t="shared" si="573"/>
        <v>0.42499593694132942</v>
      </c>
      <c r="L1492" s="2">
        <f t="shared" si="574"/>
        <v>5.7370388428408907E-2</v>
      </c>
      <c r="M1492" s="2">
        <f t="shared" si="575"/>
        <v>2.4378352023403174E-3</v>
      </c>
      <c r="N1492" s="1">
        <v>3170</v>
      </c>
      <c r="O1492" s="1">
        <v>2615</v>
      </c>
      <c r="P1492" s="1">
        <v>353</v>
      </c>
      <c r="R1492" s="1">
        <v>1</v>
      </c>
      <c r="S1492" s="1">
        <v>7</v>
      </c>
      <c r="T1492" s="1">
        <v>1</v>
      </c>
      <c r="X1492" s="1">
        <v>6</v>
      </c>
      <c r="AL1492" s="7">
        <f>IF(Q1492&gt;0,RANK(Q1492,(N1492:P1492,Q1492:AJ1492)),0)</f>
        <v>0</v>
      </c>
      <c r="AM1492" s="7">
        <f>IF(R1492&gt;0,RANK(R1492,(N1492:P1492,Q1492:AJ1492)),0)</f>
        <v>6</v>
      </c>
      <c r="AN1492" s="7">
        <f>IF(S1492&gt;0,RANK(S1492,(N1492:P1492,Q1492:AJ1492)),0)</f>
        <v>4</v>
      </c>
      <c r="AO1492" s="7">
        <f>IF(T1492&gt;0,RANK(T1492,(N1492:P1492,Q1492:AJ1492)),0)</f>
        <v>6</v>
      </c>
      <c r="AP1492" s="2">
        <f t="shared" si="576"/>
        <v>0</v>
      </c>
      <c r="AQ1492" s="2">
        <f t="shared" si="577"/>
        <v>1.6252234682268812E-4</v>
      </c>
      <c r="AR1492" s="2">
        <f t="shared" si="578"/>
        <v>1.1376564277588168E-3</v>
      </c>
      <c r="AS1492" s="2">
        <f t="shared" si="579"/>
        <v>1.6252234682268812E-4</v>
      </c>
      <c r="AU1492" t="s">
        <v>1243</v>
      </c>
      <c r="AV1492" t="s">
        <v>2534</v>
      </c>
      <c r="AW1492">
        <v>3</v>
      </c>
      <c r="AY1492" s="130">
        <v>28</v>
      </c>
      <c r="AZ1492" s="131">
        <v>61</v>
      </c>
      <c r="BA1492" s="132">
        <f t="shared" si="580"/>
        <v>28061</v>
      </c>
      <c r="BC1492" s="7" t="s">
        <v>532</v>
      </c>
    </row>
    <row r="1493" spans="1:55" hidden="1" outlineLevel="1" x14ac:dyDescent="0.2">
      <c r="A1493" t="s">
        <v>1884</v>
      </c>
      <c r="B1493" t="s">
        <v>2534</v>
      </c>
      <c r="C1493" s="1">
        <f t="shared" si="570"/>
        <v>3119</v>
      </c>
      <c r="D1493" s="7">
        <f>RANK(N1493,(N1493:P1493,Q1493:AJ1493))</f>
        <v>1</v>
      </c>
      <c r="E1493" s="7">
        <f>RANK(O1493,(N1493:P1493,Q1493:AJ1493))</f>
        <v>2</v>
      </c>
      <c r="F1493" s="7">
        <f>IF(P1493&gt;0,RANK(P1493,(N1493:P1493,Q1493:AJ1493)),0)</f>
        <v>3</v>
      </c>
      <c r="G1493" s="1">
        <f t="shared" si="571"/>
        <v>2042</v>
      </c>
      <c r="H1493" s="2">
        <f t="shared" si="568"/>
        <v>0.65469701827508819</v>
      </c>
      <c r="I1493" s="2"/>
      <c r="J1493" s="2">
        <f t="shared" si="572"/>
        <v>0.81147803783263872</v>
      </c>
      <c r="K1493" s="2">
        <f t="shared" si="573"/>
        <v>0.1567810195575505</v>
      </c>
      <c r="L1493" s="2">
        <f t="shared" si="574"/>
        <v>2.8534786790638023E-2</v>
      </c>
      <c r="M1493" s="2">
        <f t="shared" si="575"/>
        <v>3.2061558191727561E-3</v>
      </c>
      <c r="N1493" s="1">
        <v>2531</v>
      </c>
      <c r="O1493" s="1">
        <v>489</v>
      </c>
      <c r="P1493" s="1">
        <v>89</v>
      </c>
      <c r="R1493" s="1">
        <v>3</v>
      </c>
      <c r="T1493" s="1">
        <v>4</v>
      </c>
      <c r="X1493" s="1">
        <v>3</v>
      </c>
      <c r="AL1493" s="7">
        <f>IF(Q1493&gt;0,RANK(Q1493,(N1493:P1493,Q1493:AJ1493)),0)</f>
        <v>0</v>
      </c>
      <c r="AM1493" s="7">
        <f>IF(R1493&gt;0,RANK(R1493,(N1493:P1493,Q1493:AJ1493)),0)</f>
        <v>5</v>
      </c>
      <c r="AN1493" s="7">
        <f>IF(S1493&gt;0,RANK(S1493,(N1493:P1493,Q1493:AJ1493)),0)</f>
        <v>0</v>
      </c>
      <c r="AO1493" s="7">
        <f>IF(T1493&gt;0,RANK(T1493,(N1493:P1493,Q1493:AJ1493)),0)</f>
        <v>4</v>
      </c>
      <c r="AP1493" s="2">
        <f t="shared" si="576"/>
        <v>0</v>
      </c>
      <c r="AQ1493" s="2">
        <f t="shared" si="577"/>
        <v>9.6184674575184356E-4</v>
      </c>
      <c r="AR1493" s="2">
        <f t="shared" si="578"/>
        <v>0</v>
      </c>
      <c r="AS1493" s="2">
        <f t="shared" si="579"/>
        <v>1.2824623276691247E-3</v>
      </c>
      <c r="AU1493" t="s">
        <v>1884</v>
      </c>
      <c r="AV1493" t="s">
        <v>2534</v>
      </c>
      <c r="AW1493">
        <v>2</v>
      </c>
      <c r="AY1493" s="130">
        <v>28</v>
      </c>
      <c r="AZ1493" s="131">
        <v>63</v>
      </c>
      <c r="BA1493" s="132">
        <f t="shared" si="580"/>
        <v>28063</v>
      </c>
      <c r="BC1493" s="7" t="s">
        <v>532</v>
      </c>
    </row>
    <row r="1494" spans="1:55" hidden="1" outlineLevel="1" x14ac:dyDescent="0.2">
      <c r="A1494" t="s">
        <v>1763</v>
      </c>
      <c r="B1494" t="s">
        <v>2534</v>
      </c>
      <c r="C1494" s="1">
        <f t="shared" ref="C1494:C1525" si="581">SUM(N1494:AJ1494)</f>
        <v>4866</v>
      </c>
      <c r="D1494" s="7">
        <f>RANK(N1494,(N1494:P1494,Q1494:AJ1494))</f>
        <v>1</v>
      </c>
      <c r="E1494" s="7">
        <f>RANK(O1494,(N1494:P1494,Q1494:AJ1494))</f>
        <v>2</v>
      </c>
      <c r="F1494" s="7">
        <f>IF(P1494&gt;0,RANK(P1494,(N1494:P1494,Q1494:AJ1494)),0)</f>
        <v>3</v>
      </c>
      <c r="G1494" s="1">
        <f t="shared" ref="G1494:G1525" si="582">MAX(N1494:P1494)-LARGE(N1494:P1494,2)</f>
        <v>773</v>
      </c>
      <c r="H1494" s="2">
        <f t="shared" si="568"/>
        <v>0.15885737772297576</v>
      </c>
      <c r="I1494" s="2"/>
      <c r="J1494" s="2">
        <f t="shared" ref="J1494:J1525" si="583">IF($C1494=0,"-",N1494/$C1494)</f>
        <v>0.54726674886970816</v>
      </c>
      <c r="K1494" s="2">
        <f t="shared" ref="K1494:K1525" si="584">IF($C1494=0,"-",O1494/$C1494)</f>
        <v>0.38840937114673241</v>
      </c>
      <c r="L1494" s="2">
        <f t="shared" ref="L1494:L1525" si="585">IF($C1494=0,"-",P1494/$C1494)</f>
        <v>5.4254007398273733E-2</v>
      </c>
      <c r="M1494" s="2">
        <f t="shared" ref="M1494:M1525" si="586">IF(C1494=0,"-",(1-J1494-K1494-L1494))</f>
        <v>1.0069872585285695E-2</v>
      </c>
      <c r="N1494" s="1">
        <v>2663</v>
      </c>
      <c r="O1494" s="1">
        <v>1890</v>
      </c>
      <c r="P1494" s="1">
        <v>264</v>
      </c>
      <c r="R1494" s="1">
        <v>11</v>
      </c>
      <c r="S1494" s="1">
        <v>21</v>
      </c>
      <c r="T1494" s="1">
        <v>16</v>
      </c>
      <c r="X1494" s="1">
        <v>1</v>
      </c>
      <c r="AL1494" s="7">
        <f>IF(Q1494&gt;0,RANK(Q1494,(N1494:P1494,Q1494:AJ1494)),0)</f>
        <v>0</v>
      </c>
      <c r="AM1494" s="7">
        <f>IF(R1494&gt;0,RANK(R1494,(N1494:P1494,Q1494:AJ1494)),0)</f>
        <v>6</v>
      </c>
      <c r="AN1494" s="7">
        <f>IF(S1494&gt;0,RANK(S1494,(N1494:P1494,Q1494:AJ1494)),0)</f>
        <v>4</v>
      </c>
      <c r="AO1494" s="7">
        <f>IF(T1494&gt;0,RANK(T1494,(N1494:P1494,Q1494:AJ1494)),0)</f>
        <v>5</v>
      </c>
      <c r="AP1494" s="2">
        <f t="shared" ref="AP1494:AP1525" si="587">IF($C1494=0,"-",Q1494/$C1494)</f>
        <v>0</v>
      </c>
      <c r="AQ1494" s="2">
        <f t="shared" ref="AQ1494:AQ1525" si="588">IF($C1494=0,"-",R1494/$C1494)</f>
        <v>2.2605836415947392E-3</v>
      </c>
      <c r="AR1494" s="2">
        <f t="shared" ref="AR1494:AR1525" si="589">IF($C1494=0,"-",S1494/$C1494)</f>
        <v>4.3156596794081377E-3</v>
      </c>
      <c r="AS1494" s="2">
        <f t="shared" ref="AS1494:AS1525" si="590">IF($C1494=0,"-",T1494/$C1494)</f>
        <v>3.2881216605014385E-3</v>
      </c>
      <c r="AU1494" t="s">
        <v>1763</v>
      </c>
      <c r="AV1494" t="s">
        <v>2534</v>
      </c>
      <c r="AW1494">
        <v>4</v>
      </c>
      <c r="AY1494" s="130">
        <v>28</v>
      </c>
      <c r="AZ1494" s="131">
        <v>65</v>
      </c>
      <c r="BA1494" s="132">
        <f t="shared" si="580"/>
        <v>28065</v>
      </c>
      <c r="BC1494" s="7" t="s">
        <v>532</v>
      </c>
    </row>
    <row r="1495" spans="1:55" hidden="1" outlineLevel="1" x14ac:dyDescent="0.2">
      <c r="A1495" t="s">
        <v>2350</v>
      </c>
      <c r="B1495" t="s">
        <v>2534</v>
      </c>
      <c r="C1495" s="1">
        <f t="shared" si="581"/>
        <v>21837</v>
      </c>
      <c r="D1495" s="7">
        <f>RANK(N1495,(N1495:P1495,Q1495:AJ1495))</f>
        <v>2</v>
      </c>
      <c r="E1495" s="7">
        <f>RANK(O1495,(N1495:P1495,Q1495:AJ1495))</f>
        <v>1</v>
      </c>
      <c r="F1495" s="7">
        <f>IF(P1495&gt;0,RANK(P1495,(N1495:P1495,Q1495:AJ1495)),0)</f>
        <v>3</v>
      </c>
      <c r="G1495" s="1">
        <f t="shared" si="582"/>
        <v>5660</v>
      </c>
      <c r="H1495" s="2">
        <f t="shared" si="568"/>
        <v>0.25919311260704309</v>
      </c>
      <c r="I1495" s="2"/>
      <c r="J1495" s="2">
        <f t="shared" si="583"/>
        <v>0.33704263406145535</v>
      </c>
      <c r="K1495" s="2">
        <f t="shared" si="584"/>
        <v>0.59623574666849843</v>
      </c>
      <c r="L1495" s="2">
        <f t="shared" si="585"/>
        <v>6.23712048358291E-2</v>
      </c>
      <c r="M1495" s="2">
        <f t="shared" si="586"/>
        <v>4.350414434217062E-3</v>
      </c>
      <c r="N1495" s="1">
        <v>7360</v>
      </c>
      <c r="O1495" s="1">
        <v>13020</v>
      </c>
      <c r="P1495" s="1">
        <v>1362</v>
      </c>
      <c r="R1495" s="1">
        <v>21</v>
      </c>
      <c r="S1495" s="1">
        <v>36</v>
      </c>
      <c r="T1495" s="1">
        <v>11</v>
      </c>
      <c r="X1495" s="1">
        <v>27</v>
      </c>
      <c r="AL1495" s="7">
        <f>IF(Q1495&gt;0,RANK(Q1495,(N1495:P1495,Q1495:AJ1495)),0)</f>
        <v>0</v>
      </c>
      <c r="AM1495" s="7">
        <f>IF(R1495&gt;0,RANK(R1495,(N1495:P1495,Q1495:AJ1495)),0)</f>
        <v>6</v>
      </c>
      <c r="AN1495" s="7">
        <f>IF(S1495&gt;0,RANK(S1495,(N1495:P1495,Q1495:AJ1495)),0)</f>
        <v>4</v>
      </c>
      <c r="AO1495" s="7">
        <f>IF(T1495&gt;0,RANK(T1495,(N1495:P1495,Q1495:AJ1495)),0)</f>
        <v>7</v>
      </c>
      <c r="AP1495" s="2">
        <f t="shared" si="587"/>
        <v>0</v>
      </c>
      <c r="AQ1495" s="2">
        <f t="shared" si="588"/>
        <v>9.6167055914273935E-4</v>
      </c>
      <c r="AR1495" s="2">
        <f t="shared" si="589"/>
        <v>1.6485781013875532E-3</v>
      </c>
      <c r="AS1495" s="2">
        <f t="shared" si="590"/>
        <v>5.0373219764619683E-4</v>
      </c>
      <c r="AU1495" t="s">
        <v>2350</v>
      </c>
      <c r="AV1495" t="s">
        <v>2534</v>
      </c>
      <c r="AY1495" s="130">
        <v>28</v>
      </c>
      <c r="AZ1495" s="131">
        <v>67</v>
      </c>
      <c r="BA1495" s="132">
        <f t="shared" si="580"/>
        <v>28067</v>
      </c>
      <c r="BC1495" s="7" t="s">
        <v>532</v>
      </c>
    </row>
    <row r="1496" spans="1:55" hidden="1" outlineLevel="1" x14ac:dyDescent="0.2">
      <c r="A1496" t="s">
        <v>2666</v>
      </c>
      <c r="B1496" t="s">
        <v>2534</v>
      </c>
      <c r="C1496" s="1">
        <f t="shared" si="581"/>
        <v>3696</v>
      </c>
      <c r="D1496" s="7">
        <f>RANK(N1496,(N1496:P1496,Q1496:AJ1496))</f>
        <v>1</v>
      </c>
      <c r="E1496" s="7">
        <f>RANK(O1496,(N1496:P1496,Q1496:AJ1496))</f>
        <v>2</v>
      </c>
      <c r="F1496" s="7">
        <f>IF(P1496&gt;0,RANK(P1496,(N1496:P1496,Q1496:AJ1496)),0)</f>
        <v>3</v>
      </c>
      <c r="G1496" s="1">
        <f t="shared" si="582"/>
        <v>609</v>
      </c>
      <c r="H1496" s="2">
        <f t="shared" si="568"/>
        <v>0.16477272727272727</v>
      </c>
      <c r="I1496" s="2"/>
      <c r="J1496" s="2">
        <f t="shared" si="583"/>
        <v>0.55411255411255411</v>
      </c>
      <c r="K1496" s="2">
        <f t="shared" si="584"/>
        <v>0.38933982683982682</v>
      </c>
      <c r="L1496" s="2">
        <f t="shared" si="585"/>
        <v>5.0865800865800864E-2</v>
      </c>
      <c r="M1496" s="2">
        <f t="shared" si="586"/>
        <v>5.6818181818182045E-3</v>
      </c>
      <c r="N1496" s="1">
        <v>2048</v>
      </c>
      <c r="O1496" s="1">
        <v>1439</v>
      </c>
      <c r="P1496" s="1">
        <v>188</v>
      </c>
      <c r="R1496" s="1">
        <v>6</v>
      </c>
      <c r="S1496" s="1">
        <v>5</v>
      </c>
      <c r="T1496" s="1">
        <v>1</v>
      </c>
      <c r="X1496" s="1">
        <v>9</v>
      </c>
      <c r="AL1496" s="7">
        <f>IF(Q1496&gt;0,RANK(Q1496,(N1496:P1496,Q1496:AJ1496)),0)</f>
        <v>0</v>
      </c>
      <c r="AM1496" s="7">
        <f>IF(R1496&gt;0,RANK(R1496,(N1496:P1496,Q1496:AJ1496)),0)</f>
        <v>5</v>
      </c>
      <c r="AN1496" s="7">
        <f>IF(S1496&gt;0,RANK(S1496,(N1496:P1496,Q1496:AJ1496)),0)</f>
        <v>6</v>
      </c>
      <c r="AO1496" s="7">
        <f>IF(T1496&gt;0,RANK(T1496,(N1496:P1496,Q1496:AJ1496)),0)</f>
        <v>7</v>
      </c>
      <c r="AP1496" s="2">
        <f t="shared" si="587"/>
        <v>0</v>
      </c>
      <c r="AQ1496" s="2">
        <f t="shared" si="588"/>
        <v>1.6233766233766235E-3</v>
      </c>
      <c r="AR1496" s="2">
        <f t="shared" si="589"/>
        <v>1.3528138528138528E-3</v>
      </c>
      <c r="AS1496" s="2">
        <f t="shared" si="590"/>
        <v>2.7056277056277056E-4</v>
      </c>
      <c r="AU1496" t="s">
        <v>2666</v>
      </c>
      <c r="AV1496" t="s">
        <v>2534</v>
      </c>
      <c r="AW1496">
        <v>3</v>
      </c>
      <c r="AY1496" s="130">
        <v>28</v>
      </c>
      <c r="AZ1496" s="131">
        <v>69</v>
      </c>
      <c r="BA1496" s="132">
        <f t="shared" si="580"/>
        <v>28069</v>
      </c>
      <c r="BC1496" s="7" t="s">
        <v>532</v>
      </c>
    </row>
    <row r="1497" spans="1:55" hidden="1" outlineLevel="1" x14ac:dyDescent="0.2">
      <c r="A1497" t="s">
        <v>1300</v>
      </c>
      <c r="B1497" t="s">
        <v>2534</v>
      </c>
      <c r="C1497" s="1">
        <f t="shared" si="581"/>
        <v>10074</v>
      </c>
      <c r="D1497" s="7">
        <f>RANK(N1497,(N1497:P1497,Q1497:AJ1497))</f>
        <v>2</v>
      </c>
      <c r="E1497" s="7">
        <f>RANK(O1497,(N1497:P1497,Q1497:AJ1497))</f>
        <v>1</v>
      </c>
      <c r="F1497" s="7">
        <f>IF(P1497&gt;0,RANK(P1497,(N1497:P1497,Q1497:AJ1497)),0)</f>
        <v>3</v>
      </c>
      <c r="G1497" s="1">
        <f t="shared" si="582"/>
        <v>107</v>
      </c>
      <c r="H1497" s="2">
        <f t="shared" si="568"/>
        <v>1.0621401627953147E-2</v>
      </c>
      <c r="I1497" s="2"/>
      <c r="J1497" s="2">
        <f t="shared" si="583"/>
        <v>0.46118721461187212</v>
      </c>
      <c r="K1497" s="2">
        <f t="shared" si="584"/>
        <v>0.47180861623982528</v>
      </c>
      <c r="L1497" s="2">
        <f t="shared" si="585"/>
        <v>5.7573952749652574E-2</v>
      </c>
      <c r="M1497" s="2">
        <f t="shared" si="586"/>
        <v>9.4302163986500764E-3</v>
      </c>
      <c r="N1497" s="1">
        <v>4646</v>
      </c>
      <c r="O1497" s="1">
        <v>4753</v>
      </c>
      <c r="P1497" s="1">
        <v>580</v>
      </c>
      <c r="R1497" s="1">
        <v>54</v>
      </c>
      <c r="S1497" s="1">
        <v>19</v>
      </c>
      <c r="T1497" s="1">
        <v>15</v>
      </c>
      <c r="X1497" s="1">
        <v>7</v>
      </c>
      <c r="AL1497" s="7">
        <f>IF(Q1497&gt;0,RANK(Q1497,(N1497:P1497,Q1497:AJ1497)),0)</f>
        <v>0</v>
      </c>
      <c r="AM1497" s="7">
        <f>IF(R1497&gt;0,RANK(R1497,(N1497:P1497,Q1497:AJ1497)),0)</f>
        <v>4</v>
      </c>
      <c r="AN1497" s="7">
        <f>IF(S1497&gt;0,RANK(S1497,(N1497:P1497,Q1497:AJ1497)),0)</f>
        <v>5</v>
      </c>
      <c r="AO1497" s="7">
        <f>IF(T1497&gt;0,RANK(T1497,(N1497:P1497,Q1497:AJ1497)),0)</f>
        <v>6</v>
      </c>
      <c r="AP1497" s="2">
        <f t="shared" si="587"/>
        <v>0</v>
      </c>
      <c r="AQ1497" s="2">
        <f t="shared" si="588"/>
        <v>5.3603335318642047E-3</v>
      </c>
      <c r="AR1497" s="2">
        <f t="shared" si="589"/>
        <v>1.8860432797299981E-3</v>
      </c>
      <c r="AS1497" s="2">
        <f t="shared" si="590"/>
        <v>1.4889815366289458E-3</v>
      </c>
      <c r="AU1497" t="s">
        <v>1300</v>
      </c>
      <c r="AV1497" t="s">
        <v>2534</v>
      </c>
      <c r="AW1497">
        <v>1</v>
      </c>
      <c r="AY1497" s="130">
        <v>28</v>
      </c>
      <c r="AZ1497" s="131">
        <v>71</v>
      </c>
      <c r="BA1497" s="132">
        <f t="shared" si="580"/>
        <v>28071</v>
      </c>
      <c r="BC1497" s="7" t="s">
        <v>532</v>
      </c>
    </row>
    <row r="1498" spans="1:55" hidden="1" outlineLevel="1" x14ac:dyDescent="0.2">
      <c r="A1498" t="s">
        <v>1885</v>
      </c>
      <c r="B1498" t="s">
        <v>2534</v>
      </c>
      <c r="C1498" s="1">
        <f t="shared" si="581"/>
        <v>12774</v>
      </c>
      <c r="D1498" s="7">
        <f>RANK(N1498,(N1498:P1498,Q1498:AJ1498))</f>
        <v>2</v>
      </c>
      <c r="E1498" s="7">
        <f>RANK(O1498,(N1498:P1498,Q1498:AJ1498))</f>
        <v>1</v>
      </c>
      <c r="F1498" s="7">
        <f>IF(P1498&gt;0,RANK(P1498,(N1498:P1498,Q1498:AJ1498)),0)</f>
        <v>3</v>
      </c>
      <c r="G1498" s="1">
        <f t="shared" si="582"/>
        <v>5440</v>
      </c>
      <c r="H1498" s="2">
        <f t="shared" si="568"/>
        <v>0.42586503835916706</v>
      </c>
      <c r="I1498" s="2"/>
      <c r="J1498" s="2">
        <f t="shared" si="583"/>
        <v>0.24808204164709566</v>
      </c>
      <c r="K1498" s="2">
        <f t="shared" si="584"/>
        <v>0.67394708000626269</v>
      </c>
      <c r="L1498" s="2">
        <f t="shared" si="585"/>
        <v>7.2412713323939254E-2</v>
      </c>
      <c r="M1498" s="2">
        <f t="shared" si="586"/>
        <v>5.5581650227023716E-3</v>
      </c>
      <c r="N1498" s="1">
        <v>3169</v>
      </c>
      <c r="O1498" s="1">
        <v>8609</v>
      </c>
      <c r="P1498" s="1">
        <v>925</v>
      </c>
      <c r="R1498" s="1">
        <v>41</v>
      </c>
      <c r="S1498" s="1">
        <v>13</v>
      </c>
      <c r="T1498" s="1">
        <v>12</v>
      </c>
      <c r="X1498" s="1">
        <v>5</v>
      </c>
      <c r="AL1498" s="7">
        <f>IF(Q1498&gt;0,RANK(Q1498,(N1498:P1498,Q1498:AJ1498)),0)</f>
        <v>0</v>
      </c>
      <c r="AM1498" s="7">
        <f>IF(R1498&gt;0,RANK(R1498,(N1498:P1498,Q1498:AJ1498)),0)</f>
        <v>4</v>
      </c>
      <c r="AN1498" s="7">
        <f>IF(S1498&gt;0,RANK(S1498,(N1498:P1498,Q1498:AJ1498)),0)</f>
        <v>5</v>
      </c>
      <c r="AO1498" s="7">
        <f>IF(T1498&gt;0,RANK(T1498,(N1498:P1498,Q1498:AJ1498)),0)</f>
        <v>6</v>
      </c>
      <c r="AP1498" s="2">
        <f t="shared" si="587"/>
        <v>0</v>
      </c>
      <c r="AQ1498" s="2">
        <f t="shared" si="588"/>
        <v>3.2096445905746046E-3</v>
      </c>
      <c r="AR1498" s="2">
        <f t="shared" si="589"/>
        <v>1.0176921872553624E-3</v>
      </c>
      <c r="AS1498" s="2">
        <f t="shared" si="590"/>
        <v>9.3940817285110385E-4</v>
      </c>
      <c r="AU1498" t="s">
        <v>1885</v>
      </c>
      <c r="AV1498" t="s">
        <v>2534</v>
      </c>
      <c r="AW1498">
        <v>5</v>
      </c>
      <c r="AY1498" s="130">
        <v>28</v>
      </c>
      <c r="AZ1498" s="131">
        <v>73</v>
      </c>
      <c r="BA1498" s="132">
        <f t="shared" si="580"/>
        <v>28073</v>
      </c>
      <c r="BC1498" s="7" t="s">
        <v>532</v>
      </c>
    </row>
    <row r="1499" spans="1:55" hidden="1" outlineLevel="1" x14ac:dyDescent="0.2">
      <c r="A1499" t="s">
        <v>787</v>
      </c>
      <c r="B1499" t="s">
        <v>2534</v>
      </c>
      <c r="C1499" s="1">
        <f t="shared" si="581"/>
        <v>24834</v>
      </c>
      <c r="D1499" s="7">
        <f>RANK(N1499,(N1499:P1499,Q1499:AJ1499))</f>
        <v>2</v>
      </c>
      <c r="E1499" s="7">
        <f>RANK(O1499,(N1499:P1499,Q1499:AJ1499))</f>
        <v>1</v>
      </c>
      <c r="F1499" s="7">
        <f>IF(P1499&gt;0,RANK(P1499,(N1499:P1499,Q1499:AJ1499)),0)</f>
        <v>3</v>
      </c>
      <c r="G1499" s="1">
        <f t="shared" si="582"/>
        <v>6387</v>
      </c>
      <c r="H1499" s="2">
        <f t="shared" si="568"/>
        <v>0.25718772650398647</v>
      </c>
      <c r="I1499" s="2"/>
      <c r="J1499" s="2">
        <f t="shared" si="583"/>
        <v>0.34903760972859788</v>
      </c>
      <c r="K1499" s="2">
        <f t="shared" si="584"/>
        <v>0.60622533623258434</v>
      </c>
      <c r="L1499" s="2">
        <f t="shared" si="585"/>
        <v>4.1717000885882261E-2</v>
      </c>
      <c r="M1499" s="2">
        <f t="shared" si="586"/>
        <v>3.0200531529355201E-3</v>
      </c>
      <c r="N1499" s="1">
        <v>8668</v>
      </c>
      <c r="O1499" s="1">
        <v>15055</v>
      </c>
      <c r="P1499" s="1">
        <v>1036</v>
      </c>
      <c r="R1499" s="1">
        <v>45</v>
      </c>
      <c r="S1499" s="1">
        <v>18</v>
      </c>
      <c r="T1499" s="1">
        <v>3</v>
      </c>
      <c r="X1499" s="1">
        <v>9</v>
      </c>
      <c r="AL1499" s="7">
        <f>IF(Q1499&gt;0,RANK(Q1499,(N1499:P1499,Q1499:AJ1499)),0)</f>
        <v>0</v>
      </c>
      <c r="AM1499" s="7">
        <f>IF(R1499&gt;0,RANK(R1499,(N1499:P1499,Q1499:AJ1499)),0)</f>
        <v>4</v>
      </c>
      <c r="AN1499" s="7">
        <f>IF(S1499&gt;0,RANK(S1499,(N1499:P1499,Q1499:AJ1499)),0)</f>
        <v>5</v>
      </c>
      <c r="AO1499" s="7">
        <f>IF(T1499&gt;0,RANK(T1499,(N1499:P1499,Q1499:AJ1499)),0)</f>
        <v>7</v>
      </c>
      <c r="AP1499" s="2">
        <f t="shared" si="587"/>
        <v>0</v>
      </c>
      <c r="AQ1499" s="2">
        <f t="shared" si="588"/>
        <v>1.812031891761295E-3</v>
      </c>
      <c r="AR1499" s="2">
        <f t="shared" si="589"/>
        <v>7.2481275670451797E-4</v>
      </c>
      <c r="AS1499" s="2">
        <f t="shared" si="590"/>
        <v>1.2080212611741966E-4</v>
      </c>
      <c r="AU1499" t="s">
        <v>787</v>
      </c>
      <c r="AV1499" t="s">
        <v>2534</v>
      </c>
      <c r="AW1499">
        <v>3</v>
      </c>
      <c r="AY1499" s="130">
        <v>28</v>
      </c>
      <c r="AZ1499" s="131">
        <v>75</v>
      </c>
      <c r="BA1499" s="132">
        <f t="shared" si="580"/>
        <v>28075</v>
      </c>
      <c r="BC1499" s="7" t="s">
        <v>532</v>
      </c>
    </row>
    <row r="1500" spans="1:55" hidden="1" outlineLevel="1" x14ac:dyDescent="0.2">
      <c r="A1500" t="s">
        <v>880</v>
      </c>
      <c r="B1500" t="s">
        <v>2534</v>
      </c>
      <c r="C1500" s="1">
        <f t="shared" si="581"/>
        <v>5371</v>
      </c>
      <c r="D1500" s="7">
        <f>RANK(N1500,(N1500:P1500,Q1500:AJ1500))</f>
        <v>1</v>
      </c>
      <c r="E1500" s="7">
        <f>RANK(O1500,(N1500:P1500,Q1500:AJ1500))</f>
        <v>2</v>
      </c>
      <c r="F1500" s="7">
        <f>IF(P1500&gt;0,RANK(P1500,(N1500:P1500,Q1500:AJ1500)),0)</f>
        <v>3</v>
      </c>
      <c r="G1500" s="1">
        <f t="shared" si="582"/>
        <v>89</v>
      </c>
      <c r="H1500" s="2">
        <f t="shared" si="568"/>
        <v>1.6570471048221933E-2</v>
      </c>
      <c r="I1500" s="2"/>
      <c r="J1500" s="2">
        <f t="shared" si="583"/>
        <v>0.46192515360268105</v>
      </c>
      <c r="K1500" s="2">
        <f t="shared" si="584"/>
        <v>0.44535468255445915</v>
      </c>
      <c r="L1500" s="2">
        <f t="shared" si="585"/>
        <v>8.7693167008005959E-2</v>
      </c>
      <c r="M1500" s="2">
        <f t="shared" si="586"/>
        <v>5.0269968348538446E-3</v>
      </c>
      <c r="N1500" s="1">
        <v>2481</v>
      </c>
      <c r="O1500" s="1">
        <v>2392</v>
      </c>
      <c r="P1500" s="1">
        <v>471</v>
      </c>
      <c r="R1500" s="1">
        <v>7</v>
      </c>
      <c r="S1500" s="1">
        <v>10</v>
      </c>
      <c r="T1500" s="1">
        <v>2</v>
      </c>
      <c r="X1500" s="1">
        <v>8</v>
      </c>
      <c r="AL1500" s="7">
        <f>IF(Q1500&gt;0,RANK(Q1500,(N1500:P1500,Q1500:AJ1500)),0)</f>
        <v>0</v>
      </c>
      <c r="AM1500" s="7">
        <f>IF(R1500&gt;0,RANK(R1500,(N1500:P1500,Q1500:AJ1500)),0)</f>
        <v>6</v>
      </c>
      <c r="AN1500" s="7">
        <f>IF(S1500&gt;0,RANK(S1500,(N1500:P1500,Q1500:AJ1500)),0)</f>
        <v>4</v>
      </c>
      <c r="AO1500" s="7">
        <f>IF(T1500&gt;0,RANK(T1500,(N1500:P1500,Q1500:AJ1500)),0)</f>
        <v>7</v>
      </c>
      <c r="AP1500" s="2">
        <f t="shared" si="587"/>
        <v>0</v>
      </c>
      <c r="AQ1500" s="2">
        <f t="shared" si="588"/>
        <v>1.3032954757028485E-3</v>
      </c>
      <c r="AR1500" s="2">
        <f t="shared" si="589"/>
        <v>1.8618506795754981E-3</v>
      </c>
      <c r="AS1500" s="2">
        <f t="shared" si="590"/>
        <v>3.7237013591509961E-4</v>
      </c>
      <c r="AU1500" t="s">
        <v>880</v>
      </c>
      <c r="AV1500" t="s">
        <v>2534</v>
      </c>
      <c r="AW1500">
        <v>4</v>
      </c>
      <c r="AY1500" s="130">
        <v>28</v>
      </c>
      <c r="AZ1500" s="131">
        <v>77</v>
      </c>
      <c r="BA1500" s="132">
        <f t="shared" si="580"/>
        <v>28077</v>
      </c>
      <c r="BC1500" s="7" t="s">
        <v>532</v>
      </c>
    </row>
    <row r="1501" spans="1:55" hidden="1" outlineLevel="1" x14ac:dyDescent="0.2">
      <c r="A1501" t="s">
        <v>2114</v>
      </c>
      <c r="B1501" t="s">
        <v>2534</v>
      </c>
      <c r="C1501" s="1">
        <f t="shared" si="581"/>
        <v>6338</v>
      </c>
      <c r="D1501" s="7">
        <f>RANK(N1501,(N1501:P1501,Q1501:AJ1501))</f>
        <v>2</v>
      </c>
      <c r="E1501" s="7">
        <f>RANK(O1501,(N1501:P1501,Q1501:AJ1501))</f>
        <v>1</v>
      </c>
      <c r="F1501" s="7">
        <f>IF(P1501&gt;0,RANK(P1501,(N1501:P1501,Q1501:AJ1501)),0)</f>
        <v>3</v>
      </c>
      <c r="G1501" s="1">
        <f t="shared" si="582"/>
        <v>115</v>
      </c>
      <c r="H1501" s="2">
        <f t="shared" si="568"/>
        <v>1.8144525086778163E-2</v>
      </c>
      <c r="I1501" s="2"/>
      <c r="J1501" s="2">
        <f t="shared" si="583"/>
        <v>0.45787314610287155</v>
      </c>
      <c r="K1501" s="2">
        <f t="shared" si="584"/>
        <v>0.47601767118964972</v>
      </c>
      <c r="L1501" s="2">
        <f t="shared" si="585"/>
        <v>6.4058062480277692E-2</v>
      </c>
      <c r="M1501" s="2">
        <f t="shared" si="586"/>
        <v>2.0511202272010393E-3</v>
      </c>
      <c r="N1501" s="1">
        <v>2902</v>
      </c>
      <c r="O1501" s="1">
        <v>3017</v>
      </c>
      <c r="P1501" s="1">
        <v>406</v>
      </c>
      <c r="R1501" s="1">
        <v>6</v>
      </c>
      <c r="S1501" s="1">
        <v>6</v>
      </c>
      <c r="T1501" s="1">
        <v>1</v>
      </c>
      <c r="X1501" s="1">
        <v>0</v>
      </c>
      <c r="AL1501" s="7">
        <f>IF(Q1501&gt;0,RANK(Q1501,(N1501:P1501,Q1501:AJ1501)),0)</f>
        <v>0</v>
      </c>
      <c r="AM1501" s="7">
        <f>IF(R1501&gt;0,RANK(R1501,(N1501:P1501,Q1501:AJ1501)),0)</f>
        <v>4</v>
      </c>
      <c r="AN1501" s="7">
        <f>IF(S1501&gt;0,RANK(S1501,(N1501:P1501,Q1501:AJ1501)),0)</f>
        <v>4</v>
      </c>
      <c r="AO1501" s="7">
        <f>IF(T1501&gt;0,RANK(T1501,(N1501:P1501,Q1501:AJ1501)),0)</f>
        <v>6</v>
      </c>
      <c r="AP1501" s="2">
        <f t="shared" si="587"/>
        <v>0</v>
      </c>
      <c r="AQ1501" s="2">
        <f t="shared" si="588"/>
        <v>9.4667087409277379E-4</v>
      </c>
      <c r="AR1501" s="2">
        <f t="shared" si="589"/>
        <v>9.4667087409277379E-4</v>
      </c>
      <c r="AS1501" s="2">
        <f t="shared" si="590"/>
        <v>1.577784790154623E-4</v>
      </c>
      <c r="AU1501" t="s">
        <v>2114</v>
      </c>
      <c r="AV1501" t="s">
        <v>2534</v>
      </c>
      <c r="AY1501" s="130">
        <v>28</v>
      </c>
      <c r="AZ1501" s="131">
        <v>79</v>
      </c>
      <c r="BA1501" s="132">
        <f t="shared" si="580"/>
        <v>28079</v>
      </c>
      <c r="BC1501" s="7" t="s">
        <v>532</v>
      </c>
    </row>
    <row r="1502" spans="1:55" hidden="1" outlineLevel="1" x14ac:dyDescent="0.2">
      <c r="A1502" t="s">
        <v>881</v>
      </c>
      <c r="B1502" t="s">
        <v>2534</v>
      </c>
      <c r="C1502" s="1">
        <f t="shared" si="581"/>
        <v>21686</v>
      </c>
      <c r="D1502" s="7">
        <f>RANK(N1502,(N1502:P1502,Q1502:AJ1502))</f>
        <v>2</v>
      </c>
      <c r="E1502" s="7">
        <f>RANK(O1502,(N1502:P1502,Q1502:AJ1502))</f>
        <v>1</v>
      </c>
      <c r="F1502" s="7">
        <f>IF(P1502&gt;0,RANK(P1502,(N1502:P1502,Q1502:AJ1502)),0)</f>
        <v>3</v>
      </c>
      <c r="G1502" s="1">
        <f t="shared" si="582"/>
        <v>3377</v>
      </c>
      <c r="H1502" s="2">
        <f t="shared" si="568"/>
        <v>0.15572258600018446</v>
      </c>
      <c r="I1502" s="2"/>
      <c r="J1502" s="2">
        <f t="shared" si="583"/>
        <v>0.3890989578529927</v>
      </c>
      <c r="K1502" s="2">
        <f t="shared" si="584"/>
        <v>0.54482154385317716</v>
      </c>
      <c r="L1502" s="2">
        <f t="shared" si="585"/>
        <v>6.2759383934335514E-2</v>
      </c>
      <c r="M1502" s="2">
        <f t="shared" si="586"/>
        <v>3.320114359494683E-3</v>
      </c>
      <c r="N1502" s="1">
        <v>8438</v>
      </c>
      <c r="O1502" s="1">
        <v>11815</v>
      </c>
      <c r="P1502" s="1">
        <v>1361</v>
      </c>
      <c r="R1502" s="1">
        <v>29</v>
      </c>
      <c r="S1502" s="1">
        <v>29</v>
      </c>
      <c r="T1502" s="1">
        <v>6</v>
      </c>
      <c r="X1502" s="1">
        <v>8</v>
      </c>
      <c r="AL1502" s="7">
        <f>IF(Q1502&gt;0,RANK(Q1502,(N1502:P1502,Q1502:AJ1502)),0)</f>
        <v>0</v>
      </c>
      <c r="AM1502" s="7">
        <f>IF(R1502&gt;0,RANK(R1502,(N1502:P1502,Q1502:AJ1502)),0)</f>
        <v>4</v>
      </c>
      <c r="AN1502" s="7">
        <f>IF(S1502&gt;0,RANK(S1502,(N1502:P1502,Q1502:AJ1502)),0)</f>
        <v>4</v>
      </c>
      <c r="AO1502" s="7">
        <f>IF(T1502&gt;0,RANK(T1502,(N1502:P1502,Q1502:AJ1502)),0)</f>
        <v>7</v>
      </c>
      <c r="AP1502" s="2">
        <f t="shared" si="587"/>
        <v>0</v>
      </c>
      <c r="AQ1502" s="2">
        <f t="shared" si="588"/>
        <v>1.3372682836853269E-3</v>
      </c>
      <c r="AR1502" s="2">
        <f t="shared" si="589"/>
        <v>1.3372682836853269E-3</v>
      </c>
      <c r="AS1502" s="2">
        <f t="shared" si="590"/>
        <v>2.7667619662455041E-4</v>
      </c>
      <c r="AU1502" t="s">
        <v>881</v>
      </c>
      <c r="AV1502" t="s">
        <v>2534</v>
      </c>
      <c r="AW1502">
        <v>1</v>
      </c>
      <c r="AY1502" s="130">
        <v>28</v>
      </c>
      <c r="AZ1502" s="131">
        <v>81</v>
      </c>
      <c r="BA1502" s="132">
        <f t="shared" si="580"/>
        <v>28081</v>
      </c>
      <c r="BC1502" s="7" t="s">
        <v>532</v>
      </c>
    </row>
    <row r="1503" spans="1:55" hidden="1" outlineLevel="1" x14ac:dyDescent="0.2">
      <c r="A1503" t="s">
        <v>2103</v>
      </c>
      <c r="B1503" t="s">
        <v>2534</v>
      </c>
      <c r="C1503" s="1">
        <f t="shared" si="581"/>
        <v>11713</v>
      </c>
      <c r="D1503" s="7">
        <f>RANK(N1503,(N1503:P1503,Q1503:AJ1503))</f>
        <v>1</v>
      </c>
      <c r="E1503" s="7">
        <f>RANK(O1503,(N1503:P1503,Q1503:AJ1503))</f>
        <v>2</v>
      </c>
      <c r="F1503" s="7">
        <f>IF(P1503&gt;0,RANK(P1503,(N1503:P1503,Q1503:AJ1503)),0)</f>
        <v>3</v>
      </c>
      <c r="G1503" s="1">
        <f t="shared" si="582"/>
        <v>2397</v>
      </c>
      <c r="H1503" s="2">
        <f t="shared" si="568"/>
        <v>0.204644412191582</v>
      </c>
      <c r="I1503" s="2"/>
      <c r="J1503" s="2">
        <f t="shared" si="583"/>
        <v>0.58507641082557837</v>
      </c>
      <c r="K1503" s="2">
        <f t="shared" si="584"/>
        <v>0.3804319986339964</v>
      </c>
      <c r="L1503" s="2">
        <f t="shared" si="585"/>
        <v>2.0490053786391189E-2</v>
      </c>
      <c r="M1503" s="2">
        <f t="shared" si="586"/>
        <v>1.4001536754034032E-2</v>
      </c>
      <c r="N1503" s="1">
        <v>6853</v>
      </c>
      <c r="O1503" s="1">
        <v>4456</v>
      </c>
      <c r="P1503" s="1">
        <v>240</v>
      </c>
      <c r="R1503" s="1">
        <v>107</v>
      </c>
      <c r="S1503" s="1">
        <v>29</v>
      </c>
      <c r="T1503" s="1">
        <v>17</v>
      </c>
      <c r="X1503" s="1">
        <v>11</v>
      </c>
      <c r="AL1503" s="7">
        <f>IF(Q1503&gt;0,RANK(Q1503,(N1503:P1503,Q1503:AJ1503)),0)</f>
        <v>0</v>
      </c>
      <c r="AM1503" s="7">
        <f>IF(R1503&gt;0,RANK(R1503,(N1503:P1503,Q1503:AJ1503)),0)</f>
        <v>4</v>
      </c>
      <c r="AN1503" s="7">
        <f>IF(S1503&gt;0,RANK(S1503,(N1503:P1503,Q1503:AJ1503)),0)</f>
        <v>5</v>
      </c>
      <c r="AO1503" s="7">
        <f>IF(T1503&gt;0,RANK(T1503,(N1503:P1503,Q1503:AJ1503)),0)</f>
        <v>6</v>
      </c>
      <c r="AP1503" s="2">
        <f t="shared" si="587"/>
        <v>0</v>
      </c>
      <c r="AQ1503" s="2">
        <f t="shared" si="588"/>
        <v>9.1351489797660713E-3</v>
      </c>
      <c r="AR1503" s="2">
        <f t="shared" si="589"/>
        <v>2.4758814991889355E-3</v>
      </c>
      <c r="AS1503" s="2">
        <f t="shared" si="590"/>
        <v>1.4513788098693759E-3</v>
      </c>
      <c r="AU1503" t="s">
        <v>2103</v>
      </c>
      <c r="AV1503" t="s">
        <v>2534</v>
      </c>
      <c r="AW1503">
        <v>2</v>
      </c>
      <c r="AY1503" s="130">
        <v>28</v>
      </c>
      <c r="AZ1503" s="131">
        <v>83</v>
      </c>
      <c r="BA1503" s="132">
        <f t="shared" si="580"/>
        <v>28083</v>
      </c>
      <c r="BC1503" s="7" t="s">
        <v>532</v>
      </c>
    </row>
    <row r="1504" spans="1:55" hidden="1" outlineLevel="1" x14ac:dyDescent="0.2">
      <c r="A1504" t="s">
        <v>2585</v>
      </c>
      <c r="B1504" t="s">
        <v>2534</v>
      </c>
      <c r="C1504" s="1">
        <f t="shared" si="581"/>
        <v>11067</v>
      </c>
      <c r="D1504" s="7">
        <f>RANK(N1504,(N1504:P1504,Q1504:AJ1504))</f>
        <v>2</v>
      </c>
      <c r="E1504" s="7">
        <f>RANK(O1504,(N1504:P1504,Q1504:AJ1504))</f>
        <v>1</v>
      </c>
      <c r="F1504" s="7">
        <f>IF(P1504&gt;0,RANK(P1504,(N1504:P1504,Q1504:AJ1504)),0)</f>
        <v>3</v>
      </c>
      <c r="G1504" s="1">
        <f t="shared" si="582"/>
        <v>1666</v>
      </c>
      <c r="H1504" s="2">
        <f t="shared" si="568"/>
        <v>0.15053763440860216</v>
      </c>
      <c r="I1504" s="2"/>
      <c r="J1504" s="2">
        <f t="shared" si="583"/>
        <v>0.38800036143489652</v>
      </c>
      <c r="K1504" s="2">
        <f t="shared" si="584"/>
        <v>0.53853799584349871</v>
      </c>
      <c r="L1504" s="2">
        <f t="shared" si="585"/>
        <v>7.0299087376886241E-2</v>
      </c>
      <c r="M1504" s="2">
        <f t="shared" si="586"/>
        <v>3.1625553447184734E-3</v>
      </c>
      <c r="N1504" s="1">
        <v>4294</v>
      </c>
      <c r="O1504" s="1">
        <v>5960</v>
      </c>
      <c r="P1504" s="1">
        <v>778</v>
      </c>
      <c r="R1504" s="1">
        <v>12</v>
      </c>
      <c r="S1504" s="1">
        <v>15</v>
      </c>
      <c r="T1504" s="1">
        <v>1</v>
      </c>
      <c r="X1504" s="1">
        <v>7</v>
      </c>
      <c r="AL1504" s="7">
        <f>IF(Q1504&gt;0,RANK(Q1504,(N1504:P1504,Q1504:AJ1504)),0)</f>
        <v>0</v>
      </c>
      <c r="AM1504" s="7">
        <f>IF(R1504&gt;0,RANK(R1504,(N1504:P1504,Q1504:AJ1504)),0)</f>
        <v>5</v>
      </c>
      <c r="AN1504" s="7">
        <f>IF(S1504&gt;0,RANK(S1504,(N1504:P1504,Q1504:AJ1504)),0)</f>
        <v>4</v>
      </c>
      <c r="AO1504" s="7">
        <f>IF(T1504&gt;0,RANK(T1504,(N1504:P1504,Q1504:AJ1504)),0)</f>
        <v>7</v>
      </c>
      <c r="AP1504" s="2">
        <f t="shared" si="587"/>
        <v>0</v>
      </c>
      <c r="AQ1504" s="2">
        <f t="shared" si="588"/>
        <v>1.0843046896177825E-3</v>
      </c>
      <c r="AR1504" s="2">
        <f t="shared" si="589"/>
        <v>1.3553808620222283E-3</v>
      </c>
      <c r="AS1504" s="2">
        <f t="shared" si="590"/>
        <v>9.0358724134815212E-5</v>
      </c>
      <c r="AU1504" t="s">
        <v>2585</v>
      </c>
      <c r="AV1504" t="s">
        <v>2534</v>
      </c>
      <c r="AW1504">
        <v>4</v>
      </c>
      <c r="AY1504" s="130">
        <v>28</v>
      </c>
      <c r="AZ1504" s="131">
        <v>85</v>
      </c>
      <c r="BA1504" s="132">
        <f t="shared" si="580"/>
        <v>28085</v>
      </c>
      <c r="BC1504" s="7" t="s">
        <v>532</v>
      </c>
    </row>
    <row r="1505" spans="1:55" hidden="1" outlineLevel="1" x14ac:dyDescent="0.2">
      <c r="A1505" t="s">
        <v>731</v>
      </c>
      <c r="B1505" t="s">
        <v>2534</v>
      </c>
      <c r="C1505" s="1">
        <f t="shared" si="581"/>
        <v>16258</v>
      </c>
      <c r="D1505" s="7">
        <f>RANK(N1505,(N1505:P1505,Q1505:AJ1505))</f>
        <v>2</v>
      </c>
      <c r="E1505" s="7">
        <f>RANK(O1505,(N1505:P1505,Q1505:AJ1505))</f>
        <v>1</v>
      </c>
      <c r="F1505" s="7">
        <f>IF(P1505&gt;0,RANK(P1505,(N1505:P1505,Q1505:AJ1505)),0)</f>
        <v>3</v>
      </c>
      <c r="G1505" s="1">
        <f t="shared" si="582"/>
        <v>2949</v>
      </c>
      <c r="H1505" s="2">
        <f t="shared" si="568"/>
        <v>0.18138762455406568</v>
      </c>
      <c r="I1505" s="2"/>
      <c r="J1505" s="2">
        <f t="shared" si="583"/>
        <v>0.38258088325747325</v>
      </c>
      <c r="K1505" s="2">
        <f t="shared" si="584"/>
        <v>0.56396850781153895</v>
      </c>
      <c r="L1505" s="2">
        <f t="shared" si="585"/>
        <v>4.6131135441013653E-2</v>
      </c>
      <c r="M1505" s="2">
        <f t="shared" si="586"/>
        <v>7.319473489974089E-3</v>
      </c>
      <c r="N1505" s="1">
        <v>6220</v>
      </c>
      <c r="O1505" s="1">
        <v>9169</v>
      </c>
      <c r="P1505" s="1">
        <v>750</v>
      </c>
      <c r="R1505" s="1">
        <v>36</v>
      </c>
      <c r="S1505" s="1">
        <v>55</v>
      </c>
      <c r="T1505" s="1">
        <v>18</v>
      </c>
      <c r="X1505" s="1">
        <v>10</v>
      </c>
      <c r="AL1505" s="7">
        <f>IF(Q1505&gt;0,RANK(Q1505,(N1505:P1505,Q1505:AJ1505)),0)</f>
        <v>0</v>
      </c>
      <c r="AM1505" s="7">
        <f>IF(R1505&gt;0,RANK(R1505,(N1505:P1505,Q1505:AJ1505)),0)</f>
        <v>5</v>
      </c>
      <c r="AN1505" s="7">
        <f>IF(S1505&gt;0,RANK(S1505,(N1505:P1505,Q1505:AJ1505)),0)</f>
        <v>4</v>
      </c>
      <c r="AO1505" s="7">
        <f>IF(T1505&gt;0,RANK(T1505,(N1505:P1505,Q1505:AJ1505)),0)</f>
        <v>6</v>
      </c>
      <c r="AP1505" s="2">
        <f t="shared" si="587"/>
        <v>0</v>
      </c>
      <c r="AQ1505" s="2">
        <f t="shared" si="588"/>
        <v>2.2142945011686555E-3</v>
      </c>
      <c r="AR1505" s="2">
        <f t="shared" si="589"/>
        <v>3.3829499323410014E-3</v>
      </c>
      <c r="AS1505" s="2">
        <f t="shared" si="590"/>
        <v>1.1071472505843278E-3</v>
      </c>
      <c r="AU1505" t="s">
        <v>731</v>
      </c>
      <c r="AV1505" t="s">
        <v>2534</v>
      </c>
      <c r="AW1505">
        <v>3</v>
      </c>
      <c r="AY1505" s="130">
        <v>28</v>
      </c>
      <c r="AZ1505" s="131">
        <v>87</v>
      </c>
      <c r="BA1505" s="132">
        <f t="shared" si="580"/>
        <v>28087</v>
      </c>
      <c r="BC1505" s="7" t="s">
        <v>532</v>
      </c>
    </row>
    <row r="1506" spans="1:55" hidden="1" outlineLevel="1" x14ac:dyDescent="0.2">
      <c r="A1506" t="s">
        <v>2709</v>
      </c>
      <c r="B1506" t="s">
        <v>2534</v>
      </c>
      <c r="C1506" s="1">
        <f t="shared" si="581"/>
        <v>24688</v>
      </c>
      <c r="D1506" s="7">
        <f>RANK(N1506,(N1506:P1506,Q1506:AJ1506))</f>
        <v>2</v>
      </c>
      <c r="E1506" s="7">
        <f>RANK(O1506,(N1506:P1506,Q1506:AJ1506))</f>
        <v>1</v>
      </c>
      <c r="F1506" s="7">
        <f>IF(P1506&gt;0,RANK(P1506,(N1506:P1506,Q1506:AJ1506)),0)</f>
        <v>3</v>
      </c>
      <c r="G1506" s="1">
        <f t="shared" si="582"/>
        <v>5113</v>
      </c>
      <c r="H1506" s="2">
        <f t="shared" si="568"/>
        <v>0.20710466623460791</v>
      </c>
      <c r="I1506" s="2"/>
      <c r="J1506" s="2">
        <f t="shared" si="583"/>
        <v>0.37888852883992225</v>
      </c>
      <c r="K1506" s="2">
        <f t="shared" si="584"/>
        <v>0.58599319507453018</v>
      </c>
      <c r="L1506" s="2">
        <f t="shared" si="585"/>
        <v>3.0743681140635127E-2</v>
      </c>
      <c r="M1506" s="2">
        <f t="shared" si="586"/>
        <v>4.3745949449125014E-3</v>
      </c>
      <c r="N1506" s="1">
        <v>9354</v>
      </c>
      <c r="O1506" s="1">
        <v>14467</v>
      </c>
      <c r="P1506" s="1">
        <v>759</v>
      </c>
      <c r="R1506" s="1">
        <v>58</v>
      </c>
      <c r="S1506" s="1">
        <v>25</v>
      </c>
      <c r="T1506" s="1">
        <v>9</v>
      </c>
      <c r="X1506" s="1">
        <v>16</v>
      </c>
      <c r="AL1506" s="7">
        <f>IF(Q1506&gt;0,RANK(Q1506,(N1506:P1506,Q1506:AJ1506)),0)</f>
        <v>0</v>
      </c>
      <c r="AM1506" s="7">
        <f>IF(R1506&gt;0,RANK(R1506,(N1506:P1506,Q1506:AJ1506)),0)</f>
        <v>4</v>
      </c>
      <c r="AN1506" s="7">
        <f>IF(S1506&gt;0,RANK(S1506,(N1506:P1506,Q1506:AJ1506)),0)</f>
        <v>5</v>
      </c>
      <c r="AO1506" s="7">
        <f>IF(T1506&gt;0,RANK(T1506,(N1506:P1506,Q1506:AJ1506)),0)</f>
        <v>7</v>
      </c>
      <c r="AP1506" s="2">
        <f t="shared" si="587"/>
        <v>0</v>
      </c>
      <c r="AQ1506" s="2">
        <f t="shared" si="588"/>
        <v>2.3493195074530135E-3</v>
      </c>
      <c r="AR1506" s="2">
        <f t="shared" si="589"/>
        <v>1.0126377187297472E-3</v>
      </c>
      <c r="AS1506" s="2">
        <f t="shared" si="590"/>
        <v>3.6454957874270901E-4</v>
      </c>
      <c r="AU1506" t="s">
        <v>2709</v>
      </c>
      <c r="AV1506" t="s">
        <v>2534</v>
      </c>
      <c r="AY1506" s="130">
        <v>28</v>
      </c>
      <c r="AZ1506" s="131">
        <v>89</v>
      </c>
      <c r="BA1506" s="132">
        <f t="shared" si="580"/>
        <v>28089</v>
      </c>
      <c r="BC1506" s="7" t="s">
        <v>532</v>
      </c>
    </row>
    <row r="1507" spans="1:55" hidden="1" outlineLevel="1" x14ac:dyDescent="0.2">
      <c r="A1507" t="s">
        <v>1066</v>
      </c>
      <c r="B1507" t="s">
        <v>2534</v>
      </c>
      <c r="C1507" s="1">
        <f t="shared" si="581"/>
        <v>9968</v>
      </c>
      <c r="D1507" s="7">
        <f>RANK(N1507,(N1507:P1507,Q1507:AJ1507))</f>
        <v>2</v>
      </c>
      <c r="E1507" s="7">
        <f>RANK(O1507,(N1507:P1507,Q1507:AJ1507))</f>
        <v>1</v>
      </c>
      <c r="F1507" s="7">
        <f>IF(P1507&gt;0,RANK(P1507,(N1507:P1507,Q1507:AJ1507)),0)</f>
        <v>3</v>
      </c>
      <c r="G1507" s="1">
        <f t="shared" si="582"/>
        <v>689</v>
      </c>
      <c r="H1507" s="2">
        <f t="shared" si="568"/>
        <v>6.9121187800963088E-2</v>
      </c>
      <c r="I1507" s="2"/>
      <c r="J1507" s="2">
        <f t="shared" si="583"/>
        <v>0.4347913322632424</v>
      </c>
      <c r="K1507" s="2">
        <f t="shared" si="584"/>
        <v>0.5039125200642055</v>
      </c>
      <c r="L1507" s="2">
        <f t="shared" si="585"/>
        <v>5.8687800963081863E-2</v>
      </c>
      <c r="M1507" s="2">
        <f t="shared" si="586"/>
        <v>2.6083467094702301E-3</v>
      </c>
      <c r="N1507" s="1">
        <v>4334</v>
      </c>
      <c r="O1507" s="1">
        <v>5023</v>
      </c>
      <c r="P1507" s="1">
        <v>585</v>
      </c>
      <c r="R1507" s="1">
        <v>8</v>
      </c>
      <c r="S1507" s="1">
        <v>10</v>
      </c>
      <c r="T1507" s="1">
        <v>1</v>
      </c>
      <c r="X1507" s="1">
        <v>7</v>
      </c>
      <c r="AL1507" s="7">
        <f>IF(Q1507&gt;0,RANK(Q1507,(N1507:P1507,Q1507:AJ1507)),0)</f>
        <v>0</v>
      </c>
      <c r="AM1507" s="7">
        <f>IF(R1507&gt;0,RANK(R1507,(N1507:P1507,Q1507:AJ1507)),0)</f>
        <v>5</v>
      </c>
      <c r="AN1507" s="7">
        <f>IF(S1507&gt;0,RANK(S1507,(N1507:P1507,Q1507:AJ1507)),0)</f>
        <v>4</v>
      </c>
      <c r="AO1507" s="7">
        <f>IF(T1507&gt;0,RANK(T1507,(N1507:P1507,Q1507:AJ1507)),0)</f>
        <v>7</v>
      </c>
      <c r="AP1507" s="2">
        <f t="shared" si="587"/>
        <v>0</v>
      </c>
      <c r="AQ1507" s="2">
        <f t="shared" si="588"/>
        <v>8.0256821829855537E-4</v>
      </c>
      <c r="AR1507" s="2">
        <f t="shared" si="589"/>
        <v>1.0032102728731941E-3</v>
      </c>
      <c r="AS1507" s="2">
        <f t="shared" si="590"/>
        <v>1.0032102728731942E-4</v>
      </c>
      <c r="AU1507" t="s">
        <v>1066</v>
      </c>
      <c r="AV1507" t="s">
        <v>2534</v>
      </c>
      <c r="AW1507">
        <v>4</v>
      </c>
      <c r="AY1507" s="130">
        <v>28</v>
      </c>
      <c r="AZ1507" s="131">
        <v>91</v>
      </c>
      <c r="BA1507" s="132">
        <f t="shared" si="580"/>
        <v>28091</v>
      </c>
      <c r="BC1507" s="7" t="s">
        <v>532</v>
      </c>
    </row>
    <row r="1508" spans="1:55" hidden="1" outlineLevel="1" x14ac:dyDescent="0.2">
      <c r="A1508" t="s">
        <v>2445</v>
      </c>
      <c r="B1508" t="s">
        <v>2534</v>
      </c>
      <c r="C1508" s="1">
        <f t="shared" si="581"/>
        <v>11340</v>
      </c>
      <c r="D1508" s="7">
        <f>RANK(N1508,(N1508:P1508,Q1508:AJ1508))</f>
        <v>1</v>
      </c>
      <c r="E1508" s="7">
        <f>RANK(O1508,(N1508:P1508,Q1508:AJ1508))</f>
        <v>2</v>
      </c>
      <c r="F1508" s="7">
        <f>IF(P1508&gt;0,RANK(P1508,(N1508:P1508,Q1508:AJ1508)),0)</f>
        <v>3</v>
      </c>
      <c r="G1508" s="1">
        <f t="shared" si="582"/>
        <v>4249</v>
      </c>
      <c r="H1508" s="2">
        <f t="shared" si="568"/>
        <v>0.37469135802469133</v>
      </c>
      <c r="I1508" s="2"/>
      <c r="J1508" s="2">
        <f t="shared" si="583"/>
        <v>0.66322751322751328</v>
      </c>
      <c r="K1508" s="2">
        <f t="shared" si="584"/>
        <v>0.28853615520282189</v>
      </c>
      <c r="L1508" s="2">
        <f t="shared" si="585"/>
        <v>4.2504409171075841E-2</v>
      </c>
      <c r="M1508" s="2">
        <f t="shared" si="586"/>
        <v>5.7319223985889955E-3</v>
      </c>
      <c r="N1508" s="1">
        <v>7521</v>
      </c>
      <c r="O1508" s="1">
        <v>3272</v>
      </c>
      <c r="P1508" s="1">
        <v>482</v>
      </c>
      <c r="R1508" s="1">
        <v>17</v>
      </c>
      <c r="S1508" s="1">
        <v>17</v>
      </c>
      <c r="T1508" s="1">
        <v>17</v>
      </c>
      <c r="X1508" s="1">
        <v>14</v>
      </c>
      <c r="AL1508" s="7">
        <f>IF(Q1508&gt;0,RANK(Q1508,(N1508:P1508,Q1508:AJ1508)),0)</f>
        <v>0</v>
      </c>
      <c r="AM1508" s="7">
        <f>IF(R1508&gt;0,RANK(R1508,(N1508:P1508,Q1508:AJ1508)),0)</f>
        <v>4</v>
      </c>
      <c r="AN1508" s="7">
        <f>IF(S1508&gt;0,RANK(S1508,(N1508:P1508,Q1508:AJ1508)),0)</f>
        <v>4</v>
      </c>
      <c r="AO1508" s="7">
        <f>IF(T1508&gt;0,RANK(T1508,(N1508:P1508,Q1508:AJ1508)),0)</f>
        <v>4</v>
      </c>
      <c r="AP1508" s="2">
        <f t="shared" si="587"/>
        <v>0</v>
      </c>
      <c r="AQ1508" s="2">
        <f t="shared" si="588"/>
        <v>1.4991181657848325E-3</v>
      </c>
      <c r="AR1508" s="2">
        <f t="shared" si="589"/>
        <v>1.4991181657848325E-3</v>
      </c>
      <c r="AS1508" s="2">
        <f t="shared" si="590"/>
        <v>1.4991181657848325E-3</v>
      </c>
      <c r="AU1508" t="s">
        <v>2445</v>
      </c>
      <c r="AV1508" t="s">
        <v>2534</v>
      </c>
      <c r="AW1508">
        <v>1</v>
      </c>
      <c r="AY1508" s="130">
        <v>28</v>
      </c>
      <c r="AZ1508" s="131">
        <v>93</v>
      </c>
      <c r="BA1508" s="132">
        <f t="shared" si="580"/>
        <v>28093</v>
      </c>
      <c r="BC1508" s="7" t="s">
        <v>532</v>
      </c>
    </row>
    <row r="1509" spans="1:55" hidden="1" outlineLevel="1" x14ac:dyDescent="0.2">
      <c r="A1509" t="s">
        <v>2129</v>
      </c>
      <c r="B1509" t="s">
        <v>2534</v>
      </c>
      <c r="C1509" s="1">
        <f t="shared" si="581"/>
        <v>11324</v>
      </c>
      <c r="D1509" s="7">
        <f>RANK(N1509,(N1509:P1509,Q1509:AJ1509))</f>
        <v>2</v>
      </c>
      <c r="E1509" s="7">
        <f>RANK(O1509,(N1509:P1509,Q1509:AJ1509))</f>
        <v>1</v>
      </c>
      <c r="F1509" s="7">
        <f>IF(P1509&gt;0,RANK(P1509,(N1509:P1509,Q1509:AJ1509)),0)</f>
        <v>3</v>
      </c>
      <c r="G1509" s="1">
        <f t="shared" si="582"/>
        <v>22</v>
      </c>
      <c r="H1509" s="2">
        <f t="shared" ref="H1509:H1572" si="591">G1509/C1509</f>
        <v>1.942776404097492E-3</v>
      </c>
      <c r="I1509" s="2"/>
      <c r="J1509" s="2">
        <f t="shared" si="583"/>
        <v>0.45778876722006356</v>
      </c>
      <c r="K1509" s="2">
        <f t="shared" si="584"/>
        <v>0.45973154362416108</v>
      </c>
      <c r="L1509" s="2">
        <f t="shared" si="585"/>
        <v>7.8505828329212296E-2</v>
      </c>
      <c r="M1509" s="2">
        <f t="shared" si="586"/>
        <v>3.9738608265630637E-3</v>
      </c>
      <c r="N1509" s="1">
        <v>5184</v>
      </c>
      <c r="O1509" s="1">
        <v>5206</v>
      </c>
      <c r="P1509" s="1">
        <v>889</v>
      </c>
      <c r="R1509" s="1">
        <v>24</v>
      </c>
      <c r="S1509" s="1">
        <v>12</v>
      </c>
      <c r="X1509" s="1">
        <v>9</v>
      </c>
      <c r="AL1509" s="7">
        <f>IF(Q1509&gt;0,RANK(Q1509,(N1509:P1509,Q1509:AJ1509)),0)</f>
        <v>0</v>
      </c>
      <c r="AM1509" s="7">
        <f>IF(R1509&gt;0,RANK(R1509,(N1509:P1509,Q1509:AJ1509)),0)</f>
        <v>4</v>
      </c>
      <c r="AN1509" s="7">
        <f>IF(S1509&gt;0,RANK(S1509,(N1509:P1509,Q1509:AJ1509)),0)</f>
        <v>5</v>
      </c>
      <c r="AO1509" s="7">
        <f>IF(T1509&gt;0,RANK(T1509,(N1509:P1509,Q1509:AJ1509)),0)</f>
        <v>0</v>
      </c>
      <c r="AP1509" s="2">
        <f t="shared" si="587"/>
        <v>0</v>
      </c>
      <c r="AQ1509" s="2">
        <f t="shared" si="588"/>
        <v>2.1193924408336277E-3</v>
      </c>
      <c r="AR1509" s="2">
        <f t="shared" si="589"/>
        <v>1.0596962204168139E-3</v>
      </c>
      <c r="AS1509" s="2">
        <f t="shared" si="590"/>
        <v>0</v>
      </c>
      <c r="AU1509" t="s">
        <v>2129</v>
      </c>
      <c r="AV1509" t="s">
        <v>2534</v>
      </c>
      <c r="AW1509">
        <v>1</v>
      </c>
      <c r="AY1509" s="130">
        <v>28</v>
      </c>
      <c r="AZ1509" s="131">
        <v>95</v>
      </c>
      <c r="BA1509" s="132">
        <f t="shared" si="580"/>
        <v>28095</v>
      </c>
      <c r="BC1509" s="7" t="s">
        <v>532</v>
      </c>
    </row>
    <row r="1510" spans="1:55" hidden="1" outlineLevel="1" x14ac:dyDescent="0.2">
      <c r="A1510" t="s">
        <v>961</v>
      </c>
      <c r="B1510" t="s">
        <v>2534</v>
      </c>
      <c r="C1510" s="1">
        <f t="shared" si="581"/>
        <v>4121</v>
      </c>
      <c r="D1510" s="7">
        <f>RANK(N1510,(N1510:P1510,Q1510:AJ1510))</f>
        <v>1</v>
      </c>
      <c r="E1510" s="7">
        <f>RANK(O1510,(N1510:P1510,Q1510:AJ1510))</f>
        <v>2</v>
      </c>
      <c r="F1510" s="7">
        <f>IF(P1510&gt;0,RANK(P1510,(N1510:P1510,Q1510:AJ1510)),0)</f>
        <v>3</v>
      </c>
      <c r="G1510" s="1">
        <f t="shared" si="582"/>
        <v>27</v>
      </c>
      <c r="H1510" s="2">
        <f t="shared" si="591"/>
        <v>6.5518078136374671E-3</v>
      </c>
      <c r="I1510" s="2"/>
      <c r="J1510" s="2">
        <f t="shared" si="583"/>
        <v>0.47803931084688184</v>
      </c>
      <c r="K1510" s="2">
        <f t="shared" si="584"/>
        <v>0.47148750303324438</v>
      </c>
      <c r="L1510" s="2">
        <f t="shared" si="585"/>
        <v>4.7803931084688181E-2</v>
      </c>
      <c r="M1510" s="2">
        <f t="shared" si="586"/>
        <v>2.6692550351855443E-3</v>
      </c>
      <c r="N1510" s="1">
        <v>1970</v>
      </c>
      <c r="O1510" s="1">
        <v>1943</v>
      </c>
      <c r="P1510" s="1">
        <v>197</v>
      </c>
      <c r="R1510" s="1">
        <v>5</v>
      </c>
      <c r="S1510" s="1">
        <v>2</v>
      </c>
      <c r="T1510" s="1">
        <v>3</v>
      </c>
      <c r="X1510" s="1">
        <v>1</v>
      </c>
      <c r="AL1510" s="7">
        <f>IF(Q1510&gt;0,RANK(Q1510,(N1510:P1510,Q1510:AJ1510)),0)</f>
        <v>0</v>
      </c>
      <c r="AM1510" s="7">
        <f>IF(R1510&gt;0,RANK(R1510,(N1510:P1510,Q1510:AJ1510)),0)</f>
        <v>4</v>
      </c>
      <c r="AN1510" s="7">
        <f>IF(S1510&gt;0,RANK(S1510,(N1510:P1510,Q1510:AJ1510)),0)</f>
        <v>6</v>
      </c>
      <c r="AO1510" s="7">
        <f>IF(T1510&gt;0,RANK(T1510,(N1510:P1510,Q1510:AJ1510)),0)</f>
        <v>5</v>
      </c>
      <c r="AP1510" s="2">
        <f t="shared" si="587"/>
        <v>0</v>
      </c>
      <c r="AQ1510" s="2">
        <f t="shared" si="588"/>
        <v>1.2132977432661976E-3</v>
      </c>
      <c r="AR1510" s="2">
        <f t="shared" si="589"/>
        <v>4.8531909730647902E-4</v>
      </c>
      <c r="AS1510" s="2">
        <f t="shared" si="590"/>
        <v>7.2797864595971855E-4</v>
      </c>
      <c r="AU1510" t="s">
        <v>961</v>
      </c>
      <c r="AV1510" t="s">
        <v>2534</v>
      </c>
      <c r="AY1510" s="130">
        <v>28</v>
      </c>
      <c r="AZ1510" s="131">
        <v>97</v>
      </c>
      <c r="BA1510" s="132">
        <f t="shared" si="580"/>
        <v>28097</v>
      </c>
      <c r="BC1510" s="7" t="s">
        <v>532</v>
      </c>
    </row>
    <row r="1511" spans="1:55" hidden="1" outlineLevel="1" x14ac:dyDescent="0.2">
      <c r="A1511" t="s">
        <v>2104</v>
      </c>
      <c r="B1511" t="s">
        <v>2534</v>
      </c>
      <c r="C1511" s="1">
        <f t="shared" si="581"/>
        <v>7787</v>
      </c>
      <c r="D1511" s="7">
        <f>RANK(N1511,(N1511:P1511,Q1511:AJ1511))</f>
        <v>2</v>
      </c>
      <c r="E1511" s="7">
        <f>RANK(O1511,(N1511:P1511,Q1511:AJ1511))</f>
        <v>1</v>
      </c>
      <c r="F1511" s="7">
        <f>IF(P1511&gt;0,RANK(P1511,(N1511:P1511,Q1511:AJ1511)),0)</f>
        <v>3</v>
      </c>
      <c r="G1511" s="1">
        <f t="shared" si="582"/>
        <v>1899</v>
      </c>
      <c r="H1511" s="2">
        <f t="shared" si="591"/>
        <v>0.24386798510337743</v>
      </c>
      <c r="I1511" s="2"/>
      <c r="J1511" s="2">
        <f t="shared" si="583"/>
        <v>0.33979709772698086</v>
      </c>
      <c r="K1511" s="2">
        <f t="shared" si="584"/>
        <v>0.58366508283035834</v>
      </c>
      <c r="L1511" s="2">
        <f t="shared" si="585"/>
        <v>7.1914729677667905E-2</v>
      </c>
      <c r="M1511" s="2">
        <f t="shared" si="586"/>
        <v>4.6230897649928993E-3</v>
      </c>
      <c r="N1511" s="1">
        <v>2646</v>
      </c>
      <c r="O1511" s="1">
        <v>4545</v>
      </c>
      <c r="P1511" s="1">
        <v>560</v>
      </c>
      <c r="R1511" s="1">
        <v>15</v>
      </c>
      <c r="S1511" s="1">
        <v>11</v>
      </c>
      <c r="T1511" s="1">
        <v>3</v>
      </c>
      <c r="X1511" s="1">
        <v>7</v>
      </c>
      <c r="AL1511" s="7">
        <f>IF(Q1511&gt;0,RANK(Q1511,(N1511:P1511,Q1511:AJ1511)),0)</f>
        <v>0</v>
      </c>
      <c r="AM1511" s="7">
        <f>IF(R1511&gt;0,RANK(R1511,(N1511:P1511,Q1511:AJ1511)),0)</f>
        <v>4</v>
      </c>
      <c r="AN1511" s="7">
        <f>IF(S1511&gt;0,RANK(S1511,(N1511:P1511,Q1511:AJ1511)),0)</f>
        <v>5</v>
      </c>
      <c r="AO1511" s="7">
        <f>IF(T1511&gt;0,RANK(T1511,(N1511:P1511,Q1511:AJ1511)),0)</f>
        <v>7</v>
      </c>
      <c r="AP1511" s="2">
        <f t="shared" si="587"/>
        <v>0</v>
      </c>
      <c r="AQ1511" s="2">
        <f t="shared" si="588"/>
        <v>1.9262874020803903E-3</v>
      </c>
      <c r="AR1511" s="2">
        <f t="shared" si="589"/>
        <v>1.4126107615256196E-3</v>
      </c>
      <c r="AS1511" s="2">
        <f t="shared" si="590"/>
        <v>3.8525748041607808E-4</v>
      </c>
      <c r="AU1511" t="s">
        <v>2104</v>
      </c>
      <c r="AV1511" t="s">
        <v>2534</v>
      </c>
      <c r="AW1511">
        <v>3</v>
      </c>
      <c r="AY1511" s="130">
        <v>28</v>
      </c>
      <c r="AZ1511" s="131">
        <v>99</v>
      </c>
      <c r="BA1511" s="132">
        <f t="shared" si="580"/>
        <v>28099</v>
      </c>
      <c r="BC1511" s="7" t="s">
        <v>532</v>
      </c>
    </row>
    <row r="1512" spans="1:55" hidden="1" outlineLevel="1" x14ac:dyDescent="0.2">
      <c r="A1512" t="s">
        <v>3164</v>
      </c>
      <c r="B1512" t="s">
        <v>2534</v>
      </c>
      <c r="C1512" s="1">
        <f t="shared" si="581"/>
        <v>6889</v>
      </c>
      <c r="D1512" s="7">
        <f>RANK(N1512,(N1512:P1512,Q1512:AJ1512))</f>
        <v>2</v>
      </c>
      <c r="E1512" s="7">
        <f>RANK(O1512,(N1512:P1512,Q1512:AJ1512))</f>
        <v>1</v>
      </c>
      <c r="F1512" s="7">
        <f>IF(P1512&gt;0,RANK(P1512,(N1512:P1512,Q1512:AJ1512)),0)</f>
        <v>3</v>
      </c>
      <c r="G1512" s="1">
        <f t="shared" si="582"/>
        <v>2060</v>
      </c>
      <c r="H1512" s="2">
        <f t="shared" si="591"/>
        <v>0.2990274350413703</v>
      </c>
      <c r="I1512" s="2"/>
      <c r="J1512" s="2">
        <f t="shared" si="583"/>
        <v>0.31397880679343881</v>
      </c>
      <c r="K1512" s="2">
        <f t="shared" si="584"/>
        <v>0.61300624183480912</v>
      </c>
      <c r="L1512" s="2">
        <f t="shared" si="585"/>
        <v>6.7353752358832925E-2</v>
      </c>
      <c r="M1512" s="2">
        <f t="shared" si="586"/>
        <v>5.6611990129191436E-3</v>
      </c>
      <c r="N1512" s="1">
        <v>2163</v>
      </c>
      <c r="O1512" s="1">
        <v>4223</v>
      </c>
      <c r="P1512" s="1">
        <v>464</v>
      </c>
      <c r="R1512" s="1">
        <v>17</v>
      </c>
      <c r="S1512" s="1">
        <v>17</v>
      </c>
      <c r="T1512" s="1">
        <v>3</v>
      </c>
      <c r="X1512" s="1">
        <v>2</v>
      </c>
      <c r="AL1512" s="7">
        <f>IF(Q1512&gt;0,RANK(Q1512,(N1512:P1512,Q1512:AJ1512)),0)</f>
        <v>0</v>
      </c>
      <c r="AM1512" s="7">
        <f>IF(R1512&gt;0,RANK(R1512,(N1512:P1512,Q1512:AJ1512)),0)</f>
        <v>4</v>
      </c>
      <c r="AN1512" s="7">
        <f>IF(S1512&gt;0,RANK(S1512,(N1512:P1512,Q1512:AJ1512)),0)</f>
        <v>4</v>
      </c>
      <c r="AO1512" s="7">
        <f>IF(T1512&gt;0,RANK(T1512,(N1512:P1512,Q1512:AJ1512)),0)</f>
        <v>6</v>
      </c>
      <c r="AP1512" s="2">
        <f t="shared" si="587"/>
        <v>0</v>
      </c>
      <c r="AQ1512" s="2">
        <f t="shared" si="588"/>
        <v>2.4677021338365512E-3</v>
      </c>
      <c r="AR1512" s="2">
        <f t="shared" si="589"/>
        <v>2.4677021338365512E-3</v>
      </c>
      <c r="AS1512" s="2">
        <f t="shared" si="590"/>
        <v>4.3547684714762664E-4</v>
      </c>
      <c r="AU1512" t="s">
        <v>3164</v>
      </c>
      <c r="AV1512" t="s">
        <v>2534</v>
      </c>
      <c r="AW1512">
        <v>3</v>
      </c>
      <c r="AY1512" s="130">
        <v>28</v>
      </c>
      <c r="AZ1512" s="131">
        <v>101</v>
      </c>
      <c r="BA1512" s="132">
        <f t="shared" si="580"/>
        <v>28101</v>
      </c>
      <c r="BC1512" s="7" t="s">
        <v>532</v>
      </c>
    </row>
    <row r="1513" spans="1:55" hidden="1" outlineLevel="1" x14ac:dyDescent="0.2">
      <c r="A1513" t="s">
        <v>1744</v>
      </c>
      <c r="B1513" t="s">
        <v>2534</v>
      </c>
      <c r="C1513" s="1">
        <f t="shared" si="581"/>
        <v>4298</v>
      </c>
      <c r="D1513" s="7">
        <f>RANK(N1513,(N1513:P1513,Q1513:AJ1513))</f>
        <v>1</v>
      </c>
      <c r="E1513" s="7">
        <f>RANK(O1513,(N1513:P1513,Q1513:AJ1513))</f>
        <v>2</v>
      </c>
      <c r="F1513" s="7">
        <f>IF(P1513&gt;0,RANK(P1513,(N1513:P1513,Q1513:AJ1513)),0)</f>
        <v>3</v>
      </c>
      <c r="G1513" s="1">
        <f t="shared" si="582"/>
        <v>1514</v>
      </c>
      <c r="H1513" s="2">
        <f t="shared" si="591"/>
        <v>0.35225686365751513</v>
      </c>
      <c r="I1513" s="2"/>
      <c r="J1513" s="2">
        <f t="shared" si="583"/>
        <v>0.65169846440204748</v>
      </c>
      <c r="K1513" s="2">
        <f t="shared" si="584"/>
        <v>0.29944160074453235</v>
      </c>
      <c r="L1513" s="2">
        <f t="shared" si="585"/>
        <v>2.7687296416938109E-2</v>
      </c>
      <c r="M1513" s="2">
        <f t="shared" si="586"/>
        <v>2.1172638436482052E-2</v>
      </c>
      <c r="N1513" s="1">
        <v>2801</v>
      </c>
      <c r="O1513" s="1">
        <v>1287</v>
      </c>
      <c r="P1513" s="1">
        <v>119</v>
      </c>
      <c r="R1513" s="1">
        <v>57</v>
      </c>
      <c r="S1513" s="1">
        <v>12</v>
      </c>
      <c r="T1513" s="1">
        <v>14</v>
      </c>
      <c r="X1513" s="1">
        <v>8</v>
      </c>
      <c r="AL1513" s="7">
        <f>IF(Q1513&gt;0,RANK(Q1513,(N1513:P1513,Q1513:AJ1513)),0)</f>
        <v>0</v>
      </c>
      <c r="AM1513" s="7">
        <f>IF(R1513&gt;0,RANK(R1513,(N1513:P1513,Q1513:AJ1513)),0)</f>
        <v>4</v>
      </c>
      <c r="AN1513" s="7">
        <f>IF(S1513&gt;0,RANK(S1513,(N1513:P1513,Q1513:AJ1513)),0)</f>
        <v>6</v>
      </c>
      <c r="AO1513" s="7">
        <f>IF(T1513&gt;0,RANK(T1513,(N1513:P1513,Q1513:AJ1513)),0)</f>
        <v>5</v>
      </c>
      <c r="AP1513" s="2">
        <f t="shared" si="587"/>
        <v>0</v>
      </c>
      <c r="AQ1513" s="2">
        <f t="shared" si="588"/>
        <v>1.326198231735691E-2</v>
      </c>
      <c r="AR1513" s="2">
        <f t="shared" si="589"/>
        <v>2.791996277338297E-3</v>
      </c>
      <c r="AS1513" s="2">
        <f t="shared" si="590"/>
        <v>3.2573289902280132E-3</v>
      </c>
      <c r="AU1513" t="s">
        <v>1744</v>
      </c>
      <c r="AV1513" t="s">
        <v>2534</v>
      </c>
      <c r="AW1513">
        <v>3</v>
      </c>
      <c r="AY1513" s="130">
        <v>28</v>
      </c>
      <c r="AZ1513" s="131">
        <v>103</v>
      </c>
      <c r="BA1513" s="132">
        <f t="shared" si="580"/>
        <v>28103</v>
      </c>
      <c r="BC1513" s="7" t="s">
        <v>532</v>
      </c>
    </row>
    <row r="1514" spans="1:55" hidden="1" outlineLevel="1" x14ac:dyDescent="0.2">
      <c r="A1514" t="s">
        <v>1035</v>
      </c>
      <c r="B1514" t="s">
        <v>2534</v>
      </c>
      <c r="C1514" s="1">
        <f t="shared" si="581"/>
        <v>12524</v>
      </c>
      <c r="D1514" s="7">
        <f>RANK(N1514,(N1514:P1514,Q1514:AJ1514))</f>
        <v>2</v>
      </c>
      <c r="E1514" s="7">
        <f>RANK(O1514,(N1514:P1514,Q1514:AJ1514))</f>
        <v>1</v>
      </c>
      <c r="F1514" s="7">
        <f>IF(P1514&gt;0,RANK(P1514,(N1514:P1514,Q1514:AJ1514)),0)</f>
        <v>3</v>
      </c>
      <c r="G1514" s="1">
        <f t="shared" si="582"/>
        <v>219</v>
      </c>
      <c r="H1514" s="2">
        <f t="shared" si="591"/>
        <v>1.7486426061961036E-2</v>
      </c>
      <c r="I1514" s="2"/>
      <c r="J1514" s="2">
        <f t="shared" si="583"/>
        <v>0.47293197061641645</v>
      </c>
      <c r="K1514" s="2">
        <f t="shared" si="584"/>
        <v>0.4904183966783775</v>
      </c>
      <c r="L1514" s="2">
        <f t="shared" si="585"/>
        <v>3.1539444267007347E-2</v>
      </c>
      <c r="M1514" s="2">
        <f t="shared" si="586"/>
        <v>5.1101884381987012E-3</v>
      </c>
      <c r="N1514" s="1">
        <v>5923</v>
      </c>
      <c r="O1514" s="1">
        <v>6142</v>
      </c>
      <c r="P1514" s="1">
        <v>395</v>
      </c>
      <c r="R1514" s="1">
        <v>30</v>
      </c>
      <c r="S1514" s="1">
        <v>17</v>
      </c>
      <c r="T1514" s="1">
        <v>11</v>
      </c>
      <c r="X1514" s="1">
        <v>6</v>
      </c>
      <c r="AL1514" s="7">
        <f>IF(Q1514&gt;0,RANK(Q1514,(N1514:P1514,Q1514:AJ1514)),0)</f>
        <v>0</v>
      </c>
      <c r="AM1514" s="7">
        <f>IF(R1514&gt;0,RANK(R1514,(N1514:P1514,Q1514:AJ1514)),0)</f>
        <v>4</v>
      </c>
      <c r="AN1514" s="7">
        <f>IF(S1514&gt;0,RANK(S1514,(N1514:P1514,Q1514:AJ1514)),0)</f>
        <v>5</v>
      </c>
      <c r="AO1514" s="7">
        <f>IF(T1514&gt;0,RANK(T1514,(N1514:P1514,Q1514:AJ1514)),0)</f>
        <v>6</v>
      </c>
      <c r="AP1514" s="2">
        <f t="shared" si="587"/>
        <v>0</v>
      </c>
      <c r="AQ1514" s="2">
        <f t="shared" si="588"/>
        <v>2.3954008304056212E-3</v>
      </c>
      <c r="AR1514" s="2">
        <f t="shared" si="589"/>
        <v>1.3573938038965187E-3</v>
      </c>
      <c r="AS1514" s="2">
        <f t="shared" si="590"/>
        <v>8.7831363781539439E-4</v>
      </c>
      <c r="AU1514" t="s">
        <v>1035</v>
      </c>
      <c r="AV1514" t="s">
        <v>2534</v>
      </c>
      <c r="AY1514" s="130">
        <v>28</v>
      </c>
      <c r="AZ1514" s="131">
        <v>105</v>
      </c>
      <c r="BA1514" s="132">
        <f t="shared" si="580"/>
        <v>28105</v>
      </c>
      <c r="BC1514" s="7" t="s">
        <v>532</v>
      </c>
    </row>
    <row r="1515" spans="1:55" hidden="1" outlineLevel="1" x14ac:dyDescent="0.2">
      <c r="A1515" t="s">
        <v>1585</v>
      </c>
      <c r="B1515" t="s">
        <v>2534</v>
      </c>
      <c r="C1515" s="1">
        <f t="shared" si="581"/>
        <v>9652</v>
      </c>
      <c r="D1515" s="7">
        <f>RANK(N1515,(N1515:P1515,Q1515:AJ1515))</f>
        <v>1</v>
      </c>
      <c r="E1515" s="7">
        <f>RANK(O1515,(N1515:P1515,Q1515:AJ1515))</f>
        <v>2</v>
      </c>
      <c r="F1515" s="7">
        <f>IF(P1515&gt;0,RANK(P1515,(N1515:P1515,Q1515:AJ1515)),0)</f>
        <v>3</v>
      </c>
      <c r="G1515" s="1">
        <f t="shared" si="582"/>
        <v>1707</v>
      </c>
      <c r="H1515" s="2">
        <f t="shared" si="591"/>
        <v>0.17685453791960215</v>
      </c>
      <c r="I1515" s="2"/>
      <c r="J1515" s="2">
        <f t="shared" si="583"/>
        <v>0.56029838375466223</v>
      </c>
      <c r="K1515" s="2">
        <f t="shared" si="584"/>
        <v>0.38344384583506008</v>
      </c>
      <c r="L1515" s="2">
        <f t="shared" si="585"/>
        <v>5.3149606299212601E-2</v>
      </c>
      <c r="M1515" s="2">
        <f t="shared" si="586"/>
        <v>3.1081641110650843E-3</v>
      </c>
      <c r="N1515" s="1">
        <v>5408</v>
      </c>
      <c r="O1515" s="1">
        <v>3701</v>
      </c>
      <c r="P1515" s="1">
        <v>513</v>
      </c>
      <c r="R1515" s="1">
        <v>6</v>
      </c>
      <c r="S1515" s="1">
        <v>13</v>
      </c>
      <c r="T1515" s="1">
        <v>4</v>
      </c>
      <c r="X1515" s="1">
        <v>7</v>
      </c>
      <c r="AL1515" s="7">
        <f>IF(Q1515&gt;0,RANK(Q1515,(N1515:P1515,Q1515:AJ1515)),0)</f>
        <v>0</v>
      </c>
      <c r="AM1515" s="7">
        <f>IF(R1515&gt;0,RANK(R1515,(N1515:P1515,Q1515:AJ1515)),0)</f>
        <v>6</v>
      </c>
      <c r="AN1515" s="7">
        <f>IF(S1515&gt;0,RANK(S1515,(N1515:P1515,Q1515:AJ1515)),0)</f>
        <v>4</v>
      </c>
      <c r="AO1515" s="7">
        <f>IF(T1515&gt;0,RANK(T1515,(N1515:P1515,Q1515:AJ1515)),0)</f>
        <v>7</v>
      </c>
      <c r="AP1515" s="2">
        <f t="shared" si="587"/>
        <v>0</v>
      </c>
      <c r="AQ1515" s="2">
        <f t="shared" si="588"/>
        <v>6.2163282221301284E-4</v>
      </c>
      <c r="AR1515" s="2">
        <f t="shared" si="589"/>
        <v>1.3468711147948613E-3</v>
      </c>
      <c r="AS1515" s="2">
        <f t="shared" si="590"/>
        <v>4.1442188147534188E-4</v>
      </c>
      <c r="AU1515" t="s">
        <v>1585</v>
      </c>
      <c r="AV1515" t="s">
        <v>2534</v>
      </c>
      <c r="AY1515" s="130">
        <v>28</v>
      </c>
      <c r="AZ1515" s="131">
        <v>107</v>
      </c>
      <c r="BA1515" s="132">
        <f t="shared" si="580"/>
        <v>28107</v>
      </c>
      <c r="BC1515" s="7" t="s">
        <v>532</v>
      </c>
    </row>
    <row r="1516" spans="1:55" hidden="1" outlineLevel="1" x14ac:dyDescent="0.2">
      <c r="A1516" t="s">
        <v>1491</v>
      </c>
      <c r="B1516" t="s">
        <v>2534</v>
      </c>
      <c r="C1516" s="1">
        <f t="shared" si="581"/>
        <v>14377</v>
      </c>
      <c r="D1516" s="7">
        <f>RANK(N1516,(N1516:P1516,Q1516:AJ1516))</f>
        <v>2</v>
      </c>
      <c r="E1516" s="7">
        <f>RANK(O1516,(N1516:P1516,Q1516:AJ1516))</f>
        <v>1</v>
      </c>
      <c r="F1516" s="7">
        <f>IF(P1516&gt;0,RANK(P1516,(N1516:P1516,Q1516:AJ1516)),0)</f>
        <v>3</v>
      </c>
      <c r="G1516" s="1">
        <f t="shared" si="582"/>
        <v>3320</v>
      </c>
      <c r="H1516" s="2">
        <f t="shared" si="591"/>
        <v>0.23092439312791263</v>
      </c>
      <c r="I1516" s="2"/>
      <c r="J1516" s="2">
        <f t="shared" si="583"/>
        <v>0.34026570216317731</v>
      </c>
      <c r="K1516" s="2">
        <f t="shared" si="584"/>
        <v>0.57119009529108988</v>
      </c>
      <c r="L1516" s="2">
        <f t="shared" si="585"/>
        <v>8.2771092717534953E-2</v>
      </c>
      <c r="M1516" s="2">
        <f t="shared" si="586"/>
        <v>5.773109828197856E-3</v>
      </c>
      <c r="N1516" s="1">
        <v>4892</v>
      </c>
      <c r="O1516" s="1">
        <v>8212</v>
      </c>
      <c r="P1516" s="1">
        <v>1190</v>
      </c>
      <c r="R1516" s="1">
        <v>29</v>
      </c>
      <c r="S1516" s="1">
        <v>30</v>
      </c>
      <c r="T1516" s="1">
        <v>9</v>
      </c>
      <c r="X1516" s="1">
        <v>15</v>
      </c>
      <c r="AL1516" s="7">
        <f>IF(Q1516&gt;0,RANK(Q1516,(N1516:P1516,Q1516:AJ1516)),0)</f>
        <v>0</v>
      </c>
      <c r="AM1516" s="7">
        <f>IF(R1516&gt;0,RANK(R1516,(N1516:P1516,Q1516:AJ1516)),0)</f>
        <v>5</v>
      </c>
      <c r="AN1516" s="7">
        <f>IF(S1516&gt;0,RANK(S1516,(N1516:P1516,Q1516:AJ1516)),0)</f>
        <v>4</v>
      </c>
      <c r="AO1516" s="7">
        <f>IF(T1516&gt;0,RANK(T1516,(N1516:P1516,Q1516:AJ1516)),0)</f>
        <v>7</v>
      </c>
      <c r="AP1516" s="2">
        <f t="shared" si="587"/>
        <v>0</v>
      </c>
      <c r="AQ1516" s="2">
        <f t="shared" si="588"/>
        <v>2.0171106628642972E-3</v>
      </c>
      <c r="AR1516" s="2">
        <f t="shared" si="589"/>
        <v>2.0866662029630661E-3</v>
      </c>
      <c r="AS1516" s="2">
        <f t="shared" si="590"/>
        <v>6.2599986088891985E-4</v>
      </c>
      <c r="AU1516" t="s">
        <v>1491</v>
      </c>
      <c r="AV1516" t="s">
        <v>2534</v>
      </c>
      <c r="AW1516">
        <v>5</v>
      </c>
      <c r="AY1516" s="130">
        <v>28</v>
      </c>
      <c r="AZ1516" s="131">
        <v>109</v>
      </c>
      <c r="BA1516" s="132">
        <f t="shared" si="580"/>
        <v>28109</v>
      </c>
      <c r="BC1516" s="7" t="s">
        <v>532</v>
      </c>
    </row>
    <row r="1517" spans="1:55" hidden="1" outlineLevel="1" x14ac:dyDescent="0.2">
      <c r="A1517" t="s">
        <v>1701</v>
      </c>
      <c r="B1517" t="s">
        <v>2534</v>
      </c>
      <c r="C1517" s="1">
        <f t="shared" si="581"/>
        <v>4054</v>
      </c>
      <c r="D1517" s="7">
        <f>RANK(N1517,(N1517:P1517,Q1517:AJ1517))</f>
        <v>2</v>
      </c>
      <c r="E1517" s="7">
        <f>RANK(O1517,(N1517:P1517,Q1517:AJ1517))</f>
        <v>1</v>
      </c>
      <c r="F1517" s="7">
        <f>IF(P1517&gt;0,RANK(P1517,(N1517:P1517,Q1517:AJ1517)),0)</f>
        <v>3</v>
      </c>
      <c r="G1517" s="1">
        <f t="shared" si="582"/>
        <v>765</v>
      </c>
      <c r="H1517" s="2">
        <f t="shared" si="591"/>
        <v>0.18870251603354712</v>
      </c>
      <c r="I1517" s="2"/>
      <c r="J1517" s="2">
        <f t="shared" si="583"/>
        <v>0.34854464726196349</v>
      </c>
      <c r="K1517" s="2">
        <f t="shared" si="584"/>
        <v>0.53724716329551059</v>
      </c>
      <c r="L1517" s="2">
        <f t="shared" si="585"/>
        <v>0.1110014800197336</v>
      </c>
      <c r="M1517" s="2">
        <f t="shared" si="586"/>
        <v>3.2067094227922616E-3</v>
      </c>
      <c r="N1517" s="1">
        <v>1413</v>
      </c>
      <c r="O1517" s="1">
        <v>2178</v>
      </c>
      <c r="P1517" s="1">
        <v>450</v>
      </c>
      <c r="R1517" s="1">
        <v>5</v>
      </c>
      <c r="S1517" s="1">
        <v>5</v>
      </c>
      <c r="T1517" s="1">
        <v>1</v>
      </c>
      <c r="X1517" s="1">
        <v>2</v>
      </c>
      <c r="AL1517" s="7">
        <f>IF(Q1517&gt;0,RANK(Q1517,(N1517:P1517,Q1517:AJ1517)),0)</f>
        <v>0</v>
      </c>
      <c r="AM1517" s="7">
        <f>IF(R1517&gt;0,RANK(R1517,(N1517:P1517,Q1517:AJ1517)),0)</f>
        <v>4</v>
      </c>
      <c r="AN1517" s="7">
        <f>IF(S1517&gt;0,RANK(S1517,(N1517:P1517,Q1517:AJ1517)),0)</f>
        <v>4</v>
      </c>
      <c r="AO1517" s="7">
        <f>IF(T1517&gt;0,RANK(T1517,(N1517:P1517,Q1517:AJ1517)),0)</f>
        <v>7</v>
      </c>
      <c r="AP1517" s="2">
        <f t="shared" si="587"/>
        <v>0</v>
      </c>
      <c r="AQ1517" s="2">
        <f t="shared" si="588"/>
        <v>1.23334977799704E-3</v>
      </c>
      <c r="AR1517" s="2">
        <f t="shared" si="589"/>
        <v>1.23334977799704E-3</v>
      </c>
      <c r="AS1517" s="2">
        <f t="shared" si="590"/>
        <v>2.4666995559940801E-4</v>
      </c>
      <c r="AU1517" t="s">
        <v>1701</v>
      </c>
      <c r="AV1517" t="s">
        <v>2534</v>
      </c>
      <c r="AW1517">
        <v>5</v>
      </c>
      <c r="AY1517" s="130">
        <v>28</v>
      </c>
      <c r="AZ1517" s="131">
        <v>111</v>
      </c>
      <c r="BA1517" s="132">
        <f t="shared" si="580"/>
        <v>28111</v>
      </c>
      <c r="BC1517" s="7" t="s">
        <v>532</v>
      </c>
    </row>
    <row r="1518" spans="1:55" hidden="1" outlineLevel="1" x14ac:dyDescent="0.2">
      <c r="A1518" t="s">
        <v>1572</v>
      </c>
      <c r="B1518" t="s">
        <v>2534</v>
      </c>
      <c r="C1518" s="1">
        <f t="shared" si="581"/>
        <v>12435</v>
      </c>
      <c r="D1518" s="7">
        <f>RANK(N1518,(N1518:P1518,Q1518:AJ1518))</f>
        <v>1</v>
      </c>
      <c r="E1518" s="7">
        <f>RANK(O1518,(N1518:P1518,Q1518:AJ1518))</f>
        <v>2</v>
      </c>
      <c r="F1518" s="7">
        <f>IF(P1518&gt;0,RANK(P1518,(N1518:P1518,Q1518:AJ1518)),0)</f>
        <v>3</v>
      </c>
      <c r="G1518" s="1">
        <f t="shared" si="582"/>
        <v>899</v>
      </c>
      <c r="H1518" s="2">
        <f t="shared" si="591"/>
        <v>7.2295938882187369E-2</v>
      </c>
      <c r="I1518" s="2"/>
      <c r="J1518" s="2">
        <f t="shared" si="583"/>
        <v>0.50679533574587854</v>
      </c>
      <c r="K1518" s="2">
        <f t="shared" si="584"/>
        <v>0.43449939686369121</v>
      </c>
      <c r="L1518" s="2">
        <f t="shared" si="585"/>
        <v>5.4925613188580621E-2</v>
      </c>
      <c r="M1518" s="2">
        <f t="shared" si="586"/>
        <v>3.7796542018496276E-3</v>
      </c>
      <c r="N1518" s="1">
        <v>6302</v>
      </c>
      <c r="O1518" s="1">
        <v>5403</v>
      </c>
      <c r="P1518" s="1">
        <v>683</v>
      </c>
      <c r="R1518" s="1">
        <v>13</v>
      </c>
      <c r="S1518" s="1">
        <v>14</v>
      </c>
      <c r="T1518" s="1">
        <v>5</v>
      </c>
      <c r="X1518" s="1">
        <v>15</v>
      </c>
      <c r="AL1518" s="7">
        <f>IF(Q1518&gt;0,RANK(Q1518,(N1518:P1518,Q1518:AJ1518)),0)</f>
        <v>0</v>
      </c>
      <c r="AM1518" s="7">
        <f>IF(R1518&gt;0,RANK(R1518,(N1518:P1518,Q1518:AJ1518)),0)</f>
        <v>6</v>
      </c>
      <c r="AN1518" s="7">
        <f>IF(S1518&gt;0,RANK(S1518,(N1518:P1518,Q1518:AJ1518)),0)</f>
        <v>5</v>
      </c>
      <c r="AO1518" s="7">
        <f>IF(T1518&gt;0,RANK(T1518,(N1518:P1518,Q1518:AJ1518)),0)</f>
        <v>7</v>
      </c>
      <c r="AP1518" s="2">
        <f t="shared" si="587"/>
        <v>0</v>
      </c>
      <c r="AQ1518" s="2">
        <f t="shared" si="588"/>
        <v>1.0454362685967029E-3</v>
      </c>
      <c r="AR1518" s="2">
        <f t="shared" si="589"/>
        <v>1.1258544431041416E-3</v>
      </c>
      <c r="AS1518" s="2">
        <f t="shared" si="590"/>
        <v>4.020908725371934E-4</v>
      </c>
      <c r="AU1518" t="s">
        <v>1572</v>
      </c>
      <c r="AV1518" t="s">
        <v>2534</v>
      </c>
      <c r="AW1518">
        <v>4</v>
      </c>
      <c r="AY1518" s="130">
        <v>28</v>
      </c>
      <c r="AZ1518" s="131">
        <v>113</v>
      </c>
      <c r="BA1518" s="132">
        <f t="shared" si="580"/>
        <v>28113</v>
      </c>
      <c r="BC1518" s="7" t="s">
        <v>532</v>
      </c>
    </row>
    <row r="1519" spans="1:55" hidden="1" outlineLevel="1" x14ac:dyDescent="0.2">
      <c r="A1519" t="s">
        <v>1492</v>
      </c>
      <c r="B1519" t="s">
        <v>2534</v>
      </c>
      <c r="C1519" s="1">
        <f t="shared" si="581"/>
        <v>7709</v>
      </c>
      <c r="D1519" s="7">
        <f>RANK(N1519,(N1519:P1519,Q1519:AJ1519))</f>
        <v>2</v>
      </c>
      <c r="E1519" s="7">
        <f>RANK(O1519,(N1519:P1519,Q1519:AJ1519))</f>
        <v>1</v>
      </c>
      <c r="F1519" s="7">
        <f>IF(P1519&gt;0,RANK(P1519,(N1519:P1519,Q1519:AJ1519)),0)</f>
        <v>3</v>
      </c>
      <c r="G1519" s="1">
        <f t="shared" si="582"/>
        <v>1692</v>
      </c>
      <c r="H1519" s="2">
        <f t="shared" si="591"/>
        <v>0.21948372032689065</v>
      </c>
      <c r="I1519" s="2"/>
      <c r="J1519" s="2">
        <f t="shared" si="583"/>
        <v>0.3368789726293942</v>
      </c>
      <c r="K1519" s="2">
        <f t="shared" si="584"/>
        <v>0.55636269295628482</v>
      </c>
      <c r="L1519" s="2">
        <f t="shared" si="585"/>
        <v>0.10040212738357764</v>
      </c>
      <c r="M1519" s="2">
        <f t="shared" si="586"/>
        <v>6.3562070307433965E-3</v>
      </c>
      <c r="N1519" s="1">
        <v>2597</v>
      </c>
      <c r="O1519" s="1">
        <v>4289</v>
      </c>
      <c r="P1519" s="1">
        <v>774</v>
      </c>
      <c r="R1519" s="1">
        <v>20</v>
      </c>
      <c r="S1519" s="1">
        <v>18</v>
      </c>
      <c r="T1519" s="1">
        <v>5</v>
      </c>
      <c r="X1519" s="1">
        <v>6</v>
      </c>
      <c r="AL1519" s="7">
        <f>IF(Q1519&gt;0,RANK(Q1519,(N1519:P1519,Q1519:AJ1519)),0)</f>
        <v>0</v>
      </c>
      <c r="AM1519" s="7">
        <f>IF(R1519&gt;0,RANK(R1519,(N1519:P1519,Q1519:AJ1519)),0)</f>
        <v>4</v>
      </c>
      <c r="AN1519" s="7">
        <f>IF(S1519&gt;0,RANK(S1519,(N1519:P1519,Q1519:AJ1519)),0)</f>
        <v>5</v>
      </c>
      <c r="AO1519" s="7">
        <f>IF(T1519&gt;0,RANK(T1519,(N1519:P1519,Q1519:AJ1519)),0)</f>
        <v>7</v>
      </c>
      <c r="AP1519" s="2">
        <f t="shared" si="587"/>
        <v>0</v>
      </c>
      <c r="AQ1519" s="2">
        <f t="shared" si="588"/>
        <v>2.5943702166299131E-3</v>
      </c>
      <c r="AR1519" s="2">
        <f t="shared" si="589"/>
        <v>2.3349331949669219E-3</v>
      </c>
      <c r="AS1519" s="2">
        <f t="shared" si="590"/>
        <v>6.4859255415747829E-4</v>
      </c>
      <c r="AU1519" t="s">
        <v>1492</v>
      </c>
      <c r="AV1519" t="s">
        <v>2534</v>
      </c>
      <c r="AW1519">
        <v>1</v>
      </c>
      <c r="AY1519" s="130">
        <v>28</v>
      </c>
      <c r="AZ1519" s="131">
        <v>115</v>
      </c>
      <c r="BA1519" s="132">
        <f t="shared" si="580"/>
        <v>28115</v>
      </c>
      <c r="BC1519" s="7" t="s">
        <v>532</v>
      </c>
    </row>
    <row r="1520" spans="1:55" hidden="1" outlineLevel="1" x14ac:dyDescent="0.2">
      <c r="A1520" t="s">
        <v>1915</v>
      </c>
      <c r="B1520" t="s">
        <v>2534</v>
      </c>
      <c r="C1520" s="1">
        <f t="shared" si="581"/>
        <v>7127</v>
      </c>
      <c r="D1520" s="7">
        <f>RANK(N1520,(N1520:P1520,Q1520:AJ1520))</f>
        <v>2</v>
      </c>
      <c r="E1520" s="7">
        <f>RANK(O1520,(N1520:P1520,Q1520:AJ1520))</f>
        <v>1</v>
      </c>
      <c r="F1520" s="7">
        <f>IF(P1520&gt;0,RANK(P1520,(N1520:P1520,Q1520:AJ1520)),0)</f>
        <v>3</v>
      </c>
      <c r="G1520" s="1">
        <f t="shared" si="582"/>
        <v>420</v>
      </c>
      <c r="H1520" s="2">
        <f t="shared" si="591"/>
        <v>5.8930826434685002E-2</v>
      </c>
      <c r="I1520" s="2"/>
      <c r="J1520" s="2">
        <f t="shared" si="583"/>
        <v>0.42837098358355552</v>
      </c>
      <c r="K1520" s="2">
        <f t="shared" si="584"/>
        <v>0.48730181001824047</v>
      </c>
      <c r="L1520" s="2">
        <f t="shared" si="585"/>
        <v>8.0538796127402834E-2</v>
      </c>
      <c r="M1520" s="2">
        <f t="shared" si="586"/>
        <v>3.7884102708011791E-3</v>
      </c>
      <c r="N1520" s="1">
        <v>3053</v>
      </c>
      <c r="O1520" s="1">
        <v>3473</v>
      </c>
      <c r="P1520" s="1">
        <v>574</v>
      </c>
      <c r="R1520" s="1">
        <v>11</v>
      </c>
      <c r="S1520" s="1">
        <v>15</v>
      </c>
      <c r="X1520" s="1">
        <v>1</v>
      </c>
      <c r="AL1520" s="7">
        <f>IF(Q1520&gt;0,RANK(Q1520,(N1520:P1520,Q1520:AJ1520)),0)</f>
        <v>0</v>
      </c>
      <c r="AM1520" s="7">
        <f>IF(R1520&gt;0,RANK(R1520,(N1520:P1520,Q1520:AJ1520)),0)</f>
        <v>5</v>
      </c>
      <c r="AN1520" s="7">
        <f>IF(S1520&gt;0,RANK(S1520,(N1520:P1520,Q1520:AJ1520)),0)</f>
        <v>4</v>
      </c>
      <c r="AO1520" s="7">
        <f>IF(T1520&gt;0,RANK(T1520,(N1520:P1520,Q1520:AJ1520)),0)</f>
        <v>0</v>
      </c>
      <c r="AP1520" s="2">
        <f t="shared" si="587"/>
        <v>0</v>
      </c>
      <c r="AQ1520" s="2">
        <f t="shared" si="588"/>
        <v>1.5434264066227024E-3</v>
      </c>
      <c r="AR1520" s="2">
        <f t="shared" si="589"/>
        <v>2.1046723726673216E-3</v>
      </c>
      <c r="AS1520" s="2">
        <f t="shared" si="590"/>
        <v>0</v>
      </c>
      <c r="AU1520" t="s">
        <v>1915</v>
      </c>
      <c r="AV1520" t="s">
        <v>2534</v>
      </c>
      <c r="AW1520">
        <v>1</v>
      </c>
      <c r="AY1520" s="130">
        <v>28</v>
      </c>
      <c r="AZ1520" s="131">
        <v>117</v>
      </c>
      <c r="BA1520" s="132">
        <f t="shared" si="580"/>
        <v>28117</v>
      </c>
      <c r="BC1520" s="7" t="s">
        <v>532</v>
      </c>
    </row>
    <row r="1521" spans="1:55" hidden="1" outlineLevel="1" x14ac:dyDescent="0.2">
      <c r="A1521" t="s">
        <v>615</v>
      </c>
      <c r="B1521" t="s">
        <v>2534</v>
      </c>
      <c r="C1521" s="1">
        <f t="shared" si="581"/>
        <v>3445</v>
      </c>
      <c r="D1521" s="7">
        <f>RANK(N1521,(N1521:P1521,Q1521:AJ1521))</f>
        <v>1</v>
      </c>
      <c r="E1521" s="7">
        <f>RANK(O1521,(N1521:P1521,Q1521:AJ1521))</f>
        <v>2</v>
      </c>
      <c r="F1521" s="7">
        <f>IF(P1521&gt;0,RANK(P1521,(N1521:P1521,Q1521:AJ1521)),0)</f>
        <v>3</v>
      </c>
      <c r="G1521" s="1">
        <f t="shared" si="582"/>
        <v>1065</v>
      </c>
      <c r="H1521" s="2">
        <f t="shared" si="591"/>
        <v>0.30914368650217705</v>
      </c>
      <c r="I1521" s="2"/>
      <c r="J1521" s="2">
        <f t="shared" si="583"/>
        <v>0.63454281567489113</v>
      </c>
      <c r="K1521" s="2">
        <f t="shared" si="584"/>
        <v>0.32539912917271407</v>
      </c>
      <c r="L1521" s="2">
        <f t="shared" si="585"/>
        <v>3.6574746008708275E-2</v>
      </c>
      <c r="M1521" s="2">
        <f t="shared" si="586"/>
        <v>3.4833091436865249E-3</v>
      </c>
      <c r="N1521" s="1">
        <v>2186</v>
      </c>
      <c r="O1521" s="1">
        <v>1121</v>
      </c>
      <c r="P1521" s="1">
        <v>126</v>
      </c>
      <c r="R1521" s="1">
        <v>1</v>
      </c>
      <c r="S1521" s="1">
        <v>7</v>
      </c>
      <c r="T1521" s="1">
        <v>3</v>
      </c>
      <c r="X1521" s="1">
        <v>1</v>
      </c>
      <c r="AL1521" s="7">
        <f>IF(Q1521&gt;0,RANK(Q1521,(N1521:P1521,Q1521:AJ1521)),0)</f>
        <v>0</v>
      </c>
      <c r="AM1521" s="7">
        <f>IF(R1521&gt;0,RANK(R1521,(N1521:P1521,Q1521:AJ1521)),0)</f>
        <v>6</v>
      </c>
      <c r="AN1521" s="7">
        <f>IF(S1521&gt;0,RANK(S1521,(N1521:P1521,Q1521:AJ1521)),0)</f>
        <v>4</v>
      </c>
      <c r="AO1521" s="7">
        <f>IF(T1521&gt;0,RANK(T1521,(N1521:P1521,Q1521:AJ1521)),0)</f>
        <v>5</v>
      </c>
      <c r="AP1521" s="2">
        <f t="shared" si="587"/>
        <v>0</v>
      </c>
      <c r="AQ1521" s="2">
        <f t="shared" si="588"/>
        <v>2.9027576197387516E-4</v>
      </c>
      <c r="AR1521" s="2">
        <f t="shared" si="589"/>
        <v>2.0319303338171262E-3</v>
      </c>
      <c r="AS1521" s="2">
        <f t="shared" si="590"/>
        <v>8.7082728592162558E-4</v>
      </c>
      <c r="AU1521" t="s">
        <v>615</v>
      </c>
      <c r="AV1521" t="s">
        <v>2534</v>
      </c>
      <c r="AW1521">
        <v>2</v>
      </c>
      <c r="AY1521" s="130">
        <v>28</v>
      </c>
      <c r="AZ1521" s="131">
        <v>119</v>
      </c>
      <c r="BA1521" s="132">
        <f t="shared" si="580"/>
        <v>28119</v>
      </c>
      <c r="BC1521" s="7" t="s">
        <v>532</v>
      </c>
    </row>
    <row r="1522" spans="1:55" hidden="1" outlineLevel="1" x14ac:dyDescent="0.2">
      <c r="A1522" t="s">
        <v>702</v>
      </c>
      <c r="B1522" t="s">
        <v>2534</v>
      </c>
      <c r="C1522" s="1">
        <f t="shared" si="581"/>
        <v>35423</v>
      </c>
      <c r="D1522" s="7">
        <f>RANK(N1522,(N1522:P1522,Q1522:AJ1522))</f>
        <v>2</v>
      </c>
      <c r="E1522" s="7">
        <f>RANK(O1522,(N1522:P1522,Q1522:AJ1522))</f>
        <v>1</v>
      </c>
      <c r="F1522" s="7">
        <f>IF(P1522&gt;0,RANK(P1522,(N1522:P1522,Q1522:AJ1522)),0)</f>
        <v>3</v>
      </c>
      <c r="G1522" s="1">
        <f t="shared" si="582"/>
        <v>15971</v>
      </c>
      <c r="H1522" s="2">
        <f t="shared" si="591"/>
        <v>0.4508652570363888</v>
      </c>
      <c r="I1522" s="2"/>
      <c r="J1522" s="2">
        <f t="shared" si="583"/>
        <v>0.24317533805719449</v>
      </c>
      <c r="K1522" s="2">
        <f t="shared" si="584"/>
        <v>0.69404059509358329</v>
      </c>
      <c r="L1522" s="2">
        <f t="shared" si="585"/>
        <v>5.9085904638229401E-2</v>
      </c>
      <c r="M1522" s="2">
        <f t="shared" si="586"/>
        <v>3.6981622109928183E-3</v>
      </c>
      <c r="N1522" s="1">
        <v>8614</v>
      </c>
      <c r="O1522" s="1">
        <v>24585</v>
      </c>
      <c r="P1522" s="1">
        <v>2093</v>
      </c>
      <c r="R1522" s="1">
        <v>65</v>
      </c>
      <c r="S1522" s="1">
        <v>36</v>
      </c>
      <c r="T1522" s="1">
        <v>14</v>
      </c>
      <c r="X1522" s="1">
        <v>16</v>
      </c>
      <c r="AL1522" s="7">
        <f>IF(Q1522&gt;0,RANK(Q1522,(N1522:P1522,Q1522:AJ1522)),0)</f>
        <v>0</v>
      </c>
      <c r="AM1522" s="7">
        <f>IF(R1522&gt;0,RANK(R1522,(N1522:P1522,Q1522:AJ1522)),0)</f>
        <v>4</v>
      </c>
      <c r="AN1522" s="7">
        <f>IF(S1522&gt;0,RANK(S1522,(N1522:P1522,Q1522:AJ1522)),0)</f>
        <v>5</v>
      </c>
      <c r="AO1522" s="7">
        <f>IF(T1522&gt;0,RANK(T1522,(N1522:P1522,Q1522:AJ1522)),0)</f>
        <v>7</v>
      </c>
      <c r="AP1522" s="2">
        <f t="shared" si="587"/>
        <v>0</v>
      </c>
      <c r="AQ1522" s="2">
        <f t="shared" si="588"/>
        <v>1.8349659825537081E-3</v>
      </c>
      <c r="AR1522" s="2">
        <f t="shared" si="589"/>
        <v>1.0162888518758999E-3</v>
      </c>
      <c r="AS1522" s="2">
        <f t="shared" si="590"/>
        <v>3.9522344239618327E-4</v>
      </c>
      <c r="AU1522" t="s">
        <v>702</v>
      </c>
      <c r="AV1522" t="s">
        <v>2534</v>
      </c>
      <c r="AW1522">
        <v>3</v>
      </c>
      <c r="AY1522" s="130">
        <v>28</v>
      </c>
      <c r="AZ1522" s="131">
        <v>121</v>
      </c>
      <c r="BA1522" s="132">
        <f t="shared" si="580"/>
        <v>28121</v>
      </c>
      <c r="BC1522" s="7" t="s">
        <v>532</v>
      </c>
    </row>
    <row r="1523" spans="1:55" hidden="1" outlineLevel="1" x14ac:dyDescent="0.2">
      <c r="A1523" t="s">
        <v>2835</v>
      </c>
      <c r="B1523" t="s">
        <v>2534</v>
      </c>
      <c r="C1523" s="1">
        <f t="shared" si="581"/>
        <v>7664</v>
      </c>
      <c r="D1523" s="7">
        <f>RANK(N1523,(N1523:P1523,Q1523:AJ1523))</f>
        <v>2</v>
      </c>
      <c r="E1523" s="7">
        <f>RANK(O1523,(N1523:P1523,Q1523:AJ1523))</f>
        <v>1</v>
      </c>
      <c r="F1523" s="7">
        <f>IF(P1523&gt;0,RANK(P1523,(N1523:P1523,Q1523:AJ1523)),0)</f>
        <v>3</v>
      </c>
      <c r="G1523" s="1">
        <f t="shared" si="582"/>
        <v>855</v>
      </c>
      <c r="H1523" s="2">
        <f t="shared" si="591"/>
        <v>0.11156054279749478</v>
      </c>
      <c r="I1523" s="2"/>
      <c r="J1523" s="2">
        <f t="shared" si="583"/>
        <v>0.41270876826722336</v>
      </c>
      <c r="K1523" s="2">
        <f t="shared" si="584"/>
        <v>0.52426931106471819</v>
      </c>
      <c r="L1523" s="2">
        <f t="shared" si="585"/>
        <v>6.0803757828810021E-2</v>
      </c>
      <c r="M1523" s="2">
        <f t="shared" si="586"/>
        <v>2.2181628392484304E-3</v>
      </c>
      <c r="N1523" s="1">
        <v>3163</v>
      </c>
      <c r="O1523" s="1">
        <v>4018</v>
      </c>
      <c r="P1523" s="1">
        <v>466</v>
      </c>
      <c r="R1523" s="1">
        <v>5</v>
      </c>
      <c r="T1523" s="1">
        <v>6</v>
      </c>
      <c r="X1523" s="1">
        <v>6</v>
      </c>
      <c r="AL1523" s="7">
        <f>IF(Q1523&gt;0,RANK(Q1523,(N1523:P1523,Q1523:AJ1523)),0)</f>
        <v>0</v>
      </c>
      <c r="AM1523" s="7">
        <f>IF(R1523&gt;0,RANK(R1523,(N1523:P1523,Q1523:AJ1523)),0)</f>
        <v>6</v>
      </c>
      <c r="AN1523" s="7">
        <f>IF(S1523&gt;0,RANK(S1523,(N1523:P1523,Q1523:AJ1523)),0)</f>
        <v>0</v>
      </c>
      <c r="AO1523" s="7">
        <f>IF(T1523&gt;0,RANK(T1523,(N1523:P1523,Q1523:AJ1523)),0)</f>
        <v>4</v>
      </c>
      <c r="AP1523" s="2">
        <f t="shared" si="587"/>
        <v>0</v>
      </c>
      <c r="AQ1523" s="2">
        <f t="shared" si="588"/>
        <v>6.5240083507306888E-4</v>
      </c>
      <c r="AR1523" s="2">
        <f t="shared" si="589"/>
        <v>0</v>
      </c>
      <c r="AS1523" s="2">
        <f t="shared" si="590"/>
        <v>7.828810020876827E-4</v>
      </c>
      <c r="AU1523" t="s">
        <v>2835</v>
      </c>
      <c r="AV1523" t="s">
        <v>2534</v>
      </c>
      <c r="AW1523">
        <v>3</v>
      </c>
      <c r="AY1523" s="130">
        <v>28</v>
      </c>
      <c r="AZ1523" s="131">
        <v>123</v>
      </c>
      <c r="BA1523" s="132">
        <f t="shared" si="580"/>
        <v>28123</v>
      </c>
      <c r="BC1523" s="7" t="s">
        <v>532</v>
      </c>
    </row>
    <row r="1524" spans="1:55" hidden="1" outlineLevel="1" x14ac:dyDescent="0.2">
      <c r="A1524" t="s">
        <v>441</v>
      </c>
      <c r="B1524" t="s">
        <v>2534</v>
      </c>
      <c r="C1524" s="1">
        <f t="shared" si="581"/>
        <v>2619</v>
      </c>
      <c r="D1524" s="7">
        <f>RANK(N1524,(N1524:P1524,Q1524:AJ1524))</f>
        <v>1</v>
      </c>
      <c r="E1524" s="7">
        <f>RANK(O1524,(N1524:P1524,Q1524:AJ1524))</f>
        <v>2</v>
      </c>
      <c r="F1524" s="7">
        <f>IF(P1524&gt;0,RANK(P1524,(N1524:P1524,Q1524:AJ1524)),0)</f>
        <v>3</v>
      </c>
      <c r="G1524" s="1">
        <f t="shared" si="582"/>
        <v>660</v>
      </c>
      <c r="H1524" s="2">
        <f t="shared" si="591"/>
        <v>0.25200458190148911</v>
      </c>
      <c r="I1524" s="2"/>
      <c r="J1524" s="2">
        <f t="shared" si="583"/>
        <v>0.59793814432989689</v>
      </c>
      <c r="K1524" s="2">
        <f t="shared" si="584"/>
        <v>0.34593356242840778</v>
      </c>
      <c r="L1524" s="2">
        <f t="shared" si="585"/>
        <v>2.6727758686521573E-2</v>
      </c>
      <c r="M1524" s="2">
        <f t="shared" si="586"/>
        <v>2.9400534555173753E-2</v>
      </c>
      <c r="N1524" s="1">
        <v>1566</v>
      </c>
      <c r="O1524" s="1">
        <v>906</v>
      </c>
      <c r="P1524" s="1">
        <v>70</v>
      </c>
      <c r="R1524" s="1">
        <v>18</v>
      </c>
      <c r="S1524" s="1">
        <v>21</v>
      </c>
      <c r="T1524" s="1">
        <v>3</v>
      </c>
      <c r="X1524" s="1">
        <v>35</v>
      </c>
      <c r="AL1524" s="7">
        <f>IF(Q1524&gt;0,RANK(Q1524,(N1524:P1524,Q1524:AJ1524)),0)</f>
        <v>0</v>
      </c>
      <c r="AM1524" s="7">
        <f>IF(R1524&gt;0,RANK(R1524,(N1524:P1524,Q1524:AJ1524)),0)</f>
        <v>6</v>
      </c>
      <c r="AN1524" s="7">
        <f>IF(S1524&gt;0,RANK(S1524,(N1524:P1524,Q1524:AJ1524)),0)</f>
        <v>5</v>
      </c>
      <c r="AO1524" s="7">
        <f>IF(T1524&gt;0,RANK(T1524,(N1524:P1524,Q1524:AJ1524)),0)</f>
        <v>7</v>
      </c>
      <c r="AP1524" s="2">
        <f t="shared" si="587"/>
        <v>0</v>
      </c>
      <c r="AQ1524" s="2">
        <f t="shared" si="588"/>
        <v>6.8728522336769758E-3</v>
      </c>
      <c r="AR1524" s="2">
        <f t="shared" si="589"/>
        <v>8.0183276059564712E-3</v>
      </c>
      <c r="AS1524" s="2">
        <f t="shared" si="590"/>
        <v>1.145475372279496E-3</v>
      </c>
      <c r="AU1524" t="s">
        <v>441</v>
      </c>
      <c r="AV1524" t="s">
        <v>2534</v>
      </c>
      <c r="AW1524">
        <v>2</v>
      </c>
      <c r="AY1524" s="130">
        <v>28</v>
      </c>
      <c r="AZ1524" s="131">
        <v>125</v>
      </c>
      <c r="BA1524" s="132">
        <f t="shared" si="580"/>
        <v>28125</v>
      </c>
      <c r="BC1524" s="7" t="s">
        <v>532</v>
      </c>
    </row>
    <row r="1525" spans="1:55" hidden="1" outlineLevel="1" x14ac:dyDescent="0.2">
      <c r="A1525" t="s">
        <v>1808</v>
      </c>
      <c r="B1525" t="s">
        <v>2534</v>
      </c>
      <c r="C1525" s="1">
        <f t="shared" si="581"/>
        <v>7877</v>
      </c>
      <c r="D1525" s="7">
        <f>RANK(N1525,(N1525:P1525,Q1525:AJ1525))</f>
        <v>2</v>
      </c>
      <c r="E1525" s="7">
        <f>RANK(O1525,(N1525:P1525,Q1525:AJ1525))</f>
        <v>1</v>
      </c>
      <c r="F1525" s="7">
        <f>IF(P1525&gt;0,RANK(P1525,(N1525:P1525,Q1525:AJ1525)),0)</f>
        <v>3</v>
      </c>
      <c r="G1525" s="1">
        <f t="shared" si="582"/>
        <v>1604</v>
      </c>
      <c r="H1525" s="2">
        <f t="shared" si="591"/>
        <v>0.20363082391773518</v>
      </c>
      <c r="I1525" s="2"/>
      <c r="J1525" s="2">
        <f t="shared" si="583"/>
        <v>0.36193982480639836</v>
      </c>
      <c r="K1525" s="2">
        <f t="shared" si="584"/>
        <v>0.56557064872413354</v>
      </c>
      <c r="L1525" s="2">
        <f t="shared" si="585"/>
        <v>6.6649739748635264E-2</v>
      </c>
      <c r="M1525" s="2">
        <f t="shared" si="586"/>
        <v>5.839786720832893E-3</v>
      </c>
      <c r="N1525" s="1">
        <v>2851</v>
      </c>
      <c r="O1525" s="1">
        <v>4455</v>
      </c>
      <c r="P1525" s="1">
        <v>525</v>
      </c>
      <c r="R1525" s="1">
        <v>10</v>
      </c>
      <c r="S1525" s="1">
        <v>23</v>
      </c>
      <c r="T1525" s="1">
        <v>8</v>
      </c>
      <c r="X1525" s="1">
        <v>5</v>
      </c>
      <c r="AL1525" s="7">
        <f>IF(Q1525&gt;0,RANK(Q1525,(N1525:P1525,Q1525:AJ1525)),0)</f>
        <v>0</v>
      </c>
      <c r="AM1525" s="7">
        <f>IF(R1525&gt;0,RANK(R1525,(N1525:P1525,Q1525:AJ1525)),0)</f>
        <v>5</v>
      </c>
      <c r="AN1525" s="7">
        <f>IF(S1525&gt;0,RANK(S1525,(N1525:P1525,Q1525:AJ1525)),0)</f>
        <v>4</v>
      </c>
      <c r="AO1525" s="7">
        <f>IF(T1525&gt;0,RANK(T1525,(N1525:P1525,Q1525:AJ1525)),0)</f>
        <v>6</v>
      </c>
      <c r="AP1525" s="2">
        <f t="shared" si="587"/>
        <v>0</v>
      </c>
      <c r="AQ1525" s="2">
        <f t="shared" si="588"/>
        <v>1.2695188523549575E-3</v>
      </c>
      <c r="AR1525" s="2">
        <f t="shared" si="589"/>
        <v>2.9198933604164022E-3</v>
      </c>
      <c r="AS1525" s="2">
        <f t="shared" si="590"/>
        <v>1.0156150818839661E-3</v>
      </c>
      <c r="AU1525" t="s">
        <v>1808</v>
      </c>
      <c r="AV1525" t="s">
        <v>2534</v>
      </c>
      <c r="AW1525">
        <v>4</v>
      </c>
      <c r="AY1525" s="130">
        <v>28</v>
      </c>
      <c r="AZ1525" s="131">
        <v>127</v>
      </c>
      <c r="BA1525" s="132">
        <f t="shared" si="580"/>
        <v>28127</v>
      </c>
      <c r="BC1525" s="7" t="s">
        <v>532</v>
      </c>
    </row>
    <row r="1526" spans="1:55" hidden="1" outlineLevel="1" x14ac:dyDescent="0.2">
      <c r="A1526" t="s">
        <v>422</v>
      </c>
      <c r="B1526" t="s">
        <v>2534</v>
      </c>
      <c r="C1526" s="1">
        <f t="shared" ref="C1526:C1544" si="592">SUM(N1526:AJ1526)</f>
        <v>5765</v>
      </c>
      <c r="D1526" s="7">
        <f>RANK(N1526,(N1526:P1526,Q1526:AJ1526))</f>
        <v>2</v>
      </c>
      <c r="E1526" s="7">
        <f>RANK(O1526,(N1526:P1526,Q1526:AJ1526))</f>
        <v>1</v>
      </c>
      <c r="F1526" s="7">
        <f>IF(P1526&gt;0,RANK(P1526,(N1526:P1526,Q1526:AJ1526)),0)</f>
        <v>3</v>
      </c>
      <c r="G1526" s="1">
        <f t="shared" ref="G1526:G1544" si="593">MAX(N1526:P1526)-LARGE(N1526:P1526,2)</f>
        <v>1513</v>
      </c>
      <c r="H1526" s="2">
        <f t="shared" si="591"/>
        <v>0.26244579358196013</v>
      </c>
      <c r="I1526" s="2"/>
      <c r="J1526" s="2">
        <f t="shared" ref="J1526:J1544" si="594">IF($C1526=0,"-",N1526/$C1526)</f>
        <v>0.32228967909800521</v>
      </c>
      <c r="K1526" s="2">
        <f t="shared" ref="K1526:K1544" si="595">IF($C1526=0,"-",O1526/$C1526)</f>
        <v>0.58473547267996528</v>
      </c>
      <c r="L1526" s="2">
        <f t="shared" ref="L1526:L1544" si="596">IF($C1526=0,"-",P1526/$C1526)</f>
        <v>9.054640069384215E-2</v>
      </c>
      <c r="M1526" s="2">
        <f t="shared" ref="M1526:M1544" si="597">IF(C1526=0,"-",(1-J1526-K1526-L1526))</f>
        <v>2.4284475281873552E-3</v>
      </c>
      <c r="N1526" s="1">
        <v>1858</v>
      </c>
      <c r="O1526" s="1">
        <v>3371</v>
      </c>
      <c r="P1526" s="1">
        <v>522</v>
      </c>
      <c r="R1526" s="1">
        <v>3</v>
      </c>
      <c r="S1526" s="1">
        <v>6</v>
      </c>
      <c r="T1526" s="1">
        <v>1</v>
      </c>
      <c r="X1526" s="1">
        <v>4</v>
      </c>
      <c r="AL1526" s="7">
        <f>IF(Q1526&gt;0,RANK(Q1526,(N1526:P1526,Q1526:AJ1526)),0)</f>
        <v>0</v>
      </c>
      <c r="AM1526" s="7">
        <f>IF(R1526&gt;0,RANK(R1526,(N1526:P1526,Q1526:AJ1526)),0)</f>
        <v>6</v>
      </c>
      <c r="AN1526" s="7">
        <f>IF(S1526&gt;0,RANK(S1526,(N1526:P1526,Q1526:AJ1526)),0)</f>
        <v>4</v>
      </c>
      <c r="AO1526" s="7">
        <f>IF(T1526&gt;0,RANK(T1526,(N1526:P1526,Q1526:AJ1526)),0)</f>
        <v>7</v>
      </c>
      <c r="AP1526" s="2">
        <f t="shared" ref="AP1526:AP1544" si="598">IF($C1526=0,"-",Q1526/$C1526)</f>
        <v>0</v>
      </c>
      <c r="AQ1526" s="2">
        <f t="shared" ref="AQ1526:AQ1544" si="599">IF($C1526=0,"-",R1526/$C1526)</f>
        <v>5.2038161318300089E-4</v>
      </c>
      <c r="AR1526" s="2">
        <f t="shared" ref="AR1526:AR1544" si="600">IF($C1526=0,"-",S1526/$C1526)</f>
        <v>1.0407632263660018E-3</v>
      </c>
      <c r="AS1526" s="2">
        <f t="shared" ref="AS1526:AS1544" si="601">IF($C1526=0,"-",T1526/$C1526)</f>
        <v>1.7346053772766696E-4</v>
      </c>
      <c r="AU1526" t="s">
        <v>422</v>
      </c>
      <c r="AV1526" t="s">
        <v>2534</v>
      </c>
      <c r="AW1526">
        <v>3</v>
      </c>
      <c r="AY1526" s="130">
        <v>28</v>
      </c>
      <c r="AZ1526" s="131">
        <v>129</v>
      </c>
      <c r="BA1526" s="132">
        <f t="shared" ref="BA1526:BA1543" si="602">AY1526*1000+AZ1526</f>
        <v>28129</v>
      </c>
      <c r="BC1526" s="7" t="s">
        <v>532</v>
      </c>
    </row>
    <row r="1527" spans="1:55" hidden="1" outlineLevel="1" x14ac:dyDescent="0.2">
      <c r="A1527" t="s">
        <v>92</v>
      </c>
      <c r="B1527" t="s">
        <v>2534</v>
      </c>
      <c r="C1527" s="1">
        <f t="shared" si="592"/>
        <v>4281</v>
      </c>
      <c r="D1527" s="7">
        <f>RANK(N1527,(N1527:P1527,Q1527:AJ1527))</f>
        <v>2</v>
      </c>
      <c r="E1527" s="7">
        <f>RANK(O1527,(N1527:P1527,Q1527:AJ1527))</f>
        <v>1</v>
      </c>
      <c r="F1527" s="7">
        <f>IF(P1527&gt;0,RANK(P1527,(N1527:P1527,Q1527:AJ1527)),0)</f>
        <v>3</v>
      </c>
      <c r="G1527" s="1">
        <f t="shared" si="593"/>
        <v>737</v>
      </c>
      <c r="H1527" s="2">
        <f t="shared" si="591"/>
        <v>0.17215603830880635</v>
      </c>
      <c r="I1527" s="2"/>
      <c r="J1527" s="2">
        <f t="shared" si="594"/>
        <v>0.36229852838121934</v>
      </c>
      <c r="K1527" s="2">
        <f t="shared" si="595"/>
        <v>0.53445456669002567</v>
      </c>
      <c r="L1527" s="2">
        <f t="shared" si="596"/>
        <v>9.740714786264891E-2</v>
      </c>
      <c r="M1527" s="2">
        <f t="shared" si="597"/>
        <v>5.8397570661060799E-3</v>
      </c>
      <c r="N1527" s="1">
        <v>1551</v>
      </c>
      <c r="O1527" s="1">
        <v>2288</v>
      </c>
      <c r="P1527" s="1">
        <v>417</v>
      </c>
      <c r="R1527" s="1">
        <v>8</v>
      </c>
      <c r="S1527" s="1">
        <v>8</v>
      </c>
      <c r="T1527" s="1">
        <v>2</v>
      </c>
      <c r="X1527" s="1">
        <v>7</v>
      </c>
      <c r="AL1527" s="7">
        <f>IF(Q1527&gt;0,RANK(Q1527,(N1527:P1527,Q1527:AJ1527)),0)</f>
        <v>0</v>
      </c>
      <c r="AM1527" s="7">
        <f>IF(R1527&gt;0,RANK(R1527,(N1527:P1527,Q1527:AJ1527)),0)</f>
        <v>4</v>
      </c>
      <c r="AN1527" s="7">
        <f>IF(S1527&gt;0,RANK(S1527,(N1527:P1527,Q1527:AJ1527)),0)</f>
        <v>4</v>
      </c>
      <c r="AO1527" s="7">
        <f>IF(T1527&gt;0,RANK(T1527,(N1527:P1527,Q1527:AJ1527)),0)</f>
        <v>7</v>
      </c>
      <c r="AP1527" s="2">
        <f t="shared" si="598"/>
        <v>0</v>
      </c>
      <c r="AQ1527" s="2">
        <f t="shared" si="599"/>
        <v>1.8687222611539359E-3</v>
      </c>
      <c r="AR1527" s="2">
        <f t="shared" si="600"/>
        <v>1.8687222611539359E-3</v>
      </c>
      <c r="AS1527" s="2">
        <f t="shared" si="601"/>
        <v>4.6718056528848397E-4</v>
      </c>
      <c r="AU1527" t="s">
        <v>92</v>
      </c>
      <c r="AV1527" t="s">
        <v>2534</v>
      </c>
      <c r="AW1527">
        <v>5</v>
      </c>
      <c r="AY1527" s="130">
        <v>28</v>
      </c>
      <c r="AZ1527" s="131">
        <v>131</v>
      </c>
      <c r="BA1527" s="132">
        <f t="shared" si="602"/>
        <v>28131</v>
      </c>
      <c r="BC1527" s="7" t="s">
        <v>532</v>
      </c>
    </row>
    <row r="1528" spans="1:55" hidden="1" outlineLevel="1" x14ac:dyDescent="0.2">
      <c r="A1528" t="s">
        <v>2541</v>
      </c>
      <c r="B1528" t="s">
        <v>2534</v>
      </c>
      <c r="C1528" s="1">
        <f t="shared" si="592"/>
        <v>8225</v>
      </c>
      <c r="D1528" s="7">
        <f>RANK(N1528,(N1528:P1528,Q1528:AJ1528))</f>
        <v>1</v>
      </c>
      <c r="E1528" s="7">
        <f>RANK(O1528,(N1528:P1528,Q1528:AJ1528))</f>
        <v>2</v>
      </c>
      <c r="F1528" s="7">
        <f>IF(P1528&gt;0,RANK(P1528,(N1528:P1528,Q1528:AJ1528)),0)</f>
        <v>3</v>
      </c>
      <c r="G1528" s="1">
        <f t="shared" si="593"/>
        <v>2034</v>
      </c>
      <c r="H1528" s="2">
        <f t="shared" si="591"/>
        <v>0.24729483282674772</v>
      </c>
      <c r="I1528" s="2"/>
      <c r="J1528" s="2">
        <f t="shared" si="594"/>
        <v>0.6030395136778115</v>
      </c>
      <c r="K1528" s="2">
        <f t="shared" si="595"/>
        <v>0.35574468085106381</v>
      </c>
      <c r="L1528" s="2">
        <f t="shared" si="596"/>
        <v>3.5258358662613981E-2</v>
      </c>
      <c r="M1528" s="2">
        <f t="shared" si="597"/>
        <v>5.957446808510708E-3</v>
      </c>
      <c r="N1528" s="1">
        <v>4960</v>
      </c>
      <c r="O1528" s="1">
        <v>2926</v>
      </c>
      <c r="P1528" s="1">
        <v>290</v>
      </c>
      <c r="R1528" s="1">
        <v>8</v>
      </c>
      <c r="S1528" s="1">
        <v>7</v>
      </c>
      <c r="T1528" s="1">
        <v>1</v>
      </c>
      <c r="X1528" s="1">
        <v>33</v>
      </c>
      <c r="AL1528" s="7">
        <f>IF(Q1528&gt;0,RANK(Q1528,(N1528:P1528,Q1528:AJ1528)),0)</f>
        <v>0</v>
      </c>
      <c r="AM1528" s="7">
        <f>IF(R1528&gt;0,RANK(R1528,(N1528:P1528,Q1528:AJ1528)),0)</f>
        <v>5</v>
      </c>
      <c r="AN1528" s="7">
        <f>IF(S1528&gt;0,RANK(S1528,(N1528:P1528,Q1528:AJ1528)),0)</f>
        <v>6</v>
      </c>
      <c r="AO1528" s="7">
        <f>IF(T1528&gt;0,RANK(T1528,(N1528:P1528,Q1528:AJ1528)),0)</f>
        <v>7</v>
      </c>
      <c r="AP1528" s="2">
        <f t="shared" si="598"/>
        <v>0</v>
      </c>
      <c r="AQ1528" s="2">
        <f t="shared" si="599"/>
        <v>9.7264437689969607E-4</v>
      </c>
      <c r="AR1528" s="2">
        <f t="shared" si="600"/>
        <v>8.5106382978723403E-4</v>
      </c>
      <c r="AS1528" s="2">
        <f t="shared" si="601"/>
        <v>1.2158054711246201E-4</v>
      </c>
      <c r="AU1528" t="s">
        <v>2541</v>
      </c>
      <c r="AV1528" t="s">
        <v>2534</v>
      </c>
      <c r="AW1528">
        <v>2</v>
      </c>
      <c r="AY1528" s="130">
        <v>28</v>
      </c>
      <c r="AZ1528" s="131">
        <v>133</v>
      </c>
      <c r="BA1528" s="132">
        <f t="shared" si="602"/>
        <v>28133</v>
      </c>
      <c r="BC1528" s="7" t="s">
        <v>532</v>
      </c>
    </row>
    <row r="1529" spans="1:55" hidden="1" outlineLevel="1" x14ac:dyDescent="0.2">
      <c r="A1529" t="s">
        <v>2542</v>
      </c>
      <c r="B1529" t="s">
        <v>2534</v>
      </c>
      <c r="C1529" s="1">
        <f t="shared" si="592"/>
        <v>4930</v>
      </c>
      <c r="D1529" s="7">
        <f>RANK(N1529,(N1529:P1529,Q1529:AJ1529))</f>
        <v>1</v>
      </c>
      <c r="E1529" s="7">
        <f>RANK(O1529,(N1529:P1529,Q1529:AJ1529))</f>
        <v>2</v>
      </c>
      <c r="F1529" s="7">
        <f>IF(P1529&gt;0,RANK(P1529,(N1529:P1529,Q1529:AJ1529)),0)</f>
        <v>3</v>
      </c>
      <c r="G1529" s="1">
        <f t="shared" si="593"/>
        <v>1314</v>
      </c>
      <c r="H1529" s="2">
        <f t="shared" si="591"/>
        <v>0.26653144016227182</v>
      </c>
      <c r="I1529" s="2"/>
      <c r="J1529" s="2">
        <f t="shared" si="594"/>
        <v>0.60649087221095332</v>
      </c>
      <c r="K1529" s="2">
        <f t="shared" si="595"/>
        <v>0.33995943204868156</v>
      </c>
      <c r="L1529" s="2">
        <f t="shared" si="596"/>
        <v>5.0912778904665314E-2</v>
      </c>
      <c r="M1529" s="2">
        <f t="shared" si="597"/>
        <v>2.6369168356997971E-3</v>
      </c>
      <c r="N1529" s="1">
        <v>2990</v>
      </c>
      <c r="O1529" s="1">
        <v>1676</v>
      </c>
      <c r="P1529" s="1">
        <v>251</v>
      </c>
      <c r="R1529" s="1">
        <v>5</v>
      </c>
      <c r="S1529" s="1">
        <v>2</v>
      </c>
      <c r="T1529" s="1">
        <v>3</v>
      </c>
      <c r="X1529" s="1">
        <v>3</v>
      </c>
      <c r="AL1529" s="7">
        <f>IF(Q1529&gt;0,RANK(Q1529,(N1529:P1529,Q1529:AJ1529)),0)</f>
        <v>0</v>
      </c>
      <c r="AM1529" s="7">
        <f>IF(R1529&gt;0,RANK(R1529,(N1529:P1529,Q1529:AJ1529)),0)</f>
        <v>4</v>
      </c>
      <c r="AN1529" s="7">
        <f>IF(S1529&gt;0,RANK(S1529,(N1529:P1529,Q1529:AJ1529)),0)</f>
        <v>7</v>
      </c>
      <c r="AO1529" s="7">
        <f>IF(T1529&gt;0,RANK(T1529,(N1529:P1529,Q1529:AJ1529)),0)</f>
        <v>5</v>
      </c>
      <c r="AP1529" s="2">
        <f t="shared" si="598"/>
        <v>0</v>
      </c>
      <c r="AQ1529" s="2">
        <f t="shared" si="599"/>
        <v>1.0141987829614604E-3</v>
      </c>
      <c r="AR1529" s="2">
        <f t="shared" si="600"/>
        <v>4.0567951318458417E-4</v>
      </c>
      <c r="AS1529" s="2">
        <f t="shared" si="601"/>
        <v>6.0851926977687626E-4</v>
      </c>
      <c r="AU1529" t="s">
        <v>2542</v>
      </c>
      <c r="AV1529" t="s">
        <v>2534</v>
      </c>
      <c r="AY1529" s="130">
        <v>28</v>
      </c>
      <c r="AZ1529" s="131">
        <v>135</v>
      </c>
      <c r="BA1529" s="132">
        <f t="shared" si="602"/>
        <v>28135</v>
      </c>
      <c r="BC1529" s="7" t="s">
        <v>532</v>
      </c>
    </row>
    <row r="1530" spans="1:55" hidden="1" outlineLevel="1" x14ac:dyDescent="0.2">
      <c r="A1530" t="s">
        <v>2543</v>
      </c>
      <c r="B1530" t="s">
        <v>2534</v>
      </c>
      <c r="C1530" s="1">
        <f t="shared" si="592"/>
        <v>7330</v>
      </c>
      <c r="D1530" s="7">
        <f>RANK(N1530,(N1530:P1530,Q1530:AJ1530))</f>
        <v>2</v>
      </c>
      <c r="E1530" s="7">
        <f>RANK(O1530,(N1530:P1530,Q1530:AJ1530))</f>
        <v>1</v>
      </c>
      <c r="F1530" s="7">
        <f>IF(P1530&gt;0,RANK(P1530,(N1530:P1530,Q1530:AJ1530)),0)</f>
        <v>3</v>
      </c>
      <c r="G1530" s="1">
        <f t="shared" si="593"/>
        <v>499</v>
      </c>
      <c r="H1530" s="2">
        <f t="shared" si="591"/>
        <v>6.8076398362892226E-2</v>
      </c>
      <c r="I1530" s="2"/>
      <c r="J1530" s="2">
        <f t="shared" si="594"/>
        <v>0.43587994542974079</v>
      </c>
      <c r="K1530" s="2">
        <f t="shared" si="595"/>
        <v>0.50395634379263299</v>
      </c>
      <c r="L1530" s="2">
        <f t="shared" si="596"/>
        <v>5.5388813096862208E-2</v>
      </c>
      <c r="M1530" s="2">
        <f t="shared" si="597"/>
        <v>4.7748976807639593E-3</v>
      </c>
      <c r="N1530" s="1">
        <v>3195</v>
      </c>
      <c r="O1530" s="1">
        <v>3694</v>
      </c>
      <c r="P1530" s="1">
        <v>406</v>
      </c>
      <c r="R1530" s="1">
        <v>7</v>
      </c>
      <c r="S1530" s="1">
        <v>21</v>
      </c>
      <c r="T1530" s="1">
        <v>1</v>
      </c>
      <c r="X1530" s="1">
        <v>6</v>
      </c>
      <c r="AL1530" s="7">
        <f>IF(Q1530&gt;0,RANK(Q1530,(N1530:P1530,Q1530:AJ1530)),0)</f>
        <v>0</v>
      </c>
      <c r="AM1530" s="7">
        <f>IF(R1530&gt;0,RANK(R1530,(N1530:P1530,Q1530:AJ1530)),0)</f>
        <v>5</v>
      </c>
      <c r="AN1530" s="7">
        <f>IF(S1530&gt;0,RANK(S1530,(N1530:P1530,Q1530:AJ1530)),0)</f>
        <v>4</v>
      </c>
      <c r="AO1530" s="7">
        <f>IF(T1530&gt;0,RANK(T1530,(N1530:P1530,Q1530:AJ1530)),0)</f>
        <v>7</v>
      </c>
      <c r="AP1530" s="2">
        <f t="shared" si="598"/>
        <v>0</v>
      </c>
      <c r="AQ1530" s="2">
        <f t="shared" si="599"/>
        <v>9.5497953615279675E-4</v>
      </c>
      <c r="AR1530" s="2">
        <f t="shared" si="600"/>
        <v>2.86493860845839E-3</v>
      </c>
      <c r="AS1530" s="2">
        <f t="shared" si="601"/>
        <v>1.3642564802182812E-4</v>
      </c>
      <c r="AU1530" t="s">
        <v>2543</v>
      </c>
      <c r="AV1530" t="s">
        <v>2534</v>
      </c>
      <c r="AW1530">
        <v>1</v>
      </c>
      <c r="AY1530" s="130">
        <v>28</v>
      </c>
      <c r="AZ1530" s="131">
        <v>137</v>
      </c>
      <c r="BA1530" s="132">
        <f t="shared" si="602"/>
        <v>28137</v>
      </c>
      <c r="BC1530" s="7" t="s">
        <v>532</v>
      </c>
    </row>
    <row r="1531" spans="1:55" hidden="1" outlineLevel="1" x14ac:dyDescent="0.2">
      <c r="A1531" t="s">
        <v>1755</v>
      </c>
      <c r="B1531" t="s">
        <v>2534</v>
      </c>
      <c r="C1531" s="1">
        <f t="shared" si="592"/>
        <v>6942</v>
      </c>
      <c r="D1531" s="7">
        <f>RANK(N1531,(N1531:P1531,Q1531:AJ1531))</f>
        <v>2</v>
      </c>
      <c r="E1531" s="7">
        <f>RANK(O1531,(N1531:P1531,Q1531:AJ1531))</f>
        <v>1</v>
      </c>
      <c r="F1531" s="7">
        <f>IF(P1531&gt;0,RANK(P1531,(N1531:P1531,Q1531:AJ1531)),0)</f>
        <v>3</v>
      </c>
      <c r="G1531" s="1">
        <f t="shared" si="593"/>
        <v>257</v>
      </c>
      <c r="H1531" s="2">
        <f t="shared" si="591"/>
        <v>3.7021031403053878E-2</v>
      </c>
      <c r="I1531" s="2"/>
      <c r="J1531" s="2">
        <f t="shared" si="594"/>
        <v>0.43099971189858832</v>
      </c>
      <c r="K1531" s="2">
        <f t="shared" si="595"/>
        <v>0.46802074330164217</v>
      </c>
      <c r="L1531" s="2">
        <f t="shared" si="596"/>
        <v>9.5217516565831176E-2</v>
      </c>
      <c r="M1531" s="2">
        <f t="shared" si="597"/>
        <v>5.7620282339383294E-3</v>
      </c>
      <c r="N1531" s="1">
        <v>2992</v>
      </c>
      <c r="O1531" s="1">
        <v>3249</v>
      </c>
      <c r="P1531" s="1">
        <v>661</v>
      </c>
      <c r="R1531" s="1">
        <v>8</v>
      </c>
      <c r="S1531" s="1">
        <v>29</v>
      </c>
      <c r="T1531" s="1">
        <v>1</v>
      </c>
      <c r="X1531" s="1">
        <v>2</v>
      </c>
      <c r="AL1531" s="7">
        <f>IF(Q1531&gt;0,RANK(Q1531,(N1531:P1531,Q1531:AJ1531)),0)</f>
        <v>0</v>
      </c>
      <c r="AM1531" s="7">
        <f>IF(R1531&gt;0,RANK(R1531,(N1531:P1531,Q1531:AJ1531)),0)</f>
        <v>5</v>
      </c>
      <c r="AN1531" s="7">
        <f>IF(S1531&gt;0,RANK(S1531,(N1531:P1531,Q1531:AJ1531)),0)</f>
        <v>4</v>
      </c>
      <c r="AO1531" s="7">
        <f>IF(T1531&gt;0,RANK(T1531,(N1531:P1531,Q1531:AJ1531)),0)</f>
        <v>7</v>
      </c>
      <c r="AP1531" s="2">
        <f t="shared" si="598"/>
        <v>0</v>
      </c>
      <c r="AQ1531" s="2">
        <f t="shared" si="599"/>
        <v>1.1524056467876692E-3</v>
      </c>
      <c r="AR1531" s="2">
        <f t="shared" si="600"/>
        <v>4.1774704696053008E-3</v>
      </c>
      <c r="AS1531" s="2">
        <f t="shared" si="601"/>
        <v>1.4405070584845865E-4</v>
      </c>
      <c r="AU1531" t="s">
        <v>1755</v>
      </c>
      <c r="AV1531" t="s">
        <v>2534</v>
      </c>
      <c r="AW1531">
        <v>1</v>
      </c>
      <c r="AY1531" s="130">
        <v>28</v>
      </c>
      <c r="AZ1531" s="131">
        <v>139</v>
      </c>
      <c r="BA1531" s="132">
        <f t="shared" si="602"/>
        <v>28139</v>
      </c>
      <c r="BC1531" s="7" t="s">
        <v>532</v>
      </c>
    </row>
    <row r="1532" spans="1:55" hidden="1" outlineLevel="1" x14ac:dyDescent="0.2">
      <c r="A1532" t="s">
        <v>434</v>
      </c>
      <c r="B1532" t="s">
        <v>2534</v>
      </c>
      <c r="C1532" s="1">
        <f t="shared" si="592"/>
        <v>6109</v>
      </c>
      <c r="D1532" s="7">
        <f>RANK(N1532,(N1532:P1532,Q1532:AJ1532))</f>
        <v>2</v>
      </c>
      <c r="E1532" s="7">
        <f>RANK(O1532,(N1532:P1532,Q1532:AJ1532))</f>
        <v>1</v>
      </c>
      <c r="F1532" s="7">
        <f>IF(P1532&gt;0,RANK(P1532,(N1532:P1532,Q1532:AJ1532)),0)</f>
        <v>3</v>
      </c>
      <c r="G1532" s="1">
        <f t="shared" si="593"/>
        <v>57</v>
      </c>
      <c r="H1532" s="2">
        <f t="shared" si="591"/>
        <v>9.3304959895236534E-3</v>
      </c>
      <c r="I1532" s="2"/>
      <c r="J1532" s="2">
        <f t="shared" si="594"/>
        <v>0.44344409887051889</v>
      </c>
      <c r="K1532" s="2">
        <f t="shared" si="595"/>
        <v>0.45277459486004257</v>
      </c>
      <c r="L1532" s="2">
        <f t="shared" si="596"/>
        <v>9.9688983467015879E-2</v>
      </c>
      <c r="M1532" s="2">
        <f t="shared" si="597"/>
        <v>4.092322802422721E-3</v>
      </c>
      <c r="N1532" s="1">
        <v>2709</v>
      </c>
      <c r="O1532" s="1">
        <v>2766</v>
      </c>
      <c r="P1532" s="1">
        <v>609</v>
      </c>
      <c r="R1532" s="1">
        <v>8</v>
      </c>
      <c r="S1532" s="1">
        <v>15</v>
      </c>
      <c r="X1532" s="1">
        <v>2</v>
      </c>
      <c r="AL1532" s="7">
        <f>IF(Q1532&gt;0,RANK(Q1532,(N1532:P1532,Q1532:AJ1532)),0)</f>
        <v>0</v>
      </c>
      <c r="AM1532" s="7">
        <f>IF(R1532&gt;0,RANK(R1532,(N1532:P1532,Q1532:AJ1532)),0)</f>
        <v>5</v>
      </c>
      <c r="AN1532" s="7">
        <f>IF(S1532&gt;0,RANK(S1532,(N1532:P1532,Q1532:AJ1532)),0)</f>
        <v>4</v>
      </c>
      <c r="AO1532" s="7">
        <f>IF(T1532&gt;0,RANK(T1532,(N1532:P1532,Q1532:AJ1532)),0)</f>
        <v>0</v>
      </c>
      <c r="AP1532" s="2">
        <f t="shared" si="598"/>
        <v>0</v>
      </c>
      <c r="AQ1532" s="2">
        <f t="shared" si="599"/>
        <v>1.3095432967752496E-3</v>
      </c>
      <c r="AR1532" s="2">
        <f t="shared" si="600"/>
        <v>2.4553936814535929E-3</v>
      </c>
      <c r="AS1532" s="2">
        <f t="shared" si="601"/>
        <v>0</v>
      </c>
      <c r="AU1532" t="s">
        <v>434</v>
      </c>
      <c r="AV1532" t="s">
        <v>2534</v>
      </c>
      <c r="AW1532">
        <v>1</v>
      </c>
      <c r="AY1532" s="130">
        <v>28</v>
      </c>
      <c r="AZ1532" s="131">
        <v>141</v>
      </c>
      <c r="BA1532" s="132">
        <f t="shared" si="602"/>
        <v>28141</v>
      </c>
      <c r="BC1532" s="7" t="s">
        <v>532</v>
      </c>
    </row>
    <row r="1533" spans="1:55" hidden="1" outlineLevel="1" x14ac:dyDescent="0.2">
      <c r="A1533" t="s">
        <v>764</v>
      </c>
      <c r="B1533" t="s">
        <v>2534</v>
      </c>
      <c r="C1533" s="1">
        <f t="shared" si="592"/>
        <v>1886</v>
      </c>
      <c r="D1533" s="7">
        <f>RANK(N1533,(N1533:P1533,Q1533:AJ1533))</f>
        <v>1</v>
      </c>
      <c r="E1533" s="7">
        <f>RANK(O1533,(N1533:P1533,Q1533:AJ1533))</f>
        <v>2</v>
      </c>
      <c r="F1533" s="7">
        <f>IF(P1533&gt;0,RANK(P1533,(N1533:P1533,Q1533:AJ1533)),0)</f>
        <v>3</v>
      </c>
      <c r="G1533" s="1">
        <f t="shared" si="593"/>
        <v>706</v>
      </c>
      <c r="H1533" s="2">
        <f t="shared" si="591"/>
        <v>0.37433722163308591</v>
      </c>
      <c r="I1533" s="2"/>
      <c r="J1533" s="2">
        <f t="shared" si="594"/>
        <v>0.66967126193001059</v>
      </c>
      <c r="K1533" s="2">
        <f t="shared" si="595"/>
        <v>0.29533404029692473</v>
      </c>
      <c r="L1533" s="2">
        <f t="shared" si="596"/>
        <v>2.9162248144220571E-2</v>
      </c>
      <c r="M1533" s="2">
        <f t="shared" si="597"/>
        <v>5.8324496288441156E-3</v>
      </c>
      <c r="N1533" s="1">
        <v>1263</v>
      </c>
      <c r="O1533" s="1">
        <v>557</v>
      </c>
      <c r="P1533" s="1">
        <v>55</v>
      </c>
      <c r="R1533" s="1">
        <v>7</v>
      </c>
      <c r="T1533" s="1">
        <v>1</v>
      </c>
      <c r="X1533" s="1">
        <v>3</v>
      </c>
      <c r="AL1533" s="7">
        <f>IF(Q1533&gt;0,RANK(Q1533,(N1533:P1533,Q1533:AJ1533)),0)</f>
        <v>0</v>
      </c>
      <c r="AM1533" s="7">
        <f>IF(R1533&gt;0,RANK(R1533,(N1533:P1533,Q1533:AJ1533)),0)</f>
        <v>4</v>
      </c>
      <c r="AN1533" s="7">
        <f>IF(S1533&gt;0,RANK(S1533,(N1533:P1533,Q1533:AJ1533)),0)</f>
        <v>0</v>
      </c>
      <c r="AO1533" s="7">
        <f>IF(T1533&gt;0,RANK(T1533,(N1533:P1533,Q1533:AJ1533)),0)</f>
        <v>6</v>
      </c>
      <c r="AP1533" s="2">
        <f t="shared" si="598"/>
        <v>0</v>
      </c>
      <c r="AQ1533" s="2">
        <f t="shared" si="599"/>
        <v>3.711558854718982E-3</v>
      </c>
      <c r="AR1533" s="2">
        <f t="shared" si="600"/>
        <v>0</v>
      </c>
      <c r="AS1533" s="2">
        <f t="shared" si="601"/>
        <v>5.3022269353128319E-4</v>
      </c>
      <c r="AU1533" t="s">
        <v>764</v>
      </c>
      <c r="AV1533" t="s">
        <v>2534</v>
      </c>
      <c r="AW1533">
        <v>2</v>
      </c>
      <c r="AY1533" s="130">
        <v>28</v>
      </c>
      <c r="AZ1533" s="131">
        <v>143</v>
      </c>
      <c r="BA1533" s="132">
        <f t="shared" si="602"/>
        <v>28143</v>
      </c>
      <c r="BC1533" s="7" t="s">
        <v>532</v>
      </c>
    </row>
    <row r="1534" spans="1:55" hidden="1" outlineLevel="1" x14ac:dyDescent="0.2">
      <c r="A1534" t="s">
        <v>2184</v>
      </c>
      <c r="B1534" t="s">
        <v>2534</v>
      </c>
      <c r="C1534" s="1">
        <f t="shared" si="592"/>
        <v>8555</v>
      </c>
      <c r="D1534" s="7">
        <f>RANK(N1534,(N1534:P1534,Q1534:AJ1534))</f>
        <v>2</v>
      </c>
      <c r="E1534" s="7">
        <f>RANK(O1534,(N1534:P1534,Q1534:AJ1534))</f>
        <v>1</v>
      </c>
      <c r="F1534" s="7">
        <f>IF(P1534&gt;0,RANK(P1534,(N1534:P1534,Q1534:AJ1534)),0)</f>
        <v>3</v>
      </c>
      <c r="G1534" s="1">
        <f t="shared" si="593"/>
        <v>1059</v>
      </c>
      <c r="H1534" s="2">
        <f t="shared" si="591"/>
        <v>0.12378725891291642</v>
      </c>
      <c r="I1534" s="2"/>
      <c r="J1534" s="2">
        <f t="shared" si="594"/>
        <v>0.38760958503798948</v>
      </c>
      <c r="K1534" s="2">
        <f t="shared" si="595"/>
        <v>0.5113968439509059</v>
      </c>
      <c r="L1534" s="2">
        <f t="shared" si="596"/>
        <v>9.2109877264757445E-2</v>
      </c>
      <c r="M1534" s="2">
        <f t="shared" si="597"/>
        <v>8.8836937463471766E-3</v>
      </c>
      <c r="N1534" s="1">
        <v>3316</v>
      </c>
      <c r="O1534" s="1">
        <v>4375</v>
      </c>
      <c r="P1534" s="1">
        <v>788</v>
      </c>
      <c r="R1534" s="1">
        <v>19</v>
      </c>
      <c r="S1534" s="1">
        <v>35</v>
      </c>
      <c r="T1534" s="1">
        <v>10</v>
      </c>
      <c r="X1534" s="1">
        <v>12</v>
      </c>
      <c r="AL1534" s="7">
        <f>IF(Q1534&gt;0,RANK(Q1534,(N1534:P1534,Q1534:AJ1534)),0)</f>
        <v>0</v>
      </c>
      <c r="AM1534" s="7">
        <f>IF(R1534&gt;0,RANK(R1534,(N1534:P1534,Q1534:AJ1534)),0)</f>
        <v>5</v>
      </c>
      <c r="AN1534" s="7">
        <f>IF(S1534&gt;0,RANK(S1534,(N1534:P1534,Q1534:AJ1534)),0)</f>
        <v>4</v>
      </c>
      <c r="AO1534" s="7">
        <f>IF(T1534&gt;0,RANK(T1534,(N1534:P1534,Q1534:AJ1534)),0)</f>
        <v>7</v>
      </c>
      <c r="AP1534" s="2">
        <f t="shared" si="598"/>
        <v>0</v>
      </c>
      <c r="AQ1534" s="2">
        <f t="shared" si="599"/>
        <v>2.2209234365867915E-3</v>
      </c>
      <c r="AR1534" s="2">
        <f t="shared" si="600"/>
        <v>4.0911747516072473E-3</v>
      </c>
      <c r="AS1534" s="2">
        <f t="shared" si="601"/>
        <v>1.1689070718877848E-3</v>
      </c>
      <c r="AU1534" t="s">
        <v>2184</v>
      </c>
      <c r="AV1534" t="s">
        <v>2534</v>
      </c>
      <c r="AW1534">
        <v>1</v>
      </c>
      <c r="AY1534" s="130">
        <v>28</v>
      </c>
      <c r="AZ1534" s="131">
        <v>145</v>
      </c>
      <c r="BA1534" s="132">
        <f t="shared" si="602"/>
        <v>28145</v>
      </c>
      <c r="BC1534" s="7" t="s">
        <v>532</v>
      </c>
    </row>
    <row r="1535" spans="1:55" hidden="1" outlineLevel="1" x14ac:dyDescent="0.2">
      <c r="A1535" t="s">
        <v>159</v>
      </c>
      <c r="B1535" t="s">
        <v>2534</v>
      </c>
      <c r="C1535" s="1">
        <f t="shared" si="592"/>
        <v>4946</v>
      </c>
      <c r="D1535" s="7">
        <f>RANK(N1535,(N1535:P1535,Q1535:AJ1535))</f>
        <v>1</v>
      </c>
      <c r="E1535" s="7">
        <f>RANK(O1535,(N1535:P1535,Q1535:AJ1535))</f>
        <v>2</v>
      </c>
      <c r="F1535" s="7">
        <f>IF(P1535&gt;0,RANK(P1535,(N1535:P1535,Q1535:AJ1535)),0)</f>
        <v>3</v>
      </c>
      <c r="G1535" s="1">
        <f t="shared" si="593"/>
        <v>1</v>
      </c>
      <c r="H1535" s="2">
        <f t="shared" si="591"/>
        <v>2.0218358269308531E-4</v>
      </c>
      <c r="I1535" s="2"/>
      <c r="J1535" s="2">
        <f t="shared" si="594"/>
        <v>0.45289122523251113</v>
      </c>
      <c r="K1535" s="2">
        <f t="shared" si="595"/>
        <v>0.45268904164981805</v>
      </c>
      <c r="L1535" s="2">
        <f t="shared" si="596"/>
        <v>8.9769510715729889E-2</v>
      </c>
      <c r="M1535" s="2">
        <f t="shared" si="597"/>
        <v>4.6502224019409344E-3</v>
      </c>
      <c r="N1535" s="1">
        <v>2240</v>
      </c>
      <c r="O1535" s="1">
        <v>2239</v>
      </c>
      <c r="P1535" s="1">
        <v>444</v>
      </c>
      <c r="R1535" s="1">
        <v>8</v>
      </c>
      <c r="S1535" s="1">
        <v>4</v>
      </c>
      <c r="T1535" s="1">
        <v>4</v>
      </c>
      <c r="X1535" s="1">
        <v>7</v>
      </c>
      <c r="AL1535" s="7">
        <f>IF(Q1535&gt;0,RANK(Q1535,(N1535:P1535,Q1535:AJ1535)),0)</f>
        <v>0</v>
      </c>
      <c r="AM1535" s="7">
        <f>IF(R1535&gt;0,RANK(R1535,(N1535:P1535,Q1535:AJ1535)),0)</f>
        <v>4</v>
      </c>
      <c r="AN1535" s="7">
        <f>IF(S1535&gt;0,RANK(S1535,(N1535:P1535,Q1535:AJ1535)),0)</f>
        <v>6</v>
      </c>
      <c r="AO1535" s="7">
        <f>IF(T1535&gt;0,RANK(T1535,(N1535:P1535,Q1535:AJ1535)),0)</f>
        <v>6</v>
      </c>
      <c r="AP1535" s="2">
        <f t="shared" si="598"/>
        <v>0</v>
      </c>
      <c r="AQ1535" s="2">
        <f t="shared" si="599"/>
        <v>1.6174686615446825E-3</v>
      </c>
      <c r="AR1535" s="2">
        <f t="shared" si="600"/>
        <v>8.0873433077234124E-4</v>
      </c>
      <c r="AS1535" s="2">
        <f t="shared" si="601"/>
        <v>8.0873433077234124E-4</v>
      </c>
      <c r="AU1535" t="s">
        <v>159</v>
      </c>
      <c r="AV1535" t="s">
        <v>2534</v>
      </c>
      <c r="AW1535">
        <v>4</v>
      </c>
      <c r="AY1535" s="130">
        <v>28</v>
      </c>
      <c r="AZ1535" s="131">
        <v>147</v>
      </c>
      <c r="BA1535" s="132">
        <f t="shared" si="602"/>
        <v>28147</v>
      </c>
      <c r="BC1535" s="7" t="s">
        <v>532</v>
      </c>
    </row>
    <row r="1536" spans="1:55" hidden="1" outlineLevel="1" x14ac:dyDescent="0.2">
      <c r="A1536" t="s">
        <v>1840</v>
      </c>
      <c r="B1536" t="s">
        <v>2534</v>
      </c>
      <c r="C1536" s="1">
        <f t="shared" si="592"/>
        <v>19385</v>
      </c>
      <c r="D1536" s="7">
        <f>RANK(N1536,(N1536:P1536,Q1536:AJ1536))</f>
        <v>2</v>
      </c>
      <c r="E1536" s="7">
        <f>RANK(O1536,(N1536:P1536,Q1536:AJ1536))</f>
        <v>1</v>
      </c>
      <c r="F1536" s="7">
        <f>IF(P1536&gt;0,RANK(P1536,(N1536:P1536,Q1536:AJ1536)),0)</f>
        <v>3</v>
      </c>
      <c r="G1536" s="1">
        <f t="shared" si="593"/>
        <v>487</v>
      </c>
      <c r="H1536" s="2">
        <f t="shared" si="591"/>
        <v>2.5122517410368844E-2</v>
      </c>
      <c r="I1536" s="2"/>
      <c r="J1536" s="2">
        <f t="shared" si="594"/>
        <v>0.45261800361103949</v>
      </c>
      <c r="K1536" s="2">
        <f t="shared" si="595"/>
        <v>0.47774052102140829</v>
      </c>
      <c r="L1536" s="2">
        <f t="shared" si="596"/>
        <v>6.494712406499871E-2</v>
      </c>
      <c r="M1536" s="2">
        <f t="shared" si="597"/>
        <v>4.6943513025535649E-3</v>
      </c>
      <c r="N1536" s="1">
        <v>8774</v>
      </c>
      <c r="O1536" s="1">
        <v>9261</v>
      </c>
      <c r="P1536" s="1">
        <v>1259</v>
      </c>
      <c r="R1536" s="1">
        <v>40</v>
      </c>
      <c r="S1536" s="1">
        <v>30</v>
      </c>
      <c r="T1536" s="1">
        <v>10</v>
      </c>
      <c r="X1536" s="1">
        <v>11</v>
      </c>
      <c r="AL1536" s="7">
        <f>IF(Q1536&gt;0,RANK(Q1536,(N1536:P1536,Q1536:AJ1536)),0)</f>
        <v>0</v>
      </c>
      <c r="AM1536" s="7">
        <f>IF(R1536&gt;0,RANK(R1536,(N1536:P1536,Q1536:AJ1536)),0)</f>
        <v>4</v>
      </c>
      <c r="AN1536" s="7">
        <f>IF(S1536&gt;0,RANK(S1536,(N1536:P1536,Q1536:AJ1536)),0)</f>
        <v>5</v>
      </c>
      <c r="AO1536" s="7">
        <f>IF(T1536&gt;0,RANK(T1536,(N1536:P1536,Q1536:AJ1536)),0)</f>
        <v>7</v>
      </c>
      <c r="AP1536" s="2">
        <f t="shared" si="598"/>
        <v>0</v>
      </c>
      <c r="AQ1536" s="2">
        <f t="shared" si="599"/>
        <v>2.0634511220015478E-3</v>
      </c>
      <c r="AR1536" s="2">
        <f t="shared" si="600"/>
        <v>1.5475883415011606E-3</v>
      </c>
      <c r="AS1536" s="2">
        <f t="shared" si="601"/>
        <v>5.1586278050038694E-4</v>
      </c>
      <c r="AU1536" t="s">
        <v>1840</v>
      </c>
      <c r="AV1536" t="s">
        <v>2534</v>
      </c>
      <c r="AW1536">
        <v>2</v>
      </c>
      <c r="AY1536" s="130">
        <v>28</v>
      </c>
      <c r="AZ1536" s="131">
        <v>149</v>
      </c>
      <c r="BA1536" s="132">
        <f t="shared" si="602"/>
        <v>28149</v>
      </c>
      <c r="BC1536" s="7" t="s">
        <v>532</v>
      </c>
    </row>
    <row r="1537" spans="1:55" hidden="1" outlineLevel="1" x14ac:dyDescent="0.2">
      <c r="A1537" t="s">
        <v>3298</v>
      </c>
      <c r="B1537" t="s">
        <v>2534</v>
      </c>
      <c r="C1537" s="1">
        <f t="shared" si="592"/>
        <v>17440</v>
      </c>
      <c r="D1537" s="7">
        <f>RANK(N1537,(N1537:P1537,Q1537:AJ1537))</f>
        <v>1</v>
      </c>
      <c r="E1537" s="7">
        <f>RANK(O1537,(N1537:P1537,Q1537:AJ1537))</f>
        <v>2</v>
      </c>
      <c r="F1537" s="7">
        <f>IF(P1537&gt;0,RANK(P1537,(N1537:P1537,Q1537:AJ1537)),0)</f>
        <v>3</v>
      </c>
      <c r="G1537" s="1">
        <f t="shared" si="593"/>
        <v>3291</v>
      </c>
      <c r="H1537" s="2">
        <f t="shared" si="591"/>
        <v>0.18870412844036696</v>
      </c>
      <c r="I1537" s="2"/>
      <c r="J1537" s="2">
        <f t="shared" si="594"/>
        <v>0.57643348623853208</v>
      </c>
      <c r="K1537" s="2">
        <f t="shared" si="595"/>
        <v>0.38772935779816514</v>
      </c>
      <c r="L1537" s="2">
        <f t="shared" si="596"/>
        <v>2.5057339449541284E-2</v>
      </c>
      <c r="M1537" s="2">
        <f t="shared" si="597"/>
        <v>1.0779816513761496E-2</v>
      </c>
      <c r="N1537" s="1">
        <v>10053</v>
      </c>
      <c r="O1537" s="1">
        <v>6762</v>
      </c>
      <c r="P1537" s="1">
        <v>437</v>
      </c>
      <c r="R1537" s="1">
        <v>67</v>
      </c>
      <c r="S1537" s="1">
        <v>54</v>
      </c>
      <c r="T1537" s="1">
        <v>37</v>
      </c>
      <c r="X1537" s="1">
        <v>30</v>
      </c>
      <c r="AL1537" s="7">
        <f>IF(Q1537&gt;0,RANK(Q1537,(N1537:P1537,Q1537:AJ1537)),0)</f>
        <v>0</v>
      </c>
      <c r="AM1537" s="7">
        <f>IF(R1537&gt;0,RANK(R1537,(N1537:P1537,Q1537:AJ1537)),0)</f>
        <v>4</v>
      </c>
      <c r="AN1537" s="7">
        <f>IF(S1537&gt;0,RANK(S1537,(N1537:P1537,Q1537:AJ1537)),0)</f>
        <v>5</v>
      </c>
      <c r="AO1537" s="7">
        <f>IF(T1537&gt;0,RANK(T1537,(N1537:P1537,Q1537:AJ1537)),0)</f>
        <v>6</v>
      </c>
      <c r="AP1537" s="2">
        <f t="shared" si="598"/>
        <v>0</v>
      </c>
      <c r="AQ1537" s="2">
        <f t="shared" si="599"/>
        <v>3.8417431192660553E-3</v>
      </c>
      <c r="AR1537" s="2">
        <f t="shared" si="600"/>
        <v>3.096330275229358E-3</v>
      </c>
      <c r="AS1537" s="2">
        <f t="shared" si="601"/>
        <v>2.1215596330275231E-3</v>
      </c>
      <c r="AU1537" t="s">
        <v>3298</v>
      </c>
      <c r="AV1537" t="s">
        <v>2534</v>
      </c>
      <c r="AW1537">
        <v>2</v>
      </c>
      <c r="AY1537" s="130">
        <v>28</v>
      </c>
      <c r="AZ1537" s="131">
        <v>151</v>
      </c>
      <c r="BA1537" s="132">
        <f t="shared" si="602"/>
        <v>28151</v>
      </c>
      <c r="BC1537" s="7" t="s">
        <v>532</v>
      </c>
    </row>
    <row r="1538" spans="1:55" hidden="1" outlineLevel="1" x14ac:dyDescent="0.2">
      <c r="A1538" t="s">
        <v>1841</v>
      </c>
      <c r="B1538" t="s">
        <v>2534</v>
      </c>
      <c r="C1538" s="1">
        <f t="shared" si="592"/>
        <v>6490</v>
      </c>
      <c r="D1538" s="7">
        <f>RANK(N1538,(N1538:P1538,Q1538:AJ1538))</f>
        <v>2</v>
      </c>
      <c r="E1538" s="7">
        <f>RANK(O1538,(N1538:P1538,Q1538:AJ1538))</f>
        <v>1</v>
      </c>
      <c r="F1538" s="7">
        <f>IF(P1538&gt;0,RANK(P1538,(N1538:P1538,Q1538:AJ1538)),0)</f>
        <v>3</v>
      </c>
      <c r="G1538" s="1">
        <f t="shared" si="593"/>
        <v>567</v>
      </c>
      <c r="H1538" s="2">
        <f t="shared" si="591"/>
        <v>8.7365177195685664E-2</v>
      </c>
      <c r="I1538" s="2"/>
      <c r="J1538" s="2">
        <f t="shared" si="594"/>
        <v>0.4086286594761171</v>
      </c>
      <c r="K1538" s="2">
        <f t="shared" si="595"/>
        <v>0.49599383667180275</v>
      </c>
      <c r="L1538" s="2">
        <f t="shared" si="596"/>
        <v>9.1679506933744229E-2</v>
      </c>
      <c r="M1538" s="2">
        <f t="shared" si="597"/>
        <v>3.6979969183359856E-3</v>
      </c>
      <c r="N1538" s="1">
        <v>2652</v>
      </c>
      <c r="O1538" s="1">
        <v>3219</v>
      </c>
      <c r="P1538" s="1">
        <v>595</v>
      </c>
      <c r="R1538" s="1">
        <v>5</v>
      </c>
      <c r="S1538" s="1">
        <v>8</v>
      </c>
      <c r="T1538" s="1">
        <v>5</v>
      </c>
      <c r="X1538" s="1">
        <v>6</v>
      </c>
      <c r="AL1538" s="7">
        <f>IF(Q1538&gt;0,RANK(Q1538,(N1538:P1538,Q1538:AJ1538)),0)</f>
        <v>0</v>
      </c>
      <c r="AM1538" s="7">
        <f>IF(R1538&gt;0,RANK(R1538,(N1538:P1538,Q1538:AJ1538)),0)</f>
        <v>6</v>
      </c>
      <c r="AN1538" s="7">
        <f>IF(S1538&gt;0,RANK(S1538,(N1538:P1538,Q1538:AJ1538)),0)</f>
        <v>4</v>
      </c>
      <c r="AO1538" s="7">
        <f>IF(T1538&gt;0,RANK(T1538,(N1538:P1538,Q1538:AJ1538)),0)</f>
        <v>6</v>
      </c>
      <c r="AP1538" s="2">
        <f t="shared" si="598"/>
        <v>0</v>
      </c>
      <c r="AQ1538" s="2">
        <f t="shared" si="599"/>
        <v>7.7041602465331282E-4</v>
      </c>
      <c r="AR1538" s="2">
        <f t="shared" si="600"/>
        <v>1.2326656394453005E-3</v>
      </c>
      <c r="AS1538" s="2">
        <f t="shared" si="601"/>
        <v>7.7041602465331282E-4</v>
      </c>
      <c r="AU1538" t="s">
        <v>1841</v>
      </c>
      <c r="AV1538" t="s">
        <v>2534</v>
      </c>
      <c r="AY1538" s="130">
        <v>28</v>
      </c>
      <c r="AZ1538" s="131">
        <v>153</v>
      </c>
      <c r="BA1538" s="132">
        <f t="shared" si="602"/>
        <v>28153</v>
      </c>
      <c r="BC1538" s="7" t="s">
        <v>532</v>
      </c>
    </row>
    <row r="1539" spans="1:55" hidden="1" outlineLevel="1" x14ac:dyDescent="0.2">
      <c r="A1539" t="s">
        <v>797</v>
      </c>
      <c r="B1539" t="s">
        <v>2534</v>
      </c>
      <c r="C1539" s="1">
        <f t="shared" si="592"/>
        <v>3896</v>
      </c>
      <c r="D1539" s="7">
        <f>RANK(N1539,(N1539:P1539,Q1539:AJ1539))</f>
        <v>2</v>
      </c>
      <c r="E1539" s="7">
        <f>RANK(O1539,(N1539:P1539,Q1539:AJ1539))</f>
        <v>1</v>
      </c>
      <c r="F1539" s="7">
        <f>IF(P1539&gt;0,RANK(P1539,(N1539:P1539,Q1539:AJ1539)),0)</f>
        <v>3</v>
      </c>
      <c r="G1539" s="1">
        <f t="shared" si="593"/>
        <v>875</v>
      </c>
      <c r="H1539" s="2">
        <f t="shared" si="591"/>
        <v>0.22458932238193019</v>
      </c>
      <c r="I1539" s="2"/>
      <c r="J1539" s="2">
        <f t="shared" si="594"/>
        <v>0.35395277207392195</v>
      </c>
      <c r="K1539" s="2">
        <f t="shared" si="595"/>
        <v>0.57854209445585214</v>
      </c>
      <c r="L1539" s="2">
        <f t="shared" si="596"/>
        <v>6.5451745379876802E-2</v>
      </c>
      <c r="M1539" s="2">
        <f t="shared" si="597"/>
        <v>2.0533880903491064E-3</v>
      </c>
      <c r="N1539" s="1">
        <v>1379</v>
      </c>
      <c r="O1539" s="1">
        <v>2254</v>
      </c>
      <c r="P1539" s="1">
        <v>255</v>
      </c>
      <c r="R1539" s="1">
        <v>1</v>
      </c>
      <c r="S1539" s="1">
        <v>5</v>
      </c>
      <c r="X1539" s="1">
        <v>2</v>
      </c>
      <c r="AL1539" s="7">
        <f>IF(Q1539&gt;0,RANK(Q1539,(N1539:P1539,Q1539:AJ1539)),0)</f>
        <v>0</v>
      </c>
      <c r="AM1539" s="7">
        <f>IF(R1539&gt;0,RANK(R1539,(N1539:P1539,Q1539:AJ1539)),0)</f>
        <v>6</v>
      </c>
      <c r="AN1539" s="7">
        <f>IF(S1539&gt;0,RANK(S1539,(N1539:P1539,Q1539:AJ1539)),0)</f>
        <v>4</v>
      </c>
      <c r="AO1539" s="7">
        <f>IF(T1539&gt;0,RANK(T1539,(N1539:P1539,Q1539:AJ1539)),0)</f>
        <v>0</v>
      </c>
      <c r="AP1539" s="2">
        <f t="shared" si="598"/>
        <v>0</v>
      </c>
      <c r="AQ1539" s="2">
        <f t="shared" si="599"/>
        <v>2.5667351129363451E-4</v>
      </c>
      <c r="AR1539" s="2">
        <f t="shared" si="600"/>
        <v>1.2833675564681724E-3</v>
      </c>
      <c r="AS1539" s="2">
        <f t="shared" si="601"/>
        <v>0</v>
      </c>
      <c r="AU1539" t="s">
        <v>797</v>
      </c>
      <c r="AV1539" t="s">
        <v>2534</v>
      </c>
      <c r="AW1539">
        <v>1</v>
      </c>
      <c r="AY1539" s="130">
        <v>28</v>
      </c>
      <c r="AZ1539" s="131">
        <v>155</v>
      </c>
      <c r="BA1539" s="132">
        <f t="shared" si="602"/>
        <v>28155</v>
      </c>
      <c r="BC1539" s="7" t="s">
        <v>532</v>
      </c>
    </row>
    <row r="1540" spans="1:55" hidden="1" outlineLevel="1" x14ac:dyDescent="0.2">
      <c r="A1540" t="s">
        <v>2471</v>
      </c>
      <c r="B1540" t="s">
        <v>2534</v>
      </c>
      <c r="C1540" s="1">
        <f t="shared" si="592"/>
        <v>4102</v>
      </c>
      <c r="D1540" s="7">
        <f>RANK(N1540,(N1540:P1540,Q1540:AJ1540))</f>
        <v>1</v>
      </c>
      <c r="E1540" s="7">
        <f>RANK(O1540,(N1540:P1540,Q1540:AJ1540))</f>
        <v>2</v>
      </c>
      <c r="F1540" s="7">
        <f>IF(P1540&gt;0,RANK(P1540,(N1540:P1540,Q1540:AJ1540)),0)</f>
        <v>3</v>
      </c>
      <c r="G1540" s="1">
        <f t="shared" si="593"/>
        <v>1791</v>
      </c>
      <c r="H1540" s="2">
        <f t="shared" si="591"/>
        <v>0.43661628473915165</v>
      </c>
      <c r="I1540" s="2"/>
      <c r="J1540" s="2">
        <f t="shared" si="594"/>
        <v>0.68430034129692829</v>
      </c>
      <c r="K1540" s="2">
        <f t="shared" si="595"/>
        <v>0.2476840565577767</v>
      </c>
      <c r="L1540" s="2">
        <f t="shared" si="596"/>
        <v>5.5095075572891269E-2</v>
      </c>
      <c r="M1540" s="2">
        <f t="shared" si="597"/>
        <v>1.2920526572403737E-2</v>
      </c>
      <c r="N1540" s="1">
        <v>2807</v>
      </c>
      <c r="O1540" s="1">
        <v>1016</v>
      </c>
      <c r="P1540" s="1">
        <v>226</v>
      </c>
      <c r="R1540" s="1">
        <v>11</v>
      </c>
      <c r="S1540" s="1">
        <v>20</v>
      </c>
      <c r="T1540" s="1">
        <v>13</v>
      </c>
      <c r="X1540" s="1">
        <v>9</v>
      </c>
      <c r="AL1540" s="7">
        <f>IF(Q1540&gt;0,RANK(Q1540,(N1540:P1540,Q1540:AJ1540)),0)</f>
        <v>0</v>
      </c>
      <c r="AM1540" s="7">
        <f>IF(R1540&gt;0,RANK(R1540,(N1540:P1540,Q1540:AJ1540)),0)</f>
        <v>6</v>
      </c>
      <c r="AN1540" s="7">
        <f>IF(S1540&gt;0,RANK(S1540,(N1540:P1540,Q1540:AJ1540)),0)</f>
        <v>4</v>
      </c>
      <c r="AO1540" s="7">
        <f>IF(T1540&gt;0,RANK(T1540,(N1540:P1540,Q1540:AJ1540)),0)</f>
        <v>5</v>
      </c>
      <c r="AP1540" s="2">
        <f t="shared" si="598"/>
        <v>0</v>
      </c>
      <c r="AQ1540" s="2">
        <f t="shared" si="599"/>
        <v>2.6816187225743538E-3</v>
      </c>
      <c r="AR1540" s="2">
        <f t="shared" si="600"/>
        <v>4.8756704046806435E-3</v>
      </c>
      <c r="AS1540" s="2">
        <f t="shared" si="601"/>
        <v>3.1691857630424185E-3</v>
      </c>
      <c r="AU1540" t="s">
        <v>2471</v>
      </c>
      <c r="AV1540" t="s">
        <v>2534</v>
      </c>
      <c r="AW1540">
        <v>4</v>
      </c>
      <c r="AY1540" s="130">
        <v>28</v>
      </c>
      <c r="AZ1540" s="131">
        <v>157</v>
      </c>
      <c r="BA1540" s="132">
        <f t="shared" si="602"/>
        <v>28157</v>
      </c>
      <c r="BC1540" s="7" t="s">
        <v>532</v>
      </c>
    </row>
    <row r="1541" spans="1:55" hidden="1" outlineLevel="1" x14ac:dyDescent="0.2">
      <c r="A1541" t="s">
        <v>3300</v>
      </c>
      <c r="B1541" t="s">
        <v>2534</v>
      </c>
      <c r="C1541" s="1">
        <f t="shared" si="592"/>
        <v>7438</v>
      </c>
      <c r="D1541" s="7">
        <f>RANK(N1541,(N1541:P1541,Q1541:AJ1541))</f>
        <v>2</v>
      </c>
      <c r="E1541" s="7">
        <f>RANK(O1541,(N1541:P1541,Q1541:AJ1541))</f>
        <v>1</v>
      </c>
      <c r="F1541" s="7">
        <f>IF(P1541&gt;0,RANK(P1541,(N1541:P1541,Q1541:AJ1541)),0)</f>
        <v>3</v>
      </c>
      <c r="G1541" s="1">
        <f t="shared" si="593"/>
        <v>10</v>
      </c>
      <c r="H1541" s="2">
        <f t="shared" si="591"/>
        <v>1.3444474321054048E-3</v>
      </c>
      <c r="I1541" s="2"/>
      <c r="J1541" s="2">
        <f t="shared" si="594"/>
        <v>0.46894326431836514</v>
      </c>
      <c r="K1541" s="2">
        <f t="shared" si="595"/>
        <v>0.47028771175047057</v>
      </c>
      <c r="L1541" s="2">
        <f t="shared" si="596"/>
        <v>5.8349018553374564E-2</v>
      </c>
      <c r="M1541" s="2">
        <f t="shared" si="597"/>
        <v>2.4200053777897815E-3</v>
      </c>
      <c r="N1541" s="1">
        <v>3488</v>
      </c>
      <c r="O1541" s="1">
        <v>3498</v>
      </c>
      <c r="P1541" s="1">
        <v>434</v>
      </c>
      <c r="R1541" s="1">
        <v>6</v>
      </c>
      <c r="S1541" s="1">
        <v>9</v>
      </c>
      <c r="X1541" s="1">
        <v>3</v>
      </c>
      <c r="AL1541" s="7">
        <f>IF(Q1541&gt;0,RANK(Q1541,(N1541:P1541,Q1541:AJ1541)),0)</f>
        <v>0</v>
      </c>
      <c r="AM1541" s="7">
        <f>IF(R1541&gt;0,RANK(R1541,(N1541:P1541,Q1541:AJ1541)),0)</f>
        <v>5</v>
      </c>
      <c r="AN1541" s="7">
        <f>IF(S1541&gt;0,RANK(S1541,(N1541:P1541,Q1541:AJ1541)),0)</f>
        <v>4</v>
      </c>
      <c r="AO1541" s="7">
        <f>IF(T1541&gt;0,RANK(T1541,(N1541:P1541,Q1541:AJ1541)),0)</f>
        <v>0</v>
      </c>
      <c r="AP1541" s="2">
        <f t="shared" si="598"/>
        <v>0</v>
      </c>
      <c r="AQ1541" s="2">
        <f t="shared" si="599"/>
        <v>8.0666845926324286E-4</v>
      </c>
      <c r="AR1541" s="2">
        <f t="shared" si="600"/>
        <v>1.2100026888948643E-3</v>
      </c>
      <c r="AS1541" s="2">
        <f t="shared" si="601"/>
        <v>0</v>
      </c>
      <c r="AU1541" t="s">
        <v>3300</v>
      </c>
      <c r="AV1541" t="s">
        <v>2534</v>
      </c>
      <c r="AW1541">
        <v>3</v>
      </c>
      <c r="AY1541" s="130">
        <v>28</v>
      </c>
      <c r="AZ1541" s="131">
        <v>159</v>
      </c>
      <c r="BA1541" s="132">
        <f t="shared" si="602"/>
        <v>28159</v>
      </c>
      <c r="BC1541" s="7" t="s">
        <v>532</v>
      </c>
    </row>
    <row r="1542" spans="1:55" hidden="1" outlineLevel="1" x14ac:dyDescent="0.2">
      <c r="A1542" t="s">
        <v>2076</v>
      </c>
      <c r="B1542" t="s">
        <v>2534</v>
      </c>
      <c r="C1542" s="1">
        <f t="shared" si="592"/>
        <v>4498</v>
      </c>
      <c r="D1542" s="7">
        <f>RANK(N1542,(N1542:P1542,Q1542:AJ1542))</f>
        <v>1</v>
      </c>
      <c r="E1542" s="7">
        <f>RANK(O1542,(N1542:P1542,Q1542:AJ1542))</f>
        <v>2</v>
      </c>
      <c r="F1542" s="7">
        <f>IF(P1542&gt;0,RANK(P1542,(N1542:P1542,Q1542:AJ1542)),0)</f>
        <v>3</v>
      </c>
      <c r="G1542" s="1">
        <f t="shared" si="593"/>
        <v>726</v>
      </c>
      <c r="H1542" s="2">
        <f t="shared" si="591"/>
        <v>0.16140506891951978</v>
      </c>
      <c r="I1542" s="2"/>
      <c r="J1542" s="2">
        <f t="shared" si="594"/>
        <v>0.5417963539350823</v>
      </c>
      <c r="K1542" s="2">
        <f t="shared" si="595"/>
        <v>0.38039128501556246</v>
      </c>
      <c r="L1542" s="2">
        <f t="shared" si="596"/>
        <v>7.3810582481102713E-2</v>
      </c>
      <c r="M1542" s="2">
        <f t="shared" si="597"/>
        <v>4.0017785682525259E-3</v>
      </c>
      <c r="N1542" s="1">
        <v>2437</v>
      </c>
      <c r="O1542" s="1">
        <v>1711</v>
      </c>
      <c r="P1542" s="1">
        <v>332</v>
      </c>
      <c r="R1542" s="1">
        <v>10</v>
      </c>
      <c r="S1542" s="1">
        <v>5</v>
      </c>
      <c r="T1542" s="1">
        <v>1</v>
      </c>
      <c r="X1542" s="1">
        <v>2</v>
      </c>
      <c r="AL1542" s="7">
        <f>IF(Q1542&gt;0,RANK(Q1542,(N1542:P1542,Q1542:AJ1542)),0)</f>
        <v>0</v>
      </c>
      <c r="AM1542" s="7">
        <f>IF(R1542&gt;0,RANK(R1542,(N1542:P1542,Q1542:AJ1542)),0)</f>
        <v>4</v>
      </c>
      <c r="AN1542" s="7">
        <f>IF(S1542&gt;0,RANK(S1542,(N1542:P1542,Q1542:AJ1542)),0)</f>
        <v>5</v>
      </c>
      <c r="AO1542" s="7">
        <f>IF(T1542&gt;0,RANK(T1542,(N1542:P1542,Q1542:AJ1542)),0)</f>
        <v>7</v>
      </c>
      <c r="AP1542" s="2">
        <f t="shared" si="598"/>
        <v>0</v>
      </c>
      <c r="AQ1542" s="2">
        <f t="shared" si="599"/>
        <v>2.2232103156958646E-3</v>
      </c>
      <c r="AR1542" s="2">
        <f t="shared" si="600"/>
        <v>1.1116051578479323E-3</v>
      </c>
      <c r="AS1542" s="2">
        <f t="shared" si="601"/>
        <v>2.2232103156958648E-4</v>
      </c>
      <c r="AU1542" t="s">
        <v>2076</v>
      </c>
      <c r="AV1542" t="s">
        <v>2534</v>
      </c>
      <c r="AW1542">
        <v>1</v>
      </c>
      <c r="AY1542" s="130">
        <v>28</v>
      </c>
      <c r="AZ1542" s="131">
        <v>161</v>
      </c>
      <c r="BA1542" s="132">
        <f t="shared" si="602"/>
        <v>28161</v>
      </c>
      <c r="BC1542" s="7" t="s">
        <v>532</v>
      </c>
    </row>
    <row r="1543" spans="1:55" hidden="1" outlineLevel="1" x14ac:dyDescent="0.2">
      <c r="A1543" t="s">
        <v>180</v>
      </c>
      <c r="B1543" t="s">
        <v>2534</v>
      </c>
      <c r="C1543" s="1">
        <f t="shared" si="592"/>
        <v>9333</v>
      </c>
      <c r="D1543" s="7">
        <f>RANK(N1543,(N1543:P1543,Q1543:AJ1543))</f>
        <v>1</v>
      </c>
      <c r="E1543" s="7">
        <f>RANK(O1543,(N1543:P1543,Q1543:AJ1543))</f>
        <v>2</v>
      </c>
      <c r="F1543" s="7">
        <f>IF(P1543&gt;0,RANK(P1543,(N1543:P1543,Q1543:AJ1543)),0)</f>
        <v>3</v>
      </c>
      <c r="G1543" s="1">
        <f t="shared" si="593"/>
        <v>602</v>
      </c>
      <c r="H1543" s="2">
        <f t="shared" si="591"/>
        <v>6.4502303653701923E-2</v>
      </c>
      <c r="I1543" s="2"/>
      <c r="J1543" s="2">
        <f t="shared" si="594"/>
        <v>0.50937533483338693</v>
      </c>
      <c r="K1543" s="2">
        <f t="shared" si="595"/>
        <v>0.44487303117968496</v>
      </c>
      <c r="L1543" s="2">
        <f t="shared" si="596"/>
        <v>3.878709953926926E-2</v>
      </c>
      <c r="M1543" s="2">
        <f t="shared" si="597"/>
        <v>6.9645344476588489E-3</v>
      </c>
      <c r="N1543" s="1">
        <v>4754</v>
      </c>
      <c r="O1543" s="1">
        <v>4152</v>
      </c>
      <c r="P1543" s="1">
        <v>362</v>
      </c>
      <c r="R1543" s="1">
        <v>20</v>
      </c>
      <c r="S1543" s="1">
        <v>14</v>
      </c>
      <c r="T1543" s="1">
        <v>11</v>
      </c>
      <c r="X1543" s="1">
        <v>20</v>
      </c>
      <c r="AL1543" s="7">
        <f>IF(Q1543&gt;0,RANK(Q1543,(N1543:P1543,Q1543:AJ1543)),0)</f>
        <v>0</v>
      </c>
      <c r="AM1543" s="7">
        <f>IF(R1543&gt;0,RANK(R1543,(N1543:P1543,Q1543:AJ1543)),0)</f>
        <v>4</v>
      </c>
      <c r="AN1543" s="7">
        <f>IF(S1543&gt;0,RANK(S1543,(N1543:P1543,Q1543:AJ1543)),0)</f>
        <v>6</v>
      </c>
      <c r="AO1543" s="7">
        <f>IF(T1543&gt;0,RANK(T1543,(N1543:P1543,Q1543:AJ1543)),0)</f>
        <v>7</v>
      </c>
      <c r="AP1543" s="2">
        <f t="shared" si="598"/>
        <v>0</v>
      </c>
      <c r="AQ1543" s="2">
        <f t="shared" si="599"/>
        <v>2.1429336762027215E-3</v>
      </c>
      <c r="AR1543" s="2">
        <f t="shared" si="600"/>
        <v>1.5000535733419051E-3</v>
      </c>
      <c r="AS1543" s="2">
        <f t="shared" si="601"/>
        <v>1.1786135219114969E-3</v>
      </c>
      <c r="AU1543" t="s">
        <v>180</v>
      </c>
      <c r="AV1543" t="s">
        <v>2534</v>
      </c>
      <c r="AW1543">
        <v>2</v>
      </c>
      <c r="AY1543" s="130">
        <v>28</v>
      </c>
      <c r="AZ1543" s="131">
        <v>163</v>
      </c>
      <c r="BA1543" s="132">
        <f t="shared" si="602"/>
        <v>28163</v>
      </c>
      <c r="BC1543" s="7" t="s">
        <v>532</v>
      </c>
    </row>
    <row r="1544" spans="1:55" collapsed="1" x14ac:dyDescent="0.2">
      <c r="A1544" t="s">
        <v>1011</v>
      </c>
      <c r="B1544" t="s">
        <v>3301</v>
      </c>
      <c r="C1544" s="1">
        <f t="shared" si="592"/>
        <v>893857</v>
      </c>
      <c r="D1544" s="7">
        <f>RANK(N1544,(N1544:P1544,Q1544:AJ1544))</f>
        <v>2</v>
      </c>
      <c r="E1544" s="7">
        <f>RANK(O1544,(N1544:P1544,Q1544:AJ1544))</f>
        <v>1</v>
      </c>
      <c r="F1544" s="7">
        <f>IF(P1544&gt;0,RANK(P1544,(N1544:P1544,Q1544:AJ1544)),0)</f>
        <v>3</v>
      </c>
      <c r="G1544" s="1">
        <f t="shared" si="593"/>
        <v>45816</v>
      </c>
      <c r="H1544" s="2">
        <f t="shared" si="591"/>
        <v>5.1256520897637992E-2</v>
      </c>
      <c r="I1544" s="2"/>
      <c r="J1544" s="2">
        <f t="shared" si="594"/>
        <v>0.44081100220728819</v>
      </c>
      <c r="K1544" s="2">
        <f t="shared" si="595"/>
        <v>0.49206752310492619</v>
      </c>
      <c r="L1544" s="2">
        <f t="shared" si="596"/>
        <v>5.8423215346526343E-2</v>
      </c>
      <c r="M1544" s="2">
        <f t="shared" si="597"/>
        <v>8.6982593412592776E-3</v>
      </c>
      <c r="N1544" s="1">
        <f t="shared" ref="N1544:T1544" si="603">SUM(N1462:N1543)</f>
        <v>394022</v>
      </c>
      <c r="O1544" s="1">
        <f t="shared" si="603"/>
        <v>439838</v>
      </c>
      <c r="P1544" s="1">
        <f t="shared" si="603"/>
        <v>52222</v>
      </c>
      <c r="R1544" s="1">
        <f t="shared" si="603"/>
        <v>2809</v>
      </c>
      <c r="S1544" s="1">
        <f t="shared" si="603"/>
        <v>2314</v>
      </c>
      <c r="T1544" s="1">
        <f t="shared" si="603"/>
        <v>1447</v>
      </c>
      <c r="X1544" s="1">
        <f>SUM(X1462:X1543)</f>
        <v>1205</v>
      </c>
      <c r="AL1544" s="7">
        <f>IF(Q1544&gt;0,RANK(Q1544,(N1544:P1544,Q1544:AJ1544)),0)</f>
        <v>0</v>
      </c>
      <c r="AM1544" s="7">
        <f>IF(R1544&gt;0,RANK(R1544,(N1544:P1544,Q1544:AJ1544)),0)</f>
        <v>4</v>
      </c>
      <c r="AN1544" s="7">
        <f>IF(S1544&gt;0,RANK(S1544,(N1544:P1544,Q1544:AJ1544)),0)</f>
        <v>5</v>
      </c>
      <c r="AO1544" s="7">
        <f>IF(T1544&gt;0,RANK(T1544,(N1544:P1544,Q1544:AJ1544)),0)</f>
        <v>6</v>
      </c>
      <c r="AP1544" s="2">
        <f t="shared" si="598"/>
        <v>0</v>
      </c>
      <c r="AQ1544" s="2">
        <f t="shared" si="599"/>
        <v>3.1425608346748977E-3</v>
      </c>
      <c r="AR1544" s="2">
        <f t="shared" si="600"/>
        <v>2.5887809795079077E-3</v>
      </c>
      <c r="AS1544" s="2">
        <f t="shared" si="601"/>
        <v>1.6188271725790591E-3</v>
      </c>
      <c r="AU1544" t="s">
        <v>1011</v>
      </c>
      <c r="AV1544" t="s">
        <v>3301</v>
      </c>
      <c r="AY1544" s="130">
        <v>28</v>
      </c>
      <c r="AZ1544" s="131"/>
      <c r="BA1544" s="130">
        <v>28</v>
      </c>
      <c r="BC1544" s="7" t="s">
        <v>433</v>
      </c>
    </row>
    <row r="1545" spans="1:55" x14ac:dyDescent="0.2">
      <c r="C1545" s="1"/>
      <c r="E1545" s="7"/>
      <c r="F1545" s="7"/>
      <c r="I1545" s="2"/>
      <c r="AL1545" s="7"/>
      <c r="AM1545" s="7"/>
      <c r="AN1545" s="7"/>
      <c r="AO1545" s="7"/>
      <c r="AY1545" s="130"/>
      <c r="AZ1545" s="131"/>
      <c r="BA1545" s="132"/>
    </row>
    <row r="1546" spans="1:55" hidden="1" outlineLevel="1" x14ac:dyDescent="0.2">
      <c r="A1546" t="s">
        <v>1467</v>
      </c>
      <c r="B1546" t="s">
        <v>182</v>
      </c>
      <c r="C1546" s="1">
        <f t="shared" ref="C1546:C1577" si="604">SUM(N1546:AJ1546)</f>
        <v>10397</v>
      </c>
      <c r="D1546" s="7">
        <f>RANK(N1546,(N1546:P1546,Q1546:AJ1546))</f>
        <v>2</v>
      </c>
      <c r="E1546" s="7">
        <f>RANK(O1546,(N1546:P1546,Q1546:AJ1546))</f>
        <v>1</v>
      </c>
      <c r="F1546" s="7">
        <f>IF(P1546&gt;0,RANK(P1546,(N1546:P1546,Q1546:AJ1546)),0)</f>
        <v>3</v>
      </c>
      <c r="G1546" s="1">
        <f t="shared" ref="G1546:G1577" si="605">MAX(N1546:P1546)-LARGE(N1546:P1546,2)</f>
        <v>215</v>
      </c>
      <c r="H1546" s="2">
        <f t="shared" si="591"/>
        <v>2.0679042031355198E-2</v>
      </c>
      <c r="I1546" s="2"/>
      <c r="J1546" s="2">
        <f t="shared" ref="J1546:J1577" si="606">IF($C1546=0,"-",N1546/$C1546)</f>
        <v>0.42714244493603926</v>
      </c>
      <c r="K1546" s="2">
        <f t="shared" ref="K1546:K1577" si="607">IF($C1546=0,"-",O1546/$C1546)</f>
        <v>0.44782148696739443</v>
      </c>
      <c r="L1546" s="2">
        <f t="shared" ref="L1546:L1577" si="608">IF($C1546=0,"-",P1546/$C1546)</f>
        <v>0.11253246128690969</v>
      </c>
      <c r="M1546" s="2">
        <f t="shared" ref="M1546:M1577" si="609">IF(C1546=0,"-",(1-J1546-K1546-L1546))</f>
        <v>1.250360680965662E-2</v>
      </c>
      <c r="N1546" s="1">
        <v>4441</v>
      </c>
      <c r="O1546" s="1">
        <v>4656</v>
      </c>
      <c r="P1546" s="1">
        <v>1170</v>
      </c>
      <c r="Q1546" s="1">
        <v>7</v>
      </c>
      <c r="R1546" s="1">
        <v>64</v>
      </c>
      <c r="S1546" s="1">
        <v>35</v>
      </c>
      <c r="T1546" s="1">
        <v>23</v>
      </c>
      <c r="X1546" s="1">
        <v>1</v>
      </c>
      <c r="AL1546" s="7">
        <f>IF(Q1546&gt;0,RANK(Q1546,(N1546:P1546,Q1546:AJ1546)),0)</f>
        <v>7</v>
      </c>
      <c r="AM1546" s="7">
        <f>IF(R1546&gt;0,RANK(R1546,(N1546:P1546,Q1546:AJ1546)),0)</f>
        <v>4</v>
      </c>
      <c r="AN1546" s="7">
        <f>IF(S1546&gt;0,RANK(S1546,(N1546:P1546,Q1546:AJ1546)),0)</f>
        <v>5</v>
      </c>
      <c r="AO1546" s="7">
        <f>IF(T1546&gt;0,RANK(T1546,(N1546:P1546,Q1546:AJ1546)),0)</f>
        <v>6</v>
      </c>
      <c r="AP1546" s="2">
        <f t="shared" ref="AP1546:AP1577" si="610">IF($C1546=0,"-",Q1546/$C1546)</f>
        <v>6.7327113590458785E-4</v>
      </c>
      <c r="AQ1546" s="2">
        <f t="shared" ref="AQ1546:AQ1577" si="611">IF($C1546=0,"-",R1546/$C1546)</f>
        <v>6.1556218139848032E-3</v>
      </c>
      <c r="AR1546" s="2">
        <f t="shared" ref="AR1546:AR1577" si="612">IF($C1546=0,"-",S1546/$C1546)</f>
        <v>3.3663556795229393E-3</v>
      </c>
      <c r="AS1546" s="2">
        <f t="shared" ref="AS1546:AS1577" si="613">IF($C1546=0,"-",T1546/$C1546)</f>
        <v>2.2121765894007888E-3</v>
      </c>
      <c r="AU1546" t="s">
        <v>1467</v>
      </c>
      <c r="AV1546" t="s">
        <v>182</v>
      </c>
      <c r="AW1546">
        <v>9</v>
      </c>
      <c r="AY1546" s="130">
        <v>29</v>
      </c>
      <c r="AZ1546" s="131">
        <v>1</v>
      </c>
      <c r="BA1546" s="132">
        <f t="shared" ref="BA1546:BA1609" si="614">AY1546*1000+AZ1546</f>
        <v>29001</v>
      </c>
      <c r="BC1546" s="7" t="s">
        <v>532</v>
      </c>
    </row>
    <row r="1547" spans="1:55" hidden="1" outlineLevel="1" x14ac:dyDescent="0.2">
      <c r="A1547" t="s">
        <v>183</v>
      </c>
      <c r="B1547" t="s">
        <v>182</v>
      </c>
      <c r="C1547" s="1">
        <f t="shared" si="604"/>
        <v>7101</v>
      </c>
      <c r="D1547" s="7">
        <f>RANK(N1547,(N1547:P1547,Q1547:AJ1547))</f>
        <v>2</v>
      </c>
      <c r="E1547" s="7">
        <f>RANK(O1547,(N1547:P1547,Q1547:AJ1547))</f>
        <v>1</v>
      </c>
      <c r="F1547" s="7">
        <f>IF(P1547&gt;0,RANK(P1547,(N1547:P1547,Q1547:AJ1547)),0)</f>
        <v>3</v>
      </c>
      <c r="G1547" s="1">
        <f t="shared" si="605"/>
        <v>474</v>
      </c>
      <c r="H1547" s="2">
        <f t="shared" si="591"/>
        <v>6.6751161808196027E-2</v>
      </c>
      <c r="I1547" s="2"/>
      <c r="J1547" s="2">
        <f t="shared" si="606"/>
        <v>0.39529643712153217</v>
      </c>
      <c r="K1547" s="2">
        <f t="shared" si="607"/>
        <v>0.46204759892972819</v>
      </c>
      <c r="L1547" s="2">
        <f t="shared" si="608"/>
        <v>0.13575552739050839</v>
      </c>
      <c r="M1547" s="2">
        <f t="shared" si="609"/>
        <v>6.9004365582312488E-3</v>
      </c>
      <c r="N1547" s="1">
        <v>2807</v>
      </c>
      <c r="O1547" s="1">
        <v>3281</v>
      </c>
      <c r="P1547" s="1">
        <v>964</v>
      </c>
      <c r="R1547" s="1">
        <v>33</v>
      </c>
      <c r="S1547" s="1">
        <v>14</v>
      </c>
      <c r="T1547" s="1">
        <v>2</v>
      </c>
      <c r="X1547" s="1">
        <v>0</v>
      </c>
      <c r="AL1547" s="7">
        <f>IF(Q1547&gt;0,RANK(Q1547,(N1547:P1547,Q1547:AJ1547)),0)</f>
        <v>0</v>
      </c>
      <c r="AM1547" s="7">
        <f>IF(R1547&gt;0,RANK(R1547,(N1547:P1547,Q1547:AJ1547)),0)</f>
        <v>4</v>
      </c>
      <c r="AN1547" s="7">
        <f>IF(S1547&gt;0,RANK(S1547,(N1547:P1547,Q1547:AJ1547)),0)</f>
        <v>5</v>
      </c>
      <c r="AO1547" s="7">
        <f>IF(T1547&gt;0,RANK(T1547,(N1547:P1547,Q1547:AJ1547)),0)</f>
        <v>6</v>
      </c>
      <c r="AP1547" s="2">
        <f t="shared" si="610"/>
        <v>0</v>
      </c>
      <c r="AQ1547" s="2">
        <f t="shared" si="611"/>
        <v>4.647232784114913E-3</v>
      </c>
      <c r="AR1547" s="2">
        <f t="shared" si="612"/>
        <v>1.9715533023517817E-3</v>
      </c>
      <c r="AS1547" s="2">
        <f t="shared" si="613"/>
        <v>2.8165047176454018E-4</v>
      </c>
      <c r="AU1547" t="s">
        <v>183</v>
      </c>
      <c r="AV1547" t="s">
        <v>182</v>
      </c>
      <c r="AW1547">
        <v>6</v>
      </c>
      <c r="AY1547" s="130">
        <v>29</v>
      </c>
      <c r="AZ1547" s="131">
        <v>3</v>
      </c>
      <c r="BA1547" s="132">
        <f t="shared" si="614"/>
        <v>29003</v>
      </c>
      <c r="BC1547" s="7" t="s">
        <v>532</v>
      </c>
    </row>
    <row r="1548" spans="1:55" hidden="1" outlineLevel="1" x14ac:dyDescent="0.2">
      <c r="A1548" t="s">
        <v>88</v>
      </c>
      <c r="B1548" t="s">
        <v>182</v>
      </c>
      <c r="C1548" s="1">
        <f t="shared" si="604"/>
        <v>2978</v>
      </c>
      <c r="D1548" s="7">
        <f>RANK(N1548,(N1548:P1548,Q1548:AJ1548))</f>
        <v>2</v>
      </c>
      <c r="E1548" s="7">
        <f>RANK(O1548,(N1548:P1548,Q1548:AJ1548))</f>
        <v>1</v>
      </c>
      <c r="F1548" s="7">
        <f>IF(P1548&gt;0,RANK(P1548,(N1548:P1548,Q1548:AJ1548)),0)</f>
        <v>3</v>
      </c>
      <c r="G1548" s="1">
        <f t="shared" si="605"/>
        <v>61</v>
      </c>
      <c r="H1548" s="2">
        <f t="shared" si="591"/>
        <v>2.0483546004029549E-2</v>
      </c>
      <c r="I1548" s="2"/>
      <c r="J1548" s="2">
        <f t="shared" si="606"/>
        <v>0.42511752854264606</v>
      </c>
      <c r="K1548" s="2">
        <f t="shared" si="607"/>
        <v>0.44560107454667564</v>
      </c>
      <c r="L1548" s="2">
        <f t="shared" si="608"/>
        <v>0.12323707186030894</v>
      </c>
      <c r="M1548" s="2">
        <f t="shared" si="609"/>
        <v>6.0443250503693646E-3</v>
      </c>
      <c r="N1548" s="1">
        <v>1266</v>
      </c>
      <c r="O1548" s="1">
        <v>1327</v>
      </c>
      <c r="P1548" s="1">
        <v>367</v>
      </c>
      <c r="R1548" s="1">
        <v>12</v>
      </c>
      <c r="S1548" s="1">
        <v>4</v>
      </c>
      <c r="T1548" s="1">
        <v>2</v>
      </c>
      <c r="X1548" s="1">
        <v>0</v>
      </c>
      <c r="AL1548" s="7">
        <f>IF(Q1548&gt;0,RANK(Q1548,(N1548:P1548,Q1548:AJ1548)),0)</f>
        <v>0</v>
      </c>
      <c r="AM1548" s="7">
        <f>IF(R1548&gt;0,RANK(R1548,(N1548:P1548,Q1548:AJ1548)),0)</f>
        <v>4</v>
      </c>
      <c r="AN1548" s="7">
        <f>IF(S1548&gt;0,RANK(S1548,(N1548:P1548,Q1548:AJ1548)),0)</f>
        <v>5</v>
      </c>
      <c r="AO1548" s="7">
        <f>IF(T1548&gt;0,RANK(T1548,(N1548:P1548,Q1548:AJ1548)),0)</f>
        <v>6</v>
      </c>
      <c r="AP1548" s="2">
        <f t="shared" si="610"/>
        <v>0</v>
      </c>
      <c r="AQ1548" s="2">
        <f t="shared" si="611"/>
        <v>4.0295500335795834E-3</v>
      </c>
      <c r="AR1548" s="2">
        <f t="shared" si="612"/>
        <v>1.3431833445265279E-3</v>
      </c>
      <c r="AS1548" s="2">
        <f t="shared" si="613"/>
        <v>6.7159167226326397E-4</v>
      </c>
      <c r="AU1548" t="s">
        <v>88</v>
      </c>
      <c r="AV1548" t="s">
        <v>182</v>
      </c>
      <c r="AW1548">
        <v>6</v>
      </c>
      <c r="AY1548" s="130">
        <v>29</v>
      </c>
      <c r="AZ1548" s="131">
        <v>5</v>
      </c>
      <c r="BA1548" s="132">
        <f t="shared" si="614"/>
        <v>29005</v>
      </c>
      <c r="BC1548" s="7" t="s">
        <v>532</v>
      </c>
    </row>
    <row r="1549" spans="1:55" hidden="1" outlineLevel="1" x14ac:dyDescent="0.2">
      <c r="A1549" t="s">
        <v>1094</v>
      </c>
      <c r="B1549" t="s">
        <v>182</v>
      </c>
      <c r="C1549" s="1">
        <f t="shared" si="604"/>
        <v>9778</v>
      </c>
      <c r="D1549" s="7">
        <f>RANK(N1549,(N1549:P1549,Q1549:AJ1549))</f>
        <v>1</v>
      </c>
      <c r="E1549" s="7">
        <f>RANK(O1549,(N1549:P1549,Q1549:AJ1549))</f>
        <v>2</v>
      </c>
      <c r="F1549" s="7">
        <f>IF(P1549&gt;0,RANK(P1549,(N1549:P1549,Q1549:AJ1549)),0)</f>
        <v>3</v>
      </c>
      <c r="G1549" s="1">
        <f t="shared" si="605"/>
        <v>735</v>
      </c>
      <c r="H1549" s="2">
        <f t="shared" si="591"/>
        <v>7.5168746164859884E-2</v>
      </c>
      <c r="I1549" s="2"/>
      <c r="J1549" s="2">
        <f t="shared" si="606"/>
        <v>0.47964818981386786</v>
      </c>
      <c r="K1549" s="2">
        <f t="shared" si="607"/>
        <v>0.40447944364900795</v>
      </c>
      <c r="L1549" s="2">
        <f t="shared" si="608"/>
        <v>0.10697484148087544</v>
      </c>
      <c r="M1549" s="2">
        <f t="shared" si="609"/>
        <v>8.8975250562488006E-3</v>
      </c>
      <c r="N1549" s="1">
        <v>4690</v>
      </c>
      <c r="O1549" s="1">
        <v>3955</v>
      </c>
      <c r="P1549" s="1">
        <v>1046</v>
      </c>
      <c r="R1549" s="1">
        <v>34</v>
      </c>
      <c r="S1549" s="1">
        <v>46</v>
      </c>
      <c r="T1549" s="1">
        <v>7</v>
      </c>
      <c r="X1549" s="1">
        <v>0</v>
      </c>
      <c r="AL1549" s="7">
        <f>IF(Q1549&gt;0,RANK(Q1549,(N1549:P1549,Q1549:AJ1549)),0)</f>
        <v>0</v>
      </c>
      <c r="AM1549" s="7">
        <f>IF(R1549&gt;0,RANK(R1549,(N1549:P1549,Q1549:AJ1549)),0)</f>
        <v>5</v>
      </c>
      <c r="AN1549" s="7">
        <f>IF(S1549&gt;0,RANK(S1549,(N1549:P1549,Q1549:AJ1549)),0)</f>
        <v>4</v>
      </c>
      <c r="AO1549" s="7">
        <f>IF(T1549&gt;0,RANK(T1549,(N1549:P1549,Q1549:AJ1549)),0)</f>
        <v>6</v>
      </c>
      <c r="AP1549" s="2">
        <f t="shared" si="610"/>
        <v>0</v>
      </c>
      <c r="AQ1549" s="2">
        <f t="shared" si="611"/>
        <v>3.4771937001431786E-3</v>
      </c>
      <c r="AR1549" s="2">
        <f t="shared" si="612"/>
        <v>4.7044385354878294E-3</v>
      </c>
      <c r="AS1549" s="2">
        <f t="shared" si="613"/>
        <v>7.158928206177132E-4</v>
      </c>
      <c r="AU1549" t="s">
        <v>1094</v>
      </c>
      <c r="AV1549" t="s">
        <v>182</v>
      </c>
      <c r="AW1549">
        <v>9</v>
      </c>
      <c r="AY1549" s="130">
        <v>29</v>
      </c>
      <c r="AZ1549" s="131">
        <v>7</v>
      </c>
      <c r="BA1549" s="132">
        <f t="shared" si="614"/>
        <v>29007</v>
      </c>
      <c r="BC1549" s="7" t="s">
        <v>532</v>
      </c>
    </row>
    <row r="1550" spans="1:55" hidden="1" outlineLevel="1" x14ac:dyDescent="0.2">
      <c r="A1550" t="s">
        <v>758</v>
      </c>
      <c r="B1550" t="s">
        <v>182</v>
      </c>
      <c r="C1550" s="1">
        <f t="shared" si="604"/>
        <v>11799</v>
      </c>
      <c r="D1550" s="7">
        <f>RANK(N1550,(N1550:P1550,Q1550:AJ1550))</f>
        <v>2</v>
      </c>
      <c r="E1550" s="7">
        <f>RANK(O1550,(N1550:P1550,Q1550:AJ1550))</f>
        <v>1</v>
      </c>
      <c r="F1550" s="7">
        <f>IF(P1550&gt;0,RANK(P1550,(N1550:P1550,Q1550:AJ1550)),0)</f>
        <v>3</v>
      </c>
      <c r="G1550" s="1">
        <f t="shared" si="605"/>
        <v>1503</v>
      </c>
      <c r="H1550" s="2">
        <f t="shared" si="591"/>
        <v>0.12738367658276126</v>
      </c>
      <c r="I1550" s="2"/>
      <c r="J1550" s="2">
        <f t="shared" si="606"/>
        <v>0.36884481735740315</v>
      </c>
      <c r="K1550" s="2">
        <f t="shared" si="607"/>
        <v>0.49622849394016444</v>
      </c>
      <c r="L1550" s="2">
        <f t="shared" si="608"/>
        <v>0.12662090007627766</v>
      </c>
      <c r="M1550" s="2">
        <f t="shared" si="609"/>
        <v>8.3057886261547476E-3</v>
      </c>
      <c r="N1550" s="1">
        <v>4352</v>
      </c>
      <c r="O1550" s="1">
        <v>5855</v>
      </c>
      <c r="P1550" s="1">
        <v>1494</v>
      </c>
      <c r="R1550" s="1">
        <v>46</v>
      </c>
      <c r="S1550" s="1">
        <v>46</v>
      </c>
      <c r="T1550" s="1">
        <v>6</v>
      </c>
      <c r="X1550" s="1">
        <v>0</v>
      </c>
      <c r="AL1550" s="7">
        <f>IF(Q1550&gt;0,RANK(Q1550,(N1550:P1550,Q1550:AJ1550)),0)</f>
        <v>0</v>
      </c>
      <c r="AM1550" s="7">
        <f>IF(R1550&gt;0,RANK(R1550,(N1550:P1550,Q1550:AJ1550)),0)</f>
        <v>4</v>
      </c>
      <c r="AN1550" s="7">
        <f>IF(S1550&gt;0,RANK(S1550,(N1550:P1550,Q1550:AJ1550)),0)</f>
        <v>4</v>
      </c>
      <c r="AO1550" s="7">
        <f>IF(T1550&gt;0,RANK(T1550,(N1550:P1550,Q1550:AJ1550)),0)</f>
        <v>6</v>
      </c>
      <c r="AP1550" s="2">
        <f t="shared" si="610"/>
        <v>0</v>
      </c>
      <c r="AQ1550" s="2">
        <f t="shared" si="611"/>
        <v>3.8986354775828458E-3</v>
      </c>
      <c r="AR1550" s="2">
        <f t="shared" si="612"/>
        <v>3.8986354775828458E-3</v>
      </c>
      <c r="AS1550" s="2">
        <f t="shared" si="613"/>
        <v>5.0851767098906682E-4</v>
      </c>
      <c r="AU1550" t="s">
        <v>758</v>
      </c>
      <c r="AV1550" t="s">
        <v>182</v>
      </c>
      <c r="AW1550">
        <v>7</v>
      </c>
      <c r="AY1550" s="130">
        <v>29</v>
      </c>
      <c r="AZ1550" s="131">
        <v>9</v>
      </c>
      <c r="BA1550" s="132">
        <f t="shared" si="614"/>
        <v>29009</v>
      </c>
      <c r="BC1550" s="7" t="s">
        <v>532</v>
      </c>
    </row>
    <row r="1551" spans="1:55" hidden="1" outlineLevel="1" x14ac:dyDescent="0.2">
      <c r="A1551" t="s">
        <v>2105</v>
      </c>
      <c r="B1551" t="s">
        <v>182</v>
      </c>
      <c r="C1551" s="1">
        <f t="shared" si="604"/>
        <v>5045</v>
      </c>
      <c r="D1551" s="7">
        <f>RANK(N1551,(N1551:P1551,Q1551:AJ1551))</f>
        <v>2</v>
      </c>
      <c r="E1551" s="7">
        <f>RANK(O1551,(N1551:P1551,Q1551:AJ1551))</f>
        <v>1</v>
      </c>
      <c r="F1551" s="7">
        <f>IF(P1551&gt;0,RANK(P1551,(N1551:P1551,Q1551:AJ1551)),0)</f>
        <v>3</v>
      </c>
      <c r="G1551" s="1">
        <f t="shared" si="605"/>
        <v>1187</v>
      </c>
      <c r="H1551" s="2">
        <f t="shared" si="591"/>
        <v>0.23528245787908822</v>
      </c>
      <c r="I1551" s="2"/>
      <c r="J1551" s="2">
        <f t="shared" si="606"/>
        <v>0.32210109018830524</v>
      </c>
      <c r="K1551" s="2">
        <f t="shared" si="607"/>
        <v>0.55738354806739343</v>
      </c>
      <c r="L1551" s="2">
        <f t="shared" si="608"/>
        <v>0.11159563924677898</v>
      </c>
      <c r="M1551" s="2">
        <f t="shared" si="609"/>
        <v>8.9197224975223477E-3</v>
      </c>
      <c r="N1551" s="1">
        <v>1625</v>
      </c>
      <c r="O1551" s="1">
        <v>2812</v>
      </c>
      <c r="P1551" s="1">
        <v>563</v>
      </c>
      <c r="R1551" s="1">
        <v>13</v>
      </c>
      <c r="S1551" s="1">
        <v>27</v>
      </c>
      <c r="T1551" s="1">
        <v>5</v>
      </c>
      <c r="X1551" s="1">
        <v>0</v>
      </c>
      <c r="AL1551" s="7">
        <f>IF(Q1551&gt;0,RANK(Q1551,(N1551:P1551,Q1551:AJ1551)),0)</f>
        <v>0</v>
      </c>
      <c r="AM1551" s="7">
        <f>IF(R1551&gt;0,RANK(R1551,(N1551:P1551,Q1551:AJ1551)),0)</f>
        <v>5</v>
      </c>
      <c r="AN1551" s="7">
        <f>IF(S1551&gt;0,RANK(S1551,(N1551:P1551,Q1551:AJ1551)),0)</f>
        <v>4</v>
      </c>
      <c r="AO1551" s="7">
        <f>IF(T1551&gt;0,RANK(T1551,(N1551:P1551,Q1551:AJ1551)),0)</f>
        <v>6</v>
      </c>
      <c r="AP1551" s="2">
        <f t="shared" si="610"/>
        <v>0</v>
      </c>
      <c r="AQ1551" s="2">
        <f t="shared" si="611"/>
        <v>2.5768087215064421E-3</v>
      </c>
      <c r="AR1551" s="2">
        <f t="shared" si="612"/>
        <v>5.3518334985133793E-3</v>
      </c>
      <c r="AS1551" s="2">
        <f t="shared" si="613"/>
        <v>9.9108027750247768E-4</v>
      </c>
      <c r="AU1551" t="s">
        <v>2105</v>
      </c>
      <c r="AV1551" t="s">
        <v>182</v>
      </c>
      <c r="AW1551">
        <v>7</v>
      </c>
      <c r="AY1551" s="130">
        <v>29</v>
      </c>
      <c r="AZ1551" s="131">
        <v>11</v>
      </c>
      <c r="BA1551" s="132">
        <f t="shared" si="614"/>
        <v>29011</v>
      </c>
      <c r="BC1551" s="7" t="s">
        <v>532</v>
      </c>
    </row>
    <row r="1552" spans="1:55" hidden="1" outlineLevel="1" x14ac:dyDescent="0.2">
      <c r="A1552" t="s">
        <v>757</v>
      </c>
      <c r="B1552" t="s">
        <v>182</v>
      </c>
      <c r="C1552" s="1">
        <f t="shared" si="604"/>
        <v>7137</v>
      </c>
      <c r="D1552" s="7">
        <f>RANK(N1552,(N1552:P1552,Q1552:AJ1552))</f>
        <v>1</v>
      </c>
      <c r="E1552" s="7">
        <f>RANK(O1552,(N1552:P1552,Q1552:AJ1552))</f>
        <v>2</v>
      </c>
      <c r="F1552" s="7">
        <f>IF(P1552&gt;0,RANK(P1552,(N1552:P1552,Q1552:AJ1552)),0)</f>
        <v>3</v>
      </c>
      <c r="G1552" s="1">
        <f t="shared" si="605"/>
        <v>320</v>
      </c>
      <c r="H1552" s="2">
        <f t="shared" si="591"/>
        <v>4.4836766148241558E-2</v>
      </c>
      <c r="I1552" s="2"/>
      <c r="J1552" s="2">
        <f t="shared" si="606"/>
        <v>0.45173041894353372</v>
      </c>
      <c r="K1552" s="2">
        <f t="shared" si="607"/>
        <v>0.40689365279529216</v>
      </c>
      <c r="L1552" s="2">
        <f t="shared" si="608"/>
        <v>0.13296903460837886</v>
      </c>
      <c r="M1552" s="2">
        <f t="shared" si="609"/>
        <v>8.4068936527952609E-3</v>
      </c>
      <c r="N1552" s="1">
        <v>3224</v>
      </c>
      <c r="O1552" s="1">
        <v>2904</v>
      </c>
      <c r="P1552" s="1">
        <v>949</v>
      </c>
      <c r="R1552" s="1">
        <v>31</v>
      </c>
      <c r="S1552" s="1">
        <v>25</v>
      </c>
      <c r="T1552" s="1">
        <v>4</v>
      </c>
      <c r="X1552" s="1">
        <v>0</v>
      </c>
      <c r="AL1552" s="7">
        <f>IF(Q1552&gt;0,RANK(Q1552,(N1552:P1552,Q1552:AJ1552)),0)</f>
        <v>0</v>
      </c>
      <c r="AM1552" s="7">
        <f>IF(R1552&gt;0,RANK(R1552,(N1552:P1552,Q1552:AJ1552)),0)</f>
        <v>4</v>
      </c>
      <c r="AN1552" s="7">
        <f>IF(S1552&gt;0,RANK(S1552,(N1552:P1552,Q1552:AJ1552)),0)</f>
        <v>5</v>
      </c>
      <c r="AO1552" s="7">
        <f>IF(T1552&gt;0,RANK(T1552,(N1552:P1552,Q1552:AJ1552)),0)</f>
        <v>6</v>
      </c>
      <c r="AP1552" s="2">
        <f t="shared" si="610"/>
        <v>0</v>
      </c>
      <c r="AQ1552" s="2">
        <f t="shared" si="611"/>
        <v>4.3435617206109009E-3</v>
      </c>
      <c r="AR1552" s="2">
        <f t="shared" si="612"/>
        <v>3.5028723553313717E-3</v>
      </c>
      <c r="AS1552" s="2">
        <f t="shared" si="613"/>
        <v>5.6045957685301948E-4</v>
      </c>
      <c r="AU1552" t="s">
        <v>757</v>
      </c>
      <c r="AV1552" t="s">
        <v>182</v>
      </c>
      <c r="AW1552">
        <v>4</v>
      </c>
      <c r="AY1552" s="130">
        <v>29</v>
      </c>
      <c r="AZ1552" s="131">
        <v>13</v>
      </c>
      <c r="BA1552" s="132">
        <f t="shared" si="614"/>
        <v>29013</v>
      </c>
      <c r="BC1552" s="7" t="s">
        <v>532</v>
      </c>
    </row>
    <row r="1553" spans="1:55" hidden="1" outlineLevel="1" x14ac:dyDescent="0.2">
      <c r="A1553" t="s">
        <v>2893</v>
      </c>
      <c r="B1553" t="s">
        <v>182</v>
      </c>
      <c r="C1553" s="1">
        <f t="shared" si="604"/>
        <v>6715</v>
      </c>
      <c r="D1553" s="7">
        <f>RANK(N1553,(N1553:P1553,Q1553:AJ1553))</f>
        <v>1</v>
      </c>
      <c r="E1553" s="7">
        <f>RANK(O1553,(N1553:P1553,Q1553:AJ1553))</f>
        <v>2</v>
      </c>
      <c r="F1553" s="7">
        <f>IF(P1553&gt;0,RANK(P1553,(N1553:P1553,Q1553:AJ1553)),0)</f>
        <v>3</v>
      </c>
      <c r="G1553" s="1">
        <f t="shared" si="605"/>
        <v>101</v>
      </c>
      <c r="H1553" s="2">
        <f t="shared" si="591"/>
        <v>1.5040953090096797E-2</v>
      </c>
      <c r="I1553" s="2"/>
      <c r="J1553" s="2">
        <f t="shared" si="606"/>
        <v>0.44616530156366346</v>
      </c>
      <c r="K1553" s="2">
        <f t="shared" si="607"/>
        <v>0.43112434847356662</v>
      </c>
      <c r="L1553" s="2">
        <f t="shared" si="608"/>
        <v>0.11377513030528667</v>
      </c>
      <c r="M1553" s="2">
        <f t="shared" si="609"/>
        <v>8.9352196574831871E-3</v>
      </c>
      <c r="N1553" s="1">
        <v>2996</v>
      </c>
      <c r="O1553" s="1">
        <v>2895</v>
      </c>
      <c r="P1553" s="1">
        <v>764</v>
      </c>
      <c r="Q1553" s="1">
        <v>2</v>
      </c>
      <c r="R1553" s="1">
        <v>33</v>
      </c>
      <c r="S1553" s="1">
        <v>23</v>
      </c>
      <c r="T1553" s="1">
        <v>2</v>
      </c>
      <c r="X1553" s="1">
        <v>0</v>
      </c>
      <c r="AL1553" s="7">
        <f>IF(Q1553&gt;0,RANK(Q1553,(N1553:P1553,Q1553:AJ1553)),0)</f>
        <v>6</v>
      </c>
      <c r="AM1553" s="7">
        <f>IF(R1553&gt;0,RANK(R1553,(N1553:P1553,Q1553:AJ1553)),0)</f>
        <v>4</v>
      </c>
      <c r="AN1553" s="7">
        <f>IF(S1553&gt;0,RANK(S1553,(N1553:P1553,Q1553:AJ1553)),0)</f>
        <v>5</v>
      </c>
      <c r="AO1553" s="7">
        <f>IF(T1553&gt;0,RANK(T1553,(N1553:P1553,Q1553:AJ1553)),0)</f>
        <v>6</v>
      </c>
      <c r="AP1553" s="2">
        <f t="shared" si="610"/>
        <v>2.9784065524944157E-4</v>
      </c>
      <c r="AQ1553" s="2">
        <f t="shared" si="611"/>
        <v>4.9143708116157854E-3</v>
      </c>
      <c r="AR1553" s="2">
        <f t="shared" si="612"/>
        <v>3.4251675353685778E-3</v>
      </c>
      <c r="AS1553" s="2">
        <f t="shared" si="613"/>
        <v>2.9784065524944157E-4</v>
      </c>
      <c r="AU1553" t="s">
        <v>2893</v>
      </c>
      <c r="AV1553" t="s">
        <v>182</v>
      </c>
      <c r="AW1553">
        <v>4</v>
      </c>
      <c r="AY1553" s="130">
        <v>29</v>
      </c>
      <c r="AZ1553" s="131">
        <v>15</v>
      </c>
      <c r="BA1553" s="132">
        <f t="shared" si="614"/>
        <v>29015</v>
      </c>
      <c r="BC1553" s="7" t="s">
        <v>532</v>
      </c>
    </row>
    <row r="1554" spans="1:55" hidden="1" outlineLevel="1" x14ac:dyDescent="0.2">
      <c r="A1554" t="s">
        <v>751</v>
      </c>
      <c r="B1554" t="s">
        <v>182</v>
      </c>
      <c r="C1554" s="1">
        <f t="shared" si="604"/>
        <v>5047</v>
      </c>
      <c r="D1554" s="7">
        <f>RANK(N1554,(N1554:P1554,Q1554:AJ1554))</f>
        <v>2</v>
      </c>
      <c r="E1554" s="7">
        <f>RANK(O1554,(N1554:P1554,Q1554:AJ1554))</f>
        <v>1</v>
      </c>
      <c r="F1554" s="7">
        <f>IF(P1554&gt;0,RANK(P1554,(N1554:P1554,Q1554:AJ1554)),0)</f>
        <v>3</v>
      </c>
      <c r="G1554" s="1">
        <f t="shared" si="605"/>
        <v>376</v>
      </c>
      <c r="H1554" s="2">
        <f t="shared" si="591"/>
        <v>7.4499702793738853E-2</v>
      </c>
      <c r="I1554" s="2"/>
      <c r="J1554" s="2">
        <f t="shared" si="606"/>
        <v>0.40499306518723993</v>
      </c>
      <c r="K1554" s="2">
        <f t="shared" si="607"/>
        <v>0.47949276798097878</v>
      </c>
      <c r="L1554" s="2">
        <f t="shared" si="608"/>
        <v>0.1002575787596592</v>
      </c>
      <c r="M1554" s="2">
        <f t="shared" si="609"/>
        <v>1.5256588072122032E-2</v>
      </c>
      <c r="N1554" s="1">
        <v>2044</v>
      </c>
      <c r="O1554" s="1">
        <v>2420</v>
      </c>
      <c r="P1554" s="1">
        <v>506</v>
      </c>
      <c r="R1554" s="1">
        <v>21</v>
      </c>
      <c r="S1554" s="1">
        <v>50</v>
      </c>
      <c r="T1554" s="1">
        <v>6</v>
      </c>
      <c r="X1554" s="1">
        <v>0</v>
      </c>
      <c r="AL1554" s="7">
        <f>IF(Q1554&gt;0,RANK(Q1554,(N1554:P1554,Q1554:AJ1554)),0)</f>
        <v>0</v>
      </c>
      <c r="AM1554" s="7">
        <f>IF(R1554&gt;0,RANK(R1554,(N1554:P1554,Q1554:AJ1554)),0)</f>
        <v>5</v>
      </c>
      <c r="AN1554" s="7">
        <f>IF(S1554&gt;0,RANK(S1554,(N1554:P1554,Q1554:AJ1554)),0)</f>
        <v>4</v>
      </c>
      <c r="AO1554" s="7">
        <f>IF(T1554&gt;0,RANK(T1554,(N1554:P1554,Q1554:AJ1554)),0)</f>
        <v>6</v>
      </c>
      <c r="AP1554" s="2">
        <f t="shared" si="610"/>
        <v>0</v>
      </c>
      <c r="AQ1554" s="2">
        <f t="shared" si="611"/>
        <v>4.160887656033287E-3</v>
      </c>
      <c r="AR1554" s="2">
        <f t="shared" si="612"/>
        <v>9.906875371507827E-3</v>
      </c>
      <c r="AS1554" s="2">
        <f t="shared" si="613"/>
        <v>1.1888250445809391E-3</v>
      </c>
      <c r="AU1554" t="s">
        <v>751</v>
      </c>
      <c r="AV1554" t="s">
        <v>182</v>
      </c>
      <c r="AW1554">
        <v>8</v>
      </c>
      <c r="AY1554" s="130">
        <v>29</v>
      </c>
      <c r="AZ1554" s="131">
        <v>17</v>
      </c>
      <c r="BA1554" s="132">
        <f t="shared" si="614"/>
        <v>29017</v>
      </c>
      <c r="BC1554" s="7" t="s">
        <v>532</v>
      </c>
    </row>
    <row r="1555" spans="1:55" hidden="1" outlineLevel="1" x14ac:dyDescent="0.2">
      <c r="A1555" t="s">
        <v>2531</v>
      </c>
      <c r="B1555" t="s">
        <v>182</v>
      </c>
      <c r="C1555" s="1">
        <f t="shared" si="604"/>
        <v>51920</v>
      </c>
      <c r="D1555" s="7">
        <f>RANK(N1555,(N1555:P1555,Q1555:AJ1555))</f>
        <v>1</v>
      </c>
      <c r="E1555" s="7">
        <f>RANK(O1555,(N1555:P1555,Q1555:AJ1555))</f>
        <v>2</v>
      </c>
      <c r="F1555" s="7">
        <f>IF(P1555&gt;0,RANK(P1555,(N1555:P1555,Q1555:AJ1555)),0)</f>
        <v>3</v>
      </c>
      <c r="G1555" s="1">
        <f t="shared" si="605"/>
        <v>2937</v>
      </c>
      <c r="H1555" s="2">
        <f t="shared" si="591"/>
        <v>5.6567796610169495E-2</v>
      </c>
      <c r="I1555" s="2"/>
      <c r="J1555" s="2">
        <f t="shared" si="606"/>
        <v>0.48120184899845919</v>
      </c>
      <c r="K1555" s="2">
        <f t="shared" si="607"/>
        <v>0.42463405238828966</v>
      </c>
      <c r="L1555" s="2">
        <f t="shared" si="608"/>
        <v>7.8640215716486897E-2</v>
      </c>
      <c r="M1555" s="2">
        <f t="shared" si="609"/>
        <v>1.5523882896764249E-2</v>
      </c>
      <c r="N1555" s="1">
        <v>24984</v>
      </c>
      <c r="O1555" s="1">
        <v>22047</v>
      </c>
      <c r="P1555" s="1">
        <v>4083</v>
      </c>
      <c r="R1555" s="1">
        <v>582</v>
      </c>
      <c r="S1555" s="1">
        <v>112</v>
      </c>
      <c r="T1555" s="1">
        <v>112</v>
      </c>
      <c r="X1555" s="1">
        <v>0</v>
      </c>
      <c r="AL1555" s="7">
        <f>IF(Q1555&gt;0,RANK(Q1555,(N1555:P1555,Q1555:AJ1555)),0)</f>
        <v>0</v>
      </c>
      <c r="AM1555" s="7">
        <f>IF(R1555&gt;0,RANK(R1555,(N1555:P1555,Q1555:AJ1555)),0)</f>
        <v>4</v>
      </c>
      <c r="AN1555" s="7">
        <f>IF(S1555&gt;0,RANK(S1555,(N1555:P1555,Q1555:AJ1555)),0)</f>
        <v>5</v>
      </c>
      <c r="AO1555" s="7">
        <f>IF(T1555&gt;0,RANK(T1555,(N1555:P1555,Q1555:AJ1555)),0)</f>
        <v>5</v>
      </c>
      <c r="AP1555" s="2">
        <f t="shared" si="610"/>
        <v>0</v>
      </c>
      <c r="AQ1555" s="2">
        <f t="shared" si="611"/>
        <v>1.1209553158705702E-2</v>
      </c>
      <c r="AR1555" s="2">
        <f t="shared" si="612"/>
        <v>2.1571648690292757E-3</v>
      </c>
      <c r="AS1555" s="2">
        <f t="shared" si="613"/>
        <v>2.1571648690292757E-3</v>
      </c>
      <c r="AU1555" t="s">
        <v>2531</v>
      </c>
      <c r="AV1555" t="s">
        <v>182</v>
      </c>
      <c r="AW1555">
        <v>9</v>
      </c>
      <c r="AY1555" s="130">
        <v>29</v>
      </c>
      <c r="AZ1555" s="131">
        <v>19</v>
      </c>
      <c r="BA1555" s="132">
        <f t="shared" si="614"/>
        <v>29019</v>
      </c>
      <c r="BC1555" s="7" t="s">
        <v>532</v>
      </c>
    </row>
    <row r="1556" spans="1:55" hidden="1" outlineLevel="1" x14ac:dyDescent="0.2">
      <c r="A1556" t="s">
        <v>752</v>
      </c>
      <c r="B1556" t="s">
        <v>182</v>
      </c>
      <c r="C1556" s="1">
        <f t="shared" si="604"/>
        <v>33018</v>
      </c>
      <c r="D1556" s="7">
        <f>RANK(N1556,(N1556:P1556,Q1556:AJ1556))</f>
        <v>1</v>
      </c>
      <c r="E1556" s="7">
        <f>RANK(O1556,(N1556:P1556,Q1556:AJ1556))</f>
        <v>2</v>
      </c>
      <c r="F1556" s="7">
        <f>IF(P1556&gt;0,RANK(P1556,(N1556:P1556,Q1556:AJ1556)),0)</f>
        <v>3</v>
      </c>
      <c r="G1556" s="1">
        <f t="shared" si="605"/>
        <v>3238</v>
      </c>
      <c r="H1556" s="2">
        <f t="shared" si="591"/>
        <v>9.8067720637228184E-2</v>
      </c>
      <c r="I1556" s="2"/>
      <c r="J1556" s="2">
        <f t="shared" si="606"/>
        <v>0.47998061663335151</v>
      </c>
      <c r="K1556" s="2">
        <f t="shared" si="607"/>
        <v>0.38191289599612332</v>
      </c>
      <c r="L1556" s="2">
        <f t="shared" si="608"/>
        <v>0.12865709612938397</v>
      </c>
      <c r="M1556" s="2">
        <f t="shared" si="609"/>
        <v>9.4493912411411363E-3</v>
      </c>
      <c r="N1556" s="1">
        <v>15848</v>
      </c>
      <c r="O1556" s="1">
        <v>12610</v>
      </c>
      <c r="P1556" s="1">
        <v>4248</v>
      </c>
      <c r="Q1556" s="1">
        <v>3</v>
      </c>
      <c r="R1556" s="1">
        <v>176</v>
      </c>
      <c r="S1556" s="1">
        <v>98</v>
      </c>
      <c r="T1556" s="1">
        <v>35</v>
      </c>
      <c r="X1556" s="1">
        <v>0</v>
      </c>
      <c r="AL1556" s="7">
        <f>IF(Q1556&gt;0,RANK(Q1556,(N1556:P1556,Q1556:AJ1556)),0)</f>
        <v>7</v>
      </c>
      <c r="AM1556" s="7">
        <f>IF(R1556&gt;0,RANK(R1556,(N1556:P1556,Q1556:AJ1556)),0)</f>
        <v>4</v>
      </c>
      <c r="AN1556" s="7">
        <f>IF(S1556&gt;0,RANK(S1556,(N1556:P1556,Q1556:AJ1556)),0)</f>
        <v>5</v>
      </c>
      <c r="AO1556" s="7">
        <f>IF(T1556&gt;0,RANK(T1556,(N1556:P1556,Q1556:AJ1556)),0)</f>
        <v>6</v>
      </c>
      <c r="AP1556" s="2">
        <f t="shared" si="610"/>
        <v>9.0859531164819192E-5</v>
      </c>
      <c r="AQ1556" s="2">
        <f t="shared" si="611"/>
        <v>5.3304258283360592E-3</v>
      </c>
      <c r="AR1556" s="2">
        <f t="shared" si="612"/>
        <v>2.9680780180507604E-3</v>
      </c>
      <c r="AS1556" s="2">
        <f t="shared" si="613"/>
        <v>1.0600278635895571E-3</v>
      </c>
      <c r="AU1556" t="s">
        <v>752</v>
      </c>
      <c r="AV1556" t="s">
        <v>182</v>
      </c>
      <c r="AW1556">
        <v>6</v>
      </c>
      <c r="AY1556" s="130">
        <v>29</v>
      </c>
      <c r="AZ1556" s="131">
        <v>21</v>
      </c>
      <c r="BA1556" s="132">
        <f t="shared" si="614"/>
        <v>29021</v>
      </c>
      <c r="BC1556" s="7" t="s">
        <v>532</v>
      </c>
    </row>
    <row r="1557" spans="1:55" hidden="1" outlineLevel="1" x14ac:dyDescent="0.2">
      <c r="A1557" t="s">
        <v>1139</v>
      </c>
      <c r="B1557" t="s">
        <v>182</v>
      </c>
      <c r="C1557" s="1">
        <f t="shared" si="604"/>
        <v>14343</v>
      </c>
      <c r="D1557" s="7">
        <f>RANK(N1557,(N1557:P1557,Q1557:AJ1557))</f>
        <v>2</v>
      </c>
      <c r="E1557" s="7">
        <f>RANK(O1557,(N1557:P1557,Q1557:AJ1557))</f>
        <v>1</v>
      </c>
      <c r="F1557" s="7">
        <f>IF(P1557&gt;0,RANK(P1557,(N1557:P1557,Q1557:AJ1557)),0)</f>
        <v>3</v>
      </c>
      <c r="G1557" s="1">
        <f t="shared" si="605"/>
        <v>1216</v>
      </c>
      <c r="H1557" s="2">
        <f t="shared" si="591"/>
        <v>8.4780032071393716E-2</v>
      </c>
      <c r="I1557" s="2"/>
      <c r="J1557" s="2">
        <f t="shared" si="606"/>
        <v>0.40298403402356553</v>
      </c>
      <c r="K1557" s="2">
        <f t="shared" si="607"/>
        <v>0.4877640660949592</v>
      </c>
      <c r="L1557" s="2">
        <f t="shared" si="608"/>
        <v>9.8584675451439729E-2</v>
      </c>
      <c r="M1557" s="2">
        <f t="shared" si="609"/>
        <v>1.0667224430035538E-2</v>
      </c>
      <c r="N1557" s="1">
        <v>5780</v>
      </c>
      <c r="O1557" s="1">
        <v>6996</v>
      </c>
      <c r="P1557" s="1">
        <v>1414</v>
      </c>
      <c r="R1557" s="1">
        <v>57</v>
      </c>
      <c r="S1557" s="1">
        <v>87</v>
      </c>
      <c r="T1557" s="1">
        <v>9</v>
      </c>
      <c r="X1557" s="1">
        <v>0</v>
      </c>
      <c r="AL1557" s="7">
        <f>IF(Q1557&gt;0,RANK(Q1557,(N1557:P1557,Q1557:AJ1557)),0)</f>
        <v>0</v>
      </c>
      <c r="AM1557" s="7">
        <f>IF(R1557&gt;0,RANK(R1557,(N1557:P1557,Q1557:AJ1557)),0)</f>
        <v>5</v>
      </c>
      <c r="AN1557" s="7">
        <f>IF(S1557&gt;0,RANK(S1557,(N1557:P1557,Q1557:AJ1557)),0)</f>
        <v>4</v>
      </c>
      <c r="AO1557" s="7">
        <f>IF(T1557&gt;0,RANK(T1557,(N1557:P1557,Q1557:AJ1557)),0)</f>
        <v>6</v>
      </c>
      <c r="AP1557" s="2">
        <f t="shared" si="610"/>
        <v>0</v>
      </c>
      <c r="AQ1557" s="2">
        <f t="shared" si="611"/>
        <v>3.9740640033465802E-3</v>
      </c>
      <c r="AR1557" s="2">
        <f t="shared" si="612"/>
        <v>6.0656766366868854E-3</v>
      </c>
      <c r="AS1557" s="2">
        <f t="shared" si="613"/>
        <v>6.274837900020916E-4</v>
      </c>
      <c r="AU1557" t="s">
        <v>1139</v>
      </c>
      <c r="AV1557" t="s">
        <v>182</v>
      </c>
      <c r="AW1557">
        <v>8</v>
      </c>
      <c r="AY1557" s="130">
        <v>29</v>
      </c>
      <c r="AZ1557" s="131">
        <v>23</v>
      </c>
      <c r="BA1557" s="132">
        <f t="shared" si="614"/>
        <v>29023</v>
      </c>
      <c r="BC1557" s="7" t="s">
        <v>532</v>
      </c>
    </row>
    <row r="1558" spans="1:55" hidden="1" outlineLevel="1" x14ac:dyDescent="0.2">
      <c r="A1558" t="s">
        <v>1660</v>
      </c>
      <c r="B1558" t="s">
        <v>182</v>
      </c>
      <c r="C1558" s="1">
        <f t="shared" si="604"/>
        <v>3468</v>
      </c>
      <c r="D1558" s="7">
        <f>RANK(N1558,(N1558:P1558,Q1558:AJ1558))</f>
        <v>1</v>
      </c>
      <c r="E1558" s="7">
        <f>RANK(O1558,(N1558:P1558,Q1558:AJ1558))</f>
        <v>2</v>
      </c>
      <c r="F1558" s="7">
        <f>IF(P1558&gt;0,RANK(P1558,(N1558:P1558,Q1558:AJ1558)),0)</f>
        <v>3</v>
      </c>
      <c r="G1558" s="1">
        <f t="shared" si="605"/>
        <v>23</v>
      </c>
      <c r="H1558" s="2">
        <f t="shared" si="591"/>
        <v>6.6320645905420996E-3</v>
      </c>
      <c r="I1558" s="2"/>
      <c r="J1558" s="2">
        <f t="shared" si="606"/>
        <v>0.42877739331026526</v>
      </c>
      <c r="K1558" s="2">
        <f t="shared" si="607"/>
        <v>0.42214532871972316</v>
      </c>
      <c r="L1558" s="2">
        <f t="shared" si="608"/>
        <v>0.13494809688581316</v>
      </c>
      <c r="M1558" s="2">
        <f t="shared" si="609"/>
        <v>1.4129181084198472E-2</v>
      </c>
      <c r="N1558" s="1">
        <v>1487</v>
      </c>
      <c r="O1558" s="1">
        <v>1464</v>
      </c>
      <c r="P1558" s="1">
        <v>468</v>
      </c>
      <c r="R1558" s="1">
        <v>22</v>
      </c>
      <c r="S1558" s="1">
        <v>22</v>
      </c>
      <c r="T1558" s="1">
        <v>5</v>
      </c>
      <c r="X1558" s="1">
        <v>0</v>
      </c>
      <c r="AL1558" s="7">
        <f>IF(Q1558&gt;0,RANK(Q1558,(N1558:P1558,Q1558:AJ1558)),0)</f>
        <v>0</v>
      </c>
      <c r="AM1558" s="7">
        <f>IF(R1558&gt;0,RANK(R1558,(N1558:P1558,Q1558:AJ1558)),0)</f>
        <v>4</v>
      </c>
      <c r="AN1558" s="7">
        <f>IF(S1558&gt;0,RANK(S1558,(N1558:P1558,Q1558:AJ1558)),0)</f>
        <v>4</v>
      </c>
      <c r="AO1558" s="7">
        <f>IF(T1558&gt;0,RANK(T1558,(N1558:P1558,Q1558:AJ1558)),0)</f>
        <v>6</v>
      </c>
      <c r="AP1558" s="2">
        <f t="shared" si="610"/>
        <v>0</v>
      </c>
      <c r="AQ1558" s="2">
        <f t="shared" si="611"/>
        <v>6.3437139561707033E-3</v>
      </c>
      <c r="AR1558" s="2">
        <f t="shared" si="612"/>
        <v>6.3437139561707033E-3</v>
      </c>
      <c r="AS1558" s="2">
        <f t="shared" si="613"/>
        <v>1.4417531718569781E-3</v>
      </c>
      <c r="AU1558" t="s">
        <v>1660</v>
      </c>
      <c r="AV1558" t="s">
        <v>182</v>
      </c>
      <c r="AW1558">
        <v>6</v>
      </c>
      <c r="AY1558" s="130">
        <v>29</v>
      </c>
      <c r="AZ1558" s="131">
        <v>25</v>
      </c>
      <c r="BA1558" s="132">
        <f t="shared" si="614"/>
        <v>29025</v>
      </c>
      <c r="BC1558" s="7" t="s">
        <v>532</v>
      </c>
    </row>
    <row r="1559" spans="1:55" hidden="1" outlineLevel="1" x14ac:dyDescent="0.2">
      <c r="A1559" t="s">
        <v>1978</v>
      </c>
      <c r="B1559" t="s">
        <v>182</v>
      </c>
      <c r="C1559" s="1">
        <f t="shared" si="604"/>
        <v>13137</v>
      </c>
      <c r="D1559" s="7">
        <f>RANK(N1559,(N1559:P1559,Q1559:AJ1559))</f>
        <v>1</v>
      </c>
      <c r="E1559" s="7">
        <f>RANK(O1559,(N1559:P1559,Q1559:AJ1559))</f>
        <v>2</v>
      </c>
      <c r="F1559" s="7">
        <f>IF(P1559&gt;0,RANK(P1559,(N1559:P1559,Q1559:AJ1559)),0)</f>
        <v>3</v>
      </c>
      <c r="G1559" s="1">
        <f t="shared" si="605"/>
        <v>313</v>
      </c>
      <c r="H1559" s="2">
        <f t="shared" si="591"/>
        <v>2.3825835426657532E-2</v>
      </c>
      <c r="I1559" s="2"/>
      <c r="J1559" s="2">
        <f t="shared" si="606"/>
        <v>0.44759077414934917</v>
      </c>
      <c r="K1559" s="2">
        <f t="shared" si="607"/>
        <v>0.42376493872269161</v>
      </c>
      <c r="L1559" s="2">
        <f t="shared" si="608"/>
        <v>0.11646494633477963</v>
      </c>
      <c r="M1559" s="2">
        <f t="shared" si="609"/>
        <v>1.2179340793179533E-2</v>
      </c>
      <c r="N1559" s="1">
        <v>5880</v>
      </c>
      <c r="O1559" s="1">
        <v>5567</v>
      </c>
      <c r="P1559" s="1">
        <v>1530</v>
      </c>
      <c r="R1559" s="1">
        <v>84</v>
      </c>
      <c r="S1559" s="1">
        <v>55</v>
      </c>
      <c r="T1559" s="1">
        <v>21</v>
      </c>
      <c r="X1559" s="1">
        <v>0</v>
      </c>
      <c r="AL1559" s="7">
        <f>IF(Q1559&gt;0,RANK(Q1559,(N1559:P1559,Q1559:AJ1559)),0)</f>
        <v>0</v>
      </c>
      <c r="AM1559" s="7">
        <f>IF(R1559&gt;0,RANK(R1559,(N1559:P1559,Q1559:AJ1559)),0)</f>
        <v>4</v>
      </c>
      <c r="AN1559" s="7">
        <f>IF(S1559&gt;0,RANK(S1559,(N1559:P1559,Q1559:AJ1559)),0)</f>
        <v>5</v>
      </c>
      <c r="AO1559" s="7">
        <f>IF(T1559&gt;0,RANK(T1559,(N1559:P1559,Q1559:AJ1559)),0)</f>
        <v>6</v>
      </c>
      <c r="AP1559" s="2">
        <f t="shared" si="610"/>
        <v>0</v>
      </c>
      <c r="AQ1559" s="2">
        <f t="shared" si="611"/>
        <v>6.3941539164192734E-3</v>
      </c>
      <c r="AR1559" s="2">
        <f t="shared" si="612"/>
        <v>4.1866483976554765E-3</v>
      </c>
      <c r="AS1559" s="2">
        <f t="shared" si="613"/>
        <v>1.5985384791048184E-3</v>
      </c>
      <c r="AU1559" t="s">
        <v>1978</v>
      </c>
      <c r="AV1559" t="s">
        <v>182</v>
      </c>
      <c r="AW1559">
        <v>9</v>
      </c>
      <c r="AY1559" s="130">
        <v>29</v>
      </c>
      <c r="AZ1559" s="131">
        <v>27</v>
      </c>
      <c r="BA1559" s="132">
        <f t="shared" si="614"/>
        <v>29027</v>
      </c>
      <c r="BC1559" s="7" t="s">
        <v>532</v>
      </c>
    </row>
    <row r="1560" spans="1:55" hidden="1" outlineLevel="1" x14ac:dyDescent="0.2">
      <c r="A1560" t="s">
        <v>2015</v>
      </c>
      <c r="B1560" t="s">
        <v>182</v>
      </c>
      <c r="C1560" s="1">
        <f t="shared" si="604"/>
        <v>14694</v>
      </c>
      <c r="D1560" s="7">
        <f>RANK(N1560,(N1560:P1560,Q1560:AJ1560))</f>
        <v>2</v>
      </c>
      <c r="E1560" s="7">
        <f>RANK(O1560,(N1560:P1560,Q1560:AJ1560))</f>
        <v>1</v>
      </c>
      <c r="F1560" s="7">
        <f>IF(P1560&gt;0,RANK(P1560,(N1560:P1560,Q1560:AJ1560)),0)</f>
        <v>3</v>
      </c>
      <c r="G1560" s="1">
        <f t="shared" si="605"/>
        <v>1624</v>
      </c>
      <c r="H1560" s="2">
        <f t="shared" si="591"/>
        <v>0.11052130121137879</v>
      </c>
      <c r="I1560" s="2"/>
      <c r="J1560" s="2">
        <f t="shared" si="606"/>
        <v>0.37879406560500883</v>
      </c>
      <c r="K1560" s="2">
        <f t="shared" si="607"/>
        <v>0.48931536681638765</v>
      </c>
      <c r="L1560" s="2">
        <f t="shared" si="608"/>
        <v>0.1231114740710494</v>
      </c>
      <c r="M1560" s="2">
        <f t="shared" si="609"/>
        <v>8.7790935075541116E-3</v>
      </c>
      <c r="N1560" s="1">
        <v>5566</v>
      </c>
      <c r="O1560" s="1">
        <v>7190</v>
      </c>
      <c r="P1560" s="1">
        <v>1809</v>
      </c>
      <c r="Q1560" s="1">
        <v>4</v>
      </c>
      <c r="R1560" s="1">
        <v>61</v>
      </c>
      <c r="S1560" s="1">
        <v>48</v>
      </c>
      <c r="T1560" s="1">
        <v>16</v>
      </c>
      <c r="X1560" s="1">
        <v>0</v>
      </c>
      <c r="AL1560" s="7">
        <f>IF(Q1560&gt;0,RANK(Q1560,(N1560:P1560,Q1560:AJ1560)),0)</f>
        <v>7</v>
      </c>
      <c r="AM1560" s="7">
        <f>IF(R1560&gt;0,RANK(R1560,(N1560:P1560,Q1560:AJ1560)),0)</f>
        <v>4</v>
      </c>
      <c r="AN1560" s="7">
        <f>IF(S1560&gt;0,RANK(S1560,(N1560:P1560,Q1560:AJ1560)),0)</f>
        <v>5</v>
      </c>
      <c r="AO1560" s="7">
        <f>IF(T1560&gt;0,RANK(T1560,(N1560:P1560,Q1560:AJ1560)),0)</f>
        <v>6</v>
      </c>
      <c r="AP1560" s="2">
        <f t="shared" si="610"/>
        <v>2.7221995372260786E-4</v>
      </c>
      <c r="AQ1560" s="2">
        <f t="shared" si="611"/>
        <v>4.1513542942697703E-3</v>
      </c>
      <c r="AR1560" s="2">
        <f t="shared" si="612"/>
        <v>3.2666394446712946E-3</v>
      </c>
      <c r="AS1560" s="2">
        <f t="shared" si="613"/>
        <v>1.0888798148904315E-3</v>
      </c>
      <c r="AU1560" t="s">
        <v>2015</v>
      </c>
      <c r="AV1560" t="s">
        <v>182</v>
      </c>
      <c r="AW1560">
        <v>4</v>
      </c>
      <c r="AY1560" s="130">
        <v>29</v>
      </c>
      <c r="AZ1560" s="131">
        <v>29</v>
      </c>
      <c r="BA1560" s="132">
        <f t="shared" si="614"/>
        <v>29029</v>
      </c>
      <c r="BC1560" s="7" t="s">
        <v>532</v>
      </c>
    </row>
    <row r="1561" spans="1:55" hidden="1" outlineLevel="1" x14ac:dyDescent="0.2">
      <c r="A1561" t="s">
        <v>3058</v>
      </c>
      <c r="B1561" t="s">
        <v>182</v>
      </c>
      <c r="C1561" s="1">
        <f t="shared" si="604"/>
        <v>27622</v>
      </c>
      <c r="D1561" s="7">
        <f>RANK(N1561,(N1561:P1561,Q1561:AJ1561))</f>
        <v>2</v>
      </c>
      <c r="E1561" s="7">
        <f>RANK(O1561,(N1561:P1561,Q1561:AJ1561))</f>
        <v>1</v>
      </c>
      <c r="F1561" s="7">
        <f>IF(P1561&gt;0,RANK(P1561,(N1561:P1561,Q1561:AJ1561)),0)</f>
        <v>3</v>
      </c>
      <c r="G1561" s="1">
        <f t="shared" si="605"/>
        <v>5600</v>
      </c>
      <c r="H1561" s="2">
        <f t="shared" si="591"/>
        <v>0.20273694880892043</v>
      </c>
      <c r="I1561" s="2"/>
      <c r="J1561" s="2">
        <f t="shared" si="606"/>
        <v>0.36047353558757511</v>
      </c>
      <c r="K1561" s="2">
        <f t="shared" si="607"/>
        <v>0.56321048439649557</v>
      </c>
      <c r="L1561" s="2">
        <f t="shared" si="608"/>
        <v>6.737383245239302E-2</v>
      </c>
      <c r="M1561" s="2">
        <f t="shared" si="609"/>
        <v>8.9421475635362985E-3</v>
      </c>
      <c r="N1561" s="1">
        <v>9957</v>
      </c>
      <c r="O1561" s="1">
        <v>15557</v>
      </c>
      <c r="P1561" s="1">
        <v>1861</v>
      </c>
      <c r="Q1561" s="1">
        <v>3</v>
      </c>
      <c r="R1561" s="1">
        <v>141</v>
      </c>
      <c r="S1561" s="1">
        <v>79</v>
      </c>
      <c r="T1561" s="1">
        <v>24</v>
      </c>
      <c r="X1561" s="1">
        <v>0</v>
      </c>
      <c r="AL1561" s="7">
        <f>IF(Q1561&gt;0,RANK(Q1561,(N1561:P1561,Q1561:AJ1561)),0)</f>
        <v>7</v>
      </c>
      <c r="AM1561" s="7">
        <f>IF(R1561&gt;0,RANK(R1561,(N1561:P1561,Q1561:AJ1561)),0)</f>
        <v>4</v>
      </c>
      <c r="AN1561" s="7">
        <f>IF(S1561&gt;0,RANK(S1561,(N1561:P1561,Q1561:AJ1561)),0)</f>
        <v>5</v>
      </c>
      <c r="AO1561" s="7">
        <f>IF(T1561&gt;0,RANK(T1561,(N1561:P1561,Q1561:AJ1561)),0)</f>
        <v>6</v>
      </c>
      <c r="AP1561" s="2">
        <f t="shared" si="610"/>
        <v>1.0860907971906451E-4</v>
      </c>
      <c r="AQ1561" s="2">
        <f t="shared" si="611"/>
        <v>5.1046267467960323E-3</v>
      </c>
      <c r="AR1561" s="2">
        <f t="shared" si="612"/>
        <v>2.8600390992686987E-3</v>
      </c>
      <c r="AS1561" s="2">
        <f t="shared" si="613"/>
        <v>8.6887263775251608E-4</v>
      </c>
      <c r="AU1561" t="s">
        <v>3058</v>
      </c>
      <c r="AV1561" t="s">
        <v>182</v>
      </c>
      <c r="AW1561">
        <v>8</v>
      </c>
      <c r="AY1561" s="130">
        <v>29</v>
      </c>
      <c r="AZ1561" s="131">
        <v>31</v>
      </c>
      <c r="BA1561" s="132">
        <f t="shared" si="614"/>
        <v>29031</v>
      </c>
      <c r="BC1561" s="7" t="s">
        <v>532</v>
      </c>
    </row>
    <row r="1562" spans="1:55" hidden="1" outlineLevel="1" x14ac:dyDescent="0.2">
      <c r="A1562" t="s">
        <v>2017</v>
      </c>
      <c r="B1562" t="s">
        <v>182</v>
      </c>
      <c r="C1562" s="1">
        <f t="shared" si="604"/>
        <v>4515</v>
      </c>
      <c r="D1562" s="7">
        <f>RANK(N1562,(N1562:P1562,Q1562:AJ1562))</f>
        <v>1</v>
      </c>
      <c r="E1562" s="7">
        <f>RANK(O1562,(N1562:P1562,Q1562:AJ1562))</f>
        <v>2</v>
      </c>
      <c r="F1562" s="7">
        <f>IF(P1562&gt;0,RANK(P1562,(N1562:P1562,Q1562:AJ1562)),0)</f>
        <v>3</v>
      </c>
      <c r="G1562" s="1">
        <f t="shared" si="605"/>
        <v>241</v>
      </c>
      <c r="H1562" s="2">
        <f t="shared" si="591"/>
        <v>5.3377630121816171E-2</v>
      </c>
      <c r="I1562" s="2"/>
      <c r="J1562" s="2">
        <f t="shared" si="606"/>
        <v>0.46068660022148394</v>
      </c>
      <c r="K1562" s="2">
        <f t="shared" si="607"/>
        <v>0.40730897009966777</v>
      </c>
      <c r="L1562" s="2">
        <f t="shared" si="608"/>
        <v>0.12846068660022147</v>
      </c>
      <c r="M1562" s="2">
        <f t="shared" si="609"/>
        <v>3.5437430786267599E-3</v>
      </c>
      <c r="N1562" s="1">
        <v>2080</v>
      </c>
      <c r="O1562" s="1">
        <v>1839</v>
      </c>
      <c r="P1562" s="1">
        <v>580</v>
      </c>
      <c r="R1562" s="1">
        <v>5</v>
      </c>
      <c r="S1562" s="1">
        <v>9</v>
      </c>
      <c r="T1562" s="1">
        <v>2</v>
      </c>
      <c r="X1562" s="1">
        <v>0</v>
      </c>
      <c r="AL1562" s="7">
        <f>IF(Q1562&gt;0,RANK(Q1562,(N1562:P1562,Q1562:AJ1562)),0)</f>
        <v>0</v>
      </c>
      <c r="AM1562" s="7">
        <f>IF(R1562&gt;0,RANK(R1562,(N1562:P1562,Q1562:AJ1562)),0)</f>
        <v>5</v>
      </c>
      <c r="AN1562" s="7">
        <f>IF(S1562&gt;0,RANK(S1562,(N1562:P1562,Q1562:AJ1562)),0)</f>
        <v>4</v>
      </c>
      <c r="AO1562" s="7">
        <f>IF(T1562&gt;0,RANK(T1562,(N1562:P1562,Q1562:AJ1562)),0)</f>
        <v>6</v>
      </c>
      <c r="AP1562" s="2">
        <f t="shared" si="610"/>
        <v>0</v>
      </c>
      <c r="AQ1562" s="2">
        <f t="shared" si="611"/>
        <v>1.1074197120708748E-3</v>
      </c>
      <c r="AR1562" s="2">
        <f t="shared" si="612"/>
        <v>1.9933554817275745E-3</v>
      </c>
      <c r="AS1562" s="2">
        <f t="shared" si="613"/>
        <v>4.4296788482834997E-4</v>
      </c>
      <c r="AU1562" t="s">
        <v>2017</v>
      </c>
      <c r="AV1562" t="s">
        <v>182</v>
      </c>
      <c r="AW1562">
        <v>6</v>
      </c>
      <c r="AY1562" s="130">
        <v>29</v>
      </c>
      <c r="AZ1562" s="131">
        <v>33</v>
      </c>
      <c r="BA1562" s="132">
        <f t="shared" si="614"/>
        <v>29033</v>
      </c>
      <c r="BC1562" s="7" t="s">
        <v>532</v>
      </c>
    </row>
    <row r="1563" spans="1:55" hidden="1" outlineLevel="1" x14ac:dyDescent="0.2">
      <c r="A1563" t="s">
        <v>2352</v>
      </c>
      <c r="B1563" t="s">
        <v>182</v>
      </c>
      <c r="C1563" s="1">
        <f t="shared" si="604"/>
        <v>2677</v>
      </c>
      <c r="D1563" s="7">
        <f>RANK(N1563,(N1563:P1563,Q1563:AJ1563))</f>
        <v>2</v>
      </c>
      <c r="E1563" s="7">
        <f>RANK(O1563,(N1563:P1563,Q1563:AJ1563))</f>
        <v>1</v>
      </c>
      <c r="F1563" s="7">
        <f>IF(P1563&gt;0,RANK(P1563,(N1563:P1563,Q1563:AJ1563)),0)</f>
        <v>3</v>
      </c>
      <c r="G1563" s="1">
        <f t="shared" si="605"/>
        <v>8</v>
      </c>
      <c r="H1563" s="2">
        <f t="shared" si="591"/>
        <v>2.9884198729921555E-3</v>
      </c>
      <c r="I1563" s="2"/>
      <c r="J1563" s="2">
        <f t="shared" si="606"/>
        <v>0.43780351139335077</v>
      </c>
      <c r="K1563" s="2">
        <f t="shared" si="607"/>
        <v>0.44079193126634292</v>
      </c>
      <c r="L1563" s="2">
        <f t="shared" si="608"/>
        <v>0.11243929772132985</v>
      </c>
      <c r="M1563" s="2">
        <f t="shared" si="609"/>
        <v>8.9652596189765121E-3</v>
      </c>
      <c r="N1563" s="1">
        <v>1172</v>
      </c>
      <c r="O1563" s="1">
        <v>1180</v>
      </c>
      <c r="P1563" s="1">
        <v>301</v>
      </c>
      <c r="R1563" s="1">
        <v>12</v>
      </c>
      <c r="S1563" s="1">
        <v>7</v>
      </c>
      <c r="T1563" s="1">
        <v>5</v>
      </c>
      <c r="X1563" s="1">
        <v>0</v>
      </c>
      <c r="AL1563" s="7">
        <f>IF(Q1563&gt;0,RANK(Q1563,(N1563:P1563,Q1563:AJ1563)),0)</f>
        <v>0</v>
      </c>
      <c r="AM1563" s="7">
        <f>IF(R1563&gt;0,RANK(R1563,(N1563:P1563,Q1563:AJ1563)),0)</f>
        <v>4</v>
      </c>
      <c r="AN1563" s="7">
        <f>IF(S1563&gt;0,RANK(S1563,(N1563:P1563,Q1563:AJ1563)),0)</f>
        <v>5</v>
      </c>
      <c r="AO1563" s="7">
        <f>IF(T1563&gt;0,RANK(T1563,(N1563:P1563,Q1563:AJ1563)),0)</f>
        <v>6</v>
      </c>
      <c r="AP1563" s="2">
        <f t="shared" si="610"/>
        <v>0</v>
      </c>
      <c r="AQ1563" s="2">
        <f t="shared" si="611"/>
        <v>4.4826298094882335E-3</v>
      </c>
      <c r="AR1563" s="2">
        <f t="shared" si="612"/>
        <v>2.6148673888681359E-3</v>
      </c>
      <c r="AS1563" s="2">
        <f t="shared" si="613"/>
        <v>1.8677624206200972E-3</v>
      </c>
      <c r="AU1563" t="s">
        <v>2352</v>
      </c>
      <c r="AV1563" t="s">
        <v>182</v>
      </c>
      <c r="AW1563">
        <v>8</v>
      </c>
      <c r="AY1563" s="130">
        <v>29</v>
      </c>
      <c r="AZ1563" s="131">
        <v>35</v>
      </c>
      <c r="BA1563" s="132">
        <f t="shared" si="614"/>
        <v>29035</v>
      </c>
      <c r="BC1563" s="7" t="s">
        <v>532</v>
      </c>
    </row>
    <row r="1564" spans="1:55" hidden="1" outlineLevel="1" x14ac:dyDescent="0.2">
      <c r="A1564" t="s">
        <v>2791</v>
      </c>
      <c r="B1564" t="s">
        <v>182</v>
      </c>
      <c r="C1564" s="1">
        <f t="shared" si="604"/>
        <v>29010</v>
      </c>
      <c r="D1564" s="7">
        <f>RANK(N1564,(N1564:P1564,Q1564:AJ1564))</f>
        <v>2</v>
      </c>
      <c r="E1564" s="7">
        <f>RANK(O1564,(N1564:P1564,Q1564:AJ1564))</f>
        <v>1</v>
      </c>
      <c r="F1564" s="7">
        <f>IF(P1564&gt;0,RANK(P1564,(N1564:P1564,Q1564:AJ1564)),0)</f>
        <v>3</v>
      </c>
      <c r="G1564" s="1">
        <f t="shared" si="605"/>
        <v>1752</v>
      </c>
      <c r="H1564" s="2">
        <f t="shared" si="591"/>
        <v>6.0392967942088933E-2</v>
      </c>
      <c r="I1564" s="2"/>
      <c r="J1564" s="2">
        <f t="shared" si="606"/>
        <v>0.40479145122371596</v>
      </c>
      <c r="K1564" s="2">
        <f t="shared" si="607"/>
        <v>0.46518441916580489</v>
      </c>
      <c r="L1564" s="2">
        <f t="shared" si="608"/>
        <v>0.11975180972078593</v>
      </c>
      <c r="M1564" s="2">
        <f t="shared" si="609"/>
        <v>1.0272319889693224E-2</v>
      </c>
      <c r="N1564" s="1">
        <v>11743</v>
      </c>
      <c r="O1564" s="1">
        <v>13495</v>
      </c>
      <c r="P1564" s="1">
        <v>3474</v>
      </c>
      <c r="Q1564" s="1">
        <v>2</v>
      </c>
      <c r="R1564" s="1">
        <v>113</v>
      </c>
      <c r="S1564" s="1">
        <v>161</v>
      </c>
      <c r="T1564" s="1">
        <v>21</v>
      </c>
      <c r="X1564" s="1">
        <v>1</v>
      </c>
      <c r="AL1564" s="7">
        <f>IF(Q1564&gt;0,RANK(Q1564,(N1564:P1564,Q1564:AJ1564)),0)</f>
        <v>7</v>
      </c>
      <c r="AM1564" s="7">
        <f>IF(R1564&gt;0,RANK(R1564,(N1564:P1564,Q1564:AJ1564)),0)</f>
        <v>5</v>
      </c>
      <c r="AN1564" s="7">
        <f>IF(S1564&gt;0,RANK(S1564,(N1564:P1564,Q1564:AJ1564)),0)</f>
        <v>4</v>
      </c>
      <c r="AO1564" s="7">
        <f>IF(T1564&gt;0,RANK(T1564,(N1564:P1564,Q1564:AJ1564)),0)</f>
        <v>6</v>
      </c>
      <c r="AP1564" s="2">
        <f t="shared" si="610"/>
        <v>6.8941744226128914E-5</v>
      </c>
      <c r="AQ1564" s="2">
        <f t="shared" si="611"/>
        <v>3.8952085487762842E-3</v>
      </c>
      <c r="AR1564" s="2">
        <f t="shared" si="612"/>
        <v>5.5498104102033778E-3</v>
      </c>
      <c r="AS1564" s="2">
        <f t="shared" si="613"/>
        <v>7.238883143743537E-4</v>
      </c>
      <c r="AU1564" t="s">
        <v>2791</v>
      </c>
      <c r="AV1564" t="s">
        <v>182</v>
      </c>
      <c r="AW1564">
        <v>4</v>
      </c>
      <c r="AY1564" s="130">
        <v>29</v>
      </c>
      <c r="AZ1564" s="131">
        <v>37</v>
      </c>
      <c r="BA1564" s="132">
        <f t="shared" si="614"/>
        <v>29037</v>
      </c>
      <c r="BC1564" s="7" t="s">
        <v>532</v>
      </c>
    </row>
    <row r="1565" spans="1:55" hidden="1" outlineLevel="1" x14ac:dyDescent="0.2">
      <c r="A1565" t="s">
        <v>2633</v>
      </c>
      <c r="B1565" t="s">
        <v>182</v>
      </c>
      <c r="C1565" s="1">
        <f t="shared" si="604"/>
        <v>5222</v>
      </c>
      <c r="D1565" s="7">
        <f>RANK(N1565,(N1565:P1565,Q1565:AJ1565))</f>
        <v>2</v>
      </c>
      <c r="E1565" s="7">
        <f>RANK(O1565,(N1565:P1565,Q1565:AJ1565))</f>
        <v>1</v>
      </c>
      <c r="F1565" s="7">
        <f>IF(P1565&gt;0,RANK(P1565,(N1565:P1565,Q1565:AJ1565)),0)</f>
        <v>3</v>
      </c>
      <c r="G1565" s="1">
        <f t="shared" si="605"/>
        <v>457</v>
      </c>
      <c r="H1565" s="2">
        <f t="shared" si="591"/>
        <v>8.7514362313289934E-2</v>
      </c>
      <c r="I1565" s="2"/>
      <c r="J1565" s="2">
        <f t="shared" si="606"/>
        <v>0.38816545384909995</v>
      </c>
      <c r="K1565" s="2">
        <f t="shared" si="607"/>
        <v>0.47567981616238991</v>
      </c>
      <c r="L1565" s="2">
        <f t="shared" si="608"/>
        <v>0.12600536193029491</v>
      </c>
      <c r="M1565" s="2">
        <f t="shared" si="609"/>
        <v>1.014936805821523E-2</v>
      </c>
      <c r="N1565" s="1">
        <v>2027</v>
      </c>
      <c r="O1565" s="1">
        <v>2484</v>
      </c>
      <c r="P1565" s="1">
        <v>658</v>
      </c>
      <c r="R1565" s="1">
        <v>25</v>
      </c>
      <c r="S1565" s="1">
        <v>19</v>
      </c>
      <c r="T1565" s="1">
        <v>7</v>
      </c>
      <c r="X1565" s="1">
        <v>2</v>
      </c>
      <c r="AL1565" s="7">
        <f>IF(Q1565&gt;0,RANK(Q1565,(N1565:P1565,Q1565:AJ1565)),0)</f>
        <v>0</v>
      </c>
      <c r="AM1565" s="7">
        <f>IF(R1565&gt;0,RANK(R1565,(N1565:P1565,Q1565:AJ1565)),0)</f>
        <v>4</v>
      </c>
      <c r="AN1565" s="7">
        <f>IF(S1565&gt;0,RANK(S1565,(N1565:P1565,Q1565:AJ1565)),0)</f>
        <v>5</v>
      </c>
      <c r="AO1565" s="7">
        <f>IF(T1565&gt;0,RANK(T1565,(N1565:P1565,Q1565:AJ1565)),0)</f>
        <v>6</v>
      </c>
      <c r="AP1565" s="2">
        <f t="shared" si="610"/>
        <v>0</v>
      </c>
      <c r="AQ1565" s="2">
        <f t="shared" si="611"/>
        <v>4.7874377633090768E-3</v>
      </c>
      <c r="AR1565" s="2">
        <f t="shared" si="612"/>
        <v>3.6384527001148987E-3</v>
      </c>
      <c r="AS1565" s="2">
        <f t="shared" si="613"/>
        <v>1.3404825737265416E-3</v>
      </c>
      <c r="AU1565" t="s">
        <v>2633</v>
      </c>
      <c r="AV1565" t="s">
        <v>182</v>
      </c>
      <c r="AW1565">
        <v>7</v>
      </c>
      <c r="AY1565" s="130">
        <v>29</v>
      </c>
      <c r="AZ1565" s="131">
        <v>39</v>
      </c>
      <c r="BA1565" s="132">
        <f t="shared" si="614"/>
        <v>29039</v>
      </c>
      <c r="BC1565" s="7" t="s">
        <v>532</v>
      </c>
    </row>
    <row r="1566" spans="1:55" hidden="1" outlineLevel="1" x14ac:dyDescent="0.2">
      <c r="A1566" t="s">
        <v>120</v>
      </c>
      <c r="B1566" t="s">
        <v>182</v>
      </c>
      <c r="C1566" s="1">
        <f t="shared" si="604"/>
        <v>4032</v>
      </c>
      <c r="D1566" s="7">
        <f>RANK(N1566,(N1566:P1566,Q1566:AJ1566))</f>
        <v>1</v>
      </c>
      <c r="E1566" s="7">
        <f>RANK(O1566,(N1566:P1566,Q1566:AJ1566))</f>
        <v>2</v>
      </c>
      <c r="F1566" s="7">
        <f>IF(P1566&gt;0,RANK(P1566,(N1566:P1566,Q1566:AJ1566)),0)</f>
        <v>3</v>
      </c>
      <c r="G1566" s="1">
        <f t="shared" si="605"/>
        <v>564</v>
      </c>
      <c r="H1566" s="2">
        <f t="shared" si="591"/>
        <v>0.13988095238095238</v>
      </c>
      <c r="I1566" s="2"/>
      <c r="J1566" s="2">
        <f t="shared" si="606"/>
        <v>0.51388888888888884</v>
      </c>
      <c r="K1566" s="2">
        <f t="shared" si="607"/>
        <v>0.37400793650793651</v>
      </c>
      <c r="L1566" s="2">
        <f t="shared" si="608"/>
        <v>0.10491071428571429</v>
      </c>
      <c r="M1566" s="2">
        <f t="shared" si="609"/>
        <v>7.1924603174603613E-3</v>
      </c>
      <c r="N1566" s="1">
        <v>2072</v>
      </c>
      <c r="O1566" s="1">
        <v>1508</v>
      </c>
      <c r="P1566" s="1">
        <v>423</v>
      </c>
      <c r="R1566" s="1">
        <v>13</v>
      </c>
      <c r="S1566" s="1">
        <v>16</v>
      </c>
      <c r="X1566" s="1">
        <v>0</v>
      </c>
      <c r="AL1566" s="7">
        <f>IF(Q1566&gt;0,RANK(Q1566,(N1566:P1566,Q1566:AJ1566)),0)</f>
        <v>0</v>
      </c>
      <c r="AM1566" s="7">
        <f>IF(R1566&gt;0,RANK(R1566,(N1566:P1566,Q1566:AJ1566)),0)</f>
        <v>5</v>
      </c>
      <c r="AN1566" s="7">
        <f>IF(S1566&gt;0,RANK(S1566,(N1566:P1566,Q1566:AJ1566)),0)</f>
        <v>4</v>
      </c>
      <c r="AO1566" s="7">
        <f>IF(T1566&gt;0,RANK(T1566,(N1566:P1566,Q1566:AJ1566)),0)</f>
        <v>0</v>
      </c>
      <c r="AP1566" s="2">
        <f t="shared" si="610"/>
        <v>0</v>
      </c>
      <c r="AQ1566" s="2">
        <f t="shared" si="611"/>
        <v>3.224206349206349E-3</v>
      </c>
      <c r="AR1566" s="2">
        <f t="shared" si="612"/>
        <v>3.968253968253968E-3</v>
      </c>
      <c r="AS1566" s="2">
        <f t="shared" si="613"/>
        <v>0</v>
      </c>
      <c r="AU1566" t="s">
        <v>120</v>
      </c>
      <c r="AV1566" t="s">
        <v>182</v>
      </c>
      <c r="AW1566">
        <v>6</v>
      </c>
      <c r="AY1566" s="130">
        <v>29</v>
      </c>
      <c r="AZ1566" s="131">
        <v>41</v>
      </c>
      <c r="BA1566" s="132">
        <f t="shared" si="614"/>
        <v>29041</v>
      </c>
      <c r="BC1566" s="7" t="s">
        <v>532</v>
      </c>
    </row>
    <row r="1567" spans="1:55" hidden="1" outlineLevel="1" x14ac:dyDescent="0.2">
      <c r="A1567" t="s">
        <v>96</v>
      </c>
      <c r="B1567" t="s">
        <v>182</v>
      </c>
      <c r="C1567" s="1">
        <f t="shared" si="604"/>
        <v>18595</v>
      </c>
      <c r="D1567" s="7">
        <f>RANK(N1567,(N1567:P1567,Q1567:AJ1567))</f>
        <v>2</v>
      </c>
      <c r="E1567" s="7">
        <f>RANK(O1567,(N1567:P1567,Q1567:AJ1567))</f>
        <v>1</v>
      </c>
      <c r="F1567" s="7">
        <f>IF(P1567&gt;0,RANK(P1567,(N1567:P1567,Q1567:AJ1567)),0)</f>
        <v>3</v>
      </c>
      <c r="G1567" s="1">
        <f t="shared" si="605"/>
        <v>2850</v>
      </c>
      <c r="H1567" s="2">
        <f t="shared" si="591"/>
        <v>0.15326700726001613</v>
      </c>
      <c r="I1567" s="2"/>
      <c r="J1567" s="2">
        <f t="shared" si="606"/>
        <v>0.35638612530250069</v>
      </c>
      <c r="K1567" s="2">
        <f t="shared" si="607"/>
        <v>0.50965313256251676</v>
      </c>
      <c r="L1567" s="2">
        <f t="shared" si="608"/>
        <v>0.12374294165098144</v>
      </c>
      <c r="M1567" s="2">
        <f t="shared" si="609"/>
        <v>1.0217800484001102E-2</v>
      </c>
      <c r="N1567" s="1">
        <v>6627</v>
      </c>
      <c r="O1567" s="1">
        <v>9477</v>
      </c>
      <c r="P1567" s="1">
        <v>2301</v>
      </c>
      <c r="R1567" s="1">
        <v>61</v>
      </c>
      <c r="S1567" s="1">
        <v>118</v>
      </c>
      <c r="T1567" s="1">
        <v>11</v>
      </c>
      <c r="X1567" s="1">
        <v>0</v>
      </c>
      <c r="AL1567" s="7">
        <f>IF(Q1567&gt;0,RANK(Q1567,(N1567:P1567,Q1567:AJ1567)),0)</f>
        <v>0</v>
      </c>
      <c r="AM1567" s="7">
        <f>IF(R1567&gt;0,RANK(R1567,(N1567:P1567,Q1567:AJ1567)),0)</f>
        <v>5</v>
      </c>
      <c r="AN1567" s="7">
        <f>IF(S1567&gt;0,RANK(S1567,(N1567:P1567,Q1567:AJ1567)),0)</f>
        <v>4</v>
      </c>
      <c r="AO1567" s="7">
        <f>IF(T1567&gt;0,RANK(T1567,(N1567:P1567,Q1567:AJ1567)),0)</f>
        <v>6</v>
      </c>
      <c r="AP1567" s="2">
        <f t="shared" si="610"/>
        <v>0</v>
      </c>
      <c r="AQ1567" s="2">
        <f t="shared" si="611"/>
        <v>3.2804517343371876E-3</v>
      </c>
      <c r="AR1567" s="2">
        <f t="shared" si="612"/>
        <v>6.3457918795375105E-3</v>
      </c>
      <c r="AS1567" s="2">
        <f t="shared" si="613"/>
        <v>5.9155687012637809E-4</v>
      </c>
      <c r="AU1567" t="s">
        <v>96</v>
      </c>
      <c r="AV1567" t="s">
        <v>182</v>
      </c>
      <c r="AW1567">
        <v>7</v>
      </c>
      <c r="AY1567" s="130">
        <v>29</v>
      </c>
      <c r="AZ1567" s="131">
        <v>43</v>
      </c>
      <c r="BA1567" s="132">
        <f t="shared" si="614"/>
        <v>29043</v>
      </c>
      <c r="BC1567" s="7" t="s">
        <v>532</v>
      </c>
    </row>
    <row r="1568" spans="1:55" hidden="1" outlineLevel="1" x14ac:dyDescent="0.2">
      <c r="A1568" t="s">
        <v>667</v>
      </c>
      <c r="B1568" t="s">
        <v>182</v>
      </c>
      <c r="C1568" s="1">
        <f t="shared" si="604"/>
        <v>3313</v>
      </c>
      <c r="D1568" s="7">
        <f>RANK(N1568,(N1568:P1568,Q1568:AJ1568))</f>
        <v>1</v>
      </c>
      <c r="E1568" s="7">
        <f>RANK(O1568,(N1568:P1568,Q1568:AJ1568))</f>
        <v>2</v>
      </c>
      <c r="F1568" s="7">
        <f>IF(P1568&gt;0,RANK(P1568,(N1568:P1568,Q1568:AJ1568)),0)</f>
        <v>3</v>
      </c>
      <c r="G1568" s="1">
        <f t="shared" si="605"/>
        <v>668</v>
      </c>
      <c r="H1568" s="2">
        <f t="shared" si="591"/>
        <v>0.20162994265016601</v>
      </c>
      <c r="I1568" s="2"/>
      <c r="J1568" s="2">
        <f t="shared" si="606"/>
        <v>0.52792031391488081</v>
      </c>
      <c r="K1568" s="2">
        <f t="shared" si="607"/>
        <v>0.32629037126471477</v>
      </c>
      <c r="L1568" s="2">
        <f t="shared" si="608"/>
        <v>0.13824328403259886</v>
      </c>
      <c r="M1568" s="2">
        <f t="shared" si="609"/>
        <v>7.5460307878055521E-3</v>
      </c>
      <c r="N1568" s="1">
        <v>1749</v>
      </c>
      <c r="O1568" s="1">
        <v>1081</v>
      </c>
      <c r="P1568" s="1">
        <v>458</v>
      </c>
      <c r="R1568" s="1">
        <v>7</v>
      </c>
      <c r="S1568" s="1">
        <v>15</v>
      </c>
      <c r="T1568" s="1">
        <v>3</v>
      </c>
      <c r="X1568" s="1">
        <v>0</v>
      </c>
      <c r="AL1568" s="7">
        <f>IF(Q1568&gt;0,RANK(Q1568,(N1568:P1568,Q1568:AJ1568)),0)</f>
        <v>0</v>
      </c>
      <c r="AM1568" s="7">
        <f>IF(R1568&gt;0,RANK(R1568,(N1568:P1568,Q1568:AJ1568)),0)</f>
        <v>5</v>
      </c>
      <c r="AN1568" s="7">
        <f>IF(S1568&gt;0,RANK(S1568,(N1568:P1568,Q1568:AJ1568)),0)</f>
        <v>4</v>
      </c>
      <c r="AO1568" s="7">
        <f>IF(T1568&gt;0,RANK(T1568,(N1568:P1568,Q1568:AJ1568)),0)</f>
        <v>6</v>
      </c>
      <c r="AP1568" s="2">
        <f t="shared" si="610"/>
        <v>0</v>
      </c>
      <c r="AQ1568" s="2">
        <f t="shared" si="611"/>
        <v>2.1128886205855719E-3</v>
      </c>
      <c r="AR1568" s="2">
        <f t="shared" si="612"/>
        <v>4.5276184726833688E-3</v>
      </c>
      <c r="AS1568" s="2">
        <f t="shared" si="613"/>
        <v>9.0552369453667371E-4</v>
      </c>
      <c r="AU1568" t="s">
        <v>667</v>
      </c>
      <c r="AV1568" t="s">
        <v>182</v>
      </c>
      <c r="AW1568">
        <v>9</v>
      </c>
      <c r="AY1568" s="130">
        <v>29</v>
      </c>
      <c r="AZ1568" s="131">
        <v>45</v>
      </c>
      <c r="BA1568" s="132">
        <f t="shared" si="614"/>
        <v>29045</v>
      </c>
      <c r="BC1568" s="7" t="s">
        <v>532</v>
      </c>
    </row>
    <row r="1569" spans="1:55" hidden="1" outlineLevel="1" x14ac:dyDescent="0.2">
      <c r="A1569" t="s">
        <v>491</v>
      </c>
      <c r="B1569" t="s">
        <v>182</v>
      </c>
      <c r="C1569" s="1">
        <f t="shared" si="604"/>
        <v>69147</v>
      </c>
      <c r="D1569" s="7">
        <f>RANK(N1569,(N1569:P1569,Q1569:AJ1569))</f>
        <v>1</v>
      </c>
      <c r="E1569" s="7">
        <f>RANK(O1569,(N1569:P1569,Q1569:AJ1569))</f>
        <v>2</v>
      </c>
      <c r="F1569" s="7">
        <f>IF(P1569&gt;0,RANK(P1569,(N1569:P1569,Q1569:AJ1569)),0)</f>
        <v>3</v>
      </c>
      <c r="G1569" s="1">
        <f t="shared" si="605"/>
        <v>3668</v>
      </c>
      <c r="H1569" s="2">
        <f t="shared" si="591"/>
        <v>5.3046408376357615E-2</v>
      </c>
      <c r="I1569" s="2"/>
      <c r="J1569" s="2">
        <f t="shared" si="606"/>
        <v>0.47150274053827351</v>
      </c>
      <c r="K1569" s="2">
        <f t="shared" si="607"/>
        <v>0.41845633216191591</v>
      </c>
      <c r="L1569" s="2">
        <f t="shared" si="608"/>
        <v>0.1019277770546806</v>
      </c>
      <c r="M1569" s="2">
        <f t="shared" si="609"/>
        <v>8.1131502451300269E-3</v>
      </c>
      <c r="N1569" s="1">
        <v>32603</v>
      </c>
      <c r="O1569" s="1">
        <v>28935</v>
      </c>
      <c r="P1569" s="1">
        <v>7048</v>
      </c>
      <c r="R1569" s="1">
        <v>304</v>
      </c>
      <c r="S1569" s="1">
        <v>194</v>
      </c>
      <c r="T1569" s="1">
        <v>63</v>
      </c>
      <c r="X1569" s="1">
        <v>0</v>
      </c>
      <c r="AL1569" s="7">
        <f>IF(Q1569&gt;0,RANK(Q1569,(N1569:P1569,Q1569:AJ1569)),0)</f>
        <v>0</v>
      </c>
      <c r="AM1569" s="7">
        <f>IF(R1569&gt;0,RANK(R1569,(N1569:P1569,Q1569:AJ1569)),0)</f>
        <v>4</v>
      </c>
      <c r="AN1569" s="7">
        <f>IF(S1569&gt;0,RANK(S1569,(N1569:P1569,Q1569:AJ1569)),0)</f>
        <v>5</v>
      </c>
      <c r="AO1569" s="7">
        <f>IF(T1569&gt;0,RANK(T1569,(N1569:P1569,Q1569:AJ1569)),0)</f>
        <v>6</v>
      </c>
      <c r="AP1569" s="2">
        <f t="shared" si="610"/>
        <v>0</v>
      </c>
      <c r="AQ1569" s="2">
        <f t="shared" si="611"/>
        <v>4.3964307923698787E-3</v>
      </c>
      <c r="AR1569" s="2">
        <f t="shared" si="612"/>
        <v>2.8056170188149885E-3</v>
      </c>
      <c r="AS1569" s="2">
        <f t="shared" si="613"/>
        <v>9.1110243394507357E-4</v>
      </c>
      <c r="AU1569" t="s">
        <v>491</v>
      </c>
      <c r="AV1569" t="s">
        <v>182</v>
      </c>
      <c r="AW1569">
        <v>6</v>
      </c>
      <c r="AY1569" s="130">
        <v>29</v>
      </c>
      <c r="AZ1569" s="131">
        <v>47</v>
      </c>
      <c r="BA1569" s="132">
        <f t="shared" si="614"/>
        <v>29047</v>
      </c>
      <c r="BC1569" s="7" t="s">
        <v>532</v>
      </c>
    </row>
    <row r="1570" spans="1:55" hidden="1" outlineLevel="1" x14ac:dyDescent="0.2">
      <c r="A1570" t="s">
        <v>2705</v>
      </c>
      <c r="B1570" t="s">
        <v>182</v>
      </c>
      <c r="C1570" s="1">
        <f t="shared" si="604"/>
        <v>7165</v>
      </c>
      <c r="D1570" s="7">
        <f>RANK(N1570,(N1570:P1570,Q1570:AJ1570))</f>
        <v>1</v>
      </c>
      <c r="E1570" s="7">
        <f>RANK(O1570,(N1570:P1570,Q1570:AJ1570))</f>
        <v>2</v>
      </c>
      <c r="F1570" s="7">
        <f>IF(P1570&gt;0,RANK(P1570,(N1570:P1570,Q1570:AJ1570)),0)</f>
        <v>3</v>
      </c>
      <c r="G1570" s="1">
        <f t="shared" si="605"/>
        <v>665</v>
      </c>
      <c r="H1570" s="2">
        <f t="shared" si="591"/>
        <v>9.2812281926029305E-2</v>
      </c>
      <c r="I1570" s="2"/>
      <c r="J1570" s="2">
        <f t="shared" si="606"/>
        <v>0.48080949057920447</v>
      </c>
      <c r="K1570" s="2">
        <f t="shared" si="607"/>
        <v>0.38799720865317516</v>
      </c>
      <c r="L1570" s="2">
        <f t="shared" si="608"/>
        <v>0.11835310537334263</v>
      </c>
      <c r="M1570" s="2">
        <f t="shared" si="609"/>
        <v>1.284019539427779E-2</v>
      </c>
      <c r="N1570" s="1">
        <v>3445</v>
      </c>
      <c r="O1570" s="1">
        <v>2780</v>
      </c>
      <c r="P1570" s="1">
        <v>848</v>
      </c>
      <c r="R1570" s="1">
        <v>33</v>
      </c>
      <c r="S1570" s="1">
        <v>52</v>
      </c>
      <c r="T1570" s="1">
        <v>6</v>
      </c>
      <c r="X1570" s="1">
        <v>1</v>
      </c>
      <c r="AL1570" s="7">
        <f>IF(Q1570&gt;0,RANK(Q1570,(N1570:P1570,Q1570:AJ1570)),0)</f>
        <v>0</v>
      </c>
      <c r="AM1570" s="7">
        <f>IF(R1570&gt;0,RANK(R1570,(N1570:P1570,Q1570:AJ1570)),0)</f>
        <v>5</v>
      </c>
      <c r="AN1570" s="7">
        <f>IF(S1570&gt;0,RANK(S1570,(N1570:P1570,Q1570:AJ1570)),0)</f>
        <v>4</v>
      </c>
      <c r="AO1570" s="7">
        <f>IF(T1570&gt;0,RANK(T1570,(N1570:P1570,Q1570:AJ1570)),0)</f>
        <v>6</v>
      </c>
      <c r="AP1570" s="2">
        <f t="shared" si="610"/>
        <v>0</v>
      </c>
      <c r="AQ1570" s="2">
        <f t="shared" si="611"/>
        <v>4.6057222609909281E-3</v>
      </c>
      <c r="AR1570" s="2">
        <f t="shared" si="612"/>
        <v>7.2575017445917654E-3</v>
      </c>
      <c r="AS1570" s="2">
        <f t="shared" si="613"/>
        <v>8.3740404745289603E-4</v>
      </c>
      <c r="AU1570" t="s">
        <v>2705</v>
      </c>
      <c r="AV1570" t="s">
        <v>182</v>
      </c>
      <c r="AW1570">
        <v>6</v>
      </c>
      <c r="AY1570" s="130">
        <v>29</v>
      </c>
      <c r="AZ1570" s="131">
        <v>49</v>
      </c>
      <c r="BA1570" s="132">
        <f t="shared" si="614"/>
        <v>29049</v>
      </c>
      <c r="BC1570" s="7" t="s">
        <v>532</v>
      </c>
    </row>
    <row r="1571" spans="1:55" hidden="1" outlineLevel="1" x14ac:dyDescent="0.2">
      <c r="A1571" t="s">
        <v>293</v>
      </c>
      <c r="B1571" t="s">
        <v>182</v>
      </c>
      <c r="C1571" s="1">
        <f t="shared" si="604"/>
        <v>29342</v>
      </c>
      <c r="D1571" s="7">
        <f>RANK(N1571,(N1571:P1571,Q1571:AJ1571))</f>
        <v>2</v>
      </c>
      <c r="E1571" s="7">
        <f>RANK(O1571,(N1571:P1571,Q1571:AJ1571))</f>
        <v>1</v>
      </c>
      <c r="F1571" s="7">
        <f>IF(P1571&gt;0,RANK(P1571,(N1571:P1571,Q1571:AJ1571)),0)</f>
        <v>3</v>
      </c>
      <c r="G1571" s="1">
        <f t="shared" si="605"/>
        <v>5283</v>
      </c>
      <c r="H1571" s="2">
        <f t="shared" si="591"/>
        <v>0.18004907640924273</v>
      </c>
      <c r="I1571" s="2"/>
      <c r="J1571" s="2">
        <f t="shared" si="606"/>
        <v>0.37001567718628586</v>
      </c>
      <c r="K1571" s="2">
        <f t="shared" si="607"/>
        <v>0.55006475359552864</v>
      </c>
      <c r="L1571" s="2">
        <f t="shared" si="608"/>
        <v>7.2285461113761842E-2</v>
      </c>
      <c r="M1571" s="2">
        <f t="shared" si="609"/>
        <v>7.6341081044235953E-3</v>
      </c>
      <c r="N1571" s="1">
        <v>10857</v>
      </c>
      <c r="O1571" s="1">
        <v>16140</v>
      </c>
      <c r="P1571" s="1">
        <v>2121</v>
      </c>
      <c r="Q1571" s="1">
        <v>9</v>
      </c>
      <c r="R1571" s="1">
        <v>143</v>
      </c>
      <c r="S1571" s="1">
        <v>47</v>
      </c>
      <c r="T1571" s="1">
        <v>25</v>
      </c>
      <c r="X1571" s="1">
        <v>0</v>
      </c>
      <c r="AL1571" s="7">
        <f>IF(Q1571&gt;0,RANK(Q1571,(N1571:P1571,Q1571:AJ1571)),0)</f>
        <v>7</v>
      </c>
      <c r="AM1571" s="7">
        <f>IF(R1571&gt;0,RANK(R1571,(N1571:P1571,Q1571:AJ1571)),0)</f>
        <v>4</v>
      </c>
      <c r="AN1571" s="7">
        <f>IF(S1571&gt;0,RANK(S1571,(N1571:P1571,Q1571:AJ1571)),0)</f>
        <v>5</v>
      </c>
      <c r="AO1571" s="7">
        <f>IF(T1571&gt;0,RANK(T1571,(N1571:P1571,Q1571:AJ1571)),0)</f>
        <v>6</v>
      </c>
      <c r="AP1571" s="2">
        <f t="shared" si="610"/>
        <v>3.067275577670234E-4</v>
      </c>
      <c r="AQ1571" s="2">
        <f t="shared" si="611"/>
        <v>4.8735600845204825E-3</v>
      </c>
      <c r="AR1571" s="2">
        <f t="shared" si="612"/>
        <v>1.6017994683388999E-3</v>
      </c>
      <c r="AS1571" s="2">
        <f t="shared" si="613"/>
        <v>8.5202099379728718E-4</v>
      </c>
      <c r="AU1571" t="s">
        <v>293</v>
      </c>
      <c r="AV1571" t="s">
        <v>182</v>
      </c>
      <c r="AW1571">
        <v>4</v>
      </c>
      <c r="AY1571" s="130">
        <v>29</v>
      </c>
      <c r="AZ1571" s="131">
        <v>51</v>
      </c>
      <c r="BA1571" s="132">
        <f t="shared" si="614"/>
        <v>29051</v>
      </c>
      <c r="BC1571" s="7" t="s">
        <v>532</v>
      </c>
    </row>
    <row r="1572" spans="1:55" hidden="1" outlineLevel="1" x14ac:dyDescent="0.2">
      <c r="A1572" t="s">
        <v>919</v>
      </c>
      <c r="B1572" t="s">
        <v>182</v>
      </c>
      <c r="C1572" s="1">
        <f t="shared" si="604"/>
        <v>6629</v>
      </c>
      <c r="D1572" s="7">
        <f>RANK(N1572,(N1572:P1572,Q1572:AJ1572))</f>
        <v>2</v>
      </c>
      <c r="E1572" s="7">
        <f>RANK(O1572,(N1572:P1572,Q1572:AJ1572))</f>
        <v>1</v>
      </c>
      <c r="F1572" s="7">
        <f>IF(P1572&gt;0,RANK(P1572,(N1572:P1572,Q1572:AJ1572)),0)</f>
        <v>3</v>
      </c>
      <c r="G1572" s="1">
        <f t="shared" si="605"/>
        <v>147</v>
      </c>
      <c r="H1572" s="2">
        <f t="shared" si="591"/>
        <v>2.2175290390707498E-2</v>
      </c>
      <c r="I1572" s="2"/>
      <c r="J1572" s="2">
        <f t="shared" si="606"/>
        <v>0.41529642480012069</v>
      </c>
      <c r="K1572" s="2">
        <f t="shared" si="607"/>
        <v>0.43747171519082817</v>
      </c>
      <c r="L1572" s="2">
        <f t="shared" si="608"/>
        <v>0.13440941318449237</v>
      </c>
      <c r="M1572" s="2">
        <f t="shared" si="609"/>
        <v>1.2822446824558714E-2</v>
      </c>
      <c r="N1572" s="1">
        <v>2753</v>
      </c>
      <c r="O1572" s="1">
        <v>2900</v>
      </c>
      <c r="P1572" s="1">
        <v>891</v>
      </c>
      <c r="R1572" s="1">
        <v>51</v>
      </c>
      <c r="S1572" s="1">
        <v>25</v>
      </c>
      <c r="T1572" s="1">
        <v>9</v>
      </c>
      <c r="X1572" s="1">
        <v>0</v>
      </c>
      <c r="AL1572" s="7">
        <f>IF(Q1572&gt;0,RANK(Q1572,(N1572:P1572,Q1572:AJ1572)),0)</f>
        <v>0</v>
      </c>
      <c r="AM1572" s="7">
        <f>IF(R1572&gt;0,RANK(R1572,(N1572:P1572,Q1572:AJ1572)),0)</f>
        <v>4</v>
      </c>
      <c r="AN1572" s="7">
        <f>IF(S1572&gt;0,RANK(S1572,(N1572:P1572,Q1572:AJ1572)),0)</f>
        <v>5</v>
      </c>
      <c r="AO1572" s="7">
        <f>IF(T1572&gt;0,RANK(T1572,(N1572:P1572,Q1572:AJ1572)),0)</f>
        <v>6</v>
      </c>
      <c r="AP1572" s="2">
        <f t="shared" si="610"/>
        <v>0</v>
      </c>
      <c r="AQ1572" s="2">
        <f t="shared" si="611"/>
        <v>7.6934680947352545E-3</v>
      </c>
      <c r="AR1572" s="2">
        <f t="shared" si="612"/>
        <v>3.7713078895761048E-3</v>
      </c>
      <c r="AS1572" s="2">
        <f t="shared" si="613"/>
        <v>1.3576708402473978E-3</v>
      </c>
      <c r="AU1572" t="s">
        <v>919</v>
      </c>
      <c r="AV1572" t="s">
        <v>182</v>
      </c>
      <c r="AW1572">
        <v>6</v>
      </c>
      <c r="AY1572" s="130">
        <v>29</v>
      </c>
      <c r="AZ1572" s="131">
        <v>53</v>
      </c>
      <c r="BA1572" s="132">
        <f t="shared" si="614"/>
        <v>29053</v>
      </c>
      <c r="BC1572" s="7" t="s">
        <v>532</v>
      </c>
    </row>
    <row r="1573" spans="1:55" hidden="1" outlineLevel="1" x14ac:dyDescent="0.2">
      <c r="A1573" t="s">
        <v>3080</v>
      </c>
      <c r="B1573" t="s">
        <v>182</v>
      </c>
      <c r="C1573" s="1">
        <f t="shared" si="604"/>
        <v>7656</v>
      </c>
      <c r="D1573" s="7">
        <f>RANK(N1573,(N1573:P1573,Q1573:AJ1573))</f>
        <v>1</v>
      </c>
      <c r="E1573" s="7">
        <f>RANK(O1573,(N1573:P1573,Q1573:AJ1573))</f>
        <v>2</v>
      </c>
      <c r="F1573" s="7">
        <f>IF(P1573&gt;0,RANK(P1573,(N1573:P1573,Q1573:AJ1573)),0)</f>
        <v>3</v>
      </c>
      <c r="G1573" s="1">
        <f t="shared" si="605"/>
        <v>359</v>
      </c>
      <c r="H1573" s="2">
        <f t="shared" ref="H1573:H1636" si="615">G1573/C1573</f>
        <v>4.6891327063740856E-2</v>
      </c>
      <c r="I1573" s="2"/>
      <c r="J1573" s="2">
        <f t="shared" si="606"/>
        <v>0.43743469174503657</v>
      </c>
      <c r="K1573" s="2">
        <f t="shared" si="607"/>
        <v>0.39054336468129569</v>
      </c>
      <c r="L1573" s="2">
        <f t="shared" si="608"/>
        <v>0.15974399164054337</v>
      </c>
      <c r="M1573" s="2">
        <f t="shared" si="609"/>
        <v>1.2277951933124365E-2</v>
      </c>
      <c r="N1573" s="1">
        <v>3349</v>
      </c>
      <c r="O1573" s="1">
        <v>2990</v>
      </c>
      <c r="P1573" s="1">
        <v>1223</v>
      </c>
      <c r="R1573" s="1">
        <v>37</v>
      </c>
      <c r="S1573" s="1">
        <v>44</v>
      </c>
      <c r="T1573" s="1">
        <v>11</v>
      </c>
      <c r="X1573" s="1">
        <v>2</v>
      </c>
      <c r="AL1573" s="7">
        <f>IF(Q1573&gt;0,RANK(Q1573,(N1573:P1573,Q1573:AJ1573)),0)</f>
        <v>0</v>
      </c>
      <c r="AM1573" s="7">
        <f>IF(R1573&gt;0,RANK(R1573,(N1573:P1573,Q1573:AJ1573)),0)</f>
        <v>5</v>
      </c>
      <c r="AN1573" s="7">
        <f>IF(S1573&gt;0,RANK(S1573,(N1573:P1573,Q1573:AJ1573)),0)</f>
        <v>4</v>
      </c>
      <c r="AO1573" s="7">
        <f>IF(T1573&gt;0,RANK(T1573,(N1573:P1573,Q1573:AJ1573)),0)</f>
        <v>6</v>
      </c>
      <c r="AP1573" s="2">
        <f t="shared" si="610"/>
        <v>0</v>
      </c>
      <c r="AQ1573" s="2">
        <f t="shared" si="611"/>
        <v>4.8328108672936257E-3</v>
      </c>
      <c r="AR1573" s="2">
        <f t="shared" si="612"/>
        <v>5.7471264367816091E-3</v>
      </c>
      <c r="AS1573" s="2">
        <f t="shared" si="613"/>
        <v>1.4367816091954023E-3</v>
      </c>
      <c r="AU1573" t="s">
        <v>3080</v>
      </c>
      <c r="AV1573" t="s">
        <v>182</v>
      </c>
      <c r="AW1573">
        <v>8</v>
      </c>
      <c r="AY1573" s="130">
        <v>29</v>
      </c>
      <c r="AZ1573" s="131">
        <v>55</v>
      </c>
      <c r="BA1573" s="132">
        <f t="shared" si="614"/>
        <v>29055</v>
      </c>
      <c r="BC1573" s="7" t="s">
        <v>532</v>
      </c>
    </row>
    <row r="1574" spans="1:55" hidden="1" outlineLevel="1" x14ac:dyDescent="0.2">
      <c r="A1574" t="s">
        <v>1075</v>
      </c>
      <c r="B1574" t="s">
        <v>182</v>
      </c>
      <c r="C1574" s="1">
        <f t="shared" si="604"/>
        <v>3545</v>
      </c>
      <c r="D1574" s="7">
        <f>RANK(N1574,(N1574:P1574,Q1574:AJ1574))</f>
        <v>2</v>
      </c>
      <c r="E1574" s="7">
        <f>RANK(O1574,(N1574:P1574,Q1574:AJ1574))</f>
        <v>1</v>
      </c>
      <c r="F1574" s="7">
        <f>IF(P1574&gt;0,RANK(P1574,(N1574:P1574,Q1574:AJ1574)),0)</f>
        <v>3</v>
      </c>
      <c r="G1574" s="1">
        <f t="shared" si="605"/>
        <v>579</v>
      </c>
      <c r="H1574" s="2">
        <f t="shared" si="615"/>
        <v>0.16332863187588154</v>
      </c>
      <c r="I1574" s="2"/>
      <c r="J1574" s="2">
        <f t="shared" si="606"/>
        <v>0.35063469675599435</v>
      </c>
      <c r="K1574" s="2">
        <f t="shared" si="607"/>
        <v>0.51396332863187588</v>
      </c>
      <c r="L1574" s="2">
        <f t="shared" si="608"/>
        <v>0.12609308885754583</v>
      </c>
      <c r="M1574" s="2">
        <f t="shared" si="609"/>
        <v>9.3088857545839399E-3</v>
      </c>
      <c r="N1574" s="1">
        <v>1243</v>
      </c>
      <c r="O1574" s="1">
        <v>1822</v>
      </c>
      <c r="P1574" s="1">
        <v>447</v>
      </c>
      <c r="R1574" s="1">
        <v>16</v>
      </c>
      <c r="S1574" s="1">
        <v>17</v>
      </c>
      <c r="X1574" s="1">
        <v>0</v>
      </c>
      <c r="AL1574" s="7">
        <f>IF(Q1574&gt;0,RANK(Q1574,(N1574:P1574,Q1574:AJ1574)),0)</f>
        <v>0</v>
      </c>
      <c r="AM1574" s="7">
        <f>IF(R1574&gt;0,RANK(R1574,(N1574:P1574,Q1574:AJ1574)),0)</f>
        <v>5</v>
      </c>
      <c r="AN1574" s="7">
        <f>IF(S1574&gt;0,RANK(S1574,(N1574:P1574,Q1574:AJ1574)),0)</f>
        <v>4</v>
      </c>
      <c r="AO1574" s="7">
        <f>IF(T1574&gt;0,RANK(T1574,(N1574:P1574,Q1574:AJ1574)),0)</f>
        <v>0</v>
      </c>
      <c r="AP1574" s="2">
        <f t="shared" si="610"/>
        <v>0</v>
      </c>
      <c r="AQ1574" s="2">
        <f t="shared" si="611"/>
        <v>4.5133991537376584E-3</v>
      </c>
      <c r="AR1574" s="2">
        <f t="shared" si="612"/>
        <v>4.7954866008462623E-3</v>
      </c>
      <c r="AS1574" s="2">
        <f t="shared" si="613"/>
        <v>0</v>
      </c>
      <c r="AU1574" t="s">
        <v>1075</v>
      </c>
      <c r="AV1574" t="s">
        <v>182</v>
      </c>
      <c r="AW1574">
        <v>7</v>
      </c>
      <c r="AY1574" s="130">
        <v>29</v>
      </c>
      <c r="AZ1574" s="131">
        <v>57</v>
      </c>
      <c r="BA1574" s="132">
        <f t="shared" si="614"/>
        <v>29057</v>
      </c>
      <c r="BC1574" s="7" t="s">
        <v>532</v>
      </c>
    </row>
    <row r="1575" spans="1:55" hidden="1" outlineLevel="1" x14ac:dyDescent="0.2">
      <c r="A1575" t="s">
        <v>1463</v>
      </c>
      <c r="B1575" t="s">
        <v>182</v>
      </c>
      <c r="C1575" s="1">
        <f t="shared" si="604"/>
        <v>5674</v>
      </c>
      <c r="D1575" s="7">
        <f>RANK(N1575,(N1575:P1575,Q1575:AJ1575))</f>
        <v>2</v>
      </c>
      <c r="E1575" s="7">
        <f>RANK(O1575,(N1575:P1575,Q1575:AJ1575))</f>
        <v>1</v>
      </c>
      <c r="F1575" s="7">
        <f>IF(P1575&gt;0,RANK(P1575,(N1575:P1575,Q1575:AJ1575)),0)</f>
        <v>3</v>
      </c>
      <c r="G1575" s="1">
        <f t="shared" si="605"/>
        <v>277</v>
      </c>
      <c r="H1575" s="2">
        <f t="shared" si="615"/>
        <v>4.8819175185054638E-2</v>
      </c>
      <c r="I1575" s="2"/>
      <c r="J1575" s="2">
        <f t="shared" si="606"/>
        <v>0.40130419457173072</v>
      </c>
      <c r="K1575" s="2">
        <f t="shared" si="607"/>
        <v>0.45012336975678535</v>
      </c>
      <c r="L1575" s="2">
        <f t="shared" si="608"/>
        <v>0.13870285512865704</v>
      </c>
      <c r="M1575" s="2">
        <f t="shared" si="609"/>
        <v>9.8695805428268835E-3</v>
      </c>
      <c r="N1575" s="1">
        <v>2277</v>
      </c>
      <c r="O1575" s="1">
        <v>2554</v>
      </c>
      <c r="P1575" s="1">
        <v>787</v>
      </c>
      <c r="R1575" s="1">
        <v>25</v>
      </c>
      <c r="S1575" s="1">
        <v>22</v>
      </c>
      <c r="T1575" s="1">
        <v>9</v>
      </c>
      <c r="X1575" s="1">
        <v>0</v>
      </c>
      <c r="AL1575" s="7">
        <f>IF(Q1575&gt;0,RANK(Q1575,(N1575:P1575,Q1575:AJ1575)),0)</f>
        <v>0</v>
      </c>
      <c r="AM1575" s="7">
        <f>IF(R1575&gt;0,RANK(R1575,(N1575:P1575,Q1575:AJ1575)),0)</f>
        <v>4</v>
      </c>
      <c r="AN1575" s="7">
        <f>IF(S1575&gt;0,RANK(S1575,(N1575:P1575,Q1575:AJ1575)),0)</f>
        <v>5</v>
      </c>
      <c r="AO1575" s="7">
        <f>IF(T1575&gt;0,RANK(T1575,(N1575:P1575,Q1575:AJ1575)),0)</f>
        <v>6</v>
      </c>
      <c r="AP1575" s="2">
        <f t="shared" si="610"/>
        <v>0</v>
      </c>
      <c r="AQ1575" s="2">
        <f t="shared" si="611"/>
        <v>4.4060627423334504E-3</v>
      </c>
      <c r="AR1575" s="2">
        <f t="shared" si="612"/>
        <v>3.8773352132534366E-3</v>
      </c>
      <c r="AS1575" s="2">
        <f t="shared" si="613"/>
        <v>1.5861825872400424E-3</v>
      </c>
      <c r="AU1575" t="s">
        <v>1463</v>
      </c>
      <c r="AV1575" t="s">
        <v>182</v>
      </c>
      <c r="AW1575">
        <v>4</v>
      </c>
      <c r="AY1575" s="130">
        <v>29</v>
      </c>
      <c r="AZ1575" s="131">
        <v>59</v>
      </c>
      <c r="BA1575" s="132">
        <f t="shared" si="614"/>
        <v>29059</v>
      </c>
      <c r="BC1575" s="7" t="s">
        <v>532</v>
      </c>
    </row>
    <row r="1576" spans="1:55" hidden="1" outlineLevel="1" x14ac:dyDescent="0.2">
      <c r="A1576" t="s">
        <v>1027</v>
      </c>
      <c r="B1576" t="s">
        <v>182</v>
      </c>
      <c r="C1576" s="1">
        <f t="shared" si="604"/>
        <v>3353</v>
      </c>
      <c r="D1576" s="7">
        <f>RANK(N1576,(N1576:P1576,Q1576:AJ1576))</f>
        <v>1</v>
      </c>
      <c r="E1576" s="7">
        <f>RANK(O1576,(N1576:P1576,Q1576:AJ1576))</f>
        <v>2</v>
      </c>
      <c r="F1576" s="7">
        <f>IF(P1576&gt;0,RANK(P1576,(N1576:P1576,Q1576:AJ1576)),0)</f>
        <v>3</v>
      </c>
      <c r="G1576" s="1">
        <f t="shared" si="605"/>
        <v>213</v>
      </c>
      <c r="H1576" s="2">
        <f t="shared" si="615"/>
        <v>6.3525201312257681E-2</v>
      </c>
      <c r="I1576" s="2"/>
      <c r="J1576" s="2">
        <f t="shared" si="606"/>
        <v>0.45750074560095438</v>
      </c>
      <c r="K1576" s="2">
        <f t="shared" si="607"/>
        <v>0.39397554428869669</v>
      </c>
      <c r="L1576" s="2">
        <f t="shared" si="608"/>
        <v>0.13898001789442291</v>
      </c>
      <c r="M1576" s="2">
        <f t="shared" si="609"/>
        <v>9.5436922159260751E-3</v>
      </c>
      <c r="N1576" s="1">
        <v>1534</v>
      </c>
      <c r="O1576" s="1">
        <v>1321</v>
      </c>
      <c r="P1576" s="1">
        <v>466</v>
      </c>
      <c r="R1576" s="1">
        <v>11</v>
      </c>
      <c r="S1576" s="1">
        <v>19</v>
      </c>
      <c r="T1576" s="1">
        <v>2</v>
      </c>
      <c r="X1576" s="1">
        <v>0</v>
      </c>
      <c r="AL1576" s="7">
        <f>IF(Q1576&gt;0,RANK(Q1576,(N1576:P1576,Q1576:AJ1576)),0)</f>
        <v>0</v>
      </c>
      <c r="AM1576" s="7">
        <f>IF(R1576&gt;0,RANK(R1576,(N1576:P1576,Q1576:AJ1576)),0)</f>
        <v>5</v>
      </c>
      <c r="AN1576" s="7">
        <f>IF(S1576&gt;0,RANK(S1576,(N1576:P1576,Q1576:AJ1576)),0)</f>
        <v>4</v>
      </c>
      <c r="AO1576" s="7">
        <f>IF(T1576&gt;0,RANK(T1576,(N1576:P1576,Q1576:AJ1576)),0)</f>
        <v>6</v>
      </c>
      <c r="AP1576" s="2">
        <f t="shared" si="610"/>
        <v>0</v>
      </c>
      <c r="AQ1576" s="2">
        <f t="shared" si="611"/>
        <v>3.2806441992245749E-3</v>
      </c>
      <c r="AR1576" s="2">
        <f t="shared" si="612"/>
        <v>5.6665672532060845E-3</v>
      </c>
      <c r="AS1576" s="2">
        <f t="shared" si="613"/>
        <v>5.9648076349537731E-4</v>
      </c>
      <c r="AU1576" t="s">
        <v>1027</v>
      </c>
      <c r="AV1576" t="s">
        <v>182</v>
      </c>
      <c r="AW1576">
        <v>6</v>
      </c>
      <c r="AY1576" s="130">
        <v>29</v>
      </c>
      <c r="AZ1576" s="131">
        <v>61</v>
      </c>
      <c r="BA1576" s="132">
        <f t="shared" si="614"/>
        <v>29061</v>
      </c>
      <c r="BC1576" s="7" t="s">
        <v>532</v>
      </c>
    </row>
    <row r="1577" spans="1:55" hidden="1" outlineLevel="1" x14ac:dyDescent="0.2">
      <c r="A1577" t="s">
        <v>1464</v>
      </c>
      <c r="B1577" t="s">
        <v>182</v>
      </c>
      <c r="C1577" s="1">
        <f t="shared" si="604"/>
        <v>3846</v>
      </c>
      <c r="D1577" s="7">
        <f>RANK(N1577,(N1577:P1577,Q1577:AJ1577))</f>
        <v>1</v>
      </c>
      <c r="E1577" s="7">
        <f>RANK(O1577,(N1577:P1577,Q1577:AJ1577))</f>
        <v>2</v>
      </c>
      <c r="F1577" s="7">
        <f>IF(P1577&gt;0,RANK(P1577,(N1577:P1577,Q1577:AJ1577)),0)</f>
        <v>3</v>
      </c>
      <c r="G1577" s="1">
        <f t="shared" si="605"/>
        <v>52</v>
      </c>
      <c r="H1577" s="2">
        <f t="shared" si="615"/>
        <v>1.3520540821632865E-2</v>
      </c>
      <c r="I1577" s="2"/>
      <c r="J1577" s="2">
        <f t="shared" si="606"/>
        <v>0.43655746229849196</v>
      </c>
      <c r="K1577" s="2">
        <f t="shared" si="607"/>
        <v>0.42303692147685906</v>
      </c>
      <c r="L1577" s="2">
        <f t="shared" si="608"/>
        <v>0.12792511700468018</v>
      </c>
      <c r="M1577" s="2">
        <f t="shared" si="609"/>
        <v>1.2480499219968744E-2</v>
      </c>
      <c r="N1577" s="1">
        <v>1679</v>
      </c>
      <c r="O1577" s="1">
        <v>1627</v>
      </c>
      <c r="P1577" s="1">
        <v>492</v>
      </c>
      <c r="R1577" s="1">
        <v>25</v>
      </c>
      <c r="S1577" s="1">
        <v>22</v>
      </c>
      <c r="T1577" s="1">
        <v>1</v>
      </c>
      <c r="X1577" s="1">
        <v>0</v>
      </c>
      <c r="AL1577" s="7">
        <f>IF(Q1577&gt;0,RANK(Q1577,(N1577:P1577,Q1577:AJ1577)),0)</f>
        <v>0</v>
      </c>
      <c r="AM1577" s="7">
        <f>IF(R1577&gt;0,RANK(R1577,(N1577:P1577,Q1577:AJ1577)),0)</f>
        <v>4</v>
      </c>
      <c r="AN1577" s="7">
        <f>IF(S1577&gt;0,RANK(S1577,(N1577:P1577,Q1577:AJ1577)),0)</f>
        <v>5</v>
      </c>
      <c r="AO1577" s="7">
        <f>IF(T1577&gt;0,RANK(T1577,(N1577:P1577,Q1577:AJ1577)),0)</f>
        <v>6</v>
      </c>
      <c r="AP1577" s="2">
        <f t="shared" si="610"/>
        <v>0</v>
      </c>
      <c r="AQ1577" s="2">
        <f t="shared" si="611"/>
        <v>6.5002600104004157E-3</v>
      </c>
      <c r="AR1577" s="2">
        <f t="shared" si="612"/>
        <v>5.7202288091523657E-3</v>
      </c>
      <c r="AS1577" s="2">
        <f t="shared" si="613"/>
        <v>2.6001040041601667E-4</v>
      </c>
      <c r="AU1577" t="s">
        <v>1464</v>
      </c>
      <c r="AV1577" t="s">
        <v>182</v>
      </c>
      <c r="AW1577">
        <v>6</v>
      </c>
      <c r="AY1577" s="130">
        <v>29</v>
      </c>
      <c r="AZ1577" s="131">
        <v>63</v>
      </c>
      <c r="BA1577" s="132">
        <f t="shared" si="614"/>
        <v>29063</v>
      </c>
      <c r="BC1577" s="7" t="s">
        <v>532</v>
      </c>
    </row>
    <row r="1578" spans="1:55" hidden="1" outlineLevel="1" x14ac:dyDescent="0.2">
      <c r="A1578" t="s">
        <v>1824</v>
      </c>
      <c r="B1578" t="s">
        <v>182</v>
      </c>
      <c r="C1578" s="1">
        <f t="shared" ref="C1578:C1609" si="616">SUM(N1578:AJ1578)</f>
        <v>5538</v>
      </c>
      <c r="D1578" s="7">
        <f>RANK(N1578,(N1578:P1578,Q1578:AJ1578))</f>
        <v>2</v>
      </c>
      <c r="E1578" s="7">
        <f>RANK(O1578,(N1578:P1578,Q1578:AJ1578))</f>
        <v>1</v>
      </c>
      <c r="F1578" s="7">
        <f>IF(P1578&gt;0,RANK(P1578,(N1578:P1578,Q1578:AJ1578)),0)</f>
        <v>3</v>
      </c>
      <c r="G1578" s="1">
        <f t="shared" ref="G1578:G1609" si="617">MAX(N1578:P1578)-LARGE(N1578:P1578,2)</f>
        <v>308</v>
      </c>
      <c r="H1578" s="2">
        <f t="shared" si="615"/>
        <v>5.5615745756590826E-2</v>
      </c>
      <c r="I1578" s="2"/>
      <c r="J1578" s="2">
        <f t="shared" ref="J1578:J1609" si="618">IF($C1578=0,"-",N1578/$C1578)</f>
        <v>0.40339472733838933</v>
      </c>
      <c r="K1578" s="2">
        <f t="shared" ref="K1578:K1609" si="619">IF($C1578=0,"-",O1578/$C1578)</f>
        <v>0.45901047309498016</v>
      </c>
      <c r="L1578" s="2">
        <f t="shared" ref="L1578:L1609" si="620">IF($C1578=0,"-",P1578/$C1578)</f>
        <v>0.12513542795232935</v>
      </c>
      <c r="M1578" s="2">
        <f t="shared" ref="M1578:M1609" si="621">IF(C1578=0,"-",(1-J1578-K1578-L1578))</f>
        <v>1.2459371614301162E-2</v>
      </c>
      <c r="N1578" s="1">
        <v>2234</v>
      </c>
      <c r="O1578" s="1">
        <v>2542</v>
      </c>
      <c r="P1578" s="1">
        <v>693</v>
      </c>
      <c r="R1578" s="1">
        <v>26</v>
      </c>
      <c r="S1578" s="1">
        <v>41</v>
      </c>
      <c r="T1578" s="1">
        <v>2</v>
      </c>
      <c r="X1578" s="1">
        <v>0</v>
      </c>
      <c r="AL1578" s="7">
        <f>IF(Q1578&gt;0,RANK(Q1578,(N1578:P1578,Q1578:AJ1578)),0)</f>
        <v>0</v>
      </c>
      <c r="AM1578" s="7">
        <f>IF(R1578&gt;0,RANK(R1578,(N1578:P1578,Q1578:AJ1578)),0)</f>
        <v>5</v>
      </c>
      <c r="AN1578" s="7">
        <f>IF(S1578&gt;0,RANK(S1578,(N1578:P1578,Q1578:AJ1578)),0)</f>
        <v>4</v>
      </c>
      <c r="AO1578" s="7">
        <f>IF(T1578&gt;0,RANK(T1578,(N1578:P1578,Q1578:AJ1578)),0)</f>
        <v>6</v>
      </c>
      <c r="AP1578" s="2">
        <f t="shared" ref="AP1578:AP1609" si="622">IF($C1578=0,"-",Q1578/$C1578)</f>
        <v>0</v>
      </c>
      <c r="AQ1578" s="2">
        <f t="shared" ref="AQ1578:AQ1609" si="623">IF($C1578=0,"-",R1578/$C1578)</f>
        <v>4.6948356807511738E-3</v>
      </c>
      <c r="AR1578" s="2">
        <f t="shared" ref="AR1578:AR1609" si="624">IF($C1578=0,"-",S1578/$C1578)</f>
        <v>7.4033947273383889E-3</v>
      </c>
      <c r="AS1578" s="2">
        <f t="shared" ref="AS1578:AS1609" si="625">IF($C1578=0,"-",T1578/$C1578)</f>
        <v>3.6114120621162876E-4</v>
      </c>
      <c r="AU1578" t="s">
        <v>1824</v>
      </c>
      <c r="AV1578" t="s">
        <v>182</v>
      </c>
      <c r="AW1578">
        <v>8</v>
      </c>
      <c r="AY1578" s="130">
        <v>29</v>
      </c>
      <c r="AZ1578" s="131">
        <v>65</v>
      </c>
      <c r="BA1578" s="132">
        <f t="shared" si="614"/>
        <v>29065</v>
      </c>
      <c r="BC1578" s="7" t="s">
        <v>532</v>
      </c>
    </row>
    <row r="1579" spans="1:55" hidden="1" outlineLevel="1" x14ac:dyDescent="0.2">
      <c r="A1579" t="s">
        <v>3274</v>
      </c>
      <c r="B1579" t="s">
        <v>182</v>
      </c>
      <c r="C1579" s="1">
        <f t="shared" si="616"/>
        <v>5184</v>
      </c>
      <c r="D1579" s="7">
        <f>RANK(N1579,(N1579:P1579,Q1579:AJ1579))</f>
        <v>2</v>
      </c>
      <c r="E1579" s="7">
        <f>RANK(O1579,(N1579:P1579,Q1579:AJ1579))</f>
        <v>1</v>
      </c>
      <c r="F1579" s="7">
        <f>IF(P1579&gt;0,RANK(P1579,(N1579:P1579,Q1579:AJ1579)),0)</f>
        <v>3</v>
      </c>
      <c r="G1579" s="1">
        <f t="shared" si="617"/>
        <v>857</v>
      </c>
      <c r="H1579" s="2">
        <f t="shared" si="615"/>
        <v>0.16531635802469136</v>
      </c>
      <c r="I1579" s="2"/>
      <c r="J1579" s="2">
        <f t="shared" si="618"/>
        <v>0.33641975308641975</v>
      </c>
      <c r="K1579" s="2">
        <f t="shared" si="619"/>
        <v>0.50173611111111116</v>
      </c>
      <c r="L1579" s="2">
        <f t="shared" si="620"/>
        <v>0.14949845679012347</v>
      </c>
      <c r="M1579" s="2">
        <f t="shared" si="621"/>
        <v>1.2345679012345678E-2</v>
      </c>
      <c r="N1579" s="1">
        <v>1744</v>
      </c>
      <c r="O1579" s="1">
        <v>2601</v>
      </c>
      <c r="P1579" s="1">
        <v>775</v>
      </c>
      <c r="R1579" s="1">
        <v>26</v>
      </c>
      <c r="S1579" s="1">
        <v>31</v>
      </c>
      <c r="T1579" s="1">
        <v>7</v>
      </c>
      <c r="X1579" s="1">
        <v>0</v>
      </c>
      <c r="AL1579" s="7">
        <f>IF(Q1579&gt;0,RANK(Q1579,(N1579:P1579,Q1579:AJ1579)),0)</f>
        <v>0</v>
      </c>
      <c r="AM1579" s="7">
        <f>IF(R1579&gt;0,RANK(R1579,(N1579:P1579,Q1579:AJ1579)),0)</f>
        <v>5</v>
      </c>
      <c r="AN1579" s="7">
        <f>IF(S1579&gt;0,RANK(S1579,(N1579:P1579,Q1579:AJ1579)),0)</f>
        <v>4</v>
      </c>
      <c r="AO1579" s="7">
        <f>IF(T1579&gt;0,RANK(T1579,(N1579:P1579,Q1579:AJ1579)),0)</f>
        <v>6</v>
      </c>
      <c r="AP1579" s="2">
        <f t="shared" si="622"/>
        <v>0</v>
      </c>
      <c r="AQ1579" s="2">
        <f t="shared" si="623"/>
        <v>5.0154320987654318E-3</v>
      </c>
      <c r="AR1579" s="2">
        <f t="shared" si="624"/>
        <v>5.9799382716049379E-3</v>
      </c>
      <c r="AS1579" s="2">
        <f t="shared" si="625"/>
        <v>1.3503086419753086E-3</v>
      </c>
      <c r="AU1579" t="s">
        <v>3274</v>
      </c>
      <c r="AV1579" t="s">
        <v>182</v>
      </c>
      <c r="AW1579">
        <v>7</v>
      </c>
      <c r="AY1579" s="130">
        <v>29</v>
      </c>
      <c r="AZ1579" s="131">
        <v>67</v>
      </c>
      <c r="BA1579" s="132">
        <f t="shared" si="614"/>
        <v>29067</v>
      </c>
      <c r="BC1579" s="7" t="s">
        <v>532</v>
      </c>
    </row>
    <row r="1580" spans="1:55" hidden="1" outlineLevel="1" x14ac:dyDescent="0.2">
      <c r="A1580" t="s">
        <v>3268</v>
      </c>
      <c r="B1580" t="s">
        <v>182</v>
      </c>
      <c r="C1580" s="1">
        <f t="shared" si="616"/>
        <v>10173</v>
      </c>
      <c r="D1580" s="7">
        <f>RANK(N1580,(N1580:P1580,Q1580:AJ1580))</f>
        <v>1</v>
      </c>
      <c r="E1580" s="7">
        <f>RANK(O1580,(N1580:P1580,Q1580:AJ1580))</f>
        <v>2</v>
      </c>
      <c r="F1580" s="7">
        <f>IF(P1580&gt;0,RANK(P1580,(N1580:P1580,Q1580:AJ1580)),0)</f>
        <v>3</v>
      </c>
      <c r="G1580" s="1">
        <f t="shared" si="617"/>
        <v>1662</v>
      </c>
      <c r="H1580" s="2">
        <f t="shared" si="615"/>
        <v>0.16337363609554703</v>
      </c>
      <c r="I1580" s="2"/>
      <c r="J1580" s="2">
        <f t="shared" si="618"/>
        <v>0.53356925194141358</v>
      </c>
      <c r="K1580" s="2">
        <f t="shared" si="619"/>
        <v>0.37019561584586652</v>
      </c>
      <c r="L1580" s="2">
        <f t="shared" si="620"/>
        <v>9.181165831121596E-2</v>
      </c>
      <c r="M1580" s="2">
        <f t="shared" si="621"/>
        <v>4.4234739015039382E-3</v>
      </c>
      <c r="N1580" s="1">
        <v>5428</v>
      </c>
      <c r="O1580" s="1">
        <v>3766</v>
      </c>
      <c r="P1580" s="1">
        <v>934</v>
      </c>
      <c r="R1580" s="1">
        <v>15</v>
      </c>
      <c r="S1580" s="1">
        <v>26</v>
      </c>
      <c r="T1580" s="1">
        <v>4</v>
      </c>
      <c r="X1580" s="1">
        <v>0</v>
      </c>
      <c r="AL1580" s="7">
        <f>IF(Q1580&gt;0,RANK(Q1580,(N1580:P1580,Q1580:AJ1580)),0)</f>
        <v>0</v>
      </c>
      <c r="AM1580" s="7">
        <f>IF(R1580&gt;0,RANK(R1580,(N1580:P1580,Q1580:AJ1580)),0)</f>
        <v>5</v>
      </c>
      <c r="AN1580" s="7">
        <f>IF(S1580&gt;0,RANK(S1580,(N1580:P1580,Q1580:AJ1580)),0)</f>
        <v>4</v>
      </c>
      <c r="AO1580" s="7">
        <f>IF(T1580&gt;0,RANK(T1580,(N1580:P1580,Q1580:AJ1580)),0)</f>
        <v>6</v>
      </c>
      <c r="AP1580" s="2">
        <f t="shared" si="622"/>
        <v>0</v>
      </c>
      <c r="AQ1580" s="2">
        <f t="shared" si="623"/>
        <v>1.474491300501327E-3</v>
      </c>
      <c r="AR1580" s="2">
        <f t="shared" si="624"/>
        <v>2.5557849208689668E-3</v>
      </c>
      <c r="AS1580" s="2">
        <f t="shared" si="625"/>
        <v>3.9319768013368719E-4</v>
      </c>
      <c r="AU1580" t="s">
        <v>3268</v>
      </c>
      <c r="AV1580" t="s">
        <v>182</v>
      </c>
      <c r="AW1580">
        <v>8</v>
      </c>
      <c r="AY1580" s="130">
        <v>29</v>
      </c>
      <c r="AZ1580" s="131">
        <v>69</v>
      </c>
      <c r="BA1580" s="132">
        <f t="shared" si="614"/>
        <v>29069</v>
      </c>
      <c r="BC1580" s="7" t="s">
        <v>532</v>
      </c>
    </row>
    <row r="1581" spans="1:55" hidden="1" outlineLevel="1" x14ac:dyDescent="0.2">
      <c r="A1581" t="s">
        <v>2231</v>
      </c>
      <c r="B1581" t="s">
        <v>182</v>
      </c>
      <c r="C1581" s="1">
        <f t="shared" si="616"/>
        <v>33734</v>
      </c>
      <c r="D1581" s="7">
        <f>RANK(N1581,(N1581:P1581,Q1581:AJ1581))</f>
        <v>1</v>
      </c>
      <c r="E1581" s="7">
        <f>RANK(O1581,(N1581:P1581,Q1581:AJ1581))</f>
        <v>2</v>
      </c>
      <c r="F1581" s="7">
        <f>IF(P1581&gt;0,RANK(P1581,(N1581:P1581,Q1581:AJ1581)),0)</f>
        <v>3</v>
      </c>
      <c r="G1581" s="1">
        <f t="shared" si="617"/>
        <v>193</v>
      </c>
      <c r="H1581" s="2">
        <f t="shared" si="615"/>
        <v>5.7212308057153017E-3</v>
      </c>
      <c r="I1581" s="2"/>
      <c r="J1581" s="2">
        <f t="shared" si="618"/>
        <v>0.41228434220667576</v>
      </c>
      <c r="K1581" s="2">
        <f t="shared" si="619"/>
        <v>0.40656311140096046</v>
      </c>
      <c r="L1581" s="2">
        <f t="shared" si="620"/>
        <v>0.16354419873125037</v>
      </c>
      <c r="M1581" s="2">
        <f t="shared" si="621"/>
        <v>1.760834766111341E-2</v>
      </c>
      <c r="N1581" s="1">
        <v>13908</v>
      </c>
      <c r="O1581" s="1">
        <v>13715</v>
      </c>
      <c r="P1581" s="1">
        <v>5517</v>
      </c>
      <c r="Q1581" s="1">
        <v>7</v>
      </c>
      <c r="R1581" s="1">
        <v>165</v>
      </c>
      <c r="S1581" s="1">
        <v>371</v>
      </c>
      <c r="T1581" s="1">
        <v>47</v>
      </c>
      <c r="X1581" s="1">
        <v>4</v>
      </c>
      <c r="AL1581" s="7">
        <f>IF(Q1581&gt;0,RANK(Q1581,(N1581:P1581,Q1581:AJ1581)),0)</f>
        <v>7</v>
      </c>
      <c r="AM1581" s="7">
        <f>IF(R1581&gt;0,RANK(R1581,(N1581:P1581,Q1581:AJ1581)),0)</f>
        <v>5</v>
      </c>
      <c r="AN1581" s="7">
        <f>IF(S1581&gt;0,RANK(S1581,(N1581:P1581,Q1581:AJ1581)),0)</f>
        <v>4</v>
      </c>
      <c r="AO1581" s="7">
        <f>IF(T1581&gt;0,RANK(T1581,(N1581:P1581,Q1581:AJ1581)),0)</f>
        <v>6</v>
      </c>
      <c r="AP1581" s="2">
        <f t="shared" si="622"/>
        <v>2.0750578051817158E-4</v>
      </c>
      <c r="AQ1581" s="2">
        <f t="shared" si="623"/>
        <v>4.8912076836426155E-3</v>
      </c>
      <c r="AR1581" s="2">
        <f t="shared" si="624"/>
        <v>1.0997806367463094E-2</v>
      </c>
      <c r="AS1581" s="2">
        <f t="shared" si="625"/>
        <v>1.3932530977648664E-3</v>
      </c>
      <c r="AU1581" t="s">
        <v>2231</v>
      </c>
      <c r="AV1581" t="s">
        <v>182</v>
      </c>
      <c r="AW1581">
        <v>9</v>
      </c>
      <c r="AY1581" s="130">
        <v>29</v>
      </c>
      <c r="AZ1581" s="131">
        <v>71</v>
      </c>
      <c r="BA1581" s="132">
        <f t="shared" si="614"/>
        <v>29071</v>
      </c>
      <c r="BC1581" s="7" t="s">
        <v>532</v>
      </c>
    </row>
    <row r="1582" spans="1:55" hidden="1" outlineLevel="1" x14ac:dyDescent="0.2">
      <c r="A1582" t="s">
        <v>2390</v>
      </c>
      <c r="B1582" t="s">
        <v>182</v>
      </c>
      <c r="C1582" s="1">
        <f t="shared" si="616"/>
        <v>5971</v>
      </c>
      <c r="D1582" s="7">
        <f>RANK(N1582,(N1582:P1582,Q1582:AJ1582))</f>
        <v>2</v>
      </c>
      <c r="E1582" s="7">
        <f>RANK(O1582,(N1582:P1582,Q1582:AJ1582))</f>
        <v>1</v>
      </c>
      <c r="F1582" s="7">
        <f>IF(P1582&gt;0,RANK(P1582,(N1582:P1582,Q1582:AJ1582)),0)</f>
        <v>3</v>
      </c>
      <c r="G1582" s="1">
        <f t="shared" si="617"/>
        <v>893</v>
      </c>
      <c r="H1582" s="2">
        <f t="shared" si="615"/>
        <v>0.14955618824317535</v>
      </c>
      <c r="I1582" s="2"/>
      <c r="J1582" s="2">
        <f t="shared" si="618"/>
        <v>0.35236978730530899</v>
      </c>
      <c r="K1582" s="2">
        <f t="shared" si="619"/>
        <v>0.50192597554848439</v>
      </c>
      <c r="L1582" s="2">
        <f t="shared" si="620"/>
        <v>0.13733043041366605</v>
      </c>
      <c r="M1582" s="2">
        <f t="shared" si="621"/>
        <v>8.3738067325405674E-3</v>
      </c>
      <c r="N1582" s="1">
        <v>2104</v>
      </c>
      <c r="O1582" s="1">
        <v>2997</v>
      </c>
      <c r="P1582" s="1">
        <v>820</v>
      </c>
      <c r="R1582" s="1">
        <v>24</v>
      </c>
      <c r="S1582" s="1">
        <v>15</v>
      </c>
      <c r="T1582" s="1">
        <v>11</v>
      </c>
      <c r="X1582" s="1">
        <v>0</v>
      </c>
      <c r="AL1582" s="7">
        <f>IF(Q1582&gt;0,RANK(Q1582,(N1582:P1582,Q1582:AJ1582)),0)</f>
        <v>0</v>
      </c>
      <c r="AM1582" s="7">
        <f>IF(R1582&gt;0,RANK(R1582,(N1582:P1582,Q1582:AJ1582)),0)</f>
        <v>4</v>
      </c>
      <c r="AN1582" s="7">
        <f>IF(S1582&gt;0,RANK(S1582,(N1582:P1582,Q1582:AJ1582)),0)</f>
        <v>5</v>
      </c>
      <c r="AO1582" s="7">
        <f>IF(T1582&gt;0,RANK(T1582,(N1582:P1582,Q1582:AJ1582)),0)</f>
        <v>6</v>
      </c>
      <c r="AP1582" s="2">
        <f t="shared" si="622"/>
        <v>0</v>
      </c>
      <c r="AQ1582" s="2">
        <f t="shared" si="623"/>
        <v>4.0194272316194943E-3</v>
      </c>
      <c r="AR1582" s="2">
        <f t="shared" si="624"/>
        <v>2.5121420197621838E-3</v>
      </c>
      <c r="AS1582" s="2">
        <f t="shared" si="625"/>
        <v>1.8422374811589348E-3</v>
      </c>
      <c r="AU1582" t="s">
        <v>2390</v>
      </c>
      <c r="AV1582" t="s">
        <v>182</v>
      </c>
      <c r="AW1582">
        <v>9</v>
      </c>
      <c r="AY1582" s="130">
        <v>29</v>
      </c>
      <c r="AZ1582" s="131">
        <v>73</v>
      </c>
      <c r="BA1582" s="132">
        <f t="shared" si="614"/>
        <v>29073</v>
      </c>
      <c r="BC1582" s="7" t="s">
        <v>532</v>
      </c>
    </row>
    <row r="1583" spans="1:55" hidden="1" outlineLevel="1" x14ac:dyDescent="0.2">
      <c r="A1583" t="s">
        <v>2294</v>
      </c>
      <c r="B1583" t="s">
        <v>182</v>
      </c>
      <c r="C1583" s="1">
        <f t="shared" si="616"/>
        <v>3291</v>
      </c>
      <c r="D1583" s="7">
        <f>RANK(N1583,(N1583:P1583,Q1583:AJ1583))</f>
        <v>1</v>
      </c>
      <c r="E1583" s="7">
        <f>RANK(O1583,(N1583:P1583,Q1583:AJ1583))</f>
        <v>2</v>
      </c>
      <c r="F1583" s="7">
        <f>IF(P1583&gt;0,RANK(P1583,(N1583:P1583,Q1583:AJ1583)),0)</f>
        <v>3</v>
      </c>
      <c r="G1583" s="1">
        <f t="shared" si="617"/>
        <v>132</v>
      </c>
      <c r="H1583" s="2">
        <f t="shared" si="615"/>
        <v>4.0109389243391066E-2</v>
      </c>
      <c r="I1583" s="2"/>
      <c r="J1583" s="2">
        <f t="shared" si="618"/>
        <v>0.45366150106350656</v>
      </c>
      <c r="K1583" s="2">
        <f t="shared" si="619"/>
        <v>0.41355211182011548</v>
      </c>
      <c r="L1583" s="2">
        <f t="shared" si="620"/>
        <v>0.12640534791856578</v>
      </c>
      <c r="M1583" s="2">
        <f t="shared" si="621"/>
        <v>6.3810391978121883E-3</v>
      </c>
      <c r="N1583" s="1">
        <v>1493</v>
      </c>
      <c r="O1583" s="1">
        <v>1361</v>
      </c>
      <c r="P1583" s="1">
        <v>416</v>
      </c>
      <c r="R1583" s="1">
        <v>9</v>
      </c>
      <c r="S1583" s="1">
        <v>9</v>
      </c>
      <c r="T1583" s="1">
        <v>3</v>
      </c>
      <c r="X1583" s="1">
        <v>0</v>
      </c>
      <c r="AL1583" s="7">
        <f>IF(Q1583&gt;0,RANK(Q1583,(N1583:P1583,Q1583:AJ1583)),0)</f>
        <v>0</v>
      </c>
      <c r="AM1583" s="7">
        <f>IF(R1583&gt;0,RANK(R1583,(N1583:P1583,Q1583:AJ1583)),0)</f>
        <v>4</v>
      </c>
      <c r="AN1583" s="7">
        <f>IF(S1583&gt;0,RANK(S1583,(N1583:P1583,Q1583:AJ1583)),0)</f>
        <v>4</v>
      </c>
      <c r="AO1583" s="7">
        <f>IF(T1583&gt;0,RANK(T1583,(N1583:P1583,Q1583:AJ1583)),0)</f>
        <v>6</v>
      </c>
      <c r="AP1583" s="2">
        <f t="shared" si="622"/>
        <v>0</v>
      </c>
      <c r="AQ1583" s="2">
        <f t="shared" si="623"/>
        <v>2.7347310847766638E-3</v>
      </c>
      <c r="AR1583" s="2">
        <f t="shared" si="624"/>
        <v>2.7347310847766638E-3</v>
      </c>
      <c r="AS1583" s="2">
        <f t="shared" si="625"/>
        <v>9.1157702825888785E-4</v>
      </c>
      <c r="AU1583" t="s">
        <v>2294</v>
      </c>
      <c r="AV1583" t="s">
        <v>182</v>
      </c>
      <c r="AW1583">
        <v>6</v>
      </c>
      <c r="AY1583" s="130">
        <v>29</v>
      </c>
      <c r="AZ1583" s="131">
        <v>75</v>
      </c>
      <c r="BA1583" s="132">
        <f t="shared" si="614"/>
        <v>29075</v>
      </c>
      <c r="BC1583" s="7" t="s">
        <v>532</v>
      </c>
    </row>
    <row r="1584" spans="1:55" hidden="1" outlineLevel="1" x14ac:dyDescent="0.2">
      <c r="A1584" t="s">
        <v>1796</v>
      </c>
      <c r="B1584" t="s">
        <v>182</v>
      </c>
      <c r="C1584" s="1">
        <f t="shared" si="616"/>
        <v>97164</v>
      </c>
      <c r="D1584" s="7">
        <f>RANK(N1584,(N1584:P1584,Q1584:AJ1584))</f>
        <v>2</v>
      </c>
      <c r="E1584" s="7">
        <f>RANK(O1584,(N1584:P1584,Q1584:AJ1584))</f>
        <v>1</v>
      </c>
      <c r="F1584" s="7">
        <f>IF(P1584&gt;0,RANK(P1584,(N1584:P1584,Q1584:AJ1584)),0)</f>
        <v>3</v>
      </c>
      <c r="G1584" s="1">
        <f t="shared" si="617"/>
        <v>8893</v>
      </c>
      <c r="H1584" s="2">
        <f t="shared" si="615"/>
        <v>9.152566794285949E-2</v>
      </c>
      <c r="I1584" s="2"/>
      <c r="J1584" s="2">
        <f t="shared" si="618"/>
        <v>0.40447079165122884</v>
      </c>
      <c r="K1584" s="2">
        <f t="shared" si="619"/>
        <v>0.49599645959408833</v>
      </c>
      <c r="L1584" s="2">
        <f t="shared" si="620"/>
        <v>8.8191099584208149E-2</v>
      </c>
      <c r="M1584" s="2">
        <f t="shared" si="621"/>
        <v>1.1341649170474616E-2</v>
      </c>
      <c r="N1584" s="1">
        <v>39300</v>
      </c>
      <c r="O1584" s="1">
        <v>48193</v>
      </c>
      <c r="P1584" s="1">
        <v>8569</v>
      </c>
      <c r="Q1584" s="1">
        <v>12</v>
      </c>
      <c r="R1584" s="1">
        <v>464</v>
      </c>
      <c r="S1584" s="1">
        <v>525</v>
      </c>
      <c r="T1584" s="1">
        <v>101</v>
      </c>
      <c r="X1584" s="1">
        <v>0</v>
      </c>
      <c r="AL1584" s="7">
        <f>IF(Q1584&gt;0,RANK(Q1584,(N1584:P1584,Q1584:AJ1584)),0)</f>
        <v>7</v>
      </c>
      <c r="AM1584" s="7">
        <f>IF(R1584&gt;0,RANK(R1584,(N1584:P1584,Q1584:AJ1584)),0)</f>
        <v>5</v>
      </c>
      <c r="AN1584" s="7">
        <f>IF(S1584&gt;0,RANK(S1584,(N1584:P1584,Q1584:AJ1584)),0)</f>
        <v>4</v>
      </c>
      <c r="AO1584" s="7">
        <f>IF(T1584&gt;0,RANK(T1584,(N1584:P1584,Q1584:AJ1584)),0)</f>
        <v>6</v>
      </c>
      <c r="AP1584" s="2">
        <f t="shared" si="622"/>
        <v>1.2350253180190194E-4</v>
      </c>
      <c r="AQ1584" s="2">
        <f t="shared" si="623"/>
        <v>4.7754312296735416E-3</v>
      </c>
      <c r="AR1584" s="2">
        <f t="shared" si="624"/>
        <v>5.4032357663332097E-3</v>
      </c>
      <c r="AS1584" s="2">
        <f t="shared" si="625"/>
        <v>1.0394796426660079E-3</v>
      </c>
      <c r="AU1584" t="s">
        <v>1796</v>
      </c>
      <c r="AV1584" t="s">
        <v>182</v>
      </c>
      <c r="AW1584">
        <v>7</v>
      </c>
      <c r="AY1584" s="130">
        <v>29</v>
      </c>
      <c r="AZ1584" s="131">
        <v>77</v>
      </c>
      <c r="BA1584" s="132">
        <f t="shared" si="614"/>
        <v>29077</v>
      </c>
      <c r="BC1584" s="7" t="s">
        <v>532</v>
      </c>
    </row>
    <row r="1585" spans="1:55" hidden="1" outlineLevel="1" x14ac:dyDescent="0.2">
      <c r="A1585" t="s">
        <v>2295</v>
      </c>
      <c r="B1585" t="s">
        <v>182</v>
      </c>
      <c r="C1585" s="1">
        <f t="shared" si="616"/>
        <v>4698</v>
      </c>
      <c r="D1585" s="7">
        <f>RANK(N1585,(N1585:P1585,Q1585:AJ1585))</f>
        <v>1</v>
      </c>
      <c r="E1585" s="7">
        <f>RANK(O1585,(N1585:P1585,Q1585:AJ1585))</f>
        <v>2</v>
      </c>
      <c r="F1585" s="7">
        <f>IF(P1585&gt;0,RANK(P1585,(N1585:P1585,Q1585:AJ1585)),0)</f>
        <v>3</v>
      </c>
      <c r="G1585" s="1">
        <f t="shared" si="617"/>
        <v>190</v>
      </c>
      <c r="H1585" s="2">
        <f t="shared" si="615"/>
        <v>4.0442741592166882E-2</v>
      </c>
      <c r="I1585" s="2"/>
      <c r="J1585" s="2">
        <f t="shared" si="618"/>
        <v>0.44125159642401024</v>
      </c>
      <c r="K1585" s="2">
        <f t="shared" si="619"/>
        <v>0.40080885483184336</v>
      </c>
      <c r="L1585" s="2">
        <f t="shared" si="620"/>
        <v>0.13431247339293317</v>
      </c>
      <c r="M1585" s="2">
        <f t="shared" si="621"/>
        <v>2.3627075351213223E-2</v>
      </c>
      <c r="N1585" s="1">
        <v>2073</v>
      </c>
      <c r="O1585" s="1">
        <v>1883</v>
      </c>
      <c r="P1585" s="1">
        <v>631</v>
      </c>
      <c r="R1585" s="1">
        <v>30</v>
      </c>
      <c r="S1585" s="1">
        <v>78</v>
      </c>
      <c r="T1585" s="1">
        <v>3</v>
      </c>
      <c r="X1585" s="1">
        <v>0</v>
      </c>
      <c r="AL1585" s="7">
        <f>IF(Q1585&gt;0,RANK(Q1585,(N1585:P1585,Q1585:AJ1585)),0)</f>
        <v>0</v>
      </c>
      <c r="AM1585" s="7">
        <f>IF(R1585&gt;0,RANK(R1585,(N1585:P1585,Q1585:AJ1585)),0)</f>
        <v>5</v>
      </c>
      <c r="AN1585" s="7">
        <f>IF(S1585&gt;0,RANK(S1585,(N1585:P1585,Q1585:AJ1585)),0)</f>
        <v>4</v>
      </c>
      <c r="AO1585" s="7">
        <f>IF(T1585&gt;0,RANK(T1585,(N1585:P1585,Q1585:AJ1585)),0)</f>
        <v>6</v>
      </c>
      <c r="AP1585" s="2">
        <f t="shared" si="622"/>
        <v>0</v>
      </c>
      <c r="AQ1585" s="2">
        <f t="shared" si="623"/>
        <v>6.3856960408684551E-3</v>
      </c>
      <c r="AR1585" s="2">
        <f t="shared" si="624"/>
        <v>1.6602809706257982E-2</v>
      </c>
      <c r="AS1585" s="2">
        <f t="shared" si="625"/>
        <v>6.3856960408684551E-4</v>
      </c>
      <c r="AU1585" t="s">
        <v>2295</v>
      </c>
      <c r="AV1585" t="s">
        <v>182</v>
      </c>
      <c r="AW1585">
        <v>6</v>
      </c>
      <c r="AY1585" s="130">
        <v>29</v>
      </c>
      <c r="AZ1585" s="131">
        <v>79</v>
      </c>
      <c r="BA1585" s="132">
        <f t="shared" si="614"/>
        <v>29079</v>
      </c>
      <c r="BC1585" s="7" t="s">
        <v>532</v>
      </c>
    </row>
    <row r="1586" spans="1:55" hidden="1" outlineLevel="1" x14ac:dyDescent="0.2">
      <c r="A1586" t="s">
        <v>1020</v>
      </c>
      <c r="B1586" t="s">
        <v>182</v>
      </c>
      <c r="C1586" s="1">
        <f t="shared" si="616"/>
        <v>3880</v>
      </c>
      <c r="D1586" s="7">
        <f>RANK(N1586,(N1586:P1586,Q1586:AJ1586))</f>
        <v>2</v>
      </c>
      <c r="E1586" s="7">
        <f>RANK(O1586,(N1586:P1586,Q1586:AJ1586))</f>
        <v>1</v>
      </c>
      <c r="F1586" s="7">
        <f>IF(P1586&gt;0,RANK(P1586,(N1586:P1586,Q1586:AJ1586)),0)</f>
        <v>3</v>
      </c>
      <c r="G1586" s="1">
        <f t="shared" si="617"/>
        <v>109</v>
      </c>
      <c r="H1586" s="2">
        <f t="shared" si="615"/>
        <v>2.809278350515464E-2</v>
      </c>
      <c r="I1586" s="2"/>
      <c r="J1586" s="2">
        <f t="shared" si="618"/>
        <v>0.41958762886597939</v>
      </c>
      <c r="K1586" s="2">
        <f t="shared" si="619"/>
        <v>0.44768041237113404</v>
      </c>
      <c r="L1586" s="2">
        <f t="shared" si="620"/>
        <v>0.12474226804123711</v>
      </c>
      <c r="M1586" s="2">
        <f t="shared" si="621"/>
        <v>7.9896907216494006E-3</v>
      </c>
      <c r="N1586" s="1">
        <v>1628</v>
      </c>
      <c r="O1586" s="1">
        <v>1737</v>
      </c>
      <c r="P1586" s="1">
        <v>484</v>
      </c>
      <c r="R1586" s="1">
        <v>11</v>
      </c>
      <c r="S1586" s="1">
        <v>18</v>
      </c>
      <c r="T1586" s="1">
        <v>1</v>
      </c>
      <c r="X1586" s="1">
        <v>1</v>
      </c>
      <c r="AL1586" s="7">
        <f>IF(Q1586&gt;0,RANK(Q1586,(N1586:P1586,Q1586:AJ1586)),0)</f>
        <v>0</v>
      </c>
      <c r="AM1586" s="7">
        <f>IF(R1586&gt;0,RANK(R1586,(N1586:P1586,Q1586:AJ1586)),0)</f>
        <v>5</v>
      </c>
      <c r="AN1586" s="7">
        <f>IF(S1586&gt;0,RANK(S1586,(N1586:P1586,Q1586:AJ1586)),0)</f>
        <v>4</v>
      </c>
      <c r="AO1586" s="7">
        <f>IF(T1586&gt;0,RANK(T1586,(N1586:P1586,Q1586:AJ1586)),0)</f>
        <v>6</v>
      </c>
      <c r="AP1586" s="2">
        <f t="shared" si="622"/>
        <v>0</v>
      </c>
      <c r="AQ1586" s="2">
        <f t="shared" si="623"/>
        <v>2.8350515463917525E-3</v>
      </c>
      <c r="AR1586" s="2">
        <f t="shared" si="624"/>
        <v>4.6391752577319588E-3</v>
      </c>
      <c r="AS1586" s="2">
        <f t="shared" si="625"/>
        <v>2.577319587628866E-4</v>
      </c>
      <c r="AU1586" t="s">
        <v>1020</v>
      </c>
      <c r="AV1586" t="s">
        <v>182</v>
      </c>
      <c r="AW1586">
        <v>6</v>
      </c>
      <c r="AY1586" s="130">
        <v>29</v>
      </c>
      <c r="AZ1586" s="131">
        <v>81</v>
      </c>
      <c r="BA1586" s="132">
        <f t="shared" si="614"/>
        <v>29081</v>
      </c>
      <c r="BC1586" s="7" t="s">
        <v>532</v>
      </c>
    </row>
    <row r="1587" spans="1:55" hidden="1" outlineLevel="1" x14ac:dyDescent="0.2">
      <c r="A1587" t="s">
        <v>2073</v>
      </c>
      <c r="B1587" t="s">
        <v>182</v>
      </c>
      <c r="C1587" s="1">
        <f t="shared" si="616"/>
        <v>9137</v>
      </c>
      <c r="D1587" s="7">
        <f>RANK(N1587,(N1587:P1587,Q1587:AJ1587))</f>
        <v>1</v>
      </c>
      <c r="E1587" s="7">
        <f>RANK(O1587,(N1587:P1587,Q1587:AJ1587))</f>
        <v>2</v>
      </c>
      <c r="F1587" s="7">
        <f>IF(P1587&gt;0,RANK(P1587,(N1587:P1587,Q1587:AJ1587)),0)</f>
        <v>3</v>
      </c>
      <c r="G1587" s="1">
        <f t="shared" si="617"/>
        <v>1319</v>
      </c>
      <c r="H1587" s="2">
        <f t="shared" si="615"/>
        <v>0.14435810441063807</v>
      </c>
      <c r="I1587" s="2"/>
      <c r="J1587" s="2">
        <f t="shared" si="618"/>
        <v>0.50114917368939482</v>
      </c>
      <c r="K1587" s="2">
        <f t="shared" si="619"/>
        <v>0.3567910692787567</v>
      </c>
      <c r="L1587" s="2">
        <f t="shared" si="620"/>
        <v>0.13472693444237716</v>
      </c>
      <c r="M1587" s="2">
        <f t="shared" si="621"/>
        <v>7.3328225894713217E-3</v>
      </c>
      <c r="N1587" s="1">
        <v>4579</v>
      </c>
      <c r="O1587" s="1">
        <v>3260</v>
      </c>
      <c r="P1587" s="1">
        <v>1231</v>
      </c>
      <c r="Q1587" s="1">
        <v>1</v>
      </c>
      <c r="R1587" s="1">
        <v>39</v>
      </c>
      <c r="S1587" s="1">
        <v>20</v>
      </c>
      <c r="T1587" s="1">
        <v>6</v>
      </c>
      <c r="X1587" s="1">
        <v>1</v>
      </c>
      <c r="AL1587" s="7">
        <f>IF(Q1587&gt;0,RANK(Q1587,(N1587:P1587,Q1587:AJ1587)),0)</f>
        <v>7</v>
      </c>
      <c r="AM1587" s="7">
        <f>IF(R1587&gt;0,RANK(R1587,(N1587:P1587,Q1587:AJ1587)),0)</f>
        <v>4</v>
      </c>
      <c r="AN1587" s="7">
        <f>IF(S1587&gt;0,RANK(S1587,(N1587:P1587,Q1587:AJ1587)),0)</f>
        <v>5</v>
      </c>
      <c r="AO1587" s="7">
        <f>IF(T1587&gt;0,RANK(T1587,(N1587:P1587,Q1587:AJ1587)),0)</f>
        <v>6</v>
      </c>
      <c r="AP1587" s="2">
        <f t="shared" si="622"/>
        <v>1.0944511327569225E-4</v>
      </c>
      <c r="AQ1587" s="2">
        <f t="shared" si="623"/>
        <v>4.2683594177519973E-3</v>
      </c>
      <c r="AR1587" s="2">
        <f t="shared" si="624"/>
        <v>2.1889022655138448E-3</v>
      </c>
      <c r="AS1587" s="2">
        <f t="shared" si="625"/>
        <v>6.5667067965415342E-4</v>
      </c>
      <c r="AU1587" t="s">
        <v>2073</v>
      </c>
      <c r="AV1587" t="s">
        <v>182</v>
      </c>
      <c r="AW1587">
        <v>4</v>
      </c>
      <c r="AY1587" s="130">
        <v>29</v>
      </c>
      <c r="AZ1587" s="131">
        <v>83</v>
      </c>
      <c r="BA1587" s="132">
        <f t="shared" si="614"/>
        <v>29083</v>
      </c>
      <c r="BC1587" s="7" t="s">
        <v>532</v>
      </c>
    </row>
    <row r="1588" spans="1:55" hidden="1" outlineLevel="1" x14ac:dyDescent="0.2">
      <c r="A1588" t="s">
        <v>2879</v>
      </c>
      <c r="B1588" t="s">
        <v>182</v>
      </c>
      <c r="C1588" s="1">
        <f t="shared" si="616"/>
        <v>3912</v>
      </c>
      <c r="D1588" s="7">
        <f>RANK(N1588,(N1588:P1588,Q1588:AJ1588))</f>
        <v>1</v>
      </c>
      <c r="E1588" s="7">
        <f>RANK(O1588,(N1588:P1588,Q1588:AJ1588))</f>
        <v>2</v>
      </c>
      <c r="F1588" s="7">
        <f>IF(P1588&gt;0,RANK(P1588,(N1588:P1588,Q1588:AJ1588)),0)</f>
        <v>3</v>
      </c>
      <c r="G1588" s="1">
        <f t="shared" si="617"/>
        <v>367</v>
      </c>
      <c r="H1588" s="2">
        <f t="shared" si="615"/>
        <v>9.3813905930470343E-2</v>
      </c>
      <c r="I1588" s="2"/>
      <c r="J1588" s="2">
        <f t="shared" si="618"/>
        <v>0.47494887525562374</v>
      </c>
      <c r="K1588" s="2">
        <f t="shared" si="619"/>
        <v>0.38113496932515339</v>
      </c>
      <c r="L1588" s="2">
        <f t="shared" si="620"/>
        <v>0.1357361963190184</v>
      </c>
      <c r="M1588" s="2">
        <f t="shared" si="621"/>
        <v>8.1799591002045258E-3</v>
      </c>
      <c r="N1588" s="1">
        <v>1858</v>
      </c>
      <c r="O1588" s="1">
        <v>1491</v>
      </c>
      <c r="P1588" s="1">
        <v>531</v>
      </c>
      <c r="R1588" s="1">
        <v>25</v>
      </c>
      <c r="S1588" s="1">
        <v>6</v>
      </c>
      <c r="T1588" s="1">
        <v>1</v>
      </c>
      <c r="X1588" s="1">
        <v>0</v>
      </c>
      <c r="AL1588" s="7">
        <f>IF(Q1588&gt;0,RANK(Q1588,(N1588:P1588,Q1588:AJ1588)),0)</f>
        <v>0</v>
      </c>
      <c r="AM1588" s="7">
        <f>IF(R1588&gt;0,RANK(R1588,(N1588:P1588,Q1588:AJ1588)),0)</f>
        <v>4</v>
      </c>
      <c r="AN1588" s="7">
        <f>IF(S1588&gt;0,RANK(S1588,(N1588:P1588,Q1588:AJ1588)),0)</f>
        <v>5</v>
      </c>
      <c r="AO1588" s="7">
        <f>IF(T1588&gt;0,RANK(T1588,(N1588:P1588,Q1588:AJ1588)),0)</f>
        <v>6</v>
      </c>
      <c r="AP1588" s="2">
        <f t="shared" si="622"/>
        <v>0</v>
      </c>
      <c r="AQ1588" s="2">
        <f t="shared" si="623"/>
        <v>6.3905930470347649E-3</v>
      </c>
      <c r="AR1588" s="2">
        <f t="shared" si="624"/>
        <v>1.5337423312883436E-3</v>
      </c>
      <c r="AS1588" s="2">
        <f t="shared" si="625"/>
        <v>2.5562372188139062E-4</v>
      </c>
      <c r="AU1588" t="s">
        <v>2879</v>
      </c>
      <c r="AV1588" t="s">
        <v>182</v>
      </c>
      <c r="AW1588">
        <v>4</v>
      </c>
      <c r="AY1588" s="130">
        <v>29</v>
      </c>
      <c r="AZ1588" s="131">
        <v>85</v>
      </c>
      <c r="BA1588" s="132">
        <f t="shared" si="614"/>
        <v>29085</v>
      </c>
      <c r="BC1588" s="7" t="s">
        <v>532</v>
      </c>
    </row>
    <row r="1589" spans="1:55" hidden="1" outlineLevel="1" x14ac:dyDescent="0.2">
      <c r="A1589" t="s">
        <v>2880</v>
      </c>
      <c r="B1589" t="s">
        <v>182</v>
      </c>
      <c r="C1589" s="1">
        <f t="shared" si="616"/>
        <v>2806</v>
      </c>
      <c r="D1589" s="7">
        <f>RANK(N1589,(N1589:P1589,Q1589:AJ1589))</f>
        <v>2</v>
      </c>
      <c r="E1589" s="7">
        <f>RANK(O1589,(N1589:P1589,Q1589:AJ1589))</f>
        <v>1</v>
      </c>
      <c r="F1589" s="7">
        <f>IF(P1589&gt;0,RANK(P1589,(N1589:P1589,Q1589:AJ1589)),0)</f>
        <v>3</v>
      </c>
      <c r="G1589" s="1">
        <f t="shared" si="617"/>
        <v>179</v>
      </c>
      <c r="H1589" s="2">
        <f t="shared" si="615"/>
        <v>6.3791874554526021E-2</v>
      </c>
      <c r="I1589" s="2"/>
      <c r="J1589" s="2">
        <f t="shared" si="618"/>
        <v>0.40769779044903776</v>
      </c>
      <c r="K1589" s="2">
        <f t="shared" si="619"/>
        <v>0.47148966500356382</v>
      </c>
      <c r="L1589" s="2">
        <f t="shared" si="620"/>
        <v>0.11190306486101212</v>
      </c>
      <c r="M1589" s="2">
        <f t="shared" si="621"/>
        <v>8.9094796863863068E-3</v>
      </c>
      <c r="N1589" s="1">
        <v>1144</v>
      </c>
      <c r="O1589" s="1">
        <v>1323</v>
      </c>
      <c r="P1589" s="1">
        <v>314</v>
      </c>
      <c r="R1589" s="1">
        <v>10</v>
      </c>
      <c r="S1589" s="1">
        <v>10</v>
      </c>
      <c r="T1589" s="1">
        <v>5</v>
      </c>
      <c r="X1589" s="1">
        <v>0</v>
      </c>
      <c r="AL1589" s="7">
        <f>IF(Q1589&gt;0,RANK(Q1589,(N1589:P1589,Q1589:AJ1589)),0)</f>
        <v>0</v>
      </c>
      <c r="AM1589" s="7">
        <f>IF(R1589&gt;0,RANK(R1589,(N1589:P1589,Q1589:AJ1589)),0)</f>
        <v>4</v>
      </c>
      <c r="AN1589" s="7">
        <f>IF(S1589&gt;0,RANK(S1589,(N1589:P1589,Q1589:AJ1589)),0)</f>
        <v>4</v>
      </c>
      <c r="AO1589" s="7">
        <f>IF(T1589&gt;0,RANK(T1589,(N1589:P1589,Q1589:AJ1589)),0)</f>
        <v>6</v>
      </c>
      <c r="AP1589" s="2">
        <f t="shared" si="622"/>
        <v>0</v>
      </c>
      <c r="AQ1589" s="2">
        <f t="shared" si="623"/>
        <v>3.5637918745545262E-3</v>
      </c>
      <c r="AR1589" s="2">
        <f t="shared" si="624"/>
        <v>3.5637918745545262E-3</v>
      </c>
      <c r="AS1589" s="2">
        <f t="shared" si="625"/>
        <v>1.7818959372772631E-3</v>
      </c>
      <c r="AU1589" t="s">
        <v>2880</v>
      </c>
      <c r="AV1589" t="s">
        <v>182</v>
      </c>
      <c r="AW1589">
        <v>6</v>
      </c>
      <c r="AY1589" s="130">
        <v>29</v>
      </c>
      <c r="AZ1589" s="131">
        <v>87</v>
      </c>
      <c r="BA1589" s="132">
        <f t="shared" si="614"/>
        <v>29087</v>
      </c>
      <c r="BC1589" s="7" t="s">
        <v>532</v>
      </c>
    </row>
    <row r="1590" spans="1:55" hidden="1" outlineLevel="1" x14ac:dyDescent="0.2">
      <c r="A1590" t="s">
        <v>1675</v>
      </c>
      <c r="B1590" t="s">
        <v>182</v>
      </c>
      <c r="C1590" s="1">
        <f t="shared" si="616"/>
        <v>4203</v>
      </c>
      <c r="D1590" s="7">
        <f>RANK(N1590,(N1590:P1590,Q1590:AJ1590))</f>
        <v>1</v>
      </c>
      <c r="E1590" s="7">
        <f>RANK(O1590,(N1590:P1590,Q1590:AJ1590))</f>
        <v>2</v>
      </c>
      <c r="F1590" s="7">
        <f>IF(P1590&gt;0,RANK(P1590,(N1590:P1590,Q1590:AJ1590)),0)</f>
        <v>3</v>
      </c>
      <c r="G1590" s="1">
        <f t="shared" si="617"/>
        <v>469</v>
      </c>
      <c r="H1590" s="2">
        <f t="shared" si="615"/>
        <v>0.11158696169402807</v>
      </c>
      <c r="I1590" s="2"/>
      <c r="J1590" s="2">
        <f t="shared" si="618"/>
        <v>0.47918153699738281</v>
      </c>
      <c r="K1590" s="2">
        <f t="shared" si="619"/>
        <v>0.36759457530335476</v>
      </c>
      <c r="L1590" s="2">
        <f t="shared" si="620"/>
        <v>0.1351415655484178</v>
      </c>
      <c r="M1590" s="2">
        <f t="shared" si="621"/>
        <v>1.8082322150844571E-2</v>
      </c>
      <c r="N1590" s="1">
        <v>2014</v>
      </c>
      <c r="O1590" s="1">
        <v>1545</v>
      </c>
      <c r="P1590" s="1">
        <v>568</v>
      </c>
      <c r="R1590" s="1">
        <v>21</v>
      </c>
      <c r="S1590" s="1">
        <v>49</v>
      </c>
      <c r="T1590" s="1">
        <v>6</v>
      </c>
      <c r="X1590" s="1">
        <v>0</v>
      </c>
      <c r="AL1590" s="7">
        <f>IF(Q1590&gt;0,RANK(Q1590,(N1590:P1590,Q1590:AJ1590)),0)</f>
        <v>0</v>
      </c>
      <c r="AM1590" s="7">
        <f>IF(R1590&gt;0,RANK(R1590,(N1590:P1590,Q1590:AJ1590)),0)</f>
        <v>5</v>
      </c>
      <c r="AN1590" s="7">
        <f>IF(S1590&gt;0,RANK(S1590,(N1590:P1590,Q1590:AJ1590)),0)</f>
        <v>4</v>
      </c>
      <c r="AO1590" s="7">
        <f>IF(T1590&gt;0,RANK(T1590,(N1590:P1590,Q1590:AJ1590)),0)</f>
        <v>6</v>
      </c>
      <c r="AP1590" s="2">
        <f t="shared" si="622"/>
        <v>0</v>
      </c>
      <c r="AQ1590" s="2">
        <f t="shared" si="623"/>
        <v>4.9964311206281229E-3</v>
      </c>
      <c r="AR1590" s="2">
        <f t="shared" si="624"/>
        <v>1.165833928146562E-2</v>
      </c>
      <c r="AS1590" s="2">
        <f t="shared" si="625"/>
        <v>1.4275517487508922E-3</v>
      </c>
      <c r="AU1590" t="s">
        <v>1675</v>
      </c>
      <c r="AV1590" t="s">
        <v>182</v>
      </c>
      <c r="AW1590">
        <v>6</v>
      </c>
      <c r="AY1590" s="130">
        <v>29</v>
      </c>
      <c r="AZ1590" s="131">
        <v>89</v>
      </c>
      <c r="BA1590" s="132">
        <f t="shared" si="614"/>
        <v>29089</v>
      </c>
      <c r="BC1590" s="7" t="s">
        <v>532</v>
      </c>
    </row>
    <row r="1591" spans="1:55" hidden="1" outlineLevel="1" x14ac:dyDescent="0.2">
      <c r="A1591" t="s">
        <v>53</v>
      </c>
      <c r="B1591" t="s">
        <v>182</v>
      </c>
      <c r="C1591" s="1">
        <f t="shared" si="616"/>
        <v>13524</v>
      </c>
      <c r="D1591" s="7">
        <f>RANK(N1591,(N1591:P1591,Q1591:AJ1591))</f>
        <v>2</v>
      </c>
      <c r="E1591" s="7">
        <f>RANK(O1591,(N1591:P1591,Q1591:AJ1591))</f>
        <v>1</v>
      </c>
      <c r="F1591" s="7">
        <f>IF(P1591&gt;0,RANK(P1591,(N1591:P1591,Q1591:AJ1591)),0)</f>
        <v>3</v>
      </c>
      <c r="G1591" s="1">
        <f t="shared" si="617"/>
        <v>730</v>
      </c>
      <c r="H1591" s="2">
        <f t="shared" si="615"/>
        <v>5.3978112984324166E-2</v>
      </c>
      <c r="I1591" s="2"/>
      <c r="J1591" s="2">
        <f t="shared" si="618"/>
        <v>0.38901212658976636</v>
      </c>
      <c r="K1591" s="2">
        <f t="shared" si="619"/>
        <v>0.44299023957409051</v>
      </c>
      <c r="L1591" s="2">
        <f t="shared" si="620"/>
        <v>0.15276545400769004</v>
      </c>
      <c r="M1591" s="2">
        <f t="shared" si="621"/>
        <v>1.5232179828453096E-2</v>
      </c>
      <c r="N1591" s="1">
        <v>5261</v>
      </c>
      <c r="O1591" s="1">
        <v>5991</v>
      </c>
      <c r="P1591" s="1">
        <v>2066</v>
      </c>
      <c r="Q1591" s="1">
        <v>3</v>
      </c>
      <c r="R1591" s="1">
        <v>92</v>
      </c>
      <c r="S1591" s="1">
        <v>98</v>
      </c>
      <c r="T1591" s="1">
        <v>13</v>
      </c>
      <c r="X1591" s="1">
        <v>0</v>
      </c>
      <c r="AL1591" s="7">
        <f>IF(Q1591&gt;0,RANK(Q1591,(N1591:P1591,Q1591:AJ1591)),0)</f>
        <v>7</v>
      </c>
      <c r="AM1591" s="7">
        <f>IF(R1591&gt;0,RANK(R1591,(N1591:P1591,Q1591:AJ1591)),0)</f>
        <v>5</v>
      </c>
      <c r="AN1591" s="7">
        <f>IF(S1591&gt;0,RANK(S1591,(N1591:P1591,Q1591:AJ1591)),0)</f>
        <v>4</v>
      </c>
      <c r="AO1591" s="7">
        <f>IF(T1591&gt;0,RANK(T1591,(N1591:P1591,Q1591:AJ1591)),0)</f>
        <v>6</v>
      </c>
      <c r="AP1591" s="2">
        <f t="shared" si="622"/>
        <v>2.2182786157941438E-4</v>
      </c>
      <c r="AQ1591" s="2">
        <f t="shared" si="623"/>
        <v>6.8027210884353739E-3</v>
      </c>
      <c r="AR1591" s="2">
        <f t="shared" si="624"/>
        <v>7.246376811594203E-3</v>
      </c>
      <c r="AS1591" s="2">
        <f t="shared" si="625"/>
        <v>9.6125406684412901E-4</v>
      </c>
      <c r="AU1591" t="s">
        <v>53</v>
      </c>
      <c r="AV1591" t="s">
        <v>182</v>
      </c>
      <c r="AW1591">
        <v>8</v>
      </c>
      <c r="AY1591" s="130">
        <v>29</v>
      </c>
      <c r="AZ1591" s="131">
        <v>91</v>
      </c>
      <c r="BA1591" s="132">
        <f t="shared" si="614"/>
        <v>29091</v>
      </c>
      <c r="BC1591" s="7" t="s">
        <v>532</v>
      </c>
    </row>
    <row r="1592" spans="1:55" hidden="1" outlineLevel="1" x14ac:dyDescent="0.2">
      <c r="A1592" t="s">
        <v>54</v>
      </c>
      <c r="B1592" t="s">
        <v>182</v>
      </c>
      <c r="C1592" s="1">
        <f t="shared" si="616"/>
        <v>4160</v>
      </c>
      <c r="D1592" s="7">
        <f>RANK(N1592,(N1592:P1592,Q1592:AJ1592))</f>
        <v>1</v>
      </c>
      <c r="E1592" s="7">
        <f>RANK(O1592,(N1592:P1592,Q1592:AJ1592))</f>
        <v>2</v>
      </c>
      <c r="F1592" s="7">
        <f>IF(P1592&gt;0,RANK(P1592,(N1592:P1592,Q1592:AJ1592)),0)</f>
        <v>3</v>
      </c>
      <c r="G1592" s="1">
        <f t="shared" si="617"/>
        <v>893</v>
      </c>
      <c r="H1592" s="2">
        <f t="shared" si="615"/>
        <v>0.21466346153846153</v>
      </c>
      <c r="I1592" s="2"/>
      <c r="J1592" s="2">
        <f t="shared" si="618"/>
        <v>0.53389423076923082</v>
      </c>
      <c r="K1592" s="2">
        <f t="shared" si="619"/>
        <v>0.31923076923076921</v>
      </c>
      <c r="L1592" s="2">
        <f t="shared" si="620"/>
        <v>0.13653846153846153</v>
      </c>
      <c r="M1592" s="2">
        <f t="shared" si="621"/>
        <v>1.0336538461538453E-2</v>
      </c>
      <c r="N1592" s="1">
        <v>2221</v>
      </c>
      <c r="O1592" s="1">
        <v>1328</v>
      </c>
      <c r="P1592" s="1">
        <v>568</v>
      </c>
      <c r="Q1592" s="1">
        <v>2</v>
      </c>
      <c r="R1592" s="1">
        <v>16</v>
      </c>
      <c r="S1592" s="1">
        <v>24</v>
      </c>
      <c r="T1592" s="1">
        <v>1</v>
      </c>
      <c r="X1592" s="1">
        <v>0</v>
      </c>
      <c r="AL1592" s="7">
        <f>IF(Q1592&gt;0,RANK(Q1592,(N1592:P1592,Q1592:AJ1592)),0)</f>
        <v>6</v>
      </c>
      <c r="AM1592" s="7">
        <f>IF(R1592&gt;0,RANK(R1592,(N1592:P1592,Q1592:AJ1592)),0)</f>
        <v>5</v>
      </c>
      <c r="AN1592" s="7">
        <f>IF(S1592&gt;0,RANK(S1592,(N1592:P1592,Q1592:AJ1592)),0)</f>
        <v>4</v>
      </c>
      <c r="AO1592" s="7">
        <f>IF(T1592&gt;0,RANK(T1592,(N1592:P1592,Q1592:AJ1592)),0)</f>
        <v>7</v>
      </c>
      <c r="AP1592" s="2">
        <f t="shared" si="622"/>
        <v>4.807692307692308E-4</v>
      </c>
      <c r="AQ1592" s="2">
        <f t="shared" si="623"/>
        <v>3.8461538461538464E-3</v>
      </c>
      <c r="AR1592" s="2">
        <f t="shared" si="624"/>
        <v>5.7692307692307696E-3</v>
      </c>
      <c r="AS1592" s="2">
        <f t="shared" si="625"/>
        <v>2.403846153846154E-4</v>
      </c>
      <c r="AU1592" t="s">
        <v>54</v>
      </c>
      <c r="AV1592" t="s">
        <v>182</v>
      </c>
      <c r="AW1592">
        <v>8</v>
      </c>
      <c r="AY1592" s="130">
        <v>29</v>
      </c>
      <c r="AZ1592" s="131">
        <v>93</v>
      </c>
      <c r="BA1592" s="132">
        <f t="shared" si="614"/>
        <v>29093</v>
      </c>
      <c r="BC1592" s="7" t="s">
        <v>532</v>
      </c>
    </row>
    <row r="1593" spans="1:55" hidden="1" outlineLevel="1" x14ac:dyDescent="0.2">
      <c r="A1593" t="s">
        <v>1913</v>
      </c>
      <c r="B1593" t="s">
        <v>182</v>
      </c>
      <c r="C1593" s="1">
        <f t="shared" si="616"/>
        <v>249658</v>
      </c>
      <c r="D1593" s="7">
        <f>RANK(N1593,(N1593:P1593,Q1593:AJ1593))</f>
        <v>1</v>
      </c>
      <c r="E1593" s="7">
        <f>RANK(O1593,(N1593:P1593,Q1593:AJ1593))</f>
        <v>2</v>
      </c>
      <c r="F1593" s="7">
        <f>IF(P1593&gt;0,RANK(P1593,(N1593:P1593,Q1593:AJ1593)),0)</f>
        <v>3</v>
      </c>
      <c r="G1593" s="1">
        <f t="shared" si="617"/>
        <v>54783</v>
      </c>
      <c r="H1593" s="2">
        <f t="shared" si="615"/>
        <v>0.21943218322665406</v>
      </c>
      <c r="I1593" s="2"/>
      <c r="J1593" s="2">
        <f t="shared" si="618"/>
        <v>0.56203686643328077</v>
      </c>
      <c r="K1593" s="2">
        <f t="shared" si="619"/>
        <v>0.34260468320662668</v>
      </c>
      <c r="L1593" s="2">
        <f t="shared" si="620"/>
        <v>8.4303326951269339E-2</v>
      </c>
      <c r="M1593" s="2">
        <f t="shared" si="621"/>
        <v>1.1055123408823211E-2</v>
      </c>
      <c r="N1593" s="1">
        <v>140317</v>
      </c>
      <c r="O1593" s="1">
        <v>85534</v>
      </c>
      <c r="P1593" s="1">
        <v>21047</v>
      </c>
      <c r="Q1593" s="1">
        <v>195</v>
      </c>
      <c r="R1593" s="1">
        <v>1379</v>
      </c>
      <c r="S1593" s="1">
        <v>832</v>
      </c>
      <c r="T1593" s="1">
        <v>335</v>
      </c>
      <c r="X1593" s="1">
        <v>19</v>
      </c>
      <c r="AL1593" s="7">
        <f>IF(Q1593&gt;0,RANK(Q1593,(N1593:P1593,Q1593:AJ1593)),0)</f>
        <v>7</v>
      </c>
      <c r="AM1593" s="7">
        <f>IF(R1593&gt;0,RANK(R1593,(N1593:P1593,Q1593:AJ1593)),0)</f>
        <v>4</v>
      </c>
      <c r="AN1593" s="7">
        <f>IF(S1593&gt;0,RANK(S1593,(N1593:P1593,Q1593:AJ1593)),0)</f>
        <v>5</v>
      </c>
      <c r="AO1593" s="7">
        <f>IF(T1593&gt;0,RANK(T1593,(N1593:P1593,Q1593:AJ1593)),0)</f>
        <v>6</v>
      </c>
      <c r="AP1593" s="2">
        <f t="shared" si="622"/>
        <v>7.8106850171033972E-4</v>
      </c>
      <c r="AQ1593" s="2">
        <f t="shared" si="623"/>
        <v>5.5235562249156848E-3</v>
      </c>
      <c r="AR1593" s="2">
        <f t="shared" si="624"/>
        <v>3.3325589406307831E-3</v>
      </c>
      <c r="AS1593" s="2">
        <f t="shared" si="625"/>
        <v>1.3418356311434042E-3</v>
      </c>
      <c r="AU1593" t="s">
        <v>1913</v>
      </c>
      <c r="AV1593" t="s">
        <v>182</v>
      </c>
      <c r="AY1593" s="130">
        <v>29</v>
      </c>
      <c r="AZ1593" s="131">
        <v>95</v>
      </c>
      <c r="BA1593" s="132">
        <f t="shared" si="614"/>
        <v>29095</v>
      </c>
      <c r="BC1593" s="7" t="s">
        <v>532</v>
      </c>
    </row>
    <row r="1594" spans="1:55" hidden="1" outlineLevel="1" x14ac:dyDescent="0.2">
      <c r="A1594" t="s">
        <v>1243</v>
      </c>
      <c r="B1594" t="s">
        <v>182</v>
      </c>
      <c r="C1594" s="1">
        <f t="shared" si="616"/>
        <v>33761</v>
      </c>
      <c r="D1594" s="7">
        <f>RANK(N1594,(N1594:P1594,Q1594:AJ1594))</f>
        <v>2</v>
      </c>
      <c r="E1594" s="7">
        <f>RANK(O1594,(N1594:P1594,Q1594:AJ1594))</f>
        <v>1</v>
      </c>
      <c r="F1594" s="7">
        <f>IF(P1594&gt;0,RANK(P1594,(N1594:P1594,Q1594:AJ1594)),0)</f>
        <v>3</v>
      </c>
      <c r="G1594" s="1">
        <f t="shared" si="617"/>
        <v>6899</v>
      </c>
      <c r="H1594" s="2">
        <f t="shared" si="615"/>
        <v>0.2043482124344658</v>
      </c>
      <c r="I1594" s="2"/>
      <c r="J1594" s="2">
        <f t="shared" si="618"/>
        <v>0.33950416160658747</v>
      </c>
      <c r="K1594" s="2">
        <f t="shared" si="619"/>
        <v>0.54385237404105324</v>
      </c>
      <c r="L1594" s="2">
        <f t="shared" si="620"/>
        <v>0.1050028138976926</v>
      </c>
      <c r="M1594" s="2">
        <f t="shared" si="621"/>
        <v>1.1640650454666682E-2</v>
      </c>
      <c r="N1594" s="1">
        <v>11462</v>
      </c>
      <c r="O1594" s="1">
        <v>18361</v>
      </c>
      <c r="P1594" s="1">
        <v>3545</v>
      </c>
      <c r="R1594" s="1">
        <v>161</v>
      </c>
      <c r="S1594" s="1">
        <v>197</v>
      </c>
      <c r="T1594" s="1">
        <v>35</v>
      </c>
      <c r="X1594" s="1">
        <v>0</v>
      </c>
      <c r="AL1594" s="7">
        <f>IF(Q1594&gt;0,RANK(Q1594,(N1594:P1594,Q1594:AJ1594)),0)</f>
        <v>0</v>
      </c>
      <c r="AM1594" s="7">
        <f>IF(R1594&gt;0,RANK(R1594,(N1594:P1594,Q1594:AJ1594)),0)</f>
        <v>5</v>
      </c>
      <c r="AN1594" s="7">
        <f>IF(S1594&gt;0,RANK(S1594,(N1594:P1594,Q1594:AJ1594)),0)</f>
        <v>4</v>
      </c>
      <c r="AO1594" s="7">
        <f>IF(T1594&gt;0,RANK(T1594,(N1594:P1594,Q1594:AJ1594)),0)</f>
        <v>6</v>
      </c>
      <c r="AP1594" s="2">
        <f t="shared" si="622"/>
        <v>0</v>
      </c>
      <c r="AQ1594" s="2">
        <f t="shared" si="623"/>
        <v>4.7688160895708069E-3</v>
      </c>
      <c r="AR1594" s="2">
        <f t="shared" si="624"/>
        <v>5.8351352151891234E-3</v>
      </c>
      <c r="AS1594" s="2">
        <f t="shared" si="625"/>
        <v>1.0366991499066972E-3</v>
      </c>
      <c r="AU1594" t="s">
        <v>1243</v>
      </c>
      <c r="AV1594" t="s">
        <v>182</v>
      </c>
      <c r="AW1594">
        <v>7</v>
      </c>
      <c r="AY1594" s="130">
        <v>29</v>
      </c>
      <c r="AZ1594" s="131">
        <v>97</v>
      </c>
      <c r="BA1594" s="132">
        <f t="shared" si="614"/>
        <v>29097</v>
      </c>
      <c r="BC1594" s="7" t="s">
        <v>532</v>
      </c>
    </row>
    <row r="1595" spans="1:55" hidden="1" outlineLevel="1" x14ac:dyDescent="0.2">
      <c r="A1595" t="s">
        <v>1884</v>
      </c>
      <c r="B1595" t="s">
        <v>182</v>
      </c>
      <c r="C1595" s="1">
        <f t="shared" si="616"/>
        <v>66102</v>
      </c>
      <c r="D1595" s="7">
        <f>RANK(N1595,(N1595:P1595,Q1595:AJ1595))</f>
        <v>1</v>
      </c>
      <c r="E1595" s="7">
        <f>RANK(O1595,(N1595:P1595,Q1595:AJ1595))</f>
        <v>2</v>
      </c>
      <c r="F1595" s="7">
        <f>IF(P1595&gt;0,RANK(P1595,(N1595:P1595,Q1595:AJ1595)),0)</f>
        <v>3</v>
      </c>
      <c r="G1595" s="1">
        <f t="shared" si="617"/>
        <v>8196</v>
      </c>
      <c r="H1595" s="2">
        <f t="shared" si="615"/>
        <v>0.12399019696832168</v>
      </c>
      <c r="I1595" s="2"/>
      <c r="J1595" s="2">
        <f t="shared" si="618"/>
        <v>0.48520468367069075</v>
      </c>
      <c r="K1595" s="2">
        <f t="shared" si="619"/>
        <v>0.36121448670236905</v>
      </c>
      <c r="L1595" s="2">
        <f t="shared" si="620"/>
        <v>0.13453450727663308</v>
      </c>
      <c r="M1595" s="2">
        <f t="shared" si="621"/>
        <v>1.9046322350307177E-2</v>
      </c>
      <c r="N1595" s="1">
        <v>32073</v>
      </c>
      <c r="O1595" s="1">
        <v>23877</v>
      </c>
      <c r="P1595" s="1">
        <v>8893</v>
      </c>
      <c r="Q1595" s="1">
        <v>10</v>
      </c>
      <c r="R1595" s="1">
        <v>322</v>
      </c>
      <c r="S1595" s="1">
        <v>871</v>
      </c>
      <c r="T1595" s="1">
        <v>56</v>
      </c>
      <c r="X1595" s="1">
        <v>0</v>
      </c>
      <c r="AL1595" s="7">
        <f>IF(Q1595&gt;0,RANK(Q1595,(N1595:P1595,Q1595:AJ1595)),0)</f>
        <v>7</v>
      </c>
      <c r="AM1595" s="7">
        <f>IF(R1595&gt;0,RANK(R1595,(N1595:P1595,Q1595:AJ1595)),0)</f>
        <v>5</v>
      </c>
      <c r="AN1595" s="7">
        <f>IF(S1595&gt;0,RANK(S1595,(N1595:P1595,Q1595:AJ1595)),0)</f>
        <v>4</v>
      </c>
      <c r="AO1595" s="7">
        <f>IF(T1595&gt;0,RANK(T1595,(N1595:P1595,Q1595:AJ1595)),0)</f>
        <v>6</v>
      </c>
      <c r="AP1595" s="2">
        <f t="shared" si="622"/>
        <v>1.5128135306042176E-4</v>
      </c>
      <c r="AQ1595" s="2">
        <f t="shared" si="623"/>
        <v>4.8712595685455815E-3</v>
      </c>
      <c r="AR1595" s="2">
        <f t="shared" si="624"/>
        <v>1.3176605851562736E-2</v>
      </c>
      <c r="AS1595" s="2">
        <f t="shared" si="625"/>
        <v>8.4717557713836187E-4</v>
      </c>
      <c r="AU1595" t="s">
        <v>1884</v>
      </c>
      <c r="AV1595" t="s">
        <v>182</v>
      </c>
      <c r="AW1595">
        <v>3</v>
      </c>
      <c r="AY1595" s="130">
        <v>29</v>
      </c>
      <c r="AZ1595" s="131">
        <v>99</v>
      </c>
      <c r="BA1595" s="132">
        <f t="shared" si="614"/>
        <v>29099</v>
      </c>
      <c r="BC1595" s="7" t="s">
        <v>532</v>
      </c>
    </row>
    <row r="1596" spans="1:55" hidden="1" outlineLevel="1" x14ac:dyDescent="0.2">
      <c r="A1596" t="s">
        <v>2418</v>
      </c>
      <c r="B1596" t="s">
        <v>182</v>
      </c>
      <c r="C1596" s="1">
        <f t="shared" si="616"/>
        <v>14574</v>
      </c>
      <c r="D1596" s="7">
        <f>RANK(N1596,(N1596:P1596,Q1596:AJ1596))</f>
        <v>2</v>
      </c>
      <c r="E1596" s="7">
        <f>RANK(O1596,(N1596:P1596,Q1596:AJ1596))</f>
        <v>1</v>
      </c>
      <c r="F1596" s="7">
        <f>IF(P1596&gt;0,RANK(P1596,(N1596:P1596,Q1596:AJ1596)),0)</f>
        <v>3</v>
      </c>
      <c r="G1596" s="1">
        <f t="shared" si="617"/>
        <v>56</v>
      </c>
      <c r="H1596" s="2">
        <f t="shared" si="615"/>
        <v>3.8424591738712775E-3</v>
      </c>
      <c r="I1596" s="2"/>
      <c r="J1596" s="2">
        <f t="shared" si="618"/>
        <v>0.42678742966927408</v>
      </c>
      <c r="K1596" s="2">
        <f t="shared" si="619"/>
        <v>0.43062988884314535</v>
      </c>
      <c r="L1596" s="2">
        <f t="shared" si="620"/>
        <v>0.13112391930835735</v>
      </c>
      <c r="M1596" s="2">
        <f t="shared" si="621"/>
        <v>1.1458762179223231E-2</v>
      </c>
      <c r="N1596" s="1">
        <v>6220</v>
      </c>
      <c r="O1596" s="1">
        <v>6276</v>
      </c>
      <c r="P1596" s="1">
        <v>1911</v>
      </c>
      <c r="Q1596" s="1">
        <v>11</v>
      </c>
      <c r="R1596" s="1">
        <v>82</v>
      </c>
      <c r="S1596" s="1">
        <v>53</v>
      </c>
      <c r="T1596" s="1">
        <v>15</v>
      </c>
      <c r="X1596" s="1">
        <v>6</v>
      </c>
      <c r="AL1596" s="7">
        <f>IF(Q1596&gt;0,RANK(Q1596,(N1596:P1596,Q1596:AJ1596)),0)</f>
        <v>7</v>
      </c>
      <c r="AM1596" s="7">
        <f>IF(R1596&gt;0,RANK(R1596,(N1596:P1596,Q1596:AJ1596)),0)</f>
        <v>4</v>
      </c>
      <c r="AN1596" s="7">
        <f>IF(S1596&gt;0,RANK(S1596,(N1596:P1596,Q1596:AJ1596)),0)</f>
        <v>5</v>
      </c>
      <c r="AO1596" s="7">
        <f>IF(T1596&gt;0,RANK(T1596,(N1596:P1596,Q1596:AJ1596)),0)</f>
        <v>6</v>
      </c>
      <c r="AP1596" s="2">
        <f t="shared" si="622"/>
        <v>7.5476876629614379E-4</v>
      </c>
      <c r="AQ1596" s="2">
        <f t="shared" si="623"/>
        <v>5.6264580760257994E-3</v>
      </c>
      <c r="AR1596" s="2">
        <f t="shared" si="624"/>
        <v>3.636613146699602E-3</v>
      </c>
      <c r="AS1596" s="2">
        <f t="shared" si="625"/>
        <v>1.0292301358583778E-3</v>
      </c>
      <c r="AU1596" t="s">
        <v>2418</v>
      </c>
      <c r="AV1596" t="s">
        <v>182</v>
      </c>
      <c r="AW1596">
        <v>4</v>
      </c>
      <c r="AY1596" s="130">
        <v>29</v>
      </c>
      <c r="AZ1596" s="131">
        <v>101</v>
      </c>
      <c r="BA1596" s="132">
        <f t="shared" si="614"/>
        <v>29101</v>
      </c>
      <c r="BC1596" s="7" t="s">
        <v>532</v>
      </c>
    </row>
    <row r="1597" spans="1:55" hidden="1" outlineLevel="1" x14ac:dyDescent="0.2">
      <c r="A1597" t="s">
        <v>2545</v>
      </c>
      <c r="B1597" t="s">
        <v>182</v>
      </c>
      <c r="C1597" s="1">
        <f t="shared" si="616"/>
        <v>2021</v>
      </c>
      <c r="D1597" s="7">
        <f>RANK(N1597,(N1597:P1597,Q1597:AJ1597))</f>
        <v>1</v>
      </c>
      <c r="E1597" s="7">
        <f>RANK(O1597,(N1597:P1597,Q1597:AJ1597))</f>
        <v>2</v>
      </c>
      <c r="F1597" s="7">
        <f>IF(P1597&gt;0,RANK(P1597,(N1597:P1597,Q1597:AJ1597)),0)</f>
        <v>3</v>
      </c>
      <c r="G1597" s="1">
        <f t="shared" si="617"/>
        <v>29</v>
      </c>
      <c r="H1597" s="2">
        <f t="shared" si="615"/>
        <v>1.4349332013854528E-2</v>
      </c>
      <c r="I1597" s="2"/>
      <c r="J1597" s="2">
        <f t="shared" si="618"/>
        <v>0.44087085601187531</v>
      </c>
      <c r="K1597" s="2">
        <f t="shared" si="619"/>
        <v>0.42652152399802079</v>
      </c>
      <c r="L1597" s="2">
        <f t="shared" si="620"/>
        <v>0.12568035625927759</v>
      </c>
      <c r="M1597" s="2">
        <f t="shared" si="621"/>
        <v>6.9272637308263607E-3</v>
      </c>
      <c r="N1597" s="1">
        <v>891</v>
      </c>
      <c r="O1597" s="1">
        <v>862</v>
      </c>
      <c r="P1597" s="1">
        <v>254</v>
      </c>
      <c r="R1597" s="1">
        <v>3</v>
      </c>
      <c r="S1597" s="1">
        <v>9</v>
      </c>
      <c r="T1597" s="1">
        <v>2</v>
      </c>
      <c r="X1597" s="1">
        <v>0</v>
      </c>
      <c r="AL1597" s="7">
        <f>IF(Q1597&gt;0,RANK(Q1597,(N1597:P1597,Q1597:AJ1597)),0)</f>
        <v>0</v>
      </c>
      <c r="AM1597" s="7">
        <f>IF(R1597&gt;0,RANK(R1597,(N1597:P1597,Q1597:AJ1597)),0)</f>
        <v>5</v>
      </c>
      <c r="AN1597" s="7">
        <f>IF(S1597&gt;0,RANK(S1597,(N1597:P1597,Q1597:AJ1597)),0)</f>
        <v>4</v>
      </c>
      <c r="AO1597" s="7">
        <f>IF(T1597&gt;0,RANK(T1597,(N1597:P1597,Q1597:AJ1597)),0)</f>
        <v>6</v>
      </c>
      <c r="AP1597" s="2">
        <f t="shared" si="622"/>
        <v>0</v>
      </c>
      <c r="AQ1597" s="2">
        <f t="shared" si="623"/>
        <v>1.4844136566056407E-3</v>
      </c>
      <c r="AR1597" s="2">
        <f t="shared" si="624"/>
        <v>4.4532409698169219E-3</v>
      </c>
      <c r="AS1597" s="2">
        <f t="shared" si="625"/>
        <v>9.8960910440376061E-4</v>
      </c>
      <c r="AU1597" t="s">
        <v>2545</v>
      </c>
      <c r="AV1597" t="s">
        <v>182</v>
      </c>
      <c r="AW1597">
        <v>9</v>
      </c>
      <c r="AY1597" s="130">
        <v>29</v>
      </c>
      <c r="AZ1597" s="131">
        <v>103</v>
      </c>
      <c r="BA1597" s="132">
        <f t="shared" si="614"/>
        <v>29103</v>
      </c>
      <c r="BC1597" s="7" t="s">
        <v>532</v>
      </c>
    </row>
    <row r="1598" spans="1:55" hidden="1" outlineLevel="1" x14ac:dyDescent="0.2">
      <c r="A1598" t="s">
        <v>1095</v>
      </c>
      <c r="B1598" t="s">
        <v>182</v>
      </c>
      <c r="C1598" s="1">
        <f t="shared" si="616"/>
        <v>11499</v>
      </c>
      <c r="D1598" s="7">
        <f>RANK(N1598,(N1598:P1598,Q1598:AJ1598))</f>
        <v>2</v>
      </c>
      <c r="E1598" s="7">
        <f>RANK(O1598,(N1598:P1598,Q1598:AJ1598))</f>
        <v>1</v>
      </c>
      <c r="F1598" s="7">
        <f>IF(P1598&gt;0,RANK(P1598,(N1598:P1598,Q1598:AJ1598)),0)</f>
        <v>3</v>
      </c>
      <c r="G1598" s="1">
        <f t="shared" si="617"/>
        <v>1840</v>
      </c>
      <c r="H1598" s="2">
        <f t="shared" si="615"/>
        <v>0.16001391425341335</v>
      </c>
      <c r="I1598" s="2"/>
      <c r="J1598" s="2">
        <f t="shared" si="618"/>
        <v>0.351943647273676</v>
      </c>
      <c r="K1598" s="2">
        <f t="shared" si="619"/>
        <v>0.51195756152708927</v>
      </c>
      <c r="L1598" s="2">
        <f t="shared" si="620"/>
        <v>0.12688059831289678</v>
      </c>
      <c r="M1598" s="2">
        <f t="shared" si="621"/>
        <v>9.2181928863379614E-3</v>
      </c>
      <c r="N1598" s="1">
        <v>4047</v>
      </c>
      <c r="O1598" s="1">
        <v>5887</v>
      </c>
      <c r="P1598" s="1">
        <v>1459</v>
      </c>
      <c r="R1598" s="1">
        <v>27</v>
      </c>
      <c r="S1598" s="1">
        <v>73</v>
      </c>
      <c r="T1598" s="1">
        <v>6</v>
      </c>
      <c r="X1598" s="1">
        <v>0</v>
      </c>
      <c r="AL1598" s="7">
        <f>IF(Q1598&gt;0,RANK(Q1598,(N1598:P1598,Q1598:AJ1598)),0)</f>
        <v>0</v>
      </c>
      <c r="AM1598" s="7">
        <f>IF(R1598&gt;0,RANK(R1598,(N1598:P1598,Q1598:AJ1598)),0)</f>
        <v>5</v>
      </c>
      <c r="AN1598" s="7">
        <f>IF(S1598&gt;0,RANK(S1598,(N1598:P1598,Q1598:AJ1598)),0)</f>
        <v>4</v>
      </c>
      <c r="AO1598" s="7">
        <f>IF(T1598&gt;0,RANK(T1598,(N1598:P1598,Q1598:AJ1598)),0)</f>
        <v>6</v>
      </c>
      <c r="AP1598" s="2">
        <f t="shared" si="622"/>
        <v>0</v>
      </c>
      <c r="AQ1598" s="2">
        <f t="shared" si="623"/>
        <v>2.3480302635011741E-3</v>
      </c>
      <c r="AR1598" s="2">
        <f t="shared" si="624"/>
        <v>6.3483781198365079E-3</v>
      </c>
      <c r="AS1598" s="2">
        <f t="shared" si="625"/>
        <v>5.2178450300026087E-4</v>
      </c>
      <c r="AU1598" t="s">
        <v>1095</v>
      </c>
      <c r="AV1598" t="s">
        <v>182</v>
      </c>
      <c r="AW1598">
        <v>4</v>
      </c>
      <c r="AY1598" s="130">
        <v>29</v>
      </c>
      <c r="AZ1598" s="131">
        <v>105</v>
      </c>
      <c r="BA1598" s="132">
        <f t="shared" si="614"/>
        <v>29105</v>
      </c>
      <c r="BC1598" s="7" t="s">
        <v>532</v>
      </c>
    </row>
    <row r="1599" spans="1:55" hidden="1" outlineLevel="1" x14ac:dyDescent="0.2">
      <c r="A1599" t="s">
        <v>1300</v>
      </c>
      <c r="B1599" t="s">
        <v>182</v>
      </c>
      <c r="C1599" s="1">
        <f t="shared" si="616"/>
        <v>13203</v>
      </c>
      <c r="D1599" s="7">
        <f>RANK(N1599,(N1599:P1599,Q1599:AJ1599))</f>
        <v>1</v>
      </c>
      <c r="E1599" s="7">
        <f>RANK(O1599,(N1599:P1599,Q1599:AJ1599))</f>
        <v>2</v>
      </c>
      <c r="F1599" s="7">
        <f>IF(P1599&gt;0,RANK(P1599,(N1599:P1599,Q1599:AJ1599)),0)</f>
        <v>3</v>
      </c>
      <c r="G1599" s="1">
        <f t="shared" si="617"/>
        <v>629</v>
      </c>
      <c r="H1599" s="2">
        <f t="shared" si="615"/>
        <v>4.7640687722487314E-2</v>
      </c>
      <c r="I1599" s="2"/>
      <c r="J1599" s="2">
        <f t="shared" si="618"/>
        <v>0.46337953495417711</v>
      </c>
      <c r="K1599" s="2">
        <f t="shared" si="619"/>
        <v>0.41573884723168975</v>
      </c>
      <c r="L1599" s="2">
        <f t="shared" si="620"/>
        <v>0.11482238885101871</v>
      </c>
      <c r="M1599" s="2">
        <f t="shared" si="621"/>
        <v>6.0592289631143798E-3</v>
      </c>
      <c r="N1599" s="1">
        <v>6118</v>
      </c>
      <c r="O1599" s="1">
        <v>5489</v>
      </c>
      <c r="P1599" s="1">
        <v>1516</v>
      </c>
      <c r="R1599" s="1">
        <v>38</v>
      </c>
      <c r="S1599" s="1">
        <v>32</v>
      </c>
      <c r="T1599" s="1">
        <v>10</v>
      </c>
      <c r="X1599" s="1">
        <v>0</v>
      </c>
      <c r="AL1599" s="7">
        <f>IF(Q1599&gt;0,RANK(Q1599,(N1599:P1599,Q1599:AJ1599)),0)</f>
        <v>0</v>
      </c>
      <c r="AM1599" s="7">
        <f>IF(R1599&gt;0,RANK(R1599,(N1599:P1599,Q1599:AJ1599)),0)</f>
        <v>4</v>
      </c>
      <c r="AN1599" s="7">
        <f>IF(S1599&gt;0,RANK(S1599,(N1599:P1599,Q1599:AJ1599)),0)</f>
        <v>5</v>
      </c>
      <c r="AO1599" s="7">
        <f>IF(T1599&gt;0,RANK(T1599,(N1599:P1599,Q1599:AJ1599)),0)</f>
        <v>6</v>
      </c>
      <c r="AP1599" s="2">
        <f t="shared" si="622"/>
        <v>0</v>
      </c>
      <c r="AQ1599" s="2">
        <f t="shared" si="623"/>
        <v>2.8781337574793607E-3</v>
      </c>
      <c r="AR1599" s="2">
        <f t="shared" si="624"/>
        <v>2.4236915852457776E-3</v>
      </c>
      <c r="AS1599" s="2">
        <f t="shared" si="625"/>
        <v>7.5740362038930549E-4</v>
      </c>
      <c r="AU1599" t="s">
        <v>1300</v>
      </c>
      <c r="AV1599" t="s">
        <v>182</v>
      </c>
      <c r="AW1599">
        <v>4</v>
      </c>
      <c r="AY1599" s="130">
        <v>29</v>
      </c>
      <c r="AZ1599" s="131">
        <v>107</v>
      </c>
      <c r="BA1599" s="132">
        <f t="shared" si="614"/>
        <v>29107</v>
      </c>
      <c r="BC1599" s="7" t="s">
        <v>532</v>
      </c>
    </row>
    <row r="1600" spans="1:55" hidden="1" outlineLevel="1" x14ac:dyDescent="0.2">
      <c r="A1600" t="s">
        <v>880</v>
      </c>
      <c r="B1600" t="s">
        <v>182</v>
      </c>
      <c r="C1600" s="1">
        <f t="shared" si="616"/>
        <v>12332</v>
      </c>
      <c r="D1600" s="7">
        <f>RANK(N1600,(N1600:P1600,Q1600:AJ1600))</f>
        <v>2</v>
      </c>
      <c r="E1600" s="7">
        <f>RANK(O1600,(N1600:P1600,Q1600:AJ1600))</f>
        <v>1</v>
      </c>
      <c r="F1600" s="7">
        <f>IF(P1600&gt;0,RANK(P1600,(N1600:P1600,Q1600:AJ1600)),0)</f>
        <v>3</v>
      </c>
      <c r="G1600" s="1">
        <f t="shared" si="617"/>
        <v>1634</v>
      </c>
      <c r="H1600" s="2">
        <f t="shared" si="615"/>
        <v>0.13250081089847551</v>
      </c>
      <c r="I1600" s="2"/>
      <c r="J1600" s="2">
        <f t="shared" si="618"/>
        <v>0.3620661693156017</v>
      </c>
      <c r="K1600" s="2">
        <f t="shared" si="619"/>
        <v>0.49456698021407719</v>
      </c>
      <c r="L1600" s="2">
        <f t="shared" si="620"/>
        <v>0.13079792409990268</v>
      </c>
      <c r="M1600" s="2">
        <f t="shared" si="621"/>
        <v>1.2568926370418371E-2</v>
      </c>
      <c r="N1600" s="1">
        <v>4465</v>
      </c>
      <c r="O1600" s="1">
        <v>6099</v>
      </c>
      <c r="P1600" s="1">
        <v>1613</v>
      </c>
      <c r="R1600" s="1">
        <v>65</v>
      </c>
      <c r="S1600" s="1">
        <v>82</v>
      </c>
      <c r="T1600" s="1">
        <v>8</v>
      </c>
      <c r="X1600" s="1">
        <v>0</v>
      </c>
      <c r="AL1600" s="7">
        <f>IF(Q1600&gt;0,RANK(Q1600,(N1600:P1600,Q1600:AJ1600)),0)</f>
        <v>0</v>
      </c>
      <c r="AM1600" s="7">
        <f>IF(R1600&gt;0,RANK(R1600,(N1600:P1600,Q1600:AJ1600)),0)</f>
        <v>5</v>
      </c>
      <c r="AN1600" s="7">
        <f>IF(S1600&gt;0,RANK(S1600,(N1600:P1600,Q1600:AJ1600)),0)</f>
        <v>4</v>
      </c>
      <c r="AO1600" s="7">
        <f>IF(T1600&gt;0,RANK(T1600,(N1600:P1600,Q1600:AJ1600)),0)</f>
        <v>6</v>
      </c>
      <c r="AP1600" s="2">
        <f t="shared" si="622"/>
        <v>0</v>
      </c>
      <c r="AQ1600" s="2">
        <f t="shared" si="623"/>
        <v>5.2708400908206294E-3</v>
      </c>
      <c r="AR1600" s="2">
        <f t="shared" si="624"/>
        <v>6.6493674991891013E-3</v>
      </c>
      <c r="AS1600" s="2">
        <f t="shared" si="625"/>
        <v>6.4871878040869281E-4</v>
      </c>
      <c r="AU1600" t="s">
        <v>880</v>
      </c>
      <c r="AV1600" t="s">
        <v>182</v>
      </c>
      <c r="AW1600">
        <v>7</v>
      </c>
      <c r="AY1600" s="130">
        <v>29</v>
      </c>
      <c r="AZ1600" s="131">
        <v>109</v>
      </c>
      <c r="BA1600" s="132">
        <f t="shared" si="614"/>
        <v>29109</v>
      </c>
      <c r="BC1600" s="7" t="s">
        <v>532</v>
      </c>
    </row>
    <row r="1601" spans="1:55" hidden="1" outlineLevel="1" x14ac:dyDescent="0.2">
      <c r="A1601" t="s">
        <v>192</v>
      </c>
      <c r="B1601" t="s">
        <v>182</v>
      </c>
      <c r="C1601" s="1">
        <f t="shared" si="616"/>
        <v>4176</v>
      </c>
      <c r="D1601" s="7">
        <f>RANK(N1601,(N1601:P1601,Q1601:AJ1601))</f>
        <v>1</v>
      </c>
      <c r="E1601" s="7">
        <f>RANK(O1601,(N1601:P1601,Q1601:AJ1601))</f>
        <v>2</v>
      </c>
      <c r="F1601" s="7">
        <f>IF(P1601&gt;0,RANK(P1601,(N1601:P1601,Q1601:AJ1601)),0)</f>
        <v>3</v>
      </c>
      <c r="G1601" s="1">
        <f t="shared" si="617"/>
        <v>597</v>
      </c>
      <c r="H1601" s="2">
        <f t="shared" si="615"/>
        <v>0.14295977011494254</v>
      </c>
      <c r="I1601" s="2"/>
      <c r="J1601" s="2">
        <f t="shared" si="618"/>
        <v>0.49090038314176243</v>
      </c>
      <c r="K1601" s="2">
        <f t="shared" si="619"/>
        <v>0.34794061302681994</v>
      </c>
      <c r="L1601" s="2">
        <f t="shared" si="620"/>
        <v>0.15421455938697318</v>
      </c>
      <c r="M1601" s="2">
        <f t="shared" si="621"/>
        <v>6.9444444444444475E-3</v>
      </c>
      <c r="N1601" s="1">
        <v>2050</v>
      </c>
      <c r="O1601" s="1">
        <v>1453</v>
      </c>
      <c r="P1601" s="1">
        <v>644</v>
      </c>
      <c r="R1601" s="1">
        <v>14</v>
      </c>
      <c r="S1601" s="1">
        <v>14</v>
      </c>
      <c r="T1601" s="1">
        <v>1</v>
      </c>
      <c r="X1601" s="1">
        <v>0</v>
      </c>
      <c r="AL1601" s="7">
        <f>IF(Q1601&gt;0,RANK(Q1601,(N1601:P1601,Q1601:AJ1601)),0)</f>
        <v>0</v>
      </c>
      <c r="AM1601" s="7">
        <f>IF(R1601&gt;0,RANK(R1601,(N1601:P1601,Q1601:AJ1601)),0)</f>
        <v>4</v>
      </c>
      <c r="AN1601" s="7">
        <f>IF(S1601&gt;0,RANK(S1601,(N1601:P1601,Q1601:AJ1601)),0)</f>
        <v>4</v>
      </c>
      <c r="AO1601" s="7">
        <f>IF(T1601&gt;0,RANK(T1601,(N1601:P1601,Q1601:AJ1601)),0)</f>
        <v>6</v>
      </c>
      <c r="AP1601" s="2">
        <f t="shared" si="622"/>
        <v>0</v>
      </c>
      <c r="AQ1601" s="2">
        <f t="shared" si="623"/>
        <v>3.3524904214559388E-3</v>
      </c>
      <c r="AR1601" s="2">
        <f t="shared" si="624"/>
        <v>3.3524904214559388E-3</v>
      </c>
      <c r="AS1601" s="2">
        <f t="shared" si="625"/>
        <v>2.3946360153256704E-4</v>
      </c>
      <c r="AU1601" t="s">
        <v>192</v>
      </c>
      <c r="AV1601" t="s">
        <v>182</v>
      </c>
      <c r="AW1601">
        <v>9</v>
      </c>
      <c r="AY1601" s="130">
        <v>29</v>
      </c>
      <c r="AZ1601" s="131">
        <v>111</v>
      </c>
      <c r="BA1601" s="132">
        <f t="shared" si="614"/>
        <v>29111</v>
      </c>
      <c r="BC1601" s="7" t="s">
        <v>532</v>
      </c>
    </row>
    <row r="1602" spans="1:55" hidden="1" outlineLevel="1" x14ac:dyDescent="0.2">
      <c r="A1602" t="s">
        <v>2585</v>
      </c>
      <c r="B1602" t="s">
        <v>182</v>
      </c>
      <c r="C1602" s="1">
        <f t="shared" si="616"/>
        <v>12611</v>
      </c>
      <c r="D1602" s="7">
        <f>RANK(N1602,(N1602:P1602,Q1602:AJ1602))</f>
        <v>1</v>
      </c>
      <c r="E1602" s="7">
        <f>RANK(O1602,(N1602:P1602,Q1602:AJ1602))</f>
        <v>2</v>
      </c>
      <c r="F1602" s="7">
        <f>IF(P1602&gt;0,RANK(P1602,(N1602:P1602,Q1602:AJ1602)),0)</f>
        <v>3</v>
      </c>
      <c r="G1602" s="1">
        <f t="shared" si="617"/>
        <v>747</v>
      </c>
      <c r="H1602" s="2">
        <f t="shared" si="615"/>
        <v>5.9234002061692173E-2</v>
      </c>
      <c r="I1602" s="2"/>
      <c r="J1602" s="2">
        <f t="shared" si="618"/>
        <v>0.44754579335500755</v>
      </c>
      <c r="K1602" s="2">
        <f t="shared" si="619"/>
        <v>0.38831179129331533</v>
      </c>
      <c r="L1602" s="2">
        <f t="shared" si="620"/>
        <v>0.14915549916739354</v>
      </c>
      <c r="M1602" s="2">
        <f t="shared" si="621"/>
        <v>1.4986916184283577E-2</v>
      </c>
      <c r="N1602" s="1">
        <v>5644</v>
      </c>
      <c r="O1602" s="1">
        <v>4897</v>
      </c>
      <c r="P1602" s="1">
        <v>1881</v>
      </c>
      <c r="R1602" s="1">
        <v>49</v>
      </c>
      <c r="S1602" s="1">
        <v>137</v>
      </c>
      <c r="T1602" s="1">
        <v>3</v>
      </c>
      <c r="X1602" s="1">
        <v>0</v>
      </c>
      <c r="AL1602" s="7">
        <f>IF(Q1602&gt;0,RANK(Q1602,(N1602:P1602,Q1602:AJ1602)),0)</f>
        <v>0</v>
      </c>
      <c r="AM1602" s="7">
        <f>IF(R1602&gt;0,RANK(R1602,(N1602:P1602,Q1602:AJ1602)),0)</f>
        <v>5</v>
      </c>
      <c r="AN1602" s="7">
        <f>IF(S1602&gt;0,RANK(S1602,(N1602:P1602,Q1602:AJ1602)),0)</f>
        <v>4</v>
      </c>
      <c r="AO1602" s="7">
        <f>IF(T1602&gt;0,RANK(T1602,(N1602:P1602,Q1602:AJ1602)),0)</f>
        <v>6</v>
      </c>
      <c r="AP1602" s="2">
        <f t="shared" si="622"/>
        <v>0</v>
      </c>
      <c r="AQ1602" s="2">
        <f t="shared" si="623"/>
        <v>3.8854967885179606E-3</v>
      </c>
      <c r="AR1602" s="2">
        <f t="shared" si="624"/>
        <v>1.0863531837284911E-2</v>
      </c>
      <c r="AS1602" s="2">
        <f t="shared" si="625"/>
        <v>2.3788755848069146E-4</v>
      </c>
      <c r="AU1602" t="s">
        <v>2585</v>
      </c>
      <c r="AV1602" t="s">
        <v>182</v>
      </c>
      <c r="AW1602">
        <v>9</v>
      </c>
      <c r="AY1602" s="130">
        <v>29</v>
      </c>
      <c r="AZ1602" s="131">
        <v>113</v>
      </c>
      <c r="BA1602" s="132">
        <f t="shared" si="614"/>
        <v>29113</v>
      </c>
      <c r="BC1602" s="7" t="s">
        <v>532</v>
      </c>
    </row>
    <row r="1603" spans="1:55" hidden="1" outlineLevel="1" x14ac:dyDescent="0.2">
      <c r="A1603" t="s">
        <v>2576</v>
      </c>
      <c r="B1603" t="s">
        <v>182</v>
      </c>
      <c r="C1603" s="1">
        <f t="shared" si="616"/>
        <v>5891</v>
      </c>
      <c r="D1603" s="7">
        <f>RANK(N1603,(N1603:P1603,Q1603:AJ1603))</f>
        <v>1</v>
      </c>
      <c r="E1603" s="7">
        <f>RANK(O1603,(N1603:P1603,Q1603:AJ1603))</f>
        <v>2</v>
      </c>
      <c r="F1603" s="7">
        <f>IF(P1603&gt;0,RANK(P1603,(N1603:P1603,Q1603:AJ1603)),0)</f>
        <v>3</v>
      </c>
      <c r="G1603" s="1">
        <f t="shared" si="617"/>
        <v>870</v>
      </c>
      <c r="H1603" s="2">
        <f t="shared" si="615"/>
        <v>0.14768290612799184</v>
      </c>
      <c r="I1603" s="2"/>
      <c r="J1603" s="2">
        <f t="shared" si="618"/>
        <v>0.5036496350364964</v>
      </c>
      <c r="K1603" s="2">
        <f t="shared" si="619"/>
        <v>0.3559667289085045</v>
      </c>
      <c r="L1603" s="2">
        <f t="shared" si="620"/>
        <v>0.1325751145815651</v>
      </c>
      <c r="M1603" s="2">
        <f t="shared" si="621"/>
        <v>7.8085214734339992E-3</v>
      </c>
      <c r="N1603" s="1">
        <v>2967</v>
      </c>
      <c r="O1603" s="1">
        <v>2097</v>
      </c>
      <c r="P1603" s="1">
        <v>781</v>
      </c>
      <c r="R1603" s="1">
        <v>18</v>
      </c>
      <c r="S1603" s="1">
        <v>24</v>
      </c>
      <c r="T1603" s="1">
        <v>4</v>
      </c>
      <c r="X1603" s="1">
        <v>0</v>
      </c>
      <c r="AL1603" s="7">
        <f>IF(Q1603&gt;0,RANK(Q1603,(N1603:P1603,Q1603:AJ1603)),0)</f>
        <v>0</v>
      </c>
      <c r="AM1603" s="7">
        <f>IF(R1603&gt;0,RANK(R1603,(N1603:P1603,Q1603:AJ1603)),0)</f>
        <v>5</v>
      </c>
      <c r="AN1603" s="7">
        <f>IF(S1603&gt;0,RANK(S1603,(N1603:P1603,Q1603:AJ1603)),0)</f>
        <v>4</v>
      </c>
      <c r="AO1603" s="7">
        <f>IF(T1603&gt;0,RANK(T1603,(N1603:P1603,Q1603:AJ1603)),0)</f>
        <v>6</v>
      </c>
      <c r="AP1603" s="2">
        <f t="shared" si="622"/>
        <v>0</v>
      </c>
      <c r="AQ1603" s="2">
        <f t="shared" si="623"/>
        <v>3.0555084026481073E-3</v>
      </c>
      <c r="AR1603" s="2">
        <f t="shared" si="624"/>
        <v>4.07401120353081E-3</v>
      </c>
      <c r="AS1603" s="2">
        <f t="shared" si="625"/>
        <v>6.7900186725513493E-4</v>
      </c>
      <c r="AU1603" t="s">
        <v>2576</v>
      </c>
      <c r="AV1603" t="s">
        <v>182</v>
      </c>
      <c r="AW1603">
        <v>6</v>
      </c>
      <c r="AY1603" s="130">
        <v>29</v>
      </c>
      <c r="AZ1603" s="131">
        <v>115</v>
      </c>
      <c r="BA1603" s="132">
        <f t="shared" si="614"/>
        <v>29115</v>
      </c>
      <c r="BC1603" s="7" t="s">
        <v>532</v>
      </c>
    </row>
    <row r="1604" spans="1:55" hidden="1" outlineLevel="1" x14ac:dyDescent="0.2">
      <c r="A1604" t="s">
        <v>2555</v>
      </c>
      <c r="B1604" t="s">
        <v>182</v>
      </c>
      <c r="C1604" s="1">
        <f t="shared" si="616"/>
        <v>6130</v>
      </c>
      <c r="D1604" s="7">
        <f>RANK(N1604,(N1604:P1604,Q1604:AJ1604))</f>
        <v>1</v>
      </c>
      <c r="E1604" s="7">
        <f>RANK(O1604,(N1604:P1604,Q1604:AJ1604))</f>
        <v>2</v>
      </c>
      <c r="F1604" s="7">
        <f>IF(P1604&gt;0,RANK(P1604,(N1604:P1604,Q1604:AJ1604)),0)</f>
        <v>3</v>
      </c>
      <c r="G1604" s="1">
        <f t="shared" si="617"/>
        <v>529</v>
      </c>
      <c r="H1604" s="2">
        <f t="shared" si="615"/>
        <v>8.6296900489396408E-2</v>
      </c>
      <c r="I1604" s="2"/>
      <c r="J1604" s="2">
        <f t="shared" si="618"/>
        <v>0.47520391517128874</v>
      </c>
      <c r="K1604" s="2">
        <f t="shared" si="619"/>
        <v>0.38890701468189232</v>
      </c>
      <c r="L1604" s="2">
        <f t="shared" si="620"/>
        <v>0.1267536704730832</v>
      </c>
      <c r="M1604" s="2">
        <f t="shared" si="621"/>
        <v>9.1353996737356946E-3</v>
      </c>
      <c r="N1604" s="1">
        <v>2913</v>
      </c>
      <c r="O1604" s="1">
        <v>2384</v>
      </c>
      <c r="P1604" s="1">
        <v>777</v>
      </c>
      <c r="R1604" s="1">
        <v>18</v>
      </c>
      <c r="S1604" s="1">
        <v>32</v>
      </c>
      <c r="T1604" s="1">
        <v>6</v>
      </c>
      <c r="X1604" s="1">
        <v>0</v>
      </c>
      <c r="AL1604" s="7">
        <f>IF(Q1604&gt;0,RANK(Q1604,(N1604:P1604,Q1604:AJ1604)),0)</f>
        <v>0</v>
      </c>
      <c r="AM1604" s="7">
        <f>IF(R1604&gt;0,RANK(R1604,(N1604:P1604,Q1604:AJ1604)),0)</f>
        <v>5</v>
      </c>
      <c r="AN1604" s="7">
        <f>IF(S1604&gt;0,RANK(S1604,(N1604:P1604,Q1604:AJ1604)),0)</f>
        <v>4</v>
      </c>
      <c r="AO1604" s="7">
        <f>IF(T1604&gt;0,RANK(T1604,(N1604:P1604,Q1604:AJ1604)),0)</f>
        <v>6</v>
      </c>
      <c r="AP1604" s="2">
        <f t="shared" si="622"/>
        <v>0</v>
      </c>
      <c r="AQ1604" s="2">
        <f t="shared" si="623"/>
        <v>2.936378466557912E-3</v>
      </c>
      <c r="AR1604" s="2">
        <f t="shared" si="624"/>
        <v>5.2202283849918435E-3</v>
      </c>
      <c r="AS1604" s="2">
        <f t="shared" si="625"/>
        <v>9.7879282218597059E-4</v>
      </c>
      <c r="AU1604" t="s">
        <v>2555</v>
      </c>
      <c r="AV1604" t="s">
        <v>182</v>
      </c>
      <c r="AW1604">
        <v>6</v>
      </c>
      <c r="AY1604" s="130">
        <v>29</v>
      </c>
      <c r="AZ1604" s="131">
        <v>117</v>
      </c>
      <c r="BA1604" s="132">
        <f t="shared" si="614"/>
        <v>29117</v>
      </c>
      <c r="BC1604" s="7" t="s">
        <v>532</v>
      </c>
    </row>
    <row r="1605" spans="1:55" hidden="1" outlineLevel="1" x14ac:dyDescent="0.2">
      <c r="A1605" t="s">
        <v>39</v>
      </c>
      <c r="B1605" t="s">
        <v>182</v>
      </c>
      <c r="C1605" s="1">
        <f t="shared" si="616"/>
        <v>5973</v>
      </c>
      <c r="D1605" s="7">
        <f>RANK(N1605,(N1605:P1605,Q1605:AJ1605))</f>
        <v>2</v>
      </c>
      <c r="E1605" s="7">
        <f>RANK(O1605,(N1605:P1605,Q1605:AJ1605))</f>
        <v>1</v>
      </c>
      <c r="F1605" s="7">
        <f>IF(P1605&gt;0,RANK(P1605,(N1605:P1605,Q1605:AJ1605)),0)</f>
        <v>3</v>
      </c>
      <c r="G1605" s="1">
        <f t="shared" si="617"/>
        <v>1028</v>
      </c>
      <c r="H1605" s="2">
        <f t="shared" si="615"/>
        <v>0.1721078185166583</v>
      </c>
      <c r="I1605" s="2"/>
      <c r="J1605" s="2">
        <f t="shared" si="618"/>
        <v>0.33149171270718231</v>
      </c>
      <c r="K1605" s="2">
        <f t="shared" si="619"/>
        <v>0.5035995312238406</v>
      </c>
      <c r="L1605" s="2">
        <f t="shared" si="620"/>
        <v>0.15452871253976228</v>
      </c>
      <c r="M1605" s="2">
        <f t="shared" si="621"/>
        <v>1.0380043529214761E-2</v>
      </c>
      <c r="N1605" s="1">
        <v>1980</v>
      </c>
      <c r="O1605" s="1">
        <v>3008</v>
      </c>
      <c r="P1605" s="1">
        <v>923</v>
      </c>
      <c r="R1605" s="1">
        <v>25</v>
      </c>
      <c r="S1605" s="1">
        <v>29</v>
      </c>
      <c r="T1605" s="1">
        <v>8</v>
      </c>
      <c r="X1605" s="1">
        <v>0</v>
      </c>
      <c r="AL1605" s="7">
        <f>IF(Q1605&gt;0,RANK(Q1605,(N1605:P1605,Q1605:AJ1605)),0)</f>
        <v>0</v>
      </c>
      <c r="AM1605" s="7">
        <f>IF(R1605&gt;0,RANK(R1605,(N1605:P1605,Q1605:AJ1605)),0)</f>
        <v>5</v>
      </c>
      <c r="AN1605" s="7">
        <f>IF(S1605&gt;0,RANK(S1605,(N1605:P1605,Q1605:AJ1605)),0)</f>
        <v>4</v>
      </c>
      <c r="AO1605" s="7">
        <f>IF(T1605&gt;0,RANK(T1605,(N1605:P1605,Q1605:AJ1605)),0)</f>
        <v>6</v>
      </c>
      <c r="AP1605" s="2">
        <f t="shared" si="622"/>
        <v>0</v>
      </c>
      <c r="AQ1605" s="2">
        <f t="shared" si="623"/>
        <v>4.1855014230704835E-3</v>
      </c>
      <c r="AR1605" s="2">
        <f t="shared" si="624"/>
        <v>4.8551816507617614E-3</v>
      </c>
      <c r="AS1605" s="2">
        <f t="shared" si="625"/>
        <v>1.3393604553825547E-3</v>
      </c>
      <c r="AU1605" t="s">
        <v>39</v>
      </c>
      <c r="AV1605" t="s">
        <v>182</v>
      </c>
      <c r="AW1605">
        <v>7</v>
      </c>
      <c r="AY1605" s="130">
        <v>29</v>
      </c>
      <c r="AZ1605" s="131">
        <v>119</v>
      </c>
      <c r="BA1605" s="132">
        <f t="shared" si="614"/>
        <v>29119</v>
      </c>
      <c r="BC1605" s="7" t="s">
        <v>532</v>
      </c>
    </row>
    <row r="1606" spans="1:55" hidden="1" outlineLevel="1" x14ac:dyDescent="0.2">
      <c r="A1606" t="s">
        <v>2708</v>
      </c>
      <c r="B1606" t="s">
        <v>182</v>
      </c>
      <c r="C1606" s="1">
        <f t="shared" si="616"/>
        <v>6480</v>
      </c>
      <c r="D1606" s="7">
        <f>RANK(N1606,(N1606:P1606,Q1606:AJ1606))</f>
        <v>1</v>
      </c>
      <c r="E1606" s="7">
        <f>RANK(O1606,(N1606:P1606,Q1606:AJ1606))</f>
        <v>2</v>
      </c>
      <c r="F1606" s="7">
        <f>IF(P1606&gt;0,RANK(P1606,(N1606:P1606,Q1606:AJ1606)),0)</f>
        <v>3</v>
      </c>
      <c r="G1606" s="1">
        <f t="shared" si="617"/>
        <v>303</v>
      </c>
      <c r="H1606" s="2">
        <f t="shared" si="615"/>
        <v>4.6759259259259257E-2</v>
      </c>
      <c r="I1606" s="2"/>
      <c r="J1606" s="2">
        <f t="shared" si="618"/>
        <v>0.45324074074074072</v>
      </c>
      <c r="K1606" s="2">
        <f t="shared" si="619"/>
        <v>0.4064814814814815</v>
      </c>
      <c r="L1606" s="2">
        <f t="shared" si="620"/>
        <v>0.1308641975308642</v>
      </c>
      <c r="M1606" s="2">
        <f t="shared" si="621"/>
        <v>9.4135802469135776E-3</v>
      </c>
      <c r="N1606" s="1">
        <v>2937</v>
      </c>
      <c r="O1606" s="1">
        <v>2634</v>
      </c>
      <c r="P1606" s="1">
        <v>848</v>
      </c>
      <c r="R1606" s="1">
        <v>16</v>
      </c>
      <c r="S1606" s="1">
        <v>40</v>
      </c>
      <c r="T1606" s="1">
        <v>5</v>
      </c>
      <c r="X1606" s="1">
        <v>0</v>
      </c>
      <c r="AL1606" s="7">
        <f>IF(Q1606&gt;0,RANK(Q1606,(N1606:P1606,Q1606:AJ1606)),0)</f>
        <v>0</v>
      </c>
      <c r="AM1606" s="7">
        <f>IF(R1606&gt;0,RANK(R1606,(N1606:P1606,Q1606:AJ1606)),0)</f>
        <v>5</v>
      </c>
      <c r="AN1606" s="7">
        <f>IF(S1606&gt;0,RANK(S1606,(N1606:P1606,Q1606:AJ1606)),0)</f>
        <v>4</v>
      </c>
      <c r="AO1606" s="7">
        <f>IF(T1606&gt;0,RANK(T1606,(N1606:P1606,Q1606:AJ1606)),0)</f>
        <v>6</v>
      </c>
      <c r="AP1606" s="2">
        <f t="shared" si="622"/>
        <v>0</v>
      </c>
      <c r="AQ1606" s="2">
        <f t="shared" si="623"/>
        <v>2.4691358024691358E-3</v>
      </c>
      <c r="AR1606" s="2">
        <f t="shared" si="624"/>
        <v>6.1728395061728392E-3</v>
      </c>
      <c r="AS1606" s="2">
        <f t="shared" si="625"/>
        <v>7.716049382716049E-4</v>
      </c>
      <c r="AU1606" t="s">
        <v>2708</v>
      </c>
      <c r="AV1606" t="s">
        <v>182</v>
      </c>
      <c r="AW1606">
        <v>9</v>
      </c>
      <c r="AY1606" s="130">
        <v>29</v>
      </c>
      <c r="AZ1606" s="131">
        <v>121</v>
      </c>
      <c r="BA1606" s="132">
        <f t="shared" si="614"/>
        <v>29121</v>
      </c>
      <c r="BC1606" s="7" t="s">
        <v>532</v>
      </c>
    </row>
    <row r="1607" spans="1:55" hidden="1" outlineLevel="1" x14ac:dyDescent="0.2">
      <c r="A1607" t="s">
        <v>2709</v>
      </c>
      <c r="B1607" t="s">
        <v>182</v>
      </c>
      <c r="C1607" s="1">
        <f t="shared" si="616"/>
        <v>4663</v>
      </c>
      <c r="D1607" s="7">
        <f>RANK(N1607,(N1607:P1607,Q1607:AJ1607))</f>
        <v>1</v>
      </c>
      <c r="E1607" s="7">
        <f>RANK(O1607,(N1607:P1607,Q1607:AJ1607))</f>
        <v>2</v>
      </c>
      <c r="F1607" s="7">
        <f>IF(P1607&gt;0,RANK(P1607,(N1607:P1607,Q1607:AJ1607)),0)</f>
        <v>3</v>
      </c>
      <c r="G1607" s="1">
        <f t="shared" si="617"/>
        <v>756</v>
      </c>
      <c r="H1607" s="2">
        <f t="shared" si="615"/>
        <v>0.16212738580313102</v>
      </c>
      <c r="I1607" s="2"/>
      <c r="J1607" s="2">
        <f t="shared" si="618"/>
        <v>0.50418185717349351</v>
      </c>
      <c r="K1607" s="2">
        <f t="shared" si="619"/>
        <v>0.34205447137036243</v>
      </c>
      <c r="L1607" s="2">
        <f t="shared" si="620"/>
        <v>0.13403388376581599</v>
      </c>
      <c r="M1607" s="2">
        <f t="shared" si="621"/>
        <v>1.9729787690328071E-2</v>
      </c>
      <c r="N1607" s="1">
        <v>2351</v>
      </c>
      <c r="O1607" s="1">
        <v>1595</v>
      </c>
      <c r="P1607" s="1">
        <v>625</v>
      </c>
      <c r="R1607" s="1">
        <v>30</v>
      </c>
      <c r="S1607" s="1">
        <v>59</v>
      </c>
      <c r="T1607" s="1">
        <v>3</v>
      </c>
      <c r="X1607" s="1">
        <v>0</v>
      </c>
      <c r="AL1607" s="7">
        <f>IF(Q1607&gt;0,RANK(Q1607,(N1607:P1607,Q1607:AJ1607)),0)</f>
        <v>0</v>
      </c>
      <c r="AM1607" s="7">
        <f>IF(R1607&gt;0,RANK(R1607,(N1607:P1607,Q1607:AJ1607)),0)</f>
        <v>5</v>
      </c>
      <c r="AN1607" s="7">
        <f>IF(S1607&gt;0,RANK(S1607,(N1607:P1607,Q1607:AJ1607)),0)</f>
        <v>4</v>
      </c>
      <c r="AO1607" s="7">
        <f>IF(T1607&gt;0,RANK(T1607,(N1607:P1607,Q1607:AJ1607)),0)</f>
        <v>6</v>
      </c>
      <c r="AP1607" s="2">
        <f t="shared" si="622"/>
        <v>0</v>
      </c>
      <c r="AQ1607" s="2">
        <f t="shared" si="623"/>
        <v>6.4336264207591675E-3</v>
      </c>
      <c r="AR1607" s="2">
        <f t="shared" si="624"/>
        <v>1.265279862749303E-2</v>
      </c>
      <c r="AS1607" s="2">
        <f t="shared" si="625"/>
        <v>6.4336264207591682E-4</v>
      </c>
      <c r="AU1607" t="s">
        <v>2709</v>
      </c>
      <c r="AV1607" t="s">
        <v>182</v>
      </c>
      <c r="AW1607">
        <v>8</v>
      </c>
      <c r="AY1607" s="130">
        <v>29</v>
      </c>
      <c r="AZ1607" s="131">
        <v>123</v>
      </c>
      <c r="BA1607" s="132">
        <f t="shared" si="614"/>
        <v>29123</v>
      </c>
      <c r="BC1607" s="7" t="s">
        <v>532</v>
      </c>
    </row>
    <row r="1608" spans="1:55" hidden="1" outlineLevel="1" x14ac:dyDescent="0.2">
      <c r="A1608" t="s">
        <v>38</v>
      </c>
      <c r="B1608" t="s">
        <v>182</v>
      </c>
      <c r="C1608" s="1">
        <f t="shared" si="616"/>
        <v>3636</v>
      </c>
      <c r="D1608" s="7">
        <f>RANK(N1608,(N1608:P1608,Q1608:AJ1608))</f>
        <v>2</v>
      </c>
      <c r="E1608" s="7">
        <f>RANK(O1608,(N1608:P1608,Q1608:AJ1608))</f>
        <v>1</v>
      </c>
      <c r="F1608" s="7">
        <f>IF(P1608&gt;0,RANK(P1608,(N1608:P1608,Q1608:AJ1608)),0)</f>
        <v>3</v>
      </c>
      <c r="G1608" s="1">
        <f t="shared" si="617"/>
        <v>20</v>
      </c>
      <c r="H1608" s="2">
        <f t="shared" si="615"/>
        <v>5.5005500550055009E-3</v>
      </c>
      <c r="I1608" s="2"/>
      <c r="J1608" s="2">
        <f t="shared" si="618"/>
        <v>0.42354235423542352</v>
      </c>
      <c r="K1608" s="2">
        <f t="shared" si="619"/>
        <v>0.42904290429042902</v>
      </c>
      <c r="L1608" s="2">
        <f t="shared" si="620"/>
        <v>0.14191419141914191</v>
      </c>
      <c r="M1608" s="2">
        <f t="shared" si="621"/>
        <v>5.5005500550055486E-3</v>
      </c>
      <c r="N1608" s="1">
        <v>1540</v>
      </c>
      <c r="O1608" s="1">
        <v>1560</v>
      </c>
      <c r="P1608" s="1">
        <v>516</v>
      </c>
      <c r="R1608" s="1">
        <v>12</v>
      </c>
      <c r="S1608" s="1">
        <v>8</v>
      </c>
      <c r="X1608" s="1">
        <v>0</v>
      </c>
      <c r="AL1608" s="7">
        <f>IF(Q1608&gt;0,RANK(Q1608,(N1608:P1608,Q1608:AJ1608)),0)</f>
        <v>0</v>
      </c>
      <c r="AM1608" s="7">
        <f>IF(R1608&gt;0,RANK(R1608,(N1608:P1608,Q1608:AJ1608)),0)</f>
        <v>4</v>
      </c>
      <c r="AN1608" s="7">
        <f>IF(S1608&gt;0,RANK(S1608,(N1608:P1608,Q1608:AJ1608)),0)</f>
        <v>5</v>
      </c>
      <c r="AO1608" s="7">
        <f>IF(T1608&gt;0,RANK(T1608,(N1608:P1608,Q1608:AJ1608)),0)</f>
        <v>0</v>
      </c>
      <c r="AP1608" s="2">
        <f t="shared" si="622"/>
        <v>0</v>
      </c>
      <c r="AQ1608" s="2">
        <f t="shared" si="623"/>
        <v>3.3003300330033004E-3</v>
      </c>
      <c r="AR1608" s="2">
        <f t="shared" si="624"/>
        <v>2.2002200220022001E-3</v>
      </c>
      <c r="AS1608" s="2">
        <f t="shared" si="625"/>
        <v>0</v>
      </c>
      <c r="AU1608" t="s">
        <v>38</v>
      </c>
      <c r="AV1608" t="s">
        <v>182</v>
      </c>
      <c r="AW1608">
        <v>4</v>
      </c>
      <c r="AY1608" s="130">
        <v>29</v>
      </c>
      <c r="AZ1608" s="131">
        <v>125</v>
      </c>
      <c r="BA1608" s="132">
        <f t="shared" si="614"/>
        <v>29125</v>
      </c>
      <c r="BC1608" s="7" t="s">
        <v>532</v>
      </c>
    </row>
    <row r="1609" spans="1:55" hidden="1" outlineLevel="1" x14ac:dyDescent="0.2">
      <c r="A1609" t="s">
        <v>1066</v>
      </c>
      <c r="B1609" t="s">
        <v>182</v>
      </c>
      <c r="C1609" s="1">
        <f t="shared" si="616"/>
        <v>10721</v>
      </c>
      <c r="D1609" s="7">
        <f>RANK(N1609,(N1609:P1609,Q1609:AJ1609))</f>
        <v>1</v>
      </c>
      <c r="E1609" s="7">
        <f>RANK(O1609,(N1609:P1609,Q1609:AJ1609))</f>
        <v>2</v>
      </c>
      <c r="F1609" s="7">
        <f>IF(P1609&gt;0,RANK(P1609,(N1609:P1609,Q1609:AJ1609)),0)</f>
        <v>3</v>
      </c>
      <c r="G1609" s="1">
        <f t="shared" si="617"/>
        <v>271</v>
      </c>
      <c r="H1609" s="2">
        <f t="shared" si="615"/>
        <v>2.5277492771196716E-2</v>
      </c>
      <c r="I1609" s="2"/>
      <c r="J1609" s="2">
        <f t="shared" si="618"/>
        <v>0.45928551441096915</v>
      </c>
      <c r="K1609" s="2">
        <f t="shared" si="619"/>
        <v>0.43400802163977242</v>
      </c>
      <c r="L1609" s="2">
        <f t="shared" si="620"/>
        <v>0.10092342132263782</v>
      </c>
      <c r="M1609" s="2">
        <f t="shared" si="621"/>
        <v>5.7830426266206603E-3</v>
      </c>
      <c r="N1609" s="1">
        <v>4924</v>
      </c>
      <c r="O1609" s="1">
        <v>4653</v>
      </c>
      <c r="P1609" s="1">
        <v>1082</v>
      </c>
      <c r="R1609" s="1">
        <v>26</v>
      </c>
      <c r="S1609" s="1">
        <v>26</v>
      </c>
      <c r="T1609" s="1">
        <v>10</v>
      </c>
      <c r="X1609" s="1">
        <v>0</v>
      </c>
      <c r="AL1609" s="7">
        <f>IF(Q1609&gt;0,RANK(Q1609,(N1609:P1609,Q1609:AJ1609)),0)</f>
        <v>0</v>
      </c>
      <c r="AM1609" s="7">
        <f>IF(R1609&gt;0,RANK(R1609,(N1609:P1609,Q1609:AJ1609)),0)</f>
        <v>4</v>
      </c>
      <c r="AN1609" s="7">
        <f>IF(S1609&gt;0,RANK(S1609,(N1609:P1609,Q1609:AJ1609)),0)</f>
        <v>4</v>
      </c>
      <c r="AO1609" s="7">
        <f>IF(T1609&gt;0,RANK(T1609,(N1609:P1609,Q1609:AJ1609)),0)</f>
        <v>6</v>
      </c>
      <c r="AP1609" s="2">
        <f t="shared" si="622"/>
        <v>0</v>
      </c>
      <c r="AQ1609" s="2">
        <f t="shared" si="623"/>
        <v>2.4251469079376925E-3</v>
      </c>
      <c r="AR1609" s="2">
        <f t="shared" si="624"/>
        <v>2.4251469079376925E-3</v>
      </c>
      <c r="AS1609" s="2">
        <f t="shared" si="625"/>
        <v>9.3274881074526634E-4</v>
      </c>
      <c r="AU1609" t="s">
        <v>1066</v>
      </c>
      <c r="AV1609" t="s">
        <v>182</v>
      </c>
      <c r="AW1609">
        <v>9</v>
      </c>
      <c r="AY1609" s="130">
        <v>29</v>
      </c>
      <c r="AZ1609" s="131">
        <v>127</v>
      </c>
      <c r="BA1609" s="132">
        <f t="shared" si="614"/>
        <v>29127</v>
      </c>
      <c r="BC1609" s="7" t="s">
        <v>532</v>
      </c>
    </row>
    <row r="1610" spans="1:55" hidden="1" outlineLevel="1" x14ac:dyDescent="0.2">
      <c r="A1610" t="s">
        <v>3190</v>
      </c>
      <c r="B1610" t="s">
        <v>182</v>
      </c>
      <c r="C1610" s="1">
        <f t="shared" ref="C1610:C1640" si="626">SUM(N1610:AJ1610)</f>
        <v>1581</v>
      </c>
      <c r="D1610" s="7">
        <f>RANK(N1610,(N1610:P1610,Q1610:AJ1610))</f>
        <v>1</v>
      </c>
      <c r="E1610" s="7">
        <f>RANK(O1610,(N1610:P1610,Q1610:AJ1610))</f>
        <v>2</v>
      </c>
      <c r="F1610" s="7">
        <f>IF(P1610&gt;0,RANK(P1610,(N1610:P1610,Q1610:AJ1610)),0)</f>
        <v>3</v>
      </c>
      <c r="G1610" s="1">
        <f t="shared" ref="G1610:G1640" si="627">MAX(N1610:P1610)-LARGE(N1610:P1610,2)</f>
        <v>40</v>
      </c>
      <c r="H1610" s="2">
        <f t="shared" si="615"/>
        <v>2.5300442757748259E-2</v>
      </c>
      <c r="I1610" s="2"/>
      <c r="J1610" s="2">
        <f t="shared" ref="J1610:J1640" si="628">IF($C1610=0,"-",N1610/$C1610)</f>
        <v>0.44275774826059455</v>
      </c>
      <c r="K1610" s="2">
        <f t="shared" ref="K1610:K1640" si="629">IF($C1610=0,"-",O1610/$C1610)</f>
        <v>0.41745730550284632</v>
      </c>
      <c r="L1610" s="2">
        <f t="shared" ref="L1610:L1640" si="630">IF($C1610=0,"-",P1610/$C1610)</f>
        <v>0.13156230234029095</v>
      </c>
      <c r="M1610" s="2">
        <f t="shared" ref="M1610:M1640" si="631">IF(C1610=0,"-",(1-J1610-K1610-L1610))</f>
        <v>8.2226438962681725E-3</v>
      </c>
      <c r="N1610" s="1">
        <v>700</v>
      </c>
      <c r="O1610" s="1">
        <v>660</v>
      </c>
      <c r="P1610" s="1">
        <v>208</v>
      </c>
      <c r="R1610" s="1">
        <v>2</v>
      </c>
      <c r="S1610" s="1">
        <v>10</v>
      </c>
      <c r="T1610" s="1">
        <v>1</v>
      </c>
      <c r="X1610" s="1">
        <v>0</v>
      </c>
      <c r="AL1610" s="7">
        <f>IF(Q1610&gt;0,RANK(Q1610,(N1610:P1610,Q1610:AJ1610)),0)</f>
        <v>0</v>
      </c>
      <c r="AM1610" s="7">
        <f>IF(R1610&gt;0,RANK(R1610,(N1610:P1610,Q1610:AJ1610)),0)</f>
        <v>5</v>
      </c>
      <c r="AN1610" s="7">
        <f>IF(S1610&gt;0,RANK(S1610,(N1610:P1610,Q1610:AJ1610)),0)</f>
        <v>4</v>
      </c>
      <c r="AO1610" s="7">
        <f>IF(T1610&gt;0,RANK(T1610,(N1610:P1610,Q1610:AJ1610)),0)</f>
        <v>6</v>
      </c>
      <c r="AP1610" s="2">
        <f t="shared" ref="AP1610:AP1640" si="632">IF($C1610=0,"-",Q1610/$C1610)</f>
        <v>0</v>
      </c>
      <c r="AQ1610" s="2">
        <f t="shared" ref="AQ1610:AQ1640" si="633">IF($C1610=0,"-",R1610/$C1610)</f>
        <v>1.2650221378874131E-3</v>
      </c>
      <c r="AR1610" s="2">
        <f t="shared" ref="AR1610:AR1640" si="634">IF($C1610=0,"-",S1610/$C1610)</f>
        <v>6.3251106894370648E-3</v>
      </c>
      <c r="AS1610" s="2">
        <f t="shared" ref="AS1610:AS1640" si="635">IF($C1610=0,"-",T1610/$C1610)</f>
        <v>6.3251106894370653E-4</v>
      </c>
      <c r="AU1610" t="s">
        <v>3190</v>
      </c>
      <c r="AV1610" t="s">
        <v>182</v>
      </c>
      <c r="AW1610">
        <v>6</v>
      </c>
      <c r="AY1610" s="130">
        <v>29</v>
      </c>
      <c r="AZ1610" s="131">
        <v>129</v>
      </c>
      <c r="BA1610" s="132">
        <f t="shared" ref="BA1610:BA1660" si="636">AY1610*1000+AZ1610</f>
        <v>29129</v>
      </c>
      <c r="BC1610" s="7" t="s">
        <v>532</v>
      </c>
    </row>
    <row r="1611" spans="1:55" hidden="1" outlineLevel="1" x14ac:dyDescent="0.2">
      <c r="A1611" t="s">
        <v>2446</v>
      </c>
      <c r="B1611" t="s">
        <v>182</v>
      </c>
      <c r="C1611" s="1">
        <f t="shared" si="626"/>
        <v>8739</v>
      </c>
      <c r="D1611" s="7">
        <f>RANK(N1611,(N1611:P1611,Q1611:AJ1611))</f>
        <v>2</v>
      </c>
      <c r="E1611" s="7">
        <f>RANK(O1611,(N1611:P1611,Q1611:AJ1611))</f>
        <v>1</v>
      </c>
      <c r="F1611" s="7">
        <f>IF(P1611&gt;0,RANK(P1611,(N1611:P1611,Q1611:AJ1611)),0)</f>
        <v>3</v>
      </c>
      <c r="G1611" s="1">
        <f t="shared" si="627"/>
        <v>1277</v>
      </c>
      <c r="H1611" s="2">
        <f t="shared" si="615"/>
        <v>0.14612655910287217</v>
      </c>
      <c r="I1611" s="2"/>
      <c r="J1611" s="2">
        <f t="shared" si="628"/>
        <v>0.35587595834763702</v>
      </c>
      <c r="K1611" s="2">
        <f t="shared" si="629"/>
        <v>0.50200251745050917</v>
      </c>
      <c r="L1611" s="2">
        <f t="shared" si="630"/>
        <v>0.13559903879162374</v>
      </c>
      <c r="M1611" s="2">
        <f t="shared" si="631"/>
        <v>6.5224854102301222E-3</v>
      </c>
      <c r="N1611" s="1">
        <v>3110</v>
      </c>
      <c r="O1611" s="1">
        <v>4387</v>
      </c>
      <c r="P1611" s="1">
        <v>1185</v>
      </c>
      <c r="Q1611" s="1">
        <v>1</v>
      </c>
      <c r="R1611" s="1">
        <v>33</v>
      </c>
      <c r="S1611" s="1">
        <v>20</v>
      </c>
      <c r="T1611" s="1">
        <v>3</v>
      </c>
      <c r="X1611" s="1">
        <v>0</v>
      </c>
      <c r="AL1611" s="7">
        <f>IF(Q1611&gt;0,RANK(Q1611,(N1611:P1611,Q1611:AJ1611)),0)</f>
        <v>7</v>
      </c>
      <c r="AM1611" s="7">
        <f>IF(R1611&gt;0,RANK(R1611,(N1611:P1611,Q1611:AJ1611)),0)</f>
        <v>4</v>
      </c>
      <c r="AN1611" s="7">
        <f>IF(S1611&gt;0,RANK(S1611,(N1611:P1611,Q1611:AJ1611)),0)</f>
        <v>5</v>
      </c>
      <c r="AO1611" s="7">
        <f>IF(T1611&gt;0,RANK(T1611,(N1611:P1611,Q1611:AJ1611)),0)</f>
        <v>6</v>
      </c>
      <c r="AP1611" s="2">
        <f t="shared" si="632"/>
        <v>1.1442956860052638E-4</v>
      </c>
      <c r="AQ1611" s="2">
        <f t="shared" si="633"/>
        <v>3.7761757638173706E-3</v>
      </c>
      <c r="AR1611" s="2">
        <f t="shared" si="634"/>
        <v>2.2885913720105274E-3</v>
      </c>
      <c r="AS1611" s="2">
        <f t="shared" si="635"/>
        <v>3.4328870580157915E-4</v>
      </c>
      <c r="AU1611" t="s">
        <v>2446</v>
      </c>
      <c r="AV1611" t="s">
        <v>182</v>
      </c>
      <c r="AW1611">
        <v>4</v>
      </c>
      <c r="AY1611" s="130">
        <v>29</v>
      </c>
      <c r="AZ1611" s="131">
        <v>131</v>
      </c>
      <c r="BA1611" s="132">
        <f t="shared" si="636"/>
        <v>29131</v>
      </c>
      <c r="BC1611" s="7" t="s">
        <v>532</v>
      </c>
    </row>
    <row r="1612" spans="1:55" hidden="1" outlineLevel="1" x14ac:dyDescent="0.2">
      <c r="A1612" t="s">
        <v>1011</v>
      </c>
      <c r="B1612" t="s">
        <v>182</v>
      </c>
      <c r="C1612" s="1">
        <f t="shared" si="626"/>
        <v>5249</v>
      </c>
      <c r="D1612" s="7">
        <f>RANK(N1612,(N1612:P1612,Q1612:AJ1612))</f>
        <v>1</v>
      </c>
      <c r="E1612" s="7">
        <f>RANK(O1612,(N1612:P1612,Q1612:AJ1612))</f>
        <v>2</v>
      </c>
      <c r="F1612" s="7">
        <f>IF(P1612&gt;0,RANK(P1612,(N1612:P1612,Q1612:AJ1612)),0)</f>
        <v>3</v>
      </c>
      <c r="G1612" s="1">
        <f t="shared" si="627"/>
        <v>1640</v>
      </c>
      <c r="H1612" s="2">
        <f t="shared" si="615"/>
        <v>0.31244046485044769</v>
      </c>
      <c r="I1612" s="2"/>
      <c r="J1612" s="2">
        <f t="shared" si="628"/>
        <v>0.61630786816536487</v>
      </c>
      <c r="K1612" s="2">
        <f t="shared" si="629"/>
        <v>0.30386740331491713</v>
      </c>
      <c r="L1612" s="2">
        <f t="shared" si="630"/>
        <v>7.2394741855591541E-2</v>
      </c>
      <c r="M1612" s="2">
        <f t="shared" si="631"/>
        <v>7.4299866641264617E-3</v>
      </c>
      <c r="N1612" s="1">
        <v>3235</v>
      </c>
      <c r="O1612" s="1">
        <v>1595</v>
      </c>
      <c r="P1612" s="1">
        <v>380</v>
      </c>
      <c r="R1612" s="1">
        <v>16</v>
      </c>
      <c r="S1612" s="1">
        <v>18</v>
      </c>
      <c r="T1612" s="1">
        <v>5</v>
      </c>
      <c r="X1612" s="1">
        <v>0</v>
      </c>
      <c r="AL1612" s="7">
        <f>IF(Q1612&gt;0,RANK(Q1612,(N1612:P1612,Q1612:AJ1612)),0)</f>
        <v>0</v>
      </c>
      <c r="AM1612" s="7">
        <f>IF(R1612&gt;0,RANK(R1612,(N1612:P1612,Q1612:AJ1612)),0)</f>
        <v>5</v>
      </c>
      <c r="AN1612" s="7">
        <f>IF(S1612&gt;0,RANK(S1612,(N1612:P1612,Q1612:AJ1612)),0)</f>
        <v>4</v>
      </c>
      <c r="AO1612" s="7">
        <f>IF(T1612&gt;0,RANK(T1612,(N1612:P1612,Q1612:AJ1612)),0)</f>
        <v>6</v>
      </c>
      <c r="AP1612" s="2">
        <f t="shared" si="632"/>
        <v>0</v>
      </c>
      <c r="AQ1612" s="2">
        <f t="shared" si="633"/>
        <v>3.0481996570775388E-3</v>
      </c>
      <c r="AR1612" s="2">
        <f t="shared" si="634"/>
        <v>3.4292246142122308E-3</v>
      </c>
      <c r="AS1612" s="2">
        <f t="shared" si="635"/>
        <v>9.5256239283673081E-4</v>
      </c>
      <c r="AU1612" t="s">
        <v>1011</v>
      </c>
      <c r="AV1612" t="s">
        <v>182</v>
      </c>
      <c r="AW1612">
        <v>8</v>
      </c>
      <c r="AY1612" s="130">
        <v>29</v>
      </c>
      <c r="AZ1612" s="131">
        <v>133</v>
      </c>
      <c r="BA1612" s="132">
        <f t="shared" si="636"/>
        <v>29133</v>
      </c>
      <c r="BC1612" s="7" t="s">
        <v>532</v>
      </c>
    </row>
    <row r="1613" spans="1:55" hidden="1" outlineLevel="1" x14ac:dyDescent="0.2">
      <c r="A1613" t="s">
        <v>462</v>
      </c>
      <c r="B1613" t="s">
        <v>182</v>
      </c>
      <c r="C1613" s="1">
        <f t="shared" si="626"/>
        <v>5465</v>
      </c>
      <c r="D1613" s="7">
        <f>RANK(N1613,(N1613:P1613,Q1613:AJ1613))</f>
        <v>2</v>
      </c>
      <c r="E1613" s="7">
        <f>RANK(O1613,(N1613:P1613,Q1613:AJ1613))</f>
        <v>1</v>
      </c>
      <c r="F1613" s="7">
        <f>IF(P1613&gt;0,RANK(P1613,(N1613:P1613,Q1613:AJ1613)),0)</f>
        <v>3</v>
      </c>
      <c r="G1613" s="1">
        <f t="shared" si="627"/>
        <v>474</v>
      </c>
      <c r="H1613" s="2">
        <f t="shared" si="615"/>
        <v>8.6733760292772188E-2</v>
      </c>
      <c r="I1613" s="2"/>
      <c r="J1613" s="2">
        <f t="shared" si="628"/>
        <v>0.38956999085086919</v>
      </c>
      <c r="K1613" s="2">
        <f t="shared" si="629"/>
        <v>0.47630375114364137</v>
      </c>
      <c r="L1613" s="2">
        <f t="shared" si="630"/>
        <v>0.12680695333943276</v>
      </c>
      <c r="M1613" s="2">
        <f t="shared" si="631"/>
        <v>7.3193046660566807E-3</v>
      </c>
      <c r="N1613" s="1">
        <v>2129</v>
      </c>
      <c r="O1613" s="1">
        <v>2603</v>
      </c>
      <c r="P1613" s="1">
        <v>693</v>
      </c>
      <c r="R1613" s="1">
        <v>26</v>
      </c>
      <c r="S1613" s="1">
        <v>11</v>
      </c>
      <c r="T1613" s="1">
        <v>3</v>
      </c>
      <c r="X1613" s="1">
        <v>0</v>
      </c>
      <c r="AL1613" s="7">
        <f>IF(Q1613&gt;0,RANK(Q1613,(N1613:P1613,Q1613:AJ1613)),0)</f>
        <v>0</v>
      </c>
      <c r="AM1613" s="7">
        <f>IF(R1613&gt;0,RANK(R1613,(N1613:P1613,Q1613:AJ1613)),0)</f>
        <v>4</v>
      </c>
      <c r="AN1613" s="7">
        <f>IF(S1613&gt;0,RANK(S1613,(N1613:P1613,Q1613:AJ1613)),0)</f>
        <v>5</v>
      </c>
      <c r="AO1613" s="7">
        <f>IF(T1613&gt;0,RANK(T1613,(N1613:P1613,Q1613:AJ1613)),0)</f>
        <v>6</v>
      </c>
      <c r="AP1613" s="2">
        <f t="shared" si="632"/>
        <v>0</v>
      </c>
      <c r="AQ1613" s="2">
        <f t="shared" si="633"/>
        <v>4.7575480329368706E-3</v>
      </c>
      <c r="AR1613" s="2">
        <f t="shared" si="634"/>
        <v>2.0128087831655993E-3</v>
      </c>
      <c r="AS1613" s="2">
        <f t="shared" si="635"/>
        <v>5.4894784995425437E-4</v>
      </c>
      <c r="AU1613" t="s">
        <v>462</v>
      </c>
      <c r="AV1613" t="s">
        <v>182</v>
      </c>
      <c r="AW1613">
        <v>4</v>
      </c>
      <c r="AY1613" s="130">
        <v>29</v>
      </c>
      <c r="AZ1613" s="131">
        <v>135</v>
      </c>
      <c r="BA1613" s="132">
        <f t="shared" si="636"/>
        <v>29135</v>
      </c>
      <c r="BC1613" s="7" t="s">
        <v>532</v>
      </c>
    </row>
    <row r="1614" spans="1:55" hidden="1" outlineLevel="1" x14ac:dyDescent="0.2">
      <c r="A1614" t="s">
        <v>2129</v>
      </c>
      <c r="B1614" t="s">
        <v>182</v>
      </c>
      <c r="C1614" s="1">
        <f t="shared" si="626"/>
        <v>3831</v>
      </c>
      <c r="D1614" s="7">
        <f>RANK(N1614,(N1614:P1614,Q1614:AJ1614))</f>
        <v>1</v>
      </c>
      <c r="E1614" s="7">
        <f>RANK(O1614,(N1614:P1614,Q1614:AJ1614))</f>
        <v>2</v>
      </c>
      <c r="F1614" s="7">
        <f>IF(P1614&gt;0,RANK(P1614,(N1614:P1614,Q1614:AJ1614)),0)</f>
        <v>3</v>
      </c>
      <c r="G1614" s="1">
        <f t="shared" si="627"/>
        <v>605</v>
      </c>
      <c r="H1614" s="2">
        <f t="shared" si="615"/>
        <v>0.15792221352127381</v>
      </c>
      <c r="I1614" s="2"/>
      <c r="J1614" s="2">
        <f t="shared" si="628"/>
        <v>0.5058731401722788</v>
      </c>
      <c r="K1614" s="2">
        <f t="shared" si="629"/>
        <v>0.34795092665100497</v>
      </c>
      <c r="L1614" s="2">
        <f t="shared" si="630"/>
        <v>0.13886713651788044</v>
      </c>
      <c r="M1614" s="2">
        <f t="shared" si="631"/>
        <v>7.3087966588357978E-3</v>
      </c>
      <c r="N1614" s="1">
        <v>1938</v>
      </c>
      <c r="O1614" s="1">
        <v>1333</v>
      </c>
      <c r="P1614" s="1">
        <v>532</v>
      </c>
      <c r="R1614" s="1">
        <v>12</v>
      </c>
      <c r="S1614" s="1">
        <v>11</v>
      </c>
      <c r="T1614" s="1">
        <v>5</v>
      </c>
      <c r="X1614" s="1">
        <v>0</v>
      </c>
      <c r="AL1614" s="7">
        <f>IF(Q1614&gt;0,RANK(Q1614,(N1614:P1614,Q1614:AJ1614)),0)</f>
        <v>0</v>
      </c>
      <c r="AM1614" s="7">
        <f>IF(R1614&gt;0,RANK(R1614,(N1614:P1614,Q1614:AJ1614)),0)</f>
        <v>4</v>
      </c>
      <c r="AN1614" s="7">
        <f>IF(S1614&gt;0,RANK(S1614,(N1614:P1614,Q1614:AJ1614)),0)</f>
        <v>5</v>
      </c>
      <c r="AO1614" s="7">
        <f>IF(T1614&gt;0,RANK(T1614,(N1614:P1614,Q1614:AJ1614)),0)</f>
        <v>6</v>
      </c>
      <c r="AP1614" s="2">
        <f t="shared" si="632"/>
        <v>0</v>
      </c>
      <c r="AQ1614" s="2">
        <f t="shared" si="633"/>
        <v>3.1323414252153485E-3</v>
      </c>
      <c r="AR1614" s="2">
        <f t="shared" si="634"/>
        <v>2.8713129731140694E-3</v>
      </c>
      <c r="AS1614" s="2">
        <f t="shared" si="635"/>
        <v>1.3051422605063951E-3</v>
      </c>
      <c r="AU1614" t="s">
        <v>2129</v>
      </c>
      <c r="AV1614" t="s">
        <v>182</v>
      </c>
      <c r="AW1614">
        <v>9</v>
      </c>
      <c r="AY1614" s="130">
        <v>29</v>
      </c>
      <c r="AZ1614" s="131">
        <v>137</v>
      </c>
      <c r="BA1614" s="132">
        <f t="shared" si="636"/>
        <v>29137</v>
      </c>
      <c r="BC1614" s="7" t="s">
        <v>532</v>
      </c>
    </row>
    <row r="1615" spans="1:55" hidden="1" outlineLevel="1" x14ac:dyDescent="0.2">
      <c r="A1615" t="s">
        <v>961</v>
      </c>
      <c r="B1615" t="s">
        <v>182</v>
      </c>
      <c r="C1615" s="1">
        <f t="shared" si="626"/>
        <v>5225</v>
      </c>
      <c r="D1615" s="7">
        <f>RANK(N1615,(N1615:P1615,Q1615:AJ1615))</f>
        <v>1</v>
      </c>
      <c r="E1615" s="7">
        <f>RANK(O1615,(N1615:P1615,Q1615:AJ1615))</f>
        <v>2</v>
      </c>
      <c r="F1615" s="7">
        <f>IF(P1615&gt;0,RANK(P1615,(N1615:P1615,Q1615:AJ1615)),0)</f>
        <v>3</v>
      </c>
      <c r="G1615" s="1">
        <f t="shared" si="627"/>
        <v>153</v>
      </c>
      <c r="H1615" s="2">
        <f t="shared" si="615"/>
        <v>2.9282296650717705E-2</v>
      </c>
      <c r="I1615" s="2"/>
      <c r="J1615" s="2">
        <f t="shared" si="628"/>
        <v>0.4357894736842105</v>
      </c>
      <c r="K1615" s="2">
        <f t="shared" si="629"/>
        <v>0.40650717703349282</v>
      </c>
      <c r="L1615" s="2">
        <f t="shared" si="630"/>
        <v>0.1477511961722488</v>
      </c>
      <c r="M1615" s="2">
        <f t="shared" si="631"/>
        <v>9.9521531100478788E-3</v>
      </c>
      <c r="N1615" s="1">
        <v>2277</v>
      </c>
      <c r="O1615" s="1">
        <v>2124</v>
      </c>
      <c r="P1615" s="1">
        <v>772</v>
      </c>
      <c r="R1615" s="1">
        <v>23</v>
      </c>
      <c r="S1615" s="1">
        <v>28</v>
      </c>
      <c r="T1615" s="1">
        <v>1</v>
      </c>
      <c r="X1615" s="1">
        <v>0</v>
      </c>
      <c r="AL1615" s="7">
        <f>IF(Q1615&gt;0,RANK(Q1615,(N1615:P1615,Q1615:AJ1615)),0)</f>
        <v>0</v>
      </c>
      <c r="AM1615" s="7">
        <f>IF(R1615&gt;0,RANK(R1615,(N1615:P1615,Q1615:AJ1615)),0)</f>
        <v>5</v>
      </c>
      <c r="AN1615" s="7">
        <f>IF(S1615&gt;0,RANK(S1615,(N1615:P1615,Q1615:AJ1615)),0)</f>
        <v>4</v>
      </c>
      <c r="AO1615" s="7">
        <f>IF(T1615&gt;0,RANK(T1615,(N1615:P1615,Q1615:AJ1615)),0)</f>
        <v>6</v>
      </c>
      <c r="AP1615" s="2">
        <f t="shared" si="632"/>
        <v>0</v>
      </c>
      <c r="AQ1615" s="2">
        <f t="shared" si="633"/>
        <v>4.4019138755980857E-3</v>
      </c>
      <c r="AR1615" s="2">
        <f t="shared" si="634"/>
        <v>5.358851674641148E-3</v>
      </c>
      <c r="AS1615" s="2">
        <f t="shared" si="635"/>
        <v>1.9138755980861245E-4</v>
      </c>
      <c r="AU1615" t="s">
        <v>961</v>
      </c>
      <c r="AV1615" t="s">
        <v>182</v>
      </c>
      <c r="AW1615">
        <v>9</v>
      </c>
      <c r="AY1615" s="130">
        <v>29</v>
      </c>
      <c r="AZ1615" s="131">
        <v>139</v>
      </c>
      <c r="BA1615" s="132">
        <f t="shared" si="636"/>
        <v>29139</v>
      </c>
      <c r="BC1615" s="7" t="s">
        <v>532</v>
      </c>
    </row>
    <row r="1616" spans="1:55" hidden="1" outlineLevel="1" x14ac:dyDescent="0.2">
      <c r="A1616" t="s">
        <v>1305</v>
      </c>
      <c r="B1616" t="s">
        <v>182</v>
      </c>
      <c r="C1616" s="1">
        <f t="shared" si="626"/>
        <v>7133</v>
      </c>
      <c r="D1616" s="7">
        <f>RANK(N1616,(N1616:P1616,Q1616:AJ1616))</f>
        <v>2</v>
      </c>
      <c r="E1616" s="7">
        <f>RANK(O1616,(N1616:P1616,Q1616:AJ1616))</f>
        <v>1</v>
      </c>
      <c r="F1616" s="7">
        <f>IF(P1616&gt;0,RANK(P1616,(N1616:P1616,Q1616:AJ1616)),0)</f>
        <v>3</v>
      </c>
      <c r="G1616" s="1">
        <f t="shared" si="627"/>
        <v>53</v>
      </c>
      <c r="H1616" s="2">
        <f t="shared" si="615"/>
        <v>7.4302537501752417E-3</v>
      </c>
      <c r="I1616" s="2"/>
      <c r="J1616" s="2">
        <f t="shared" si="628"/>
        <v>0.42142156175522222</v>
      </c>
      <c r="K1616" s="2">
        <f t="shared" si="629"/>
        <v>0.42885181550539747</v>
      </c>
      <c r="L1616" s="2">
        <f t="shared" si="630"/>
        <v>0.14103462778634515</v>
      </c>
      <c r="M1616" s="2">
        <f t="shared" si="631"/>
        <v>8.6919949530352147E-3</v>
      </c>
      <c r="N1616" s="1">
        <v>3006</v>
      </c>
      <c r="O1616" s="1">
        <v>3059</v>
      </c>
      <c r="P1616" s="1">
        <v>1006</v>
      </c>
      <c r="R1616" s="1">
        <v>39</v>
      </c>
      <c r="S1616" s="1">
        <v>21</v>
      </c>
      <c r="T1616" s="1">
        <v>2</v>
      </c>
      <c r="X1616" s="1">
        <v>0</v>
      </c>
      <c r="AL1616" s="7">
        <f>IF(Q1616&gt;0,RANK(Q1616,(N1616:P1616,Q1616:AJ1616)),0)</f>
        <v>0</v>
      </c>
      <c r="AM1616" s="7">
        <f>IF(R1616&gt;0,RANK(R1616,(N1616:P1616,Q1616:AJ1616)),0)</f>
        <v>4</v>
      </c>
      <c r="AN1616" s="7">
        <f>IF(S1616&gt;0,RANK(S1616,(N1616:P1616,Q1616:AJ1616)),0)</f>
        <v>5</v>
      </c>
      <c r="AO1616" s="7">
        <f>IF(T1616&gt;0,RANK(T1616,(N1616:P1616,Q1616:AJ1616)),0)</f>
        <v>6</v>
      </c>
      <c r="AP1616" s="2">
        <f t="shared" si="632"/>
        <v>0</v>
      </c>
      <c r="AQ1616" s="2">
        <f t="shared" si="633"/>
        <v>5.4675452123931021E-3</v>
      </c>
      <c r="AR1616" s="2">
        <f t="shared" si="634"/>
        <v>2.944062806673209E-3</v>
      </c>
      <c r="AS1616" s="2">
        <f t="shared" si="635"/>
        <v>2.8038693396887705E-4</v>
      </c>
      <c r="AU1616" t="s">
        <v>1305</v>
      </c>
      <c r="AV1616" t="s">
        <v>182</v>
      </c>
      <c r="AW1616">
        <v>4</v>
      </c>
      <c r="AY1616" s="130">
        <v>29</v>
      </c>
      <c r="AZ1616" s="131">
        <v>141</v>
      </c>
      <c r="BA1616" s="132">
        <f t="shared" si="636"/>
        <v>29141</v>
      </c>
      <c r="BC1616" s="7" t="s">
        <v>532</v>
      </c>
    </row>
    <row r="1617" spans="1:55" hidden="1" outlineLevel="1" x14ac:dyDescent="0.2">
      <c r="A1617" t="s">
        <v>828</v>
      </c>
      <c r="B1617" t="s">
        <v>182</v>
      </c>
      <c r="C1617" s="1">
        <f t="shared" si="626"/>
        <v>7570</v>
      </c>
      <c r="D1617" s="7">
        <f>RANK(N1617,(N1617:P1617,Q1617:AJ1617))</f>
        <v>1</v>
      </c>
      <c r="E1617" s="7">
        <f>RANK(O1617,(N1617:P1617,Q1617:AJ1617))</f>
        <v>2</v>
      </c>
      <c r="F1617" s="7">
        <f>IF(P1617&gt;0,RANK(P1617,(N1617:P1617,Q1617:AJ1617)),0)</f>
        <v>3</v>
      </c>
      <c r="G1617" s="1">
        <f t="shared" si="627"/>
        <v>2034</v>
      </c>
      <c r="H1617" s="2">
        <f t="shared" si="615"/>
        <v>0.26869220607661826</v>
      </c>
      <c r="I1617" s="2"/>
      <c r="J1617" s="2">
        <f t="shared" si="628"/>
        <v>0.58797886393659182</v>
      </c>
      <c r="K1617" s="2">
        <f t="shared" si="629"/>
        <v>0.31928665785997357</v>
      </c>
      <c r="L1617" s="2">
        <f t="shared" si="630"/>
        <v>8.7582562747688247E-2</v>
      </c>
      <c r="M1617" s="2">
        <f t="shared" si="631"/>
        <v>5.1519154557463642E-3</v>
      </c>
      <c r="N1617" s="1">
        <v>4451</v>
      </c>
      <c r="O1617" s="1">
        <v>2417</v>
      </c>
      <c r="P1617" s="1">
        <v>663</v>
      </c>
      <c r="R1617" s="1">
        <v>16</v>
      </c>
      <c r="S1617" s="1">
        <v>19</v>
      </c>
      <c r="T1617" s="1">
        <v>4</v>
      </c>
      <c r="X1617" s="1">
        <v>0</v>
      </c>
      <c r="AL1617" s="7">
        <f>IF(Q1617&gt;0,RANK(Q1617,(N1617:P1617,Q1617:AJ1617)),0)</f>
        <v>0</v>
      </c>
      <c r="AM1617" s="7">
        <f>IF(R1617&gt;0,RANK(R1617,(N1617:P1617,Q1617:AJ1617)),0)</f>
        <v>5</v>
      </c>
      <c r="AN1617" s="7">
        <f>IF(S1617&gt;0,RANK(S1617,(N1617:P1617,Q1617:AJ1617)),0)</f>
        <v>4</v>
      </c>
      <c r="AO1617" s="7">
        <f>IF(T1617&gt;0,RANK(T1617,(N1617:P1617,Q1617:AJ1617)),0)</f>
        <v>6</v>
      </c>
      <c r="AP1617" s="2">
        <f t="shared" si="632"/>
        <v>0</v>
      </c>
      <c r="AQ1617" s="2">
        <f t="shared" si="633"/>
        <v>2.1136063408190224E-3</v>
      </c>
      <c r="AR1617" s="2">
        <f t="shared" si="634"/>
        <v>2.5099075297225892E-3</v>
      </c>
      <c r="AS1617" s="2">
        <f t="shared" si="635"/>
        <v>5.284015852047556E-4</v>
      </c>
      <c r="AU1617" t="s">
        <v>828</v>
      </c>
      <c r="AV1617" t="s">
        <v>182</v>
      </c>
      <c r="AW1617">
        <v>8</v>
      </c>
      <c r="AY1617" s="130">
        <v>29</v>
      </c>
      <c r="AZ1617" s="131">
        <v>143</v>
      </c>
      <c r="BA1617" s="132">
        <f t="shared" si="636"/>
        <v>29143</v>
      </c>
      <c r="BC1617" s="7" t="s">
        <v>532</v>
      </c>
    </row>
    <row r="1618" spans="1:55" hidden="1" outlineLevel="1" x14ac:dyDescent="0.2">
      <c r="A1618" t="s">
        <v>3164</v>
      </c>
      <c r="B1618" t="s">
        <v>182</v>
      </c>
      <c r="C1618" s="1">
        <f t="shared" si="626"/>
        <v>18085</v>
      </c>
      <c r="D1618" s="7">
        <f>RANK(N1618,(N1618:P1618,Q1618:AJ1618))</f>
        <v>2</v>
      </c>
      <c r="E1618" s="7">
        <f>RANK(O1618,(N1618:P1618,Q1618:AJ1618))</f>
        <v>1</v>
      </c>
      <c r="F1618" s="7">
        <f>IF(P1618&gt;0,RANK(P1618,(N1618:P1618,Q1618:AJ1618)),0)</f>
        <v>3</v>
      </c>
      <c r="G1618" s="1">
        <f t="shared" si="627"/>
        <v>4227</v>
      </c>
      <c r="H1618" s="2">
        <f t="shared" si="615"/>
        <v>0.23372961017417748</v>
      </c>
      <c r="I1618" s="2"/>
      <c r="J1618" s="2">
        <f t="shared" si="628"/>
        <v>0.32291954658556815</v>
      </c>
      <c r="K1618" s="2">
        <f t="shared" si="629"/>
        <v>0.55664915675974569</v>
      </c>
      <c r="L1618" s="2">
        <f t="shared" si="630"/>
        <v>0.11031241360243295</v>
      </c>
      <c r="M1618" s="2">
        <f t="shared" si="631"/>
        <v>1.0118883052253266E-2</v>
      </c>
      <c r="N1618" s="1">
        <v>5840</v>
      </c>
      <c r="O1618" s="1">
        <v>10067</v>
      </c>
      <c r="P1618" s="1">
        <v>1995</v>
      </c>
      <c r="Q1618" s="1">
        <v>2</v>
      </c>
      <c r="R1618" s="1">
        <v>75</v>
      </c>
      <c r="S1618" s="1">
        <v>100</v>
      </c>
      <c r="T1618" s="1">
        <v>6</v>
      </c>
      <c r="X1618" s="1">
        <v>0</v>
      </c>
      <c r="AL1618" s="7">
        <f>IF(Q1618&gt;0,RANK(Q1618,(N1618:P1618,Q1618:AJ1618)),0)</f>
        <v>7</v>
      </c>
      <c r="AM1618" s="7">
        <f>IF(R1618&gt;0,RANK(R1618,(N1618:P1618,Q1618:AJ1618)),0)</f>
        <v>5</v>
      </c>
      <c r="AN1618" s="7">
        <f>IF(S1618&gt;0,RANK(S1618,(N1618:P1618,Q1618:AJ1618)),0)</f>
        <v>4</v>
      </c>
      <c r="AO1618" s="7">
        <f>IF(T1618&gt;0,RANK(T1618,(N1618:P1618,Q1618:AJ1618)),0)</f>
        <v>6</v>
      </c>
      <c r="AP1618" s="2">
        <f t="shared" si="632"/>
        <v>1.105888858169754E-4</v>
      </c>
      <c r="AQ1618" s="2">
        <f t="shared" si="633"/>
        <v>4.1470832181365776E-3</v>
      </c>
      <c r="AR1618" s="2">
        <f t="shared" si="634"/>
        <v>5.5294442908487701E-3</v>
      </c>
      <c r="AS1618" s="2">
        <f t="shared" si="635"/>
        <v>3.3176665745092616E-4</v>
      </c>
      <c r="AU1618" t="s">
        <v>3164</v>
      </c>
      <c r="AV1618" t="s">
        <v>182</v>
      </c>
      <c r="AW1618">
        <v>7</v>
      </c>
      <c r="AY1618" s="130">
        <v>29</v>
      </c>
      <c r="AZ1618" s="131">
        <v>145</v>
      </c>
      <c r="BA1618" s="132">
        <f t="shared" si="636"/>
        <v>29145</v>
      </c>
      <c r="BC1618" s="7" t="s">
        <v>532</v>
      </c>
    </row>
    <row r="1619" spans="1:55" hidden="1" outlineLevel="1" x14ac:dyDescent="0.2">
      <c r="A1619" t="s">
        <v>110</v>
      </c>
      <c r="B1619" t="s">
        <v>182</v>
      </c>
      <c r="C1619" s="1">
        <f t="shared" si="626"/>
        <v>8461</v>
      </c>
      <c r="D1619" s="7">
        <f>RANK(N1619,(N1619:P1619,Q1619:AJ1619))</f>
        <v>1</v>
      </c>
      <c r="E1619" s="7">
        <f>RANK(O1619,(N1619:P1619,Q1619:AJ1619))</f>
        <v>2</v>
      </c>
      <c r="F1619" s="7">
        <f>IF(P1619&gt;0,RANK(P1619,(N1619:P1619,Q1619:AJ1619)),0)</f>
        <v>3</v>
      </c>
      <c r="G1619" s="1">
        <f t="shared" si="627"/>
        <v>604</v>
      </c>
      <c r="H1619" s="2">
        <f t="shared" si="615"/>
        <v>7.1386360950242284E-2</v>
      </c>
      <c r="I1619" s="2"/>
      <c r="J1619" s="2">
        <f t="shared" si="628"/>
        <v>0.4687389197494386</v>
      </c>
      <c r="K1619" s="2">
        <f t="shared" si="629"/>
        <v>0.39735255879919629</v>
      </c>
      <c r="L1619" s="2">
        <f t="shared" si="630"/>
        <v>0.1232714809124217</v>
      </c>
      <c r="M1619" s="2">
        <f t="shared" si="631"/>
        <v>1.0637040538943418E-2</v>
      </c>
      <c r="N1619" s="1">
        <v>3966</v>
      </c>
      <c r="O1619" s="1">
        <v>3362</v>
      </c>
      <c r="P1619" s="1">
        <v>1043</v>
      </c>
      <c r="R1619" s="1">
        <v>42</v>
      </c>
      <c r="S1619" s="1">
        <v>31</v>
      </c>
      <c r="T1619" s="1">
        <v>17</v>
      </c>
      <c r="X1619" s="1">
        <v>0</v>
      </c>
      <c r="AL1619" s="7">
        <f>IF(Q1619&gt;0,RANK(Q1619,(N1619:P1619,Q1619:AJ1619)),0)</f>
        <v>0</v>
      </c>
      <c r="AM1619" s="7">
        <f>IF(R1619&gt;0,RANK(R1619,(N1619:P1619,Q1619:AJ1619)),0)</f>
        <v>4</v>
      </c>
      <c r="AN1619" s="7">
        <f>IF(S1619&gt;0,RANK(S1619,(N1619:P1619,Q1619:AJ1619)),0)</f>
        <v>5</v>
      </c>
      <c r="AO1619" s="7">
        <f>IF(T1619&gt;0,RANK(T1619,(N1619:P1619,Q1619:AJ1619)),0)</f>
        <v>6</v>
      </c>
      <c r="AP1619" s="2">
        <f t="shared" si="632"/>
        <v>0</v>
      </c>
      <c r="AQ1619" s="2">
        <f t="shared" si="633"/>
        <v>4.963952251506914E-3</v>
      </c>
      <c r="AR1619" s="2">
        <f t="shared" si="634"/>
        <v>3.6638695189693889E-3</v>
      </c>
      <c r="AS1619" s="2">
        <f t="shared" si="635"/>
        <v>2.0092187684670844E-3</v>
      </c>
      <c r="AU1619" t="s">
        <v>110</v>
      </c>
      <c r="AV1619" t="s">
        <v>182</v>
      </c>
      <c r="AW1619">
        <v>6</v>
      </c>
      <c r="AY1619" s="130">
        <v>29</v>
      </c>
      <c r="AZ1619" s="131">
        <v>147</v>
      </c>
      <c r="BA1619" s="132">
        <f t="shared" si="636"/>
        <v>29147</v>
      </c>
      <c r="BC1619" s="7" t="s">
        <v>532</v>
      </c>
    </row>
    <row r="1620" spans="1:55" hidden="1" outlineLevel="1" x14ac:dyDescent="0.2">
      <c r="A1620" t="s">
        <v>82</v>
      </c>
      <c r="B1620" t="s">
        <v>182</v>
      </c>
      <c r="C1620" s="1">
        <f t="shared" si="626"/>
        <v>3841</v>
      </c>
      <c r="D1620" s="7">
        <f>RANK(N1620,(N1620:P1620,Q1620:AJ1620))</f>
        <v>1</v>
      </c>
      <c r="E1620" s="7">
        <f>RANK(O1620,(N1620:P1620,Q1620:AJ1620))</f>
        <v>2</v>
      </c>
      <c r="F1620" s="7">
        <f>IF(P1620&gt;0,RANK(P1620,(N1620:P1620,Q1620:AJ1620)),0)</f>
        <v>3</v>
      </c>
      <c r="G1620" s="1">
        <f t="shared" si="627"/>
        <v>293</v>
      </c>
      <c r="H1620" s="2">
        <f t="shared" si="615"/>
        <v>7.6282218172350952E-2</v>
      </c>
      <c r="I1620" s="2"/>
      <c r="J1620" s="2">
        <f t="shared" si="628"/>
        <v>0.46732621713095546</v>
      </c>
      <c r="K1620" s="2">
        <f t="shared" si="629"/>
        <v>0.39104399895860453</v>
      </c>
      <c r="L1620" s="2">
        <f t="shared" si="630"/>
        <v>0.12366571205415257</v>
      </c>
      <c r="M1620" s="2">
        <f t="shared" si="631"/>
        <v>1.7964071856287442E-2</v>
      </c>
      <c r="N1620" s="1">
        <v>1795</v>
      </c>
      <c r="O1620" s="1">
        <v>1502</v>
      </c>
      <c r="P1620" s="1">
        <v>475</v>
      </c>
      <c r="R1620" s="1">
        <v>35</v>
      </c>
      <c r="S1620" s="1">
        <v>30</v>
      </c>
      <c r="T1620" s="1">
        <v>4</v>
      </c>
      <c r="X1620" s="1">
        <v>0</v>
      </c>
      <c r="AL1620" s="7">
        <f>IF(Q1620&gt;0,RANK(Q1620,(N1620:P1620,Q1620:AJ1620)),0)</f>
        <v>0</v>
      </c>
      <c r="AM1620" s="7">
        <f>IF(R1620&gt;0,RANK(R1620,(N1620:P1620,Q1620:AJ1620)),0)</f>
        <v>4</v>
      </c>
      <c r="AN1620" s="7">
        <f>IF(S1620&gt;0,RANK(S1620,(N1620:P1620,Q1620:AJ1620)),0)</f>
        <v>5</v>
      </c>
      <c r="AO1620" s="7">
        <f>IF(T1620&gt;0,RANK(T1620,(N1620:P1620,Q1620:AJ1620)),0)</f>
        <v>6</v>
      </c>
      <c r="AP1620" s="2">
        <f t="shared" si="632"/>
        <v>0</v>
      </c>
      <c r="AQ1620" s="2">
        <f t="shared" si="633"/>
        <v>9.1122103618849256E-3</v>
      </c>
      <c r="AR1620" s="2">
        <f t="shared" si="634"/>
        <v>7.8104660244727939E-3</v>
      </c>
      <c r="AS1620" s="2">
        <f t="shared" si="635"/>
        <v>1.0413954699297059E-3</v>
      </c>
      <c r="AU1620" t="s">
        <v>82</v>
      </c>
      <c r="AV1620" t="s">
        <v>182</v>
      </c>
      <c r="AW1620">
        <v>8</v>
      </c>
      <c r="AY1620" s="130">
        <v>29</v>
      </c>
      <c r="AZ1620" s="131">
        <v>149</v>
      </c>
      <c r="BA1620" s="132">
        <f t="shared" si="636"/>
        <v>29149</v>
      </c>
      <c r="BC1620" s="7" t="s">
        <v>532</v>
      </c>
    </row>
    <row r="1621" spans="1:55" hidden="1" outlineLevel="1" x14ac:dyDescent="0.2">
      <c r="A1621" t="s">
        <v>3099</v>
      </c>
      <c r="B1621" t="s">
        <v>182</v>
      </c>
      <c r="C1621" s="1">
        <f t="shared" si="626"/>
        <v>5568</v>
      </c>
      <c r="D1621" s="7">
        <f>RANK(N1621,(N1621:P1621,Q1621:AJ1621))</f>
        <v>2</v>
      </c>
      <c r="E1621" s="7">
        <f>RANK(O1621,(N1621:P1621,Q1621:AJ1621))</f>
        <v>1</v>
      </c>
      <c r="F1621" s="7">
        <f>IF(P1621&gt;0,RANK(P1621,(N1621:P1621,Q1621:AJ1621)),0)</f>
        <v>3</v>
      </c>
      <c r="G1621" s="1">
        <f t="shared" si="627"/>
        <v>845</v>
      </c>
      <c r="H1621" s="2">
        <f t="shared" si="615"/>
        <v>0.15176005747126436</v>
      </c>
      <c r="I1621" s="2"/>
      <c r="J1621" s="2">
        <f t="shared" si="628"/>
        <v>0.3672772988505747</v>
      </c>
      <c r="K1621" s="2">
        <f t="shared" si="629"/>
        <v>0.51903735632183912</v>
      </c>
      <c r="L1621" s="2">
        <f t="shared" si="630"/>
        <v>0.10919540229885058</v>
      </c>
      <c r="M1621" s="2">
        <f t="shared" si="631"/>
        <v>4.4899425287356076E-3</v>
      </c>
      <c r="N1621" s="1">
        <v>2045</v>
      </c>
      <c r="O1621" s="1">
        <v>2890</v>
      </c>
      <c r="P1621" s="1">
        <v>608</v>
      </c>
      <c r="R1621" s="1">
        <v>17</v>
      </c>
      <c r="S1621" s="1">
        <v>6</v>
      </c>
      <c r="T1621" s="1">
        <v>2</v>
      </c>
      <c r="X1621" s="1">
        <v>0</v>
      </c>
      <c r="AL1621" s="7">
        <f>IF(Q1621&gt;0,RANK(Q1621,(N1621:P1621,Q1621:AJ1621)),0)</f>
        <v>0</v>
      </c>
      <c r="AM1621" s="7">
        <f>IF(R1621&gt;0,RANK(R1621,(N1621:P1621,Q1621:AJ1621)),0)</f>
        <v>4</v>
      </c>
      <c r="AN1621" s="7">
        <f>IF(S1621&gt;0,RANK(S1621,(N1621:P1621,Q1621:AJ1621)),0)</f>
        <v>5</v>
      </c>
      <c r="AO1621" s="7">
        <f>IF(T1621&gt;0,RANK(T1621,(N1621:P1621,Q1621:AJ1621)),0)</f>
        <v>6</v>
      </c>
      <c r="AP1621" s="2">
        <f t="shared" si="632"/>
        <v>0</v>
      </c>
      <c r="AQ1621" s="2">
        <f t="shared" si="633"/>
        <v>3.0531609195402301E-3</v>
      </c>
      <c r="AR1621" s="2">
        <f t="shared" si="634"/>
        <v>1.0775862068965517E-3</v>
      </c>
      <c r="AS1621" s="2">
        <f t="shared" si="635"/>
        <v>3.5919540229885057E-4</v>
      </c>
      <c r="AU1621" t="s">
        <v>3099</v>
      </c>
      <c r="AV1621" t="s">
        <v>182</v>
      </c>
      <c r="AW1621">
        <v>4</v>
      </c>
      <c r="AY1621" s="130">
        <v>29</v>
      </c>
      <c r="AZ1621" s="131">
        <v>151</v>
      </c>
      <c r="BA1621" s="132">
        <f t="shared" si="636"/>
        <v>29151</v>
      </c>
      <c r="BC1621" s="7" t="s">
        <v>532</v>
      </c>
    </row>
    <row r="1622" spans="1:55" hidden="1" outlineLevel="1" x14ac:dyDescent="0.2">
      <c r="A1622" t="s">
        <v>83</v>
      </c>
      <c r="B1622" t="s">
        <v>182</v>
      </c>
      <c r="C1622" s="1">
        <f t="shared" si="626"/>
        <v>3989</v>
      </c>
      <c r="D1622" s="7">
        <f>RANK(N1622,(N1622:P1622,Q1622:AJ1622))</f>
        <v>2</v>
      </c>
      <c r="E1622" s="7">
        <f>RANK(O1622,(N1622:P1622,Q1622:AJ1622))</f>
        <v>1</v>
      </c>
      <c r="F1622" s="7">
        <f>IF(P1622&gt;0,RANK(P1622,(N1622:P1622,Q1622:AJ1622)),0)</f>
        <v>3</v>
      </c>
      <c r="G1622" s="1">
        <f t="shared" si="627"/>
        <v>437</v>
      </c>
      <c r="H1622" s="2">
        <f t="shared" si="615"/>
        <v>0.10955126598144899</v>
      </c>
      <c r="I1622" s="2"/>
      <c r="J1622" s="2">
        <f t="shared" si="628"/>
        <v>0.36224617698671346</v>
      </c>
      <c r="K1622" s="2">
        <f t="shared" si="629"/>
        <v>0.47179744296816245</v>
      </c>
      <c r="L1622" s="2">
        <f t="shared" si="630"/>
        <v>0.14916019052394083</v>
      </c>
      <c r="M1622" s="2">
        <f t="shared" si="631"/>
        <v>1.6796189521183252E-2</v>
      </c>
      <c r="N1622" s="1">
        <v>1445</v>
      </c>
      <c r="O1622" s="1">
        <v>1882</v>
      </c>
      <c r="P1622" s="1">
        <v>595</v>
      </c>
      <c r="Q1622" s="1">
        <v>7</v>
      </c>
      <c r="R1622" s="1">
        <v>17</v>
      </c>
      <c r="S1622" s="1">
        <v>30</v>
      </c>
      <c r="T1622" s="1">
        <v>8</v>
      </c>
      <c r="X1622" s="1">
        <v>5</v>
      </c>
      <c r="AL1622" s="7">
        <f>IF(Q1622&gt;0,RANK(Q1622,(N1622:P1622,Q1622:AJ1622)),0)</f>
        <v>7</v>
      </c>
      <c r="AM1622" s="7">
        <f>IF(R1622&gt;0,RANK(R1622,(N1622:P1622,Q1622:AJ1622)),0)</f>
        <v>5</v>
      </c>
      <c r="AN1622" s="7">
        <f>IF(S1622&gt;0,RANK(S1622,(N1622:P1622,Q1622:AJ1622)),0)</f>
        <v>4</v>
      </c>
      <c r="AO1622" s="7">
        <f>IF(T1622&gt;0,RANK(T1622,(N1622:P1622,Q1622:AJ1622)),0)</f>
        <v>6</v>
      </c>
      <c r="AP1622" s="2">
        <f t="shared" si="632"/>
        <v>1.7548257708698922E-3</v>
      </c>
      <c r="AQ1622" s="2">
        <f t="shared" si="633"/>
        <v>4.2617197292554527E-3</v>
      </c>
      <c r="AR1622" s="2">
        <f t="shared" si="634"/>
        <v>7.520681875156681E-3</v>
      </c>
      <c r="AS1622" s="2">
        <f t="shared" si="635"/>
        <v>2.0055151667084481E-3</v>
      </c>
      <c r="AU1622" t="s">
        <v>83</v>
      </c>
      <c r="AV1622" t="s">
        <v>182</v>
      </c>
      <c r="AW1622">
        <v>7</v>
      </c>
      <c r="AY1622" s="130">
        <v>29</v>
      </c>
      <c r="AZ1622" s="131">
        <v>153</v>
      </c>
      <c r="BA1622" s="132">
        <f t="shared" si="636"/>
        <v>29153</v>
      </c>
      <c r="BC1622" s="7" t="s">
        <v>532</v>
      </c>
    </row>
    <row r="1623" spans="1:55" hidden="1" outlineLevel="1" x14ac:dyDescent="0.2">
      <c r="A1623" t="s">
        <v>3130</v>
      </c>
      <c r="B1623" t="s">
        <v>182</v>
      </c>
      <c r="C1623" s="1">
        <f t="shared" si="626"/>
        <v>5677</v>
      </c>
      <c r="D1623" s="7">
        <f>RANK(N1623,(N1623:P1623,Q1623:AJ1623))</f>
        <v>1</v>
      </c>
      <c r="E1623" s="7">
        <f>RANK(O1623,(N1623:P1623,Q1623:AJ1623))</f>
        <v>2</v>
      </c>
      <c r="F1623" s="7">
        <f>IF(P1623&gt;0,RANK(P1623,(N1623:P1623,Q1623:AJ1623)),0)</f>
        <v>3</v>
      </c>
      <c r="G1623" s="1">
        <f t="shared" si="627"/>
        <v>1551</v>
      </c>
      <c r="H1623" s="2">
        <f t="shared" si="615"/>
        <v>0.27320768011273561</v>
      </c>
      <c r="I1623" s="2"/>
      <c r="J1623" s="2">
        <f t="shared" si="628"/>
        <v>0.59379954201162588</v>
      </c>
      <c r="K1623" s="2">
        <f t="shared" si="629"/>
        <v>0.32059186189889027</v>
      </c>
      <c r="L1623" s="2">
        <f t="shared" si="630"/>
        <v>8.0676413598731719E-2</v>
      </c>
      <c r="M1623" s="2">
        <f t="shared" si="631"/>
        <v>4.9321824907521267E-3</v>
      </c>
      <c r="N1623" s="1">
        <v>3371</v>
      </c>
      <c r="O1623" s="1">
        <v>1820</v>
      </c>
      <c r="P1623" s="1">
        <v>458</v>
      </c>
      <c r="R1623" s="1">
        <v>13</v>
      </c>
      <c r="S1623" s="1">
        <v>10</v>
      </c>
      <c r="T1623" s="1">
        <v>5</v>
      </c>
      <c r="X1623" s="1">
        <v>0</v>
      </c>
      <c r="AL1623" s="7">
        <f>IF(Q1623&gt;0,RANK(Q1623,(N1623:P1623,Q1623:AJ1623)),0)</f>
        <v>0</v>
      </c>
      <c r="AM1623" s="7">
        <f>IF(R1623&gt;0,RANK(R1623,(N1623:P1623,Q1623:AJ1623)),0)</f>
        <v>4</v>
      </c>
      <c r="AN1623" s="7">
        <f>IF(S1623&gt;0,RANK(S1623,(N1623:P1623,Q1623:AJ1623)),0)</f>
        <v>5</v>
      </c>
      <c r="AO1623" s="7">
        <f>IF(T1623&gt;0,RANK(T1623,(N1623:P1623,Q1623:AJ1623)),0)</f>
        <v>6</v>
      </c>
      <c r="AP1623" s="2">
        <f t="shared" si="632"/>
        <v>0</v>
      </c>
      <c r="AQ1623" s="2">
        <f t="shared" si="633"/>
        <v>2.2899418707063592E-3</v>
      </c>
      <c r="AR1623" s="2">
        <f t="shared" si="634"/>
        <v>1.7614937466971991E-3</v>
      </c>
      <c r="AS1623" s="2">
        <f t="shared" si="635"/>
        <v>8.8074687334859956E-4</v>
      </c>
      <c r="AU1623" t="s">
        <v>3130</v>
      </c>
      <c r="AV1623" t="s">
        <v>182</v>
      </c>
      <c r="AW1623">
        <v>8</v>
      </c>
      <c r="AY1623" s="130">
        <v>29</v>
      </c>
      <c r="AZ1623" s="131">
        <v>155</v>
      </c>
      <c r="BA1623" s="132">
        <f t="shared" si="636"/>
        <v>29155</v>
      </c>
      <c r="BC1623" s="7" t="s">
        <v>532</v>
      </c>
    </row>
    <row r="1624" spans="1:55" hidden="1" outlineLevel="1" x14ac:dyDescent="0.2">
      <c r="A1624" t="s">
        <v>1701</v>
      </c>
      <c r="B1624" t="s">
        <v>182</v>
      </c>
      <c r="C1624" s="1">
        <f t="shared" si="626"/>
        <v>6781</v>
      </c>
      <c r="D1624" s="7">
        <f>RANK(N1624,(N1624:P1624,Q1624:AJ1624))</f>
        <v>2</v>
      </c>
      <c r="E1624" s="7">
        <f>RANK(O1624,(N1624:P1624,Q1624:AJ1624))</f>
        <v>1</v>
      </c>
      <c r="F1624" s="7">
        <f>IF(P1624&gt;0,RANK(P1624,(N1624:P1624,Q1624:AJ1624)),0)</f>
        <v>3</v>
      </c>
      <c r="G1624" s="1">
        <f t="shared" si="627"/>
        <v>910</v>
      </c>
      <c r="H1624" s="2">
        <f t="shared" si="615"/>
        <v>0.13419849579708007</v>
      </c>
      <c r="I1624" s="2"/>
      <c r="J1624" s="2">
        <f t="shared" si="628"/>
        <v>0.37118419112225337</v>
      </c>
      <c r="K1624" s="2">
        <f t="shared" si="629"/>
        <v>0.50538268691933341</v>
      </c>
      <c r="L1624" s="2">
        <f t="shared" si="630"/>
        <v>0.11458486948827606</v>
      </c>
      <c r="M1624" s="2">
        <f t="shared" si="631"/>
        <v>8.8482524701372078E-3</v>
      </c>
      <c r="N1624" s="1">
        <v>2517</v>
      </c>
      <c r="O1624" s="1">
        <v>3427</v>
      </c>
      <c r="P1624" s="1">
        <v>777</v>
      </c>
      <c r="R1624" s="1">
        <v>24</v>
      </c>
      <c r="S1624" s="1">
        <v>30</v>
      </c>
      <c r="T1624" s="1">
        <v>6</v>
      </c>
      <c r="X1624" s="1">
        <v>0</v>
      </c>
      <c r="AL1624" s="7">
        <f>IF(Q1624&gt;0,RANK(Q1624,(N1624:P1624,Q1624:AJ1624)),0)</f>
        <v>0</v>
      </c>
      <c r="AM1624" s="7">
        <f>IF(R1624&gt;0,RANK(R1624,(N1624:P1624,Q1624:AJ1624)),0)</f>
        <v>5</v>
      </c>
      <c r="AN1624" s="7">
        <f>IF(S1624&gt;0,RANK(S1624,(N1624:P1624,Q1624:AJ1624)),0)</f>
        <v>4</v>
      </c>
      <c r="AO1624" s="7">
        <f>IF(T1624&gt;0,RANK(T1624,(N1624:P1624,Q1624:AJ1624)),0)</f>
        <v>6</v>
      </c>
      <c r="AP1624" s="2">
        <f t="shared" si="632"/>
        <v>0</v>
      </c>
      <c r="AQ1624" s="2">
        <f t="shared" si="633"/>
        <v>3.5393009880548593E-3</v>
      </c>
      <c r="AR1624" s="2">
        <f t="shared" si="634"/>
        <v>4.4241262350685736E-3</v>
      </c>
      <c r="AS1624" s="2">
        <f t="shared" si="635"/>
        <v>8.8482524701371482E-4</v>
      </c>
      <c r="AU1624" t="s">
        <v>1701</v>
      </c>
      <c r="AV1624" t="s">
        <v>182</v>
      </c>
      <c r="AW1624">
        <v>8</v>
      </c>
      <c r="AY1624" s="130">
        <v>29</v>
      </c>
      <c r="AZ1624" s="131">
        <v>157</v>
      </c>
      <c r="BA1624" s="132">
        <f t="shared" si="636"/>
        <v>29157</v>
      </c>
      <c r="BC1624" s="7" t="s">
        <v>532</v>
      </c>
    </row>
    <row r="1625" spans="1:55" hidden="1" outlineLevel="1" x14ac:dyDescent="0.2">
      <c r="A1625" t="s">
        <v>2885</v>
      </c>
      <c r="B1625" t="s">
        <v>182</v>
      </c>
      <c r="C1625" s="1">
        <f t="shared" si="626"/>
        <v>15265</v>
      </c>
      <c r="D1625" s="7">
        <f>RANK(N1625,(N1625:P1625,Q1625:AJ1625))</f>
        <v>2</v>
      </c>
      <c r="E1625" s="7">
        <f>RANK(O1625,(N1625:P1625,Q1625:AJ1625))</f>
        <v>1</v>
      </c>
      <c r="F1625" s="7">
        <f>IF(P1625&gt;0,RANK(P1625,(N1625:P1625,Q1625:AJ1625)),0)</f>
        <v>3</v>
      </c>
      <c r="G1625" s="1">
        <f t="shared" si="627"/>
        <v>1279</v>
      </c>
      <c r="H1625" s="2">
        <f t="shared" si="615"/>
        <v>8.3786439567638385E-2</v>
      </c>
      <c r="I1625" s="2"/>
      <c r="J1625" s="2">
        <f t="shared" si="628"/>
        <v>0.39679004258106781</v>
      </c>
      <c r="K1625" s="2">
        <f t="shared" si="629"/>
        <v>0.48057648214870619</v>
      </c>
      <c r="L1625" s="2">
        <f t="shared" si="630"/>
        <v>0.11241401899770717</v>
      </c>
      <c r="M1625" s="2">
        <f t="shared" si="631"/>
        <v>1.0219456272518884E-2</v>
      </c>
      <c r="N1625" s="1">
        <v>6057</v>
      </c>
      <c r="O1625" s="1">
        <v>7336</v>
      </c>
      <c r="P1625" s="1">
        <v>1716</v>
      </c>
      <c r="Q1625" s="1">
        <v>1</v>
      </c>
      <c r="R1625" s="1">
        <v>101</v>
      </c>
      <c r="S1625" s="1">
        <v>35</v>
      </c>
      <c r="T1625" s="1">
        <v>17</v>
      </c>
      <c r="X1625" s="1">
        <v>2</v>
      </c>
      <c r="AL1625" s="7">
        <f>IF(Q1625&gt;0,RANK(Q1625,(N1625:P1625,Q1625:AJ1625)),0)</f>
        <v>8</v>
      </c>
      <c r="AM1625" s="7">
        <f>IF(R1625&gt;0,RANK(R1625,(N1625:P1625,Q1625:AJ1625)),0)</f>
        <v>4</v>
      </c>
      <c r="AN1625" s="7">
        <f>IF(S1625&gt;0,RANK(S1625,(N1625:P1625,Q1625:AJ1625)),0)</f>
        <v>5</v>
      </c>
      <c r="AO1625" s="7">
        <f>IF(T1625&gt;0,RANK(T1625,(N1625:P1625,Q1625:AJ1625)),0)</f>
        <v>6</v>
      </c>
      <c r="AP1625" s="2">
        <f t="shared" si="632"/>
        <v>6.5509335080248934E-5</v>
      </c>
      <c r="AQ1625" s="2">
        <f t="shared" si="633"/>
        <v>6.6164428431051423E-3</v>
      </c>
      <c r="AR1625" s="2">
        <f t="shared" si="634"/>
        <v>2.2928267278087126E-3</v>
      </c>
      <c r="AS1625" s="2">
        <f t="shared" si="635"/>
        <v>1.1136586963642319E-3</v>
      </c>
      <c r="AU1625" t="s">
        <v>2885</v>
      </c>
      <c r="AV1625" t="s">
        <v>182</v>
      </c>
      <c r="AW1625">
        <v>4</v>
      </c>
      <c r="AY1625" s="130">
        <v>29</v>
      </c>
      <c r="AZ1625" s="131">
        <v>159</v>
      </c>
      <c r="BA1625" s="132">
        <f t="shared" si="636"/>
        <v>29159</v>
      </c>
      <c r="BC1625" s="7" t="s">
        <v>532</v>
      </c>
    </row>
    <row r="1626" spans="1:55" hidden="1" outlineLevel="1" x14ac:dyDescent="0.2">
      <c r="A1626" t="s">
        <v>1974</v>
      </c>
      <c r="B1626" t="s">
        <v>182</v>
      </c>
      <c r="C1626" s="1">
        <f t="shared" si="626"/>
        <v>15297</v>
      </c>
      <c r="D1626" s="7">
        <f>RANK(N1626,(N1626:P1626,Q1626:AJ1626))</f>
        <v>2</v>
      </c>
      <c r="E1626" s="7">
        <f>RANK(O1626,(N1626:P1626,Q1626:AJ1626))</f>
        <v>1</v>
      </c>
      <c r="F1626" s="7">
        <f>IF(P1626&gt;0,RANK(P1626,(N1626:P1626,Q1626:AJ1626)),0)</f>
        <v>3</v>
      </c>
      <c r="G1626" s="1">
        <f t="shared" si="627"/>
        <v>585</v>
      </c>
      <c r="H1626" s="2">
        <f t="shared" si="615"/>
        <v>3.8242792704451856E-2</v>
      </c>
      <c r="I1626" s="2"/>
      <c r="J1626" s="2">
        <f t="shared" si="628"/>
        <v>0.41870955089233181</v>
      </c>
      <c r="K1626" s="2">
        <f t="shared" si="629"/>
        <v>0.45695234359678366</v>
      </c>
      <c r="L1626" s="2">
        <f t="shared" si="630"/>
        <v>0.11132901876184872</v>
      </c>
      <c r="M1626" s="2">
        <f t="shared" si="631"/>
        <v>1.3009086749035864E-2</v>
      </c>
      <c r="N1626" s="1">
        <v>6405</v>
      </c>
      <c r="O1626" s="1">
        <v>6990</v>
      </c>
      <c r="P1626" s="1">
        <v>1703</v>
      </c>
      <c r="Q1626" s="1">
        <v>5</v>
      </c>
      <c r="R1626" s="1">
        <v>111</v>
      </c>
      <c r="S1626" s="1">
        <v>56</v>
      </c>
      <c r="T1626" s="1">
        <v>27</v>
      </c>
      <c r="X1626" s="1">
        <v>0</v>
      </c>
      <c r="AL1626" s="7">
        <f>IF(Q1626&gt;0,RANK(Q1626,(N1626:P1626,Q1626:AJ1626)),0)</f>
        <v>7</v>
      </c>
      <c r="AM1626" s="7">
        <f>IF(R1626&gt;0,RANK(R1626,(N1626:P1626,Q1626:AJ1626)),0)</f>
        <v>4</v>
      </c>
      <c r="AN1626" s="7">
        <f>IF(S1626&gt;0,RANK(S1626,(N1626:P1626,Q1626:AJ1626)),0)</f>
        <v>5</v>
      </c>
      <c r="AO1626" s="7">
        <f>IF(T1626&gt;0,RANK(T1626,(N1626:P1626,Q1626:AJ1626)),0)</f>
        <v>6</v>
      </c>
      <c r="AP1626" s="2">
        <f t="shared" si="632"/>
        <v>3.2686147610642611E-4</v>
      </c>
      <c r="AQ1626" s="2">
        <f t="shared" si="633"/>
        <v>7.256324769562659E-3</v>
      </c>
      <c r="AR1626" s="2">
        <f t="shared" si="634"/>
        <v>3.6608485323919725E-3</v>
      </c>
      <c r="AS1626" s="2">
        <f t="shared" si="635"/>
        <v>1.7650519709747009E-3</v>
      </c>
      <c r="AU1626" t="s">
        <v>1974</v>
      </c>
      <c r="AV1626" t="s">
        <v>182</v>
      </c>
      <c r="AW1626">
        <v>8</v>
      </c>
      <c r="AY1626" s="130">
        <v>29</v>
      </c>
      <c r="AZ1626" s="131">
        <v>161</v>
      </c>
      <c r="BA1626" s="132">
        <f t="shared" si="636"/>
        <v>29161</v>
      </c>
      <c r="BC1626" s="7" t="s">
        <v>532</v>
      </c>
    </row>
    <row r="1627" spans="1:55" hidden="1" outlineLevel="1" x14ac:dyDescent="0.2">
      <c r="A1627" t="s">
        <v>1572</v>
      </c>
      <c r="B1627" t="s">
        <v>182</v>
      </c>
      <c r="C1627" s="1">
        <f t="shared" si="626"/>
        <v>6693</v>
      </c>
      <c r="D1627" s="7">
        <f>RANK(N1627,(N1627:P1627,Q1627:AJ1627))</f>
        <v>1</v>
      </c>
      <c r="E1627" s="7">
        <f>RANK(O1627,(N1627:P1627,Q1627:AJ1627))</f>
        <v>2</v>
      </c>
      <c r="F1627" s="7">
        <f>IF(P1627&gt;0,RANK(P1627,(N1627:P1627,Q1627:AJ1627)),0)</f>
        <v>3</v>
      </c>
      <c r="G1627" s="1">
        <f t="shared" si="627"/>
        <v>1286</v>
      </c>
      <c r="H1627" s="2">
        <f t="shared" si="615"/>
        <v>0.19214104288062153</v>
      </c>
      <c r="I1627" s="2"/>
      <c r="J1627" s="2">
        <f t="shared" si="628"/>
        <v>0.52218735992828325</v>
      </c>
      <c r="K1627" s="2">
        <f t="shared" si="629"/>
        <v>0.33004631704766174</v>
      </c>
      <c r="L1627" s="2">
        <f t="shared" si="630"/>
        <v>0.13685940534887195</v>
      </c>
      <c r="M1627" s="2">
        <f t="shared" si="631"/>
        <v>1.0906917675183064E-2</v>
      </c>
      <c r="N1627" s="1">
        <v>3495</v>
      </c>
      <c r="O1627" s="1">
        <v>2209</v>
      </c>
      <c r="P1627" s="1">
        <v>916</v>
      </c>
      <c r="R1627" s="1">
        <v>28</v>
      </c>
      <c r="S1627" s="1">
        <v>38</v>
      </c>
      <c r="T1627" s="1">
        <v>7</v>
      </c>
      <c r="X1627" s="1">
        <v>0</v>
      </c>
      <c r="AL1627" s="7">
        <f>IF(Q1627&gt;0,RANK(Q1627,(N1627:P1627,Q1627:AJ1627)),0)</f>
        <v>0</v>
      </c>
      <c r="AM1627" s="7">
        <f>IF(R1627&gt;0,RANK(R1627,(N1627:P1627,Q1627:AJ1627)),0)</f>
        <v>5</v>
      </c>
      <c r="AN1627" s="7">
        <f>IF(S1627&gt;0,RANK(S1627,(N1627:P1627,Q1627:AJ1627)),0)</f>
        <v>4</v>
      </c>
      <c r="AO1627" s="7">
        <f>IF(T1627&gt;0,RANK(T1627,(N1627:P1627,Q1627:AJ1627)),0)</f>
        <v>6</v>
      </c>
      <c r="AP1627" s="2">
        <f t="shared" si="632"/>
        <v>0</v>
      </c>
      <c r="AQ1627" s="2">
        <f t="shared" si="633"/>
        <v>4.1834752726729423E-3</v>
      </c>
      <c r="AR1627" s="2">
        <f t="shared" si="634"/>
        <v>5.6775735843418501E-3</v>
      </c>
      <c r="AS1627" s="2">
        <f t="shared" si="635"/>
        <v>1.0458688181682356E-3</v>
      </c>
      <c r="AU1627" t="s">
        <v>1572</v>
      </c>
      <c r="AV1627" t="s">
        <v>182</v>
      </c>
      <c r="AW1627">
        <v>9</v>
      </c>
      <c r="AY1627" s="130">
        <v>29</v>
      </c>
      <c r="AZ1627" s="131">
        <v>163</v>
      </c>
      <c r="BA1627" s="132">
        <f t="shared" si="636"/>
        <v>29163</v>
      </c>
      <c r="BC1627" s="7" t="s">
        <v>532</v>
      </c>
    </row>
    <row r="1628" spans="1:55" hidden="1" outlineLevel="1" x14ac:dyDescent="0.2">
      <c r="A1628" t="s">
        <v>2584</v>
      </c>
      <c r="B1628" t="s">
        <v>182</v>
      </c>
      <c r="C1628" s="1">
        <f t="shared" si="626"/>
        <v>29389</v>
      </c>
      <c r="D1628" s="7">
        <f>RANK(N1628,(N1628:P1628,Q1628:AJ1628))</f>
        <v>2</v>
      </c>
      <c r="E1628" s="7">
        <f>RANK(O1628,(N1628:P1628,Q1628:AJ1628))</f>
        <v>1</v>
      </c>
      <c r="F1628" s="7">
        <f>IF(P1628&gt;0,RANK(P1628,(N1628:P1628,Q1628:AJ1628)),0)</f>
        <v>3</v>
      </c>
      <c r="G1628" s="1">
        <f t="shared" si="627"/>
        <v>627</v>
      </c>
      <c r="H1628" s="2">
        <f t="shared" si="615"/>
        <v>2.1334512912994659E-2</v>
      </c>
      <c r="I1628" s="2"/>
      <c r="J1628" s="2">
        <f t="shared" si="628"/>
        <v>0.43230460376331281</v>
      </c>
      <c r="K1628" s="2">
        <f t="shared" si="629"/>
        <v>0.45363911667630746</v>
      </c>
      <c r="L1628" s="2">
        <f t="shared" si="630"/>
        <v>0.10326993092653713</v>
      </c>
      <c r="M1628" s="2">
        <f t="shared" si="631"/>
        <v>1.0786348633842591E-2</v>
      </c>
      <c r="N1628" s="1">
        <v>12705</v>
      </c>
      <c r="O1628" s="1">
        <v>13332</v>
      </c>
      <c r="P1628" s="1">
        <v>3035</v>
      </c>
      <c r="Q1628" s="1">
        <v>19</v>
      </c>
      <c r="R1628" s="1">
        <v>169</v>
      </c>
      <c r="S1628" s="1">
        <v>88</v>
      </c>
      <c r="T1628" s="1">
        <v>40</v>
      </c>
      <c r="X1628" s="1">
        <v>1</v>
      </c>
      <c r="AL1628" s="7">
        <f>IF(Q1628&gt;0,RANK(Q1628,(N1628:P1628,Q1628:AJ1628)),0)</f>
        <v>7</v>
      </c>
      <c r="AM1628" s="7">
        <f>IF(R1628&gt;0,RANK(R1628,(N1628:P1628,Q1628:AJ1628)),0)</f>
        <v>4</v>
      </c>
      <c r="AN1628" s="7">
        <f>IF(S1628&gt;0,RANK(S1628,(N1628:P1628,Q1628:AJ1628)),0)</f>
        <v>5</v>
      </c>
      <c r="AO1628" s="7">
        <f>IF(T1628&gt;0,RANK(T1628,(N1628:P1628,Q1628:AJ1628)),0)</f>
        <v>6</v>
      </c>
      <c r="AP1628" s="2">
        <f t="shared" si="632"/>
        <v>6.4650039130286841E-4</v>
      </c>
      <c r="AQ1628" s="2">
        <f t="shared" si="633"/>
        <v>5.7504508489570928E-3</v>
      </c>
      <c r="AR1628" s="2">
        <f t="shared" si="634"/>
        <v>2.9943176018238115E-3</v>
      </c>
      <c r="AS1628" s="2">
        <f t="shared" si="635"/>
        <v>1.3610534553744598E-3</v>
      </c>
      <c r="AU1628" t="s">
        <v>2584</v>
      </c>
      <c r="AV1628" t="s">
        <v>182</v>
      </c>
      <c r="AW1628">
        <v>6</v>
      </c>
      <c r="AY1628" s="130">
        <v>29</v>
      </c>
      <c r="AZ1628" s="131">
        <v>165</v>
      </c>
      <c r="BA1628" s="132">
        <f t="shared" si="636"/>
        <v>29165</v>
      </c>
      <c r="BC1628" s="7" t="s">
        <v>532</v>
      </c>
    </row>
    <row r="1629" spans="1:55" hidden="1" outlineLevel="1" x14ac:dyDescent="0.2">
      <c r="A1629" t="s">
        <v>956</v>
      </c>
      <c r="B1629" t="s">
        <v>182</v>
      </c>
      <c r="C1629" s="1">
        <f t="shared" si="626"/>
        <v>9089</v>
      </c>
      <c r="D1629" s="7">
        <f>RANK(N1629,(N1629:P1629,Q1629:AJ1629))</f>
        <v>2</v>
      </c>
      <c r="E1629" s="7">
        <f>RANK(O1629,(N1629:P1629,Q1629:AJ1629))</f>
        <v>1</v>
      </c>
      <c r="F1629" s="7">
        <f>IF(P1629&gt;0,RANK(P1629,(N1629:P1629,Q1629:AJ1629)),0)</f>
        <v>3</v>
      </c>
      <c r="G1629" s="1">
        <f t="shared" si="627"/>
        <v>1214</v>
      </c>
      <c r="H1629" s="2">
        <f t="shared" si="615"/>
        <v>0.13356804929035099</v>
      </c>
      <c r="I1629" s="2"/>
      <c r="J1629" s="2">
        <f t="shared" si="628"/>
        <v>0.3638464077456266</v>
      </c>
      <c r="K1629" s="2">
        <f t="shared" si="629"/>
        <v>0.49741445703597753</v>
      </c>
      <c r="L1629" s="2">
        <f t="shared" si="630"/>
        <v>0.12861700957201011</v>
      </c>
      <c r="M1629" s="2">
        <f t="shared" si="631"/>
        <v>1.012212564638576E-2</v>
      </c>
      <c r="N1629" s="1">
        <v>3307</v>
      </c>
      <c r="O1629" s="1">
        <v>4521</v>
      </c>
      <c r="P1629" s="1">
        <v>1169</v>
      </c>
      <c r="Q1629" s="1">
        <v>2</v>
      </c>
      <c r="R1629" s="1">
        <v>32</v>
      </c>
      <c r="S1629" s="1">
        <v>53</v>
      </c>
      <c r="T1629" s="1">
        <v>5</v>
      </c>
      <c r="X1629" s="1">
        <v>0</v>
      </c>
      <c r="AL1629" s="7">
        <f>IF(Q1629&gt;0,RANK(Q1629,(N1629:P1629,Q1629:AJ1629)),0)</f>
        <v>7</v>
      </c>
      <c r="AM1629" s="7">
        <f>IF(R1629&gt;0,RANK(R1629,(N1629:P1629,Q1629:AJ1629)),0)</f>
        <v>5</v>
      </c>
      <c r="AN1629" s="7">
        <f>IF(S1629&gt;0,RANK(S1629,(N1629:P1629,Q1629:AJ1629)),0)</f>
        <v>4</v>
      </c>
      <c r="AO1629" s="7">
        <f>IF(T1629&gt;0,RANK(T1629,(N1629:P1629,Q1629:AJ1629)),0)</f>
        <v>6</v>
      </c>
      <c r="AP1629" s="2">
        <f t="shared" si="632"/>
        <v>2.2004620970403785E-4</v>
      </c>
      <c r="AQ1629" s="2">
        <f t="shared" si="633"/>
        <v>3.5207393552646057E-3</v>
      </c>
      <c r="AR1629" s="2">
        <f t="shared" si="634"/>
        <v>5.8312245571570031E-3</v>
      </c>
      <c r="AS1629" s="2">
        <f t="shared" si="635"/>
        <v>5.5011552426009465E-4</v>
      </c>
      <c r="AU1629" t="s">
        <v>956</v>
      </c>
      <c r="AV1629" t="s">
        <v>182</v>
      </c>
      <c r="AW1629">
        <v>7</v>
      </c>
      <c r="AY1629" s="130">
        <v>29</v>
      </c>
      <c r="AZ1629" s="131">
        <v>167</v>
      </c>
      <c r="BA1629" s="132">
        <f t="shared" si="636"/>
        <v>29167</v>
      </c>
      <c r="BC1629" s="7" t="s">
        <v>532</v>
      </c>
    </row>
    <row r="1630" spans="1:55" hidden="1" outlineLevel="1" x14ac:dyDescent="0.2">
      <c r="A1630" t="s">
        <v>2528</v>
      </c>
      <c r="B1630" t="s">
        <v>182</v>
      </c>
      <c r="C1630" s="1">
        <f t="shared" si="626"/>
        <v>9079</v>
      </c>
      <c r="D1630" s="7">
        <f>RANK(N1630,(N1630:P1630,Q1630:AJ1630))</f>
        <v>2</v>
      </c>
      <c r="E1630" s="7">
        <f>RANK(O1630,(N1630:P1630,Q1630:AJ1630))</f>
        <v>1</v>
      </c>
      <c r="F1630" s="7">
        <f>IF(P1630&gt;0,RANK(P1630,(N1630:P1630,Q1630:AJ1630)),0)</f>
        <v>3</v>
      </c>
      <c r="G1630" s="1">
        <f t="shared" si="627"/>
        <v>306</v>
      </c>
      <c r="H1630" s="2">
        <f t="shared" si="615"/>
        <v>3.3704152439696003E-2</v>
      </c>
      <c r="I1630" s="2"/>
      <c r="J1630" s="2">
        <f t="shared" si="628"/>
        <v>0.4166758453574182</v>
      </c>
      <c r="K1630" s="2">
        <f t="shared" si="629"/>
        <v>0.45037999779711424</v>
      </c>
      <c r="L1630" s="2">
        <f t="shared" si="630"/>
        <v>0.12567463377023902</v>
      </c>
      <c r="M1630" s="2">
        <f t="shared" si="631"/>
        <v>7.2695230752285456E-3</v>
      </c>
      <c r="N1630" s="1">
        <v>3783</v>
      </c>
      <c r="O1630" s="1">
        <v>4089</v>
      </c>
      <c r="P1630" s="1">
        <v>1141</v>
      </c>
      <c r="Q1630" s="1">
        <v>4</v>
      </c>
      <c r="R1630" s="1">
        <v>25</v>
      </c>
      <c r="S1630" s="1">
        <v>34</v>
      </c>
      <c r="T1630" s="1">
        <v>3</v>
      </c>
      <c r="X1630" s="1">
        <v>0</v>
      </c>
      <c r="AL1630" s="7">
        <f>IF(Q1630&gt;0,RANK(Q1630,(N1630:P1630,Q1630:AJ1630)),0)</f>
        <v>6</v>
      </c>
      <c r="AM1630" s="7">
        <f>IF(R1630&gt;0,RANK(R1630,(N1630:P1630,Q1630:AJ1630)),0)</f>
        <v>5</v>
      </c>
      <c r="AN1630" s="7">
        <f>IF(S1630&gt;0,RANK(S1630,(N1630:P1630,Q1630:AJ1630)),0)</f>
        <v>4</v>
      </c>
      <c r="AO1630" s="7">
        <f>IF(T1630&gt;0,RANK(T1630,(N1630:P1630,Q1630:AJ1630)),0)</f>
        <v>7</v>
      </c>
      <c r="AP1630" s="2">
        <f t="shared" si="632"/>
        <v>4.4057715607445755E-4</v>
      </c>
      <c r="AQ1630" s="2">
        <f t="shared" si="633"/>
        <v>2.7536072254653594E-3</v>
      </c>
      <c r="AR1630" s="2">
        <f t="shared" si="634"/>
        <v>3.7449058266328891E-3</v>
      </c>
      <c r="AS1630" s="2">
        <f t="shared" si="635"/>
        <v>3.3043286705584316E-4</v>
      </c>
      <c r="AU1630" t="s">
        <v>2528</v>
      </c>
      <c r="AV1630" t="s">
        <v>182</v>
      </c>
      <c r="AW1630">
        <v>4</v>
      </c>
      <c r="AY1630" s="130">
        <v>29</v>
      </c>
      <c r="AZ1630" s="131">
        <v>169</v>
      </c>
      <c r="BA1630" s="132">
        <f t="shared" si="636"/>
        <v>29169</v>
      </c>
      <c r="BC1630" s="7" t="s">
        <v>532</v>
      </c>
    </row>
    <row r="1631" spans="1:55" hidden="1" outlineLevel="1" x14ac:dyDescent="0.2">
      <c r="A1631" t="s">
        <v>957</v>
      </c>
      <c r="B1631" t="s">
        <v>182</v>
      </c>
      <c r="C1631" s="1">
        <f t="shared" si="626"/>
        <v>2245</v>
      </c>
      <c r="D1631" s="7">
        <f>RANK(N1631,(N1631:P1631,Q1631:AJ1631))</f>
        <v>2</v>
      </c>
      <c r="E1631" s="7">
        <f>RANK(O1631,(N1631:P1631,Q1631:AJ1631))</f>
        <v>1</v>
      </c>
      <c r="F1631" s="7">
        <f>IF(P1631&gt;0,RANK(P1631,(N1631:P1631,Q1631:AJ1631)),0)</f>
        <v>3</v>
      </c>
      <c r="G1631" s="1">
        <f t="shared" si="627"/>
        <v>234</v>
      </c>
      <c r="H1631" s="2">
        <f t="shared" si="615"/>
        <v>0.10423162583518931</v>
      </c>
      <c r="I1631" s="2"/>
      <c r="J1631" s="2">
        <f t="shared" si="628"/>
        <v>0.38173719376391985</v>
      </c>
      <c r="K1631" s="2">
        <f t="shared" si="629"/>
        <v>0.48596881959910915</v>
      </c>
      <c r="L1631" s="2">
        <f t="shared" si="630"/>
        <v>0.12293986636971047</v>
      </c>
      <c r="M1631" s="2">
        <f t="shared" si="631"/>
        <v>9.3541202672605961E-3</v>
      </c>
      <c r="N1631" s="1">
        <v>857</v>
      </c>
      <c r="O1631" s="1">
        <v>1091</v>
      </c>
      <c r="P1631" s="1">
        <v>276</v>
      </c>
      <c r="Q1631" s="1">
        <v>1</v>
      </c>
      <c r="R1631" s="1">
        <v>3</v>
      </c>
      <c r="S1631" s="1">
        <v>16</v>
      </c>
      <c r="T1631" s="1">
        <v>1</v>
      </c>
      <c r="X1631" s="1">
        <v>0</v>
      </c>
      <c r="AL1631" s="7">
        <f>IF(Q1631&gt;0,RANK(Q1631,(N1631:P1631,Q1631:AJ1631)),0)</f>
        <v>6</v>
      </c>
      <c r="AM1631" s="7">
        <f>IF(R1631&gt;0,RANK(R1631,(N1631:P1631,Q1631:AJ1631)),0)</f>
        <v>5</v>
      </c>
      <c r="AN1631" s="7">
        <f>IF(S1631&gt;0,RANK(S1631,(N1631:P1631,Q1631:AJ1631)),0)</f>
        <v>4</v>
      </c>
      <c r="AO1631" s="7">
        <f>IF(T1631&gt;0,RANK(T1631,(N1631:P1631,Q1631:AJ1631)),0)</f>
        <v>6</v>
      </c>
      <c r="AP1631" s="2">
        <f t="shared" si="632"/>
        <v>4.4543429844097997E-4</v>
      </c>
      <c r="AQ1631" s="2">
        <f t="shared" si="633"/>
        <v>1.3363028953229399E-3</v>
      </c>
      <c r="AR1631" s="2">
        <f t="shared" si="634"/>
        <v>7.1269487750556795E-3</v>
      </c>
      <c r="AS1631" s="2">
        <f t="shared" si="635"/>
        <v>4.4543429844097997E-4</v>
      </c>
      <c r="AU1631" t="s">
        <v>957</v>
      </c>
      <c r="AV1631" t="s">
        <v>182</v>
      </c>
      <c r="AW1631">
        <v>6</v>
      </c>
      <c r="AY1631" s="130">
        <v>29</v>
      </c>
      <c r="AZ1631" s="131">
        <v>171</v>
      </c>
      <c r="BA1631" s="132">
        <f t="shared" si="636"/>
        <v>29171</v>
      </c>
      <c r="BC1631" s="7" t="s">
        <v>532</v>
      </c>
    </row>
    <row r="1632" spans="1:55" hidden="1" outlineLevel="1" x14ac:dyDescent="0.2">
      <c r="A1632" t="s">
        <v>356</v>
      </c>
      <c r="B1632" t="s">
        <v>182</v>
      </c>
      <c r="C1632" s="1">
        <f t="shared" si="626"/>
        <v>4052</v>
      </c>
      <c r="D1632" s="7">
        <f>RANK(N1632,(N1632:P1632,Q1632:AJ1632))</f>
        <v>1</v>
      </c>
      <c r="E1632" s="7">
        <f>RANK(O1632,(N1632:P1632,Q1632:AJ1632))</f>
        <v>2</v>
      </c>
      <c r="F1632" s="7">
        <f>IF(P1632&gt;0,RANK(P1632,(N1632:P1632,Q1632:AJ1632)),0)</f>
        <v>3</v>
      </c>
      <c r="G1632" s="1">
        <f t="shared" si="627"/>
        <v>485</v>
      </c>
      <c r="H1632" s="2">
        <f t="shared" si="615"/>
        <v>0.11969397828232971</v>
      </c>
      <c r="I1632" s="2"/>
      <c r="J1632" s="2">
        <f t="shared" si="628"/>
        <v>0.49308983218163871</v>
      </c>
      <c r="K1632" s="2">
        <f t="shared" si="629"/>
        <v>0.37339585389930896</v>
      </c>
      <c r="L1632" s="2">
        <f t="shared" si="630"/>
        <v>0.12833168805528133</v>
      </c>
      <c r="M1632" s="2">
        <f t="shared" si="631"/>
        <v>5.1826258637709954E-3</v>
      </c>
      <c r="N1632" s="1">
        <v>1998</v>
      </c>
      <c r="O1632" s="1">
        <v>1513</v>
      </c>
      <c r="P1632" s="1">
        <v>520</v>
      </c>
      <c r="R1632" s="1">
        <v>7</v>
      </c>
      <c r="S1632" s="1">
        <v>11</v>
      </c>
      <c r="T1632" s="1">
        <v>3</v>
      </c>
      <c r="X1632" s="1">
        <v>0</v>
      </c>
      <c r="AL1632" s="7">
        <f>IF(Q1632&gt;0,RANK(Q1632,(N1632:P1632,Q1632:AJ1632)),0)</f>
        <v>0</v>
      </c>
      <c r="AM1632" s="7">
        <f>IF(R1632&gt;0,RANK(R1632,(N1632:P1632,Q1632:AJ1632)),0)</f>
        <v>5</v>
      </c>
      <c r="AN1632" s="7">
        <f>IF(S1632&gt;0,RANK(S1632,(N1632:P1632,Q1632:AJ1632)),0)</f>
        <v>4</v>
      </c>
      <c r="AO1632" s="7">
        <f>IF(T1632&gt;0,RANK(T1632,(N1632:P1632,Q1632:AJ1632)),0)</f>
        <v>6</v>
      </c>
      <c r="AP1632" s="2">
        <f t="shared" si="632"/>
        <v>0</v>
      </c>
      <c r="AQ1632" s="2">
        <f t="shared" si="633"/>
        <v>1.7275419545903258E-3</v>
      </c>
      <c r="AR1632" s="2">
        <f t="shared" si="634"/>
        <v>2.7147087857847976E-3</v>
      </c>
      <c r="AS1632" s="2">
        <f t="shared" si="635"/>
        <v>7.403751233958539E-4</v>
      </c>
      <c r="AU1632" t="s">
        <v>356</v>
      </c>
      <c r="AV1632" t="s">
        <v>182</v>
      </c>
      <c r="AW1632">
        <v>9</v>
      </c>
      <c r="AY1632" s="130">
        <v>29</v>
      </c>
      <c r="AZ1632" s="131">
        <v>173</v>
      </c>
      <c r="BA1632" s="132">
        <f t="shared" si="636"/>
        <v>29173</v>
      </c>
      <c r="BC1632" s="7" t="s">
        <v>532</v>
      </c>
    </row>
    <row r="1633" spans="1:55" hidden="1" outlineLevel="1" x14ac:dyDescent="0.2">
      <c r="A1633" t="s">
        <v>1573</v>
      </c>
      <c r="B1633" t="s">
        <v>182</v>
      </c>
      <c r="C1633" s="1">
        <f t="shared" si="626"/>
        <v>8985</v>
      </c>
      <c r="D1633" s="7">
        <f>RANK(N1633,(N1633:P1633,Q1633:AJ1633))</f>
        <v>1</v>
      </c>
      <c r="E1633" s="7">
        <f>RANK(O1633,(N1633:P1633,Q1633:AJ1633))</f>
        <v>2</v>
      </c>
      <c r="F1633" s="7">
        <f>IF(P1633&gt;0,RANK(P1633,(N1633:P1633,Q1633:AJ1633)),0)</f>
        <v>3</v>
      </c>
      <c r="G1633" s="1">
        <f t="shared" si="627"/>
        <v>1228</v>
      </c>
      <c r="H1633" s="2">
        <f t="shared" si="615"/>
        <v>0.13667223149693936</v>
      </c>
      <c r="I1633" s="2"/>
      <c r="J1633" s="2">
        <f t="shared" si="628"/>
        <v>0.50105731775180862</v>
      </c>
      <c r="K1633" s="2">
        <f t="shared" si="629"/>
        <v>0.36438508625486921</v>
      </c>
      <c r="L1633" s="2">
        <f t="shared" si="630"/>
        <v>0.12576516416249303</v>
      </c>
      <c r="M1633" s="2">
        <f t="shared" si="631"/>
        <v>8.7924318308291449E-3</v>
      </c>
      <c r="N1633" s="1">
        <v>4502</v>
      </c>
      <c r="O1633" s="1">
        <v>3274</v>
      </c>
      <c r="P1633" s="1">
        <v>1130</v>
      </c>
      <c r="Q1633" s="1">
        <v>1</v>
      </c>
      <c r="R1633" s="1">
        <v>29</v>
      </c>
      <c r="S1633" s="1">
        <v>45</v>
      </c>
      <c r="T1633" s="1">
        <v>4</v>
      </c>
      <c r="X1633" s="1">
        <v>0</v>
      </c>
      <c r="AL1633" s="7">
        <f>IF(Q1633&gt;0,RANK(Q1633,(N1633:P1633,Q1633:AJ1633)),0)</f>
        <v>7</v>
      </c>
      <c r="AM1633" s="7">
        <f>IF(R1633&gt;0,RANK(R1633,(N1633:P1633,Q1633:AJ1633)),0)</f>
        <v>5</v>
      </c>
      <c r="AN1633" s="7">
        <f>IF(S1633&gt;0,RANK(S1633,(N1633:P1633,Q1633:AJ1633)),0)</f>
        <v>4</v>
      </c>
      <c r="AO1633" s="7">
        <f>IF(T1633&gt;0,RANK(T1633,(N1633:P1633,Q1633:AJ1633)),0)</f>
        <v>6</v>
      </c>
      <c r="AP1633" s="2">
        <f t="shared" si="632"/>
        <v>1.1129660545353366E-4</v>
      </c>
      <c r="AQ1633" s="2">
        <f t="shared" si="633"/>
        <v>3.2276015581524761E-3</v>
      </c>
      <c r="AR1633" s="2">
        <f t="shared" si="634"/>
        <v>5.008347245409015E-3</v>
      </c>
      <c r="AS1633" s="2">
        <f t="shared" si="635"/>
        <v>4.4518642181413465E-4</v>
      </c>
      <c r="AU1633" t="s">
        <v>1573</v>
      </c>
      <c r="AV1633" t="s">
        <v>182</v>
      </c>
      <c r="AW1633">
        <v>9</v>
      </c>
      <c r="AY1633" s="130">
        <v>29</v>
      </c>
      <c r="AZ1633" s="131">
        <v>175</v>
      </c>
      <c r="BA1633" s="132">
        <f t="shared" si="636"/>
        <v>29175</v>
      </c>
      <c r="BC1633" s="7" t="s">
        <v>532</v>
      </c>
    </row>
    <row r="1634" spans="1:55" hidden="1" outlineLevel="1" x14ac:dyDescent="0.2">
      <c r="A1634" t="s">
        <v>357</v>
      </c>
      <c r="B1634" t="s">
        <v>182</v>
      </c>
      <c r="C1634" s="1">
        <f t="shared" si="626"/>
        <v>8787</v>
      </c>
      <c r="D1634" s="7">
        <f>RANK(N1634,(N1634:P1634,Q1634:AJ1634))</f>
        <v>1</v>
      </c>
      <c r="E1634" s="7">
        <f>RANK(O1634,(N1634:P1634,Q1634:AJ1634))</f>
        <v>2</v>
      </c>
      <c r="F1634" s="7">
        <f>IF(P1634&gt;0,RANK(P1634,(N1634:P1634,Q1634:AJ1634)),0)</f>
        <v>3</v>
      </c>
      <c r="G1634" s="1">
        <f t="shared" si="627"/>
        <v>1830</v>
      </c>
      <c r="H1634" s="2">
        <f t="shared" si="615"/>
        <v>0.20826220553089791</v>
      </c>
      <c r="I1634" s="2"/>
      <c r="J1634" s="2">
        <f t="shared" si="628"/>
        <v>0.53647433708888126</v>
      </c>
      <c r="K1634" s="2">
        <f t="shared" si="629"/>
        <v>0.3282121315579834</v>
      </c>
      <c r="L1634" s="2">
        <f t="shared" si="630"/>
        <v>0.12666439057698872</v>
      </c>
      <c r="M1634" s="2">
        <f t="shared" si="631"/>
        <v>8.6491407761466188E-3</v>
      </c>
      <c r="N1634" s="1">
        <v>4714</v>
      </c>
      <c r="O1634" s="1">
        <v>2884</v>
      </c>
      <c r="P1634" s="1">
        <v>1113</v>
      </c>
      <c r="R1634" s="1">
        <v>23</v>
      </c>
      <c r="S1634" s="1">
        <v>41</v>
      </c>
      <c r="T1634" s="1">
        <v>12</v>
      </c>
      <c r="X1634" s="1">
        <v>0</v>
      </c>
      <c r="AL1634" s="7">
        <f>IF(Q1634&gt;0,RANK(Q1634,(N1634:P1634,Q1634:AJ1634)),0)</f>
        <v>0</v>
      </c>
      <c r="AM1634" s="7">
        <f>IF(R1634&gt;0,RANK(R1634,(N1634:P1634,Q1634:AJ1634)),0)</f>
        <v>5</v>
      </c>
      <c r="AN1634" s="7">
        <f>IF(S1634&gt;0,RANK(S1634,(N1634:P1634,Q1634:AJ1634)),0)</f>
        <v>4</v>
      </c>
      <c r="AO1634" s="7">
        <f>IF(T1634&gt;0,RANK(T1634,(N1634:P1634,Q1634:AJ1634)),0)</f>
        <v>6</v>
      </c>
      <c r="AP1634" s="2">
        <f t="shared" si="632"/>
        <v>0</v>
      </c>
      <c r="AQ1634" s="2">
        <f t="shared" si="633"/>
        <v>2.6175031296233071E-3</v>
      </c>
      <c r="AR1634" s="2">
        <f t="shared" si="634"/>
        <v>4.665983839763287E-3</v>
      </c>
      <c r="AS1634" s="2">
        <f t="shared" si="635"/>
        <v>1.3656538067599864E-3</v>
      </c>
      <c r="AU1634" t="s">
        <v>357</v>
      </c>
      <c r="AV1634" t="s">
        <v>182</v>
      </c>
      <c r="AW1634">
        <v>6</v>
      </c>
      <c r="AY1634" s="130">
        <v>29</v>
      </c>
      <c r="AZ1634" s="131">
        <v>177</v>
      </c>
      <c r="BA1634" s="132">
        <f t="shared" si="636"/>
        <v>29177</v>
      </c>
      <c r="BC1634" s="7" t="s">
        <v>532</v>
      </c>
    </row>
    <row r="1635" spans="1:55" hidden="1" outlineLevel="1" x14ac:dyDescent="0.2">
      <c r="A1635" t="s">
        <v>358</v>
      </c>
      <c r="B1635" t="s">
        <v>182</v>
      </c>
      <c r="C1635" s="1">
        <f t="shared" si="626"/>
        <v>2960</v>
      </c>
      <c r="D1635" s="7">
        <f>RANK(N1635,(N1635:P1635,Q1635:AJ1635))</f>
        <v>1</v>
      </c>
      <c r="E1635" s="7">
        <f>RANK(O1635,(N1635:P1635,Q1635:AJ1635))</f>
        <v>2</v>
      </c>
      <c r="F1635" s="7">
        <f>IF(P1635&gt;0,RANK(P1635,(N1635:P1635,Q1635:AJ1635)),0)</f>
        <v>3</v>
      </c>
      <c r="G1635" s="1">
        <f t="shared" si="627"/>
        <v>728</v>
      </c>
      <c r="H1635" s="2">
        <f t="shared" si="615"/>
        <v>0.24594594594594596</v>
      </c>
      <c r="I1635" s="2"/>
      <c r="J1635" s="2">
        <f t="shared" si="628"/>
        <v>0.55101351351351346</v>
      </c>
      <c r="K1635" s="2">
        <f t="shared" si="629"/>
        <v>0.30506756756756759</v>
      </c>
      <c r="L1635" s="2">
        <f t="shared" si="630"/>
        <v>0.13040540540540541</v>
      </c>
      <c r="M1635" s="2">
        <f t="shared" si="631"/>
        <v>1.3513513513513542E-2</v>
      </c>
      <c r="N1635" s="1">
        <v>1631</v>
      </c>
      <c r="O1635" s="1">
        <v>903</v>
      </c>
      <c r="P1635" s="1">
        <v>386</v>
      </c>
      <c r="R1635" s="1">
        <v>14</v>
      </c>
      <c r="S1635" s="1">
        <v>21</v>
      </c>
      <c r="T1635" s="1">
        <v>5</v>
      </c>
      <c r="X1635" s="1">
        <v>0</v>
      </c>
      <c r="AL1635" s="7">
        <f>IF(Q1635&gt;0,RANK(Q1635,(N1635:P1635,Q1635:AJ1635)),0)</f>
        <v>0</v>
      </c>
      <c r="AM1635" s="7">
        <f>IF(R1635&gt;0,RANK(R1635,(N1635:P1635,Q1635:AJ1635)),0)</f>
        <v>5</v>
      </c>
      <c r="AN1635" s="7">
        <f>IF(S1635&gt;0,RANK(S1635,(N1635:P1635,Q1635:AJ1635)),0)</f>
        <v>4</v>
      </c>
      <c r="AO1635" s="7">
        <f>IF(T1635&gt;0,RANK(T1635,(N1635:P1635,Q1635:AJ1635)),0)</f>
        <v>6</v>
      </c>
      <c r="AP1635" s="2">
        <f t="shared" si="632"/>
        <v>0</v>
      </c>
      <c r="AQ1635" s="2">
        <f t="shared" si="633"/>
        <v>4.72972972972973E-3</v>
      </c>
      <c r="AR1635" s="2">
        <f t="shared" si="634"/>
        <v>7.094594594594595E-3</v>
      </c>
      <c r="AS1635" s="2">
        <f t="shared" si="635"/>
        <v>1.6891891891891893E-3</v>
      </c>
      <c r="AU1635" t="s">
        <v>358</v>
      </c>
      <c r="AV1635" t="s">
        <v>182</v>
      </c>
      <c r="AW1635">
        <v>8</v>
      </c>
      <c r="AY1635" s="130">
        <v>29</v>
      </c>
      <c r="AZ1635" s="131">
        <v>179</v>
      </c>
      <c r="BA1635" s="132">
        <f t="shared" si="636"/>
        <v>29179</v>
      </c>
      <c r="BC1635" s="7" t="s">
        <v>532</v>
      </c>
    </row>
    <row r="1636" spans="1:55" hidden="1" outlineLevel="1" x14ac:dyDescent="0.2">
      <c r="A1636" t="s">
        <v>315</v>
      </c>
      <c r="B1636" t="s">
        <v>182</v>
      </c>
      <c r="C1636" s="1">
        <f t="shared" si="626"/>
        <v>4658</v>
      </c>
      <c r="D1636" s="7">
        <f>RANK(N1636,(N1636:P1636,Q1636:AJ1636))</f>
        <v>1</v>
      </c>
      <c r="E1636" s="7">
        <f>RANK(O1636,(N1636:P1636,Q1636:AJ1636))</f>
        <v>2</v>
      </c>
      <c r="F1636" s="7">
        <f>IF(P1636&gt;0,RANK(P1636,(N1636:P1636,Q1636:AJ1636)),0)</f>
        <v>3</v>
      </c>
      <c r="G1636" s="1">
        <f t="shared" si="627"/>
        <v>93</v>
      </c>
      <c r="H1636" s="2">
        <f t="shared" si="615"/>
        <v>1.9965650493774151E-2</v>
      </c>
      <c r="I1636" s="2"/>
      <c r="J1636" s="2">
        <f t="shared" si="628"/>
        <v>0.44675826534993557</v>
      </c>
      <c r="K1636" s="2">
        <f t="shared" si="629"/>
        <v>0.42679261485616143</v>
      </c>
      <c r="L1636" s="2">
        <f t="shared" si="630"/>
        <v>0.11378273937312151</v>
      </c>
      <c r="M1636" s="2">
        <f t="shared" si="631"/>
        <v>1.2666380420781484E-2</v>
      </c>
      <c r="N1636" s="1">
        <v>2081</v>
      </c>
      <c r="O1636" s="1">
        <v>1988</v>
      </c>
      <c r="P1636" s="1">
        <v>530</v>
      </c>
      <c r="Q1636" s="1">
        <v>1</v>
      </c>
      <c r="R1636" s="1">
        <v>16</v>
      </c>
      <c r="S1636" s="1">
        <v>34</v>
      </c>
      <c r="T1636" s="1">
        <v>7</v>
      </c>
      <c r="X1636" s="1">
        <v>1</v>
      </c>
      <c r="AL1636" s="7">
        <f>IF(Q1636&gt;0,RANK(Q1636,(N1636:P1636,Q1636:AJ1636)),0)</f>
        <v>7</v>
      </c>
      <c r="AM1636" s="7">
        <f>IF(R1636&gt;0,RANK(R1636,(N1636:P1636,Q1636:AJ1636)),0)</f>
        <v>5</v>
      </c>
      <c r="AN1636" s="7">
        <f>IF(S1636&gt;0,RANK(S1636,(N1636:P1636,Q1636:AJ1636)),0)</f>
        <v>4</v>
      </c>
      <c r="AO1636" s="7">
        <f>IF(T1636&gt;0,RANK(T1636,(N1636:P1636,Q1636:AJ1636)),0)</f>
        <v>6</v>
      </c>
      <c r="AP1636" s="2">
        <f t="shared" si="632"/>
        <v>2.1468441391155003E-4</v>
      </c>
      <c r="AQ1636" s="2">
        <f t="shared" si="633"/>
        <v>3.4349506225848005E-3</v>
      </c>
      <c r="AR1636" s="2">
        <f t="shared" si="634"/>
        <v>7.2992700729927005E-3</v>
      </c>
      <c r="AS1636" s="2">
        <f t="shared" si="635"/>
        <v>1.5027908973808501E-3</v>
      </c>
      <c r="AU1636" t="s">
        <v>315</v>
      </c>
      <c r="AV1636" t="s">
        <v>182</v>
      </c>
      <c r="AW1636">
        <v>8</v>
      </c>
      <c r="AY1636" s="130">
        <v>29</v>
      </c>
      <c r="AZ1636" s="131">
        <v>181</v>
      </c>
      <c r="BA1636" s="132">
        <f t="shared" si="636"/>
        <v>29181</v>
      </c>
      <c r="BC1636" s="7" t="s">
        <v>532</v>
      </c>
    </row>
    <row r="1637" spans="1:55" hidden="1" outlineLevel="1" x14ac:dyDescent="0.2">
      <c r="A1637" t="s">
        <v>359</v>
      </c>
      <c r="B1637" t="s">
        <v>182</v>
      </c>
      <c r="C1637" s="1">
        <f t="shared" si="626"/>
        <v>102246</v>
      </c>
      <c r="D1637" s="7">
        <f>RANK(N1637,(N1637:P1637,Q1637:AJ1637))</f>
        <v>2</v>
      </c>
      <c r="E1637" s="7">
        <f>RANK(O1637,(N1637:P1637,Q1637:AJ1637))</f>
        <v>1</v>
      </c>
      <c r="F1637" s="7">
        <f>IF(P1637&gt;0,RANK(P1637,(N1637:P1637,Q1637:AJ1637)),0)</f>
        <v>3</v>
      </c>
      <c r="G1637" s="1">
        <f t="shared" si="627"/>
        <v>6336</v>
      </c>
      <c r="H1637" s="2">
        <f t="shared" ref="H1637:H1700" si="637">G1637/C1637</f>
        <v>6.1968194354791388E-2</v>
      </c>
      <c r="I1637" s="2"/>
      <c r="J1637" s="2">
        <f t="shared" si="628"/>
        <v>0.40460262504156641</v>
      </c>
      <c r="K1637" s="2">
        <f t="shared" si="629"/>
        <v>0.46657081939635781</v>
      </c>
      <c r="L1637" s="2">
        <f t="shared" si="630"/>
        <v>0.11336384797449289</v>
      </c>
      <c r="M1637" s="2">
        <f t="shared" si="631"/>
        <v>1.5462707587582891E-2</v>
      </c>
      <c r="N1637" s="1">
        <v>41369</v>
      </c>
      <c r="O1637" s="1">
        <v>47705</v>
      </c>
      <c r="P1637" s="1">
        <v>11591</v>
      </c>
      <c r="Q1637" s="1">
        <v>19</v>
      </c>
      <c r="R1637" s="1">
        <v>521</v>
      </c>
      <c r="S1637" s="1">
        <v>927</v>
      </c>
      <c r="T1637" s="1">
        <v>114</v>
      </c>
      <c r="X1637" s="1">
        <v>0</v>
      </c>
      <c r="AL1637" s="7">
        <f>IF(Q1637&gt;0,RANK(Q1637,(N1637:P1637,Q1637:AJ1637)),0)</f>
        <v>7</v>
      </c>
      <c r="AM1637" s="7">
        <f>IF(R1637&gt;0,RANK(R1637,(N1637:P1637,Q1637:AJ1637)),0)</f>
        <v>5</v>
      </c>
      <c r="AN1637" s="7">
        <f>IF(S1637&gt;0,RANK(S1637,(N1637:P1637,Q1637:AJ1637)),0)</f>
        <v>4</v>
      </c>
      <c r="AO1637" s="7">
        <f>IF(T1637&gt;0,RANK(T1637,(N1637:P1637,Q1637:AJ1637)),0)</f>
        <v>6</v>
      </c>
      <c r="AP1637" s="2">
        <f t="shared" si="632"/>
        <v>1.8582634039473426E-4</v>
      </c>
      <c r="AQ1637" s="2">
        <f t="shared" si="633"/>
        <v>5.0955538602977133E-3</v>
      </c>
      <c r="AR1637" s="2">
        <f t="shared" si="634"/>
        <v>9.0663693445220354E-3</v>
      </c>
      <c r="AS1637" s="2">
        <f t="shared" si="635"/>
        <v>1.1149580423684055E-3</v>
      </c>
      <c r="AU1637" t="s">
        <v>359</v>
      </c>
      <c r="AV1637" t="s">
        <v>182</v>
      </c>
      <c r="AY1637" s="130">
        <v>29</v>
      </c>
      <c r="AZ1637" s="131">
        <v>183</v>
      </c>
      <c r="BA1637" s="132">
        <f t="shared" si="636"/>
        <v>29183</v>
      </c>
      <c r="BC1637" s="7" t="s">
        <v>532</v>
      </c>
    </row>
    <row r="1638" spans="1:55" hidden="1" outlineLevel="1" x14ac:dyDescent="0.2">
      <c r="A1638" t="s">
        <v>3185</v>
      </c>
      <c r="B1638" t="s">
        <v>182</v>
      </c>
      <c r="C1638" s="1">
        <f t="shared" si="626"/>
        <v>4473</v>
      </c>
      <c r="D1638" s="7">
        <f>RANK(N1638,(N1638:P1638,Q1638:AJ1638))</f>
        <v>1</v>
      </c>
      <c r="E1638" s="7">
        <f>RANK(O1638,(N1638:P1638,Q1638:AJ1638))</f>
        <v>2</v>
      </c>
      <c r="F1638" s="7">
        <f>IF(P1638&gt;0,RANK(P1638,(N1638:P1638,Q1638:AJ1638)),0)</f>
        <v>3</v>
      </c>
      <c r="G1638" s="1">
        <f t="shared" si="627"/>
        <v>159</v>
      </c>
      <c r="H1638" s="2">
        <f t="shared" si="637"/>
        <v>3.5546613011401745E-2</v>
      </c>
      <c r="I1638" s="2"/>
      <c r="J1638" s="2">
        <f t="shared" si="628"/>
        <v>0.44131455399061031</v>
      </c>
      <c r="K1638" s="2">
        <f t="shared" si="629"/>
        <v>0.4057679409792086</v>
      </c>
      <c r="L1638" s="2">
        <f t="shared" si="630"/>
        <v>0.14531634249944109</v>
      </c>
      <c r="M1638" s="2">
        <f t="shared" si="631"/>
        <v>7.6011625307400577E-3</v>
      </c>
      <c r="N1638" s="1">
        <v>1974</v>
      </c>
      <c r="O1638" s="1">
        <v>1815</v>
      </c>
      <c r="P1638" s="1">
        <v>650</v>
      </c>
      <c r="R1638" s="1">
        <v>21</v>
      </c>
      <c r="S1638" s="1">
        <v>7</v>
      </c>
      <c r="T1638" s="1">
        <v>6</v>
      </c>
      <c r="X1638" s="1">
        <v>0</v>
      </c>
      <c r="AL1638" s="7">
        <f>IF(Q1638&gt;0,RANK(Q1638,(N1638:P1638,Q1638:AJ1638)),0)</f>
        <v>0</v>
      </c>
      <c r="AM1638" s="7">
        <f>IF(R1638&gt;0,RANK(R1638,(N1638:P1638,Q1638:AJ1638)),0)</f>
        <v>4</v>
      </c>
      <c r="AN1638" s="7">
        <f>IF(S1638&gt;0,RANK(S1638,(N1638:P1638,Q1638:AJ1638)),0)</f>
        <v>5</v>
      </c>
      <c r="AO1638" s="7">
        <f>IF(T1638&gt;0,RANK(T1638,(N1638:P1638,Q1638:AJ1638)),0)</f>
        <v>6</v>
      </c>
      <c r="AP1638" s="2">
        <f t="shared" si="632"/>
        <v>0</v>
      </c>
      <c r="AQ1638" s="2">
        <f t="shared" si="633"/>
        <v>4.6948356807511738E-3</v>
      </c>
      <c r="AR1638" s="2">
        <f t="shared" si="634"/>
        <v>1.5649452269170579E-3</v>
      </c>
      <c r="AS1638" s="2">
        <f t="shared" si="635"/>
        <v>1.3413816230717639E-3</v>
      </c>
      <c r="AU1638" t="s">
        <v>3185</v>
      </c>
      <c r="AV1638" t="s">
        <v>182</v>
      </c>
      <c r="AW1638">
        <v>4</v>
      </c>
      <c r="AY1638" s="130">
        <v>29</v>
      </c>
      <c r="AZ1638" s="131">
        <v>185</v>
      </c>
      <c r="BA1638" s="132">
        <f t="shared" si="636"/>
        <v>29185</v>
      </c>
      <c r="BC1638" s="7" t="s">
        <v>532</v>
      </c>
    </row>
    <row r="1639" spans="1:55" hidden="1" outlineLevel="1" x14ac:dyDescent="0.2">
      <c r="A1639" t="s">
        <v>258</v>
      </c>
      <c r="B1639" t="s">
        <v>182</v>
      </c>
      <c r="C1639" s="1">
        <f t="shared" si="626"/>
        <v>17726</v>
      </c>
      <c r="D1639" s="7">
        <f>RANK(N1639,(N1639:P1639,Q1639:AJ1639))</f>
        <v>1</v>
      </c>
      <c r="E1639" s="7">
        <f>RANK(O1639,(N1639:P1639,Q1639:AJ1639))</f>
        <v>2</v>
      </c>
      <c r="F1639" s="7">
        <f>IF(P1639&gt;0,RANK(P1639,(N1639:P1639,Q1639:AJ1639)),0)</f>
        <v>3</v>
      </c>
      <c r="G1639" s="1">
        <f t="shared" si="627"/>
        <v>2834</v>
      </c>
      <c r="H1639" s="2">
        <f t="shared" si="637"/>
        <v>0.15987814509759676</v>
      </c>
      <c r="I1639" s="2"/>
      <c r="J1639" s="2">
        <f t="shared" si="628"/>
        <v>0.50964684644025726</v>
      </c>
      <c r="K1639" s="2">
        <f t="shared" si="629"/>
        <v>0.34976870134266053</v>
      </c>
      <c r="L1639" s="2">
        <f t="shared" si="630"/>
        <v>0.12783481891007559</v>
      </c>
      <c r="M1639" s="2">
        <f t="shared" si="631"/>
        <v>1.2749633307006625E-2</v>
      </c>
      <c r="N1639" s="1">
        <v>9034</v>
      </c>
      <c r="O1639" s="1">
        <v>6200</v>
      </c>
      <c r="P1639" s="1">
        <v>2266</v>
      </c>
      <c r="R1639" s="1">
        <v>71</v>
      </c>
      <c r="S1639" s="1">
        <v>134</v>
      </c>
      <c r="T1639" s="1">
        <v>21</v>
      </c>
      <c r="X1639" s="1">
        <v>0</v>
      </c>
      <c r="AL1639" s="7">
        <f>IF(Q1639&gt;0,RANK(Q1639,(N1639:P1639,Q1639:AJ1639)),0)</f>
        <v>0</v>
      </c>
      <c r="AM1639" s="7">
        <f>IF(R1639&gt;0,RANK(R1639,(N1639:P1639,Q1639:AJ1639)),0)</f>
        <v>5</v>
      </c>
      <c r="AN1639" s="7">
        <f>IF(S1639&gt;0,RANK(S1639,(N1639:P1639,Q1639:AJ1639)),0)</f>
        <v>4</v>
      </c>
      <c r="AO1639" s="7">
        <f>IF(T1639&gt;0,RANK(T1639,(N1639:P1639,Q1639:AJ1639)),0)</f>
        <v>6</v>
      </c>
      <c r="AP1639" s="2">
        <f t="shared" si="632"/>
        <v>0</v>
      </c>
      <c r="AQ1639" s="2">
        <f t="shared" si="633"/>
        <v>4.0054157734401444E-3</v>
      </c>
      <c r="AR1639" s="2">
        <f t="shared" si="634"/>
        <v>7.5595170935349202E-3</v>
      </c>
      <c r="AS1639" s="2">
        <f t="shared" si="635"/>
        <v>1.184700440031592E-3</v>
      </c>
      <c r="AU1639" t="s">
        <v>258</v>
      </c>
      <c r="AV1639" t="s">
        <v>182</v>
      </c>
      <c r="AW1639">
        <v>8</v>
      </c>
      <c r="AY1639" s="130">
        <v>29</v>
      </c>
      <c r="AZ1639" s="131">
        <v>187</v>
      </c>
      <c r="BA1639" s="132">
        <f t="shared" si="636"/>
        <v>29187</v>
      </c>
      <c r="BC1639" s="7" t="s">
        <v>532</v>
      </c>
    </row>
    <row r="1640" spans="1:55" hidden="1" outlineLevel="1" x14ac:dyDescent="0.2">
      <c r="A1640" t="s">
        <v>1850</v>
      </c>
      <c r="B1640" t="s">
        <v>182</v>
      </c>
      <c r="C1640" s="1">
        <f t="shared" si="626"/>
        <v>462278</v>
      </c>
      <c r="D1640" s="7">
        <f>RANK(N1640,(N1640:P1640,Q1640:AJ1640))</f>
        <v>1</v>
      </c>
      <c r="E1640" s="7">
        <f>RANK(O1640,(N1640:P1640,Q1640:AJ1640))</f>
        <v>2</v>
      </c>
      <c r="F1640" s="7">
        <f>IF(P1640&gt;0,RANK(P1640,(N1640:P1640,Q1640:AJ1640)),0)</f>
        <v>3</v>
      </c>
      <c r="G1640" s="1">
        <f t="shared" si="627"/>
        <v>29428</v>
      </c>
      <c r="H1640" s="2">
        <f t="shared" si="637"/>
        <v>6.3658664266956252E-2</v>
      </c>
      <c r="I1640" s="2"/>
      <c r="J1640" s="2">
        <f t="shared" si="628"/>
        <v>0.48785362920147618</v>
      </c>
      <c r="K1640" s="2">
        <f t="shared" si="629"/>
        <v>0.42419496493451991</v>
      </c>
      <c r="L1640" s="2">
        <f t="shared" si="630"/>
        <v>7.5387537369288604E-2</v>
      </c>
      <c r="M1640" s="2">
        <f t="shared" si="631"/>
        <v>1.2563868494715358E-2</v>
      </c>
      <c r="N1640" s="1">
        <v>225524</v>
      </c>
      <c r="O1640" s="1">
        <v>196096</v>
      </c>
      <c r="P1640" s="1">
        <v>34850</v>
      </c>
      <c r="Q1640" s="1">
        <v>193</v>
      </c>
      <c r="R1640" s="1">
        <v>2176</v>
      </c>
      <c r="S1640" s="1">
        <v>2921</v>
      </c>
      <c r="T1640" s="1">
        <v>514</v>
      </c>
      <c r="X1640" s="1">
        <v>4</v>
      </c>
      <c r="AL1640" s="7">
        <f>IF(Q1640&gt;0,RANK(Q1640,(N1640:P1640,Q1640:AJ1640)),0)</f>
        <v>7</v>
      </c>
      <c r="AM1640" s="7">
        <f>IF(R1640&gt;0,RANK(R1640,(N1640:P1640,Q1640:AJ1640)),0)</f>
        <v>5</v>
      </c>
      <c r="AN1640" s="7">
        <f>IF(S1640&gt;0,RANK(S1640,(N1640:P1640,Q1640:AJ1640)),0)</f>
        <v>4</v>
      </c>
      <c r="AO1640" s="7">
        <f>IF(T1640&gt;0,RANK(T1640,(N1640:P1640,Q1640:AJ1640)),0)</f>
        <v>6</v>
      </c>
      <c r="AP1640" s="2">
        <f t="shared" si="632"/>
        <v>4.1749769619146918E-4</v>
      </c>
      <c r="AQ1640" s="2">
        <f t="shared" si="633"/>
        <v>4.7071242845214351E-3</v>
      </c>
      <c r="AR1640" s="2">
        <f t="shared" si="634"/>
        <v>6.3187086558304743E-3</v>
      </c>
      <c r="AS1640" s="2">
        <f t="shared" si="635"/>
        <v>1.1118850561783169E-3</v>
      </c>
      <c r="AU1640" t="s">
        <v>1850</v>
      </c>
      <c r="AV1640" t="s">
        <v>182</v>
      </c>
      <c r="AY1640" s="130">
        <v>29</v>
      </c>
      <c r="AZ1640" s="131">
        <v>189</v>
      </c>
      <c r="BA1640" s="132">
        <f>AY1640*1000+AZ1640</f>
        <v>29189</v>
      </c>
      <c r="BC1640" s="7" t="s">
        <v>532</v>
      </c>
    </row>
    <row r="1641" spans="1:55" hidden="1" outlineLevel="1" x14ac:dyDescent="0.2">
      <c r="A1641" t="s">
        <v>2795</v>
      </c>
      <c r="B1641" t="s">
        <v>182</v>
      </c>
      <c r="C1641" s="1">
        <f>SUM(N1641:AJ1641)</f>
        <v>6727</v>
      </c>
      <c r="D1641" s="7">
        <f>RANK(N1641,(N1641:P1641,Q1641:AJ1641))</f>
        <v>1</v>
      </c>
      <c r="E1641" s="7">
        <f>RANK(O1641,(N1641:P1641,Q1641:AJ1641))</f>
        <v>2</v>
      </c>
      <c r="F1641" s="7">
        <f>IF(P1641&gt;0,RANK(P1641,(N1641:P1641,Q1641:AJ1641)),0)</f>
        <v>3</v>
      </c>
      <c r="G1641" s="1">
        <f>MAX(N1641:P1641)-LARGE(N1641:P1641,2)</f>
        <v>1519</v>
      </c>
      <c r="H1641" s="2">
        <f>G1641/C1641</f>
        <v>0.22580645161290322</v>
      </c>
      <c r="I1641" s="2"/>
      <c r="J1641" s="2">
        <f>IF($C1641=0,"-",N1641/$C1641)</f>
        <v>0.53471086665675638</v>
      </c>
      <c r="K1641" s="2">
        <f>IF($C1641=0,"-",O1641/$C1641)</f>
        <v>0.30890441504385313</v>
      </c>
      <c r="L1641" s="2">
        <f>IF($C1641=0,"-",P1641/$C1641)</f>
        <v>0.1400327040285417</v>
      </c>
      <c r="M1641" s="2">
        <f>IF(C1641=0,"-",(1-J1641-K1641-L1641))</f>
        <v>1.6352014270848786E-2</v>
      </c>
      <c r="N1641" s="1">
        <v>3597</v>
      </c>
      <c r="O1641" s="1">
        <v>2078</v>
      </c>
      <c r="P1641" s="1">
        <v>942</v>
      </c>
      <c r="R1641" s="1">
        <v>33</v>
      </c>
      <c r="S1641" s="1">
        <v>71</v>
      </c>
      <c r="T1641" s="1">
        <v>6</v>
      </c>
      <c r="X1641" s="1">
        <v>0</v>
      </c>
      <c r="AL1641" s="7">
        <f>IF(Q1641&gt;0,RANK(Q1641,(N1641:P1641,Q1641:AJ1641)),0)</f>
        <v>0</v>
      </c>
      <c r="AM1641" s="7">
        <f>IF(R1641&gt;0,RANK(R1641,(N1641:P1641,Q1641:AJ1641)),0)</f>
        <v>5</v>
      </c>
      <c r="AN1641" s="7">
        <f>IF(S1641&gt;0,RANK(S1641,(N1641:P1641,Q1641:AJ1641)),0)</f>
        <v>4</v>
      </c>
      <c r="AO1641" s="7">
        <f>IF(T1641&gt;0,RANK(T1641,(N1641:P1641,Q1641:AJ1641)),0)</f>
        <v>6</v>
      </c>
      <c r="AP1641" s="2">
        <f>IF($C1641=0,"-",Q1641/$C1641)</f>
        <v>0</v>
      </c>
      <c r="AQ1641" s="2">
        <f>IF($C1641=0,"-",R1641/$C1641)</f>
        <v>4.9056042812546455E-3</v>
      </c>
      <c r="AR1641" s="2">
        <f>IF($C1641=0,"-",S1641/$C1641)</f>
        <v>1.0554481938456964E-2</v>
      </c>
      <c r="AS1641" s="2">
        <f>IF($C1641=0,"-",T1641/$C1641)</f>
        <v>8.9192805113720824E-4</v>
      </c>
      <c r="AU1641" t="s">
        <v>2795</v>
      </c>
      <c r="AV1641" t="s">
        <v>182</v>
      </c>
      <c r="AW1641">
        <v>3</v>
      </c>
      <c r="AY1641" s="130">
        <v>29</v>
      </c>
      <c r="AZ1641" s="131">
        <v>186</v>
      </c>
      <c r="BA1641" s="132">
        <f t="shared" si="636"/>
        <v>29186</v>
      </c>
      <c r="BC1641" s="7" t="s">
        <v>532</v>
      </c>
    </row>
    <row r="1642" spans="1:55" hidden="1" outlineLevel="1" x14ac:dyDescent="0.2">
      <c r="A1642" t="s">
        <v>1956</v>
      </c>
      <c r="B1642" t="s">
        <v>182</v>
      </c>
      <c r="C1642" s="1">
        <f t="shared" ref="C1642:C1661" si="638">SUM(N1642:AJ1642)</f>
        <v>8854</v>
      </c>
      <c r="D1642" s="7">
        <f>RANK(N1642,(N1642:P1642,Q1642:AJ1642))</f>
        <v>1</v>
      </c>
      <c r="E1642" s="7">
        <f>RANK(O1642,(N1642:P1642,Q1642:AJ1642))</f>
        <v>2</v>
      </c>
      <c r="F1642" s="7">
        <f>IF(P1642&gt;0,RANK(P1642,(N1642:P1642,Q1642:AJ1642)),0)</f>
        <v>3</v>
      </c>
      <c r="G1642" s="1">
        <f t="shared" ref="G1642:G1661" si="639">MAX(N1642:P1642)-LARGE(N1642:P1642,2)</f>
        <v>1834</v>
      </c>
      <c r="H1642" s="2">
        <f t="shared" si="637"/>
        <v>0.20713801671560877</v>
      </c>
      <c r="I1642" s="2"/>
      <c r="J1642" s="2">
        <f t="shared" ref="J1642:J1661" si="640">IF($C1642=0,"-",N1642/$C1642)</f>
        <v>0.53817483623221141</v>
      </c>
      <c r="K1642" s="2">
        <f t="shared" ref="K1642:K1661" si="641">IF($C1642=0,"-",O1642/$C1642)</f>
        <v>0.33103681951660269</v>
      </c>
      <c r="L1642" s="2">
        <f t="shared" ref="L1642:L1661" si="642">IF($C1642=0,"-",P1642/$C1642)</f>
        <v>0.12310819968375876</v>
      </c>
      <c r="M1642" s="2">
        <f t="shared" ref="M1642:M1661" si="643">IF(C1642=0,"-",(1-J1642-K1642-L1642))</f>
        <v>7.6801445674271468E-3</v>
      </c>
      <c r="N1642" s="1">
        <v>4765</v>
      </c>
      <c r="O1642" s="1">
        <v>2931</v>
      </c>
      <c r="P1642" s="1">
        <v>1090</v>
      </c>
      <c r="R1642" s="1">
        <v>32</v>
      </c>
      <c r="S1642" s="1">
        <v>27</v>
      </c>
      <c r="T1642" s="1">
        <v>9</v>
      </c>
      <c r="X1642" s="1">
        <v>0</v>
      </c>
      <c r="AL1642" s="7">
        <f>IF(Q1642&gt;0,RANK(Q1642,(N1642:P1642,Q1642:AJ1642)),0)</f>
        <v>0</v>
      </c>
      <c r="AM1642" s="7">
        <f>IF(R1642&gt;0,RANK(R1642,(N1642:P1642,Q1642:AJ1642)),0)</f>
        <v>4</v>
      </c>
      <c r="AN1642" s="7">
        <f>IF(S1642&gt;0,RANK(S1642,(N1642:P1642,Q1642:AJ1642)),0)</f>
        <v>5</v>
      </c>
      <c r="AO1642" s="7">
        <f>IF(T1642&gt;0,RANK(T1642,(N1642:P1642,Q1642:AJ1642)),0)</f>
        <v>6</v>
      </c>
      <c r="AP1642" s="2">
        <f t="shared" ref="AP1642:AP1661" si="644">IF($C1642=0,"-",Q1642/$C1642)</f>
        <v>0</v>
      </c>
      <c r="AQ1642" s="2">
        <f t="shared" ref="AQ1642:AQ1661" si="645">IF($C1642=0,"-",R1642/$C1642)</f>
        <v>3.6141856787892477E-3</v>
      </c>
      <c r="AR1642" s="2">
        <f t="shared" ref="AR1642:AR1661" si="646">IF($C1642=0,"-",S1642/$C1642)</f>
        <v>3.0494691664784278E-3</v>
      </c>
      <c r="AS1642" s="2">
        <f t="shared" ref="AS1642:AS1661" si="647">IF($C1642=0,"-",T1642/$C1642)</f>
        <v>1.0164897221594759E-3</v>
      </c>
      <c r="AU1642" t="s">
        <v>1956</v>
      </c>
      <c r="AV1642" t="s">
        <v>182</v>
      </c>
      <c r="AW1642">
        <v>4</v>
      </c>
      <c r="AY1642" s="130">
        <v>29</v>
      </c>
      <c r="AZ1642" s="131">
        <v>195</v>
      </c>
      <c r="BA1642" s="132">
        <f t="shared" si="636"/>
        <v>29195</v>
      </c>
      <c r="BC1642" s="7" t="s">
        <v>532</v>
      </c>
    </row>
    <row r="1643" spans="1:55" hidden="1" outlineLevel="1" x14ac:dyDescent="0.2">
      <c r="A1643" t="s">
        <v>2028</v>
      </c>
      <c r="B1643" t="s">
        <v>182</v>
      </c>
      <c r="C1643" s="1">
        <f t="shared" si="638"/>
        <v>1933</v>
      </c>
      <c r="D1643" s="7">
        <f>RANK(N1643,(N1643:P1643,Q1643:AJ1643))</f>
        <v>1</v>
      </c>
      <c r="E1643" s="7">
        <f>RANK(O1643,(N1643:P1643,Q1643:AJ1643))</f>
        <v>2</v>
      </c>
      <c r="F1643" s="7">
        <f>IF(P1643&gt;0,RANK(P1643,(N1643:P1643,Q1643:AJ1643)),0)</f>
        <v>3</v>
      </c>
      <c r="G1643" s="1">
        <f t="shared" si="639"/>
        <v>80</v>
      </c>
      <c r="H1643" s="2">
        <f t="shared" si="637"/>
        <v>4.1386445938954991E-2</v>
      </c>
      <c r="I1643" s="2"/>
      <c r="J1643" s="2">
        <f t="shared" si="640"/>
        <v>0.44335230212105536</v>
      </c>
      <c r="K1643" s="2">
        <f t="shared" si="641"/>
        <v>0.40196585618210035</v>
      </c>
      <c r="L1643" s="2">
        <f t="shared" si="642"/>
        <v>0.14847387480600102</v>
      </c>
      <c r="M1643" s="2">
        <f t="shared" si="643"/>
        <v>6.2079668908432695E-3</v>
      </c>
      <c r="N1643" s="1">
        <v>857</v>
      </c>
      <c r="O1643" s="1">
        <v>777</v>
      </c>
      <c r="P1643" s="1">
        <v>287</v>
      </c>
      <c r="R1643" s="1">
        <v>1</v>
      </c>
      <c r="S1643" s="1">
        <v>10</v>
      </c>
      <c r="T1643" s="1">
        <v>1</v>
      </c>
      <c r="X1643" s="1">
        <v>0</v>
      </c>
      <c r="AL1643" s="7">
        <f>IF(Q1643&gt;0,RANK(Q1643,(N1643:P1643,Q1643:AJ1643)),0)</f>
        <v>0</v>
      </c>
      <c r="AM1643" s="7">
        <f>IF(R1643&gt;0,RANK(R1643,(N1643:P1643,Q1643:AJ1643)),0)</f>
        <v>5</v>
      </c>
      <c r="AN1643" s="7">
        <f>IF(S1643&gt;0,RANK(S1643,(N1643:P1643,Q1643:AJ1643)),0)</f>
        <v>4</v>
      </c>
      <c r="AO1643" s="7">
        <f>IF(T1643&gt;0,RANK(T1643,(N1643:P1643,Q1643:AJ1643)),0)</f>
        <v>5</v>
      </c>
      <c r="AP1643" s="2">
        <f t="shared" si="644"/>
        <v>0</v>
      </c>
      <c r="AQ1643" s="2">
        <f t="shared" si="645"/>
        <v>5.1733057423693739E-4</v>
      </c>
      <c r="AR1643" s="2">
        <f t="shared" si="646"/>
        <v>5.1733057423693739E-3</v>
      </c>
      <c r="AS1643" s="2">
        <f t="shared" si="647"/>
        <v>5.1733057423693739E-4</v>
      </c>
      <c r="AU1643" t="s">
        <v>2028</v>
      </c>
      <c r="AV1643" t="s">
        <v>182</v>
      </c>
      <c r="AW1643">
        <v>6</v>
      </c>
      <c r="AY1643" s="130">
        <v>29</v>
      </c>
      <c r="AZ1643" s="131">
        <v>197</v>
      </c>
      <c r="BA1643" s="132">
        <f t="shared" si="636"/>
        <v>29197</v>
      </c>
      <c r="BC1643" s="7" t="s">
        <v>532</v>
      </c>
    </row>
    <row r="1644" spans="1:55" hidden="1" outlineLevel="1" x14ac:dyDescent="0.2">
      <c r="A1644" t="s">
        <v>949</v>
      </c>
      <c r="B1644" t="s">
        <v>182</v>
      </c>
      <c r="C1644" s="1">
        <f t="shared" si="638"/>
        <v>2106</v>
      </c>
      <c r="D1644" s="7">
        <f>RANK(N1644,(N1644:P1644,Q1644:AJ1644))</f>
        <v>1</v>
      </c>
      <c r="E1644" s="7">
        <f>RANK(O1644,(N1644:P1644,Q1644:AJ1644))</f>
        <v>2</v>
      </c>
      <c r="F1644" s="7">
        <f>IF(P1644&gt;0,RANK(P1644,(N1644:P1644,Q1644:AJ1644)),0)</f>
        <v>3</v>
      </c>
      <c r="G1644" s="1">
        <f t="shared" si="639"/>
        <v>217</v>
      </c>
      <c r="H1644" s="2">
        <f t="shared" si="637"/>
        <v>0.1030389363722697</v>
      </c>
      <c r="I1644" s="2"/>
      <c r="J1644" s="2">
        <f t="shared" si="640"/>
        <v>0.47008547008547008</v>
      </c>
      <c r="K1644" s="2">
        <f t="shared" si="641"/>
        <v>0.3670465337132004</v>
      </c>
      <c r="L1644" s="2">
        <f t="shared" si="642"/>
        <v>0.15479582146248813</v>
      </c>
      <c r="M1644" s="2">
        <f t="shared" si="643"/>
        <v>8.0721747388413922E-3</v>
      </c>
      <c r="N1644" s="1">
        <v>990</v>
      </c>
      <c r="O1644" s="1">
        <v>773</v>
      </c>
      <c r="P1644" s="1">
        <v>326</v>
      </c>
      <c r="R1644" s="1">
        <v>6</v>
      </c>
      <c r="S1644" s="1">
        <v>8</v>
      </c>
      <c r="T1644" s="1">
        <v>3</v>
      </c>
      <c r="X1644" s="1">
        <v>0</v>
      </c>
      <c r="AL1644" s="7">
        <f>IF(Q1644&gt;0,RANK(Q1644,(N1644:P1644,Q1644:AJ1644)),0)</f>
        <v>0</v>
      </c>
      <c r="AM1644" s="7">
        <f>IF(R1644&gt;0,RANK(R1644,(N1644:P1644,Q1644:AJ1644)),0)</f>
        <v>5</v>
      </c>
      <c r="AN1644" s="7">
        <f>IF(S1644&gt;0,RANK(S1644,(N1644:P1644,Q1644:AJ1644)),0)</f>
        <v>4</v>
      </c>
      <c r="AO1644" s="7">
        <f>IF(T1644&gt;0,RANK(T1644,(N1644:P1644,Q1644:AJ1644)),0)</f>
        <v>6</v>
      </c>
      <c r="AP1644" s="2">
        <f t="shared" si="644"/>
        <v>0</v>
      </c>
      <c r="AQ1644" s="2">
        <f t="shared" si="645"/>
        <v>2.8490028490028491E-3</v>
      </c>
      <c r="AR1644" s="2">
        <f t="shared" si="646"/>
        <v>3.7986704653371322E-3</v>
      </c>
      <c r="AS1644" s="2">
        <f t="shared" si="647"/>
        <v>1.4245014245014246E-3</v>
      </c>
      <c r="AU1644" t="s">
        <v>949</v>
      </c>
      <c r="AV1644" t="s">
        <v>182</v>
      </c>
      <c r="AW1644">
        <v>9</v>
      </c>
      <c r="AY1644" s="130">
        <v>29</v>
      </c>
      <c r="AZ1644" s="131">
        <v>199</v>
      </c>
      <c r="BA1644" s="132">
        <f t="shared" si="636"/>
        <v>29199</v>
      </c>
      <c r="BC1644" s="7" t="s">
        <v>532</v>
      </c>
    </row>
    <row r="1645" spans="1:55" hidden="1" outlineLevel="1" x14ac:dyDescent="0.2">
      <c r="A1645" t="s">
        <v>2835</v>
      </c>
      <c r="B1645" t="s">
        <v>182</v>
      </c>
      <c r="C1645" s="1">
        <f t="shared" si="638"/>
        <v>15252</v>
      </c>
      <c r="D1645" s="7">
        <f>RANK(N1645,(N1645:P1645,Q1645:AJ1645))</f>
        <v>1</v>
      </c>
      <c r="E1645" s="7">
        <f>RANK(O1645,(N1645:P1645,Q1645:AJ1645))</f>
        <v>2</v>
      </c>
      <c r="F1645" s="7">
        <f>IF(P1645&gt;0,RANK(P1645,(N1645:P1645,Q1645:AJ1645)),0)</f>
        <v>3</v>
      </c>
      <c r="G1645" s="1">
        <f t="shared" si="639"/>
        <v>370</v>
      </c>
      <c r="H1645" s="2">
        <f t="shared" si="637"/>
        <v>2.4259113558877523E-2</v>
      </c>
      <c r="I1645" s="2"/>
      <c r="J1645" s="2">
        <f t="shared" si="640"/>
        <v>0.45967741935483869</v>
      </c>
      <c r="K1645" s="2">
        <f t="shared" si="641"/>
        <v>0.43541830579596119</v>
      </c>
      <c r="L1645" s="2">
        <f t="shared" si="642"/>
        <v>9.7233149750852343E-2</v>
      </c>
      <c r="M1645" s="2">
        <f t="shared" si="643"/>
        <v>7.6711250983477197E-3</v>
      </c>
      <c r="N1645" s="1">
        <v>7011</v>
      </c>
      <c r="O1645" s="1">
        <v>6641</v>
      </c>
      <c r="P1645" s="1">
        <v>1483</v>
      </c>
      <c r="Q1645" s="1">
        <v>4</v>
      </c>
      <c r="R1645" s="1">
        <v>41</v>
      </c>
      <c r="S1645" s="1">
        <v>58</v>
      </c>
      <c r="T1645" s="1">
        <v>14</v>
      </c>
      <c r="X1645" s="1">
        <v>0</v>
      </c>
      <c r="AL1645" s="7">
        <f>IF(Q1645&gt;0,RANK(Q1645,(N1645:P1645,Q1645:AJ1645)),0)</f>
        <v>7</v>
      </c>
      <c r="AM1645" s="7">
        <f>IF(R1645&gt;0,RANK(R1645,(N1645:P1645,Q1645:AJ1645)),0)</f>
        <v>5</v>
      </c>
      <c r="AN1645" s="7">
        <f>IF(S1645&gt;0,RANK(S1645,(N1645:P1645,Q1645:AJ1645)),0)</f>
        <v>4</v>
      </c>
      <c r="AO1645" s="7">
        <f>IF(T1645&gt;0,RANK(T1645,(N1645:P1645,Q1645:AJ1645)),0)</f>
        <v>6</v>
      </c>
      <c r="AP1645" s="2">
        <f t="shared" si="644"/>
        <v>2.6226068712300026E-4</v>
      </c>
      <c r="AQ1645" s="2">
        <f t="shared" si="645"/>
        <v>2.6881720430107529E-3</v>
      </c>
      <c r="AR1645" s="2">
        <f t="shared" si="646"/>
        <v>3.8027799632835038E-3</v>
      </c>
      <c r="AS1645" s="2">
        <f t="shared" si="647"/>
        <v>9.1791240493050092E-4</v>
      </c>
      <c r="AU1645" t="s">
        <v>2835</v>
      </c>
      <c r="AV1645" t="s">
        <v>182</v>
      </c>
      <c r="AW1645">
        <v>8</v>
      </c>
      <c r="AY1645" s="130">
        <v>29</v>
      </c>
      <c r="AZ1645" s="131">
        <v>201</v>
      </c>
      <c r="BA1645" s="132">
        <f t="shared" si="636"/>
        <v>29201</v>
      </c>
      <c r="BC1645" s="7" t="s">
        <v>532</v>
      </c>
    </row>
    <row r="1646" spans="1:55" hidden="1" outlineLevel="1" x14ac:dyDescent="0.2">
      <c r="A1646" t="s">
        <v>1688</v>
      </c>
      <c r="B1646" t="s">
        <v>182</v>
      </c>
      <c r="C1646" s="1">
        <f t="shared" si="638"/>
        <v>3796</v>
      </c>
      <c r="D1646" s="7">
        <f>RANK(N1646,(N1646:P1646,Q1646:AJ1646))</f>
        <v>1</v>
      </c>
      <c r="E1646" s="7">
        <f>RANK(O1646,(N1646:P1646,Q1646:AJ1646))</f>
        <v>2</v>
      </c>
      <c r="F1646" s="7">
        <f>IF(P1646&gt;0,RANK(P1646,(N1646:P1646,Q1646:AJ1646)),0)</f>
        <v>3</v>
      </c>
      <c r="G1646" s="1">
        <f t="shared" si="639"/>
        <v>543</v>
      </c>
      <c r="H1646" s="2">
        <f t="shared" si="637"/>
        <v>0.14304531085353003</v>
      </c>
      <c r="I1646" s="2"/>
      <c r="J1646" s="2">
        <f t="shared" si="640"/>
        <v>0.49578503688092729</v>
      </c>
      <c r="K1646" s="2">
        <f t="shared" si="641"/>
        <v>0.35273972602739728</v>
      </c>
      <c r="L1646" s="2">
        <f t="shared" si="642"/>
        <v>0.1380400421496312</v>
      </c>
      <c r="M1646" s="2">
        <f t="shared" si="643"/>
        <v>1.3435194942044176E-2</v>
      </c>
      <c r="N1646" s="1">
        <v>1882</v>
      </c>
      <c r="O1646" s="1">
        <v>1339</v>
      </c>
      <c r="P1646" s="1">
        <v>524</v>
      </c>
      <c r="R1646" s="1">
        <v>25</v>
      </c>
      <c r="S1646" s="1">
        <v>22</v>
      </c>
      <c r="T1646" s="1">
        <v>4</v>
      </c>
      <c r="X1646" s="1">
        <v>0</v>
      </c>
      <c r="AL1646" s="7">
        <f>IF(Q1646&gt;0,RANK(Q1646,(N1646:P1646,Q1646:AJ1646)),0)</f>
        <v>0</v>
      </c>
      <c r="AM1646" s="7">
        <f>IF(R1646&gt;0,RANK(R1646,(N1646:P1646,Q1646:AJ1646)),0)</f>
        <v>4</v>
      </c>
      <c r="AN1646" s="7">
        <f>IF(S1646&gt;0,RANK(S1646,(N1646:P1646,Q1646:AJ1646)),0)</f>
        <v>5</v>
      </c>
      <c r="AO1646" s="7">
        <f>IF(T1646&gt;0,RANK(T1646,(N1646:P1646,Q1646:AJ1646)),0)</f>
        <v>6</v>
      </c>
      <c r="AP1646" s="2">
        <f t="shared" si="644"/>
        <v>0</v>
      </c>
      <c r="AQ1646" s="2">
        <f t="shared" si="645"/>
        <v>6.5858798735511067E-3</v>
      </c>
      <c r="AR1646" s="2">
        <f t="shared" si="646"/>
        <v>5.795574288724974E-3</v>
      </c>
      <c r="AS1646" s="2">
        <f t="shared" si="647"/>
        <v>1.053740779768177E-3</v>
      </c>
      <c r="AU1646" t="s">
        <v>1688</v>
      </c>
      <c r="AV1646" t="s">
        <v>182</v>
      </c>
      <c r="AW1646">
        <v>8</v>
      </c>
      <c r="AY1646" s="130">
        <v>29</v>
      </c>
      <c r="AZ1646" s="131">
        <v>203</v>
      </c>
      <c r="BA1646" s="132">
        <f t="shared" si="636"/>
        <v>29203</v>
      </c>
      <c r="BC1646" s="7" t="s">
        <v>532</v>
      </c>
    </row>
    <row r="1647" spans="1:55" hidden="1" outlineLevel="1" x14ac:dyDescent="0.2">
      <c r="A1647" t="s">
        <v>2575</v>
      </c>
      <c r="B1647" t="s">
        <v>182</v>
      </c>
      <c r="C1647" s="1">
        <f t="shared" si="638"/>
        <v>3060</v>
      </c>
      <c r="D1647" s="7">
        <f>RANK(N1647,(N1647:P1647,Q1647:AJ1647))</f>
        <v>1</v>
      </c>
      <c r="E1647" s="7">
        <f>RANK(O1647,(N1647:P1647,Q1647:AJ1647))</f>
        <v>2</v>
      </c>
      <c r="F1647" s="7">
        <f>IF(P1647&gt;0,RANK(P1647,(N1647:P1647,Q1647:AJ1647)),0)</f>
        <v>3</v>
      </c>
      <c r="G1647" s="1">
        <f t="shared" si="639"/>
        <v>197</v>
      </c>
      <c r="H1647" s="2">
        <f t="shared" si="637"/>
        <v>6.4379084967320255E-2</v>
      </c>
      <c r="I1647" s="2"/>
      <c r="J1647" s="2">
        <f t="shared" si="640"/>
        <v>0.46078431372549017</v>
      </c>
      <c r="K1647" s="2">
        <f t="shared" si="641"/>
        <v>0.39640522875816991</v>
      </c>
      <c r="L1647" s="2">
        <f t="shared" si="642"/>
        <v>0.1349673202614379</v>
      </c>
      <c r="M1647" s="2">
        <f t="shared" si="643"/>
        <v>7.8431372549020717E-3</v>
      </c>
      <c r="N1647" s="1">
        <v>1410</v>
      </c>
      <c r="O1647" s="1">
        <v>1213</v>
      </c>
      <c r="P1647" s="1">
        <v>413</v>
      </c>
      <c r="R1647" s="1">
        <v>9</v>
      </c>
      <c r="S1647" s="1">
        <v>15</v>
      </c>
      <c r="X1647" s="1">
        <v>0</v>
      </c>
      <c r="AL1647" s="7">
        <f>IF(Q1647&gt;0,RANK(Q1647,(N1647:P1647,Q1647:AJ1647)),0)</f>
        <v>0</v>
      </c>
      <c r="AM1647" s="7">
        <f>IF(R1647&gt;0,RANK(R1647,(N1647:P1647,Q1647:AJ1647)),0)</f>
        <v>5</v>
      </c>
      <c r="AN1647" s="7">
        <f>IF(S1647&gt;0,RANK(S1647,(N1647:P1647,Q1647:AJ1647)),0)</f>
        <v>4</v>
      </c>
      <c r="AO1647" s="7">
        <f>IF(T1647&gt;0,RANK(T1647,(N1647:P1647,Q1647:AJ1647)),0)</f>
        <v>0</v>
      </c>
      <c r="AP1647" s="2">
        <f t="shared" si="644"/>
        <v>0</v>
      </c>
      <c r="AQ1647" s="2">
        <f t="shared" si="645"/>
        <v>2.9411764705882353E-3</v>
      </c>
      <c r="AR1647" s="2">
        <f t="shared" si="646"/>
        <v>4.9019607843137254E-3</v>
      </c>
      <c r="AS1647" s="2">
        <f t="shared" si="647"/>
        <v>0</v>
      </c>
      <c r="AU1647" t="s">
        <v>2575</v>
      </c>
      <c r="AV1647" t="s">
        <v>182</v>
      </c>
      <c r="AW1647">
        <v>9</v>
      </c>
      <c r="AY1647" s="130">
        <v>29</v>
      </c>
      <c r="AZ1647" s="131">
        <v>205</v>
      </c>
      <c r="BA1647" s="132">
        <f t="shared" si="636"/>
        <v>29205</v>
      </c>
      <c r="BC1647" s="7" t="s">
        <v>532</v>
      </c>
    </row>
    <row r="1648" spans="1:55" hidden="1" outlineLevel="1" x14ac:dyDescent="0.2">
      <c r="A1648" t="s">
        <v>2197</v>
      </c>
      <c r="B1648" t="s">
        <v>182</v>
      </c>
      <c r="C1648" s="1">
        <f t="shared" si="638"/>
        <v>11176</v>
      </c>
      <c r="D1648" s="7">
        <f>RANK(N1648,(N1648:P1648,Q1648:AJ1648))</f>
        <v>2</v>
      </c>
      <c r="E1648" s="7">
        <f>RANK(O1648,(N1648:P1648,Q1648:AJ1648))</f>
        <v>1</v>
      </c>
      <c r="F1648" s="7">
        <f>IF(P1648&gt;0,RANK(P1648,(N1648:P1648,Q1648:AJ1648)),0)</f>
        <v>3</v>
      </c>
      <c r="G1648" s="1">
        <f t="shared" si="639"/>
        <v>137</v>
      </c>
      <c r="H1648" s="2">
        <f t="shared" si="637"/>
        <v>1.2258410880458124E-2</v>
      </c>
      <c r="I1648" s="2"/>
      <c r="J1648" s="2">
        <f t="shared" si="640"/>
        <v>0.43691839656406584</v>
      </c>
      <c r="K1648" s="2">
        <f t="shared" si="641"/>
        <v>0.44917680744452398</v>
      </c>
      <c r="L1648" s="2">
        <f t="shared" si="642"/>
        <v>0.10603078024337867</v>
      </c>
      <c r="M1648" s="2">
        <f t="shared" si="643"/>
        <v>7.8740157480315098E-3</v>
      </c>
      <c r="N1648" s="1">
        <v>4883</v>
      </c>
      <c r="O1648" s="1">
        <v>5020</v>
      </c>
      <c r="P1648" s="1">
        <v>1185</v>
      </c>
      <c r="R1648" s="1">
        <v>17</v>
      </c>
      <c r="S1648" s="1">
        <v>63</v>
      </c>
      <c r="T1648" s="1">
        <v>8</v>
      </c>
      <c r="X1648" s="1">
        <v>0</v>
      </c>
      <c r="AL1648" s="7">
        <f>IF(Q1648&gt;0,RANK(Q1648,(N1648:P1648,Q1648:AJ1648)),0)</f>
        <v>0</v>
      </c>
      <c r="AM1648" s="7">
        <f>IF(R1648&gt;0,RANK(R1648,(N1648:P1648,Q1648:AJ1648)),0)</f>
        <v>5</v>
      </c>
      <c r="AN1648" s="7">
        <f>IF(S1648&gt;0,RANK(S1648,(N1648:P1648,Q1648:AJ1648)),0)</f>
        <v>4</v>
      </c>
      <c r="AO1648" s="7">
        <f>IF(T1648&gt;0,RANK(T1648,(N1648:P1648,Q1648:AJ1648)),0)</f>
        <v>6</v>
      </c>
      <c r="AP1648" s="2">
        <f t="shared" si="644"/>
        <v>0</v>
      </c>
      <c r="AQ1648" s="2">
        <f t="shared" si="645"/>
        <v>1.5211166785969936E-3</v>
      </c>
      <c r="AR1648" s="2">
        <f t="shared" si="646"/>
        <v>5.6370794559770935E-3</v>
      </c>
      <c r="AS1648" s="2">
        <f t="shared" si="647"/>
        <v>7.158196134574087E-4</v>
      </c>
      <c r="AU1648" t="s">
        <v>2197</v>
      </c>
      <c r="AV1648" t="s">
        <v>182</v>
      </c>
      <c r="AW1648">
        <v>8</v>
      </c>
      <c r="AY1648" s="130">
        <v>29</v>
      </c>
      <c r="AZ1648" s="131">
        <v>207</v>
      </c>
      <c r="BA1648" s="132">
        <f t="shared" si="636"/>
        <v>29207</v>
      </c>
      <c r="BC1648" s="7" t="s">
        <v>532</v>
      </c>
    </row>
    <row r="1649" spans="1:55" hidden="1" outlineLevel="1" x14ac:dyDescent="0.2">
      <c r="A1649" t="s">
        <v>92</v>
      </c>
      <c r="B1649" t="s">
        <v>182</v>
      </c>
      <c r="C1649" s="1">
        <f t="shared" si="638"/>
        <v>10161</v>
      </c>
      <c r="D1649" s="7">
        <f>RANK(N1649,(N1649:P1649,Q1649:AJ1649))</f>
        <v>2</v>
      </c>
      <c r="E1649" s="7">
        <f>RANK(O1649,(N1649:P1649,Q1649:AJ1649))</f>
        <v>1</v>
      </c>
      <c r="F1649" s="7">
        <f>IF(P1649&gt;0,RANK(P1649,(N1649:P1649,Q1649:AJ1649)),0)</f>
        <v>3</v>
      </c>
      <c r="G1649" s="1">
        <f t="shared" si="639"/>
        <v>1726</v>
      </c>
      <c r="H1649" s="2">
        <f t="shared" si="637"/>
        <v>0.16986517075091034</v>
      </c>
      <c r="I1649" s="2"/>
      <c r="J1649" s="2">
        <f t="shared" si="640"/>
        <v>0.34415903946461962</v>
      </c>
      <c r="K1649" s="2">
        <f t="shared" si="641"/>
        <v>0.51402421021553002</v>
      </c>
      <c r="L1649" s="2">
        <f t="shared" si="642"/>
        <v>0.13315618541482138</v>
      </c>
      <c r="M1649" s="2">
        <f t="shared" si="643"/>
        <v>8.6605649050289224E-3</v>
      </c>
      <c r="N1649" s="1">
        <v>3497</v>
      </c>
      <c r="O1649" s="1">
        <v>5223</v>
      </c>
      <c r="P1649" s="1">
        <v>1353</v>
      </c>
      <c r="R1649" s="1">
        <v>43</v>
      </c>
      <c r="S1649" s="1">
        <v>30</v>
      </c>
      <c r="T1649" s="1">
        <v>15</v>
      </c>
      <c r="X1649" s="1">
        <v>0</v>
      </c>
      <c r="AL1649" s="7">
        <f>IF(Q1649&gt;0,RANK(Q1649,(N1649:P1649,Q1649:AJ1649)),0)</f>
        <v>0</v>
      </c>
      <c r="AM1649" s="7">
        <f>IF(R1649&gt;0,RANK(R1649,(N1649:P1649,Q1649:AJ1649)),0)</f>
        <v>4</v>
      </c>
      <c r="AN1649" s="7">
        <f>IF(S1649&gt;0,RANK(S1649,(N1649:P1649,Q1649:AJ1649)),0)</f>
        <v>5</v>
      </c>
      <c r="AO1649" s="7">
        <f>IF(T1649&gt;0,RANK(T1649,(N1649:P1649,Q1649:AJ1649)),0)</f>
        <v>6</v>
      </c>
      <c r="AP1649" s="2">
        <f t="shared" si="644"/>
        <v>0</v>
      </c>
      <c r="AQ1649" s="2">
        <f t="shared" si="645"/>
        <v>4.2318669422300951E-3</v>
      </c>
      <c r="AR1649" s="2">
        <f t="shared" si="646"/>
        <v>2.9524653085326248E-3</v>
      </c>
      <c r="AS1649" s="2">
        <f t="shared" si="647"/>
        <v>1.4762326542663124E-3</v>
      </c>
      <c r="AU1649" t="s">
        <v>92</v>
      </c>
      <c r="AV1649" t="s">
        <v>182</v>
      </c>
      <c r="AW1649">
        <v>7</v>
      </c>
      <c r="AY1649" s="130">
        <v>29</v>
      </c>
      <c r="AZ1649" s="131">
        <v>209</v>
      </c>
      <c r="BA1649" s="132">
        <f t="shared" si="636"/>
        <v>29209</v>
      </c>
      <c r="BC1649" s="7" t="s">
        <v>532</v>
      </c>
    </row>
    <row r="1650" spans="1:55" hidden="1" outlineLevel="1" x14ac:dyDescent="0.2">
      <c r="A1650" t="s">
        <v>2853</v>
      </c>
      <c r="B1650" t="s">
        <v>182</v>
      </c>
      <c r="C1650" s="1">
        <f t="shared" si="638"/>
        <v>3054</v>
      </c>
      <c r="D1650" s="7">
        <f>RANK(N1650,(N1650:P1650,Q1650:AJ1650))</f>
        <v>1</v>
      </c>
      <c r="E1650" s="7">
        <f>RANK(O1650,(N1650:P1650,Q1650:AJ1650))</f>
        <v>2</v>
      </c>
      <c r="F1650" s="7">
        <f>IF(P1650&gt;0,RANK(P1650,(N1650:P1650,Q1650:AJ1650)),0)</f>
        <v>3</v>
      </c>
      <c r="G1650" s="1">
        <f t="shared" si="639"/>
        <v>127</v>
      </c>
      <c r="H1650" s="2">
        <f t="shared" si="637"/>
        <v>4.1584806810740012E-2</v>
      </c>
      <c r="I1650" s="2"/>
      <c r="J1650" s="2">
        <f t="shared" si="640"/>
        <v>0.45907007203667322</v>
      </c>
      <c r="K1650" s="2">
        <f t="shared" si="641"/>
        <v>0.41748526522593321</v>
      </c>
      <c r="L1650" s="2">
        <f t="shared" si="642"/>
        <v>0.11132940406024885</v>
      </c>
      <c r="M1650" s="2">
        <f t="shared" si="643"/>
        <v>1.2115258677144775E-2</v>
      </c>
      <c r="N1650" s="1">
        <v>1402</v>
      </c>
      <c r="O1650" s="1">
        <v>1275</v>
      </c>
      <c r="P1650" s="1">
        <v>340</v>
      </c>
      <c r="R1650" s="1">
        <v>8</v>
      </c>
      <c r="S1650" s="1">
        <v>27</v>
      </c>
      <c r="T1650" s="1">
        <v>2</v>
      </c>
      <c r="X1650" s="1">
        <v>0</v>
      </c>
      <c r="AL1650" s="7">
        <f>IF(Q1650&gt;0,RANK(Q1650,(N1650:P1650,Q1650:AJ1650)),0)</f>
        <v>0</v>
      </c>
      <c r="AM1650" s="7">
        <f>IF(R1650&gt;0,RANK(R1650,(N1650:P1650,Q1650:AJ1650)),0)</f>
        <v>5</v>
      </c>
      <c r="AN1650" s="7">
        <f>IF(S1650&gt;0,RANK(S1650,(N1650:P1650,Q1650:AJ1650)),0)</f>
        <v>4</v>
      </c>
      <c r="AO1650" s="7">
        <f>IF(T1650&gt;0,RANK(T1650,(N1650:P1650,Q1650:AJ1650)),0)</f>
        <v>6</v>
      </c>
      <c r="AP1650" s="2">
        <f t="shared" si="644"/>
        <v>0</v>
      </c>
      <c r="AQ1650" s="2">
        <f t="shared" si="645"/>
        <v>2.6195153896529143E-3</v>
      </c>
      <c r="AR1650" s="2">
        <f t="shared" si="646"/>
        <v>8.840864440078585E-3</v>
      </c>
      <c r="AS1650" s="2">
        <f t="shared" si="647"/>
        <v>6.5487884741322858E-4</v>
      </c>
      <c r="AU1650" t="s">
        <v>2853</v>
      </c>
      <c r="AV1650" t="s">
        <v>182</v>
      </c>
      <c r="AW1650">
        <v>6</v>
      </c>
      <c r="AY1650" s="130">
        <v>29</v>
      </c>
      <c r="AZ1650" s="131">
        <v>211</v>
      </c>
      <c r="BA1650" s="132">
        <f t="shared" si="636"/>
        <v>29211</v>
      </c>
      <c r="BC1650" s="7" t="s">
        <v>532</v>
      </c>
    </row>
    <row r="1651" spans="1:55" hidden="1" outlineLevel="1" x14ac:dyDescent="0.2">
      <c r="A1651" t="s">
        <v>2198</v>
      </c>
      <c r="B1651" t="s">
        <v>182</v>
      </c>
      <c r="C1651" s="1">
        <f t="shared" si="638"/>
        <v>13160</v>
      </c>
      <c r="D1651" s="7">
        <f>RANK(N1651,(N1651:P1651,Q1651:AJ1651))</f>
        <v>2</v>
      </c>
      <c r="E1651" s="7">
        <f>RANK(O1651,(N1651:P1651,Q1651:AJ1651))</f>
        <v>1</v>
      </c>
      <c r="F1651" s="7">
        <f>IF(P1651&gt;0,RANK(P1651,(N1651:P1651,Q1651:AJ1651)),0)</f>
        <v>3</v>
      </c>
      <c r="G1651" s="1">
        <f t="shared" si="639"/>
        <v>2221</v>
      </c>
      <c r="H1651" s="2">
        <f t="shared" si="637"/>
        <v>0.16876899696048633</v>
      </c>
      <c r="I1651" s="2"/>
      <c r="J1651" s="2">
        <f t="shared" si="640"/>
        <v>0.35129179331306992</v>
      </c>
      <c r="K1651" s="2">
        <f t="shared" si="641"/>
        <v>0.52006079027355623</v>
      </c>
      <c r="L1651" s="2">
        <f t="shared" si="642"/>
        <v>0.12006079027355623</v>
      </c>
      <c r="M1651" s="2">
        <f t="shared" si="643"/>
        <v>8.5866261398176158E-3</v>
      </c>
      <c r="N1651" s="1">
        <v>4623</v>
      </c>
      <c r="O1651" s="1">
        <v>6844</v>
      </c>
      <c r="P1651" s="1">
        <v>1580</v>
      </c>
      <c r="Q1651" s="1">
        <v>2</v>
      </c>
      <c r="R1651" s="1">
        <v>43</v>
      </c>
      <c r="S1651" s="1">
        <v>57</v>
      </c>
      <c r="T1651" s="1">
        <v>9</v>
      </c>
      <c r="X1651" s="1">
        <v>2</v>
      </c>
      <c r="AL1651" s="7">
        <f>IF(Q1651&gt;0,RANK(Q1651,(N1651:P1651,Q1651:AJ1651)),0)</f>
        <v>7</v>
      </c>
      <c r="AM1651" s="7">
        <f>IF(R1651&gt;0,RANK(R1651,(N1651:P1651,Q1651:AJ1651)),0)</f>
        <v>5</v>
      </c>
      <c r="AN1651" s="7">
        <f>IF(S1651&gt;0,RANK(S1651,(N1651:P1651,Q1651:AJ1651)),0)</f>
        <v>4</v>
      </c>
      <c r="AO1651" s="7">
        <f>IF(T1651&gt;0,RANK(T1651,(N1651:P1651,Q1651:AJ1651)),0)</f>
        <v>6</v>
      </c>
      <c r="AP1651" s="2">
        <f t="shared" si="644"/>
        <v>1.5197568389057752E-4</v>
      </c>
      <c r="AQ1651" s="2">
        <f t="shared" si="645"/>
        <v>3.2674772036474166E-3</v>
      </c>
      <c r="AR1651" s="2">
        <f t="shared" si="646"/>
        <v>4.3313069908814594E-3</v>
      </c>
      <c r="AS1651" s="2">
        <f t="shared" si="647"/>
        <v>6.8389057750759875E-4</v>
      </c>
      <c r="AU1651" t="s">
        <v>2198</v>
      </c>
      <c r="AV1651" t="s">
        <v>182</v>
      </c>
      <c r="AW1651">
        <v>7</v>
      </c>
      <c r="AY1651" s="130">
        <v>29</v>
      </c>
      <c r="AZ1651" s="131">
        <v>213</v>
      </c>
      <c r="BA1651" s="132">
        <f t="shared" si="636"/>
        <v>29213</v>
      </c>
      <c r="BC1651" s="7" t="s">
        <v>532</v>
      </c>
    </row>
    <row r="1652" spans="1:55" hidden="1" outlineLevel="1" x14ac:dyDescent="0.2">
      <c r="A1652" t="s">
        <v>1792</v>
      </c>
      <c r="B1652" t="s">
        <v>182</v>
      </c>
      <c r="C1652" s="1">
        <f t="shared" si="638"/>
        <v>9440</v>
      </c>
      <c r="D1652" s="7">
        <f>RANK(N1652,(N1652:P1652,Q1652:AJ1652))</f>
        <v>2</v>
      </c>
      <c r="E1652" s="7">
        <f>RANK(O1652,(N1652:P1652,Q1652:AJ1652))</f>
        <v>1</v>
      </c>
      <c r="F1652" s="7">
        <f>IF(P1652&gt;0,RANK(P1652,(N1652:P1652,Q1652:AJ1652)),0)</f>
        <v>3</v>
      </c>
      <c r="G1652" s="1">
        <f t="shared" si="639"/>
        <v>168</v>
      </c>
      <c r="H1652" s="2">
        <f t="shared" si="637"/>
        <v>1.7796610169491526E-2</v>
      </c>
      <c r="I1652" s="2"/>
      <c r="J1652" s="2">
        <f t="shared" si="640"/>
        <v>0.41281779661016949</v>
      </c>
      <c r="K1652" s="2">
        <f t="shared" si="641"/>
        <v>0.43061440677966101</v>
      </c>
      <c r="L1652" s="2">
        <f t="shared" si="642"/>
        <v>0.14141949152542374</v>
      </c>
      <c r="M1652" s="2">
        <f t="shared" si="643"/>
        <v>1.5148305084745767E-2</v>
      </c>
      <c r="N1652" s="1">
        <v>3897</v>
      </c>
      <c r="O1652" s="1">
        <v>4065</v>
      </c>
      <c r="P1652" s="1">
        <v>1335</v>
      </c>
      <c r="R1652" s="1">
        <v>77</v>
      </c>
      <c r="S1652" s="1">
        <v>58</v>
      </c>
      <c r="T1652" s="1">
        <v>3</v>
      </c>
      <c r="X1652" s="1">
        <v>5</v>
      </c>
      <c r="AL1652" s="7">
        <f>IF(Q1652&gt;0,RANK(Q1652,(N1652:P1652,Q1652:AJ1652)),0)</f>
        <v>0</v>
      </c>
      <c r="AM1652" s="7">
        <f>IF(R1652&gt;0,RANK(R1652,(N1652:P1652,Q1652:AJ1652)),0)</f>
        <v>4</v>
      </c>
      <c r="AN1652" s="7">
        <f>IF(S1652&gt;0,RANK(S1652,(N1652:P1652,Q1652:AJ1652)),0)</f>
        <v>5</v>
      </c>
      <c r="AO1652" s="7">
        <f>IF(T1652&gt;0,RANK(T1652,(N1652:P1652,Q1652:AJ1652)),0)</f>
        <v>7</v>
      </c>
      <c r="AP1652" s="2">
        <f t="shared" si="644"/>
        <v>0</v>
      </c>
      <c r="AQ1652" s="2">
        <f t="shared" si="645"/>
        <v>8.1567796610169489E-3</v>
      </c>
      <c r="AR1652" s="2">
        <f t="shared" si="646"/>
        <v>6.1440677966101698E-3</v>
      </c>
      <c r="AS1652" s="2">
        <f t="shared" si="647"/>
        <v>3.177966101694915E-4</v>
      </c>
      <c r="AU1652" t="s">
        <v>1792</v>
      </c>
      <c r="AV1652" t="s">
        <v>182</v>
      </c>
      <c r="AW1652">
        <v>8</v>
      </c>
      <c r="AY1652" s="130">
        <v>29</v>
      </c>
      <c r="AZ1652" s="131">
        <v>215</v>
      </c>
      <c r="BA1652" s="132">
        <f t="shared" si="636"/>
        <v>29215</v>
      </c>
      <c r="BC1652" s="7" t="s">
        <v>532</v>
      </c>
    </row>
    <row r="1653" spans="1:55" hidden="1" outlineLevel="1" x14ac:dyDescent="0.2">
      <c r="A1653" t="s">
        <v>634</v>
      </c>
      <c r="B1653" t="s">
        <v>182</v>
      </c>
      <c r="C1653" s="1">
        <f t="shared" si="638"/>
        <v>7674</v>
      </c>
      <c r="D1653" s="7">
        <f>RANK(N1653,(N1653:P1653,Q1653:AJ1653))</f>
        <v>1</v>
      </c>
      <c r="E1653" s="7">
        <f>RANK(O1653,(N1653:P1653,Q1653:AJ1653))</f>
        <v>2</v>
      </c>
      <c r="F1653" s="7">
        <f>IF(P1653&gt;0,RANK(P1653,(N1653:P1653,Q1653:AJ1653)),0)</f>
        <v>3</v>
      </c>
      <c r="G1653" s="1">
        <f t="shared" si="639"/>
        <v>240</v>
      </c>
      <c r="H1653" s="2">
        <f t="shared" si="637"/>
        <v>3.1274433150899138E-2</v>
      </c>
      <c r="I1653" s="2"/>
      <c r="J1653" s="2">
        <f t="shared" si="640"/>
        <v>0.43823299452697417</v>
      </c>
      <c r="K1653" s="2">
        <f t="shared" si="641"/>
        <v>0.40695856137607506</v>
      </c>
      <c r="L1653" s="2">
        <f t="shared" si="642"/>
        <v>0.14790200677612719</v>
      </c>
      <c r="M1653" s="2">
        <f t="shared" si="643"/>
        <v>6.9064373208235774E-3</v>
      </c>
      <c r="N1653" s="1">
        <v>3363</v>
      </c>
      <c r="O1653" s="1">
        <v>3123</v>
      </c>
      <c r="P1653" s="1">
        <v>1135</v>
      </c>
      <c r="Q1653" s="1">
        <v>1</v>
      </c>
      <c r="R1653" s="1">
        <v>19</v>
      </c>
      <c r="S1653" s="1">
        <v>24</v>
      </c>
      <c r="T1653" s="1">
        <v>7</v>
      </c>
      <c r="X1653" s="1">
        <v>2</v>
      </c>
      <c r="AL1653" s="7">
        <f>IF(Q1653&gt;0,RANK(Q1653,(N1653:P1653,Q1653:AJ1653)),0)</f>
        <v>8</v>
      </c>
      <c r="AM1653" s="7">
        <f>IF(R1653&gt;0,RANK(R1653,(N1653:P1653,Q1653:AJ1653)),0)</f>
        <v>5</v>
      </c>
      <c r="AN1653" s="7">
        <f>IF(S1653&gt;0,RANK(S1653,(N1653:P1653,Q1653:AJ1653)),0)</f>
        <v>4</v>
      </c>
      <c r="AO1653" s="7">
        <f>IF(T1653&gt;0,RANK(T1653,(N1653:P1653,Q1653:AJ1653)),0)</f>
        <v>6</v>
      </c>
      <c r="AP1653" s="2">
        <f t="shared" si="644"/>
        <v>1.3031013812874641E-4</v>
      </c>
      <c r="AQ1653" s="2">
        <f t="shared" si="645"/>
        <v>2.4758926244461818E-3</v>
      </c>
      <c r="AR1653" s="2">
        <f t="shared" si="646"/>
        <v>3.1274433150899139E-3</v>
      </c>
      <c r="AS1653" s="2">
        <f t="shared" si="647"/>
        <v>9.121709669012249E-4</v>
      </c>
      <c r="AU1653" t="s">
        <v>634</v>
      </c>
      <c r="AV1653" t="s">
        <v>182</v>
      </c>
      <c r="AW1653">
        <v>4</v>
      </c>
      <c r="AY1653" s="130">
        <v>29</v>
      </c>
      <c r="AZ1653" s="131">
        <v>217</v>
      </c>
      <c r="BA1653" s="132">
        <f t="shared" si="636"/>
        <v>29217</v>
      </c>
      <c r="BC1653" s="7" t="s">
        <v>532</v>
      </c>
    </row>
    <row r="1654" spans="1:55" hidden="1" outlineLevel="1" x14ac:dyDescent="0.2">
      <c r="A1654" t="s">
        <v>1840</v>
      </c>
      <c r="B1654" t="s">
        <v>182</v>
      </c>
      <c r="C1654" s="1">
        <f t="shared" si="638"/>
        <v>8607</v>
      </c>
      <c r="D1654" s="7">
        <f>RANK(N1654,(N1654:P1654,Q1654:AJ1654))</f>
        <v>2</v>
      </c>
      <c r="E1654" s="7">
        <f>RANK(O1654,(N1654:P1654,Q1654:AJ1654))</f>
        <v>1</v>
      </c>
      <c r="F1654" s="7">
        <f>IF(P1654&gt;0,RANK(P1654,(N1654:P1654,Q1654:AJ1654)),0)</f>
        <v>3</v>
      </c>
      <c r="G1654" s="1">
        <f t="shared" si="639"/>
        <v>325</v>
      </c>
      <c r="H1654" s="2">
        <f t="shared" si="637"/>
        <v>3.7759962820959683E-2</v>
      </c>
      <c r="I1654" s="2"/>
      <c r="J1654" s="2">
        <f t="shared" si="640"/>
        <v>0.40002323690019753</v>
      </c>
      <c r="K1654" s="2">
        <f t="shared" si="641"/>
        <v>0.4377831997211572</v>
      </c>
      <c r="L1654" s="2">
        <f t="shared" si="642"/>
        <v>0.14569536423841059</v>
      </c>
      <c r="M1654" s="2">
        <f t="shared" si="643"/>
        <v>1.6498199140234732E-2</v>
      </c>
      <c r="N1654" s="1">
        <v>3443</v>
      </c>
      <c r="O1654" s="1">
        <v>3768</v>
      </c>
      <c r="P1654" s="1">
        <v>1254</v>
      </c>
      <c r="R1654" s="1">
        <v>46</v>
      </c>
      <c r="S1654" s="1">
        <v>87</v>
      </c>
      <c r="T1654" s="1">
        <v>9</v>
      </c>
      <c r="X1654" s="1">
        <v>0</v>
      </c>
      <c r="AL1654" s="7">
        <f>IF(Q1654&gt;0,RANK(Q1654,(N1654:P1654,Q1654:AJ1654)),0)</f>
        <v>0</v>
      </c>
      <c r="AM1654" s="7">
        <f>IF(R1654&gt;0,RANK(R1654,(N1654:P1654,Q1654:AJ1654)),0)</f>
        <v>5</v>
      </c>
      <c r="AN1654" s="7">
        <f>IF(S1654&gt;0,RANK(S1654,(N1654:P1654,Q1654:AJ1654)),0)</f>
        <v>4</v>
      </c>
      <c r="AO1654" s="7">
        <f>IF(T1654&gt;0,RANK(T1654,(N1654:P1654,Q1654:AJ1654)),0)</f>
        <v>6</v>
      </c>
      <c r="AP1654" s="2">
        <f t="shared" si="644"/>
        <v>0</v>
      </c>
      <c r="AQ1654" s="2">
        <f t="shared" si="645"/>
        <v>5.3444870454281397E-3</v>
      </c>
      <c r="AR1654" s="2">
        <f t="shared" si="646"/>
        <v>1.0108051585918439E-2</v>
      </c>
      <c r="AS1654" s="2">
        <f t="shared" si="647"/>
        <v>1.0456605088881143E-3</v>
      </c>
      <c r="AU1654" t="s">
        <v>1840</v>
      </c>
      <c r="AV1654" t="s">
        <v>182</v>
      </c>
      <c r="AW1654">
        <v>9</v>
      </c>
      <c r="AY1654" s="130">
        <v>29</v>
      </c>
      <c r="AZ1654" s="131">
        <v>219</v>
      </c>
      <c r="BA1654" s="132">
        <f t="shared" si="636"/>
        <v>29219</v>
      </c>
      <c r="BC1654" s="7" t="s">
        <v>532</v>
      </c>
    </row>
    <row r="1655" spans="1:55" hidden="1" outlineLevel="1" x14ac:dyDescent="0.2">
      <c r="A1655" t="s">
        <v>3298</v>
      </c>
      <c r="B1655" t="s">
        <v>182</v>
      </c>
      <c r="C1655" s="1">
        <f t="shared" si="638"/>
        <v>7850</v>
      </c>
      <c r="D1655" s="7">
        <f>RANK(N1655,(N1655:P1655,Q1655:AJ1655))</f>
        <v>1</v>
      </c>
      <c r="E1655" s="7">
        <f>RANK(O1655,(N1655:P1655,Q1655:AJ1655))</f>
        <v>2</v>
      </c>
      <c r="F1655" s="7">
        <f>IF(P1655&gt;0,RANK(P1655,(N1655:P1655,Q1655:AJ1655)),0)</f>
        <v>3</v>
      </c>
      <c r="G1655" s="1">
        <f t="shared" si="639"/>
        <v>2056</v>
      </c>
      <c r="H1655" s="2">
        <f t="shared" si="637"/>
        <v>0.26191082802547772</v>
      </c>
      <c r="I1655" s="2"/>
      <c r="J1655" s="2">
        <f t="shared" si="640"/>
        <v>0.54968152866242037</v>
      </c>
      <c r="K1655" s="2">
        <f t="shared" si="641"/>
        <v>0.28777070063694266</v>
      </c>
      <c r="L1655" s="2">
        <f t="shared" si="642"/>
        <v>0.14891719745222931</v>
      </c>
      <c r="M1655" s="2">
        <f t="shared" si="643"/>
        <v>1.3630573248407662E-2</v>
      </c>
      <c r="N1655" s="1">
        <v>4315</v>
      </c>
      <c r="O1655" s="1">
        <v>2259</v>
      </c>
      <c r="P1655" s="1">
        <v>1169</v>
      </c>
      <c r="R1655" s="1">
        <v>30</v>
      </c>
      <c r="S1655" s="1">
        <v>70</v>
      </c>
      <c r="T1655" s="1">
        <v>7</v>
      </c>
      <c r="X1655" s="1">
        <v>0</v>
      </c>
      <c r="AL1655" s="7">
        <f>IF(Q1655&gt;0,RANK(Q1655,(N1655:P1655,Q1655:AJ1655)),0)</f>
        <v>0</v>
      </c>
      <c r="AM1655" s="7">
        <f>IF(R1655&gt;0,RANK(R1655,(N1655:P1655,Q1655:AJ1655)),0)</f>
        <v>5</v>
      </c>
      <c r="AN1655" s="7">
        <f>IF(S1655&gt;0,RANK(S1655,(N1655:P1655,Q1655:AJ1655)),0)</f>
        <v>4</v>
      </c>
      <c r="AO1655" s="7">
        <f>IF(T1655&gt;0,RANK(T1655,(N1655:P1655,Q1655:AJ1655)),0)</f>
        <v>6</v>
      </c>
      <c r="AP1655" s="2">
        <f t="shared" si="644"/>
        <v>0</v>
      </c>
      <c r="AQ1655" s="2">
        <f t="shared" si="645"/>
        <v>3.821656050955414E-3</v>
      </c>
      <c r="AR1655" s="2">
        <f t="shared" si="646"/>
        <v>8.9171974522292991E-3</v>
      </c>
      <c r="AS1655" s="2">
        <f t="shared" si="647"/>
        <v>8.9171974522292993E-4</v>
      </c>
      <c r="AU1655" t="s">
        <v>3298</v>
      </c>
      <c r="AV1655" t="s">
        <v>182</v>
      </c>
      <c r="AW1655">
        <v>8</v>
      </c>
      <c r="AY1655" s="130">
        <v>29</v>
      </c>
      <c r="AZ1655" s="131">
        <v>221</v>
      </c>
      <c r="BA1655" s="132">
        <f t="shared" si="636"/>
        <v>29221</v>
      </c>
      <c r="BC1655" s="7" t="s">
        <v>532</v>
      </c>
    </row>
    <row r="1656" spans="1:55" hidden="1" outlineLevel="1" x14ac:dyDescent="0.2">
      <c r="A1656" t="s">
        <v>1841</v>
      </c>
      <c r="B1656" t="s">
        <v>182</v>
      </c>
      <c r="C1656" s="1">
        <f t="shared" si="638"/>
        <v>5649</v>
      </c>
      <c r="D1656" s="7">
        <f>RANK(N1656,(N1656:P1656,Q1656:AJ1656))</f>
        <v>1</v>
      </c>
      <c r="E1656" s="7">
        <f>RANK(O1656,(N1656:P1656,Q1656:AJ1656))</f>
        <v>2</v>
      </c>
      <c r="F1656" s="7">
        <f>IF(P1656&gt;0,RANK(P1656,(N1656:P1656,Q1656:AJ1656)),0)</f>
        <v>3</v>
      </c>
      <c r="G1656" s="1">
        <f t="shared" si="639"/>
        <v>582</v>
      </c>
      <c r="H1656" s="2">
        <f t="shared" si="637"/>
        <v>0.10302708443972385</v>
      </c>
      <c r="I1656" s="2"/>
      <c r="J1656" s="2">
        <f t="shared" si="640"/>
        <v>0.48751991502920872</v>
      </c>
      <c r="K1656" s="2">
        <f t="shared" si="641"/>
        <v>0.38449283058948486</v>
      </c>
      <c r="L1656" s="2">
        <f t="shared" si="642"/>
        <v>0.11931315277040185</v>
      </c>
      <c r="M1656" s="2">
        <f t="shared" si="643"/>
        <v>8.6741016109046359E-3</v>
      </c>
      <c r="N1656" s="1">
        <v>2754</v>
      </c>
      <c r="O1656" s="1">
        <v>2172</v>
      </c>
      <c r="P1656" s="1">
        <v>674</v>
      </c>
      <c r="R1656" s="1">
        <v>23</v>
      </c>
      <c r="S1656" s="1">
        <v>22</v>
      </c>
      <c r="T1656" s="1">
        <v>4</v>
      </c>
      <c r="X1656" s="1">
        <v>0</v>
      </c>
      <c r="AL1656" s="7">
        <f>IF(Q1656&gt;0,RANK(Q1656,(N1656:P1656,Q1656:AJ1656)),0)</f>
        <v>0</v>
      </c>
      <c r="AM1656" s="7">
        <f>IF(R1656&gt;0,RANK(R1656,(N1656:P1656,Q1656:AJ1656)),0)</f>
        <v>4</v>
      </c>
      <c r="AN1656" s="7">
        <f>IF(S1656&gt;0,RANK(S1656,(N1656:P1656,Q1656:AJ1656)),0)</f>
        <v>5</v>
      </c>
      <c r="AO1656" s="7">
        <f>IF(T1656&gt;0,RANK(T1656,(N1656:P1656,Q1656:AJ1656)),0)</f>
        <v>6</v>
      </c>
      <c r="AP1656" s="2">
        <f t="shared" si="644"/>
        <v>0</v>
      </c>
      <c r="AQ1656" s="2">
        <f t="shared" si="645"/>
        <v>4.071517082669499E-3</v>
      </c>
      <c r="AR1656" s="2">
        <f t="shared" si="646"/>
        <v>3.8944946008143033E-3</v>
      </c>
      <c r="AS1656" s="2">
        <f t="shared" si="647"/>
        <v>7.0808992742078239E-4</v>
      </c>
      <c r="AU1656" t="s">
        <v>1841</v>
      </c>
      <c r="AV1656" t="s">
        <v>182</v>
      </c>
      <c r="AW1656">
        <v>8</v>
      </c>
      <c r="AY1656" s="130">
        <v>29</v>
      </c>
      <c r="AZ1656" s="131">
        <v>223</v>
      </c>
      <c r="BA1656" s="132">
        <f t="shared" si="636"/>
        <v>29223</v>
      </c>
      <c r="BC1656" s="7" t="s">
        <v>532</v>
      </c>
    </row>
    <row r="1657" spans="1:55" hidden="1" outlineLevel="1" x14ac:dyDescent="0.2">
      <c r="A1657" t="s">
        <v>797</v>
      </c>
      <c r="B1657" t="s">
        <v>182</v>
      </c>
      <c r="C1657" s="1">
        <f t="shared" si="638"/>
        <v>10152</v>
      </c>
      <c r="D1657" s="7">
        <f>RANK(N1657,(N1657:P1657,Q1657:AJ1657))</f>
        <v>2</v>
      </c>
      <c r="E1657" s="7">
        <f>RANK(O1657,(N1657:P1657,Q1657:AJ1657))</f>
        <v>1</v>
      </c>
      <c r="F1657" s="7">
        <f>IF(P1657&gt;0,RANK(P1657,(N1657:P1657,Q1657:AJ1657)),0)</f>
        <v>3</v>
      </c>
      <c r="G1657" s="1">
        <f t="shared" si="639"/>
        <v>1103</v>
      </c>
      <c r="H1657" s="2">
        <f t="shared" si="637"/>
        <v>0.10864854215918046</v>
      </c>
      <c r="I1657" s="2"/>
      <c r="J1657" s="2">
        <f t="shared" si="640"/>
        <v>0.37972813238770686</v>
      </c>
      <c r="K1657" s="2">
        <f t="shared" si="641"/>
        <v>0.48837667454688732</v>
      </c>
      <c r="L1657" s="2">
        <f t="shared" si="642"/>
        <v>0.11958234830575257</v>
      </c>
      <c r="M1657" s="2">
        <f t="shared" si="643"/>
        <v>1.2312844759653246E-2</v>
      </c>
      <c r="N1657" s="1">
        <v>3855</v>
      </c>
      <c r="O1657" s="1">
        <v>4958</v>
      </c>
      <c r="P1657" s="1">
        <v>1214</v>
      </c>
      <c r="R1657" s="1">
        <v>36</v>
      </c>
      <c r="S1657" s="1">
        <v>79</v>
      </c>
      <c r="T1657" s="1">
        <v>10</v>
      </c>
      <c r="X1657" s="1">
        <v>0</v>
      </c>
      <c r="AL1657" s="7">
        <f>IF(Q1657&gt;0,RANK(Q1657,(N1657:P1657,Q1657:AJ1657)),0)</f>
        <v>0</v>
      </c>
      <c r="AM1657" s="7">
        <f>IF(R1657&gt;0,RANK(R1657,(N1657:P1657,Q1657:AJ1657)),0)</f>
        <v>5</v>
      </c>
      <c r="AN1657" s="7">
        <f>IF(S1657&gt;0,RANK(S1657,(N1657:P1657,Q1657:AJ1657)),0)</f>
        <v>4</v>
      </c>
      <c r="AO1657" s="7">
        <f>IF(T1657&gt;0,RANK(T1657,(N1657:P1657,Q1657:AJ1657)),0)</f>
        <v>6</v>
      </c>
      <c r="AP1657" s="2">
        <f t="shared" si="644"/>
        <v>0</v>
      </c>
      <c r="AQ1657" s="2">
        <f t="shared" si="645"/>
        <v>3.5460992907801418E-3</v>
      </c>
      <c r="AR1657" s="2">
        <f t="shared" si="646"/>
        <v>7.7817178881008668E-3</v>
      </c>
      <c r="AS1657" s="2">
        <f t="shared" si="647"/>
        <v>9.8502758077226153E-4</v>
      </c>
      <c r="AU1657" t="s">
        <v>797</v>
      </c>
      <c r="AV1657" t="s">
        <v>182</v>
      </c>
      <c r="AW1657">
        <v>4</v>
      </c>
      <c r="AY1657" s="130">
        <v>29</v>
      </c>
      <c r="AZ1657" s="131">
        <v>225</v>
      </c>
      <c r="BA1657" s="132">
        <f t="shared" si="636"/>
        <v>29225</v>
      </c>
      <c r="BC1657" s="7" t="s">
        <v>532</v>
      </c>
    </row>
    <row r="1658" spans="1:55" hidden="1" outlineLevel="1" x14ac:dyDescent="0.2">
      <c r="A1658" t="s">
        <v>3073</v>
      </c>
      <c r="B1658" t="s">
        <v>182</v>
      </c>
      <c r="C1658" s="1">
        <f t="shared" si="638"/>
        <v>1273</v>
      </c>
      <c r="D1658" s="7">
        <f>RANK(N1658,(N1658:P1658,Q1658:AJ1658))</f>
        <v>1</v>
      </c>
      <c r="E1658" s="7">
        <f>RANK(O1658,(N1658:P1658,Q1658:AJ1658))</f>
        <v>2</v>
      </c>
      <c r="F1658" s="7">
        <f>IF(P1658&gt;0,RANK(P1658,(N1658:P1658,Q1658:AJ1658)),0)</f>
        <v>3</v>
      </c>
      <c r="G1658" s="1">
        <f t="shared" si="639"/>
        <v>32</v>
      </c>
      <c r="H1658" s="2">
        <f t="shared" si="637"/>
        <v>2.513747054202671E-2</v>
      </c>
      <c r="I1658" s="2"/>
      <c r="J1658" s="2">
        <f t="shared" si="640"/>
        <v>0.44933228593872743</v>
      </c>
      <c r="K1658" s="2">
        <f t="shared" si="641"/>
        <v>0.42419481539670073</v>
      </c>
      <c r="L1658" s="2">
        <f t="shared" si="642"/>
        <v>0.1178318931657502</v>
      </c>
      <c r="M1658" s="2">
        <f t="shared" si="643"/>
        <v>8.6410054988216439E-3</v>
      </c>
      <c r="N1658" s="1">
        <v>572</v>
      </c>
      <c r="O1658" s="1">
        <v>540</v>
      </c>
      <c r="P1658" s="1">
        <v>150</v>
      </c>
      <c r="R1658" s="1">
        <v>6</v>
      </c>
      <c r="S1658" s="1">
        <v>4</v>
      </c>
      <c r="T1658" s="1">
        <v>1</v>
      </c>
      <c r="X1658" s="1">
        <v>0</v>
      </c>
      <c r="AL1658" s="7">
        <f>IF(Q1658&gt;0,RANK(Q1658,(N1658:P1658,Q1658:AJ1658)),0)</f>
        <v>0</v>
      </c>
      <c r="AM1658" s="7">
        <f>IF(R1658&gt;0,RANK(R1658,(N1658:P1658,Q1658:AJ1658)),0)</f>
        <v>4</v>
      </c>
      <c r="AN1658" s="7">
        <f>IF(S1658&gt;0,RANK(S1658,(N1658:P1658,Q1658:AJ1658)),0)</f>
        <v>5</v>
      </c>
      <c r="AO1658" s="7">
        <f>IF(T1658&gt;0,RANK(T1658,(N1658:P1658,Q1658:AJ1658)),0)</f>
        <v>6</v>
      </c>
      <c r="AP1658" s="2">
        <f t="shared" si="644"/>
        <v>0</v>
      </c>
      <c r="AQ1658" s="2">
        <f t="shared" si="645"/>
        <v>4.7132757266300082E-3</v>
      </c>
      <c r="AR1658" s="2">
        <f t="shared" si="646"/>
        <v>3.1421838177533388E-3</v>
      </c>
      <c r="AS1658" s="2">
        <f t="shared" si="647"/>
        <v>7.855459544383347E-4</v>
      </c>
      <c r="AU1658" t="s">
        <v>3073</v>
      </c>
      <c r="AV1658" t="s">
        <v>182</v>
      </c>
      <c r="AW1658">
        <v>6</v>
      </c>
      <c r="AY1658" s="130">
        <v>29</v>
      </c>
      <c r="AZ1658" s="131">
        <v>227</v>
      </c>
      <c r="BA1658" s="132">
        <f t="shared" si="636"/>
        <v>29227</v>
      </c>
      <c r="BC1658" s="7" t="s">
        <v>532</v>
      </c>
    </row>
    <row r="1659" spans="1:55" hidden="1" outlineLevel="1" x14ac:dyDescent="0.2">
      <c r="A1659" t="s">
        <v>2638</v>
      </c>
      <c r="B1659" t="s">
        <v>182</v>
      </c>
      <c r="C1659" s="1">
        <f t="shared" si="638"/>
        <v>6995</v>
      </c>
      <c r="D1659" s="7">
        <f>RANK(N1659,(N1659:P1659,Q1659:AJ1659))</f>
        <v>2</v>
      </c>
      <c r="E1659" s="7">
        <f>RANK(O1659,(N1659:P1659,Q1659:AJ1659))</f>
        <v>1</v>
      </c>
      <c r="F1659" s="7">
        <f>IF(P1659&gt;0,RANK(P1659,(N1659:P1659,Q1659:AJ1659)),0)</f>
        <v>3</v>
      </c>
      <c r="G1659" s="1">
        <f t="shared" si="639"/>
        <v>1474</v>
      </c>
      <c r="H1659" s="2">
        <f t="shared" si="637"/>
        <v>0.21072194424588991</v>
      </c>
      <c r="I1659" s="2"/>
      <c r="J1659" s="2">
        <f t="shared" si="640"/>
        <v>0.32594710507505359</v>
      </c>
      <c r="K1659" s="2">
        <f t="shared" si="641"/>
        <v>0.5366690493209435</v>
      </c>
      <c r="L1659" s="2">
        <f t="shared" si="642"/>
        <v>0.1272337383845604</v>
      </c>
      <c r="M1659" s="2">
        <f t="shared" si="643"/>
        <v>1.0150107219442567E-2</v>
      </c>
      <c r="N1659" s="1">
        <v>2280</v>
      </c>
      <c r="O1659" s="1">
        <v>3754</v>
      </c>
      <c r="P1659" s="1">
        <v>890</v>
      </c>
      <c r="R1659" s="1">
        <v>24</v>
      </c>
      <c r="S1659" s="1">
        <v>39</v>
      </c>
      <c r="T1659" s="1">
        <v>6</v>
      </c>
      <c r="X1659" s="1">
        <v>2</v>
      </c>
      <c r="AL1659" s="7">
        <f>IF(Q1659&gt;0,RANK(Q1659,(N1659:P1659,Q1659:AJ1659)),0)</f>
        <v>0</v>
      </c>
      <c r="AM1659" s="7">
        <f>IF(R1659&gt;0,RANK(R1659,(N1659:P1659,Q1659:AJ1659)),0)</f>
        <v>5</v>
      </c>
      <c r="AN1659" s="7">
        <f>IF(S1659&gt;0,RANK(S1659,(N1659:P1659,Q1659:AJ1659)),0)</f>
        <v>4</v>
      </c>
      <c r="AO1659" s="7">
        <f>IF(T1659&gt;0,RANK(T1659,(N1659:P1659,Q1659:AJ1659)),0)</f>
        <v>6</v>
      </c>
      <c r="AP1659" s="2">
        <f t="shared" si="644"/>
        <v>0</v>
      </c>
      <c r="AQ1659" s="2">
        <f t="shared" si="645"/>
        <v>3.4310221586847747E-3</v>
      </c>
      <c r="AR1659" s="2">
        <f t="shared" si="646"/>
        <v>5.5754110078627588E-3</v>
      </c>
      <c r="AS1659" s="2">
        <f t="shared" si="647"/>
        <v>8.5775553967119367E-4</v>
      </c>
      <c r="AU1659" t="s">
        <v>2638</v>
      </c>
      <c r="AV1659" t="s">
        <v>182</v>
      </c>
      <c r="AW1659">
        <v>8</v>
      </c>
      <c r="AY1659" s="130">
        <v>29</v>
      </c>
      <c r="AZ1659" s="131">
        <v>229</v>
      </c>
      <c r="BA1659" s="132">
        <f t="shared" si="636"/>
        <v>29229</v>
      </c>
      <c r="BC1659" s="7" t="s">
        <v>532</v>
      </c>
    </row>
    <row r="1660" spans="1:55" hidden="1" outlineLevel="1" x14ac:dyDescent="0.2">
      <c r="A1660" t="s">
        <v>1850</v>
      </c>
      <c r="B1660" t="s">
        <v>182</v>
      </c>
      <c r="C1660" s="1">
        <f t="shared" si="638"/>
        <v>122003</v>
      </c>
      <c r="D1660" s="7">
        <f>IF(C1660&gt;0,RANK(N1660,(N1660:P1660,Q1660:AJ1660),0))</f>
        <v>1</v>
      </c>
      <c r="E1660" s="7">
        <f>IF(C1660&gt;0,RANK(O1660,(N1660:P1660,Q1660:AJ1660)),0)</f>
        <v>2</v>
      </c>
      <c r="F1660" s="7">
        <f>IF(C1660&gt;0,RANK(P1660,(N1660:P1660,Q1660:AJ1660)),0)</f>
        <v>3</v>
      </c>
      <c r="G1660" s="1">
        <f t="shared" si="639"/>
        <v>69112</v>
      </c>
      <c r="H1660" s="2">
        <f t="shared" si="637"/>
        <v>0.56647787349491407</v>
      </c>
      <c r="I1660" s="2"/>
      <c r="J1660" s="2">
        <f t="shared" si="640"/>
        <v>0.74779308705523639</v>
      </c>
      <c r="K1660" s="2">
        <f t="shared" si="641"/>
        <v>0.18131521356032229</v>
      </c>
      <c r="L1660" s="2">
        <f t="shared" si="642"/>
        <v>5.9637877757104336E-2</v>
      </c>
      <c r="M1660" s="2">
        <f t="shared" si="643"/>
        <v>1.1253821627336978E-2</v>
      </c>
      <c r="N1660" s="1">
        <v>91233</v>
      </c>
      <c r="O1660" s="1">
        <v>22121</v>
      </c>
      <c r="P1660" s="1">
        <v>7276</v>
      </c>
      <c r="R1660" s="1">
        <v>717</v>
      </c>
      <c r="S1660" s="1">
        <v>517</v>
      </c>
      <c r="T1660" s="1">
        <v>139</v>
      </c>
      <c r="X1660" s="1">
        <v>0</v>
      </c>
      <c r="AL1660" s="7">
        <f>IF(Q1660&gt;0,RANK(Q1660,(N1660:P1660,Q1660:AJ1660)),0)</f>
        <v>0</v>
      </c>
      <c r="AM1660" s="7">
        <f>IF(R1660&gt;0,RANK(R1660,(N1660:P1660,Q1660:AJ1660)),0)</f>
        <v>4</v>
      </c>
      <c r="AN1660" s="7">
        <f>IF(S1660&gt;0,RANK(S1660,(N1660:P1660,Q1660:AJ1660)),0)</f>
        <v>5</v>
      </c>
      <c r="AO1660" s="7">
        <f>IF(T1660&gt;0,RANK(T1660,(N1660:P1660,Q1660:AJ1660)),0)</f>
        <v>6</v>
      </c>
      <c r="AP1660" s="2">
        <f t="shared" si="644"/>
        <v>0</v>
      </c>
      <c r="AQ1660" s="2">
        <f t="shared" si="645"/>
        <v>5.8769046662786976E-3</v>
      </c>
      <c r="AR1660" s="2">
        <f t="shared" si="646"/>
        <v>4.2376007147365228E-3</v>
      </c>
      <c r="AS1660" s="2">
        <f t="shared" si="647"/>
        <v>1.1393162463218117E-3</v>
      </c>
      <c r="AU1660" t="s">
        <v>1850</v>
      </c>
      <c r="AV1660" t="s">
        <v>182</v>
      </c>
      <c r="AY1660" s="130">
        <v>29</v>
      </c>
      <c r="AZ1660" s="131">
        <v>510</v>
      </c>
      <c r="BA1660" s="132">
        <f t="shared" si="636"/>
        <v>29510</v>
      </c>
      <c r="BC1660" s="7" t="s">
        <v>2331</v>
      </c>
    </row>
    <row r="1661" spans="1:55" collapsed="1" x14ac:dyDescent="0.2">
      <c r="A1661" t="s">
        <v>181</v>
      </c>
      <c r="B1661" t="s">
        <v>3301</v>
      </c>
      <c r="C1661" s="1">
        <f t="shared" si="638"/>
        <v>2158065</v>
      </c>
      <c r="D1661" s="7">
        <f>IF(C1661&gt;0,RANK(N1661,(N1661:P1661,Q1661:AJ1661),0))</f>
        <v>1</v>
      </c>
      <c r="E1661" s="7">
        <f>IF(C1661&gt;0,RANK(O1661,(N1661:P1661,Q1661:AJ1661)),0)</f>
        <v>2</v>
      </c>
      <c r="F1661" s="7">
        <f>IF(C1661&gt;0,RANK(P1661,(N1661:P1661,Q1661:AJ1661)),0)</f>
        <v>3</v>
      </c>
      <c r="G1661" s="1">
        <f t="shared" si="639"/>
        <v>135919</v>
      </c>
      <c r="H1661" s="2">
        <f t="shared" si="637"/>
        <v>6.2981884234256144E-2</v>
      </c>
      <c r="I1661" s="2"/>
      <c r="J1661" s="2">
        <f t="shared" si="640"/>
        <v>0.47539578279616229</v>
      </c>
      <c r="K1661" s="2">
        <f t="shared" si="641"/>
        <v>0.41241389856190613</v>
      </c>
      <c r="L1661" s="2">
        <f t="shared" si="642"/>
        <v>0.10064015680713972</v>
      </c>
      <c r="M1661" s="2">
        <f t="shared" si="643"/>
        <v>1.1550161834791794E-2</v>
      </c>
      <c r="N1661" s="1">
        <f t="shared" ref="N1661:T1661" si="648">SUM(N1546:N1660)</f>
        <v>1025935</v>
      </c>
      <c r="O1661" s="1">
        <f t="shared" si="648"/>
        <v>890016</v>
      </c>
      <c r="P1661" s="1">
        <f t="shared" si="648"/>
        <v>217188</v>
      </c>
      <c r="Q1661" s="1">
        <f t="shared" si="648"/>
        <v>534</v>
      </c>
      <c r="R1661" s="1">
        <f t="shared" si="648"/>
        <v>10522</v>
      </c>
      <c r="S1661" s="1">
        <f t="shared" si="648"/>
        <v>11521</v>
      </c>
      <c r="T1661" s="1">
        <f t="shared" si="648"/>
        <v>2287</v>
      </c>
      <c r="X1661" s="1">
        <f>SUM(X1546:X1660)</f>
        <v>62</v>
      </c>
      <c r="AL1661" s="7">
        <f>IF(Q1661&gt;0,RANK(Q1661,(N1661:P1661,Q1661:AJ1661)),0)</f>
        <v>7</v>
      </c>
      <c r="AM1661" s="7">
        <f>IF(R1661&gt;0,RANK(R1661,(N1661:P1661,Q1661:AJ1661)),0)</f>
        <v>5</v>
      </c>
      <c r="AN1661" s="7">
        <f>IF(S1661&gt;0,RANK(S1661,(N1661:P1661,Q1661:AJ1661)),0)</f>
        <v>4</v>
      </c>
      <c r="AO1661" s="7">
        <f>IF(T1661&gt;0,RANK(T1661,(N1661:P1661,Q1661:AJ1661)),0)</f>
        <v>6</v>
      </c>
      <c r="AP1661" s="2">
        <f t="shared" si="644"/>
        <v>2.474438907076478E-4</v>
      </c>
      <c r="AQ1661" s="2">
        <f t="shared" si="645"/>
        <v>4.8756640787001315E-3</v>
      </c>
      <c r="AR1661" s="2">
        <f t="shared" si="646"/>
        <v>5.3385787731138777E-3</v>
      </c>
      <c r="AS1661" s="2">
        <f t="shared" si="647"/>
        <v>1.0597456517760122E-3</v>
      </c>
      <c r="AU1661" t="s">
        <v>181</v>
      </c>
      <c r="AV1661" t="s">
        <v>3301</v>
      </c>
      <c r="AY1661" s="130">
        <v>29</v>
      </c>
      <c r="AZ1661" s="131"/>
      <c r="BA1661" s="130">
        <v>29</v>
      </c>
      <c r="BC1661" s="7" t="s">
        <v>433</v>
      </c>
    </row>
    <row r="1662" spans="1:55" x14ac:dyDescent="0.2">
      <c r="C1662" s="1"/>
      <c r="E1662" s="7"/>
      <c r="F1662" s="7"/>
      <c r="I1662" s="2"/>
      <c r="AL1662" s="7"/>
      <c r="AM1662" s="7"/>
      <c r="AN1662" s="7"/>
      <c r="AO1662" s="7"/>
      <c r="AY1662" s="130"/>
      <c r="AZ1662" s="131"/>
      <c r="BA1662" s="132"/>
    </row>
    <row r="1663" spans="1:55" hidden="1" outlineLevel="1" x14ac:dyDescent="0.2">
      <c r="A1663" t="s">
        <v>749</v>
      </c>
      <c r="B1663" t="s">
        <v>417</v>
      </c>
      <c r="C1663" s="1">
        <f t="shared" ref="C1663:C1694" si="649">SUM(N1663:AJ1663)</f>
        <v>4019</v>
      </c>
      <c r="D1663" s="7">
        <f>RANK(N1663,(N1663:P1663,Q1663:AJ1663))</f>
        <v>2</v>
      </c>
      <c r="E1663" s="7">
        <f>RANK(O1663,(N1663:P1663,Q1663:AJ1663))</f>
        <v>1</v>
      </c>
      <c r="F1663" s="7">
        <f>IF(P1663&gt;0,RANK(P1663,(N1663:P1663,Q1663:AJ1663)),0)</f>
        <v>3</v>
      </c>
      <c r="G1663" s="1">
        <f t="shared" ref="G1663:G1694" si="650">MAX(N1663:P1663)-LARGE(N1663:P1663,2)</f>
        <v>1250</v>
      </c>
      <c r="H1663" s="2">
        <f t="shared" si="637"/>
        <v>0.31102264244837025</v>
      </c>
      <c r="I1663" s="2"/>
      <c r="J1663" s="2">
        <f t="shared" ref="J1663:J1694" si="651">IF($C1663=0,"-",N1663/$C1663)</f>
        <v>0.28962428464792239</v>
      </c>
      <c r="K1663" s="2">
        <f t="shared" ref="K1663:K1694" si="652">IF($C1663=0,"-",O1663/$C1663)</f>
        <v>0.60064692709629264</v>
      </c>
      <c r="L1663" s="2">
        <f t="shared" ref="L1663:L1694" si="653">IF($C1663=0,"-",P1663/$C1663)</f>
        <v>0.10251306295098284</v>
      </c>
      <c r="M1663" s="2">
        <f t="shared" ref="M1663:M1694" si="654">IF(C1663=0,"-",(1-J1663-K1663-L1663))</f>
        <v>7.2157253048020786E-3</v>
      </c>
      <c r="N1663" s="1">
        <v>1164</v>
      </c>
      <c r="O1663" s="1">
        <v>2414</v>
      </c>
      <c r="P1663" s="1">
        <v>412</v>
      </c>
      <c r="R1663" s="1">
        <v>18</v>
      </c>
      <c r="T1663" s="1">
        <v>11</v>
      </c>
      <c r="AL1663" s="7">
        <f>IF(Q1663&gt;0,RANK(Q1663,(N1663:P1663,Q1663:AJ1663)),0)</f>
        <v>0</v>
      </c>
      <c r="AM1663" s="7">
        <f>IF(R1663&gt;0,RANK(R1663,(N1663:P1663,Q1663:AJ1663)),0)</f>
        <v>4</v>
      </c>
      <c r="AN1663" s="7">
        <f>IF(S1663&gt;0,RANK(S1663,(N1663:P1663,Q1663:AJ1663)),0)</f>
        <v>0</v>
      </c>
      <c r="AO1663" s="7">
        <f>IF(T1663&gt;0,RANK(T1663,(N1663:P1663,Q1663:AJ1663)),0)</f>
        <v>5</v>
      </c>
      <c r="AP1663" s="2">
        <f t="shared" ref="AP1663:AP1694" si="655">IF($C1663=0,"-",Q1663/$C1663)</f>
        <v>0</v>
      </c>
      <c r="AQ1663" s="2">
        <f t="shared" ref="AQ1663:AQ1694" si="656">IF($C1663=0,"-",R1663/$C1663)</f>
        <v>4.4787260512565317E-3</v>
      </c>
      <c r="AR1663" s="2">
        <f t="shared" ref="AR1663:AR1694" si="657">IF($C1663=0,"-",S1663/$C1663)</f>
        <v>0</v>
      </c>
      <c r="AS1663" s="2">
        <f t="shared" ref="AS1663:AS1694" si="658">IF($C1663=0,"-",T1663/$C1663)</f>
        <v>2.7369992535456579E-3</v>
      </c>
      <c r="AU1663" t="s">
        <v>749</v>
      </c>
      <c r="AV1663" t="s">
        <v>417</v>
      </c>
      <c r="AY1663" s="130">
        <v>30</v>
      </c>
      <c r="AZ1663" s="131">
        <v>1</v>
      </c>
      <c r="BA1663" s="132">
        <f t="shared" ref="BA1663:BA1718" si="659">AY1663*1000+AZ1663</f>
        <v>30001</v>
      </c>
      <c r="BC1663" s="7" t="s">
        <v>532</v>
      </c>
    </row>
    <row r="1664" spans="1:55" hidden="1" outlineLevel="1" x14ac:dyDescent="0.2">
      <c r="A1664" t="s">
        <v>493</v>
      </c>
      <c r="B1664" t="s">
        <v>417</v>
      </c>
      <c r="C1664" s="1">
        <f t="shared" si="649"/>
        <v>4239</v>
      </c>
      <c r="D1664" s="7">
        <f>RANK(N1664,(N1664:P1664,Q1664:AJ1664))</f>
        <v>1</v>
      </c>
      <c r="E1664" s="7">
        <f>RANK(O1664,(N1664:P1664,Q1664:AJ1664))</f>
        <v>2</v>
      </c>
      <c r="F1664" s="7">
        <f>IF(P1664&gt;0,RANK(P1664,(N1664:P1664,Q1664:AJ1664)),0)</f>
        <v>3</v>
      </c>
      <c r="G1664" s="1">
        <f t="shared" si="650"/>
        <v>1117</v>
      </c>
      <c r="H1664" s="2">
        <f t="shared" si="637"/>
        <v>0.26350554376032082</v>
      </c>
      <c r="I1664" s="2"/>
      <c r="J1664" s="2">
        <f t="shared" si="651"/>
        <v>0.57867421561689081</v>
      </c>
      <c r="K1664" s="2">
        <f t="shared" si="652"/>
        <v>0.31516867185656994</v>
      </c>
      <c r="L1664" s="2">
        <f t="shared" si="653"/>
        <v>0.10002359046945034</v>
      </c>
      <c r="M1664" s="2">
        <f t="shared" si="654"/>
        <v>6.1335220570889193E-3</v>
      </c>
      <c r="N1664" s="1">
        <v>2453</v>
      </c>
      <c r="O1664" s="1">
        <v>1336</v>
      </c>
      <c r="P1664" s="1">
        <v>424</v>
      </c>
      <c r="R1664" s="1">
        <v>16</v>
      </c>
      <c r="T1664" s="1">
        <v>10</v>
      </c>
      <c r="AL1664" s="7">
        <f>IF(Q1664&gt;0,RANK(Q1664,(N1664:P1664,Q1664:AJ1664)),0)</f>
        <v>0</v>
      </c>
      <c r="AM1664" s="7">
        <f>IF(R1664&gt;0,RANK(R1664,(N1664:P1664,Q1664:AJ1664)),0)</f>
        <v>4</v>
      </c>
      <c r="AN1664" s="7">
        <f>IF(S1664&gt;0,RANK(S1664,(N1664:P1664,Q1664:AJ1664)),0)</f>
        <v>0</v>
      </c>
      <c r="AO1664" s="7">
        <f>IF(T1664&gt;0,RANK(T1664,(N1664:P1664,Q1664:AJ1664)),0)</f>
        <v>5</v>
      </c>
      <c r="AP1664" s="2">
        <f t="shared" si="655"/>
        <v>0</v>
      </c>
      <c r="AQ1664" s="2">
        <f t="shared" si="656"/>
        <v>3.7744751120547299E-3</v>
      </c>
      <c r="AR1664" s="2">
        <f t="shared" si="657"/>
        <v>0</v>
      </c>
      <c r="AS1664" s="2">
        <f t="shared" si="658"/>
        <v>2.3590469450342063E-3</v>
      </c>
      <c r="AU1664" t="s">
        <v>493</v>
      </c>
      <c r="AV1664" t="s">
        <v>417</v>
      </c>
      <c r="AY1664" s="130">
        <v>30</v>
      </c>
      <c r="AZ1664" s="131">
        <v>3</v>
      </c>
      <c r="BA1664" s="132">
        <f t="shared" si="659"/>
        <v>30003</v>
      </c>
      <c r="BC1664" s="7" t="s">
        <v>532</v>
      </c>
    </row>
    <row r="1665" spans="1:55" hidden="1" outlineLevel="1" x14ac:dyDescent="0.2">
      <c r="A1665" t="s">
        <v>3184</v>
      </c>
      <c r="B1665" t="s">
        <v>417</v>
      </c>
      <c r="C1665" s="1">
        <f t="shared" si="649"/>
        <v>2893</v>
      </c>
      <c r="D1665" s="7">
        <f>RANK(N1665,(N1665:P1665,Q1665:AJ1665))</f>
        <v>1</v>
      </c>
      <c r="E1665" s="7">
        <f>RANK(O1665,(N1665:P1665,Q1665:AJ1665))</f>
        <v>2</v>
      </c>
      <c r="F1665" s="7">
        <f>IF(P1665&gt;0,RANK(P1665,(N1665:P1665,Q1665:AJ1665)),0)</f>
        <v>3</v>
      </c>
      <c r="G1665" s="1">
        <f t="shared" si="650"/>
        <v>189</v>
      </c>
      <c r="H1665" s="2">
        <f t="shared" si="637"/>
        <v>6.5330107155202211E-2</v>
      </c>
      <c r="I1665" s="2"/>
      <c r="J1665" s="2">
        <f t="shared" si="651"/>
        <v>0.45489111648807468</v>
      </c>
      <c r="K1665" s="2">
        <f t="shared" si="652"/>
        <v>0.38956100933287247</v>
      </c>
      <c r="L1665" s="2">
        <f t="shared" si="653"/>
        <v>0.15036294503975112</v>
      </c>
      <c r="M1665" s="2">
        <f t="shared" si="654"/>
        <v>5.1849291393017416E-3</v>
      </c>
      <c r="N1665" s="1">
        <v>1316</v>
      </c>
      <c r="O1665" s="1">
        <v>1127</v>
      </c>
      <c r="P1665" s="1">
        <v>435</v>
      </c>
      <c r="R1665" s="1">
        <v>10</v>
      </c>
      <c r="T1665" s="1">
        <v>5</v>
      </c>
      <c r="AL1665" s="7">
        <f>IF(Q1665&gt;0,RANK(Q1665,(N1665:P1665,Q1665:AJ1665)),0)</f>
        <v>0</v>
      </c>
      <c r="AM1665" s="7">
        <f>IF(R1665&gt;0,RANK(R1665,(N1665:P1665,Q1665:AJ1665)),0)</f>
        <v>4</v>
      </c>
      <c r="AN1665" s="7">
        <f>IF(S1665&gt;0,RANK(S1665,(N1665:P1665,Q1665:AJ1665)),0)</f>
        <v>0</v>
      </c>
      <c r="AO1665" s="7">
        <f>IF(T1665&gt;0,RANK(T1665,(N1665:P1665,Q1665:AJ1665)),0)</f>
        <v>5</v>
      </c>
      <c r="AP1665" s="2">
        <f t="shared" si="655"/>
        <v>0</v>
      </c>
      <c r="AQ1665" s="2">
        <f t="shared" si="656"/>
        <v>3.4566194262011752E-3</v>
      </c>
      <c r="AR1665" s="2">
        <f t="shared" si="657"/>
        <v>0</v>
      </c>
      <c r="AS1665" s="2">
        <f t="shared" si="658"/>
        <v>1.7283097131005876E-3</v>
      </c>
      <c r="AU1665" t="s">
        <v>3184</v>
      </c>
      <c r="AV1665" t="s">
        <v>417</v>
      </c>
      <c r="AY1665" s="130">
        <v>30</v>
      </c>
      <c r="AZ1665" s="131">
        <v>5</v>
      </c>
      <c r="BA1665" s="132">
        <f t="shared" si="659"/>
        <v>30005</v>
      </c>
      <c r="BC1665" s="7" t="s">
        <v>532</v>
      </c>
    </row>
    <row r="1666" spans="1:55" hidden="1" outlineLevel="1" x14ac:dyDescent="0.2">
      <c r="A1666" t="s">
        <v>3088</v>
      </c>
      <c r="B1666" t="s">
        <v>417</v>
      </c>
      <c r="C1666" s="1">
        <f t="shared" si="649"/>
        <v>1966</v>
      </c>
      <c r="D1666" s="7">
        <f>RANK(N1666,(N1666:P1666,Q1666:AJ1666))</f>
        <v>2</v>
      </c>
      <c r="E1666" s="7">
        <f>RANK(O1666,(N1666:P1666,Q1666:AJ1666))</f>
        <v>1</v>
      </c>
      <c r="F1666" s="7">
        <f>IF(P1666&gt;0,RANK(P1666,(N1666:P1666,Q1666:AJ1666)),0)</f>
        <v>3</v>
      </c>
      <c r="G1666" s="1">
        <f t="shared" si="650"/>
        <v>426</v>
      </c>
      <c r="H1666" s="2">
        <f t="shared" si="637"/>
        <v>0.21668362156663276</v>
      </c>
      <c r="I1666" s="2"/>
      <c r="J1666" s="2">
        <f t="shared" si="651"/>
        <v>0.30671414038657174</v>
      </c>
      <c r="K1666" s="2">
        <f t="shared" si="652"/>
        <v>0.52339776195320442</v>
      </c>
      <c r="L1666" s="2">
        <f t="shared" si="653"/>
        <v>0.16174974567650049</v>
      </c>
      <c r="M1666" s="2">
        <f t="shared" si="654"/>
        <v>8.1383519837233409E-3</v>
      </c>
      <c r="N1666" s="1">
        <v>603</v>
      </c>
      <c r="O1666" s="1">
        <v>1029</v>
      </c>
      <c r="P1666" s="1">
        <v>318</v>
      </c>
      <c r="R1666" s="1">
        <v>11</v>
      </c>
      <c r="T1666" s="1">
        <v>5</v>
      </c>
      <c r="AL1666" s="7">
        <f>IF(Q1666&gt;0,RANK(Q1666,(N1666:P1666,Q1666:AJ1666)),0)</f>
        <v>0</v>
      </c>
      <c r="AM1666" s="7">
        <f>IF(R1666&gt;0,RANK(R1666,(N1666:P1666,Q1666:AJ1666)),0)</f>
        <v>4</v>
      </c>
      <c r="AN1666" s="7">
        <f>IF(S1666&gt;0,RANK(S1666,(N1666:P1666,Q1666:AJ1666)),0)</f>
        <v>0</v>
      </c>
      <c r="AO1666" s="7">
        <f>IF(T1666&gt;0,RANK(T1666,(N1666:P1666,Q1666:AJ1666)),0)</f>
        <v>5</v>
      </c>
      <c r="AP1666" s="2">
        <f t="shared" si="655"/>
        <v>0</v>
      </c>
      <c r="AQ1666" s="2">
        <f t="shared" si="656"/>
        <v>5.5951169888097656E-3</v>
      </c>
      <c r="AR1666" s="2">
        <f t="shared" si="657"/>
        <v>0</v>
      </c>
      <c r="AS1666" s="2">
        <f t="shared" si="658"/>
        <v>2.5432349949135302E-3</v>
      </c>
      <c r="AU1666" t="s">
        <v>3088</v>
      </c>
      <c r="AV1666" t="s">
        <v>417</v>
      </c>
      <c r="AY1666" s="130">
        <v>30</v>
      </c>
      <c r="AZ1666" s="131">
        <v>7</v>
      </c>
      <c r="BA1666" s="132">
        <f t="shared" si="659"/>
        <v>30007</v>
      </c>
      <c r="BC1666" s="7" t="s">
        <v>532</v>
      </c>
    </row>
    <row r="1667" spans="1:55" hidden="1" outlineLevel="1" x14ac:dyDescent="0.2">
      <c r="A1667" t="s">
        <v>2731</v>
      </c>
      <c r="B1667" t="s">
        <v>417</v>
      </c>
      <c r="C1667" s="1">
        <f t="shared" si="649"/>
        <v>4762</v>
      </c>
      <c r="D1667" s="7">
        <f>RANK(N1667,(N1667:P1667,Q1667:AJ1667))</f>
        <v>2</v>
      </c>
      <c r="E1667" s="7">
        <f>RANK(O1667,(N1667:P1667,Q1667:AJ1667))</f>
        <v>1</v>
      </c>
      <c r="F1667" s="7">
        <f>IF(P1667&gt;0,RANK(P1667,(N1667:P1667,Q1667:AJ1667)),0)</f>
        <v>3</v>
      </c>
      <c r="G1667" s="1">
        <f t="shared" si="650"/>
        <v>293</v>
      </c>
      <c r="H1667" s="2">
        <f t="shared" si="637"/>
        <v>6.152876942461151E-2</v>
      </c>
      <c r="I1667" s="2"/>
      <c r="J1667" s="2">
        <f t="shared" si="651"/>
        <v>0.38933221335573287</v>
      </c>
      <c r="K1667" s="2">
        <f t="shared" si="652"/>
        <v>0.45086098278034437</v>
      </c>
      <c r="L1667" s="2">
        <f t="shared" si="653"/>
        <v>0.14972700545989079</v>
      </c>
      <c r="M1667" s="2">
        <f t="shared" si="654"/>
        <v>1.0079798404031975E-2</v>
      </c>
      <c r="N1667" s="1">
        <v>1854</v>
      </c>
      <c r="O1667" s="1">
        <v>2147</v>
      </c>
      <c r="P1667" s="1">
        <v>713</v>
      </c>
      <c r="R1667" s="1">
        <v>28</v>
      </c>
      <c r="T1667" s="1">
        <v>20</v>
      </c>
      <c r="AL1667" s="7">
        <f>IF(Q1667&gt;0,RANK(Q1667,(N1667:P1667,Q1667:AJ1667)),0)</f>
        <v>0</v>
      </c>
      <c r="AM1667" s="7">
        <f>IF(R1667&gt;0,RANK(R1667,(N1667:P1667,Q1667:AJ1667)),0)</f>
        <v>4</v>
      </c>
      <c r="AN1667" s="7">
        <f>IF(S1667&gt;0,RANK(S1667,(N1667:P1667,Q1667:AJ1667)),0)</f>
        <v>0</v>
      </c>
      <c r="AO1667" s="7">
        <f>IF(T1667&gt;0,RANK(T1667,(N1667:P1667,Q1667:AJ1667)),0)</f>
        <v>5</v>
      </c>
      <c r="AP1667" s="2">
        <f t="shared" si="655"/>
        <v>0</v>
      </c>
      <c r="AQ1667" s="2">
        <f t="shared" si="656"/>
        <v>5.8798824023519533E-3</v>
      </c>
      <c r="AR1667" s="2">
        <f t="shared" si="657"/>
        <v>0</v>
      </c>
      <c r="AS1667" s="2">
        <f t="shared" si="658"/>
        <v>4.1999160016799666E-3</v>
      </c>
      <c r="AU1667" t="s">
        <v>2731</v>
      </c>
      <c r="AV1667" t="s">
        <v>417</v>
      </c>
      <c r="AY1667" s="130">
        <v>30</v>
      </c>
      <c r="AZ1667" s="131">
        <v>9</v>
      </c>
      <c r="BA1667" s="132">
        <f t="shared" si="659"/>
        <v>30009</v>
      </c>
      <c r="BC1667" s="7" t="s">
        <v>532</v>
      </c>
    </row>
    <row r="1668" spans="1:55" hidden="1" outlineLevel="1" x14ac:dyDescent="0.2">
      <c r="A1668" t="s">
        <v>2352</v>
      </c>
      <c r="B1668" t="s">
        <v>417</v>
      </c>
      <c r="C1668" s="1">
        <f t="shared" si="649"/>
        <v>765</v>
      </c>
      <c r="D1668" s="7">
        <f>RANK(N1668,(N1668:P1668,Q1668:AJ1668))</f>
        <v>2</v>
      </c>
      <c r="E1668" s="7">
        <f>RANK(O1668,(N1668:P1668,Q1668:AJ1668))</f>
        <v>1</v>
      </c>
      <c r="F1668" s="7">
        <f>IF(P1668&gt;0,RANK(P1668,(N1668:P1668,Q1668:AJ1668)),0)</f>
        <v>3</v>
      </c>
      <c r="G1668" s="1">
        <f t="shared" si="650"/>
        <v>372</v>
      </c>
      <c r="H1668" s="2">
        <f t="shared" si="637"/>
        <v>0.48627450980392156</v>
      </c>
      <c r="I1668" s="2"/>
      <c r="J1668" s="2">
        <f t="shared" si="651"/>
        <v>0.19607843137254902</v>
      </c>
      <c r="K1668" s="2">
        <f t="shared" si="652"/>
        <v>0.68235294117647061</v>
      </c>
      <c r="L1668" s="2">
        <f t="shared" si="653"/>
        <v>0.11633986928104575</v>
      </c>
      <c r="M1668" s="2">
        <f t="shared" si="654"/>
        <v>5.2287581699346497E-3</v>
      </c>
      <c r="N1668" s="1">
        <v>150</v>
      </c>
      <c r="O1668" s="1">
        <v>522</v>
      </c>
      <c r="P1668" s="1">
        <v>89</v>
      </c>
      <c r="R1668" s="1">
        <v>3</v>
      </c>
      <c r="T1668" s="1">
        <v>1</v>
      </c>
      <c r="AL1668" s="7">
        <f>IF(Q1668&gt;0,RANK(Q1668,(N1668:P1668,Q1668:AJ1668)),0)</f>
        <v>0</v>
      </c>
      <c r="AM1668" s="7">
        <f>IF(R1668&gt;0,RANK(R1668,(N1668:P1668,Q1668:AJ1668)),0)</f>
        <v>4</v>
      </c>
      <c r="AN1668" s="7">
        <f>IF(S1668&gt;0,RANK(S1668,(N1668:P1668,Q1668:AJ1668)),0)</f>
        <v>0</v>
      </c>
      <c r="AO1668" s="7">
        <f>IF(T1668&gt;0,RANK(T1668,(N1668:P1668,Q1668:AJ1668)),0)</f>
        <v>5</v>
      </c>
      <c r="AP1668" s="2">
        <f t="shared" si="655"/>
        <v>0</v>
      </c>
      <c r="AQ1668" s="2">
        <f t="shared" si="656"/>
        <v>3.9215686274509803E-3</v>
      </c>
      <c r="AR1668" s="2">
        <f t="shared" si="657"/>
        <v>0</v>
      </c>
      <c r="AS1668" s="2">
        <f t="shared" si="658"/>
        <v>1.30718954248366E-3</v>
      </c>
      <c r="AU1668" t="s">
        <v>2352</v>
      </c>
      <c r="AV1668" t="s">
        <v>417</v>
      </c>
      <c r="AY1668" s="130">
        <v>30</v>
      </c>
      <c r="AZ1668" s="131">
        <v>11</v>
      </c>
      <c r="BA1668" s="132">
        <f t="shared" si="659"/>
        <v>30011</v>
      </c>
      <c r="BC1668" s="7" t="s">
        <v>532</v>
      </c>
    </row>
    <row r="1669" spans="1:55" hidden="1" outlineLevel="1" x14ac:dyDescent="0.2">
      <c r="A1669" t="s">
        <v>1340</v>
      </c>
      <c r="B1669" t="s">
        <v>417</v>
      </c>
      <c r="C1669" s="1">
        <f t="shared" si="649"/>
        <v>35006</v>
      </c>
      <c r="D1669" s="7">
        <f>RANK(N1669,(N1669:P1669,Q1669:AJ1669))</f>
        <v>1</v>
      </c>
      <c r="E1669" s="7">
        <f>RANK(O1669,(N1669:P1669,Q1669:AJ1669))</f>
        <v>2</v>
      </c>
      <c r="F1669" s="7">
        <f>IF(P1669&gt;0,RANK(P1669,(N1669:P1669,Q1669:AJ1669)),0)</f>
        <v>3</v>
      </c>
      <c r="G1669" s="1">
        <f t="shared" si="650"/>
        <v>1416</v>
      </c>
      <c r="H1669" s="2">
        <f t="shared" si="637"/>
        <v>4.0450208535679599E-2</v>
      </c>
      <c r="I1669" s="2"/>
      <c r="J1669" s="2">
        <f t="shared" si="651"/>
        <v>0.44869450951265499</v>
      </c>
      <c r="K1669" s="2">
        <f t="shared" si="652"/>
        <v>0.40824430097697539</v>
      </c>
      <c r="L1669" s="2">
        <f t="shared" si="653"/>
        <v>0.13566245786436612</v>
      </c>
      <c r="M1669" s="2">
        <f t="shared" si="654"/>
        <v>7.3987316460034924E-3</v>
      </c>
      <c r="N1669" s="1">
        <v>15707</v>
      </c>
      <c r="O1669" s="1">
        <v>14291</v>
      </c>
      <c r="P1669" s="1">
        <v>4749</v>
      </c>
      <c r="R1669" s="1">
        <v>147</v>
      </c>
      <c r="T1669" s="1">
        <v>112</v>
      </c>
      <c r="AL1669" s="7">
        <f>IF(Q1669&gt;0,RANK(Q1669,(N1669:P1669,Q1669:AJ1669)),0)</f>
        <v>0</v>
      </c>
      <c r="AM1669" s="7">
        <f>IF(R1669&gt;0,RANK(R1669,(N1669:P1669,Q1669:AJ1669)),0)</f>
        <v>4</v>
      </c>
      <c r="AN1669" s="7">
        <f>IF(S1669&gt;0,RANK(S1669,(N1669:P1669,Q1669:AJ1669)),0)</f>
        <v>0</v>
      </c>
      <c r="AO1669" s="7">
        <f>IF(T1669&gt;0,RANK(T1669,(N1669:P1669,Q1669:AJ1669)),0)</f>
        <v>5</v>
      </c>
      <c r="AP1669" s="2">
        <f t="shared" si="655"/>
        <v>0</v>
      </c>
      <c r="AQ1669" s="2">
        <f t="shared" si="656"/>
        <v>4.1992801234074159E-3</v>
      </c>
      <c r="AR1669" s="2">
        <f t="shared" si="657"/>
        <v>0</v>
      </c>
      <c r="AS1669" s="2">
        <f t="shared" si="658"/>
        <v>3.1994515225961264E-3</v>
      </c>
      <c r="AU1669" t="s">
        <v>1340</v>
      </c>
      <c r="AV1669" t="s">
        <v>417</v>
      </c>
      <c r="AY1669" s="130">
        <v>30</v>
      </c>
      <c r="AZ1669" s="131">
        <v>13</v>
      </c>
      <c r="BA1669" s="132">
        <f t="shared" si="659"/>
        <v>30013</v>
      </c>
      <c r="BC1669" s="7" t="s">
        <v>532</v>
      </c>
    </row>
    <row r="1670" spans="1:55" hidden="1" outlineLevel="1" x14ac:dyDescent="0.2">
      <c r="A1670" t="s">
        <v>2603</v>
      </c>
      <c r="B1670" t="s">
        <v>417</v>
      </c>
      <c r="C1670" s="1">
        <f t="shared" si="649"/>
        <v>3157</v>
      </c>
      <c r="D1670" s="7">
        <f>RANK(N1670,(N1670:P1670,Q1670:AJ1670))</f>
        <v>2</v>
      </c>
      <c r="E1670" s="7">
        <f>RANK(O1670,(N1670:P1670,Q1670:AJ1670))</f>
        <v>1</v>
      </c>
      <c r="F1670" s="7">
        <f>IF(P1670&gt;0,RANK(P1670,(N1670:P1670,Q1670:AJ1670)),0)</f>
        <v>3</v>
      </c>
      <c r="G1670" s="1">
        <f t="shared" si="650"/>
        <v>621</v>
      </c>
      <c r="H1670" s="2">
        <f t="shared" si="637"/>
        <v>0.19670573329109914</v>
      </c>
      <c r="I1670" s="2"/>
      <c r="J1670" s="2">
        <f t="shared" si="651"/>
        <v>0.32910991447576815</v>
      </c>
      <c r="K1670" s="2">
        <f t="shared" si="652"/>
        <v>0.52581564776686729</v>
      </c>
      <c r="L1670" s="2">
        <f t="shared" si="653"/>
        <v>0.13747228381374724</v>
      </c>
      <c r="M1670" s="2">
        <f t="shared" si="654"/>
        <v>7.6021539436173791E-3</v>
      </c>
      <c r="N1670" s="1">
        <v>1039</v>
      </c>
      <c r="O1670" s="1">
        <v>1660</v>
      </c>
      <c r="P1670" s="1">
        <v>434</v>
      </c>
      <c r="R1670" s="1">
        <v>15</v>
      </c>
      <c r="T1670" s="1">
        <v>9</v>
      </c>
      <c r="AL1670" s="7">
        <f>IF(Q1670&gt;0,RANK(Q1670,(N1670:P1670,Q1670:AJ1670)),0)</f>
        <v>0</v>
      </c>
      <c r="AM1670" s="7">
        <f>IF(R1670&gt;0,RANK(R1670,(N1670:P1670,Q1670:AJ1670)),0)</f>
        <v>4</v>
      </c>
      <c r="AN1670" s="7">
        <f>IF(S1670&gt;0,RANK(S1670,(N1670:P1670,Q1670:AJ1670)),0)</f>
        <v>0</v>
      </c>
      <c r="AO1670" s="7">
        <f>IF(T1670&gt;0,RANK(T1670,(N1670:P1670,Q1670:AJ1670)),0)</f>
        <v>5</v>
      </c>
      <c r="AP1670" s="2">
        <f t="shared" si="655"/>
        <v>0</v>
      </c>
      <c r="AQ1670" s="2">
        <f t="shared" si="656"/>
        <v>4.7513462147608489E-3</v>
      </c>
      <c r="AR1670" s="2">
        <f t="shared" si="657"/>
        <v>0</v>
      </c>
      <c r="AS1670" s="2">
        <f t="shared" si="658"/>
        <v>2.8508077288565093E-3</v>
      </c>
      <c r="AU1670" t="s">
        <v>2603</v>
      </c>
      <c r="AV1670" t="s">
        <v>417</v>
      </c>
      <c r="AY1670" s="130">
        <v>30</v>
      </c>
      <c r="AZ1670" s="131">
        <v>15</v>
      </c>
      <c r="BA1670" s="132">
        <f t="shared" si="659"/>
        <v>30015</v>
      </c>
      <c r="BC1670" s="7" t="s">
        <v>532</v>
      </c>
    </row>
    <row r="1671" spans="1:55" hidden="1" outlineLevel="1" x14ac:dyDescent="0.2">
      <c r="A1671" t="s">
        <v>451</v>
      </c>
      <c r="B1671" t="s">
        <v>417</v>
      </c>
      <c r="C1671" s="1">
        <f t="shared" si="649"/>
        <v>5329</v>
      </c>
      <c r="D1671" s="7">
        <f>RANK(N1671,(N1671:P1671,Q1671:AJ1671))</f>
        <v>2</v>
      </c>
      <c r="E1671" s="7">
        <f>RANK(O1671,(N1671:P1671,Q1671:AJ1671))</f>
        <v>1</v>
      </c>
      <c r="F1671" s="7">
        <f>IF(P1671&gt;0,RANK(P1671,(N1671:P1671,Q1671:AJ1671)),0)</f>
        <v>3</v>
      </c>
      <c r="G1671" s="1">
        <f t="shared" si="650"/>
        <v>352</v>
      </c>
      <c r="H1671" s="2">
        <f t="shared" si="637"/>
        <v>6.6053668605742161E-2</v>
      </c>
      <c r="I1671" s="2"/>
      <c r="J1671" s="2">
        <f t="shared" si="651"/>
        <v>0.39688496903734283</v>
      </c>
      <c r="K1671" s="2">
        <f t="shared" si="652"/>
        <v>0.46293863764308502</v>
      </c>
      <c r="L1671" s="2">
        <f t="shared" si="653"/>
        <v>0.13041846500281479</v>
      </c>
      <c r="M1671" s="2">
        <f t="shared" si="654"/>
        <v>9.7579283167573694E-3</v>
      </c>
      <c r="N1671" s="1">
        <v>2115</v>
      </c>
      <c r="O1671" s="1">
        <v>2467</v>
      </c>
      <c r="P1671" s="1">
        <v>695</v>
      </c>
      <c r="R1671" s="1">
        <v>33</v>
      </c>
      <c r="T1671" s="1">
        <v>19</v>
      </c>
      <c r="AL1671" s="7">
        <f>IF(Q1671&gt;0,RANK(Q1671,(N1671:P1671,Q1671:AJ1671)),0)</f>
        <v>0</v>
      </c>
      <c r="AM1671" s="7">
        <f>IF(R1671&gt;0,RANK(R1671,(N1671:P1671,Q1671:AJ1671)),0)</f>
        <v>4</v>
      </c>
      <c r="AN1671" s="7">
        <f>IF(S1671&gt;0,RANK(S1671,(N1671:P1671,Q1671:AJ1671)),0)</f>
        <v>0</v>
      </c>
      <c r="AO1671" s="7">
        <f>IF(T1671&gt;0,RANK(T1671,(N1671:P1671,Q1671:AJ1671)),0)</f>
        <v>5</v>
      </c>
      <c r="AP1671" s="2">
        <f t="shared" si="655"/>
        <v>0</v>
      </c>
      <c r="AQ1671" s="2">
        <f t="shared" si="656"/>
        <v>6.1925314317883284E-3</v>
      </c>
      <c r="AR1671" s="2">
        <f t="shared" si="657"/>
        <v>0</v>
      </c>
      <c r="AS1671" s="2">
        <f t="shared" si="658"/>
        <v>3.5653968849690375E-3</v>
      </c>
      <c r="AU1671" t="s">
        <v>451</v>
      </c>
      <c r="AV1671" t="s">
        <v>417</v>
      </c>
      <c r="AY1671" s="130">
        <v>30</v>
      </c>
      <c r="AZ1671" s="131">
        <v>17</v>
      </c>
      <c r="BA1671" s="132">
        <f t="shared" si="659"/>
        <v>30017</v>
      </c>
      <c r="BC1671" s="7" t="s">
        <v>532</v>
      </c>
    </row>
    <row r="1672" spans="1:55" hidden="1" outlineLevel="1" x14ac:dyDescent="0.2">
      <c r="A1672" t="s">
        <v>2405</v>
      </c>
      <c r="B1672" t="s">
        <v>417</v>
      </c>
      <c r="C1672" s="1">
        <f t="shared" si="649"/>
        <v>1312</v>
      </c>
      <c r="D1672" s="7">
        <f>RANK(N1672,(N1672:P1672,Q1672:AJ1672))</f>
        <v>2</v>
      </c>
      <c r="E1672" s="7">
        <f>RANK(O1672,(N1672:P1672,Q1672:AJ1672))</f>
        <v>1</v>
      </c>
      <c r="F1672" s="7">
        <f>IF(P1672&gt;0,RANK(P1672,(N1672:P1672,Q1672:AJ1672)),0)</f>
        <v>3</v>
      </c>
      <c r="G1672" s="1">
        <f t="shared" si="650"/>
        <v>48</v>
      </c>
      <c r="H1672" s="2">
        <f t="shared" si="637"/>
        <v>3.6585365853658534E-2</v>
      </c>
      <c r="I1672" s="2"/>
      <c r="J1672" s="2">
        <f t="shared" si="651"/>
        <v>0.38871951219512196</v>
      </c>
      <c r="K1672" s="2">
        <f t="shared" si="652"/>
        <v>0.42530487804878048</v>
      </c>
      <c r="L1672" s="2">
        <f t="shared" si="653"/>
        <v>0.18292682926829268</v>
      </c>
      <c r="M1672" s="2">
        <f t="shared" si="654"/>
        <v>3.0487804878049363E-3</v>
      </c>
      <c r="N1672" s="1">
        <v>510</v>
      </c>
      <c r="O1672" s="1">
        <v>558</v>
      </c>
      <c r="P1672" s="1">
        <v>240</v>
      </c>
      <c r="R1672" s="1">
        <v>1</v>
      </c>
      <c r="T1672" s="1">
        <v>3</v>
      </c>
      <c r="AL1672" s="7">
        <f>IF(Q1672&gt;0,RANK(Q1672,(N1672:P1672,Q1672:AJ1672)),0)</f>
        <v>0</v>
      </c>
      <c r="AM1672" s="7">
        <f>IF(R1672&gt;0,RANK(R1672,(N1672:P1672,Q1672:AJ1672)),0)</f>
        <v>5</v>
      </c>
      <c r="AN1672" s="7">
        <f>IF(S1672&gt;0,RANK(S1672,(N1672:P1672,Q1672:AJ1672)),0)</f>
        <v>0</v>
      </c>
      <c r="AO1672" s="7">
        <f>IF(T1672&gt;0,RANK(T1672,(N1672:P1672,Q1672:AJ1672)),0)</f>
        <v>4</v>
      </c>
      <c r="AP1672" s="2">
        <f t="shared" si="655"/>
        <v>0</v>
      </c>
      <c r="AQ1672" s="2">
        <f t="shared" si="656"/>
        <v>7.6219512195121954E-4</v>
      </c>
      <c r="AR1672" s="2">
        <f t="shared" si="657"/>
        <v>0</v>
      </c>
      <c r="AS1672" s="2">
        <f t="shared" si="658"/>
        <v>2.2865853658536584E-3</v>
      </c>
      <c r="AU1672" t="s">
        <v>2405</v>
      </c>
      <c r="AV1672" t="s">
        <v>417</v>
      </c>
      <c r="AY1672" s="130">
        <v>30</v>
      </c>
      <c r="AZ1672" s="131">
        <v>19</v>
      </c>
      <c r="BA1672" s="132">
        <f t="shared" si="659"/>
        <v>30019</v>
      </c>
      <c r="BC1672" s="7" t="s">
        <v>532</v>
      </c>
    </row>
    <row r="1673" spans="1:55" hidden="1" outlineLevel="1" x14ac:dyDescent="0.2">
      <c r="A1673" t="s">
        <v>1412</v>
      </c>
      <c r="B1673" t="s">
        <v>417</v>
      </c>
      <c r="C1673" s="1">
        <f t="shared" si="649"/>
        <v>4673</v>
      </c>
      <c r="D1673" s="7">
        <f>RANK(N1673,(N1673:P1673,Q1673:AJ1673))</f>
        <v>1</v>
      </c>
      <c r="E1673" s="7">
        <f>RANK(O1673,(N1673:P1673,Q1673:AJ1673))</f>
        <v>2</v>
      </c>
      <c r="F1673" s="7">
        <f>IF(P1673&gt;0,RANK(P1673,(N1673:P1673,Q1673:AJ1673)),0)</f>
        <v>3</v>
      </c>
      <c r="G1673" s="1">
        <f t="shared" si="650"/>
        <v>13</v>
      </c>
      <c r="H1673" s="2">
        <f t="shared" si="637"/>
        <v>2.7819387973464582E-3</v>
      </c>
      <c r="I1673" s="2"/>
      <c r="J1673" s="2">
        <f t="shared" si="651"/>
        <v>0.4072330408731008</v>
      </c>
      <c r="K1673" s="2">
        <f t="shared" si="652"/>
        <v>0.40445110207575435</v>
      </c>
      <c r="L1673" s="2">
        <f t="shared" si="653"/>
        <v>0.18018403595120908</v>
      </c>
      <c r="M1673" s="2">
        <f t="shared" si="654"/>
        <v>8.1318210999357099E-3</v>
      </c>
      <c r="N1673" s="1">
        <v>1903</v>
      </c>
      <c r="O1673" s="1">
        <v>1890</v>
      </c>
      <c r="P1673" s="1">
        <v>842</v>
      </c>
      <c r="R1673" s="1">
        <v>27</v>
      </c>
      <c r="T1673" s="1">
        <v>11</v>
      </c>
      <c r="AL1673" s="7">
        <f>IF(Q1673&gt;0,RANK(Q1673,(N1673:P1673,Q1673:AJ1673)),0)</f>
        <v>0</v>
      </c>
      <c r="AM1673" s="7">
        <f>IF(R1673&gt;0,RANK(R1673,(N1673:P1673,Q1673:AJ1673)),0)</f>
        <v>4</v>
      </c>
      <c r="AN1673" s="7">
        <f>IF(S1673&gt;0,RANK(S1673,(N1673:P1673,Q1673:AJ1673)),0)</f>
        <v>0</v>
      </c>
      <c r="AO1673" s="7">
        <f>IF(T1673&gt;0,RANK(T1673,(N1673:P1673,Q1673:AJ1673)),0)</f>
        <v>5</v>
      </c>
      <c r="AP1673" s="2">
        <f t="shared" si="655"/>
        <v>0</v>
      </c>
      <c r="AQ1673" s="2">
        <f t="shared" si="656"/>
        <v>5.7778728867964903E-3</v>
      </c>
      <c r="AR1673" s="2">
        <f t="shared" si="657"/>
        <v>0</v>
      </c>
      <c r="AS1673" s="2">
        <f t="shared" si="658"/>
        <v>2.3539482131393111E-3</v>
      </c>
      <c r="AU1673" t="s">
        <v>1412</v>
      </c>
      <c r="AV1673" t="s">
        <v>417</v>
      </c>
      <c r="AY1673" s="130">
        <v>30</v>
      </c>
      <c r="AZ1673" s="131">
        <v>21</v>
      </c>
      <c r="BA1673" s="132">
        <f t="shared" si="659"/>
        <v>30021</v>
      </c>
      <c r="BC1673" s="7" t="s">
        <v>532</v>
      </c>
    </row>
    <row r="1674" spans="1:55" hidden="1" outlineLevel="1" x14ac:dyDescent="0.2">
      <c r="A1674" t="s">
        <v>2406</v>
      </c>
      <c r="B1674" t="s">
        <v>417</v>
      </c>
      <c r="C1674" s="1">
        <f t="shared" si="649"/>
        <v>5010</v>
      </c>
      <c r="D1674" s="7">
        <f>RANK(N1674,(N1674:P1674,Q1674:AJ1674))</f>
        <v>1</v>
      </c>
      <c r="E1674" s="7">
        <f>RANK(O1674,(N1674:P1674,Q1674:AJ1674))</f>
        <v>2</v>
      </c>
      <c r="F1674" s="7">
        <f>IF(P1674&gt;0,RANK(P1674,(N1674:P1674,Q1674:AJ1674)),0)</f>
        <v>3</v>
      </c>
      <c r="G1674" s="1">
        <f t="shared" si="650"/>
        <v>2448</v>
      </c>
      <c r="H1674" s="2">
        <f t="shared" si="637"/>
        <v>0.48862275449101794</v>
      </c>
      <c r="I1674" s="2"/>
      <c r="J1674" s="2">
        <f t="shared" si="651"/>
        <v>0.66487025948103795</v>
      </c>
      <c r="K1674" s="2">
        <f t="shared" si="652"/>
        <v>0.17624750499001995</v>
      </c>
      <c r="L1674" s="2">
        <f t="shared" si="653"/>
        <v>0.15409181636726546</v>
      </c>
      <c r="M1674" s="2">
        <f t="shared" si="654"/>
        <v>4.7904191616766345E-3</v>
      </c>
      <c r="N1674" s="1">
        <v>3331</v>
      </c>
      <c r="O1674" s="1">
        <v>883</v>
      </c>
      <c r="P1674" s="1">
        <v>772</v>
      </c>
      <c r="R1674" s="1">
        <v>13</v>
      </c>
      <c r="T1674" s="1">
        <v>11</v>
      </c>
      <c r="AL1674" s="7">
        <f>IF(Q1674&gt;0,RANK(Q1674,(N1674:P1674,Q1674:AJ1674)),0)</f>
        <v>0</v>
      </c>
      <c r="AM1674" s="7">
        <f>IF(R1674&gt;0,RANK(R1674,(N1674:P1674,Q1674:AJ1674)),0)</f>
        <v>4</v>
      </c>
      <c r="AN1674" s="7">
        <f>IF(S1674&gt;0,RANK(S1674,(N1674:P1674,Q1674:AJ1674)),0)</f>
        <v>0</v>
      </c>
      <c r="AO1674" s="7">
        <f>IF(T1674&gt;0,RANK(T1674,(N1674:P1674,Q1674:AJ1674)),0)</f>
        <v>5</v>
      </c>
      <c r="AP1674" s="2">
        <f t="shared" si="655"/>
        <v>0</v>
      </c>
      <c r="AQ1674" s="2">
        <f t="shared" si="656"/>
        <v>2.594810379241517E-3</v>
      </c>
      <c r="AR1674" s="2">
        <f t="shared" si="657"/>
        <v>0</v>
      </c>
      <c r="AS1674" s="2">
        <f t="shared" si="658"/>
        <v>2.1956087824351296E-3</v>
      </c>
      <c r="AU1674" t="s">
        <v>2406</v>
      </c>
      <c r="AV1674" t="s">
        <v>417</v>
      </c>
      <c r="AY1674" s="130">
        <v>30</v>
      </c>
      <c r="AZ1674" s="131">
        <v>23</v>
      </c>
      <c r="BA1674" s="132">
        <f t="shared" si="659"/>
        <v>30023</v>
      </c>
      <c r="BC1674" s="7" t="s">
        <v>532</v>
      </c>
    </row>
    <row r="1675" spans="1:55" hidden="1" outlineLevel="1" x14ac:dyDescent="0.2">
      <c r="A1675" t="s">
        <v>2407</v>
      </c>
      <c r="B1675" t="s">
        <v>417</v>
      </c>
      <c r="C1675" s="1">
        <f t="shared" si="649"/>
        <v>1516</v>
      </c>
      <c r="D1675" s="7">
        <f>RANK(N1675,(N1675:P1675,Q1675:AJ1675))</f>
        <v>2</v>
      </c>
      <c r="E1675" s="7">
        <f>RANK(O1675,(N1675:P1675,Q1675:AJ1675))</f>
        <v>1</v>
      </c>
      <c r="F1675" s="7">
        <f>IF(P1675&gt;0,RANK(P1675,(N1675:P1675,Q1675:AJ1675)),0)</f>
        <v>3</v>
      </c>
      <c r="G1675" s="1">
        <f t="shared" si="650"/>
        <v>326</v>
      </c>
      <c r="H1675" s="2">
        <f t="shared" si="637"/>
        <v>0.21503957783641162</v>
      </c>
      <c r="I1675" s="2"/>
      <c r="J1675" s="2">
        <f t="shared" si="651"/>
        <v>0.29815303430079154</v>
      </c>
      <c r="K1675" s="2">
        <f t="shared" si="652"/>
        <v>0.51319261213720313</v>
      </c>
      <c r="L1675" s="2">
        <f t="shared" si="653"/>
        <v>0.18205804749340371</v>
      </c>
      <c r="M1675" s="2">
        <f t="shared" si="654"/>
        <v>6.5963060686016206E-3</v>
      </c>
      <c r="N1675" s="1">
        <v>452</v>
      </c>
      <c r="O1675" s="1">
        <v>778</v>
      </c>
      <c r="P1675" s="1">
        <v>276</v>
      </c>
      <c r="R1675" s="1">
        <v>6</v>
      </c>
      <c r="T1675" s="1">
        <v>4</v>
      </c>
      <c r="AL1675" s="7">
        <f>IF(Q1675&gt;0,RANK(Q1675,(N1675:P1675,Q1675:AJ1675)),0)</f>
        <v>0</v>
      </c>
      <c r="AM1675" s="7">
        <f>IF(R1675&gt;0,RANK(R1675,(N1675:P1675,Q1675:AJ1675)),0)</f>
        <v>4</v>
      </c>
      <c r="AN1675" s="7">
        <f>IF(S1675&gt;0,RANK(S1675,(N1675:P1675,Q1675:AJ1675)),0)</f>
        <v>0</v>
      </c>
      <c r="AO1675" s="7">
        <f>IF(T1675&gt;0,RANK(T1675,(N1675:P1675,Q1675:AJ1675)),0)</f>
        <v>5</v>
      </c>
      <c r="AP1675" s="2">
        <f t="shared" si="655"/>
        <v>0</v>
      </c>
      <c r="AQ1675" s="2">
        <f t="shared" si="656"/>
        <v>3.9577836411609502E-3</v>
      </c>
      <c r="AR1675" s="2">
        <f t="shared" si="657"/>
        <v>0</v>
      </c>
      <c r="AS1675" s="2">
        <f t="shared" si="658"/>
        <v>2.6385224274406332E-3</v>
      </c>
      <c r="AU1675" t="s">
        <v>2407</v>
      </c>
      <c r="AV1675" t="s">
        <v>417</v>
      </c>
      <c r="AY1675" s="130">
        <v>30</v>
      </c>
      <c r="AZ1675" s="131">
        <v>25</v>
      </c>
      <c r="BA1675" s="132">
        <f t="shared" si="659"/>
        <v>30025</v>
      </c>
      <c r="BC1675" s="7" t="s">
        <v>532</v>
      </c>
    </row>
    <row r="1676" spans="1:55" hidden="1" outlineLevel="1" x14ac:dyDescent="0.2">
      <c r="A1676" t="s">
        <v>2944</v>
      </c>
      <c r="B1676" t="s">
        <v>417</v>
      </c>
      <c r="C1676" s="1">
        <f t="shared" si="649"/>
        <v>6194</v>
      </c>
      <c r="D1676" s="7">
        <f>RANK(N1676,(N1676:P1676,Q1676:AJ1676))</f>
        <v>2</v>
      </c>
      <c r="E1676" s="7">
        <f>RANK(O1676,(N1676:P1676,Q1676:AJ1676))</f>
        <v>1</v>
      </c>
      <c r="F1676" s="7">
        <f>IF(P1676&gt;0,RANK(P1676,(N1676:P1676,Q1676:AJ1676)),0)</f>
        <v>3</v>
      </c>
      <c r="G1676" s="1">
        <f t="shared" si="650"/>
        <v>1805</v>
      </c>
      <c r="H1676" s="2">
        <f t="shared" si="637"/>
        <v>0.29141104294478526</v>
      </c>
      <c r="I1676" s="2"/>
      <c r="J1676" s="2">
        <f t="shared" si="651"/>
        <v>0.3012592831772683</v>
      </c>
      <c r="K1676" s="2">
        <f t="shared" si="652"/>
        <v>0.59267032612205361</v>
      </c>
      <c r="L1676" s="2">
        <f t="shared" si="653"/>
        <v>9.7675169518889243E-2</v>
      </c>
      <c r="M1676" s="2">
        <f t="shared" si="654"/>
        <v>8.3952211817888978E-3</v>
      </c>
      <c r="N1676" s="1">
        <v>1866</v>
      </c>
      <c r="O1676" s="1">
        <v>3671</v>
      </c>
      <c r="P1676" s="1">
        <v>605</v>
      </c>
      <c r="R1676" s="1">
        <v>26</v>
      </c>
      <c r="T1676" s="1">
        <v>26</v>
      </c>
      <c r="AL1676" s="7">
        <f>IF(Q1676&gt;0,RANK(Q1676,(N1676:P1676,Q1676:AJ1676)),0)</f>
        <v>0</v>
      </c>
      <c r="AM1676" s="7">
        <f>IF(R1676&gt;0,RANK(R1676,(N1676:P1676,Q1676:AJ1676)),0)</f>
        <v>4</v>
      </c>
      <c r="AN1676" s="7">
        <f>IF(S1676&gt;0,RANK(S1676,(N1676:P1676,Q1676:AJ1676)),0)</f>
        <v>0</v>
      </c>
      <c r="AO1676" s="7">
        <f>IF(T1676&gt;0,RANK(T1676,(N1676:P1676,Q1676:AJ1676)),0)</f>
        <v>4</v>
      </c>
      <c r="AP1676" s="2">
        <f t="shared" si="655"/>
        <v>0</v>
      </c>
      <c r="AQ1676" s="2">
        <f t="shared" si="656"/>
        <v>4.1976105908944142E-3</v>
      </c>
      <c r="AR1676" s="2">
        <f t="shared" si="657"/>
        <v>0</v>
      </c>
      <c r="AS1676" s="2">
        <f t="shared" si="658"/>
        <v>4.1976105908944142E-3</v>
      </c>
      <c r="AU1676" t="s">
        <v>2944</v>
      </c>
      <c r="AV1676" t="s">
        <v>417</v>
      </c>
      <c r="AY1676" s="130">
        <v>30</v>
      </c>
      <c r="AZ1676" s="131">
        <v>27</v>
      </c>
      <c r="BA1676" s="132">
        <f t="shared" si="659"/>
        <v>30027</v>
      </c>
      <c r="BC1676" s="7" t="s">
        <v>532</v>
      </c>
    </row>
    <row r="1677" spans="1:55" hidden="1" outlineLevel="1" x14ac:dyDescent="0.2">
      <c r="A1677" t="s">
        <v>671</v>
      </c>
      <c r="B1677" t="s">
        <v>417</v>
      </c>
      <c r="C1677" s="1">
        <f t="shared" si="649"/>
        <v>32225</v>
      </c>
      <c r="D1677" s="7">
        <f>RANK(N1677,(N1677:P1677,Q1677:AJ1677))</f>
        <v>2</v>
      </c>
      <c r="E1677" s="7">
        <f>RANK(O1677,(N1677:P1677,Q1677:AJ1677))</f>
        <v>1</v>
      </c>
      <c r="F1677" s="7">
        <f>IF(P1677&gt;0,RANK(P1677,(N1677:P1677,Q1677:AJ1677)),0)</f>
        <v>3</v>
      </c>
      <c r="G1677" s="1">
        <f t="shared" si="650"/>
        <v>6090</v>
      </c>
      <c r="H1677" s="2">
        <f t="shared" si="637"/>
        <v>0.18898370830100852</v>
      </c>
      <c r="I1677" s="2"/>
      <c r="J1677" s="2">
        <f t="shared" si="651"/>
        <v>0.32434445306439103</v>
      </c>
      <c r="K1677" s="2">
        <f t="shared" si="652"/>
        <v>0.51332816136539949</v>
      </c>
      <c r="L1677" s="2">
        <f t="shared" si="653"/>
        <v>0.14851823118696664</v>
      </c>
      <c r="M1677" s="2">
        <f t="shared" si="654"/>
        <v>1.3809154383242789E-2</v>
      </c>
      <c r="N1677" s="1">
        <v>10452</v>
      </c>
      <c r="O1677" s="1">
        <v>16542</v>
      </c>
      <c r="P1677" s="1">
        <v>4786</v>
      </c>
      <c r="R1677" s="1">
        <v>295</v>
      </c>
      <c r="T1677" s="1">
        <v>150</v>
      </c>
      <c r="AL1677" s="7">
        <f>IF(Q1677&gt;0,RANK(Q1677,(N1677:P1677,Q1677:AJ1677)),0)</f>
        <v>0</v>
      </c>
      <c r="AM1677" s="7">
        <f>IF(R1677&gt;0,RANK(R1677,(N1677:P1677,Q1677:AJ1677)),0)</f>
        <v>4</v>
      </c>
      <c r="AN1677" s="7">
        <f>IF(S1677&gt;0,RANK(S1677,(N1677:P1677,Q1677:AJ1677)),0)</f>
        <v>0</v>
      </c>
      <c r="AO1677" s="7">
        <f>IF(T1677&gt;0,RANK(T1677,(N1677:P1677,Q1677:AJ1677)),0)</f>
        <v>5</v>
      </c>
      <c r="AP1677" s="2">
        <f t="shared" si="655"/>
        <v>0</v>
      </c>
      <c r="AQ1677" s="2">
        <f t="shared" si="656"/>
        <v>9.154383242823895E-3</v>
      </c>
      <c r="AR1677" s="2">
        <f t="shared" si="657"/>
        <v>0</v>
      </c>
      <c r="AS1677" s="2">
        <f t="shared" si="658"/>
        <v>4.6547711404189293E-3</v>
      </c>
      <c r="AU1677" t="s">
        <v>671</v>
      </c>
      <c r="AV1677" t="s">
        <v>417</v>
      </c>
      <c r="AY1677" s="130">
        <v>30</v>
      </c>
      <c r="AZ1677" s="131">
        <v>29</v>
      </c>
      <c r="BA1677" s="132">
        <f t="shared" si="659"/>
        <v>30029</v>
      </c>
      <c r="BC1677" s="7" t="s">
        <v>532</v>
      </c>
    </row>
    <row r="1678" spans="1:55" hidden="1" outlineLevel="1" x14ac:dyDescent="0.2">
      <c r="A1678" t="s">
        <v>2942</v>
      </c>
      <c r="B1678" t="s">
        <v>417</v>
      </c>
      <c r="C1678" s="1">
        <f t="shared" si="649"/>
        <v>29078</v>
      </c>
      <c r="D1678" s="7">
        <f>RANK(N1678,(N1678:P1678,Q1678:AJ1678))</f>
        <v>2</v>
      </c>
      <c r="E1678" s="7">
        <f>RANK(O1678,(N1678:P1678,Q1678:AJ1678))</f>
        <v>1</v>
      </c>
      <c r="F1678" s="7">
        <f>IF(P1678&gt;0,RANK(P1678,(N1678:P1678,Q1678:AJ1678)),0)</f>
        <v>3</v>
      </c>
      <c r="G1678" s="1">
        <f t="shared" si="650"/>
        <v>3587</v>
      </c>
      <c r="H1678" s="2">
        <f t="shared" si="637"/>
        <v>0.1233578650526171</v>
      </c>
      <c r="I1678" s="2"/>
      <c r="J1678" s="2">
        <f t="shared" si="651"/>
        <v>0.3773299401609464</v>
      </c>
      <c r="K1678" s="2">
        <f t="shared" si="652"/>
        <v>0.50068780521356349</v>
      </c>
      <c r="L1678" s="2">
        <f t="shared" si="653"/>
        <v>0.10819176009354151</v>
      </c>
      <c r="M1678" s="2">
        <f t="shared" si="654"/>
        <v>1.3790494531948555E-2</v>
      </c>
      <c r="N1678" s="1">
        <v>10972</v>
      </c>
      <c r="O1678" s="1">
        <v>14559</v>
      </c>
      <c r="P1678" s="1">
        <v>3146</v>
      </c>
      <c r="R1678" s="1">
        <v>243</v>
      </c>
      <c r="T1678" s="1">
        <v>158</v>
      </c>
      <c r="AL1678" s="7">
        <f>IF(Q1678&gt;0,RANK(Q1678,(N1678:P1678,Q1678:AJ1678)),0)</f>
        <v>0</v>
      </c>
      <c r="AM1678" s="7">
        <f>IF(R1678&gt;0,RANK(R1678,(N1678:P1678,Q1678:AJ1678)),0)</f>
        <v>4</v>
      </c>
      <c r="AN1678" s="7">
        <f>IF(S1678&gt;0,RANK(S1678,(N1678:P1678,Q1678:AJ1678)),0)</f>
        <v>0</v>
      </c>
      <c r="AO1678" s="7">
        <f>IF(T1678&gt;0,RANK(T1678,(N1678:P1678,Q1678:AJ1678)),0)</f>
        <v>5</v>
      </c>
      <c r="AP1678" s="2">
        <f t="shared" si="655"/>
        <v>0</v>
      </c>
      <c r="AQ1678" s="2">
        <f t="shared" si="656"/>
        <v>8.3568333447967529E-3</v>
      </c>
      <c r="AR1678" s="2">
        <f t="shared" si="657"/>
        <v>0</v>
      </c>
      <c r="AS1678" s="2">
        <f t="shared" si="658"/>
        <v>5.4336611871517986E-3</v>
      </c>
      <c r="AU1678" t="s">
        <v>2942</v>
      </c>
      <c r="AV1678" t="s">
        <v>417</v>
      </c>
      <c r="AY1678" s="130">
        <v>30</v>
      </c>
      <c r="AZ1678" s="131">
        <v>31</v>
      </c>
      <c r="BA1678" s="132">
        <f t="shared" si="659"/>
        <v>30031</v>
      </c>
      <c r="BC1678" s="7" t="s">
        <v>532</v>
      </c>
    </row>
    <row r="1679" spans="1:55" hidden="1" outlineLevel="1" x14ac:dyDescent="0.2">
      <c r="A1679" t="s">
        <v>169</v>
      </c>
      <c r="B1679" t="s">
        <v>417</v>
      </c>
      <c r="C1679" s="1">
        <f t="shared" si="649"/>
        <v>746</v>
      </c>
      <c r="D1679" s="7">
        <f>RANK(N1679,(N1679:P1679,Q1679:AJ1679))</f>
        <v>2</v>
      </c>
      <c r="E1679" s="7">
        <f>RANK(O1679,(N1679:P1679,Q1679:AJ1679))</f>
        <v>1</v>
      </c>
      <c r="F1679" s="7">
        <f>IF(P1679&gt;0,RANK(P1679,(N1679:P1679,Q1679:AJ1679)),0)</f>
        <v>3</v>
      </c>
      <c r="G1679" s="1">
        <f t="shared" si="650"/>
        <v>455</v>
      </c>
      <c r="H1679" s="2">
        <f t="shared" si="637"/>
        <v>0.60991957104557637</v>
      </c>
      <c r="I1679" s="2"/>
      <c r="J1679" s="2">
        <f t="shared" si="651"/>
        <v>0.14343163538873996</v>
      </c>
      <c r="K1679" s="2">
        <f t="shared" si="652"/>
        <v>0.7533512064343163</v>
      </c>
      <c r="L1679" s="2">
        <f t="shared" si="653"/>
        <v>9.2493297587131373E-2</v>
      </c>
      <c r="M1679" s="2">
        <f t="shared" si="654"/>
        <v>1.0723860589812395E-2</v>
      </c>
      <c r="N1679" s="1">
        <v>107</v>
      </c>
      <c r="O1679" s="1">
        <v>562</v>
      </c>
      <c r="P1679" s="1">
        <v>69</v>
      </c>
      <c r="R1679" s="1">
        <v>4</v>
      </c>
      <c r="T1679" s="1">
        <v>4</v>
      </c>
      <c r="AL1679" s="7">
        <f>IF(Q1679&gt;0,RANK(Q1679,(N1679:P1679,Q1679:AJ1679)),0)</f>
        <v>0</v>
      </c>
      <c r="AM1679" s="7">
        <f>IF(R1679&gt;0,RANK(R1679,(N1679:P1679,Q1679:AJ1679)),0)</f>
        <v>4</v>
      </c>
      <c r="AN1679" s="7">
        <f>IF(S1679&gt;0,RANK(S1679,(N1679:P1679,Q1679:AJ1679)),0)</f>
        <v>0</v>
      </c>
      <c r="AO1679" s="7">
        <f>IF(T1679&gt;0,RANK(T1679,(N1679:P1679,Q1679:AJ1679)),0)</f>
        <v>4</v>
      </c>
      <c r="AP1679" s="2">
        <f t="shared" si="655"/>
        <v>0</v>
      </c>
      <c r="AQ1679" s="2">
        <f t="shared" si="656"/>
        <v>5.3619302949061663E-3</v>
      </c>
      <c r="AR1679" s="2">
        <f t="shared" si="657"/>
        <v>0</v>
      </c>
      <c r="AS1679" s="2">
        <f t="shared" si="658"/>
        <v>5.3619302949061663E-3</v>
      </c>
      <c r="AU1679" t="s">
        <v>169</v>
      </c>
      <c r="AV1679" t="s">
        <v>417</v>
      </c>
      <c r="AY1679" s="130">
        <v>30</v>
      </c>
      <c r="AZ1679" s="131">
        <v>33</v>
      </c>
      <c r="BA1679" s="132">
        <f t="shared" si="659"/>
        <v>30033</v>
      </c>
      <c r="BC1679" s="7" t="s">
        <v>532</v>
      </c>
    </row>
    <row r="1680" spans="1:55" hidden="1" outlineLevel="1" x14ac:dyDescent="0.2">
      <c r="A1680" t="s">
        <v>1705</v>
      </c>
      <c r="B1680" t="s">
        <v>417</v>
      </c>
      <c r="C1680" s="1">
        <f t="shared" si="649"/>
        <v>4095</v>
      </c>
      <c r="D1680" s="7">
        <f>RANK(N1680,(N1680:P1680,Q1680:AJ1680))</f>
        <v>1</v>
      </c>
      <c r="E1680" s="7">
        <f>RANK(O1680,(N1680:P1680,Q1680:AJ1680))</f>
        <v>2</v>
      </c>
      <c r="F1680" s="7">
        <f>IF(P1680&gt;0,RANK(P1680,(N1680:P1680,Q1680:AJ1680)),0)</f>
        <v>3</v>
      </c>
      <c r="G1680" s="1">
        <f t="shared" si="650"/>
        <v>1022</v>
      </c>
      <c r="H1680" s="2">
        <f t="shared" si="637"/>
        <v>0.24957264957264957</v>
      </c>
      <c r="I1680" s="2"/>
      <c r="J1680" s="2">
        <f t="shared" si="651"/>
        <v>0.55970695970695972</v>
      </c>
      <c r="K1680" s="2">
        <f t="shared" si="652"/>
        <v>0.31013431013431014</v>
      </c>
      <c r="L1680" s="2">
        <f t="shared" si="653"/>
        <v>0.11990231990231991</v>
      </c>
      <c r="M1680" s="2">
        <f t="shared" si="654"/>
        <v>1.0256410256410234E-2</v>
      </c>
      <c r="N1680" s="1">
        <v>2292</v>
      </c>
      <c r="O1680" s="1">
        <v>1270</v>
      </c>
      <c r="P1680" s="1">
        <v>491</v>
      </c>
      <c r="R1680" s="1">
        <v>25</v>
      </c>
      <c r="T1680" s="1">
        <v>17</v>
      </c>
      <c r="AL1680" s="7">
        <f>IF(Q1680&gt;0,RANK(Q1680,(N1680:P1680,Q1680:AJ1680)),0)</f>
        <v>0</v>
      </c>
      <c r="AM1680" s="7">
        <f>IF(R1680&gt;0,RANK(R1680,(N1680:P1680,Q1680:AJ1680)),0)</f>
        <v>4</v>
      </c>
      <c r="AN1680" s="7">
        <f>IF(S1680&gt;0,RANK(S1680,(N1680:P1680,Q1680:AJ1680)),0)</f>
        <v>0</v>
      </c>
      <c r="AO1680" s="7">
        <f>IF(T1680&gt;0,RANK(T1680,(N1680:P1680,Q1680:AJ1680)),0)</f>
        <v>5</v>
      </c>
      <c r="AP1680" s="2">
        <f t="shared" si="655"/>
        <v>0</v>
      </c>
      <c r="AQ1680" s="2">
        <f t="shared" si="656"/>
        <v>6.105006105006105E-3</v>
      </c>
      <c r="AR1680" s="2">
        <f t="shared" si="657"/>
        <v>0</v>
      </c>
      <c r="AS1680" s="2">
        <f t="shared" si="658"/>
        <v>4.1514041514041514E-3</v>
      </c>
      <c r="AU1680" t="s">
        <v>1705</v>
      </c>
      <c r="AV1680" t="s">
        <v>417</v>
      </c>
      <c r="AY1680" s="130">
        <v>30</v>
      </c>
      <c r="AZ1680" s="131">
        <v>35</v>
      </c>
      <c r="BA1680" s="132">
        <f t="shared" si="659"/>
        <v>30035</v>
      </c>
      <c r="BC1680" s="7" t="s">
        <v>532</v>
      </c>
    </row>
    <row r="1681" spans="1:55" hidden="1" outlineLevel="1" x14ac:dyDescent="0.2">
      <c r="A1681" t="s">
        <v>3265</v>
      </c>
      <c r="B1681" t="s">
        <v>417</v>
      </c>
      <c r="C1681" s="1">
        <f t="shared" si="649"/>
        <v>488</v>
      </c>
      <c r="D1681" s="7">
        <f>RANK(N1681,(N1681:P1681,Q1681:AJ1681))</f>
        <v>2</v>
      </c>
      <c r="E1681" s="7">
        <f>RANK(O1681,(N1681:P1681,Q1681:AJ1681))</f>
        <v>1</v>
      </c>
      <c r="F1681" s="7">
        <f>IF(P1681&gt;0,RANK(P1681,(N1681:P1681,Q1681:AJ1681)),0)</f>
        <v>3</v>
      </c>
      <c r="G1681" s="1">
        <f t="shared" si="650"/>
        <v>156</v>
      </c>
      <c r="H1681" s="2">
        <f t="shared" si="637"/>
        <v>0.31967213114754101</v>
      </c>
      <c r="I1681" s="2"/>
      <c r="J1681" s="2">
        <f t="shared" si="651"/>
        <v>0.26229508196721313</v>
      </c>
      <c r="K1681" s="2">
        <f t="shared" si="652"/>
        <v>0.58196721311475408</v>
      </c>
      <c r="L1681" s="2">
        <f t="shared" si="653"/>
        <v>0.14959016393442623</v>
      </c>
      <c r="M1681" s="2">
        <f t="shared" si="654"/>
        <v>6.1475409836065087E-3</v>
      </c>
      <c r="N1681" s="1">
        <v>128</v>
      </c>
      <c r="O1681" s="1">
        <v>284</v>
      </c>
      <c r="P1681" s="1">
        <v>73</v>
      </c>
      <c r="R1681" s="1">
        <v>2</v>
      </c>
      <c r="T1681" s="1">
        <v>1</v>
      </c>
      <c r="AL1681" s="7">
        <f>IF(Q1681&gt;0,RANK(Q1681,(N1681:P1681,Q1681:AJ1681)),0)</f>
        <v>0</v>
      </c>
      <c r="AM1681" s="7">
        <f>IF(R1681&gt;0,RANK(R1681,(N1681:P1681,Q1681:AJ1681)),0)</f>
        <v>4</v>
      </c>
      <c r="AN1681" s="7">
        <f>IF(S1681&gt;0,RANK(S1681,(N1681:P1681,Q1681:AJ1681)),0)</f>
        <v>0</v>
      </c>
      <c r="AO1681" s="7">
        <f>IF(T1681&gt;0,RANK(T1681,(N1681:P1681,Q1681:AJ1681)),0)</f>
        <v>5</v>
      </c>
      <c r="AP1681" s="2">
        <f t="shared" si="655"/>
        <v>0</v>
      </c>
      <c r="AQ1681" s="2">
        <f t="shared" si="656"/>
        <v>4.0983606557377051E-3</v>
      </c>
      <c r="AR1681" s="2">
        <f t="shared" si="657"/>
        <v>0</v>
      </c>
      <c r="AS1681" s="2">
        <f t="shared" si="658"/>
        <v>2.0491803278688526E-3</v>
      </c>
      <c r="AU1681" t="s">
        <v>3265</v>
      </c>
      <c r="AV1681" t="s">
        <v>417</v>
      </c>
      <c r="AY1681" s="130">
        <v>30</v>
      </c>
      <c r="AZ1681" s="131">
        <v>37</v>
      </c>
      <c r="BA1681" s="132">
        <f t="shared" si="659"/>
        <v>30037</v>
      </c>
      <c r="BC1681" s="7" t="s">
        <v>532</v>
      </c>
    </row>
    <row r="1682" spans="1:55" hidden="1" outlineLevel="1" x14ac:dyDescent="0.2">
      <c r="A1682" t="s">
        <v>3259</v>
      </c>
      <c r="B1682" t="s">
        <v>417</v>
      </c>
      <c r="C1682" s="1">
        <f t="shared" si="649"/>
        <v>1407</v>
      </c>
      <c r="D1682" s="7">
        <f>RANK(N1682,(N1682:P1682,Q1682:AJ1682))</f>
        <v>2</v>
      </c>
      <c r="E1682" s="7">
        <f>RANK(O1682,(N1682:P1682,Q1682:AJ1682))</f>
        <v>1</v>
      </c>
      <c r="F1682" s="7">
        <f>IF(P1682&gt;0,RANK(P1682,(N1682:P1682,Q1682:AJ1682)),0)</f>
        <v>3</v>
      </c>
      <c r="G1682" s="1">
        <f t="shared" si="650"/>
        <v>304</v>
      </c>
      <c r="H1682" s="2">
        <f t="shared" si="637"/>
        <v>0.21606254442075337</v>
      </c>
      <c r="I1682" s="2"/>
      <c r="J1682" s="2">
        <f t="shared" si="651"/>
        <v>0.30490405117270791</v>
      </c>
      <c r="K1682" s="2">
        <f t="shared" si="652"/>
        <v>0.52096659559346126</v>
      </c>
      <c r="L1682" s="2">
        <f t="shared" si="653"/>
        <v>0.16204690831556504</v>
      </c>
      <c r="M1682" s="2">
        <f t="shared" si="654"/>
        <v>1.2082444918265794E-2</v>
      </c>
      <c r="N1682" s="1">
        <v>429</v>
      </c>
      <c r="O1682" s="1">
        <v>733</v>
      </c>
      <c r="P1682" s="1">
        <v>228</v>
      </c>
      <c r="R1682" s="1">
        <v>6</v>
      </c>
      <c r="T1682" s="1">
        <v>11</v>
      </c>
      <c r="AL1682" s="7">
        <f>IF(Q1682&gt;0,RANK(Q1682,(N1682:P1682,Q1682:AJ1682)),0)</f>
        <v>0</v>
      </c>
      <c r="AM1682" s="7">
        <f>IF(R1682&gt;0,RANK(R1682,(N1682:P1682,Q1682:AJ1682)),0)</f>
        <v>5</v>
      </c>
      <c r="AN1682" s="7">
        <f>IF(S1682&gt;0,RANK(S1682,(N1682:P1682,Q1682:AJ1682)),0)</f>
        <v>0</v>
      </c>
      <c r="AO1682" s="7">
        <f>IF(T1682&gt;0,RANK(T1682,(N1682:P1682,Q1682:AJ1682)),0)</f>
        <v>4</v>
      </c>
      <c r="AP1682" s="2">
        <f t="shared" si="655"/>
        <v>0</v>
      </c>
      <c r="AQ1682" s="2">
        <f t="shared" si="656"/>
        <v>4.2643923240938165E-3</v>
      </c>
      <c r="AR1682" s="2">
        <f t="shared" si="657"/>
        <v>0</v>
      </c>
      <c r="AS1682" s="2">
        <f t="shared" si="658"/>
        <v>7.818052594171997E-3</v>
      </c>
      <c r="AU1682" t="s">
        <v>3259</v>
      </c>
      <c r="AV1682" t="s">
        <v>417</v>
      </c>
      <c r="AY1682" s="130">
        <v>30</v>
      </c>
      <c r="AZ1682" s="131">
        <v>39</v>
      </c>
      <c r="BA1682" s="132">
        <f t="shared" si="659"/>
        <v>30039</v>
      </c>
      <c r="BC1682" s="7" t="s">
        <v>532</v>
      </c>
    </row>
    <row r="1683" spans="1:55" hidden="1" outlineLevel="1" x14ac:dyDescent="0.2">
      <c r="A1683" t="s">
        <v>3260</v>
      </c>
      <c r="B1683" t="s">
        <v>417</v>
      </c>
      <c r="C1683" s="1">
        <f t="shared" si="649"/>
        <v>7111</v>
      </c>
      <c r="D1683" s="7">
        <f>RANK(N1683,(N1683:P1683,Q1683:AJ1683))</f>
        <v>1</v>
      </c>
      <c r="E1683" s="7">
        <f>RANK(O1683,(N1683:P1683,Q1683:AJ1683))</f>
        <v>2</v>
      </c>
      <c r="F1683" s="7">
        <f>IF(P1683&gt;0,RANK(P1683,(N1683:P1683,Q1683:AJ1683)),0)</f>
        <v>3</v>
      </c>
      <c r="G1683" s="1">
        <f t="shared" si="650"/>
        <v>916</v>
      </c>
      <c r="H1683" s="2">
        <f t="shared" si="637"/>
        <v>0.12881451272676137</v>
      </c>
      <c r="I1683" s="2"/>
      <c r="J1683" s="2">
        <f t="shared" si="651"/>
        <v>0.49458585290395163</v>
      </c>
      <c r="K1683" s="2">
        <f t="shared" si="652"/>
        <v>0.36577134017719026</v>
      </c>
      <c r="L1683" s="2">
        <f t="shared" si="653"/>
        <v>0.13359583743495992</v>
      </c>
      <c r="M1683" s="2">
        <f t="shared" si="654"/>
        <v>6.0469694838981847E-3</v>
      </c>
      <c r="N1683" s="1">
        <v>3517</v>
      </c>
      <c r="O1683" s="1">
        <v>2601</v>
      </c>
      <c r="P1683" s="1">
        <v>950</v>
      </c>
      <c r="R1683" s="1">
        <v>23</v>
      </c>
      <c r="T1683" s="1">
        <v>20</v>
      </c>
      <c r="AL1683" s="7">
        <f>IF(Q1683&gt;0,RANK(Q1683,(N1683:P1683,Q1683:AJ1683)),0)</f>
        <v>0</v>
      </c>
      <c r="AM1683" s="7">
        <f>IF(R1683&gt;0,RANK(R1683,(N1683:P1683,Q1683:AJ1683)),0)</f>
        <v>4</v>
      </c>
      <c r="AN1683" s="7">
        <f>IF(S1683&gt;0,RANK(S1683,(N1683:P1683,Q1683:AJ1683)),0)</f>
        <v>0</v>
      </c>
      <c r="AO1683" s="7">
        <f>IF(T1683&gt;0,RANK(T1683,(N1683:P1683,Q1683:AJ1683)),0)</f>
        <v>5</v>
      </c>
      <c r="AP1683" s="2">
        <f t="shared" si="655"/>
        <v>0</v>
      </c>
      <c r="AQ1683" s="2">
        <f t="shared" si="656"/>
        <v>3.2344255378990295E-3</v>
      </c>
      <c r="AR1683" s="2">
        <f t="shared" si="657"/>
        <v>0</v>
      </c>
      <c r="AS1683" s="2">
        <f t="shared" si="658"/>
        <v>2.8125439459991564E-3</v>
      </c>
      <c r="AU1683" t="s">
        <v>3260</v>
      </c>
      <c r="AV1683" t="s">
        <v>417</v>
      </c>
      <c r="AY1683" s="130">
        <v>30</v>
      </c>
      <c r="AZ1683" s="131">
        <v>41</v>
      </c>
      <c r="BA1683" s="132">
        <f t="shared" si="659"/>
        <v>30041</v>
      </c>
      <c r="BC1683" s="7" t="s">
        <v>532</v>
      </c>
    </row>
    <row r="1684" spans="1:55" hidden="1" outlineLevel="1" x14ac:dyDescent="0.2">
      <c r="A1684" t="s">
        <v>1884</v>
      </c>
      <c r="B1684" t="s">
        <v>417</v>
      </c>
      <c r="C1684" s="1">
        <f t="shared" si="649"/>
        <v>4801</v>
      </c>
      <c r="D1684" s="7">
        <f>RANK(N1684,(N1684:P1684,Q1684:AJ1684))</f>
        <v>2</v>
      </c>
      <c r="E1684" s="7">
        <f>RANK(O1684,(N1684:P1684,Q1684:AJ1684))</f>
        <v>1</v>
      </c>
      <c r="F1684" s="7">
        <f>IF(P1684&gt;0,RANK(P1684,(N1684:P1684,Q1684:AJ1684)),0)</f>
        <v>3</v>
      </c>
      <c r="G1684" s="1">
        <f t="shared" si="650"/>
        <v>473</v>
      </c>
      <c r="H1684" s="2">
        <f t="shared" si="637"/>
        <v>9.8521141428868989E-2</v>
      </c>
      <c r="I1684" s="2"/>
      <c r="J1684" s="2">
        <f t="shared" si="651"/>
        <v>0.36971464278275357</v>
      </c>
      <c r="K1684" s="2">
        <f t="shared" si="652"/>
        <v>0.4682357842116226</v>
      </c>
      <c r="L1684" s="2">
        <f t="shared" si="653"/>
        <v>0.15184336596542386</v>
      </c>
      <c r="M1684" s="2">
        <f t="shared" si="654"/>
        <v>1.0206207040199977E-2</v>
      </c>
      <c r="N1684" s="1">
        <v>1775</v>
      </c>
      <c r="O1684" s="1">
        <v>2248</v>
      </c>
      <c r="P1684" s="1">
        <v>729</v>
      </c>
      <c r="R1684" s="1">
        <v>35</v>
      </c>
      <c r="T1684" s="1">
        <v>14</v>
      </c>
      <c r="AL1684" s="7">
        <f>IF(Q1684&gt;0,RANK(Q1684,(N1684:P1684,Q1684:AJ1684)),0)</f>
        <v>0</v>
      </c>
      <c r="AM1684" s="7">
        <f>IF(R1684&gt;0,RANK(R1684,(N1684:P1684,Q1684:AJ1684)),0)</f>
        <v>4</v>
      </c>
      <c r="AN1684" s="7">
        <f>IF(S1684&gt;0,RANK(S1684,(N1684:P1684,Q1684:AJ1684)),0)</f>
        <v>0</v>
      </c>
      <c r="AO1684" s="7">
        <f>IF(T1684&gt;0,RANK(T1684,(N1684:P1684,Q1684:AJ1684)),0)</f>
        <v>5</v>
      </c>
      <c r="AP1684" s="2">
        <f t="shared" si="655"/>
        <v>0</v>
      </c>
      <c r="AQ1684" s="2">
        <f t="shared" si="656"/>
        <v>7.2901478858571128E-3</v>
      </c>
      <c r="AR1684" s="2">
        <f t="shared" si="657"/>
        <v>0</v>
      </c>
      <c r="AS1684" s="2">
        <f t="shared" si="658"/>
        <v>2.9160591543428453E-3</v>
      </c>
      <c r="AU1684" t="s">
        <v>1884</v>
      </c>
      <c r="AV1684" t="s">
        <v>417</v>
      </c>
      <c r="AY1684" s="130">
        <v>30</v>
      </c>
      <c r="AZ1684" s="131">
        <v>43</v>
      </c>
      <c r="BA1684" s="132">
        <f t="shared" si="659"/>
        <v>30043</v>
      </c>
      <c r="BC1684" s="7" t="s">
        <v>532</v>
      </c>
    </row>
    <row r="1685" spans="1:55" hidden="1" outlineLevel="1" x14ac:dyDescent="0.2">
      <c r="A1685" t="s">
        <v>1283</v>
      </c>
      <c r="B1685" t="s">
        <v>417</v>
      </c>
      <c r="C1685" s="1">
        <f t="shared" si="649"/>
        <v>1338</v>
      </c>
      <c r="D1685" s="7">
        <f>RANK(N1685,(N1685:P1685,Q1685:AJ1685))</f>
        <v>2</v>
      </c>
      <c r="E1685" s="7">
        <f>RANK(O1685,(N1685:P1685,Q1685:AJ1685))</f>
        <v>1</v>
      </c>
      <c r="F1685" s="7">
        <f>IF(P1685&gt;0,RANK(P1685,(N1685:P1685,Q1685:AJ1685)),0)</f>
        <v>3</v>
      </c>
      <c r="G1685" s="1">
        <f t="shared" si="650"/>
        <v>301</v>
      </c>
      <c r="H1685" s="2">
        <f t="shared" si="637"/>
        <v>0.2249626307922272</v>
      </c>
      <c r="I1685" s="2"/>
      <c r="J1685" s="2">
        <f t="shared" si="651"/>
        <v>0.33781763826606875</v>
      </c>
      <c r="K1685" s="2">
        <f t="shared" si="652"/>
        <v>0.56278026905829592</v>
      </c>
      <c r="L1685" s="2">
        <f t="shared" si="653"/>
        <v>9.417040358744394E-2</v>
      </c>
      <c r="M1685" s="2">
        <f t="shared" si="654"/>
        <v>5.231689088191438E-3</v>
      </c>
      <c r="N1685" s="1">
        <v>452</v>
      </c>
      <c r="O1685" s="1">
        <v>753</v>
      </c>
      <c r="P1685" s="1">
        <v>126</v>
      </c>
      <c r="R1685" s="1">
        <v>4</v>
      </c>
      <c r="T1685" s="1">
        <v>3</v>
      </c>
      <c r="AL1685" s="7">
        <f>IF(Q1685&gt;0,RANK(Q1685,(N1685:P1685,Q1685:AJ1685)),0)</f>
        <v>0</v>
      </c>
      <c r="AM1685" s="7">
        <f>IF(R1685&gt;0,RANK(R1685,(N1685:P1685,Q1685:AJ1685)),0)</f>
        <v>4</v>
      </c>
      <c r="AN1685" s="7">
        <f>IF(S1685&gt;0,RANK(S1685,(N1685:P1685,Q1685:AJ1685)),0)</f>
        <v>0</v>
      </c>
      <c r="AO1685" s="7">
        <f>IF(T1685&gt;0,RANK(T1685,(N1685:P1685,Q1685:AJ1685)),0)</f>
        <v>5</v>
      </c>
      <c r="AP1685" s="2">
        <f t="shared" si="655"/>
        <v>0</v>
      </c>
      <c r="AQ1685" s="2">
        <f t="shared" si="656"/>
        <v>2.9895366218236174E-3</v>
      </c>
      <c r="AR1685" s="2">
        <f t="shared" si="657"/>
        <v>0</v>
      </c>
      <c r="AS1685" s="2">
        <f t="shared" si="658"/>
        <v>2.242152466367713E-3</v>
      </c>
      <c r="AU1685" t="s">
        <v>1283</v>
      </c>
      <c r="AV1685" t="s">
        <v>417</v>
      </c>
      <c r="AY1685" s="130">
        <v>30</v>
      </c>
      <c r="AZ1685" s="131">
        <v>45</v>
      </c>
      <c r="BA1685" s="132">
        <f t="shared" si="659"/>
        <v>30045</v>
      </c>
      <c r="BC1685" s="7" t="s">
        <v>532</v>
      </c>
    </row>
    <row r="1686" spans="1:55" hidden="1" outlineLevel="1" x14ac:dyDescent="0.2">
      <c r="A1686" t="s">
        <v>1186</v>
      </c>
      <c r="B1686" t="s">
        <v>417</v>
      </c>
      <c r="C1686" s="1">
        <f t="shared" si="649"/>
        <v>10840</v>
      </c>
      <c r="D1686" s="7">
        <f>RANK(N1686,(N1686:P1686,Q1686:AJ1686))</f>
        <v>2</v>
      </c>
      <c r="E1686" s="7">
        <f>RANK(O1686,(N1686:P1686,Q1686:AJ1686))</f>
        <v>1</v>
      </c>
      <c r="F1686" s="7">
        <f>IF(P1686&gt;0,RANK(P1686,(N1686:P1686,Q1686:AJ1686)),0)</f>
        <v>3</v>
      </c>
      <c r="G1686" s="1">
        <f t="shared" si="650"/>
        <v>528</v>
      </c>
      <c r="H1686" s="2">
        <f t="shared" si="637"/>
        <v>4.8708487084870848E-2</v>
      </c>
      <c r="I1686" s="2"/>
      <c r="J1686" s="2">
        <f t="shared" si="651"/>
        <v>0.38699261992619927</v>
      </c>
      <c r="K1686" s="2">
        <f t="shared" si="652"/>
        <v>0.43570110701107012</v>
      </c>
      <c r="L1686" s="2">
        <f t="shared" si="653"/>
        <v>0.16642066420664206</v>
      </c>
      <c r="M1686" s="2">
        <f t="shared" si="654"/>
        <v>1.0885608856088552E-2</v>
      </c>
      <c r="N1686" s="1">
        <v>4195</v>
      </c>
      <c r="O1686" s="1">
        <v>4723</v>
      </c>
      <c r="P1686" s="1">
        <v>1804</v>
      </c>
      <c r="R1686" s="1">
        <v>55</v>
      </c>
      <c r="T1686" s="1">
        <v>63</v>
      </c>
      <c r="AL1686" s="7">
        <f>IF(Q1686&gt;0,RANK(Q1686,(N1686:P1686,Q1686:AJ1686)),0)</f>
        <v>0</v>
      </c>
      <c r="AM1686" s="7">
        <f>IF(R1686&gt;0,RANK(R1686,(N1686:P1686,Q1686:AJ1686)),0)</f>
        <v>5</v>
      </c>
      <c r="AN1686" s="7">
        <f>IF(S1686&gt;0,RANK(S1686,(N1686:P1686,Q1686:AJ1686)),0)</f>
        <v>0</v>
      </c>
      <c r="AO1686" s="7">
        <f>IF(T1686&gt;0,RANK(T1686,(N1686:P1686,Q1686:AJ1686)),0)</f>
        <v>4</v>
      </c>
      <c r="AP1686" s="2">
        <f t="shared" si="655"/>
        <v>0</v>
      </c>
      <c r="AQ1686" s="2">
        <f t="shared" si="656"/>
        <v>5.0738007380073799E-3</v>
      </c>
      <c r="AR1686" s="2">
        <f t="shared" si="657"/>
        <v>0</v>
      </c>
      <c r="AS1686" s="2">
        <f t="shared" si="658"/>
        <v>5.811808118081181E-3</v>
      </c>
      <c r="AU1686" t="s">
        <v>1186</v>
      </c>
      <c r="AV1686" t="s">
        <v>417</v>
      </c>
      <c r="AY1686" s="130">
        <v>30</v>
      </c>
      <c r="AZ1686" s="131">
        <v>47</v>
      </c>
      <c r="BA1686" s="132">
        <f t="shared" si="659"/>
        <v>30047</v>
      </c>
      <c r="BC1686" s="7" t="s">
        <v>532</v>
      </c>
    </row>
    <row r="1687" spans="1:55" hidden="1" outlineLevel="1" x14ac:dyDescent="0.2">
      <c r="A1687" t="s">
        <v>3250</v>
      </c>
      <c r="B1687" t="s">
        <v>417</v>
      </c>
      <c r="C1687" s="1">
        <f t="shared" si="649"/>
        <v>26547</v>
      </c>
      <c r="D1687" s="7">
        <f>RANK(N1687,(N1687:P1687,Q1687:AJ1687))</f>
        <v>2</v>
      </c>
      <c r="E1687" s="7">
        <f>RANK(O1687,(N1687:P1687,Q1687:AJ1687))</f>
        <v>1</v>
      </c>
      <c r="F1687" s="7">
        <f>IF(P1687&gt;0,RANK(P1687,(N1687:P1687,Q1687:AJ1687)),0)</f>
        <v>3</v>
      </c>
      <c r="G1687" s="1">
        <f t="shared" si="650"/>
        <v>130</v>
      </c>
      <c r="H1687" s="2">
        <f t="shared" si="637"/>
        <v>4.8969751761027613E-3</v>
      </c>
      <c r="I1687" s="2"/>
      <c r="J1687" s="2">
        <f t="shared" si="651"/>
        <v>0.43451237427957962</v>
      </c>
      <c r="K1687" s="2">
        <f t="shared" si="652"/>
        <v>0.43940934945568239</v>
      </c>
      <c r="L1687" s="2">
        <f t="shared" si="653"/>
        <v>0.11828078502278977</v>
      </c>
      <c r="M1687" s="2">
        <f t="shared" si="654"/>
        <v>7.7974912419482845E-3</v>
      </c>
      <c r="N1687" s="1">
        <v>11535</v>
      </c>
      <c r="O1687" s="1">
        <v>11665</v>
      </c>
      <c r="P1687" s="1">
        <v>3140</v>
      </c>
      <c r="R1687" s="1">
        <v>112</v>
      </c>
      <c r="T1687" s="1">
        <v>95</v>
      </c>
      <c r="AL1687" s="7">
        <f>IF(Q1687&gt;0,RANK(Q1687,(N1687:P1687,Q1687:AJ1687)),0)</f>
        <v>0</v>
      </c>
      <c r="AM1687" s="7">
        <f>IF(R1687&gt;0,RANK(R1687,(N1687:P1687,Q1687:AJ1687)),0)</f>
        <v>4</v>
      </c>
      <c r="AN1687" s="7">
        <f>IF(S1687&gt;0,RANK(S1687,(N1687:P1687,Q1687:AJ1687)),0)</f>
        <v>0</v>
      </c>
      <c r="AO1687" s="7">
        <f>IF(T1687&gt;0,RANK(T1687,(N1687:P1687,Q1687:AJ1687)),0)</f>
        <v>5</v>
      </c>
      <c r="AP1687" s="2">
        <f t="shared" si="655"/>
        <v>0</v>
      </c>
      <c r="AQ1687" s="2">
        <f t="shared" si="656"/>
        <v>4.2189324594116093E-3</v>
      </c>
      <c r="AR1687" s="2">
        <f t="shared" si="657"/>
        <v>0</v>
      </c>
      <c r="AS1687" s="2">
        <f t="shared" si="658"/>
        <v>3.5785587825366331E-3</v>
      </c>
      <c r="AU1687" t="s">
        <v>3250</v>
      </c>
      <c r="AV1687" t="s">
        <v>417</v>
      </c>
      <c r="AY1687" s="130">
        <v>30</v>
      </c>
      <c r="AZ1687" s="131">
        <v>49</v>
      </c>
      <c r="BA1687" s="132">
        <f t="shared" si="659"/>
        <v>30049</v>
      </c>
      <c r="BC1687" s="7" t="s">
        <v>532</v>
      </c>
    </row>
    <row r="1688" spans="1:55" hidden="1" outlineLevel="1" x14ac:dyDescent="0.2">
      <c r="A1688" t="s">
        <v>1517</v>
      </c>
      <c r="B1688" t="s">
        <v>417</v>
      </c>
      <c r="C1688" s="1">
        <f t="shared" si="649"/>
        <v>1162</v>
      </c>
      <c r="D1688" s="7">
        <f>RANK(N1688,(N1688:P1688,Q1688:AJ1688))</f>
        <v>2</v>
      </c>
      <c r="E1688" s="7">
        <f>RANK(O1688,(N1688:P1688,Q1688:AJ1688))</f>
        <v>1</v>
      </c>
      <c r="F1688" s="7">
        <f>IF(P1688&gt;0,RANK(P1688,(N1688:P1688,Q1688:AJ1688)),0)</f>
        <v>3</v>
      </c>
      <c r="G1688" s="1">
        <f t="shared" si="650"/>
        <v>255</v>
      </c>
      <c r="H1688" s="2">
        <f t="shared" si="637"/>
        <v>0.21944922547332185</v>
      </c>
      <c r="I1688" s="2"/>
      <c r="J1688" s="2">
        <f t="shared" si="651"/>
        <v>0.32616179001721168</v>
      </c>
      <c r="K1688" s="2">
        <f t="shared" si="652"/>
        <v>0.54561101549053359</v>
      </c>
      <c r="L1688" s="2">
        <f t="shared" si="653"/>
        <v>0.12392426850258176</v>
      </c>
      <c r="M1688" s="2">
        <f t="shared" si="654"/>
        <v>4.3029259896729677E-3</v>
      </c>
      <c r="N1688" s="1">
        <v>379</v>
      </c>
      <c r="O1688" s="1">
        <v>634</v>
      </c>
      <c r="P1688" s="1">
        <v>144</v>
      </c>
      <c r="R1688" s="1">
        <v>4</v>
      </c>
      <c r="T1688" s="1">
        <v>1</v>
      </c>
      <c r="AL1688" s="7">
        <f>IF(Q1688&gt;0,RANK(Q1688,(N1688:P1688,Q1688:AJ1688)),0)</f>
        <v>0</v>
      </c>
      <c r="AM1688" s="7">
        <f>IF(R1688&gt;0,RANK(R1688,(N1688:P1688,Q1688:AJ1688)),0)</f>
        <v>4</v>
      </c>
      <c r="AN1688" s="7">
        <f>IF(S1688&gt;0,RANK(S1688,(N1688:P1688,Q1688:AJ1688)),0)</f>
        <v>0</v>
      </c>
      <c r="AO1688" s="7">
        <f>IF(T1688&gt;0,RANK(T1688,(N1688:P1688,Q1688:AJ1688)),0)</f>
        <v>5</v>
      </c>
      <c r="AP1688" s="2">
        <f t="shared" si="655"/>
        <v>0</v>
      </c>
      <c r="AQ1688" s="2">
        <f t="shared" si="656"/>
        <v>3.4423407917383822E-3</v>
      </c>
      <c r="AR1688" s="2">
        <f t="shared" si="657"/>
        <v>0</v>
      </c>
      <c r="AS1688" s="2">
        <f t="shared" si="658"/>
        <v>8.6058519793459555E-4</v>
      </c>
      <c r="AU1688" t="s">
        <v>1517</v>
      </c>
      <c r="AV1688" t="s">
        <v>417</v>
      </c>
      <c r="AY1688" s="130">
        <v>30</v>
      </c>
      <c r="AZ1688" s="131">
        <v>51</v>
      </c>
      <c r="BA1688" s="132">
        <f t="shared" si="659"/>
        <v>30051</v>
      </c>
      <c r="BC1688" s="7" t="s">
        <v>532</v>
      </c>
    </row>
    <row r="1689" spans="1:55" hidden="1" outlineLevel="1" x14ac:dyDescent="0.2">
      <c r="A1689" t="s">
        <v>2585</v>
      </c>
      <c r="B1689" t="s">
        <v>417</v>
      </c>
      <c r="C1689" s="1">
        <f t="shared" si="649"/>
        <v>7866</v>
      </c>
      <c r="D1689" s="7">
        <f>RANK(N1689,(N1689:P1689,Q1689:AJ1689))</f>
        <v>2</v>
      </c>
      <c r="E1689" s="7">
        <f>RANK(O1689,(N1689:P1689,Q1689:AJ1689))</f>
        <v>1</v>
      </c>
      <c r="F1689" s="7">
        <f>IF(P1689&gt;0,RANK(P1689,(N1689:P1689,Q1689:AJ1689)),0)</f>
        <v>3</v>
      </c>
      <c r="G1689" s="1">
        <f t="shared" si="650"/>
        <v>847</v>
      </c>
      <c r="H1689" s="2">
        <f t="shared" si="637"/>
        <v>0.10767861683193491</v>
      </c>
      <c r="I1689" s="2"/>
      <c r="J1689" s="2">
        <f t="shared" si="651"/>
        <v>0.34388507500635646</v>
      </c>
      <c r="K1689" s="2">
        <f t="shared" si="652"/>
        <v>0.45156369183829137</v>
      </c>
      <c r="L1689" s="2">
        <f t="shared" si="653"/>
        <v>0.18115942028985507</v>
      </c>
      <c r="M1689" s="2">
        <f t="shared" si="654"/>
        <v>2.3391812865497102E-2</v>
      </c>
      <c r="N1689" s="1">
        <v>2705</v>
      </c>
      <c r="O1689" s="1">
        <v>3552</v>
      </c>
      <c r="P1689" s="1">
        <v>1425</v>
      </c>
      <c r="R1689" s="1">
        <v>104</v>
      </c>
      <c r="T1689" s="1">
        <v>80</v>
      </c>
      <c r="AL1689" s="7">
        <f>IF(Q1689&gt;0,RANK(Q1689,(N1689:P1689,Q1689:AJ1689)),0)</f>
        <v>0</v>
      </c>
      <c r="AM1689" s="7">
        <f>IF(R1689&gt;0,RANK(R1689,(N1689:P1689,Q1689:AJ1689)),0)</f>
        <v>4</v>
      </c>
      <c r="AN1689" s="7">
        <f>IF(S1689&gt;0,RANK(S1689,(N1689:P1689,Q1689:AJ1689)),0)</f>
        <v>0</v>
      </c>
      <c r="AO1689" s="7">
        <f>IF(T1689&gt;0,RANK(T1689,(N1689:P1689,Q1689:AJ1689)),0)</f>
        <v>5</v>
      </c>
      <c r="AP1689" s="2">
        <f t="shared" si="655"/>
        <v>0</v>
      </c>
      <c r="AQ1689" s="2">
        <f t="shared" si="656"/>
        <v>1.3221459445715738E-2</v>
      </c>
      <c r="AR1689" s="2">
        <f t="shared" si="657"/>
        <v>0</v>
      </c>
      <c r="AS1689" s="2">
        <f t="shared" si="658"/>
        <v>1.0170353419781338E-2</v>
      </c>
      <c r="AU1689" t="s">
        <v>2585</v>
      </c>
      <c r="AV1689" t="s">
        <v>417</v>
      </c>
      <c r="AY1689" s="130">
        <v>30</v>
      </c>
      <c r="AZ1689" s="131">
        <v>53</v>
      </c>
      <c r="BA1689" s="132">
        <f t="shared" si="659"/>
        <v>30053</v>
      </c>
      <c r="BC1689" s="7" t="s">
        <v>532</v>
      </c>
    </row>
    <row r="1690" spans="1:55" hidden="1" outlineLevel="1" x14ac:dyDescent="0.2">
      <c r="A1690" t="s">
        <v>3008</v>
      </c>
      <c r="B1690" t="s">
        <v>417</v>
      </c>
      <c r="C1690" s="1">
        <f t="shared" si="649"/>
        <v>1256</v>
      </c>
      <c r="D1690" s="7">
        <f>RANK(N1690,(N1690:P1690,Q1690:AJ1690))</f>
        <v>2</v>
      </c>
      <c r="E1690" s="7">
        <f>RANK(O1690,(N1690:P1690,Q1690:AJ1690))</f>
        <v>1</v>
      </c>
      <c r="F1690" s="7">
        <f>IF(P1690&gt;0,RANK(P1690,(N1690:P1690,Q1690:AJ1690)),0)</f>
        <v>3</v>
      </c>
      <c r="G1690" s="1">
        <f t="shared" si="650"/>
        <v>225</v>
      </c>
      <c r="H1690" s="2">
        <f t="shared" si="637"/>
        <v>0.17914012738853502</v>
      </c>
      <c r="I1690" s="2"/>
      <c r="J1690" s="2">
        <f t="shared" si="651"/>
        <v>0.31050955414012738</v>
      </c>
      <c r="K1690" s="2">
        <f t="shared" si="652"/>
        <v>0.48964968152866239</v>
      </c>
      <c r="L1690" s="2">
        <f t="shared" si="653"/>
        <v>0.19426751592356689</v>
      </c>
      <c r="M1690" s="2">
        <f t="shared" si="654"/>
        <v>5.5732484076433386E-3</v>
      </c>
      <c r="N1690" s="1">
        <v>390</v>
      </c>
      <c r="O1690" s="1">
        <v>615</v>
      </c>
      <c r="P1690" s="1">
        <v>244</v>
      </c>
      <c r="R1690" s="1">
        <v>5</v>
      </c>
      <c r="T1690" s="1">
        <v>2</v>
      </c>
      <c r="AL1690" s="7">
        <f>IF(Q1690&gt;0,RANK(Q1690,(N1690:P1690,Q1690:AJ1690)),0)</f>
        <v>0</v>
      </c>
      <c r="AM1690" s="7">
        <f>IF(R1690&gt;0,RANK(R1690,(N1690:P1690,Q1690:AJ1690)),0)</f>
        <v>4</v>
      </c>
      <c r="AN1690" s="7">
        <f>IF(S1690&gt;0,RANK(S1690,(N1690:P1690,Q1690:AJ1690)),0)</f>
        <v>0</v>
      </c>
      <c r="AO1690" s="7">
        <f>IF(T1690&gt;0,RANK(T1690,(N1690:P1690,Q1690:AJ1690)),0)</f>
        <v>5</v>
      </c>
      <c r="AP1690" s="2">
        <f t="shared" si="655"/>
        <v>0</v>
      </c>
      <c r="AQ1690" s="2">
        <f t="shared" si="656"/>
        <v>3.9808917197452229E-3</v>
      </c>
      <c r="AR1690" s="2">
        <f t="shared" si="657"/>
        <v>0</v>
      </c>
      <c r="AS1690" s="2">
        <f t="shared" si="658"/>
        <v>1.5923566878980893E-3</v>
      </c>
      <c r="AU1690" t="s">
        <v>3008</v>
      </c>
      <c r="AV1690" t="s">
        <v>417</v>
      </c>
      <c r="AY1690" s="130">
        <v>30</v>
      </c>
      <c r="AZ1690" s="131">
        <v>55</v>
      </c>
      <c r="BA1690" s="132">
        <f t="shared" si="659"/>
        <v>30055</v>
      </c>
      <c r="BC1690" s="7" t="s">
        <v>532</v>
      </c>
    </row>
    <row r="1691" spans="1:55" hidden="1" outlineLevel="1" x14ac:dyDescent="0.2">
      <c r="A1691" t="s">
        <v>2709</v>
      </c>
      <c r="B1691" t="s">
        <v>417</v>
      </c>
      <c r="C1691" s="1">
        <f t="shared" si="649"/>
        <v>3495</v>
      </c>
      <c r="D1691" s="7">
        <f>RANK(N1691,(N1691:P1691,Q1691:AJ1691))</f>
        <v>2</v>
      </c>
      <c r="E1691" s="7">
        <f>RANK(O1691,(N1691:P1691,Q1691:AJ1691))</f>
        <v>1</v>
      </c>
      <c r="F1691" s="7">
        <f>IF(P1691&gt;0,RANK(P1691,(N1691:P1691,Q1691:AJ1691)),0)</f>
        <v>3</v>
      </c>
      <c r="G1691" s="1">
        <f t="shared" si="650"/>
        <v>1029</v>
      </c>
      <c r="H1691" s="2">
        <f t="shared" si="637"/>
        <v>0.29442060085836907</v>
      </c>
      <c r="I1691" s="2"/>
      <c r="J1691" s="2">
        <f t="shared" si="651"/>
        <v>0.27324749642346208</v>
      </c>
      <c r="K1691" s="2">
        <f t="shared" si="652"/>
        <v>0.56766809728183121</v>
      </c>
      <c r="L1691" s="2">
        <f t="shared" si="653"/>
        <v>0.14763948497854076</v>
      </c>
      <c r="M1691" s="2">
        <f t="shared" si="654"/>
        <v>1.1444921316165896E-2</v>
      </c>
      <c r="N1691" s="1">
        <v>955</v>
      </c>
      <c r="O1691" s="1">
        <v>1984</v>
      </c>
      <c r="P1691" s="1">
        <v>516</v>
      </c>
      <c r="R1691" s="1">
        <v>27</v>
      </c>
      <c r="T1691" s="1">
        <v>13</v>
      </c>
      <c r="AL1691" s="7">
        <f>IF(Q1691&gt;0,RANK(Q1691,(N1691:P1691,Q1691:AJ1691)),0)</f>
        <v>0</v>
      </c>
      <c r="AM1691" s="7">
        <f>IF(R1691&gt;0,RANK(R1691,(N1691:P1691,Q1691:AJ1691)),0)</f>
        <v>4</v>
      </c>
      <c r="AN1691" s="7">
        <f>IF(S1691&gt;0,RANK(S1691,(N1691:P1691,Q1691:AJ1691)),0)</f>
        <v>0</v>
      </c>
      <c r="AO1691" s="7">
        <f>IF(T1691&gt;0,RANK(T1691,(N1691:P1691,Q1691:AJ1691)),0)</f>
        <v>5</v>
      </c>
      <c r="AP1691" s="2">
        <f t="shared" si="655"/>
        <v>0</v>
      </c>
      <c r="AQ1691" s="2">
        <f t="shared" si="656"/>
        <v>7.725321888412017E-3</v>
      </c>
      <c r="AR1691" s="2">
        <f t="shared" si="657"/>
        <v>0</v>
      </c>
      <c r="AS1691" s="2">
        <f t="shared" si="658"/>
        <v>3.7195994277539344E-3</v>
      </c>
      <c r="AU1691" t="s">
        <v>2709</v>
      </c>
      <c r="AV1691" t="s">
        <v>417</v>
      </c>
      <c r="AY1691" s="130">
        <v>30</v>
      </c>
      <c r="AZ1691" s="131">
        <v>57</v>
      </c>
      <c r="BA1691" s="132">
        <f t="shared" si="659"/>
        <v>30057</v>
      </c>
      <c r="BC1691" s="7" t="s">
        <v>532</v>
      </c>
    </row>
    <row r="1692" spans="1:55" hidden="1" outlineLevel="1" x14ac:dyDescent="0.2">
      <c r="A1692" t="s">
        <v>2700</v>
      </c>
      <c r="B1692" t="s">
        <v>417</v>
      </c>
      <c r="C1692" s="1">
        <f t="shared" si="649"/>
        <v>936</v>
      </c>
      <c r="D1692" s="7">
        <f>RANK(N1692,(N1692:P1692,Q1692:AJ1692))</f>
        <v>2</v>
      </c>
      <c r="E1692" s="7">
        <f>RANK(O1692,(N1692:P1692,Q1692:AJ1692))</f>
        <v>1</v>
      </c>
      <c r="F1692" s="7">
        <f>IF(P1692&gt;0,RANK(P1692,(N1692:P1692,Q1692:AJ1692)),0)</f>
        <v>3</v>
      </c>
      <c r="G1692" s="1">
        <f t="shared" si="650"/>
        <v>224</v>
      </c>
      <c r="H1692" s="2">
        <f t="shared" si="637"/>
        <v>0.23931623931623933</v>
      </c>
      <c r="I1692" s="2"/>
      <c r="J1692" s="2">
        <f t="shared" si="651"/>
        <v>0.3002136752136752</v>
      </c>
      <c r="K1692" s="2">
        <f t="shared" si="652"/>
        <v>0.5395299145299145</v>
      </c>
      <c r="L1692" s="2">
        <f t="shared" si="653"/>
        <v>0.1517094017094017</v>
      </c>
      <c r="M1692" s="2">
        <f t="shared" si="654"/>
        <v>8.5470085470085444E-3</v>
      </c>
      <c r="N1692" s="1">
        <v>281</v>
      </c>
      <c r="O1692" s="1">
        <v>505</v>
      </c>
      <c r="P1692" s="1">
        <v>142</v>
      </c>
      <c r="R1692" s="1">
        <v>4</v>
      </c>
      <c r="T1692" s="1">
        <v>4</v>
      </c>
      <c r="AL1692" s="7">
        <f>IF(Q1692&gt;0,RANK(Q1692,(N1692:P1692,Q1692:AJ1692)),0)</f>
        <v>0</v>
      </c>
      <c r="AM1692" s="7">
        <f>IF(R1692&gt;0,RANK(R1692,(N1692:P1692,Q1692:AJ1692)),0)</f>
        <v>4</v>
      </c>
      <c r="AN1692" s="7">
        <f>IF(S1692&gt;0,RANK(S1692,(N1692:P1692,Q1692:AJ1692)),0)</f>
        <v>0</v>
      </c>
      <c r="AO1692" s="7">
        <f>IF(T1692&gt;0,RANK(T1692,(N1692:P1692,Q1692:AJ1692)),0)</f>
        <v>4</v>
      </c>
      <c r="AP1692" s="2">
        <f t="shared" si="655"/>
        <v>0</v>
      </c>
      <c r="AQ1692" s="2">
        <f t="shared" si="656"/>
        <v>4.2735042735042739E-3</v>
      </c>
      <c r="AR1692" s="2">
        <f t="shared" si="657"/>
        <v>0</v>
      </c>
      <c r="AS1692" s="2">
        <f t="shared" si="658"/>
        <v>4.2735042735042739E-3</v>
      </c>
      <c r="AU1692" t="s">
        <v>2700</v>
      </c>
      <c r="AV1692" t="s">
        <v>417</v>
      </c>
      <c r="AY1692" s="130">
        <v>30</v>
      </c>
      <c r="AZ1692" s="131">
        <v>59</v>
      </c>
      <c r="BA1692" s="132">
        <f t="shared" si="659"/>
        <v>30059</v>
      </c>
      <c r="BC1692" s="7" t="s">
        <v>532</v>
      </c>
    </row>
    <row r="1693" spans="1:55" hidden="1" outlineLevel="1" x14ac:dyDescent="0.2">
      <c r="A1693" t="s">
        <v>1975</v>
      </c>
      <c r="B1693" t="s">
        <v>417</v>
      </c>
      <c r="C1693" s="1">
        <f t="shared" si="649"/>
        <v>1615</v>
      </c>
      <c r="D1693" s="7">
        <f>RANK(N1693,(N1693:P1693,Q1693:AJ1693))</f>
        <v>1</v>
      </c>
      <c r="E1693" s="7">
        <f>RANK(O1693,(N1693:P1693,Q1693:AJ1693))</f>
        <v>2</v>
      </c>
      <c r="F1693" s="7">
        <f>IF(P1693&gt;0,RANK(P1693,(N1693:P1693,Q1693:AJ1693)),0)</f>
        <v>3</v>
      </c>
      <c r="G1693" s="1">
        <f t="shared" si="650"/>
        <v>109</v>
      </c>
      <c r="H1693" s="2">
        <f t="shared" si="637"/>
        <v>6.749226006191951E-2</v>
      </c>
      <c r="I1693" s="2"/>
      <c r="J1693" s="2">
        <f t="shared" si="651"/>
        <v>0.40743034055727556</v>
      </c>
      <c r="K1693" s="2">
        <f t="shared" si="652"/>
        <v>0.33993808049535601</v>
      </c>
      <c r="L1693" s="2">
        <f t="shared" si="653"/>
        <v>0.2371517027863777</v>
      </c>
      <c r="M1693" s="2">
        <f t="shared" si="654"/>
        <v>1.5479876160990724E-2</v>
      </c>
      <c r="N1693" s="1">
        <v>658</v>
      </c>
      <c r="O1693" s="1">
        <v>549</v>
      </c>
      <c r="P1693" s="1">
        <v>383</v>
      </c>
      <c r="R1693" s="1">
        <v>13</v>
      </c>
      <c r="T1693" s="1">
        <v>12</v>
      </c>
      <c r="AL1693" s="7">
        <f>IF(Q1693&gt;0,RANK(Q1693,(N1693:P1693,Q1693:AJ1693)),0)</f>
        <v>0</v>
      </c>
      <c r="AM1693" s="7">
        <f>IF(R1693&gt;0,RANK(R1693,(N1693:P1693,Q1693:AJ1693)),0)</f>
        <v>4</v>
      </c>
      <c r="AN1693" s="7">
        <f>IF(S1693&gt;0,RANK(S1693,(N1693:P1693,Q1693:AJ1693)),0)</f>
        <v>0</v>
      </c>
      <c r="AO1693" s="7">
        <f>IF(T1693&gt;0,RANK(T1693,(N1693:P1693,Q1693:AJ1693)),0)</f>
        <v>5</v>
      </c>
      <c r="AP1693" s="2">
        <f t="shared" si="655"/>
        <v>0</v>
      </c>
      <c r="AQ1693" s="2">
        <f t="shared" si="656"/>
        <v>8.0495356037151699E-3</v>
      </c>
      <c r="AR1693" s="2">
        <f t="shared" si="657"/>
        <v>0</v>
      </c>
      <c r="AS1693" s="2">
        <f t="shared" si="658"/>
        <v>7.4303405572755414E-3</v>
      </c>
      <c r="AU1693" t="s">
        <v>1975</v>
      </c>
      <c r="AV1693" t="s">
        <v>417</v>
      </c>
      <c r="AY1693" s="130">
        <v>30</v>
      </c>
      <c r="AZ1693" s="131">
        <v>61</v>
      </c>
      <c r="BA1693" s="132">
        <f t="shared" si="659"/>
        <v>30061</v>
      </c>
      <c r="BC1693" s="7" t="s">
        <v>532</v>
      </c>
    </row>
    <row r="1694" spans="1:55" hidden="1" outlineLevel="1" x14ac:dyDescent="0.2">
      <c r="A1694" t="s">
        <v>1761</v>
      </c>
      <c r="B1694" t="s">
        <v>417</v>
      </c>
      <c r="C1694" s="1">
        <f t="shared" si="649"/>
        <v>44382</v>
      </c>
      <c r="D1694" s="7">
        <f>RANK(N1694,(N1694:P1694,Q1694:AJ1694))</f>
        <v>1</v>
      </c>
      <c r="E1694" s="7">
        <f>RANK(O1694,(N1694:P1694,Q1694:AJ1694))</f>
        <v>2</v>
      </c>
      <c r="F1694" s="7">
        <f>IF(P1694&gt;0,RANK(P1694,(N1694:P1694,Q1694:AJ1694)),0)</f>
        <v>3</v>
      </c>
      <c r="G1694" s="1">
        <f t="shared" si="650"/>
        <v>5840</v>
      </c>
      <c r="H1694" s="2">
        <f t="shared" si="637"/>
        <v>0.13158487675183633</v>
      </c>
      <c r="I1694" s="2"/>
      <c r="J1694" s="2">
        <f t="shared" si="651"/>
        <v>0.49285746473795683</v>
      </c>
      <c r="K1694" s="2">
        <f t="shared" si="652"/>
        <v>0.3612725879861205</v>
      </c>
      <c r="L1694" s="2">
        <f t="shared" si="653"/>
        <v>0.12586183587941058</v>
      </c>
      <c r="M1694" s="2">
        <f t="shared" si="654"/>
        <v>2.0008111396512041E-2</v>
      </c>
      <c r="N1694" s="1">
        <v>21874</v>
      </c>
      <c r="O1694" s="1">
        <v>16034</v>
      </c>
      <c r="P1694" s="1">
        <v>5586</v>
      </c>
      <c r="R1694" s="1">
        <v>438</v>
      </c>
      <c r="T1694" s="1">
        <v>450</v>
      </c>
      <c r="AL1694" s="7">
        <f>IF(Q1694&gt;0,RANK(Q1694,(N1694:P1694,Q1694:AJ1694)),0)</f>
        <v>0</v>
      </c>
      <c r="AM1694" s="7">
        <f>IF(R1694&gt;0,RANK(R1694,(N1694:P1694,Q1694:AJ1694)),0)</f>
        <v>5</v>
      </c>
      <c r="AN1694" s="7">
        <f>IF(S1694&gt;0,RANK(S1694,(N1694:P1694,Q1694:AJ1694)),0)</f>
        <v>0</v>
      </c>
      <c r="AO1694" s="7">
        <f>IF(T1694&gt;0,RANK(T1694,(N1694:P1694,Q1694:AJ1694)),0)</f>
        <v>4</v>
      </c>
      <c r="AP1694" s="2">
        <f t="shared" si="655"/>
        <v>0</v>
      </c>
      <c r="AQ1694" s="2">
        <f t="shared" si="656"/>
        <v>9.8688657563877243E-3</v>
      </c>
      <c r="AR1694" s="2">
        <f t="shared" si="657"/>
        <v>0</v>
      </c>
      <c r="AS1694" s="2">
        <f t="shared" si="658"/>
        <v>1.0139245640124375E-2</v>
      </c>
      <c r="AU1694" t="s">
        <v>1761</v>
      </c>
      <c r="AV1694" t="s">
        <v>417</v>
      </c>
      <c r="AY1694" s="130">
        <v>30</v>
      </c>
      <c r="AZ1694" s="131">
        <v>63</v>
      </c>
      <c r="BA1694" s="132">
        <f t="shared" si="659"/>
        <v>30063</v>
      </c>
      <c r="BC1694" s="7" t="s">
        <v>532</v>
      </c>
    </row>
    <row r="1695" spans="1:55" hidden="1" outlineLevel="1" x14ac:dyDescent="0.2">
      <c r="A1695" t="s">
        <v>2181</v>
      </c>
      <c r="B1695" t="s">
        <v>417</v>
      </c>
      <c r="C1695" s="1">
        <f t="shared" ref="C1695:C1719" si="660">SUM(N1695:AJ1695)</f>
        <v>2076</v>
      </c>
      <c r="D1695" s="7">
        <f>RANK(N1695,(N1695:P1695,Q1695:AJ1695))</f>
        <v>2</v>
      </c>
      <c r="E1695" s="7">
        <f>RANK(O1695,(N1695:P1695,Q1695:AJ1695))</f>
        <v>1</v>
      </c>
      <c r="F1695" s="7">
        <f>IF(P1695&gt;0,RANK(P1695,(N1695:P1695,Q1695:AJ1695)),0)</f>
        <v>3</v>
      </c>
      <c r="G1695" s="1">
        <f t="shared" ref="G1695:G1719" si="661">MAX(N1695:P1695)-LARGE(N1695:P1695,2)</f>
        <v>469</v>
      </c>
      <c r="H1695" s="2">
        <f t="shared" si="637"/>
        <v>0.22591522157996147</v>
      </c>
      <c r="I1695" s="2"/>
      <c r="J1695" s="2">
        <f t="shared" ref="J1695:J1719" si="662">IF($C1695=0,"-",N1695/$C1695)</f>
        <v>0.31406551059730248</v>
      </c>
      <c r="K1695" s="2">
        <f t="shared" ref="K1695:K1719" si="663">IF($C1695=0,"-",O1695/$C1695)</f>
        <v>0.53998073217726394</v>
      </c>
      <c r="L1695" s="2">
        <f t="shared" ref="L1695:L1719" si="664">IF($C1695=0,"-",P1695/$C1695)</f>
        <v>0.14017341040462428</v>
      </c>
      <c r="M1695" s="2">
        <f t="shared" ref="M1695:M1719" si="665">IF(C1695=0,"-",(1-J1695-K1695-L1695))</f>
        <v>5.7803468208093012E-3</v>
      </c>
      <c r="N1695" s="1">
        <v>652</v>
      </c>
      <c r="O1695" s="1">
        <v>1121</v>
      </c>
      <c r="P1695" s="1">
        <v>291</v>
      </c>
      <c r="R1695" s="1">
        <v>10</v>
      </c>
      <c r="T1695" s="1">
        <v>2</v>
      </c>
      <c r="AL1695" s="7">
        <f>IF(Q1695&gt;0,RANK(Q1695,(N1695:P1695,Q1695:AJ1695)),0)</f>
        <v>0</v>
      </c>
      <c r="AM1695" s="7">
        <f>IF(R1695&gt;0,RANK(R1695,(N1695:P1695,Q1695:AJ1695)),0)</f>
        <v>4</v>
      </c>
      <c r="AN1695" s="7">
        <f>IF(S1695&gt;0,RANK(S1695,(N1695:P1695,Q1695:AJ1695)),0)</f>
        <v>0</v>
      </c>
      <c r="AO1695" s="7">
        <f>IF(T1695&gt;0,RANK(T1695,(N1695:P1695,Q1695:AJ1695)),0)</f>
        <v>5</v>
      </c>
      <c r="AP1695" s="2">
        <f t="shared" ref="AP1695:AP1719" si="666">IF($C1695=0,"-",Q1695/$C1695)</f>
        <v>0</v>
      </c>
      <c r="AQ1695" s="2">
        <f t="shared" ref="AQ1695:AQ1719" si="667">IF($C1695=0,"-",R1695/$C1695)</f>
        <v>4.8169556840077067E-3</v>
      </c>
      <c r="AR1695" s="2">
        <f t="shared" ref="AR1695:AR1719" si="668">IF($C1695=0,"-",S1695/$C1695)</f>
        <v>0</v>
      </c>
      <c r="AS1695" s="2">
        <f t="shared" ref="AS1695:AS1719" si="669">IF($C1695=0,"-",T1695/$C1695)</f>
        <v>9.6339113680154141E-4</v>
      </c>
      <c r="AU1695" t="s">
        <v>2181</v>
      </c>
      <c r="AV1695" t="s">
        <v>417</v>
      </c>
      <c r="AY1695" s="130">
        <v>30</v>
      </c>
      <c r="AZ1695" s="131">
        <v>65</v>
      </c>
      <c r="BA1695" s="132">
        <f t="shared" si="659"/>
        <v>30065</v>
      </c>
      <c r="BC1695" s="7" t="s">
        <v>532</v>
      </c>
    </row>
    <row r="1696" spans="1:55" hidden="1" outlineLevel="1" x14ac:dyDescent="0.2">
      <c r="A1696" t="s">
        <v>260</v>
      </c>
      <c r="B1696" t="s">
        <v>417</v>
      </c>
      <c r="C1696" s="1">
        <f t="shared" si="660"/>
        <v>7448</v>
      </c>
      <c r="D1696" s="7">
        <f>RANK(N1696,(N1696:P1696,Q1696:AJ1696))</f>
        <v>2</v>
      </c>
      <c r="E1696" s="7">
        <f>RANK(O1696,(N1696:P1696,Q1696:AJ1696))</f>
        <v>1</v>
      </c>
      <c r="F1696" s="7">
        <f>IF(P1696&gt;0,RANK(P1696,(N1696:P1696,Q1696:AJ1696)),0)</f>
        <v>3</v>
      </c>
      <c r="G1696" s="1">
        <f t="shared" si="661"/>
        <v>1273</v>
      </c>
      <c r="H1696" s="2">
        <f t="shared" si="637"/>
        <v>0.17091836734693877</v>
      </c>
      <c r="I1696" s="2"/>
      <c r="J1696" s="2">
        <f t="shared" si="662"/>
        <v>0.34425349087003221</v>
      </c>
      <c r="K1696" s="2">
        <f t="shared" si="663"/>
        <v>0.51517185821697098</v>
      </c>
      <c r="L1696" s="2">
        <f t="shared" si="664"/>
        <v>0.1287593984962406</v>
      </c>
      <c r="M1696" s="2">
        <f t="shared" si="665"/>
        <v>1.1815252416756211E-2</v>
      </c>
      <c r="N1696" s="1">
        <v>2564</v>
      </c>
      <c r="O1696" s="1">
        <v>3837</v>
      </c>
      <c r="P1696" s="1">
        <v>959</v>
      </c>
      <c r="R1696" s="1">
        <v>59</v>
      </c>
      <c r="T1696" s="1">
        <v>29</v>
      </c>
      <c r="AL1696" s="7">
        <f>IF(Q1696&gt;0,RANK(Q1696,(N1696:P1696,Q1696:AJ1696)),0)</f>
        <v>0</v>
      </c>
      <c r="AM1696" s="7">
        <f>IF(R1696&gt;0,RANK(R1696,(N1696:P1696,Q1696:AJ1696)),0)</f>
        <v>4</v>
      </c>
      <c r="AN1696" s="7">
        <f>IF(S1696&gt;0,RANK(S1696,(N1696:P1696,Q1696:AJ1696)),0)</f>
        <v>0</v>
      </c>
      <c r="AO1696" s="7">
        <f>IF(T1696&gt;0,RANK(T1696,(N1696:P1696,Q1696:AJ1696)),0)</f>
        <v>5</v>
      </c>
      <c r="AP1696" s="2">
        <f t="shared" si="666"/>
        <v>0</v>
      </c>
      <c r="AQ1696" s="2">
        <f t="shared" si="667"/>
        <v>7.921589688506982E-3</v>
      </c>
      <c r="AR1696" s="2">
        <f t="shared" si="668"/>
        <v>0</v>
      </c>
      <c r="AS1696" s="2">
        <f t="shared" si="669"/>
        <v>3.8936627282491944E-3</v>
      </c>
      <c r="AU1696" t="s">
        <v>260</v>
      </c>
      <c r="AV1696" t="s">
        <v>417</v>
      </c>
      <c r="AY1696" s="130">
        <v>30</v>
      </c>
      <c r="AZ1696" s="131">
        <v>67</v>
      </c>
      <c r="BA1696" s="132">
        <f t="shared" si="659"/>
        <v>30067</v>
      </c>
      <c r="BC1696" s="7" t="s">
        <v>532</v>
      </c>
    </row>
    <row r="1697" spans="1:55" hidden="1" outlineLevel="1" x14ac:dyDescent="0.2">
      <c r="A1697" t="s">
        <v>1354</v>
      </c>
      <c r="B1697" t="s">
        <v>417</v>
      </c>
      <c r="C1697" s="1">
        <f t="shared" si="660"/>
        <v>290</v>
      </c>
      <c r="D1697" s="7">
        <f>RANK(N1697,(N1697:P1697,Q1697:AJ1697))</f>
        <v>2</v>
      </c>
      <c r="E1697" s="7">
        <f>RANK(O1697,(N1697:P1697,Q1697:AJ1697))</f>
        <v>1</v>
      </c>
      <c r="F1697" s="7">
        <f>IF(P1697&gt;0,RANK(P1697,(N1697:P1697,Q1697:AJ1697)),0)</f>
        <v>3</v>
      </c>
      <c r="G1697" s="1">
        <f t="shared" si="661"/>
        <v>124</v>
      </c>
      <c r="H1697" s="2">
        <f t="shared" si="637"/>
        <v>0.42758620689655175</v>
      </c>
      <c r="I1697" s="2"/>
      <c r="J1697" s="2">
        <f t="shared" si="662"/>
        <v>0.21379310344827587</v>
      </c>
      <c r="K1697" s="2">
        <f t="shared" si="663"/>
        <v>0.64137931034482754</v>
      </c>
      <c r="L1697" s="2">
        <f t="shared" si="664"/>
        <v>0.12413793103448276</v>
      </c>
      <c r="M1697" s="2">
        <f t="shared" si="665"/>
        <v>2.0689655172413862E-2</v>
      </c>
      <c r="N1697" s="1">
        <v>62</v>
      </c>
      <c r="O1697" s="1">
        <v>186</v>
      </c>
      <c r="P1697" s="1">
        <v>36</v>
      </c>
      <c r="R1697" s="1">
        <v>5</v>
      </c>
      <c r="T1697" s="1">
        <v>1</v>
      </c>
      <c r="AL1697" s="7">
        <f>IF(Q1697&gt;0,RANK(Q1697,(N1697:P1697,Q1697:AJ1697)),0)</f>
        <v>0</v>
      </c>
      <c r="AM1697" s="7">
        <f>IF(R1697&gt;0,RANK(R1697,(N1697:P1697,Q1697:AJ1697)),0)</f>
        <v>4</v>
      </c>
      <c r="AN1697" s="7">
        <f>IF(S1697&gt;0,RANK(S1697,(N1697:P1697,Q1697:AJ1697)),0)</f>
        <v>0</v>
      </c>
      <c r="AO1697" s="7">
        <f>IF(T1697&gt;0,RANK(T1697,(N1697:P1697,Q1697:AJ1697)),0)</f>
        <v>5</v>
      </c>
      <c r="AP1697" s="2">
        <f t="shared" si="666"/>
        <v>0</v>
      </c>
      <c r="AQ1697" s="2">
        <f t="shared" si="667"/>
        <v>1.7241379310344827E-2</v>
      </c>
      <c r="AR1697" s="2">
        <f t="shared" si="668"/>
        <v>0</v>
      </c>
      <c r="AS1697" s="2">
        <f t="shared" si="669"/>
        <v>3.4482758620689655E-3</v>
      </c>
      <c r="AU1697" t="s">
        <v>1354</v>
      </c>
      <c r="AV1697" t="s">
        <v>417</v>
      </c>
      <c r="AY1697" s="130">
        <v>30</v>
      </c>
      <c r="AZ1697" s="131">
        <v>69</v>
      </c>
      <c r="BA1697" s="132">
        <f t="shared" si="659"/>
        <v>30069</v>
      </c>
      <c r="BC1697" s="7" t="s">
        <v>532</v>
      </c>
    </row>
    <row r="1698" spans="1:55" hidden="1" outlineLevel="1" x14ac:dyDescent="0.2">
      <c r="A1698" t="s">
        <v>471</v>
      </c>
      <c r="B1698" t="s">
        <v>417</v>
      </c>
      <c r="C1698" s="1">
        <f t="shared" si="660"/>
        <v>2511</v>
      </c>
      <c r="D1698" s="7">
        <f>RANK(N1698,(N1698:P1698,Q1698:AJ1698))</f>
        <v>2</v>
      </c>
      <c r="E1698" s="7">
        <f>RANK(O1698,(N1698:P1698,Q1698:AJ1698))</f>
        <v>1</v>
      </c>
      <c r="F1698" s="7">
        <f>IF(P1698&gt;0,RANK(P1698,(N1698:P1698,Q1698:AJ1698)),0)</f>
        <v>3</v>
      </c>
      <c r="G1698" s="1">
        <f t="shared" si="661"/>
        <v>687</v>
      </c>
      <c r="H1698" s="2">
        <f t="shared" si="637"/>
        <v>0.27359617682198328</v>
      </c>
      <c r="I1698" s="2"/>
      <c r="J1698" s="2">
        <f t="shared" si="662"/>
        <v>0.2807646356033453</v>
      </c>
      <c r="K1698" s="2">
        <f t="shared" si="663"/>
        <v>0.55436081242532853</v>
      </c>
      <c r="L1698" s="2">
        <f t="shared" si="664"/>
        <v>0.15969733174034248</v>
      </c>
      <c r="M1698" s="2">
        <f t="shared" si="665"/>
        <v>5.1772202309836868E-3</v>
      </c>
      <c r="N1698" s="1">
        <v>705</v>
      </c>
      <c r="O1698" s="1">
        <v>1392</v>
      </c>
      <c r="P1698" s="1">
        <v>401</v>
      </c>
      <c r="R1698" s="1">
        <v>10</v>
      </c>
      <c r="T1698" s="1">
        <v>3</v>
      </c>
      <c r="AL1698" s="7">
        <f>IF(Q1698&gt;0,RANK(Q1698,(N1698:P1698,Q1698:AJ1698)),0)</f>
        <v>0</v>
      </c>
      <c r="AM1698" s="7">
        <f>IF(R1698&gt;0,RANK(R1698,(N1698:P1698,Q1698:AJ1698)),0)</f>
        <v>4</v>
      </c>
      <c r="AN1698" s="7">
        <f>IF(S1698&gt;0,RANK(S1698,(N1698:P1698,Q1698:AJ1698)),0)</f>
        <v>0</v>
      </c>
      <c r="AO1698" s="7">
        <f>IF(T1698&gt;0,RANK(T1698,(N1698:P1698,Q1698:AJ1698)),0)</f>
        <v>5</v>
      </c>
      <c r="AP1698" s="2">
        <f t="shared" si="666"/>
        <v>0</v>
      </c>
      <c r="AQ1698" s="2">
        <f t="shared" si="667"/>
        <v>3.9824771007566703E-3</v>
      </c>
      <c r="AR1698" s="2">
        <f t="shared" si="668"/>
        <v>0</v>
      </c>
      <c r="AS1698" s="2">
        <f t="shared" si="669"/>
        <v>1.1947431302270011E-3</v>
      </c>
      <c r="AU1698" t="s">
        <v>471</v>
      </c>
      <c r="AV1698" t="s">
        <v>417</v>
      </c>
      <c r="AY1698" s="130">
        <v>30</v>
      </c>
      <c r="AZ1698" s="131">
        <v>71</v>
      </c>
      <c r="BA1698" s="132">
        <f t="shared" si="659"/>
        <v>30071</v>
      </c>
      <c r="BC1698" s="7" t="s">
        <v>532</v>
      </c>
    </row>
    <row r="1699" spans="1:55" hidden="1" outlineLevel="1" x14ac:dyDescent="0.2">
      <c r="A1699" t="s">
        <v>2742</v>
      </c>
      <c r="B1699" t="s">
        <v>417</v>
      </c>
      <c r="C1699" s="1">
        <f t="shared" si="660"/>
        <v>2963</v>
      </c>
      <c r="D1699" s="7">
        <f>RANK(N1699,(N1699:P1699,Q1699:AJ1699))</f>
        <v>2</v>
      </c>
      <c r="E1699" s="7">
        <f>RANK(O1699,(N1699:P1699,Q1699:AJ1699))</f>
        <v>1</v>
      </c>
      <c r="F1699" s="7">
        <f>IF(P1699&gt;0,RANK(P1699,(N1699:P1699,Q1699:AJ1699)),0)</f>
        <v>3</v>
      </c>
      <c r="G1699" s="1">
        <f t="shared" si="661"/>
        <v>315</v>
      </c>
      <c r="H1699" s="2">
        <f t="shared" si="637"/>
        <v>0.10631117111036112</v>
      </c>
      <c r="I1699" s="2"/>
      <c r="J1699" s="2">
        <f t="shared" si="662"/>
        <v>0.37900776240296996</v>
      </c>
      <c r="K1699" s="2">
        <f t="shared" si="663"/>
        <v>0.48531893351333111</v>
      </c>
      <c r="L1699" s="2">
        <f t="shared" si="664"/>
        <v>0.12926088423894702</v>
      </c>
      <c r="M1699" s="2">
        <f t="shared" si="665"/>
        <v>6.4124198447519098E-3</v>
      </c>
      <c r="N1699" s="1">
        <v>1123</v>
      </c>
      <c r="O1699" s="1">
        <v>1438</v>
      </c>
      <c r="P1699" s="1">
        <v>383</v>
      </c>
      <c r="R1699" s="1">
        <v>8</v>
      </c>
      <c r="T1699" s="1">
        <v>11</v>
      </c>
      <c r="AL1699" s="7">
        <f>IF(Q1699&gt;0,RANK(Q1699,(N1699:P1699,Q1699:AJ1699)),0)</f>
        <v>0</v>
      </c>
      <c r="AM1699" s="7">
        <f>IF(R1699&gt;0,RANK(R1699,(N1699:P1699,Q1699:AJ1699)),0)</f>
        <v>5</v>
      </c>
      <c r="AN1699" s="7">
        <f>IF(S1699&gt;0,RANK(S1699,(N1699:P1699,Q1699:AJ1699)),0)</f>
        <v>0</v>
      </c>
      <c r="AO1699" s="7">
        <f>IF(T1699&gt;0,RANK(T1699,(N1699:P1699,Q1699:AJ1699)),0)</f>
        <v>4</v>
      </c>
      <c r="AP1699" s="2">
        <f t="shared" si="666"/>
        <v>0</v>
      </c>
      <c r="AQ1699" s="2">
        <f t="shared" si="667"/>
        <v>2.6999662504218697E-3</v>
      </c>
      <c r="AR1699" s="2">
        <f t="shared" si="668"/>
        <v>0</v>
      </c>
      <c r="AS1699" s="2">
        <f t="shared" si="669"/>
        <v>3.7124535943300709E-3</v>
      </c>
      <c r="AU1699" t="s">
        <v>2742</v>
      </c>
      <c r="AV1699" t="s">
        <v>417</v>
      </c>
      <c r="AY1699" s="130">
        <v>30</v>
      </c>
      <c r="AZ1699" s="131">
        <v>73</v>
      </c>
      <c r="BA1699" s="132">
        <f t="shared" si="659"/>
        <v>30073</v>
      </c>
      <c r="BC1699" s="7" t="s">
        <v>532</v>
      </c>
    </row>
    <row r="1700" spans="1:55" hidden="1" outlineLevel="1" x14ac:dyDescent="0.2">
      <c r="A1700" t="s">
        <v>2743</v>
      </c>
      <c r="B1700" t="s">
        <v>417</v>
      </c>
      <c r="C1700" s="1">
        <f t="shared" si="660"/>
        <v>1045</v>
      </c>
      <c r="D1700" s="7">
        <f>RANK(N1700,(N1700:P1700,Q1700:AJ1700))</f>
        <v>2</v>
      </c>
      <c r="E1700" s="7">
        <f>RANK(O1700,(N1700:P1700,Q1700:AJ1700))</f>
        <v>1</v>
      </c>
      <c r="F1700" s="7">
        <f>IF(P1700&gt;0,RANK(P1700,(N1700:P1700,Q1700:AJ1700)),0)</f>
        <v>3</v>
      </c>
      <c r="G1700" s="1">
        <f t="shared" si="661"/>
        <v>427</v>
      </c>
      <c r="H1700" s="2">
        <f t="shared" si="637"/>
        <v>0.40861244019138754</v>
      </c>
      <c r="I1700" s="2"/>
      <c r="J1700" s="2">
        <f t="shared" si="662"/>
        <v>0.22583732057416267</v>
      </c>
      <c r="K1700" s="2">
        <f t="shared" si="663"/>
        <v>0.63444976076555026</v>
      </c>
      <c r="L1700" s="2">
        <f t="shared" si="664"/>
        <v>0.13110047846889952</v>
      </c>
      <c r="M1700" s="2">
        <f t="shared" si="665"/>
        <v>8.6124401913875992E-3</v>
      </c>
      <c r="N1700" s="1">
        <v>236</v>
      </c>
      <c r="O1700" s="1">
        <v>663</v>
      </c>
      <c r="P1700" s="1">
        <v>137</v>
      </c>
      <c r="R1700" s="1">
        <v>6</v>
      </c>
      <c r="T1700" s="1">
        <v>3</v>
      </c>
      <c r="AL1700" s="7">
        <f>IF(Q1700&gt;0,RANK(Q1700,(N1700:P1700,Q1700:AJ1700)),0)</f>
        <v>0</v>
      </c>
      <c r="AM1700" s="7">
        <f>IF(R1700&gt;0,RANK(R1700,(N1700:P1700,Q1700:AJ1700)),0)</f>
        <v>4</v>
      </c>
      <c r="AN1700" s="7">
        <f>IF(S1700&gt;0,RANK(S1700,(N1700:P1700,Q1700:AJ1700)),0)</f>
        <v>0</v>
      </c>
      <c r="AO1700" s="7">
        <f>IF(T1700&gt;0,RANK(T1700,(N1700:P1700,Q1700:AJ1700)),0)</f>
        <v>5</v>
      </c>
      <c r="AP1700" s="2">
        <f t="shared" si="666"/>
        <v>0</v>
      </c>
      <c r="AQ1700" s="2">
        <f t="shared" si="667"/>
        <v>5.7416267942583732E-3</v>
      </c>
      <c r="AR1700" s="2">
        <f t="shared" si="668"/>
        <v>0</v>
      </c>
      <c r="AS1700" s="2">
        <f t="shared" si="669"/>
        <v>2.8708133971291866E-3</v>
      </c>
      <c r="AU1700" t="s">
        <v>2743</v>
      </c>
      <c r="AV1700" t="s">
        <v>417</v>
      </c>
      <c r="AY1700" s="130">
        <v>30</v>
      </c>
      <c r="AZ1700" s="131">
        <v>75</v>
      </c>
      <c r="BA1700" s="132">
        <f t="shared" si="659"/>
        <v>30075</v>
      </c>
      <c r="BC1700" s="7" t="s">
        <v>532</v>
      </c>
    </row>
    <row r="1701" spans="1:55" hidden="1" outlineLevel="1" x14ac:dyDescent="0.2">
      <c r="A1701" t="s">
        <v>1699</v>
      </c>
      <c r="B1701" t="s">
        <v>417</v>
      </c>
      <c r="C1701" s="1">
        <f t="shared" si="660"/>
        <v>2802</v>
      </c>
      <c r="D1701" s="7">
        <f>RANK(N1701,(N1701:P1701,Q1701:AJ1701))</f>
        <v>2</v>
      </c>
      <c r="E1701" s="7">
        <f>RANK(O1701,(N1701:P1701,Q1701:AJ1701))</f>
        <v>1</v>
      </c>
      <c r="F1701" s="7">
        <f>IF(P1701&gt;0,RANK(P1701,(N1701:P1701,Q1701:AJ1701)),0)</f>
        <v>3</v>
      </c>
      <c r="G1701" s="1">
        <f t="shared" si="661"/>
        <v>322</v>
      </c>
      <c r="H1701" s="2">
        <f t="shared" ref="H1701:H1719" si="670">G1701/C1701</f>
        <v>0.11491791577444682</v>
      </c>
      <c r="I1701" s="2"/>
      <c r="J1701" s="2">
        <f t="shared" si="662"/>
        <v>0.33975731620271232</v>
      </c>
      <c r="K1701" s="2">
        <f t="shared" si="663"/>
        <v>0.45467523197715914</v>
      </c>
      <c r="L1701" s="2">
        <f t="shared" si="664"/>
        <v>0.18950749464668093</v>
      </c>
      <c r="M1701" s="2">
        <f t="shared" si="665"/>
        <v>1.6059957173447603E-2</v>
      </c>
      <c r="N1701" s="1">
        <v>952</v>
      </c>
      <c r="O1701" s="1">
        <v>1274</v>
      </c>
      <c r="P1701" s="1">
        <v>531</v>
      </c>
      <c r="R1701" s="1">
        <v>34</v>
      </c>
      <c r="T1701" s="1">
        <v>11</v>
      </c>
      <c r="AL1701" s="7">
        <f>IF(Q1701&gt;0,RANK(Q1701,(N1701:P1701,Q1701:AJ1701)),0)</f>
        <v>0</v>
      </c>
      <c r="AM1701" s="7">
        <f>IF(R1701&gt;0,RANK(R1701,(N1701:P1701,Q1701:AJ1701)),0)</f>
        <v>4</v>
      </c>
      <c r="AN1701" s="7">
        <f>IF(S1701&gt;0,RANK(S1701,(N1701:P1701,Q1701:AJ1701)),0)</f>
        <v>0</v>
      </c>
      <c r="AO1701" s="7">
        <f>IF(T1701&gt;0,RANK(T1701,(N1701:P1701,Q1701:AJ1701)),0)</f>
        <v>5</v>
      </c>
      <c r="AP1701" s="2">
        <f t="shared" si="666"/>
        <v>0</v>
      </c>
      <c r="AQ1701" s="2">
        <f t="shared" si="667"/>
        <v>1.2134189864382585E-2</v>
      </c>
      <c r="AR1701" s="2">
        <f t="shared" si="668"/>
        <v>0</v>
      </c>
      <c r="AS1701" s="2">
        <f t="shared" si="669"/>
        <v>3.9257673090649535E-3</v>
      </c>
      <c r="AU1701" t="s">
        <v>1699</v>
      </c>
      <c r="AV1701" t="s">
        <v>417</v>
      </c>
      <c r="AY1701" s="130">
        <v>30</v>
      </c>
      <c r="AZ1701" s="131">
        <v>77</v>
      </c>
      <c r="BA1701" s="132">
        <f t="shared" si="659"/>
        <v>30077</v>
      </c>
      <c r="BC1701" s="7" t="s">
        <v>532</v>
      </c>
    </row>
    <row r="1702" spans="1:55" hidden="1" outlineLevel="1" x14ac:dyDescent="0.2">
      <c r="A1702" t="s">
        <v>2298</v>
      </c>
      <c r="B1702" t="s">
        <v>417</v>
      </c>
      <c r="C1702" s="1">
        <f t="shared" si="660"/>
        <v>780</v>
      </c>
      <c r="D1702" s="7">
        <f>RANK(N1702,(N1702:P1702,Q1702:AJ1702))</f>
        <v>2</v>
      </c>
      <c r="E1702" s="7">
        <f>RANK(O1702,(N1702:P1702,Q1702:AJ1702))</f>
        <v>1</v>
      </c>
      <c r="F1702" s="7">
        <f>IF(P1702&gt;0,RANK(P1702,(N1702:P1702,Q1702:AJ1702)),0)</f>
        <v>3</v>
      </c>
      <c r="G1702" s="1">
        <f t="shared" si="661"/>
        <v>158</v>
      </c>
      <c r="H1702" s="2">
        <f t="shared" si="670"/>
        <v>0.20256410256410257</v>
      </c>
      <c r="I1702" s="2"/>
      <c r="J1702" s="2">
        <f t="shared" si="662"/>
        <v>0.33205128205128204</v>
      </c>
      <c r="K1702" s="2">
        <f t="shared" si="663"/>
        <v>0.5346153846153846</v>
      </c>
      <c r="L1702" s="2">
        <f t="shared" si="664"/>
        <v>0.12692307692307692</v>
      </c>
      <c r="M1702" s="2">
        <f t="shared" si="665"/>
        <v>6.4102564102564985E-3</v>
      </c>
      <c r="N1702" s="1">
        <v>259</v>
      </c>
      <c r="O1702" s="1">
        <v>417</v>
      </c>
      <c r="P1702" s="1">
        <v>99</v>
      </c>
      <c r="R1702" s="1">
        <v>5</v>
      </c>
      <c r="AL1702" s="7">
        <f>IF(Q1702&gt;0,RANK(Q1702,(N1702:P1702,Q1702:AJ1702)),0)</f>
        <v>0</v>
      </c>
      <c r="AM1702" s="7">
        <f>IF(R1702&gt;0,RANK(R1702,(N1702:P1702,Q1702:AJ1702)),0)</f>
        <v>4</v>
      </c>
      <c r="AN1702" s="7">
        <f>IF(S1702&gt;0,RANK(S1702,(N1702:P1702,Q1702:AJ1702)),0)</f>
        <v>0</v>
      </c>
      <c r="AO1702" s="7">
        <f>IF(T1702&gt;0,RANK(T1702,(N1702:P1702,Q1702:AJ1702)),0)</f>
        <v>0</v>
      </c>
      <c r="AP1702" s="2">
        <f t="shared" si="666"/>
        <v>0</v>
      </c>
      <c r="AQ1702" s="2">
        <f t="shared" si="667"/>
        <v>6.41025641025641E-3</v>
      </c>
      <c r="AR1702" s="2">
        <f t="shared" si="668"/>
        <v>0</v>
      </c>
      <c r="AS1702" s="2">
        <f t="shared" si="669"/>
        <v>0</v>
      </c>
      <c r="AU1702" t="s">
        <v>2298</v>
      </c>
      <c r="AV1702" t="s">
        <v>417</v>
      </c>
      <c r="AY1702" s="130">
        <v>30</v>
      </c>
      <c r="AZ1702" s="131">
        <v>79</v>
      </c>
      <c r="BA1702" s="132">
        <f t="shared" si="659"/>
        <v>30079</v>
      </c>
      <c r="BC1702" s="7" t="s">
        <v>532</v>
      </c>
    </row>
    <row r="1703" spans="1:55" hidden="1" outlineLevel="1" x14ac:dyDescent="0.2">
      <c r="A1703" t="s">
        <v>3181</v>
      </c>
      <c r="B1703" t="s">
        <v>417</v>
      </c>
      <c r="C1703" s="1">
        <f t="shared" si="660"/>
        <v>16240</v>
      </c>
      <c r="D1703" s="7">
        <f>RANK(N1703,(N1703:P1703,Q1703:AJ1703))</f>
        <v>2</v>
      </c>
      <c r="E1703" s="7">
        <f>RANK(O1703,(N1703:P1703,Q1703:AJ1703))</f>
        <v>1</v>
      </c>
      <c r="F1703" s="7">
        <f>IF(P1703&gt;0,RANK(P1703,(N1703:P1703,Q1703:AJ1703)),0)</f>
        <v>3</v>
      </c>
      <c r="G1703" s="1">
        <f t="shared" si="661"/>
        <v>2938</v>
      </c>
      <c r="H1703" s="2">
        <f t="shared" si="670"/>
        <v>0.18091133004926108</v>
      </c>
      <c r="I1703" s="2"/>
      <c r="J1703" s="2">
        <f t="shared" si="662"/>
        <v>0.32019704433497537</v>
      </c>
      <c r="K1703" s="2">
        <f t="shared" si="663"/>
        <v>0.5011083743842365</v>
      </c>
      <c r="L1703" s="2">
        <f t="shared" si="664"/>
        <v>0.16816502463054187</v>
      </c>
      <c r="M1703" s="2">
        <f t="shared" si="665"/>
        <v>1.0529556650246324E-2</v>
      </c>
      <c r="N1703" s="1">
        <v>5200</v>
      </c>
      <c r="O1703" s="1">
        <v>8138</v>
      </c>
      <c r="P1703" s="1">
        <v>2731</v>
      </c>
      <c r="R1703" s="1">
        <v>109</v>
      </c>
      <c r="T1703" s="1">
        <v>62</v>
      </c>
      <c r="AL1703" s="7">
        <f>IF(Q1703&gt;0,RANK(Q1703,(N1703:P1703,Q1703:AJ1703)),0)</f>
        <v>0</v>
      </c>
      <c r="AM1703" s="7">
        <f>IF(R1703&gt;0,RANK(R1703,(N1703:P1703,Q1703:AJ1703)),0)</f>
        <v>4</v>
      </c>
      <c r="AN1703" s="7">
        <f>IF(S1703&gt;0,RANK(S1703,(N1703:P1703,Q1703:AJ1703)),0)</f>
        <v>0</v>
      </c>
      <c r="AO1703" s="7">
        <f>IF(T1703&gt;0,RANK(T1703,(N1703:P1703,Q1703:AJ1703)),0)</f>
        <v>5</v>
      </c>
      <c r="AP1703" s="2">
        <f t="shared" si="666"/>
        <v>0</v>
      </c>
      <c r="AQ1703" s="2">
        <f t="shared" si="667"/>
        <v>6.711822660098522E-3</v>
      </c>
      <c r="AR1703" s="2">
        <f t="shared" si="668"/>
        <v>0</v>
      </c>
      <c r="AS1703" s="2">
        <f t="shared" si="669"/>
        <v>3.8177339901477834E-3</v>
      </c>
      <c r="AU1703" t="s">
        <v>3181</v>
      </c>
      <c r="AV1703" t="s">
        <v>417</v>
      </c>
      <c r="AY1703" s="130">
        <v>30</v>
      </c>
      <c r="AZ1703" s="131">
        <v>81</v>
      </c>
      <c r="BA1703" s="132">
        <f t="shared" si="659"/>
        <v>30081</v>
      </c>
      <c r="BC1703" s="7" t="s">
        <v>532</v>
      </c>
    </row>
    <row r="1704" spans="1:55" hidden="1" outlineLevel="1" x14ac:dyDescent="0.2">
      <c r="A1704" t="s">
        <v>1591</v>
      </c>
      <c r="B1704" t="s">
        <v>417</v>
      </c>
      <c r="C1704" s="1">
        <f t="shared" si="660"/>
        <v>4568</v>
      </c>
      <c r="D1704" s="7">
        <f>RANK(N1704,(N1704:P1704,Q1704:AJ1704))</f>
        <v>2</v>
      </c>
      <c r="E1704" s="7">
        <f>RANK(O1704,(N1704:P1704,Q1704:AJ1704))</f>
        <v>1</v>
      </c>
      <c r="F1704" s="7">
        <f>IF(P1704&gt;0,RANK(P1704,(N1704:P1704,Q1704:AJ1704)),0)</f>
        <v>3</v>
      </c>
      <c r="G1704" s="1">
        <f t="shared" si="661"/>
        <v>407</v>
      </c>
      <c r="H1704" s="2">
        <f t="shared" si="670"/>
        <v>8.9098073555166371E-2</v>
      </c>
      <c r="I1704" s="2"/>
      <c r="J1704" s="2">
        <f t="shared" si="662"/>
        <v>0.35332749562171628</v>
      </c>
      <c r="K1704" s="2">
        <f t="shared" si="663"/>
        <v>0.44242556917688264</v>
      </c>
      <c r="L1704" s="2">
        <f t="shared" si="664"/>
        <v>0.19833625218914186</v>
      </c>
      <c r="M1704" s="2">
        <f t="shared" si="665"/>
        <v>5.9106830122592213E-3</v>
      </c>
      <c r="N1704" s="1">
        <v>1614</v>
      </c>
      <c r="O1704" s="1">
        <v>2021</v>
      </c>
      <c r="P1704" s="1">
        <v>906</v>
      </c>
      <c r="R1704" s="1">
        <v>16</v>
      </c>
      <c r="T1704" s="1">
        <v>11</v>
      </c>
      <c r="AL1704" s="7">
        <f>IF(Q1704&gt;0,RANK(Q1704,(N1704:P1704,Q1704:AJ1704)),0)</f>
        <v>0</v>
      </c>
      <c r="AM1704" s="7">
        <f>IF(R1704&gt;0,RANK(R1704,(N1704:P1704,Q1704:AJ1704)),0)</f>
        <v>4</v>
      </c>
      <c r="AN1704" s="7">
        <f>IF(S1704&gt;0,RANK(S1704,(N1704:P1704,Q1704:AJ1704)),0)</f>
        <v>0</v>
      </c>
      <c r="AO1704" s="7">
        <f>IF(T1704&gt;0,RANK(T1704,(N1704:P1704,Q1704:AJ1704)),0)</f>
        <v>5</v>
      </c>
      <c r="AP1704" s="2">
        <f t="shared" si="666"/>
        <v>0</v>
      </c>
      <c r="AQ1704" s="2">
        <f t="shared" si="667"/>
        <v>3.5026269702276708E-3</v>
      </c>
      <c r="AR1704" s="2">
        <f t="shared" si="668"/>
        <v>0</v>
      </c>
      <c r="AS1704" s="2">
        <f t="shared" si="669"/>
        <v>2.4080560420315237E-3</v>
      </c>
      <c r="AU1704" t="s">
        <v>1591</v>
      </c>
      <c r="AV1704" t="s">
        <v>417</v>
      </c>
      <c r="AY1704" s="130">
        <v>30</v>
      </c>
      <c r="AZ1704" s="131">
        <v>83</v>
      </c>
      <c r="BA1704" s="132">
        <f t="shared" si="659"/>
        <v>30083</v>
      </c>
      <c r="BC1704" s="7" t="s">
        <v>532</v>
      </c>
    </row>
    <row r="1705" spans="1:55" hidden="1" outlineLevel="1" x14ac:dyDescent="0.2">
      <c r="A1705" t="s">
        <v>2670</v>
      </c>
      <c r="B1705" t="s">
        <v>417</v>
      </c>
      <c r="C1705" s="1">
        <f t="shared" si="660"/>
        <v>3997</v>
      </c>
      <c r="D1705" s="7">
        <f>RANK(N1705,(N1705:P1705,Q1705:AJ1705))</f>
        <v>1</v>
      </c>
      <c r="E1705" s="7">
        <f>RANK(O1705,(N1705:P1705,Q1705:AJ1705))</f>
        <v>2</v>
      </c>
      <c r="F1705" s="7">
        <f>IF(P1705&gt;0,RANK(P1705,(N1705:P1705,Q1705:AJ1705)),0)</f>
        <v>3</v>
      </c>
      <c r="G1705" s="1">
        <f t="shared" si="661"/>
        <v>909</v>
      </c>
      <c r="H1705" s="2">
        <f t="shared" si="670"/>
        <v>0.22742056542406805</v>
      </c>
      <c r="I1705" s="2"/>
      <c r="J1705" s="2">
        <f t="shared" si="662"/>
        <v>0.52989742306730048</v>
      </c>
      <c r="K1705" s="2">
        <f t="shared" si="663"/>
        <v>0.3024768576432324</v>
      </c>
      <c r="L1705" s="2">
        <f t="shared" si="664"/>
        <v>0.16137102827120339</v>
      </c>
      <c r="M1705" s="2">
        <f t="shared" si="665"/>
        <v>6.2546910182637305E-3</v>
      </c>
      <c r="N1705" s="1">
        <v>2118</v>
      </c>
      <c r="O1705" s="1">
        <v>1209</v>
      </c>
      <c r="P1705" s="1">
        <v>645</v>
      </c>
      <c r="R1705" s="1">
        <v>16</v>
      </c>
      <c r="T1705" s="1">
        <v>9</v>
      </c>
      <c r="AL1705" s="7">
        <f>IF(Q1705&gt;0,RANK(Q1705,(N1705:P1705,Q1705:AJ1705)),0)</f>
        <v>0</v>
      </c>
      <c r="AM1705" s="7">
        <f>IF(R1705&gt;0,RANK(R1705,(N1705:P1705,Q1705:AJ1705)),0)</f>
        <v>4</v>
      </c>
      <c r="AN1705" s="7">
        <f>IF(S1705&gt;0,RANK(S1705,(N1705:P1705,Q1705:AJ1705)),0)</f>
        <v>0</v>
      </c>
      <c r="AO1705" s="7">
        <f>IF(T1705&gt;0,RANK(T1705,(N1705:P1705,Q1705:AJ1705)),0)</f>
        <v>5</v>
      </c>
      <c r="AP1705" s="2">
        <f t="shared" si="666"/>
        <v>0</v>
      </c>
      <c r="AQ1705" s="2">
        <f t="shared" si="667"/>
        <v>4.0030022516887665E-3</v>
      </c>
      <c r="AR1705" s="2">
        <f t="shared" si="668"/>
        <v>0</v>
      </c>
      <c r="AS1705" s="2">
        <f t="shared" si="669"/>
        <v>2.2516887665749311E-3</v>
      </c>
      <c r="AU1705" t="s">
        <v>2670</v>
      </c>
      <c r="AV1705" t="s">
        <v>417</v>
      </c>
      <c r="AY1705" s="130">
        <v>30</v>
      </c>
      <c r="AZ1705" s="131">
        <v>85</v>
      </c>
      <c r="BA1705" s="132">
        <f t="shared" si="659"/>
        <v>30085</v>
      </c>
      <c r="BC1705" s="7" t="s">
        <v>532</v>
      </c>
    </row>
    <row r="1706" spans="1:55" hidden="1" outlineLevel="1" x14ac:dyDescent="0.2">
      <c r="A1706" t="s">
        <v>2671</v>
      </c>
      <c r="B1706" t="s">
        <v>417</v>
      </c>
      <c r="C1706" s="1">
        <f t="shared" si="660"/>
        <v>3683</v>
      </c>
      <c r="D1706" s="7">
        <f>RANK(N1706,(N1706:P1706,Q1706:AJ1706))</f>
        <v>1</v>
      </c>
      <c r="E1706" s="7">
        <f>RANK(O1706,(N1706:P1706,Q1706:AJ1706))</f>
        <v>2</v>
      </c>
      <c r="F1706" s="7">
        <f>IF(P1706&gt;0,RANK(P1706,(N1706:P1706,Q1706:AJ1706)),0)</f>
        <v>3</v>
      </c>
      <c r="G1706" s="1">
        <f t="shared" si="661"/>
        <v>268</v>
      </c>
      <c r="H1706" s="2">
        <f t="shared" si="670"/>
        <v>7.2766766223187618E-2</v>
      </c>
      <c r="I1706" s="2"/>
      <c r="J1706" s="2">
        <f t="shared" si="662"/>
        <v>0.45642139560141187</v>
      </c>
      <c r="K1706" s="2">
        <f t="shared" si="663"/>
        <v>0.38365462937822425</v>
      </c>
      <c r="L1706" s="2">
        <f t="shared" si="664"/>
        <v>0.14852022807493892</v>
      </c>
      <c r="M1706" s="2">
        <f t="shared" si="665"/>
        <v>1.1403746945425008E-2</v>
      </c>
      <c r="N1706" s="1">
        <v>1681</v>
      </c>
      <c r="O1706" s="1">
        <v>1413</v>
      </c>
      <c r="P1706" s="1">
        <v>547</v>
      </c>
      <c r="R1706" s="1">
        <v>36</v>
      </c>
      <c r="T1706" s="1">
        <v>6</v>
      </c>
      <c r="AL1706" s="7">
        <f>IF(Q1706&gt;0,RANK(Q1706,(N1706:P1706,Q1706:AJ1706)),0)</f>
        <v>0</v>
      </c>
      <c r="AM1706" s="7">
        <f>IF(R1706&gt;0,RANK(R1706,(N1706:P1706,Q1706:AJ1706)),0)</f>
        <v>4</v>
      </c>
      <c r="AN1706" s="7">
        <f>IF(S1706&gt;0,RANK(S1706,(N1706:P1706,Q1706:AJ1706)),0)</f>
        <v>0</v>
      </c>
      <c r="AO1706" s="7">
        <f>IF(T1706&gt;0,RANK(T1706,(N1706:P1706,Q1706:AJ1706)),0)</f>
        <v>5</v>
      </c>
      <c r="AP1706" s="2">
        <f t="shared" si="666"/>
        <v>0</v>
      </c>
      <c r="AQ1706" s="2">
        <f t="shared" si="667"/>
        <v>9.7746402389356501E-3</v>
      </c>
      <c r="AR1706" s="2">
        <f t="shared" si="668"/>
        <v>0</v>
      </c>
      <c r="AS1706" s="2">
        <f t="shared" si="669"/>
        <v>1.629106706489275E-3</v>
      </c>
      <c r="AU1706" t="s">
        <v>2671</v>
      </c>
      <c r="AV1706" t="s">
        <v>417</v>
      </c>
      <c r="AY1706" s="130">
        <v>30</v>
      </c>
      <c r="AZ1706" s="131">
        <v>87</v>
      </c>
      <c r="BA1706" s="132">
        <f t="shared" si="659"/>
        <v>30087</v>
      </c>
      <c r="BC1706" s="7" t="s">
        <v>532</v>
      </c>
    </row>
    <row r="1707" spans="1:55" hidden="1" outlineLevel="1" x14ac:dyDescent="0.2">
      <c r="A1707" t="s">
        <v>2673</v>
      </c>
      <c r="B1707" t="s">
        <v>417</v>
      </c>
      <c r="C1707" s="1">
        <f t="shared" si="660"/>
        <v>4661</v>
      </c>
      <c r="D1707" s="7">
        <f>RANK(N1707,(N1707:P1707,Q1707:AJ1707))</f>
        <v>2</v>
      </c>
      <c r="E1707" s="7">
        <f>RANK(O1707,(N1707:P1707,Q1707:AJ1707))</f>
        <v>1</v>
      </c>
      <c r="F1707" s="7">
        <f>IF(P1707&gt;0,RANK(P1707,(N1707:P1707,Q1707:AJ1707)),0)</f>
        <v>3</v>
      </c>
      <c r="G1707" s="1">
        <f t="shared" si="661"/>
        <v>470</v>
      </c>
      <c r="H1707" s="2">
        <f t="shared" si="670"/>
        <v>0.10083673031538297</v>
      </c>
      <c r="I1707" s="2"/>
      <c r="J1707" s="2">
        <f t="shared" si="662"/>
        <v>0.33748122720446255</v>
      </c>
      <c r="K1707" s="2">
        <f t="shared" si="663"/>
        <v>0.43831795751984554</v>
      </c>
      <c r="L1707" s="2">
        <f t="shared" si="664"/>
        <v>0.21240077236644497</v>
      </c>
      <c r="M1707" s="2">
        <f t="shared" si="665"/>
        <v>1.1800042909246994E-2</v>
      </c>
      <c r="N1707" s="1">
        <v>1573</v>
      </c>
      <c r="O1707" s="1">
        <v>2043</v>
      </c>
      <c r="P1707" s="1">
        <v>990</v>
      </c>
      <c r="R1707" s="1">
        <v>27</v>
      </c>
      <c r="T1707" s="1">
        <v>28</v>
      </c>
      <c r="AL1707" s="7">
        <f>IF(Q1707&gt;0,RANK(Q1707,(N1707:P1707,Q1707:AJ1707)),0)</f>
        <v>0</v>
      </c>
      <c r="AM1707" s="7">
        <f>IF(R1707&gt;0,RANK(R1707,(N1707:P1707,Q1707:AJ1707)),0)</f>
        <v>5</v>
      </c>
      <c r="AN1707" s="7">
        <f>IF(S1707&gt;0,RANK(S1707,(N1707:P1707,Q1707:AJ1707)),0)</f>
        <v>0</v>
      </c>
      <c r="AO1707" s="7">
        <f>IF(T1707&gt;0,RANK(T1707,(N1707:P1707,Q1707:AJ1707)),0)</f>
        <v>4</v>
      </c>
      <c r="AP1707" s="2">
        <f t="shared" si="666"/>
        <v>0</v>
      </c>
      <c r="AQ1707" s="2">
        <f t="shared" si="667"/>
        <v>5.7927483372666811E-3</v>
      </c>
      <c r="AR1707" s="2">
        <f t="shared" si="668"/>
        <v>0</v>
      </c>
      <c r="AS1707" s="2">
        <f t="shared" si="669"/>
        <v>6.0072945719802616E-3</v>
      </c>
      <c r="AU1707" t="s">
        <v>2673</v>
      </c>
      <c r="AV1707" t="s">
        <v>417</v>
      </c>
      <c r="AY1707" s="130">
        <v>30</v>
      </c>
      <c r="AZ1707" s="131">
        <v>89</v>
      </c>
      <c r="BA1707" s="132">
        <f t="shared" si="659"/>
        <v>30089</v>
      </c>
      <c r="BC1707" s="7" t="s">
        <v>532</v>
      </c>
    </row>
    <row r="1708" spans="1:55" hidden="1" outlineLevel="1" x14ac:dyDescent="0.2">
      <c r="A1708" t="s">
        <v>420</v>
      </c>
      <c r="B1708" t="s">
        <v>417</v>
      </c>
      <c r="C1708" s="1">
        <f t="shared" si="660"/>
        <v>2435</v>
      </c>
      <c r="D1708" s="7">
        <f>RANK(N1708,(N1708:P1708,Q1708:AJ1708))</f>
        <v>1</v>
      </c>
      <c r="E1708" s="7">
        <f>RANK(O1708,(N1708:P1708,Q1708:AJ1708))</f>
        <v>2</v>
      </c>
      <c r="F1708" s="7">
        <f>IF(P1708&gt;0,RANK(P1708,(N1708:P1708,Q1708:AJ1708)),0)</f>
        <v>3</v>
      </c>
      <c r="G1708" s="1">
        <f t="shared" si="661"/>
        <v>355</v>
      </c>
      <c r="H1708" s="2">
        <f t="shared" si="670"/>
        <v>0.14579055441478439</v>
      </c>
      <c r="I1708" s="2"/>
      <c r="J1708" s="2">
        <f t="shared" si="662"/>
        <v>0.48747433264887063</v>
      </c>
      <c r="K1708" s="2">
        <f t="shared" si="663"/>
        <v>0.34168377823408624</v>
      </c>
      <c r="L1708" s="2">
        <f t="shared" si="664"/>
        <v>0.1675564681724846</v>
      </c>
      <c r="M1708" s="2">
        <f t="shared" si="665"/>
        <v>3.2854209445585258E-3</v>
      </c>
      <c r="N1708" s="1">
        <v>1187</v>
      </c>
      <c r="O1708" s="1">
        <v>832</v>
      </c>
      <c r="P1708" s="1">
        <v>408</v>
      </c>
      <c r="R1708" s="1">
        <v>6</v>
      </c>
      <c r="T1708" s="1">
        <v>2</v>
      </c>
      <c r="AL1708" s="7">
        <f>IF(Q1708&gt;0,RANK(Q1708,(N1708:P1708,Q1708:AJ1708)),0)</f>
        <v>0</v>
      </c>
      <c r="AM1708" s="7">
        <f>IF(R1708&gt;0,RANK(R1708,(N1708:P1708,Q1708:AJ1708)),0)</f>
        <v>4</v>
      </c>
      <c r="AN1708" s="7">
        <f>IF(S1708&gt;0,RANK(S1708,(N1708:P1708,Q1708:AJ1708)),0)</f>
        <v>0</v>
      </c>
      <c r="AO1708" s="7">
        <f>IF(T1708&gt;0,RANK(T1708,(N1708:P1708,Q1708:AJ1708)),0)</f>
        <v>5</v>
      </c>
      <c r="AP1708" s="2">
        <f t="shared" si="666"/>
        <v>0</v>
      </c>
      <c r="AQ1708" s="2">
        <f t="shared" si="667"/>
        <v>2.4640657084188913E-3</v>
      </c>
      <c r="AR1708" s="2">
        <f t="shared" si="668"/>
        <v>0</v>
      </c>
      <c r="AS1708" s="2">
        <f t="shared" si="669"/>
        <v>8.2135523613963038E-4</v>
      </c>
      <c r="AU1708" t="s">
        <v>420</v>
      </c>
      <c r="AV1708" t="s">
        <v>417</v>
      </c>
      <c r="AY1708" s="130">
        <v>30</v>
      </c>
      <c r="AZ1708" s="131">
        <v>91</v>
      </c>
      <c r="BA1708" s="132">
        <f t="shared" si="659"/>
        <v>30091</v>
      </c>
      <c r="BC1708" s="7" t="s">
        <v>532</v>
      </c>
    </row>
    <row r="1709" spans="1:55" hidden="1" outlineLevel="1" x14ac:dyDescent="0.2">
      <c r="A1709" t="s">
        <v>1497</v>
      </c>
      <c r="B1709" t="s">
        <v>417</v>
      </c>
      <c r="C1709" s="1">
        <f t="shared" si="660"/>
        <v>17677</v>
      </c>
      <c r="D1709" s="7">
        <f>RANK(N1709,(N1709:P1709,Q1709:AJ1709))</f>
        <v>1</v>
      </c>
      <c r="E1709" s="7">
        <f>RANK(O1709,(N1709:P1709,Q1709:AJ1709))</f>
        <v>2</v>
      </c>
      <c r="F1709" s="7">
        <f>IF(P1709&gt;0,RANK(P1709,(N1709:P1709,Q1709:AJ1709)),0)</f>
        <v>3</v>
      </c>
      <c r="G1709" s="1">
        <f t="shared" si="661"/>
        <v>7290</v>
      </c>
      <c r="H1709" s="2">
        <f t="shared" si="670"/>
        <v>0.41240029416756235</v>
      </c>
      <c r="I1709" s="2"/>
      <c r="J1709" s="2">
        <f t="shared" si="662"/>
        <v>0.63353510211008657</v>
      </c>
      <c r="K1709" s="2">
        <f t="shared" si="663"/>
        <v>0.22113480794252419</v>
      </c>
      <c r="L1709" s="2">
        <f t="shared" si="664"/>
        <v>0.13842846636872772</v>
      </c>
      <c r="M1709" s="2">
        <f t="shared" si="665"/>
        <v>6.901623578661531E-3</v>
      </c>
      <c r="N1709" s="1">
        <v>11199</v>
      </c>
      <c r="O1709" s="1">
        <v>3909</v>
      </c>
      <c r="P1709" s="1">
        <v>2447</v>
      </c>
      <c r="R1709" s="1">
        <v>84</v>
      </c>
      <c r="T1709" s="1">
        <v>38</v>
      </c>
      <c r="AL1709" s="7">
        <f>IF(Q1709&gt;0,RANK(Q1709,(N1709:P1709,Q1709:AJ1709)),0)</f>
        <v>0</v>
      </c>
      <c r="AM1709" s="7">
        <f>IF(R1709&gt;0,RANK(R1709,(N1709:P1709,Q1709:AJ1709)),0)</f>
        <v>4</v>
      </c>
      <c r="AN1709" s="7">
        <f>IF(S1709&gt;0,RANK(S1709,(N1709:P1709,Q1709:AJ1709)),0)</f>
        <v>0</v>
      </c>
      <c r="AO1709" s="7">
        <f>IF(T1709&gt;0,RANK(T1709,(N1709:P1709,Q1709:AJ1709)),0)</f>
        <v>5</v>
      </c>
      <c r="AP1709" s="2">
        <f t="shared" si="666"/>
        <v>0</v>
      </c>
      <c r="AQ1709" s="2">
        <f t="shared" si="667"/>
        <v>4.7519375459636817E-3</v>
      </c>
      <c r="AR1709" s="2">
        <f t="shared" si="668"/>
        <v>0</v>
      </c>
      <c r="AS1709" s="2">
        <f t="shared" si="669"/>
        <v>2.1496860326978562E-3</v>
      </c>
      <c r="AU1709" t="s">
        <v>1497</v>
      </c>
      <c r="AV1709" t="s">
        <v>417</v>
      </c>
      <c r="AY1709" s="130">
        <v>30</v>
      </c>
      <c r="AZ1709" s="131">
        <v>93</v>
      </c>
      <c r="BA1709" s="132">
        <f t="shared" si="659"/>
        <v>30093</v>
      </c>
      <c r="BC1709" s="7" t="s">
        <v>532</v>
      </c>
    </row>
    <row r="1710" spans="1:55" hidden="1" outlineLevel="1" x14ac:dyDescent="0.2">
      <c r="A1710" t="s">
        <v>1197</v>
      </c>
      <c r="B1710" t="s">
        <v>417</v>
      </c>
      <c r="C1710" s="1">
        <f t="shared" si="660"/>
        <v>3800</v>
      </c>
      <c r="D1710" s="7">
        <f>RANK(N1710,(N1710:P1710,Q1710:AJ1710))</f>
        <v>2</v>
      </c>
      <c r="E1710" s="7">
        <f>RANK(O1710,(N1710:P1710,Q1710:AJ1710))</f>
        <v>1</v>
      </c>
      <c r="F1710" s="7">
        <f>IF(P1710&gt;0,RANK(P1710,(N1710:P1710,Q1710:AJ1710)),0)</f>
        <v>3</v>
      </c>
      <c r="G1710" s="1">
        <f t="shared" si="661"/>
        <v>589</v>
      </c>
      <c r="H1710" s="2">
        <f t="shared" si="670"/>
        <v>0.155</v>
      </c>
      <c r="I1710" s="2"/>
      <c r="J1710" s="2">
        <f t="shared" si="662"/>
        <v>0.3373684210526316</v>
      </c>
      <c r="K1710" s="2">
        <f t="shared" si="663"/>
        <v>0.49236842105263157</v>
      </c>
      <c r="L1710" s="2">
        <f t="shared" si="664"/>
        <v>0.16263157894736843</v>
      </c>
      <c r="M1710" s="2">
        <f t="shared" si="665"/>
        <v>7.6315789473684614E-3</v>
      </c>
      <c r="N1710" s="1">
        <v>1282</v>
      </c>
      <c r="O1710" s="1">
        <v>1871</v>
      </c>
      <c r="P1710" s="1">
        <v>618</v>
      </c>
      <c r="R1710" s="1">
        <v>15</v>
      </c>
      <c r="T1710" s="1">
        <v>14</v>
      </c>
      <c r="AL1710" s="7">
        <f>IF(Q1710&gt;0,RANK(Q1710,(N1710:P1710,Q1710:AJ1710)),0)</f>
        <v>0</v>
      </c>
      <c r="AM1710" s="7">
        <f>IF(R1710&gt;0,RANK(R1710,(N1710:P1710,Q1710:AJ1710)),0)</f>
        <v>4</v>
      </c>
      <c r="AN1710" s="7">
        <f>IF(S1710&gt;0,RANK(S1710,(N1710:P1710,Q1710:AJ1710)),0)</f>
        <v>0</v>
      </c>
      <c r="AO1710" s="7">
        <f>IF(T1710&gt;0,RANK(T1710,(N1710:P1710,Q1710:AJ1710)),0)</f>
        <v>5</v>
      </c>
      <c r="AP1710" s="2">
        <f t="shared" si="666"/>
        <v>0</v>
      </c>
      <c r="AQ1710" s="2">
        <f t="shared" si="667"/>
        <v>3.9473684210526317E-3</v>
      </c>
      <c r="AR1710" s="2">
        <f t="shared" si="668"/>
        <v>0</v>
      </c>
      <c r="AS1710" s="2">
        <f t="shared" si="669"/>
        <v>3.6842105263157894E-3</v>
      </c>
      <c r="AU1710" t="s">
        <v>1197</v>
      </c>
      <c r="AV1710" t="s">
        <v>417</v>
      </c>
      <c r="AY1710" s="130">
        <v>30</v>
      </c>
      <c r="AZ1710" s="131">
        <v>95</v>
      </c>
      <c r="BA1710" s="132">
        <f t="shared" si="659"/>
        <v>30095</v>
      </c>
      <c r="BC1710" s="7" t="s">
        <v>532</v>
      </c>
    </row>
    <row r="1711" spans="1:55" hidden="1" outlineLevel="1" x14ac:dyDescent="0.2">
      <c r="A1711" t="s">
        <v>1198</v>
      </c>
      <c r="B1711" t="s">
        <v>417</v>
      </c>
      <c r="C1711" s="1">
        <f t="shared" si="660"/>
        <v>1782</v>
      </c>
      <c r="D1711" s="7">
        <f>RANK(N1711,(N1711:P1711,Q1711:AJ1711))</f>
        <v>2</v>
      </c>
      <c r="E1711" s="7">
        <f>RANK(O1711,(N1711:P1711,Q1711:AJ1711))</f>
        <v>1</v>
      </c>
      <c r="F1711" s="7">
        <f>IF(P1711&gt;0,RANK(P1711,(N1711:P1711,Q1711:AJ1711)),0)</f>
        <v>3</v>
      </c>
      <c r="G1711" s="1">
        <f t="shared" si="661"/>
        <v>640</v>
      </c>
      <c r="H1711" s="2">
        <f t="shared" si="670"/>
        <v>0.35914702581369246</v>
      </c>
      <c r="I1711" s="2"/>
      <c r="J1711" s="2">
        <f t="shared" si="662"/>
        <v>0.26318742985409654</v>
      </c>
      <c r="K1711" s="2">
        <f t="shared" si="663"/>
        <v>0.622334455667789</v>
      </c>
      <c r="L1711" s="2">
        <f t="shared" si="664"/>
        <v>0.10437710437710437</v>
      </c>
      <c r="M1711" s="2">
        <f t="shared" si="665"/>
        <v>1.0101010101010027E-2</v>
      </c>
      <c r="N1711" s="1">
        <v>469</v>
      </c>
      <c r="O1711" s="1">
        <v>1109</v>
      </c>
      <c r="P1711" s="1">
        <v>186</v>
      </c>
      <c r="R1711" s="1">
        <v>9</v>
      </c>
      <c r="T1711" s="1">
        <v>9</v>
      </c>
      <c r="AL1711" s="7">
        <f>IF(Q1711&gt;0,RANK(Q1711,(N1711:P1711,Q1711:AJ1711)),0)</f>
        <v>0</v>
      </c>
      <c r="AM1711" s="7">
        <f>IF(R1711&gt;0,RANK(R1711,(N1711:P1711,Q1711:AJ1711)),0)</f>
        <v>4</v>
      </c>
      <c r="AN1711" s="7">
        <f>IF(S1711&gt;0,RANK(S1711,(N1711:P1711,Q1711:AJ1711)),0)</f>
        <v>0</v>
      </c>
      <c r="AO1711" s="7">
        <f>IF(T1711&gt;0,RANK(T1711,(N1711:P1711,Q1711:AJ1711)),0)</f>
        <v>4</v>
      </c>
      <c r="AP1711" s="2">
        <f t="shared" si="666"/>
        <v>0</v>
      </c>
      <c r="AQ1711" s="2">
        <f t="shared" si="667"/>
        <v>5.0505050505050509E-3</v>
      </c>
      <c r="AR1711" s="2">
        <f t="shared" si="668"/>
        <v>0</v>
      </c>
      <c r="AS1711" s="2">
        <f t="shared" si="669"/>
        <v>5.0505050505050509E-3</v>
      </c>
      <c r="AU1711" t="s">
        <v>1198</v>
      </c>
      <c r="AV1711" t="s">
        <v>417</v>
      </c>
      <c r="AY1711" s="130">
        <v>30</v>
      </c>
      <c r="AZ1711" s="131">
        <v>97</v>
      </c>
      <c r="BA1711" s="132">
        <f t="shared" si="659"/>
        <v>30097</v>
      </c>
      <c r="BC1711" s="7" t="s">
        <v>532</v>
      </c>
    </row>
    <row r="1712" spans="1:55" hidden="1" outlineLevel="1" x14ac:dyDescent="0.2">
      <c r="A1712" t="s">
        <v>341</v>
      </c>
      <c r="B1712" t="s">
        <v>417</v>
      </c>
      <c r="C1712" s="1">
        <f t="shared" si="660"/>
        <v>3326</v>
      </c>
      <c r="D1712" s="7">
        <f>RANK(N1712,(N1712:P1712,Q1712:AJ1712))</f>
        <v>2</v>
      </c>
      <c r="E1712" s="7">
        <f>RANK(O1712,(N1712:P1712,Q1712:AJ1712))</f>
        <v>1</v>
      </c>
      <c r="F1712" s="7">
        <f>IF(P1712&gt;0,RANK(P1712,(N1712:P1712,Q1712:AJ1712)),0)</f>
        <v>3</v>
      </c>
      <c r="G1712" s="1">
        <f t="shared" si="661"/>
        <v>513</v>
      </c>
      <c r="H1712" s="2">
        <f t="shared" si="670"/>
        <v>0.15423932651834035</v>
      </c>
      <c r="I1712" s="2"/>
      <c r="J1712" s="2">
        <f t="shared" si="662"/>
        <v>0.3571858087793145</v>
      </c>
      <c r="K1712" s="2">
        <f t="shared" si="663"/>
        <v>0.51142513529765488</v>
      </c>
      <c r="L1712" s="2">
        <f t="shared" si="664"/>
        <v>0.12507516536380037</v>
      </c>
      <c r="M1712" s="2">
        <f t="shared" si="665"/>
        <v>6.3138905592302619E-3</v>
      </c>
      <c r="N1712" s="1">
        <v>1188</v>
      </c>
      <c r="O1712" s="1">
        <v>1701</v>
      </c>
      <c r="P1712" s="1">
        <v>416</v>
      </c>
      <c r="R1712" s="1">
        <v>13</v>
      </c>
      <c r="T1712" s="1">
        <v>8</v>
      </c>
      <c r="AL1712" s="7">
        <f>IF(Q1712&gt;0,RANK(Q1712,(N1712:P1712,Q1712:AJ1712)),0)</f>
        <v>0</v>
      </c>
      <c r="AM1712" s="7">
        <f>IF(R1712&gt;0,RANK(R1712,(N1712:P1712,Q1712:AJ1712)),0)</f>
        <v>4</v>
      </c>
      <c r="AN1712" s="7">
        <f>IF(S1712&gt;0,RANK(S1712,(N1712:P1712,Q1712:AJ1712)),0)</f>
        <v>0</v>
      </c>
      <c r="AO1712" s="7">
        <f>IF(T1712&gt;0,RANK(T1712,(N1712:P1712,Q1712:AJ1712)),0)</f>
        <v>5</v>
      </c>
      <c r="AP1712" s="2">
        <f t="shared" si="666"/>
        <v>0</v>
      </c>
      <c r="AQ1712" s="2">
        <f t="shared" si="667"/>
        <v>3.9085989176187615E-3</v>
      </c>
      <c r="AR1712" s="2">
        <f t="shared" si="668"/>
        <v>0</v>
      </c>
      <c r="AS1712" s="2">
        <f t="shared" si="669"/>
        <v>2.4052916416115455E-3</v>
      </c>
      <c r="AU1712" t="s">
        <v>341</v>
      </c>
      <c r="AV1712" t="s">
        <v>417</v>
      </c>
      <c r="AY1712" s="130">
        <v>30</v>
      </c>
      <c r="AZ1712" s="131">
        <v>99</v>
      </c>
      <c r="BA1712" s="132">
        <f t="shared" si="659"/>
        <v>30099</v>
      </c>
      <c r="BC1712" s="7" t="s">
        <v>532</v>
      </c>
    </row>
    <row r="1713" spans="1:55" hidden="1" outlineLevel="1" x14ac:dyDescent="0.2">
      <c r="A1713" t="s">
        <v>1199</v>
      </c>
      <c r="B1713" t="s">
        <v>417</v>
      </c>
      <c r="C1713" s="1">
        <f t="shared" si="660"/>
        <v>2482</v>
      </c>
      <c r="D1713" s="7">
        <f>RANK(N1713,(N1713:P1713,Q1713:AJ1713))</f>
        <v>2</v>
      </c>
      <c r="E1713" s="7">
        <f>RANK(O1713,(N1713:P1713,Q1713:AJ1713))</f>
        <v>1</v>
      </c>
      <c r="F1713" s="7">
        <f>IF(P1713&gt;0,RANK(P1713,(N1713:P1713,Q1713:AJ1713)),0)</f>
        <v>3</v>
      </c>
      <c r="G1713" s="1">
        <f t="shared" si="661"/>
        <v>329</v>
      </c>
      <c r="H1713" s="2">
        <f t="shared" si="670"/>
        <v>0.13255439161966157</v>
      </c>
      <c r="I1713" s="2"/>
      <c r="J1713" s="2">
        <f t="shared" si="662"/>
        <v>0.35213537469782435</v>
      </c>
      <c r="K1713" s="2">
        <f t="shared" si="663"/>
        <v>0.48468976631748589</v>
      </c>
      <c r="L1713" s="2">
        <f t="shared" si="664"/>
        <v>0.15551974214343273</v>
      </c>
      <c r="M1713" s="2">
        <f t="shared" si="665"/>
        <v>7.6551168412569703E-3</v>
      </c>
      <c r="N1713" s="1">
        <v>874</v>
      </c>
      <c r="O1713" s="1">
        <v>1203</v>
      </c>
      <c r="P1713" s="1">
        <v>386</v>
      </c>
      <c r="R1713" s="1">
        <v>15</v>
      </c>
      <c r="T1713" s="1">
        <v>4</v>
      </c>
      <c r="AL1713" s="7">
        <f>IF(Q1713&gt;0,RANK(Q1713,(N1713:P1713,Q1713:AJ1713)),0)</f>
        <v>0</v>
      </c>
      <c r="AM1713" s="7">
        <f>IF(R1713&gt;0,RANK(R1713,(N1713:P1713,Q1713:AJ1713)),0)</f>
        <v>4</v>
      </c>
      <c r="AN1713" s="7">
        <f>IF(S1713&gt;0,RANK(S1713,(N1713:P1713,Q1713:AJ1713)),0)</f>
        <v>0</v>
      </c>
      <c r="AO1713" s="7">
        <f>IF(T1713&gt;0,RANK(T1713,(N1713:P1713,Q1713:AJ1713)),0)</f>
        <v>5</v>
      </c>
      <c r="AP1713" s="2">
        <f t="shared" si="666"/>
        <v>0</v>
      </c>
      <c r="AQ1713" s="2">
        <f t="shared" si="667"/>
        <v>6.0435132957292505E-3</v>
      </c>
      <c r="AR1713" s="2">
        <f t="shared" si="668"/>
        <v>0</v>
      </c>
      <c r="AS1713" s="2">
        <f t="shared" si="669"/>
        <v>1.6116035455278001E-3</v>
      </c>
      <c r="AU1713" t="s">
        <v>1199</v>
      </c>
      <c r="AV1713" t="s">
        <v>417</v>
      </c>
      <c r="AY1713" s="130">
        <v>30</v>
      </c>
      <c r="AZ1713" s="131">
        <v>101</v>
      </c>
      <c r="BA1713" s="132">
        <f t="shared" si="659"/>
        <v>30101</v>
      </c>
      <c r="BC1713" s="7" t="s">
        <v>532</v>
      </c>
    </row>
    <row r="1714" spans="1:55" hidden="1" outlineLevel="1" x14ac:dyDescent="0.2">
      <c r="A1714" t="s">
        <v>2213</v>
      </c>
      <c r="B1714" t="s">
        <v>417</v>
      </c>
      <c r="C1714" s="1">
        <f t="shared" si="660"/>
        <v>498</v>
      </c>
      <c r="D1714" s="7">
        <f>RANK(N1714,(N1714:P1714,Q1714:AJ1714))</f>
        <v>2</v>
      </c>
      <c r="E1714" s="7">
        <f>RANK(O1714,(N1714:P1714,Q1714:AJ1714))</f>
        <v>1</v>
      </c>
      <c r="F1714" s="7">
        <f>IF(P1714&gt;0,RANK(P1714,(N1714:P1714,Q1714:AJ1714)),0)</f>
        <v>3</v>
      </c>
      <c r="G1714" s="1">
        <f t="shared" si="661"/>
        <v>66</v>
      </c>
      <c r="H1714" s="2">
        <f t="shared" si="670"/>
        <v>0.13253012048192772</v>
      </c>
      <c r="I1714" s="2"/>
      <c r="J1714" s="2">
        <f t="shared" si="662"/>
        <v>0.34337349397590361</v>
      </c>
      <c r="K1714" s="2">
        <f t="shared" si="663"/>
        <v>0.4759036144578313</v>
      </c>
      <c r="L1714" s="2">
        <f t="shared" si="664"/>
        <v>0.1746987951807229</v>
      </c>
      <c r="M1714" s="2">
        <f t="shared" si="665"/>
        <v>6.0240963855421326E-3</v>
      </c>
      <c r="N1714" s="1">
        <v>171</v>
      </c>
      <c r="O1714" s="1">
        <v>237</v>
      </c>
      <c r="P1714" s="1">
        <v>87</v>
      </c>
      <c r="R1714" s="1">
        <v>2</v>
      </c>
      <c r="T1714" s="1">
        <v>1</v>
      </c>
      <c r="AL1714" s="7">
        <f>IF(Q1714&gt;0,RANK(Q1714,(N1714:P1714,Q1714:AJ1714)),0)</f>
        <v>0</v>
      </c>
      <c r="AM1714" s="7">
        <f>IF(R1714&gt;0,RANK(R1714,(N1714:P1714,Q1714:AJ1714)),0)</f>
        <v>4</v>
      </c>
      <c r="AN1714" s="7">
        <f>IF(S1714&gt;0,RANK(S1714,(N1714:P1714,Q1714:AJ1714)),0)</f>
        <v>0</v>
      </c>
      <c r="AO1714" s="7">
        <f>IF(T1714&gt;0,RANK(T1714,(N1714:P1714,Q1714:AJ1714)),0)</f>
        <v>5</v>
      </c>
      <c r="AP1714" s="2">
        <f t="shared" si="666"/>
        <v>0</v>
      </c>
      <c r="AQ1714" s="2">
        <f t="shared" si="667"/>
        <v>4.0160642570281121E-3</v>
      </c>
      <c r="AR1714" s="2">
        <f t="shared" si="668"/>
        <v>0</v>
      </c>
      <c r="AS1714" s="2">
        <f t="shared" si="669"/>
        <v>2.008032128514056E-3</v>
      </c>
      <c r="AU1714" t="s">
        <v>2213</v>
      </c>
      <c r="AV1714" t="s">
        <v>417</v>
      </c>
      <c r="AY1714" s="130">
        <v>30</v>
      </c>
      <c r="AZ1714" s="131">
        <v>103</v>
      </c>
      <c r="BA1714" s="132">
        <f t="shared" si="659"/>
        <v>30103</v>
      </c>
      <c r="BC1714" s="7" t="s">
        <v>532</v>
      </c>
    </row>
    <row r="1715" spans="1:55" hidden="1" outlineLevel="1" x14ac:dyDescent="0.2">
      <c r="A1715" t="s">
        <v>2894</v>
      </c>
      <c r="B1715" t="s">
        <v>417</v>
      </c>
      <c r="C1715" s="1">
        <f t="shared" si="660"/>
        <v>4207</v>
      </c>
      <c r="D1715" s="7">
        <f>RANK(N1715,(N1715:P1715,Q1715:AJ1715))</f>
        <v>2</v>
      </c>
      <c r="E1715" s="7">
        <f>RANK(O1715,(N1715:P1715,Q1715:AJ1715))</f>
        <v>1</v>
      </c>
      <c r="F1715" s="7">
        <f>IF(P1715&gt;0,RANK(P1715,(N1715:P1715,Q1715:AJ1715)),0)</f>
        <v>3</v>
      </c>
      <c r="G1715" s="1">
        <f t="shared" si="661"/>
        <v>164</v>
      </c>
      <c r="H1715" s="2">
        <f t="shared" si="670"/>
        <v>3.8982647967672923E-2</v>
      </c>
      <c r="I1715" s="2"/>
      <c r="J1715" s="2">
        <f t="shared" si="662"/>
        <v>0.39790824815783221</v>
      </c>
      <c r="K1715" s="2">
        <f t="shared" si="663"/>
        <v>0.43689089612550513</v>
      </c>
      <c r="L1715" s="2">
        <f t="shared" si="664"/>
        <v>0.15331590206798193</v>
      </c>
      <c r="M1715" s="2">
        <f t="shared" si="665"/>
        <v>1.1884953648680724E-2</v>
      </c>
      <c r="N1715" s="1">
        <v>1674</v>
      </c>
      <c r="O1715" s="1">
        <v>1838</v>
      </c>
      <c r="P1715" s="1">
        <v>645</v>
      </c>
      <c r="R1715" s="1">
        <v>37</v>
      </c>
      <c r="T1715" s="1">
        <v>13</v>
      </c>
      <c r="AL1715" s="7">
        <f>IF(Q1715&gt;0,RANK(Q1715,(N1715:P1715,Q1715:AJ1715)),0)</f>
        <v>0</v>
      </c>
      <c r="AM1715" s="7">
        <f>IF(R1715&gt;0,RANK(R1715,(N1715:P1715,Q1715:AJ1715)),0)</f>
        <v>4</v>
      </c>
      <c r="AN1715" s="7">
        <f>IF(S1715&gt;0,RANK(S1715,(N1715:P1715,Q1715:AJ1715)),0)</f>
        <v>0</v>
      </c>
      <c r="AO1715" s="7">
        <f>IF(T1715&gt;0,RANK(T1715,(N1715:P1715,Q1715:AJ1715)),0)</f>
        <v>5</v>
      </c>
      <c r="AP1715" s="2">
        <f t="shared" si="666"/>
        <v>0</v>
      </c>
      <c r="AQ1715" s="2">
        <f t="shared" si="667"/>
        <v>8.7948657000237705E-3</v>
      </c>
      <c r="AR1715" s="2">
        <f t="shared" si="668"/>
        <v>0</v>
      </c>
      <c r="AS1715" s="2">
        <f t="shared" si="669"/>
        <v>3.0900879486570002E-3</v>
      </c>
      <c r="AU1715" t="s">
        <v>2894</v>
      </c>
      <c r="AV1715" t="s">
        <v>417</v>
      </c>
      <c r="AY1715" s="130">
        <v>30</v>
      </c>
      <c r="AZ1715" s="131">
        <v>105</v>
      </c>
      <c r="BA1715" s="132">
        <f t="shared" si="659"/>
        <v>30105</v>
      </c>
      <c r="BC1715" s="7" t="s">
        <v>532</v>
      </c>
    </row>
    <row r="1716" spans="1:55" hidden="1" outlineLevel="1" x14ac:dyDescent="0.2">
      <c r="A1716" t="s">
        <v>1926</v>
      </c>
      <c r="B1716" t="s">
        <v>417</v>
      </c>
      <c r="C1716" s="1">
        <f t="shared" si="660"/>
        <v>1088</v>
      </c>
      <c r="D1716" s="7">
        <f>RANK(N1716,(N1716:P1716,Q1716:AJ1716))</f>
        <v>2</v>
      </c>
      <c r="E1716" s="7">
        <f>RANK(O1716,(N1716:P1716,Q1716:AJ1716))</f>
        <v>1</v>
      </c>
      <c r="F1716" s="7">
        <f>IF(P1716&gt;0,RANK(P1716,(N1716:P1716,Q1716:AJ1716)),0)</f>
        <v>3</v>
      </c>
      <c r="G1716" s="1">
        <f t="shared" si="661"/>
        <v>172</v>
      </c>
      <c r="H1716" s="2">
        <f t="shared" si="670"/>
        <v>0.15808823529411764</v>
      </c>
      <c r="I1716" s="2"/>
      <c r="J1716" s="2">
        <f t="shared" si="662"/>
        <v>0.359375</v>
      </c>
      <c r="K1716" s="2">
        <f t="shared" si="663"/>
        <v>0.51746323529411764</v>
      </c>
      <c r="L1716" s="2">
        <f t="shared" si="664"/>
        <v>0.11672794117647059</v>
      </c>
      <c r="M1716" s="2">
        <f t="shared" si="665"/>
        <v>6.4338235294117696E-3</v>
      </c>
      <c r="N1716" s="1">
        <v>391</v>
      </c>
      <c r="O1716" s="1">
        <v>563</v>
      </c>
      <c r="P1716" s="1">
        <v>127</v>
      </c>
      <c r="R1716" s="1">
        <v>7</v>
      </c>
      <c r="AL1716" s="7">
        <f>IF(Q1716&gt;0,RANK(Q1716,(N1716:P1716,Q1716:AJ1716)),0)</f>
        <v>0</v>
      </c>
      <c r="AM1716" s="7">
        <f>IF(R1716&gt;0,RANK(R1716,(N1716:P1716,Q1716:AJ1716)),0)</f>
        <v>4</v>
      </c>
      <c r="AN1716" s="7">
        <f>IF(S1716&gt;0,RANK(S1716,(N1716:P1716,Q1716:AJ1716)),0)</f>
        <v>0</v>
      </c>
      <c r="AO1716" s="7">
        <f>IF(T1716&gt;0,RANK(T1716,(N1716:P1716,Q1716:AJ1716)),0)</f>
        <v>0</v>
      </c>
      <c r="AP1716" s="2">
        <f t="shared" si="666"/>
        <v>0</v>
      </c>
      <c r="AQ1716" s="2">
        <f t="shared" si="667"/>
        <v>6.4338235294117644E-3</v>
      </c>
      <c r="AR1716" s="2">
        <f t="shared" si="668"/>
        <v>0</v>
      </c>
      <c r="AS1716" s="2">
        <f t="shared" si="669"/>
        <v>0</v>
      </c>
      <c r="AU1716" t="s">
        <v>1926</v>
      </c>
      <c r="AV1716" t="s">
        <v>417</v>
      </c>
      <c r="AY1716" s="130">
        <v>30</v>
      </c>
      <c r="AZ1716" s="131">
        <v>107</v>
      </c>
      <c r="BA1716" s="132">
        <f t="shared" si="659"/>
        <v>30107</v>
      </c>
      <c r="BC1716" s="7" t="s">
        <v>532</v>
      </c>
    </row>
    <row r="1717" spans="1:55" hidden="1" outlineLevel="1" x14ac:dyDescent="0.2">
      <c r="A1717" t="s">
        <v>1413</v>
      </c>
      <c r="B1717" t="s">
        <v>417</v>
      </c>
      <c r="C1717" s="1">
        <f t="shared" si="660"/>
        <v>613</v>
      </c>
      <c r="D1717" s="7">
        <f>RANK(N1717,(N1717:P1717,Q1717:AJ1717))</f>
        <v>2</v>
      </c>
      <c r="E1717" s="7">
        <f>RANK(O1717,(N1717:P1717,Q1717:AJ1717))</f>
        <v>1</v>
      </c>
      <c r="F1717" s="7">
        <f>IF(P1717&gt;0,RANK(P1717,(N1717:P1717,Q1717:AJ1717)),0)</f>
        <v>3</v>
      </c>
      <c r="G1717" s="1">
        <f t="shared" si="661"/>
        <v>87</v>
      </c>
      <c r="H1717" s="2">
        <f t="shared" si="670"/>
        <v>0.14192495921696574</v>
      </c>
      <c r="I1717" s="2"/>
      <c r="J1717" s="2">
        <f t="shared" si="662"/>
        <v>0.32137030995106036</v>
      </c>
      <c r="K1717" s="2">
        <f t="shared" si="663"/>
        <v>0.4632952691680261</v>
      </c>
      <c r="L1717" s="2">
        <f t="shared" si="664"/>
        <v>0.20880913539967375</v>
      </c>
      <c r="M1717" s="2">
        <f t="shared" si="665"/>
        <v>6.5252854812398453E-3</v>
      </c>
      <c r="N1717" s="1">
        <v>197</v>
      </c>
      <c r="O1717" s="1">
        <v>284</v>
      </c>
      <c r="P1717" s="1">
        <v>128</v>
      </c>
      <c r="R1717" s="1">
        <v>4</v>
      </c>
      <c r="AL1717" s="7">
        <f>IF(Q1717&gt;0,RANK(Q1717,(N1717:P1717,Q1717:AJ1717)),0)</f>
        <v>0</v>
      </c>
      <c r="AM1717" s="7">
        <f>IF(R1717&gt;0,RANK(R1717,(N1717:P1717,Q1717:AJ1717)),0)</f>
        <v>4</v>
      </c>
      <c r="AN1717" s="7">
        <f>IF(S1717&gt;0,RANK(S1717,(N1717:P1717,Q1717:AJ1717)),0)</f>
        <v>0</v>
      </c>
      <c r="AO1717" s="7">
        <f>IF(T1717&gt;0,RANK(T1717,(N1717:P1717,Q1717:AJ1717)),0)</f>
        <v>0</v>
      </c>
      <c r="AP1717" s="2">
        <f t="shared" si="666"/>
        <v>0</v>
      </c>
      <c r="AQ1717" s="2">
        <f t="shared" si="667"/>
        <v>6.5252854812398045E-3</v>
      </c>
      <c r="AR1717" s="2">
        <f t="shared" si="668"/>
        <v>0</v>
      </c>
      <c r="AS1717" s="2">
        <f t="shared" si="669"/>
        <v>0</v>
      </c>
      <c r="AU1717" t="s">
        <v>1413</v>
      </c>
      <c r="AV1717" t="s">
        <v>417</v>
      </c>
      <c r="AY1717" s="130">
        <v>30</v>
      </c>
      <c r="AZ1717" s="131">
        <v>109</v>
      </c>
      <c r="BA1717" s="132">
        <f t="shared" si="659"/>
        <v>30109</v>
      </c>
      <c r="BC1717" s="7" t="s">
        <v>532</v>
      </c>
    </row>
    <row r="1718" spans="1:55" hidden="1" outlineLevel="1" x14ac:dyDescent="0.2">
      <c r="A1718" t="s">
        <v>1867</v>
      </c>
      <c r="B1718" t="s">
        <v>417</v>
      </c>
      <c r="C1718" s="1">
        <f t="shared" si="660"/>
        <v>55882</v>
      </c>
      <c r="D1718" s="7">
        <f>RANK(N1718,(N1718:P1718,Q1718:AJ1718))</f>
        <v>2</v>
      </c>
      <c r="E1718" s="7">
        <f>RANK(O1718,(N1718:P1718,Q1718:AJ1718))</f>
        <v>1</v>
      </c>
      <c r="F1718" s="7">
        <f>IF(P1718&gt;0,RANK(P1718,(N1718:P1718,Q1718:AJ1718)),0)</f>
        <v>3</v>
      </c>
      <c r="G1718" s="1">
        <f t="shared" si="661"/>
        <v>3375</v>
      </c>
      <c r="H1718" s="2">
        <f t="shared" si="670"/>
        <v>6.039511828495759E-2</v>
      </c>
      <c r="I1718" s="2"/>
      <c r="J1718" s="2">
        <f t="shared" si="662"/>
        <v>0.4114383880319244</v>
      </c>
      <c r="K1718" s="2">
        <f t="shared" si="663"/>
        <v>0.47183350631688198</v>
      </c>
      <c r="L1718" s="2">
        <f t="shared" si="664"/>
        <v>0.10985648330410508</v>
      </c>
      <c r="M1718" s="2">
        <f t="shared" si="665"/>
        <v>6.8716223470886018E-3</v>
      </c>
      <c r="N1718" s="1">
        <v>22992</v>
      </c>
      <c r="O1718" s="1">
        <v>26367</v>
      </c>
      <c r="P1718" s="1">
        <v>6139</v>
      </c>
      <c r="R1718" s="1">
        <v>240</v>
      </c>
      <c r="T1718" s="1">
        <v>144</v>
      </c>
      <c r="AL1718" s="7">
        <f>IF(Q1718&gt;0,RANK(Q1718,(N1718:P1718,Q1718:AJ1718)),0)</f>
        <v>0</v>
      </c>
      <c r="AM1718" s="7">
        <f>IF(R1718&gt;0,RANK(R1718,(N1718:P1718,Q1718:AJ1718)),0)</f>
        <v>4</v>
      </c>
      <c r="AN1718" s="7">
        <f>IF(S1718&gt;0,RANK(S1718,(N1718:P1718,Q1718:AJ1718)),0)</f>
        <v>0</v>
      </c>
      <c r="AO1718" s="7">
        <f>IF(T1718&gt;0,RANK(T1718,(N1718:P1718,Q1718:AJ1718)),0)</f>
        <v>5</v>
      </c>
      <c r="AP1718" s="2">
        <f t="shared" si="666"/>
        <v>0</v>
      </c>
      <c r="AQ1718" s="2">
        <f t="shared" si="667"/>
        <v>4.2947639669303171E-3</v>
      </c>
      <c r="AR1718" s="2">
        <f t="shared" si="668"/>
        <v>0</v>
      </c>
      <c r="AS1718" s="2">
        <f t="shared" si="669"/>
        <v>2.5768583801581905E-3</v>
      </c>
      <c r="AU1718" t="s">
        <v>1867</v>
      </c>
      <c r="AV1718" t="s">
        <v>417</v>
      </c>
      <c r="AY1718" s="130">
        <v>30</v>
      </c>
      <c r="AZ1718" s="131">
        <v>111</v>
      </c>
      <c r="BA1718" s="132">
        <f t="shared" si="659"/>
        <v>30111</v>
      </c>
      <c r="BC1718" s="7" t="s">
        <v>532</v>
      </c>
    </row>
    <row r="1719" spans="1:55" collapsed="1" x14ac:dyDescent="0.2">
      <c r="A1719" t="s">
        <v>1793</v>
      </c>
      <c r="B1719" t="s">
        <v>3301</v>
      </c>
      <c r="C1719" s="1">
        <f t="shared" si="660"/>
        <v>407261</v>
      </c>
      <c r="D1719" s="7">
        <f>RANK(N1719,(N1719:P1719,Q1719:AJ1719))</f>
        <v>2</v>
      </c>
      <c r="E1719" s="7">
        <f>RANK(O1719,(N1719:P1719,Q1719:AJ1719))</f>
        <v>1</v>
      </c>
      <c r="F1719" s="7">
        <f>IF(P1719&gt;0,RANK(P1719,(N1719:P1719,Q1719:AJ1719)),0)</f>
        <v>3</v>
      </c>
      <c r="G1719" s="1">
        <f t="shared" si="661"/>
        <v>11730</v>
      </c>
      <c r="H1719" s="2">
        <f t="shared" si="670"/>
        <v>2.8802168633873609E-2</v>
      </c>
      <c r="I1719" s="2"/>
      <c r="J1719" s="2">
        <f t="shared" si="662"/>
        <v>0.41232035476021517</v>
      </c>
      <c r="K1719" s="2">
        <f t="shared" si="663"/>
        <v>0.44112252339408881</v>
      </c>
      <c r="L1719" s="2">
        <f t="shared" si="664"/>
        <v>0.13561082450811643</v>
      </c>
      <c r="M1719" s="2">
        <f t="shared" si="665"/>
        <v>1.0946297337579541E-2</v>
      </c>
      <c r="N1719" s="1">
        <f t="shared" ref="N1719:T1719" si="671">SUM(N1663:N1718)</f>
        <v>167922</v>
      </c>
      <c r="O1719" s="1">
        <f t="shared" si="671"/>
        <v>179652</v>
      </c>
      <c r="P1719" s="1">
        <f t="shared" si="671"/>
        <v>55229</v>
      </c>
      <c r="R1719" s="1">
        <f t="shared" si="671"/>
        <v>2526</v>
      </c>
      <c r="S1719" s="3">
        <v>152</v>
      </c>
      <c r="T1719" s="1">
        <f t="shared" si="671"/>
        <v>1754</v>
      </c>
      <c r="U1719" s="3"/>
      <c r="W1719" s="3">
        <v>5</v>
      </c>
      <c r="X1719" s="3">
        <v>20</v>
      </c>
      <c r="Y1719" s="3"/>
      <c r="Z1719" s="3"/>
      <c r="AA1719" s="3"/>
      <c r="AB1719" s="3">
        <v>1</v>
      </c>
      <c r="AL1719" s="7">
        <f>IF(Q1719&gt;0,RANK(Q1719,(N1719:P1719,Q1719:AJ1719)),0)</f>
        <v>0</v>
      </c>
      <c r="AM1719" s="7">
        <f>IF(R1719&gt;0,RANK(R1719,(N1719:P1719,Q1719:AJ1719)),0)</f>
        <v>4</v>
      </c>
      <c r="AN1719" s="7">
        <f>IF(S1719&gt;0,RANK(S1719,(N1719:P1719,Q1719:AJ1719)),0)</f>
        <v>6</v>
      </c>
      <c r="AO1719" s="7">
        <f>IF(T1719&gt;0,RANK(T1719,(N1719:P1719,Q1719:AJ1719)),0)</f>
        <v>5</v>
      </c>
      <c r="AP1719" s="2">
        <f t="shared" si="666"/>
        <v>0</v>
      </c>
      <c r="AQ1719" s="2">
        <f t="shared" si="667"/>
        <v>6.2024107390592272E-3</v>
      </c>
      <c r="AR1719" s="2">
        <f t="shared" si="668"/>
        <v>3.7322503259580467E-4</v>
      </c>
      <c r="AS1719" s="2">
        <f t="shared" si="669"/>
        <v>4.3068204419279034E-3</v>
      </c>
      <c r="AU1719" t="s">
        <v>1793</v>
      </c>
      <c r="AV1719" t="s">
        <v>3301</v>
      </c>
      <c r="AY1719" s="130">
        <v>30</v>
      </c>
      <c r="AZ1719" s="131"/>
      <c r="BA1719" s="130">
        <v>30</v>
      </c>
      <c r="BC1719" s="7" t="s">
        <v>433</v>
      </c>
    </row>
    <row r="1720" spans="1:55" x14ac:dyDescent="0.2">
      <c r="C1720" s="1"/>
      <c r="E1720" s="7"/>
      <c r="F1720" s="7"/>
      <c r="I1720" s="2"/>
      <c r="AL1720" s="7"/>
      <c r="AM1720" s="7"/>
      <c r="AN1720" s="7"/>
      <c r="AO1720" s="7"/>
      <c r="AY1720" s="130"/>
      <c r="AZ1720" s="131"/>
      <c r="BA1720" s="132"/>
    </row>
    <row r="1721" spans="1:55" hidden="1" outlineLevel="1" x14ac:dyDescent="0.2">
      <c r="A1721" t="s">
        <v>1628</v>
      </c>
      <c r="B1721" t="s">
        <v>2636</v>
      </c>
      <c r="C1721" s="1">
        <f t="shared" ref="C1721:C1752" si="672">SUM(N1721:AJ1721)</f>
        <v>12496</v>
      </c>
      <c r="D1721" s="7">
        <f>RANK(N1721,(N1721:P1721,Q1721:AJ1721))</f>
        <v>2</v>
      </c>
      <c r="E1721" s="7">
        <f>RANK(O1721,(N1721:P1721,Q1721:AJ1721))</f>
        <v>1</v>
      </c>
      <c r="F1721" s="7">
        <f>IF(P1721&gt;0,RANK(P1721,(N1721:P1721,Q1721:AJ1721)),0)</f>
        <v>3</v>
      </c>
      <c r="G1721" s="1">
        <f t="shared" ref="G1721:G1784" si="673">MAX(N1721:P1721)-LARGE(N1721:P1721,2)</f>
        <v>2989</v>
      </c>
      <c r="H1721" s="2">
        <f t="shared" ref="H1721:H1784" si="674">G1721/C1721</f>
        <v>0.23919654289372599</v>
      </c>
      <c r="I1721" s="2"/>
      <c r="J1721" s="2">
        <f t="shared" ref="J1721:J1752" si="675">IF($C1721=0,"-",N1721/$C1721)</f>
        <v>0.31490076824583868</v>
      </c>
      <c r="K1721" s="2">
        <f t="shared" ref="K1721:K1752" si="676">IF($C1721=0,"-",O1721/$C1721)</f>
        <v>0.55409731113956462</v>
      </c>
      <c r="L1721" s="2">
        <f t="shared" ref="L1721:L1752" si="677">IF($C1721=0,"-",P1721/$C1721)</f>
        <v>0.12107874519846351</v>
      </c>
      <c r="M1721" s="2">
        <f t="shared" ref="M1721:M1752" si="678">IF(C1721=0,"-",(1-J1721-K1721-L1721))</f>
        <v>9.9231754161331898E-3</v>
      </c>
      <c r="N1721" s="1">
        <v>3935</v>
      </c>
      <c r="O1721" s="1">
        <v>6924</v>
      </c>
      <c r="P1721" s="1">
        <v>1513</v>
      </c>
      <c r="R1721" s="1">
        <v>60</v>
      </c>
      <c r="S1721" s="1">
        <v>53</v>
      </c>
      <c r="T1721" s="1">
        <v>11</v>
      </c>
      <c r="AL1721" s="7">
        <f>IF(Q1721&gt;0,RANK(Q1721,(N1721:P1721,Q1721:AJ1721)),0)</f>
        <v>0</v>
      </c>
      <c r="AM1721" s="7">
        <f>IF(R1721&gt;0,RANK(R1721,(N1721:P1721,Q1721:AJ1721)),0)</f>
        <v>4</v>
      </c>
      <c r="AN1721" s="7">
        <f>IF(S1721&gt;0,RANK(S1721,(N1721:P1721,Q1721:AJ1721)),0)</f>
        <v>5</v>
      </c>
      <c r="AO1721" s="7">
        <f>IF(T1721&gt;0,RANK(T1721,(N1721:P1721,Q1721:AJ1721)),0)</f>
        <v>6</v>
      </c>
      <c r="AP1721" s="2">
        <f t="shared" ref="AP1721:AP1752" si="679">IF($C1721=0,"-",Q1721/$C1721)</f>
        <v>0</v>
      </c>
      <c r="AQ1721" s="2">
        <f t="shared" ref="AQ1721:AQ1752" si="680">IF($C1721=0,"-",R1721/$C1721)</f>
        <v>4.8015364916773363E-3</v>
      </c>
      <c r="AR1721" s="2">
        <f t="shared" ref="AR1721:AR1752" si="681">IF($C1721=0,"-",S1721/$C1721)</f>
        <v>4.2413572343149809E-3</v>
      </c>
      <c r="AS1721" s="2">
        <f t="shared" ref="AS1721:AS1752" si="682">IF($C1721=0,"-",T1721/$C1721)</f>
        <v>8.8028169014084509E-4</v>
      </c>
      <c r="AU1721" t="s">
        <v>1628</v>
      </c>
      <c r="AV1721" t="s">
        <v>2636</v>
      </c>
      <c r="AW1721">
        <v>3</v>
      </c>
      <c r="AY1721" s="130">
        <v>31</v>
      </c>
      <c r="AZ1721" s="131">
        <v>1</v>
      </c>
      <c r="BA1721" s="132">
        <f t="shared" ref="BA1721:BA1784" si="683">AY1721*1000+AZ1721</f>
        <v>31001</v>
      </c>
      <c r="BC1721" s="7" t="s">
        <v>532</v>
      </c>
    </row>
    <row r="1722" spans="1:55" hidden="1" outlineLevel="1" x14ac:dyDescent="0.2">
      <c r="A1722" t="s">
        <v>1516</v>
      </c>
      <c r="B1722" t="s">
        <v>2636</v>
      </c>
      <c r="C1722" s="1">
        <f t="shared" si="672"/>
        <v>3370</v>
      </c>
      <c r="D1722" s="7">
        <f>RANK(N1722,(N1722:P1722,Q1722:AJ1722))</f>
        <v>2</v>
      </c>
      <c r="E1722" s="7">
        <f>RANK(O1722,(N1722:P1722,Q1722:AJ1722))</f>
        <v>1</v>
      </c>
      <c r="F1722" s="7">
        <f>IF(P1722&gt;0,RANK(P1722,(N1722:P1722,Q1722:AJ1722)),0)</f>
        <v>3</v>
      </c>
      <c r="G1722" s="1">
        <f t="shared" si="673"/>
        <v>1121</v>
      </c>
      <c r="H1722" s="2">
        <f t="shared" si="674"/>
        <v>0.33264094955489615</v>
      </c>
      <c r="I1722" s="2"/>
      <c r="J1722" s="2">
        <f t="shared" si="675"/>
        <v>0.26231454005934718</v>
      </c>
      <c r="K1722" s="2">
        <f t="shared" si="676"/>
        <v>0.59495548961424327</v>
      </c>
      <c r="L1722" s="2">
        <f t="shared" si="677"/>
        <v>0.13560830860534126</v>
      </c>
      <c r="M1722" s="2">
        <f t="shared" si="678"/>
        <v>7.1216617210682898E-3</v>
      </c>
      <c r="N1722" s="1">
        <v>884</v>
      </c>
      <c r="O1722" s="1">
        <v>2005</v>
      </c>
      <c r="P1722" s="1">
        <v>457</v>
      </c>
      <c r="R1722" s="1">
        <v>11</v>
      </c>
      <c r="S1722" s="1">
        <v>10</v>
      </c>
      <c r="T1722" s="1">
        <v>3</v>
      </c>
      <c r="AL1722" s="7">
        <f>IF(Q1722&gt;0,RANK(Q1722,(N1722:P1722,Q1722:AJ1722)),0)</f>
        <v>0</v>
      </c>
      <c r="AM1722" s="7">
        <f>IF(R1722&gt;0,RANK(R1722,(N1722:P1722,Q1722:AJ1722)),0)</f>
        <v>4</v>
      </c>
      <c r="AN1722" s="7">
        <f>IF(S1722&gt;0,RANK(S1722,(N1722:P1722,Q1722:AJ1722)),0)</f>
        <v>5</v>
      </c>
      <c r="AO1722" s="7">
        <f>IF(T1722&gt;0,RANK(T1722,(N1722:P1722,Q1722:AJ1722)),0)</f>
        <v>6</v>
      </c>
      <c r="AP1722" s="2">
        <f t="shared" si="679"/>
        <v>0</v>
      </c>
      <c r="AQ1722" s="2">
        <f t="shared" si="680"/>
        <v>3.2640949554896144E-3</v>
      </c>
      <c r="AR1722" s="2">
        <f t="shared" si="681"/>
        <v>2.967359050445104E-3</v>
      </c>
      <c r="AS1722" s="2">
        <f t="shared" si="682"/>
        <v>8.9020771513353112E-4</v>
      </c>
      <c r="AU1722" t="s">
        <v>1516</v>
      </c>
      <c r="AV1722" t="s">
        <v>2636</v>
      </c>
      <c r="AW1722">
        <v>3</v>
      </c>
      <c r="AY1722" s="130">
        <v>31</v>
      </c>
      <c r="AZ1722" s="131">
        <v>3</v>
      </c>
      <c r="BA1722" s="132">
        <f t="shared" si="683"/>
        <v>31003</v>
      </c>
      <c r="BC1722" s="7" t="s">
        <v>532</v>
      </c>
    </row>
    <row r="1723" spans="1:55" hidden="1" outlineLevel="1" x14ac:dyDescent="0.2">
      <c r="A1723" t="s">
        <v>1124</v>
      </c>
      <c r="B1723" t="s">
        <v>2636</v>
      </c>
      <c r="C1723" s="1">
        <f t="shared" si="672"/>
        <v>258</v>
      </c>
      <c r="D1723" s="7">
        <f>RANK(N1723,(N1723:P1723,Q1723:AJ1723))</f>
        <v>3</v>
      </c>
      <c r="E1723" s="7">
        <f>RANK(O1723,(N1723:P1723,Q1723:AJ1723))</f>
        <v>1</v>
      </c>
      <c r="F1723" s="7">
        <f>IF(P1723&gt;0,RANK(P1723,(N1723:P1723,Q1723:AJ1723)),0)</f>
        <v>2</v>
      </c>
      <c r="G1723" s="1">
        <f t="shared" si="673"/>
        <v>141</v>
      </c>
      <c r="H1723" s="2">
        <f t="shared" si="674"/>
        <v>0.54651162790697672</v>
      </c>
      <c r="I1723" s="2"/>
      <c r="J1723" s="2">
        <f t="shared" si="675"/>
        <v>9.6899224806201556E-2</v>
      </c>
      <c r="K1723" s="2">
        <f t="shared" si="676"/>
        <v>0.72480620155038755</v>
      </c>
      <c r="L1723" s="2">
        <f t="shared" si="677"/>
        <v>0.17829457364341086</v>
      </c>
      <c r="M1723" s="2">
        <f t="shared" si="678"/>
        <v>8.3266726846886741E-17</v>
      </c>
      <c r="N1723" s="1">
        <v>25</v>
      </c>
      <c r="O1723" s="1">
        <v>187</v>
      </c>
      <c r="P1723" s="1">
        <v>46</v>
      </c>
      <c r="AL1723" s="7">
        <f>IF(Q1723&gt;0,RANK(Q1723,(N1723:P1723,Q1723:AJ1723)),0)</f>
        <v>0</v>
      </c>
      <c r="AM1723" s="7">
        <f>IF(R1723&gt;0,RANK(R1723,(N1723:P1723,Q1723:AJ1723)),0)</f>
        <v>0</v>
      </c>
      <c r="AN1723" s="7">
        <f>IF(S1723&gt;0,RANK(S1723,(N1723:P1723,Q1723:AJ1723)),0)</f>
        <v>0</v>
      </c>
      <c r="AO1723" s="7">
        <f>IF(T1723&gt;0,RANK(T1723,(N1723:P1723,Q1723:AJ1723)),0)</f>
        <v>0</v>
      </c>
      <c r="AP1723" s="2">
        <f t="shared" si="679"/>
        <v>0</v>
      </c>
      <c r="AQ1723" s="2">
        <f t="shared" si="680"/>
        <v>0</v>
      </c>
      <c r="AR1723" s="2">
        <f t="shared" si="681"/>
        <v>0</v>
      </c>
      <c r="AS1723" s="2">
        <f t="shared" si="682"/>
        <v>0</v>
      </c>
      <c r="AU1723" t="s">
        <v>1124</v>
      </c>
      <c r="AV1723" t="s">
        <v>2636</v>
      </c>
      <c r="AW1723">
        <v>3</v>
      </c>
      <c r="AY1723" s="130">
        <v>31</v>
      </c>
      <c r="AZ1723" s="131">
        <v>5</v>
      </c>
      <c r="BA1723" s="132">
        <f t="shared" si="683"/>
        <v>31005</v>
      </c>
      <c r="BC1723" s="7" t="s">
        <v>532</v>
      </c>
    </row>
    <row r="1724" spans="1:55" hidden="1" outlineLevel="1" x14ac:dyDescent="0.2">
      <c r="A1724" t="s">
        <v>1061</v>
      </c>
      <c r="B1724" t="s">
        <v>2636</v>
      </c>
      <c r="C1724" s="1">
        <f t="shared" si="672"/>
        <v>406</v>
      </c>
      <c r="D1724" s="7">
        <f>RANK(N1724,(N1724:P1724,Q1724:AJ1724))</f>
        <v>2</v>
      </c>
      <c r="E1724" s="7">
        <f>RANK(O1724,(N1724:P1724,Q1724:AJ1724))</f>
        <v>1</v>
      </c>
      <c r="F1724" s="7">
        <f>IF(P1724&gt;0,RANK(P1724,(N1724:P1724,Q1724:AJ1724)),0)</f>
        <v>3</v>
      </c>
      <c r="G1724" s="1">
        <f t="shared" si="673"/>
        <v>247</v>
      </c>
      <c r="H1724" s="2">
        <f t="shared" si="674"/>
        <v>0.60837438423645318</v>
      </c>
      <c r="I1724" s="2"/>
      <c r="J1724" s="2">
        <f t="shared" si="675"/>
        <v>0.15270935960591134</v>
      </c>
      <c r="K1724" s="2">
        <f t="shared" si="676"/>
        <v>0.76108374384236455</v>
      </c>
      <c r="L1724" s="2">
        <f t="shared" si="677"/>
        <v>7.3891625615763554E-2</v>
      </c>
      <c r="M1724" s="2">
        <f t="shared" si="678"/>
        <v>1.2315270935960534E-2</v>
      </c>
      <c r="N1724" s="1">
        <v>62</v>
      </c>
      <c r="O1724" s="1">
        <v>309</v>
      </c>
      <c r="P1724" s="1">
        <v>30</v>
      </c>
      <c r="R1724" s="1">
        <v>2</v>
      </c>
      <c r="S1724" s="1">
        <v>3</v>
      </c>
      <c r="AL1724" s="7">
        <f>IF(Q1724&gt;0,RANK(Q1724,(N1724:P1724,Q1724:AJ1724)),0)</f>
        <v>0</v>
      </c>
      <c r="AM1724" s="7">
        <f>IF(R1724&gt;0,RANK(R1724,(N1724:P1724,Q1724:AJ1724)),0)</f>
        <v>5</v>
      </c>
      <c r="AN1724" s="7">
        <f>IF(S1724&gt;0,RANK(S1724,(N1724:P1724,Q1724:AJ1724)),0)</f>
        <v>4</v>
      </c>
      <c r="AO1724" s="7">
        <f>IF(T1724&gt;0,RANK(T1724,(N1724:P1724,Q1724:AJ1724)),0)</f>
        <v>0</v>
      </c>
      <c r="AP1724" s="2">
        <f t="shared" si="679"/>
        <v>0</v>
      </c>
      <c r="AQ1724" s="2">
        <f t="shared" si="680"/>
        <v>4.9261083743842365E-3</v>
      </c>
      <c r="AR1724" s="2">
        <f t="shared" si="681"/>
        <v>7.3891625615763543E-3</v>
      </c>
      <c r="AS1724" s="2">
        <f t="shared" si="682"/>
        <v>0</v>
      </c>
      <c r="AU1724" t="s">
        <v>1061</v>
      </c>
      <c r="AV1724" t="s">
        <v>2636</v>
      </c>
      <c r="AW1724">
        <v>3</v>
      </c>
      <c r="AY1724" s="130">
        <v>31</v>
      </c>
      <c r="AZ1724" s="131">
        <v>7</v>
      </c>
      <c r="BA1724" s="132">
        <f t="shared" si="683"/>
        <v>31007</v>
      </c>
      <c r="BC1724" s="7" t="s">
        <v>532</v>
      </c>
    </row>
    <row r="1725" spans="1:55" hidden="1" outlineLevel="1" x14ac:dyDescent="0.2">
      <c r="A1725" t="s">
        <v>3184</v>
      </c>
      <c r="B1725" t="s">
        <v>2636</v>
      </c>
      <c r="C1725" s="1">
        <f t="shared" si="672"/>
        <v>378</v>
      </c>
      <c r="D1725" s="7">
        <f>RANK(N1725,(N1725:P1725,Q1725:AJ1725))</f>
        <v>2</v>
      </c>
      <c r="E1725" s="7">
        <f>RANK(O1725,(N1725:P1725,Q1725:AJ1725))</f>
        <v>1</v>
      </c>
      <c r="F1725" s="7">
        <f>IF(P1725&gt;0,RANK(P1725,(N1725:P1725,Q1725:AJ1725)),0)</f>
        <v>3</v>
      </c>
      <c r="G1725" s="1">
        <f t="shared" si="673"/>
        <v>231</v>
      </c>
      <c r="H1725" s="2">
        <f t="shared" si="674"/>
        <v>0.61111111111111116</v>
      </c>
      <c r="I1725" s="2"/>
      <c r="J1725" s="2">
        <f t="shared" si="675"/>
        <v>0.1402116402116402</v>
      </c>
      <c r="K1725" s="2">
        <f t="shared" si="676"/>
        <v>0.75132275132275128</v>
      </c>
      <c r="L1725" s="2">
        <f t="shared" si="677"/>
        <v>0.10317460317460317</v>
      </c>
      <c r="M1725" s="2">
        <f t="shared" si="678"/>
        <v>5.2910052910053185E-3</v>
      </c>
      <c r="N1725" s="1">
        <v>53</v>
      </c>
      <c r="O1725" s="1">
        <v>284</v>
      </c>
      <c r="P1725" s="1">
        <v>39</v>
      </c>
      <c r="R1725" s="1">
        <v>1</v>
      </c>
      <c r="T1725" s="1">
        <v>1</v>
      </c>
      <c r="AL1725" s="7">
        <f>IF(Q1725&gt;0,RANK(Q1725,(N1725:P1725,Q1725:AJ1725)),0)</f>
        <v>0</v>
      </c>
      <c r="AM1725" s="7">
        <f>IF(R1725&gt;0,RANK(R1725,(N1725:P1725,Q1725:AJ1725)),0)</f>
        <v>4</v>
      </c>
      <c r="AN1725" s="7">
        <f>IF(S1725&gt;0,RANK(S1725,(N1725:P1725,Q1725:AJ1725)),0)</f>
        <v>0</v>
      </c>
      <c r="AO1725" s="7">
        <f>IF(T1725&gt;0,RANK(T1725,(N1725:P1725,Q1725:AJ1725)),0)</f>
        <v>4</v>
      </c>
      <c r="AP1725" s="2">
        <f t="shared" si="679"/>
        <v>0</v>
      </c>
      <c r="AQ1725" s="2">
        <f t="shared" si="680"/>
        <v>2.6455026455026454E-3</v>
      </c>
      <c r="AR1725" s="2">
        <f t="shared" si="681"/>
        <v>0</v>
      </c>
      <c r="AS1725" s="2">
        <f t="shared" si="682"/>
        <v>2.6455026455026454E-3</v>
      </c>
      <c r="AU1725" t="s">
        <v>3184</v>
      </c>
      <c r="AV1725" t="s">
        <v>2636</v>
      </c>
      <c r="AW1725">
        <v>3</v>
      </c>
      <c r="AY1725" s="130">
        <v>31</v>
      </c>
      <c r="AZ1725" s="131">
        <v>9</v>
      </c>
      <c r="BA1725" s="132">
        <f t="shared" si="683"/>
        <v>31009</v>
      </c>
      <c r="BC1725" s="7" t="s">
        <v>532</v>
      </c>
    </row>
    <row r="1726" spans="1:55" hidden="1" outlineLevel="1" x14ac:dyDescent="0.2">
      <c r="A1726" t="s">
        <v>2531</v>
      </c>
      <c r="B1726" t="s">
        <v>2636</v>
      </c>
      <c r="C1726" s="1">
        <f t="shared" si="672"/>
        <v>2941</v>
      </c>
      <c r="D1726" s="7">
        <f>RANK(N1726,(N1726:P1726,Q1726:AJ1726))</f>
        <v>2</v>
      </c>
      <c r="E1726" s="7">
        <f>RANK(O1726,(N1726:P1726,Q1726:AJ1726))</f>
        <v>1</v>
      </c>
      <c r="F1726" s="7">
        <f>IF(P1726&gt;0,RANK(P1726,(N1726:P1726,Q1726:AJ1726)),0)</f>
        <v>3</v>
      </c>
      <c r="G1726" s="1">
        <f t="shared" si="673"/>
        <v>889</v>
      </c>
      <c r="H1726" s="2">
        <f t="shared" si="674"/>
        <v>0.3022781366882013</v>
      </c>
      <c r="I1726" s="2"/>
      <c r="J1726" s="2">
        <f t="shared" si="675"/>
        <v>0.27405644338660318</v>
      </c>
      <c r="K1726" s="2">
        <f t="shared" si="676"/>
        <v>0.57633458007480454</v>
      </c>
      <c r="L1726" s="2">
        <f t="shared" si="677"/>
        <v>0.14416865011900715</v>
      </c>
      <c r="M1726" s="2">
        <f t="shared" si="678"/>
        <v>5.4403264195851397E-3</v>
      </c>
      <c r="N1726" s="1">
        <v>806</v>
      </c>
      <c r="O1726" s="1">
        <v>1695</v>
      </c>
      <c r="P1726" s="1">
        <v>424</v>
      </c>
      <c r="R1726" s="1">
        <v>7</v>
      </c>
      <c r="S1726" s="1">
        <v>3</v>
      </c>
      <c r="T1726" s="1">
        <v>6</v>
      </c>
      <c r="AL1726" s="7">
        <f>IF(Q1726&gt;0,RANK(Q1726,(N1726:P1726,Q1726:AJ1726)),0)</f>
        <v>0</v>
      </c>
      <c r="AM1726" s="7">
        <f>IF(R1726&gt;0,RANK(R1726,(N1726:P1726,Q1726:AJ1726)),0)</f>
        <v>4</v>
      </c>
      <c r="AN1726" s="7">
        <f>IF(S1726&gt;0,RANK(S1726,(N1726:P1726,Q1726:AJ1726)),0)</f>
        <v>6</v>
      </c>
      <c r="AO1726" s="7">
        <f>IF(T1726&gt;0,RANK(T1726,(N1726:P1726,Q1726:AJ1726)),0)</f>
        <v>5</v>
      </c>
      <c r="AP1726" s="2">
        <f t="shared" si="679"/>
        <v>0</v>
      </c>
      <c r="AQ1726" s="2">
        <f t="shared" si="680"/>
        <v>2.3801428085685142E-3</v>
      </c>
      <c r="AR1726" s="2">
        <f t="shared" si="681"/>
        <v>1.0200612036722204E-3</v>
      </c>
      <c r="AS1726" s="2">
        <f t="shared" si="682"/>
        <v>2.0401224073444408E-3</v>
      </c>
      <c r="AU1726" t="s">
        <v>2531</v>
      </c>
      <c r="AV1726" t="s">
        <v>2636</v>
      </c>
      <c r="AW1726">
        <v>3</v>
      </c>
      <c r="AY1726" s="130">
        <v>31</v>
      </c>
      <c r="AZ1726" s="131">
        <v>11</v>
      </c>
      <c r="BA1726" s="132">
        <f t="shared" si="683"/>
        <v>31011</v>
      </c>
      <c r="BC1726" s="7" t="s">
        <v>532</v>
      </c>
    </row>
    <row r="1727" spans="1:55" hidden="1" outlineLevel="1" x14ac:dyDescent="0.2">
      <c r="A1727" t="s">
        <v>1612</v>
      </c>
      <c r="B1727" t="s">
        <v>2636</v>
      </c>
      <c r="C1727" s="1">
        <f t="shared" si="672"/>
        <v>4975</v>
      </c>
      <c r="D1727" s="7">
        <f>RANK(N1727,(N1727:P1727,Q1727:AJ1727))</f>
        <v>2</v>
      </c>
      <c r="E1727" s="7">
        <f>RANK(O1727,(N1727:P1727,Q1727:AJ1727))</f>
        <v>1</v>
      </c>
      <c r="F1727" s="7">
        <f>IF(P1727&gt;0,RANK(P1727,(N1727:P1727,Q1727:AJ1727)),0)</f>
        <v>3</v>
      </c>
      <c r="G1727" s="1">
        <f t="shared" si="673"/>
        <v>676</v>
      </c>
      <c r="H1727" s="2">
        <f t="shared" si="674"/>
        <v>0.13587939698492463</v>
      </c>
      <c r="I1727" s="2"/>
      <c r="J1727" s="2">
        <f t="shared" si="675"/>
        <v>0.35819095477386936</v>
      </c>
      <c r="K1727" s="2">
        <f t="shared" si="676"/>
        <v>0.49407035175879399</v>
      </c>
      <c r="L1727" s="2">
        <f t="shared" si="677"/>
        <v>0.13969849246231156</v>
      </c>
      <c r="M1727" s="2">
        <f t="shared" si="678"/>
        <v>8.0402010050251438E-3</v>
      </c>
      <c r="N1727" s="1">
        <v>1782</v>
      </c>
      <c r="O1727" s="1">
        <v>2458</v>
      </c>
      <c r="P1727" s="1">
        <v>695</v>
      </c>
      <c r="R1727" s="1">
        <v>18</v>
      </c>
      <c r="S1727" s="1">
        <v>15</v>
      </c>
      <c r="T1727" s="1">
        <v>7</v>
      </c>
      <c r="AL1727" s="7">
        <f>IF(Q1727&gt;0,RANK(Q1727,(N1727:P1727,Q1727:AJ1727)),0)</f>
        <v>0</v>
      </c>
      <c r="AM1727" s="7">
        <f>IF(R1727&gt;0,RANK(R1727,(N1727:P1727,Q1727:AJ1727)),0)</f>
        <v>4</v>
      </c>
      <c r="AN1727" s="7">
        <f>IF(S1727&gt;0,RANK(S1727,(N1727:P1727,Q1727:AJ1727)),0)</f>
        <v>5</v>
      </c>
      <c r="AO1727" s="7">
        <f>IF(T1727&gt;0,RANK(T1727,(N1727:P1727,Q1727:AJ1727)),0)</f>
        <v>6</v>
      </c>
      <c r="AP1727" s="2">
        <f t="shared" si="679"/>
        <v>0</v>
      </c>
      <c r="AQ1727" s="2">
        <f t="shared" si="680"/>
        <v>3.6180904522613066E-3</v>
      </c>
      <c r="AR1727" s="2">
        <f t="shared" si="681"/>
        <v>3.015075376884422E-3</v>
      </c>
      <c r="AS1727" s="2">
        <f t="shared" si="682"/>
        <v>1.407035175879397E-3</v>
      </c>
      <c r="AU1727" t="s">
        <v>1612</v>
      </c>
      <c r="AV1727" t="s">
        <v>2636</v>
      </c>
      <c r="AW1727">
        <v>3</v>
      </c>
      <c r="AY1727" s="130">
        <v>31</v>
      </c>
      <c r="AZ1727" s="131">
        <v>13</v>
      </c>
      <c r="BA1727" s="132">
        <f t="shared" si="683"/>
        <v>31013</v>
      </c>
      <c r="BC1727" s="7" t="s">
        <v>532</v>
      </c>
    </row>
    <row r="1728" spans="1:55" hidden="1" outlineLevel="1" x14ac:dyDescent="0.2">
      <c r="A1728" t="s">
        <v>905</v>
      </c>
      <c r="B1728" t="s">
        <v>2636</v>
      </c>
      <c r="C1728" s="1">
        <f t="shared" si="672"/>
        <v>1342</v>
      </c>
      <c r="D1728" s="7">
        <f>RANK(N1728,(N1728:P1728,Q1728:AJ1728))</f>
        <v>2</v>
      </c>
      <c r="E1728" s="7">
        <f>RANK(O1728,(N1728:P1728,Q1728:AJ1728))</f>
        <v>1</v>
      </c>
      <c r="F1728" s="7">
        <f>IF(P1728&gt;0,RANK(P1728,(N1728:P1728,Q1728:AJ1728)),0)</f>
        <v>3</v>
      </c>
      <c r="G1728" s="1">
        <f t="shared" si="673"/>
        <v>406</v>
      </c>
      <c r="H1728" s="2">
        <f t="shared" si="674"/>
        <v>0.30253353204172878</v>
      </c>
      <c r="I1728" s="2"/>
      <c r="J1728" s="2">
        <f t="shared" si="675"/>
        <v>0.27719821162444114</v>
      </c>
      <c r="K1728" s="2">
        <f t="shared" si="676"/>
        <v>0.57973174366616986</v>
      </c>
      <c r="L1728" s="2">
        <f t="shared" si="677"/>
        <v>0.13487332339791355</v>
      </c>
      <c r="M1728" s="2">
        <f t="shared" si="678"/>
        <v>8.1967213114754467E-3</v>
      </c>
      <c r="N1728" s="1">
        <v>372</v>
      </c>
      <c r="O1728" s="1">
        <v>778</v>
      </c>
      <c r="P1728" s="1">
        <v>181</v>
      </c>
      <c r="R1728" s="1">
        <v>5</v>
      </c>
      <c r="S1728" s="1">
        <v>3</v>
      </c>
      <c r="T1728" s="1">
        <v>3</v>
      </c>
      <c r="AL1728" s="7">
        <f>IF(Q1728&gt;0,RANK(Q1728,(N1728:P1728,Q1728:AJ1728)),0)</f>
        <v>0</v>
      </c>
      <c r="AM1728" s="7">
        <f>IF(R1728&gt;0,RANK(R1728,(N1728:P1728,Q1728:AJ1728)),0)</f>
        <v>4</v>
      </c>
      <c r="AN1728" s="7">
        <f>IF(S1728&gt;0,RANK(S1728,(N1728:P1728,Q1728:AJ1728)),0)</f>
        <v>5</v>
      </c>
      <c r="AO1728" s="7">
        <f>IF(T1728&gt;0,RANK(T1728,(N1728:P1728,Q1728:AJ1728)),0)</f>
        <v>5</v>
      </c>
      <c r="AP1728" s="2">
        <f t="shared" si="679"/>
        <v>0</v>
      </c>
      <c r="AQ1728" s="2">
        <f t="shared" si="680"/>
        <v>3.7257824143070045E-3</v>
      </c>
      <c r="AR1728" s="2">
        <f t="shared" si="681"/>
        <v>2.2354694485842027E-3</v>
      </c>
      <c r="AS1728" s="2">
        <f t="shared" si="682"/>
        <v>2.2354694485842027E-3</v>
      </c>
      <c r="AU1728" t="s">
        <v>905</v>
      </c>
      <c r="AV1728" t="s">
        <v>2636</v>
      </c>
      <c r="AW1728">
        <v>3</v>
      </c>
      <c r="AY1728" s="130">
        <v>31</v>
      </c>
      <c r="AZ1728" s="131">
        <v>15</v>
      </c>
      <c r="BA1728" s="132">
        <f t="shared" si="683"/>
        <v>31015</v>
      </c>
      <c r="BC1728" s="7" t="s">
        <v>532</v>
      </c>
    </row>
    <row r="1729" spans="1:55" hidden="1" outlineLevel="1" x14ac:dyDescent="0.2">
      <c r="A1729" t="s">
        <v>470</v>
      </c>
      <c r="B1729" t="s">
        <v>2636</v>
      </c>
      <c r="C1729" s="1">
        <f t="shared" si="672"/>
        <v>1766</v>
      </c>
      <c r="D1729" s="7">
        <f>RANK(N1729,(N1729:P1729,Q1729:AJ1729))</f>
        <v>2</v>
      </c>
      <c r="E1729" s="7">
        <f>RANK(O1729,(N1729:P1729,Q1729:AJ1729))</f>
        <v>1</v>
      </c>
      <c r="F1729" s="7">
        <f>IF(P1729&gt;0,RANK(P1729,(N1729:P1729,Q1729:AJ1729)),0)</f>
        <v>3</v>
      </c>
      <c r="G1729" s="1">
        <f t="shared" si="673"/>
        <v>746</v>
      </c>
      <c r="H1729" s="2">
        <f t="shared" si="674"/>
        <v>0.42242355605889015</v>
      </c>
      <c r="I1729" s="2"/>
      <c r="J1729" s="2">
        <f t="shared" si="675"/>
        <v>0.20328425821064552</v>
      </c>
      <c r="K1729" s="2">
        <f t="shared" si="676"/>
        <v>0.6257078142695357</v>
      </c>
      <c r="L1729" s="2">
        <f t="shared" si="677"/>
        <v>0.1636466591166478</v>
      </c>
      <c r="M1729" s="2">
        <f t="shared" si="678"/>
        <v>7.3612684031709452E-3</v>
      </c>
      <c r="N1729" s="1">
        <v>359</v>
      </c>
      <c r="O1729" s="1">
        <v>1105</v>
      </c>
      <c r="P1729" s="1">
        <v>289</v>
      </c>
      <c r="R1729" s="1">
        <v>4</v>
      </c>
      <c r="S1729" s="1">
        <v>8</v>
      </c>
      <c r="T1729" s="1">
        <v>1</v>
      </c>
      <c r="AL1729" s="7">
        <f>IF(Q1729&gt;0,RANK(Q1729,(N1729:P1729,Q1729:AJ1729)),0)</f>
        <v>0</v>
      </c>
      <c r="AM1729" s="7">
        <f>IF(R1729&gt;0,RANK(R1729,(N1729:P1729,Q1729:AJ1729)),0)</f>
        <v>5</v>
      </c>
      <c r="AN1729" s="7">
        <f>IF(S1729&gt;0,RANK(S1729,(N1729:P1729,Q1729:AJ1729)),0)</f>
        <v>4</v>
      </c>
      <c r="AO1729" s="7">
        <f>IF(T1729&gt;0,RANK(T1729,(N1729:P1729,Q1729:AJ1729)),0)</f>
        <v>6</v>
      </c>
      <c r="AP1729" s="2">
        <f t="shared" si="679"/>
        <v>0</v>
      </c>
      <c r="AQ1729" s="2">
        <f t="shared" si="680"/>
        <v>2.2650056625141564E-3</v>
      </c>
      <c r="AR1729" s="2">
        <f t="shared" si="681"/>
        <v>4.5300113250283129E-3</v>
      </c>
      <c r="AS1729" s="2">
        <f t="shared" si="682"/>
        <v>5.6625141562853911E-4</v>
      </c>
      <c r="AU1729" t="s">
        <v>470</v>
      </c>
      <c r="AV1729" t="s">
        <v>2636</v>
      </c>
      <c r="AW1729">
        <v>3</v>
      </c>
      <c r="AY1729" s="130">
        <v>31</v>
      </c>
      <c r="AZ1729" s="131">
        <v>17</v>
      </c>
      <c r="BA1729" s="132">
        <f t="shared" si="683"/>
        <v>31017</v>
      </c>
      <c r="BC1729" s="7" t="s">
        <v>532</v>
      </c>
    </row>
    <row r="1730" spans="1:55" hidden="1" outlineLevel="1" x14ac:dyDescent="0.2">
      <c r="A1730" t="s">
        <v>611</v>
      </c>
      <c r="B1730" t="s">
        <v>2636</v>
      </c>
      <c r="C1730" s="1">
        <f t="shared" si="672"/>
        <v>15856</v>
      </c>
      <c r="D1730" s="7">
        <f>RANK(N1730,(N1730:P1730,Q1730:AJ1730))</f>
        <v>2</v>
      </c>
      <c r="E1730" s="7">
        <f>RANK(O1730,(N1730:P1730,Q1730:AJ1730))</f>
        <v>1</v>
      </c>
      <c r="F1730" s="7">
        <f>IF(P1730&gt;0,RANK(P1730,(N1730:P1730,Q1730:AJ1730)),0)</f>
        <v>3</v>
      </c>
      <c r="G1730" s="1">
        <f t="shared" si="673"/>
        <v>5727</v>
      </c>
      <c r="H1730" s="2">
        <f t="shared" si="674"/>
        <v>0.36118819374369326</v>
      </c>
      <c r="I1730" s="2"/>
      <c r="J1730" s="2">
        <f t="shared" si="675"/>
        <v>0.26974016145307772</v>
      </c>
      <c r="K1730" s="2">
        <f t="shared" si="676"/>
        <v>0.63092835519677093</v>
      </c>
      <c r="L1730" s="2">
        <f t="shared" si="677"/>
        <v>9.3592330978809285E-2</v>
      </c>
      <c r="M1730" s="2">
        <f t="shared" si="678"/>
        <v>5.7391523713421211E-3</v>
      </c>
      <c r="N1730" s="1">
        <v>4277</v>
      </c>
      <c r="O1730" s="1">
        <v>10004</v>
      </c>
      <c r="P1730" s="1">
        <v>1484</v>
      </c>
      <c r="R1730" s="1">
        <v>49</v>
      </c>
      <c r="S1730" s="1">
        <v>16</v>
      </c>
      <c r="T1730" s="1">
        <v>26</v>
      </c>
      <c r="AL1730" s="7">
        <f>IF(Q1730&gt;0,RANK(Q1730,(N1730:P1730,Q1730:AJ1730)),0)</f>
        <v>0</v>
      </c>
      <c r="AM1730" s="7">
        <f>IF(R1730&gt;0,RANK(R1730,(N1730:P1730,Q1730:AJ1730)),0)</f>
        <v>4</v>
      </c>
      <c r="AN1730" s="7">
        <f>IF(S1730&gt;0,RANK(S1730,(N1730:P1730,Q1730:AJ1730)),0)</f>
        <v>6</v>
      </c>
      <c r="AO1730" s="7">
        <f>IF(T1730&gt;0,RANK(T1730,(N1730:P1730,Q1730:AJ1730)),0)</f>
        <v>5</v>
      </c>
      <c r="AP1730" s="2">
        <f t="shared" si="679"/>
        <v>0</v>
      </c>
      <c r="AQ1730" s="2">
        <f t="shared" si="680"/>
        <v>3.0903128153380423E-3</v>
      </c>
      <c r="AR1730" s="2">
        <f t="shared" si="681"/>
        <v>1.0090817356205853E-3</v>
      </c>
      <c r="AS1730" s="2">
        <f t="shared" si="682"/>
        <v>1.639757820383451E-3</v>
      </c>
      <c r="AU1730" t="s">
        <v>611</v>
      </c>
      <c r="AV1730" t="s">
        <v>2636</v>
      </c>
      <c r="AW1730">
        <v>3</v>
      </c>
      <c r="AY1730" s="130">
        <v>31</v>
      </c>
      <c r="AZ1730" s="131">
        <v>19</v>
      </c>
      <c r="BA1730" s="132">
        <f t="shared" si="683"/>
        <v>31019</v>
      </c>
      <c r="BC1730" s="7" t="s">
        <v>532</v>
      </c>
    </row>
    <row r="1731" spans="1:55" hidden="1" outlineLevel="1" x14ac:dyDescent="0.2">
      <c r="A1731" t="s">
        <v>877</v>
      </c>
      <c r="B1731" t="s">
        <v>2636</v>
      </c>
      <c r="C1731" s="1">
        <f t="shared" si="672"/>
        <v>3496</v>
      </c>
      <c r="D1731" s="7">
        <f>RANK(N1731,(N1731:P1731,Q1731:AJ1731))</f>
        <v>2</v>
      </c>
      <c r="E1731" s="7">
        <f>RANK(O1731,(N1731:P1731,Q1731:AJ1731))</f>
        <v>1</v>
      </c>
      <c r="F1731" s="7">
        <f>IF(P1731&gt;0,RANK(P1731,(N1731:P1731,Q1731:AJ1731)),0)</f>
        <v>3</v>
      </c>
      <c r="G1731" s="1">
        <f t="shared" si="673"/>
        <v>470</v>
      </c>
      <c r="H1731" s="2">
        <f t="shared" si="674"/>
        <v>0.13443935926773457</v>
      </c>
      <c r="I1731" s="2"/>
      <c r="J1731" s="2">
        <f t="shared" si="675"/>
        <v>0.35383295194508008</v>
      </c>
      <c r="K1731" s="2">
        <f t="shared" si="676"/>
        <v>0.48827231121281467</v>
      </c>
      <c r="L1731" s="2">
        <f t="shared" si="677"/>
        <v>0.14216247139588101</v>
      </c>
      <c r="M1731" s="2">
        <f t="shared" si="678"/>
        <v>1.5732265446224303E-2</v>
      </c>
      <c r="N1731" s="1">
        <v>1237</v>
      </c>
      <c r="O1731" s="1">
        <v>1707</v>
      </c>
      <c r="P1731" s="1">
        <v>497</v>
      </c>
      <c r="R1731" s="1">
        <v>21</v>
      </c>
      <c r="S1731" s="1">
        <v>31</v>
      </c>
      <c r="T1731" s="1">
        <v>3</v>
      </c>
      <c r="AL1731" s="7">
        <f>IF(Q1731&gt;0,RANK(Q1731,(N1731:P1731,Q1731:AJ1731)),0)</f>
        <v>0</v>
      </c>
      <c r="AM1731" s="7">
        <f>IF(R1731&gt;0,RANK(R1731,(N1731:P1731,Q1731:AJ1731)),0)</f>
        <v>5</v>
      </c>
      <c r="AN1731" s="7">
        <f>IF(S1731&gt;0,RANK(S1731,(N1731:P1731,Q1731:AJ1731)),0)</f>
        <v>4</v>
      </c>
      <c r="AO1731" s="7">
        <f>IF(T1731&gt;0,RANK(T1731,(N1731:P1731,Q1731:AJ1731)),0)</f>
        <v>6</v>
      </c>
      <c r="AP1731" s="2">
        <f t="shared" si="679"/>
        <v>0</v>
      </c>
      <c r="AQ1731" s="2">
        <f t="shared" si="680"/>
        <v>6.0068649885583521E-3</v>
      </c>
      <c r="AR1731" s="2">
        <f t="shared" si="681"/>
        <v>8.8672768878718528E-3</v>
      </c>
      <c r="AS1731" s="2">
        <f t="shared" si="682"/>
        <v>8.5812356979405029E-4</v>
      </c>
      <c r="AU1731" t="s">
        <v>877</v>
      </c>
      <c r="AV1731" t="s">
        <v>2636</v>
      </c>
      <c r="AW1731">
        <v>1</v>
      </c>
      <c r="AY1731" s="130">
        <v>31</v>
      </c>
      <c r="AZ1731" s="131">
        <v>21</v>
      </c>
      <c r="BA1731" s="132">
        <f t="shared" si="683"/>
        <v>31021</v>
      </c>
      <c r="BC1731" s="7" t="s">
        <v>532</v>
      </c>
    </row>
    <row r="1732" spans="1:55" hidden="1" outlineLevel="1" x14ac:dyDescent="0.2">
      <c r="A1732" t="s">
        <v>1139</v>
      </c>
      <c r="B1732" t="s">
        <v>2636</v>
      </c>
      <c r="C1732" s="1">
        <f t="shared" si="672"/>
        <v>3696</v>
      </c>
      <c r="D1732" s="7">
        <f>RANK(N1732,(N1732:P1732,Q1732:AJ1732))</f>
        <v>2</v>
      </c>
      <c r="E1732" s="7">
        <f>RANK(O1732,(N1732:P1732,Q1732:AJ1732))</f>
        <v>1</v>
      </c>
      <c r="F1732" s="7">
        <f>IF(P1732&gt;0,RANK(P1732,(N1732:P1732,Q1732:AJ1732)),0)</f>
        <v>3</v>
      </c>
      <c r="G1732" s="1">
        <f t="shared" si="673"/>
        <v>943</v>
      </c>
      <c r="H1732" s="2">
        <f t="shared" si="674"/>
        <v>0.25514069264069267</v>
      </c>
      <c r="I1732" s="2"/>
      <c r="J1732" s="2">
        <f t="shared" si="675"/>
        <v>0.29734848484848486</v>
      </c>
      <c r="K1732" s="2">
        <f t="shared" si="676"/>
        <v>0.55248917748917747</v>
      </c>
      <c r="L1732" s="2">
        <f t="shared" si="677"/>
        <v>0.13852813852813853</v>
      </c>
      <c r="M1732" s="2">
        <f t="shared" si="678"/>
        <v>1.1634199134199136E-2</v>
      </c>
      <c r="N1732" s="1">
        <v>1099</v>
      </c>
      <c r="O1732" s="1">
        <v>2042</v>
      </c>
      <c r="P1732" s="1">
        <v>512</v>
      </c>
      <c r="R1732" s="1">
        <v>19</v>
      </c>
      <c r="S1732" s="1">
        <v>14</v>
      </c>
      <c r="T1732" s="1">
        <v>10</v>
      </c>
      <c r="AL1732" s="7">
        <f>IF(Q1732&gt;0,RANK(Q1732,(N1732:P1732,Q1732:AJ1732)),0)</f>
        <v>0</v>
      </c>
      <c r="AM1732" s="7">
        <f>IF(R1732&gt;0,RANK(R1732,(N1732:P1732,Q1732:AJ1732)),0)</f>
        <v>4</v>
      </c>
      <c r="AN1732" s="7">
        <f>IF(S1732&gt;0,RANK(S1732,(N1732:P1732,Q1732:AJ1732)),0)</f>
        <v>5</v>
      </c>
      <c r="AO1732" s="7">
        <f>IF(T1732&gt;0,RANK(T1732,(N1732:P1732,Q1732:AJ1732)),0)</f>
        <v>6</v>
      </c>
      <c r="AP1732" s="2">
        <f t="shared" si="679"/>
        <v>0</v>
      </c>
      <c r="AQ1732" s="2">
        <f t="shared" si="680"/>
        <v>5.140692640692641E-3</v>
      </c>
      <c r="AR1732" s="2">
        <f t="shared" si="681"/>
        <v>3.787878787878788E-3</v>
      </c>
      <c r="AS1732" s="2">
        <f t="shared" si="682"/>
        <v>2.7056277056277055E-3</v>
      </c>
      <c r="AU1732" t="s">
        <v>1139</v>
      </c>
      <c r="AV1732" t="s">
        <v>2636</v>
      </c>
      <c r="AW1732">
        <v>1</v>
      </c>
      <c r="AY1732" s="130">
        <v>31</v>
      </c>
      <c r="AZ1732" s="131">
        <v>23</v>
      </c>
      <c r="BA1732" s="132">
        <f t="shared" si="683"/>
        <v>31023</v>
      </c>
      <c r="BC1732" s="7" t="s">
        <v>532</v>
      </c>
    </row>
    <row r="1733" spans="1:55" hidden="1" outlineLevel="1" x14ac:dyDescent="0.2">
      <c r="A1733" t="s">
        <v>2791</v>
      </c>
      <c r="B1733" t="s">
        <v>2636</v>
      </c>
      <c r="C1733" s="1">
        <f t="shared" si="672"/>
        <v>9685</v>
      </c>
      <c r="D1733" s="7">
        <f>RANK(N1733,(N1733:P1733,Q1733:AJ1733))</f>
        <v>2</v>
      </c>
      <c r="E1733" s="7">
        <f>RANK(O1733,(N1733:P1733,Q1733:AJ1733))</f>
        <v>1</v>
      </c>
      <c r="F1733" s="7">
        <f>IF(P1733&gt;0,RANK(P1733,(N1733:P1733,Q1733:AJ1733)),0)</f>
        <v>3</v>
      </c>
      <c r="G1733" s="1">
        <f t="shared" si="673"/>
        <v>1401</v>
      </c>
      <c r="H1733" s="2">
        <f t="shared" si="674"/>
        <v>0.14465668559628292</v>
      </c>
      <c r="I1733" s="2"/>
      <c r="J1733" s="2">
        <f t="shared" si="675"/>
        <v>0.35900877645844087</v>
      </c>
      <c r="K1733" s="2">
        <f t="shared" si="676"/>
        <v>0.50366546205472384</v>
      </c>
      <c r="L1733" s="2">
        <f t="shared" si="677"/>
        <v>0.1279297883324729</v>
      </c>
      <c r="M1733" s="2">
        <f t="shared" si="678"/>
        <v>9.3959731543623859E-3</v>
      </c>
      <c r="N1733" s="1">
        <v>3477</v>
      </c>
      <c r="O1733" s="1">
        <v>4878</v>
      </c>
      <c r="P1733" s="1">
        <v>1239</v>
      </c>
      <c r="R1733" s="1">
        <v>41</v>
      </c>
      <c r="S1733" s="1">
        <v>29</v>
      </c>
      <c r="T1733" s="1">
        <v>21</v>
      </c>
      <c r="AL1733" s="7">
        <f>IF(Q1733&gt;0,RANK(Q1733,(N1733:P1733,Q1733:AJ1733)),0)</f>
        <v>0</v>
      </c>
      <c r="AM1733" s="7">
        <f>IF(R1733&gt;0,RANK(R1733,(N1733:P1733,Q1733:AJ1733)),0)</f>
        <v>4</v>
      </c>
      <c r="AN1733" s="7">
        <f>IF(S1733&gt;0,RANK(S1733,(N1733:P1733,Q1733:AJ1733)),0)</f>
        <v>5</v>
      </c>
      <c r="AO1733" s="7">
        <f>IF(T1733&gt;0,RANK(T1733,(N1733:P1733,Q1733:AJ1733)),0)</f>
        <v>6</v>
      </c>
      <c r="AP1733" s="2">
        <f t="shared" si="679"/>
        <v>0</v>
      </c>
      <c r="AQ1733" s="2">
        <f t="shared" si="680"/>
        <v>4.2333505420753745E-3</v>
      </c>
      <c r="AR1733" s="2">
        <f t="shared" si="681"/>
        <v>2.9943211151264842E-3</v>
      </c>
      <c r="AS1733" s="2">
        <f t="shared" si="682"/>
        <v>2.1683014971605576E-3</v>
      </c>
      <c r="AU1733" t="s">
        <v>2791</v>
      </c>
      <c r="AV1733" t="s">
        <v>2636</v>
      </c>
      <c r="AW1733">
        <v>0</v>
      </c>
      <c r="AY1733" s="130">
        <v>31</v>
      </c>
      <c r="AZ1733" s="131">
        <v>25</v>
      </c>
      <c r="BA1733" s="132">
        <f t="shared" si="683"/>
        <v>31025</v>
      </c>
      <c r="BC1733" s="7" t="s">
        <v>532</v>
      </c>
    </row>
    <row r="1734" spans="1:55" hidden="1" outlineLevel="1" x14ac:dyDescent="0.2">
      <c r="A1734" t="s">
        <v>2633</v>
      </c>
      <c r="B1734" t="s">
        <v>2636</v>
      </c>
      <c r="C1734" s="1">
        <f t="shared" si="672"/>
        <v>4159</v>
      </c>
      <c r="D1734" s="7">
        <f>RANK(N1734,(N1734:P1734,Q1734:AJ1734))</f>
        <v>2</v>
      </c>
      <c r="E1734" s="7">
        <f>RANK(O1734,(N1734:P1734,Q1734:AJ1734))</f>
        <v>1</v>
      </c>
      <c r="F1734" s="7">
        <f>IF(P1734&gt;0,RANK(P1734,(N1734:P1734,Q1734:AJ1734)),0)</f>
        <v>3</v>
      </c>
      <c r="G1734" s="1">
        <f t="shared" si="673"/>
        <v>953</v>
      </c>
      <c r="H1734" s="2">
        <f t="shared" si="674"/>
        <v>0.22914162058187065</v>
      </c>
      <c r="I1734" s="2"/>
      <c r="J1734" s="2">
        <f t="shared" si="675"/>
        <v>0.29285886030295744</v>
      </c>
      <c r="K1734" s="2">
        <f t="shared" si="676"/>
        <v>0.52200048088482809</v>
      </c>
      <c r="L1734" s="2">
        <f t="shared" si="677"/>
        <v>0.17768694397691753</v>
      </c>
      <c r="M1734" s="2">
        <f t="shared" si="678"/>
        <v>7.4537148352969984E-3</v>
      </c>
      <c r="N1734" s="1">
        <v>1218</v>
      </c>
      <c r="O1734" s="1">
        <v>2171</v>
      </c>
      <c r="P1734" s="1">
        <v>739</v>
      </c>
      <c r="R1734" s="1">
        <v>10</v>
      </c>
      <c r="S1734" s="1">
        <v>19</v>
      </c>
      <c r="T1734" s="1">
        <v>2</v>
      </c>
      <c r="AL1734" s="7">
        <f>IF(Q1734&gt;0,RANK(Q1734,(N1734:P1734,Q1734:AJ1734)),0)</f>
        <v>0</v>
      </c>
      <c r="AM1734" s="7">
        <f>IF(R1734&gt;0,RANK(R1734,(N1734:P1734,Q1734:AJ1734)),0)</f>
        <v>5</v>
      </c>
      <c r="AN1734" s="7">
        <f>IF(S1734&gt;0,RANK(S1734,(N1734:P1734,Q1734:AJ1734)),0)</f>
        <v>4</v>
      </c>
      <c r="AO1734" s="7">
        <f>IF(T1734&gt;0,RANK(T1734,(N1734:P1734,Q1734:AJ1734)),0)</f>
        <v>6</v>
      </c>
      <c r="AP1734" s="2">
        <f t="shared" si="679"/>
        <v>0</v>
      </c>
      <c r="AQ1734" s="2">
        <f t="shared" si="680"/>
        <v>2.4044241404183697E-3</v>
      </c>
      <c r="AR1734" s="2">
        <f t="shared" si="681"/>
        <v>4.5684058667949026E-3</v>
      </c>
      <c r="AS1734" s="2">
        <f t="shared" si="682"/>
        <v>4.8088482808367395E-4</v>
      </c>
      <c r="AU1734" t="s">
        <v>2633</v>
      </c>
      <c r="AV1734" t="s">
        <v>2636</v>
      </c>
      <c r="AW1734">
        <v>1</v>
      </c>
      <c r="AY1734" s="130">
        <v>31</v>
      </c>
      <c r="AZ1734" s="131">
        <v>27</v>
      </c>
      <c r="BA1734" s="132">
        <f t="shared" si="683"/>
        <v>31027</v>
      </c>
      <c r="BC1734" s="7" t="s">
        <v>532</v>
      </c>
    </row>
    <row r="1735" spans="1:55" hidden="1" outlineLevel="1" x14ac:dyDescent="0.2">
      <c r="A1735" t="s">
        <v>1723</v>
      </c>
      <c r="B1735" t="s">
        <v>2636</v>
      </c>
      <c r="C1735" s="1">
        <f t="shared" si="672"/>
        <v>1854</v>
      </c>
      <c r="D1735" s="7">
        <f>RANK(N1735,(N1735:P1735,Q1735:AJ1735))</f>
        <v>2</v>
      </c>
      <c r="E1735" s="7">
        <f>RANK(O1735,(N1735:P1735,Q1735:AJ1735))</f>
        <v>1</v>
      </c>
      <c r="F1735" s="7">
        <f>IF(P1735&gt;0,RANK(P1735,(N1735:P1735,Q1735:AJ1735)),0)</f>
        <v>3</v>
      </c>
      <c r="G1735" s="1">
        <f t="shared" si="673"/>
        <v>912</v>
      </c>
      <c r="H1735" s="2">
        <f t="shared" si="674"/>
        <v>0.49190938511326859</v>
      </c>
      <c r="I1735" s="2"/>
      <c r="J1735" s="2">
        <f t="shared" si="675"/>
        <v>0.19687162891046386</v>
      </c>
      <c r="K1735" s="2">
        <f t="shared" si="676"/>
        <v>0.68878101402373249</v>
      </c>
      <c r="L1735" s="2">
        <f t="shared" si="677"/>
        <v>0.10625674217907227</v>
      </c>
      <c r="M1735" s="2">
        <f t="shared" si="678"/>
        <v>8.0906148867314065E-3</v>
      </c>
      <c r="N1735" s="1">
        <v>365</v>
      </c>
      <c r="O1735" s="1">
        <v>1277</v>
      </c>
      <c r="P1735" s="1">
        <v>197</v>
      </c>
      <c r="R1735" s="1">
        <v>9</v>
      </c>
      <c r="S1735" s="1">
        <v>3</v>
      </c>
      <c r="T1735" s="1">
        <v>3</v>
      </c>
      <c r="AL1735" s="7">
        <f>IF(Q1735&gt;0,RANK(Q1735,(N1735:P1735,Q1735:AJ1735)),0)</f>
        <v>0</v>
      </c>
      <c r="AM1735" s="7">
        <f>IF(R1735&gt;0,RANK(R1735,(N1735:P1735,Q1735:AJ1735)),0)</f>
        <v>4</v>
      </c>
      <c r="AN1735" s="7">
        <f>IF(S1735&gt;0,RANK(S1735,(N1735:P1735,Q1735:AJ1735)),0)</f>
        <v>5</v>
      </c>
      <c r="AO1735" s="7">
        <f>IF(T1735&gt;0,RANK(T1735,(N1735:P1735,Q1735:AJ1735)),0)</f>
        <v>5</v>
      </c>
      <c r="AP1735" s="2">
        <f t="shared" si="679"/>
        <v>0</v>
      </c>
      <c r="AQ1735" s="2">
        <f t="shared" si="680"/>
        <v>4.8543689320388345E-3</v>
      </c>
      <c r="AR1735" s="2">
        <f t="shared" si="681"/>
        <v>1.6181229773462784E-3</v>
      </c>
      <c r="AS1735" s="2">
        <f t="shared" si="682"/>
        <v>1.6181229773462784E-3</v>
      </c>
      <c r="AU1735" t="s">
        <v>1723</v>
      </c>
      <c r="AV1735" t="s">
        <v>2636</v>
      </c>
      <c r="AW1735">
        <v>3</v>
      </c>
      <c r="AY1735" s="130">
        <v>31</v>
      </c>
      <c r="AZ1735" s="131">
        <v>29</v>
      </c>
      <c r="BA1735" s="132">
        <f t="shared" si="683"/>
        <v>31029</v>
      </c>
      <c r="BC1735" s="7" t="s">
        <v>532</v>
      </c>
    </row>
    <row r="1736" spans="1:55" hidden="1" outlineLevel="1" x14ac:dyDescent="0.2">
      <c r="A1736" t="s">
        <v>878</v>
      </c>
      <c r="B1736" t="s">
        <v>2636</v>
      </c>
      <c r="C1736" s="1">
        <f t="shared" si="672"/>
        <v>2800</v>
      </c>
      <c r="D1736" s="7">
        <f>RANK(N1736,(N1736:P1736,Q1736:AJ1736))</f>
        <v>2</v>
      </c>
      <c r="E1736" s="7">
        <f>RANK(O1736,(N1736:P1736,Q1736:AJ1736))</f>
        <v>1</v>
      </c>
      <c r="F1736" s="7">
        <f>IF(P1736&gt;0,RANK(P1736,(N1736:P1736,Q1736:AJ1736)),0)</f>
        <v>3</v>
      </c>
      <c r="G1736" s="1">
        <f t="shared" si="673"/>
        <v>1354</v>
      </c>
      <c r="H1736" s="2">
        <f t="shared" si="674"/>
        <v>0.4835714285714286</v>
      </c>
      <c r="I1736" s="2"/>
      <c r="J1736" s="2">
        <f t="shared" si="675"/>
        <v>0.19678571428571429</v>
      </c>
      <c r="K1736" s="2">
        <f t="shared" si="676"/>
        <v>0.68035714285714288</v>
      </c>
      <c r="L1736" s="2">
        <f t="shared" si="677"/>
        <v>0.11857142857142858</v>
      </c>
      <c r="M1736" s="2">
        <f t="shared" si="678"/>
        <v>4.2857142857141983E-3</v>
      </c>
      <c r="N1736" s="1">
        <v>551</v>
      </c>
      <c r="O1736" s="1">
        <v>1905</v>
      </c>
      <c r="P1736" s="1">
        <v>332</v>
      </c>
      <c r="R1736" s="1">
        <v>2</v>
      </c>
      <c r="S1736" s="1">
        <v>7</v>
      </c>
      <c r="T1736" s="1">
        <v>3</v>
      </c>
      <c r="AL1736" s="7">
        <f>IF(Q1736&gt;0,RANK(Q1736,(N1736:P1736,Q1736:AJ1736)),0)</f>
        <v>0</v>
      </c>
      <c r="AM1736" s="7">
        <f>IF(R1736&gt;0,RANK(R1736,(N1736:P1736,Q1736:AJ1736)),0)</f>
        <v>6</v>
      </c>
      <c r="AN1736" s="7">
        <f>IF(S1736&gt;0,RANK(S1736,(N1736:P1736,Q1736:AJ1736)),0)</f>
        <v>4</v>
      </c>
      <c r="AO1736" s="7">
        <f>IF(T1736&gt;0,RANK(T1736,(N1736:P1736,Q1736:AJ1736)),0)</f>
        <v>5</v>
      </c>
      <c r="AP1736" s="2">
        <f t="shared" si="679"/>
        <v>0</v>
      </c>
      <c r="AQ1736" s="2">
        <f t="shared" si="680"/>
        <v>7.1428571428571429E-4</v>
      </c>
      <c r="AR1736" s="2">
        <f t="shared" si="681"/>
        <v>2.5000000000000001E-3</v>
      </c>
      <c r="AS1736" s="2">
        <f t="shared" si="682"/>
        <v>1.0714285714285715E-3</v>
      </c>
      <c r="AU1736" t="s">
        <v>878</v>
      </c>
      <c r="AV1736" t="s">
        <v>2636</v>
      </c>
      <c r="AW1736">
        <v>3</v>
      </c>
      <c r="AY1736" s="130">
        <v>31</v>
      </c>
      <c r="AZ1736" s="131">
        <v>31</v>
      </c>
      <c r="BA1736" s="132">
        <f t="shared" si="683"/>
        <v>31031</v>
      </c>
      <c r="BC1736" s="7" t="s">
        <v>532</v>
      </c>
    </row>
    <row r="1737" spans="1:55" hidden="1" outlineLevel="1" x14ac:dyDescent="0.2">
      <c r="A1737" t="s">
        <v>1190</v>
      </c>
      <c r="B1737" t="s">
        <v>2636</v>
      </c>
      <c r="C1737" s="1">
        <f t="shared" si="672"/>
        <v>3966</v>
      </c>
      <c r="D1737" s="7">
        <f>RANK(N1737,(N1737:P1737,Q1737:AJ1737))</f>
        <v>2</v>
      </c>
      <c r="E1737" s="7">
        <f>RANK(O1737,(N1737:P1737,Q1737:AJ1737))</f>
        <v>1</v>
      </c>
      <c r="F1737" s="7">
        <f>IF(P1737&gt;0,RANK(P1737,(N1737:P1737,Q1737:AJ1737)),0)</f>
        <v>3</v>
      </c>
      <c r="G1737" s="1">
        <f t="shared" si="673"/>
        <v>1512</v>
      </c>
      <c r="H1737" s="2">
        <f t="shared" si="674"/>
        <v>0.38124054462934948</v>
      </c>
      <c r="I1737" s="2"/>
      <c r="J1737" s="2">
        <f t="shared" si="675"/>
        <v>0.2670196671709531</v>
      </c>
      <c r="K1737" s="2">
        <f t="shared" si="676"/>
        <v>0.64826021180030258</v>
      </c>
      <c r="L1737" s="2">
        <f t="shared" si="677"/>
        <v>7.2365103378719112E-2</v>
      </c>
      <c r="M1737" s="2">
        <f t="shared" si="678"/>
        <v>1.2355017650025266E-2</v>
      </c>
      <c r="N1737" s="1">
        <v>1059</v>
      </c>
      <c r="O1737" s="1">
        <v>2571</v>
      </c>
      <c r="P1737" s="1">
        <v>287</v>
      </c>
      <c r="R1737" s="1">
        <v>31</v>
      </c>
      <c r="S1737" s="1">
        <v>10</v>
      </c>
      <c r="T1737" s="1">
        <v>8</v>
      </c>
      <c r="AL1737" s="7">
        <f>IF(Q1737&gt;0,RANK(Q1737,(N1737:P1737,Q1737:AJ1737)),0)</f>
        <v>0</v>
      </c>
      <c r="AM1737" s="7">
        <f>IF(R1737&gt;0,RANK(R1737,(N1737:P1737,Q1737:AJ1737)),0)</f>
        <v>4</v>
      </c>
      <c r="AN1737" s="7">
        <f>IF(S1737&gt;0,RANK(S1737,(N1737:P1737,Q1737:AJ1737)),0)</f>
        <v>5</v>
      </c>
      <c r="AO1737" s="7">
        <f>IF(T1737&gt;0,RANK(T1737,(N1737:P1737,Q1737:AJ1737)),0)</f>
        <v>6</v>
      </c>
      <c r="AP1737" s="2">
        <f t="shared" si="679"/>
        <v>0</v>
      </c>
      <c r="AQ1737" s="2">
        <f t="shared" si="680"/>
        <v>7.816439737771054E-3</v>
      </c>
      <c r="AR1737" s="2">
        <f t="shared" si="681"/>
        <v>2.5214321734745334E-3</v>
      </c>
      <c r="AS1737" s="2">
        <f t="shared" si="682"/>
        <v>2.017145738779627E-3</v>
      </c>
      <c r="AU1737" t="s">
        <v>1190</v>
      </c>
      <c r="AV1737" t="s">
        <v>2636</v>
      </c>
      <c r="AW1737">
        <v>3</v>
      </c>
      <c r="AY1737" s="130">
        <v>31</v>
      </c>
      <c r="AZ1737" s="131">
        <v>33</v>
      </c>
      <c r="BA1737" s="132">
        <f t="shared" si="683"/>
        <v>31033</v>
      </c>
      <c r="BC1737" s="7" t="s">
        <v>532</v>
      </c>
    </row>
    <row r="1738" spans="1:55" hidden="1" outlineLevel="1" x14ac:dyDescent="0.2">
      <c r="A1738" t="s">
        <v>491</v>
      </c>
      <c r="B1738" t="s">
        <v>2636</v>
      </c>
      <c r="C1738" s="1">
        <f t="shared" si="672"/>
        <v>3311</v>
      </c>
      <c r="D1738" s="7">
        <f>RANK(N1738,(N1738:P1738,Q1738:AJ1738))</f>
        <v>2</v>
      </c>
      <c r="E1738" s="7">
        <f>RANK(O1738,(N1738:P1738,Q1738:AJ1738))</f>
        <v>1</v>
      </c>
      <c r="F1738" s="7">
        <f>IF(P1738&gt;0,RANK(P1738,(N1738:P1738,Q1738:AJ1738)),0)</f>
        <v>3</v>
      </c>
      <c r="G1738" s="1">
        <f t="shared" si="673"/>
        <v>1102</v>
      </c>
      <c r="H1738" s="2">
        <f t="shared" si="674"/>
        <v>0.33282996073693749</v>
      </c>
      <c r="I1738" s="2"/>
      <c r="J1738" s="2">
        <f t="shared" si="675"/>
        <v>0.26578073089700999</v>
      </c>
      <c r="K1738" s="2">
        <f t="shared" si="676"/>
        <v>0.59861069163394742</v>
      </c>
      <c r="L1738" s="2">
        <f t="shared" si="677"/>
        <v>0.1283600120809423</v>
      </c>
      <c r="M1738" s="2">
        <f t="shared" si="678"/>
        <v>7.248565388100342E-3</v>
      </c>
      <c r="N1738" s="1">
        <v>880</v>
      </c>
      <c r="O1738" s="1">
        <v>1982</v>
      </c>
      <c r="P1738" s="1">
        <v>425</v>
      </c>
      <c r="R1738" s="1">
        <v>6</v>
      </c>
      <c r="S1738" s="1">
        <v>16</v>
      </c>
      <c r="T1738" s="1">
        <v>2</v>
      </c>
      <c r="AL1738" s="7">
        <f>IF(Q1738&gt;0,RANK(Q1738,(N1738:P1738,Q1738:AJ1738)),0)</f>
        <v>0</v>
      </c>
      <c r="AM1738" s="7">
        <f>IF(R1738&gt;0,RANK(R1738,(N1738:P1738,Q1738:AJ1738)),0)</f>
        <v>5</v>
      </c>
      <c r="AN1738" s="7">
        <f>IF(S1738&gt;0,RANK(S1738,(N1738:P1738,Q1738:AJ1738)),0)</f>
        <v>4</v>
      </c>
      <c r="AO1738" s="7">
        <f>IF(T1738&gt;0,RANK(T1738,(N1738:P1738,Q1738:AJ1738)),0)</f>
        <v>6</v>
      </c>
      <c r="AP1738" s="2">
        <f t="shared" si="679"/>
        <v>0</v>
      </c>
      <c r="AQ1738" s="2">
        <f t="shared" si="680"/>
        <v>1.8121413470250679E-3</v>
      </c>
      <c r="AR1738" s="2">
        <f t="shared" si="681"/>
        <v>4.8323769254001812E-3</v>
      </c>
      <c r="AS1738" s="2">
        <f t="shared" si="682"/>
        <v>6.0404711567502265E-4</v>
      </c>
      <c r="AU1738" t="s">
        <v>491</v>
      </c>
      <c r="AV1738" t="s">
        <v>2636</v>
      </c>
      <c r="AW1738">
        <v>3</v>
      </c>
      <c r="AY1738" s="130">
        <v>31</v>
      </c>
      <c r="AZ1738" s="131">
        <v>35</v>
      </c>
      <c r="BA1738" s="132">
        <f t="shared" si="683"/>
        <v>31035</v>
      </c>
      <c r="BC1738" s="7" t="s">
        <v>532</v>
      </c>
    </row>
    <row r="1739" spans="1:55" hidden="1" outlineLevel="1" x14ac:dyDescent="0.2">
      <c r="A1739" t="s">
        <v>1713</v>
      </c>
      <c r="B1739" t="s">
        <v>2636</v>
      </c>
      <c r="C1739" s="1">
        <f t="shared" si="672"/>
        <v>3538</v>
      </c>
      <c r="D1739" s="7">
        <f>RANK(N1739,(N1739:P1739,Q1739:AJ1739))</f>
        <v>2</v>
      </c>
      <c r="E1739" s="7">
        <f>RANK(O1739,(N1739:P1739,Q1739:AJ1739))</f>
        <v>1</v>
      </c>
      <c r="F1739" s="7">
        <f>IF(P1739&gt;0,RANK(P1739,(N1739:P1739,Q1739:AJ1739)),0)</f>
        <v>3</v>
      </c>
      <c r="G1739" s="1">
        <f t="shared" si="673"/>
        <v>889</v>
      </c>
      <c r="H1739" s="2">
        <f t="shared" si="674"/>
        <v>0.25127190503109104</v>
      </c>
      <c r="I1739" s="2"/>
      <c r="J1739" s="2">
        <f t="shared" si="675"/>
        <v>0.30101752402487281</v>
      </c>
      <c r="K1739" s="2">
        <f t="shared" si="676"/>
        <v>0.55228942905596379</v>
      </c>
      <c r="L1739" s="2">
        <f t="shared" si="677"/>
        <v>0.1390616167326173</v>
      </c>
      <c r="M1739" s="2">
        <f t="shared" si="678"/>
        <v>7.6314301865461065E-3</v>
      </c>
      <c r="N1739" s="1">
        <v>1065</v>
      </c>
      <c r="O1739" s="1">
        <v>1954</v>
      </c>
      <c r="P1739" s="1">
        <v>492</v>
      </c>
      <c r="R1739" s="1">
        <v>9</v>
      </c>
      <c r="S1739" s="1">
        <v>14</v>
      </c>
      <c r="T1739" s="1">
        <v>4</v>
      </c>
      <c r="AL1739" s="7">
        <f>IF(Q1739&gt;0,RANK(Q1739,(N1739:P1739,Q1739:AJ1739)),0)</f>
        <v>0</v>
      </c>
      <c r="AM1739" s="7">
        <f>IF(R1739&gt;0,RANK(R1739,(N1739:P1739,Q1739:AJ1739)),0)</f>
        <v>5</v>
      </c>
      <c r="AN1739" s="7">
        <f>IF(S1739&gt;0,RANK(S1739,(N1739:P1739,Q1739:AJ1739)),0)</f>
        <v>4</v>
      </c>
      <c r="AO1739" s="7">
        <f>IF(T1739&gt;0,RANK(T1739,(N1739:P1739,Q1739:AJ1739)),0)</f>
        <v>6</v>
      </c>
      <c r="AP1739" s="2">
        <f t="shared" si="679"/>
        <v>0</v>
      </c>
      <c r="AQ1739" s="2">
        <f t="shared" si="680"/>
        <v>2.5438100621820239E-3</v>
      </c>
      <c r="AR1739" s="2">
        <f t="shared" si="681"/>
        <v>3.9570378745053701E-3</v>
      </c>
      <c r="AS1739" s="2">
        <f t="shared" si="682"/>
        <v>1.1305822498586771E-3</v>
      </c>
      <c r="AU1739" t="s">
        <v>1713</v>
      </c>
      <c r="AV1739" t="s">
        <v>2636</v>
      </c>
      <c r="AW1739">
        <v>1</v>
      </c>
      <c r="AY1739" s="130">
        <v>31</v>
      </c>
      <c r="AZ1739" s="131">
        <v>37</v>
      </c>
      <c r="BA1739" s="132">
        <f t="shared" si="683"/>
        <v>31037</v>
      </c>
      <c r="BC1739" s="7" t="s">
        <v>532</v>
      </c>
    </row>
    <row r="1740" spans="1:55" hidden="1" outlineLevel="1" x14ac:dyDescent="0.2">
      <c r="A1740" t="s">
        <v>1706</v>
      </c>
      <c r="B1740" t="s">
        <v>2636</v>
      </c>
      <c r="C1740" s="1">
        <f t="shared" si="672"/>
        <v>4091</v>
      </c>
      <c r="D1740" s="7">
        <f>RANK(N1740,(N1740:P1740,Q1740:AJ1740))</f>
        <v>2</v>
      </c>
      <c r="E1740" s="7">
        <f>RANK(O1740,(N1740:P1740,Q1740:AJ1740))</f>
        <v>1</v>
      </c>
      <c r="F1740" s="7">
        <f>IF(P1740&gt;0,RANK(P1740,(N1740:P1740,Q1740:AJ1740)),0)</f>
        <v>3</v>
      </c>
      <c r="G1740" s="1">
        <f t="shared" si="673"/>
        <v>1487</v>
      </c>
      <c r="H1740" s="2">
        <f t="shared" si="674"/>
        <v>0.36348081153752138</v>
      </c>
      <c r="I1740" s="2"/>
      <c r="J1740" s="2">
        <f t="shared" si="675"/>
        <v>0.25250549987778048</v>
      </c>
      <c r="K1740" s="2">
        <f t="shared" si="676"/>
        <v>0.61598631141530191</v>
      </c>
      <c r="L1740" s="2">
        <f t="shared" si="677"/>
        <v>0.12295282327059398</v>
      </c>
      <c r="M1740" s="2">
        <f t="shared" si="678"/>
        <v>8.5553654363236253E-3</v>
      </c>
      <c r="N1740" s="1">
        <v>1033</v>
      </c>
      <c r="O1740" s="1">
        <v>2520</v>
      </c>
      <c r="P1740" s="1">
        <v>503</v>
      </c>
      <c r="R1740" s="1">
        <v>10</v>
      </c>
      <c r="S1740" s="1">
        <v>20</v>
      </c>
      <c r="T1740" s="1">
        <v>5</v>
      </c>
      <c r="AL1740" s="7">
        <f>IF(Q1740&gt;0,RANK(Q1740,(N1740:P1740,Q1740:AJ1740)),0)</f>
        <v>0</v>
      </c>
      <c r="AM1740" s="7">
        <f>IF(R1740&gt;0,RANK(R1740,(N1740:P1740,Q1740:AJ1740)),0)</f>
        <v>5</v>
      </c>
      <c r="AN1740" s="7">
        <f>IF(S1740&gt;0,RANK(S1740,(N1740:P1740,Q1740:AJ1740)),0)</f>
        <v>4</v>
      </c>
      <c r="AO1740" s="7">
        <f>IF(T1740&gt;0,RANK(T1740,(N1740:P1740,Q1740:AJ1740)),0)</f>
        <v>6</v>
      </c>
      <c r="AP1740" s="2">
        <f t="shared" si="679"/>
        <v>0</v>
      </c>
      <c r="AQ1740" s="2">
        <f t="shared" si="680"/>
        <v>2.4443901246638962E-3</v>
      </c>
      <c r="AR1740" s="2">
        <f t="shared" si="681"/>
        <v>4.8887802493277925E-3</v>
      </c>
      <c r="AS1740" s="2">
        <f t="shared" si="682"/>
        <v>1.2221950623319481E-3</v>
      </c>
      <c r="AU1740" t="s">
        <v>1706</v>
      </c>
      <c r="AV1740" t="s">
        <v>2636</v>
      </c>
      <c r="AW1740">
        <v>1</v>
      </c>
      <c r="AY1740" s="130">
        <v>31</v>
      </c>
      <c r="AZ1740" s="131">
        <v>39</v>
      </c>
      <c r="BA1740" s="132">
        <f t="shared" si="683"/>
        <v>31039</v>
      </c>
      <c r="BC1740" s="7" t="s">
        <v>532</v>
      </c>
    </row>
    <row r="1741" spans="1:55" hidden="1" outlineLevel="1" x14ac:dyDescent="0.2">
      <c r="A1741" t="s">
        <v>451</v>
      </c>
      <c r="B1741" t="s">
        <v>2636</v>
      </c>
      <c r="C1741" s="1">
        <f t="shared" si="672"/>
        <v>5383</v>
      </c>
      <c r="D1741" s="7">
        <f>RANK(N1741,(N1741:P1741,Q1741:AJ1741))</f>
        <v>2</v>
      </c>
      <c r="E1741" s="7">
        <f>RANK(O1741,(N1741:P1741,Q1741:AJ1741))</f>
        <v>1</v>
      </c>
      <c r="F1741" s="7">
        <f>IF(P1741&gt;0,RANK(P1741,(N1741:P1741,Q1741:AJ1741)),0)</f>
        <v>3</v>
      </c>
      <c r="G1741" s="1">
        <f t="shared" si="673"/>
        <v>2160</v>
      </c>
      <c r="H1741" s="2">
        <f t="shared" si="674"/>
        <v>0.40126323611369125</v>
      </c>
      <c r="I1741" s="2"/>
      <c r="J1741" s="2">
        <f t="shared" si="675"/>
        <v>0.24020063161805685</v>
      </c>
      <c r="K1741" s="2">
        <f t="shared" si="676"/>
        <v>0.64146386773174813</v>
      </c>
      <c r="L1741" s="2">
        <f t="shared" si="677"/>
        <v>0.11424856028237043</v>
      </c>
      <c r="M1741" s="2">
        <f t="shared" si="678"/>
        <v>4.0869403678246152E-3</v>
      </c>
      <c r="N1741" s="1">
        <v>1293</v>
      </c>
      <c r="O1741" s="1">
        <v>3453</v>
      </c>
      <c r="P1741" s="1">
        <v>615</v>
      </c>
      <c r="R1741" s="1">
        <v>10</v>
      </c>
      <c r="S1741" s="1">
        <v>9</v>
      </c>
      <c r="T1741" s="1">
        <v>3</v>
      </c>
      <c r="AL1741" s="7">
        <f>IF(Q1741&gt;0,RANK(Q1741,(N1741:P1741,Q1741:AJ1741)),0)</f>
        <v>0</v>
      </c>
      <c r="AM1741" s="7">
        <f>IF(R1741&gt;0,RANK(R1741,(N1741:P1741,Q1741:AJ1741)),0)</f>
        <v>4</v>
      </c>
      <c r="AN1741" s="7">
        <f>IF(S1741&gt;0,RANK(S1741,(N1741:P1741,Q1741:AJ1741)),0)</f>
        <v>5</v>
      </c>
      <c r="AO1741" s="7">
        <f>IF(T1741&gt;0,RANK(T1741,(N1741:P1741,Q1741:AJ1741)),0)</f>
        <v>6</v>
      </c>
      <c r="AP1741" s="2">
        <f t="shared" si="679"/>
        <v>0</v>
      </c>
      <c r="AQ1741" s="2">
        <f t="shared" si="680"/>
        <v>1.857700167193015E-3</v>
      </c>
      <c r="AR1741" s="2">
        <f t="shared" si="681"/>
        <v>1.6719301504737136E-3</v>
      </c>
      <c r="AS1741" s="2">
        <f t="shared" si="682"/>
        <v>5.5731005015790451E-4</v>
      </c>
      <c r="AU1741" t="s">
        <v>451</v>
      </c>
      <c r="AV1741" t="s">
        <v>2636</v>
      </c>
      <c r="AW1741">
        <v>3</v>
      </c>
      <c r="AY1741" s="130">
        <v>31</v>
      </c>
      <c r="AZ1741" s="131">
        <v>41</v>
      </c>
      <c r="BA1741" s="132">
        <f t="shared" si="683"/>
        <v>31041</v>
      </c>
      <c r="BC1741" s="7" t="s">
        <v>532</v>
      </c>
    </row>
    <row r="1742" spans="1:55" hidden="1" outlineLevel="1" x14ac:dyDescent="0.2">
      <c r="A1742" t="s">
        <v>1178</v>
      </c>
      <c r="B1742" t="s">
        <v>2636</v>
      </c>
      <c r="C1742" s="1">
        <f t="shared" si="672"/>
        <v>5985</v>
      </c>
      <c r="D1742" s="7">
        <f>RANK(N1742,(N1742:P1742,Q1742:AJ1742))</f>
        <v>1</v>
      </c>
      <c r="E1742" s="7">
        <f>RANK(O1742,(N1742:P1742,Q1742:AJ1742))</f>
        <v>2</v>
      </c>
      <c r="F1742" s="7">
        <f>IF(P1742&gt;0,RANK(P1742,(N1742:P1742,Q1742:AJ1742)),0)</f>
        <v>3</v>
      </c>
      <c r="G1742" s="1">
        <f t="shared" si="673"/>
        <v>40</v>
      </c>
      <c r="H1742" s="2">
        <f t="shared" si="674"/>
        <v>6.6833751044277356E-3</v>
      </c>
      <c r="I1742" s="2"/>
      <c r="J1742" s="2">
        <f t="shared" si="675"/>
        <v>0.43976608187134503</v>
      </c>
      <c r="K1742" s="2">
        <f t="shared" si="676"/>
        <v>0.43308270676691729</v>
      </c>
      <c r="L1742" s="2">
        <f t="shared" si="677"/>
        <v>0.12046783625730995</v>
      </c>
      <c r="M1742" s="2">
        <f t="shared" si="678"/>
        <v>6.6833751044277356E-3</v>
      </c>
      <c r="N1742" s="1">
        <v>2632</v>
      </c>
      <c r="O1742" s="1">
        <v>2592</v>
      </c>
      <c r="P1742" s="1">
        <v>721</v>
      </c>
      <c r="R1742" s="1">
        <v>13</v>
      </c>
      <c r="S1742" s="1">
        <v>21</v>
      </c>
      <c r="T1742" s="1">
        <v>6</v>
      </c>
      <c r="AL1742" s="7">
        <f>IF(Q1742&gt;0,RANK(Q1742,(N1742:P1742,Q1742:AJ1742)),0)</f>
        <v>0</v>
      </c>
      <c r="AM1742" s="7">
        <f>IF(R1742&gt;0,RANK(R1742,(N1742:P1742,Q1742:AJ1742)),0)</f>
        <v>5</v>
      </c>
      <c r="AN1742" s="7">
        <f>IF(S1742&gt;0,RANK(S1742,(N1742:P1742,Q1742:AJ1742)),0)</f>
        <v>4</v>
      </c>
      <c r="AO1742" s="7">
        <f>IF(T1742&gt;0,RANK(T1742,(N1742:P1742,Q1742:AJ1742)),0)</f>
        <v>6</v>
      </c>
      <c r="AP1742" s="2">
        <f t="shared" si="679"/>
        <v>0</v>
      </c>
      <c r="AQ1742" s="2">
        <f t="shared" si="680"/>
        <v>2.172096908939014E-3</v>
      </c>
      <c r="AR1742" s="2">
        <f t="shared" si="681"/>
        <v>3.5087719298245615E-3</v>
      </c>
      <c r="AS1742" s="2">
        <f t="shared" si="682"/>
        <v>1.0025062656641604E-3</v>
      </c>
      <c r="AU1742" t="s">
        <v>1178</v>
      </c>
      <c r="AV1742" t="s">
        <v>2636</v>
      </c>
      <c r="AW1742">
        <v>1</v>
      </c>
      <c r="AY1742" s="130">
        <v>31</v>
      </c>
      <c r="AZ1742" s="131">
        <v>43</v>
      </c>
      <c r="BA1742" s="132">
        <f t="shared" si="683"/>
        <v>31043</v>
      </c>
      <c r="BC1742" s="7" t="s">
        <v>532</v>
      </c>
    </row>
    <row r="1743" spans="1:55" hidden="1" outlineLevel="1" x14ac:dyDescent="0.2">
      <c r="A1743" t="s">
        <v>1707</v>
      </c>
      <c r="B1743" t="s">
        <v>2636</v>
      </c>
      <c r="C1743" s="1">
        <f t="shared" si="672"/>
        <v>3575</v>
      </c>
      <c r="D1743" s="7">
        <f>RANK(N1743,(N1743:P1743,Q1743:AJ1743))</f>
        <v>2</v>
      </c>
      <c r="E1743" s="7">
        <f>RANK(O1743,(N1743:P1743,Q1743:AJ1743))</f>
        <v>1</v>
      </c>
      <c r="F1743" s="7">
        <f>IF(P1743&gt;0,RANK(P1743,(N1743:P1743,Q1743:AJ1743)),0)</f>
        <v>3</v>
      </c>
      <c r="G1743" s="1">
        <f t="shared" si="673"/>
        <v>883</v>
      </c>
      <c r="H1743" s="2">
        <f t="shared" si="674"/>
        <v>0.246993006993007</v>
      </c>
      <c r="I1743" s="2"/>
      <c r="J1743" s="2">
        <f t="shared" si="675"/>
        <v>0.30993006993006994</v>
      </c>
      <c r="K1743" s="2">
        <f t="shared" si="676"/>
        <v>0.55692307692307697</v>
      </c>
      <c r="L1743" s="2">
        <f t="shared" si="677"/>
        <v>0.12363636363636364</v>
      </c>
      <c r="M1743" s="2">
        <f t="shared" si="678"/>
        <v>9.5104895104893977E-3</v>
      </c>
      <c r="N1743" s="1">
        <v>1108</v>
      </c>
      <c r="O1743" s="1">
        <v>1991</v>
      </c>
      <c r="P1743" s="1">
        <v>442</v>
      </c>
      <c r="R1743" s="1">
        <v>20</v>
      </c>
      <c r="S1743" s="1">
        <v>8</v>
      </c>
      <c r="T1743" s="1">
        <v>6</v>
      </c>
      <c r="AL1743" s="7">
        <f>IF(Q1743&gt;0,RANK(Q1743,(N1743:P1743,Q1743:AJ1743)),0)</f>
        <v>0</v>
      </c>
      <c r="AM1743" s="7">
        <f>IF(R1743&gt;0,RANK(R1743,(N1743:P1743,Q1743:AJ1743)),0)</f>
        <v>4</v>
      </c>
      <c r="AN1743" s="7">
        <f>IF(S1743&gt;0,RANK(S1743,(N1743:P1743,Q1743:AJ1743)),0)</f>
        <v>5</v>
      </c>
      <c r="AO1743" s="7">
        <f>IF(T1743&gt;0,RANK(T1743,(N1743:P1743,Q1743:AJ1743)),0)</f>
        <v>6</v>
      </c>
      <c r="AP1743" s="2">
        <f t="shared" si="679"/>
        <v>0</v>
      </c>
      <c r="AQ1743" s="2">
        <f t="shared" si="680"/>
        <v>5.5944055944055944E-3</v>
      </c>
      <c r="AR1743" s="2">
        <f t="shared" si="681"/>
        <v>2.2377622377622378E-3</v>
      </c>
      <c r="AS1743" s="2">
        <f t="shared" si="682"/>
        <v>1.6783216783216783E-3</v>
      </c>
      <c r="AU1743" t="s">
        <v>1707</v>
      </c>
      <c r="AV1743" t="s">
        <v>2636</v>
      </c>
      <c r="AW1743">
        <v>3</v>
      </c>
      <c r="AY1743" s="130">
        <v>31</v>
      </c>
      <c r="AZ1743" s="131">
        <v>45</v>
      </c>
      <c r="BA1743" s="132">
        <f t="shared" si="683"/>
        <v>31045</v>
      </c>
      <c r="BC1743" s="7" t="s">
        <v>532</v>
      </c>
    </row>
    <row r="1744" spans="1:55" hidden="1" outlineLevel="1" x14ac:dyDescent="0.2">
      <c r="A1744" t="s">
        <v>1412</v>
      </c>
      <c r="B1744" t="s">
        <v>2636</v>
      </c>
      <c r="C1744" s="1">
        <f t="shared" si="672"/>
        <v>8065</v>
      </c>
      <c r="D1744" s="7">
        <f>RANK(N1744,(N1744:P1744,Q1744:AJ1744))</f>
        <v>2</v>
      </c>
      <c r="E1744" s="7">
        <f>RANK(O1744,(N1744:P1744,Q1744:AJ1744))</f>
        <v>1</v>
      </c>
      <c r="F1744" s="7">
        <f>IF(P1744&gt;0,RANK(P1744,(N1744:P1744,Q1744:AJ1744)),0)</f>
        <v>3</v>
      </c>
      <c r="G1744" s="1">
        <f t="shared" si="673"/>
        <v>2614</v>
      </c>
      <c r="H1744" s="2">
        <f t="shared" si="674"/>
        <v>0.32411655300681957</v>
      </c>
      <c r="I1744" s="2"/>
      <c r="J1744" s="2">
        <f t="shared" si="675"/>
        <v>0.27030378177309361</v>
      </c>
      <c r="K1744" s="2">
        <f t="shared" si="676"/>
        <v>0.59442033477991318</v>
      </c>
      <c r="L1744" s="2">
        <f t="shared" si="677"/>
        <v>0.12944823310601364</v>
      </c>
      <c r="M1744" s="2">
        <f t="shared" si="678"/>
        <v>5.8276503409796232E-3</v>
      </c>
      <c r="N1744" s="1">
        <v>2180</v>
      </c>
      <c r="O1744" s="1">
        <v>4794</v>
      </c>
      <c r="P1744" s="1">
        <v>1044</v>
      </c>
      <c r="R1744" s="1">
        <v>26</v>
      </c>
      <c r="S1744" s="1">
        <v>15</v>
      </c>
      <c r="T1744" s="1">
        <v>6</v>
      </c>
      <c r="AL1744" s="7">
        <f>IF(Q1744&gt;0,RANK(Q1744,(N1744:P1744,Q1744:AJ1744)),0)</f>
        <v>0</v>
      </c>
      <c r="AM1744" s="7">
        <f>IF(R1744&gt;0,RANK(R1744,(N1744:P1744,Q1744:AJ1744)),0)</f>
        <v>4</v>
      </c>
      <c r="AN1744" s="7">
        <f>IF(S1744&gt;0,RANK(S1744,(N1744:P1744,Q1744:AJ1744)),0)</f>
        <v>5</v>
      </c>
      <c r="AO1744" s="7">
        <f>IF(T1744&gt;0,RANK(T1744,(N1744:P1744,Q1744:AJ1744)),0)</f>
        <v>6</v>
      </c>
      <c r="AP1744" s="2">
        <f t="shared" si="679"/>
        <v>0</v>
      </c>
      <c r="AQ1744" s="2">
        <f t="shared" si="680"/>
        <v>3.2238065716057038E-3</v>
      </c>
      <c r="AR1744" s="2">
        <f t="shared" si="681"/>
        <v>1.8598884066955983E-3</v>
      </c>
      <c r="AS1744" s="2">
        <f t="shared" si="682"/>
        <v>7.4395536267823936E-4</v>
      </c>
      <c r="AU1744" t="s">
        <v>1412</v>
      </c>
      <c r="AV1744" t="s">
        <v>2636</v>
      </c>
      <c r="AW1744">
        <v>3</v>
      </c>
      <c r="AY1744" s="130">
        <v>31</v>
      </c>
      <c r="AZ1744" s="131">
        <v>47</v>
      </c>
      <c r="BA1744" s="132">
        <f t="shared" si="683"/>
        <v>31047</v>
      </c>
      <c r="BC1744" s="7" t="s">
        <v>532</v>
      </c>
    </row>
    <row r="1745" spans="1:55" hidden="1" outlineLevel="1" x14ac:dyDescent="0.2">
      <c r="A1745" t="s">
        <v>1281</v>
      </c>
      <c r="B1745" t="s">
        <v>2636</v>
      </c>
      <c r="C1745" s="1">
        <f t="shared" si="672"/>
        <v>991</v>
      </c>
      <c r="D1745" s="7">
        <f>RANK(N1745,(N1745:P1745,Q1745:AJ1745))</f>
        <v>2</v>
      </c>
      <c r="E1745" s="7">
        <f>RANK(O1745,(N1745:P1745,Q1745:AJ1745))</f>
        <v>1</v>
      </c>
      <c r="F1745" s="7">
        <f>IF(P1745&gt;0,RANK(P1745,(N1745:P1745,Q1745:AJ1745)),0)</f>
        <v>3</v>
      </c>
      <c r="G1745" s="1">
        <f t="shared" si="673"/>
        <v>384</v>
      </c>
      <c r="H1745" s="2">
        <f t="shared" si="674"/>
        <v>0.38748738647830472</v>
      </c>
      <c r="I1745" s="2"/>
      <c r="J1745" s="2">
        <f t="shared" si="675"/>
        <v>0.2472250252270434</v>
      </c>
      <c r="K1745" s="2">
        <f t="shared" si="676"/>
        <v>0.63471241170534809</v>
      </c>
      <c r="L1745" s="2">
        <f t="shared" si="677"/>
        <v>0.11200807265388496</v>
      </c>
      <c r="M1745" s="2">
        <f t="shared" si="678"/>
        <v>6.0544904137235789E-3</v>
      </c>
      <c r="N1745" s="1">
        <v>245</v>
      </c>
      <c r="O1745" s="1">
        <v>629</v>
      </c>
      <c r="P1745" s="1">
        <v>111</v>
      </c>
      <c r="R1745" s="1">
        <v>3</v>
      </c>
      <c r="T1745" s="1">
        <v>3</v>
      </c>
      <c r="AL1745" s="7">
        <f>IF(Q1745&gt;0,RANK(Q1745,(N1745:P1745,Q1745:AJ1745)),0)</f>
        <v>0</v>
      </c>
      <c r="AM1745" s="7">
        <f>IF(R1745&gt;0,RANK(R1745,(N1745:P1745,Q1745:AJ1745)),0)</f>
        <v>4</v>
      </c>
      <c r="AN1745" s="7">
        <f>IF(S1745&gt;0,RANK(S1745,(N1745:P1745,Q1745:AJ1745)),0)</f>
        <v>0</v>
      </c>
      <c r="AO1745" s="7">
        <f>IF(T1745&gt;0,RANK(T1745,(N1745:P1745,Q1745:AJ1745)),0)</f>
        <v>4</v>
      </c>
      <c r="AP1745" s="2">
        <f t="shared" si="679"/>
        <v>0</v>
      </c>
      <c r="AQ1745" s="2">
        <f t="shared" si="680"/>
        <v>3.0272452068617556E-3</v>
      </c>
      <c r="AR1745" s="2">
        <f t="shared" si="681"/>
        <v>0</v>
      </c>
      <c r="AS1745" s="2">
        <f t="shared" si="682"/>
        <v>3.0272452068617556E-3</v>
      </c>
      <c r="AU1745" t="s">
        <v>1281</v>
      </c>
      <c r="AV1745" t="s">
        <v>2636</v>
      </c>
      <c r="AW1745">
        <v>3</v>
      </c>
      <c r="AY1745" s="130">
        <v>31</v>
      </c>
      <c r="AZ1745" s="131">
        <v>49</v>
      </c>
      <c r="BA1745" s="132">
        <f t="shared" si="683"/>
        <v>31049</v>
      </c>
      <c r="BC1745" s="7" t="s">
        <v>532</v>
      </c>
    </row>
    <row r="1746" spans="1:55" hidden="1" outlineLevel="1" x14ac:dyDescent="0.2">
      <c r="A1746" t="s">
        <v>1282</v>
      </c>
      <c r="B1746" t="s">
        <v>2636</v>
      </c>
      <c r="C1746" s="1">
        <f t="shared" si="672"/>
        <v>2845</v>
      </c>
      <c r="D1746" s="7">
        <f>RANK(N1746,(N1746:P1746,Q1746:AJ1746))</f>
        <v>2</v>
      </c>
      <c r="E1746" s="7">
        <f>RANK(O1746,(N1746:P1746,Q1746:AJ1746))</f>
        <v>1</v>
      </c>
      <c r="F1746" s="7">
        <f>IF(P1746&gt;0,RANK(P1746,(N1746:P1746,Q1746:AJ1746)),0)</f>
        <v>3</v>
      </c>
      <c r="G1746" s="1">
        <f t="shared" si="673"/>
        <v>547</v>
      </c>
      <c r="H1746" s="2">
        <f t="shared" si="674"/>
        <v>0.19226713532513182</v>
      </c>
      <c r="I1746" s="2"/>
      <c r="J1746" s="2">
        <f t="shared" si="675"/>
        <v>0.3272407732864675</v>
      </c>
      <c r="K1746" s="2">
        <f t="shared" si="676"/>
        <v>0.51950790861159934</v>
      </c>
      <c r="L1746" s="2">
        <f t="shared" si="677"/>
        <v>0.14551845342706501</v>
      </c>
      <c r="M1746" s="2">
        <f t="shared" si="678"/>
        <v>7.7328646748681396E-3</v>
      </c>
      <c r="N1746" s="1">
        <v>931</v>
      </c>
      <c r="O1746" s="1">
        <v>1478</v>
      </c>
      <c r="P1746" s="1">
        <v>414</v>
      </c>
      <c r="R1746" s="1">
        <v>4</v>
      </c>
      <c r="S1746" s="1">
        <v>15</v>
      </c>
      <c r="T1746" s="1">
        <v>3</v>
      </c>
      <c r="AL1746" s="7">
        <f>IF(Q1746&gt;0,RANK(Q1746,(N1746:P1746,Q1746:AJ1746)),0)</f>
        <v>0</v>
      </c>
      <c r="AM1746" s="7">
        <f>IF(R1746&gt;0,RANK(R1746,(N1746:P1746,Q1746:AJ1746)),0)</f>
        <v>5</v>
      </c>
      <c r="AN1746" s="7">
        <f>IF(S1746&gt;0,RANK(S1746,(N1746:P1746,Q1746:AJ1746)),0)</f>
        <v>4</v>
      </c>
      <c r="AO1746" s="7">
        <f>IF(T1746&gt;0,RANK(T1746,(N1746:P1746,Q1746:AJ1746)),0)</f>
        <v>6</v>
      </c>
      <c r="AP1746" s="2">
        <f t="shared" si="679"/>
        <v>0</v>
      </c>
      <c r="AQ1746" s="2">
        <f t="shared" si="680"/>
        <v>1.4059753954305801E-3</v>
      </c>
      <c r="AR1746" s="2">
        <f t="shared" si="681"/>
        <v>5.272407732864675E-3</v>
      </c>
      <c r="AS1746" s="2">
        <f t="shared" si="682"/>
        <v>1.054481546572935E-3</v>
      </c>
      <c r="AU1746" t="s">
        <v>1282</v>
      </c>
      <c r="AV1746" t="s">
        <v>2636</v>
      </c>
      <c r="AW1746">
        <v>1</v>
      </c>
      <c r="AY1746" s="130">
        <v>31</v>
      </c>
      <c r="AZ1746" s="131">
        <v>51</v>
      </c>
      <c r="BA1746" s="132">
        <f t="shared" si="683"/>
        <v>31051</v>
      </c>
      <c r="BC1746" s="7" t="s">
        <v>532</v>
      </c>
    </row>
    <row r="1747" spans="1:55" hidden="1" outlineLevel="1" x14ac:dyDescent="0.2">
      <c r="A1747" t="s">
        <v>118</v>
      </c>
      <c r="B1747" t="s">
        <v>2636</v>
      </c>
      <c r="C1747" s="1">
        <f t="shared" si="672"/>
        <v>14688</v>
      </c>
      <c r="D1747" s="7">
        <f>RANK(N1747,(N1747:P1747,Q1747:AJ1747))</f>
        <v>2</v>
      </c>
      <c r="E1747" s="7">
        <f>RANK(O1747,(N1747:P1747,Q1747:AJ1747))</f>
        <v>1</v>
      </c>
      <c r="F1747" s="7">
        <f>IF(P1747&gt;0,RANK(P1747,(N1747:P1747,Q1747:AJ1747)),0)</f>
        <v>3</v>
      </c>
      <c r="G1747" s="1">
        <f t="shared" si="673"/>
        <v>2303</v>
      </c>
      <c r="H1747" s="2">
        <f t="shared" si="674"/>
        <v>0.1567946623093682</v>
      </c>
      <c r="I1747" s="2"/>
      <c r="J1747" s="2">
        <f t="shared" si="675"/>
        <v>0.35273692810457519</v>
      </c>
      <c r="K1747" s="2">
        <f t="shared" si="676"/>
        <v>0.50953159041394336</v>
      </c>
      <c r="L1747" s="2">
        <f t="shared" si="677"/>
        <v>0.12894880174291939</v>
      </c>
      <c r="M1747" s="2">
        <f t="shared" si="678"/>
        <v>8.7826797385621158E-3</v>
      </c>
      <c r="N1747" s="1">
        <v>5181</v>
      </c>
      <c r="O1747" s="1">
        <v>7484</v>
      </c>
      <c r="P1747" s="1">
        <v>1894</v>
      </c>
      <c r="R1747" s="1">
        <v>44</v>
      </c>
      <c r="S1747" s="1">
        <v>53</v>
      </c>
      <c r="T1747" s="1">
        <v>32</v>
      </c>
      <c r="AL1747" s="7">
        <f>IF(Q1747&gt;0,RANK(Q1747,(N1747:P1747,Q1747:AJ1747)),0)</f>
        <v>0</v>
      </c>
      <c r="AM1747" s="7">
        <f>IF(R1747&gt;0,RANK(R1747,(N1747:P1747,Q1747:AJ1747)),0)</f>
        <v>5</v>
      </c>
      <c r="AN1747" s="7">
        <f>IF(S1747&gt;0,RANK(S1747,(N1747:P1747,Q1747:AJ1747)),0)</f>
        <v>4</v>
      </c>
      <c r="AO1747" s="7">
        <f>IF(T1747&gt;0,RANK(T1747,(N1747:P1747,Q1747:AJ1747)),0)</f>
        <v>6</v>
      </c>
      <c r="AP1747" s="2">
        <f t="shared" si="679"/>
        <v>0</v>
      </c>
      <c r="AQ1747" s="2">
        <f t="shared" si="680"/>
        <v>2.9956427015250544E-3</v>
      </c>
      <c r="AR1747" s="2">
        <f t="shared" si="681"/>
        <v>3.6083877995642701E-3</v>
      </c>
      <c r="AS1747" s="2">
        <f t="shared" si="682"/>
        <v>2.1786492374727671E-3</v>
      </c>
      <c r="AU1747" t="s">
        <v>118</v>
      </c>
      <c r="AV1747" t="s">
        <v>2636</v>
      </c>
      <c r="AW1747">
        <v>1</v>
      </c>
      <c r="AY1747" s="130">
        <v>31</v>
      </c>
      <c r="AZ1747" s="131">
        <v>53</v>
      </c>
      <c r="BA1747" s="132">
        <f t="shared" si="683"/>
        <v>31053</v>
      </c>
      <c r="BC1747" s="7" t="s">
        <v>532</v>
      </c>
    </row>
    <row r="1748" spans="1:55" hidden="1" outlineLevel="1" x14ac:dyDescent="0.2">
      <c r="A1748" t="s">
        <v>3274</v>
      </c>
      <c r="B1748" t="s">
        <v>2636</v>
      </c>
      <c r="C1748" s="1">
        <f t="shared" si="672"/>
        <v>179721</v>
      </c>
      <c r="D1748" s="7">
        <f>RANK(N1748,(N1748:P1748,Q1748:AJ1748))</f>
        <v>2</v>
      </c>
      <c r="E1748" s="7">
        <f>RANK(O1748,(N1748:P1748,Q1748:AJ1748))</f>
        <v>1</v>
      </c>
      <c r="F1748" s="7">
        <f>IF(P1748&gt;0,RANK(P1748,(N1748:P1748,Q1748:AJ1748)),0)</f>
        <v>3</v>
      </c>
      <c r="G1748" s="1">
        <f t="shared" si="673"/>
        <v>21626</v>
      </c>
      <c r="H1748" s="2">
        <f t="shared" si="674"/>
        <v>0.12033095742845855</v>
      </c>
      <c r="I1748" s="2"/>
      <c r="J1748" s="2">
        <f t="shared" si="675"/>
        <v>0.39343204188714731</v>
      </c>
      <c r="K1748" s="2">
        <f t="shared" si="676"/>
        <v>0.51376299931560587</v>
      </c>
      <c r="L1748" s="2">
        <f t="shared" si="677"/>
        <v>8.2700407854396543E-2</v>
      </c>
      <c r="M1748" s="2">
        <f t="shared" si="678"/>
        <v>1.0104550942850274E-2</v>
      </c>
      <c r="N1748" s="1">
        <v>70708</v>
      </c>
      <c r="O1748" s="1">
        <v>92334</v>
      </c>
      <c r="P1748" s="1">
        <v>14863</v>
      </c>
      <c r="R1748" s="1">
        <v>803</v>
      </c>
      <c r="S1748" s="1">
        <v>603</v>
      </c>
      <c r="T1748" s="1">
        <v>410</v>
      </c>
      <c r="AL1748" s="7">
        <f>IF(Q1748&gt;0,RANK(Q1748,(N1748:P1748,Q1748:AJ1748)),0)</f>
        <v>0</v>
      </c>
      <c r="AM1748" s="7">
        <f>IF(R1748&gt;0,RANK(R1748,(N1748:P1748,Q1748:AJ1748)),0)</f>
        <v>4</v>
      </c>
      <c r="AN1748" s="7">
        <f>IF(S1748&gt;0,RANK(S1748,(N1748:P1748,Q1748:AJ1748)),0)</f>
        <v>5</v>
      </c>
      <c r="AO1748" s="7">
        <f>IF(T1748&gt;0,RANK(T1748,(N1748:P1748,Q1748:AJ1748)),0)</f>
        <v>6</v>
      </c>
      <c r="AP1748" s="2">
        <f t="shared" si="679"/>
        <v>0</v>
      </c>
      <c r="AQ1748" s="2">
        <f t="shared" si="680"/>
        <v>4.4680365677911872E-3</v>
      </c>
      <c r="AR1748" s="2">
        <f t="shared" si="681"/>
        <v>3.3552005608693475E-3</v>
      </c>
      <c r="AS1748" s="2">
        <f t="shared" si="682"/>
        <v>2.2813138141897721E-3</v>
      </c>
      <c r="AU1748" t="s">
        <v>3274</v>
      </c>
      <c r="AV1748" t="s">
        <v>2636</v>
      </c>
      <c r="AW1748">
        <v>2</v>
      </c>
      <c r="AY1748" s="130">
        <v>31</v>
      </c>
      <c r="AZ1748" s="131">
        <v>55</v>
      </c>
      <c r="BA1748" s="132">
        <f t="shared" si="683"/>
        <v>31055</v>
      </c>
      <c r="BC1748" s="7" t="s">
        <v>532</v>
      </c>
    </row>
    <row r="1749" spans="1:55" hidden="1" outlineLevel="1" x14ac:dyDescent="0.2">
      <c r="A1749" t="s">
        <v>941</v>
      </c>
      <c r="B1749" t="s">
        <v>2636</v>
      </c>
      <c r="C1749" s="1">
        <f t="shared" si="672"/>
        <v>1101</v>
      </c>
      <c r="D1749" s="7">
        <f>RANK(N1749,(N1749:P1749,Q1749:AJ1749))</f>
        <v>2</v>
      </c>
      <c r="E1749" s="7">
        <f>RANK(O1749,(N1749:P1749,Q1749:AJ1749))</f>
        <v>1</v>
      </c>
      <c r="F1749" s="7">
        <f>IF(P1749&gt;0,RANK(P1749,(N1749:P1749,Q1749:AJ1749)),0)</f>
        <v>3</v>
      </c>
      <c r="G1749" s="1">
        <f t="shared" si="673"/>
        <v>528</v>
      </c>
      <c r="H1749" s="2">
        <f t="shared" si="674"/>
        <v>0.47956403269754766</v>
      </c>
      <c r="I1749" s="2"/>
      <c r="J1749" s="2">
        <f t="shared" si="675"/>
        <v>0.20345140781108084</v>
      </c>
      <c r="K1749" s="2">
        <f t="shared" si="676"/>
        <v>0.6830154405086285</v>
      </c>
      <c r="L1749" s="2">
        <f t="shared" si="677"/>
        <v>0.10172570390554042</v>
      </c>
      <c r="M1749" s="2">
        <f t="shared" si="678"/>
        <v>1.1807447774750235E-2</v>
      </c>
      <c r="N1749" s="1">
        <v>224</v>
      </c>
      <c r="O1749" s="1">
        <v>752</v>
      </c>
      <c r="P1749" s="1">
        <v>112</v>
      </c>
      <c r="R1749" s="1">
        <v>4</v>
      </c>
      <c r="S1749" s="1">
        <v>7</v>
      </c>
      <c r="T1749" s="1">
        <v>2</v>
      </c>
      <c r="AL1749" s="7">
        <f>IF(Q1749&gt;0,RANK(Q1749,(N1749:P1749,Q1749:AJ1749)),0)</f>
        <v>0</v>
      </c>
      <c r="AM1749" s="7">
        <f>IF(R1749&gt;0,RANK(R1749,(N1749:P1749,Q1749:AJ1749)),0)</f>
        <v>5</v>
      </c>
      <c r="AN1749" s="7">
        <f>IF(S1749&gt;0,RANK(S1749,(N1749:P1749,Q1749:AJ1749)),0)</f>
        <v>4</v>
      </c>
      <c r="AO1749" s="7">
        <f>IF(T1749&gt;0,RANK(T1749,(N1749:P1749,Q1749:AJ1749)),0)</f>
        <v>6</v>
      </c>
      <c r="AP1749" s="2">
        <f t="shared" si="679"/>
        <v>0</v>
      </c>
      <c r="AQ1749" s="2">
        <f t="shared" si="680"/>
        <v>3.6330608537693005E-3</v>
      </c>
      <c r="AR1749" s="2">
        <f t="shared" si="681"/>
        <v>6.3578564940962763E-3</v>
      </c>
      <c r="AS1749" s="2">
        <f t="shared" si="682"/>
        <v>1.8165304268846503E-3</v>
      </c>
      <c r="AU1749" t="s">
        <v>941</v>
      </c>
      <c r="AV1749" t="s">
        <v>2636</v>
      </c>
      <c r="AW1749">
        <v>3</v>
      </c>
      <c r="AY1749" s="130">
        <v>31</v>
      </c>
      <c r="AZ1749" s="131">
        <v>57</v>
      </c>
      <c r="BA1749" s="132">
        <f t="shared" si="683"/>
        <v>31057</v>
      </c>
      <c r="BC1749" s="7" t="s">
        <v>532</v>
      </c>
    </row>
    <row r="1750" spans="1:55" hidden="1" outlineLevel="1" x14ac:dyDescent="0.2">
      <c r="A1750" t="s">
        <v>2164</v>
      </c>
      <c r="B1750" t="s">
        <v>2636</v>
      </c>
      <c r="C1750" s="1">
        <f t="shared" si="672"/>
        <v>3095</v>
      </c>
      <c r="D1750" s="7">
        <f>RANK(N1750,(N1750:P1750,Q1750:AJ1750))</f>
        <v>2</v>
      </c>
      <c r="E1750" s="7">
        <f>RANK(O1750,(N1750:P1750,Q1750:AJ1750))</f>
        <v>1</v>
      </c>
      <c r="F1750" s="7">
        <f>IF(P1750&gt;0,RANK(P1750,(N1750:P1750,Q1750:AJ1750)),0)</f>
        <v>3</v>
      </c>
      <c r="G1750" s="1">
        <f t="shared" si="673"/>
        <v>638</v>
      </c>
      <c r="H1750" s="2">
        <f t="shared" si="674"/>
        <v>0.2061389337641357</v>
      </c>
      <c r="I1750" s="2"/>
      <c r="J1750" s="2">
        <f t="shared" si="675"/>
        <v>0.34184168012924071</v>
      </c>
      <c r="K1750" s="2">
        <f t="shared" si="676"/>
        <v>0.54798061389337638</v>
      </c>
      <c r="L1750" s="2">
        <f t="shared" si="677"/>
        <v>0.1037156704361874</v>
      </c>
      <c r="M1750" s="2">
        <f t="shared" si="678"/>
        <v>6.4620355411954544E-3</v>
      </c>
      <c r="N1750" s="1">
        <v>1058</v>
      </c>
      <c r="O1750" s="1">
        <v>1696</v>
      </c>
      <c r="P1750" s="1">
        <v>321</v>
      </c>
      <c r="R1750" s="1">
        <v>9</v>
      </c>
      <c r="S1750" s="1">
        <v>8</v>
      </c>
      <c r="T1750" s="1">
        <v>3</v>
      </c>
      <c r="AL1750" s="7">
        <f>IF(Q1750&gt;0,RANK(Q1750,(N1750:P1750,Q1750:AJ1750)),0)</f>
        <v>0</v>
      </c>
      <c r="AM1750" s="7">
        <f>IF(R1750&gt;0,RANK(R1750,(N1750:P1750,Q1750:AJ1750)),0)</f>
        <v>4</v>
      </c>
      <c r="AN1750" s="7">
        <f>IF(S1750&gt;0,RANK(S1750,(N1750:P1750,Q1750:AJ1750)),0)</f>
        <v>5</v>
      </c>
      <c r="AO1750" s="7">
        <f>IF(T1750&gt;0,RANK(T1750,(N1750:P1750,Q1750:AJ1750)),0)</f>
        <v>6</v>
      </c>
      <c r="AP1750" s="2">
        <f t="shared" si="679"/>
        <v>0</v>
      </c>
      <c r="AQ1750" s="2">
        <f t="shared" si="680"/>
        <v>2.9079159935379646E-3</v>
      </c>
      <c r="AR1750" s="2">
        <f t="shared" si="681"/>
        <v>2.5848142164781908E-3</v>
      </c>
      <c r="AS1750" s="2">
        <f t="shared" si="682"/>
        <v>9.6930533117932144E-4</v>
      </c>
      <c r="AU1750" t="s">
        <v>2164</v>
      </c>
      <c r="AV1750" t="s">
        <v>2636</v>
      </c>
      <c r="AW1750">
        <v>3</v>
      </c>
      <c r="AY1750" s="130">
        <v>31</v>
      </c>
      <c r="AZ1750" s="131">
        <v>59</v>
      </c>
      <c r="BA1750" s="132">
        <f t="shared" si="683"/>
        <v>31059</v>
      </c>
      <c r="BC1750" s="7" t="s">
        <v>532</v>
      </c>
    </row>
    <row r="1751" spans="1:55" hidden="1" outlineLevel="1" x14ac:dyDescent="0.2">
      <c r="A1751" t="s">
        <v>2231</v>
      </c>
      <c r="B1751" t="s">
        <v>2636</v>
      </c>
      <c r="C1751" s="1">
        <f t="shared" si="672"/>
        <v>1716</v>
      </c>
      <c r="D1751" s="7">
        <f>RANK(N1751,(N1751:P1751,Q1751:AJ1751))</f>
        <v>2</v>
      </c>
      <c r="E1751" s="7">
        <f>RANK(O1751,(N1751:P1751,Q1751:AJ1751))</f>
        <v>1</v>
      </c>
      <c r="F1751" s="7">
        <f>IF(P1751&gt;0,RANK(P1751,(N1751:P1751,Q1751:AJ1751)),0)</f>
        <v>3</v>
      </c>
      <c r="G1751" s="1">
        <f t="shared" si="673"/>
        <v>530</v>
      </c>
      <c r="H1751" s="2">
        <f t="shared" si="674"/>
        <v>0.30885780885780884</v>
      </c>
      <c r="I1751" s="2"/>
      <c r="J1751" s="2">
        <f t="shared" si="675"/>
        <v>0.28146853146853146</v>
      </c>
      <c r="K1751" s="2">
        <f t="shared" si="676"/>
        <v>0.59032634032634035</v>
      </c>
      <c r="L1751" s="2">
        <f t="shared" si="677"/>
        <v>0.1252913752913753</v>
      </c>
      <c r="M1751" s="2">
        <f t="shared" si="678"/>
        <v>2.9137529137528984E-3</v>
      </c>
      <c r="N1751" s="1">
        <v>483</v>
      </c>
      <c r="O1751" s="1">
        <v>1013</v>
      </c>
      <c r="P1751" s="1">
        <v>215</v>
      </c>
      <c r="R1751" s="1">
        <v>2</v>
      </c>
      <c r="S1751" s="1">
        <v>2</v>
      </c>
      <c r="T1751" s="1">
        <v>1</v>
      </c>
      <c r="AL1751" s="7">
        <f>IF(Q1751&gt;0,RANK(Q1751,(N1751:P1751,Q1751:AJ1751)),0)</f>
        <v>0</v>
      </c>
      <c r="AM1751" s="7">
        <f>IF(R1751&gt;0,RANK(R1751,(N1751:P1751,Q1751:AJ1751)),0)</f>
        <v>4</v>
      </c>
      <c r="AN1751" s="7">
        <f>IF(S1751&gt;0,RANK(S1751,(N1751:P1751,Q1751:AJ1751)),0)</f>
        <v>4</v>
      </c>
      <c r="AO1751" s="7">
        <f>IF(T1751&gt;0,RANK(T1751,(N1751:P1751,Q1751:AJ1751)),0)</f>
        <v>6</v>
      </c>
      <c r="AP1751" s="2">
        <f t="shared" si="679"/>
        <v>0</v>
      </c>
      <c r="AQ1751" s="2">
        <f t="shared" si="680"/>
        <v>1.1655011655011655E-3</v>
      </c>
      <c r="AR1751" s="2">
        <f t="shared" si="681"/>
        <v>1.1655011655011655E-3</v>
      </c>
      <c r="AS1751" s="2">
        <f t="shared" si="682"/>
        <v>5.8275058275058275E-4</v>
      </c>
      <c r="AU1751" t="s">
        <v>2231</v>
      </c>
      <c r="AV1751" t="s">
        <v>2636</v>
      </c>
      <c r="AW1751">
        <v>3</v>
      </c>
      <c r="AY1751" s="130">
        <v>31</v>
      </c>
      <c r="AZ1751" s="131">
        <v>61</v>
      </c>
      <c r="BA1751" s="132">
        <f t="shared" si="683"/>
        <v>31061</v>
      </c>
      <c r="BC1751" s="7" t="s">
        <v>532</v>
      </c>
    </row>
    <row r="1752" spans="1:55" hidden="1" outlineLevel="1" x14ac:dyDescent="0.2">
      <c r="A1752" t="s">
        <v>942</v>
      </c>
      <c r="B1752" t="s">
        <v>2636</v>
      </c>
      <c r="C1752" s="1">
        <f t="shared" si="672"/>
        <v>1387</v>
      </c>
      <c r="D1752" s="7">
        <f>RANK(N1752,(N1752:P1752,Q1752:AJ1752))</f>
        <v>2</v>
      </c>
      <c r="E1752" s="7">
        <f>RANK(O1752,(N1752:P1752,Q1752:AJ1752))</f>
        <v>1</v>
      </c>
      <c r="F1752" s="7">
        <f>IF(P1752&gt;0,RANK(P1752,(N1752:P1752,Q1752:AJ1752)),0)</f>
        <v>3</v>
      </c>
      <c r="G1752" s="1">
        <f t="shared" si="673"/>
        <v>591</v>
      </c>
      <c r="H1752" s="2">
        <f t="shared" si="674"/>
        <v>0.42609949531362651</v>
      </c>
      <c r="I1752" s="2"/>
      <c r="J1752" s="2">
        <f t="shared" si="675"/>
        <v>0.22350396539293438</v>
      </c>
      <c r="K1752" s="2">
        <f t="shared" si="676"/>
        <v>0.64960346070656094</v>
      </c>
      <c r="L1752" s="2">
        <f t="shared" si="677"/>
        <v>0.12184571016582552</v>
      </c>
      <c r="M1752" s="2">
        <f t="shared" si="678"/>
        <v>5.0468637346791634E-3</v>
      </c>
      <c r="N1752" s="1">
        <v>310</v>
      </c>
      <c r="O1752" s="1">
        <v>901</v>
      </c>
      <c r="P1752" s="1">
        <v>169</v>
      </c>
      <c r="R1752" s="1">
        <v>2</v>
      </c>
      <c r="S1752" s="1">
        <v>2</v>
      </c>
      <c r="T1752" s="1">
        <v>3</v>
      </c>
      <c r="AL1752" s="7">
        <f>IF(Q1752&gt;0,RANK(Q1752,(N1752:P1752,Q1752:AJ1752)),0)</f>
        <v>0</v>
      </c>
      <c r="AM1752" s="7">
        <f>IF(R1752&gt;0,RANK(R1752,(N1752:P1752,Q1752:AJ1752)),0)</f>
        <v>5</v>
      </c>
      <c r="AN1752" s="7">
        <f>IF(S1752&gt;0,RANK(S1752,(N1752:P1752,Q1752:AJ1752)),0)</f>
        <v>5</v>
      </c>
      <c r="AO1752" s="7">
        <f>IF(T1752&gt;0,RANK(T1752,(N1752:P1752,Q1752:AJ1752)),0)</f>
        <v>4</v>
      </c>
      <c r="AP1752" s="2">
        <f t="shared" si="679"/>
        <v>0</v>
      </c>
      <c r="AQ1752" s="2">
        <f t="shared" si="680"/>
        <v>1.4419610670511895E-3</v>
      </c>
      <c r="AR1752" s="2">
        <f t="shared" si="681"/>
        <v>1.4419610670511895E-3</v>
      </c>
      <c r="AS1752" s="2">
        <f t="shared" si="682"/>
        <v>2.1629416005767843E-3</v>
      </c>
      <c r="AU1752" t="s">
        <v>942</v>
      </c>
      <c r="AV1752" t="s">
        <v>2636</v>
      </c>
      <c r="AW1752">
        <v>3</v>
      </c>
      <c r="AY1752" s="130">
        <v>31</v>
      </c>
      <c r="AZ1752" s="131">
        <v>63</v>
      </c>
      <c r="BA1752" s="132">
        <f t="shared" si="683"/>
        <v>31063</v>
      </c>
      <c r="BC1752" s="7" t="s">
        <v>532</v>
      </c>
    </row>
    <row r="1753" spans="1:55" hidden="1" outlineLevel="1" x14ac:dyDescent="0.2">
      <c r="A1753" t="s">
        <v>943</v>
      </c>
      <c r="B1753" t="s">
        <v>2636</v>
      </c>
      <c r="C1753" s="1">
        <f t="shared" ref="C1753:C1784" si="684">SUM(N1753:AJ1753)</f>
        <v>2411</v>
      </c>
      <c r="D1753" s="7">
        <f>RANK(N1753,(N1753:P1753,Q1753:AJ1753))</f>
        <v>2</v>
      </c>
      <c r="E1753" s="7">
        <f>RANK(O1753,(N1753:P1753,Q1753:AJ1753))</f>
        <v>1</v>
      </c>
      <c r="F1753" s="7">
        <f>IF(P1753&gt;0,RANK(P1753,(N1753:P1753,Q1753:AJ1753)),0)</f>
        <v>3</v>
      </c>
      <c r="G1753" s="1">
        <f t="shared" si="673"/>
        <v>812</v>
      </c>
      <c r="H1753" s="2">
        <f t="shared" si="674"/>
        <v>0.33678971381169637</v>
      </c>
      <c r="I1753" s="2"/>
      <c r="J1753" s="2">
        <f t="shared" ref="J1753:J1784" si="685">IF($C1753=0,"-",N1753/$C1753)</f>
        <v>0.27498963085856493</v>
      </c>
      <c r="K1753" s="2">
        <f t="shared" ref="K1753:K1784" si="686">IF($C1753=0,"-",O1753/$C1753)</f>
        <v>0.61177934467026129</v>
      </c>
      <c r="L1753" s="2">
        <f t="shared" ref="L1753:L1784" si="687">IF($C1753=0,"-",P1753/$C1753)</f>
        <v>8.5856491082538372E-2</v>
      </c>
      <c r="M1753" s="2">
        <f t="shared" ref="M1753:M1784" si="688">IF(C1753=0,"-",(1-J1753-K1753-L1753))</f>
        <v>2.7374533388635464E-2</v>
      </c>
      <c r="N1753" s="1">
        <v>663</v>
      </c>
      <c r="O1753" s="1">
        <v>1475</v>
      </c>
      <c r="P1753" s="1">
        <v>207</v>
      </c>
      <c r="R1753" s="1">
        <v>56</v>
      </c>
      <c r="S1753" s="1">
        <v>7</v>
      </c>
      <c r="T1753" s="1">
        <v>3</v>
      </c>
      <c r="AL1753" s="7">
        <f>IF(Q1753&gt;0,RANK(Q1753,(N1753:P1753,Q1753:AJ1753)),0)</f>
        <v>0</v>
      </c>
      <c r="AM1753" s="7">
        <f>IF(R1753&gt;0,RANK(R1753,(N1753:P1753,Q1753:AJ1753)),0)</f>
        <v>4</v>
      </c>
      <c r="AN1753" s="7">
        <f>IF(S1753&gt;0,RANK(S1753,(N1753:P1753,Q1753:AJ1753)),0)</f>
        <v>5</v>
      </c>
      <c r="AO1753" s="7">
        <f>IF(T1753&gt;0,RANK(T1753,(N1753:P1753,Q1753:AJ1753)),0)</f>
        <v>6</v>
      </c>
      <c r="AP1753" s="2">
        <f t="shared" ref="AP1753:AP1784" si="689">IF($C1753=0,"-",Q1753/$C1753)</f>
        <v>0</v>
      </c>
      <c r="AQ1753" s="2">
        <f t="shared" ref="AQ1753:AQ1784" si="690">IF($C1753=0,"-",R1753/$C1753)</f>
        <v>2.3226876814599753E-2</v>
      </c>
      <c r="AR1753" s="2">
        <f t="shared" ref="AR1753:AR1784" si="691">IF($C1753=0,"-",S1753/$C1753)</f>
        <v>2.9033596018249691E-3</v>
      </c>
      <c r="AS1753" s="2">
        <f t="shared" ref="AS1753:AS1784" si="692">IF($C1753=0,"-",T1753/$C1753)</f>
        <v>1.244296972210701E-3</v>
      </c>
      <c r="AU1753" t="s">
        <v>943</v>
      </c>
      <c r="AV1753" t="s">
        <v>2636</v>
      </c>
      <c r="AW1753">
        <v>3</v>
      </c>
      <c r="AY1753" s="130">
        <v>31</v>
      </c>
      <c r="AZ1753" s="131">
        <v>65</v>
      </c>
      <c r="BA1753" s="132">
        <f t="shared" si="683"/>
        <v>31065</v>
      </c>
      <c r="BC1753" s="7" t="s">
        <v>532</v>
      </c>
    </row>
    <row r="1754" spans="1:55" hidden="1" outlineLevel="1" x14ac:dyDescent="0.2">
      <c r="A1754" t="s">
        <v>944</v>
      </c>
      <c r="B1754" t="s">
        <v>2636</v>
      </c>
      <c r="C1754" s="1">
        <f t="shared" si="684"/>
        <v>9843</v>
      </c>
      <c r="D1754" s="7">
        <f>RANK(N1754,(N1754:P1754,Q1754:AJ1754))</f>
        <v>2</v>
      </c>
      <c r="E1754" s="7">
        <f>RANK(O1754,(N1754:P1754,Q1754:AJ1754))</f>
        <v>1</v>
      </c>
      <c r="F1754" s="7">
        <f>IF(P1754&gt;0,RANK(P1754,(N1754:P1754,Q1754:AJ1754)),0)</f>
        <v>3</v>
      </c>
      <c r="G1754" s="1">
        <f t="shared" si="673"/>
        <v>405</v>
      </c>
      <c r="H1754" s="2">
        <f t="shared" si="674"/>
        <v>4.114599207558671E-2</v>
      </c>
      <c r="I1754" s="2"/>
      <c r="J1754" s="2">
        <f t="shared" si="685"/>
        <v>0.40719292898506554</v>
      </c>
      <c r="K1754" s="2">
        <f t="shared" si="686"/>
        <v>0.44833892106065226</v>
      </c>
      <c r="L1754" s="2">
        <f t="shared" si="687"/>
        <v>0.1367469267499746</v>
      </c>
      <c r="M1754" s="2">
        <f t="shared" si="688"/>
        <v>7.7212232043075979E-3</v>
      </c>
      <c r="N1754" s="1">
        <v>4008</v>
      </c>
      <c r="O1754" s="1">
        <v>4413</v>
      </c>
      <c r="P1754" s="1">
        <v>1346</v>
      </c>
      <c r="R1754" s="1">
        <v>37</v>
      </c>
      <c r="S1754" s="1">
        <v>27</v>
      </c>
      <c r="T1754" s="1">
        <v>12</v>
      </c>
      <c r="AL1754" s="7">
        <f>IF(Q1754&gt;0,RANK(Q1754,(N1754:P1754,Q1754:AJ1754)),0)</f>
        <v>0</v>
      </c>
      <c r="AM1754" s="7">
        <f>IF(R1754&gt;0,RANK(R1754,(N1754:P1754,Q1754:AJ1754)),0)</f>
        <v>4</v>
      </c>
      <c r="AN1754" s="7">
        <f>IF(S1754&gt;0,RANK(S1754,(N1754:P1754,Q1754:AJ1754)),0)</f>
        <v>5</v>
      </c>
      <c r="AO1754" s="7">
        <f>IF(T1754&gt;0,RANK(T1754,(N1754:P1754,Q1754:AJ1754)),0)</f>
        <v>6</v>
      </c>
      <c r="AP1754" s="2">
        <f t="shared" si="689"/>
        <v>0</v>
      </c>
      <c r="AQ1754" s="2">
        <f t="shared" si="690"/>
        <v>3.7590165599918723E-3</v>
      </c>
      <c r="AR1754" s="2">
        <f t="shared" si="691"/>
        <v>2.7430661383724473E-3</v>
      </c>
      <c r="AS1754" s="2">
        <f t="shared" si="692"/>
        <v>1.2191405059433099E-3</v>
      </c>
      <c r="AU1754" t="s">
        <v>944</v>
      </c>
      <c r="AV1754" t="s">
        <v>2636</v>
      </c>
      <c r="AW1754">
        <v>1</v>
      </c>
      <c r="AY1754" s="130">
        <v>31</v>
      </c>
      <c r="AZ1754" s="131">
        <v>67</v>
      </c>
      <c r="BA1754" s="132">
        <f t="shared" si="683"/>
        <v>31067</v>
      </c>
      <c r="BC1754" s="7" t="s">
        <v>532</v>
      </c>
    </row>
    <row r="1755" spans="1:55" hidden="1" outlineLevel="1" x14ac:dyDescent="0.2">
      <c r="A1755" t="s">
        <v>2484</v>
      </c>
      <c r="B1755" t="s">
        <v>2636</v>
      </c>
      <c r="C1755" s="1">
        <f t="shared" si="684"/>
        <v>1297</v>
      </c>
      <c r="D1755" s="7">
        <f>RANK(N1755,(N1755:P1755,Q1755:AJ1755))</f>
        <v>2</v>
      </c>
      <c r="E1755" s="7">
        <f>RANK(O1755,(N1755:P1755,Q1755:AJ1755))</f>
        <v>1</v>
      </c>
      <c r="F1755" s="7">
        <f>IF(P1755&gt;0,RANK(P1755,(N1755:P1755,Q1755:AJ1755)),0)</f>
        <v>3</v>
      </c>
      <c r="G1755" s="1">
        <f t="shared" si="673"/>
        <v>572</v>
      </c>
      <c r="H1755" s="2">
        <f t="shared" si="674"/>
        <v>0.44101773323053201</v>
      </c>
      <c r="I1755" s="2"/>
      <c r="J1755" s="2">
        <f t="shared" si="685"/>
        <v>0.2151117964533539</v>
      </c>
      <c r="K1755" s="2">
        <f t="shared" si="686"/>
        <v>0.65612952968388594</v>
      </c>
      <c r="L1755" s="2">
        <f t="shared" si="687"/>
        <v>0.1195065535851966</v>
      </c>
      <c r="M1755" s="2">
        <f t="shared" si="688"/>
        <v>9.2521202775635858E-3</v>
      </c>
      <c r="N1755" s="1">
        <v>279</v>
      </c>
      <c r="O1755" s="1">
        <v>851</v>
      </c>
      <c r="P1755" s="1">
        <v>155</v>
      </c>
      <c r="R1755" s="1">
        <v>7</v>
      </c>
      <c r="S1755" s="1">
        <v>3</v>
      </c>
      <c r="T1755" s="1">
        <v>2</v>
      </c>
      <c r="AL1755" s="7">
        <f>IF(Q1755&gt;0,RANK(Q1755,(N1755:P1755,Q1755:AJ1755)),0)</f>
        <v>0</v>
      </c>
      <c r="AM1755" s="7">
        <f>IF(R1755&gt;0,RANK(R1755,(N1755:P1755,Q1755:AJ1755)),0)</f>
        <v>4</v>
      </c>
      <c r="AN1755" s="7">
        <f>IF(S1755&gt;0,RANK(S1755,(N1755:P1755,Q1755:AJ1755)),0)</f>
        <v>5</v>
      </c>
      <c r="AO1755" s="7">
        <f>IF(T1755&gt;0,RANK(T1755,(N1755:P1755,Q1755:AJ1755)),0)</f>
        <v>6</v>
      </c>
      <c r="AP1755" s="2">
        <f t="shared" si="689"/>
        <v>0</v>
      </c>
      <c r="AQ1755" s="2">
        <f t="shared" si="690"/>
        <v>5.3970701619121047E-3</v>
      </c>
      <c r="AR1755" s="2">
        <f t="shared" si="691"/>
        <v>2.3130300693909021E-3</v>
      </c>
      <c r="AS1755" s="2">
        <f t="shared" si="692"/>
        <v>1.5420200462606013E-3</v>
      </c>
      <c r="AU1755" t="s">
        <v>2484</v>
      </c>
      <c r="AV1755" t="s">
        <v>2636</v>
      </c>
      <c r="AW1755">
        <v>3</v>
      </c>
      <c r="AY1755" s="130">
        <v>31</v>
      </c>
      <c r="AZ1755" s="131">
        <v>69</v>
      </c>
      <c r="BA1755" s="132">
        <f t="shared" si="683"/>
        <v>31069</v>
      </c>
      <c r="BC1755" s="7" t="s">
        <v>532</v>
      </c>
    </row>
    <row r="1756" spans="1:55" hidden="1" outlineLevel="1" x14ac:dyDescent="0.2">
      <c r="A1756" t="s">
        <v>169</v>
      </c>
      <c r="B1756" t="s">
        <v>2636</v>
      </c>
      <c r="C1756" s="1">
        <f t="shared" si="684"/>
        <v>988</v>
      </c>
      <c r="D1756" s="7">
        <f>RANK(N1756,(N1756:P1756,Q1756:AJ1756))</f>
        <v>2</v>
      </c>
      <c r="E1756" s="7">
        <f>RANK(O1756,(N1756:P1756,Q1756:AJ1756))</f>
        <v>1</v>
      </c>
      <c r="F1756" s="7">
        <f>IF(P1756&gt;0,RANK(P1756,(N1756:P1756,Q1756:AJ1756)),0)</f>
        <v>3</v>
      </c>
      <c r="G1756" s="1">
        <f t="shared" si="673"/>
        <v>376</v>
      </c>
      <c r="H1756" s="2">
        <f t="shared" si="674"/>
        <v>0.38056680161943318</v>
      </c>
      <c r="I1756" s="2"/>
      <c r="J1756" s="2">
        <f t="shared" si="685"/>
        <v>0.25202429149797573</v>
      </c>
      <c r="K1756" s="2">
        <f t="shared" si="686"/>
        <v>0.63259109311740891</v>
      </c>
      <c r="L1756" s="2">
        <f t="shared" si="687"/>
        <v>0.11234817813765183</v>
      </c>
      <c r="M1756" s="2">
        <f t="shared" si="688"/>
        <v>3.0364372469634804E-3</v>
      </c>
      <c r="N1756" s="1">
        <v>249</v>
      </c>
      <c r="O1756" s="1">
        <v>625</v>
      </c>
      <c r="P1756" s="1">
        <v>111</v>
      </c>
      <c r="S1756" s="1">
        <v>3</v>
      </c>
      <c r="AL1756" s="7">
        <f>IF(Q1756&gt;0,RANK(Q1756,(N1756:P1756,Q1756:AJ1756)),0)</f>
        <v>0</v>
      </c>
      <c r="AM1756" s="7">
        <f>IF(R1756&gt;0,RANK(R1756,(N1756:P1756,Q1756:AJ1756)),0)</f>
        <v>0</v>
      </c>
      <c r="AN1756" s="7">
        <f>IF(S1756&gt;0,RANK(S1756,(N1756:P1756,Q1756:AJ1756)),0)</f>
        <v>4</v>
      </c>
      <c r="AO1756" s="7">
        <f>IF(T1756&gt;0,RANK(T1756,(N1756:P1756,Q1756:AJ1756)),0)</f>
        <v>0</v>
      </c>
      <c r="AP1756" s="2">
        <f t="shared" si="689"/>
        <v>0</v>
      </c>
      <c r="AQ1756" s="2">
        <f t="shared" si="690"/>
        <v>0</v>
      </c>
      <c r="AR1756" s="2">
        <f t="shared" si="691"/>
        <v>3.0364372469635628E-3</v>
      </c>
      <c r="AS1756" s="2">
        <f t="shared" si="692"/>
        <v>0</v>
      </c>
      <c r="AU1756" t="s">
        <v>169</v>
      </c>
      <c r="AV1756" t="s">
        <v>2636</v>
      </c>
      <c r="AW1756">
        <v>3</v>
      </c>
      <c r="AY1756" s="130">
        <v>31</v>
      </c>
      <c r="AZ1756" s="131">
        <v>71</v>
      </c>
      <c r="BA1756" s="132">
        <f t="shared" si="683"/>
        <v>31071</v>
      </c>
      <c r="BC1756" s="7" t="s">
        <v>532</v>
      </c>
    </row>
    <row r="1757" spans="1:55" hidden="1" outlineLevel="1" x14ac:dyDescent="0.2">
      <c r="A1757" t="s">
        <v>3003</v>
      </c>
      <c r="B1757" t="s">
        <v>2636</v>
      </c>
      <c r="C1757" s="1">
        <f t="shared" si="684"/>
        <v>1036</v>
      </c>
      <c r="D1757" s="7">
        <f>RANK(N1757,(N1757:P1757,Q1757:AJ1757))</f>
        <v>2</v>
      </c>
      <c r="E1757" s="7">
        <f>RANK(O1757,(N1757:P1757,Q1757:AJ1757))</f>
        <v>1</v>
      </c>
      <c r="F1757" s="7">
        <f>IF(P1757&gt;0,RANK(P1757,(N1757:P1757,Q1757:AJ1757)),0)</f>
        <v>3</v>
      </c>
      <c r="G1757" s="1">
        <f t="shared" si="673"/>
        <v>334</v>
      </c>
      <c r="H1757" s="2">
        <f t="shared" si="674"/>
        <v>0.32239382239382242</v>
      </c>
      <c r="I1757" s="2"/>
      <c r="J1757" s="2">
        <f t="shared" si="685"/>
        <v>0.26544401544401547</v>
      </c>
      <c r="K1757" s="2">
        <f t="shared" si="686"/>
        <v>0.58783783783783783</v>
      </c>
      <c r="L1757" s="2">
        <f t="shared" si="687"/>
        <v>0.14478764478764478</v>
      </c>
      <c r="M1757" s="2">
        <f t="shared" si="688"/>
        <v>1.9305019305019822E-3</v>
      </c>
      <c r="N1757" s="1">
        <v>275</v>
      </c>
      <c r="O1757" s="1">
        <v>609</v>
      </c>
      <c r="P1757" s="1">
        <v>150</v>
      </c>
      <c r="R1757" s="1">
        <v>1</v>
      </c>
      <c r="S1757" s="1">
        <v>1</v>
      </c>
      <c r="AL1757" s="7">
        <f>IF(Q1757&gt;0,RANK(Q1757,(N1757:P1757,Q1757:AJ1757)),0)</f>
        <v>0</v>
      </c>
      <c r="AM1757" s="7">
        <f>IF(R1757&gt;0,RANK(R1757,(N1757:P1757,Q1757:AJ1757)),0)</f>
        <v>4</v>
      </c>
      <c r="AN1757" s="7">
        <f>IF(S1757&gt;0,RANK(S1757,(N1757:P1757,Q1757:AJ1757)),0)</f>
        <v>4</v>
      </c>
      <c r="AO1757" s="7">
        <f>IF(T1757&gt;0,RANK(T1757,(N1757:P1757,Q1757:AJ1757)),0)</f>
        <v>0</v>
      </c>
      <c r="AP1757" s="2">
        <f t="shared" si="689"/>
        <v>0</v>
      </c>
      <c r="AQ1757" s="2">
        <f t="shared" si="690"/>
        <v>9.6525096525096527E-4</v>
      </c>
      <c r="AR1757" s="2">
        <f t="shared" si="691"/>
        <v>9.6525096525096527E-4</v>
      </c>
      <c r="AS1757" s="2">
        <f t="shared" si="692"/>
        <v>0</v>
      </c>
      <c r="AU1757" t="s">
        <v>3003</v>
      </c>
      <c r="AV1757" t="s">
        <v>2636</v>
      </c>
      <c r="AW1757">
        <v>3</v>
      </c>
      <c r="AY1757" s="130">
        <v>31</v>
      </c>
      <c r="AZ1757" s="131">
        <v>73</v>
      </c>
      <c r="BA1757" s="132">
        <f t="shared" si="683"/>
        <v>31073</v>
      </c>
      <c r="BC1757" s="7" t="s">
        <v>532</v>
      </c>
    </row>
    <row r="1758" spans="1:55" hidden="1" outlineLevel="1" x14ac:dyDescent="0.2">
      <c r="A1758" t="s">
        <v>1019</v>
      </c>
      <c r="B1758" t="s">
        <v>2636</v>
      </c>
      <c r="C1758" s="1">
        <f t="shared" si="684"/>
        <v>398</v>
      </c>
      <c r="D1758" s="7">
        <f>RANK(N1758,(N1758:P1758,Q1758:AJ1758))</f>
        <v>2</v>
      </c>
      <c r="E1758" s="7">
        <f>RANK(O1758,(N1758:P1758,Q1758:AJ1758))</f>
        <v>1</v>
      </c>
      <c r="F1758" s="7">
        <f>IF(P1758&gt;0,RANK(P1758,(N1758:P1758,Q1758:AJ1758)),0)</f>
        <v>3</v>
      </c>
      <c r="G1758" s="1">
        <f t="shared" si="673"/>
        <v>174</v>
      </c>
      <c r="H1758" s="2">
        <f t="shared" si="674"/>
        <v>0.43718592964824121</v>
      </c>
      <c r="I1758" s="2"/>
      <c r="J1758" s="2">
        <f t="shared" si="685"/>
        <v>0.21105527638190955</v>
      </c>
      <c r="K1758" s="2">
        <f t="shared" si="686"/>
        <v>0.64824120603015079</v>
      </c>
      <c r="L1758" s="2">
        <f t="shared" si="687"/>
        <v>0.13819095477386933</v>
      </c>
      <c r="M1758" s="2">
        <f t="shared" si="688"/>
        <v>2.5125628140703071E-3</v>
      </c>
      <c r="N1758" s="1">
        <v>84</v>
      </c>
      <c r="O1758" s="1">
        <v>258</v>
      </c>
      <c r="P1758" s="1">
        <v>55</v>
      </c>
      <c r="T1758" s="1">
        <v>1</v>
      </c>
      <c r="AL1758" s="7">
        <f>IF(Q1758&gt;0,RANK(Q1758,(N1758:P1758,Q1758:AJ1758)),0)</f>
        <v>0</v>
      </c>
      <c r="AM1758" s="7">
        <f>IF(R1758&gt;0,RANK(R1758,(N1758:P1758,Q1758:AJ1758)),0)</f>
        <v>0</v>
      </c>
      <c r="AN1758" s="7">
        <f>IF(S1758&gt;0,RANK(S1758,(N1758:P1758,Q1758:AJ1758)),0)</f>
        <v>0</v>
      </c>
      <c r="AO1758" s="7">
        <f>IF(T1758&gt;0,RANK(T1758,(N1758:P1758,Q1758:AJ1758)),0)</f>
        <v>4</v>
      </c>
      <c r="AP1758" s="2">
        <f t="shared" si="689"/>
        <v>0</v>
      </c>
      <c r="AQ1758" s="2">
        <f t="shared" si="690"/>
        <v>0</v>
      </c>
      <c r="AR1758" s="2">
        <f t="shared" si="691"/>
        <v>0</v>
      </c>
      <c r="AS1758" s="2">
        <f t="shared" si="692"/>
        <v>2.5125628140703518E-3</v>
      </c>
      <c r="AU1758" t="s">
        <v>1019</v>
      </c>
      <c r="AV1758" t="s">
        <v>2636</v>
      </c>
      <c r="AW1758">
        <v>3</v>
      </c>
      <c r="AY1758" s="130">
        <v>31</v>
      </c>
      <c r="AZ1758" s="131">
        <v>75</v>
      </c>
      <c r="BA1758" s="132">
        <f t="shared" si="683"/>
        <v>31075</v>
      </c>
      <c r="BC1758" s="7" t="s">
        <v>532</v>
      </c>
    </row>
    <row r="1759" spans="1:55" hidden="1" outlineLevel="1" x14ac:dyDescent="0.2">
      <c r="A1759" t="s">
        <v>360</v>
      </c>
      <c r="B1759" t="s">
        <v>2636</v>
      </c>
      <c r="C1759" s="1">
        <f t="shared" si="684"/>
        <v>1277</v>
      </c>
      <c r="D1759" s="7">
        <f>RANK(N1759,(N1759:P1759,Q1759:AJ1759))</f>
        <v>2</v>
      </c>
      <c r="E1759" s="7">
        <f>RANK(O1759,(N1759:P1759,Q1759:AJ1759))</f>
        <v>1</v>
      </c>
      <c r="F1759" s="7">
        <f>IF(P1759&gt;0,RANK(P1759,(N1759:P1759,Q1759:AJ1759)),0)</f>
        <v>3</v>
      </c>
      <c r="G1759" s="1">
        <f t="shared" si="673"/>
        <v>170</v>
      </c>
      <c r="H1759" s="2">
        <f t="shared" si="674"/>
        <v>0.13312451057165231</v>
      </c>
      <c r="I1759" s="2"/>
      <c r="J1759" s="2">
        <f t="shared" si="685"/>
        <v>0.36961628817541115</v>
      </c>
      <c r="K1759" s="2">
        <f t="shared" si="686"/>
        <v>0.50274079874706346</v>
      </c>
      <c r="L1759" s="2">
        <f t="shared" si="687"/>
        <v>0.12137823022709475</v>
      </c>
      <c r="M1759" s="2">
        <f t="shared" si="688"/>
        <v>6.2646828504306501E-3</v>
      </c>
      <c r="N1759" s="1">
        <v>472</v>
      </c>
      <c r="O1759" s="1">
        <v>642</v>
      </c>
      <c r="P1759" s="1">
        <v>155</v>
      </c>
      <c r="R1759" s="1">
        <v>4</v>
      </c>
      <c r="S1759" s="1">
        <v>3</v>
      </c>
      <c r="T1759" s="1">
        <v>1</v>
      </c>
      <c r="AL1759" s="7">
        <f>IF(Q1759&gt;0,RANK(Q1759,(N1759:P1759,Q1759:AJ1759)),0)</f>
        <v>0</v>
      </c>
      <c r="AM1759" s="7">
        <f>IF(R1759&gt;0,RANK(R1759,(N1759:P1759,Q1759:AJ1759)),0)</f>
        <v>4</v>
      </c>
      <c r="AN1759" s="7">
        <f>IF(S1759&gt;0,RANK(S1759,(N1759:P1759,Q1759:AJ1759)),0)</f>
        <v>5</v>
      </c>
      <c r="AO1759" s="7">
        <f>IF(T1759&gt;0,RANK(T1759,(N1759:P1759,Q1759:AJ1759)),0)</f>
        <v>6</v>
      </c>
      <c r="AP1759" s="2">
        <f t="shared" si="689"/>
        <v>0</v>
      </c>
      <c r="AQ1759" s="2">
        <f t="shared" si="690"/>
        <v>3.1323414252153485E-3</v>
      </c>
      <c r="AR1759" s="2">
        <f t="shared" si="691"/>
        <v>2.3492560689115116E-3</v>
      </c>
      <c r="AS1759" s="2">
        <f t="shared" si="692"/>
        <v>7.8308535630383712E-4</v>
      </c>
      <c r="AU1759" t="s">
        <v>360</v>
      </c>
      <c r="AV1759" t="s">
        <v>2636</v>
      </c>
      <c r="AW1759">
        <v>3</v>
      </c>
      <c r="AY1759" s="130">
        <v>31</v>
      </c>
      <c r="AZ1759" s="131">
        <v>77</v>
      </c>
      <c r="BA1759" s="132">
        <f t="shared" si="683"/>
        <v>31077</v>
      </c>
      <c r="BC1759" s="7" t="s">
        <v>532</v>
      </c>
    </row>
    <row r="1760" spans="1:55" hidden="1" outlineLevel="1" x14ac:dyDescent="0.2">
      <c r="A1760" t="s">
        <v>1815</v>
      </c>
      <c r="B1760" t="s">
        <v>2636</v>
      </c>
      <c r="C1760" s="1">
        <f t="shared" si="684"/>
        <v>19416</v>
      </c>
      <c r="D1760" s="7">
        <f>RANK(N1760,(N1760:P1760,Q1760:AJ1760))</f>
        <v>2</v>
      </c>
      <c r="E1760" s="7">
        <f>RANK(O1760,(N1760:P1760,Q1760:AJ1760))</f>
        <v>1</v>
      </c>
      <c r="F1760" s="7">
        <f>IF(P1760&gt;0,RANK(P1760,(N1760:P1760,Q1760:AJ1760)),0)</f>
        <v>3</v>
      </c>
      <c r="G1760" s="1">
        <f t="shared" si="673"/>
        <v>3475</v>
      </c>
      <c r="H1760" s="2">
        <f t="shared" si="674"/>
        <v>0.17897610218376597</v>
      </c>
      <c r="I1760" s="2"/>
      <c r="J1760" s="2">
        <f t="shared" si="685"/>
        <v>0.34548825710754016</v>
      </c>
      <c r="K1760" s="2">
        <f t="shared" si="686"/>
        <v>0.52446435929130619</v>
      </c>
      <c r="L1760" s="2">
        <f t="shared" si="687"/>
        <v>0.12376390605686031</v>
      </c>
      <c r="M1760" s="2">
        <f t="shared" si="688"/>
        <v>6.2834775442933283E-3</v>
      </c>
      <c r="N1760" s="1">
        <v>6708</v>
      </c>
      <c r="O1760" s="1">
        <v>10183</v>
      </c>
      <c r="P1760" s="1">
        <v>2403</v>
      </c>
      <c r="R1760" s="1">
        <v>78</v>
      </c>
      <c r="S1760" s="1">
        <v>26</v>
      </c>
      <c r="T1760" s="1">
        <v>18</v>
      </c>
      <c r="AL1760" s="7">
        <f>IF(Q1760&gt;0,RANK(Q1760,(N1760:P1760,Q1760:AJ1760)),0)</f>
        <v>0</v>
      </c>
      <c r="AM1760" s="7">
        <f>IF(R1760&gt;0,RANK(R1760,(N1760:P1760,Q1760:AJ1760)),0)</f>
        <v>4</v>
      </c>
      <c r="AN1760" s="7">
        <f>IF(S1760&gt;0,RANK(S1760,(N1760:P1760,Q1760:AJ1760)),0)</f>
        <v>5</v>
      </c>
      <c r="AO1760" s="7">
        <f>IF(T1760&gt;0,RANK(T1760,(N1760:P1760,Q1760:AJ1760)),0)</f>
        <v>6</v>
      </c>
      <c r="AP1760" s="2">
        <f t="shared" si="689"/>
        <v>0</v>
      </c>
      <c r="AQ1760" s="2">
        <f t="shared" si="690"/>
        <v>4.0173053152039555E-3</v>
      </c>
      <c r="AR1760" s="2">
        <f t="shared" si="691"/>
        <v>1.3391017717346518E-3</v>
      </c>
      <c r="AS1760" s="2">
        <f t="shared" si="692"/>
        <v>9.2707045735475899E-4</v>
      </c>
      <c r="AU1760" t="s">
        <v>1815</v>
      </c>
      <c r="AV1760" t="s">
        <v>2636</v>
      </c>
      <c r="AW1760">
        <v>3</v>
      </c>
      <c r="AY1760" s="130">
        <v>31</v>
      </c>
      <c r="AZ1760" s="131">
        <v>79</v>
      </c>
      <c r="BA1760" s="132">
        <f t="shared" si="683"/>
        <v>31079</v>
      </c>
      <c r="BC1760" s="7" t="s">
        <v>532</v>
      </c>
    </row>
    <row r="1761" spans="1:55" hidden="1" outlineLevel="1" x14ac:dyDescent="0.2">
      <c r="A1761" t="s">
        <v>2274</v>
      </c>
      <c r="B1761" t="s">
        <v>2636</v>
      </c>
      <c r="C1761" s="1">
        <f t="shared" si="684"/>
        <v>4274</v>
      </c>
      <c r="D1761" s="7">
        <f>RANK(N1761,(N1761:P1761,Q1761:AJ1761))</f>
        <v>2</v>
      </c>
      <c r="E1761" s="7">
        <f>RANK(O1761,(N1761:P1761,Q1761:AJ1761))</f>
        <v>1</v>
      </c>
      <c r="F1761" s="7">
        <f>IF(P1761&gt;0,RANK(P1761,(N1761:P1761,Q1761:AJ1761)),0)</f>
        <v>3</v>
      </c>
      <c r="G1761" s="1">
        <f t="shared" si="673"/>
        <v>1451</v>
      </c>
      <c r="H1761" s="2">
        <f t="shared" si="674"/>
        <v>0.33949461862423957</v>
      </c>
      <c r="I1761" s="2"/>
      <c r="J1761" s="2">
        <f t="shared" si="685"/>
        <v>0.27421619092185306</v>
      </c>
      <c r="K1761" s="2">
        <f t="shared" si="686"/>
        <v>0.61371080954609269</v>
      </c>
      <c r="L1761" s="2">
        <f t="shared" si="687"/>
        <v>0.10692559663079083</v>
      </c>
      <c r="M1761" s="2">
        <f t="shared" si="688"/>
        <v>5.147402901263462E-3</v>
      </c>
      <c r="N1761" s="1">
        <v>1172</v>
      </c>
      <c r="O1761" s="1">
        <v>2623</v>
      </c>
      <c r="P1761" s="1">
        <v>457</v>
      </c>
      <c r="R1761" s="1">
        <v>17</v>
      </c>
      <c r="S1761" s="1">
        <v>3</v>
      </c>
      <c r="T1761" s="1">
        <v>2</v>
      </c>
      <c r="AL1761" s="7">
        <f>IF(Q1761&gt;0,RANK(Q1761,(N1761:P1761,Q1761:AJ1761)),0)</f>
        <v>0</v>
      </c>
      <c r="AM1761" s="7">
        <f>IF(R1761&gt;0,RANK(R1761,(N1761:P1761,Q1761:AJ1761)),0)</f>
        <v>4</v>
      </c>
      <c r="AN1761" s="7">
        <f>IF(S1761&gt;0,RANK(S1761,(N1761:P1761,Q1761:AJ1761)),0)</f>
        <v>5</v>
      </c>
      <c r="AO1761" s="7">
        <f>IF(T1761&gt;0,RANK(T1761,(N1761:P1761,Q1761:AJ1761)),0)</f>
        <v>6</v>
      </c>
      <c r="AP1761" s="2">
        <f t="shared" si="689"/>
        <v>0</v>
      </c>
      <c r="AQ1761" s="2">
        <f t="shared" si="690"/>
        <v>3.9775386055217596E-3</v>
      </c>
      <c r="AR1761" s="2">
        <f t="shared" si="691"/>
        <v>7.0191857744501633E-4</v>
      </c>
      <c r="AS1761" s="2">
        <f t="shared" si="692"/>
        <v>4.6794571829667761E-4</v>
      </c>
      <c r="AU1761" t="s">
        <v>2274</v>
      </c>
      <c r="AV1761" t="s">
        <v>2636</v>
      </c>
      <c r="AW1761">
        <v>3</v>
      </c>
      <c r="AY1761" s="130">
        <v>31</v>
      </c>
      <c r="AZ1761" s="131">
        <v>81</v>
      </c>
      <c r="BA1761" s="132">
        <f t="shared" si="683"/>
        <v>31081</v>
      </c>
      <c r="BC1761" s="7" t="s">
        <v>532</v>
      </c>
    </row>
    <row r="1762" spans="1:55" hidden="1" outlineLevel="1" x14ac:dyDescent="0.2">
      <c r="A1762" t="s">
        <v>3163</v>
      </c>
      <c r="B1762" t="s">
        <v>2636</v>
      </c>
      <c r="C1762" s="1">
        <f t="shared" si="684"/>
        <v>1858</v>
      </c>
      <c r="D1762" s="7">
        <f>RANK(N1762,(N1762:P1762,Q1762:AJ1762))</f>
        <v>2</v>
      </c>
      <c r="E1762" s="7">
        <f>RANK(O1762,(N1762:P1762,Q1762:AJ1762))</f>
        <v>1</v>
      </c>
      <c r="F1762" s="7">
        <f>IF(P1762&gt;0,RANK(P1762,(N1762:P1762,Q1762:AJ1762)),0)</f>
        <v>3</v>
      </c>
      <c r="G1762" s="1">
        <f t="shared" si="673"/>
        <v>600</v>
      </c>
      <c r="H1762" s="2">
        <f t="shared" si="674"/>
        <v>0.32292787944025836</v>
      </c>
      <c r="I1762" s="2"/>
      <c r="J1762" s="2">
        <f t="shared" si="685"/>
        <v>0.2798708288482239</v>
      </c>
      <c r="K1762" s="2">
        <f t="shared" si="686"/>
        <v>0.60279870828848225</v>
      </c>
      <c r="L1762" s="2">
        <f t="shared" si="687"/>
        <v>0.1092572658772874</v>
      </c>
      <c r="M1762" s="2">
        <f t="shared" si="688"/>
        <v>8.0731969860064479E-3</v>
      </c>
      <c r="N1762" s="1">
        <v>520</v>
      </c>
      <c r="O1762" s="1">
        <v>1120</v>
      </c>
      <c r="P1762" s="1">
        <v>203</v>
      </c>
      <c r="R1762" s="1">
        <v>8</v>
      </c>
      <c r="S1762" s="1">
        <v>4</v>
      </c>
      <c r="T1762" s="1">
        <v>3</v>
      </c>
      <c r="AL1762" s="7">
        <f>IF(Q1762&gt;0,RANK(Q1762,(N1762:P1762,Q1762:AJ1762)),0)</f>
        <v>0</v>
      </c>
      <c r="AM1762" s="7">
        <f>IF(R1762&gt;0,RANK(R1762,(N1762:P1762,Q1762:AJ1762)),0)</f>
        <v>4</v>
      </c>
      <c r="AN1762" s="7">
        <f>IF(S1762&gt;0,RANK(S1762,(N1762:P1762,Q1762:AJ1762)),0)</f>
        <v>5</v>
      </c>
      <c r="AO1762" s="7">
        <f>IF(T1762&gt;0,RANK(T1762,(N1762:P1762,Q1762:AJ1762)),0)</f>
        <v>6</v>
      </c>
      <c r="AP1762" s="2">
        <f t="shared" si="689"/>
        <v>0</v>
      </c>
      <c r="AQ1762" s="2">
        <f t="shared" si="690"/>
        <v>4.3057050592034442E-3</v>
      </c>
      <c r="AR1762" s="2">
        <f t="shared" si="691"/>
        <v>2.1528525296017221E-3</v>
      </c>
      <c r="AS1762" s="2">
        <f t="shared" si="692"/>
        <v>1.6146393972012918E-3</v>
      </c>
      <c r="AU1762" t="s">
        <v>3163</v>
      </c>
      <c r="AV1762" t="s">
        <v>2636</v>
      </c>
      <c r="AW1762">
        <v>3</v>
      </c>
      <c r="AY1762" s="130">
        <v>31</v>
      </c>
      <c r="AZ1762" s="131">
        <v>83</v>
      </c>
      <c r="BA1762" s="132">
        <f t="shared" si="683"/>
        <v>31083</v>
      </c>
      <c r="BC1762" s="7" t="s">
        <v>532</v>
      </c>
    </row>
    <row r="1763" spans="1:55" hidden="1" outlineLevel="1" x14ac:dyDescent="0.2">
      <c r="A1763" t="s">
        <v>296</v>
      </c>
      <c r="B1763" t="s">
        <v>2636</v>
      </c>
      <c r="C1763" s="1">
        <f t="shared" si="684"/>
        <v>570</v>
      </c>
      <c r="D1763" s="7">
        <f>RANK(N1763,(N1763:P1763,Q1763:AJ1763))</f>
        <v>2</v>
      </c>
      <c r="E1763" s="7">
        <f>RANK(O1763,(N1763:P1763,Q1763:AJ1763))</f>
        <v>1</v>
      </c>
      <c r="F1763" s="7">
        <f>IF(P1763&gt;0,RANK(P1763,(N1763:P1763,Q1763:AJ1763)),0)</f>
        <v>3</v>
      </c>
      <c r="G1763" s="1">
        <f t="shared" si="673"/>
        <v>352</v>
      </c>
      <c r="H1763" s="2">
        <f t="shared" si="674"/>
        <v>0.61754385964912284</v>
      </c>
      <c r="I1763" s="2"/>
      <c r="J1763" s="2">
        <f t="shared" si="685"/>
        <v>0.15263157894736842</v>
      </c>
      <c r="K1763" s="2">
        <f t="shared" si="686"/>
        <v>0.77017543859649118</v>
      </c>
      <c r="L1763" s="2">
        <f t="shared" si="687"/>
        <v>6.8421052631578952E-2</v>
      </c>
      <c r="M1763" s="2">
        <f t="shared" si="688"/>
        <v>8.7719298245614169E-3</v>
      </c>
      <c r="N1763" s="1">
        <v>87</v>
      </c>
      <c r="O1763" s="1">
        <v>439</v>
      </c>
      <c r="P1763" s="1">
        <v>39</v>
      </c>
      <c r="R1763" s="1">
        <v>1</v>
      </c>
      <c r="S1763" s="1">
        <v>2</v>
      </c>
      <c r="T1763" s="1">
        <v>2</v>
      </c>
      <c r="AL1763" s="7">
        <f>IF(Q1763&gt;0,RANK(Q1763,(N1763:P1763,Q1763:AJ1763)),0)</f>
        <v>0</v>
      </c>
      <c r="AM1763" s="7">
        <f>IF(R1763&gt;0,RANK(R1763,(N1763:P1763,Q1763:AJ1763)),0)</f>
        <v>6</v>
      </c>
      <c r="AN1763" s="7">
        <f>IF(S1763&gt;0,RANK(S1763,(N1763:P1763,Q1763:AJ1763)),0)</f>
        <v>4</v>
      </c>
      <c r="AO1763" s="7">
        <f>IF(T1763&gt;0,RANK(T1763,(N1763:P1763,Q1763:AJ1763)),0)</f>
        <v>4</v>
      </c>
      <c r="AP1763" s="2">
        <f t="shared" si="689"/>
        <v>0</v>
      </c>
      <c r="AQ1763" s="2">
        <f t="shared" si="690"/>
        <v>1.7543859649122807E-3</v>
      </c>
      <c r="AR1763" s="2">
        <f t="shared" si="691"/>
        <v>3.5087719298245615E-3</v>
      </c>
      <c r="AS1763" s="2">
        <f t="shared" si="692"/>
        <v>3.5087719298245615E-3</v>
      </c>
      <c r="AU1763" t="s">
        <v>296</v>
      </c>
      <c r="AV1763" t="s">
        <v>2636</v>
      </c>
      <c r="AW1763">
        <v>3</v>
      </c>
      <c r="AY1763" s="130">
        <v>31</v>
      </c>
      <c r="AZ1763" s="131">
        <v>85</v>
      </c>
      <c r="BA1763" s="132">
        <f t="shared" si="683"/>
        <v>31085</v>
      </c>
      <c r="BC1763" s="7" t="s">
        <v>532</v>
      </c>
    </row>
    <row r="1764" spans="1:55" hidden="1" outlineLevel="1" x14ac:dyDescent="0.2">
      <c r="A1764" t="s">
        <v>91</v>
      </c>
      <c r="B1764" t="s">
        <v>2636</v>
      </c>
      <c r="C1764" s="1">
        <f t="shared" si="684"/>
        <v>1569</v>
      </c>
      <c r="D1764" s="7">
        <f>RANK(N1764,(N1764:P1764,Q1764:AJ1764))</f>
        <v>2</v>
      </c>
      <c r="E1764" s="7">
        <f>RANK(O1764,(N1764:P1764,Q1764:AJ1764))</f>
        <v>1</v>
      </c>
      <c r="F1764" s="7">
        <f>IF(P1764&gt;0,RANK(P1764,(N1764:P1764,Q1764:AJ1764)),0)</f>
        <v>3</v>
      </c>
      <c r="G1764" s="1">
        <f t="shared" si="673"/>
        <v>568</v>
      </c>
      <c r="H1764" s="2">
        <f t="shared" si="674"/>
        <v>0.36201402166985341</v>
      </c>
      <c r="I1764" s="2"/>
      <c r="J1764" s="2">
        <f t="shared" si="685"/>
        <v>0.26067558954748249</v>
      </c>
      <c r="K1764" s="2">
        <f t="shared" si="686"/>
        <v>0.6226896112173359</v>
      </c>
      <c r="L1764" s="2">
        <f t="shared" si="687"/>
        <v>0.11026131293817719</v>
      </c>
      <c r="M1764" s="2">
        <f t="shared" si="688"/>
        <v>6.3734862970044187E-3</v>
      </c>
      <c r="N1764" s="1">
        <v>409</v>
      </c>
      <c r="O1764" s="1">
        <v>977</v>
      </c>
      <c r="P1764" s="1">
        <v>173</v>
      </c>
      <c r="R1764" s="1">
        <v>2</v>
      </c>
      <c r="S1764" s="1">
        <v>5</v>
      </c>
      <c r="T1764" s="1">
        <v>3</v>
      </c>
      <c r="AL1764" s="7">
        <f>IF(Q1764&gt;0,RANK(Q1764,(N1764:P1764,Q1764:AJ1764)),0)</f>
        <v>0</v>
      </c>
      <c r="AM1764" s="7">
        <f>IF(R1764&gt;0,RANK(R1764,(N1764:P1764,Q1764:AJ1764)),0)</f>
        <v>6</v>
      </c>
      <c r="AN1764" s="7">
        <f>IF(S1764&gt;0,RANK(S1764,(N1764:P1764,Q1764:AJ1764)),0)</f>
        <v>4</v>
      </c>
      <c r="AO1764" s="7">
        <f>IF(T1764&gt;0,RANK(T1764,(N1764:P1764,Q1764:AJ1764)),0)</f>
        <v>5</v>
      </c>
      <c r="AP1764" s="2">
        <f t="shared" si="689"/>
        <v>0</v>
      </c>
      <c r="AQ1764" s="2">
        <f t="shared" si="690"/>
        <v>1.2746972594008922E-3</v>
      </c>
      <c r="AR1764" s="2">
        <f t="shared" si="691"/>
        <v>3.1867431485022306E-3</v>
      </c>
      <c r="AS1764" s="2">
        <f t="shared" si="692"/>
        <v>1.9120458891013384E-3</v>
      </c>
      <c r="AU1764" t="s">
        <v>91</v>
      </c>
      <c r="AV1764" t="s">
        <v>2636</v>
      </c>
      <c r="AW1764">
        <v>3</v>
      </c>
      <c r="AY1764" s="130">
        <v>31</v>
      </c>
      <c r="AZ1764" s="131">
        <v>87</v>
      </c>
      <c r="BA1764" s="132">
        <f t="shared" si="683"/>
        <v>31087</v>
      </c>
      <c r="BC1764" s="7" t="s">
        <v>532</v>
      </c>
    </row>
    <row r="1765" spans="1:55" hidden="1" outlineLevel="1" x14ac:dyDescent="0.2">
      <c r="A1765" t="s">
        <v>2880</v>
      </c>
      <c r="B1765" t="s">
        <v>2636</v>
      </c>
      <c r="C1765" s="1">
        <f t="shared" si="684"/>
        <v>5264</v>
      </c>
      <c r="D1765" s="7">
        <f>RANK(N1765,(N1765:P1765,Q1765:AJ1765))</f>
        <v>2</v>
      </c>
      <c r="E1765" s="7">
        <f>RANK(O1765,(N1765:P1765,Q1765:AJ1765))</f>
        <v>1</v>
      </c>
      <c r="F1765" s="7">
        <f>IF(P1765&gt;0,RANK(P1765,(N1765:P1765,Q1765:AJ1765)),0)</f>
        <v>3</v>
      </c>
      <c r="G1765" s="1">
        <f t="shared" si="673"/>
        <v>2329</v>
      </c>
      <c r="H1765" s="2">
        <f t="shared" si="674"/>
        <v>0.44243920972644379</v>
      </c>
      <c r="I1765" s="2"/>
      <c r="J1765" s="2">
        <f t="shared" si="685"/>
        <v>0.21029635258358662</v>
      </c>
      <c r="K1765" s="2">
        <f t="shared" si="686"/>
        <v>0.65273556231003038</v>
      </c>
      <c r="L1765" s="2">
        <f t="shared" si="687"/>
        <v>0.1286094224924012</v>
      </c>
      <c r="M1765" s="2">
        <f t="shared" si="688"/>
        <v>8.3586626139818265E-3</v>
      </c>
      <c r="N1765" s="1">
        <v>1107</v>
      </c>
      <c r="O1765" s="1">
        <v>3436</v>
      </c>
      <c r="P1765" s="1">
        <v>677</v>
      </c>
      <c r="R1765" s="1">
        <v>14</v>
      </c>
      <c r="S1765" s="1">
        <v>23</v>
      </c>
      <c r="T1765" s="1">
        <v>7</v>
      </c>
      <c r="AL1765" s="7">
        <f>IF(Q1765&gt;0,RANK(Q1765,(N1765:P1765,Q1765:AJ1765)),0)</f>
        <v>0</v>
      </c>
      <c r="AM1765" s="7">
        <f>IF(R1765&gt;0,RANK(R1765,(N1765:P1765,Q1765:AJ1765)),0)</f>
        <v>5</v>
      </c>
      <c r="AN1765" s="7">
        <f>IF(S1765&gt;0,RANK(S1765,(N1765:P1765,Q1765:AJ1765)),0)</f>
        <v>4</v>
      </c>
      <c r="AO1765" s="7">
        <f>IF(T1765&gt;0,RANK(T1765,(N1765:P1765,Q1765:AJ1765)),0)</f>
        <v>6</v>
      </c>
      <c r="AP1765" s="2">
        <f t="shared" si="689"/>
        <v>0</v>
      </c>
      <c r="AQ1765" s="2">
        <f t="shared" si="690"/>
        <v>2.6595744680851063E-3</v>
      </c>
      <c r="AR1765" s="2">
        <f t="shared" si="691"/>
        <v>4.3693009118541031E-3</v>
      </c>
      <c r="AS1765" s="2">
        <f t="shared" si="692"/>
        <v>1.3297872340425532E-3</v>
      </c>
      <c r="AU1765" t="s">
        <v>2880</v>
      </c>
      <c r="AV1765" t="s">
        <v>2636</v>
      </c>
      <c r="AW1765">
        <v>3</v>
      </c>
      <c r="AY1765" s="130">
        <v>31</v>
      </c>
      <c r="AZ1765" s="131">
        <v>89</v>
      </c>
      <c r="BA1765" s="132">
        <f t="shared" si="683"/>
        <v>31089</v>
      </c>
      <c r="BC1765" s="7" t="s">
        <v>532</v>
      </c>
    </row>
    <row r="1766" spans="1:55" hidden="1" outlineLevel="1" x14ac:dyDescent="0.2">
      <c r="A1766" t="s">
        <v>1442</v>
      </c>
      <c r="B1766" t="s">
        <v>2636</v>
      </c>
      <c r="C1766" s="1">
        <f t="shared" si="684"/>
        <v>514</v>
      </c>
      <c r="D1766" s="7">
        <f>RANK(N1766,(N1766:P1766,Q1766:AJ1766))</f>
        <v>2</v>
      </c>
      <c r="E1766" s="7">
        <f>RANK(O1766,(N1766:P1766,Q1766:AJ1766))</f>
        <v>1</v>
      </c>
      <c r="F1766" s="7">
        <f>IF(P1766&gt;0,RANK(P1766,(N1766:P1766,Q1766:AJ1766)),0)</f>
        <v>3</v>
      </c>
      <c r="G1766" s="1">
        <f t="shared" si="673"/>
        <v>193</v>
      </c>
      <c r="H1766" s="2">
        <f t="shared" si="674"/>
        <v>0.3754863813229572</v>
      </c>
      <c r="I1766" s="2"/>
      <c r="J1766" s="2">
        <f t="shared" si="685"/>
        <v>0.22373540856031129</v>
      </c>
      <c r="K1766" s="2">
        <f t="shared" si="686"/>
        <v>0.59922178988326846</v>
      </c>
      <c r="L1766" s="2">
        <f t="shared" si="687"/>
        <v>0.16147859922178989</v>
      </c>
      <c r="M1766" s="2">
        <f t="shared" si="688"/>
        <v>1.5564202334630378E-2</v>
      </c>
      <c r="N1766" s="1">
        <v>115</v>
      </c>
      <c r="O1766" s="1">
        <v>308</v>
      </c>
      <c r="P1766" s="1">
        <v>83</v>
      </c>
      <c r="R1766" s="1">
        <v>3</v>
      </c>
      <c r="S1766" s="1">
        <v>3</v>
      </c>
      <c r="T1766" s="1">
        <v>2</v>
      </c>
      <c r="AL1766" s="7">
        <f>IF(Q1766&gt;0,RANK(Q1766,(N1766:P1766,Q1766:AJ1766)),0)</f>
        <v>0</v>
      </c>
      <c r="AM1766" s="7">
        <f>IF(R1766&gt;0,RANK(R1766,(N1766:P1766,Q1766:AJ1766)),0)</f>
        <v>4</v>
      </c>
      <c r="AN1766" s="7">
        <f>IF(S1766&gt;0,RANK(S1766,(N1766:P1766,Q1766:AJ1766)),0)</f>
        <v>4</v>
      </c>
      <c r="AO1766" s="7">
        <f>IF(T1766&gt;0,RANK(T1766,(N1766:P1766,Q1766:AJ1766)),0)</f>
        <v>6</v>
      </c>
      <c r="AP1766" s="2">
        <f t="shared" si="689"/>
        <v>0</v>
      </c>
      <c r="AQ1766" s="2">
        <f t="shared" si="690"/>
        <v>5.8365758754863814E-3</v>
      </c>
      <c r="AR1766" s="2">
        <f t="shared" si="691"/>
        <v>5.8365758754863814E-3</v>
      </c>
      <c r="AS1766" s="2">
        <f t="shared" si="692"/>
        <v>3.8910505836575876E-3</v>
      </c>
      <c r="AU1766" t="s">
        <v>1442</v>
      </c>
      <c r="AV1766" t="s">
        <v>2636</v>
      </c>
      <c r="AW1766">
        <v>3</v>
      </c>
      <c r="AY1766" s="130">
        <v>31</v>
      </c>
      <c r="AZ1766" s="131">
        <v>91</v>
      </c>
      <c r="BA1766" s="132">
        <f t="shared" si="683"/>
        <v>31091</v>
      </c>
      <c r="BC1766" s="7" t="s">
        <v>532</v>
      </c>
    </row>
    <row r="1767" spans="1:55" hidden="1" outlineLevel="1" x14ac:dyDescent="0.2">
      <c r="A1767" t="s">
        <v>1675</v>
      </c>
      <c r="B1767" t="s">
        <v>2636</v>
      </c>
      <c r="C1767" s="1">
        <f t="shared" si="684"/>
        <v>2583</v>
      </c>
      <c r="D1767" s="7">
        <f>RANK(N1767,(N1767:P1767,Q1767:AJ1767))</f>
        <v>2</v>
      </c>
      <c r="E1767" s="7">
        <f>RANK(O1767,(N1767:P1767,Q1767:AJ1767))</f>
        <v>1</v>
      </c>
      <c r="F1767" s="7">
        <f>IF(P1767&gt;0,RANK(P1767,(N1767:P1767,Q1767:AJ1767)),0)</f>
        <v>3</v>
      </c>
      <c r="G1767" s="1">
        <f t="shared" si="673"/>
        <v>441</v>
      </c>
      <c r="H1767" s="2">
        <f t="shared" si="674"/>
        <v>0.17073170731707318</v>
      </c>
      <c r="I1767" s="2"/>
      <c r="J1767" s="2">
        <f t="shared" si="685"/>
        <v>0.33023615950445218</v>
      </c>
      <c r="K1767" s="2">
        <f t="shared" si="686"/>
        <v>0.50096786682152539</v>
      </c>
      <c r="L1767" s="2">
        <f t="shared" si="687"/>
        <v>0.16144018583042974</v>
      </c>
      <c r="M1767" s="2">
        <f t="shared" si="688"/>
        <v>7.3557878435926982E-3</v>
      </c>
      <c r="N1767" s="1">
        <v>853</v>
      </c>
      <c r="O1767" s="1">
        <v>1294</v>
      </c>
      <c r="P1767" s="1">
        <v>417</v>
      </c>
      <c r="R1767" s="1">
        <v>8</v>
      </c>
      <c r="S1767" s="1">
        <v>4</v>
      </c>
      <c r="T1767" s="1">
        <v>7</v>
      </c>
      <c r="AL1767" s="7">
        <f>IF(Q1767&gt;0,RANK(Q1767,(N1767:P1767,Q1767:AJ1767)),0)</f>
        <v>0</v>
      </c>
      <c r="AM1767" s="7">
        <f>IF(R1767&gt;0,RANK(R1767,(N1767:P1767,Q1767:AJ1767)),0)</f>
        <v>4</v>
      </c>
      <c r="AN1767" s="7">
        <f>IF(S1767&gt;0,RANK(S1767,(N1767:P1767,Q1767:AJ1767)),0)</f>
        <v>6</v>
      </c>
      <c r="AO1767" s="7">
        <f>IF(T1767&gt;0,RANK(T1767,(N1767:P1767,Q1767:AJ1767)),0)</f>
        <v>5</v>
      </c>
      <c r="AP1767" s="2">
        <f t="shared" si="689"/>
        <v>0</v>
      </c>
      <c r="AQ1767" s="2">
        <f t="shared" si="690"/>
        <v>3.097173828881146E-3</v>
      </c>
      <c r="AR1767" s="2">
        <f t="shared" si="691"/>
        <v>1.548586914440573E-3</v>
      </c>
      <c r="AS1767" s="2">
        <f t="shared" si="692"/>
        <v>2.7100271002710027E-3</v>
      </c>
      <c r="AU1767" t="s">
        <v>1675</v>
      </c>
      <c r="AV1767" t="s">
        <v>2636</v>
      </c>
      <c r="AW1767">
        <v>3</v>
      </c>
      <c r="AY1767" s="130">
        <v>31</v>
      </c>
      <c r="AZ1767" s="131">
        <v>93</v>
      </c>
      <c r="BA1767" s="132">
        <f t="shared" si="683"/>
        <v>31093</v>
      </c>
      <c r="BC1767" s="7" t="s">
        <v>532</v>
      </c>
    </row>
    <row r="1768" spans="1:55" hidden="1" outlineLevel="1" x14ac:dyDescent="0.2">
      <c r="A1768" t="s">
        <v>1884</v>
      </c>
      <c r="B1768" t="s">
        <v>2636</v>
      </c>
      <c r="C1768" s="1">
        <f t="shared" si="684"/>
        <v>4025</v>
      </c>
      <c r="D1768" s="7">
        <f>RANK(N1768,(N1768:P1768,Q1768:AJ1768))</f>
        <v>2</v>
      </c>
      <c r="E1768" s="7">
        <f>RANK(O1768,(N1768:P1768,Q1768:AJ1768))</f>
        <v>1</v>
      </c>
      <c r="F1768" s="7">
        <f>IF(P1768&gt;0,RANK(P1768,(N1768:P1768,Q1768:AJ1768)),0)</f>
        <v>3</v>
      </c>
      <c r="G1768" s="1">
        <f t="shared" si="673"/>
        <v>459</v>
      </c>
      <c r="H1768" s="2">
        <f t="shared" si="674"/>
        <v>0.11403726708074534</v>
      </c>
      <c r="I1768" s="2"/>
      <c r="J1768" s="2">
        <f t="shared" si="685"/>
        <v>0.37763975155279506</v>
      </c>
      <c r="K1768" s="2">
        <f t="shared" si="686"/>
        <v>0.49167701863354035</v>
      </c>
      <c r="L1768" s="2">
        <f t="shared" si="687"/>
        <v>0.12298136645962733</v>
      </c>
      <c r="M1768" s="2">
        <f t="shared" si="688"/>
        <v>7.7018633540372611E-3</v>
      </c>
      <c r="N1768" s="1">
        <v>1520</v>
      </c>
      <c r="O1768" s="1">
        <v>1979</v>
      </c>
      <c r="P1768" s="1">
        <v>495</v>
      </c>
      <c r="R1768" s="1">
        <v>12</v>
      </c>
      <c r="S1768" s="1">
        <v>15</v>
      </c>
      <c r="T1768" s="1">
        <v>4</v>
      </c>
      <c r="AL1768" s="7">
        <f>IF(Q1768&gt;0,RANK(Q1768,(N1768:P1768,Q1768:AJ1768)),0)</f>
        <v>0</v>
      </c>
      <c r="AM1768" s="7">
        <f>IF(R1768&gt;0,RANK(R1768,(N1768:P1768,Q1768:AJ1768)),0)</f>
        <v>5</v>
      </c>
      <c r="AN1768" s="7">
        <f>IF(S1768&gt;0,RANK(S1768,(N1768:P1768,Q1768:AJ1768)),0)</f>
        <v>4</v>
      </c>
      <c r="AO1768" s="7">
        <f>IF(T1768&gt;0,RANK(T1768,(N1768:P1768,Q1768:AJ1768)),0)</f>
        <v>6</v>
      </c>
      <c r="AP1768" s="2">
        <f t="shared" si="689"/>
        <v>0</v>
      </c>
      <c r="AQ1768" s="2">
        <f t="shared" si="690"/>
        <v>2.9813664596273293E-3</v>
      </c>
      <c r="AR1768" s="2">
        <f t="shared" si="691"/>
        <v>3.7267080745341614E-3</v>
      </c>
      <c r="AS1768" s="2">
        <f t="shared" si="692"/>
        <v>9.9378881987577643E-4</v>
      </c>
      <c r="AU1768" t="s">
        <v>1884</v>
      </c>
      <c r="AV1768" t="s">
        <v>2636</v>
      </c>
      <c r="AW1768">
        <v>3</v>
      </c>
      <c r="AY1768" s="130">
        <v>31</v>
      </c>
      <c r="AZ1768" s="131">
        <v>95</v>
      </c>
      <c r="BA1768" s="132">
        <f t="shared" si="683"/>
        <v>31095</v>
      </c>
      <c r="BC1768" s="7" t="s">
        <v>532</v>
      </c>
    </row>
    <row r="1769" spans="1:55" hidden="1" outlineLevel="1" x14ac:dyDescent="0.2">
      <c r="A1769" t="s">
        <v>2418</v>
      </c>
      <c r="B1769" t="s">
        <v>2636</v>
      </c>
      <c r="C1769" s="1">
        <f t="shared" si="684"/>
        <v>2103</v>
      </c>
      <c r="D1769" s="7">
        <f>RANK(N1769,(N1769:P1769,Q1769:AJ1769))</f>
        <v>2</v>
      </c>
      <c r="E1769" s="7">
        <f>RANK(O1769,(N1769:P1769,Q1769:AJ1769))</f>
        <v>1</v>
      </c>
      <c r="F1769" s="7">
        <f>IF(P1769&gt;0,RANK(P1769,(N1769:P1769,Q1769:AJ1769)),0)</f>
        <v>3</v>
      </c>
      <c r="G1769" s="1">
        <f t="shared" si="673"/>
        <v>239</v>
      </c>
      <c r="H1769" s="2">
        <f t="shared" si="674"/>
        <v>0.11364717070851164</v>
      </c>
      <c r="I1769" s="2"/>
      <c r="J1769" s="2">
        <f t="shared" si="685"/>
        <v>0.36614360437470278</v>
      </c>
      <c r="K1769" s="2">
        <f t="shared" si="686"/>
        <v>0.47979077508321444</v>
      </c>
      <c r="L1769" s="2">
        <f t="shared" si="687"/>
        <v>0.14693295292439373</v>
      </c>
      <c r="M1769" s="2">
        <f t="shared" si="688"/>
        <v>7.1326676176889925E-3</v>
      </c>
      <c r="N1769" s="1">
        <v>770</v>
      </c>
      <c r="O1769" s="1">
        <v>1009</v>
      </c>
      <c r="P1769" s="1">
        <v>309</v>
      </c>
      <c r="R1769" s="1">
        <v>5</v>
      </c>
      <c r="S1769" s="1">
        <v>4</v>
      </c>
      <c r="T1769" s="1">
        <v>6</v>
      </c>
      <c r="AL1769" s="7">
        <f>IF(Q1769&gt;0,RANK(Q1769,(N1769:P1769,Q1769:AJ1769)),0)</f>
        <v>0</v>
      </c>
      <c r="AM1769" s="7">
        <f>IF(R1769&gt;0,RANK(R1769,(N1769:P1769,Q1769:AJ1769)),0)</f>
        <v>5</v>
      </c>
      <c r="AN1769" s="7">
        <f>IF(S1769&gt;0,RANK(S1769,(N1769:P1769,Q1769:AJ1769)),0)</f>
        <v>6</v>
      </c>
      <c r="AO1769" s="7">
        <f>IF(T1769&gt;0,RANK(T1769,(N1769:P1769,Q1769:AJ1769)),0)</f>
        <v>4</v>
      </c>
      <c r="AP1769" s="2">
        <f t="shared" si="689"/>
        <v>0</v>
      </c>
      <c r="AQ1769" s="2">
        <f t="shared" si="690"/>
        <v>2.3775558725630053E-3</v>
      </c>
      <c r="AR1769" s="2">
        <f t="shared" si="691"/>
        <v>1.9020446980504042E-3</v>
      </c>
      <c r="AS1769" s="2">
        <f t="shared" si="692"/>
        <v>2.8530670470756064E-3</v>
      </c>
      <c r="AU1769" t="s">
        <v>2418</v>
      </c>
      <c r="AV1769" t="s">
        <v>2636</v>
      </c>
      <c r="AW1769">
        <v>1</v>
      </c>
      <c r="AY1769" s="130">
        <v>31</v>
      </c>
      <c r="AZ1769" s="131">
        <v>97</v>
      </c>
      <c r="BA1769" s="132">
        <f t="shared" si="683"/>
        <v>31097</v>
      </c>
      <c r="BC1769" s="7" t="s">
        <v>532</v>
      </c>
    </row>
    <row r="1770" spans="1:55" hidden="1" outlineLevel="1" x14ac:dyDescent="0.2">
      <c r="A1770" t="s">
        <v>1443</v>
      </c>
      <c r="B1770" t="s">
        <v>2636</v>
      </c>
      <c r="C1770" s="1">
        <f t="shared" si="684"/>
        <v>3048</v>
      </c>
      <c r="D1770" s="7">
        <f>RANK(N1770,(N1770:P1770,Q1770:AJ1770))</f>
        <v>2</v>
      </c>
      <c r="E1770" s="7">
        <f>RANK(O1770,(N1770:P1770,Q1770:AJ1770))</f>
        <v>1</v>
      </c>
      <c r="F1770" s="7">
        <f>IF(P1770&gt;0,RANK(P1770,(N1770:P1770,Q1770:AJ1770)),0)</f>
        <v>3</v>
      </c>
      <c r="G1770" s="1">
        <f t="shared" si="673"/>
        <v>1171</v>
      </c>
      <c r="H1770" s="2">
        <f t="shared" si="674"/>
        <v>0.38418635170603677</v>
      </c>
      <c r="I1770" s="2"/>
      <c r="J1770" s="2">
        <f t="shared" si="685"/>
        <v>0.25656167979002625</v>
      </c>
      <c r="K1770" s="2">
        <f t="shared" si="686"/>
        <v>0.64074803149606296</v>
      </c>
      <c r="L1770" s="2">
        <f t="shared" si="687"/>
        <v>9.711286089238845E-2</v>
      </c>
      <c r="M1770" s="2">
        <f t="shared" si="688"/>
        <v>5.5774278215222767E-3</v>
      </c>
      <c r="N1770" s="1">
        <v>782</v>
      </c>
      <c r="O1770" s="1">
        <v>1953</v>
      </c>
      <c r="P1770" s="1">
        <v>296</v>
      </c>
      <c r="R1770" s="1">
        <v>12</v>
      </c>
      <c r="T1770" s="1">
        <v>5</v>
      </c>
      <c r="AL1770" s="7">
        <f>IF(Q1770&gt;0,RANK(Q1770,(N1770:P1770,Q1770:AJ1770)),0)</f>
        <v>0</v>
      </c>
      <c r="AM1770" s="7">
        <f>IF(R1770&gt;0,RANK(R1770,(N1770:P1770,Q1770:AJ1770)),0)</f>
        <v>4</v>
      </c>
      <c r="AN1770" s="7">
        <f>IF(S1770&gt;0,RANK(S1770,(N1770:P1770,Q1770:AJ1770)),0)</f>
        <v>0</v>
      </c>
      <c r="AO1770" s="7">
        <f>IF(T1770&gt;0,RANK(T1770,(N1770:P1770,Q1770:AJ1770)),0)</f>
        <v>5</v>
      </c>
      <c r="AP1770" s="2">
        <f t="shared" si="689"/>
        <v>0</v>
      </c>
      <c r="AQ1770" s="2">
        <f t="shared" si="690"/>
        <v>3.937007874015748E-3</v>
      </c>
      <c r="AR1770" s="2">
        <f t="shared" si="691"/>
        <v>0</v>
      </c>
      <c r="AS1770" s="2">
        <f t="shared" si="692"/>
        <v>1.6404199475065617E-3</v>
      </c>
      <c r="AU1770" t="s">
        <v>1443</v>
      </c>
      <c r="AV1770" t="s">
        <v>2636</v>
      </c>
      <c r="AW1770">
        <v>3</v>
      </c>
      <c r="AY1770" s="130">
        <v>31</v>
      </c>
      <c r="AZ1770" s="131">
        <v>99</v>
      </c>
      <c r="BA1770" s="132">
        <f t="shared" si="683"/>
        <v>31099</v>
      </c>
      <c r="BC1770" s="7" t="s">
        <v>532</v>
      </c>
    </row>
    <row r="1771" spans="1:55" hidden="1" outlineLevel="1" x14ac:dyDescent="0.2">
      <c r="A1771" t="s">
        <v>777</v>
      </c>
      <c r="B1771" t="s">
        <v>2636</v>
      </c>
      <c r="C1771" s="1">
        <f t="shared" si="684"/>
        <v>3823</v>
      </c>
      <c r="D1771" s="7">
        <f>RANK(N1771,(N1771:P1771,Q1771:AJ1771))</f>
        <v>2</v>
      </c>
      <c r="E1771" s="7">
        <f>RANK(O1771,(N1771:P1771,Q1771:AJ1771))</f>
        <v>1</v>
      </c>
      <c r="F1771" s="7">
        <f>IF(P1771&gt;0,RANK(P1771,(N1771:P1771,Q1771:AJ1771)),0)</f>
        <v>3</v>
      </c>
      <c r="G1771" s="1">
        <f t="shared" si="673"/>
        <v>1674</v>
      </c>
      <c r="H1771" s="2">
        <f t="shared" si="674"/>
        <v>0.43787601360188333</v>
      </c>
      <c r="I1771" s="2"/>
      <c r="J1771" s="2">
        <f t="shared" si="685"/>
        <v>0.21710698404394455</v>
      </c>
      <c r="K1771" s="2">
        <f t="shared" si="686"/>
        <v>0.6549829976458279</v>
      </c>
      <c r="L1771" s="2">
        <f t="shared" si="687"/>
        <v>0.12032435260266806</v>
      </c>
      <c r="M1771" s="2">
        <f t="shared" si="688"/>
        <v>7.5856657075594608E-3</v>
      </c>
      <c r="N1771" s="1">
        <v>830</v>
      </c>
      <c r="O1771" s="1">
        <v>2504</v>
      </c>
      <c r="P1771" s="1">
        <v>460</v>
      </c>
      <c r="R1771" s="1">
        <v>21</v>
      </c>
      <c r="S1771" s="1">
        <v>5</v>
      </c>
      <c r="T1771" s="1">
        <v>3</v>
      </c>
      <c r="AL1771" s="7">
        <f>IF(Q1771&gt;0,RANK(Q1771,(N1771:P1771,Q1771:AJ1771)),0)</f>
        <v>0</v>
      </c>
      <c r="AM1771" s="7">
        <f>IF(R1771&gt;0,RANK(R1771,(N1771:P1771,Q1771:AJ1771)),0)</f>
        <v>4</v>
      </c>
      <c r="AN1771" s="7">
        <f>IF(S1771&gt;0,RANK(S1771,(N1771:P1771,Q1771:AJ1771)),0)</f>
        <v>5</v>
      </c>
      <c r="AO1771" s="7">
        <f>IF(T1771&gt;0,RANK(T1771,(N1771:P1771,Q1771:AJ1771)),0)</f>
        <v>6</v>
      </c>
      <c r="AP1771" s="2">
        <f t="shared" si="689"/>
        <v>0</v>
      </c>
      <c r="AQ1771" s="2">
        <f t="shared" si="690"/>
        <v>5.4930682709913676E-3</v>
      </c>
      <c r="AR1771" s="2">
        <f t="shared" si="691"/>
        <v>1.3078733978550876E-3</v>
      </c>
      <c r="AS1771" s="2">
        <f t="shared" si="692"/>
        <v>7.8472403871305261E-4</v>
      </c>
      <c r="AU1771" t="s">
        <v>777</v>
      </c>
      <c r="AV1771" t="s">
        <v>2636</v>
      </c>
      <c r="AW1771">
        <v>3</v>
      </c>
      <c r="AY1771" s="130">
        <v>31</v>
      </c>
      <c r="AZ1771" s="131">
        <v>101</v>
      </c>
      <c r="BA1771" s="132">
        <f t="shared" si="683"/>
        <v>31101</v>
      </c>
      <c r="BC1771" s="7" t="s">
        <v>532</v>
      </c>
    </row>
    <row r="1772" spans="1:55" hidden="1" outlineLevel="1" x14ac:dyDescent="0.2">
      <c r="A1772" t="s">
        <v>2622</v>
      </c>
      <c r="B1772" t="s">
        <v>2636</v>
      </c>
      <c r="C1772" s="1">
        <f t="shared" si="684"/>
        <v>534</v>
      </c>
      <c r="D1772" s="7">
        <f>RANK(N1772,(N1772:P1772,Q1772:AJ1772))</f>
        <v>2</v>
      </c>
      <c r="E1772" s="7">
        <f>RANK(O1772,(N1772:P1772,Q1772:AJ1772))</f>
        <v>1</v>
      </c>
      <c r="F1772" s="7">
        <f>IF(P1772&gt;0,RANK(P1772,(N1772:P1772,Q1772:AJ1772)),0)</f>
        <v>3</v>
      </c>
      <c r="G1772" s="1">
        <f t="shared" si="673"/>
        <v>291</v>
      </c>
      <c r="H1772" s="2">
        <f t="shared" si="674"/>
        <v>0.5449438202247191</v>
      </c>
      <c r="I1772" s="2"/>
      <c r="J1772" s="2">
        <f t="shared" si="685"/>
        <v>0.17602996254681649</v>
      </c>
      <c r="K1772" s="2">
        <f t="shared" si="686"/>
        <v>0.72097378277153557</v>
      </c>
      <c r="L1772" s="2">
        <f t="shared" si="687"/>
        <v>8.8014981273408247E-2</v>
      </c>
      <c r="M1772" s="2">
        <f t="shared" si="688"/>
        <v>1.4981273408239723E-2</v>
      </c>
      <c r="N1772" s="1">
        <v>94</v>
      </c>
      <c r="O1772" s="1">
        <v>385</v>
      </c>
      <c r="P1772" s="1">
        <v>47</v>
      </c>
      <c r="R1772" s="1">
        <v>2</v>
      </c>
      <c r="S1772" s="1">
        <v>6</v>
      </c>
      <c r="AL1772" s="7">
        <f>IF(Q1772&gt;0,RANK(Q1772,(N1772:P1772,Q1772:AJ1772)),0)</f>
        <v>0</v>
      </c>
      <c r="AM1772" s="7">
        <f>IF(R1772&gt;0,RANK(R1772,(N1772:P1772,Q1772:AJ1772)),0)</f>
        <v>5</v>
      </c>
      <c r="AN1772" s="7">
        <f>IF(S1772&gt;0,RANK(S1772,(N1772:P1772,Q1772:AJ1772)),0)</f>
        <v>4</v>
      </c>
      <c r="AO1772" s="7">
        <f>IF(T1772&gt;0,RANK(T1772,(N1772:P1772,Q1772:AJ1772)),0)</f>
        <v>0</v>
      </c>
      <c r="AP1772" s="2">
        <f t="shared" si="689"/>
        <v>0</v>
      </c>
      <c r="AQ1772" s="2">
        <f t="shared" si="690"/>
        <v>3.7453183520599251E-3</v>
      </c>
      <c r="AR1772" s="2">
        <f t="shared" si="691"/>
        <v>1.1235955056179775E-2</v>
      </c>
      <c r="AS1772" s="2">
        <f t="shared" si="692"/>
        <v>0</v>
      </c>
      <c r="AU1772" t="s">
        <v>2622</v>
      </c>
      <c r="AV1772" t="s">
        <v>2636</v>
      </c>
      <c r="AW1772">
        <v>3</v>
      </c>
      <c r="AY1772" s="130">
        <v>31</v>
      </c>
      <c r="AZ1772" s="131">
        <v>103</v>
      </c>
      <c r="BA1772" s="132">
        <f t="shared" si="683"/>
        <v>31103</v>
      </c>
      <c r="BC1772" s="7" t="s">
        <v>532</v>
      </c>
    </row>
    <row r="1773" spans="1:55" hidden="1" outlineLevel="1" x14ac:dyDescent="0.2">
      <c r="A1773" t="s">
        <v>2623</v>
      </c>
      <c r="B1773" t="s">
        <v>2636</v>
      </c>
      <c r="C1773" s="1">
        <f t="shared" si="684"/>
        <v>1784</v>
      </c>
      <c r="D1773" s="7">
        <f>RANK(N1773,(N1773:P1773,Q1773:AJ1773))</f>
        <v>2</v>
      </c>
      <c r="E1773" s="7">
        <f>RANK(O1773,(N1773:P1773,Q1773:AJ1773))</f>
        <v>1</v>
      </c>
      <c r="F1773" s="7">
        <f>IF(P1773&gt;0,RANK(P1773,(N1773:P1773,Q1773:AJ1773)),0)</f>
        <v>3</v>
      </c>
      <c r="G1773" s="1">
        <f t="shared" si="673"/>
        <v>484</v>
      </c>
      <c r="H1773" s="2">
        <f t="shared" si="674"/>
        <v>0.27130044843049328</v>
      </c>
      <c r="I1773" s="2"/>
      <c r="J1773" s="2">
        <f t="shared" si="685"/>
        <v>0.29540358744394618</v>
      </c>
      <c r="K1773" s="2">
        <f t="shared" si="686"/>
        <v>0.56670403587443952</v>
      </c>
      <c r="L1773" s="2">
        <f t="shared" si="687"/>
        <v>0.11883408071748879</v>
      </c>
      <c r="M1773" s="2">
        <f t="shared" si="688"/>
        <v>1.9058295964125463E-2</v>
      </c>
      <c r="N1773" s="1">
        <v>527</v>
      </c>
      <c r="O1773" s="1">
        <v>1011</v>
      </c>
      <c r="P1773" s="1">
        <v>212</v>
      </c>
      <c r="R1773" s="1">
        <v>24</v>
      </c>
      <c r="S1773" s="1">
        <v>8</v>
      </c>
      <c r="T1773" s="1">
        <v>2</v>
      </c>
      <c r="AL1773" s="7">
        <f>IF(Q1773&gt;0,RANK(Q1773,(N1773:P1773,Q1773:AJ1773)),0)</f>
        <v>0</v>
      </c>
      <c r="AM1773" s="7">
        <f>IF(R1773&gt;0,RANK(R1773,(N1773:P1773,Q1773:AJ1773)),0)</f>
        <v>4</v>
      </c>
      <c r="AN1773" s="7">
        <f>IF(S1773&gt;0,RANK(S1773,(N1773:P1773,Q1773:AJ1773)),0)</f>
        <v>5</v>
      </c>
      <c r="AO1773" s="7">
        <f>IF(T1773&gt;0,RANK(T1773,(N1773:P1773,Q1773:AJ1773)),0)</f>
        <v>6</v>
      </c>
      <c r="AP1773" s="2">
        <f t="shared" si="689"/>
        <v>0</v>
      </c>
      <c r="AQ1773" s="2">
        <f t="shared" si="690"/>
        <v>1.3452914798206279E-2</v>
      </c>
      <c r="AR1773" s="2">
        <f t="shared" si="691"/>
        <v>4.4843049327354259E-3</v>
      </c>
      <c r="AS1773" s="2">
        <f t="shared" si="692"/>
        <v>1.1210762331838565E-3</v>
      </c>
      <c r="AU1773" t="s">
        <v>2623</v>
      </c>
      <c r="AV1773" t="s">
        <v>2636</v>
      </c>
      <c r="AW1773">
        <v>3</v>
      </c>
      <c r="AY1773" s="130">
        <v>31</v>
      </c>
      <c r="AZ1773" s="131">
        <v>105</v>
      </c>
      <c r="BA1773" s="132">
        <f t="shared" si="683"/>
        <v>31105</v>
      </c>
      <c r="BC1773" s="7" t="s">
        <v>532</v>
      </c>
    </row>
    <row r="1774" spans="1:55" hidden="1" outlineLevel="1" x14ac:dyDescent="0.2">
      <c r="A1774" t="s">
        <v>2545</v>
      </c>
      <c r="B1774" t="s">
        <v>2636</v>
      </c>
      <c r="C1774" s="1">
        <f t="shared" si="684"/>
        <v>3938</v>
      </c>
      <c r="D1774" s="7">
        <f>RANK(N1774,(N1774:P1774,Q1774:AJ1774))</f>
        <v>2</v>
      </c>
      <c r="E1774" s="7">
        <f>RANK(O1774,(N1774:P1774,Q1774:AJ1774))</f>
        <v>1</v>
      </c>
      <c r="F1774" s="7">
        <f>IF(P1774&gt;0,RANK(P1774,(N1774:P1774,Q1774:AJ1774)),0)</f>
        <v>3</v>
      </c>
      <c r="G1774" s="1">
        <f t="shared" si="673"/>
        <v>857</v>
      </c>
      <c r="H1774" s="2">
        <f t="shared" si="674"/>
        <v>0.21762315896394108</v>
      </c>
      <c r="I1774" s="2"/>
      <c r="J1774" s="2">
        <f t="shared" si="685"/>
        <v>0.32148298628745559</v>
      </c>
      <c r="K1774" s="2">
        <f t="shared" si="686"/>
        <v>0.53910614525139666</v>
      </c>
      <c r="L1774" s="2">
        <f t="shared" si="687"/>
        <v>0.13484002031488065</v>
      </c>
      <c r="M1774" s="2">
        <f t="shared" si="688"/>
        <v>4.5708481462671535E-3</v>
      </c>
      <c r="N1774" s="1">
        <v>1266</v>
      </c>
      <c r="O1774" s="1">
        <v>2123</v>
      </c>
      <c r="P1774" s="1">
        <v>531</v>
      </c>
      <c r="R1774" s="1">
        <v>3</v>
      </c>
      <c r="S1774" s="1">
        <v>12</v>
      </c>
      <c r="T1774" s="1">
        <v>3</v>
      </c>
      <c r="AL1774" s="7">
        <f>IF(Q1774&gt;0,RANK(Q1774,(N1774:P1774,Q1774:AJ1774)),0)</f>
        <v>0</v>
      </c>
      <c r="AM1774" s="7">
        <f>IF(R1774&gt;0,RANK(R1774,(N1774:P1774,Q1774:AJ1774)),0)</f>
        <v>5</v>
      </c>
      <c r="AN1774" s="7">
        <f>IF(S1774&gt;0,RANK(S1774,(N1774:P1774,Q1774:AJ1774)),0)</f>
        <v>4</v>
      </c>
      <c r="AO1774" s="7">
        <f>IF(T1774&gt;0,RANK(T1774,(N1774:P1774,Q1774:AJ1774)),0)</f>
        <v>5</v>
      </c>
      <c r="AP1774" s="2">
        <f t="shared" si="689"/>
        <v>0</v>
      </c>
      <c r="AQ1774" s="2">
        <f t="shared" si="690"/>
        <v>7.6180802437785682E-4</v>
      </c>
      <c r="AR1774" s="2">
        <f t="shared" si="691"/>
        <v>3.0472320975114273E-3</v>
      </c>
      <c r="AS1774" s="2">
        <f t="shared" si="692"/>
        <v>7.6180802437785682E-4</v>
      </c>
      <c r="AU1774" t="s">
        <v>2545</v>
      </c>
      <c r="AV1774" t="s">
        <v>2636</v>
      </c>
      <c r="AW1774">
        <v>3</v>
      </c>
      <c r="AY1774" s="130">
        <v>31</v>
      </c>
      <c r="AZ1774" s="131">
        <v>107</v>
      </c>
      <c r="BA1774" s="132">
        <f t="shared" si="683"/>
        <v>31107</v>
      </c>
      <c r="BC1774" s="7" t="s">
        <v>532</v>
      </c>
    </row>
    <row r="1775" spans="1:55" hidden="1" outlineLevel="1" x14ac:dyDescent="0.2">
      <c r="A1775" t="s">
        <v>2624</v>
      </c>
      <c r="B1775" t="s">
        <v>2636</v>
      </c>
      <c r="C1775" s="1">
        <f t="shared" si="684"/>
        <v>97708</v>
      </c>
      <c r="D1775" s="7">
        <f>RANK(N1775,(N1775:P1775,Q1775:AJ1775))</f>
        <v>2</v>
      </c>
      <c r="E1775" s="7">
        <f>RANK(O1775,(N1775:P1775,Q1775:AJ1775))</f>
        <v>1</v>
      </c>
      <c r="F1775" s="7">
        <f>IF(P1775&gt;0,RANK(P1775,(N1775:P1775,Q1775:AJ1775)),0)</f>
        <v>3</v>
      </c>
      <c r="G1775" s="1">
        <f t="shared" si="673"/>
        <v>1473</v>
      </c>
      <c r="H1775" s="2">
        <f t="shared" si="674"/>
        <v>1.5075531174519999E-2</v>
      </c>
      <c r="I1775" s="2"/>
      <c r="J1775" s="2">
        <f t="shared" si="685"/>
        <v>0.44355631063986573</v>
      </c>
      <c r="K1775" s="2">
        <f t="shared" si="686"/>
        <v>0.45863184181438571</v>
      </c>
      <c r="L1775" s="2">
        <f t="shared" si="687"/>
        <v>8.7966184959266391E-2</v>
      </c>
      <c r="M1775" s="2">
        <f t="shared" si="688"/>
        <v>9.8456625864822289E-3</v>
      </c>
      <c r="N1775" s="1">
        <v>43339</v>
      </c>
      <c r="O1775" s="1">
        <v>44812</v>
      </c>
      <c r="P1775" s="1">
        <v>8595</v>
      </c>
      <c r="R1775" s="1">
        <v>486</v>
      </c>
      <c r="S1775" s="1">
        <v>210</v>
      </c>
      <c r="T1775" s="1">
        <v>266</v>
      </c>
      <c r="AL1775" s="7">
        <f>IF(Q1775&gt;0,RANK(Q1775,(N1775:P1775,Q1775:AJ1775)),0)</f>
        <v>0</v>
      </c>
      <c r="AM1775" s="7">
        <f>IF(R1775&gt;0,RANK(R1775,(N1775:P1775,Q1775:AJ1775)),0)</f>
        <v>4</v>
      </c>
      <c r="AN1775" s="7">
        <f>IF(S1775&gt;0,RANK(S1775,(N1775:P1775,Q1775:AJ1775)),0)</f>
        <v>6</v>
      </c>
      <c r="AO1775" s="7">
        <f>IF(T1775&gt;0,RANK(T1775,(N1775:P1775,Q1775:AJ1775)),0)</f>
        <v>5</v>
      </c>
      <c r="AP1775" s="2">
        <f t="shared" si="689"/>
        <v>0</v>
      </c>
      <c r="AQ1775" s="2">
        <f t="shared" si="690"/>
        <v>4.974004175707209E-3</v>
      </c>
      <c r="AR1775" s="2">
        <f t="shared" si="691"/>
        <v>2.1492610635771891E-3</v>
      </c>
      <c r="AS1775" s="2">
        <f t="shared" si="692"/>
        <v>2.7223973471977728E-3</v>
      </c>
      <c r="AU1775" t="s">
        <v>2624</v>
      </c>
      <c r="AV1775" t="s">
        <v>2636</v>
      </c>
      <c r="AW1775">
        <v>1</v>
      </c>
      <c r="AY1775" s="130">
        <v>31</v>
      </c>
      <c r="AZ1775" s="131">
        <v>109</v>
      </c>
      <c r="BA1775" s="132">
        <f t="shared" si="683"/>
        <v>31109</v>
      </c>
      <c r="BC1775" s="7" t="s">
        <v>532</v>
      </c>
    </row>
    <row r="1776" spans="1:55" hidden="1" outlineLevel="1" x14ac:dyDescent="0.2">
      <c r="A1776" t="s">
        <v>2585</v>
      </c>
      <c r="B1776" t="s">
        <v>2636</v>
      </c>
      <c r="C1776" s="1">
        <f t="shared" si="684"/>
        <v>14804</v>
      </c>
      <c r="D1776" s="7">
        <f>RANK(N1776,(N1776:P1776,Q1776:AJ1776))</f>
        <v>2</v>
      </c>
      <c r="E1776" s="7">
        <f>RANK(O1776,(N1776:P1776,Q1776:AJ1776))</f>
        <v>1</v>
      </c>
      <c r="F1776" s="7">
        <f>IF(P1776&gt;0,RANK(P1776,(N1776:P1776,Q1776:AJ1776)),0)</f>
        <v>3</v>
      </c>
      <c r="G1776" s="1">
        <f t="shared" si="673"/>
        <v>2317</v>
      </c>
      <c r="H1776" s="2">
        <f t="shared" si="674"/>
        <v>0.15651175358011349</v>
      </c>
      <c r="I1776" s="2"/>
      <c r="J1776" s="2">
        <f t="shared" si="685"/>
        <v>0.34889219129964877</v>
      </c>
      <c r="K1776" s="2">
        <f t="shared" si="686"/>
        <v>0.50540394487976226</v>
      </c>
      <c r="L1776" s="2">
        <f t="shared" si="687"/>
        <v>0.13800324236692785</v>
      </c>
      <c r="M1776" s="2">
        <f t="shared" si="688"/>
        <v>7.7006214536611273E-3</v>
      </c>
      <c r="N1776" s="1">
        <v>5165</v>
      </c>
      <c r="O1776" s="1">
        <v>7482</v>
      </c>
      <c r="P1776" s="1">
        <v>2043</v>
      </c>
      <c r="R1776" s="1">
        <v>71</v>
      </c>
      <c r="S1776" s="1">
        <v>26</v>
      </c>
      <c r="T1776" s="1">
        <v>17</v>
      </c>
      <c r="AL1776" s="7">
        <f>IF(Q1776&gt;0,RANK(Q1776,(N1776:P1776,Q1776:AJ1776)),0)</f>
        <v>0</v>
      </c>
      <c r="AM1776" s="7">
        <f>IF(R1776&gt;0,RANK(R1776,(N1776:P1776,Q1776:AJ1776)),0)</f>
        <v>4</v>
      </c>
      <c r="AN1776" s="7">
        <f>IF(S1776&gt;0,RANK(S1776,(N1776:P1776,Q1776:AJ1776)),0)</f>
        <v>5</v>
      </c>
      <c r="AO1776" s="7">
        <f>IF(T1776&gt;0,RANK(T1776,(N1776:P1776,Q1776:AJ1776)),0)</f>
        <v>6</v>
      </c>
      <c r="AP1776" s="2">
        <f t="shared" si="689"/>
        <v>0</v>
      </c>
      <c r="AQ1776" s="2">
        <f t="shared" si="690"/>
        <v>4.7960010807889756E-3</v>
      </c>
      <c r="AR1776" s="2">
        <f t="shared" si="691"/>
        <v>1.7562820859227236E-3</v>
      </c>
      <c r="AS1776" s="2">
        <f t="shared" si="692"/>
        <v>1.1483382869494731E-3</v>
      </c>
      <c r="AU1776" t="s">
        <v>2585</v>
      </c>
      <c r="AV1776" t="s">
        <v>2636</v>
      </c>
      <c r="AW1776">
        <v>3</v>
      </c>
      <c r="AY1776" s="130">
        <v>31</v>
      </c>
      <c r="AZ1776" s="131">
        <v>111</v>
      </c>
      <c r="BA1776" s="132">
        <f t="shared" si="683"/>
        <v>31111</v>
      </c>
      <c r="BC1776" s="7" t="s">
        <v>532</v>
      </c>
    </row>
    <row r="1777" spans="1:55" hidden="1" outlineLevel="1" x14ac:dyDescent="0.2">
      <c r="A1777" t="s">
        <v>1942</v>
      </c>
      <c r="B1777" t="s">
        <v>2636</v>
      </c>
      <c r="C1777" s="1">
        <f t="shared" si="684"/>
        <v>448</v>
      </c>
      <c r="D1777" s="7">
        <f>RANK(N1777,(N1777:P1777,Q1777:AJ1777))</f>
        <v>2</v>
      </c>
      <c r="E1777" s="7">
        <f>RANK(O1777,(N1777:P1777,Q1777:AJ1777))</f>
        <v>1</v>
      </c>
      <c r="F1777" s="7">
        <f>IF(P1777&gt;0,RANK(P1777,(N1777:P1777,Q1777:AJ1777)),0)</f>
        <v>3</v>
      </c>
      <c r="G1777" s="1">
        <f t="shared" si="673"/>
        <v>215</v>
      </c>
      <c r="H1777" s="2">
        <f t="shared" si="674"/>
        <v>0.4799107142857143</v>
      </c>
      <c r="I1777" s="2"/>
      <c r="J1777" s="2">
        <f t="shared" si="685"/>
        <v>0.17633928571428573</v>
      </c>
      <c r="K1777" s="2">
        <f t="shared" si="686"/>
        <v>0.65625</v>
      </c>
      <c r="L1777" s="2">
        <f t="shared" si="687"/>
        <v>0.16071428571428573</v>
      </c>
      <c r="M1777" s="2">
        <f t="shared" si="688"/>
        <v>6.6964285714285754E-3</v>
      </c>
      <c r="N1777" s="1">
        <v>79</v>
      </c>
      <c r="O1777" s="1">
        <v>294</v>
      </c>
      <c r="P1777" s="1">
        <v>72</v>
      </c>
      <c r="S1777" s="1">
        <v>1</v>
      </c>
      <c r="T1777" s="1">
        <v>2</v>
      </c>
      <c r="AL1777" s="7">
        <f>IF(Q1777&gt;0,RANK(Q1777,(N1777:P1777,Q1777:AJ1777)),0)</f>
        <v>0</v>
      </c>
      <c r="AM1777" s="7">
        <f>IF(R1777&gt;0,RANK(R1777,(N1777:P1777,Q1777:AJ1777)),0)</f>
        <v>0</v>
      </c>
      <c r="AN1777" s="7">
        <f>IF(S1777&gt;0,RANK(S1777,(N1777:P1777,Q1777:AJ1777)),0)</f>
        <v>5</v>
      </c>
      <c r="AO1777" s="7">
        <f>IF(T1777&gt;0,RANK(T1777,(N1777:P1777,Q1777:AJ1777)),0)</f>
        <v>4</v>
      </c>
      <c r="AP1777" s="2">
        <f t="shared" si="689"/>
        <v>0</v>
      </c>
      <c r="AQ1777" s="2">
        <f t="shared" si="690"/>
        <v>0</v>
      </c>
      <c r="AR1777" s="2">
        <f t="shared" si="691"/>
        <v>2.232142857142857E-3</v>
      </c>
      <c r="AS1777" s="2">
        <f t="shared" si="692"/>
        <v>4.464285714285714E-3</v>
      </c>
      <c r="AU1777" t="s">
        <v>1942</v>
      </c>
      <c r="AV1777" t="s">
        <v>2636</v>
      </c>
      <c r="AW1777">
        <v>3</v>
      </c>
      <c r="AY1777" s="130">
        <v>31</v>
      </c>
      <c r="AZ1777" s="131">
        <v>113</v>
      </c>
      <c r="BA1777" s="132">
        <f t="shared" si="683"/>
        <v>31113</v>
      </c>
      <c r="BC1777" s="7" t="s">
        <v>532</v>
      </c>
    </row>
    <row r="1778" spans="1:55" hidden="1" outlineLevel="1" x14ac:dyDescent="0.2">
      <c r="A1778" t="s">
        <v>2625</v>
      </c>
      <c r="B1778" t="s">
        <v>2636</v>
      </c>
      <c r="C1778" s="1">
        <f t="shared" si="684"/>
        <v>333</v>
      </c>
      <c r="D1778" s="7">
        <f>RANK(N1778,(N1778:P1778,Q1778:AJ1778))</f>
        <v>2</v>
      </c>
      <c r="E1778" s="7">
        <f>RANK(O1778,(N1778:P1778,Q1778:AJ1778))</f>
        <v>1</v>
      </c>
      <c r="F1778" s="7">
        <f>IF(P1778&gt;0,RANK(P1778,(N1778:P1778,Q1778:AJ1778)),0)</f>
        <v>3</v>
      </c>
      <c r="G1778" s="1">
        <f t="shared" si="673"/>
        <v>155</v>
      </c>
      <c r="H1778" s="2">
        <f t="shared" si="674"/>
        <v>0.46546546546546547</v>
      </c>
      <c r="I1778" s="2"/>
      <c r="J1778" s="2">
        <f t="shared" si="685"/>
        <v>0.22222222222222221</v>
      </c>
      <c r="K1778" s="2">
        <f t="shared" si="686"/>
        <v>0.68768768768768773</v>
      </c>
      <c r="L1778" s="2">
        <f t="shared" si="687"/>
        <v>8.408408408408409E-2</v>
      </c>
      <c r="M1778" s="2">
        <f t="shared" si="688"/>
        <v>6.0060060060059678E-3</v>
      </c>
      <c r="N1778" s="1">
        <v>74</v>
      </c>
      <c r="O1778" s="1">
        <v>229</v>
      </c>
      <c r="P1778" s="1">
        <v>28</v>
      </c>
      <c r="R1778" s="1">
        <v>2</v>
      </c>
      <c r="AL1778" s="7">
        <f>IF(Q1778&gt;0,RANK(Q1778,(N1778:P1778,Q1778:AJ1778)),0)</f>
        <v>0</v>
      </c>
      <c r="AM1778" s="7">
        <f>IF(R1778&gt;0,RANK(R1778,(N1778:P1778,Q1778:AJ1778)),0)</f>
        <v>4</v>
      </c>
      <c r="AN1778" s="7">
        <f>IF(S1778&gt;0,RANK(S1778,(N1778:P1778,Q1778:AJ1778)),0)</f>
        <v>0</v>
      </c>
      <c r="AO1778" s="7">
        <f>IF(T1778&gt;0,RANK(T1778,(N1778:P1778,Q1778:AJ1778)),0)</f>
        <v>0</v>
      </c>
      <c r="AP1778" s="2">
        <f t="shared" si="689"/>
        <v>0</v>
      </c>
      <c r="AQ1778" s="2">
        <f t="shared" si="690"/>
        <v>6.006006006006006E-3</v>
      </c>
      <c r="AR1778" s="2">
        <f t="shared" si="691"/>
        <v>0</v>
      </c>
      <c r="AS1778" s="2">
        <f t="shared" si="692"/>
        <v>0</v>
      </c>
      <c r="AU1778" t="s">
        <v>2625</v>
      </c>
      <c r="AV1778" t="s">
        <v>2636</v>
      </c>
      <c r="AW1778">
        <v>3</v>
      </c>
      <c r="AY1778" s="130">
        <v>31</v>
      </c>
      <c r="AZ1778" s="131">
        <v>115</v>
      </c>
      <c r="BA1778" s="132">
        <f t="shared" si="683"/>
        <v>31115</v>
      </c>
      <c r="BC1778" s="7" t="s">
        <v>532</v>
      </c>
    </row>
    <row r="1779" spans="1:55" hidden="1" outlineLevel="1" x14ac:dyDescent="0.2">
      <c r="A1779" t="s">
        <v>2703</v>
      </c>
      <c r="B1779" t="s">
        <v>2636</v>
      </c>
      <c r="C1779" s="1">
        <f t="shared" si="684"/>
        <v>322</v>
      </c>
      <c r="D1779" s="7">
        <f>RANK(N1779,(N1779:P1779,Q1779:AJ1779))</f>
        <v>2</v>
      </c>
      <c r="E1779" s="7">
        <f>RANK(O1779,(N1779:P1779,Q1779:AJ1779))</f>
        <v>1</v>
      </c>
      <c r="F1779" s="7">
        <f>IF(P1779&gt;0,RANK(P1779,(N1779:P1779,Q1779:AJ1779)),0)</f>
        <v>3</v>
      </c>
      <c r="G1779" s="1">
        <f t="shared" si="673"/>
        <v>183</v>
      </c>
      <c r="H1779" s="2">
        <f t="shared" si="674"/>
        <v>0.56832298136645965</v>
      </c>
      <c r="I1779" s="2"/>
      <c r="J1779" s="2">
        <f t="shared" si="685"/>
        <v>0.15527950310559005</v>
      </c>
      <c r="K1779" s="2">
        <f t="shared" si="686"/>
        <v>0.72360248447204967</v>
      </c>
      <c r="L1779" s="2">
        <f t="shared" si="687"/>
        <v>0.10248447204968944</v>
      </c>
      <c r="M1779" s="2">
        <f t="shared" si="688"/>
        <v>1.863354037267087E-2</v>
      </c>
      <c r="N1779" s="1">
        <v>50</v>
      </c>
      <c r="O1779" s="1">
        <v>233</v>
      </c>
      <c r="P1779" s="1">
        <v>33</v>
      </c>
      <c r="R1779" s="1">
        <v>3</v>
      </c>
      <c r="S1779" s="1">
        <v>3</v>
      </c>
      <c r="AL1779" s="7">
        <f>IF(Q1779&gt;0,RANK(Q1779,(N1779:P1779,Q1779:AJ1779)),0)</f>
        <v>0</v>
      </c>
      <c r="AM1779" s="7">
        <f>IF(R1779&gt;0,RANK(R1779,(N1779:P1779,Q1779:AJ1779)),0)</f>
        <v>4</v>
      </c>
      <c r="AN1779" s="7">
        <f>IF(S1779&gt;0,RANK(S1779,(N1779:P1779,Q1779:AJ1779)),0)</f>
        <v>4</v>
      </c>
      <c r="AO1779" s="7">
        <f>IF(T1779&gt;0,RANK(T1779,(N1779:P1779,Q1779:AJ1779)),0)</f>
        <v>0</v>
      </c>
      <c r="AP1779" s="2">
        <f t="shared" si="689"/>
        <v>0</v>
      </c>
      <c r="AQ1779" s="2">
        <f t="shared" si="690"/>
        <v>9.316770186335404E-3</v>
      </c>
      <c r="AR1779" s="2">
        <f t="shared" si="691"/>
        <v>9.316770186335404E-3</v>
      </c>
      <c r="AS1779" s="2">
        <f t="shared" si="692"/>
        <v>0</v>
      </c>
      <c r="AU1779" t="s">
        <v>2703</v>
      </c>
      <c r="AV1779" t="s">
        <v>2636</v>
      </c>
      <c r="AW1779">
        <v>3</v>
      </c>
      <c r="AY1779" s="130">
        <v>31</v>
      </c>
      <c r="AZ1779" s="131">
        <v>117</v>
      </c>
      <c r="BA1779" s="132">
        <f t="shared" si="683"/>
        <v>31117</v>
      </c>
      <c r="BC1779" s="7" t="s">
        <v>532</v>
      </c>
    </row>
    <row r="1780" spans="1:55" hidden="1" outlineLevel="1" x14ac:dyDescent="0.2">
      <c r="A1780" t="s">
        <v>2709</v>
      </c>
      <c r="B1780" t="s">
        <v>2636</v>
      </c>
      <c r="C1780" s="1">
        <f t="shared" si="684"/>
        <v>12649</v>
      </c>
      <c r="D1780" s="7">
        <f>RANK(N1780,(N1780:P1780,Q1780:AJ1780))</f>
        <v>2</v>
      </c>
      <c r="E1780" s="7">
        <f>RANK(O1780,(N1780:P1780,Q1780:AJ1780))</f>
        <v>1</v>
      </c>
      <c r="F1780" s="7">
        <f>IF(P1780&gt;0,RANK(P1780,(N1780:P1780,Q1780:AJ1780)),0)</f>
        <v>3</v>
      </c>
      <c r="G1780" s="1">
        <f t="shared" si="673"/>
        <v>4918</v>
      </c>
      <c r="H1780" s="2">
        <f t="shared" si="674"/>
        <v>0.38880543916515142</v>
      </c>
      <c r="I1780" s="2"/>
      <c r="J1780" s="2">
        <f t="shared" si="685"/>
        <v>0.24088860779508262</v>
      </c>
      <c r="K1780" s="2">
        <f t="shared" si="686"/>
        <v>0.62969404696023401</v>
      </c>
      <c r="L1780" s="2">
        <f t="shared" si="687"/>
        <v>0.12285556170448257</v>
      </c>
      <c r="M1780" s="2">
        <f t="shared" si="688"/>
        <v>6.5617835402008301E-3</v>
      </c>
      <c r="N1780" s="1">
        <v>3047</v>
      </c>
      <c r="O1780" s="1">
        <v>7965</v>
      </c>
      <c r="P1780" s="1">
        <v>1554</v>
      </c>
      <c r="R1780" s="1">
        <v>28</v>
      </c>
      <c r="S1780" s="1">
        <v>41</v>
      </c>
      <c r="T1780" s="1">
        <v>14</v>
      </c>
      <c r="AL1780" s="7">
        <f>IF(Q1780&gt;0,RANK(Q1780,(N1780:P1780,Q1780:AJ1780)),0)</f>
        <v>0</v>
      </c>
      <c r="AM1780" s="7">
        <f>IF(R1780&gt;0,RANK(R1780,(N1780:P1780,Q1780:AJ1780)),0)</f>
        <v>5</v>
      </c>
      <c r="AN1780" s="7">
        <f>IF(S1780&gt;0,RANK(S1780,(N1780:P1780,Q1780:AJ1780)),0)</f>
        <v>4</v>
      </c>
      <c r="AO1780" s="7">
        <f>IF(T1780&gt;0,RANK(T1780,(N1780:P1780,Q1780:AJ1780)),0)</f>
        <v>6</v>
      </c>
      <c r="AP1780" s="2">
        <f t="shared" si="689"/>
        <v>0</v>
      </c>
      <c r="AQ1780" s="2">
        <f t="shared" si="690"/>
        <v>2.2136137244050912E-3</v>
      </c>
      <c r="AR1780" s="2">
        <f t="shared" si="691"/>
        <v>3.2413629535931695E-3</v>
      </c>
      <c r="AS1780" s="2">
        <f t="shared" si="692"/>
        <v>1.1068068622025456E-3</v>
      </c>
      <c r="AU1780" t="s">
        <v>2709</v>
      </c>
      <c r="AV1780" t="s">
        <v>2636</v>
      </c>
      <c r="AW1780">
        <v>1</v>
      </c>
      <c r="AY1780" s="130">
        <v>31</v>
      </c>
      <c r="AZ1780" s="131">
        <v>119</v>
      </c>
      <c r="BA1780" s="132">
        <f t="shared" si="683"/>
        <v>31119</v>
      </c>
      <c r="BC1780" s="7" t="s">
        <v>532</v>
      </c>
    </row>
    <row r="1781" spans="1:55" hidden="1" outlineLevel="1" x14ac:dyDescent="0.2">
      <c r="A1781" t="s">
        <v>2282</v>
      </c>
      <c r="B1781" t="s">
        <v>2636</v>
      </c>
      <c r="C1781" s="1">
        <f t="shared" si="684"/>
        <v>3552</v>
      </c>
      <c r="D1781" s="7">
        <f>RANK(N1781,(N1781:P1781,Q1781:AJ1781))</f>
        <v>2</v>
      </c>
      <c r="E1781" s="7">
        <f>RANK(O1781,(N1781:P1781,Q1781:AJ1781))</f>
        <v>1</v>
      </c>
      <c r="F1781" s="7">
        <f>IF(P1781&gt;0,RANK(P1781,(N1781:P1781,Q1781:AJ1781)),0)</f>
        <v>3</v>
      </c>
      <c r="G1781" s="1">
        <f t="shared" si="673"/>
        <v>1087</v>
      </c>
      <c r="H1781" s="2">
        <f t="shared" si="674"/>
        <v>0.3060247747747748</v>
      </c>
      <c r="I1781" s="2"/>
      <c r="J1781" s="2">
        <f t="shared" si="685"/>
        <v>0.28068693693693691</v>
      </c>
      <c r="K1781" s="2">
        <f t="shared" si="686"/>
        <v>0.58671171171171166</v>
      </c>
      <c r="L1781" s="2">
        <f t="shared" si="687"/>
        <v>0.12640765765765766</v>
      </c>
      <c r="M1781" s="2">
        <f t="shared" si="688"/>
        <v>6.1936936936937692E-3</v>
      </c>
      <c r="N1781" s="1">
        <v>997</v>
      </c>
      <c r="O1781" s="1">
        <v>2084</v>
      </c>
      <c r="P1781" s="1">
        <v>449</v>
      </c>
      <c r="R1781" s="1">
        <v>9</v>
      </c>
      <c r="S1781" s="1">
        <v>8</v>
      </c>
      <c r="T1781" s="1">
        <v>5</v>
      </c>
      <c r="AL1781" s="7">
        <f>IF(Q1781&gt;0,RANK(Q1781,(N1781:P1781,Q1781:AJ1781)),0)</f>
        <v>0</v>
      </c>
      <c r="AM1781" s="7">
        <f>IF(R1781&gt;0,RANK(R1781,(N1781:P1781,Q1781:AJ1781)),0)</f>
        <v>4</v>
      </c>
      <c r="AN1781" s="7">
        <f>IF(S1781&gt;0,RANK(S1781,(N1781:P1781,Q1781:AJ1781)),0)</f>
        <v>5</v>
      </c>
      <c r="AO1781" s="7">
        <f>IF(T1781&gt;0,RANK(T1781,(N1781:P1781,Q1781:AJ1781)),0)</f>
        <v>6</v>
      </c>
      <c r="AP1781" s="2">
        <f t="shared" si="689"/>
        <v>0</v>
      </c>
      <c r="AQ1781" s="2">
        <f t="shared" si="690"/>
        <v>2.5337837837837839E-3</v>
      </c>
      <c r="AR1781" s="2">
        <f t="shared" si="691"/>
        <v>2.2522522522522522E-3</v>
      </c>
      <c r="AS1781" s="2">
        <f t="shared" si="692"/>
        <v>1.4076576576576576E-3</v>
      </c>
      <c r="AU1781" t="s">
        <v>2282</v>
      </c>
      <c r="AV1781" t="s">
        <v>2636</v>
      </c>
      <c r="AW1781">
        <v>3</v>
      </c>
      <c r="AY1781" s="130">
        <v>31</v>
      </c>
      <c r="AZ1781" s="131">
        <v>121</v>
      </c>
      <c r="BA1781" s="132">
        <f t="shared" si="683"/>
        <v>31121</v>
      </c>
      <c r="BC1781" s="7" t="s">
        <v>532</v>
      </c>
    </row>
    <row r="1782" spans="1:55" hidden="1" outlineLevel="1" x14ac:dyDescent="0.2">
      <c r="A1782" t="s">
        <v>2273</v>
      </c>
      <c r="B1782" t="s">
        <v>2636</v>
      </c>
      <c r="C1782" s="1">
        <f t="shared" si="684"/>
        <v>2202</v>
      </c>
      <c r="D1782" s="7">
        <f>RANK(N1782,(N1782:P1782,Q1782:AJ1782))</f>
        <v>2</v>
      </c>
      <c r="E1782" s="7">
        <f>RANK(O1782,(N1782:P1782,Q1782:AJ1782))</f>
        <v>1</v>
      </c>
      <c r="F1782" s="7">
        <f>IF(P1782&gt;0,RANK(P1782,(N1782:P1782,Q1782:AJ1782)),0)</f>
        <v>3</v>
      </c>
      <c r="G1782" s="1">
        <f t="shared" si="673"/>
        <v>676</v>
      </c>
      <c r="H1782" s="2">
        <f t="shared" si="674"/>
        <v>0.30699364214350588</v>
      </c>
      <c r="I1782" s="2"/>
      <c r="J1782" s="2">
        <f t="shared" si="685"/>
        <v>0.28156221616712079</v>
      </c>
      <c r="K1782" s="2">
        <f t="shared" si="686"/>
        <v>0.58855585831062673</v>
      </c>
      <c r="L1782" s="2">
        <f t="shared" si="687"/>
        <v>0.11898274296094459</v>
      </c>
      <c r="M1782" s="2">
        <f t="shared" si="688"/>
        <v>1.0899182561307938E-2</v>
      </c>
      <c r="N1782" s="1">
        <v>620</v>
      </c>
      <c r="O1782" s="1">
        <v>1296</v>
      </c>
      <c r="P1782" s="1">
        <v>262</v>
      </c>
      <c r="R1782" s="1">
        <v>13</v>
      </c>
      <c r="S1782" s="1">
        <v>9</v>
      </c>
      <c r="T1782" s="1">
        <v>2</v>
      </c>
      <c r="AL1782" s="7">
        <f>IF(Q1782&gt;0,RANK(Q1782,(N1782:P1782,Q1782:AJ1782)),0)</f>
        <v>0</v>
      </c>
      <c r="AM1782" s="7">
        <f>IF(R1782&gt;0,RANK(R1782,(N1782:P1782,Q1782:AJ1782)),0)</f>
        <v>4</v>
      </c>
      <c r="AN1782" s="7">
        <f>IF(S1782&gt;0,RANK(S1782,(N1782:P1782,Q1782:AJ1782)),0)</f>
        <v>5</v>
      </c>
      <c r="AO1782" s="7">
        <f>IF(T1782&gt;0,RANK(T1782,(N1782:P1782,Q1782:AJ1782)),0)</f>
        <v>6</v>
      </c>
      <c r="AP1782" s="2">
        <f t="shared" si="689"/>
        <v>0</v>
      </c>
      <c r="AQ1782" s="2">
        <f t="shared" si="690"/>
        <v>5.9037238873751131E-3</v>
      </c>
      <c r="AR1782" s="2">
        <f t="shared" si="691"/>
        <v>4.0871934604904629E-3</v>
      </c>
      <c r="AS1782" s="2">
        <f t="shared" si="692"/>
        <v>9.0826521344232513E-4</v>
      </c>
      <c r="AU1782" t="s">
        <v>2273</v>
      </c>
      <c r="AV1782" t="s">
        <v>2636</v>
      </c>
      <c r="AW1782">
        <v>3</v>
      </c>
      <c r="AY1782" s="130">
        <v>31</v>
      </c>
      <c r="AZ1782" s="131">
        <v>123</v>
      </c>
      <c r="BA1782" s="132">
        <f t="shared" si="683"/>
        <v>31123</v>
      </c>
      <c r="BC1782" s="7" t="s">
        <v>532</v>
      </c>
    </row>
    <row r="1783" spans="1:55" hidden="1" outlineLevel="1" x14ac:dyDescent="0.2">
      <c r="A1783" t="s">
        <v>1189</v>
      </c>
      <c r="B1783" t="s">
        <v>2636</v>
      </c>
      <c r="C1783" s="1">
        <f t="shared" si="684"/>
        <v>1724</v>
      </c>
      <c r="D1783" s="7">
        <f>RANK(N1783,(N1783:P1783,Q1783:AJ1783))</f>
        <v>2</v>
      </c>
      <c r="E1783" s="7">
        <f>RANK(O1783,(N1783:P1783,Q1783:AJ1783))</f>
        <v>1</v>
      </c>
      <c r="F1783" s="7">
        <f>IF(P1783&gt;0,RANK(P1783,(N1783:P1783,Q1783:AJ1783)),0)</f>
        <v>3</v>
      </c>
      <c r="G1783" s="1">
        <f t="shared" si="673"/>
        <v>307</v>
      </c>
      <c r="H1783" s="2">
        <f t="shared" si="674"/>
        <v>0.17807424593967516</v>
      </c>
      <c r="I1783" s="2"/>
      <c r="J1783" s="2">
        <f t="shared" si="685"/>
        <v>0.33932714617169374</v>
      </c>
      <c r="K1783" s="2">
        <f t="shared" si="686"/>
        <v>0.51740139211136893</v>
      </c>
      <c r="L1783" s="2">
        <f t="shared" si="687"/>
        <v>0.13805104408352667</v>
      </c>
      <c r="M1783" s="2">
        <f t="shared" si="688"/>
        <v>5.2204176334106067E-3</v>
      </c>
      <c r="N1783" s="1">
        <v>585</v>
      </c>
      <c r="O1783" s="1">
        <v>892</v>
      </c>
      <c r="P1783" s="1">
        <v>238</v>
      </c>
      <c r="R1783" s="1">
        <v>2</v>
      </c>
      <c r="S1783" s="1">
        <v>6</v>
      </c>
      <c r="T1783" s="1">
        <v>1</v>
      </c>
      <c r="AL1783" s="7">
        <f>IF(Q1783&gt;0,RANK(Q1783,(N1783:P1783,Q1783:AJ1783)),0)</f>
        <v>0</v>
      </c>
      <c r="AM1783" s="7">
        <f>IF(R1783&gt;0,RANK(R1783,(N1783:P1783,Q1783:AJ1783)),0)</f>
        <v>5</v>
      </c>
      <c r="AN1783" s="7">
        <f>IF(S1783&gt;0,RANK(S1783,(N1783:P1783,Q1783:AJ1783)),0)</f>
        <v>4</v>
      </c>
      <c r="AO1783" s="7">
        <f>IF(T1783&gt;0,RANK(T1783,(N1783:P1783,Q1783:AJ1783)),0)</f>
        <v>6</v>
      </c>
      <c r="AP1783" s="2">
        <f t="shared" si="689"/>
        <v>0</v>
      </c>
      <c r="AQ1783" s="2">
        <f t="shared" si="690"/>
        <v>1.1600928074245939E-3</v>
      </c>
      <c r="AR1783" s="2">
        <f t="shared" si="691"/>
        <v>3.4802784222737818E-3</v>
      </c>
      <c r="AS1783" s="2">
        <f t="shared" si="692"/>
        <v>5.8004640371229696E-4</v>
      </c>
      <c r="AU1783" t="s">
        <v>1189</v>
      </c>
      <c r="AV1783" t="s">
        <v>2636</v>
      </c>
      <c r="AW1783">
        <v>3</v>
      </c>
      <c r="AY1783" s="130">
        <v>31</v>
      </c>
      <c r="AZ1783" s="131">
        <v>125</v>
      </c>
      <c r="BA1783" s="132">
        <f t="shared" si="683"/>
        <v>31125</v>
      </c>
      <c r="BC1783" s="7" t="s">
        <v>532</v>
      </c>
    </row>
    <row r="1784" spans="1:55" hidden="1" outlineLevel="1" x14ac:dyDescent="0.2">
      <c r="A1784" t="s">
        <v>2736</v>
      </c>
      <c r="B1784" t="s">
        <v>2636</v>
      </c>
      <c r="C1784" s="1">
        <f t="shared" si="684"/>
        <v>3635</v>
      </c>
      <c r="D1784" s="7">
        <f>RANK(N1784,(N1784:P1784,Q1784:AJ1784))</f>
        <v>2</v>
      </c>
      <c r="E1784" s="7">
        <f>RANK(O1784,(N1784:P1784,Q1784:AJ1784))</f>
        <v>1</v>
      </c>
      <c r="F1784" s="7">
        <f>IF(P1784&gt;0,RANK(P1784,(N1784:P1784,Q1784:AJ1784)),0)</f>
        <v>3</v>
      </c>
      <c r="G1784" s="1">
        <f t="shared" si="673"/>
        <v>656</v>
      </c>
      <c r="H1784" s="2">
        <f t="shared" si="674"/>
        <v>0.18046767537826686</v>
      </c>
      <c r="I1784" s="2"/>
      <c r="J1784" s="2">
        <f t="shared" si="685"/>
        <v>0.3389270976616231</v>
      </c>
      <c r="K1784" s="2">
        <f t="shared" si="686"/>
        <v>0.51939477303989001</v>
      </c>
      <c r="L1784" s="2">
        <f t="shared" si="687"/>
        <v>0.13342503438789546</v>
      </c>
      <c r="M1784" s="2">
        <f t="shared" si="688"/>
        <v>8.2530949105914242E-3</v>
      </c>
      <c r="N1784" s="1">
        <v>1232</v>
      </c>
      <c r="O1784" s="1">
        <v>1888</v>
      </c>
      <c r="P1784" s="1">
        <v>485</v>
      </c>
      <c r="R1784" s="1">
        <v>15</v>
      </c>
      <c r="S1784" s="1">
        <v>9</v>
      </c>
      <c r="T1784" s="1">
        <v>6</v>
      </c>
      <c r="AL1784" s="7">
        <f>IF(Q1784&gt;0,RANK(Q1784,(N1784:P1784,Q1784:AJ1784)),0)</f>
        <v>0</v>
      </c>
      <c r="AM1784" s="7">
        <f>IF(R1784&gt;0,RANK(R1784,(N1784:P1784,Q1784:AJ1784)),0)</f>
        <v>4</v>
      </c>
      <c r="AN1784" s="7">
        <f>IF(S1784&gt;0,RANK(S1784,(N1784:P1784,Q1784:AJ1784)),0)</f>
        <v>5</v>
      </c>
      <c r="AO1784" s="7">
        <f>IF(T1784&gt;0,RANK(T1784,(N1784:P1784,Q1784:AJ1784)),0)</f>
        <v>6</v>
      </c>
      <c r="AP1784" s="2">
        <f t="shared" si="689"/>
        <v>0</v>
      </c>
      <c r="AQ1784" s="2">
        <f t="shared" si="690"/>
        <v>4.1265474552957355E-3</v>
      </c>
      <c r="AR1784" s="2">
        <f t="shared" si="691"/>
        <v>2.4759284731774417E-3</v>
      </c>
      <c r="AS1784" s="2">
        <f t="shared" si="692"/>
        <v>1.6506189821182944E-3</v>
      </c>
      <c r="AU1784" t="s">
        <v>2736</v>
      </c>
      <c r="AV1784" t="s">
        <v>2636</v>
      </c>
      <c r="AW1784">
        <v>1</v>
      </c>
      <c r="AY1784" s="130">
        <v>31</v>
      </c>
      <c r="AZ1784" s="131">
        <v>127</v>
      </c>
      <c r="BA1784" s="132">
        <f t="shared" si="683"/>
        <v>31127</v>
      </c>
      <c r="BC1784" s="7" t="s">
        <v>532</v>
      </c>
    </row>
    <row r="1785" spans="1:55" hidden="1" outlineLevel="1" x14ac:dyDescent="0.2">
      <c r="A1785" t="s">
        <v>1241</v>
      </c>
      <c r="B1785" t="s">
        <v>2636</v>
      </c>
      <c r="C1785" s="1">
        <f t="shared" ref="C1785:C1814" si="693">SUM(N1785:AJ1785)</f>
        <v>2469</v>
      </c>
      <c r="D1785" s="7">
        <f>RANK(N1785,(N1785:P1785,Q1785:AJ1785))</f>
        <v>2</v>
      </c>
      <c r="E1785" s="7">
        <f>RANK(O1785,(N1785:P1785,Q1785:AJ1785))</f>
        <v>1</v>
      </c>
      <c r="F1785" s="7">
        <f>IF(P1785&gt;0,RANK(P1785,(N1785:P1785,Q1785:AJ1785)),0)</f>
        <v>3</v>
      </c>
      <c r="G1785" s="1">
        <f t="shared" ref="G1785:G1814" si="694">MAX(N1785:P1785)-LARGE(N1785:P1785,2)</f>
        <v>626</v>
      </c>
      <c r="H1785" s="2">
        <f t="shared" ref="H1785:H1814" si="695">G1785/C1785</f>
        <v>0.25354394491697041</v>
      </c>
      <c r="I1785" s="2"/>
      <c r="J1785" s="2">
        <f t="shared" ref="J1785:J1814" si="696">IF($C1785=0,"-",N1785/$C1785)</f>
        <v>0.30660186310247062</v>
      </c>
      <c r="K1785" s="2">
        <f t="shared" ref="K1785:K1814" si="697">IF($C1785=0,"-",O1785/$C1785)</f>
        <v>0.56014580801944103</v>
      </c>
      <c r="L1785" s="2">
        <f t="shared" ref="L1785:L1814" si="698">IF($C1785=0,"-",P1785/$C1785)</f>
        <v>0.12393681652490887</v>
      </c>
      <c r="M1785" s="2">
        <f t="shared" ref="M1785:M1814" si="699">IF(C1785=0,"-",(1-J1785-K1785-L1785))</f>
        <v>9.3155123531794837E-3</v>
      </c>
      <c r="N1785" s="1">
        <v>757</v>
      </c>
      <c r="O1785" s="1">
        <v>1383</v>
      </c>
      <c r="P1785" s="1">
        <v>306</v>
      </c>
      <c r="R1785" s="1">
        <v>14</v>
      </c>
      <c r="S1785" s="1">
        <v>8</v>
      </c>
      <c r="T1785" s="1">
        <v>1</v>
      </c>
      <c r="AL1785" s="7">
        <f>IF(Q1785&gt;0,RANK(Q1785,(N1785:P1785,Q1785:AJ1785)),0)</f>
        <v>0</v>
      </c>
      <c r="AM1785" s="7">
        <f>IF(R1785&gt;0,RANK(R1785,(N1785:P1785,Q1785:AJ1785)),0)</f>
        <v>4</v>
      </c>
      <c r="AN1785" s="7">
        <f>IF(S1785&gt;0,RANK(S1785,(N1785:P1785,Q1785:AJ1785)),0)</f>
        <v>5</v>
      </c>
      <c r="AO1785" s="7">
        <f>IF(T1785&gt;0,RANK(T1785,(N1785:P1785,Q1785:AJ1785)),0)</f>
        <v>6</v>
      </c>
      <c r="AP1785" s="2">
        <f t="shared" ref="AP1785:AP1814" si="700">IF($C1785=0,"-",Q1785/$C1785)</f>
        <v>0</v>
      </c>
      <c r="AQ1785" s="2">
        <f t="shared" ref="AQ1785:AQ1814" si="701">IF($C1785=0,"-",R1785/$C1785)</f>
        <v>5.6703118671526933E-3</v>
      </c>
      <c r="AR1785" s="2">
        <f t="shared" ref="AR1785:AR1814" si="702">IF($C1785=0,"-",S1785/$C1785)</f>
        <v>3.2401782098015392E-3</v>
      </c>
      <c r="AS1785" s="2">
        <f t="shared" ref="AS1785:AS1814" si="703">IF($C1785=0,"-",T1785/$C1785)</f>
        <v>4.050222762251924E-4</v>
      </c>
      <c r="AU1785" t="s">
        <v>1241</v>
      </c>
      <c r="AV1785" t="s">
        <v>2636</v>
      </c>
      <c r="AW1785">
        <v>3</v>
      </c>
      <c r="AY1785" s="130">
        <v>31</v>
      </c>
      <c r="AZ1785" s="131">
        <v>129</v>
      </c>
      <c r="BA1785" s="132">
        <f t="shared" ref="BA1785:BA1813" si="704">AY1785*1000+AZ1785</f>
        <v>31129</v>
      </c>
      <c r="BC1785" s="7" t="s">
        <v>532</v>
      </c>
    </row>
    <row r="1786" spans="1:55" hidden="1" outlineLevel="1" x14ac:dyDescent="0.2">
      <c r="A1786" t="s">
        <v>1242</v>
      </c>
      <c r="B1786" t="s">
        <v>2636</v>
      </c>
      <c r="C1786" s="1">
        <f t="shared" si="693"/>
        <v>6505</v>
      </c>
      <c r="D1786" s="7">
        <f>RANK(N1786,(N1786:P1786,Q1786:AJ1786))</f>
        <v>2</v>
      </c>
      <c r="E1786" s="7">
        <f>RANK(O1786,(N1786:P1786,Q1786:AJ1786))</f>
        <v>1</v>
      </c>
      <c r="F1786" s="7">
        <f>IF(P1786&gt;0,RANK(P1786,(N1786:P1786,Q1786:AJ1786)),0)</f>
        <v>3</v>
      </c>
      <c r="G1786" s="1">
        <f t="shared" si="694"/>
        <v>1011</v>
      </c>
      <c r="H1786" s="2">
        <f t="shared" si="695"/>
        <v>0.15541890853189855</v>
      </c>
      <c r="I1786" s="2"/>
      <c r="J1786" s="2">
        <f t="shared" si="696"/>
        <v>0.35034588777863185</v>
      </c>
      <c r="K1786" s="2">
        <f t="shared" si="697"/>
        <v>0.5057647963105304</v>
      </c>
      <c r="L1786" s="2">
        <f t="shared" si="698"/>
        <v>0.13481936971560338</v>
      </c>
      <c r="M1786" s="2">
        <f t="shared" si="699"/>
        <v>9.0699461952343796E-3</v>
      </c>
      <c r="N1786" s="1">
        <v>2279</v>
      </c>
      <c r="O1786" s="1">
        <v>3290</v>
      </c>
      <c r="P1786" s="1">
        <v>877</v>
      </c>
      <c r="R1786" s="1">
        <v>28</v>
      </c>
      <c r="S1786" s="1">
        <v>27</v>
      </c>
      <c r="T1786" s="1">
        <v>4</v>
      </c>
      <c r="AL1786" s="7">
        <f>IF(Q1786&gt;0,RANK(Q1786,(N1786:P1786,Q1786:AJ1786)),0)</f>
        <v>0</v>
      </c>
      <c r="AM1786" s="7">
        <f>IF(R1786&gt;0,RANK(R1786,(N1786:P1786,Q1786:AJ1786)),0)</f>
        <v>4</v>
      </c>
      <c r="AN1786" s="7">
        <f>IF(S1786&gt;0,RANK(S1786,(N1786:P1786,Q1786:AJ1786)),0)</f>
        <v>5</v>
      </c>
      <c r="AO1786" s="7">
        <f>IF(T1786&gt;0,RANK(T1786,(N1786:P1786,Q1786:AJ1786)),0)</f>
        <v>6</v>
      </c>
      <c r="AP1786" s="2">
        <f t="shared" si="700"/>
        <v>0</v>
      </c>
      <c r="AQ1786" s="2">
        <f t="shared" si="701"/>
        <v>4.3043812451960027E-3</v>
      </c>
      <c r="AR1786" s="2">
        <f t="shared" si="702"/>
        <v>4.1506533435818598E-3</v>
      </c>
      <c r="AS1786" s="2">
        <f t="shared" si="703"/>
        <v>6.1491160645657191E-4</v>
      </c>
      <c r="AU1786" t="s">
        <v>1242</v>
      </c>
      <c r="AV1786" t="s">
        <v>2636</v>
      </c>
      <c r="AW1786">
        <v>1</v>
      </c>
      <c r="AY1786" s="130">
        <v>31</v>
      </c>
      <c r="AZ1786" s="131">
        <v>131</v>
      </c>
      <c r="BA1786" s="132">
        <f t="shared" si="704"/>
        <v>31131</v>
      </c>
      <c r="BC1786" s="7" t="s">
        <v>532</v>
      </c>
    </row>
    <row r="1787" spans="1:55" hidden="1" outlineLevel="1" x14ac:dyDescent="0.2">
      <c r="A1787" t="s">
        <v>879</v>
      </c>
      <c r="B1787" t="s">
        <v>2636</v>
      </c>
      <c r="C1787" s="1">
        <f t="shared" si="693"/>
        <v>1569</v>
      </c>
      <c r="D1787" s="7">
        <f>RANK(N1787,(N1787:P1787,Q1787:AJ1787))</f>
        <v>2</v>
      </c>
      <c r="E1787" s="7">
        <f>RANK(O1787,(N1787:P1787,Q1787:AJ1787))</f>
        <v>1</v>
      </c>
      <c r="F1787" s="7">
        <f>IF(P1787&gt;0,RANK(P1787,(N1787:P1787,Q1787:AJ1787)),0)</f>
        <v>3</v>
      </c>
      <c r="G1787" s="1">
        <f t="shared" si="694"/>
        <v>186</v>
      </c>
      <c r="H1787" s="2">
        <f t="shared" si="695"/>
        <v>0.11854684512428298</v>
      </c>
      <c r="I1787" s="2"/>
      <c r="J1787" s="2">
        <f t="shared" si="696"/>
        <v>0.36966220522625876</v>
      </c>
      <c r="K1787" s="2">
        <f t="shared" si="697"/>
        <v>0.48820905035054174</v>
      </c>
      <c r="L1787" s="2">
        <f t="shared" si="698"/>
        <v>0.13193116634799235</v>
      </c>
      <c r="M1787" s="2">
        <f t="shared" si="699"/>
        <v>1.0197578075207103E-2</v>
      </c>
      <c r="N1787" s="1">
        <v>580</v>
      </c>
      <c r="O1787" s="1">
        <v>766</v>
      </c>
      <c r="P1787" s="1">
        <v>207</v>
      </c>
      <c r="R1787" s="1">
        <v>8</v>
      </c>
      <c r="S1787" s="1">
        <v>6</v>
      </c>
      <c r="T1787" s="1">
        <v>2</v>
      </c>
      <c r="AL1787" s="7">
        <f>IF(Q1787&gt;0,RANK(Q1787,(N1787:P1787,Q1787:AJ1787)),0)</f>
        <v>0</v>
      </c>
      <c r="AM1787" s="7">
        <f>IF(R1787&gt;0,RANK(R1787,(N1787:P1787,Q1787:AJ1787)),0)</f>
        <v>4</v>
      </c>
      <c r="AN1787" s="7">
        <f>IF(S1787&gt;0,RANK(S1787,(N1787:P1787,Q1787:AJ1787)),0)</f>
        <v>5</v>
      </c>
      <c r="AO1787" s="7">
        <f>IF(T1787&gt;0,RANK(T1787,(N1787:P1787,Q1787:AJ1787)),0)</f>
        <v>6</v>
      </c>
      <c r="AP1787" s="2">
        <f t="shared" si="700"/>
        <v>0</v>
      </c>
      <c r="AQ1787" s="2">
        <f t="shared" si="701"/>
        <v>5.098789037603569E-3</v>
      </c>
      <c r="AR1787" s="2">
        <f t="shared" si="702"/>
        <v>3.8240917782026767E-3</v>
      </c>
      <c r="AS1787" s="2">
        <f t="shared" si="703"/>
        <v>1.2746972594008922E-3</v>
      </c>
      <c r="AU1787" t="s">
        <v>879</v>
      </c>
      <c r="AV1787" t="s">
        <v>2636</v>
      </c>
      <c r="AW1787">
        <v>1</v>
      </c>
      <c r="AY1787" s="130">
        <v>31</v>
      </c>
      <c r="AZ1787" s="131">
        <v>133</v>
      </c>
      <c r="BA1787" s="132">
        <f t="shared" si="704"/>
        <v>31133</v>
      </c>
      <c r="BC1787" s="7" t="s">
        <v>532</v>
      </c>
    </row>
    <row r="1788" spans="1:55" hidden="1" outlineLevel="1" x14ac:dyDescent="0.2">
      <c r="A1788" t="s">
        <v>1857</v>
      </c>
      <c r="B1788" t="s">
        <v>2636</v>
      </c>
      <c r="C1788" s="1">
        <f t="shared" si="693"/>
        <v>1541</v>
      </c>
      <c r="D1788" s="7">
        <f>RANK(N1788,(N1788:P1788,Q1788:AJ1788))</f>
        <v>2</v>
      </c>
      <c r="E1788" s="7">
        <f>RANK(O1788,(N1788:P1788,Q1788:AJ1788))</f>
        <v>1</v>
      </c>
      <c r="F1788" s="7">
        <f>IF(P1788&gt;0,RANK(P1788,(N1788:P1788,Q1788:AJ1788)),0)</f>
        <v>3</v>
      </c>
      <c r="G1788" s="1">
        <f t="shared" si="694"/>
        <v>666</v>
      </c>
      <c r="H1788" s="2">
        <f t="shared" si="695"/>
        <v>0.43218689162881246</v>
      </c>
      <c r="I1788" s="2"/>
      <c r="J1788" s="2">
        <f t="shared" si="696"/>
        <v>0.22842310188189488</v>
      </c>
      <c r="K1788" s="2">
        <f t="shared" si="697"/>
        <v>0.66060999351070737</v>
      </c>
      <c r="L1788" s="2">
        <f t="shared" si="698"/>
        <v>0.10577547047371837</v>
      </c>
      <c r="M1788" s="2">
        <f t="shared" si="699"/>
        <v>5.1914341336794095E-3</v>
      </c>
      <c r="N1788" s="1">
        <v>352</v>
      </c>
      <c r="O1788" s="1">
        <v>1018</v>
      </c>
      <c r="P1788" s="1">
        <v>163</v>
      </c>
      <c r="R1788" s="1">
        <v>6</v>
      </c>
      <c r="S1788" s="1">
        <v>1</v>
      </c>
      <c r="T1788" s="1">
        <v>1</v>
      </c>
      <c r="AL1788" s="7">
        <f>IF(Q1788&gt;0,RANK(Q1788,(N1788:P1788,Q1788:AJ1788)),0)</f>
        <v>0</v>
      </c>
      <c r="AM1788" s="7">
        <f>IF(R1788&gt;0,RANK(R1788,(N1788:P1788,Q1788:AJ1788)),0)</f>
        <v>4</v>
      </c>
      <c r="AN1788" s="7">
        <f>IF(S1788&gt;0,RANK(S1788,(N1788:P1788,Q1788:AJ1788)),0)</f>
        <v>5</v>
      </c>
      <c r="AO1788" s="7">
        <f>IF(T1788&gt;0,RANK(T1788,(N1788:P1788,Q1788:AJ1788)),0)</f>
        <v>5</v>
      </c>
      <c r="AP1788" s="2">
        <f t="shared" si="700"/>
        <v>0</v>
      </c>
      <c r="AQ1788" s="2">
        <f t="shared" si="701"/>
        <v>3.8935756002595719E-3</v>
      </c>
      <c r="AR1788" s="2">
        <f t="shared" si="702"/>
        <v>6.4892926670992858E-4</v>
      </c>
      <c r="AS1788" s="2">
        <f t="shared" si="703"/>
        <v>6.4892926670992858E-4</v>
      </c>
      <c r="AU1788" t="s">
        <v>1857</v>
      </c>
      <c r="AV1788" t="s">
        <v>2636</v>
      </c>
      <c r="AW1788">
        <v>3</v>
      </c>
      <c r="AY1788" s="130">
        <v>31</v>
      </c>
      <c r="AZ1788" s="131">
        <v>135</v>
      </c>
      <c r="BA1788" s="132">
        <f t="shared" si="704"/>
        <v>31135</v>
      </c>
      <c r="BC1788" s="7" t="s">
        <v>532</v>
      </c>
    </row>
    <row r="1789" spans="1:55" hidden="1" outlineLevel="1" x14ac:dyDescent="0.2">
      <c r="A1789" t="s">
        <v>1974</v>
      </c>
      <c r="B1789" t="s">
        <v>2636</v>
      </c>
      <c r="C1789" s="1">
        <f t="shared" si="693"/>
        <v>4578</v>
      </c>
      <c r="D1789" s="7">
        <f>RANK(N1789,(N1789:P1789,Q1789:AJ1789))</f>
        <v>2</v>
      </c>
      <c r="E1789" s="7">
        <f>RANK(O1789,(N1789:P1789,Q1789:AJ1789))</f>
        <v>1</v>
      </c>
      <c r="F1789" s="7">
        <f>IF(P1789&gt;0,RANK(P1789,(N1789:P1789,Q1789:AJ1789)),0)</f>
        <v>3</v>
      </c>
      <c r="G1789" s="1">
        <f t="shared" si="694"/>
        <v>1944</v>
      </c>
      <c r="H1789" s="2">
        <f t="shared" si="695"/>
        <v>0.42463958060288337</v>
      </c>
      <c r="I1789" s="2"/>
      <c r="J1789" s="2">
        <f t="shared" si="696"/>
        <v>0.23394495412844038</v>
      </c>
      <c r="K1789" s="2">
        <f t="shared" si="697"/>
        <v>0.65858453473132372</v>
      </c>
      <c r="L1789" s="2">
        <f t="shared" si="698"/>
        <v>0.10157273918741809</v>
      </c>
      <c r="M1789" s="2">
        <f t="shared" si="699"/>
        <v>5.8977719528177791E-3</v>
      </c>
      <c r="N1789" s="1">
        <v>1071</v>
      </c>
      <c r="O1789" s="1">
        <v>3015</v>
      </c>
      <c r="P1789" s="1">
        <v>465</v>
      </c>
      <c r="R1789" s="1">
        <v>14</v>
      </c>
      <c r="S1789" s="1">
        <v>9</v>
      </c>
      <c r="T1789" s="1">
        <v>4</v>
      </c>
      <c r="AL1789" s="7">
        <f>IF(Q1789&gt;0,RANK(Q1789,(N1789:P1789,Q1789:AJ1789)),0)</f>
        <v>0</v>
      </c>
      <c r="AM1789" s="7">
        <f>IF(R1789&gt;0,RANK(R1789,(N1789:P1789,Q1789:AJ1789)),0)</f>
        <v>4</v>
      </c>
      <c r="AN1789" s="7">
        <f>IF(S1789&gt;0,RANK(S1789,(N1789:P1789,Q1789:AJ1789)),0)</f>
        <v>5</v>
      </c>
      <c r="AO1789" s="7">
        <f>IF(T1789&gt;0,RANK(T1789,(N1789:P1789,Q1789:AJ1789)),0)</f>
        <v>6</v>
      </c>
      <c r="AP1789" s="2">
        <f t="shared" si="700"/>
        <v>0</v>
      </c>
      <c r="AQ1789" s="2">
        <f t="shared" si="701"/>
        <v>3.0581039755351682E-3</v>
      </c>
      <c r="AR1789" s="2">
        <f t="shared" si="702"/>
        <v>1.9659239842726079E-3</v>
      </c>
      <c r="AS1789" s="2">
        <f t="shared" si="703"/>
        <v>8.7374399301004806E-4</v>
      </c>
      <c r="AU1789" t="s">
        <v>1974</v>
      </c>
      <c r="AV1789" t="s">
        <v>2636</v>
      </c>
      <c r="AW1789">
        <v>3</v>
      </c>
      <c r="AY1789" s="130">
        <v>31</v>
      </c>
      <c r="AZ1789" s="131">
        <v>137</v>
      </c>
      <c r="BA1789" s="132">
        <f t="shared" si="704"/>
        <v>31137</v>
      </c>
      <c r="BC1789" s="7" t="s">
        <v>532</v>
      </c>
    </row>
    <row r="1790" spans="1:55" hidden="1" outlineLevel="1" x14ac:dyDescent="0.2">
      <c r="A1790" t="s">
        <v>2442</v>
      </c>
      <c r="B1790" t="s">
        <v>2636</v>
      </c>
      <c r="C1790" s="1">
        <f t="shared" si="693"/>
        <v>3082</v>
      </c>
      <c r="D1790" s="7">
        <f>RANK(N1790,(N1790:P1790,Q1790:AJ1790))</f>
        <v>2</v>
      </c>
      <c r="E1790" s="7">
        <f>RANK(O1790,(N1790:P1790,Q1790:AJ1790))</f>
        <v>1</v>
      </c>
      <c r="F1790" s="7">
        <f>IF(P1790&gt;0,RANK(P1790,(N1790:P1790,Q1790:AJ1790)),0)</f>
        <v>3</v>
      </c>
      <c r="G1790" s="1">
        <f t="shared" si="694"/>
        <v>1226</v>
      </c>
      <c r="H1790" s="2">
        <f t="shared" si="695"/>
        <v>0.39779364049318622</v>
      </c>
      <c r="I1790" s="2"/>
      <c r="J1790" s="2">
        <f t="shared" si="696"/>
        <v>0.22615184944841013</v>
      </c>
      <c r="K1790" s="2">
        <f t="shared" si="697"/>
        <v>0.62394548994159638</v>
      </c>
      <c r="L1790" s="2">
        <f t="shared" si="698"/>
        <v>0.14471122647631407</v>
      </c>
      <c r="M1790" s="2">
        <f t="shared" si="699"/>
        <v>5.1914341336793957E-3</v>
      </c>
      <c r="N1790" s="1">
        <v>697</v>
      </c>
      <c r="O1790" s="1">
        <v>1923</v>
      </c>
      <c r="P1790" s="1">
        <v>446</v>
      </c>
      <c r="R1790" s="1">
        <v>8</v>
      </c>
      <c r="S1790" s="1">
        <v>5</v>
      </c>
      <c r="T1790" s="1">
        <v>3</v>
      </c>
      <c r="AL1790" s="7">
        <f>IF(Q1790&gt;0,RANK(Q1790,(N1790:P1790,Q1790:AJ1790)),0)</f>
        <v>0</v>
      </c>
      <c r="AM1790" s="7">
        <f>IF(R1790&gt;0,RANK(R1790,(N1790:P1790,Q1790:AJ1790)),0)</f>
        <v>4</v>
      </c>
      <c r="AN1790" s="7">
        <f>IF(S1790&gt;0,RANK(S1790,(N1790:P1790,Q1790:AJ1790)),0)</f>
        <v>5</v>
      </c>
      <c r="AO1790" s="7">
        <f>IF(T1790&gt;0,RANK(T1790,(N1790:P1790,Q1790:AJ1790)),0)</f>
        <v>6</v>
      </c>
      <c r="AP1790" s="2">
        <f t="shared" si="700"/>
        <v>0</v>
      </c>
      <c r="AQ1790" s="2">
        <f t="shared" si="701"/>
        <v>2.5957170668397143E-3</v>
      </c>
      <c r="AR1790" s="2">
        <f t="shared" si="702"/>
        <v>1.6223231667748216E-3</v>
      </c>
      <c r="AS1790" s="2">
        <f t="shared" si="703"/>
        <v>9.7339390006489297E-4</v>
      </c>
      <c r="AU1790" t="s">
        <v>2442</v>
      </c>
      <c r="AV1790" t="s">
        <v>2636</v>
      </c>
      <c r="AW1790">
        <v>3</v>
      </c>
      <c r="AY1790" s="130">
        <v>31</v>
      </c>
      <c r="AZ1790" s="131">
        <v>139</v>
      </c>
      <c r="BA1790" s="132">
        <f t="shared" si="704"/>
        <v>31139</v>
      </c>
      <c r="BC1790" s="7" t="s">
        <v>532</v>
      </c>
    </row>
    <row r="1791" spans="1:55" hidden="1" outlineLevel="1" x14ac:dyDescent="0.2">
      <c r="A1791" t="s">
        <v>2584</v>
      </c>
      <c r="B1791" t="s">
        <v>2636</v>
      </c>
      <c r="C1791" s="1">
        <f t="shared" si="693"/>
        <v>12398</v>
      </c>
      <c r="D1791" s="7">
        <f>RANK(N1791,(N1791:P1791,Q1791:AJ1791))</f>
        <v>2</v>
      </c>
      <c r="E1791" s="7">
        <f>RANK(O1791,(N1791:P1791,Q1791:AJ1791))</f>
        <v>1</v>
      </c>
      <c r="F1791" s="7">
        <f>IF(P1791&gt;0,RANK(P1791,(N1791:P1791,Q1791:AJ1791)),0)</f>
        <v>3</v>
      </c>
      <c r="G1791" s="1">
        <f t="shared" si="694"/>
        <v>4938</v>
      </c>
      <c r="H1791" s="2">
        <f t="shared" si="695"/>
        <v>0.39829004678173902</v>
      </c>
      <c r="I1791" s="2"/>
      <c r="J1791" s="2">
        <f t="shared" si="696"/>
        <v>0.24278109372479431</v>
      </c>
      <c r="K1791" s="2">
        <f t="shared" si="697"/>
        <v>0.64107114050653335</v>
      </c>
      <c r="L1791" s="2">
        <f t="shared" si="698"/>
        <v>0.10913050492014841</v>
      </c>
      <c r="M1791" s="2">
        <f t="shared" si="699"/>
        <v>7.0172608485239568E-3</v>
      </c>
      <c r="N1791" s="1">
        <v>3010</v>
      </c>
      <c r="O1791" s="1">
        <v>7948</v>
      </c>
      <c r="P1791" s="1">
        <v>1353</v>
      </c>
      <c r="R1791" s="1">
        <v>39</v>
      </c>
      <c r="S1791" s="1">
        <v>39</v>
      </c>
      <c r="T1791" s="1">
        <v>9</v>
      </c>
      <c r="AL1791" s="7">
        <f>IF(Q1791&gt;0,RANK(Q1791,(N1791:P1791,Q1791:AJ1791)),0)</f>
        <v>0</v>
      </c>
      <c r="AM1791" s="7">
        <f>IF(R1791&gt;0,RANK(R1791,(N1791:P1791,Q1791:AJ1791)),0)</f>
        <v>4</v>
      </c>
      <c r="AN1791" s="7">
        <f>IF(S1791&gt;0,RANK(S1791,(N1791:P1791,Q1791:AJ1791)),0)</f>
        <v>4</v>
      </c>
      <c r="AO1791" s="7">
        <f>IF(T1791&gt;0,RANK(T1791,(N1791:P1791,Q1791:AJ1791)),0)</f>
        <v>6</v>
      </c>
      <c r="AP1791" s="2">
        <f t="shared" si="700"/>
        <v>0</v>
      </c>
      <c r="AQ1791" s="2">
        <f t="shared" si="701"/>
        <v>3.1456686562348767E-3</v>
      </c>
      <c r="AR1791" s="2">
        <f t="shared" si="702"/>
        <v>3.1456686562348767E-3</v>
      </c>
      <c r="AS1791" s="2">
        <f t="shared" si="703"/>
        <v>7.2592353605420228E-4</v>
      </c>
      <c r="AU1791" t="s">
        <v>2584</v>
      </c>
      <c r="AV1791" t="s">
        <v>2636</v>
      </c>
      <c r="AW1791">
        <v>3</v>
      </c>
      <c r="AY1791" s="130">
        <v>31</v>
      </c>
      <c r="AZ1791" s="131">
        <v>141</v>
      </c>
      <c r="BA1791" s="132">
        <f t="shared" si="704"/>
        <v>31141</v>
      </c>
      <c r="BC1791" s="7" t="s">
        <v>532</v>
      </c>
    </row>
    <row r="1792" spans="1:55" hidden="1" outlineLevel="1" x14ac:dyDescent="0.2">
      <c r="A1792" t="s">
        <v>956</v>
      </c>
      <c r="B1792" t="s">
        <v>2636</v>
      </c>
      <c r="C1792" s="1">
        <f t="shared" si="693"/>
        <v>2556</v>
      </c>
      <c r="D1792" s="7">
        <f>RANK(N1792,(N1792:P1792,Q1792:AJ1792))</f>
        <v>2</v>
      </c>
      <c r="E1792" s="7">
        <f>RANK(O1792,(N1792:P1792,Q1792:AJ1792))</f>
        <v>1</v>
      </c>
      <c r="F1792" s="7">
        <f>IF(P1792&gt;0,RANK(P1792,(N1792:P1792,Q1792:AJ1792)),0)</f>
        <v>3</v>
      </c>
      <c r="G1792" s="1">
        <f t="shared" si="694"/>
        <v>754</v>
      </c>
      <c r="H1792" s="2">
        <f t="shared" si="695"/>
        <v>0.2949921752738654</v>
      </c>
      <c r="I1792" s="2"/>
      <c r="J1792" s="2">
        <f t="shared" si="696"/>
        <v>0.29342723004694837</v>
      </c>
      <c r="K1792" s="2">
        <f t="shared" si="697"/>
        <v>0.58841940532081383</v>
      </c>
      <c r="L1792" s="2">
        <f t="shared" si="698"/>
        <v>0.10485133020344288</v>
      </c>
      <c r="M1792" s="2">
        <f t="shared" si="699"/>
        <v>1.330203442879492E-2</v>
      </c>
      <c r="N1792" s="1">
        <v>750</v>
      </c>
      <c r="O1792" s="1">
        <v>1504</v>
      </c>
      <c r="P1792" s="1">
        <v>268</v>
      </c>
      <c r="R1792" s="1">
        <v>20</v>
      </c>
      <c r="S1792" s="1">
        <v>4</v>
      </c>
      <c r="T1792" s="1">
        <v>10</v>
      </c>
      <c r="AL1792" s="7">
        <f>IF(Q1792&gt;0,RANK(Q1792,(N1792:P1792,Q1792:AJ1792)),0)</f>
        <v>0</v>
      </c>
      <c r="AM1792" s="7">
        <f>IF(R1792&gt;0,RANK(R1792,(N1792:P1792,Q1792:AJ1792)),0)</f>
        <v>4</v>
      </c>
      <c r="AN1792" s="7">
        <f>IF(S1792&gt;0,RANK(S1792,(N1792:P1792,Q1792:AJ1792)),0)</f>
        <v>6</v>
      </c>
      <c r="AO1792" s="7">
        <f>IF(T1792&gt;0,RANK(T1792,(N1792:P1792,Q1792:AJ1792)),0)</f>
        <v>5</v>
      </c>
      <c r="AP1792" s="2">
        <f t="shared" si="700"/>
        <v>0</v>
      </c>
      <c r="AQ1792" s="2">
        <f t="shared" si="701"/>
        <v>7.8247261345852897E-3</v>
      </c>
      <c r="AR1792" s="2">
        <f t="shared" si="702"/>
        <v>1.5649452269170579E-3</v>
      </c>
      <c r="AS1792" s="2">
        <f t="shared" si="703"/>
        <v>3.9123630672926448E-3</v>
      </c>
      <c r="AU1792" t="s">
        <v>956</v>
      </c>
      <c r="AV1792" t="s">
        <v>2636</v>
      </c>
      <c r="AW1792">
        <v>3</v>
      </c>
      <c r="AY1792" s="130">
        <v>31</v>
      </c>
      <c r="AZ1792" s="131">
        <v>143</v>
      </c>
      <c r="BA1792" s="132">
        <f t="shared" si="704"/>
        <v>31143</v>
      </c>
      <c r="BC1792" s="7" t="s">
        <v>532</v>
      </c>
    </row>
    <row r="1793" spans="1:55" hidden="1" outlineLevel="1" x14ac:dyDescent="0.2">
      <c r="A1793" t="s">
        <v>2999</v>
      </c>
      <c r="B1793" t="s">
        <v>2636</v>
      </c>
      <c r="C1793" s="1">
        <f t="shared" si="693"/>
        <v>5011</v>
      </c>
      <c r="D1793" s="7">
        <f>RANK(N1793,(N1793:P1793,Q1793:AJ1793))</f>
        <v>2</v>
      </c>
      <c r="E1793" s="7">
        <f>RANK(O1793,(N1793:P1793,Q1793:AJ1793))</f>
        <v>1</v>
      </c>
      <c r="F1793" s="7">
        <f>IF(P1793&gt;0,RANK(P1793,(N1793:P1793,Q1793:AJ1793)),0)</f>
        <v>3</v>
      </c>
      <c r="G1793" s="1">
        <f t="shared" si="694"/>
        <v>1747</v>
      </c>
      <c r="H1793" s="2">
        <f t="shared" si="695"/>
        <v>0.34863300738375574</v>
      </c>
      <c r="I1793" s="2"/>
      <c r="J1793" s="2">
        <f t="shared" si="696"/>
        <v>0.27240071841947716</v>
      </c>
      <c r="K1793" s="2">
        <f t="shared" si="697"/>
        <v>0.62103372580323291</v>
      </c>
      <c r="L1793" s="2">
        <f t="shared" si="698"/>
        <v>9.9580921971662337E-2</v>
      </c>
      <c r="M1793" s="2">
        <f t="shared" si="699"/>
        <v>6.9846338056275409E-3</v>
      </c>
      <c r="N1793" s="1">
        <v>1365</v>
      </c>
      <c r="O1793" s="1">
        <v>3112</v>
      </c>
      <c r="P1793" s="1">
        <v>499</v>
      </c>
      <c r="R1793" s="1">
        <v>25</v>
      </c>
      <c r="S1793" s="1">
        <v>3</v>
      </c>
      <c r="T1793" s="1">
        <v>7</v>
      </c>
      <c r="AL1793" s="7">
        <f>IF(Q1793&gt;0,RANK(Q1793,(N1793:P1793,Q1793:AJ1793)),0)</f>
        <v>0</v>
      </c>
      <c r="AM1793" s="7">
        <f>IF(R1793&gt;0,RANK(R1793,(N1793:P1793,Q1793:AJ1793)),0)</f>
        <v>4</v>
      </c>
      <c r="AN1793" s="7">
        <f>IF(S1793&gt;0,RANK(S1793,(N1793:P1793,Q1793:AJ1793)),0)</f>
        <v>6</v>
      </c>
      <c r="AO1793" s="7">
        <f>IF(T1793&gt;0,RANK(T1793,(N1793:P1793,Q1793:AJ1793)),0)</f>
        <v>5</v>
      </c>
      <c r="AP1793" s="2">
        <f t="shared" si="700"/>
        <v>0</v>
      </c>
      <c r="AQ1793" s="2">
        <f t="shared" si="701"/>
        <v>4.9890241468768708E-3</v>
      </c>
      <c r="AR1793" s="2">
        <f t="shared" si="702"/>
        <v>5.9868289762522449E-4</v>
      </c>
      <c r="AS1793" s="2">
        <f t="shared" si="703"/>
        <v>1.3969267611255239E-3</v>
      </c>
      <c r="AU1793" t="s">
        <v>2999</v>
      </c>
      <c r="AV1793" t="s">
        <v>2636</v>
      </c>
      <c r="AW1793">
        <v>3</v>
      </c>
      <c r="AY1793" s="130">
        <v>31</v>
      </c>
      <c r="AZ1793" s="131">
        <v>145</v>
      </c>
      <c r="BA1793" s="132">
        <f t="shared" si="704"/>
        <v>31145</v>
      </c>
      <c r="BC1793" s="7" t="s">
        <v>532</v>
      </c>
    </row>
    <row r="1794" spans="1:55" hidden="1" outlineLevel="1" x14ac:dyDescent="0.2">
      <c r="A1794" t="s">
        <v>824</v>
      </c>
      <c r="B1794" t="s">
        <v>2636</v>
      </c>
      <c r="C1794" s="1">
        <f t="shared" si="693"/>
        <v>4276</v>
      </c>
      <c r="D1794" s="7">
        <f>RANK(N1794,(N1794:P1794,Q1794:AJ1794))</f>
        <v>2</v>
      </c>
      <c r="E1794" s="7">
        <f>RANK(O1794,(N1794:P1794,Q1794:AJ1794))</f>
        <v>1</v>
      </c>
      <c r="F1794" s="7">
        <f>IF(P1794&gt;0,RANK(P1794,(N1794:P1794,Q1794:AJ1794)),0)</f>
        <v>3</v>
      </c>
      <c r="G1794" s="1">
        <f t="shared" si="694"/>
        <v>572</v>
      </c>
      <c r="H1794" s="2">
        <f t="shared" si="695"/>
        <v>0.13376987839101964</v>
      </c>
      <c r="I1794" s="2"/>
      <c r="J1794" s="2">
        <f t="shared" si="696"/>
        <v>0.35477081384471471</v>
      </c>
      <c r="K1794" s="2">
        <f t="shared" si="697"/>
        <v>0.48854069223573432</v>
      </c>
      <c r="L1794" s="2">
        <f t="shared" si="698"/>
        <v>0.1480355472404116</v>
      </c>
      <c r="M1794" s="2">
        <f t="shared" si="699"/>
        <v>8.6529466791393228E-3</v>
      </c>
      <c r="N1794" s="1">
        <v>1517</v>
      </c>
      <c r="O1794" s="1">
        <v>2089</v>
      </c>
      <c r="P1794" s="1">
        <v>633</v>
      </c>
      <c r="R1794" s="1">
        <v>26</v>
      </c>
      <c r="S1794" s="1">
        <v>7</v>
      </c>
      <c r="T1794" s="1">
        <v>4</v>
      </c>
      <c r="AL1794" s="7">
        <f>IF(Q1794&gt;0,RANK(Q1794,(N1794:P1794,Q1794:AJ1794)),0)</f>
        <v>0</v>
      </c>
      <c r="AM1794" s="7">
        <f>IF(R1794&gt;0,RANK(R1794,(N1794:P1794,Q1794:AJ1794)),0)</f>
        <v>4</v>
      </c>
      <c r="AN1794" s="7">
        <f>IF(S1794&gt;0,RANK(S1794,(N1794:P1794,Q1794:AJ1794)),0)</f>
        <v>5</v>
      </c>
      <c r="AO1794" s="7">
        <f>IF(T1794&gt;0,RANK(T1794,(N1794:P1794,Q1794:AJ1794)),0)</f>
        <v>6</v>
      </c>
      <c r="AP1794" s="2">
        <f t="shared" si="700"/>
        <v>0</v>
      </c>
      <c r="AQ1794" s="2">
        <f t="shared" si="701"/>
        <v>6.0804490177736202E-3</v>
      </c>
      <c r="AR1794" s="2">
        <f t="shared" si="702"/>
        <v>1.6370439663236671E-3</v>
      </c>
      <c r="AS1794" s="2">
        <f t="shared" si="703"/>
        <v>9.3545369504209543E-4</v>
      </c>
      <c r="AU1794" t="s">
        <v>824</v>
      </c>
      <c r="AV1794" t="s">
        <v>2636</v>
      </c>
      <c r="AW1794">
        <v>1</v>
      </c>
      <c r="AY1794" s="130">
        <v>31</v>
      </c>
      <c r="AZ1794" s="131">
        <v>147</v>
      </c>
      <c r="BA1794" s="132">
        <f t="shared" si="704"/>
        <v>31147</v>
      </c>
      <c r="BC1794" s="7" t="s">
        <v>532</v>
      </c>
    </row>
    <row r="1795" spans="1:55" hidden="1" outlineLevel="1" x14ac:dyDescent="0.2">
      <c r="A1795" t="s">
        <v>1314</v>
      </c>
      <c r="B1795" t="s">
        <v>2636</v>
      </c>
      <c r="C1795" s="1">
        <f t="shared" si="693"/>
        <v>885</v>
      </c>
      <c r="D1795" s="7">
        <f>RANK(N1795,(N1795:P1795,Q1795:AJ1795))</f>
        <v>2</v>
      </c>
      <c r="E1795" s="7">
        <f>RANK(O1795,(N1795:P1795,Q1795:AJ1795))</f>
        <v>1</v>
      </c>
      <c r="F1795" s="7">
        <f>IF(P1795&gt;0,RANK(P1795,(N1795:P1795,Q1795:AJ1795)),0)</f>
        <v>3</v>
      </c>
      <c r="G1795" s="1">
        <f t="shared" si="694"/>
        <v>384</v>
      </c>
      <c r="H1795" s="2">
        <f t="shared" si="695"/>
        <v>0.43389830508474575</v>
      </c>
      <c r="I1795" s="2"/>
      <c r="J1795" s="2">
        <f t="shared" si="696"/>
        <v>0.20338983050847459</v>
      </c>
      <c r="K1795" s="2">
        <f t="shared" si="697"/>
        <v>0.63728813559322028</v>
      </c>
      <c r="L1795" s="2">
        <f t="shared" si="698"/>
        <v>0.15254237288135594</v>
      </c>
      <c r="M1795" s="2">
        <f t="shared" si="699"/>
        <v>6.7796610169491844E-3</v>
      </c>
      <c r="N1795" s="1">
        <v>180</v>
      </c>
      <c r="O1795" s="1">
        <v>564</v>
      </c>
      <c r="P1795" s="1">
        <v>135</v>
      </c>
      <c r="S1795" s="1">
        <v>4</v>
      </c>
      <c r="T1795" s="1">
        <v>2</v>
      </c>
      <c r="AL1795" s="7">
        <f>IF(Q1795&gt;0,RANK(Q1795,(N1795:P1795,Q1795:AJ1795)),0)</f>
        <v>0</v>
      </c>
      <c r="AM1795" s="7">
        <f>IF(R1795&gt;0,RANK(R1795,(N1795:P1795,Q1795:AJ1795)),0)</f>
        <v>0</v>
      </c>
      <c r="AN1795" s="7">
        <f>IF(S1795&gt;0,RANK(S1795,(N1795:P1795,Q1795:AJ1795)),0)</f>
        <v>4</v>
      </c>
      <c r="AO1795" s="7">
        <f>IF(T1795&gt;0,RANK(T1795,(N1795:P1795,Q1795:AJ1795)),0)</f>
        <v>5</v>
      </c>
      <c r="AP1795" s="2">
        <f t="shared" si="700"/>
        <v>0</v>
      </c>
      <c r="AQ1795" s="2">
        <f t="shared" si="701"/>
        <v>0</v>
      </c>
      <c r="AR1795" s="2">
        <f t="shared" si="702"/>
        <v>4.5197740112994352E-3</v>
      </c>
      <c r="AS1795" s="2">
        <f t="shared" si="703"/>
        <v>2.2598870056497176E-3</v>
      </c>
      <c r="AU1795" t="s">
        <v>1314</v>
      </c>
      <c r="AV1795" t="s">
        <v>2636</v>
      </c>
      <c r="AW1795">
        <v>3</v>
      </c>
      <c r="AY1795" s="130">
        <v>31</v>
      </c>
      <c r="AZ1795" s="131">
        <v>149</v>
      </c>
      <c r="BA1795" s="132">
        <f t="shared" si="704"/>
        <v>31149</v>
      </c>
      <c r="BC1795" s="7" t="s">
        <v>532</v>
      </c>
    </row>
    <row r="1796" spans="1:55" hidden="1" outlineLevel="1" x14ac:dyDescent="0.2">
      <c r="A1796" t="s">
        <v>1956</v>
      </c>
      <c r="B1796" t="s">
        <v>2636</v>
      </c>
      <c r="C1796" s="1">
        <f t="shared" si="693"/>
        <v>5175</v>
      </c>
      <c r="D1796" s="7">
        <f>RANK(N1796,(N1796:P1796,Q1796:AJ1796))</f>
        <v>1</v>
      </c>
      <c r="E1796" s="7">
        <f>RANK(O1796,(N1796:P1796,Q1796:AJ1796))</f>
        <v>2</v>
      </c>
      <c r="F1796" s="7">
        <f>IF(P1796&gt;0,RANK(P1796,(N1796:P1796,Q1796:AJ1796)),0)</f>
        <v>3</v>
      </c>
      <c r="G1796" s="1">
        <f t="shared" si="694"/>
        <v>578</v>
      </c>
      <c r="H1796" s="2">
        <f t="shared" si="695"/>
        <v>0.11169082125603864</v>
      </c>
      <c r="I1796" s="2"/>
      <c r="J1796" s="2">
        <f t="shared" si="696"/>
        <v>0.48753623188405798</v>
      </c>
      <c r="K1796" s="2">
        <f t="shared" si="697"/>
        <v>0.37584541062801935</v>
      </c>
      <c r="L1796" s="2">
        <f t="shared" si="698"/>
        <v>0.13314009661835749</v>
      </c>
      <c r="M1796" s="2">
        <f t="shared" si="699"/>
        <v>3.4782608695652362E-3</v>
      </c>
      <c r="N1796" s="1">
        <v>2523</v>
      </c>
      <c r="O1796" s="1">
        <v>1945</v>
      </c>
      <c r="P1796" s="1">
        <v>689</v>
      </c>
      <c r="R1796" s="1">
        <v>12</v>
      </c>
      <c r="S1796" s="1">
        <v>3</v>
      </c>
      <c r="T1796" s="1">
        <v>3</v>
      </c>
      <c r="AL1796" s="7">
        <f>IF(Q1796&gt;0,RANK(Q1796,(N1796:P1796,Q1796:AJ1796)),0)</f>
        <v>0</v>
      </c>
      <c r="AM1796" s="7">
        <f>IF(R1796&gt;0,RANK(R1796,(N1796:P1796,Q1796:AJ1796)),0)</f>
        <v>4</v>
      </c>
      <c r="AN1796" s="7">
        <f>IF(S1796&gt;0,RANK(S1796,(N1796:P1796,Q1796:AJ1796)),0)</f>
        <v>5</v>
      </c>
      <c r="AO1796" s="7">
        <f>IF(T1796&gt;0,RANK(T1796,(N1796:P1796,Q1796:AJ1796)),0)</f>
        <v>5</v>
      </c>
      <c r="AP1796" s="2">
        <f t="shared" si="700"/>
        <v>0</v>
      </c>
      <c r="AQ1796" s="2">
        <f t="shared" si="701"/>
        <v>2.3188405797101449E-3</v>
      </c>
      <c r="AR1796" s="2">
        <f t="shared" si="702"/>
        <v>5.7971014492753622E-4</v>
      </c>
      <c r="AS1796" s="2">
        <f t="shared" si="703"/>
        <v>5.7971014492753622E-4</v>
      </c>
      <c r="AU1796" t="s">
        <v>1956</v>
      </c>
      <c r="AV1796" t="s">
        <v>2636</v>
      </c>
      <c r="AW1796">
        <v>1</v>
      </c>
      <c r="AY1796" s="130">
        <v>31</v>
      </c>
      <c r="AZ1796" s="131">
        <v>151</v>
      </c>
      <c r="BA1796" s="132">
        <f t="shared" si="704"/>
        <v>31151</v>
      </c>
      <c r="BC1796" s="7" t="s">
        <v>532</v>
      </c>
    </row>
    <row r="1797" spans="1:55" hidden="1" outlineLevel="1" x14ac:dyDescent="0.2">
      <c r="A1797" t="s">
        <v>1593</v>
      </c>
      <c r="B1797" t="s">
        <v>2636</v>
      </c>
      <c r="C1797" s="1">
        <f t="shared" si="693"/>
        <v>39877</v>
      </c>
      <c r="D1797" s="7">
        <f>RANK(N1797,(N1797:P1797,Q1797:AJ1797))</f>
        <v>2</v>
      </c>
      <c r="E1797" s="7">
        <f>RANK(O1797,(N1797:P1797,Q1797:AJ1797))</f>
        <v>1</v>
      </c>
      <c r="F1797" s="7">
        <f>IF(P1797&gt;0,RANK(P1797,(N1797:P1797,Q1797:AJ1797)),0)</f>
        <v>3</v>
      </c>
      <c r="G1797" s="1">
        <f t="shared" si="694"/>
        <v>10217</v>
      </c>
      <c r="H1797" s="2">
        <f t="shared" si="695"/>
        <v>0.25621285452767262</v>
      </c>
      <c r="I1797" s="2"/>
      <c r="J1797" s="2">
        <f t="shared" si="696"/>
        <v>0.32113749780575268</v>
      </c>
      <c r="K1797" s="2">
        <f t="shared" si="697"/>
        <v>0.57735035233342524</v>
      </c>
      <c r="L1797" s="2">
        <f t="shared" si="698"/>
        <v>9.3337011309777562E-2</v>
      </c>
      <c r="M1797" s="2">
        <f t="shared" si="699"/>
        <v>8.1751385510445695E-3</v>
      </c>
      <c r="N1797" s="1">
        <v>12806</v>
      </c>
      <c r="O1797" s="1">
        <v>23023</v>
      </c>
      <c r="P1797" s="1">
        <v>3722</v>
      </c>
      <c r="R1797" s="1">
        <v>157</v>
      </c>
      <c r="S1797" s="1">
        <v>109</v>
      </c>
      <c r="T1797" s="1">
        <v>60</v>
      </c>
      <c r="AL1797" s="7">
        <f>IF(Q1797&gt;0,RANK(Q1797,(N1797:P1797,Q1797:AJ1797)),0)</f>
        <v>0</v>
      </c>
      <c r="AM1797" s="7">
        <f>IF(R1797&gt;0,RANK(R1797,(N1797:P1797,Q1797:AJ1797)),0)</f>
        <v>4</v>
      </c>
      <c r="AN1797" s="7">
        <f>IF(S1797&gt;0,RANK(S1797,(N1797:P1797,Q1797:AJ1797)),0)</f>
        <v>5</v>
      </c>
      <c r="AO1797" s="7">
        <f>IF(T1797&gt;0,RANK(T1797,(N1797:P1797,Q1797:AJ1797)),0)</f>
        <v>6</v>
      </c>
      <c r="AP1797" s="2">
        <f t="shared" si="700"/>
        <v>0</v>
      </c>
      <c r="AQ1797" s="2">
        <f t="shared" si="701"/>
        <v>3.9371066028036214E-3</v>
      </c>
      <c r="AR1797" s="2">
        <f t="shared" si="702"/>
        <v>2.7334052210547435E-3</v>
      </c>
      <c r="AS1797" s="2">
        <f t="shared" si="703"/>
        <v>1.5046267271860972E-3</v>
      </c>
      <c r="AU1797" t="s">
        <v>1593</v>
      </c>
      <c r="AV1797" t="s">
        <v>2636</v>
      </c>
      <c r="AW1797">
        <v>2</v>
      </c>
      <c r="AY1797" s="130">
        <v>31</v>
      </c>
      <c r="AZ1797" s="131">
        <v>153</v>
      </c>
      <c r="BA1797" s="132">
        <f t="shared" si="704"/>
        <v>31153</v>
      </c>
      <c r="BC1797" s="7" t="s">
        <v>532</v>
      </c>
    </row>
    <row r="1798" spans="1:55" hidden="1" outlineLevel="1" x14ac:dyDescent="0.2">
      <c r="A1798" t="s">
        <v>3193</v>
      </c>
      <c r="B1798" t="s">
        <v>2636</v>
      </c>
      <c r="C1798" s="1">
        <f t="shared" si="693"/>
        <v>8597</v>
      </c>
      <c r="D1798" s="7">
        <f>RANK(N1798,(N1798:P1798,Q1798:AJ1798))</f>
        <v>2</v>
      </c>
      <c r="E1798" s="7">
        <f>RANK(O1798,(N1798:P1798,Q1798:AJ1798))</f>
        <v>1</v>
      </c>
      <c r="F1798" s="7">
        <f>IF(P1798&gt;0,RANK(P1798,(N1798:P1798,Q1798:AJ1798)),0)</f>
        <v>3</v>
      </c>
      <c r="G1798" s="1">
        <f t="shared" si="694"/>
        <v>1737</v>
      </c>
      <c r="H1798" s="2">
        <f t="shared" si="695"/>
        <v>0.20204722577643364</v>
      </c>
      <c r="I1798" s="2"/>
      <c r="J1798" s="2">
        <f t="shared" si="696"/>
        <v>0.32301965802023963</v>
      </c>
      <c r="K1798" s="2">
        <f t="shared" si="697"/>
        <v>0.52506688379667321</v>
      </c>
      <c r="L1798" s="2">
        <f t="shared" si="698"/>
        <v>0.14225892753286029</v>
      </c>
      <c r="M1798" s="2">
        <f t="shared" si="699"/>
        <v>9.6545306502269224E-3</v>
      </c>
      <c r="N1798" s="1">
        <v>2777</v>
      </c>
      <c r="O1798" s="1">
        <v>4514</v>
      </c>
      <c r="P1798" s="1">
        <v>1223</v>
      </c>
      <c r="R1798" s="1">
        <v>36</v>
      </c>
      <c r="S1798" s="1">
        <v>30</v>
      </c>
      <c r="T1798" s="1">
        <v>17</v>
      </c>
      <c r="AL1798" s="7">
        <f>IF(Q1798&gt;0,RANK(Q1798,(N1798:P1798,Q1798:AJ1798)),0)</f>
        <v>0</v>
      </c>
      <c r="AM1798" s="7">
        <f>IF(R1798&gt;0,RANK(R1798,(N1798:P1798,Q1798:AJ1798)),0)</f>
        <v>4</v>
      </c>
      <c r="AN1798" s="7">
        <f>IF(S1798&gt;0,RANK(S1798,(N1798:P1798,Q1798:AJ1798)),0)</f>
        <v>5</v>
      </c>
      <c r="AO1798" s="7">
        <f>IF(T1798&gt;0,RANK(T1798,(N1798:P1798,Q1798:AJ1798)),0)</f>
        <v>6</v>
      </c>
      <c r="AP1798" s="2">
        <f t="shared" si="700"/>
        <v>0</v>
      </c>
      <c r="AQ1798" s="2">
        <f t="shared" si="701"/>
        <v>4.1875072699778994E-3</v>
      </c>
      <c r="AR1798" s="2">
        <f t="shared" si="702"/>
        <v>3.4895893916482494E-3</v>
      </c>
      <c r="AS1798" s="2">
        <f t="shared" si="703"/>
        <v>1.9774339886006746E-3</v>
      </c>
      <c r="AU1798" t="s">
        <v>3193</v>
      </c>
      <c r="AV1798" t="s">
        <v>2636</v>
      </c>
      <c r="AW1798">
        <v>1</v>
      </c>
      <c r="AY1798" s="130">
        <v>31</v>
      </c>
      <c r="AZ1798" s="131">
        <v>155</v>
      </c>
      <c r="BA1798" s="132">
        <f t="shared" si="704"/>
        <v>31155</v>
      </c>
      <c r="BC1798" s="7" t="s">
        <v>532</v>
      </c>
    </row>
    <row r="1799" spans="1:55" hidden="1" outlineLevel="1" x14ac:dyDescent="0.2">
      <c r="A1799" t="s">
        <v>2299</v>
      </c>
      <c r="B1799" t="s">
        <v>2636</v>
      </c>
      <c r="C1799" s="1">
        <f t="shared" si="693"/>
        <v>13541</v>
      </c>
      <c r="D1799" s="7">
        <f>RANK(N1799,(N1799:P1799,Q1799:AJ1799))</f>
        <v>2</v>
      </c>
      <c r="E1799" s="7">
        <f>RANK(O1799,(N1799:P1799,Q1799:AJ1799))</f>
        <v>1</v>
      </c>
      <c r="F1799" s="7">
        <f>IF(P1799&gt;0,RANK(P1799,(N1799:P1799,Q1799:AJ1799)),0)</f>
        <v>3</v>
      </c>
      <c r="G1799" s="1">
        <f t="shared" si="694"/>
        <v>3094</v>
      </c>
      <c r="H1799" s="2">
        <f t="shared" si="695"/>
        <v>0.22849124879994093</v>
      </c>
      <c r="I1799" s="2"/>
      <c r="J1799" s="2">
        <f t="shared" si="696"/>
        <v>0.33579499298427001</v>
      </c>
      <c r="K1799" s="2">
        <f t="shared" si="697"/>
        <v>0.56428624178421094</v>
      </c>
      <c r="L1799" s="2">
        <f t="shared" si="698"/>
        <v>9.2386086699652911E-2</v>
      </c>
      <c r="M1799" s="2">
        <f t="shared" si="699"/>
        <v>7.5326785318660799E-3</v>
      </c>
      <c r="N1799" s="1">
        <v>4547</v>
      </c>
      <c r="O1799" s="1">
        <v>7641</v>
      </c>
      <c r="P1799" s="1">
        <v>1251</v>
      </c>
      <c r="R1799" s="1">
        <v>55</v>
      </c>
      <c r="S1799" s="1">
        <v>35</v>
      </c>
      <c r="T1799" s="1">
        <v>12</v>
      </c>
      <c r="AL1799" s="7">
        <f>IF(Q1799&gt;0,RANK(Q1799,(N1799:P1799,Q1799:AJ1799)),0)</f>
        <v>0</v>
      </c>
      <c r="AM1799" s="7">
        <f>IF(R1799&gt;0,RANK(R1799,(N1799:P1799,Q1799:AJ1799)),0)</f>
        <v>4</v>
      </c>
      <c r="AN1799" s="7">
        <f>IF(S1799&gt;0,RANK(S1799,(N1799:P1799,Q1799:AJ1799)),0)</f>
        <v>5</v>
      </c>
      <c r="AO1799" s="7">
        <f>IF(T1799&gt;0,RANK(T1799,(N1799:P1799,Q1799:AJ1799)),0)</f>
        <v>6</v>
      </c>
      <c r="AP1799" s="2">
        <f t="shared" si="700"/>
        <v>0</v>
      </c>
      <c r="AQ1799" s="2">
        <f t="shared" si="701"/>
        <v>4.0617384240454911E-3</v>
      </c>
      <c r="AR1799" s="2">
        <f t="shared" si="702"/>
        <v>2.5847426334834945E-3</v>
      </c>
      <c r="AS1799" s="2">
        <f t="shared" si="703"/>
        <v>8.8619747433719813E-4</v>
      </c>
      <c r="AU1799" t="s">
        <v>2299</v>
      </c>
      <c r="AV1799" t="s">
        <v>2636</v>
      </c>
      <c r="AW1799">
        <v>3</v>
      </c>
      <c r="AY1799" s="130">
        <v>31</v>
      </c>
      <c r="AZ1799" s="131">
        <v>157</v>
      </c>
      <c r="BA1799" s="132">
        <f t="shared" si="704"/>
        <v>31157</v>
      </c>
      <c r="BC1799" s="7" t="s">
        <v>532</v>
      </c>
    </row>
    <row r="1800" spans="1:55" hidden="1" outlineLevel="1" x14ac:dyDescent="0.2">
      <c r="A1800" t="s">
        <v>1957</v>
      </c>
      <c r="B1800" t="s">
        <v>2636</v>
      </c>
      <c r="C1800" s="1">
        <f t="shared" si="693"/>
        <v>6709</v>
      </c>
      <c r="D1800" s="7">
        <f>RANK(N1800,(N1800:P1800,Q1800:AJ1800))</f>
        <v>2</v>
      </c>
      <c r="E1800" s="7">
        <f>RANK(O1800,(N1800:P1800,Q1800:AJ1800))</f>
        <v>1</v>
      </c>
      <c r="F1800" s="7">
        <f>IF(P1800&gt;0,RANK(P1800,(N1800:P1800,Q1800:AJ1800)),0)</f>
        <v>3</v>
      </c>
      <c r="G1800" s="1">
        <f t="shared" si="694"/>
        <v>1047</v>
      </c>
      <c r="H1800" s="2">
        <f t="shared" si="695"/>
        <v>0.15605902519004322</v>
      </c>
      <c r="I1800" s="2"/>
      <c r="J1800" s="2">
        <f t="shared" si="696"/>
        <v>0.36249813683112236</v>
      </c>
      <c r="K1800" s="2">
        <f t="shared" si="697"/>
        <v>0.51855716202116564</v>
      </c>
      <c r="L1800" s="2">
        <f t="shared" si="698"/>
        <v>0.11104486510657326</v>
      </c>
      <c r="M1800" s="2">
        <f t="shared" si="699"/>
        <v>7.8998360411386831E-3</v>
      </c>
      <c r="N1800" s="1">
        <v>2432</v>
      </c>
      <c r="O1800" s="1">
        <v>3479</v>
      </c>
      <c r="P1800" s="1">
        <v>745</v>
      </c>
      <c r="R1800" s="1">
        <v>24</v>
      </c>
      <c r="S1800" s="1">
        <v>23</v>
      </c>
      <c r="T1800" s="1">
        <v>6</v>
      </c>
      <c r="AL1800" s="7">
        <f>IF(Q1800&gt;0,RANK(Q1800,(N1800:P1800,Q1800:AJ1800)),0)</f>
        <v>0</v>
      </c>
      <c r="AM1800" s="7">
        <f>IF(R1800&gt;0,RANK(R1800,(N1800:P1800,Q1800:AJ1800)),0)</f>
        <v>4</v>
      </c>
      <c r="AN1800" s="7">
        <f>IF(S1800&gt;0,RANK(S1800,(N1800:P1800,Q1800:AJ1800)),0)</f>
        <v>5</v>
      </c>
      <c r="AO1800" s="7">
        <f>IF(T1800&gt;0,RANK(T1800,(N1800:P1800,Q1800:AJ1800)),0)</f>
        <v>6</v>
      </c>
      <c r="AP1800" s="2">
        <f t="shared" si="700"/>
        <v>0</v>
      </c>
      <c r="AQ1800" s="2">
        <f t="shared" si="701"/>
        <v>3.5772842450439708E-3</v>
      </c>
      <c r="AR1800" s="2">
        <f t="shared" si="702"/>
        <v>3.4282307348338053E-3</v>
      </c>
      <c r="AS1800" s="2">
        <f t="shared" si="703"/>
        <v>8.943210612609927E-4</v>
      </c>
      <c r="AU1800" t="s">
        <v>1957</v>
      </c>
      <c r="AV1800" t="s">
        <v>2636</v>
      </c>
      <c r="AW1800">
        <v>1</v>
      </c>
      <c r="AY1800" s="130">
        <v>31</v>
      </c>
      <c r="AZ1800" s="131">
        <v>159</v>
      </c>
      <c r="BA1800" s="132">
        <f t="shared" si="704"/>
        <v>31159</v>
      </c>
      <c r="BC1800" s="7" t="s">
        <v>532</v>
      </c>
    </row>
    <row r="1801" spans="1:55" hidden="1" outlineLevel="1" x14ac:dyDescent="0.2">
      <c r="A1801" t="s">
        <v>420</v>
      </c>
      <c r="B1801" t="s">
        <v>2636</v>
      </c>
      <c r="C1801" s="1">
        <f t="shared" si="693"/>
        <v>2717</v>
      </c>
      <c r="D1801" s="7">
        <f>RANK(N1801,(N1801:P1801,Q1801:AJ1801))</f>
        <v>2</v>
      </c>
      <c r="E1801" s="7">
        <f>RANK(O1801,(N1801:P1801,Q1801:AJ1801))</f>
        <v>1</v>
      </c>
      <c r="F1801" s="7">
        <f>IF(P1801&gt;0,RANK(P1801,(N1801:P1801,Q1801:AJ1801)),0)</f>
        <v>3</v>
      </c>
      <c r="G1801" s="1">
        <f t="shared" si="694"/>
        <v>1261</v>
      </c>
      <c r="H1801" s="2">
        <f t="shared" si="695"/>
        <v>0.46411483253588515</v>
      </c>
      <c r="I1801" s="2"/>
      <c r="J1801" s="2">
        <f t="shared" si="696"/>
        <v>0.21089436878910564</v>
      </c>
      <c r="K1801" s="2">
        <f t="shared" si="697"/>
        <v>0.67500920132499076</v>
      </c>
      <c r="L1801" s="2">
        <f t="shared" si="698"/>
        <v>0.10636731689363269</v>
      </c>
      <c r="M1801" s="2">
        <f t="shared" si="699"/>
        <v>7.7291129922709423E-3</v>
      </c>
      <c r="N1801" s="1">
        <v>573</v>
      </c>
      <c r="O1801" s="1">
        <v>1834</v>
      </c>
      <c r="P1801" s="1">
        <v>289</v>
      </c>
      <c r="R1801" s="1">
        <v>14</v>
      </c>
      <c r="S1801" s="1">
        <v>3</v>
      </c>
      <c r="T1801" s="1">
        <v>4</v>
      </c>
      <c r="AL1801" s="7">
        <f>IF(Q1801&gt;0,RANK(Q1801,(N1801:P1801,Q1801:AJ1801)),0)</f>
        <v>0</v>
      </c>
      <c r="AM1801" s="7">
        <f>IF(R1801&gt;0,RANK(R1801,(N1801:P1801,Q1801:AJ1801)),0)</f>
        <v>4</v>
      </c>
      <c r="AN1801" s="7">
        <f>IF(S1801&gt;0,RANK(S1801,(N1801:P1801,Q1801:AJ1801)),0)</f>
        <v>6</v>
      </c>
      <c r="AO1801" s="7">
        <f>IF(T1801&gt;0,RANK(T1801,(N1801:P1801,Q1801:AJ1801)),0)</f>
        <v>5</v>
      </c>
      <c r="AP1801" s="2">
        <f t="shared" si="700"/>
        <v>0</v>
      </c>
      <c r="AQ1801" s="2">
        <f t="shared" si="701"/>
        <v>5.1527419948472581E-3</v>
      </c>
      <c r="AR1801" s="2">
        <f t="shared" si="702"/>
        <v>1.1041589988958411E-3</v>
      </c>
      <c r="AS1801" s="2">
        <f t="shared" si="703"/>
        <v>1.472211998527788E-3</v>
      </c>
      <c r="AU1801" t="s">
        <v>420</v>
      </c>
      <c r="AV1801" t="s">
        <v>2636</v>
      </c>
      <c r="AW1801">
        <v>3</v>
      </c>
      <c r="AY1801" s="130">
        <v>31</v>
      </c>
      <c r="AZ1801" s="131">
        <v>161</v>
      </c>
      <c r="BA1801" s="132">
        <f t="shared" si="704"/>
        <v>31161</v>
      </c>
      <c r="BC1801" s="7" t="s">
        <v>532</v>
      </c>
    </row>
    <row r="1802" spans="1:55" hidden="1" outlineLevel="1" x14ac:dyDescent="0.2">
      <c r="A1802" t="s">
        <v>421</v>
      </c>
      <c r="B1802" t="s">
        <v>2636</v>
      </c>
      <c r="C1802" s="1">
        <f t="shared" si="693"/>
        <v>1672</v>
      </c>
      <c r="D1802" s="7">
        <f>RANK(N1802,(N1802:P1802,Q1802:AJ1802))</f>
        <v>2</v>
      </c>
      <c r="E1802" s="7">
        <f>RANK(O1802,(N1802:P1802,Q1802:AJ1802))</f>
        <v>1</v>
      </c>
      <c r="F1802" s="7">
        <f>IF(P1802&gt;0,RANK(P1802,(N1802:P1802,Q1802:AJ1802)),0)</f>
        <v>3</v>
      </c>
      <c r="G1802" s="1">
        <f t="shared" si="694"/>
        <v>255</v>
      </c>
      <c r="H1802" s="2">
        <f t="shared" si="695"/>
        <v>0.15251196172248804</v>
      </c>
      <c r="I1802" s="2"/>
      <c r="J1802" s="2">
        <f t="shared" si="696"/>
        <v>0.33911483253588515</v>
      </c>
      <c r="K1802" s="2">
        <f t="shared" si="697"/>
        <v>0.49162679425837319</v>
      </c>
      <c r="L1802" s="2">
        <f t="shared" si="698"/>
        <v>0.15909090909090909</v>
      </c>
      <c r="M1802" s="2">
        <f t="shared" si="699"/>
        <v>1.0167464114832575E-2</v>
      </c>
      <c r="N1802" s="1">
        <v>567</v>
      </c>
      <c r="O1802" s="1">
        <v>822</v>
      </c>
      <c r="P1802" s="1">
        <v>266</v>
      </c>
      <c r="R1802" s="1">
        <v>6</v>
      </c>
      <c r="S1802" s="1">
        <v>6</v>
      </c>
      <c r="T1802" s="1">
        <v>5</v>
      </c>
      <c r="AL1802" s="7">
        <f>IF(Q1802&gt;0,RANK(Q1802,(N1802:P1802,Q1802:AJ1802)),0)</f>
        <v>0</v>
      </c>
      <c r="AM1802" s="7">
        <f>IF(R1802&gt;0,RANK(R1802,(N1802:P1802,Q1802:AJ1802)),0)</f>
        <v>4</v>
      </c>
      <c r="AN1802" s="7">
        <f>IF(S1802&gt;0,RANK(S1802,(N1802:P1802,Q1802:AJ1802)),0)</f>
        <v>4</v>
      </c>
      <c r="AO1802" s="7">
        <f>IF(T1802&gt;0,RANK(T1802,(N1802:P1802,Q1802:AJ1802)),0)</f>
        <v>6</v>
      </c>
      <c r="AP1802" s="2">
        <f t="shared" si="700"/>
        <v>0</v>
      </c>
      <c r="AQ1802" s="2">
        <f t="shared" si="701"/>
        <v>3.5885167464114833E-3</v>
      </c>
      <c r="AR1802" s="2">
        <f t="shared" si="702"/>
        <v>3.5885167464114833E-3</v>
      </c>
      <c r="AS1802" s="2">
        <f t="shared" si="703"/>
        <v>2.9904306220095694E-3</v>
      </c>
      <c r="AU1802" t="s">
        <v>421</v>
      </c>
      <c r="AV1802" t="s">
        <v>2636</v>
      </c>
      <c r="AW1802">
        <v>3</v>
      </c>
      <c r="AY1802" s="130">
        <v>31</v>
      </c>
      <c r="AZ1802" s="131">
        <v>163</v>
      </c>
      <c r="BA1802" s="132">
        <f t="shared" si="704"/>
        <v>31163</v>
      </c>
      <c r="BC1802" s="7" t="s">
        <v>532</v>
      </c>
    </row>
    <row r="1803" spans="1:55" hidden="1" outlineLevel="1" x14ac:dyDescent="0.2">
      <c r="A1803" t="s">
        <v>2903</v>
      </c>
      <c r="B1803" t="s">
        <v>2636</v>
      </c>
      <c r="C1803" s="1">
        <f t="shared" si="693"/>
        <v>768</v>
      </c>
      <c r="D1803" s="7">
        <f>RANK(N1803,(N1803:P1803,Q1803:AJ1803))</f>
        <v>2</v>
      </c>
      <c r="E1803" s="7">
        <f>RANK(O1803,(N1803:P1803,Q1803:AJ1803))</f>
        <v>1</v>
      </c>
      <c r="F1803" s="7">
        <f>IF(P1803&gt;0,RANK(P1803,(N1803:P1803,Q1803:AJ1803)),0)</f>
        <v>3</v>
      </c>
      <c r="G1803" s="1">
        <f t="shared" si="694"/>
        <v>413</v>
      </c>
      <c r="H1803" s="2">
        <f t="shared" si="695"/>
        <v>0.53776041666666663</v>
      </c>
      <c r="I1803" s="2"/>
      <c r="J1803" s="2">
        <f t="shared" si="696"/>
        <v>0.1796875</v>
      </c>
      <c r="K1803" s="2">
        <f t="shared" si="697"/>
        <v>0.71744791666666663</v>
      </c>
      <c r="L1803" s="2">
        <f t="shared" si="698"/>
        <v>9.765625E-2</v>
      </c>
      <c r="M1803" s="2">
        <f t="shared" si="699"/>
        <v>5.2083333333333703E-3</v>
      </c>
      <c r="N1803" s="1">
        <v>138</v>
      </c>
      <c r="O1803" s="1">
        <v>551</v>
      </c>
      <c r="P1803" s="1">
        <v>75</v>
      </c>
      <c r="R1803" s="1">
        <v>1</v>
      </c>
      <c r="S1803" s="1">
        <v>3</v>
      </c>
      <c r="AL1803" s="7">
        <f>IF(Q1803&gt;0,RANK(Q1803,(N1803:P1803,Q1803:AJ1803)),0)</f>
        <v>0</v>
      </c>
      <c r="AM1803" s="7">
        <f>IF(R1803&gt;0,RANK(R1803,(N1803:P1803,Q1803:AJ1803)),0)</f>
        <v>5</v>
      </c>
      <c r="AN1803" s="7">
        <f>IF(S1803&gt;0,RANK(S1803,(N1803:P1803,Q1803:AJ1803)),0)</f>
        <v>4</v>
      </c>
      <c r="AO1803" s="7">
        <f>IF(T1803&gt;0,RANK(T1803,(N1803:P1803,Q1803:AJ1803)),0)</f>
        <v>0</v>
      </c>
      <c r="AP1803" s="2">
        <f t="shared" si="700"/>
        <v>0</v>
      </c>
      <c r="AQ1803" s="2">
        <f t="shared" si="701"/>
        <v>1.3020833333333333E-3</v>
      </c>
      <c r="AR1803" s="2">
        <f t="shared" si="702"/>
        <v>3.90625E-3</v>
      </c>
      <c r="AS1803" s="2">
        <f t="shared" si="703"/>
        <v>0</v>
      </c>
      <c r="AU1803" t="s">
        <v>2903</v>
      </c>
      <c r="AV1803" t="s">
        <v>2636</v>
      </c>
      <c r="AW1803">
        <v>3</v>
      </c>
      <c r="AY1803" s="130">
        <v>31</v>
      </c>
      <c r="AZ1803" s="131">
        <v>165</v>
      </c>
      <c r="BA1803" s="132">
        <f t="shared" si="704"/>
        <v>31165</v>
      </c>
      <c r="BC1803" s="7" t="s">
        <v>532</v>
      </c>
    </row>
    <row r="1804" spans="1:55" hidden="1" outlineLevel="1" x14ac:dyDescent="0.2">
      <c r="A1804" t="s">
        <v>403</v>
      </c>
      <c r="B1804" t="s">
        <v>2636</v>
      </c>
      <c r="C1804" s="1">
        <f t="shared" si="693"/>
        <v>2443</v>
      </c>
      <c r="D1804" s="7">
        <f>RANK(N1804,(N1804:P1804,Q1804:AJ1804))</f>
        <v>2</v>
      </c>
      <c r="E1804" s="7">
        <f>RANK(O1804,(N1804:P1804,Q1804:AJ1804))</f>
        <v>1</v>
      </c>
      <c r="F1804" s="7">
        <f>IF(P1804&gt;0,RANK(P1804,(N1804:P1804,Q1804:AJ1804)),0)</f>
        <v>3</v>
      </c>
      <c r="G1804" s="1">
        <f t="shared" si="694"/>
        <v>880</v>
      </c>
      <c r="H1804" s="2">
        <f t="shared" si="695"/>
        <v>0.36021285304952927</v>
      </c>
      <c r="I1804" s="2"/>
      <c r="J1804" s="2">
        <f t="shared" si="696"/>
        <v>0.23618501841997544</v>
      </c>
      <c r="K1804" s="2">
        <f t="shared" si="697"/>
        <v>0.59639787146950474</v>
      </c>
      <c r="L1804" s="2">
        <f t="shared" si="698"/>
        <v>0.15800245599672533</v>
      </c>
      <c r="M1804" s="2">
        <f t="shared" si="699"/>
        <v>9.4146541137945239E-3</v>
      </c>
      <c r="N1804" s="1">
        <v>577</v>
      </c>
      <c r="O1804" s="1">
        <v>1457</v>
      </c>
      <c r="P1804" s="1">
        <v>386</v>
      </c>
      <c r="R1804" s="1">
        <v>9</v>
      </c>
      <c r="S1804" s="1">
        <v>10</v>
      </c>
      <c r="T1804" s="1">
        <v>4</v>
      </c>
      <c r="AL1804" s="7">
        <f>IF(Q1804&gt;0,RANK(Q1804,(N1804:P1804,Q1804:AJ1804)),0)</f>
        <v>0</v>
      </c>
      <c r="AM1804" s="7">
        <f>IF(R1804&gt;0,RANK(R1804,(N1804:P1804,Q1804:AJ1804)),0)</f>
        <v>5</v>
      </c>
      <c r="AN1804" s="7">
        <f>IF(S1804&gt;0,RANK(S1804,(N1804:P1804,Q1804:AJ1804)),0)</f>
        <v>4</v>
      </c>
      <c r="AO1804" s="7">
        <f>IF(T1804&gt;0,RANK(T1804,(N1804:P1804,Q1804:AJ1804)),0)</f>
        <v>6</v>
      </c>
      <c r="AP1804" s="2">
        <f t="shared" si="700"/>
        <v>0</v>
      </c>
      <c r="AQ1804" s="2">
        <f t="shared" si="701"/>
        <v>3.6839950880065493E-3</v>
      </c>
      <c r="AR1804" s="2">
        <f t="shared" si="702"/>
        <v>4.0933278755628322E-3</v>
      </c>
      <c r="AS1804" s="2">
        <f t="shared" si="703"/>
        <v>1.637331150225133E-3</v>
      </c>
      <c r="AU1804" t="s">
        <v>403</v>
      </c>
      <c r="AV1804" t="s">
        <v>2636</v>
      </c>
      <c r="AW1804">
        <v>1</v>
      </c>
      <c r="AY1804" s="130">
        <v>31</v>
      </c>
      <c r="AZ1804" s="131">
        <v>167</v>
      </c>
      <c r="BA1804" s="132">
        <f t="shared" si="704"/>
        <v>31167</v>
      </c>
      <c r="BC1804" s="7" t="s">
        <v>532</v>
      </c>
    </row>
    <row r="1805" spans="1:55" hidden="1" outlineLevel="1" x14ac:dyDescent="0.2">
      <c r="A1805" t="s">
        <v>1810</v>
      </c>
      <c r="B1805" t="s">
        <v>2636</v>
      </c>
      <c r="C1805" s="1">
        <f t="shared" si="693"/>
        <v>2989</v>
      </c>
      <c r="D1805" s="7">
        <f>RANK(N1805,(N1805:P1805,Q1805:AJ1805))</f>
        <v>2</v>
      </c>
      <c r="E1805" s="7">
        <f>RANK(O1805,(N1805:P1805,Q1805:AJ1805))</f>
        <v>1</v>
      </c>
      <c r="F1805" s="7">
        <f>IF(P1805&gt;0,RANK(P1805,(N1805:P1805,Q1805:AJ1805)),0)</f>
        <v>3</v>
      </c>
      <c r="G1805" s="1">
        <f t="shared" si="694"/>
        <v>765</v>
      </c>
      <c r="H1805" s="2">
        <f t="shared" si="695"/>
        <v>0.25593844095015056</v>
      </c>
      <c r="I1805" s="2"/>
      <c r="J1805" s="2">
        <f t="shared" si="696"/>
        <v>0.3121445299431248</v>
      </c>
      <c r="K1805" s="2">
        <f t="shared" si="697"/>
        <v>0.56808297089327531</v>
      </c>
      <c r="L1805" s="2">
        <f t="shared" si="698"/>
        <v>0.11174305787888926</v>
      </c>
      <c r="M1805" s="2">
        <f t="shared" si="699"/>
        <v>8.0294412847106283E-3</v>
      </c>
      <c r="N1805" s="1">
        <v>933</v>
      </c>
      <c r="O1805" s="1">
        <v>1698</v>
      </c>
      <c r="P1805" s="1">
        <v>334</v>
      </c>
      <c r="R1805" s="1">
        <v>12</v>
      </c>
      <c r="S1805" s="1">
        <v>7</v>
      </c>
      <c r="T1805" s="1">
        <v>5</v>
      </c>
      <c r="AL1805" s="7">
        <f>IF(Q1805&gt;0,RANK(Q1805,(N1805:P1805,Q1805:AJ1805)),0)</f>
        <v>0</v>
      </c>
      <c r="AM1805" s="7">
        <f>IF(R1805&gt;0,RANK(R1805,(N1805:P1805,Q1805:AJ1805)),0)</f>
        <v>4</v>
      </c>
      <c r="AN1805" s="7">
        <f>IF(S1805&gt;0,RANK(S1805,(N1805:P1805,Q1805:AJ1805)),0)</f>
        <v>5</v>
      </c>
      <c r="AO1805" s="7">
        <f>IF(T1805&gt;0,RANK(T1805,(N1805:P1805,Q1805:AJ1805)),0)</f>
        <v>6</v>
      </c>
      <c r="AP1805" s="2">
        <f t="shared" si="700"/>
        <v>0</v>
      </c>
      <c r="AQ1805" s="2">
        <f t="shared" si="701"/>
        <v>4.0147206423553029E-3</v>
      </c>
      <c r="AR1805" s="2">
        <f t="shared" si="702"/>
        <v>2.34192037470726E-3</v>
      </c>
      <c r="AS1805" s="2">
        <f t="shared" si="703"/>
        <v>1.6728002676480427E-3</v>
      </c>
      <c r="AU1805" t="s">
        <v>1810</v>
      </c>
      <c r="AV1805" t="s">
        <v>2636</v>
      </c>
      <c r="AW1805">
        <v>3</v>
      </c>
      <c r="AY1805" s="130">
        <v>31</v>
      </c>
      <c r="AZ1805" s="131">
        <v>169</v>
      </c>
      <c r="BA1805" s="132">
        <f t="shared" si="704"/>
        <v>31169</v>
      </c>
      <c r="BC1805" s="7" t="s">
        <v>532</v>
      </c>
    </row>
    <row r="1806" spans="1:55" hidden="1" outlineLevel="1" x14ac:dyDescent="0.2">
      <c r="A1806" t="s">
        <v>2363</v>
      </c>
      <c r="B1806" t="s">
        <v>2636</v>
      </c>
      <c r="C1806" s="1">
        <f t="shared" si="693"/>
        <v>429</v>
      </c>
      <c r="D1806" s="7">
        <f>RANK(N1806,(N1806:P1806,Q1806:AJ1806))</f>
        <v>2</v>
      </c>
      <c r="E1806" s="7">
        <f>RANK(O1806,(N1806:P1806,Q1806:AJ1806))</f>
        <v>1</v>
      </c>
      <c r="F1806" s="7">
        <f>IF(P1806&gt;0,RANK(P1806,(N1806:P1806,Q1806:AJ1806)),0)</f>
        <v>3</v>
      </c>
      <c r="G1806" s="1">
        <f t="shared" si="694"/>
        <v>239</v>
      </c>
      <c r="H1806" s="2">
        <f t="shared" si="695"/>
        <v>0.55710955710955712</v>
      </c>
      <c r="I1806" s="2"/>
      <c r="J1806" s="2">
        <f t="shared" si="696"/>
        <v>0.14918414918414918</v>
      </c>
      <c r="K1806" s="2">
        <f t="shared" si="697"/>
        <v>0.70629370629370625</v>
      </c>
      <c r="L1806" s="2">
        <f t="shared" si="698"/>
        <v>0.14452214452214451</v>
      </c>
      <c r="M1806" s="2">
        <f t="shared" si="699"/>
        <v>0</v>
      </c>
      <c r="N1806" s="1">
        <v>64</v>
      </c>
      <c r="O1806" s="1">
        <v>303</v>
      </c>
      <c r="P1806" s="1">
        <v>62</v>
      </c>
      <c r="AL1806" s="7">
        <f>IF(Q1806&gt;0,RANK(Q1806,(N1806:P1806,Q1806:AJ1806)),0)</f>
        <v>0</v>
      </c>
      <c r="AM1806" s="7">
        <f>IF(R1806&gt;0,RANK(R1806,(N1806:P1806,Q1806:AJ1806)),0)</f>
        <v>0</v>
      </c>
      <c r="AN1806" s="7">
        <f>IF(S1806&gt;0,RANK(S1806,(N1806:P1806,Q1806:AJ1806)),0)</f>
        <v>0</v>
      </c>
      <c r="AO1806" s="7">
        <f>IF(T1806&gt;0,RANK(T1806,(N1806:P1806,Q1806:AJ1806)),0)</f>
        <v>0</v>
      </c>
      <c r="AP1806" s="2">
        <f t="shared" si="700"/>
        <v>0</v>
      </c>
      <c r="AQ1806" s="2">
        <f t="shared" si="701"/>
        <v>0</v>
      </c>
      <c r="AR1806" s="2">
        <f t="shared" si="702"/>
        <v>0</v>
      </c>
      <c r="AS1806" s="2">
        <f t="shared" si="703"/>
        <v>0</v>
      </c>
      <c r="AU1806" t="s">
        <v>2363</v>
      </c>
      <c r="AV1806" t="s">
        <v>2636</v>
      </c>
      <c r="AW1806">
        <v>3</v>
      </c>
      <c r="AY1806" s="130">
        <v>31</v>
      </c>
      <c r="AZ1806" s="131">
        <v>171</v>
      </c>
      <c r="BA1806" s="132">
        <f t="shared" si="704"/>
        <v>31171</v>
      </c>
      <c r="BC1806" s="7" t="s">
        <v>532</v>
      </c>
    </row>
    <row r="1807" spans="1:55" hidden="1" outlineLevel="1" x14ac:dyDescent="0.2">
      <c r="A1807" t="s">
        <v>2293</v>
      </c>
      <c r="B1807" t="s">
        <v>2636</v>
      </c>
      <c r="C1807" s="1">
        <f t="shared" si="693"/>
        <v>2114</v>
      </c>
      <c r="D1807" s="7">
        <f>RANK(N1807,(N1807:P1807,Q1807:AJ1807))</f>
        <v>1</v>
      </c>
      <c r="E1807" s="7">
        <f>RANK(O1807,(N1807:P1807,Q1807:AJ1807))</f>
        <v>2</v>
      </c>
      <c r="F1807" s="7">
        <f>IF(P1807&gt;0,RANK(P1807,(N1807:P1807,Q1807:AJ1807)),0)</f>
        <v>3</v>
      </c>
      <c r="G1807" s="1">
        <f t="shared" si="694"/>
        <v>127</v>
      </c>
      <c r="H1807" s="2">
        <f t="shared" si="695"/>
        <v>6.0075685903500473E-2</v>
      </c>
      <c r="I1807" s="2"/>
      <c r="J1807" s="2">
        <f t="shared" si="696"/>
        <v>0.45506149479659413</v>
      </c>
      <c r="K1807" s="2">
        <f t="shared" si="697"/>
        <v>0.39498580889309365</v>
      </c>
      <c r="L1807" s="2">
        <f t="shared" si="698"/>
        <v>0.13859981078524125</v>
      </c>
      <c r="M1807" s="2">
        <f t="shared" si="699"/>
        <v>1.1352885525071021E-2</v>
      </c>
      <c r="N1807" s="1">
        <v>962</v>
      </c>
      <c r="O1807" s="1">
        <v>835</v>
      </c>
      <c r="P1807" s="1">
        <v>293</v>
      </c>
      <c r="R1807" s="1">
        <v>11</v>
      </c>
      <c r="S1807" s="1">
        <v>10</v>
      </c>
      <c r="T1807" s="1">
        <v>3</v>
      </c>
      <c r="AL1807" s="7">
        <f>IF(Q1807&gt;0,RANK(Q1807,(N1807:P1807,Q1807:AJ1807)),0)</f>
        <v>0</v>
      </c>
      <c r="AM1807" s="7">
        <f>IF(R1807&gt;0,RANK(R1807,(N1807:P1807,Q1807:AJ1807)),0)</f>
        <v>4</v>
      </c>
      <c r="AN1807" s="7">
        <f>IF(S1807&gt;0,RANK(S1807,(N1807:P1807,Q1807:AJ1807)),0)</f>
        <v>5</v>
      </c>
      <c r="AO1807" s="7">
        <f>IF(T1807&gt;0,RANK(T1807,(N1807:P1807,Q1807:AJ1807)),0)</f>
        <v>6</v>
      </c>
      <c r="AP1807" s="2">
        <f t="shared" si="700"/>
        <v>0</v>
      </c>
      <c r="AQ1807" s="2">
        <f t="shared" si="701"/>
        <v>5.2034058656575217E-3</v>
      </c>
      <c r="AR1807" s="2">
        <f t="shared" si="702"/>
        <v>4.7303689687795648E-3</v>
      </c>
      <c r="AS1807" s="2">
        <f t="shared" si="703"/>
        <v>1.4191106906338694E-3</v>
      </c>
      <c r="AU1807" t="s">
        <v>2293</v>
      </c>
      <c r="AV1807" t="s">
        <v>2636</v>
      </c>
      <c r="AW1807">
        <v>1</v>
      </c>
      <c r="AY1807" s="130">
        <v>31</v>
      </c>
      <c r="AZ1807" s="131">
        <v>173</v>
      </c>
      <c r="BA1807" s="132">
        <f t="shared" si="704"/>
        <v>31173</v>
      </c>
      <c r="BC1807" s="7" t="s">
        <v>532</v>
      </c>
    </row>
    <row r="1808" spans="1:55" hidden="1" outlineLevel="1" x14ac:dyDescent="0.2">
      <c r="A1808" t="s">
        <v>2894</v>
      </c>
      <c r="B1808" t="s">
        <v>2636</v>
      </c>
      <c r="C1808" s="1">
        <f t="shared" si="693"/>
        <v>2392</v>
      </c>
      <c r="D1808" s="7">
        <f>RANK(N1808,(N1808:P1808,Q1808:AJ1808))</f>
        <v>2</v>
      </c>
      <c r="E1808" s="7">
        <f>RANK(O1808,(N1808:P1808,Q1808:AJ1808))</f>
        <v>1</v>
      </c>
      <c r="F1808" s="7">
        <f>IF(P1808&gt;0,RANK(P1808,(N1808:P1808,Q1808:AJ1808)),0)</f>
        <v>3</v>
      </c>
      <c r="G1808" s="1">
        <f t="shared" si="694"/>
        <v>588</v>
      </c>
      <c r="H1808" s="2">
        <f t="shared" si="695"/>
        <v>0.24581939799331104</v>
      </c>
      <c r="I1808" s="2"/>
      <c r="J1808" s="2">
        <f t="shared" si="696"/>
        <v>0.31688963210702342</v>
      </c>
      <c r="K1808" s="2">
        <f t="shared" si="697"/>
        <v>0.56270903010033446</v>
      </c>
      <c r="L1808" s="2">
        <f t="shared" si="698"/>
        <v>0.11454849498327759</v>
      </c>
      <c r="M1808" s="2">
        <f t="shared" si="699"/>
        <v>5.8528428093645862E-3</v>
      </c>
      <c r="N1808" s="1">
        <v>758</v>
      </c>
      <c r="O1808" s="1">
        <v>1346</v>
      </c>
      <c r="P1808" s="1">
        <v>274</v>
      </c>
      <c r="R1808" s="1">
        <v>4</v>
      </c>
      <c r="S1808" s="1">
        <v>6</v>
      </c>
      <c r="T1808" s="1">
        <v>4</v>
      </c>
      <c r="AL1808" s="7">
        <f>IF(Q1808&gt;0,RANK(Q1808,(N1808:P1808,Q1808:AJ1808)),0)</f>
        <v>0</v>
      </c>
      <c r="AM1808" s="7">
        <f>IF(R1808&gt;0,RANK(R1808,(N1808:P1808,Q1808:AJ1808)),0)</f>
        <v>5</v>
      </c>
      <c r="AN1808" s="7">
        <f>IF(S1808&gt;0,RANK(S1808,(N1808:P1808,Q1808:AJ1808)),0)</f>
        <v>4</v>
      </c>
      <c r="AO1808" s="7">
        <f>IF(T1808&gt;0,RANK(T1808,(N1808:P1808,Q1808:AJ1808)),0)</f>
        <v>5</v>
      </c>
      <c r="AP1808" s="2">
        <f t="shared" si="700"/>
        <v>0</v>
      </c>
      <c r="AQ1808" s="2">
        <f t="shared" si="701"/>
        <v>1.6722408026755853E-3</v>
      </c>
      <c r="AR1808" s="2">
        <f t="shared" si="702"/>
        <v>2.508361204013378E-3</v>
      </c>
      <c r="AS1808" s="2">
        <f t="shared" si="703"/>
        <v>1.6722408026755853E-3</v>
      </c>
      <c r="AU1808" t="s">
        <v>2894</v>
      </c>
      <c r="AV1808" t="s">
        <v>2636</v>
      </c>
      <c r="AW1808">
        <v>3</v>
      </c>
      <c r="AY1808" s="130">
        <v>31</v>
      </c>
      <c r="AZ1808" s="131">
        <v>175</v>
      </c>
      <c r="BA1808" s="132">
        <f t="shared" si="704"/>
        <v>31175</v>
      </c>
      <c r="BC1808" s="7" t="s">
        <v>532</v>
      </c>
    </row>
    <row r="1809" spans="1:55" hidden="1" outlineLevel="1" x14ac:dyDescent="0.2">
      <c r="A1809" t="s">
        <v>3298</v>
      </c>
      <c r="B1809" t="s">
        <v>2636</v>
      </c>
      <c r="C1809" s="1">
        <f t="shared" si="693"/>
        <v>7700</v>
      </c>
      <c r="D1809" s="7">
        <f>RANK(N1809,(N1809:P1809,Q1809:AJ1809))</f>
        <v>2</v>
      </c>
      <c r="E1809" s="7">
        <f>RANK(O1809,(N1809:P1809,Q1809:AJ1809))</f>
        <v>1</v>
      </c>
      <c r="F1809" s="7">
        <f>IF(P1809&gt;0,RANK(P1809,(N1809:P1809,Q1809:AJ1809)),0)</f>
        <v>3</v>
      </c>
      <c r="G1809" s="1">
        <f t="shared" si="694"/>
        <v>2143</v>
      </c>
      <c r="H1809" s="2">
        <f t="shared" si="695"/>
        <v>0.27831168831168829</v>
      </c>
      <c r="I1809" s="2"/>
      <c r="J1809" s="2">
        <f t="shared" si="696"/>
        <v>0.29194805194805196</v>
      </c>
      <c r="K1809" s="2">
        <f t="shared" si="697"/>
        <v>0.57025974025974024</v>
      </c>
      <c r="L1809" s="2">
        <f t="shared" si="698"/>
        <v>0.12610389610389611</v>
      </c>
      <c r="M1809" s="2">
        <f t="shared" si="699"/>
        <v>1.1688311688311692E-2</v>
      </c>
      <c r="N1809" s="1">
        <v>2248</v>
      </c>
      <c r="O1809" s="1">
        <v>4391</v>
      </c>
      <c r="P1809" s="1">
        <v>971</v>
      </c>
      <c r="R1809" s="1">
        <v>34</v>
      </c>
      <c r="S1809" s="1">
        <v>44</v>
      </c>
      <c r="T1809" s="1">
        <v>12</v>
      </c>
      <c r="AL1809" s="7">
        <f>IF(Q1809&gt;0,RANK(Q1809,(N1809:P1809,Q1809:AJ1809)),0)</f>
        <v>0</v>
      </c>
      <c r="AM1809" s="7">
        <f>IF(R1809&gt;0,RANK(R1809,(N1809:P1809,Q1809:AJ1809)),0)</f>
        <v>5</v>
      </c>
      <c r="AN1809" s="7">
        <f>IF(S1809&gt;0,RANK(S1809,(N1809:P1809,Q1809:AJ1809)),0)</f>
        <v>4</v>
      </c>
      <c r="AO1809" s="7">
        <f>IF(T1809&gt;0,RANK(T1809,(N1809:P1809,Q1809:AJ1809)),0)</f>
        <v>6</v>
      </c>
      <c r="AP1809" s="2">
        <f t="shared" si="700"/>
        <v>0</v>
      </c>
      <c r="AQ1809" s="2">
        <f t="shared" si="701"/>
        <v>4.415584415584416E-3</v>
      </c>
      <c r="AR1809" s="2">
        <f t="shared" si="702"/>
        <v>5.7142857142857143E-3</v>
      </c>
      <c r="AS1809" s="2">
        <f t="shared" si="703"/>
        <v>1.5584415584415584E-3</v>
      </c>
      <c r="AU1809" t="s">
        <v>3298</v>
      </c>
      <c r="AV1809" t="s">
        <v>2636</v>
      </c>
      <c r="AW1809">
        <v>1</v>
      </c>
      <c r="AY1809" s="130">
        <v>31</v>
      </c>
      <c r="AZ1809" s="131">
        <v>177</v>
      </c>
      <c r="BA1809" s="132">
        <f t="shared" si="704"/>
        <v>31177</v>
      </c>
      <c r="BC1809" s="7" t="s">
        <v>532</v>
      </c>
    </row>
    <row r="1810" spans="1:55" hidden="1" outlineLevel="1" x14ac:dyDescent="0.2">
      <c r="A1810" t="s">
        <v>1841</v>
      </c>
      <c r="B1810" t="s">
        <v>2636</v>
      </c>
      <c r="C1810" s="1">
        <f t="shared" si="693"/>
        <v>3676</v>
      </c>
      <c r="D1810" s="7">
        <f>RANK(N1810,(N1810:P1810,Q1810:AJ1810))</f>
        <v>2</v>
      </c>
      <c r="E1810" s="7">
        <f>RANK(O1810,(N1810:P1810,Q1810:AJ1810))</f>
        <v>1</v>
      </c>
      <c r="F1810" s="7">
        <f>IF(P1810&gt;0,RANK(P1810,(N1810:P1810,Q1810:AJ1810)),0)</f>
        <v>3</v>
      </c>
      <c r="G1810" s="1">
        <f t="shared" si="694"/>
        <v>1102</v>
      </c>
      <c r="H1810" s="2">
        <f t="shared" si="695"/>
        <v>0.2997823721436344</v>
      </c>
      <c r="I1810" s="2"/>
      <c r="J1810" s="2">
        <f t="shared" si="696"/>
        <v>0.28509249183895541</v>
      </c>
      <c r="K1810" s="2">
        <f t="shared" si="697"/>
        <v>0.58487486398258981</v>
      </c>
      <c r="L1810" s="2">
        <f t="shared" si="698"/>
        <v>0.11969532100108814</v>
      </c>
      <c r="M1810" s="2">
        <f t="shared" si="699"/>
        <v>1.0337323177366589E-2</v>
      </c>
      <c r="N1810" s="1">
        <v>1048</v>
      </c>
      <c r="O1810" s="1">
        <v>2150</v>
      </c>
      <c r="P1810" s="1">
        <v>440</v>
      </c>
      <c r="R1810" s="1">
        <v>11</v>
      </c>
      <c r="S1810" s="1">
        <v>22</v>
      </c>
      <c r="T1810" s="1">
        <v>5</v>
      </c>
      <c r="AL1810" s="7">
        <f>IF(Q1810&gt;0,RANK(Q1810,(N1810:P1810,Q1810:AJ1810)),0)</f>
        <v>0</v>
      </c>
      <c r="AM1810" s="7">
        <f>IF(R1810&gt;0,RANK(R1810,(N1810:P1810,Q1810:AJ1810)),0)</f>
        <v>5</v>
      </c>
      <c r="AN1810" s="7">
        <f>IF(S1810&gt;0,RANK(S1810,(N1810:P1810,Q1810:AJ1810)),0)</f>
        <v>4</v>
      </c>
      <c r="AO1810" s="7">
        <f>IF(T1810&gt;0,RANK(T1810,(N1810:P1810,Q1810:AJ1810)),0)</f>
        <v>6</v>
      </c>
      <c r="AP1810" s="2">
        <f t="shared" si="700"/>
        <v>0</v>
      </c>
      <c r="AQ1810" s="2">
        <f t="shared" si="701"/>
        <v>2.9923830250272033E-3</v>
      </c>
      <c r="AR1810" s="2">
        <f t="shared" si="702"/>
        <v>5.9847660500544067E-3</v>
      </c>
      <c r="AS1810" s="2">
        <f t="shared" si="703"/>
        <v>1.3601741022850925E-3</v>
      </c>
      <c r="AU1810" t="s">
        <v>1841</v>
      </c>
      <c r="AV1810" t="s">
        <v>2636</v>
      </c>
      <c r="AW1810">
        <v>1</v>
      </c>
      <c r="AY1810" s="130">
        <v>31</v>
      </c>
      <c r="AZ1810" s="131">
        <v>179</v>
      </c>
      <c r="BA1810" s="132">
        <f t="shared" si="704"/>
        <v>31179</v>
      </c>
      <c r="BC1810" s="7" t="s">
        <v>532</v>
      </c>
    </row>
    <row r="1811" spans="1:55" hidden="1" outlineLevel="1" x14ac:dyDescent="0.2">
      <c r="A1811" t="s">
        <v>797</v>
      </c>
      <c r="B1811" t="s">
        <v>2636</v>
      </c>
      <c r="C1811" s="1">
        <f t="shared" si="693"/>
        <v>1955</v>
      </c>
      <c r="D1811" s="7">
        <f>RANK(N1811,(N1811:P1811,Q1811:AJ1811))</f>
        <v>2</v>
      </c>
      <c r="E1811" s="7">
        <f>RANK(O1811,(N1811:P1811,Q1811:AJ1811))</f>
        <v>1</v>
      </c>
      <c r="F1811" s="7">
        <f>IF(P1811&gt;0,RANK(P1811,(N1811:P1811,Q1811:AJ1811)),0)</f>
        <v>3</v>
      </c>
      <c r="G1811" s="1">
        <f t="shared" si="694"/>
        <v>473</v>
      </c>
      <c r="H1811" s="2">
        <f t="shared" si="695"/>
        <v>0.24194373401534527</v>
      </c>
      <c r="I1811" s="2"/>
      <c r="J1811" s="2">
        <f t="shared" si="696"/>
        <v>0.31764705882352939</v>
      </c>
      <c r="K1811" s="2">
        <f t="shared" si="697"/>
        <v>0.5595907928388747</v>
      </c>
      <c r="L1811" s="2">
        <f t="shared" si="698"/>
        <v>0.12071611253196932</v>
      </c>
      <c r="M1811" s="2">
        <f t="shared" si="699"/>
        <v>2.0460358056265948E-3</v>
      </c>
      <c r="N1811" s="1">
        <v>621</v>
      </c>
      <c r="O1811" s="1">
        <v>1094</v>
      </c>
      <c r="P1811" s="1">
        <v>236</v>
      </c>
      <c r="R1811" s="1">
        <v>1</v>
      </c>
      <c r="S1811" s="1">
        <v>1</v>
      </c>
      <c r="T1811" s="1">
        <v>2</v>
      </c>
      <c r="AL1811" s="7">
        <f>IF(Q1811&gt;0,RANK(Q1811,(N1811:P1811,Q1811:AJ1811)),0)</f>
        <v>0</v>
      </c>
      <c r="AM1811" s="7">
        <f>IF(R1811&gt;0,RANK(R1811,(N1811:P1811,Q1811:AJ1811)),0)</f>
        <v>5</v>
      </c>
      <c r="AN1811" s="7">
        <f>IF(S1811&gt;0,RANK(S1811,(N1811:P1811,Q1811:AJ1811)),0)</f>
        <v>5</v>
      </c>
      <c r="AO1811" s="7">
        <f>IF(T1811&gt;0,RANK(T1811,(N1811:P1811,Q1811:AJ1811)),0)</f>
        <v>4</v>
      </c>
      <c r="AP1811" s="2">
        <f t="shared" si="700"/>
        <v>0</v>
      </c>
      <c r="AQ1811" s="2">
        <f t="shared" si="701"/>
        <v>5.1150895140664957E-4</v>
      </c>
      <c r="AR1811" s="2">
        <f t="shared" si="702"/>
        <v>5.1150895140664957E-4</v>
      </c>
      <c r="AS1811" s="2">
        <f t="shared" si="703"/>
        <v>1.0230179028132991E-3</v>
      </c>
      <c r="AU1811" t="s">
        <v>797</v>
      </c>
      <c r="AV1811" t="s">
        <v>2636</v>
      </c>
      <c r="AW1811">
        <v>3</v>
      </c>
      <c r="AY1811" s="130">
        <v>31</v>
      </c>
      <c r="AZ1811" s="131">
        <v>181</v>
      </c>
      <c r="BA1811" s="132">
        <f t="shared" si="704"/>
        <v>31181</v>
      </c>
      <c r="BC1811" s="7" t="s">
        <v>532</v>
      </c>
    </row>
    <row r="1812" spans="1:55" hidden="1" outlineLevel="1" x14ac:dyDescent="0.2">
      <c r="A1812" t="s">
        <v>798</v>
      </c>
      <c r="B1812" t="s">
        <v>2636</v>
      </c>
      <c r="C1812" s="1">
        <f t="shared" si="693"/>
        <v>418</v>
      </c>
      <c r="D1812" s="7">
        <f>RANK(N1812,(N1812:P1812,Q1812:AJ1812))</f>
        <v>2</v>
      </c>
      <c r="E1812" s="7">
        <f>RANK(O1812,(N1812:P1812,Q1812:AJ1812))</f>
        <v>1</v>
      </c>
      <c r="F1812" s="7">
        <f>IF(P1812&gt;0,RANK(P1812,(N1812:P1812,Q1812:AJ1812)),0)</f>
        <v>3</v>
      </c>
      <c r="G1812" s="1">
        <f t="shared" si="694"/>
        <v>135</v>
      </c>
      <c r="H1812" s="2">
        <f t="shared" si="695"/>
        <v>0.32296650717703351</v>
      </c>
      <c r="I1812" s="2"/>
      <c r="J1812" s="2">
        <f t="shared" si="696"/>
        <v>0.25358851674641147</v>
      </c>
      <c r="K1812" s="2">
        <f t="shared" si="697"/>
        <v>0.57655502392344493</v>
      </c>
      <c r="L1812" s="2">
        <f t="shared" si="698"/>
        <v>0.16507177033492823</v>
      </c>
      <c r="M1812" s="2">
        <f t="shared" si="699"/>
        <v>4.7846889952153637E-3</v>
      </c>
      <c r="N1812" s="1">
        <v>106</v>
      </c>
      <c r="O1812" s="1">
        <v>241</v>
      </c>
      <c r="P1812" s="1">
        <v>69</v>
      </c>
      <c r="S1812" s="1">
        <v>1</v>
      </c>
      <c r="T1812" s="1">
        <v>1</v>
      </c>
      <c r="AL1812" s="7">
        <f>IF(Q1812&gt;0,RANK(Q1812,(N1812:P1812,Q1812:AJ1812)),0)</f>
        <v>0</v>
      </c>
      <c r="AM1812" s="7">
        <f>IF(R1812&gt;0,RANK(R1812,(N1812:P1812,Q1812:AJ1812)),0)</f>
        <v>0</v>
      </c>
      <c r="AN1812" s="7">
        <f>IF(S1812&gt;0,RANK(S1812,(N1812:P1812,Q1812:AJ1812)),0)</f>
        <v>4</v>
      </c>
      <c r="AO1812" s="7">
        <f>IF(T1812&gt;0,RANK(T1812,(N1812:P1812,Q1812:AJ1812)),0)</f>
        <v>4</v>
      </c>
      <c r="AP1812" s="2">
        <f t="shared" si="700"/>
        <v>0</v>
      </c>
      <c r="AQ1812" s="2">
        <f t="shared" si="701"/>
        <v>0</v>
      </c>
      <c r="AR1812" s="2">
        <f t="shared" si="702"/>
        <v>2.3923444976076554E-3</v>
      </c>
      <c r="AS1812" s="2">
        <f t="shared" si="703"/>
        <v>2.3923444976076554E-3</v>
      </c>
      <c r="AU1812" t="s">
        <v>798</v>
      </c>
      <c r="AV1812" t="s">
        <v>2636</v>
      </c>
      <c r="AW1812">
        <v>3</v>
      </c>
      <c r="AY1812" s="130">
        <v>31</v>
      </c>
      <c r="AZ1812" s="131">
        <v>183</v>
      </c>
      <c r="BA1812" s="132">
        <f t="shared" si="704"/>
        <v>31183</v>
      </c>
      <c r="BC1812" s="7" t="s">
        <v>532</v>
      </c>
    </row>
    <row r="1813" spans="1:55" hidden="1" outlineLevel="1" x14ac:dyDescent="0.2">
      <c r="A1813" t="s">
        <v>2961</v>
      </c>
      <c r="B1813" t="s">
        <v>2636</v>
      </c>
      <c r="C1813" s="1">
        <f t="shared" si="693"/>
        <v>6507</v>
      </c>
      <c r="D1813" s="7">
        <f>RANK(N1813,(N1813:P1813,Q1813:AJ1813))</f>
        <v>2</v>
      </c>
      <c r="E1813" s="7">
        <f>RANK(O1813,(N1813:P1813,Q1813:AJ1813))</f>
        <v>1</v>
      </c>
      <c r="F1813" s="7">
        <f>IF(P1813&gt;0,RANK(P1813,(N1813:P1813,Q1813:AJ1813)),0)</f>
        <v>3</v>
      </c>
      <c r="G1813" s="1">
        <f t="shared" si="694"/>
        <v>2613</v>
      </c>
      <c r="H1813" s="2">
        <f t="shared" si="695"/>
        <v>0.40156754264638084</v>
      </c>
      <c r="I1813" s="2"/>
      <c r="J1813" s="2">
        <f t="shared" si="696"/>
        <v>0.25403411710465651</v>
      </c>
      <c r="K1813" s="2">
        <f t="shared" si="697"/>
        <v>0.65560165975103735</v>
      </c>
      <c r="L1813" s="2">
        <f t="shared" si="698"/>
        <v>8.5907484247733215E-2</v>
      </c>
      <c r="M1813" s="2">
        <f t="shared" si="699"/>
        <v>4.4567388965729288E-3</v>
      </c>
      <c r="N1813" s="1">
        <v>1653</v>
      </c>
      <c r="O1813" s="1">
        <v>4266</v>
      </c>
      <c r="P1813" s="1">
        <v>559</v>
      </c>
      <c r="R1813" s="1">
        <v>18</v>
      </c>
      <c r="S1813" s="1">
        <v>8</v>
      </c>
      <c r="T1813" s="1">
        <v>3</v>
      </c>
      <c r="AL1813" s="7">
        <f>IF(Q1813&gt;0,RANK(Q1813,(N1813:P1813,Q1813:AJ1813)),0)</f>
        <v>0</v>
      </c>
      <c r="AM1813" s="7">
        <f>IF(R1813&gt;0,RANK(R1813,(N1813:P1813,Q1813:AJ1813)),0)</f>
        <v>4</v>
      </c>
      <c r="AN1813" s="7">
        <f>IF(S1813&gt;0,RANK(S1813,(N1813:P1813,Q1813:AJ1813)),0)</f>
        <v>5</v>
      </c>
      <c r="AO1813" s="7">
        <f>IF(T1813&gt;0,RANK(T1813,(N1813:P1813,Q1813:AJ1813)),0)</f>
        <v>6</v>
      </c>
      <c r="AP1813" s="2">
        <f t="shared" si="700"/>
        <v>0</v>
      </c>
      <c r="AQ1813" s="2">
        <f t="shared" si="701"/>
        <v>2.7662517289073307E-3</v>
      </c>
      <c r="AR1813" s="2">
        <f t="shared" si="702"/>
        <v>1.2294452128477024E-3</v>
      </c>
      <c r="AS1813" s="2">
        <f t="shared" si="703"/>
        <v>4.6104195481788842E-4</v>
      </c>
      <c r="AU1813" t="s">
        <v>2961</v>
      </c>
      <c r="AV1813" t="s">
        <v>2636</v>
      </c>
      <c r="AW1813">
        <v>1</v>
      </c>
      <c r="AY1813" s="130">
        <v>31</v>
      </c>
      <c r="AZ1813" s="131">
        <v>185</v>
      </c>
      <c r="BA1813" s="132">
        <f t="shared" si="704"/>
        <v>31185</v>
      </c>
      <c r="BC1813" s="7" t="s">
        <v>532</v>
      </c>
    </row>
    <row r="1814" spans="1:55" collapsed="1" x14ac:dyDescent="0.2">
      <c r="A1814" t="s">
        <v>2635</v>
      </c>
      <c r="B1814" t="s">
        <v>3301</v>
      </c>
      <c r="C1814" s="1">
        <f t="shared" si="693"/>
        <v>677415</v>
      </c>
      <c r="D1814" s="7">
        <f>RANK(N1814,(N1814:P1814,Q1814:AJ1814))</f>
        <v>2</v>
      </c>
      <c r="E1814" s="7">
        <f>RANK(O1814,(N1814:P1814,Q1814:AJ1814))</f>
        <v>1</v>
      </c>
      <c r="F1814" s="7">
        <f>IF(P1814&gt;0,RANK(P1814,(N1814:P1814,Q1814:AJ1814)),0)</f>
        <v>3</v>
      </c>
      <c r="G1814" s="1">
        <f t="shared" si="694"/>
        <v>126706</v>
      </c>
      <c r="H1814" s="2">
        <f t="shared" si="695"/>
        <v>0.18704339289800195</v>
      </c>
      <c r="I1814" s="2"/>
      <c r="J1814" s="2">
        <f t="shared" si="696"/>
        <v>0.34950658016134867</v>
      </c>
      <c r="K1814" s="2">
        <f t="shared" si="697"/>
        <v>0.53654997305935059</v>
      </c>
      <c r="L1814" s="2">
        <f t="shared" si="698"/>
        <v>0.10522058117992664</v>
      </c>
      <c r="M1814" s="2">
        <f t="shared" si="699"/>
        <v>8.7228655993741577E-3</v>
      </c>
      <c r="N1814" s="1">
        <f t="shared" ref="N1814:T1814" si="705">SUM(N1721:N1813)</f>
        <v>236761</v>
      </c>
      <c r="O1814" s="1">
        <f t="shared" si="705"/>
        <v>363467</v>
      </c>
      <c r="P1814" s="1">
        <f t="shared" si="705"/>
        <v>71278</v>
      </c>
      <c r="R1814" s="1">
        <f t="shared" si="705"/>
        <v>2792</v>
      </c>
      <c r="S1814" s="1">
        <f t="shared" si="705"/>
        <v>1928</v>
      </c>
      <c r="T1814" s="1">
        <f t="shared" si="705"/>
        <v>1189</v>
      </c>
      <c r="AL1814" s="7">
        <f>IF(Q1814&gt;0,RANK(Q1814,(N1814:P1814,Q1814:AJ1814)),0)</f>
        <v>0</v>
      </c>
      <c r="AM1814" s="7">
        <f>IF(R1814&gt;0,RANK(R1814,(N1814:P1814,Q1814:AJ1814)),0)</f>
        <v>4</v>
      </c>
      <c r="AN1814" s="7">
        <f>IF(S1814&gt;0,RANK(S1814,(N1814:P1814,Q1814:AJ1814)),0)</f>
        <v>5</v>
      </c>
      <c r="AO1814" s="7">
        <f>IF(T1814&gt;0,RANK(T1814,(N1814:P1814,Q1814:AJ1814)),0)</f>
        <v>6</v>
      </c>
      <c r="AP1814" s="2">
        <f t="shared" si="700"/>
        <v>0</v>
      </c>
      <c r="AQ1814" s="2">
        <f t="shared" si="701"/>
        <v>4.1215503052043426E-3</v>
      </c>
      <c r="AR1814" s="2">
        <f t="shared" si="702"/>
        <v>2.8461135345393888E-3</v>
      </c>
      <c r="AS1814" s="2">
        <f t="shared" si="703"/>
        <v>1.7552017596303596E-3</v>
      </c>
      <c r="AU1814" t="s">
        <v>2635</v>
      </c>
      <c r="AV1814" t="s">
        <v>3301</v>
      </c>
      <c r="AY1814" s="130">
        <v>31</v>
      </c>
      <c r="AZ1814" s="131"/>
      <c r="BA1814" s="130">
        <v>31</v>
      </c>
      <c r="BC1814" s="7" t="s">
        <v>433</v>
      </c>
    </row>
    <row r="1815" spans="1:55" x14ac:dyDescent="0.2">
      <c r="C1815" s="1"/>
      <c r="E1815" s="7"/>
      <c r="F1815" s="7"/>
      <c r="I1815" s="2"/>
      <c r="AL1815" s="7"/>
      <c r="AM1815" s="7"/>
      <c r="AN1815" s="7"/>
      <c r="AO1815" s="7"/>
      <c r="AY1815" s="130"/>
      <c r="AZ1815" s="131"/>
      <c r="BA1815" s="132"/>
    </row>
    <row r="1816" spans="1:55" hidden="1" outlineLevel="1" x14ac:dyDescent="0.2">
      <c r="A1816" t="s">
        <v>1147</v>
      </c>
      <c r="B1816" t="s">
        <v>755</v>
      </c>
      <c r="C1816" s="1">
        <f t="shared" ref="C1816:C1833" si="706">SUM(N1816:AJ1816)</f>
        <v>18814</v>
      </c>
      <c r="D1816" s="7">
        <f>RANK(N1816,(N1816:P1816,Q1816:AJ1816))</f>
        <v>2</v>
      </c>
      <c r="E1816" s="7">
        <f>RANK(O1816,(N1816:P1816,Q1816:AJ1816))</f>
        <v>1</v>
      </c>
      <c r="F1816" s="7">
        <f>IF(P1816&gt;0,RANK(P1816,(N1816:P1816,Q1816:AJ1816)),0)</f>
        <v>3</v>
      </c>
      <c r="G1816" s="1">
        <f t="shared" ref="G1816:G1833" si="707">MAX(N1816:P1816)-LARGE(N1816:P1816,2)</f>
        <v>1899</v>
      </c>
      <c r="H1816" s="2">
        <f t="shared" ref="H1816:H1833" si="708">G1816/C1816</f>
        <v>0.10093547358350165</v>
      </c>
      <c r="I1816" s="2"/>
      <c r="J1816" s="2">
        <f t="shared" ref="J1816:J1833" si="709">IF($C1816=0,"-",N1816/$C1816)</f>
        <v>0.38636122036781123</v>
      </c>
      <c r="K1816" s="2">
        <f t="shared" ref="K1816:K1833" si="710">IF($C1816=0,"-",O1816/$C1816)</f>
        <v>0.48729669395131286</v>
      </c>
      <c r="L1816" s="2">
        <f t="shared" ref="L1816:L1833" si="711">IF($C1816=0,"-",P1816/$C1816)</f>
        <v>8.4564685872222808E-2</v>
      </c>
      <c r="M1816" s="2">
        <f t="shared" ref="M1816:M1833" si="712">IF(C1816=0,"-",(1-J1816-K1816-L1816))</f>
        <v>4.177739980865304E-2</v>
      </c>
      <c r="N1816" s="1">
        <v>7269</v>
      </c>
      <c r="O1816" s="1">
        <v>9168</v>
      </c>
      <c r="P1816" s="1">
        <v>1591</v>
      </c>
      <c r="Q1816" s="1">
        <v>263</v>
      </c>
      <c r="R1816" s="1">
        <v>166</v>
      </c>
      <c r="S1816" s="1">
        <v>66</v>
      </c>
      <c r="T1816" s="1">
        <v>19</v>
      </c>
      <c r="Z1816" s="1">
        <v>272</v>
      </c>
      <c r="AL1816" s="7">
        <f>IF(Q1816&gt;0,RANK(Q1816,(N1816:P1816,Q1816:AJ1816)),0)</f>
        <v>5</v>
      </c>
      <c r="AM1816" s="7">
        <f>IF(R1816&gt;0,RANK(R1816,(N1816:P1816,Q1816:AJ1816)),0)</f>
        <v>6</v>
      </c>
      <c r="AN1816" s="7">
        <f>IF(S1816&gt;0,RANK(S1816,(N1816:P1816,Q1816:AJ1816)),0)</f>
        <v>7</v>
      </c>
      <c r="AO1816" s="7">
        <f>IF(T1816&gt;0,RANK(T1816,(N1816:P1816,Q1816:AJ1816)),0)</f>
        <v>8</v>
      </c>
      <c r="AP1816" s="2">
        <f t="shared" ref="AP1816:AP1833" si="713">IF($C1816=0,"-",Q1816/$C1816)</f>
        <v>1.3978951844371213E-2</v>
      </c>
      <c r="AQ1816" s="2">
        <f t="shared" ref="AQ1816:AQ1833" si="714">IF($C1816=0,"-",R1816/$C1816)</f>
        <v>8.8232167534814492E-3</v>
      </c>
      <c r="AR1816" s="2">
        <f t="shared" ref="AR1816:AR1833" si="715">IF($C1816=0,"-",S1816/$C1816)</f>
        <v>3.5080259381311788E-3</v>
      </c>
      <c r="AS1816" s="2">
        <f t="shared" ref="AS1816:AS1833" si="716">IF($C1816=0,"-",T1816/$C1816)</f>
        <v>1.0098862549165514E-3</v>
      </c>
      <c r="AU1816" t="s">
        <v>1147</v>
      </c>
      <c r="AV1816" t="s">
        <v>755</v>
      </c>
      <c r="AW1816">
        <v>2</v>
      </c>
      <c r="AY1816" s="130">
        <v>32</v>
      </c>
      <c r="AZ1816" s="131">
        <v>510</v>
      </c>
      <c r="BA1816" s="132">
        <f t="shared" ref="BA1816:BA1832" si="717">AY1816*1000+AZ1816</f>
        <v>32510</v>
      </c>
    </row>
    <row r="1817" spans="1:55" hidden="1" outlineLevel="1" x14ac:dyDescent="0.2">
      <c r="A1817" t="s">
        <v>756</v>
      </c>
      <c r="B1817" t="s">
        <v>755</v>
      </c>
      <c r="C1817" s="1">
        <f t="shared" si="706"/>
        <v>7763</v>
      </c>
      <c r="D1817" s="7">
        <f>RANK(N1817,(N1817:P1817,Q1817:AJ1817))</f>
        <v>2</v>
      </c>
      <c r="E1817" s="7">
        <f>RANK(O1817,(N1817:P1817,Q1817:AJ1817))</f>
        <v>1</v>
      </c>
      <c r="F1817" s="7">
        <f>IF(P1817&gt;0,RANK(P1817,(N1817:P1817,Q1817:AJ1817)),0)</f>
        <v>3</v>
      </c>
      <c r="G1817" s="1">
        <f t="shared" si="707"/>
        <v>2087</v>
      </c>
      <c r="H1817" s="2">
        <f t="shared" si="708"/>
        <v>0.2688393662243978</v>
      </c>
      <c r="I1817" s="2"/>
      <c r="J1817" s="2">
        <f t="shared" si="709"/>
        <v>0.2939585211902615</v>
      </c>
      <c r="K1817" s="2">
        <f t="shared" si="710"/>
        <v>0.5627978874146593</v>
      </c>
      <c r="L1817" s="2">
        <f t="shared" si="711"/>
        <v>0.10575808321525183</v>
      </c>
      <c r="M1817" s="2">
        <f t="shared" si="712"/>
        <v>3.7485508179827307E-2</v>
      </c>
      <c r="N1817" s="1">
        <v>2282</v>
      </c>
      <c r="O1817" s="1">
        <v>4369</v>
      </c>
      <c r="P1817" s="1">
        <v>821</v>
      </c>
      <c r="Q1817" s="1">
        <v>56</v>
      </c>
      <c r="R1817" s="1">
        <v>62</v>
      </c>
      <c r="S1817" s="1">
        <v>33</v>
      </c>
      <c r="T1817" s="1">
        <v>15</v>
      </c>
      <c r="Z1817" s="1">
        <v>125</v>
      </c>
      <c r="AL1817" s="7">
        <f>IF(Q1817&gt;0,RANK(Q1817,(N1817:P1817,Q1817:AJ1817)),0)</f>
        <v>6</v>
      </c>
      <c r="AM1817" s="7">
        <f>IF(R1817&gt;0,RANK(R1817,(N1817:P1817,Q1817:AJ1817)),0)</f>
        <v>5</v>
      </c>
      <c r="AN1817" s="7">
        <f>IF(S1817&gt;0,RANK(S1817,(N1817:P1817,Q1817:AJ1817)),0)</f>
        <v>7</v>
      </c>
      <c r="AO1817" s="7">
        <f>IF(T1817&gt;0,RANK(T1817,(N1817:P1817,Q1817:AJ1817)),0)</f>
        <v>8</v>
      </c>
      <c r="AP1817" s="2">
        <f t="shared" si="713"/>
        <v>7.2137060414788094E-3</v>
      </c>
      <c r="AQ1817" s="2">
        <f t="shared" si="714"/>
        <v>7.98660311735154E-3</v>
      </c>
      <c r="AR1817" s="2">
        <f t="shared" si="715"/>
        <v>4.250933917300013E-3</v>
      </c>
      <c r="AS1817" s="2">
        <f t="shared" si="716"/>
        <v>1.9322426896818241E-3</v>
      </c>
      <c r="AU1817" t="s">
        <v>756</v>
      </c>
      <c r="AV1817" t="s">
        <v>755</v>
      </c>
      <c r="AW1817">
        <v>2</v>
      </c>
      <c r="AY1817" s="130">
        <v>32</v>
      </c>
      <c r="AZ1817" s="131">
        <v>1</v>
      </c>
      <c r="BA1817" s="132">
        <f t="shared" si="717"/>
        <v>32001</v>
      </c>
      <c r="BC1817" s="7" t="s">
        <v>532</v>
      </c>
    </row>
    <row r="1818" spans="1:55" hidden="1" outlineLevel="1" x14ac:dyDescent="0.2">
      <c r="A1818" t="s">
        <v>667</v>
      </c>
      <c r="B1818" t="s">
        <v>755</v>
      </c>
      <c r="C1818" s="1">
        <f t="shared" si="706"/>
        <v>262710</v>
      </c>
      <c r="D1818" s="7">
        <f>RANK(N1818,(N1818:P1818,Q1818:AJ1818))</f>
        <v>1</v>
      </c>
      <c r="E1818" s="7">
        <f>RANK(O1818,(N1818:P1818,Q1818:AJ1818))</f>
        <v>2</v>
      </c>
      <c r="F1818" s="7">
        <f>IF(P1818&gt;0,RANK(P1818,(N1818:P1818,Q1818:AJ1818)),0)</f>
        <v>3</v>
      </c>
      <c r="G1818" s="1">
        <f t="shared" si="707"/>
        <v>24532</v>
      </c>
      <c r="H1818" s="2">
        <f t="shared" si="708"/>
        <v>9.3380533668303456E-2</v>
      </c>
      <c r="I1818" s="2"/>
      <c r="J1818" s="2">
        <f t="shared" si="709"/>
        <v>0.48708842449849643</v>
      </c>
      <c r="K1818" s="2">
        <f t="shared" si="710"/>
        <v>0.39370789083019297</v>
      </c>
      <c r="L1818" s="2">
        <f t="shared" si="711"/>
        <v>8.8222755129229946E-2</v>
      </c>
      <c r="M1818" s="2">
        <f t="shared" si="712"/>
        <v>3.0980929542080649E-2</v>
      </c>
      <c r="N1818" s="1">
        <v>127963</v>
      </c>
      <c r="O1818" s="1">
        <v>103431</v>
      </c>
      <c r="P1818" s="1">
        <v>23177</v>
      </c>
      <c r="Q1818" s="1">
        <v>1902</v>
      </c>
      <c r="R1818" s="1">
        <v>2480</v>
      </c>
      <c r="S1818" s="1">
        <v>834</v>
      </c>
      <c r="T1818" s="1">
        <v>268</v>
      </c>
      <c r="Z1818" s="1">
        <v>2655</v>
      </c>
      <c r="AL1818" s="7">
        <f>IF(Q1818&gt;0,RANK(Q1818,(N1818:P1818,Q1818:AJ1818)),0)</f>
        <v>6</v>
      </c>
      <c r="AM1818" s="7">
        <f>IF(R1818&gt;0,RANK(R1818,(N1818:P1818,Q1818:AJ1818)),0)</f>
        <v>5</v>
      </c>
      <c r="AN1818" s="7">
        <f>IF(S1818&gt;0,RANK(S1818,(N1818:P1818,Q1818:AJ1818)),0)</f>
        <v>7</v>
      </c>
      <c r="AO1818" s="7">
        <f>IF(T1818&gt;0,RANK(T1818,(N1818:P1818,Q1818:AJ1818)),0)</f>
        <v>8</v>
      </c>
      <c r="AP1818" s="2">
        <f t="shared" si="713"/>
        <v>7.2399223478360171E-3</v>
      </c>
      <c r="AQ1818" s="2">
        <f t="shared" si="714"/>
        <v>9.440066994023829E-3</v>
      </c>
      <c r="AR1818" s="2">
        <f t="shared" si="715"/>
        <v>3.1746031746031746E-3</v>
      </c>
      <c r="AS1818" s="2">
        <f t="shared" si="716"/>
        <v>1.020136271934833E-3</v>
      </c>
      <c r="AU1818" t="s">
        <v>667</v>
      </c>
      <c r="AV1818" t="s">
        <v>755</v>
      </c>
      <c r="AY1818" s="130">
        <v>32</v>
      </c>
      <c r="AZ1818" s="131">
        <v>3</v>
      </c>
      <c r="BA1818" s="132">
        <f t="shared" si="717"/>
        <v>32003</v>
      </c>
      <c r="BC1818" s="7" t="s">
        <v>532</v>
      </c>
    </row>
    <row r="1819" spans="1:55" hidden="1" outlineLevel="1" x14ac:dyDescent="0.2">
      <c r="A1819" t="s">
        <v>3274</v>
      </c>
      <c r="B1819" t="s">
        <v>755</v>
      </c>
      <c r="C1819" s="1">
        <f t="shared" si="706"/>
        <v>16100</v>
      </c>
      <c r="D1819" s="7">
        <f>RANK(N1819,(N1819:P1819,Q1819:AJ1819))</f>
        <v>2</v>
      </c>
      <c r="E1819" s="7">
        <f>RANK(O1819,(N1819:P1819,Q1819:AJ1819))</f>
        <v>1</v>
      </c>
      <c r="F1819" s="7">
        <f>IF(P1819&gt;0,RANK(P1819,(N1819:P1819,Q1819:AJ1819)),0)</f>
        <v>3</v>
      </c>
      <c r="G1819" s="1">
        <f t="shared" si="707"/>
        <v>3719</v>
      </c>
      <c r="H1819" s="2">
        <f t="shared" si="708"/>
        <v>0.23099378881987578</v>
      </c>
      <c r="I1819" s="2"/>
      <c r="J1819" s="2">
        <f t="shared" si="709"/>
        <v>0.31732919254658387</v>
      </c>
      <c r="K1819" s="2">
        <f t="shared" si="710"/>
        <v>0.54832298136645963</v>
      </c>
      <c r="L1819" s="2">
        <f t="shared" si="711"/>
        <v>9.2298136645962731E-2</v>
      </c>
      <c r="M1819" s="2">
        <f t="shared" si="712"/>
        <v>4.204968944099377E-2</v>
      </c>
      <c r="N1819" s="1">
        <v>5109</v>
      </c>
      <c r="O1819" s="1">
        <v>8828</v>
      </c>
      <c r="P1819" s="1">
        <v>1486</v>
      </c>
      <c r="Q1819" s="1">
        <v>230</v>
      </c>
      <c r="R1819" s="1">
        <v>146</v>
      </c>
      <c r="S1819" s="1">
        <v>67</v>
      </c>
      <c r="T1819" s="1">
        <v>23</v>
      </c>
      <c r="Z1819" s="1">
        <v>211</v>
      </c>
      <c r="AL1819" s="7">
        <f>IF(Q1819&gt;0,RANK(Q1819,(N1819:P1819,Q1819:AJ1819)),0)</f>
        <v>4</v>
      </c>
      <c r="AM1819" s="7">
        <f>IF(R1819&gt;0,RANK(R1819,(N1819:P1819,Q1819:AJ1819)),0)</f>
        <v>6</v>
      </c>
      <c r="AN1819" s="7">
        <f>IF(S1819&gt;0,RANK(S1819,(N1819:P1819,Q1819:AJ1819)),0)</f>
        <v>7</v>
      </c>
      <c r="AO1819" s="7">
        <f>IF(T1819&gt;0,RANK(T1819,(N1819:P1819,Q1819:AJ1819)),0)</f>
        <v>8</v>
      </c>
      <c r="AP1819" s="2">
        <f t="shared" si="713"/>
        <v>1.4285714285714285E-2</v>
      </c>
      <c r="AQ1819" s="2">
        <f t="shared" si="714"/>
        <v>9.0683229813664588E-3</v>
      </c>
      <c r="AR1819" s="2">
        <f t="shared" si="715"/>
        <v>4.1614906832298133E-3</v>
      </c>
      <c r="AS1819" s="2">
        <f t="shared" si="716"/>
        <v>1.4285714285714286E-3</v>
      </c>
      <c r="AU1819" t="s">
        <v>3274</v>
      </c>
      <c r="AV1819" t="s">
        <v>755</v>
      </c>
      <c r="AW1819">
        <v>2</v>
      </c>
      <c r="AY1819" s="130">
        <v>32</v>
      </c>
      <c r="AZ1819" s="131">
        <v>5</v>
      </c>
      <c r="BA1819" s="132">
        <f t="shared" si="717"/>
        <v>32005</v>
      </c>
      <c r="BC1819" s="7" t="s">
        <v>532</v>
      </c>
    </row>
    <row r="1820" spans="1:55" hidden="1" outlineLevel="1" x14ac:dyDescent="0.2">
      <c r="A1820" t="s">
        <v>2701</v>
      </c>
      <c r="B1820" t="s">
        <v>755</v>
      </c>
      <c r="C1820" s="1">
        <f t="shared" si="706"/>
        <v>11857</v>
      </c>
      <c r="D1820" s="7">
        <f>RANK(N1820,(N1820:P1820,Q1820:AJ1820))</f>
        <v>2</v>
      </c>
      <c r="E1820" s="7">
        <f>RANK(O1820,(N1820:P1820,Q1820:AJ1820))</f>
        <v>1</v>
      </c>
      <c r="F1820" s="7">
        <f>IF(P1820&gt;0,RANK(P1820,(N1820:P1820,Q1820:AJ1820)),0)</f>
        <v>3</v>
      </c>
      <c r="G1820" s="1">
        <f t="shared" si="707"/>
        <v>3363</v>
      </c>
      <c r="H1820" s="2">
        <f t="shared" si="708"/>
        <v>0.28362992325208736</v>
      </c>
      <c r="I1820" s="2"/>
      <c r="J1820" s="2">
        <f t="shared" si="709"/>
        <v>0.26558151303027749</v>
      </c>
      <c r="K1820" s="2">
        <f t="shared" si="710"/>
        <v>0.5492114362823648</v>
      </c>
      <c r="L1820" s="2">
        <f t="shared" si="711"/>
        <v>0.12979674453909082</v>
      </c>
      <c r="M1820" s="2">
        <f t="shared" si="712"/>
        <v>5.5410306148266947E-2</v>
      </c>
      <c r="N1820" s="1">
        <v>3149</v>
      </c>
      <c r="O1820" s="1">
        <v>6512</v>
      </c>
      <c r="P1820" s="1">
        <v>1539</v>
      </c>
      <c r="Q1820" s="1">
        <v>92</v>
      </c>
      <c r="R1820" s="1">
        <v>223</v>
      </c>
      <c r="S1820" s="1">
        <v>124</v>
      </c>
      <c r="T1820" s="1">
        <v>23</v>
      </c>
      <c r="Z1820" s="1">
        <v>195</v>
      </c>
      <c r="AL1820" s="7">
        <f>IF(Q1820&gt;0,RANK(Q1820,(N1820:P1820,Q1820:AJ1820)),0)</f>
        <v>7</v>
      </c>
      <c r="AM1820" s="7">
        <f>IF(R1820&gt;0,RANK(R1820,(N1820:P1820,Q1820:AJ1820)),0)</f>
        <v>4</v>
      </c>
      <c r="AN1820" s="7">
        <f>IF(S1820&gt;0,RANK(S1820,(N1820:P1820,Q1820:AJ1820)),0)</f>
        <v>6</v>
      </c>
      <c r="AO1820" s="7">
        <f>IF(T1820&gt;0,RANK(T1820,(N1820:P1820,Q1820:AJ1820)),0)</f>
        <v>8</v>
      </c>
      <c r="AP1820" s="2">
        <f t="shared" si="713"/>
        <v>7.7591296280678079E-3</v>
      </c>
      <c r="AQ1820" s="2">
        <f t="shared" si="714"/>
        <v>1.8807455511512187E-2</v>
      </c>
      <c r="AR1820" s="2">
        <f t="shared" si="715"/>
        <v>1.0457957324787045E-2</v>
      </c>
      <c r="AS1820" s="2">
        <f t="shared" si="716"/>
        <v>1.939782407016952E-3</v>
      </c>
      <c r="AU1820" t="s">
        <v>2701</v>
      </c>
      <c r="AV1820" t="s">
        <v>755</v>
      </c>
      <c r="AW1820">
        <v>2</v>
      </c>
      <c r="AY1820" s="130">
        <v>32</v>
      </c>
      <c r="AZ1820" s="131">
        <v>7</v>
      </c>
      <c r="BA1820" s="132">
        <f t="shared" si="717"/>
        <v>32007</v>
      </c>
      <c r="BC1820" s="7" t="s">
        <v>532</v>
      </c>
    </row>
    <row r="1821" spans="1:55" hidden="1" outlineLevel="1" x14ac:dyDescent="0.2">
      <c r="A1821" t="s">
        <v>2218</v>
      </c>
      <c r="B1821" t="s">
        <v>755</v>
      </c>
      <c r="C1821" s="1">
        <f t="shared" si="706"/>
        <v>546</v>
      </c>
      <c r="D1821" s="7">
        <f>RANK(N1821,(N1821:P1821,Q1821:AJ1821))</f>
        <v>2</v>
      </c>
      <c r="E1821" s="7">
        <f>RANK(O1821,(N1821:P1821,Q1821:AJ1821))</f>
        <v>1</v>
      </c>
      <c r="F1821" s="7">
        <f>IF(P1821&gt;0,RANK(P1821,(N1821:P1821,Q1821:AJ1821)),0)</f>
        <v>3</v>
      </c>
      <c r="G1821" s="1">
        <f t="shared" si="707"/>
        <v>137</v>
      </c>
      <c r="H1821" s="2">
        <f t="shared" si="708"/>
        <v>0.25091575091575091</v>
      </c>
      <c r="I1821" s="2"/>
      <c r="J1821" s="2">
        <f t="shared" si="709"/>
        <v>0.25641025641025639</v>
      </c>
      <c r="K1821" s="2">
        <f t="shared" si="710"/>
        <v>0.5073260073260073</v>
      </c>
      <c r="L1821" s="2">
        <f t="shared" si="711"/>
        <v>0.16666666666666666</v>
      </c>
      <c r="M1821" s="2">
        <f t="shared" si="712"/>
        <v>6.9597069597069655E-2</v>
      </c>
      <c r="N1821" s="1">
        <v>140</v>
      </c>
      <c r="O1821" s="1">
        <v>277</v>
      </c>
      <c r="P1821" s="1">
        <v>91</v>
      </c>
      <c r="Q1821" s="1">
        <v>7</v>
      </c>
      <c r="R1821" s="1">
        <v>8</v>
      </c>
      <c r="S1821" s="1">
        <v>7</v>
      </c>
      <c r="T1821" s="1">
        <v>2</v>
      </c>
      <c r="Z1821" s="1">
        <v>14</v>
      </c>
      <c r="AL1821" s="7">
        <f>IF(Q1821&gt;0,RANK(Q1821,(N1821:P1821,Q1821:AJ1821)),0)</f>
        <v>6</v>
      </c>
      <c r="AM1821" s="7">
        <f>IF(R1821&gt;0,RANK(R1821,(N1821:P1821,Q1821:AJ1821)),0)</f>
        <v>5</v>
      </c>
      <c r="AN1821" s="7">
        <f>IF(S1821&gt;0,RANK(S1821,(N1821:P1821,Q1821:AJ1821)),0)</f>
        <v>6</v>
      </c>
      <c r="AO1821" s="7">
        <f>IF(T1821&gt;0,RANK(T1821,(N1821:P1821,Q1821:AJ1821)),0)</f>
        <v>8</v>
      </c>
      <c r="AP1821" s="2">
        <f t="shared" si="713"/>
        <v>1.282051282051282E-2</v>
      </c>
      <c r="AQ1821" s="2">
        <f t="shared" si="714"/>
        <v>1.4652014652014652E-2</v>
      </c>
      <c r="AR1821" s="2">
        <f t="shared" si="715"/>
        <v>1.282051282051282E-2</v>
      </c>
      <c r="AS1821" s="2">
        <f t="shared" si="716"/>
        <v>3.663003663003663E-3</v>
      </c>
      <c r="AU1821" t="s">
        <v>2218</v>
      </c>
      <c r="AV1821" t="s">
        <v>755</v>
      </c>
      <c r="AW1821">
        <v>2</v>
      </c>
      <c r="AY1821" s="130">
        <v>32</v>
      </c>
      <c r="AZ1821" s="131">
        <v>9</v>
      </c>
      <c r="BA1821" s="132">
        <f t="shared" si="717"/>
        <v>32009</v>
      </c>
      <c r="BC1821" s="7" t="s">
        <v>532</v>
      </c>
    </row>
    <row r="1822" spans="1:55" hidden="1" outlineLevel="1" x14ac:dyDescent="0.2">
      <c r="A1822" t="s">
        <v>803</v>
      </c>
      <c r="B1822" t="s">
        <v>755</v>
      </c>
      <c r="C1822" s="1">
        <f t="shared" si="706"/>
        <v>688</v>
      </c>
      <c r="D1822" s="7">
        <f>RANK(N1822,(N1822:P1822,Q1822:AJ1822))</f>
        <v>2</v>
      </c>
      <c r="E1822" s="7">
        <f>RANK(O1822,(N1822:P1822,Q1822:AJ1822))</f>
        <v>1</v>
      </c>
      <c r="F1822" s="7">
        <f>IF(P1822&gt;0,RANK(P1822,(N1822:P1822,Q1822:AJ1822)),0)</f>
        <v>3</v>
      </c>
      <c r="G1822" s="1">
        <f t="shared" si="707"/>
        <v>254</v>
      </c>
      <c r="H1822" s="2">
        <f t="shared" si="708"/>
        <v>0.3691860465116279</v>
      </c>
      <c r="I1822" s="2"/>
      <c r="J1822" s="2">
        <f t="shared" si="709"/>
        <v>0.22965116279069767</v>
      </c>
      <c r="K1822" s="2">
        <f t="shared" si="710"/>
        <v>0.59883720930232553</v>
      </c>
      <c r="L1822" s="2">
        <f t="shared" si="711"/>
        <v>0.1308139534883721</v>
      </c>
      <c r="M1822" s="2">
        <f t="shared" si="712"/>
        <v>4.0697674418604723E-2</v>
      </c>
      <c r="N1822" s="1">
        <v>158</v>
      </c>
      <c r="O1822" s="1">
        <v>412</v>
      </c>
      <c r="P1822" s="1">
        <v>90</v>
      </c>
      <c r="Q1822" s="1">
        <v>4</v>
      </c>
      <c r="R1822" s="1">
        <v>3</v>
      </c>
      <c r="S1822" s="1">
        <v>4</v>
      </c>
      <c r="Z1822" s="1">
        <v>17</v>
      </c>
      <c r="AL1822" s="7">
        <f>IF(Q1822&gt;0,RANK(Q1822,(N1822:P1822,Q1822:AJ1822)),0)</f>
        <v>5</v>
      </c>
      <c r="AM1822" s="7">
        <f>IF(R1822&gt;0,RANK(R1822,(N1822:P1822,Q1822:AJ1822)),0)</f>
        <v>7</v>
      </c>
      <c r="AN1822" s="7">
        <f>IF(S1822&gt;0,RANK(S1822,(N1822:P1822,Q1822:AJ1822)),0)</f>
        <v>5</v>
      </c>
      <c r="AO1822" s="7">
        <f>IF(T1822&gt;0,RANK(T1822,(N1822:P1822,Q1822:AJ1822)),0)</f>
        <v>0</v>
      </c>
      <c r="AP1822" s="2">
        <f t="shared" si="713"/>
        <v>5.8139534883720929E-3</v>
      </c>
      <c r="AQ1822" s="2">
        <f t="shared" si="714"/>
        <v>4.3604651162790697E-3</v>
      </c>
      <c r="AR1822" s="2">
        <f t="shared" si="715"/>
        <v>5.8139534883720929E-3</v>
      </c>
      <c r="AS1822" s="2">
        <f t="shared" si="716"/>
        <v>0</v>
      </c>
      <c r="AU1822" t="s">
        <v>803</v>
      </c>
      <c r="AV1822" t="s">
        <v>755</v>
      </c>
      <c r="AW1822">
        <v>2</v>
      </c>
      <c r="AY1822" s="130">
        <v>32</v>
      </c>
      <c r="AZ1822" s="131">
        <v>11</v>
      </c>
      <c r="BA1822" s="132">
        <f t="shared" si="717"/>
        <v>32011</v>
      </c>
      <c r="BC1822" s="7" t="s">
        <v>532</v>
      </c>
    </row>
    <row r="1823" spans="1:55" hidden="1" outlineLevel="1" x14ac:dyDescent="0.2">
      <c r="A1823" t="s">
        <v>3077</v>
      </c>
      <c r="B1823" t="s">
        <v>755</v>
      </c>
      <c r="C1823" s="1">
        <f t="shared" si="706"/>
        <v>4590</v>
      </c>
      <c r="D1823" s="7">
        <f>RANK(N1823,(N1823:P1823,Q1823:AJ1823))</f>
        <v>2</v>
      </c>
      <c r="E1823" s="7">
        <f>RANK(O1823,(N1823:P1823,Q1823:AJ1823))</f>
        <v>1</v>
      </c>
      <c r="F1823" s="7">
        <f>IF(P1823&gt;0,RANK(P1823,(N1823:P1823,Q1823:AJ1823)),0)</f>
        <v>3</v>
      </c>
      <c r="G1823" s="1">
        <f t="shared" si="707"/>
        <v>867</v>
      </c>
      <c r="H1823" s="2">
        <f t="shared" si="708"/>
        <v>0.18888888888888888</v>
      </c>
      <c r="I1823" s="2"/>
      <c r="J1823" s="2">
        <f t="shared" si="709"/>
        <v>0.31960784313725488</v>
      </c>
      <c r="K1823" s="2">
        <f t="shared" si="710"/>
        <v>0.50849673202614376</v>
      </c>
      <c r="L1823" s="2">
        <f t="shared" si="711"/>
        <v>0.13137254901960785</v>
      </c>
      <c r="M1823" s="2">
        <f t="shared" si="712"/>
        <v>4.0522875816993514E-2</v>
      </c>
      <c r="N1823" s="1">
        <v>1467</v>
      </c>
      <c r="O1823" s="1">
        <v>2334</v>
      </c>
      <c r="P1823" s="1">
        <v>603</v>
      </c>
      <c r="Q1823" s="1">
        <v>41</v>
      </c>
      <c r="R1823" s="1">
        <v>32</v>
      </c>
      <c r="S1823" s="1">
        <v>23</v>
      </c>
      <c r="T1823" s="1">
        <v>8</v>
      </c>
      <c r="Z1823" s="1">
        <v>82</v>
      </c>
      <c r="AL1823" s="7">
        <f>IF(Q1823&gt;0,RANK(Q1823,(N1823:P1823,Q1823:AJ1823)),0)</f>
        <v>5</v>
      </c>
      <c r="AM1823" s="7">
        <f>IF(R1823&gt;0,RANK(R1823,(N1823:P1823,Q1823:AJ1823)),0)</f>
        <v>6</v>
      </c>
      <c r="AN1823" s="7">
        <f>IF(S1823&gt;0,RANK(S1823,(N1823:P1823,Q1823:AJ1823)),0)</f>
        <v>7</v>
      </c>
      <c r="AO1823" s="7">
        <f>IF(T1823&gt;0,RANK(T1823,(N1823:P1823,Q1823:AJ1823)),0)</f>
        <v>8</v>
      </c>
      <c r="AP1823" s="2">
        <f t="shared" si="713"/>
        <v>8.9324618736383449E-3</v>
      </c>
      <c r="AQ1823" s="2">
        <f t="shared" si="714"/>
        <v>6.9716775599128538E-3</v>
      </c>
      <c r="AR1823" s="2">
        <f t="shared" si="715"/>
        <v>5.0108932461873637E-3</v>
      </c>
      <c r="AS1823" s="2">
        <f t="shared" si="716"/>
        <v>1.7429193899782135E-3</v>
      </c>
      <c r="AU1823" t="s">
        <v>3077</v>
      </c>
      <c r="AV1823" t="s">
        <v>755</v>
      </c>
      <c r="AW1823">
        <v>2</v>
      </c>
      <c r="AY1823" s="130">
        <v>32</v>
      </c>
      <c r="AZ1823" s="131">
        <v>13</v>
      </c>
      <c r="BA1823" s="132">
        <f t="shared" si="717"/>
        <v>32013</v>
      </c>
      <c r="BC1823" s="7" t="s">
        <v>532</v>
      </c>
    </row>
    <row r="1824" spans="1:55" hidden="1" outlineLevel="1" x14ac:dyDescent="0.2">
      <c r="A1824" t="s">
        <v>1057</v>
      </c>
      <c r="B1824" t="s">
        <v>755</v>
      </c>
      <c r="C1824" s="1">
        <f t="shared" si="706"/>
        <v>2215</v>
      </c>
      <c r="D1824" s="7">
        <f>RANK(N1824,(N1824:P1824,Q1824:AJ1824))</f>
        <v>2</v>
      </c>
      <c r="E1824" s="7">
        <f>RANK(O1824,(N1824:P1824,Q1824:AJ1824))</f>
        <v>1</v>
      </c>
      <c r="F1824" s="7">
        <f>IF(P1824&gt;0,RANK(P1824,(N1824:P1824,Q1824:AJ1824)),0)</f>
        <v>3</v>
      </c>
      <c r="G1824" s="1">
        <f t="shared" si="707"/>
        <v>447</v>
      </c>
      <c r="H1824" s="2">
        <f t="shared" si="708"/>
        <v>0.20180586907449211</v>
      </c>
      <c r="I1824" s="2"/>
      <c r="J1824" s="2">
        <f t="shared" si="709"/>
        <v>0.2979683972911964</v>
      </c>
      <c r="K1824" s="2">
        <f t="shared" si="710"/>
        <v>0.4997742663656885</v>
      </c>
      <c r="L1824" s="2">
        <f t="shared" si="711"/>
        <v>0.16297968397291196</v>
      </c>
      <c r="M1824" s="2">
        <f t="shared" si="712"/>
        <v>3.9277652370203142E-2</v>
      </c>
      <c r="N1824" s="1">
        <v>660</v>
      </c>
      <c r="O1824" s="1">
        <v>1107</v>
      </c>
      <c r="P1824" s="1">
        <v>361</v>
      </c>
      <c r="Q1824" s="1">
        <v>14</v>
      </c>
      <c r="R1824" s="1">
        <v>15</v>
      </c>
      <c r="S1824" s="1">
        <v>20</v>
      </c>
      <c r="T1824" s="1">
        <v>1</v>
      </c>
      <c r="Z1824" s="1">
        <v>37</v>
      </c>
      <c r="AL1824" s="7">
        <f>IF(Q1824&gt;0,RANK(Q1824,(N1824:P1824,Q1824:AJ1824)),0)</f>
        <v>7</v>
      </c>
      <c r="AM1824" s="7">
        <f>IF(R1824&gt;0,RANK(R1824,(N1824:P1824,Q1824:AJ1824)),0)</f>
        <v>6</v>
      </c>
      <c r="AN1824" s="7">
        <f>IF(S1824&gt;0,RANK(S1824,(N1824:P1824,Q1824:AJ1824)),0)</f>
        <v>5</v>
      </c>
      <c r="AO1824" s="7">
        <f>IF(T1824&gt;0,RANK(T1824,(N1824:P1824,Q1824:AJ1824)),0)</f>
        <v>8</v>
      </c>
      <c r="AP1824" s="2">
        <f t="shared" si="713"/>
        <v>6.3205417607223478E-3</v>
      </c>
      <c r="AQ1824" s="2">
        <f t="shared" si="714"/>
        <v>6.7720090293453723E-3</v>
      </c>
      <c r="AR1824" s="2">
        <f t="shared" si="715"/>
        <v>9.0293453724604959E-3</v>
      </c>
      <c r="AS1824" s="2">
        <f t="shared" si="716"/>
        <v>4.514672686230248E-4</v>
      </c>
      <c r="AU1824" t="s">
        <v>1057</v>
      </c>
      <c r="AV1824" t="s">
        <v>755</v>
      </c>
      <c r="AW1824">
        <v>2</v>
      </c>
      <c r="AY1824" s="130">
        <v>32</v>
      </c>
      <c r="AZ1824" s="131">
        <v>15</v>
      </c>
      <c r="BA1824" s="132">
        <f t="shared" si="717"/>
        <v>32015</v>
      </c>
      <c r="BC1824" s="7" t="s">
        <v>532</v>
      </c>
    </row>
    <row r="1825" spans="1:55" hidden="1" outlineLevel="1" x14ac:dyDescent="0.2">
      <c r="A1825" t="s">
        <v>2585</v>
      </c>
      <c r="B1825" t="s">
        <v>755</v>
      </c>
      <c r="C1825" s="1">
        <f t="shared" si="706"/>
        <v>1783</v>
      </c>
      <c r="D1825" s="7">
        <f>RANK(N1825,(N1825:P1825,Q1825:AJ1825))</f>
        <v>2</v>
      </c>
      <c r="E1825" s="7">
        <f>RANK(O1825,(N1825:P1825,Q1825:AJ1825))</f>
        <v>1</v>
      </c>
      <c r="F1825" s="7">
        <f>IF(P1825&gt;0,RANK(P1825,(N1825:P1825,Q1825:AJ1825)),0)</f>
        <v>3</v>
      </c>
      <c r="G1825" s="1">
        <f t="shared" si="707"/>
        <v>437</v>
      </c>
      <c r="H1825" s="2">
        <f t="shared" si="708"/>
        <v>0.24509254066180594</v>
      </c>
      <c r="I1825" s="2"/>
      <c r="J1825" s="2">
        <f t="shared" si="709"/>
        <v>0.27986539540100952</v>
      </c>
      <c r="K1825" s="2">
        <f t="shared" si="710"/>
        <v>0.52495793606281549</v>
      </c>
      <c r="L1825" s="2">
        <f t="shared" si="711"/>
        <v>0.14301738642736961</v>
      </c>
      <c r="M1825" s="2">
        <f t="shared" si="712"/>
        <v>5.2159282108805383E-2</v>
      </c>
      <c r="N1825" s="1">
        <v>499</v>
      </c>
      <c r="O1825" s="1">
        <v>936</v>
      </c>
      <c r="P1825" s="1">
        <v>255</v>
      </c>
      <c r="Q1825" s="1">
        <v>10</v>
      </c>
      <c r="R1825" s="1">
        <v>15</v>
      </c>
      <c r="S1825" s="1">
        <v>26</v>
      </c>
      <c r="T1825" s="1">
        <v>2</v>
      </c>
      <c r="Z1825" s="1">
        <v>40</v>
      </c>
      <c r="AL1825" s="7">
        <f>IF(Q1825&gt;0,RANK(Q1825,(N1825:P1825,Q1825:AJ1825)),0)</f>
        <v>7</v>
      </c>
      <c r="AM1825" s="7">
        <f>IF(R1825&gt;0,RANK(R1825,(N1825:P1825,Q1825:AJ1825)),0)</f>
        <v>6</v>
      </c>
      <c r="AN1825" s="7">
        <f>IF(S1825&gt;0,RANK(S1825,(N1825:P1825,Q1825:AJ1825)),0)</f>
        <v>5</v>
      </c>
      <c r="AO1825" s="7">
        <f>IF(T1825&gt;0,RANK(T1825,(N1825:P1825,Q1825:AJ1825)),0)</f>
        <v>8</v>
      </c>
      <c r="AP1825" s="2">
        <f t="shared" si="713"/>
        <v>5.6085249579360631E-3</v>
      </c>
      <c r="AQ1825" s="2">
        <f t="shared" si="714"/>
        <v>8.4127874369040942E-3</v>
      </c>
      <c r="AR1825" s="2">
        <f t="shared" si="715"/>
        <v>1.4582164890633763E-2</v>
      </c>
      <c r="AS1825" s="2">
        <f t="shared" si="716"/>
        <v>1.1217049915872126E-3</v>
      </c>
      <c r="AU1825" t="s">
        <v>2585</v>
      </c>
      <c r="AV1825" t="s">
        <v>755</v>
      </c>
      <c r="AW1825">
        <v>2</v>
      </c>
      <c r="AY1825" s="130">
        <v>32</v>
      </c>
      <c r="AZ1825" s="131">
        <v>17</v>
      </c>
      <c r="BA1825" s="132">
        <f t="shared" si="717"/>
        <v>32017</v>
      </c>
      <c r="BC1825" s="7" t="s">
        <v>532</v>
      </c>
    </row>
    <row r="1826" spans="1:55" hidden="1" outlineLevel="1" x14ac:dyDescent="0.2">
      <c r="A1826" t="s">
        <v>2577</v>
      </c>
      <c r="B1826" t="s">
        <v>755</v>
      </c>
      <c r="C1826" s="1">
        <f t="shared" si="706"/>
        <v>9699</v>
      </c>
      <c r="D1826" s="7">
        <f>RANK(N1826,(N1826:P1826,Q1826:AJ1826))</f>
        <v>2</v>
      </c>
      <c r="E1826" s="7">
        <f>RANK(O1826,(N1826:P1826,Q1826:AJ1826))</f>
        <v>1</v>
      </c>
      <c r="F1826" s="7">
        <f>IF(P1826&gt;0,RANK(P1826,(N1826:P1826,Q1826:AJ1826)),0)</f>
        <v>3</v>
      </c>
      <c r="G1826" s="1">
        <f t="shared" si="707"/>
        <v>1334</v>
      </c>
      <c r="H1826" s="2">
        <f t="shared" si="708"/>
        <v>0.13753995257243015</v>
      </c>
      <c r="I1826" s="2"/>
      <c r="J1826" s="2">
        <f t="shared" si="709"/>
        <v>0.35251056809980408</v>
      </c>
      <c r="K1826" s="2">
        <f t="shared" si="710"/>
        <v>0.49005052067223426</v>
      </c>
      <c r="L1826" s="2">
        <f t="shared" si="711"/>
        <v>0.11382616764614908</v>
      </c>
      <c r="M1826" s="2">
        <f t="shared" si="712"/>
        <v>4.361274358181258E-2</v>
      </c>
      <c r="N1826" s="1">
        <v>3419</v>
      </c>
      <c r="O1826" s="1">
        <v>4753</v>
      </c>
      <c r="P1826" s="1">
        <v>1104</v>
      </c>
      <c r="Q1826" s="1">
        <v>113</v>
      </c>
      <c r="R1826" s="1">
        <v>97</v>
      </c>
      <c r="S1826" s="1">
        <v>69</v>
      </c>
      <c r="T1826" s="1">
        <v>10</v>
      </c>
      <c r="Z1826" s="1">
        <v>134</v>
      </c>
      <c r="AL1826" s="7">
        <f>IF(Q1826&gt;0,RANK(Q1826,(N1826:P1826,Q1826:AJ1826)),0)</f>
        <v>5</v>
      </c>
      <c r="AM1826" s="7">
        <f>IF(R1826&gt;0,RANK(R1826,(N1826:P1826,Q1826:AJ1826)),0)</f>
        <v>6</v>
      </c>
      <c r="AN1826" s="7">
        <f>IF(S1826&gt;0,RANK(S1826,(N1826:P1826,Q1826:AJ1826)),0)</f>
        <v>7</v>
      </c>
      <c r="AO1826" s="7">
        <f>IF(T1826&gt;0,RANK(T1826,(N1826:P1826,Q1826:AJ1826)),0)</f>
        <v>8</v>
      </c>
      <c r="AP1826" s="2">
        <f t="shared" si="713"/>
        <v>1.1650685637694608E-2</v>
      </c>
      <c r="AQ1826" s="2">
        <f t="shared" si="714"/>
        <v>1.0001031034127229E-2</v>
      </c>
      <c r="AR1826" s="2">
        <f t="shared" si="715"/>
        <v>7.1141354778843178E-3</v>
      </c>
      <c r="AS1826" s="2">
        <f t="shared" si="716"/>
        <v>1.0310341272296113E-3</v>
      </c>
      <c r="AU1826" t="s">
        <v>2577</v>
      </c>
      <c r="AV1826" t="s">
        <v>755</v>
      </c>
      <c r="AW1826">
        <v>2</v>
      </c>
      <c r="AY1826" s="130">
        <v>32</v>
      </c>
      <c r="AZ1826" s="131">
        <v>19</v>
      </c>
      <c r="BA1826" s="132">
        <f t="shared" si="717"/>
        <v>32019</v>
      </c>
      <c r="BC1826" s="7" t="s">
        <v>532</v>
      </c>
    </row>
    <row r="1827" spans="1:55" hidden="1" outlineLevel="1" x14ac:dyDescent="0.2">
      <c r="A1827" t="s">
        <v>1975</v>
      </c>
      <c r="B1827" t="s">
        <v>755</v>
      </c>
      <c r="C1827" s="1">
        <f t="shared" si="706"/>
        <v>2318</v>
      </c>
      <c r="D1827" s="7">
        <f>RANK(N1827,(N1827:P1827,Q1827:AJ1827))</f>
        <v>1</v>
      </c>
      <c r="E1827" s="7">
        <f>RANK(O1827,(N1827:P1827,Q1827:AJ1827))</f>
        <v>2</v>
      </c>
      <c r="F1827" s="7">
        <f>IF(P1827&gt;0,RANK(P1827,(N1827:P1827,Q1827:AJ1827)),0)</f>
        <v>3</v>
      </c>
      <c r="G1827" s="1">
        <f t="shared" si="707"/>
        <v>254</v>
      </c>
      <c r="H1827" s="2">
        <f t="shared" si="708"/>
        <v>0.1095772217428818</v>
      </c>
      <c r="I1827" s="2"/>
      <c r="J1827" s="2">
        <f t="shared" si="709"/>
        <v>0.46074201898188094</v>
      </c>
      <c r="K1827" s="2">
        <f t="shared" si="710"/>
        <v>0.35116479723899913</v>
      </c>
      <c r="L1827" s="2">
        <f t="shared" si="711"/>
        <v>0.15573770491803279</v>
      </c>
      <c r="M1827" s="2">
        <f t="shared" si="712"/>
        <v>3.2355478861087139E-2</v>
      </c>
      <c r="N1827" s="1">
        <v>1068</v>
      </c>
      <c r="O1827" s="1">
        <v>814</v>
      </c>
      <c r="P1827" s="1">
        <v>361</v>
      </c>
      <c r="Q1827" s="1">
        <v>23</v>
      </c>
      <c r="R1827" s="1">
        <v>12</v>
      </c>
      <c r="S1827" s="1">
        <v>4</v>
      </c>
      <c r="T1827" s="1">
        <v>2</v>
      </c>
      <c r="Z1827" s="1">
        <v>34</v>
      </c>
      <c r="AL1827" s="7">
        <f>IF(Q1827&gt;0,RANK(Q1827,(N1827:P1827,Q1827:AJ1827)),0)</f>
        <v>5</v>
      </c>
      <c r="AM1827" s="7">
        <f>IF(R1827&gt;0,RANK(R1827,(N1827:P1827,Q1827:AJ1827)),0)</f>
        <v>6</v>
      </c>
      <c r="AN1827" s="7">
        <f>IF(S1827&gt;0,RANK(S1827,(N1827:P1827,Q1827:AJ1827)),0)</f>
        <v>7</v>
      </c>
      <c r="AO1827" s="7">
        <f>IF(T1827&gt;0,RANK(T1827,(N1827:P1827,Q1827:AJ1827)),0)</f>
        <v>8</v>
      </c>
      <c r="AP1827" s="2">
        <f t="shared" si="713"/>
        <v>9.9223468507333903E-3</v>
      </c>
      <c r="AQ1827" s="2">
        <f t="shared" si="714"/>
        <v>5.1768766177739426E-3</v>
      </c>
      <c r="AR1827" s="2">
        <f t="shared" si="715"/>
        <v>1.7256255392579811E-3</v>
      </c>
      <c r="AS1827" s="2">
        <f t="shared" si="716"/>
        <v>8.6281276962899055E-4</v>
      </c>
      <c r="AU1827" t="s">
        <v>1975</v>
      </c>
      <c r="AV1827" t="s">
        <v>755</v>
      </c>
      <c r="AW1827">
        <v>2</v>
      </c>
      <c r="AY1827" s="130">
        <v>32</v>
      </c>
      <c r="AZ1827" s="131">
        <v>21</v>
      </c>
      <c r="BA1827" s="132">
        <f t="shared" si="717"/>
        <v>32021</v>
      </c>
      <c r="BC1827" s="7" t="s">
        <v>532</v>
      </c>
    </row>
    <row r="1828" spans="1:55" hidden="1" outlineLevel="1" x14ac:dyDescent="0.2">
      <c r="A1828" t="s">
        <v>2571</v>
      </c>
      <c r="B1828" t="s">
        <v>755</v>
      </c>
      <c r="C1828" s="1">
        <f t="shared" si="706"/>
        <v>9211</v>
      </c>
      <c r="D1828" s="7">
        <f>RANK(N1828,(N1828:P1828,Q1828:AJ1828))</f>
        <v>2</v>
      </c>
      <c r="E1828" s="7">
        <f>RANK(O1828,(N1828:P1828,Q1828:AJ1828))</f>
        <v>1</v>
      </c>
      <c r="F1828" s="7">
        <f>IF(P1828&gt;0,RANK(P1828,(N1828:P1828,Q1828:AJ1828)),0)</f>
        <v>3</v>
      </c>
      <c r="G1828" s="1">
        <f t="shared" si="707"/>
        <v>679</v>
      </c>
      <c r="H1828" s="2">
        <f t="shared" si="708"/>
        <v>7.371620888068614E-2</v>
      </c>
      <c r="I1828" s="2"/>
      <c r="J1828" s="2">
        <f t="shared" si="709"/>
        <v>0.35826728911084571</v>
      </c>
      <c r="K1828" s="2">
        <f t="shared" si="710"/>
        <v>0.43198349799153185</v>
      </c>
      <c r="L1828" s="2">
        <f t="shared" si="711"/>
        <v>0.16762566496580175</v>
      </c>
      <c r="M1828" s="2">
        <f t="shared" si="712"/>
        <v>4.2123547931820687E-2</v>
      </c>
      <c r="N1828" s="1">
        <v>3300</v>
      </c>
      <c r="O1828" s="1">
        <v>3979</v>
      </c>
      <c r="P1828" s="1">
        <v>1544</v>
      </c>
      <c r="Q1828" s="1">
        <v>56</v>
      </c>
      <c r="R1828" s="1">
        <v>136</v>
      </c>
      <c r="S1828" s="1">
        <v>41</v>
      </c>
      <c r="T1828" s="1">
        <v>5</v>
      </c>
      <c r="Z1828" s="1">
        <v>150</v>
      </c>
      <c r="AL1828" s="7">
        <f>IF(Q1828&gt;0,RANK(Q1828,(N1828:P1828,Q1828:AJ1828)),0)</f>
        <v>6</v>
      </c>
      <c r="AM1828" s="7">
        <f>IF(R1828&gt;0,RANK(R1828,(N1828:P1828,Q1828:AJ1828)),0)</f>
        <v>5</v>
      </c>
      <c r="AN1828" s="7">
        <f>IF(S1828&gt;0,RANK(S1828,(N1828:P1828,Q1828:AJ1828)),0)</f>
        <v>7</v>
      </c>
      <c r="AO1828" s="7">
        <f>IF(T1828&gt;0,RANK(T1828,(N1828:P1828,Q1828:AJ1828)),0)</f>
        <v>8</v>
      </c>
      <c r="AP1828" s="2">
        <f t="shared" si="713"/>
        <v>6.0796873303658669E-3</v>
      </c>
      <c r="AQ1828" s="2">
        <f t="shared" si="714"/>
        <v>1.4764954945174248E-2</v>
      </c>
      <c r="AR1828" s="2">
        <f t="shared" si="715"/>
        <v>4.4511996525892954E-3</v>
      </c>
      <c r="AS1828" s="2">
        <f t="shared" si="716"/>
        <v>5.4282922592552383E-4</v>
      </c>
      <c r="AU1828" t="s">
        <v>2571</v>
      </c>
      <c r="AV1828" t="s">
        <v>755</v>
      </c>
      <c r="AW1828">
        <v>2</v>
      </c>
      <c r="AY1828" s="130">
        <v>32</v>
      </c>
      <c r="AZ1828" s="131">
        <v>23</v>
      </c>
      <c r="BA1828" s="132">
        <f t="shared" si="717"/>
        <v>32023</v>
      </c>
      <c r="BC1828" s="7" t="s">
        <v>532</v>
      </c>
    </row>
    <row r="1829" spans="1:55" hidden="1" outlineLevel="1" x14ac:dyDescent="0.2">
      <c r="A1829" t="s">
        <v>2572</v>
      </c>
      <c r="B1829" t="s">
        <v>755</v>
      </c>
      <c r="C1829" s="1">
        <f t="shared" si="706"/>
        <v>1569</v>
      </c>
      <c r="D1829" s="7">
        <f>RANK(N1829,(N1829:P1829,Q1829:AJ1829))</f>
        <v>2</v>
      </c>
      <c r="E1829" s="7">
        <f>RANK(O1829,(N1829:P1829,Q1829:AJ1829))</f>
        <v>1</v>
      </c>
      <c r="F1829" s="7">
        <f>IF(P1829&gt;0,RANK(P1829,(N1829:P1829,Q1829:AJ1829)),0)</f>
        <v>3</v>
      </c>
      <c r="G1829" s="1">
        <f t="shared" si="707"/>
        <v>178</v>
      </c>
      <c r="H1829" s="2">
        <f t="shared" si="708"/>
        <v>0.11344805608667942</v>
      </c>
      <c r="I1829" s="2"/>
      <c r="J1829" s="2">
        <f t="shared" si="709"/>
        <v>0.36010197578075209</v>
      </c>
      <c r="K1829" s="2">
        <f t="shared" si="710"/>
        <v>0.4735500318674315</v>
      </c>
      <c r="L1829" s="2">
        <f t="shared" si="711"/>
        <v>0.12938177182919056</v>
      </c>
      <c r="M1829" s="2">
        <f t="shared" si="712"/>
        <v>3.6966220522625853E-2</v>
      </c>
      <c r="N1829" s="1">
        <v>565</v>
      </c>
      <c r="O1829" s="1">
        <v>743</v>
      </c>
      <c r="P1829" s="1">
        <v>203</v>
      </c>
      <c r="Q1829" s="1">
        <v>15</v>
      </c>
      <c r="R1829" s="1">
        <v>13</v>
      </c>
      <c r="S1829" s="1">
        <v>2</v>
      </c>
      <c r="Z1829" s="1">
        <v>28</v>
      </c>
      <c r="AL1829" s="7">
        <f>IF(Q1829&gt;0,RANK(Q1829,(N1829:P1829,Q1829:AJ1829)),0)</f>
        <v>5</v>
      </c>
      <c r="AM1829" s="7">
        <f>IF(R1829&gt;0,RANK(R1829,(N1829:P1829,Q1829:AJ1829)),0)</f>
        <v>6</v>
      </c>
      <c r="AN1829" s="7">
        <f>IF(S1829&gt;0,RANK(S1829,(N1829:P1829,Q1829:AJ1829)),0)</f>
        <v>7</v>
      </c>
      <c r="AO1829" s="7">
        <f>IF(T1829&gt;0,RANK(T1829,(N1829:P1829,Q1829:AJ1829)),0)</f>
        <v>0</v>
      </c>
      <c r="AP1829" s="2">
        <f t="shared" si="713"/>
        <v>9.5602294455066923E-3</v>
      </c>
      <c r="AQ1829" s="2">
        <f t="shared" si="714"/>
        <v>8.2855321861057991E-3</v>
      </c>
      <c r="AR1829" s="2">
        <f t="shared" si="715"/>
        <v>1.2746972594008922E-3</v>
      </c>
      <c r="AS1829" s="2">
        <f t="shared" si="716"/>
        <v>0</v>
      </c>
      <c r="AU1829" t="s">
        <v>2572</v>
      </c>
      <c r="AV1829" t="s">
        <v>755</v>
      </c>
      <c r="AW1829">
        <v>2</v>
      </c>
      <c r="AY1829" s="130">
        <v>32</v>
      </c>
      <c r="AZ1829" s="131">
        <v>27</v>
      </c>
      <c r="BA1829" s="132">
        <f t="shared" si="717"/>
        <v>32027</v>
      </c>
      <c r="BC1829" s="7" t="s">
        <v>532</v>
      </c>
    </row>
    <row r="1830" spans="1:55" hidden="1" outlineLevel="1" x14ac:dyDescent="0.2">
      <c r="A1830" t="s">
        <v>3097</v>
      </c>
      <c r="B1830" t="s">
        <v>755</v>
      </c>
      <c r="C1830" s="1">
        <f t="shared" si="706"/>
        <v>1655</v>
      </c>
      <c r="D1830" s="7">
        <f>RANK(N1830,(N1830:P1830,Q1830:AJ1830))</f>
        <v>2</v>
      </c>
      <c r="E1830" s="7">
        <f>RANK(O1830,(N1830:P1830,Q1830:AJ1830))</f>
        <v>1</v>
      </c>
      <c r="F1830" s="7">
        <f>IF(P1830&gt;0,RANK(P1830,(N1830:P1830,Q1830:AJ1830)),0)</f>
        <v>3</v>
      </c>
      <c r="G1830" s="1">
        <f t="shared" si="707"/>
        <v>91</v>
      </c>
      <c r="H1830" s="2">
        <f t="shared" si="708"/>
        <v>5.4984894259818728E-2</v>
      </c>
      <c r="I1830" s="2"/>
      <c r="J1830" s="2">
        <f t="shared" si="709"/>
        <v>0.37099697885196375</v>
      </c>
      <c r="K1830" s="2">
        <f t="shared" si="710"/>
        <v>0.42598187311178248</v>
      </c>
      <c r="L1830" s="2">
        <f t="shared" si="711"/>
        <v>0.1474320241691843</v>
      </c>
      <c r="M1830" s="2">
        <f t="shared" si="712"/>
        <v>5.5589123867069407E-2</v>
      </c>
      <c r="N1830" s="1">
        <v>614</v>
      </c>
      <c r="O1830" s="1">
        <v>705</v>
      </c>
      <c r="P1830" s="1">
        <v>244</v>
      </c>
      <c r="Q1830" s="1">
        <v>37</v>
      </c>
      <c r="R1830" s="1">
        <v>14</v>
      </c>
      <c r="S1830" s="1">
        <v>9</v>
      </c>
      <c r="T1830" s="1">
        <v>2</v>
      </c>
      <c r="Z1830" s="1">
        <v>30</v>
      </c>
      <c r="AL1830" s="7">
        <f>IF(Q1830&gt;0,RANK(Q1830,(N1830:P1830,Q1830:AJ1830)),0)</f>
        <v>4</v>
      </c>
      <c r="AM1830" s="7">
        <f>IF(R1830&gt;0,RANK(R1830,(N1830:P1830,Q1830:AJ1830)),0)</f>
        <v>6</v>
      </c>
      <c r="AN1830" s="7">
        <f>IF(S1830&gt;0,RANK(S1830,(N1830:P1830,Q1830:AJ1830)),0)</f>
        <v>7</v>
      </c>
      <c r="AO1830" s="7">
        <f>IF(T1830&gt;0,RANK(T1830,(N1830:P1830,Q1830:AJ1830)),0)</f>
        <v>8</v>
      </c>
      <c r="AP1830" s="2">
        <f t="shared" si="713"/>
        <v>2.2356495468277945E-2</v>
      </c>
      <c r="AQ1830" s="2">
        <f t="shared" si="714"/>
        <v>8.459214501510574E-3</v>
      </c>
      <c r="AR1830" s="2">
        <f t="shared" si="715"/>
        <v>5.4380664652567976E-3</v>
      </c>
      <c r="AS1830" s="2">
        <f t="shared" si="716"/>
        <v>1.2084592145015106E-3</v>
      </c>
      <c r="AU1830" t="s">
        <v>3097</v>
      </c>
      <c r="AV1830" t="s">
        <v>755</v>
      </c>
      <c r="AW1830">
        <v>2</v>
      </c>
      <c r="AY1830" s="130">
        <v>32</v>
      </c>
      <c r="AZ1830" s="131">
        <v>29</v>
      </c>
      <c r="BA1830" s="132">
        <f t="shared" si="717"/>
        <v>32029</v>
      </c>
      <c r="BC1830" s="7" t="s">
        <v>532</v>
      </c>
    </row>
    <row r="1831" spans="1:55" hidden="1" outlineLevel="1" x14ac:dyDescent="0.2">
      <c r="A1831" t="s">
        <v>3098</v>
      </c>
      <c r="B1831" t="s">
        <v>755</v>
      </c>
      <c r="C1831" s="1">
        <f t="shared" si="706"/>
        <v>109266</v>
      </c>
      <c r="D1831" s="7">
        <f>RANK(N1831,(N1831:P1831,Q1831:AJ1831))</f>
        <v>2</v>
      </c>
      <c r="E1831" s="7">
        <f>RANK(O1831,(N1831:P1831,Q1831:AJ1831))</f>
        <v>1</v>
      </c>
      <c r="F1831" s="7">
        <f>IF(P1831&gt;0,RANK(P1831,(N1831:P1831,Q1831:AJ1831)),0)</f>
        <v>3</v>
      </c>
      <c r="G1831" s="1">
        <f t="shared" si="707"/>
        <v>4562</v>
      </c>
      <c r="H1831" s="2">
        <f t="shared" si="708"/>
        <v>4.1751322460783773E-2</v>
      </c>
      <c r="I1831" s="2"/>
      <c r="J1831" s="2">
        <f t="shared" si="709"/>
        <v>0.41106108029945271</v>
      </c>
      <c r="K1831" s="2">
        <f t="shared" si="710"/>
        <v>0.45281240276023649</v>
      </c>
      <c r="L1831" s="2">
        <f t="shared" si="711"/>
        <v>9.1245218091629596E-2</v>
      </c>
      <c r="M1831" s="2">
        <f t="shared" si="712"/>
        <v>4.4881298848681153E-2</v>
      </c>
      <c r="N1831" s="1">
        <v>44915</v>
      </c>
      <c r="O1831" s="1">
        <v>49477</v>
      </c>
      <c r="P1831" s="1">
        <v>9970</v>
      </c>
      <c r="Q1831" s="1">
        <v>1838</v>
      </c>
      <c r="R1831" s="1">
        <v>1020</v>
      </c>
      <c r="S1831" s="1">
        <v>368</v>
      </c>
      <c r="T1831" s="1">
        <v>160</v>
      </c>
      <c r="Z1831" s="1">
        <v>1518</v>
      </c>
      <c r="AL1831" s="7">
        <f>IF(Q1831&gt;0,RANK(Q1831,(N1831:P1831,Q1831:AJ1831)),0)</f>
        <v>4</v>
      </c>
      <c r="AM1831" s="7">
        <f>IF(R1831&gt;0,RANK(R1831,(N1831:P1831,Q1831:AJ1831)),0)</f>
        <v>6</v>
      </c>
      <c r="AN1831" s="7">
        <f>IF(S1831&gt;0,RANK(S1831,(N1831:P1831,Q1831:AJ1831)),0)</f>
        <v>7</v>
      </c>
      <c r="AO1831" s="7">
        <f>IF(T1831&gt;0,RANK(T1831,(N1831:P1831,Q1831:AJ1831)),0)</f>
        <v>8</v>
      </c>
      <c r="AP1831" s="2">
        <f t="shared" si="713"/>
        <v>1.6821335090513059E-2</v>
      </c>
      <c r="AQ1831" s="2">
        <f t="shared" si="714"/>
        <v>9.3350172972379332E-3</v>
      </c>
      <c r="AR1831" s="2">
        <f t="shared" si="715"/>
        <v>3.3679278091995682E-3</v>
      </c>
      <c r="AS1831" s="2">
        <f t="shared" si="716"/>
        <v>1.4643164387824208E-3</v>
      </c>
      <c r="AU1831" t="s">
        <v>3098</v>
      </c>
      <c r="AV1831" t="s">
        <v>755</v>
      </c>
      <c r="AW1831">
        <v>2</v>
      </c>
      <c r="AY1831" s="130">
        <v>32</v>
      </c>
      <c r="AZ1831" s="131">
        <v>31</v>
      </c>
      <c r="BA1831" s="132">
        <f t="shared" si="717"/>
        <v>32031</v>
      </c>
      <c r="BC1831" s="7" t="s">
        <v>532</v>
      </c>
    </row>
    <row r="1832" spans="1:55" hidden="1" outlineLevel="1" x14ac:dyDescent="0.2">
      <c r="A1832" t="s">
        <v>2881</v>
      </c>
      <c r="B1832" t="s">
        <v>755</v>
      </c>
      <c r="C1832" s="1">
        <f t="shared" si="706"/>
        <v>3495</v>
      </c>
      <c r="D1832" s="7">
        <f>RANK(N1832,(N1832:P1832,Q1832:AJ1832))</f>
        <v>2</v>
      </c>
      <c r="E1832" s="7">
        <f>RANK(O1832,(N1832:P1832,Q1832:AJ1832))</f>
        <v>1</v>
      </c>
      <c r="F1832" s="7">
        <f>IF(P1832&gt;0,RANK(P1832,(N1832:P1832,Q1832:AJ1832)),0)</f>
        <v>3</v>
      </c>
      <c r="G1832" s="1">
        <f t="shared" si="707"/>
        <v>2</v>
      </c>
      <c r="H1832" s="2">
        <f t="shared" si="708"/>
        <v>5.7224606580829761E-4</v>
      </c>
      <c r="I1832" s="2"/>
      <c r="J1832" s="2">
        <f t="shared" si="709"/>
        <v>0.39971387696709587</v>
      </c>
      <c r="K1832" s="2">
        <f t="shared" si="710"/>
        <v>0.40028612303290417</v>
      </c>
      <c r="L1832" s="2">
        <f t="shared" si="711"/>
        <v>0.15622317596566523</v>
      </c>
      <c r="M1832" s="2">
        <f t="shared" si="712"/>
        <v>4.3776824034334777E-2</v>
      </c>
      <c r="N1832" s="1">
        <v>1397</v>
      </c>
      <c r="O1832" s="1">
        <v>1399</v>
      </c>
      <c r="P1832" s="1">
        <v>546</v>
      </c>
      <c r="Q1832" s="1">
        <v>29</v>
      </c>
      <c r="R1832" s="1">
        <v>18</v>
      </c>
      <c r="S1832" s="1">
        <v>35</v>
      </c>
      <c r="T1832" s="1">
        <v>5</v>
      </c>
      <c r="Z1832" s="1">
        <v>66</v>
      </c>
      <c r="AL1832" s="7">
        <f>IF(Q1832&gt;0,RANK(Q1832,(N1832:P1832,Q1832:AJ1832)),0)</f>
        <v>6</v>
      </c>
      <c r="AM1832" s="7">
        <f>IF(R1832&gt;0,RANK(R1832,(N1832:P1832,Q1832:AJ1832)),0)</f>
        <v>7</v>
      </c>
      <c r="AN1832" s="7">
        <f>IF(S1832&gt;0,RANK(S1832,(N1832:P1832,Q1832:AJ1832)),0)</f>
        <v>5</v>
      </c>
      <c r="AO1832" s="7">
        <f>IF(T1832&gt;0,RANK(T1832,(N1832:P1832,Q1832:AJ1832)),0)</f>
        <v>8</v>
      </c>
      <c r="AP1832" s="2">
        <f t="shared" si="713"/>
        <v>8.2975679542203144E-3</v>
      </c>
      <c r="AQ1832" s="2">
        <f t="shared" si="714"/>
        <v>5.1502145922746783E-3</v>
      </c>
      <c r="AR1832" s="2">
        <f t="shared" si="715"/>
        <v>1.0014306151645207E-2</v>
      </c>
      <c r="AS1832" s="2">
        <f t="shared" si="716"/>
        <v>1.4306151645207439E-3</v>
      </c>
      <c r="AU1832" t="s">
        <v>2881</v>
      </c>
      <c r="AV1832" t="s">
        <v>755</v>
      </c>
      <c r="AW1832">
        <v>2</v>
      </c>
      <c r="AY1832" s="130">
        <v>32</v>
      </c>
      <c r="AZ1832" s="131">
        <v>33</v>
      </c>
      <c r="BA1832" s="132">
        <f t="shared" si="717"/>
        <v>32033</v>
      </c>
      <c r="BC1832" s="7" t="s">
        <v>532</v>
      </c>
    </row>
    <row r="1833" spans="1:55" collapsed="1" x14ac:dyDescent="0.2">
      <c r="A1833" t="s">
        <v>1278</v>
      </c>
      <c r="B1833" t="s">
        <v>3301</v>
      </c>
      <c r="C1833" s="1">
        <f t="shared" si="706"/>
        <v>464279</v>
      </c>
      <c r="D1833" s="7">
        <f>RANK(N1833,(N1833:P1833,Q1833:AJ1833))</f>
        <v>1</v>
      </c>
      <c r="E1833" s="7">
        <f>RANK(O1833,(N1833:P1833,Q1833:AJ1833))</f>
        <v>2</v>
      </c>
      <c r="F1833" s="7">
        <f>IF(P1833&gt;0,RANK(P1833,(N1833:P1833,Q1833:AJ1833)),0)</f>
        <v>3</v>
      </c>
      <c r="G1833" s="1">
        <f t="shared" si="707"/>
        <v>4730</v>
      </c>
      <c r="H1833" s="2">
        <f t="shared" si="708"/>
        <v>1.0187839639527095E-2</v>
      </c>
      <c r="I1833" s="2"/>
      <c r="J1833" s="2">
        <f t="shared" si="709"/>
        <v>0.43933496884416484</v>
      </c>
      <c r="K1833" s="2">
        <f t="shared" si="710"/>
        <v>0.42914712920463771</v>
      </c>
      <c r="L1833" s="2">
        <f t="shared" si="711"/>
        <v>9.4740447015695298E-2</v>
      </c>
      <c r="M1833" s="2">
        <f t="shared" si="712"/>
        <v>3.6777454935502205E-2</v>
      </c>
      <c r="N1833" s="1">
        <f t="shared" ref="N1833:T1833" si="718">SUM(N1816:N1832)</f>
        <v>203974</v>
      </c>
      <c r="O1833" s="1">
        <f t="shared" si="718"/>
        <v>199244</v>
      </c>
      <c r="P1833" s="1">
        <f t="shared" si="718"/>
        <v>43986</v>
      </c>
      <c r="Q1833" s="1">
        <f t="shared" si="718"/>
        <v>4730</v>
      </c>
      <c r="R1833" s="1">
        <f t="shared" si="718"/>
        <v>4460</v>
      </c>
      <c r="S1833" s="1">
        <f t="shared" si="718"/>
        <v>1732</v>
      </c>
      <c r="T1833" s="1">
        <f t="shared" si="718"/>
        <v>545</v>
      </c>
      <c r="Z1833" s="1">
        <f>SUM(Z1816:Z1832)</f>
        <v>5608</v>
      </c>
      <c r="AL1833" s="7">
        <f>IF(Q1833&gt;0,RANK(Q1833,(N1833:P1833,Q1833:AJ1833)),0)</f>
        <v>5</v>
      </c>
      <c r="AM1833" s="7">
        <f>IF(R1833&gt;0,RANK(R1833,(N1833:P1833,Q1833:AJ1833)),0)</f>
        <v>6</v>
      </c>
      <c r="AN1833" s="7">
        <f>IF(S1833&gt;0,RANK(S1833,(N1833:P1833,Q1833:AJ1833)),0)</f>
        <v>7</v>
      </c>
      <c r="AO1833" s="7">
        <f>IF(T1833&gt;0,RANK(T1833,(N1833:P1833,Q1833:AJ1833)),0)</f>
        <v>8</v>
      </c>
      <c r="AP1833" s="2">
        <f t="shared" si="713"/>
        <v>1.0187839639527095E-2</v>
      </c>
      <c r="AQ1833" s="2">
        <f t="shared" si="714"/>
        <v>9.6062927679261816E-3</v>
      </c>
      <c r="AR1833" s="2">
        <f t="shared" si="715"/>
        <v>3.7305154874547417E-3</v>
      </c>
      <c r="AS1833" s="2">
        <f t="shared" si="716"/>
        <v>1.1738631297129529E-3</v>
      </c>
      <c r="AU1833" t="s">
        <v>1278</v>
      </c>
      <c r="AV1833" t="s">
        <v>3301</v>
      </c>
      <c r="AY1833" s="130">
        <v>32</v>
      </c>
      <c r="AZ1833" s="131"/>
      <c r="BA1833" s="130">
        <v>32</v>
      </c>
      <c r="BC1833" s="7" t="s">
        <v>433</v>
      </c>
    </row>
    <row r="1834" spans="1:55" x14ac:dyDescent="0.2">
      <c r="C1834" s="1"/>
      <c r="E1834" s="7"/>
      <c r="F1834" s="7"/>
      <c r="I1834" s="2"/>
      <c r="AL1834" s="7"/>
      <c r="AM1834" s="7"/>
      <c r="AN1834" s="7"/>
      <c r="AO1834" s="7"/>
      <c r="AY1834" s="130"/>
      <c r="AZ1834" s="131"/>
      <c r="BA1834" s="132"/>
    </row>
    <row r="1835" spans="1:55" hidden="1" outlineLevel="1" x14ac:dyDescent="0.2">
      <c r="A1835" t="s">
        <v>438</v>
      </c>
      <c r="B1835" t="s">
        <v>437</v>
      </c>
      <c r="C1835" s="1">
        <f t="shared" ref="C1835:C1845" si="719">SUM(N1835:AJ1835)</f>
        <v>23616</v>
      </c>
      <c r="D1835" s="7">
        <f>RANK(N1835,(N1835:P1835,Q1835:AJ1835))</f>
        <v>2</v>
      </c>
      <c r="E1835" s="7">
        <f>RANK(O1835,(N1835:P1835,Q1835:AJ1835))</f>
        <v>1</v>
      </c>
      <c r="F1835" s="7">
        <f>IF(P1835&gt;0,RANK(P1835,(N1835:P1835,Q1835:AJ1835)),0)</f>
        <v>3</v>
      </c>
      <c r="G1835" s="1">
        <f t="shared" ref="G1835:G1845" si="720">MAX(N1835:P1835)-LARGE(N1835:P1835,2)</f>
        <v>340</v>
      </c>
      <c r="H1835" s="2">
        <f t="shared" ref="H1835:H1845" si="721">G1835/C1835</f>
        <v>1.4397018970189702E-2</v>
      </c>
      <c r="I1835" s="2"/>
      <c r="J1835" s="2">
        <f t="shared" ref="J1835:J1845" si="722">IF($C1835=0,"-",N1835/$C1835)</f>
        <v>0.43805047425474253</v>
      </c>
      <c r="K1835" s="2">
        <f t="shared" ref="K1835:K1845" si="723">IF($C1835=0,"-",O1835/$C1835)</f>
        <v>0.45244749322493227</v>
      </c>
      <c r="L1835" s="2">
        <f t="shared" ref="L1835:L1845" si="724">IF($C1835=0,"-",P1835/$C1835)</f>
        <v>9.7264566395663957E-2</v>
      </c>
      <c r="M1835" s="2">
        <f t="shared" ref="M1835:M1845" si="725">IF(C1835=0,"-",(1-J1835-K1835-L1835))</f>
        <v>1.2237466124661242E-2</v>
      </c>
      <c r="N1835" s="1">
        <f>SUMIF(Town!$AH$1045:$AH$1285,$A1835,Town!N$1045:N$1285)</f>
        <v>10345</v>
      </c>
      <c r="O1835" s="1">
        <f>SUMIF(Town!$AH$1045:$AH$1285,$A1835,Town!O$1045:O$1285)</f>
        <v>10685</v>
      </c>
      <c r="P1835" s="1">
        <f>SUMIF(Town!$AH$1045:$AH$1285,$A1835,Town!P$1045:P$1285)</f>
        <v>2297</v>
      </c>
      <c r="R1835" s="1">
        <f>SUMIF(Town!$AH$1045:$AH$1285,$A1835,Town!R$1045:R$1285)</f>
        <v>153</v>
      </c>
      <c r="S1835" s="1">
        <f>SUMIF(Town!$AH$1045:$AH$1285,$A1835,Town!S$1045:S$1285)</f>
        <v>53</v>
      </c>
      <c r="W1835" s="1">
        <v>83</v>
      </c>
      <c r="AL1835" s="7">
        <f>IF(Q1835&gt;0,RANK(Q1835,(N1835:P1835,Q1835:AJ1835)),0)</f>
        <v>0</v>
      </c>
      <c r="AM1835" s="7">
        <f>IF(R1835&gt;0,RANK(R1835,(N1835:P1835,Q1835:AJ1835)),0)</f>
        <v>4</v>
      </c>
      <c r="AN1835" s="7">
        <f>IF(S1835&gt;0,RANK(S1835,(N1835:P1835,Q1835:AJ1835)),0)</f>
        <v>6</v>
      </c>
      <c r="AO1835" s="7">
        <f>IF(T1835&gt;0,RANK(T1835,(N1835:P1835,Q1835:AJ1835)),0)</f>
        <v>0</v>
      </c>
      <c r="AP1835" s="2">
        <f t="shared" ref="AP1835:AP1845" si="726">IF($C1835=0,"-",Q1835/$C1835)</f>
        <v>0</v>
      </c>
      <c r="AQ1835" s="2">
        <f t="shared" ref="AQ1835:AQ1845" si="727">IF($C1835=0,"-",R1835/$C1835)</f>
        <v>6.4786585365853655E-3</v>
      </c>
      <c r="AR1835" s="2">
        <f t="shared" ref="AR1835:AR1845" si="728">IF($C1835=0,"-",S1835/$C1835)</f>
        <v>2.2442411924119242E-3</v>
      </c>
      <c r="AS1835" s="2">
        <f t="shared" ref="AS1835:AS1845" si="729">IF($C1835=0,"-",T1835/$C1835)</f>
        <v>0</v>
      </c>
      <c r="AU1835" t="s">
        <v>438</v>
      </c>
      <c r="AV1835" t="s">
        <v>437</v>
      </c>
      <c r="AY1835" s="130">
        <v>33</v>
      </c>
      <c r="AZ1835" s="131">
        <v>1</v>
      </c>
      <c r="BA1835" s="132">
        <f t="shared" ref="BA1835:BA1844" si="730">AY1835*1000+AZ1835</f>
        <v>33001</v>
      </c>
      <c r="BC1835" s="7" t="s">
        <v>532</v>
      </c>
    </row>
    <row r="1836" spans="1:55" hidden="1" outlineLevel="1" x14ac:dyDescent="0.2">
      <c r="A1836" t="s">
        <v>2017</v>
      </c>
      <c r="B1836" t="s">
        <v>437</v>
      </c>
      <c r="C1836" s="1">
        <f t="shared" si="719"/>
        <v>20763</v>
      </c>
      <c r="D1836" s="7">
        <f>RANK(N1836,(N1836:P1836,Q1836:AJ1836))</f>
        <v>2</v>
      </c>
      <c r="E1836" s="7">
        <f>RANK(O1836,(N1836:P1836,Q1836:AJ1836))</f>
        <v>1</v>
      </c>
      <c r="F1836" s="7">
        <f>IF(P1836&gt;0,RANK(P1836,(N1836:P1836,Q1836:AJ1836)),0)</f>
        <v>3</v>
      </c>
      <c r="G1836" s="1">
        <f t="shared" si="720"/>
        <v>287</v>
      </c>
      <c r="H1836" s="2">
        <f t="shared" si="721"/>
        <v>1.3822665318113953E-2</v>
      </c>
      <c r="I1836" s="2"/>
      <c r="J1836" s="2">
        <f t="shared" si="722"/>
        <v>0.42773202331069693</v>
      </c>
      <c r="K1836" s="2">
        <f t="shared" si="723"/>
        <v>0.44155468862881087</v>
      </c>
      <c r="L1836" s="2">
        <f t="shared" si="724"/>
        <v>0.11775754948706835</v>
      </c>
      <c r="M1836" s="2">
        <f t="shared" si="725"/>
        <v>1.2955738573423858E-2</v>
      </c>
      <c r="N1836" s="1">
        <f>SUMIF(Town!$AH$1045:$AH$1285,$A1836,Town!N$1045:N$1285)</f>
        <v>8881</v>
      </c>
      <c r="O1836" s="1">
        <f>SUMIF(Town!$AH$1045:$AH$1285,$A1836,Town!O$1045:O$1285)</f>
        <v>9168</v>
      </c>
      <c r="P1836" s="1">
        <f>SUMIF(Town!$AH$1045:$AH$1285,$A1836,Town!P$1045:P$1285)</f>
        <v>2445</v>
      </c>
      <c r="R1836" s="1">
        <f>SUMIF(Town!$AH$1045:$AH$1285,$A1836,Town!R$1045:R$1285)</f>
        <v>131</v>
      </c>
      <c r="S1836" s="1">
        <f>SUMIF(Town!$AH$1045:$AH$1285,$A1836,Town!S$1045:S$1285)</f>
        <v>57</v>
      </c>
      <c r="W1836" s="1">
        <v>81</v>
      </c>
      <c r="AL1836" s="7">
        <f>IF(Q1836&gt;0,RANK(Q1836,(N1836:P1836,Q1836:AJ1836)),0)</f>
        <v>0</v>
      </c>
      <c r="AM1836" s="7">
        <f>IF(R1836&gt;0,RANK(R1836,(N1836:P1836,Q1836:AJ1836)),0)</f>
        <v>4</v>
      </c>
      <c r="AN1836" s="7">
        <f>IF(S1836&gt;0,RANK(S1836,(N1836:P1836,Q1836:AJ1836)),0)</f>
        <v>6</v>
      </c>
      <c r="AO1836" s="7">
        <f>IF(T1836&gt;0,RANK(T1836,(N1836:P1836,Q1836:AJ1836)),0)</f>
        <v>0</v>
      </c>
      <c r="AP1836" s="2">
        <f t="shared" si="726"/>
        <v>0</v>
      </c>
      <c r="AQ1836" s="2">
        <f t="shared" si="727"/>
        <v>6.3093001974666475E-3</v>
      </c>
      <c r="AR1836" s="2">
        <f t="shared" si="728"/>
        <v>2.7452680248519E-3</v>
      </c>
      <c r="AS1836" s="2">
        <f t="shared" si="729"/>
        <v>0</v>
      </c>
      <c r="AU1836" t="s">
        <v>2017</v>
      </c>
      <c r="AV1836" t="s">
        <v>437</v>
      </c>
      <c r="AY1836" s="130">
        <v>33</v>
      </c>
      <c r="AZ1836" s="131">
        <v>3</v>
      </c>
      <c r="BA1836" s="132">
        <f t="shared" si="730"/>
        <v>33003</v>
      </c>
      <c r="BC1836" s="7" t="s">
        <v>532</v>
      </c>
    </row>
    <row r="1837" spans="1:55" hidden="1" outlineLevel="1" x14ac:dyDescent="0.2">
      <c r="A1837" t="s">
        <v>228</v>
      </c>
      <c r="B1837" t="s">
        <v>437</v>
      </c>
      <c r="C1837" s="1">
        <f t="shared" si="719"/>
        <v>29701</v>
      </c>
      <c r="D1837" s="7">
        <f>RANK(N1837,(N1837:P1837,Q1837:AJ1837))</f>
        <v>1</v>
      </c>
      <c r="E1837" s="7">
        <f>RANK(O1837,(N1837:P1837,Q1837:AJ1837))</f>
        <v>2</v>
      </c>
      <c r="F1837" s="7">
        <f>IF(P1837&gt;0,RANK(P1837,(N1837:P1837,Q1837:AJ1837)),0)</f>
        <v>3</v>
      </c>
      <c r="G1837" s="1">
        <f t="shared" si="720"/>
        <v>5907</v>
      </c>
      <c r="H1837" s="2">
        <f t="shared" si="721"/>
        <v>0.1988821925187704</v>
      </c>
      <c r="I1837" s="2"/>
      <c r="J1837" s="2">
        <f t="shared" si="722"/>
        <v>0.54405575569846132</v>
      </c>
      <c r="K1837" s="2">
        <f t="shared" si="723"/>
        <v>0.34517356317969095</v>
      </c>
      <c r="L1837" s="2">
        <f t="shared" si="724"/>
        <v>9.3498535402848387E-2</v>
      </c>
      <c r="M1837" s="2">
        <f t="shared" si="725"/>
        <v>1.7272145718999349E-2</v>
      </c>
      <c r="N1837" s="1">
        <f>SUMIF(Town!$AH$1045:$AH$1285,$A1837,Town!N$1045:N$1285)</f>
        <v>16159</v>
      </c>
      <c r="O1837" s="1">
        <f>SUMIF(Town!$AH$1045:$AH$1285,$A1837,Town!O$1045:O$1285)</f>
        <v>10252</v>
      </c>
      <c r="P1837" s="1">
        <f>SUMIF(Town!$AH$1045:$AH$1285,$A1837,Town!P$1045:P$1285)</f>
        <v>2777</v>
      </c>
      <c r="R1837" s="1">
        <f>SUMIF(Town!$AH$1045:$AH$1285,$A1837,Town!R$1045:R$1285)</f>
        <v>199</v>
      </c>
      <c r="S1837" s="1">
        <f>SUMIF(Town!$AH$1045:$AH$1285,$A1837,Town!S$1045:S$1285)</f>
        <v>129</v>
      </c>
      <c r="W1837" s="1">
        <v>185</v>
      </c>
      <c r="AL1837" s="7">
        <f>IF(Q1837&gt;0,RANK(Q1837,(N1837:P1837,Q1837:AJ1837)),0)</f>
        <v>0</v>
      </c>
      <c r="AM1837" s="7">
        <f>IF(R1837&gt;0,RANK(R1837,(N1837:P1837,Q1837:AJ1837)),0)</f>
        <v>4</v>
      </c>
      <c r="AN1837" s="7">
        <f>IF(S1837&gt;0,RANK(S1837,(N1837:P1837,Q1837:AJ1837)),0)</f>
        <v>6</v>
      </c>
      <c r="AO1837" s="7">
        <f>IF(T1837&gt;0,RANK(T1837,(N1837:P1837,Q1837:AJ1837)),0)</f>
        <v>0</v>
      </c>
      <c r="AP1837" s="2">
        <f t="shared" si="726"/>
        <v>0</v>
      </c>
      <c r="AQ1837" s="2">
        <f t="shared" si="727"/>
        <v>6.7001111073701223E-3</v>
      </c>
      <c r="AR1837" s="2">
        <f t="shared" si="728"/>
        <v>4.343288104777617E-3</v>
      </c>
      <c r="AS1837" s="2">
        <f t="shared" si="729"/>
        <v>0</v>
      </c>
      <c r="AU1837" t="s">
        <v>228</v>
      </c>
      <c r="AV1837" t="s">
        <v>437</v>
      </c>
      <c r="AY1837" s="130">
        <v>33</v>
      </c>
      <c r="AZ1837" s="131">
        <v>5</v>
      </c>
      <c r="BA1837" s="132">
        <f t="shared" si="730"/>
        <v>33005</v>
      </c>
      <c r="BC1837" s="7" t="s">
        <v>532</v>
      </c>
    </row>
    <row r="1838" spans="1:55" hidden="1" outlineLevel="1" x14ac:dyDescent="0.2">
      <c r="A1838" t="s">
        <v>2167</v>
      </c>
      <c r="B1838" t="s">
        <v>437</v>
      </c>
      <c r="C1838" s="1">
        <f t="shared" si="719"/>
        <v>14137</v>
      </c>
      <c r="D1838" s="7">
        <f>RANK(N1838,(N1838:P1838,Q1838:AJ1838))</f>
        <v>1</v>
      </c>
      <c r="E1838" s="7">
        <f>RANK(O1838,(N1838:P1838,Q1838:AJ1838))</f>
        <v>2</v>
      </c>
      <c r="F1838" s="7">
        <f>IF(P1838&gt;0,RANK(P1838,(N1838:P1838,Q1838:AJ1838)),0)</f>
        <v>3</v>
      </c>
      <c r="G1838" s="1">
        <f t="shared" si="720"/>
        <v>2488</v>
      </c>
      <c r="H1838" s="2">
        <f t="shared" si="721"/>
        <v>0.17599207752705667</v>
      </c>
      <c r="I1838" s="2"/>
      <c r="J1838" s="2">
        <f t="shared" si="722"/>
        <v>0.50866520478177835</v>
      </c>
      <c r="K1838" s="2">
        <f t="shared" si="723"/>
        <v>0.33267312725472165</v>
      </c>
      <c r="L1838" s="2">
        <f t="shared" si="724"/>
        <v>0.14748532220414515</v>
      </c>
      <c r="M1838" s="2">
        <f t="shared" si="725"/>
        <v>1.1176345759354861E-2</v>
      </c>
      <c r="N1838" s="1">
        <f>SUMIF(Town!$AH$1045:$AH$1285,$A1838,Town!N$1045:N$1285)</f>
        <v>7191</v>
      </c>
      <c r="O1838" s="1">
        <f>SUMIF(Town!$AH$1045:$AH$1285,$A1838,Town!O$1045:O$1285)</f>
        <v>4703</v>
      </c>
      <c r="P1838" s="1">
        <f>SUMIF(Town!$AH$1045:$AH$1285,$A1838,Town!P$1045:P$1285)</f>
        <v>2085</v>
      </c>
      <c r="R1838" s="1">
        <f>SUMIF(Town!$AH$1045:$AH$1285,$A1838,Town!R$1045:R$1285)</f>
        <v>83</v>
      </c>
      <c r="S1838" s="1">
        <f>SUMIF(Town!$AH$1045:$AH$1285,$A1838,Town!S$1045:S$1285)</f>
        <v>33</v>
      </c>
      <c r="W1838" s="1">
        <v>42</v>
      </c>
      <c r="AL1838" s="7">
        <f>IF(Q1838&gt;0,RANK(Q1838,(N1838:P1838,Q1838:AJ1838)),0)</f>
        <v>0</v>
      </c>
      <c r="AM1838" s="7">
        <f>IF(R1838&gt;0,RANK(R1838,(N1838:P1838,Q1838:AJ1838)),0)</f>
        <v>4</v>
      </c>
      <c r="AN1838" s="7">
        <f>IF(S1838&gt;0,RANK(S1838,(N1838:P1838,Q1838:AJ1838)),0)</f>
        <v>6</v>
      </c>
      <c r="AO1838" s="7">
        <f>IF(T1838&gt;0,RANK(T1838,(N1838:P1838,Q1838:AJ1838)),0)</f>
        <v>0</v>
      </c>
      <c r="AP1838" s="2">
        <f t="shared" si="726"/>
        <v>0</v>
      </c>
      <c r="AQ1838" s="2">
        <f t="shared" si="727"/>
        <v>5.871118341939591E-3</v>
      </c>
      <c r="AR1838" s="2">
        <f t="shared" si="728"/>
        <v>2.3343000636627288E-3</v>
      </c>
      <c r="AS1838" s="2">
        <f t="shared" si="729"/>
        <v>0</v>
      </c>
      <c r="AU1838" t="s">
        <v>2167</v>
      </c>
      <c r="AV1838" t="s">
        <v>437</v>
      </c>
      <c r="AY1838" s="130">
        <v>33</v>
      </c>
      <c r="AZ1838" s="131">
        <v>7</v>
      </c>
      <c r="BA1838" s="132">
        <f t="shared" si="730"/>
        <v>33007</v>
      </c>
      <c r="BC1838" s="7" t="s">
        <v>532</v>
      </c>
    </row>
    <row r="1839" spans="1:55" hidden="1" outlineLevel="1" x14ac:dyDescent="0.2">
      <c r="A1839" t="s">
        <v>2168</v>
      </c>
      <c r="B1839" t="s">
        <v>437</v>
      </c>
      <c r="C1839" s="1">
        <f t="shared" si="719"/>
        <v>34772</v>
      </c>
      <c r="D1839" s="7">
        <f>RANK(N1839,(N1839:P1839,Q1839:AJ1839))</f>
        <v>1</v>
      </c>
      <c r="E1839" s="7">
        <f>RANK(O1839,(N1839:P1839,Q1839:AJ1839))</f>
        <v>2</v>
      </c>
      <c r="F1839" s="7">
        <f>IF(P1839&gt;0,RANK(P1839,(N1839:P1839,Q1839:AJ1839)),0)</f>
        <v>3</v>
      </c>
      <c r="G1839" s="1">
        <f t="shared" si="720"/>
        <v>3933</v>
      </c>
      <c r="H1839" s="2">
        <f t="shared" si="721"/>
        <v>0.11310824801564477</v>
      </c>
      <c r="I1839" s="2"/>
      <c r="J1839" s="2">
        <f t="shared" si="722"/>
        <v>0.5025882894282756</v>
      </c>
      <c r="K1839" s="2">
        <f t="shared" si="723"/>
        <v>0.38948004141263087</v>
      </c>
      <c r="L1839" s="2">
        <f t="shared" si="724"/>
        <v>9.3092143103646607E-2</v>
      </c>
      <c r="M1839" s="2">
        <f t="shared" si="725"/>
        <v>1.4839526055446917E-2</v>
      </c>
      <c r="N1839" s="1">
        <f>SUMIF(Town!$AH$1045:$AH$1285,$A1839,Town!N$1045:N$1285)</f>
        <v>17476</v>
      </c>
      <c r="O1839" s="1">
        <f>SUMIF(Town!$AH$1045:$AH$1285,$A1839,Town!O$1045:O$1285)</f>
        <v>13543</v>
      </c>
      <c r="P1839" s="1">
        <f>SUMIF(Town!$AH$1045:$AH$1285,$A1839,Town!P$1045:P$1285)</f>
        <v>3237</v>
      </c>
      <c r="R1839" s="1">
        <f>SUMIF(Town!$AH$1045:$AH$1285,$A1839,Town!R$1045:R$1285)</f>
        <v>244</v>
      </c>
      <c r="S1839" s="1">
        <f>SUMIF(Town!$AH$1045:$AH$1285,$A1839,Town!S$1045:S$1285)</f>
        <v>62</v>
      </c>
      <c r="W1839" s="1">
        <v>210</v>
      </c>
      <c r="AL1839" s="7">
        <f>IF(Q1839&gt;0,RANK(Q1839,(N1839:P1839,Q1839:AJ1839)),0)</f>
        <v>0</v>
      </c>
      <c r="AM1839" s="7">
        <f>IF(R1839&gt;0,RANK(R1839,(N1839:P1839,Q1839:AJ1839)),0)</f>
        <v>4</v>
      </c>
      <c r="AN1839" s="7">
        <f>IF(S1839&gt;0,RANK(S1839,(N1839:P1839,Q1839:AJ1839)),0)</f>
        <v>6</v>
      </c>
      <c r="AO1839" s="7">
        <f>IF(T1839&gt;0,RANK(T1839,(N1839:P1839,Q1839:AJ1839)),0)</f>
        <v>0</v>
      </c>
      <c r="AP1839" s="2">
        <f t="shared" si="726"/>
        <v>0</v>
      </c>
      <c r="AQ1839" s="2">
        <f t="shared" si="727"/>
        <v>7.0171402277694698E-3</v>
      </c>
      <c r="AR1839" s="2">
        <f t="shared" si="728"/>
        <v>1.783043828367652E-3</v>
      </c>
      <c r="AS1839" s="2">
        <f t="shared" si="729"/>
        <v>0</v>
      </c>
      <c r="AU1839" t="s">
        <v>2168</v>
      </c>
      <c r="AV1839" t="s">
        <v>437</v>
      </c>
      <c r="AY1839" s="130">
        <v>33</v>
      </c>
      <c r="AZ1839" s="131">
        <v>9</v>
      </c>
      <c r="BA1839" s="132">
        <f t="shared" si="730"/>
        <v>33009</v>
      </c>
      <c r="BC1839" s="7" t="s">
        <v>532</v>
      </c>
    </row>
    <row r="1840" spans="1:55" hidden="1" outlineLevel="1" x14ac:dyDescent="0.2">
      <c r="A1840" t="s">
        <v>2470</v>
      </c>
      <c r="B1840" t="s">
        <v>437</v>
      </c>
      <c r="C1840" s="1">
        <f t="shared" si="719"/>
        <v>146635</v>
      </c>
      <c r="D1840" s="7">
        <f>RANK(N1840,(N1840:P1840,Q1840:AJ1840))</f>
        <v>1</v>
      </c>
      <c r="E1840" s="7">
        <f>RANK(O1840,(N1840:P1840,Q1840:AJ1840))</f>
        <v>2</v>
      </c>
      <c r="F1840" s="7">
        <f>IF(P1840&gt;0,RANK(P1840,(N1840:P1840,Q1840:AJ1840)),0)</f>
        <v>3</v>
      </c>
      <c r="G1840" s="1">
        <f t="shared" si="720"/>
        <v>11841</v>
      </c>
      <c r="H1840" s="2">
        <f t="shared" si="721"/>
        <v>8.0751525897636983E-2</v>
      </c>
      <c r="I1840" s="2"/>
      <c r="J1840" s="2">
        <f t="shared" si="722"/>
        <v>0.48611859378729499</v>
      </c>
      <c r="K1840" s="2">
        <f t="shared" si="723"/>
        <v>0.40536706788965798</v>
      </c>
      <c r="L1840" s="2">
        <f t="shared" si="724"/>
        <v>9.1458383059978859E-2</v>
      </c>
      <c r="M1840" s="2">
        <f t="shared" si="725"/>
        <v>1.7055955263068218E-2</v>
      </c>
      <c r="N1840" s="1">
        <f>SUMIF(Town!$AH$1045:$AH$1285,$A1840,Town!N$1045:N$1285)</f>
        <v>71282</v>
      </c>
      <c r="O1840" s="1">
        <f>SUMIF(Town!$AH$1045:$AH$1285,$A1840,Town!O$1045:O$1285)</f>
        <v>59441</v>
      </c>
      <c r="P1840" s="1">
        <f>SUMIF(Town!$AH$1045:$AH$1285,$A1840,Town!P$1045:P$1285)</f>
        <v>13411</v>
      </c>
      <c r="R1840" s="1">
        <f>SUMIF(Town!$AH$1045:$AH$1285,$A1840,Town!R$1045:R$1285)</f>
        <v>1374</v>
      </c>
      <c r="S1840" s="1">
        <f>SUMIF(Town!$AH$1045:$AH$1285,$A1840,Town!S$1045:S$1285)</f>
        <v>417</v>
      </c>
      <c r="W1840" s="1">
        <v>710</v>
      </c>
      <c r="AL1840" s="7">
        <f>IF(Q1840&gt;0,RANK(Q1840,(N1840:P1840,Q1840:AJ1840)),0)</f>
        <v>0</v>
      </c>
      <c r="AM1840" s="7">
        <f>IF(R1840&gt;0,RANK(R1840,(N1840:P1840,Q1840:AJ1840)),0)</f>
        <v>4</v>
      </c>
      <c r="AN1840" s="7">
        <f>IF(S1840&gt;0,RANK(S1840,(N1840:P1840,Q1840:AJ1840)),0)</f>
        <v>6</v>
      </c>
      <c r="AO1840" s="7">
        <f>IF(T1840&gt;0,RANK(T1840,(N1840:P1840,Q1840:AJ1840)),0)</f>
        <v>0</v>
      </c>
      <c r="AP1840" s="2">
        <f t="shared" si="726"/>
        <v>0</v>
      </c>
      <c r="AQ1840" s="2">
        <f t="shared" si="727"/>
        <v>9.3702049306100179E-3</v>
      </c>
      <c r="AR1840" s="2">
        <f t="shared" si="728"/>
        <v>2.8437958195519485E-3</v>
      </c>
      <c r="AS1840" s="2">
        <f t="shared" si="729"/>
        <v>0</v>
      </c>
      <c r="AU1840" t="s">
        <v>2470</v>
      </c>
      <c r="AV1840" t="s">
        <v>437</v>
      </c>
      <c r="AY1840" s="130">
        <v>33</v>
      </c>
      <c r="AZ1840" s="131">
        <v>11</v>
      </c>
      <c r="BA1840" s="132">
        <f t="shared" si="730"/>
        <v>33011</v>
      </c>
      <c r="BC1840" s="7" t="s">
        <v>532</v>
      </c>
    </row>
    <row r="1841" spans="1:55" hidden="1" outlineLevel="1" x14ac:dyDescent="0.2">
      <c r="A1841" t="s">
        <v>3028</v>
      </c>
      <c r="B1841" t="s">
        <v>437</v>
      </c>
      <c r="C1841" s="1">
        <f t="shared" si="719"/>
        <v>56200</v>
      </c>
      <c r="D1841" s="7">
        <f>RANK(N1841,(N1841:P1841,Q1841:AJ1841))</f>
        <v>1</v>
      </c>
      <c r="E1841" s="7">
        <f>RANK(O1841,(N1841:P1841,Q1841:AJ1841))</f>
        <v>2</v>
      </c>
      <c r="F1841" s="7">
        <f>IF(P1841&gt;0,RANK(P1841,(N1841:P1841,Q1841:AJ1841)),0)</f>
        <v>3</v>
      </c>
      <c r="G1841" s="1">
        <f t="shared" si="720"/>
        <v>8150</v>
      </c>
      <c r="H1841" s="2">
        <f t="shared" si="721"/>
        <v>0.14501779359430605</v>
      </c>
      <c r="I1841" s="2"/>
      <c r="J1841" s="2">
        <f t="shared" si="722"/>
        <v>0.52279359430604977</v>
      </c>
      <c r="K1841" s="2">
        <f t="shared" si="723"/>
        <v>0.37777580071174377</v>
      </c>
      <c r="L1841" s="2">
        <f t="shared" si="724"/>
        <v>8.5658362989323847E-2</v>
      </c>
      <c r="M1841" s="2">
        <f t="shared" si="725"/>
        <v>1.3772241992882614E-2</v>
      </c>
      <c r="N1841" s="1">
        <f>SUMIF(Town!$AH$1045:$AH$1285,$A1841,Town!N$1045:N$1285)</f>
        <v>29381</v>
      </c>
      <c r="O1841" s="1">
        <f>SUMIF(Town!$AH$1045:$AH$1285,$A1841,Town!O$1045:O$1285)</f>
        <v>21231</v>
      </c>
      <c r="P1841" s="1">
        <f>SUMIF(Town!$AH$1045:$AH$1285,$A1841,Town!P$1045:P$1285)</f>
        <v>4814</v>
      </c>
      <c r="R1841" s="1">
        <f>SUMIF(Town!$AH$1045:$AH$1285,$A1841,Town!R$1045:R$1285)</f>
        <v>428</v>
      </c>
      <c r="S1841" s="1">
        <f>SUMIF(Town!$AH$1045:$AH$1285,$A1841,Town!S$1045:S$1285)</f>
        <v>122</v>
      </c>
      <c r="W1841" s="1">
        <v>224</v>
      </c>
      <c r="AL1841" s="7">
        <f>IF(Q1841&gt;0,RANK(Q1841,(N1841:P1841,Q1841:AJ1841)),0)</f>
        <v>0</v>
      </c>
      <c r="AM1841" s="7">
        <f>IF(R1841&gt;0,RANK(R1841,(N1841:P1841,Q1841:AJ1841)),0)</f>
        <v>4</v>
      </c>
      <c r="AN1841" s="7">
        <f>IF(S1841&gt;0,RANK(S1841,(N1841:P1841,Q1841:AJ1841)),0)</f>
        <v>6</v>
      </c>
      <c r="AO1841" s="7">
        <f>IF(T1841&gt;0,RANK(T1841,(N1841:P1841,Q1841:AJ1841)),0)</f>
        <v>0</v>
      </c>
      <c r="AP1841" s="2">
        <f t="shared" si="726"/>
        <v>0</v>
      </c>
      <c r="AQ1841" s="2">
        <f t="shared" si="727"/>
        <v>7.6156583629893235E-3</v>
      </c>
      <c r="AR1841" s="2">
        <f t="shared" si="728"/>
        <v>2.1708185053380784E-3</v>
      </c>
      <c r="AS1841" s="2">
        <f t="shared" si="729"/>
        <v>0</v>
      </c>
      <c r="AU1841" t="s">
        <v>3028</v>
      </c>
      <c r="AV1841" t="s">
        <v>437</v>
      </c>
      <c r="AY1841" s="130">
        <v>33</v>
      </c>
      <c r="AZ1841" s="131">
        <v>13</v>
      </c>
      <c r="BA1841" s="132">
        <f t="shared" si="730"/>
        <v>33013</v>
      </c>
      <c r="BC1841" s="7" t="s">
        <v>532</v>
      </c>
    </row>
    <row r="1842" spans="1:55" hidden="1" outlineLevel="1" x14ac:dyDescent="0.2">
      <c r="A1842" t="s">
        <v>1912</v>
      </c>
      <c r="B1842" t="s">
        <v>437</v>
      </c>
      <c r="C1842" s="1">
        <f t="shared" si="719"/>
        <v>113248</v>
      </c>
      <c r="D1842" s="7">
        <f>RANK(N1842,(N1842:P1842,Q1842:AJ1842))</f>
        <v>1</v>
      </c>
      <c r="E1842" s="7">
        <f>RANK(O1842,(N1842:P1842,Q1842:AJ1842))</f>
        <v>2</v>
      </c>
      <c r="F1842" s="7">
        <f>IF(P1842&gt;0,RANK(P1842,(N1842:P1842,Q1842:AJ1842)),0)</f>
        <v>3</v>
      </c>
      <c r="G1842" s="1">
        <f t="shared" si="720"/>
        <v>7443</v>
      </c>
      <c r="H1842" s="2">
        <f t="shared" si="721"/>
        <v>6.5723014975981917E-2</v>
      </c>
      <c r="I1842" s="2"/>
      <c r="J1842" s="2">
        <f t="shared" si="722"/>
        <v>0.47368606951116132</v>
      </c>
      <c r="K1842" s="2">
        <f t="shared" si="723"/>
        <v>0.40796305453517945</v>
      </c>
      <c r="L1842" s="2">
        <f t="shared" si="724"/>
        <v>0.10095542526137327</v>
      </c>
      <c r="M1842" s="2">
        <f t="shared" si="725"/>
        <v>1.7395450692285958E-2</v>
      </c>
      <c r="N1842" s="1">
        <f>SUMIF(Town!$AH$1045:$AH$1285,$A1842,Town!N$1045:N$1285)</f>
        <v>53644</v>
      </c>
      <c r="O1842" s="1">
        <f>SUMIF(Town!$AH$1045:$AH$1285,$A1842,Town!O$1045:O$1285)</f>
        <v>46201</v>
      </c>
      <c r="P1842" s="1">
        <f>SUMIF(Town!$AH$1045:$AH$1285,$A1842,Town!P$1045:P$1285)</f>
        <v>11433</v>
      </c>
      <c r="R1842" s="1">
        <f>SUMIF(Town!$AH$1045:$AH$1285,$A1842,Town!R$1045:R$1285)</f>
        <v>1121</v>
      </c>
      <c r="S1842" s="1">
        <f>SUMIF(Town!$AH$1045:$AH$1285,$A1842,Town!S$1045:S$1285)</f>
        <v>291</v>
      </c>
      <c r="W1842" s="1">
        <v>558</v>
      </c>
      <c r="AL1842" s="7">
        <f>IF(Q1842&gt;0,RANK(Q1842,(N1842:P1842,Q1842:AJ1842)),0)</f>
        <v>0</v>
      </c>
      <c r="AM1842" s="7">
        <f>IF(R1842&gt;0,RANK(R1842,(N1842:P1842,Q1842:AJ1842)),0)</f>
        <v>4</v>
      </c>
      <c r="AN1842" s="7">
        <f>IF(S1842&gt;0,RANK(S1842,(N1842:P1842,Q1842:AJ1842)),0)</f>
        <v>6</v>
      </c>
      <c r="AO1842" s="7">
        <f>IF(T1842&gt;0,RANK(T1842,(N1842:P1842,Q1842:AJ1842)),0)</f>
        <v>0</v>
      </c>
      <c r="AP1842" s="2">
        <f t="shared" si="726"/>
        <v>0</v>
      </c>
      <c r="AQ1842" s="2">
        <f t="shared" si="727"/>
        <v>9.8986295563718556E-3</v>
      </c>
      <c r="AR1842" s="2">
        <f t="shared" si="728"/>
        <v>2.5695818027691437E-3</v>
      </c>
      <c r="AS1842" s="2">
        <f t="shared" si="729"/>
        <v>0</v>
      </c>
      <c r="AU1842" t="s">
        <v>1912</v>
      </c>
      <c r="AV1842" t="s">
        <v>437</v>
      </c>
      <c r="AY1842" s="130">
        <v>33</v>
      </c>
      <c r="AZ1842" s="131">
        <v>15</v>
      </c>
      <c r="BA1842" s="132">
        <f t="shared" si="730"/>
        <v>33015</v>
      </c>
      <c r="BC1842" s="7" t="s">
        <v>532</v>
      </c>
    </row>
    <row r="1843" spans="1:55" hidden="1" outlineLevel="1" x14ac:dyDescent="0.2">
      <c r="A1843" t="s">
        <v>2501</v>
      </c>
      <c r="B1843" t="s">
        <v>437</v>
      </c>
      <c r="C1843" s="1">
        <f t="shared" si="719"/>
        <v>42843</v>
      </c>
      <c r="D1843" s="7">
        <f>RANK(N1843,(N1843:P1843,Q1843:AJ1843))</f>
        <v>1</v>
      </c>
      <c r="E1843" s="7">
        <f>RANK(O1843,(N1843:P1843,Q1843:AJ1843))</f>
        <v>2</v>
      </c>
      <c r="F1843" s="7">
        <f>IF(P1843&gt;0,RANK(P1843,(N1843:P1843,Q1843:AJ1843)),0)</f>
        <v>3</v>
      </c>
      <c r="G1843" s="1">
        <f t="shared" si="720"/>
        <v>8991</v>
      </c>
      <c r="H1843" s="2">
        <f t="shared" si="721"/>
        <v>0.20985925355367271</v>
      </c>
      <c r="I1843" s="2"/>
      <c r="J1843" s="2">
        <f t="shared" si="722"/>
        <v>0.54793081716966596</v>
      </c>
      <c r="K1843" s="2">
        <f t="shared" si="723"/>
        <v>0.33807156361599328</v>
      </c>
      <c r="L1843" s="2">
        <f t="shared" si="724"/>
        <v>9.5418154657703702E-2</v>
      </c>
      <c r="M1843" s="2">
        <f t="shared" si="725"/>
        <v>1.857946455663706E-2</v>
      </c>
      <c r="N1843" s="1">
        <f>SUMIF(Town!$AH$1045:$AH$1285,$A1843,Town!N$1045:N$1285)</f>
        <v>23475</v>
      </c>
      <c r="O1843" s="1">
        <f>SUMIF(Town!$AH$1045:$AH$1285,$A1843,Town!O$1045:O$1285)</f>
        <v>14484</v>
      </c>
      <c r="P1843" s="1">
        <f>SUMIF(Town!$AH$1045:$AH$1285,$A1843,Town!P$1045:P$1285)</f>
        <v>4088</v>
      </c>
      <c r="R1843" s="1">
        <f>SUMIF(Town!$AH$1045:$AH$1285,$A1843,Town!R$1045:R$1285)</f>
        <v>397</v>
      </c>
      <c r="S1843" s="1">
        <f>SUMIF(Town!$AH$1045:$AH$1285,$A1843,Town!S$1045:S$1285)</f>
        <v>117</v>
      </c>
      <c r="W1843" s="1">
        <v>282</v>
      </c>
      <c r="AL1843" s="7">
        <f>IF(Q1843&gt;0,RANK(Q1843,(N1843:P1843,Q1843:AJ1843)),0)</f>
        <v>0</v>
      </c>
      <c r="AM1843" s="7">
        <f>IF(R1843&gt;0,RANK(R1843,(N1843:P1843,Q1843:AJ1843)),0)</f>
        <v>4</v>
      </c>
      <c r="AN1843" s="7">
        <f>IF(S1843&gt;0,RANK(S1843,(N1843:P1843,Q1843:AJ1843)),0)</f>
        <v>6</v>
      </c>
      <c r="AO1843" s="7">
        <f>IF(T1843&gt;0,RANK(T1843,(N1843:P1843,Q1843:AJ1843)),0)</f>
        <v>0</v>
      </c>
      <c r="AP1843" s="2">
        <f t="shared" si="726"/>
        <v>0</v>
      </c>
      <c r="AQ1843" s="2">
        <f t="shared" si="727"/>
        <v>9.2663912424433403E-3</v>
      </c>
      <c r="AR1843" s="2">
        <f t="shared" si="728"/>
        <v>2.7309011973951406E-3</v>
      </c>
      <c r="AS1843" s="2">
        <f t="shared" si="729"/>
        <v>0</v>
      </c>
      <c r="AU1843" t="s">
        <v>2501</v>
      </c>
      <c r="AV1843" t="s">
        <v>437</v>
      </c>
      <c r="AY1843" s="130">
        <v>33</v>
      </c>
      <c r="AZ1843" s="131">
        <v>17</v>
      </c>
      <c r="BA1843" s="132">
        <f t="shared" si="730"/>
        <v>33017</v>
      </c>
      <c r="BC1843" s="7" t="s">
        <v>532</v>
      </c>
    </row>
    <row r="1844" spans="1:55" hidden="1" outlineLevel="1" x14ac:dyDescent="0.2">
      <c r="A1844" t="s">
        <v>2853</v>
      </c>
      <c r="B1844" t="s">
        <v>437</v>
      </c>
      <c r="C1844" s="1">
        <f t="shared" si="719"/>
        <v>17260</v>
      </c>
      <c r="D1844" s="7">
        <f>RANK(N1844,(N1844:P1844,Q1844:AJ1844))</f>
        <v>1</v>
      </c>
      <c r="E1844" s="7">
        <f>RANK(O1844,(N1844:P1844,Q1844:AJ1844))</f>
        <v>2</v>
      </c>
      <c r="F1844" s="7">
        <f>IF(P1844&gt;0,RANK(P1844,(N1844:P1844,Q1844:AJ1844)),0)</f>
        <v>3</v>
      </c>
      <c r="G1844" s="1">
        <f t="shared" si="720"/>
        <v>1556</v>
      </c>
      <c r="H1844" s="2">
        <f t="shared" si="721"/>
        <v>9.0150637311703363E-2</v>
      </c>
      <c r="I1844" s="2"/>
      <c r="J1844" s="2">
        <f t="shared" si="722"/>
        <v>0.48551564310544609</v>
      </c>
      <c r="K1844" s="2">
        <f t="shared" si="723"/>
        <v>0.39536500579374279</v>
      </c>
      <c r="L1844" s="2">
        <f t="shared" si="724"/>
        <v>0.10446118192352259</v>
      </c>
      <c r="M1844" s="2">
        <f t="shared" si="725"/>
        <v>1.4658169177288474E-2</v>
      </c>
      <c r="N1844" s="1">
        <f>SUMIF(Town!$AH$1045:$AH$1285,$A1844,Town!N$1045:N$1285)</f>
        <v>8380</v>
      </c>
      <c r="O1844" s="1">
        <f>SUMIF(Town!$AH$1045:$AH$1285,$A1844,Town!O$1045:O$1285)</f>
        <v>6824</v>
      </c>
      <c r="P1844" s="1">
        <f>SUMIF(Town!$AH$1045:$AH$1285,$A1844,Town!P$1045:P$1285)</f>
        <v>1803</v>
      </c>
      <c r="R1844" s="1">
        <f>SUMIF(Town!$AH$1045:$AH$1285,$A1844,Town!R$1045:R$1285)</f>
        <v>107</v>
      </c>
      <c r="S1844" s="1">
        <f>SUMIF(Town!$AH$1045:$AH$1285,$A1844,Town!S$1045:S$1285)</f>
        <v>65</v>
      </c>
      <c r="W1844" s="1">
        <v>81</v>
      </c>
      <c r="AL1844" s="7">
        <f>IF(Q1844&gt;0,RANK(Q1844,(N1844:P1844,Q1844:AJ1844)),0)</f>
        <v>0</v>
      </c>
      <c r="AM1844" s="7">
        <f>IF(R1844&gt;0,RANK(R1844,(N1844:P1844,Q1844:AJ1844)),0)</f>
        <v>4</v>
      </c>
      <c r="AN1844" s="7">
        <f>IF(S1844&gt;0,RANK(S1844,(N1844:P1844,Q1844:AJ1844)),0)</f>
        <v>6</v>
      </c>
      <c r="AO1844" s="7">
        <f>IF(T1844&gt;0,RANK(T1844,(N1844:P1844,Q1844:AJ1844)),0)</f>
        <v>0</v>
      </c>
      <c r="AP1844" s="2">
        <f t="shared" si="726"/>
        <v>0</v>
      </c>
      <c r="AQ1844" s="2">
        <f t="shared" si="727"/>
        <v>6.1993047508690615E-3</v>
      </c>
      <c r="AR1844" s="2">
        <f t="shared" si="728"/>
        <v>3.7659327925840093E-3</v>
      </c>
      <c r="AS1844" s="2">
        <f t="shared" si="729"/>
        <v>0</v>
      </c>
      <c r="AU1844" t="s">
        <v>2853</v>
      </c>
      <c r="AV1844" t="s">
        <v>437</v>
      </c>
      <c r="AY1844" s="130">
        <v>33</v>
      </c>
      <c r="AZ1844" s="131">
        <v>19</v>
      </c>
      <c r="BA1844" s="132">
        <f t="shared" si="730"/>
        <v>33019</v>
      </c>
      <c r="BC1844" s="7" t="s">
        <v>532</v>
      </c>
    </row>
    <row r="1845" spans="1:55" collapsed="1" x14ac:dyDescent="0.2">
      <c r="A1845" t="s">
        <v>2077</v>
      </c>
      <c r="B1845" t="s">
        <v>3301</v>
      </c>
      <c r="C1845" s="1">
        <f t="shared" si="719"/>
        <v>499175</v>
      </c>
      <c r="D1845" s="7">
        <f>RANK(N1845,(N1845:P1845,Q1845:AJ1845))</f>
        <v>1</v>
      </c>
      <c r="E1845" s="7">
        <f>RANK(O1845,(N1845:P1845,Q1845:AJ1845))</f>
        <v>2</v>
      </c>
      <c r="F1845" s="7">
        <f>IF(P1845&gt;0,RANK(P1845,(N1845:P1845,Q1845:AJ1845)),0)</f>
        <v>3</v>
      </c>
      <c r="G1845" s="1">
        <f t="shared" si="720"/>
        <v>49682</v>
      </c>
      <c r="H1845" s="2">
        <f t="shared" si="721"/>
        <v>9.9528221565583219E-2</v>
      </c>
      <c r="I1845" s="2"/>
      <c r="J1845" s="2">
        <f t="shared" si="722"/>
        <v>0.49324184905093404</v>
      </c>
      <c r="K1845" s="2">
        <f t="shared" si="723"/>
        <v>0.39371362748535083</v>
      </c>
      <c r="L1845" s="2">
        <f t="shared" si="724"/>
        <v>9.6939950919016374E-2</v>
      </c>
      <c r="M1845" s="2">
        <f t="shared" si="725"/>
        <v>1.6104572544698756E-2</v>
      </c>
      <c r="N1845" s="1">
        <f>SUM(N1835:N1844)</f>
        <v>246214</v>
      </c>
      <c r="O1845" s="1">
        <f>SUM(O1835:O1844)</f>
        <v>196532</v>
      </c>
      <c r="P1845" s="1">
        <f>SUM(P1835:P1844)</f>
        <v>48390</v>
      </c>
      <c r="R1845" s="1">
        <f>SUM(R1835:R1844)</f>
        <v>4237</v>
      </c>
      <c r="S1845" s="1">
        <f>SUM(S1835:S1844)</f>
        <v>1346</v>
      </c>
      <c r="W1845" s="1">
        <f>SUM(W1835:W1844)</f>
        <v>2456</v>
      </c>
      <c r="AL1845" s="7">
        <f>IF(Q1845&gt;0,RANK(Q1845,(N1845:P1845,Q1845:AJ1845)),0)</f>
        <v>0</v>
      </c>
      <c r="AM1845" s="7">
        <f>IF(R1845&gt;0,RANK(R1845,(N1845:P1845,Q1845:AJ1845)),0)</f>
        <v>4</v>
      </c>
      <c r="AN1845" s="7">
        <f>IF(S1845&gt;0,RANK(S1845,(N1845:P1845,Q1845:AJ1845)),0)</f>
        <v>6</v>
      </c>
      <c r="AO1845" s="7">
        <f>IF(T1845&gt;0,RANK(T1845,(N1845:P1845,Q1845:AJ1845)),0)</f>
        <v>0</v>
      </c>
      <c r="AP1845" s="2">
        <f t="shared" si="726"/>
        <v>0</v>
      </c>
      <c r="AQ1845" s="2">
        <f t="shared" si="727"/>
        <v>8.48800520859418E-3</v>
      </c>
      <c r="AR1845" s="2">
        <f t="shared" si="728"/>
        <v>2.6964491410827866E-3</v>
      </c>
      <c r="AS1845" s="2">
        <f t="shared" si="729"/>
        <v>0</v>
      </c>
      <c r="AU1845" t="s">
        <v>2077</v>
      </c>
      <c r="AV1845" t="s">
        <v>3301</v>
      </c>
      <c r="AY1845" s="130">
        <v>33</v>
      </c>
      <c r="AZ1845" s="131"/>
      <c r="BA1845" s="130">
        <v>33</v>
      </c>
      <c r="BC1845" s="7" t="s">
        <v>433</v>
      </c>
    </row>
    <row r="1846" spans="1:55" x14ac:dyDescent="0.2">
      <c r="A1846" s="1"/>
      <c r="C1846" s="1"/>
      <c r="E1846" s="7"/>
      <c r="F1846" s="7"/>
      <c r="I1846" s="2"/>
      <c r="N1846" s="68"/>
      <c r="O1846" s="68"/>
      <c r="P1846" s="68"/>
      <c r="Q1846" s="68"/>
      <c r="R1846" s="68"/>
      <c r="S1846" s="68"/>
      <c r="T1846" s="68"/>
      <c r="U1846" s="68"/>
      <c r="AL1846" s="7"/>
      <c r="AM1846" s="7"/>
      <c r="AN1846" s="7"/>
      <c r="AO1846" s="7"/>
      <c r="AY1846" s="130"/>
      <c r="AZ1846" s="131"/>
      <c r="BA1846" s="132"/>
    </row>
    <row r="1847" spans="1:55" hidden="1" outlineLevel="1" x14ac:dyDescent="0.2">
      <c r="A1847" t="s">
        <v>2580</v>
      </c>
      <c r="B1847" t="s">
        <v>2152</v>
      </c>
      <c r="C1847" s="1">
        <f t="shared" ref="C1847:C1868" si="731">SUM(N1847:AJ1847)</f>
        <v>83601</v>
      </c>
      <c r="D1847" s="7">
        <f>RANK(N1847,(N1847:P1847,Q1847:AJ1847))</f>
        <v>1</v>
      </c>
      <c r="E1847" s="7">
        <f>RANK(O1847,(N1847:P1847,Q1847:AJ1847))</f>
        <v>2</v>
      </c>
      <c r="F1847" s="7">
        <f>IF(P1847&gt;0,RANK(P1847,(N1847:P1847,Q1847:AJ1847)),0)</f>
        <v>3</v>
      </c>
      <c r="G1847" s="1">
        <f t="shared" ref="G1847:G1868" si="732">MAX(N1847:P1847)-LARGE(N1847:P1847,2)</f>
        <v>14896</v>
      </c>
      <c r="H1847" s="2">
        <f>G1847/C1847</f>
        <v>0.17817968684585112</v>
      </c>
      <c r="I1847" s="2"/>
      <c r="J1847" s="2">
        <f t="shared" ref="J1847:J1868" si="733">IF($C1847=0,"-",N1847/$C1847)</f>
        <v>0.53150081936818938</v>
      </c>
      <c r="K1847" s="2">
        <f t="shared" ref="K1847:K1868" si="734">IF($C1847=0,"-",O1847/$C1847)</f>
        <v>0.35332113252233827</v>
      </c>
      <c r="L1847" s="2">
        <f t="shared" ref="L1847:L1868" si="735">IF($C1847=0,"-",P1847/$C1847)</f>
        <v>9.8814607480771754E-2</v>
      </c>
      <c r="M1847" s="2">
        <f t="shared" ref="M1847:M1868" si="736">IF(C1847=0,"-",(1-J1847-K1847-L1847))</f>
        <v>1.6363440628700598E-2</v>
      </c>
      <c r="N1847" s="1">
        <v>44434</v>
      </c>
      <c r="O1847" s="1">
        <v>29538</v>
      </c>
      <c r="P1847" s="1">
        <v>8261</v>
      </c>
      <c r="Q1847" s="1">
        <v>797</v>
      </c>
      <c r="R1847" s="1">
        <v>346</v>
      </c>
      <c r="S1847" s="1">
        <v>79</v>
      </c>
      <c r="T1847" s="1">
        <v>87</v>
      </c>
      <c r="U1847" s="1">
        <v>29</v>
      </c>
      <c r="Y1847" s="1">
        <v>20</v>
      </c>
      <c r="AC1847" s="1">
        <v>10</v>
      </c>
      <c r="AL1847" s="7">
        <f>IF(Q1847&gt;0,RANK(Q1847,(N1847:P1847,Q1847:AJ1847)),0)</f>
        <v>4</v>
      </c>
      <c r="AM1847" s="7">
        <f>IF(R1847&gt;0,RANK(R1847,(N1847:P1847,Q1847:AJ1847)),0)</f>
        <v>5</v>
      </c>
      <c r="AN1847" s="7">
        <f>IF(S1847&gt;0,RANK(S1847,(N1847:P1847,Q1847:AJ1847)),0)</f>
        <v>7</v>
      </c>
      <c r="AO1847" s="7">
        <f>IF(T1847&gt;0,RANK(T1847,(N1847:P1847,Q1847:AJ1847)),0)</f>
        <v>6</v>
      </c>
      <c r="AP1847" s="2">
        <f t="shared" ref="AP1847:AP1868" si="737">IF($C1847=0,"-",Q1847/$C1847)</f>
        <v>9.5333787873350794E-3</v>
      </c>
      <c r="AQ1847" s="2">
        <f t="shared" ref="AQ1847:AQ1868" si="738">IF($C1847=0,"-",R1847/$C1847)</f>
        <v>4.1387064748029329E-3</v>
      </c>
      <c r="AR1847" s="2">
        <f t="shared" ref="AR1847:AR1868" si="739">IF($C1847=0,"-",S1847/$C1847)</f>
        <v>9.4496477314864652E-4</v>
      </c>
      <c r="AS1847" s="2">
        <f t="shared" ref="AS1847:AS1868" si="740">IF($C1847=0,"-",T1847/$C1847)</f>
        <v>1.0406574084042056E-3</v>
      </c>
      <c r="AU1847" t="s">
        <v>2580</v>
      </c>
      <c r="AV1847" t="s">
        <v>2152</v>
      </c>
      <c r="AY1847" s="130">
        <v>34</v>
      </c>
      <c r="AZ1847" s="131">
        <v>1</v>
      </c>
      <c r="BA1847" s="132">
        <f t="shared" ref="BA1847:BA1867" si="741">AY1847*1000+AZ1847</f>
        <v>34001</v>
      </c>
      <c r="BC1847" s="7" t="s">
        <v>532</v>
      </c>
    </row>
    <row r="1848" spans="1:55" hidden="1" outlineLevel="1" x14ac:dyDescent="0.2">
      <c r="A1848" t="s">
        <v>436</v>
      </c>
      <c r="B1848" t="s">
        <v>2152</v>
      </c>
      <c r="C1848" s="1">
        <f t="shared" si="731"/>
        <v>362887</v>
      </c>
      <c r="D1848" s="7">
        <f>RANK(N1848,(N1848:P1848,Q1848:AJ1848))</f>
        <v>1</v>
      </c>
      <c r="E1848" s="7">
        <f>RANK(O1848,(N1848:P1848,Q1848:AJ1848))</f>
        <v>2</v>
      </c>
      <c r="F1848" s="7">
        <f>IF(P1848&gt;0,RANK(P1848,(N1848:P1848,Q1848:AJ1848)),0)</f>
        <v>3</v>
      </c>
      <c r="G1848" s="1">
        <f t="shared" si="732"/>
        <v>49921</v>
      </c>
      <c r="H1848" s="2">
        <f>G1848/C1848</f>
        <v>0.13756623962831405</v>
      </c>
      <c r="I1848" s="2"/>
      <c r="J1848" s="2">
        <f t="shared" si="733"/>
        <v>0.52656887681289222</v>
      </c>
      <c r="K1848" s="2">
        <f t="shared" si="734"/>
        <v>0.38900263718457812</v>
      </c>
      <c r="L1848" s="2">
        <f t="shared" si="735"/>
        <v>7.0302876653062799E-2</v>
      </c>
      <c r="M1848" s="2">
        <f t="shared" si="736"/>
        <v>1.4125609349466869E-2</v>
      </c>
      <c r="N1848" s="1">
        <v>191085</v>
      </c>
      <c r="O1848" s="1">
        <v>141164</v>
      </c>
      <c r="P1848" s="1">
        <v>25512</v>
      </c>
      <c r="Q1848" s="1">
        <v>3693</v>
      </c>
      <c r="R1848" s="1">
        <v>713</v>
      </c>
      <c r="S1848" s="1">
        <v>258</v>
      </c>
      <c r="T1848" s="1">
        <v>243</v>
      </c>
      <c r="U1848" s="1">
        <v>156</v>
      </c>
      <c r="Y1848" s="1">
        <v>46</v>
      </c>
      <c r="AC1848" s="1">
        <v>17</v>
      </c>
      <c r="AL1848" s="7">
        <f>IF(Q1848&gt;0,RANK(Q1848,(N1848:P1848,Q1848:AJ1848)),0)</f>
        <v>4</v>
      </c>
      <c r="AM1848" s="7">
        <f>IF(R1848&gt;0,RANK(R1848,(N1848:P1848,Q1848:AJ1848)),0)</f>
        <v>5</v>
      </c>
      <c r="AN1848" s="7">
        <f>IF(S1848&gt;0,RANK(S1848,(N1848:P1848,Q1848:AJ1848)),0)</f>
        <v>6</v>
      </c>
      <c r="AO1848" s="7">
        <f>IF(T1848&gt;0,RANK(T1848,(N1848:P1848,Q1848:AJ1848)),0)</f>
        <v>7</v>
      </c>
      <c r="AP1848" s="2">
        <f t="shared" si="737"/>
        <v>1.0176721679200413E-2</v>
      </c>
      <c r="AQ1848" s="2">
        <f t="shared" si="738"/>
        <v>1.9647989594556983E-3</v>
      </c>
      <c r="AR1848" s="2">
        <f t="shared" si="739"/>
        <v>7.1096512137387117E-4</v>
      </c>
      <c r="AS1848" s="2">
        <f t="shared" si="740"/>
        <v>6.6962993989864614E-4</v>
      </c>
      <c r="AU1848" t="s">
        <v>436</v>
      </c>
      <c r="AV1848" t="s">
        <v>2152</v>
      </c>
      <c r="AY1848" s="130">
        <v>34</v>
      </c>
      <c r="AZ1848" s="131">
        <v>3</v>
      </c>
      <c r="BA1848" s="132">
        <f t="shared" si="741"/>
        <v>34003</v>
      </c>
      <c r="BC1848" s="7" t="s">
        <v>532</v>
      </c>
    </row>
    <row r="1849" spans="1:55" hidden="1" outlineLevel="1" x14ac:dyDescent="0.2">
      <c r="A1849" t="s">
        <v>1756</v>
      </c>
      <c r="B1849" t="s">
        <v>2152</v>
      </c>
      <c r="C1849" s="1">
        <f t="shared" si="731"/>
        <v>163809</v>
      </c>
      <c r="D1849" s="7">
        <f>RANK(N1849,(N1849:P1849,Q1849:AJ1849))</f>
        <v>1</v>
      </c>
      <c r="E1849" s="7">
        <f>RANK(O1849,(N1849:P1849,Q1849:AJ1849))</f>
        <v>2</v>
      </c>
      <c r="F1849" s="7">
        <f>IF(P1849&gt;0,RANK(P1849,(N1849:P1849,Q1849:AJ1849)),0)</f>
        <v>3</v>
      </c>
      <c r="G1849" s="1">
        <f t="shared" si="732"/>
        <v>27749</v>
      </c>
      <c r="H1849" s="2">
        <f t="shared" ref="H1849:H1912" si="742">G1849/C1849</f>
        <v>0.16939850679755081</v>
      </c>
      <c r="I1849" s="2"/>
      <c r="J1849" s="2">
        <f t="shared" si="733"/>
        <v>0.51942200977968245</v>
      </c>
      <c r="K1849" s="2">
        <f t="shared" si="734"/>
        <v>0.35002350298213164</v>
      </c>
      <c r="L1849" s="2">
        <f t="shared" si="735"/>
        <v>0.11236867327192035</v>
      </c>
      <c r="M1849" s="2">
        <f t="shared" si="736"/>
        <v>1.8185813966265563E-2</v>
      </c>
      <c r="N1849" s="1">
        <v>85086</v>
      </c>
      <c r="O1849" s="1">
        <v>57337</v>
      </c>
      <c r="P1849" s="1">
        <v>18407</v>
      </c>
      <c r="Q1849" s="1">
        <v>945</v>
      </c>
      <c r="R1849" s="1">
        <v>1527</v>
      </c>
      <c r="S1849" s="1">
        <v>226</v>
      </c>
      <c r="T1849" s="1">
        <v>156</v>
      </c>
      <c r="U1849" s="1">
        <v>51</v>
      </c>
      <c r="Y1849" s="1">
        <v>46</v>
      </c>
      <c r="AC1849" s="1">
        <v>28</v>
      </c>
      <c r="AL1849" s="7">
        <f>IF(Q1849&gt;0,RANK(Q1849,(N1849:P1849,Q1849:AJ1849)),0)</f>
        <v>5</v>
      </c>
      <c r="AM1849" s="7">
        <f>IF(R1849&gt;0,RANK(R1849,(N1849:P1849,Q1849:AJ1849)),0)</f>
        <v>4</v>
      </c>
      <c r="AN1849" s="7">
        <f>IF(S1849&gt;0,RANK(S1849,(N1849:P1849,Q1849:AJ1849)),0)</f>
        <v>6</v>
      </c>
      <c r="AO1849" s="7">
        <f>IF(T1849&gt;0,RANK(T1849,(N1849:P1849,Q1849:AJ1849)),0)</f>
        <v>7</v>
      </c>
      <c r="AP1849" s="2">
        <f t="shared" si="737"/>
        <v>5.7689137959452781E-3</v>
      </c>
      <c r="AQ1849" s="2">
        <f t="shared" si="738"/>
        <v>9.3218321337655442E-3</v>
      </c>
      <c r="AR1849" s="2">
        <f t="shared" si="739"/>
        <v>1.3796555744800348E-3</v>
      </c>
      <c r="AS1849" s="2">
        <f t="shared" si="740"/>
        <v>9.5232862663223634E-4</v>
      </c>
      <c r="AU1849" t="s">
        <v>1756</v>
      </c>
      <c r="AV1849" t="s">
        <v>2152</v>
      </c>
      <c r="AY1849" s="130">
        <v>34</v>
      </c>
      <c r="AZ1849" s="131">
        <v>5</v>
      </c>
      <c r="BA1849" s="132">
        <f t="shared" si="741"/>
        <v>34005</v>
      </c>
      <c r="BC1849" s="7" t="s">
        <v>532</v>
      </c>
    </row>
    <row r="1850" spans="1:55" hidden="1" outlineLevel="1" x14ac:dyDescent="0.2">
      <c r="A1850" t="s">
        <v>2015</v>
      </c>
      <c r="B1850" t="s">
        <v>2152</v>
      </c>
      <c r="C1850" s="1">
        <f t="shared" si="731"/>
        <v>189723</v>
      </c>
      <c r="D1850" s="7">
        <f>RANK(N1850,(N1850:P1850,Q1850:AJ1850))</f>
        <v>1</v>
      </c>
      <c r="E1850" s="7">
        <f>RANK(O1850,(N1850:P1850,Q1850:AJ1850))</f>
        <v>2</v>
      </c>
      <c r="F1850" s="7">
        <f>IF(P1850&gt;0,RANK(P1850,(N1850:P1850,Q1850:AJ1850)),0)</f>
        <v>3</v>
      </c>
      <c r="G1850" s="1">
        <f t="shared" si="732"/>
        <v>62171</v>
      </c>
      <c r="H1850" s="2">
        <f t="shared" si="742"/>
        <v>0.32769353214950214</v>
      </c>
      <c r="I1850" s="2"/>
      <c r="J1850" s="2">
        <f t="shared" si="733"/>
        <v>0.60594656420149373</v>
      </c>
      <c r="K1850" s="2">
        <f t="shared" si="734"/>
        <v>0.27825303205199159</v>
      </c>
      <c r="L1850" s="2">
        <f t="shared" si="735"/>
        <v>9.1886592558624941E-2</v>
      </c>
      <c r="M1850" s="2">
        <f t="shared" si="736"/>
        <v>2.3913811187889739E-2</v>
      </c>
      <c r="N1850" s="1">
        <v>114962</v>
      </c>
      <c r="O1850" s="1">
        <v>52791</v>
      </c>
      <c r="P1850" s="1">
        <v>17433</v>
      </c>
      <c r="Q1850" s="1">
        <v>1970</v>
      </c>
      <c r="R1850" s="1">
        <v>1818</v>
      </c>
      <c r="S1850" s="1">
        <v>438</v>
      </c>
      <c r="T1850" s="1">
        <v>127</v>
      </c>
      <c r="U1850" s="1">
        <v>60</v>
      </c>
      <c r="Y1850" s="1">
        <v>101</v>
      </c>
      <c r="AC1850" s="1">
        <v>23</v>
      </c>
      <c r="AL1850" s="7">
        <f>IF(Q1850&gt;0,RANK(Q1850,(N1850:P1850,Q1850:AJ1850)),0)</f>
        <v>4</v>
      </c>
      <c r="AM1850" s="7">
        <f>IF(R1850&gt;0,RANK(R1850,(N1850:P1850,Q1850:AJ1850)),0)</f>
        <v>5</v>
      </c>
      <c r="AN1850" s="7">
        <f>IF(S1850&gt;0,RANK(S1850,(N1850:P1850,Q1850:AJ1850)),0)</f>
        <v>6</v>
      </c>
      <c r="AO1850" s="7">
        <f>IF(T1850&gt;0,RANK(T1850,(N1850:P1850,Q1850:AJ1850)),0)</f>
        <v>7</v>
      </c>
      <c r="AP1850" s="2">
        <f t="shared" si="737"/>
        <v>1.0383559188922798E-2</v>
      </c>
      <c r="AQ1850" s="2">
        <f t="shared" si="738"/>
        <v>9.5823911702850994E-3</v>
      </c>
      <c r="AR1850" s="2">
        <f t="shared" si="739"/>
        <v>2.3086288958112616E-3</v>
      </c>
      <c r="AS1850" s="2">
        <f t="shared" si="740"/>
        <v>6.6939696294070834E-4</v>
      </c>
      <c r="AU1850" t="s">
        <v>2015</v>
      </c>
      <c r="AV1850" t="s">
        <v>2152</v>
      </c>
      <c r="AY1850" s="130">
        <v>34</v>
      </c>
      <c r="AZ1850" s="131">
        <v>7</v>
      </c>
      <c r="BA1850" s="132">
        <f t="shared" si="741"/>
        <v>34007</v>
      </c>
      <c r="BC1850" s="7" t="s">
        <v>532</v>
      </c>
    </row>
    <row r="1851" spans="1:55" hidden="1" outlineLevel="1" x14ac:dyDescent="0.2">
      <c r="A1851" t="s">
        <v>2378</v>
      </c>
      <c r="B1851" t="s">
        <v>2152</v>
      </c>
      <c r="C1851" s="1">
        <f t="shared" si="731"/>
        <v>45036</v>
      </c>
      <c r="D1851" s="7">
        <f>RANK(N1851,(N1851:P1851,Q1851:AJ1851))</f>
        <v>1</v>
      </c>
      <c r="E1851" s="7">
        <f>RANK(O1851,(N1851:P1851,Q1851:AJ1851))</f>
        <v>2</v>
      </c>
      <c r="F1851" s="7">
        <f>IF(P1851&gt;0,RANK(P1851,(N1851:P1851,Q1851:AJ1851)),0)</f>
        <v>3</v>
      </c>
      <c r="G1851" s="1">
        <f t="shared" si="732"/>
        <v>492</v>
      </c>
      <c r="H1851" s="2">
        <f t="shared" si="742"/>
        <v>1.0924593658406609E-2</v>
      </c>
      <c r="I1851" s="2"/>
      <c r="J1851" s="2">
        <f t="shared" si="733"/>
        <v>0.44073629984900969</v>
      </c>
      <c r="K1851" s="2">
        <f t="shared" si="734"/>
        <v>0.42981170619060305</v>
      </c>
      <c r="L1851" s="2">
        <f t="shared" si="735"/>
        <v>0.11053379518607337</v>
      </c>
      <c r="M1851" s="2">
        <f t="shared" si="736"/>
        <v>1.8918198774313943E-2</v>
      </c>
      <c r="N1851" s="1">
        <v>19849</v>
      </c>
      <c r="O1851" s="1">
        <v>19357</v>
      </c>
      <c r="P1851" s="1">
        <v>4978</v>
      </c>
      <c r="Q1851" s="1">
        <v>565</v>
      </c>
      <c r="R1851" s="1">
        <v>179</v>
      </c>
      <c r="S1851" s="1">
        <v>53</v>
      </c>
      <c r="T1851" s="1">
        <v>23</v>
      </c>
      <c r="U1851" s="1">
        <v>9</v>
      </c>
      <c r="Y1851" s="1">
        <v>13</v>
      </c>
      <c r="AC1851" s="1">
        <v>10</v>
      </c>
      <c r="AL1851" s="7">
        <f>IF(Q1851&gt;0,RANK(Q1851,(N1851:P1851,Q1851:AJ1851)),0)</f>
        <v>4</v>
      </c>
      <c r="AM1851" s="7">
        <f>IF(R1851&gt;0,RANK(R1851,(N1851:P1851,Q1851:AJ1851)),0)</f>
        <v>5</v>
      </c>
      <c r="AN1851" s="7">
        <f>IF(S1851&gt;0,RANK(S1851,(N1851:P1851,Q1851:AJ1851)),0)</f>
        <v>6</v>
      </c>
      <c r="AO1851" s="7">
        <f>IF(T1851&gt;0,RANK(T1851,(N1851:P1851,Q1851:AJ1851)),0)</f>
        <v>7</v>
      </c>
      <c r="AP1851" s="2">
        <f t="shared" si="737"/>
        <v>1.254551914024336E-2</v>
      </c>
      <c r="AQ1851" s="2">
        <f t="shared" si="738"/>
        <v>3.9745980992983388E-3</v>
      </c>
      <c r="AR1851" s="2">
        <f t="shared" si="739"/>
        <v>1.1768363087307932E-3</v>
      </c>
      <c r="AS1851" s="2">
        <f t="shared" si="740"/>
        <v>5.1070254907185366E-4</v>
      </c>
      <c r="AU1851" t="s">
        <v>2378</v>
      </c>
      <c r="AV1851" t="s">
        <v>2152</v>
      </c>
      <c r="AY1851" s="130">
        <v>34</v>
      </c>
      <c r="AZ1851" s="131">
        <v>9</v>
      </c>
      <c r="BA1851" s="132">
        <f t="shared" si="741"/>
        <v>34009</v>
      </c>
      <c r="BC1851" s="7" t="s">
        <v>532</v>
      </c>
    </row>
    <row r="1852" spans="1:55" hidden="1" outlineLevel="1" x14ac:dyDescent="0.2">
      <c r="A1852" t="s">
        <v>2220</v>
      </c>
      <c r="B1852" t="s">
        <v>2152</v>
      </c>
      <c r="C1852" s="1">
        <f t="shared" si="731"/>
        <v>46533</v>
      </c>
      <c r="D1852" s="7">
        <f>RANK(N1852,(N1852:P1852,Q1852:AJ1852))</f>
        <v>1</v>
      </c>
      <c r="E1852" s="7">
        <f>RANK(O1852,(N1852:P1852,Q1852:AJ1852))</f>
        <v>2</v>
      </c>
      <c r="F1852" s="7">
        <f>IF(P1852&gt;0,RANK(P1852,(N1852:P1852,Q1852:AJ1852)),0)</f>
        <v>3</v>
      </c>
      <c r="G1852" s="1">
        <f t="shared" si="732"/>
        <v>10700</v>
      </c>
      <c r="H1852" s="2">
        <f t="shared" si="742"/>
        <v>0.22994434057550556</v>
      </c>
      <c r="I1852" s="2"/>
      <c r="J1852" s="2">
        <f t="shared" si="733"/>
        <v>0.54679474781337978</v>
      </c>
      <c r="K1852" s="2">
        <f t="shared" si="734"/>
        <v>0.31685040723787422</v>
      </c>
      <c r="L1852" s="2">
        <f t="shared" si="735"/>
        <v>0.11492919003717791</v>
      </c>
      <c r="M1852" s="2">
        <f t="shared" si="736"/>
        <v>2.1425654911568087E-2</v>
      </c>
      <c r="N1852" s="1">
        <v>25444</v>
      </c>
      <c r="O1852" s="1">
        <v>14744</v>
      </c>
      <c r="P1852" s="1">
        <v>5348</v>
      </c>
      <c r="Q1852" s="1">
        <v>174</v>
      </c>
      <c r="R1852" s="1">
        <v>515</v>
      </c>
      <c r="S1852" s="1">
        <v>206</v>
      </c>
      <c r="T1852" s="1">
        <v>30</v>
      </c>
      <c r="U1852" s="1">
        <v>18</v>
      </c>
      <c r="Y1852" s="1">
        <v>49</v>
      </c>
      <c r="AC1852" s="1">
        <v>5</v>
      </c>
      <c r="AL1852" s="7">
        <f>IF(Q1852&gt;0,RANK(Q1852,(N1852:P1852,Q1852:AJ1852)),0)</f>
        <v>6</v>
      </c>
      <c r="AM1852" s="7">
        <f>IF(R1852&gt;0,RANK(R1852,(N1852:P1852,Q1852:AJ1852)),0)</f>
        <v>4</v>
      </c>
      <c r="AN1852" s="7">
        <f>IF(S1852&gt;0,RANK(S1852,(N1852:P1852,Q1852:AJ1852)),0)</f>
        <v>5</v>
      </c>
      <c r="AO1852" s="7">
        <f>IF(T1852&gt;0,RANK(T1852,(N1852:P1852,Q1852:AJ1852)),0)</f>
        <v>8</v>
      </c>
      <c r="AP1852" s="2">
        <f t="shared" si="737"/>
        <v>3.7392818000128942E-3</v>
      </c>
      <c r="AQ1852" s="2">
        <f t="shared" si="738"/>
        <v>1.106741452302667E-2</v>
      </c>
      <c r="AR1852" s="2">
        <f t="shared" si="739"/>
        <v>4.4269658092106678E-3</v>
      </c>
      <c r="AS1852" s="2">
        <f t="shared" si="740"/>
        <v>6.447037586229128E-4</v>
      </c>
      <c r="AU1852" t="s">
        <v>2220</v>
      </c>
      <c r="AV1852" t="s">
        <v>2152</v>
      </c>
      <c r="AY1852" s="130">
        <v>34</v>
      </c>
      <c r="AZ1852" s="131">
        <v>11</v>
      </c>
      <c r="BA1852" s="132">
        <f t="shared" si="741"/>
        <v>34011</v>
      </c>
      <c r="BC1852" s="7" t="s">
        <v>532</v>
      </c>
    </row>
    <row r="1853" spans="1:55" hidden="1" outlineLevel="1" x14ac:dyDescent="0.2">
      <c r="A1853" t="s">
        <v>1703</v>
      </c>
      <c r="B1853" t="s">
        <v>2152</v>
      </c>
      <c r="C1853" s="1">
        <f t="shared" si="731"/>
        <v>254196</v>
      </c>
      <c r="D1853" s="7">
        <f>RANK(N1853,(N1853:P1853,Q1853:AJ1853))</f>
        <v>1</v>
      </c>
      <c r="E1853" s="7">
        <f>RANK(O1853,(N1853:P1853,Q1853:AJ1853))</f>
        <v>2</v>
      </c>
      <c r="F1853" s="7">
        <f>IF(P1853&gt;0,RANK(P1853,(N1853:P1853,Q1853:AJ1853)),0)</f>
        <v>3</v>
      </c>
      <c r="G1853" s="1">
        <f t="shared" si="732"/>
        <v>110206</v>
      </c>
      <c r="H1853" s="2">
        <f t="shared" si="742"/>
        <v>0.43354734142158019</v>
      </c>
      <c r="I1853" s="2"/>
      <c r="J1853" s="2">
        <f t="shared" si="733"/>
        <v>0.68989283859698813</v>
      </c>
      <c r="K1853" s="2">
        <f t="shared" si="734"/>
        <v>0.25634549717540794</v>
      </c>
      <c r="L1853" s="2">
        <f t="shared" si="735"/>
        <v>3.7423877637728364E-2</v>
      </c>
      <c r="M1853" s="2">
        <f t="shared" si="736"/>
        <v>1.6337786589875558E-2</v>
      </c>
      <c r="N1853" s="1">
        <v>175368</v>
      </c>
      <c r="O1853" s="1">
        <v>65162</v>
      </c>
      <c r="P1853" s="1">
        <v>9513</v>
      </c>
      <c r="Q1853" s="1">
        <v>3165</v>
      </c>
      <c r="R1853" s="1">
        <v>416</v>
      </c>
      <c r="S1853" s="1">
        <v>117</v>
      </c>
      <c r="T1853" s="1">
        <v>171</v>
      </c>
      <c r="U1853" s="1">
        <v>173</v>
      </c>
      <c r="Y1853" s="1">
        <v>77</v>
      </c>
      <c r="AC1853" s="1">
        <v>34</v>
      </c>
      <c r="AL1853" s="7">
        <f>IF(Q1853&gt;0,RANK(Q1853,(N1853:P1853,Q1853:AJ1853)),0)</f>
        <v>4</v>
      </c>
      <c r="AM1853" s="7">
        <f>IF(R1853&gt;0,RANK(R1853,(N1853:P1853,Q1853:AJ1853)),0)</f>
        <v>5</v>
      </c>
      <c r="AN1853" s="7">
        <f>IF(S1853&gt;0,RANK(S1853,(N1853:P1853,Q1853:AJ1853)),0)</f>
        <v>8</v>
      </c>
      <c r="AO1853" s="7">
        <f>IF(T1853&gt;0,RANK(T1853,(N1853:P1853,Q1853:AJ1853)),0)</f>
        <v>7</v>
      </c>
      <c r="AP1853" s="2">
        <f t="shared" si="737"/>
        <v>1.2451022045980267E-2</v>
      </c>
      <c r="AQ1853" s="2">
        <f t="shared" si="738"/>
        <v>1.6365324395348471E-3</v>
      </c>
      <c r="AR1853" s="2">
        <f t="shared" si="739"/>
        <v>4.6027474861917576E-4</v>
      </c>
      <c r="AS1853" s="2">
        <f t="shared" si="740"/>
        <v>6.727092479818723E-4</v>
      </c>
      <c r="AU1853" t="s">
        <v>1703</v>
      </c>
      <c r="AV1853" t="s">
        <v>2152</v>
      </c>
      <c r="AY1853" s="130">
        <v>34</v>
      </c>
      <c r="AZ1853" s="131">
        <v>13</v>
      </c>
      <c r="BA1853" s="132">
        <f t="shared" si="741"/>
        <v>34013</v>
      </c>
      <c r="BC1853" s="7" t="s">
        <v>532</v>
      </c>
    </row>
    <row r="1854" spans="1:55" hidden="1" outlineLevel="1" x14ac:dyDescent="0.2">
      <c r="A1854" t="s">
        <v>810</v>
      </c>
      <c r="B1854" t="s">
        <v>2152</v>
      </c>
      <c r="C1854" s="1">
        <f t="shared" si="731"/>
        <v>100495</v>
      </c>
      <c r="D1854" s="7">
        <f>RANK(N1854,(N1854:P1854,Q1854:AJ1854))</f>
        <v>1</v>
      </c>
      <c r="E1854" s="7">
        <f>RANK(O1854,(N1854:P1854,Q1854:AJ1854))</f>
        <v>2</v>
      </c>
      <c r="F1854" s="7">
        <f>IF(P1854&gt;0,RANK(P1854,(N1854:P1854,Q1854:AJ1854)),0)</f>
        <v>3</v>
      </c>
      <c r="G1854" s="1">
        <f t="shared" si="732"/>
        <v>19799</v>
      </c>
      <c r="H1854" s="2">
        <f t="shared" si="742"/>
        <v>0.19701477685456989</v>
      </c>
      <c r="I1854" s="2"/>
      <c r="J1854" s="2">
        <f t="shared" si="733"/>
        <v>0.51659286531668247</v>
      </c>
      <c r="K1854" s="2">
        <f t="shared" si="734"/>
        <v>0.31957808846211255</v>
      </c>
      <c r="L1854" s="2">
        <f t="shared" si="735"/>
        <v>0.14290263197173989</v>
      </c>
      <c r="M1854" s="2">
        <f t="shared" si="736"/>
        <v>2.0926414249465092E-2</v>
      </c>
      <c r="N1854" s="1">
        <v>51915</v>
      </c>
      <c r="O1854" s="1">
        <v>32116</v>
      </c>
      <c r="P1854" s="1">
        <v>14361</v>
      </c>
      <c r="Q1854" s="1">
        <v>745</v>
      </c>
      <c r="R1854" s="1">
        <v>1061</v>
      </c>
      <c r="S1854" s="1">
        <v>127</v>
      </c>
      <c r="T1854" s="1">
        <v>89</v>
      </c>
      <c r="U1854" s="1">
        <v>50</v>
      </c>
      <c r="Y1854" s="1">
        <v>18</v>
      </c>
      <c r="AC1854" s="1">
        <v>13</v>
      </c>
      <c r="AL1854" s="7">
        <f>IF(Q1854&gt;0,RANK(Q1854,(N1854:P1854,Q1854:AJ1854)),0)</f>
        <v>5</v>
      </c>
      <c r="AM1854" s="7">
        <f>IF(R1854&gt;0,RANK(R1854,(N1854:P1854,Q1854:AJ1854)),0)</f>
        <v>4</v>
      </c>
      <c r="AN1854" s="7">
        <f>IF(S1854&gt;0,RANK(S1854,(N1854:P1854,Q1854:AJ1854)),0)</f>
        <v>6</v>
      </c>
      <c r="AO1854" s="7">
        <f>IF(T1854&gt;0,RANK(T1854,(N1854:P1854,Q1854:AJ1854)),0)</f>
        <v>7</v>
      </c>
      <c r="AP1854" s="2">
        <f t="shared" si="737"/>
        <v>7.4133041444847999E-3</v>
      </c>
      <c r="AQ1854" s="2">
        <f t="shared" si="738"/>
        <v>1.0557739191004528E-2</v>
      </c>
      <c r="AR1854" s="2">
        <f t="shared" si="739"/>
        <v>1.2637444648987512E-3</v>
      </c>
      <c r="AS1854" s="2">
        <f t="shared" si="740"/>
        <v>8.856161998109359E-4</v>
      </c>
      <c r="AU1854" t="s">
        <v>810</v>
      </c>
      <c r="AV1854" t="s">
        <v>2152</v>
      </c>
      <c r="AY1854" s="130">
        <v>34</v>
      </c>
      <c r="AZ1854" s="131">
        <v>15</v>
      </c>
      <c r="BA1854" s="132">
        <f t="shared" si="741"/>
        <v>34015</v>
      </c>
      <c r="BC1854" s="7" t="s">
        <v>532</v>
      </c>
    </row>
    <row r="1855" spans="1:55" hidden="1" outlineLevel="1" x14ac:dyDescent="0.2">
      <c r="A1855" t="s">
        <v>811</v>
      </c>
      <c r="B1855" t="s">
        <v>2152</v>
      </c>
      <c r="C1855" s="1">
        <f t="shared" si="731"/>
        <v>166009</v>
      </c>
      <c r="D1855" s="7">
        <f>RANK(N1855,(N1855:P1855,Q1855:AJ1855))</f>
        <v>1</v>
      </c>
      <c r="E1855" s="7">
        <f>RANK(O1855,(N1855:P1855,Q1855:AJ1855))</f>
        <v>2</v>
      </c>
      <c r="F1855" s="7">
        <f>IF(P1855&gt;0,RANK(P1855,(N1855:P1855,Q1855:AJ1855)),0)</f>
        <v>3</v>
      </c>
      <c r="G1855" s="1">
        <f t="shared" si="732"/>
        <v>77833</v>
      </c>
      <c r="H1855" s="2">
        <f t="shared" si="742"/>
        <v>0.46884807450198485</v>
      </c>
      <c r="I1855" s="2"/>
      <c r="J1855" s="2">
        <f t="shared" si="733"/>
        <v>0.69948617243643418</v>
      </c>
      <c r="K1855" s="2">
        <f t="shared" si="734"/>
        <v>0.23063809793444934</v>
      </c>
      <c r="L1855" s="2">
        <f t="shared" si="735"/>
        <v>5.4003096217674948E-2</v>
      </c>
      <c r="M1855" s="2">
        <f t="shared" si="736"/>
        <v>1.5872633411441531E-2</v>
      </c>
      <c r="N1855" s="1">
        <v>116121</v>
      </c>
      <c r="O1855" s="1">
        <v>38288</v>
      </c>
      <c r="P1855" s="1">
        <v>8965</v>
      </c>
      <c r="Q1855" s="1">
        <v>1528</v>
      </c>
      <c r="R1855" s="1">
        <v>448</v>
      </c>
      <c r="S1855" s="1">
        <v>59</v>
      </c>
      <c r="T1855" s="1">
        <v>99</v>
      </c>
      <c r="U1855" s="1">
        <v>93</v>
      </c>
      <c r="Y1855" s="1">
        <v>255</v>
      </c>
      <c r="AC1855" s="1">
        <v>153</v>
      </c>
      <c r="AL1855" s="7">
        <f>IF(Q1855&gt;0,RANK(Q1855,(N1855:P1855,Q1855:AJ1855)),0)</f>
        <v>4</v>
      </c>
      <c r="AM1855" s="7">
        <f>IF(R1855&gt;0,RANK(R1855,(N1855:P1855,Q1855:AJ1855)),0)</f>
        <v>5</v>
      </c>
      <c r="AN1855" s="7">
        <f>IF(S1855&gt;0,RANK(S1855,(N1855:P1855,Q1855:AJ1855)),0)</f>
        <v>10</v>
      </c>
      <c r="AO1855" s="7">
        <f>IF(T1855&gt;0,RANK(T1855,(N1855:P1855,Q1855:AJ1855)),0)</f>
        <v>8</v>
      </c>
      <c r="AP1855" s="2">
        <f t="shared" si="737"/>
        <v>9.2043202476974131E-3</v>
      </c>
      <c r="AQ1855" s="2">
        <f t="shared" si="738"/>
        <v>2.6986488684348441E-3</v>
      </c>
      <c r="AR1855" s="2">
        <f t="shared" si="739"/>
        <v>3.5540241794119597E-4</v>
      </c>
      <c r="AS1855" s="2">
        <f t="shared" si="740"/>
        <v>5.9635320976573558E-4</v>
      </c>
      <c r="AU1855" t="s">
        <v>811</v>
      </c>
      <c r="AV1855" t="s">
        <v>2152</v>
      </c>
      <c r="AY1855" s="130">
        <v>34</v>
      </c>
      <c r="AZ1855" s="131">
        <v>17</v>
      </c>
      <c r="BA1855" s="132">
        <f t="shared" si="741"/>
        <v>34017</v>
      </c>
      <c r="BC1855" s="7" t="s">
        <v>532</v>
      </c>
    </row>
    <row r="1856" spans="1:55" hidden="1" outlineLevel="1" x14ac:dyDescent="0.2">
      <c r="A1856" t="s">
        <v>2962</v>
      </c>
      <c r="B1856" t="s">
        <v>2152</v>
      </c>
      <c r="C1856" s="1">
        <f t="shared" si="731"/>
        <v>51727</v>
      </c>
      <c r="D1856" s="7">
        <f>RANK(N1856,(N1856:P1856,Q1856:AJ1856))</f>
        <v>2</v>
      </c>
      <c r="E1856" s="7">
        <f>RANK(O1856,(N1856:P1856,Q1856:AJ1856))</f>
        <v>1</v>
      </c>
      <c r="F1856" s="7">
        <f>IF(P1856&gt;0,RANK(P1856,(N1856:P1856,Q1856:AJ1856)),0)</f>
        <v>3</v>
      </c>
      <c r="G1856" s="1">
        <f t="shared" si="732"/>
        <v>7933</v>
      </c>
      <c r="H1856" s="2">
        <f t="shared" si="742"/>
        <v>0.15336284725578517</v>
      </c>
      <c r="I1856" s="2"/>
      <c r="J1856" s="2">
        <f t="shared" si="733"/>
        <v>0.35660293463761672</v>
      </c>
      <c r="K1856" s="2">
        <f t="shared" si="734"/>
        <v>0.50996578189340191</v>
      </c>
      <c r="L1856" s="2">
        <f t="shared" si="735"/>
        <v>0.10992325091344946</v>
      </c>
      <c r="M1856" s="2">
        <f t="shared" si="736"/>
        <v>2.350803255553191E-2</v>
      </c>
      <c r="N1856" s="1">
        <v>18446</v>
      </c>
      <c r="O1856" s="1">
        <v>26379</v>
      </c>
      <c r="P1856" s="1">
        <v>5686</v>
      </c>
      <c r="Q1856" s="1">
        <v>629</v>
      </c>
      <c r="R1856" s="1">
        <v>438</v>
      </c>
      <c r="S1856" s="1">
        <v>58</v>
      </c>
      <c r="T1856" s="1">
        <v>54</v>
      </c>
      <c r="U1856" s="1">
        <v>17</v>
      </c>
      <c r="Y1856" s="1">
        <v>15</v>
      </c>
      <c r="AC1856" s="1">
        <v>5</v>
      </c>
      <c r="AL1856" s="7">
        <f>IF(Q1856&gt;0,RANK(Q1856,(N1856:P1856,Q1856:AJ1856)),0)</f>
        <v>4</v>
      </c>
      <c r="AM1856" s="7">
        <f>IF(R1856&gt;0,RANK(R1856,(N1856:P1856,Q1856:AJ1856)),0)</f>
        <v>5</v>
      </c>
      <c r="AN1856" s="7">
        <f>IF(S1856&gt;0,RANK(S1856,(N1856:P1856,Q1856:AJ1856)),0)</f>
        <v>6</v>
      </c>
      <c r="AO1856" s="7">
        <f>IF(T1856&gt;0,RANK(T1856,(N1856:P1856,Q1856:AJ1856)),0)</f>
        <v>7</v>
      </c>
      <c r="AP1856" s="2">
        <f t="shared" si="737"/>
        <v>1.2159993813675643E-2</v>
      </c>
      <c r="AQ1856" s="2">
        <f t="shared" si="738"/>
        <v>8.4675314632590322E-3</v>
      </c>
      <c r="AR1856" s="2">
        <f t="shared" si="739"/>
        <v>1.1212712896553057E-3</v>
      </c>
      <c r="AS1856" s="2">
        <f t="shared" si="740"/>
        <v>1.0439422351963192E-3</v>
      </c>
      <c r="AU1856" t="s">
        <v>2962</v>
      </c>
      <c r="AV1856" t="s">
        <v>2152</v>
      </c>
      <c r="AY1856" s="130">
        <v>34</v>
      </c>
      <c r="AZ1856" s="131">
        <v>19</v>
      </c>
      <c r="BA1856" s="132">
        <f t="shared" si="741"/>
        <v>34019</v>
      </c>
      <c r="BC1856" s="7" t="s">
        <v>532</v>
      </c>
    </row>
    <row r="1857" spans="1:55" hidden="1" outlineLevel="1" x14ac:dyDescent="0.2">
      <c r="A1857" t="s">
        <v>3190</v>
      </c>
      <c r="B1857" t="s">
        <v>2152</v>
      </c>
      <c r="C1857" s="1">
        <f t="shared" si="731"/>
        <v>131726</v>
      </c>
      <c r="D1857" s="7">
        <f>RANK(N1857,(N1857:P1857,Q1857:AJ1857))</f>
        <v>1</v>
      </c>
      <c r="E1857" s="7">
        <f>RANK(O1857,(N1857:P1857,Q1857:AJ1857))</f>
        <v>2</v>
      </c>
      <c r="F1857" s="7">
        <f>IF(P1857&gt;0,RANK(P1857,(N1857:P1857,Q1857:AJ1857)),0)</f>
        <v>3</v>
      </c>
      <c r="G1857" s="1">
        <f t="shared" si="732"/>
        <v>37082</v>
      </c>
      <c r="H1857" s="2">
        <f t="shared" si="742"/>
        <v>0.28150858600428164</v>
      </c>
      <c r="I1857" s="2"/>
      <c r="J1857" s="2">
        <f t="shared" si="733"/>
        <v>0.58941287217405824</v>
      </c>
      <c r="K1857" s="2">
        <f t="shared" si="734"/>
        <v>0.30790428616977666</v>
      </c>
      <c r="L1857" s="2">
        <f t="shared" si="735"/>
        <v>7.9984209647298174E-2</v>
      </c>
      <c r="M1857" s="2">
        <f t="shared" si="736"/>
        <v>2.2698632008866917E-2</v>
      </c>
      <c r="N1857" s="1">
        <v>77641</v>
      </c>
      <c r="O1857" s="1">
        <v>40559</v>
      </c>
      <c r="P1857" s="1">
        <v>10536</v>
      </c>
      <c r="Q1857" s="1">
        <v>1729</v>
      </c>
      <c r="R1857" s="1">
        <v>781</v>
      </c>
      <c r="S1857" s="1">
        <v>111</v>
      </c>
      <c r="T1857" s="1">
        <v>106</v>
      </c>
      <c r="U1857" s="1">
        <v>40</v>
      </c>
      <c r="Y1857" s="1">
        <v>205</v>
      </c>
      <c r="AC1857" s="1">
        <v>18</v>
      </c>
      <c r="AL1857" s="7">
        <f>IF(Q1857&gt;0,RANK(Q1857,(N1857:P1857,Q1857:AJ1857)),0)</f>
        <v>4</v>
      </c>
      <c r="AM1857" s="7">
        <f>IF(R1857&gt;0,RANK(R1857,(N1857:P1857,Q1857:AJ1857)),0)</f>
        <v>5</v>
      </c>
      <c r="AN1857" s="7">
        <f>IF(S1857&gt;0,RANK(S1857,(N1857:P1857,Q1857:AJ1857)),0)</f>
        <v>7</v>
      </c>
      <c r="AO1857" s="7">
        <f>IF(T1857&gt;0,RANK(T1857,(N1857:P1857,Q1857:AJ1857)),0)</f>
        <v>8</v>
      </c>
      <c r="AP1857" s="2">
        <f t="shared" si="737"/>
        <v>1.3125730683388246E-2</v>
      </c>
      <c r="AQ1857" s="2">
        <f t="shared" si="738"/>
        <v>5.9289737789046965E-3</v>
      </c>
      <c r="AR1857" s="2">
        <f t="shared" si="739"/>
        <v>8.4265824514522566E-4</v>
      </c>
      <c r="AS1857" s="2">
        <f t="shared" si="740"/>
        <v>8.0470066653508037E-4</v>
      </c>
      <c r="AU1857" t="s">
        <v>3190</v>
      </c>
      <c r="AV1857" t="s">
        <v>2152</v>
      </c>
      <c r="AY1857" s="130">
        <v>34</v>
      </c>
      <c r="AZ1857" s="131">
        <v>21</v>
      </c>
      <c r="BA1857" s="132">
        <f t="shared" si="741"/>
        <v>34021</v>
      </c>
      <c r="BC1857" s="7" t="s">
        <v>532</v>
      </c>
    </row>
    <row r="1858" spans="1:55" hidden="1" outlineLevel="1" x14ac:dyDescent="0.2">
      <c r="A1858" t="s">
        <v>1664</v>
      </c>
      <c r="B1858" t="s">
        <v>2152</v>
      </c>
      <c r="C1858" s="1">
        <f t="shared" si="731"/>
        <v>258386</v>
      </c>
      <c r="D1858" s="7">
        <f>RANK(N1858,(N1858:P1858,Q1858:AJ1858))</f>
        <v>1</v>
      </c>
      <c r="E1858" s="7">
        <f>RANK(O1858,(N1858:P1858,Q1858:AJ1858))</f>
        <v>2</v>
      </c>
      <c r="F1858" s="7">
        <f>IF(P1858&gt;0,RANK(P1858,(N1858:P1858,Q1858:AJ1858)),0)</f>
        <v>3</v>
      </c>
      <c r="G1858" s="1">
        <f t="shared" si="732"/>
        <v>62768</v>
      </c>
      <c r="H1858" s="2">
        <f t="shared" si="742"/>
        <v>0.24292337820160534</v>
      </c>
      <c r="I1858" s="2"/>
      <c r="J1858" s="2">
        <f t="shared" si="733"/>
        <v>0.56195382102745506</v>
      </c>
      <c r="K1858" s="2">
        <f t="shared" si="734"/>
        <v>0.31903044282584969</v>
      </c>
      <c r="L1858" s="2">
        <f t="shared" si="735"/>
        <v>9.5372814316565135E-2</v>
      </c>
      <c r="M1858" s="2">
        <f t="shared" si="736"/>
        <v>2.3642921830130115E-2</v>
      </c>
      <c r="N1858" s="1">
        <v>145201</v>
      </c>
      <c r="O1858" s="1">
        <v>82433</v>
      </c>
      <c r="P1858" s="1">
        <v>24643</v>
      </c>
      <c r="Q1858" s="1">
        <v>3770</v>
      </c>
      <c r="R1858" s="1">
        <v>807</v>
      </c>
      <c r="S1858" s="1">
        <v>694</v>
      </c>
      <c r="T1858" s="1">
        <v>152</v>
      </c>
      <c r="U1858" s="1">
        <v>120</v>
      </c>
      <c r="Y1858" s="1">
        <v>508</v>
      </c>
      <c r="AC1858" s="1">
        <v>58</v>
      </c>
      <c r="AL1858" s="7">
        <f>IF(Q1858&gt;0,RANK(Q1858,(N1858:P1858,Q1858:AJ1858)),0)</f>
        <v>4</v>
      </c>
      <c r="AM1858" s="7">
        <f>IF(R1858&gt;0,RANK(R1858,(N1858:P1858,Q1858:AJ1858)),0)</f>
        <v>5</v>
      </c>
      <c r="AN1858" s="7">
        <f>IF(S1858&gt;0,RANK(S1858,(N1858:P1858,Q1858:AJ1858)),0)</f>
        <v>6</v>
      </c>
      <c r="AO1858" s="7">
        <f>IF(T1858&gt;0,RANK(T1858,(N1858:P1858,Q1858:AJ1858)),0)</f>
        <v>8</v>
      </c>
      <c r="AP1858" s="2">
        <f t="shared" si="737"/>
        <v>1.4590573792697747E-2</v>
      </c>
      <c r="AQ1858" s="2">
        <f t="shared" si="738"/>
        <v>3.1232342309567857E-3</v>
      </c>
      <c r="AR1858" s="2">
        <f t="shared" si="739"/>
        <v>2.6859040350483386E-3</v>
      </c>
      <c r="AS1858" s="2">
        <f t="shared" si="740"/>
        <v>5.8826716617773407E-4</v>
      </c>
      <c r="AU1858" t="s">
        <v>1664</v>
      </c>
      <c r="AV1858" t="s">
        <v>2152</v>
      </c>
      <c r="AY1858" s="130">
        <v>34</v>
      </c>
      <c r="AZ1858" s="131">
        <v>23</v>
      </c>
      <c r="BA1858" s="132">
        <f t="shared" si="741"/>
        <v>34023</v>
      </c>
      <c r="BC1858" s="7" t="s">
        <v>532</v>
      </c>
    </row>
    <row r="1859" spans="1:55" hidden="1" outlineLevel="1" x14ac:dyDescent="0.2">
      <c r="A1859" t="s">
        <v>2080</v>
      </c>
      <c r="B1859" t="s">
        <v>2152</v>
      </c>
      <c r="C1859" s="1">
        <f t="shared" si="731"/>
        <v>248961</v>
      </c>
      <c r="D1859" s="7">
        <f>RANK(N1859,(N1859:P1859,Q1859:AJ1859))</f>
        <v>1</v>
      </c>
      <c r="E1859" s="7">
        <f>RANK(O1859,(N1859:P1859,Q1859:AJ1859))</f>
        <v>2</v>
      </c>
      <c r="F1859" s="7">
        <f>IF(P1859&gt;0,RANK(P1859,(N1859:P1859,Q1859:AJ1859)),0)</f>
        <v>3</v>
      </c>
      <c r="G1859" s="1">
        <f t="shared" si="732"/>
        <v>20439</v>
      </c>
      <c r="H1859" s="2">
        <f t="shared" si="742"/>
        <v>8.2097195946353049E-2</v>
      </c>
      <c r="I1859" s="2"/>
      <c r="J1859" s="2">
        <f t="shared" si="733"/>
        <v>0.48366611637967394</v>
      </c>
      <c r="K1859" s="2">
        <f t="shared" si="734"/>
        <v>0.40156892043332088</v>
      </c>
      <c r="L1859" s="2">
        <f t="shared" si="735"/>
        <v>9.1395841115676751E-2</v>
      </c>
      <c r="M1859" s="2">
        <f t="shared" si="736"/>
        <v>2.3369122071328435E-2</v>
      </c>
      <c r="N1859" s="1">
        <v>120414</v>
      </c>
      <c r="O1859" s="1">
        <v>99975</v>
      </c>
      <c r="P1859" s="1">
        <v>22754</v>
      </c>
      <c r="Q1859" s="1">
        <v>3163</v>
      </c>
      <c r="R1859" s="1">
        <v>1777</v>
      </c>
      <c r="S1859" s="1">
        <v>213</v>
      </c>
      <c r="T1859" s="1">
        <v>433</v>
      </c>
      <c r="U1859" s="1">
        <v>146</v>
      </c>
      <c r="Y1859" s="1">
        <v>67</v>
      </c>
      <c r="AC1859" s="1">
        <v>19</v>
      </c>
      <c r="AL1859" s="7">
        <f>IF(Q1859&gt;0,RANK(Q1859,(N1859:P1859,Q1859:AJ1859)),0)</f>
        <v>4</v>
      </c>
      <c r="AM1859" s="7">
        <f>IF(R1859&gt;0,RANK(R1859,(N1859:P1859,Q1859:AJ1859)),0)</f>
        <v>5</v>
      </c>
      <c r="AN1859" s="7">
        <f>IF(S1859&gt;0,RANK(S1859,(N1859:P1859,Q1859:AJ1859)),0)</f>
        <v>7</v>
      </c>
      <c r="AO1859" s="7">
        <f>IF(T1859&gt;0,RANK(T1859,(N1859:P1859,Q1859:AJ1859)),0)</f>
        <v>6</v>
      </c>
      <c r="AP1859" s="2">
        <f t="shared" si="737"/>
        <v>1.2704801153594339E-2</v>
      </c>
      <c r="AQ1859" s="2">
        <f t="shared" si="738"/>
        <v>7.1376641321331457E-3</v>
      </c>
      <c r="AR1859" s="2">
        <f t="shared" si="739"/>
        <v>8.5555568944533484E-4</v>
      </c>
      <c r="AS1859" s="2">
        <f t="shared" si="740"/>
        <v>1.7392282325344129E-3</v>
      </c>
      <c r="AU1859" t="s">
        <v>2080</v>
      </c>
      <c r="AV1859" t="s">
        <v>2152</v>
      </c>
      <c r="AY1859" s="130">
        <v>34</v>
      </c>
      <c r="AZ1859" s="131">
        <v>25</v>
      </c>
      <c r="BA1859" s="132">
        <f t="shared" si="741"/>
        <v>34025</v>
      </c>
      <c r="BC1859" s="7" t="s">
        <v>532</v>
      </c>
    </row>
    <row r="1860" spans="1:55" hidden="1" outlineLevel="1" x14ac:dyDescent="0.2">
      <c r="A1860" t="s">
        <v>3102</v>
      </c>
      <c r="B1860" t="s">
        <v>2152</v>
      </c>
      <c r="C1860" s="1">
        <f t="shared" si="731"/>
        <v>195745</v>
      </c>
      <c r="D1860" s="7">
        <f>RANK(N1860,(N1860:P1860,Q1860:AJ1860))</f>
        <v>2</v>
      </c>
      <c r="E1860" s="7">
        <f>RANK(O1860,(N1860:P1860,Q1860:AJ1860))</f>
        <v>1</v>
      </c>
      <c r="F1860" s="7">
        <f>IF(P1860&gt;0,RANK(P1860,(N1860:P1860,Q1860:AJ1860)),0)</f>
        <v>3</v>
      </c>
      <c r="G1860" s="1">
        <f t="shared" si="732"/>
        <v>14738</v>
      </c>
      <c r="H1860" s="2">
        <f t="shared" si="742"/>
        <v>7.5291833763314511E-2</v>
      </c>
      <c r="I1860" s="2"/>
      <c r="J1860" s="2">
        <f t="shared" si="733"/>
        <v>0.414273672379882</v>
      </c>
      <c r="K1860" s="2">
        <f t="shared" si="734"/>
        <v>0.48956550614319649</v>
      </c>
      <c r="L1860" s="2">
        <f t="shared" si="735"/>
        <v>7.8157807351401057E-2</v>
      </c>
      <c r="M1860" s="2">
        <f t="shared" si="736"/>
        <v>1.8003014125520453E-2</v>
      </c>
      <c r="N1860" s="1">
        <v>81092</v>
      </c>
      <c r="O1860" s="1">
        <v>95830</v>
      </c>
      <c r="P1860" s="1">
        <v>15299</v>
      </c>
      <c r="Q1860" s="1">
        <v>2041</v>
      </c>
      <c r="R1860" s="1">
        <v>1054</v>
      </c>
      <c r="S1860" s="1">
        <v>126</v>
      </c>
      <c r="T1860" s="1">
        <v>156</v>
      </c>
      <c r="U1860" s="1">
        <v>35</v>
      </c>
      <c r="Y1860" s="1">
        <v>48</v>
      </c>
      <c r="AC1860" s="1">
        <v>64</v>
      </c>
      <c r="AL1860" s="7">
        <f>IF(Q1860&gt;0,RANK(Q1860,(N1860:P1860,Q1860:AJ1860)),0)</f>
        <v>4</v>
      </c>
      <c r="AM1860" s="7">
        <f>IF(R1860&gt;0,RANK(R1860,(N1860:P1860,Q1860:AJ1860)),0)</f>
        <v>5</v>
      </c>
      <c r="AN1860" s="7">
        <f>IF(S1860&gt;0,RANK(S1860,(N1860:P1860,Q1860:AJ1860)),0)</f>
        <v>7</v>
      </c>
      <c r="AO1860" s="7">
        <f>IF(T1860&gt;0,RANK(T1860,(N1860:P1860,Q1860:AJ1860)),0)</f>
        <v>6</v>
      </c>
      <c r="AP1860" s="2">
        <f t="shared" si="737"/>
        <v>1.0426830825819305E-2</v>
      </c>
      <c r="AQ1860" s="2">
        <f t="shared" si="738"/>
        <v>5.3845564382231986E-3</v>
      </c>
      <c r="AR1860" s="2">
        <f t="shared" si="739"/>
        <v>6.4369460267184352E-4</v>
      </c>
      <c r="AS1860" s="2">
        <f t="shared" si="740"/>
        <v>7.9695522235561571E-4</v>
      </c>
      <c r="AU1860" t="s">
        <v>3102</v>
      </c>
      <c r="AV1860" t="s">
        <v>2152</v>
      </c>
      <c r="AY1860" s="130">
        <v>34</v>
      </c>
      <c r="AZ1860" s="131">
        <v>27</v>
      </c>
      <c r="BA1860" s="132">
        <f t="shared" si="741"/>
        <v>34027</v>
      </c>
      <c r="BC1860" s="7" t="s">
        <v>532</v>
      </c>
    </row>
    <row r="1861" spans="1:55" hidden="1" outlineLevel="1" x14ac:dyDescent="0.2">
      <c r="A1861" t="s">
        <v>1739</v>
      </c>
      <c r="B1861" t="s">
        <v>2152</v>
      </c>
      <c r="C1861" s="1">
        <f t="shared" si="731"/>
        <v>202976</v>
      </c>
      <c r="D1861" s="7">
        <f>RANK(N1861,(N1861:P1861,Q1861:AJ1861))</f>
        <v>1</v>
      </c>
      <c r="E1861" s="7">
        <f>RANK(O1861,(N1861:P1861,Q1861:AJ1861))</f>
        <v>2</v>
      </c>
      <c r="F1861" s="7">
        <f>IF(P1861&gt;0,RANK(P1861,(N1861:P1861,Q1861:AJ1861)),0)</f>
        <v>3</v>
      </c>
      <c r="G1861" s="1">
        <f t="shared" si="732"/>
        <v>11413</v>
      </c>
      <c r="H1861" s="2">
        <f t="shared" si="742"/>
        <v>5.6228322560302697E-2</v>
      </c>
      <c r="I1861" s="2"/>
      <c r="J1861" s="2">
        <f t="shared" si="733"/>
        <v>0.46430612486205264</v>
      </c>
      <c r="K1861" s="2">
        <f t="shared" si="734"/>
        <v>0.40807780230174995</v>
      </c>
      <c r="L1861" s="2">
        <f t="shared" si="735"/>
        <v>0.11264385937253665</v>
      </c>
      <c r="M1861" s="2">
        <f t="shared" si="736"/>
        <v>1.4972213463660816E-2</v>
      </c>
      <c r="N1861" s="1">
        <v>94243</v>
      </c>
      <c r="O1861" s="1">
        <v>82830</v>
      </c>
      <c r="P1861" s="1">
        <v>22864</v>
      </c>
      <c r="Q1861" s="1">
        <v>1932</v>
      </c>
      <c r="R1861" s="1">
        <v>737</v>
      </c>
      <c r="S1861" s="1">
        <v>165</v>
      </c>
      <c r="T1861" s="1">
        <v>133</v>
      </c>
      <c r="U1861" s="1">
        <v>40</v>
      </c>
      <c r="Y1861" s="1">
        <v>26</v>
      </c>
      <c r="AC1861" s="1">
        <v>6</v>
      </c>
      <c r="AL1861" s="7">
        <f>IF(Q1861&gt;0,RANK(Q1861,(N1861:P1861,Q1861:AJ1861)),0)</f>
        <v>4</v>
      </c>
      <c r="AM1861" s="7">
        <f>IF(R1861&gt;0,RANK(R1861,(N1861:P1861,Q1861:AJ1861)),0)</f>
        <v>5</v>
      </c>
      <c r="AN1861" s="7">
        <f>IF(S1861&gt;0,RANK(S1861,(N1861:P1861,Q1861:AJ1861)),0)</f>
        <v>6</v>
      </c>
      <c r="AO1861" s="7">
        <f>IF(T1861&gt;0,RANK(T1861,(N1861:P1861,Q1861:AJ1861)),0)</f>
        <v>7</v>
      </c>
      <c r="AP1861" s="2">
        <f t="shared" si="737"/>
        <v>9.5183667034526246E-3</v>
      </c>
      <c r="AQ1861" s="2">
        <f t="shared" si="738"/>
        <v>3.6309711492984393E-3</v>
      </c>
      <c r="AR1861" s="2">
        <f t="shared" si="739"/>
        <v>8.129039886489043E-4</v>
      </c>
      <c r="AS1861" s="2">
        <f t="shared" si="740"/>
        <v>6.5524988175941982E-4</v>
      </c>
      <c r="AU1861" t="s">
        <v>1739</v>
      </c>
      <c r="AV1861" t="s">
        <v>2152</v>
      </c>
      <c r="AY1861" s="130">
        <v>34</v>
      </c>
      <c r="AZ1861" s="131">
        <v>29</v>
      </c>
      <c r="BA1861" s="132">
        <f t="shared" si="741"/>
        <v>34029</v>
      </c>
      <c r="BC1861" s="7" t="s">
        <v>532</v>
      </c>
    </row>
    <row r="1862" spans="1:55" hidden="1" outlineLevel="1" x14ac:dyDescent="0.2">
      <c r="A1862" t="s">
        <v>2695</v>
      </c>
      <c r="B1862" t="s">
        <v>2152</v>
      </c>
      <c r="C1862" s="1">
        <f t="shared" si="731"/>
        <v>152951</v>
      </c>
      <c r="D1862" s="7">
        <f>RANK(N1862,(N1862:P1862,Q1862:AJ1862))</f>
        <v>1</v>
      </c>
      <c r="E1862" s="7">
        <f>RANK(O1862,(N1862:P1862,Q1862:AJ1862))</f>
        <v>2</v>
      </c>
      <c r="F1862" s="7">
        <f>IF(P1862&gt;0,RANK(P1862,(N1862:P1862,Q1862:AJ1862)),0)</f>
        <v>3</v>
      </c>
      <c r="G1862" s="1">
        <f t="shared" si="732"/>
        <v>32285</v>
      </c>
      <c r="H1862" s="2">
        <f t="shared" si="742"/>
        <v>0.21108067289524096</v>
      </c>
      <c r="I1862" s="2"/>
      <c r="J1862" s="2">
        <f t="shared" si="733"/>
        <v>0.56148047413877644</v>
      </c>
      <c r="K1862" s="2">
        <f t="shared" si="734"/>
        <v>0.35039980124353554</v>
      </c>
      <c r="L1862" s="2">
        <f t="shared" si="735"/>
        <v>7.1552327215905751E-2</v>
      </c>
      <c r="M1862" s="2">
        <f t="shared" si="736"/>
        <v>1.6567397401782272E-2</v>
      </c>
      <c r="N1862" s="1">
        <v>85879</v>
      </c>
      <c r="O1862" s="1">
        <v>53594</v>
      </c>
      <c r="P1862" s="1">
        <v>10944</v>
      </c>
      <c r="Q1862" s="1">
        <v>1810</v>
      </c>
      <c r="R1862" s="1">
        <v>370</v>
      </c>
      <c r="S1862" s="1">
        <v>107</v>
      </c>
      <c r="T1862" s="1">
        <v>132</v>
      </c>
      <c r="U1862" s="1">
        <v>42</v>
      </c>
      <c r="Y1862" s="1">
        <v>57</v>
      </c>
      <c r="AC1862" s="1">
        <v>16</v>
      </c>
      <c r="AL1862" s="7">
        <f>IF(Q1862&gt;0,RANK(Q1862,(N1862:P1862,Q1862:AJ1862)),0)</f>
        <v>4</v>
      </c>
      <c r="AM1862" s="7">
        <f>IF(R1862&gt;0,RANK(R1862,(N1862:P1862,Q1862:AJ1862)),0)</f>
        <v>5</v>
      </c>
      <c r="AN1862" s="7">
        <f>IF(S1862&gt;0,RANK(S1862,(N1862:P1862,Q1862:AJ1862)),0)</f>
        <v>7</v>
      </c>
      <c r="AO1862" s="7">
        <f>IF(T1862&gt;0,RANK(T1862,(N1862:P1862,Q1862:AJ1862)),0)</f>
        <v>6</v>
      </c>
      <c r="AP1862" s="2">
        <f t="shared" si="737"/>
        <v>1.1833855286987336E-2</v>
      </c>
      <c r="AQ1862" s="2">
        <f t="shared" si="738"/>
        <v>2.419075390157632E-3</v>
      </c>
      <c r="AR1862" s="2">
        <f t="shared" si="739"/>
        <v>6.9957045066720716E-4</v>
      </c>
      <c r="AS1862" s="2">
        <f t="shared" si="740"/>
        <v>8.6302149054272282E-4</v>
      </c>
      <c r="AU1862" t="s">
        <v>2695</v>
      </c>
      <c r="AV1862" t="s">
        <v>2152</v>
      </c>
      <c r="AY1862" s="130">
        <v>34</v>
      </c>
      <c r="AZ1862" s="131">
        <v>31</v>
      </c>
      <c r="BA1862" s="132">
        <f t="shared" si="741"/>
        <v>34031</v>
      </c>
      <c r="BC1862" s="7" t="s">
        <v>532</v>
      </c>
    </row>
    <row r="1863" spans="1:55" hidden="1" outlineLevel="1" x14ac:dyDescent="0.2">
      <c r="A1863" t="s">
        <v>289</v>
      </c>
      <c r="B1863" t="s">
        <v>2152</v>
      </c>
      <c r="C1863" s="1">
        <f t="shared" si="731"/>
        <v>25992</v>
      </c>
      <c r="D1863" s="7">
        <f>RANK(N1863,(N1863:P1863,Q1863:AJ1863))</f>
        <v>1</v>
      </c>
      <c r="E1863" s="7">
        <f>RANK(O1863,(N1863:P1863,Q1863:AJ1863))</f>
        <v>2</v>
      </c>
      <c r="F1863" s="7">
        <f>IF(P1863&gt;0,RANK(P1863,(N1863:P1863,Q1863:AJ1863)),0)</f>
        <v>3</v>
      </c>
      <c r="G1863" s="1">
        <f t="shared" si="732"/>
        <v>2750</v>
      </c>
      <c r="H1863" s="2">
        <f t="shared" si="742"/>
        <v>0.10580178516466605</v>
      </c>
      <c r="I1863" s="2"/>
      <c r="J1863" s="2">
        <f t="shared" si="733"/>
        <v>0.46337334564481381</v>
      </c>
      <c r="K1863" s="2">
        <f t="shared" si="734"/>
        <v>0.35757156048014777</v>
      </c>
      <c r="L1863" s="2">
        <f t="shared" si="735"/>
        <v>0.15866420437057557</v>
      </c>
      <c r="M1863" s="2">
        <f t="shared" si="736"/>
        <v>2.0390889504462856E-2</v>
      </c>
      <c r="N1863" s="1">
        <v>12044</v>
      </c>
      <c r="O1863" s="1">
        <v>9294</v>
      </c>
      <c r="P1863" s="1">
        <v>4124</v>
      </c>
      <c r="Q1863" s="1">
        <v>178</v>
      </c>
      <c r="R1863" s="1">
        <v>263</v>
      </c>
      <c r="S1863" s="1">
        <v>35</v>
      </c>
      <c r="T1863" s="1">
        <v>33</v>
      </c>
      <c r="U1863" s="1">
        <v>14</v>
      </c>
      <c r="Y1863" s="1">
        <v>4</v>
      </c>
      <c r="AC1863" s="1">
        <v>3</v>
      </c>
      <c r="AL1863" s="7">
        <f>IF(Q1863&gt;0,RANK(Q1863,(N1863:P1863,Q1863:AJ1863)),0)</f>
        <v>5</v>
      </c>
      <c r="AM1863" s="7">
        <f>IF(R1863&gt;0,RANK(R1863,(N1863:P1863,Q1863:AJ1863)),0)</f>
        <v>4</v>
      </c>
      <c r="AN1863" s="7">
        <f>IF(S1863&gt;0,RANK(S1863,(N1863:P1863,Q1863:AJ1863)),0)</f>
        <v>6</v>
      </c>
      <c r="AO1863" s="7">
        <f>IF(T1863&gt;0,RANK(T1863,(N1863:P1863,Q1863:AJ1863)),0)</f>
        <v>7</v>
      </c>
      <c r="AP1863" s="2">
        <f t="shared" si="737"/>
        <v>6.8482610033856568E-3</v>
      </c>
      <c r="AQ1863" s="2">
        <f t="shared" si="738"/>
        <v>1.0118497999384427E-2</v>
      </c>
      <c r="AR1863" s="2">
        <f t="shared" si="739"/>
        <v>1.3465681748230224E-3</v>
      </c>
      <c r="AS1863" s="2">
        <f t="shared" si="740"/>
        <v>1.2696214219759926E-3</v>
      </c>
      <c r="AU1863" t="s">
        <v>289</v>
      </c>
      <c r="AV1863" t="s">
        <v>2152</v>
      </c>
      <c r="AY1863" s="130">
        <v>34</v>
      </c>
      <c r="AZ1863" s="131">
        <v>33</v>
      </c>
      <c r="BA1863" s="132">
        <f t="shared" si="741"/>
        <v>34033</v>
      </c>
      <c r="BC1863" s="7" t="s">
        <v>532</v>
      </c>
    </row>
    <row r="1864" spans="1:55" hidden="1" outlineLevel="1" x14ac:dyDescent="0.2">
      <c r="A1864" t="s">
        <v>2138</v>
      </c>
      <c r="B1864" t="s">
        <v>2152</v>
      </c>
      <c r="C1864" s="1">
        <f t="shared" si="731"/>
        <v>112929</v>
      </c>
      <c r="D1864" s="7">
        <f>RANK(N1864,(N1864:P1864,Q1864:AJ1864))</f>
        <v>2</v>
      </c>
      <c r="E1864" s="7">
        <f>RANK(O1864,(N1864:P1864,Q1864:AJ1864))</f>
        <v>1</v>
      </c>
      <c r="F1864" s="7">
        <f>IF(P1864&gt;0,RANK(P1864,(N1864:P1864,Q1864:AJ1864)),0)</f>
        <v>3</v>
      </c>
      <c r="G1864" s="1">
        <f t="shared" si="732"/>
        <v>1196</v>
      </c>
      <c r="H1864" s="2">
        <f t="shared" si="742"/>
        <v>1.0590725145888125E-2</v>
      </c>
      <c r="I1864" s="2"/>
      <c r="J1864" s="2">
        <f t="shared" si="733"/>
        <v>0.4487155646468135</v>
      </c>
      <c r="K1864" s="2">
        <f t="shared" si="734"/>
        <v>0.45930628979270161</v>
      </c>
      <c r="L1864" s="2">
        <f t="shared" si="735"/>
        <v>7.4179351628014062E-2</v>
      </c>
      <c r="M1864" s="2">
        <f t="shared" si="736"/>
        <v>1.779879393247083E-2</v>
      </c>
      <c r="N1864" s="1">
        <v>50673</v>
      </c>
      <c r="O1864" s="1">
        <v>51869</v>
      </c>
      <c r="P1864" s="1">
        <v>8377</v>
      </c>
      <c r="Q1864" s="1">
        <v>1130</v>
      </c>
      <c r="R1864" s="1">
        <v>563</v>
      </c>
      <c r="S1864" s="1">
        <v>116</v>
      </c>
      <c r="T1864" s="1">
        <v>28</v>
      </c>
      <c r="U1864" s="1">
        <v>30</v>
      </c>
      <c r="Y1864" s="1">
        <v>127</v>
      </c>
      <c r="AC1864" s="1">
        <v>16</v>
      </c>
      <c r="AL1864" s="7">
        <f>IF(Q1864&gt;0,RANK(Q1864,(N1864:P1864,Q1864:AJ1864)),0)</f>
        <v>4</v>
      </c>
      <c r="AM1864" s="7">
        <f>IF(R1864&gt;0,RANK(R1864,(N1864:P1864,Q1864:AJ1864)),0)</f>
        <v>5</v>
      </c>
      <c r="AN1864" s="7">
        <f>IF(S1864&gt;0,RANK(S1864,(N1864:P1864,Q1864:AJ1864)),0)</f>
        <v>7</v>
      </c>
      <c r="AO1864" s="7">
        <f>IF(T1864&gt;0,RANK(T1864,(N1864:P1864,Q1864:AJ1864)),0)</f>
        <v>9</v>
      </c>
      <c r="AP1864" s="2">
        <f t="shared" si="737"/>
        <v>1.0006287136165202E-2</v>
      </c>
      <c r="AQ1864" s="2">
        <f t="shared" si="738"/>
        <v>4.9854333253637239E-3</v>
      </c>
      <c r="AR1864" s="2">
        <f t="shared" si="739"/>
        <v>1.0271940776948349E-3</v>
      </c>
      <c r="AS1864" s="2">
        <f t="shared" si="740"/>
        <v>2.4794339806427049E-4</v>
      </c>
      <c r="AU1864" t="s">
        <v>2138</v>
      </c>
      <c r="AV1864" t="s">
        <v>2152</v>
      </c>
      <c r="AY1864" s="130">
        <v>34</v>
      </c>
      <c r="AZ1864" s="131">
        <v>35</v>
      </c>
      <c r="BA1864" s="132">
        <f t="shared" si="741"/>
        <v>34035</v>
      </c>
      <c r="BC1864" s="7" t="s">
        <v>532</v>
      </c>
    </row>
    <row r="1865" spans="1:55" hidden="1" outlineLevel="1" x14ac:dyDescent="0.2">
      <c r="A1865" t="s">
        <v>2082</v>
      </c>
      <c r="B1865" t="s">
        <v>2152</v>
      </c>
      <c r="C1865" s="1">
        <f t="shared" si="731"/>
        <v>54183</v>
      </c>
      <c r="D1865" s="7">
        <f>RANK(N1865,(N1865:P1865,Q1865:AJ1865))</f>
        <v>2</v>
      </c>
      <c r="E1865" s="7">
        <f>RANK(O1865,(N1865:P1865,Q1865:AJ1865))</f>
        <v>1</v>
      </c>
      <c r="F1865" s="7">
        <f>IF(P1865&gt;0,RANK(P1865,(N1865:P1865,Q1865:AJ1865)),0)</f>
        <v>3</v>
      </c>
      <c r="G1865" s="1">
        <f t="shared" si="732"/>
        <v>7221</v>
      </c>
      <c r="H1865" s="2">
        <f t="shared" si="742"/>
        <v>0.13327058302419578</v>
      </c>
      <c r="I1865" s="2"/>
      <c r="J1865" s="2">
        <f t="shared" si="733"/>
        <v>0.36035287820903233</v>
      </c>
      <c r="K1865" s="2">
        <f t="shared" si="734"/>
        <v>0.49362346123322814</v>
      </c>
      <c r="L1865" s="2">
        <f t="shared" si="735"/>
        <v>0.12374730081390842</v>
      </c>
      <c r="M1865" s="2">
        <f t="shared" si="736"/>
        <v>2.2276359743831048E-2</v>
      </c>
      <c r="N1865" s="1">
        <v>19525</v>
      </c>
      <c r="O1865" s="1">
        <v>26746</v>
      </c>
      <c r="P1865" s="1">
        <v>6705</v>
      </c>
      <c r="Q1865" s="1">
        <v>745</v>
      </c>
      <c r="R1865" s="1">
        <v>302</v>
      </c>
      <c r="S1865" s="1">
        <v>81</v>
      </c>
      <c r="T1865" s="1">
        <v>50</v>
      </c>
      <c r="U1865" s="1">
        <v>14</v>
      </c>
      <c r="Y1865" s="1">
        <v>10</v>
      </c>
      <c r="AC1865" s="1">
        <v>5</v>
      </c>
      <c r="AL1865" s="7">
        <f>IF(Q1865&gt;0,RANK(Q1865,(N1865:P1865,Q1865:AJ1865)),0)</f>
        <v>4</v>
      </c>
      <c r="AM1865" s="7">
        <f>IF(R1865&gt;0,RANK(R1865,(N1865:P1865,Q1865:AJ1865)),0)</f>
        <v>5</v>
      </c>
      <c r="AN1865" s="7">
        <f>IF(S1865&gt;0,RANK(S1865,(N1865:P1865,Q1865:AJ1865)),0)</f>
        <v>6</v>
      </c>
      <c r="AO1865" s="7">
        <f>IF(T1865&gt;0,RANK(T1865,(N1865:P1865,Q1865:AJ1865)),0)</f>
        <v>7</v>
      </c>
      <c r="AP1865" s="2">
        <f t="shared" si="737"/>
        <v>1.374970009043427E-2</v>
      </c>
      <c r="AQ1865" s="2">
        <f t="shared" si="738"/>
        <v>5.5737039292767104E-3</v>
      </c>
      <c r="AR1865" s="2">
        <f t="shared" si="739"/>
        <v>1.4949338353358065E-3</v>
      </c>
      <c r="AS1865" s="2">
        <f t="shared" si="740"/>
        <v>9.2279866378753488E-4</v>
      </c>
      <c r="AU1865" t="s">
        <v>2082</v>
      </c>
      <c r="AV1865" t="s">
        <v>2152</v>
      </c>
      <c r="AY1865" s="130">
        <v>34</v>
      </c>
      <c r="AZ1865" s="131">
        <v>37</v>
      </c>
      <c r="BA1865" s="132">
        <f t="shared" si="741"/>
        <v>34037</v>
      </c>
      <c r="BC1865" s="7" t="s">
        <v>532</v>
      </c>
    </row>
    <row r="1866" spans="1:55" hidden="1" outlineLevel="1" x14ac:dyDescent="0.2">
      <c r="A1866" t="s">
        <v>2184</v>
      </c>
      <c r="B1866" t="s">
        <v>2152</v>
      </c>
      <c r="C1866" s="1">
        <f t="shared" si="731"/>
        <v>190241</v>
      </c>
      <c r="D1866" s="7">
        <f>RANK(N1866,(N1866:P1866,Q1866:AJ1866))</f>
        <v>1</v>
      </c>
      <c r="E1866" s="7">
        <f>RANK(O1866,(N1866:P1866,Q1866:AJ1866))</f>
        <v>2</v>
      </c>
      <c r="F1866" s="7">
        <f>IF(P1866&gt;0,RANK(P1866,(N1866:P1866,Q1866:AJ1866)),0)</f>
        <v>3</v>
      </c>
      <c r="G1866" s="1">
        <f t="shared" si="732"/>
        <v>42190</v>
      </c>
      <c r="H1866" s="2">
        <f t="shared" si="742"/>
        <v>0.22177133215237516</v>
      </c>
      <c r="I1866" s="2"/>
      <c r="J1866" s="2">
        <f t="shared" si="733"/>
        <v>0.56823713079725191</v>
      </c>
      <c r="K1866" s="2">
        <f t="shared" si="734"/>
        <v>0.34646579864487675</v>
      </c>
      <c r="L1866" s="2">
        <f t="shared" si="735"/>
        <v>6.5348689294105894E-2</v>
      </c>
      <c r="M1866" s="2">
        <f t="shared" si="736"/>
        <v>1.9948381263765441E-2</v>
      </c>
      <c r="N1866" s="1">
        <v>108102</v>
      </c>
      <c r="O1866" s="1">
        <v>65912</v>
      </c>
      <c r="P1866" s="1">
        <v>12432</v>
      </c>
      <c r="Q1866" s="1">
        <v>1340</v>
      </c>
      <c r="R1866" s="1">
        <v>427</v>
      </c>
      <c r="S1866" s="1">
        <v>131</v>
      </c>
      <c r="T1866" s="1">
        <v>1542</v>
      </c>
      <c r="U1866" s="1">
        <v>188</v>
      </c>
      <c r="Y1866" s="1">
        <v>138</v>
      </c>
      <c r="AC1866" s="1">
        <v>29</v>
      </c>
      <c r="AL1866" s="7">
        <f>IF(Q1866&gt;0,RANK(Q1866,(N1866:P1866,Q1866:AJ1866)),0)</f>
        <v>5</v>
      </c>
      <c r="AM1866" s="7">
        <f>IF(R1866&gt;0,RANK(R1866,(N1866:P1866,Q1866:AJ1866)),0)</f>
        <v>6</v>
      </c>
      <c r="AN1866" s="7">
        <f>IF(S1866&gt;0,RANK(S1866,(N1866:P1866,Q1866:AJ1866)),0)</f>
        <v>9</v>
      </c>
      <c r="AO1866" s="7">
        <f>IF(T1866&gt;0,RANK(T1866,(N1866:P1866,Q1866:AJ1866)),0)</f>
        <v>4</v>
      </c>
      <c r="AP1866" s="2">
        <f t="shared" si="737"/>
        <v>7.0436972051240269E-3</v>
      </c>
      <c r="AQ1866" s="2">
        <f t="shared" si="738"/>
        <v>2.2445214228268354E-3</v>
      </c>
      <c r="AR1866" s="2">
        <f t="shared" si="739"/>
        <v>6.8860024915764735E-4</v>
      </c>
      <c r="AS1866" s="2">
        <f t="shared" si="740"/>
        <v>8.1055082763442157E-3</v>
      </c>
      <c r="AU1866" t="s">
        <v>2184</v>
      </c>
      <c r="AV1866" t="s">
        <v>2152</v>
      </c>
      <c r="AY1866" s="130">
        <v>34</v>
      </c>
      <c r="AZ1866" s="131">
        <v>39</v>
      </c>
      <c r="BA1866" s="132">
        <f t="shared" si="741"/>
        <v>34039</v>
      </c>
      <c r="BC1866" s="7" t="s">
        <v>532</v>
      </c>
    </row>
    <row r="1867" spans="1:55" hidden="1" outlineLevel="1" x14ac:dyDescent="0.2">
      <c r="A1867" t="s">
        <v>1840</v>
      </c>
      <c r="B1867" t="s">
        <v>2152</v>
      </c>
      <c r="C1867" s="1">
        <f t="shared" si="731"/>
        <v>37701</v>
      </c>
      <c r="D1867" s="7">
        <f>RANK(N1867,(N1867:P1867,Q1867:AJ1867))</f>
        <v>2</v>
      </c>
      <c r="E1867" s="7">
        <f>RANK(O1867,(N1867:P1867,Q1867:AJ1867))</f>
        <v>1</v>
      </c>
      <c r="F1867" s="7">
        <f>IF(P1867&gt;0,RANK(P1867,(N1867:P1867,Q1867:AJ1867)),0)</f>
        <v>3</v>
      </c>
      <c r="G1867" s="1">
        <f t="shared" si="732"/>
        <v>2355</v>
      </c>
      <c r="H1867" s="2">
        <f t="shared" si="742"/>
        <v>6.2465186599824939E-2</v>
      </c>
      <c r="I1867" s="2"/>
      <c r="J1867" s="2">
        <f t="shared" si="733"/>
        <v>0.39269515397469562</v>
      </c>
      <c r="K1867" s="2">
        <f t="shared" si="734"/>
        <v>0.45516034057452059</v>
      </c>
      <c r="L1867" s="2">
        <f t="shared" si="735"/>
        <v>0.13241028089440599</v>
      </c>
      <c r="M1867" s="2">
        <f t="shared" si="736"/>
        <v>1.9734224556377744E-2</v>
      </c>
      <c r="N1867" s="1">
        <v>14805</v>
      </c>
      <c r="O1867" s="1">
        <v>17160</v>
      </c>
      <c r="P1867" s="1">
        <v>4992</v>
      </c>
      <c r="Q1867" s="1">
        <v>416</v>
      </c>
      <c r="R1867" s="1">
        <v>221</v>
      </c>
      <c r="S1867" s="1">
        <v>40</v>
      </c>
      <c r="T1867" s="1">
        <v>43</v>
      </c>
      <c r="U1867" s="1">
        <v>12</v>
      </c>
      <c r="Y1867" s="1">
        <v>7</v>
      </c>
      <c r="AC1867" s="1">
        <v>5</v>
      </c>
      <c r="AL1867" s="7">
        <f>IF(Q1867&gt;0,RANK(Q1867,(N1867:P1867,Q1867:AJ1867)),0)</f>
        <v>4</v>
      </c>
      <c r="AM1867" s="7">
        <f>IF(R1867&gt;0,RANK(R1867,(N1867:P1867,Q1867:AJ1867)),0)</f>
        <v>5</v>
      </c>
      <c r="AN1867" s="7">
        <f>IF(S1867&gt;0,RANK(S1867,(N1867:P1867,Q1867:AJ1867)),0)</f>
        <v>7</v>
      </c>
      <c r="AO1867" s="7">
        <f>IF(T1867&gt;0,RANK(T1867,(N1867:P1867,Q1867:AJ1867)),0)</f>
        <v>6</v>
      </c>
      <c r="AP1867" s="2">
        <f t="shared" si="737"/>
        <v>1.1034190074533832E-2</v>
      </c>
      <c r="AQ1867" s="2">
        <f t="shared" si="738"/>
        <v>5.8619134770960986E-3</v>
      </c>
      <c r="AR1867" s="2">
        <f t="shared" si="739"/>
        <v>1.0609798148590224E-3</v>
      </c>
      <c r="AS1867" s="2">
        <f t="shared" si="740"/>
        <v>1.140553300973449E-3</v>
      </c>
      <c r="AU1867" t="s">
        <v>1840</v>
      </c>
      <c r="AV1867" t="s">
        <v>2152</v>
      </c>
      <c r="AY1867" s="130">
        <v>34</v>
      </c>
      <c r="AZ1867" s="131">
        <v>41</v>
      </c>
      <c r="BA1867" s="132">
        <f t="shared" si="741"/>
        <v>34041</v>
      </c>
      <c r="BC1867" s="7" t="s">
        <v>532</v>
      </c>
    </row>
    <row r="1868" spans="1:55" collapsed="1" x14ac:dyDescent="0.2">
      <c r="A1868" t="s">
        <v>3032</v>
      </c>
      <c r="B1868" t="s">
        <v>3301</v>
      </c>
      <c r="C1868" s="1">
        <f t="shared" si="731"/>
        <v>3075807</v>
      </c>
      <c r="D1868" s="7">
        <f>RANK(N1868,(N1868:P1868,Q1868:AJ1868))</f>
        <v>1</v>
      </c>
      <c r="E1868" s="7">
        <f>RANK(O1868,(N1868:P1868,Q1868:AJ1868))</f>
        <v>2</v>
      </c>
      <c r="F1868" s="7">
        <f>IF(P1868&gt;0,RANK(P1868,(N1868:P1868,Q1868:AJ1868)),0)</f>
        <v>3</v>
      </c>
      <c r="G1868" s="1">
        <f t="shared" si="732"/>
        <v>549251</v>
      </c>
      <c r="H1868" s="2">
        <f t="shared" si="742"/>
        <v>0.17857134729194646</v>
      </c>
      <c r="I1868" s="2"/>
      <c r="J1868" s="2">
        <f t="shared" si="733"/>
        <v>0.53720178151620046</v>
      </c>
      <c r="K1868" s="2">
        <f t="shared" si="734"/>
        <v>0.358630434224254</v>
      </c>
      <c r="L1868" s="2">
        <f t="shared" si="735"/>
        <v>8.5224463043357401E-2</v>
      </c>
      <c r="M1868" s="2">
        <f t="shared" si="736"/>
        <v>1.8943321216188136E-2</v>
      </c>
      <c r="N1868" s="1">
        <f t="shared" ref="N1868:T1868" si="743">SUM(N1847:N1867)</f>
        <v>1652329</v>
      </c>
      <c r="O1868" s="1">
        <f t="shared" si="743"/>
        <v>1103078</v>
      </c>
      <c r="P1868" s="1">
        <f t="shared" si="743"/>
        <v>262134</v>
      </c>
      <c r="Q1868" s="1">
        <f t="shared" si="743"/>
        <v>32465</v>
      </c>
      <c r="R1868" s="1">
        <f t="shared" si="743"/>
        <v>14763</v>
      </c>
      <c r="S1868" s="1">
        <f t="shared" si="743"/>
        <v>3440</v>
      </c>
      <c r="T1868" s="1">
        <f t="shared" si="743"/>
        <v>3887</v>
      </c>
      <c r="U1868" s="1">
        <f>SUM(U1847:U1867)</f>
        <v>1337</v>
      </c>
      <c r="Y1868" s="1">
        <f>SUM(Y1847:Y1867)</f>
        <v>1837</v>
      </c>
      <c r="AC1868" s="1">
        <f>SUM(AC1847:AC1867)</f>
        <v>537</v>
      </c>
      <c r="AL1868" s="7">
        <f>IF(Q1868&gt;0,RANK(Q1868,(N1868:P1868,Q1868:AJ1868)),0)</f>
        <v>4</v>
      </c>
      <c r="AM1868" s="7">
        <f>IF(R1868&gt;0,RANK(R1868,(N1868:P1868,Q1868:AJ1868)),0)</f>
        <v>5</v>
      </c>
      <c r="AN1868" s="7">
        <f>IF(S1868&gt;0,RANK(S1868,(N1868:P1868,Q1868:AJ1868)),0)</f>
        <v>7</v>
      </c>
      <c r="AO1868" s="7">
        <f>IF(T1868&gt;0,RANK(T1868,(N1868:P1868,Q1868:AJ1868)),0)</f>
        <v>6</v>
      </c>
      <c r="AP1868" s="2">
        <f t="shared" si="737"/>
        <v>1.0554953545524801E-2</v>
      </c>
      <c r="AQ1868" s="2">
        <f t="shared" si="738"/>
        <v>4.7997159769777491E-3</v>
      </c>
      <c r="AR1868" s="2">
        <f t="shared" si="739"/>
        <v>1.1184056736979922E-3</v>
      </c>
      <c r="AS1868" s="2">
        <f t="shared" si="740"/>
        <v>1.263733387693051E-3</v>
      </c>
      <c r="AU1868" t="s">
        <v>3032</v>
      </c>
      <c r="AV1868" t="s">
        <v>3301</v>
      </c>
      <c r="AY1868" s="130">
        <v>34</v>
      </c>
      <c r="AZ1868" s="131"/>
      <c r="BA1868" s="130">
        <v>34</v>
      </c>
      <c r="BC1868" s="7" t="s">
        <v>433</v>
      </c>
    </row>
    <row r="1869" spans="1:55" x14ac:dyDescent="0.2">
      <c r="C1869" s="1"/>
      <c r="E1869" s="7"/>
      <c r="F1869" s="7"/>
      <c r="I1869" s="2"/>
      <c r="AL1869" s="7"/>
      <c r="AM1869" s="7"/>
      <c r="AN1869" s="7"/>
      <c r="AO1869" s="7"/>
      <c r="AY1869" s="130"/>
      <c r="AZ1869" s="131"/>
      <c r="BA1869" s="132"/>
    </row>
    <row r="1870" spans="1:55" hidden="1" outlineLevel="1" x14ac:dyDescent="0.2">
      <c r="A1870" t="s">
        <v>2178</v>
      </c>
      <c r="B1870" t="s">
        <v>1797</v>
      </c>
      <c r="C1870" s="1">
        <f t="shared" ref="C1870:C1903" si="744">SUM(N1870:AJ1870)</f>
        <v>182543</v>
      </c>
      <c r="D1870" s="7">
        <f>RANK(N1870,(N1870:P1870,Q1870:AJ1870))</f>
        <v>1</v>
      </c>
      <c r="E1870" s="7">
        <f>RANK(O1870,(N1870:P1870,Q1870:AJ1870))</f>
        <v>2</v>
      </c>
      <c r="F1870" s="7">
        <f>IF(P1870&gt;0,RANK(P1870,(N1870:P1870,Q1870:AJ1870)),0)</f>
        <v>3</v>
      </c>
      <c r="G1870" s="1">
        <f t="shared" ref="G1870:G1903" si="745">MAX(N1870:P1870)-LARGE(N1870:P1870,2)</f>
        <v>9308</v>
      </c>
      <c r="H1870" s="2">
        <f t="shared" si="742"/>
        <v>5.0990725472902274E-2</v>
      </c>
      <c r="I1870" s="2"/>
      <c r="J1870" s="2">
        <f t="shared" ref="J1870:J1903" si="746">IF($C1870=0,"-",N1870/$C1870)</f>
        <v>0.48284513785792937</v>
      </c>
      <c r="K1870" s="2">
        <f t="shared" ref="K1870:K1903" si="747">IF($C1870=0,"-",O1870/$C1870)</f>
        <v>0.43185441238502709</v>
      </c>
      <c r="L1870" s="2">
        <f t="shared" ref="L1870:L1903" si="748">IF($C1870=0,"-",P1870/$C1870)</f>
        <v>4.7703828686939516E-2</v>
      </c>
      <c r="M1870" s="2">
        <f t="shared" ref="M1870:M1903" si="749">IF(C1870=0,"-",(1-J1870-K1870-L1870))</f>
        <v>3.7596621070104023E-2</v>
      </c>
      <c r="N1870" s="1">
        <v>88140</v>
      </c>
      <c r="O1870" s="1">
        <v>78832</v>
      </c>
      <c r="P1870" s="1">
        <v>8708</v>
      </c>
      <c r="Q1870" s="1">
        <v>5269</v>
      </c>
      <c r="R1870" s="1">
        <v>1176</v>
      </c>
      <c r="S1870" s="1">
        <v>215</v>
      </c>
      <c r="T1870" s="1">
        <v>203</v>
      </c>
      <c r="AL1870" s="7">
        <f>IF(Q1870&gt;0,RANK(Q1870,(N1870:P1870,Q1870:AJ1870)),0)</f>
        <v>4</v>
      </c>
      <c r="AM1870" s="7">
        <f>IF(R1870&gt;0,RANK(R1870,(N1870:P1870,Q1870:AJ1870)),0)</f>
        <v>5</v>
      </c>
      <c r="AN1870" s="7">
        <f>IF(S1870&gt;0,RANK(S1870,(N1870:P1870,Q1870:AJ1870)),0)</f>
        <v>6</v>
      </c>
      <c r="AO1870" s="7">
        <f>IF(T1870&gt;0,RANK(T1870,(N1870:P1870,Q1870:AJ1870)),0)</f>
        <v>7</v>
      </c>
      <c r="AP1870" s="2">
        <f t="shared" ref="AP1870:AP1903" si="750">IF($C1870=0,"-",Q1870/$C1870)</f>
        <v>2.8864431942062965E-2</v>
      </c>
      <c r="AQ1870" s="2">
        <f t="shared" ref="AQ1870:AQ1903" si="751">IF($C1870=0,"-",R1870/$C1870)</f>
        <v>6.4423177004870082E-3</v>
      </c>
      <c r="AR1870" s="2">
        <f t="shared" ref="AR1870:AR1903" si="752">IF($C1870=0,"-",S1870/$C1870)</f>
        <v>1.1778046816366555E-3</v>
      </c>
      <c r="AS1870" s="2">
        <f t="shared" ref="AS1870:AS1903" si="753">IF($C1870=0,"-",T1870/$C1870)</f>
        <v>1.1120667459174002E-3</v>
      </c>
      <c r="AU1870" t="s">
        <v>2178</v>
      </c>
      <c r="AV1870" t="s">
        <v>1797</v>
      </c>
      <c r="AY1870" s="130">
        <v>35</v>
      </c>
      <c r="AZ1870" s="131">
        <v>1</v>
      </c>
      <c r="BA1870" s="132">
        <f t="shared" ref="BA1870:BA1902" si="754">AY1870*1000+AZ1870</f>
        <v>35001</v>
      </c>
      <c r="BC1870" s="7" t="s">
        <v>532</v>
      </c>
    </row>
    <row r="1871" spans="1:55" hidden="1" outlineLevel="1" x14ac:dyDescent="0.2">
      <c r="A1871" t="s">
        <v>1973</v>
      </c>
      <c r="B1871" t="s">
        <v>1797</v>
      </c>
      <c r="C1871" s="1">
        <f t="shared" si="744"/>
        <v>1524</v>
      </c>
      <c r="D1871" s="7">
        <f>RANK(N1871,(N1871:P1871,Q1871:AJ1871))</f>
        <v>2</v>
      </c>
      <c r="E1871" s="7">
        <f>RANK(O1871,(N1871:P1871,Q1871:AJ1871))</f>
        <v>1</v>
      </c>
      <c r="F1871" s="7">
        <f>IF(P1871&gt;0,RANK(P1871,(N1871:P1871,Q1871:AJ1871)),0)</f>
        <v>3</v>
      </c>
      <c r="G1871" s="1">
        <f t="shared" si="745"/>
        <v>500</v>
      </c>
      <c r="H1871" s="2">
        <f t="shared" si="742"/>
        <v>0.32808398950131235</v>
      </c>
      <c r="I1871" s="2"/>
      <c r="J1871" s="2">
        <f t="shared" si="746"/>
        <v>0.27755905511811024</v>
      </c>
      <c r="K1871" s="2">
        <f t="shared" si="747"/>
        <v>0.60564304461942253</v>
      </c>
      <c r="L1871" s="2">
        <f t="shared" si="748"/>
        <v>7.4803149606299218E-2</v>
      </c>
      <c r="M1871" s="2">
        <f t="shared" si="749"/>
        <v>4.1994750656168062E-2</v>
      </c>
      <c r="N1871" s="1">
        <v>423</v>
      </c>
      <c r="O1871" s="1">
        <v>923</v>
      </c>
      <c r="P1871" s="1">
        <v>114</v>
      </c>
      <c r="Q1871" s="1">
        <v>29</v>
      </c>
      <c r="R1871" s="1">
        <v>23</v>
      </c>
      <c r="S1871" s="1">
        <v>9</v>
      </c>
      <c r="T1871" s="1">
        <v>3</v>
      </c>
      <c r="AL1871" s="7">
        <f>IF(Q1871&gt;0,RANK(Q1871,(N1871:P1871,Q1871:AJ1871)),0)</f>
        <v>4</v>
      </c>
      <c r="AM1871" s="7">
        <f>IF(R1871&gt;0,RANK(R1871,(N1871:P1871,Q1871:AJ1871)),0)</f>
        <v>5</v>
      </c>
      <c r="AN1871" s="7">
        <f>IF(S1871&gt;0,RANK(S1871,(N1871:P1871,Q1871:AJ1871)),0)</f>
        <v>6</v>
      </c>
      <c r="AO1871" s="7">
        <f>IF(T1871&gt;0,RANK(T1871,(N1871:P1871,Q1871:AJ1871)),0)</f>
        <v>7</v>
      </c>
      <c r="AP1871" s="2">
        <f t="shared" si="750"/>
        <v>1.9028871391076115E-2</v>
      </c>
      <c r="AQ1871" s="2">
        <f t="shared" si="751"/>
        <v>1.5091863517060367E-2</v>
      </c>
      <c r="AR1871" s="2">
        <f t="shared" si="752"/>
        <v>5.905511811023622E-3</v>
      </c>
      <c r="AS1871" s="2">
        <f t="shared" si="753"/>
        <v>1.968503937007874E-3</v>
      </c>
      <c r="AU1871" t="s">
        <v>1973</v>
      </c>
      <c r="AV1871" t="s">
        <v>1797</v>
      </c>
      <c r="AW1871">
        <v>2</v>
      </c>
      <c r="AY1871" s="130">
        <v>35</v>
      </c>
      <c r="AZ1871" s="131">
        <v>3</v>
      </c>
      <c r="BA1871" s="132">
        <f t="shared" si="754"/>
        <v>35003</v>
      </c>
      <c r="BC1871" s="7" t="s">
        <v>532</v>
      </c>
    </row>
    <row r="1872" spans="1:55" hidden="1" outlineLevel="1" x14ac:dyDescent="0.2">
      <c r="A1872" t="s">
        <v>2569</v>
      </c>
      <c r="B1872" t="s">
        <v>1797</v>
      </c>
      <c r="C1872" s="1">
        <f t="shared" si="744"/>
        <v>18519</v>
      </c>
      <c r="D1872" s="7">
        <f>RANK(N1872,(N1872:P1872,Q1872:AJ1872))</f>
        <v>2</v>
      </c>
      <c r="E1872" s="7">
        <f>RANK(O1872,(N1872:P1872,Q1872:AJ1872))</f>
        <v>1</v>
      </c>
      <c r="F1872" s="7">
        <f>IF(P1872&gt;0,RANK(P1872,(N1872:P1872,Q1872:AJ1872)),0)</f>
        <v>3</v>
      </c>
      <c r="G1872" s="1">
        <f t="shared" si="745"/>
        <v>2977</v>
      </c>
      <c r="H1872" s="2">
        <f t="shared" si="742"/>
        <v>0.16075382040066957</v>
      </c>
      <c r="I1872" s="2"/>
      <c r="J1872" s="2">
        <f t="shared" si="746"/>
        <v>0.37874615260003242</v>
      </c>
      <c r="K1872" s="2">
        <f t="shared" si="747"/>
        <v>0.53949997300070196</v>
      </c>
      <c r="L1872" s="2">
        <f t="shared" si="748"/>
        <v>6.8632215562395377E-2</v>
      </c>
      <c r="M1872" s="2">
        <f t="shared" si="749"/>
        <v>1.3121658836870248E-2</v>
      </c>
      <c r="N1872" s="1">
        <v>7014</v>
      </c>
      <c r="O1872" s="1">
        <v>9991</v>
      </c>
      <c r="P1872" s="1">
        <v>1271</v>
      </c>
      <c r="Q1872" s="1">
        <v>123</v>
      </c>
      <c r="R1872" s="1">
        <v>66</v>
      </c>
      <c r="S1872" s="1">
        <v>39</v>
      </c>
      <c r="T1872" s="1">
        <v>15</v>
      </c>
      <c r="AL1872" s="7">
        <f>IF(Q1872&gt;0,RANK(Q1872,(N1872:P1872,Q1872:AJ1872)),0)</f>
        <v>4</v>
      </c>
      <c r="AM1872" s="7">
        <f>IF(R1872&gt;0,RANK(R1872,(N1872:P1872,Q1872:AJ1872)),0)</f>
        <v>5</v>
      </c>
      <c r="AN1872" s="7">
        <f>IF(S1872&gt;0,RANK(S1872,(N1872:P1872,Q1872:AJ1872)),0)</f>
        <v>6</v>
      </c>
      <c r="AO1872" s="7">
        <f>IF(T1872&gt;0,RANK(T1872,(N1872:P1872,Q1872:AJ1872)),0)</f>
        <v>7</v>
      </c>
      <c r="AP1872" s="2">
        <f t="shared" si="750"/>
        <v>6.6418273124898754E-3</v>
      </c>
      <c r="AQ1872" s="2">
        <f t="shared" si="751"/>
        <v>3.5639073384092015E-3</v>
      </c>
      <c r="AR1872" s="2">
        <f t="shared" si="752"/>
        <v>2.1059452454236191E-3</v>
      </c>
      <c r="AS1872" s="2">
        <f t="shared" si="753"/>
        <v>8.0997894054754581E-4</v>
      </c>
      <c r="AU1872" t="s">
        <v>2569</v>
      </c>
      <c r="AV1872" t="s">
        <v>1797</v>
      </c>
      <c r="AW1872">
        <v>2</v>
      </c>
      <c r="AY1872" s="130">
        <v>35</v>
      </c>
      <c r="AZ1872" s="131">
        <v>5</v>
      </c>
      <c r="BA1872" s="132">
        <f t="shared" si="754"/>
        <v>35005</v>
      </c>
      <c r="BC1872" s="7" t="s">
        <v>532</v>
      </c>
    </row>
    <row r="1873" spans="1:55" hidden="1" outlineLevel="1" x14ac:dyDescent="0.2">
      <c r="A1873" t="s">
        <v>1148</v>
      </c>
      <c r="B1873" t="s">
        <v>1797</v>
      </c>
      <c r="C1873" s="1">
        <f t="shared" si="744"/>
        <v>6880</v>
      </c>
      <c r="D1873" s="7">
        <f>RANK(N1873,(N1873:P1873,Q1873:AJ1873))</f>
        <v>1</v>
      </c>
      <c r="E1873" s="7">
        <f>RANK(O1873,(N1873:P1873,Q1873:AJ1873))</f>
        <v>2</v>
      </c>
      <c r="F1873" s="7">
        <f>IF(P1873&gt;0,RANK(P1873,(N1873:P1873,Q1873:AJ1873)),0)</f>
        <v>3</v>
      </c>
      <c r="G1873" s="1">
        <f t="shared" si="745"/>
        <v>1785</v>
      </c>
      <c r="H1873" s="2">
        <f t="shared" si="742"/>
        <v>0.25944767441860467</v>
      </c>
      <c r="I1873" s="2"/>
      <c r="J1873" s="2">
        <f t="shared" si="746"/>
        <v>0.58575581395348841</v>
      </c>
      <c r="K1873" s="2">
        <f t="shared" si="747"/>
        <v>0.32630813953488375</v>
      </c>
      <c r="L1873" s="2">
        <f t="shared" si="748"/>
        <v>7.093023255813953E-2</v>
      </c>
      <c r="M1873" s="2">
        <f t="shared" si="749"/>
        <v>1.7005813953488311E-2</v>
      </c>
      <c r="N1873" s="1">
        <v>4030</v>
      </c>
      <c r="O1873" s="1">
        <v>2245</v>
      </c>
      <c r="P1873" s="1">
        <v>488</v>
      </c>
      <c r="Q1873" s="1">
        <v>85</v>
      </c>
      <c r="R1873" s="1">
        <v>22</v>
      </c>
      <c r="S1873" s="1">
        <v>5</v>
      </c>
      <c r="T1873" s="1">
        <v>5</v>
      </c>
      <c r="AL1873" s="7">
        <f>IF(Q1873&gt;0,RANK(Q1873,(N1873:P1873,Q1873:AJ1873)),0)</f>
        <v>4</v>
      </c>
      <c r="AM1873" s="7">
        <f>IF(R1873&gt;0,RANK(R1873,(N1873:P1873,Q1873:AJ1873)),0)</f>
        <v>5</v>
      </c>
      <c r="AN1873" s="7">
        <f>IF(S1873&gt;0,RANK(S1873,(N1873:P1873,Q1873:AJ1873)),0)</f>
        <v>6</v>
      </c>
      <c r="AO1873" s="7">
        <f>IF(T1873&gt;0,RANK(T1873,(N1873:P1873,Q1873:AJ1873)),0)</f>
        <v>6</v>
      </c>
      <c r="AP1873" s="2">
        <f t="shared" si="750"/>
        <v>1.2354651162790697E-2</v>
      </c>
      <c r="AQ1873" s="2">
        <f t="shared" si="751"/>
        <v>3.1976744186046511E-3</v>
      </c>
      <c r="AR1873" s="2">
        <f t="shared" si="752"/>
        <v>7.2674418604651162E-4</v>
      </c>
      <c r="AS1873" s="2">
        <f t="shared" si="753"/>
        <v>7.2674418604651162E-4</v>
      </c>
      <c r="AU1873" t="s">
        <v>1148</v>
      </c>
      <c r="AV1873" t="s">
        <v>1797</v>
      </c>
      <c r="AY1873" s="130">
        <v>35</v>
      </c>
      <c r="AZ1873" s="131">
        <v>6</v>
      </c>
      <c r="BA1873" s="132">
        <f t="shared" si="754"/>
        <v>35006</v>
      </c>
      <c r="BC1873" s="7" t="s">
        <v>532</v>
      </c>
    </row>
    <row r="1874" spans="1:55" hidden="1" outlineLevel="1" x14ac:dyDescent="0.2">
      <c r="A1874" t="s">
        <v>1713</v>
      </c>
      <c r="B1874" t="s">
        <v>1797</v>
      </c>
      <c r="C1874" s="1">
        <f t="shared" si="744"/>
        <v>5166</v>
      </c>
      <c r="D1874" s="7">
        <f>RANK(N1874,(N1874:P1874,Q1874:AJ1874))</f>
        <v>1</v>
      </c>
      <c r="E1874" s="7">
        <f>RANK(O1874,(N1874:P1874,Q1874:AJ1874))</f>
        <v>2</v>
      </c>
      <c r="F1874" s="7">
        <f>IF(P1874&gt;0,RANK(P1874,(N1874:P1874,Q1874:AJ1874)),0)</f>
        <v>3</v>
      </c>
      <c r="G1874" s="1">
        <f t="shared" si="745"/>
        <v>684</v>
      </c>
      <c r="H1874" s="2">
        <f t="shared" si="742"/>
        <v>0.13240418118466898</v>
      </c>
      <c r="I1874" s="2"/>
      <c r="J1874" s="2">
        <f t="shared" si="746"/>
        <v>0.5147115756871854</v>
      </c>
      <c r="K1874" s="2">
        <f t="shared" si="747"/>
        <v>0.38230739450251644</v>
      </c>
      <c r="L1874" s="2">
        <f t="shared" si="748"/>
        <v>7.9558652729384435E-2</v>
      </c>
      <c r="M1874" s="2">
        <f t="shared" si="749"/>
        <v>2.3422377080913728E-2</v>
      </c>
      <c r="N1874" s="1">
        <v>2659</v>
      </c>
      <c r="O1874" s="1">
        <v>1975</v>
      </c>
      <c r="P1874" s="1">
        <v>411</v>
      </c>
      <c r="Q1874" s="1">
        <v>90</v>
      </c>
      <c r="R1874" s="1">
        <v>22</v>
      </c>
      <c r="S1874" s="1">
        <v>2</v>
      </c>
      <c r="T1874" s="1">
        <v>7</v>
      </c>
      <c r="AL1874" s="7">
        <f>IF(Q1874&gt;0,RANK(Q1874,(N1874:P1874,Q1874:AJ1874)),0)</f>
        <v>4</v>
      </c>
      <c r="AM1874" s="7">
        <f>IF(R1874&gt;0,RANK(R1874,(N1874:P1874,Q1874:AJ1874)),0)</f>
        <v>5</v>
      </c>
      <c r="AN1874" s="7">
        <f>IF(S1874&gt;0,RANK(S1874,(N1874:P1874,Q1874:AJ1874)),0)</f>
        <v>7</v>
      </c>
      <c r="AO1874" s="7">
        <f>IF(T1874&gt;0,RANK(T1874,(N1874:P1874,Q1874:AJ1874)),0)</f>
        <v>6</v>
      </c>
      <c r="AP1874" s="2">
        <f t="shared" si="750"/>
        <v>1.7421602787456445E-2</v>
      </c>
      <c r="AQ1874" s="2">
        <f t="shared" si="751"/>
        <v>4.2586140147115757E-3</v>
      </c>
      <c r="AR1874" s="2">
        <f t="shared" si="752"/>
        <v>3.8714672861014324E-4</v>
      </c>
      <c r="AS1874" s="2">
        <f t="shared" si="753"/>
        <v>1.3550135501355014E-3</v>
      </c>
      <c r="AU1874" t="s">
        <v>1713</v>
      </c>
      <c r="AV1874" t="s">
        <v>1797</v>
      </c>
      <c r="AW1874">
        <v>3</v>
      </c>
      <c r="AY1874" s="130">
        <v>35</v>
      </c>
      <c r="AZ1874" s="131">
        <v>7</v>
      </c>
      <c r="BA1874" s="132">
        <f t="shared" si="754"/>
        <v>35007</v>
      </c>
      <c r="BC1874" s="7" t="s">
        <v>532</v>
      </c>
    </row>
    <row r="1875" spans="1:55" hidden="1" outlineLevel="1" x14ac:dyDescent="0.2">
      <c r="A1875" t="s">
        <v>3220</v>
      </c>
      <c r="B1875" t="s">
        <v>1797</v>
      </c>
      <c r="C1875" s="1">
        <f t="shared" si="744"/>
        <v>12447</v>
      </c>
      <c r="D1875" s="7">
        <f>RANK(N1875,(N1875:P1875,Q1875:AJ1875))</f>
        <v>2</v>
      </c>
      <c r="E1875" s="7">
        <f>RANK(O1875,(N1875:P1875,Q1875:AJ1875))</f>
        <v>1</v>
      </c>
      <c r="F1875" s="7">
        <f>IF(P1875&gt;0,RANK(P1875,(N1875:P1875,Q1875:AJ1875)),0)</f>
        <v>3</v>
      </c>
      <c r="G1875" s="1">
        <f t="shared" si="745"/>
        <v>3262</v>
      </c>
      <c r="H1875" s="2">
        <f t="shared" si="742"/>
        <v>0.26207118181087813</v>
      </c>
      <c r="I1875" s="2"/>
      <c r="J1875" s="2">
        <f t="shared" si="746"/>
        <v>0.33068209207037841</v>
      </c>
      <c r="K1875" s="2">
        <f t="shared" si="747"/>
        <v>0.59275327388125654</v>
      </c>
      <c r="L1875" s="2">
        <f t="shared" si="748"/>
        <v>6.7646822527516665E-2</v>
      </c>
      <c r="M1875" s="2">
        <f t="shared" si="749"/>
        <v>8.9178115208484454E-3</v>
      </c>
      <c r="N1875" s="1">
        <v>4116</v>
      </c>
      <c r="O1875" s="1">
        <v>7378</v>
      </c>
      <c r="P1875" s="1">
        <v>842</v>
      </c>
      <c r="Q1875" s="1">
        <v>61</v>
      </c>
      <c r="R1875" s="1">
        <v>32</v>
      </c>
      <c r="S1875" s="1">
        <v>13</v>
      </c>
      <c r="T1875" s="1">
        <v>5</v>
      </c>
      <c r="AL1875" s="7">
        <f>IF(Q1875&gt;0,RANK(Q1875,(N1875:P1875,Q1875:AJ1875)),0)</f>
        <v>4</v>
      </c>
      <c r="AM1875" s="7">
        <f>IF(R1875&gt;0,RANK(R1875,(N1875:P1875,Q1875:AJ1875)),0)</f>
        <v>5</v>
      </c>
      <c r="AN1875" s="7">
        <f>IF(S1875&gt;0,RANK(S1875,(N1875:P1875,Q1875:AJ1875)),0)</f>
        <v>6</v>
      </c>
      <c r="AO1875" s="7">
        <f>IF(T1875&gt;0,RANK(T1875,(N1875:P1875,Q1875:AJ1875)),0)</f>
        <v>7</v>
      </c>
      <c r="AP1875" s="2">
        <f t="shared" si="750"/>
        <v>4.9007793042500202E-3</v>
      </c>
      <c r="AQ1875" s="2">
        <f t="shared" si="751"/>
        <v>2.5709006186229615E-3</v>
      </c>
      <c r="AR1875" s="2">
        <f t="shared" si="752"/>
        <v>1.0444283763155781E-3</v>
      </c>
      <c r="AS1875" s="2">
        <f t="shared" si="753"/>
        <v>4.0170322165983773E-4</v>
      </c>
      <c r="AU1875" t="s">
        <v>3220</v>
      </c>
      <c r="AV1875" t="s">
        <v>1797</v>
      </c>
      <c r="AW1875">
        <v>3</v>
      </c>
      <c r="AY1875" s="130">
        <v>35</v>
      </c>
      <c r="AZ1875" s="131">
        <v>9</v>
      </c>
      <c r="BA1875" s="132">
        <f t="shared" si="754"/>
        <v>35009</v>
      </c>
      <c r="BC1875" s="7" t="s">
        <v>532</v>
      </c>
    </row>
    <row r="1876" spans="1:55" hidden="1" outlineLevel="1" x14ac:dyDescent="0.2">
      <c r="A1876" t="s">
        <v>2515</v>
      </c>
      <c r="B1876" t="s">
        <v>1797</v>
      </c>
      <c r="C1876" s="1">
        <f t="shared" si="744"/>
        <v>1093</v>
      </c>
      <c r="D1876" s="7">
        <f>RANK(N1876,(N1876:P1876,Q1876:AJ1876))</f>
        <v>1</v>
      </c>
      <c r="E1876" s="7">
        <f>RANK(O1876,(N1876:P1876,Q1876:AJ1876))</f>
        <v>2</v>
      </c>
      <c r="F1876" s="7">
        <f>IF(P1876&gt;0,RANK(P1876,(N1876:P1876,Q1876:AJ1876)),0)</f>
        <v>3</v>
      </c>
      <c r="G1876" s="1">
        <f t="shared" si="745"/>
        <v>20</v>
      </c>
      <c r="H1876" s="2">
        <f t="shared" si="742"/>
        <v>1.8298261665141813E-2</v>
      </c>
      <c r="I1876" s="2"/>
      <c r="J1876" s="2">
        <f t="shared" si="746"/>
        <v>0.46569075937785909</v>
      </c>
      <c r="K1876" s="2">
        <f t="shared" si="747"/>
        <v>0.44739249771271727</v>
      </c>
      <c r="L1876" s="2">
        <f t="shared" si="748"/>
        <v>7.868252516010979E-2</v>
      </c>
      <c r="M1876" s="2">
        <f t="shared" si="749"/>
        <v>8.2342177493138491E-3</v>
      </c>
      <c r="N1876" s="1">
        <v>509</v>
      </c>
      <c r="O1876" s="1">
        <v>489</v>
      </c>
      <c r="P1876" s="1">
        <v>86</v>
      </c>
      <c r="Q1876" s="1">
        <v>4</v>
      </c>
      <c r="R1876" s="1">
        <v>3</v>
      </c>
      <c r="S1876" s="1">
        <v>2</v>
      </c>
      <c r="AL1876" s="7">
        <f>IF(Q1876&gt;0,RANK(Q1876,(N1876:P1876,Q1876:AJ1876)),0)</f>
        <v>4</v>
      </c>
      <c r="AM1876" s="7">
        <f>IF(R1876&gt;0,RANK(R1876,(N1876:P1876,Q1876:AJ1876)),0)</f>
        <v>5</v>
      </c>
      <c r="AN1876" s="7">
        <f>IF(S1876&gt;0,RANK(S1876,(N1876:P1876,Q1876:AJ1876)),0)</f>
        <v>6</v>
      </c>
      <c r="AO1876" s="7">
        <f>IF(T1876&gt;0,RANK(T1876,(N1876:P1876,Q1876:AJ1876)),0)</f>
        <v>0</v>
      </c>
      <c r="AP1876" s="2">
        <f t="shared" si="750"/>
        <v>3.6596523330283625E-3</v>
      </c>
      <c r="AQ1876" s="2">
        <f t="shared" si="751"/>
        <v>2.7447392497712718E-3</v>
      </c>
      <c r="AR1876" s="2">
        <f t="shared" si="752"/>
        <v>1.8298261665141812E-3</v>
      </c>
      <c r="AS1876" s="2">
        <f t="shared" si="753"/>
        <v>0</v>
      </c>
      <c r="AU1876" t="s">
        <v>2515</v>
      </c>
      <c r="AV1876" t="s">
        <v>1797</v>
      </c>
      <c r="AW1876">
        <v>2</v>
      </c>
      <c r="AY1876" s="130">
        <v>35</v>
      </c>
      <c r="AZ1876" s="131">
        <v>11</v>
      </c>
      <c r="BA1876" s="132">
        <f t="shared" si="754"/>
        <v>35011</v>
      </c>
      <c r="BC1876" s="7" t="s">
        <v>532</v>
      </c>
    </row>
    <row r="1877" spans="1:55" hidden="1" outlineLevel="1" x14ac:dyDescent="0.2">
      <c r="A1877" t="s">
        <v>102</v>
      </c>
      <c r="B1877" t="s">
        <v>1797</v>
      </c>
      <c r="C1877" s="1">
        <f t="shared" si="744"/>
        <v>43564</v>
      </c>
      <c r="D1877" s="7">
        <f>RANK(N1877,(N1877:P1877,Q1877:AJ1877))</f>
        <v>1</v>
      </c>
      <c r="E1877" s="7">
        <f>RANK(O1877,(N1877:P1877,Q1877:AJ1877))</f>
        <v>2</v>
      </c>
      <c r="F1877" s="7">
        <f>IF(P1877&gt;0,RANK(P1877,(N1877:P1877,Q1877:AJ1877)),0)</f>
        <v>3</v>
      </c>
      <c r="G1877" s="1">
        <f t="shared" si="745"/>
        <v>5225</v>
      </c>
      <c r="H1877" s="2">
        <f t="shared" si="742"/>
        <v>0.11993848131484712</v>
      </c>
      <c r="I1877" s="2"/>
      <c r="J1877" s="2">
        <f t="shared" si="746"/>
        <v>0.52258745753374347</v>
      </c>
      <c r="K1877" s="2">
        <f t="shared" si="747"/>
        <v>0.40264897621889634</v>
      </c>
      <c r="L1877" s="2">
        <f t="shared" si="748"/>
        <v>5.2084289780552753E-2</v>
      </c>
      <c r="M1877" s="2">
        <f t="shared" si="749"/>
        <v>2.2679276466807438E-2</v>
      </c>
      <c r="N1877" s="1">
        <v>22766</v>
      </c>
      <c r="O1877" s="1">
        <v>17541</v>
      </c>
      <c r="P1877" s="1">
        <v>2269</v>
      </c>
      <c r="Q1877" s="1">
        <v>635</v>
      </c>
      <c r="R1877" s="1">
        <v>243</v>
      </c>
      <c r="S1877" s="1">
        <v>49</v>
      </c>
      <c r="T1877" s="1">
        <v>61</v>
      </c>
      <c r="AL1877" s="7">
        <f>IF(Q1877&gt;0,RANK(Q1877,(N1877:P1877,Q1877:AJ1877)),0)</f>
        <v>4</v>
      </c>
      <c r="AM1877" s="7">
        <f>IF(R1877&gt;0,RANK(R1877,(N1877:P1877,Q1877:AJ1877)),0)</f>
        <v>5</v>
      </c>
      <c r="AN1877" s="7">
        <f>IF(S1877&gt;0,RANK(S1877,(N1877:P1877,Q1877:AJ1877)),0)</f>
        <v>7</v>
      </c>
      <c r="AO1877" s="7">
        <f>IF(T1877&gt;0,RANK(T1877,(N1877:P1877,Q1877:AJ1877)),0)</f>
        <v>6</v>
      </c>
      <c r="AP1877" s="2">
        <f t="shared" si="750"/>
        <v>1.4576255623909649E-2</v>
      </c>
      <c r="AQ1877" s="2">
        <f t="shared" si="751"/>
        <v>5.5780001836378658E-3</v>
      </c>
      <c r="AR1877" s="2">
        <f t="shared" si="752"/>
        <v>1.1247819300339731E-3</v>
      </c>
      <c r="AS1877" s="2">
        <f t="shared" si="753"/>
        <v>1.4002387292259663E-3</v>
      </c>
      <c r="AU1877" t="s">
        <v>102</v>
      </c>
      <c r="AV1877" t="s">
        <v>1797</v>
      </c>
      <c r="AW1877">
        <v>2</v>
      </c>
      <c r="AY1877" s="130">
        <v>35</v>
      </c>
      <c r="AZ1877" s="131">
        <v>13</v>
      </c>
      <c r="BA1877" s="132">
        <f t="shared" si="754"/>
        <v>35013</v>
      </c>
      <c r="BC1877" s="7" t="s">
        <v>532</v>
      </c>
    </row>
    <row r="1878" spans="1:55" hidden="1" outlineLevel="1" x14ac:dyDescent="0.2">
      <c r="A1878" t="s">
        <v>103</v>
      </c>
      <c r="B1878" t="s">
        <v>1797</v>
      </c>
      <c r="C1878" s="1">
        <f t="shared" si="744"/>
        <v>18998</v>
      </c>
      <c r="D1878" s="7">
        <f>RANK(N1878,(N1878:P1878,Q1878:AJ1878))</f>
        <v>1</v>
      </c>
      <c r="E1878" s="7">
        <f>RANK(O1878,(N1878:P1878,Q1878:AJ1878))</f>
        <v>2</v>
      </c>
      <c r="F1878" s="7">
        <f>IF(P1878&gt;0,RANK(P1878,(N1878:P1878,Q1878:AJ1878)),0)</f>
        <v>3</v>
      </c>
      <c r="G1878" s="1">
        <f t="shared" si="745"/>
        <v>425</v>
      </c>
      <c r="H1878" s="2">
        <f t="shared" si="742"/>
        <v>2.2370775871144329E-2</v>
      </c>
      <c r="I1878" s="2"/>
      <c r="J1878" s="2">
        <f t="shared" si="746"/>
        <v>0.47157595536372249</v>
      </c>
      <c r="K1878" s="2">
        <f t="shared" si="747"/>
        <v>0.44920517949257815</v>
      </c>
      <c r="L1878" s="2">
        <f t="shared" si="748"/>
        <v>6.8270344246762815E-2</v>
      </c>
      <c r="M1878" s="2">
        <f t="shared" si="749"/>
        <v>1.0948520896936598E-2</v>
      </c>
      <c r="N1878" s="1">
        <v>8959</v>
      </c>
      <c r="O1878" s="1">
        <v>8534</v>
      </c>
      <c r="P1878" s="1">
        <v>1297</v>
      </c>
      <c r="Q1878" s="1">
        <v>101</v>
      </c>
      <c r="R1878" s="1">
        <v>77</v>
      </c>
      <c r="S1878" s="1">
        <v>19</v>
      </c>
      <c r="T1878" s="1">
        <v>11</v>
      </c>
      <c r="AL1878" s="7">
        <f>IF(Q1878&gt;0,RANK(Q1878,(N1878:P1878,Q1878:AJ1878)),0)</f>
        <v>4</v>
      </c>
      <c r="AM1878" s="7">
        <f>IF(R1878&gt;0,RANK(R1878,(N1878:P1878,Q1878:AJ1878)),0)</f>
        <v>5</v>
      </c>
      <c r="AN1878" s="7">
        <f>IF(S1878&gt;0,RANK(S1878,(N1878:P1878,Q1878:AJ1878)),0)</f>
        <v>6</v>
      </c>
      <c r="AO1878" s="7">
        <f>IF(T1878&gt;0,RANK(T1878,(N1878:P1878,Q1878:AJ1878)),0)</f>
        <v>7</v>
      </c>
      <c r="AP1878" s="2">
        <f t="shared" si="750"/>
        <v>5.3163490893778295E-3</v>
      </c>
      <c r="AQ1878" s="2">
        <f t="shared" si="751"/>
        <v>4.0530582166543845E-3</v>
      </c>
      <c r="AR1878" s="2">
        <f t="shared" si="752"/>
        <v>1.0001052742393936E-3</v>
      </c>
      <c r="AS1878" s="2">
        <f t="shared" si="753"/>
        <v>5.7900831666491206E-4</v>
      </c>
      <c r="AU1878" t="s">
        <v>103</v>
      </c>
      <c r="AV1878" t="s">
        <v>1797</v>
      </c>
      <c r="AW1878">
        <v>2</v>
      </c>
      <c r="AY1878" s="130">
        <v>35</v>
      </c>
      <c r="AZ1878" s="131">
        <v>15</v>
      </c>
      <c r="BA1878" s="132">
        <f t="shared" si="754"/>
        <v>35015</v>
      </c>
      <c r="BC1878" s="7" t="s">
        <v>532</v>
      </c>
    </row>
    <row r="1879" spans="1:55" hidden="1" outlineLevel="1" x14ac:dyDescent="0.2">
      <c r="A1879" t="s">
        <v>1019</v>
      </c>
      <c r="B1879" t="s">
        <v>1797</v>
      </c>
      <c r="C1879" s="1">
        <f t="shared" si="744"/>
        <v>10928</v>
      </c>
      <c r="D1879" s="7">
        <f>RANK(N1879,(N1879:P1879,Q1879:AJ1879))</f>
        <v>1</v>
      </c>
      <c r="E1879" s="7">
        <f>RANK(O1879,(N1879:P1879,Q1879:AJ1879))</f>
        <v>2</v>
      </c>
      <c r="F1879" s="7">
        <f>IF(P1879&gt;0,RANK(P1879,(N1879:P1879,Q1879:AJ1879)),0)</f>
        <v>3</v>
      </c>
      <c r="G1879" s="1">
        <f t="shared" si="745"/>
        <v>1867</v>
      </c>
      <c r="H1879" s="2">
        <f t="shared" si="742"/>
        <v>0.17084553440702782</v>
      </c>
      <c r="I1879" s="2"/>
      <c r="J1879" s="2">
        <f t="shared" si="746"/>
        <v>0.53623718887262084</v>
      </c>
      <c r="K1879" s="2">
        <f t="shared" si="747"/>
        <v>0.36539165446559296</v>
      </c>
      <c r="L1879" s="2">
        <f t="shared" si="748"/>
        <v>7.119326500732065E-2</v>
      </c>
      <c r="M1879" s="2">
        <f t="shared" si="749"/>
        <v>2.7177891654465547E-2</v>
      </c>
      <c r="N1879" s="1">
        <v>5860</v>
      </c>
      <c r="O1879" s="1">
        <v>3993</v>
      </c>
      <c r="P1879" s="1">
        <v>778</v>
      </c>
      <c r="Q1879" s="1">
        <v>205</v>
      </c>
      <c r="R1879" s="1">
        <v>55</v>
      </c>
      <c r="S1879" s="1">
        <v>22</v>
      </c>
      <c r="T1879" s="1">
        <v>15</v>
      </c>
      <c r="AL1879" s="7">
        <f>IF(Q1879&gt;0,RANK(Q1879,(N1879:P1879,Q1879:AJ1879)),0)</f>
        <v>4</v>
      </c>
      <c r="AM1879" s="7">
        <f>IF(R1879&gt;0,RANK(R1879,(N1879:P1879,Q1879:AJ1879)),0)</f>
        <v>5</v>
      </c>
      <c r="AN1879" s="7">
        <f>IF(S1879&gt;0,RANK(S1879,(N1879:P1879,Q1879:AJ1879)),0)</f>
        <v>6</v>
      </c>
      <c r="AO1879" s="7">
        <f>IF(T1879&gt;0,RANK(T1879,(N1879:P1879,Q1879:AJ1879)),0)</f>
        <v>7</v>
      </c>
      <c r="AP1879" s="2">
        <f t="shared" si="750"/>
        <v>1.8759150805270863E-2</v>
      </c>
      <c r="AQ1879" s="2">
        <f t="shared" si="751"/>
        <v>5.0329428989751099E-3</v>
      </c>
      <c r="AR1879" s="2">
        <f t="shared" si="752"/>
        <v>2.013177159590044E-3</v>
      </c>
      <c r="AS1879" s="2">
        <f t="shared" si="753"/>
        <v>1.3726207906295754E-3</v>
      </c>
      <c r="AU1879" t="s">
        <v>1019</v>
      </c>
      <c r="AV1879" t="s">
        <v>1797</v>
      </c>
      <c r="AW1879">
        <v>2</v>
      </c>
      <c r="AY1879" s="130">
        <v>35</v>
      </c>
      <c r="AZ1879" s="131">
        <v>17</v>
      </c>
      <c r="BA1879" s="132">
        <f t="shared" si="754"/>
        <v>35017</v>
      </c>
      <c r="BC1879" s="7" t="s">
        <v>532</v>
      </c>
    </row>
    <row r="1880" spans="1:55" hidden="1" outlineLevel="1" x14ac:dyDescent="0.2">
      <c r="A1880" t="s">
        <v>1044</v>
      </c>
      <c r="B1880" t="s">
        <v>1797</v>
      </c>
      <c r="C1880" s="1">
        <f t="shared" si="744"/>
        <v>1736</v>
      </c>
      <c r="D1880" s="7">
        <f>RANK(N1880,(N1880:P1880,Q1880:AJ1880))</f>
        <v>1</v>
      </c>
      <c r="E1880" s="7">
        <f>RANK(O1880,(N1880:P1880,Q1880:AJ1880))</f>
        <v>2</v>
      </c>
      <c r="F1880" s="7">
        <f>IF(P1880&gt;0,RANK(P1880,(N1880:P1880,Q1880:AJ1880)),0)</f>
        <v>3</v>
      </c>
      <c r="G1880" s="1">
        <f t="shared" si="745"/>
        <v>772</v>
      </c>
      <c r="H1880" s="2">
        <f t="shared" si="742"/>
        <v>0.4447004608294931</v>
      </c>
      <c r="I1880" s="2"/>
      <c r="J1880" s="2">
        <f t="shared" si="746"/>
        <v>0.69585253456221197</v>
      </c>
      <c r="K1880" s="2">
        <f t="shared" si="747"/>
        <v>0.25115207373271892</v>
      </c>
      <c r="L1880" s="2">
        <f t="shared" si="748"/>
        <v>4.5506912442396311E-2</v>
      </c>
      <c r="M1880" s="2">
        <f t="shared" si="749"/>
        <v>7.4884792626728064E-3</v>
      </c>
      <c r="N1880" s="1">
        <v>1208</v>
      </c>
      <c r="O1880" s="1">
        <v>436</v>
      </c>
      <c r="P1880" s="1">
        <v>79</v>
      </c>
      <c r="Q1880" s="1">
        <v>9</v>
      </c>
      <c r="R1880" s="1">
        <v>3</v>
      </c>
      <c r="T1880" s="1">
        <v>1</v>
      </c>
      <c r="AL1880" s="7">
        <f>IF(Q1880&gt;0,RANK(Q1880,(N1880:P1880,Q1880:AJ1880)),0)</f>
        <v>4</v>
      </c>
      <c r="AM1880" s="7">
        <f>IF(R1880&gt;0,RANK(R1880,(N1880:P1880,Q1880:AJ1880)),0)</f>
        <v>5</v>
      </c>
      <c r="AN1880" s="7">
        <f>IF(S1880&gt;0,RANK(S1880,(N1880:P1880,Q1880:AJ1880)),0)</f>
        <v>0</v>
      </c>
      <c r="AO1880" s="7">
        <f>IF(T1880&gt;0,RANK(T1880,(N1880:P1880,Q1880:AJ1880)),0)</f>
        <v>6</v>
      </c>
      <c r="AP1880" s="2">
        <f t="shared" si="750"/>
        <v>5.1843317972350231E-3</v>
      </c>
      <c r="AQ1880" s="2">
        <f t="shared" si="751"/>
        <v>1.7281105990783411E-3</v>
      </c>
      <c r="AR1880" s="2">
        <f t="shared" si="752"/>
        <v>0</v>
      </c>
      <c r="AS1880" s="2">
        <f t="shared" si="753"/>
        <v>5.76036866359447E-4</v>
      </c>
      <c r="AU1880" t="s">
        <v>1044</v>
      </c>
      <c r="AV1880" t="s">
        <v>1797</v>
      </c>
      <c r="AW1880">
        <v>2</v>
      </c>
      <c r="AY1880" s="130">
        <v>35</v>
      </c>
      <c r="AZ1880" s="131">
        <v>19</v>
      </c>
      <c r="BA1880" s="132">
        <f t="shared" si="754"/>
        <v>35019</v>
      </c>
      <c r="BC1880" s="7" t="s">
        <v>532</v>
      </c>
    </row>
    <row r="1881" spans="1:55" hidden="1" outlineLevel="1" x14ac:dyDescent="0.2">
      <c r="A1881" t="s">
        <v>1045</v>
      </c>
      <c r="B1881" t="s">
        <v>1797</v>
      </c>
      <c r="C1881" s="1">
        <f t="shared" si="744"/>
        <v>616</v>
      </c>
      <c r="D1881" s="7">
        <f>RANK(N1881,(N1881:P1881,Q1881:AJ1881))</f>
        <v>2</v>
      </c>
      <c r="E1881" s="7">
        <f>RANK(O1881,(N1881:P1881,Q1881:AJ1881))</f>
        <v>1</v>
      </c>
      <c r="F1881" s="7">
        <f>IF(P1881&gt;0,RANK(P1881,(N1881:P1881,Q1881:AJ1881)),0)</f>
        <v>3</v>
      </c>
      <c r="G1881" s="1">
        <f t="shared" si="745"/>
        <v>57</v>
      </c>
      <c r="H1881" s="2">
        <f t="shared" si="742"/>
        <v>9.2532467532467536E-2</v>
      </c>
      <c r="I1881" s="2"/>
      <c r="J1881" s="2">
        <f t="shared" si="746"/>
        <v>0.42857142857142855</v>
      </c>
      <c r="K1881" s="2">
        <f t="shared" si="747"/>
        <v>0.52110389610389607</v>
      </c>
      <c r="L1881" s="2">
        <f t="shared" si="748"/>
        <v>4.5454545454545456E-2</v>
      </c>
      <c r="M1881" s="2">
        <f t="shared" si="749"/>
        <v>4.8701298701298718E-3</v>
      </c>
      <c r="N1881" s="1">
        <v>264</v>
      </c>
      <c r="O1881" s="1">
        <v>321</v>
      </c>
      <c r="P1881" s="1">
        <v>28</v>
      </c>
      <c r="Q1881" s="1">
        <v>3</v>
      </c>
      <c r="AL1881" s="7">
        <f>IF(Q1881&gt;0,RANK(Q1881,(N1881:P1881,Q1881:AJ1881)),0)</f>
        <v>4</v>
      </c>
      <c r="AM1881" s="7">
        <f>IF(R1881&gt;0,RANK(R1881,(N1881:P1881,Q1881:AJ1881)),0)</f>
        <v>0</v>
      </c>
      <c r="AN1881" s="7">
        <f>IF(S1881&gt;0,RANK(S1881,(N1881:P1881,Q1881:AJ1881)),0)</f>
        <v>0</v>
      </c>
      <c r="AO1881" s="7">
        <f>IF(T1881&gt;0,RANK(T1881,(N1881:P1881,Q1881:AJ1881)),0)</f>
        <v>0</v>
      </c>
      <c r="AP1881" s="2">
        <f t="shared" si="750"/>
        <v>4.87012987012987E-3</v>
      </c>
      <c r="AQ1881" s="2">
        <f t="shared" si="751"/>
        <v>0</v>
      </c>
      <c r="AR1881" s="2">
        <f t="shared" si="752"/>
        <v>0</v>
      </c>
      <c r="AS1881" s="2">
        <f t="shared" si="753"/>
        <v>0</v>
      </c>
      <c r="AU1881" t="s">
        <v>1045</v>
      </c>
      <c r="AV1881" t="s">
        <v>1797</v>
      </c>
      <c r="AW1881">
        <v>3</v>
      </c>
      <c r="AY1881" s="130">
        <v>35</v>
      </c>
      <c r="AZ1881" s="131">
        <v>21</v>
      </c>
      <c r="BA1881" s="132">
        <f t="shared" si="754"/>
        <v>35021</v>
      </c>
      <c r="BC1881" s="7" t="s">
        <v>532</v>
      </c>
    </row>
    <row r="1882" spans="1:55" hidden="1" outlineLevel="1" x14ac:dyDescent="0.2">
      <c r="A1882" t="s">
        <v>1046</v>
      </c>
      <c r="B1882" t="s">
        <v>1797</v>
      </c>
      <c r="C1882" s="1">
        <f t="shared" si="744"/>
        <v>1952</v>
      </c>
      <c r="D1882" s="7">
        <f>RANK(N1882,(N1882:P1882,Q1882:AJ1882))</f>
        <v>1</v>
      </c>
      <c r="E1882" s="7">
        <f>RANK(O1882,(N1882:P1882,Q1882:AJ1882))</f>
        <v>2</v>
      </c>
      <c r="F1882" s="7">
        <f>IF(P1882&gt;0,RANK(P1882,(N1882:P1882,Q1882:AJ1882)),0)</f>
        <v>3</v>
      </c>
      <c r="G1882" s="1">
        <f t="shared" si="745"/>
        <v>154</v>
      </c>
      <c r="H1882" s="2">
        <f t="shared" si="742"/>
        <v>7.8893442622950824E-2</v>
      </c>
      <c r="I1882" s="2"/>
      <c r="J1882" s="2">
        <f t="shared" si="746"/>
        <v>0.48309426229508196</v>
      </c>
      <c r="K1882" s="2">
        <f t="shared" si="747"/>
        <v>0.40420081967213117</v>
      </c>
      <c r="L1882" s="2">
        <f t="shared" si="748"/>
        <v>0.10706967213114754</v>
      </c>
      <c r="M1882" s="2">
        <f t="shared" si="749"/>
        <v>5.6352459016392742E-3</v>
      </c>
      <c r="N1882" s="1">
        <v>943</v>
      </c>
      <c r="O1882" s="1">
        <v>789</v>
      </c>
      <c r="P1882" s="1">
        <v>209</v>
      </c>
      <c r="Q1882" s="1">
        <v>5</v>
      </c>
      <c r="R1882" s="1">
        <v>5</v>
      </c>
      <c r="T1882" s="1">
        <v>1</v>
      </c>
      <c r="AL1882" s="7">
        <f>IF(Q1882&gt;0,RANK(Q1882,(N1882:P1882,Q1882:AJ1882)),0)</f>
        <v>4</v>
      </c>
      <c r="AM1882" s="7">
        <f>IF(R1882&gt;0,RANK(R1882,(N1882:P1882,Q1882:AJ1882)),0)</f>
        <v>4</v>
      </c>
      <c r="AN1882" s="7">
        <f>IF(S1882&gt;0,RANK(S1882,(N1882:P1882,Q1882:AJ1882)),0)</f>
        <v>0</v>
      </c>
      <c r="AO1882" s="7">
        <f>IF(T1882&gt;0,RANK(T1882,(N1882:P1882,Q1882:AJ1882)),0)</f>
        <v>6</v>
      </c>
      <c r="AP1882" s="2">
        <f t="shared" si="750"/>
        <v>2.5614754098360654E-3</v>
      </c>
      <c r="AQ1882" s="2">
        <f t="shared" si="751"/>
        <v>2.5614754098360654E-3</v>
      </c>
      <c r="AR1882" s="2">
        <f t="shared" si="752"/>
        <v>0</v>
      </c>
      <c r="AS1882" s="2">
        <f t="shared" si="753"/>
        <v>5.1229508196721314E-4</v>
      </c>
      <c r="AU1882" t="s">
        <v>1046</v>
      </c>
      <c r="AV1882" t="s">
        <v>1797</v>
      </c>
      <c r="AW1882">
        <v>2</v>
      </c>
      <c r="AY1882" s="130">
        <v>35</v>
      </c>
      <c r="AZ1882" s="131">
        <v>23</v>
      </c>
      <c r="BA1882" s="132">
        <f t="shared" si="754"/>
        <v>35023</v>
      </c>
      <c r="BC1882" s="7" t="s">
        <v>532</v>
      </c>
    </row>
    <row r="1883" spans="1:55" hidden="1" outlineLevel="1" x14ac:dyDescent="0.2">
      <c r="A1883" t="s">
        <v>639</v>
      </c>
      <c r="B1883" t="s">
        <v>1797</v>
      </c>
      <c r="C1883" s="1">
        <f t="shared" si="744"/>
        <v>14666</v>
      </c>
      <c r="D1883" s="7">
        <f>RANK(N1883,(N1883:P1883,Q1883:AJ1883))</f>
        <v>2</v>
      </c>
      <c r="E1883" s="7">
        <f>RANK(O1883,(N1883:P1883,Q1883:AJ1883))</f>
        <v>1</v>
      </c>
      <c r="F1883" s="7">
        <f>IF(P1883&gt;0,RANK(P1883,(N1883:P1883,Q1883:AJ1883)),0)</f>
        <v>3</v>
      </c>
      <c r="G1883" s="1">
        <f t="shared" si="745"/>
        <v>2268</v>
      </c>
      <c r="H1883" s="2">
        <f t="shared" si="742"/>
        <v>0.15464339288149462</v>
      </c>
      <c r="I1883" s="2"/>
      <c r="J1883" s="2">
        <f t="shared" si="746"/>
        <v>0.36772126005727535</v>
      </c>
      <c r="K1883" s="2">
        <f t="shared" si="747"/>
        <v>0.52236465293876999</v>
      </c>
      <c r="L1883" s="2">
        <f t="shared" si="748"/>
        <v>9.9890904132006006E-2</v>
      </c>
      <c r="M1883" s="2">
        <f t="shared" si="749"/>
        <v>1.0023182871948658E-2</v>
      </c>
      <c r="N1883" s="1">
        <v>5393</v>
      </c>
      <c r="O1883" s="1">
        <v>7661</v>
      </c>
      <c r="P1883" s="1">
        <v>1465</v>
      </c>
      <c r="Q1883" s="1">
        <v>54</v>
      </c>
      <c r="R1883" s="1">
        <v>44</v>
      </c>
      <c r="S1883" s="1">
        <v>27</v>
      </c>
      <c r="T1883" s="1">
        <v>22</v>
      </c>
      <c r="AL1883" s="7">
        <f>IF(Q1883&gt;0,RANK(Q1883,(N1883:P1883,Q1883:AJ1883)),0)</f>
        <v>4</v>
      </c>
      <c r="AM1883" s="7">
        <f>IF(R1883&gt;0,RANK(R1883,(N1883:P1883,Q1883:AJ1883)),0)</f>
        <v>5</v>
      </c>
      <c r="AN1883" s="7">
        <f>IF(S1883&gt;0,RANK(S1883,(N1883:P1883,Q1883:AJ1883)),0)</f>
        <v>6</v>
      </c>
      <c r="AO1883" s="7">
        <f>IF(T1883&gt;0,RANK(T1883,(N1883:P1883,Q1883:AJ1883)),0)</f>
        <v>7</v>
      </c>
      <c r="AP1883" s="2">
        <f t="shared" si="750"/>
        <v>3.681985544797491E-3</v>
      </c>
      <c r="AQ1883" s="2">
        <f t="shared" si="751"/>
        <v>3.0001363698349925E-3</v>
      </c>
      <c r="AR1883" s="2">
        <f t="shared" si="752"/>
        <v>1.8409927723987455E-3</v>
      </c>
      <c r="AS1883" s="2">
        <f t="shared" si="753"/>
        <v>1.5000681849174963E-3</v>
      </c>
      <c r="AU1883" t="s">
        <v>639</v>
      </c>
      <c r="AV1883" t="s">
        <v>1797</v>
      </c>
      <c r="AW1883">
        <v>2</v>
      </c>
      <c r="AY1883" s="130">
        <v>35</v>
      </c>
      <c r="AZ1883" s="131">
        <v>25</v>
      </c>
      <c r="BA1883" s="132">
        <f t="shared" si="754"/>
        <v>35025</v>
      </c>
      <c r="BC1883" s="7" t="s">
        <v>532</v>
      </c>
    </row>
    <row r="1884" spans="1:55" hidden="1" outlineLevel="1" x14ac:dyDescent="0.2">
      <c r="A1884" t="s">
        <v>2585</v>
      </c>
      <c r="B1884" t="s">
        <v>1797</v>
      </c>
      <c r="C1884" s="1">
        <f t="shared" si="744"/>
        <v>6411</v>
      </c>
      <c r="D1884" s="7">
        <f>RANK(N1884,(N1884:P1884,Q1884:AJ1884))</f>
        <v>2</v>
      </c>
      <c r="E1884" s="7">
        <f>RANK(O1884,(N1884:P1884,Q1884:AJ1884))</f>
        <v>1</v>
      </c>
      <c r="F1884" s="7">
        <f>IF(P1884&gt;0,RANK(P1884,(N1884:P1884,Q1884:AJ1884)),0)</f>
        <v>3</v>
      </c>
      <c r="G1884" s="1">
        <f t="shared" si="745"/>
        <v>1187</v>
      </c>
      <c r="H1884" s="2">
        <f t="shared" si="742"/>
        <v>0.18515052253938544</v>
      </c>
      <c r="I1884" s="2"/>
      <c r="J1884" s="2">
        <f t="shared" si="746"/>
        <v>0.34456403057245361</v>
      </c>
      <c r="K1884" s="2">
        <f t="shared" si="747"/>
        <v>0.52971455311183901</v>
      </c>
      <c r="L1884" s="2">
        <f t="shared" si="748"/>
        <v>0.10388394946186243</v>
      </c>
      <c r="M1884" s="2">
        <f t="shared" si="749"/>
        <v>2.1837466853845008E-2</v>
      </c>
      <c r="N1884" s="1">
        <v>2209</v>
      </c>
      <c r="O1884" s="1">
        <v>3396</v>
      </c>
      <c r="P1884" s="1">
        <v>666</v>
      </c>
      <c r="Q1884" s="1">
        <v>78</v>
      </c>
      <c r="R1884" s="1">
        <v>43</v>
      </c>
      <c r="S1884" s="1">
        <v>13</v>
      </c>
      <c r="T1884" s="1">
        <v>6</v>
      </c>
      <c r="AL1884" s="7">
        <f>IF(Q1884&gt;0,RANK(Q1884,(N1884:P1884,Q1884:AJ1884)),0)</f>
        <v>4</v>
      </c>
      <c r="AM1884" s="7">
        <f>IF(R1884&gt;0,RANK(R1884,(N1884:P1884,Q1884:AJ1884)),0)</f>
        <v>5</v>
      </c>
      <c r="AN1884" s="7">
        <f>IF(S1884&gt;0,RANK(S1884,(N1884:P1884,Q1884:AJ1884)),0)</f>
        <v>6</v>
      </c>
      <c r="AO1884" s="7">
        <f>IF(T1884&gt;0,RANK(T1884,(N1884:P1884,Q1884:AJ1884)),0)</f>
        <v>7</v>
      </c>
      <c r="AP1884" s="2">
        <f t="shared" si="750"/>
        <v>1.2166588675713618E-2</v>
      </c>
      <c r="AQ1884" s="2">
        <f t="shared" si="751"/>
        <v>6.7072219622523787E-3</v>
      </c>
      <c r="AR1884" s="2">
        <f t="shared" si="752"/>
        <v>2.0277647792856027E-3</v>
      </c>
      <c r="AS1884" s="2">
        <f t="shared" si="753"/>
        <v>9.3589143659335522E-4</v>
      </c>
      <c r="AU1884" t="s">
        <v>2585</v>
      </c>
      <c r="AV1884" t="s">
        <v>1797</v>
      </c>
      <c r="AW1884">
        <v>2</v>
      </c>
      <c r="AY1884" s="130">
        <v>35</v>
      </c>
      <c r="AZ1884" s="131">
        <v>27</v>
      </c>
      <c r="BA1884" s="132">
        <f t="shared" si="754"/>
        <v>35027</v>
      </c>
      <c r="BC1884" s="7" t="s">
        <v>532</v>
      </c>
    </row>
    <row r="1885" spans="1:55" hidden="1" outlineLevel="1" x14ac:dyDescent="0.2">
      <c r="A1885" t="s">
        <v>640</v>
      </c>
      <c r="B1885" t="s">
        <v>1797</v>
      </c>
      <c r="C1885" s="1">
        <f t="shared" si="744"/>
        <v>9932</v>
      </c>
      <c r="D1885" s="7">
        <f>RANK(N1885,(N1885:P1885,Q1885:AJ1885))</f>
        <v>2</v>
      </c>
      <c r="E1885" s="7">
        <f>RANK(O1885,(N1885:P1885,Q1885:AJ1885))</f>
        <v>1</v>
      </c>
      <c r="F1885" s="7">
        <f>IF(P1885&gt;0,RANK(P1885,(N1885:P1885,Q1885:AJ1885)),0)</f>
        <v>3</v>
      </c>
      <c r="G1885" s="1">
        <f t="shared" si="745"/>
        <v>1016</v>
      </c>
      <c r="H1885" s="2">
        <f t="shared" si="742"/>
        <v>0.1022956101490133</v>
      </c>
      <c r="I1885" s="2"/>
      <c r="J1885" s="2">
        <f t="shared" si="746"/>
        <v>0.40102698348771648</v>
      </c>
      <c r="K1885" s="2">
        <f t="shared" si="747"/>
        <v>0.50332259363672971</v>
      </c>
      <c r="L1885" s="2">
        <f t="shared" si="748"/>
        <v>5.6383407168747485E-2</v>
      </c>
      <c r="M1885" s="2">
        <f t="shared" si="749"/>
        <v>3.9267015706806324E-2</v>
      </c>
      <c r="N1885" s="1">
        <v>3983</v>
      </c>
      <c r="O1885" s="1">
        <v>4999</v>
      </c>
      <c r="P1885" s="1">
        <v>560</v>
      </c>
      <c r="Q1885" s="1">
        <v>247</v>
      </c>
      <c r="R1885" s="1">
        <v>111</v>
      </c>
      <c r="S1885" s="1">
        <v>12</v>
      </c>
      <c r="T1885" s="1">
        <v>20</v>
      </c>
      <c r="AL1885" s="7">
        <f>IF(Q1885&gt;0,RANK(Q1885,(N1885:P1885,Q1885:AJ1885)),0)</f>
        <v>4</v>
      </c>
      <c r="AM1885" s="7">
        <f>IF(R1885&gt;0,RANK(R1885,(N1885:P1885,Q1885:AJ1885)),0)</f>
        <v>5</v>
      </c>
      <c r="AN1885" s="7">
        <f>IF(S1885&gt;0,RANK(S1885,(N1885:P1885,Q1885:AJ1885)),0)</f>
        <v>7</v>
      </c>
      <c r="AO1885" s="7">
        <f>IF(T1885&gt;0,RANK(T1885,(N1885:P1885,Q1885:AJ1885)),0)</f>
        <v>6</v>
      </c>
      <c r="AP1885" s="2">
        <f t="shared" si="750"/>
        <v>2.4869109947643978E-2</v>
      </c>
      <c r="AQ1885" s="2">
        <f t="shared" si="751"/>
        <v>1.1175996778091019E-2</v>
      </c>
      <c r="AR1885" s="2">
        <f t="shared" si="752"/>
        <v>1.2082158679017317E-3</v>
      </c>
      <c r="AS1885" s="2">
        <f t="shared" si="753"/>
        <v>2.0136931131695531E-3</v>
      </c>
      <c r="AU1885" t="s">
        <v>640</v>
      </c>
      <c r="AV1885" t="s">
        <v>1797</v>
      </c>
      <c r="AW1885">
        <v>3</v>
      </c>
      <c r="AY1885" s="130">
        <v>35</v>
      </c>
      <c r="AZ1885" s="131">
        <v>28</v>
      </c>
      <c r="BA1885" s="132">
        <f t="shared" si="754"/>
        <v>35028</v>
      </c>
      <c r="BC1885" s="7" t="s">
        <v>532</v>
      </c>
    </row>
    <row r="1886" spans="1:55" hidden="1" outlineLevel="1" x14ac:dyDescent="0.2">
      <c r="A1886" t="s">
        <v>1765</v>
      </c>
      <c r="B1886" t="s">
        <v>1797</v>
      </c>
      <c r="C1886" s="1">
        <f t="shared" si="744"/>
        <v>6326</v>
      </c>
      <c r="D1886" s="7">
        <f>RANK(N1886,(N1886:P1886,Q1886:AJ1886))</f>
        <v>1</v>
      </c>
      <c r="E1886" s="7">
        <f>RANK(O1886,(N1886:P1886,Q1886:AJ1886))</f>
        <v>2</v>
      </c>
      <c r="F1886" s="7">
        <f>IF(P1886&gt;0,RANK(P1886,(N1886:P1886,Q1886:AJ1886)),0)</f>
        <v>3</v>
      </c>
      <c r="G1886" s="1">
        <f t="shared" si="745"/>
        <v>385</v>
      </c>
      <c r="H1886" s="2">
        <f t="shared" si="742"/>
        <v>6.0859943092001267E-2</v>
      </c>
      <c r="I1886" s="2"/>
      <c r="J1886" s="2">
        <f t="shared" si="746"/>
        <v>0.47439140056907997</v>
      </c>
      <c r="K1886" s="2">
        <f t="shared" si="747"/>
        <v>0.4135314574770787</v>
      </c>
      <c r="L1886" s="2">
        <f t="shared" si="748"/>
        <v>9.4530509010433139E-2</v>
      </c>
      <c r="M1886" s="2">
        <f t="shared" si="749"/>
        <v>1.7546632943408247E-2</v>
      </c>
      <c r="N1886" s="1">
        <v>3001</v>
      </c>
      <c r="O1886" s="1">
        <v>2616</v>
      </c>
      <c r="P1886" s="1">
        <v>598</v>
      </c>
      <c r="Q1886" s="1">
        <v>63</v>
      </c>
      <c r="R1886" s="1">
        <v>37</v>
      </c>
      <c r="S1886" s="1">
        <v>7</v>
      </c>
      <c r="T1886" s="1">
        <v>4</v>
      </c>
      <c r="AL1886" s="7">
        <f>IF(Q1886&gt;0,RANK(Q1886,(N1886:P1886,Q1886:AJ1886)),0)</f>
        <v>4</v>
      </c>
      <c r="AM1886" s="7">
        <f>IF(R1886&gt;0,RANK(R1886,(N1886:P1886,Q1886:AJ1886)),0)</f>
        <v>5</v>
      </c>
      <c r="AN1886" s="7">
        <f>IF(S1886&gt;0,RANK(S1886,(N1886:P1886,Q1886:AJ1886)),0)</f>
        <v>6</v>
      </c>
      <c r="AO1886" s="7">
        <f>IF(T1886&gt;0,RANK(T1886,(N1886:P1886,Q1886:AJ1886)),0)</f>
        <v>7</v>
      </c>
      <c r="AP1886" s="2">
        <f t="shared" si="750"/>
        <v>9.9588997786911153E-3</v>
      </c>
      <c r="AQ1886" s="2">
        <f t="shared" si="751"/>
        <v>5.8488776478027192E-3</v>
      </c>
      <c r="AR1886" s="2">
        <f t="shared" si="752"/>
        <v>1.1065444198545685E-3</v>
      </c>
      <c r="AS1886" s="2">
        <f t="shared" si="753"/>
        <v>6.3231109705975345E-4</v>
      </c>
      <c r="AU1886" t="s">
        <v>1765</v>
      </c>
      <c r="AV1886" t="s">
        <v>1797</v>
      </c>
      <c r="AW1886">
        <v>2</v>
      </c>
      <c r="AY1886" s="130">
        <v>35</v>
      </c>
      <c r="AZ1886" s="131">
        <v>29</v>
      </c>
      <c r="BA1886" s="132">
        <f t="shared" si="754"/>
        <v>35029</v>
      </c>
      <c r="BC1886" s="7" t="s">
        <v>532</v>
      </c>
    </row>
    <row r="1887" spans="1:55" hidden="1" outlineLevel="1" x14ac:dyDescent="0.2">
      <c r="A1887" t="s">
        <v>607</v>
      </c>
      <c r="B1887" t="s">
        <v>1797</v>
      </c>
      <c r="C1887" s="1">
        <f t="shared" si="744"/>
        <v>15526</v>
      </c>
      <c r="D1887" s="7">
        <f>RANK(N1887,(N1887:P1887,Q1887:AJ1887))</f>
        <v>1</v>
      </c>
      <c r="E1887" s="7">
        <f>RANK(O1887,(N1887:P1887,Q1887:AJ1887))</f>
        <v>2</v>
      </c>
      <c r="F1887" s="7">
        <f>IF(P1887&gt;0,RANK(P1887,(N1887:P1887,Q1887:AJ1887)),0)</f>
        <v>3</v>
      </c>
      <c r="G1887" s="1">
        <f t="shared" si="745"/>
        <v>5654</v>
      </c>
      <c r="H1887" s="2">
        <f t="shared" si="742"/>
        <v>0.36416333891536778</v>
      </c>
      <c r="I1887" s="2"/>
      <c r="J1887" s="2">
        <f t="shared" si="746"/>
        <v>0.65206749967795952</v>
      </c>
      <c r="K1887" s="2">
        <f t="shared" si="747"/>
        <v>0.28790416076259179</v>
      </c>
      <c r="L1887" s="2">
        <f t="shared" si="748"/>
        <v>4.186525827643952E-2</v>
      </c>
      <c r="M1887" s="2">
        <f t="shared" si="749"/>
        <v>1.8163081283009176E-2</v>
      </c>
      <c r="N1887" s="1">
        <v>10124</v>
      </c>
      <c r="O1887" s="1">
        <v>4470</v>
      </c>
      <c r="P1887" s="1">
        <v>650</v>
      </c>
      <c r="Q1887" s="1">
        <v>196</v>
      </c>
      <c r="R1887" s="1">
        <v>35</v>
      </c>
      <c r="S1887" s="1">
        <v>32</v>
      </c>
      <c r="T1887" s="1">
        <v>19</v>
      </c>
      <c r="AL1887" s="7">
        <f>IF(Q1887&gt;0,RANK(Q1887,(N1887:P1887,Q1887:AJ1887)),0)</f>
        <v>4</v>
      </c>
      <c r="AM1887" s="7">
        <f>IF(R1887&gt;0,RANK(R1887,(N1887:P1887,Q1887:AJ1887)),0)</f>
        <v>5</v>
      </c>
      <c r="AN1887" s="7">
        <f>IF(S1887&gt;0,RANK(S1887,(N1887:P1887,Q1887:AJ1887)),0)</f>
        <v>6</v>
      </c>
      <c r="AO1887" s="7">
        <f>IF(T1887&gt;0,RANK(T1887,(N1887:P1887,Q1887:AJ1887)),0)</f>
        <v>7</v>
      </c>
      <c r="AP1887" s="2">
        <f t="shared" si="750"/>
        <v>1.2623985572587917E-2</v>
      </c>
      <c r="AQ1887" s="2">
        <f t="shared" si="751"/>
        <v>2.254283137962128E-3</v>
      </c>
      <c r="AR1887" s="2">
        <f t="shared" si="752"/>
        <v>2.0610588689939455E-3</v>
      </c>
      <c r="AS1887" s="2">
        <f t="shared" si="753"/>
        <v>1.2237537034651552E-3</v>
      </c>
      <c r="AU1887" t="s">
        <v>607</v>
      </c>
      <c r="AV1887" t="s">
        <v>1797</v>
      </c>
      <c r="AW1887">
        <v>3</v>
      </c>
      <c r="AY1887" s="130">
        <v>35</v>
      </c>
      <c r="AZ1887" s="131">
        <v>31</v>
      </c>
      <c r="BA1887" s="132">
        <f t="shared" si="754"/>
        <v>35031</v>
      </c>
      <c r="BC1887" s="7" t="s">
        <v>532</v>
      </c>
    </row>
    <row r="1888" spans="1:55" hidden="1" outlineLevel="1" x14ac:dyDescent="0.2">
      <c r="A1888" t="s">
        <v>608</v>
      </c>
      <c r="B1888" t="s">
        <v>1797</v>
      </c>
      <c r="C1888" s="1">
        <f t="shared" si="744"/>
        <v>2394</v>
      </c>
      <c r="D1888" s="7">
        <f>RANK(N1888,(N1888:P1888,Q1888:AJ1888))</f>
        <v>1</v>
      </c>
      <c r="E1888" s="7">
        <f>RANK(O1888,(N1888:P1888,Q1888:AJ1888))</f>
        <v>2</v>
      </c>
      <c r="F1888" s="7">
        <f>IF(P1888&gt;0,RANK(P1888,(N1888:P1888,Q1888:AJ1888)),0)</f>
        <v>3</v>
      </c>
      <c r="G1888" s="1">
        <f t="shared" si="745"/>
        <v>1085</v>
      </c>
      <c r="H1888" s="2">
        <f t="shared" si="742"/>
        <v>0.45321637426900585</v>
      </c>
      <c r="I1888" s="2"/>
      <c r="J1888" s="2">
        <f t="shared" si="746"/>
        <v>0.68755221386800336</v>
      </c>
      <c r="K1888" s="2">
        <f t="shared" si="747"/>
        <v>0.23433583959899748</v>
      </c>
      <c r="L1888" s="2">
        <f t="shared" si="748"/>
        <v>5.4720133667502086E-2</v>
      </c>
      <c r="M1888" s="2">
        <f t="shared" si="749"/>
        <v>2.3391812865497075E-2</v>
      </c>
      <c r="N1888" s="1">
        <v>1646</v>
      </c>
      <c r="O1888" s="1">
        <v>561</v>
      </c>
      <c r="P1888" s="1">
        <v>131</v>
      </c>
      <c r="Q1888" s="1">
        <v>39</v>
      </c>
      <c r="R1888" s="1">
        <v>12</v>
      </c>
      <c r="T1888" s="1">
        <v>5</v>
      </c>
      <c r="AL1888" s="7">
        <f>IF(Q1888&gt;0,RANK(Q1888,(N1888:P1888,Q1888:AJ1888)),0)</f>
        <v>4</v>
      </c>
      <c r="AM1888" s="7">
        <f>IF(R1888&gt;0,RANK(R1888,(N1888:P1888,Q1888:AJ1888)),0)</f>
        <v>5</v>
      </c>
      <c r="AN1888" s="7">
        <f>IF(S1888&gt;0,RANK(S1888,(N1888:P1888,Q1888:AJ1888)),0)</f>
        <v>0</v>
      </c>
      <c r="AO1888" s="7">
        <f>IF(T1888&gt;0,RANK(T1888,(N1888:P1888,Q1888:AJ1888)),0)</f>
        <v>6</v>
      </c>
      <c r="AP1888" s="2">
        <f t="shared" si="750"/>
        <v>1.6290726817042606E-2</v>
      </c>
      <c r="AQ1888" s="2">
        <f t="shared" si="751"/>
        <v>5.0125313283208017E-3</v>
      </c>
      <c r="AR1888" s="2">
        <f t="shared" si="752"/>
        <v>0</v>
      </c>
      <c r="AS1888" s="2">
        <f t="shared" si="753"/>
        <v>2.0885547201336674E-3</v>
      </c>
      <c r="AU1888" t="s">
        <v>608</v>
      </c>
      <c r="AV1888" t="s">
        <v>1797</v>
      </c>
      <c r="AW1888">
        <v>3</v>
      </c>
      <c r="AY1888" s="130">
        <v>35</v>
      </c>
      <c r="AZ1888" s="131">
        <v>33</v>
      </c>
      <c r="BA1888" s="132">
        <f t="shared" si="754"/>
        <v>35033</v>
      </c>
      <c r="BC1888" s="7" t="s">
        <v>532</v>
      </c>
    </row>
    <row r="1889" spans="1:62" hidden="1" outlineLevel="1" x14ac:dyDescent="0.2">
      <c r="A1889" t="s">
        <v>314</v>
      </c>
      <c r="B1889" t="s">
        <v>1797</v>
      </c>
      <c r="C1889" s="1">
        <f t="shared" si="744"/>
        <v>16337</v>
      </c>
      <c r="D1889" s="7">
        <f>RANK(N1889,(N1889:P1889,Q1889:AJ1889))</f>
        <v>2</v>
      </c>
      <c r="E1889" s="7">
        <f>RANK(O1889,(N1889:P1889,Q1889:AJ1889))</f>
        <v>1</v>
      </c>
      <c r="F1889" s="7">
        <f>IF(P1889&gt;0,RANK(P1889,(N1889:P1889,Q1889:AJ1889)),0)</f>
        <v>3</v>
      </c>
      <c r="G1889" s="1">
        <f t="shared" si="745"/>
        <v>3127</v>
      </c>
      <c r="H1889" s="2">
        <f t="shared" si="742"/>
        <v>0.19140601089551326</v>
      </c>
      <c r="I1889" s="2"/>
      <c r="J1889" s="2">
        <f t="shared" si="746"/>
        <v>0.36346942523107056</v>
      </c>
      <c r="K1889" s="2">
        <f t="shared" si="747"/>
        <v>0.55487543612658385</v>
      </c>
      <c r="L1889" s="2">
        <f t="shared" si="748"/>
        <v>6.7086980473771193E-2</v>
      </c>
      <c r="M1889" s="2">
        <f t="shared" si="749"/>
        <v>1.4568158168574333E-2</v>
      </c>
      <c r="N1889" s="1">
        <v>5938</v>
      </c>
      <c r="O1889" s="1">
        <v>9065</v>
      </c>
      <c r="P1889" s="1">
        <v>1096</v>
      </c>
      <c r="Q1889" s="1">
        <v>131</v>
      </c>
      <c r="R1889" s="1">
        <v>66</v>
      </c>
      <c r="S1889" s="1">
        <v>26</v>
      </c>
      <c r="T1889" s="1">
        <v>15</v>
      </c>
      <c r="AL1889" s="7">
        <f>IF(Q1889&gt;0,RANK(Q1889,(N1889:P1889,Q1889:AJ1889)),0)</f>
        <v>4</v>
      </c>
      <c r="AM1889" s="7">
        <f>IF(R1889&gt;0,RANK(R1889,(N1889:P1889,Q1889:AJ1889)),0)</f>
        <v>5</v>
      </c>
      <c r="AN1889" s="7">
        <f>IF(S1889&gt;0,RANK(S1889,(N1889:P1889,Q1889:AJ1889)),0)</f>
        <v>6</v>
      </c>
      <c r="AO1889" s="7">
        <f>IF(T1889&gt;0,RANK(T1889,(N1889:P1889,Q1889:AJ1889)),0)</f>
        <v>7</v>
      </c>
      <c r="AP1889" s="2">
        <f t="shared" si="750"/>
        <v>8.0186080675766665E-3</v>
      </c>
      <c r="AQ1889" s="2">
        <f t="shared" si="751"/>
        <v>4.0399094080920614E-3</v>
      </c>
      <c r="AR1889" s="2">
        <f t="shared" si="752"/>
        <v>1.5914794637938421E-3</v>
      </c>
      <c r="AS1889" s="2">
        <f t="shared" si="753"/>
        <v>9.1816122911183207E-4</v>
      </c>
      <c r="AU1889" t="s">
        <v>314</v>
      </c>
      <c r="AV1889" t="s">
        <v>1797</v>
      </c>
      <c r="AW1889">
        <v>2</v>
      </c>
      <c r="AY1889" s="130">
        <v>35</v>
      </c>
      <c r="AZ1889" s="131">
        <v>35</v>
      </c>
      <c r="BA1889" s="132">
        <f t="shared" si="754"/>
        <v>35035</v>
      </c>
      <c r="BC1889" s="7" t="s">
        <v>532</v>
      </c>
    </row>
    <row r="1890" spans="1:62" hidden="1" outlineLevel="1" x14ac:dyDescent="0.2">
      <c r="A1890" t="s">
        <v>609</v>
      </c>
      <c r="B1890" t="s">
        <v>1797</v>
      </c>
      <c r="C1890" s="1">
        <f t="shared" si="744"/>
        <v>4176</v>
      </c>
      <c r="D1890" s="7">
        <f>RANK(N1890,(N1890:P1890,Q1890:AJ1890))</f>
        <v>2</v>
      </c>
      <c r="E1890" s="7">
        <f>RANK(O1890,(N1890:P1890,Q1890:AJ1890))</f>
        <v>1</v>
      </c>
      <c r="F1890" s="7">
        <f>IF(P1890&gt;0,RANK(P1890,(N1890:P1890,Q1890:AJ1890)),0)</f>
        <v>3</v>
      </c>
      <c r="G1890" s="1">
        <f t="shared" si="745"/>
        <v>113</v>
      </c>
      <c r="H1890" s="2">
        <f t="shared" si="742"/>
        <v>2.7059386973180076E-2</v>
      </c>
      <c r="I1890" s="2"/>
      <c r="J1890" s="2">
        <f t="shared" si="746"/>
        <v>0.43821839080459768</v>
      </c>
      <c r="K1890" s="2">
        <f t="shared" si="747"/>
        <v>0.46527777777777779</v>
      </c>
      <c r="L1890" s="2">
        <f t="shared" si="748"/>
        <v>9.0277777777777776E-2</v>
      </c>
      <c r="M1890" s="2">
        <f t="shared" si="749"/>
        <v>6.2260536398467542E-3</v>
      </c>
      <c r="N1890" s="1">
        <v>1830</v>
      </c>
      <c r="O1890" s="1">
        <v>1943</v>
      </c>
      <c r="P1890" s="1">
        <v>377</v>
      </c>
      <c r="Q1890" s="1">
        <v>14</v>
      </c>
      <c r="R1890" s="1">
        <v>7</v>
      </c>
      <c r="S1890" s="1">
        <v>2</v>
      </c>
      <c r="T1890" s="1">
        <v>3</v>
      </c>
      <c r="AL1890" s="7">
        <f>IF(Q1890&gt;0,RANK(Q1890,(N1890:P1890,Q1890:AJ1890)),0)</f>
        <v>4</v>
      </c>
      <c r="AM1890" s="7">
        <f>IF(R1890&gt;0,RANK(R1890,(N1890:P1890,Q1890:AJ1890)),0)</f>
        <v>5</v>
      </c>
      <c r="AN1890" s="7">
        <f>IF(S1890&gt;0,RANK(S1890,(N1890:P1890,Q1890:AJ1890)),0)</f>
        <v>7</v>
      </c>
      <c r="AO1890" s="7">
        <f>IF(T1890&gt;0,RANK(T1890,(N1890:P1890,Q1890:AJ1890)),0)</f>
        <v>6</v>
      </c>
      <c r="AP1890" s="2">
        <f t="shared" si="750"/>
        <v>3.3524904214559388E-3</v>
      </c>
      <c r="AQ1890" s="2">
        <f t="shared" si="751"/>
        <v>1.6762452107279694E-3</v>
      </c>
      <c r="AR1890" s="2">
        <f t="shared" si="752"/>
        <v>4.7892720306513407E-4</v>
      </c>
      <c r="AS1890" s="2">
        <f t="shared" si="753"/>
        <v>7.1839080459770114E-4</v>
      </c>
      <c r="AU1890" t="s">
        <v>609</v>
      </c>
      <c r="AV1890" t="s">
        <v>1797</v>
      </c>
      <c r="AW1890">
        <v>3</v>
      </c>
      <c r="AY1890" s="130">
        <v>35</v>
      </c>
      <c r="AZ1890" s="131">
        <v>37</v>
      </c>
      <c r="BA1890" s="132">
        <f t="shared" si="754"/>
        <v>35037</v>
      </c>
      <c r="BC1890" s="7" t="s">
        <v>532</v>
      </c>
    </row>
    <row r="1891" spans="1:62" hidden="1" outlineLevel="1" x14ac:dyDescent="0.2">
      <c r="A1891" t="s">
        <v>487</v>
      </c>
      <c r="B1891" t="s">
        <v>1797</v>
      </c>
      <c r="C1891" s="1">
        <f t="shared" si="744"/>
        <v>11305</v>
      </c>
      <c r="D1891" s="7">
        <f>RANK(N1891,(N1891:P1891,Q1891:AJ1891))</f>
        <v>1</v>
      </c>
      <c r="E1891" s="7">
        <f>RANK(O1891,(N1891:P1891,Q1891:AJ1891))</f>
        <v>2</v>
      </c>
      <c r="F1891" s="7">
        <f>IF(P1891&gt;0,RANK(P1891,(N1891:P1891,Q1891:AJ1891)),0)</f>
        <v>3</v>
      </c>
      <c r="G1891" s="1">
        <f t="shared" si="745"/>
        <v>5414</v>
      </c>
      <c r="H1891" s="2">
        <f t="shared" si="742"/>
        <v>0.47890314020344982</v>
      </c>
      <c r="I1891" s="2"/>
      <c r="J1891" s="2">
        <f t="shared" si="746"/>
        <v>0.7045555064130915</v>
      </c>
      <c r="K1891" s="2">
        <f t="shared" si="747"/>
        <v>0.22565236620964174</v>
      </c>
      <c r="L1891" s="2">
        <f t="shared" si="748"/>
        <v>4.148606811145511E-2</v>
      </c>
      <c r="M1891" s="2">
        <f t="shared" si="749"/>
        <v>2.8306059265811645E-2</v>
      </c>
      <c r="N1891" s="1">
        <v>7965</v>
      </c>
      <c r="O1891" s="1">
        <v>2551</v>
      </c>
      <c r="P1891" s="1">
        <v>469</v>
      </c>
      <c r="Q1891" s="1">
        <v>268</v>
      </c>
      <c r="R1891" s="1">
        <v>40</v>
      </c>
      <c r="S1891" s="1">
        <v>8</v>
      </c>
      <c r="T1891" s="1">
        <v>4</v>
      </c>
      <c r="AL1891" s="7">
        <f>IF(Q1891&gt;0,RANK(Q1891,(N1891:P1891,Q1891:AJ1891)),0)</f>
        <v>4</v>
      </c>
      <c r="AM1891" s="7">
        <f>IF(R1891&gt;0,RANK(R1891,(N1891:P1891,Q1891:AJ1891)),0)</f>
        <v>5</v>
      </c>
      <c r="AN1891" s="7">
        <f>IF(S1891&gt;0,RANK(S1891,(N1891:P1891,Q1891:AJ1891)),0)</f>
        <v>6</v>
      </c>
      <c r="AO1891" s="7">
        <f>IF(T1891&gt;0,RANK(T1891,(N1891:P1891,Q1891:AJ1891)),0)</f>
        <v>7</v>
      </c>
      <c r="AP1891" s="2">
        <f t="shared" si="750"/>
        <v>2.3706324635117206E-2</v>
      </c>
      <c r="AQ1891" s="2">
        <f t="shared" si="751"/>
        <v>3.5382574082264487E-3</v>
      </c>
      <c r="AR1891" s="2">
        <f t="shared" si="752"/>
        <v>7.0765148164528974E-4</v>
      </c>
      <c r="AS1891" s="2">
        <f t="shared" si="753"/>
        <v>3.5382574082264487E-4</v>
      </c>
      <c r="AU1891" t="s">
        <v>487</v>
      </c>
      <c r="AV1891" t="s">
        <v>1797</v>
      </c>
      <c r="AW1891">
        <v>3</v>
      </c>
      <c r="AY1891" s="130">
        <v>35</v>
      </c>
      <c r="AZ1891" s="131">
        <v>39</v>
      </c>
      <c r="BA1891" s="132">
        <f t="shared" si="754"/>
        <v>35039</v>
      </c>
      <c r="BC1891" s="7" t="s">
        <v>532</v>
      </c>
    </row>
    <row r="1892" spans="1:62" hidden="1" outlineLevel="1" x14ac:dyDescent="0.2">
      <c r="A1892" t="s">
        <v>2670</v>
      </c>
      <c r="B1892" t="s">
        <v>1797</v>
      </c>
      <c r="C1892" s="1">
        <f t="shared" si="744"/>
        <v>5869</v>
      </c>
      <c r="D1892" s="7">
        <f>RANK(N1892,(N1892:P1892,Q1892:AJ1892))</f>
        <v>2</v>
      </c>
      <c r="E1892" s="7">
        <f>RANK(O1892,(N1892:P1892,Q1892:AJ1892))</f>
        <v>1</v>
      </c>
      <c r="F1892" s="7">
        <f>IF(P1892&gt;0,RANK(P1892,(N1892:P1892,Q1892:AJ1892)),0)</f>
        <v>3</v>
      </c>
      <c r="G1892" s="1">
        <f t="shared" si="745"/>
        <v>1148</v>
      </c>
      <c r="H1892" s="2">
        <f t="shared" si="742"/>
        <v>0.19560402112796046</v>
      </c>
      <c r="I1892" s="2"/>
      <c r="J1892" s="2">
        <f t="shared" si="746"/>
        <v>0.35730107343670131</v>
      </c>
      <c r="K1892" s="2">
        <f t="shared" si="747"/>
        <v>0.55290509456466175</v>
      </c>
      <c r="L1892" s="2">
        <f t="shared" si="748"/>
        <v>7.9570625319475202E-2</v>
      </c>
      <c r="M1892" s="2">
        <f t="shared" si="749"/>
        <v>1.0223206679161795E-2</v>
      </c>
      <c r="N1892" s="1">
        <v>2097</v>
      </c>
      <c r="O1892" s="1">
        <v>3245</v>
      </c>
      <c r="P1892" s="1">
        <v>467</v>
      </c>
      <c r="Q1892" s="1">
        <v>28</v>
      </c>
      <c r="R1892" s="1">
        <v>18</v>
      </c>
      <c r="S1892" s="1">
        <v>12</v>
      </c>
      <c r="T1892" s="1">
        <v>2</v>
      </c>
      <c r="AL1892" s="7">
        <f>IF(Q1892&gt;0,RANK(Q1892,(N1892:P1892,Q1892:AJ1892)),0)</f>
        <v>4</v>
      </c>
      <c r="AM1892" s="7">
        <f>IF(R1892&gt;0,RANK(R1892,(N1892:P1892,Q1892:AJ1892)),0)</f>
        <v>5</v>
      </c>
      <c r="AN1892" s="7">
        <f>IF(S1892&gt;0,RANK(S1892,(N1892:P1892,Q1892:AJ1892)),0)</f>
        <v>6</v>
      </c>
      <c r="AO1892" s="7">
        <f>IF(T1892&gt;0,RANK(T1892,(N1892:P1892,Q1892:AJ1892)),0)</f>
        <v>7</v>
      </c>
      <c r="AP1892" s="2">
        <f t="shared" si="750"/>
        <v>4.7708297836087923E-3</v>
      </c>
      <c r="AQ1892" s="2">
        <f t="shared" si="751"/>
        <v>3.0669620037485092E-3</v>
      </c>
      <c r="AR1892" s="2">
        <f t="shared" si="752"/>
        <v>2.0446413358323396E-3</v>
      </c>
      <c r="AS1892" s="2">
        <f t="shared" si="753"/>
        <v>3.4077355597205659E-4</v>
      </c>
      <c r="AU1892" t="s">
        <v>2670</v>
      </c>
      <c r="AV1892" t="s">
        <v>1797</v>
      </c>
      <c r="AW1892">
        <v>3</v>
      </c>
      <c r="AY1892" s="130">
        <v>35</v>
      </c>
      <c r="AZ1892" s="131">
        <v>41</v>
      </c>
      <c r="BA1892" s="132">
        <f t="shared" si="754"/>
        <v>35041</v>
      </c>
      <c r="BC1892" s="7" t="s">
        <v>532</v>
      </c>
    </row>
    <row r="1893" spans="1:62" hidden="1" outlineLevel="1" x14ac:dyDescent="0.2">
      <c r="A1893" t="s">
        <v>488</v>
      </c>
      <c r="B1893" t="s">
        <v>1797</v>
      </c>
      <c r="C1893" s="1">
        <f t="shared" si="744"/>
        <v>26448</v>
      </c>
      <c r="D1893" s="7">
        <f>RANK(N1893,(N1893:P1893,Q1893:AJ1893))</f>
        <v>1</v>
      </c>
      <c r="E1893" s="7">
        <f>RANK(O1893,(N1893:P1893,Q1893:AJ1893))</f>
        <v>2</v>
      </c>
      <c r="F1893" s="7">
        <f>IF(P1893&gt;0,RANK(P1893,(N1893:P1893,Q1893:AJ1893)),0)</f>
        <v>3</v>
      </c>
      <c r="G1893" s="1">
        <f t="shared" si="745"/>
        <v>2066</v>
      </c>
      <c r="H1893" s="2">
        <f t="shared" si="742"/>
        <v>7.8115547489413184E-2</v>
      </c>
      <c r="I1893" s="2"/>
      <c r="J1893" s="2">
        <f t="shared" si="746"/>
        <v>0.49459316394434361</v>
      </c>
      <c r="K1893" s="2">
        <f t="shared" si="747"/>
        <v>0.41647761645493042</v>
      </c>
      <c r="L1893" s="2">
        <f t="shared" si="748"/>
        <v>5.6034482758620691E-2</v>
      </c>
      <c r="M1893" s="2">
        <f t="shared" si="749"/>
        <v>3.2894736842105282E-2</v>
      </c>
      <c r="N1893" s="1">
        <v>13081</v>
      </c>
      <c r="O1893" s="1">
        <v>11015</v>
      </c>
      <c r="P1893" s="1">
        <v>1482</v>
      </c>
      <c r="Q1893" s="1">
        <v>618</v>
      </c>
      <c r="R1893" s="1">
        <v>179</v>
      </c>
      <c r="S1893" s="1">
        <v>42</v>
      </c>
      <c r="T1893" s="1">
        <v>31</v>
      </c>
      <c r="AL1893" s="7">
        <f>IF(Q1893&gt;0,RANK(Q1893,(N1893:P1893,Q1893:AJ1893)),0)</f>
        <v>4</v>
      </c>
      <c r="AM1893" s="7">
        <f>IF(R1893&gt;0,RANK(R1893,(N1893:P1893,Q1893:AJ1893)),0)</f>
        <v>5</v>
      </c>
      <c r="AN1893" s="7">
        <f>IF(S1893&gt;0,RANK(S1893,(N1893:P1893,Q1893:AJ1893)),0)</f>
        <v>6</v>
      </c>
      <c r="AO1893" s="7">
        <f>IF(T1893&gt;0,RANK(T1893,(N1893:P1893,Q1893:AJ1893)),0)</f>
        <v>7</v>
      </c>
      <c r="AP1893" s="2">
        <f t="shared" si="750"/>
        <v>2.3366606170598912E-2</v>
      </c>
      <c r="AQ1893" s="2">
        <f t="shared" si="751"/>
        <v>6.7679975801572898E-3</v>
      </c>
      <c r="AR1893" s="2">
        <f t="shared" si="752"/>
        <v>1.5880217785843921E-3</v>
      </c>
      <c r="AS1893" s="2">
        <f t="shared" si="753"/>
        <v>1.1721113127646703E-3</v>
      </c>
      <c r="AU1893" t="s">
        <v>488</v>
      </c>
      <c r="AV1893" t="s">
        <v>1797</v>
      </c>
      <c r="AY1893" s="130">
        <v>35</v>
      </c>
      <c r="AZ1893" s="131">
        <v>43</v>
      </c>
      <c r="BA1893" s="132">
        <f t="shared" si="754"/>
        <v>35043</v>
      </c>
      <c r="BC1893" s="7" t="s">
        <v>532</v>
      </c>
    </row>
    <row r="1894" spans="1:62" hidden="1" outlineLevel="1" x14ac:dyDescent="0.2">
      <c r="A1894" t="s">
        <v>326</v>
      </c>
      <c r="B1894" t="s">
        <v>1797</v>
      </c>
      <c r="C1894" s="1">
        <f t="shared" si="744"/>
        <v>32553</v>
      </c>
      <c r="D1894" s="7">
        <f>RANK(N1894,(N1894:P1894,Q1894:AJ1894))</f>
        <v>2</v>
      </c>
      <c r="E1894" s="7">
        <f>RANK(O1894,(N1894:P1894,Q1894:AJ1894))</f>
        <v>1</v>
      </c>
      <c r="F1894" s="7">
        <f>IF(P1894&gt;0,RANK(P1894,(N1894:P1894,Q1894:AJ1894)),0)</f>
        <v>3</v>
      </c>
      <c r="G1894" s="1">
        <f t="shared" si="745"/>
        <v>5408</v>
      </c>
      <c r="H1894" s="2">
        <f t="shared" si="742"/>
        <v>0.16612908180505637</v>
      </c>
      <c r="I1894" s="2"/>
      <c r="J1894" s="2">
        <f t="shared" si="746"/>
        <v>0.37077995883635917</v>
      </c>
      <c r="K1894" s="2">
        <f t="shared" si="747"/>
        <v>0.53690904064141554</v>
      </c>
      <c r="L1894" s="2">
        <f t="shared" si="748"/>
        <v>7.2343562805271405E-2</v>
      </c>
      <c r="M1894" s="2">
        <f t="shared" si="749"/>
        <v>1.996743771695389E-2</v>
      </c>
      <c r="N1894" s="1">
        <v>12070</v>
      </c>
      <c r="O1894" s="1">
        <v>17478</v>
      </c>
      <c r="P1894" s="1">
        <v>2355</v>
      </c>
      <c r="Q1894" s="1">
        <v>399</v>
      </c>
      <c r="R1894" s="1">
        <v>157</v>
      </c>
      <c r="S1894" s="1">
        <v>55</v>
      </c>
      <c r="T1894" s="1">
        <v>39</v>
      </c>
      <c r="AL1894" s="7">
        <f>IF(Q1894&gt;0,RANK(Q1894,(N1894:P1894,Q1894:AJ1894)),0)</f>
        <v>4</v>
      </c>
      <c r="AM1894" s="7">
        <f>IF(R1894&gt;0,RANK(R1894,(N1894:P1894,Q1894:AJ1894)),0)</f>
        <v>5</v>
      </c>
      <c r="AN1894" s="7">
        <f>IF(S1894&gt;0,RANK(S1894,(N1894:P1894,Q1894:AJ1894)),0)</f>
        <v>6</v>
      </c>
      <c r="AO1894" s="7">
        <f>IF(T1894&gt;0,RANK(T1894,(N1894:P1894,Q1894:AJ1894)),0)</f>
        <v>7</v>
      </c>
      <c r="AP1894" s="2">
        <f t="shared" si="750"/>
        <v>1.2256934844714773E-2</v>
      </c>
      <c r="AQ1894" s="2">
        <f t="shared" si="751"/>
        <v>4.822904187018094E-3</v>
      </c>
      <c r="AR1894" s="2">
        <f t="shared" si="752"/>
        <v>1.6895524222037908E-3</v>
      </c>
      <c r="AS1894" s="2">
        <f t="shared" si="753"/>
        <v>1.1980462630172333E-3</v>
      </c>
      <c r="AU1894" t="s">
        <v>326</v>
      </c>
      <c r="AV1894" t="s">
        <v>1797</v>
      </c>
      <c r="AW1894">
        <v>3</v>
      </c>
      <c r="AY1894" s="130">
        <v>35</v>
      </c>
      <c r="AZ1894" s="131">
        <v>45</v>
      </c>
      <c r="BA1894" s="132">
        <f t="shared" si="754"/>
        <v>35045</v>
      </c>
      <c r="BC1894" s="7" t="s">
        <v>532</v>
      </c>
    </row>
    <row r="1895" spans="1:62" hidden="1" outlineLevel="1" x14ac:dyDescent="0.2">
      <c r="A1895" t="s">
        <v>781</v>
      </c>
      <c r="B1895" t="s">
        <v>1797</v>
      </c>
      <c r="C1895" s="1">
        <f t="shared" si="744"/>
        <v>9647</v>
      </c>
      <c r="D1895" s="7">
        <f>RANK(N1895,(N1895:P1895,Q1895:AJ1895))</f>
        <v>1</v>
      </c>
      <c r="E1895" s="7">
        <f>RANK(O1895,(N1895:P1895,Q1895:AJ1895))</f>
        <v>2</v>
      </c>
      <c r="F1895" s="7">
        <f>IF(P1895&gt;0,RANK(P1895,(N1895:P1895,Q1895:AJ1895)),0)</f>
        <v>3</v>
      </c>
      <c r="G1895" s="1">
        <f t="shared" si="745"/>
        <v>5057</v>
      </c>
      <c r="H1895" s="2">
        <f t="shared" si="742"/>
        <v>0.52420441588058464</v>
      </c>
      <c r="I1895" s="2"/>
      <c r="J1895" s="2">
        <f t="shared" si="746"/>
        <v>0.7250958847310045</v>
      </c>
      <c r="K1895" s="2">
        <f t="shared" si="747"/>
        <v>0.20089146885041981</v>
      </c>
      <c r="L1895" s="2">
        <f t="shared" si="748"/>
        <v>4.1981963304654299E-2</v>
      </c>
      <c r="M1895" s="2">
        <f t="shared" si="749"/>
        <v>3.203068311392139E-2</v>
      </c>
      <c r="N1895" s="1">
        <v>6995</v>
      </c>
      <c r="O1895" s="1">
        <v>1938</v>
      </c>
      <c r="P1895" s="1">
        <v>405</v>
      </c>
      <c r="Q1895" s="1">
        <v>250</v>
      </c>
      <c r="R1895" s="1">
        <v>32</v>
      </c>
      <c r="S1895" s="1">
        <v>8</v>
      </c>
      <c r="T1895" s="1">
        <v>19</v>
      </c>
      <c r="AL1895" s="7">
        <f>IF(Q1895&gt;0,RANK(Q1895,(N1895:P1895,Q1895:AJ1895)),0)</f>
        <v>4</v>
      </c>
      <c r="AM1895" s="7">
        <f>IF(R1895&gt;0,RANK(R1895,(N1895:P1895,Q1895:AJ1895)),0)</f>
        <v>5</v>
      </c>
      <c r="AN1895" s="7">
        <f>IF(S1895&gt;0,RANK(S1895,(N1895:P1895,Q1895:AJ1895)),0)</f>
        <v>7</v>
      </c>
      <c r="AO1895" s="7">
        <f>IF(T1895&gt;0,RANK(T1895,(N1895:P1895,Q1895:AJ1895)),0)</f>
        <v>6</v>
      </c>
      <c r="AP1895" s="2">
        <f t="shared" si="750"/>
        <v>2.591479216336685E-2</v>
      </c>
      <c r="AQ1895" s="2">
        <f t="shared" si="751"/>
        <v>3.3170933969109569E-3</v>
      </c>
      <c r="AR1895" s="2">
        <f t="shared" si="752"/>
        <v>8.2927334922773923E-4</v>
      </c>
      <c r="AS1895" s="2">
        <f t="shared" si="753"/>
        <v>1.9695242044158808E-3</v>
      </c>
      <c r="AU1895" t="s">
        <v>781</v>
      </c>
      <c r="AV1895" t="s">
        <v>1797</v>
      </c>
      <c r="AW1895">
        <v>3</v>
      </c>
      <c r="AY1895" s="130">
        <v>35</v>
      </c>
      <c r="AZ1895" s="131">
        <v>47</v>
      </c>
      <c r="BA1895" s="132">
        <f t="shared" si="754"/>
        <v>35047</v>
      </c>
      <c r="BC1895" s="7" t="s">
        <v>532</v>
      </c>
    </row>
    <row r="1896" spans="1:62" hidden="1" outlineLevel="1" x14ac:dyDescent="0.2">
      <c r="A1896" t="s">
        <v>477</v>
      </c>
      <c r="B1896" t="s">
        <v>1797</v>
      </c>
      <c r="C1896" s="1">
        <f t="shared" si="744"/>
        <v>42446</v>
      </c>
      <c r="D1896" s="7">
        <f>RANK(N1896,(N1896:P1896,Q1896:AJ1896))</f>
        <v>1</v>
      </c>
      <c r="E1896" s="7">
        <f>RANK(O1896,(N1896:P1896,Q1896:AJ1896))</f>
        <v>2</v>
      </c>
      <c r="F1896" s="7">
        <f>IF(P1896&gt;0,RANK(P1896,(N1896:P1896,Q1896:AJ1896)),0)</f>
        <v>4</v>
      </c>
      <c r="G1896" s="1">
        <f t="shared" si="745"/>
        <v>15492</v>
      </c>
      <c r="H1896" s="2">
        <f t="shared" si="742"/>
        <v>0.36498138811666586</v>
      </c>
      <c r="I1896" s="2"/>
      <c r="J1896" s="2">
        <f t="shared" si="746"/>
        <v>0.62076520755783815</v>
      </c>
      <c r="K1896" s="2">
        <f t="shared" si="747"/>
        <v>0.25578381944117229</v>
      </c>
      <c r="L1896" s="2">
        <f t="shared" si="748"/>
        <v>4.3490552702256983E-2</v>
      </c>
      <c r="M1896" s="2">
        <f t="shared" si="749"/>
        <v>7.9960420298732571E-2</v>
      </c>
      <c r="N1896" s="1">
        <v>26349</v>
      </c>
      <c r="O1896" s="1">
        <v>10857</v>
      </c>
      <c r="P1896" s="1">
        <v>1846</v>
      </c>
      <c r="Q1896" s="1">
        <v>3018</v>
      </c>
      <c r="R1896" s="1">
        <v>273</v>
      </c>
      <c r="S1896" s="1">
        <v>39</v>
      </c>
      <c r="T1896" s="1">
        <v>64</v>
      </c>
      <c r="AL1896" s="7">
        <f>IF(Q1896&gt;0,RANK(Q1896,(N1896:P1896,Q1896:AJ1896)),0)</f>
        <v>3</v>
      </c>
      <c r="AM1896" s="7">
        <f>IF(R1896&gt;0,RANK(R1896,(N1896:P1896,Q1896:AJ1896)),0)</f>
        <v>5</v>
      </c>
      <c r="AN1896" s="7">
        <f>IF(S1896&gt;0,RANK(S1896,(N1896:P1896,Q1896:AJ1896)),0)</f>
        <v>7</v>
      </c>
      <c r="AO1896" s="7">
        <f>IF(T1896&gt;0,RANK(T1896,(N1896:P1896,Q1896:AJ1896)),0)</f>
        <v>6</v>
      </c>
      <c r="AP1896" s="2">
        <f t="shared" si="750"/>
        <v>7.1102106205531729E-2</v>
      </c>
      <c r="AQ1896" s="2">
        <f t="shared" si="751"/>
        <v>6.431701455967582E-3</v>
      </c>
      <c r="AR1896" s="2">
        <f t="shared" si="752"/>
        <v>9.1881449370965465E-4</v>
      </c>
      <c r="AS1896" s="2">
        <f t="shared" si="753"/>
        <v>1.5077981435235358E-3</v>
      </c>
      <c r="AU1896" t="s">
        <v>477</v>
      </c>
      <c r="AV1896" t="s">
        <v>1797</v>
      </c>
      <c r="AY1896" s="130">
        <v>35</v>
      </c>
      <c r="AZ1896" s="131">
        <v>49</v>
      </c>
      <c r="BA1896" s="132">
        <f t="shared" si="754"/>
        <v>35049</v>
      </c>
      <c r="BC1896" s="7" t="s">
        <v>532</v>
      </c>
    </row>
    <row r="1897" spans="1:62" hidden="1" outlineLevel="1" x14ac:dyDescent="0.2">
      <c r="A1897" t="s">
        <v>1714</v>
      </c>
      <c r="B1897" t="s">
        <v>1797</v>
      </c>
      <c r="C1897" s="1">
        <f t="shared" si="744"/>
        <v>4805</v>
      </c>
      <c r="D1897" s="7">
        <f>RANK(N1897,(N1897:P1897,Q1897:AJ1897))</f>
        <v>1</v>
      </c>
      <c r="E1897" s="7">
        <f>RANK(O1897,(N1897:P1897,Q1897:AJ1897))</f>
        <v>2</v>
      </c>
      <c r="F1897" s="7">
        <f>IF(P1897&gt;0,RANK(P1897,(N1897:P1897,Q1897:AJ1897)),0)</f>
        <v>3</v>
      </c>
      <c r="G1897" s="1">
        <f t="shared" si="745"/>
        <v>14</v>
      </c>
      <c r="H1897" s="2">
        <f t="shared" si="742"/>
        <v>2.9136316337148803E-3</v>
      </c>
      <c r="I1897" s="2"/>
      <c r="J1897" s="2">
        <f t="shared" si="746"/>
        <v>0.44828303850156087</v>
      </c>
      <c r="K1897" s="2">
        <f t="shared" si="747"/>
        <v>0.44536940686784598</v>
      </c>
      <c r="L1897" s="2">
        <f t="shared" si="748"/>
        <v>8.9698231009365248E-2</v>
      </c>
      <c r="M1897" s="2">
        <f t="shared" si="749"/>
        <v>1.6649323621227952E-2</v>
      </c>
      <c r="N1897" s="1">
        <v>2154</v>
      </c>
      <c r="O1897" s="1">
        <v>2140</v>
      </c>
      <c r="P1897" s="1">
        <v>431</v>
      </c>
      <c r="Q1897" s="1">
        <v>50</v>
      </c>
      <c r="R1897" s="1">
        <v>19</v>
      </c>
      <c r="S1897" s="1">
        <v>6</v>
      </c>
      <c r="T1897" s="1">
        <v>5</v>
      </c>
      <c r="AL1897" s="7">
        <f>IF(Q1897&gt;0,RANK(Q1897,(N1897:P1897,Q1897:AJ1897)),0)</f>
        <v>4</v>
      </c>
      <c r="AM1897" s="7">
        <f>IF(R1897&gt;0,RANK(R1897,(N1897:P1897,Q1897:AJ1897)),0)</f>
        <v>5</v>
      </c>
      <c r="AN1897" s="7">
        <f>IF(S1897&gt;0,RANK(S1897,(N1897:P1897,Q1897:AJ1897)),0)</f>
        <v>6</v>
      </c>
      <c r="AO1897" s="7">
        <f>IF(T1897&gt;0,RANK(T1897,(N1897:P1897,Q1897:AJ1897)),0)</f>
        <v>7</v>
      </c>
      <c r="AP1897" s="2">
        <f t="shared" si="750"/>
        <v>1.040582726326743E-2</v>
      </c>
      <c r="AQ1897" s="2">
        <f t="shared" si="751"/>
        <v>3.9542143600416234E-3</v>
      </c>
      <c r="AR1897" s="2">
        <f t="shared" si="752"/>
        <v>1.2486992715920915E-3</v>
      </c>
      <c r="AS1897" s="2">
        <f t="shared" si="753"/>
        <v>1.0405827263267431E-3</v>
      </c>
      <c r="AU1897" t="s">
        <v>1714</v>
      </c>
      <c r="AV1897" t="s">
        <v>1797</v>
      </c>
      <c r="AW1897">
        <v>2</v>
      </c>
      <c r="AY1897" s="130">
        <v>35</v>
      </c>
      <c r="AZ1897" s="131">
        <v>51</v>
      </c>
      <c r="BA1897" s="132">
        <f t="shared" si="754"/>
        <v>35051</v>
      </c>
      <c r="BC1897" s="7" t="s">
        <v>532</v>
      </c>
    </row>
    <row r="1898" spans="1:62" hidden="1" outlineLevel="1" x14ac:dyDescent="0.2">
      <c r="A1898" t="s">
        <v>478</v>
      </c>
      <c r="B1898" t="s">
        <v>1797</v>
      </c>
      <c r="C1898" s="1">
        <f t="shared" si="744"/>
        <v>6364</v>
      </c>
      <c r="D1898" s="7">
        <f>RANK(N1898,(N1898:P1898,Q1898:AJ1898))</f>
        <v>1</v>
      </c>
      <c r="E1898" s="7">
        <f>RANK(O1898,(N1898:P1898,Q1898:AJ1898))</f>
        <v>2</v>
      </c>
      <c r="F1898" s="7">
        <f>IF(P1898&gt;0,RANK(P1898,(N1898:P1898,Q1898:AJ1898)),0)</f>
        <v>3</v>
      </c>
      <c r="G1898" s="1">
        <f t="shared" si="745"/>
        <v>1059</v>
      </c>
      <c r="H1898" s="2">
        <f t="shared" si="742"/>
        <v>0.16640477686989316</v>
      </c>
      <c r="I1898" s="2"/>
      <c r="J1898" s="2">
        <f t="shared" si="746"/>
        <v>0.53016970458830925</v>
      </c>
      <c r="K1898" s="2">
        <f t="shared" si="747"/>
        <v>0.36376492771841606</v>
      </c>
      <c r="L1898" s="2">
        <f t="shared" si="748"/>
        <v>7.1495914519170339E-2</v>
      </c>
      <c r="M1898" s="2">
        <f t="shared" si="749"/>
        <v>3.4569453174104342E-2</v>
      </c>
      <c r="N1898" s="1">
        <v>3374</v>
      </c>
      <c r="O1898" s="1">
        <v>2315</v>
      </c>
      <c r="P1898" s="1">
        <v>455</v>
      </c>
      <c r="Q1898" s="1">
        <v>135</v>
      </c>
      <c r="R1898" s="1">
        <v>72</v>
      </c>
      <c r="S1898" s="1">
        <v>6</v>
      </c>
      <c r="T1898" s="1">
        <v>7</v>
      </c>
      <c r="AL1898" s="7">
        <f>IF(Q1898&gt;0,RANK(Q1898,(N1898:P1898,Q1898:AJ1898)),0)</f>
        <v>4</v>
      </c>
      <c r="AM1898" s="7">
        <f>IF(R1898&gt;0,RANK(R1898,(N1898:P1898,Q1898:AJ1898)),0)</f>
        <v>5</v>
      </c>
      <c r="AN1898" s="7">
        <f>IF(S1898&gt;0,RANK(S1898,(N1898:P1898,Q1898:AJ1898)),0)</f>
        <v>7</v>
      </c>
      <c r="AO1898" s="7">
        <f>IF(T1898&gt;0,RANK(T1898,(N1898:P1898,Q1898:AJ1898)),0)</f>
        <v>6</v>
      </c>
      <c r="AP1898" s="2">
        <f t="shared" si="750"/>
        <v>2.1213073538654936E-2</v>
      </c>
      <c r="AQ1898" s="2">
        <f t="shared" si="751"/>
        <v>1.1313639220615965E-2</v>
      </c>
      <c r="AR1898" s="2">
        <f t="shared" si="752"/>
        <v>9.4280326838466376E-4</v>
      </c>
      <c r="AS1898" s="2">
        <f t="shared" si="753"/>
        <v>1.0999371464487744E-3</v>
      </c>
      <c r="AU1898" t="s">
        <v>478</v>
      </c>
      <c r="AV1898" t="s">
        <v>1797</v>
      </c>
      <c r="AW1898">
        <v>2</v>
      </c>
      <c r="AY1898" s="130">
        <v>35</v>
      </c>
      <c r="AZ1898" s="131">
        <v>53</v>
      </c>
      <c r="BA1898" s="132">
        <f t="shared" si="754"/>
        <v>35053</v>
      </c>
      <c r="BC1898" s="7" t="s">
        <v>532</v>
      </c>
    </row>
    <row r="1899" spans="1:62" hidden="1" outlineLevel="1" x14ac:dyDescent="0.2">
      <c r="A1899" t="s">
        <v>737</v>
      </c>
      <c r="B1899" t="s">
        <v>1797</v>
      </c>
      <c r="C1899" s="1">
        <f t="shared" si="744"/>
        <v>10053</v>
      </c>
      <c r="D1899" s="7">
        <f>RANK(N1899,(N1899:P1899,Q1899:AJ1899))</f>
        <v>1</v>
      </c>
      <c r="E1899" s="7">
        <f>RANK(O1899,(N1899:P1899,Q1899:AJ1899))</f>
        <v>2</v>
      </c>
      <c r="F1899" s="7">
        <f>IF(P1899&gt;0,RANK(P1899,(N1899:P1899,Q1899:AJ1899)),0)</f>
        <v>4</v>
      </c>
      <c r="G1899" s="1">
        <f t="shared" si="745"/>
        <v>4509</v>
      </c>
      <c r="H1899" s="2">
        <f t="shared" si="742"/>
        <v>0.44852282900626678</v>
      </c>
      <c r="I1899" s="2"/>
      <c r="J1899" s="2">
        <f t="shared" si="746"/>
        <v>0.66000198945588384</v>
      </c>
      <c r="K1899" s="2">
        <f t="shared" si="747"/>
        <v>0.21147916044961704</v>
      </c>
      <c r="L1899" s="2">
        <f t="shared" si="748"/>
        <v>5.4212672833979909E-2</v>
      </c>
      <c r="M1899" s="2">
        <f t="shared" si="749"/>
        <v>7.4306177260519218E-2</v>
      </c>
      <c r="N1899" s="1">
        <v>6635</v>
      </c>
      <c r="O1899" s="1">
        <v>2126</v>
      </c>
      <c r="P1899" s="1">
        <v>545</v>
      </c>
      <c r="Q1899" s="1">
        <v>660</v>
      </c>
      <c r="R1899" s="1">
        <v>51</v>
      </c>
      <c r="S1899" s="1">
        <v>5</v>
      </c>
      <c r="T1899" s="1">
        <v>31</v>
      </c>
      <c r="AL1899" s="7">
        <f>IF(Q1899&gt;0,RANK(Q1899,(N1899:P1899,Q1899:AJ1899)),0)</f>
        <v>3</v>
      </c>
      <c r="AM1899" s="7">
        <f>IF(R1899&gt;0,RANK(R1899,(N1899:P1899,Q1899:AJ1899)),0)</f>
        <v>5</v>
      </c>
      <c r="AN1899" s="7">
        <f>IF(S1899&gt;0,RANK(S1899,(N1899:P1899,Q1899:AJ1899)),0)</f>
        <v>7</v>
      </c>
      <c r="AO1899" s="7">
        <f>IF(T1899&gt;0,RANK(T1899,(N1899:P1899,Q1899:AJ1899)),0)</f>
        <v>6</v>
      </c>
      <c r="AP1899" s="2">
        <f t="shared" si="750"/>
        <v>6.5652044165920617E-2</v>
      </c>
      <c r="AQ1899" s="2">
        <f t="shared" si="751"/>
        <v>5.0731125037302297E-3</v>
      </c>
      <c r="AR1899" s="2">
        <f t="shared" si="752"/>
        <v>4.9736397095394411E-4</v>
      </c>
      <c r="AS1899" s="2">
        <f t="shared" si="753"/>
        <v>3.0836566199144533E-3</v>
      </c>
      <c r="AU1899" t="s">
        <v>737</v>
      </c>
      <c r="AV1899" t="s">
        <v>1797</v>
      </c>
      <c r="AW1899">
        <v>3</v>
      </c>
      <c r="AY1899" s="130">
        <v>35</v>
      </c>
      <c r="AZ1899" s="131">
        <v>55</v>
      </c>
      <c r="BA1899" s="132">
        <f t="shared" si="754"/>
        <v>35055</v>
      </c>
      <c r="BC1899" s="7" t="s">
        <v>532</v>
      </c>
    </row>
    <row r="1900" spans="1:62" hidden="1" outlineLevel="1" x14ac:dyDescent="0.2">
      <c r="A1900" t="s">
        <v>1652</v>
      </c>
      <c r="B1900" t="s">
        <v>1797</v>
      </c>
      <c r="C1900" s="1">
        <f t="shared" si="744"/>
        <v>4655</v>
      </c>
      <c r="D1900" s="7">
        <f>RANK(N1900,(N1900:P1900,Q1900:AJ1900))</f>
        <v>2</v>
      </c>
      <c r="E1900" s="7">
        <f>RANK(O1900,(N1900:P1900,Q1900:AJ1900))</f>
        <v>1</v>
      </c>
      <c r="F1900" s="7">
        <f>IF(P1900&gt;0,RANK(P1900,(N1900:P1900,Q1900:AJ1900)),0)</f>
        <v>3</v>
      </c>
      <c r="G1900" s="1">
        <f t="shared" si="745"/>
        <v>82</v>
      </c>
      <c r="H1900" s="2">
        <f t="shared" si="742"/>
        <v>1.761546723952739E-2</v>
      </c>
      <c r="I1900" s="2"/>
      <c r="J1900" s="2">
        <f t="shared" si="746"/>
        <v>0.44511278195488724</v>
      </c>
      <c r="K1900" s="2">
        <f t="shared" si="747"/>
        <v>0.46272824919441463</v>
      </c>
      <c r="L1900" s="2">
        <f t="shared" si="748"/>
        <v>7.1321160042964557E-2</v>
      </c>
      <c r="M1900" s="2">
        <f t="shared" si="749"/>
        <v>2.0837808807733574E-2</v>
      </c>
      <c r="N1900" s="1">
        <v>2072</v>
      </c>
      <c r="O1900" s="1">
        <v>2154</v>
      </c>
      <c r="P1900" s="1">
        <v>332</v>
      </c>
      <c r="Q1900" s="1">
        <v>64</v>
      </c>
      <c r="R1900" s="1">
        <v>17</v>
      </c>
      <c r="S1900" s="1">
        <v>6</v>
      </c>
      <c r="T1900" s="1">
        <v>10</v>
      </c>
      <c r="AL1900" s="7">
        <f>IF(Q1900&gt;0,RANK(Q1900,(N1900:P1900,Q1900:AJ1900)),0)</f>
        <v>4</v>
      </c>
      <c r="AM1900" s="7">
        <f>IF(R1900&gt;0,RANK(R1900,(N1900:P1900,Q1900:AJ1900)),0)</f>
        <v>5</v>
      </c>
      <c r="AN1900" s="7">
        <f>IF(S1900&gt;0,RANK(S1900,(N1900:P1900,Q1900:AJ1900)),0)</f>
        <v>7</v>
      </c>
      <c r="AO1900" s="7">
        <f>IF(T1900&gt;0,RANK(T1900,(N1900:P1900,Q1900:AJ1900)),0)</f>
        <v>6</v>
      </c>
      <c r="AP1900" s="2">
        <f t="shared" si="750"/>
        <v>1.3748657357679914E-2</v>
      </c>
      <c r="AQ1900" s="2">
        <f t="shared" si="751"/>
        <v>3.6519871106337272E-3</v>
      </c>
      <c r="AR1900" s="2">
        <f t="shared" si="752"/>
        <v>1.2889366272824919E-3</v>
      </c>
      <c r="AS1900" s="2">
        <f t="shared" si="753"/>
        <v>2.1482277121374865E-3</v>
      </c>
      <c r="AU1900" t="s">
        <v>1652</v>
      </c>
      <c r="AV1900" t="s">
        <v>1797</v>
      </c>
      <c r="AW1900">
        <v>1</v>
      </c>
      <c r="AY1900" s="130">
        <v>35</v>
      </c>
      <c r="AZ1900" s="131">
        <v>57</v>
      </c>
      <c r="BA1900" s="132">
        <f t="shared" si="754"/>
        <v>35057</v>
      </c>
      <c r="BC1900" s="7" t="s">
        <v>532</v>
      </c>
    </row>
    <row r="1901" spans="1:62" hidden="1" outlineLevel="1" x14ac:dyDescent="0.2">
      <c r="A1901" t="s">
        <v>2184</v>
      </c>
      <c r="B1901" t="s">
        <v>1797</v>
      </c>
      <c r="C1901" s="1">
        <f t="shared" si="744"/>
        <v>1650</v>
      </c>
      <c r="D1901" s="7">
        <f>RANK(N1901,(N1901:P1901,Q1901:AJ1901))</f>
        <v>2</v>
      </c>
      <c r="E1901" s="7">
        <f>RANK(O1901,(N1901:P1901,Q1901:AJ1901))</f>
        <v>1</v>
      </c>
      <c r="F1901" s="7">
        <f>IF(P1901&gt;0,RANK(P1901,(N1901:P1901,Q1901:AJ1901)),0)</f>
        <v>3</v>
      </c>
      <c r="G1901" s="1">
        <f t="shared" si="745"/>
        <v>476</v>
      </c>
      <c r="H1901" s="2">
        <f t="shared" si="742"/>
        <v>0.28848484848484851</v>
      </c>
      <c r="I1901" s="2"/>
      <c r="J1901" s="2">
        <f t="shared" si="746"/>
        <v>0.31454545454545457</v>
      </c>
      <c r="K1901" s="2">
        <f t="shared" si="747"/>
        <v>0.60303030303030303</v>
      </c>
      <c r="L1901" s="2">
        <f t="shared" si="748"/>
        <v>7.575757575757576E-2</v>
      </c>
      <c r="M1901" s="2">
        <f t="shared" si="749"/>
        <v>6.6666666666666402E-3</v>
      </c>
      <c r="N1901" s="1">
        <v>519</v>
      </c>
      <c r="O1901" s="1">
        <v>995</v>
      </c>
      <c r="P1901" s="1">
        <v>125</v>
      </c>
      <c r="Q1901" s="1">
        <v>5</v>
      </c>
      <c r="R1901" s="1">
        <v>4</v>
      </c>
      <c r="S1901" s="1">
        <v>2</v>
      </c>
      <c r="AL1901" s="7">
        <f>IF(Q1901&gt;0,RANK(Q1901,(N1901:P1901,Q1901:AJ1901)),0)</f>
        <v>4</v>
      </c>
      <c r="AM1901" s="7">
        <f>IF(R1901&gt;0,RANK(R1901,(N1901:P1901,Q1901:AJ1901)),0)</f>
        <v>5</v>
      </c>
      <c r="AN1901" s="7">
        <f>IF(S1901&gt;0,RANK(S1901,(N1901:P1901,Q1901:AJ1901)),0)</f>
        <v>6</v>
      </c>
      <c r="AO1901" s="7">
        <f>IF(T1901&gt;0,RANK(T1901,(N1901:P1901,Q1901:AJ1901)),0)</f>
        <v>0</v>
      </c>
      <c r="AP1901" s="2">
        <f t="shared" si="750"/>
        <v>3.0303030303030303E-3</v>
      </c>
      <c r="AQ1901" s="2">
        <f t="shared" si="751"/>
        <v>2.4242424242424242E-3</v>
      </c>
      <c r="AR1901" s="2">
        <f t="shared" si="752"/>
        <v>1.2121212121212121E-3</v>
      </c>
      <c r="AS1901" s="2">
        <f t="shared" si="753"/>
        <v>0</v>
      </c>
      <c r="AU1901" t="s">
        <v>2184</v>
      </c>
      <c r="AV1901" t="s">
        <v>1797</v>
      </c>
      <c r="AW1901">
        <v>3</v>
      </c>
      <c r="AY1901" s="130">
        <v>35</v>
      </c>
      <c r="AZ1901" s="131">
        <v>59</v>
      </c>
      <c r="BA1901" s="132">
        <f t="shared" si="754"/>
        <v>35059</v>
      </c>
      <c r="BC1901" s="7" t="s">
        <v>532</v>
      </c>
    </row>
    <row r="1902" spans="1:62" hidden="1" outlineLevel="1" x14ac:dyDescent="0.2">
      <c r="A1902" t="s">
        <v>1653</v>
      </c>
      <c r="B1902" t="s">
        <v>1797</v>
      </c>
      <c r="C1902" s="1">
        <f t="shared" si="744"/>
        <v>18545</v>
      </c>
      <c r="D1902" s="7">
        <f>RANK(N1902,(N1902:P1902,Q1902:AJ1902))</f>
        <v>1</v>
      </c>
      <c r="E1902" s="7">
        <f>RANK(O1902,(N1902:P1902,Q1902:AJ1902))</f>
        <v>2</v>
      </c>
      <c r="F1902" s="7">
        <f>IF(P1902&gt;0,RANK(P1902,(N1902:P1902,Q1902:AJ1902)),0)</f>
        <v>3</v>
      </c>
      <c r="G1902" s="1">
        <f t="shared" si="745"/>
        <v>1390</v>
      </c>
      <c r="H1902" s="2">
        <f t="shared" si="742"/>
        <v>7.4952817471016453E-2</v>
      </c>
      <c r="I1902" s="2"/>
      <c r="J1902" s="2">
        <f t="shared" si="746"/>
        <v>0.49441898085737396</v>
      </c>
      <c r="K1902" s="2">
        <f t="shared" si="747"/>
        <v>0.4194661633863575</v>
      </c>
      <c r="L1902" s="2">
        <f t="shared" si="748"/>
        <v>6.5893771906174167E-2</v>
      </c>
      <c r="M1902" s="2">
        <f t="shared" si="749"/>
        <v>2.0221083850094315E-2</v>
      </c>
      <c r="N1902" s="1">
        <v>9169</v>
      </c>
      <c r="O1902" s="1">
        <v>7779</v>
      </c>
      <c r="P1902" s="1">
        <v>1222</v>
      </c>
      <c r="Q1902" s="1">
        <v>282</v>
      </c>
      <c r="R1902" s="1">
        <v>52</v>
      </c>
      <c r="S1902" s="1">
        <v>30</v>
      </c>
      <c r="T1902" s="1">
        <v>11</v>
      </c>
      <c r="AL1902" s="7">
        <f>IF(Q1902&gt;0,RANK(Q1902,(N1902:P1902,Q1902:AJ1902)),0)</f>
        <v>4</v>
      </c>
      <c r="AM1902" s="7">
        <f>IF(R1902&gt;0,RANK(R1902,(N1902:P1902,Q1902:AJ1902)),0)</f>
        <v>5</v>
      </c>
      <c r="AN1902" s="7">
        <f>IF(S1902&gt;0,RANK(S1902,(N1902:P1902,Q1902:AJ1902)),0)</f>
        <v>6</v>
      </c>
      <c r="AO1902" s="7">
        <f>IF(T1902&gt;0,RANK(T1902,(N1902:P1902,Q1902:AJ1902)),0)</f>
        <v>7</v>
      </c>
      <c r="AP1902" s="2">
        <f t="shared" si="750"/>
        <v>1.5206255055270963E-2</v>
      </c>
      <c r="AQ1902" s="2">
        <f t="shared" si="751"/>
        <v>2.8039902938797518E-3</v>
      </c>
      <c r="AR1902" s="2">
        <f t="shared" si="752"/>
        <v>1.6176867080075492E-3</v>
      </c>
      <c r="AS1902" s="2">
        <f t="shared" si="753"/>
        <v>5.9315179293610142E-4</v>
      </c>
      <c r="AU1902" t="s">
        <v>1653</v>
      </c>
      <c r="AV1902" t="s">
        <v>1797</v>
      </c>
      <c r="AY1902" s="130">
        <v>35</v>
      </c>
      <c r="AZ1902" s="131">
        <v>61</v>
      </c>
      <c r="BA1902" s="132">
        <f t="shared" si="754"/>
        <v>35061</v>
      </c>
      <c r="BC1902" s="7" t="s">
        <v>532</v>
      </c>
    </row>
    <row r="1903" spans="1:62" collapsed="1" x14ac:dyDescent="0.2">
      <c r="A1903" t="s">
        <v>2102</v>
      </c>
      <c r="B1903" t="s">
        <v>3301</v>
      </c>
      <c r="C1903" s="1">
        <f t="shared" si="744"/>
        <v>556074</v>
      </c>
      <c r="D1903" s="7">
        <f>RANK(N1903,(N1903:P1903,Q1903:AJ1903))</f>
        <v>1</v>
      </c>
      <c r="E1903" s="7">
        <f>RANK(O1903,(N1903:P1903,Q1903:AJ1903))</f>
        <v>2</v>
      </c>
      <c r="F1903" s="7">
        <f>IF(P1903&gt;0,RANK(P1903,(N1903:P1903,Q1903:AJ1903)),0)</f>
        <v>3</v>
      </c>
      <c r="G1903" s="1">
        <f t="shared" si="745"/>
        <v>40744</v>
      </c>
      <c r="H1903" s="2">
        <f t="shared" si="742"/>
        <v>7.327082366735363E-2</v>
      </c>
      <c r="I1903" s="2"/>
      <c r="J1903" s="2">
        <f t="shared" si="746"/>
        <v>0.49183202235673668</v>
      </c>
      <c r="K1903" s="2">
        <f t="shared" si="747"/>
        <v>0.41856119868938307</v>
      </c>
      <c r="L1903" s="2">
        <f t="shared" si="748"/>
        <v>5.8008466499063077E-2</v>
      </c>
      <c r="M1903" s="2">
        <f t="shared" si="749"/>
        <v>3.1598312454817118E-2</v>
      </c>
      <c r="N1903" s="1">
        <f t="shared" ref="N1903:T1903" si="755">SUM(N1870:N1902)</f>
        <v>273495</v>
      </c>
      <c r="O1903" s="1">
        <f t="shared" si="755"/>
        <v>232751</v>
      </c>
      <c r="P1903" s="1">
        <f t="shared" si="755"/>
        <v>32257</v>
      </c>
      <c r="Q1903" s="1">
        <f t="shared" si="755"/>
        <v>13218</v>
      </c>
      <c r="R1903" s="1">
        <f t="shared" si="755"/>
        <v>2996</v>
      </c>
      <c r="S1903" s="1">
        <f t="shared" si="755"/>
        <v>713</v>
      </c>
      <c r="T1903" s="1">
        <f t="shared" si="755"/>
        <v>644</v>
      </c>
      <c r="AL1903" s="7">
        <f>IF(Q1903&gt;0,RANK(Q1903,(N1903:P1903,Q1903:AJ1903)),0)</f>
        <v>4</v>
      </c>
      <c r="AM1903" s="7">
        <f>IF(R1903&gt;0,RANK(R1903,(N1903:P1903,Q1903:AJ1903)),0)</f>
        <v>5</v>
      </c>
      <c r="AN1903" s="7">
        <f>IF(S1903&gt;0,RANK(S1903,(N1903:P1903,Q1903:AJ1903)),0)</f>
        <v>6</v>
      </c>
      <c r="AO1903" s="7">
        <f>IF(T1903&gt;0,RANK(T1903,(N1903:P1903,Q1903:AJ1903)),0)</f>
        <v>7</v>
      </c>
      <c r="AP1903" s="2">
        <f t="shared" si="750"/>
        <v>2.3770217632904975E-2</v>
      </c>
      <c r="AQ1903" s="2">
        <f t="shared" si="751"/>
        <v>5.3877721310473066E-3</v>
      </c>
      <c r="AR1903" s="2">
        <f t="shared" si="752"/>
        <v>1.2822034477425665E-3</v>
      </c>
      <c r="AS1903" s="2">
        <f t="shared" si="753"/>
        <v>1.1581192431223183E-3</v>
      </c>
      <c r="AU1903" t="s">
        <v>2102</v>
      </c>
      <c r="AV1903" t="s">
        <v>3301</v>
      </c>
      <c r="AY1903" s="130">
        <v>35</v>
      </c>
      <c r="AZ1903" s="131"/>
      <c r="BA1903" s="130">
        <v>35</v>
      </c>
      <c r="BC1903" s="7" t="s">
        <v>433</v>
      </c>
    </row>
    <row r="1904" spans="1:62" x14ac:dyDescent="0.2">
      <c r="C1904" s="1"/>
      <c r="E1904" s="7"/>
      <c r="F1904" s="7"/>
      <c r="I1904" s="2"/>
      <c r="AL1904" s="7"/>
      <c r="AM1904" s="7"/>
      <c r="AN1904" s="7"/>
      <c r="AO1904" s="7"/>
      <c r="AY1904" s="130"/>
      <c r="AZ1904" s="131"/>
      <c r="BA1904" s="132"/>
      <c r="BF1904" s="135" t="s">
        <v>3442</v>
      </c>
      <c r="BG1904" s="135" t="s">
        <v>3443</v>
      </c>
      <c r="BH1904" s="135" t="s">
        <v>3444</v>
      </c>
      <c r="BI1904" s="135" t="s">
        <v>3445</v>
      </c>
      <c r="BJ1904" s="135" t="s">
        <v>3446</v>
      </c>
    </row>
    <row r="1905" spans="1:62" hidden="1" outlineLevel="1" x14ac:dyDescent="0.2">
      <c r="A1905" t="s">
        <v>2201</v>
      </c>
      <c r="B1905" t="s">
        <v>3249</v>
      </c>
      <c r="C1905" s="1">
        <f t="shared" ref="C1905:C1936" si="756">SUM(N1905:AJ1905)</f>
        <v>140991</v>
      </c>
      <c r="D1905" s="7">
        <f>RANK(N1905,(N1905:P1905,Q1905:AJ1905))</f>
        <v>1</v>
      </c>
      <c r="E1905" s="7">
        <f>RANK(O1905,(N1905:P1905,Q1905:AJ1905))</f>
        <v>2</v>
      </c>
      <c r="F1905" s="7">
        <f>IF(P1905&gt;0,RANK(P1905,(N1905:P1905,Q1905:AJ1905)),0)</f>
        <v>3</v>
      </c>
      <c r="G1905" s="1">
        <f t="shared" ref="G1905:G1936" si="757">MAX(N1905:P1905)-LARGE(N1905:P1905,2)</f>
        <v>46208</v>
      </c>
      <c r="H1905" s="2">
        <f t="shared" si="742"/>
        <v>0.32773723145449002</v>
      </c>
      <c r="I1905" s="2"/>
      <c r="J1905" s="2">
        <f t="shared" ref="J1905:J1936" si="758">IF($C1905=0,"-",N1905/$C1905)</f>
        <v>0.60991836358349116</v>
      </c>
      <c r="K1905" s="2">
        <f t="shared" ref="K1905:K1936" si="759">IF($C1905=0,"-",O1905/$C1905)</f>
        <v>0.28218113212900114</v>
      </c>
      <c r="L1905" s="2">
        <f t="shared" ref="L1905:L1936" si="760">IF($C1905=0,"-",P1905/$C1905)</f>
        <v>8.4806831641735997E-2</v>
      </c>
      <c r="M1905" s="2">
        <f t="shared" ref="M1905:M1936" si="761">IF(C1905=0,"-",(1-J1905-K1905-L1905))</f>
        <v>2.3093672645771696E-2</v>
      </c>
      <c r="N1905" s="1">
        <f>BF1905+BG1905</f>
        <v>85993</v>
      </c>
      <c r="O1905" s="1">
        <f>SUM(BH1905:BJ1905)</f>
        <v>39785</v>
      </c>
      <c r="P1905" s="1">
        <v>11957</v>
      </c>
      <c r="Q1905" s="1">
        <v>2071</v>
      </c>
      <c r="R1905" s="1">
        <v>348</v>
      </c>
      <c r="S1905" s="1">
        <v>594</v>
      </c>
      <c r="T1905" s="1">
        <v>112</v>
      </c>
      <c r="U1905" s="1">
        <v>66</v>
      </c>
      <c r="Y1905" s="1">
        <v>65</v>
      </c>
      <c r="AL1905" s="7">
        <f>IF(Q1905&gt;0,RANK(Q1905,(N1905:P1905,Q1905:AJ1905)),0)</f>
        <v>4</v>
      </c>
      <c r="AM1905" s="7">
        <f>IF(R1905&gt;0,RANK(R1905,(N1905:P1905,Q1905:AJ1905)),0)</f>
        <v>6</v>
      </c>
      <c r="AN1905" s="7">
        <f>IF(S1905&gt;0,RANK(S1905,(N1905:P1905,Q1905:AJ1905)),0)</f>
        <v>5</v>
      </c>
      <c r="AO1905" s="7">
        <f>IF(T1905&gt;0,RANK(T1905,(N1905:P1905,Q1905:AJ1905)),0)</f>
        <v>7</v>
      </c>
      <c r="AP1905" s="2">
        <f t="shared" ref="AP1905:AP1936" si="762">IF($C1905=0,"-",Q1905/$C1905)</f>
        <v>1.4688880850550744E-2</v>
      </c>
      <c r="AQ1905" s="2">
        <f t="shared" ref="AQ1905:AQ1936" si="763">IF($C1905=0,"-",R1905/$C1905)</f>
        <v>2.468242653786412E-3</v>
      </c>
      <c r="AR1905" s="2">
        <f t="shared" ref="AR1905:AR1936" si="764">IF($C1905=0,"-",S1905/$C1905)</f>
        <v>4.2130348745664618E-3</v>
      </c>
      <c r="AS1905" s="2">
        <f t="shared" ref="AS1905:AS1936" si="765">IF($C1905=0,"-",T1905/$C1905)</f>
        <v>7.9437694604620151E-4</v>
      </c>
      <c r="AU1905" t="s">
        <v>2201</v>
      </c>
      <c r="AV1905" t="s">
        <v>3249</v>
      </c>
      <c r="AY1905" s="130">
        <v>36</v>
      </c>
      <c r="AZ1905" s="131">
        <v>1</v>
      </c>
      <c r="BA1905" s="132">
        <f t="shared" ref="BA1905:BA1966" si="766">AY1905*1000+AZ1905</f>
        <v>36001</v>
      </c>
      <c r="BC1905" s="7" t="s">
        <v>532</v>
      </c>
      <c r="BF1905" s="68">
        <v>84032</v>
      </c>
      <c r="BG1905" s="68">
        <v>1961</v>
      </c>
      <c r="BH1905" s="68">
        <v>36530</v>
      </c>
      <c r="BI1905" s="68">
        <v>3006</v>
      </c>
      <c r="BJ1905" s="135">
        <v>249</v>
      </c>
    </row>
    <row r="1906" spans="1:62" hidden="1" outlineLevel="1" x14ac:dyDescent="0.2">
      <c r="A1906" t="s">
        <v>552</v>
      </c>
      <c r="B1906" t="s">
        <v>3249</v>
      </c>
      <c r="C1906" s="1">
        <f t="shared" si="756"/>
        <v>17703</v>
      </c>
      <c r="D1906" s="7">
        <f>RANK(N1906,(N1906:P1906,Q1906:AJ1906))</f>
        <v>2</v>
      </c>
      <c r="E1906" s="7">
        <f>RANK(O1906,(N1906:P1906,Q1906:AJ1906))</f>
        <v>1</v>
      </c>
      <c r="F1906" s="7">
        <f>IF(P1906&gt;0,RANK(P1906,(N1906:P1906,Q1906:AJ1906)),0)</f>
        <v>3</v>
      </c>
      <c r="G1906" s="1">
        <f t="shared" si="757"/>
        <v>1486</v>
      </c>
      <c r="H1906" s="2">
        <f t="shared" si="742"/>
        <v>8.3940575043777887E-2</v>
      </c>
      <c r="I1906" s="2"/>
      <c r="J1906" s="2">
        <f t="shared" si="758"/>
        <v>0.37400440603287577</v>
      </c>
      <c r="K1906" s="2">
        <f t="shared" si="759"/>
        <v>0.45794498107665366</v>
      </c>
      <c r="L1906" s="2">
        <f t="shared" si="760"/>
        <v>0.15421115065243179</v>
      </c>
      <c r="M1906" s="2">
        <f t="shared" si="761"/>
        <v>1.383946223803878E-2</v>
      </c>
      <c r="N1906" s="1">
        <f t="shared" ref="N1906:N1966" si="767">BF1906+BG1906</f>
        <v>6621</v>
      </c>
      <c r="O1906" s="1">
        <f t="shared" ref="O1906:O1966" si="768">SUM(BH1906:BJ1906)</f>
        <v>8107</v>
      </c>
      <c r="P1906" s="1">
        <v>2730</v>
      </c>
      <c r="Q1906" s="1">
        <v>116</v>
      </c>
      <c r="R1906" s="1">
        <v>35</v>
      </c>
      <c r="S1906" s="1">
        <v>61</v>
      </c>
      <c r="T1906" s="1">
        <v>22</v>
      </c>
      <c r="U1906" s="1">
        <v>4</v>
      </c>
      <c r="Y1906" s="1">
        <v>7</v>
      </c>
      <c r="AL1906" s="7">
        <f>IF(Q1906&gt;0,RANK(Q1906,(N1906:P1906,Q1906:AJ1906)),0)</f>
        <v>4</v>
      </c>
      <c r="AM1906" s="7">
        <f>IF(R1906&gt;0,RANK(R1906,(N1906:P1906,Q1906:AJ1906)),0)</f>
        <v>6</v>
      </c>
      <c r="AN1906" s="7">
        <f>IF(S1906&gt;0,RANK(S1906,(N1906:P1906,Q1906:AJ1906)),0)</f>
        <v>5</v>
      </c>
      <c r="AO1906" s="7">
        <f>IF(T1906&gt;0,RANK(T1906,(N1906:P1906,Q1906:AJ1906)),0)</f>
        <v>7</v>
      </c>
      <c r="AP1906" s="2">
        <f t="shared" si="762"/>
        <v>6.5525617127040617E-3</v>
      </c>
      <c r="AQ1906" s="2">
        <f t="shared" si="763"/>
        <v>1.9770660340055358E-3</v>
      </c>
      <c r="AR1906" s="2">
        <f t="shared" si="764"/>
        <v>3.4457436592667911E-3</v>
      </c>
      <c r="AS1906" s="2">
        <f t="shared" si="765"/>
        <v>1.2427272213749081E-3</v>
      </c>
      <c r="AU1906" t="s">
        <v>552</v>
      </c>
      <c r="AV1906" t="s">
        <v>3249</v>
      </c>
      <c r="AY1906" s="130">
        <v>36</v>
      </c>
      <c r="AZ1906" s="131">
        <v>3</v>
      </c>
      <c r="BA1906" s="132">
        <f t="shared" si="766"/>
        <v>36003</v>
      </c>
      <c r="BC1906" s="7" t="s">
        <v>532</v>
      </c>
      <c r="BF1906" s="68">
        <v>6418</v>
      </c>
      <c r="BG1906" s="135">
        <v>203</v>
      </c>
      <c r="BH1906" s="68">
        <v>7382</v>
      </c>
      <c r="BI1906" s="135">
        <v>681</v>
      </c>
      <c r="BJ1906" s="135">
        <v>44</v>
      </c>
    </row>
    <row r="1907" spans="1:62" hidden="1" outlineLevel="1" x14ac:dyDescent="0.2">
      <c r="A1907" t="s">
        <v>603</v>
      </c>
      <c r="B1907" t="s">
        <v>3249</v>
      </c>
      <c r="C1907" s="1">
        <f t="shared" si="756"/>
        <v>86814</v>
      </c>
      <c r="D1907" s="7">
        <f>RANK(N1907,(N1907:P1907,Q1907:AJ1907))</f>
        <v>1</v>
      </c>
      <c r="E1907" s="7">
        <f>RANK(O1907,(N1907:P1907,Q1907:AJ1907))</f>
        <v>2</v>
      </c>
      <c r="F1907" s="7">
        <f>IF(P1907&gt;0,RANK(P1907,(N1907:P1907,Q1907:AJ1907)),0)</f>
        <v>3</v>
      </c>
      <c r="G1907" s="1">
        <f t="shared" si="757"/>
        <v>13080</v>
      </c>
      <c r="H1907" s="2">
        <f t="shared" si="742"/>
        <v>0.1506669431197733</v>
      </c>
      <c r="I1907" s="2"/>
      <c r="J1907" s="2">
        <f t="shared" si="758"/>
        <v>0.51151887944340779</v>
      </c>
      <c r="K1907" s="2">
        <f t="shared" si="759"/>
        <v>0.36085193632363444</v>
      </c>
      <c r="L1907" s="2">
        <f t="shared" si="760"/>
        <v>0.10498306724721819</v>
      </c>
      <c r="M1907" s="2">
        <f t="shared" si="761"/>
        <v>2.2646116985739581E-2</v>
      </c>
      <c r="N1907" s="1">
        <f t="shared" si="767"/>
        <v>44407</v>
      </c>
      <c r="O1907" s="1">
        <f t="shared" si="768"/>
        <v>31327</v>
      </c>
      <c r="P1907" s="1">
        <v>9114</v>
      </c>
      <c r="Q1907" s="1">
        <v>1308</v>
      </c>
      <c r="R1907" s="1">
        <v>209</v>
      </c>
      <c r="S1907" s="1">
        <v>321</v>
      </c>
      <c r="T1907" s="1">
        <v>75</v>
      </c>
      <c r="U1907" s="1">
        <v>12</v>
      </c>
      <c r="Y1907" s="1">
        <v>41</v>
      </c>
      <c r="AL1907" s="7">
        <f>IF(Q1907&gt;0,RANK(Q1907,(N1907:P1907,Q1907:AJ1907)),0)</f>
        <v>4</v>
      </c>
      <c r="AM1907" s="7">
        <f>IF(R1907&gt;0,RANK(R1907,(N1907:P1907,Q1907:AJ1907)),0)</f>
        <v>6</v>
      </c>
      <c r="AN1907" s="7">
        <f>IF(S1907&gt;0,RANK(S1907,(N1907:P1907,Q1907:AJ1907)),0)</f>
        <v>5</v>
      </c>
      <c r="AO1907" s="7">
        <f>IF(T1907&gt;0,RANK(T1907,(N1907:P1907,Q1907:AJ1907)),0)</f>
        <v>7</v>
      </c>
      <c r="AP1907" s="2">
        <f t="shared" si="762"/>
        <v>1.5066694311977331E-2</v>
      </c>
      <c r="AQ1907" s="2">
        <f t="shared" si="763"/>
        <v>2.4074458036722189E-3</v>
      </c>
      <c r="AR1907" s="2">
        <f t="shared" si="764"/>
        <v>3.6975603013338861E-3</v>
      </c>
      <c r="AS1907" s="2">
        <f t="shared" si="765"/>
        <v>8.6391595825558094E-4</v>
      </c>
      <c r="AU1907" t="s">
        <v>603</v>
      </c>
      <c r="AV1907" t="s">
        <v>3249</v>
      </c>
      <c r="AY1907" s="130">
        <v>36</v>
      </c>
      <c r="AZ1907" s="131">
        <v>7</v>
      </c>
      <c r="BA1907" s="132">
        <f t="shared" si="766"/>
        <v>36007</v>
      </c>
      <c r="BC1907" s="7" t="s">
        <v>532</v>
      </c>
      <c r="BF1907" s="68">
        <v>43620</v>
      </c>
      <c r="BG1907" s="135">
        <v>787</v>
      </c>
      <c r="BH1907" s="68">
        <v>29472</v>
      </c>
      <c r="BI1907" s="68">
        <v>1754</v>
      </c>
      <c r="BJ1907" s="135">
        <v>101</v>
      </c>
    </row>
    <row r="1908" spans="1:62" hidden="1" outlineLevel="1" x14ac:dyDescent="0.2">
      <c r="A1908" t="s">
        <v>1140</v>
      </c>
      <c r="B1908" t="s">
        <v>3249</v>
      </c>
      <c r="C1908" s="1">
        <f t="shared" si="756"/>
        <v>31643</v>
      </c>
      <c r="D1908" s="7">
        <f>RANK(N1908,(N1908:P1908,Q1908:AJ1908))</f>
        <v>1</v>
      </c>
      <c r="E1908" s="7">
        <f>RANK(O1908,(N1908:P1908,Q1908:AJ1908))</f>
        <v>2</v>
      </c>
      <c r="F1908" s="7">
        <f>IF(P1908&gt;0,RANK(P1908,(N1908:P1908,Q1908:AJ1908)),0)</f>
        <v>3</v>
      </c>
      <c r="G1908" s="1">
        <f t="shared" si="757"/>
        <v>58</v>
      </c>
      <c r="H1908" s="2">
        <f t="shared" si="742"/>
        <v>1.8329488354454381E-3</v>
      </c>
      <c r="I1908" s="2"/>
      <c r="J1908" s="2">
        <f t="shared" si="758"/>
        <v>0.41174983408652782</v>
      </c>
      <c r="K1908" s="2">
        <f t="shared" si="759"/>
        <v>0.40991688525108239</v>
      </c>
      <c r="L1908" s="2">
        <f t="shared" si="760"/>
        <v>0.16278481812723194</v>
      </c>
      <c r="M1908" s="2">
        <f t="shared" si="761"/>
        <v>1.5548462535157903E-2</v>
      </c>
      <c r="N1908" s="1">
        <f t="shared" si="767"/>
        <v>13029</v>
      </c>
      <c r="O1908" s="1">
        <f t="shared" si="768"/>
        <v>12971</v>
      </c>
      <c r="P1908" s="1">
        <v>5151</v>
      </c>
      <c r="Q1908" s="1">
        <v>184</v>
      </c>
      <c r="R1908" s="1">
        <v>68</v>
      </c>
      <c r="S1908" s="1">
        <v>205</v>
      </c>
      <c r="T1908" s="1">
        <v>18</v>
      </c>
      <c r="U1908" s="1">
        <v>8</v>
      </c>
      <c r="Y1908" s="1">
        <v>9</v>
      </c>
      <c r="AL1908" s="7">
        <f>IF(Q1908&gt;0,RANK(Q1908,(N1908:P1908,Q1908:AJ1908)),0)</f>
        <v>5</v>
      </c>
      <c r="AM1908" s="7">
        <f>IF(R1908&gt;0,RANK(R1908,(N1908:P1908,Q1908:AJ1908)),0)</f>
        <v>6</v>
      </c>
      <c r="AN1908" s="7">
        <f>IF(S1908&gt;0,RANK(S1908,(N1908:P1908,Q1908:AJ1908)),0)</f>
        <v>4</v>
      </c>
      <c r="AO1908" s="7">
        <f>IF(T1908&gt;0,RANK(T1908,(N1908:P1908,Q1908:AJ1908)),0)</f>
        <v>7</v>
      </c>
      <c r="AP1908" s="2">
        <f t="shared" si="762"/>
        <v>5.8148721676200103E-3</v>
      </c>
      <c r="AQ1908" s="2">
        <f t="shared" si="763"/>
        <v>2.1489744967291345E-3</v>
      </c>
      <c r="AR1908" s="2">
        <f t="shared" si="764"/>
        <v>6.4785260563157724E-3</v>
      </c>
      <c r="AS1908" s="2">
        <f t="shared" si="765"/>
        <v>5.6884619031065322E-4</v>
      </c>
      <c r="AU1908" t="s">
        <v>1140</v>
      </c>
      <c r="AV1908" t="s">
        <v>3249</v>
      </c>
      <c r="AY1908" s="130">
        <v>36</v>
      </c>
      <c r="AZ1908" s="131">
        <v>9</v>
      </c>
      <c r="BA1908" s="132">
        <f t="shared" si="766"/>
        <v>36009</v>
      </c>
      <c r="BC1908" s="7" t="s">
        <v>532</v>
      </c>
      <c r="BF1908" s="68">
        <v>12605</v>
      </c>
      <c r="BG1908" s="135">
        <v>424</v>
      </c>
      <c r="BH1908" s="68">
        <v>11617</v>
      </c>
      <c r="BI1908" s="68">
        <v>1273</v>
      </c>
      <c r="BJ1908" s="135">
        <v>81</v>
      </c>
    </row>
    <row r="1909" spans="1:62" hidden="1" outlineLevel="1" x14ac:dyDescent="0.2">
      <c r="A1909" t="s">
        <v>1181</v>
      </c>
      <c r="B1909" t="s">
        <v>3249</v>
      </c>
      <c r="C1909" s="1">
        <f t="shared" si="756"/>
        <v>31894</v>
      </c>
      <c r="D1909" s="7">
        <f>RANK(N1909,(N1909:P1909,Q1909:AJ1909))</f>
        <v>1</v>
      </c>
      <c r="E1909" s="7">
        <f>RANK(O1909,(N1909:P1909,Q1909:AJ1909))</f>
        <v>2</v>
      </c>
      <c r="F1909" s="7">
        <f>IF(P1909&gt;0,RANK(P1909,(N1909:P1909,Q1909:AJ1909)),0)</f>
        <v>3</v>
      </c>
      <c r="G1909" s="1">
        <f t="shared" si="757"/>
        <v>4786</v>
      </c>
      <c r="H1909" s="2">
        <f t="shared" si="742"/>
        <v>0.15005957233335424</v>
      </c>
      <c r="I1909" s="2"/>
      <c r="J1909" s="2">
        <f t="shared" si="758"/>
        <v>0.49786793754311154</v>
      </c>
      <c r="K1909" s="2">
        <f t="shared" si="759"/>
        <v>0.34780836520975733</v>
      </c>
      <c r="L1909" s="2">
        <f t="shared" si="760"/>
        <v>0.13858405969774878</v>
      </c>
      <c r="M1909" s="2">
        <f t="shared" si="761"/>
        <v>1.5739637549382346E-2</v>
      </c>
      <c r="N1909" s="1">
        <f t="shared" si="767"/>
        <v>15879</v>
      </c>
      <c r="O1909" s="1">
        <f t="shared" si="768"/>
        <v>11093</v>
      </c>
      <c r="P1909" s="1">
        <v>4420</v>
      </c>
      <c r="Q1909" s="1">
        <v>234</v>
      </c>
      <c r="R1909" s="1">
        <v>65</v>
      </c>
      <c r="S1909" s="1">
        <v>136</v>
      </c>
      <c r="T1909" s="1">
        <v>31</v>
      </c>
      <c r="U1909" s="1">
        <v>16</v>
      </c>
      <c r="Y1909" s="1">
        <v>20</v>
      </c>
      <c r="AL1909" s="7">
        <f>IF(Q1909&gt;0,RANK(Q1909,(N1909:P1909,Q1909:AJ1909)),0)</f>
        <v>4</v>
      </c>
      <c r="AM1909" s="7">
        <f>IF(R1909&gt;0,RANK(R1909,(N1909:P1909,Q1909:AJ1909)),0)</f>
        <v>6</v>
      </c>
      <c r="AN1909" s="7">
        <f>IF(S1909&gt;0,RANK(S1909,(N1909:P1909,Q1909:AJ1909)),0)</f>
        <v>5</v>
      </c>
      <c r="AO1909" s="7">
        <f>IF(T1909&gt;0,RANK(T1909,(N1909:P1909,Q1909:AJ1909)),0)</f>
        <v>7</v>
      </c>
      <c r="AP1909" s="2">
        <f t="shared" si="762"/>
        <v>7.3368031604690541E-3</v>
      </c>
      <c r="AQ1909" s="2">
        <f t="shared" si="763"/>
        <v>2.0380008779080703E-3</v>
      </c>
      <c r="AR1909" s="2">
        <f t="shared" si="764"/>
        <v>4.264124913776886E-3</v>
      </c>
      <c r="AS1909" s="2">
        <f t="shared" si="765"/>
        <v>9.7196964946384896E-4</v>
      </c>
      <c r="AU1909" t="s">
        <v>1181</v>
      </c>
      <c r="AV1909" t="s">
        <v>3249</v>
      </c>
      <c r="AY1909" s="130">
        <v>36</v>
      </c>
      <c r="AZ1909" s="131">
        <v>11</v>
      </c>
      <c r="BA1909" s="132">
        <f t="shared" si="766"/>
        <v>36011</v>
      </c>
      <c r="BC1909" s="7" t="s">
        <v>532</v>
      </c>
      <c r="BF1909" s="68">
        <v>15527</v>
      </c>
      <c r="BG1909" s="135">
        <v>352</v>
      </c>
      <c r="BH1909" s="68">
        <v>9879</v>
      </c>
      <c r="BI1909" s="68">
        <v>1156</v>
      </c>
      <c r="BJ1909" s="135">
        <v>58</v>
      </c>
    </row>
    <row r="1910" spans="1:62" hidden="1" outlineLevel="1" x14ac:dyDescent="0.2">
      <c r="A1910" t="s">
        <v>1724</v>
      </c>
      <c r="B1910" t="s">
        <v>3249</v>
      </c>
      <c r="C1910" s="1">
        <f t="shared" si="756"/>
        <v>56290</v>
      </c>
      <c r="D1910" s="7">
        <f>RANK(N1910,(N1910:P1910,Q1910:AJ1910))</f>
        <v>1</v>
      </c>
      <c r="E1910" s="7">
        <f>RANK(O1910,(N1910:P1910,Q1910:AJ1910))</f>
        <v>2</v>
      </c>
      <c r="F1910" s="7">
        <f>IF(P1910&gt;0,RANK(P1910,(N1910:P1910,Q1910:AJ1910)),0)</f>
        <v>3</v>
      </c>
      <c r="G1910" s="1">
        <f t="shared" si="757"/>
        <v>5570</v>
      </c>
      <c r="H1910" s="2">
        <f t="shared" si="742"/>
        <v>9.8951856457630133E-2</v>
      </c>
      <c r="I1910" s="2"/>
      <c r="J1910" s="2">
        <f t="shared" si="758"/>
        <v>0.47665659975128799</v>
      </c>
      <c r="K1910" s="2">
        <f t="shared" si="759"/>
        <v>0.37770474329365783</v>
      </c>
      <c r="L1910" s="2">
        <f t="shared" si="760"/>
        <v>0.13295434357790015</v>
      </c>
      <c r="M1910" s="2">
        <f t="shared" si="761"/>
        <v>1.2684313377154088E-2</v>
      </c>
      <c r="N1910" s="1">
        <f t="shared" si="767"/>
        <v>26831</v>
      </c>
      <c r="O1910" s="1">
        <f t="shared" si="768"/>
        <v>21261</v>
      </c>
      <c r="P1910" s="1">
        <v>7484</v>
      </c>
      <c r="Q1910" s="1">
        <v>281</v>
      </c>
      <c r="R1910" s="1">
        <v>99</v>
      </c>
      <c r="S1910" s="1">
        <v>262</v>
      </c>
      <c r="T1910" s="1">
        <v>45</v>
      </c>
      <c r="U1910" s="1">
        <v>12</v>
      </c>
      <c r="Y1910" s="1">
        <v>15</v>
      </c>
      <c r="AL1910" s="7">
        <f>IF(Q1910&gt;0,RANK(Q1910,(N1910:P1910,Q1910:AJ1910)),0)</f>
        <v>4</v>
      </c>
      <c r="AM1910" s="7">
        <f>IF(R1910&gt;0,RANK(R1910,(N1910:P1910,Q1910:AJ1910)),0)</f>
        <v>6</v>
      </c>
      <c r="AN1910" s="7">
        <f>IF(S1910&gt;0,RANK(S1910,(N1910:P1910,Q1910:AJ1910)),0)</f>
        <v>5</v>
      </c>
      <c r="AO1910" s="7">
        <f>IF(T1910&gt;0,RANK(T1910,(N1910:P1910,Q1910:AJ1910)),0)</f>
        <v>7</v>
      </c>
      <c r="AP1910" s="2">
        <f t="shared" si="762"/>
        <v>4.9920056848463314E-3</v>
      </c>
      <c r="AQ1910" s="2">
        <f t="shared" si="763"/>
        <v>1.7587493338070705E-3</v>
      </c>
      <c r="AR1910" s="2">
        <f t="shared" si="764"/>
        <v>4.6544679339136615E-3</v>
      </c>
      <c r="AS1910" s="2">
        <f t="shared" si="765"/>
        <v>7.9943151536685029E-4</v>
      </c>
      <c r="AU1910" t="s">
        <v>1724</v>
      </c>
      <c r="AV1910" t="s">
        <v>3249</v>
      </c>
      <c r="AY1910" s="130">
        <v>36</v>
      </c>
      <c r="AZ1910" s="131">
        <v>13</v>
      </c>
      <c r="BA1910" s="132">
        <f t="shared" si="766"/>
        <v>36013</v>
      </c>
      <c r="BC1910" s="7" t="s">
        <v>532</v>
      </c>
      <c r="BF1910" s="68">
        <v>26222</v>
      </c>
      <c r="BG1910" s="135">
        <v>609</v>
      </c>
      <c r="BH1910" s="68">
        <v>19284</v>
      </c>
      <c r="BI1910" s="68">
        <v>1889</v>
      </c>
      <c r="BJ1910" s="135">
        <v>88</v>
      </c>
    </row>
    <row r="1911" spans="1:62" hidden="1" outlineLevel="1" x14ac:dyDescent="0.2">
      <c r="A1911" t="s">
        <v>2502</v>
      </c>
      <c r="B1911" t="s">
        <v>3249</v>
      </c>
      <c r="C1911" s="1">
        <f t="shared" si="756"/>
        <v>35813</v>
      </c>
      <c r="D1911" s="7">
        <f>RANK(N1911,(N1911:P1911,Q1911:AJ1911))</f>
        <v>1</v>
      </c>
      <c r="E1911" s="7">
        <f>RANK(O1911,(N1911:P1911,Q1911:AJ1911))</f>
        <v>2</v>
      </c>
      <c r="F1911" s="7">
        <f>IF(P1911&gt;0,RANK(P1911,(N1911:P1911,Q1911:AJ1911)),0)</f>
        <v>3</v>
      </c>
      <c r="G1911" s="1">
        <f t="shared" si="757"/>
        <v>2690</v>
      </c>
      <c r="H1911" s="2">
        <f t="shared" si="742"/>
        <v>7.5112389355820514E-2</v>
      </c>
      <c r="I1911" s="2"/>
      <c r="J1911" s="2">
        <f t="shared" si="758"/>
        <v>0.47404573758132523</v>
      </c>
      <c r="K1911" s="2">
        <f t="shared" si="759"/>
        <v>0.39893334822550469</v>
      </c>
      <c r="L1911" s="2">
        <f t="shared" si="760"/>
        <v>0.11076983218384386</v>
      </c>
      <c r="M1911" s="2">
        <f t="shared" si="761"/>
        <v>1.6251082009326276E-2</v>
      </c>
      <c r="N1911" s="1">
        <f t="shared" si="767"/>
        <v>16977</v>
      </c>
      <c r="O1911" s="1">
        <f t="shared" si="768"/>
        <v>14287</v>
      </c>
      <c r="P1911" s="1">
        <v>3967</v>
      </c>
      <c r="Q1911" s="1">
        <v>192</v>
      </c>
      <c r="R1911" s="1">
        <v>68</v>
      </c>
      <c r="S1911" s="1">
        <v>274</v>
      </c>
      <c r="T1911" s="1">
        <v>40</v>
      </c>
      <c r="U1911" s="1">
        <v>6</v>
      </c>
      <c r="Y1911" s="1">
        <v>2</v>
      </c>
      <c r="AL1911" s="7">
        <f>IF(Q1911&gt;0,RANK(Q1911,(N1911:P1911,Q1911:AJ1911)),0)</f>
        <v>5</v>
      </c>
      <c r="AM1911" s="7">
        <f>IF(R1911&gt;0,RANK(R1911,(N1911:P1911,Q1911:AJ1911)),0)</f>
        <v>6</v>
      </c>
      <c r="AN1911" s="7">
        <f>IF(S1911&gt;0,RANK(S1911,(N1911:P1911,Q1911:AJ1911)),0)</f>
        <v>4</v>
      </c>
      <c r="AO1911" s="7">
        <f>IF(T1911&gt;0,RANK(T1911,(N1911:P1911,Q1911:AJ1911)),0)</f>
        <v>7</v>
      </c>
      <c r="AP1911" s="2">
        <f t="shared" si="762"/>
        <v>5.3611816937983413E-3</v>
      </c>
      <c r="AQ1911" s="2">
        <f t="shared" si="763"/>
        <v>1.8987518498869125E-3</v>
      </c>
      <c r="AR1911" s="2">
        <f t="shared" si="764"/>
        <v>7.6508530421913832E-3</v>
      </c>
      <c r="AS1911" s="2">
        <f t="shared" si="765"/>
        <v>1.1169128528746544E-3</v>
      </c>
      <c r="AU1911" t="s">
        <v>2502</v>
      </c>
      <c r="AV1911" t="s">
        <v>3249</v>
      </c>
      <c r="AY1911" s="130">
        <v>36</v>
      </c>
      <c r="AZ1911" s="131">
        <v>15</v>
      </c>
      <c r="BA1911" s="132">
        <f t="shared" si="766"/>
        <v>36015</v>
      </c>
      <c r="BC1911" s="7" t="s">
        <v>532</v>
      </c>
      <c r="BF1911" s="68">
        <v>16637</v>
      </c>
      <c r="BG1911" s="135">
        <v>340</v>
      </c>
      <c r="BH1911" s="68">
        <v>13385</v>
      </c>
      <c r="BI1911" s="135">
        <v>850</v>
      </c>
      <c r="BJ1911" s="135">
        <v>52</v>
      </c>
    </row>
    <row r="1912" spans="1:62" hidden="1" outlineLevel="1" x14ac:dyDescent="0.2">
      <c r="A1912" t="s">
        <v>2083</v>
      </c>
      <c r="B1912" t="s">
        <v>3249</v>
      </c>
      <c r="C1912" s="1">
        <f t="shared" si="756"/>
        <v>19279</v>
      </c>
      <c r="D1912" s="7">
        <f>RANK(N1912,(N1912:P1912,Q1912:AJ1912))</f>
        <v>1</v>
      </c>
      <c r="E1912" s="7">
        <f>RANK(O1912,(N1912:P1912,Q1912:AJ1912))</f>
        <v>2</v>
      </c>
      <c r="F1912" s="7">
        <f>IF(P1912&gt;0,RANK(P1912,(N1912:P1912,Q1912:AJ1912)),0)</f>
        <v>3</v>
      </c>
      <c r="G1912" s="1">
        <f t="shared" si="757"/>
        <v>1478</v>
      </c>
      <c r="H1912" s="2">
        <f t="shared" si="742"/>
        <v>7.6663727371751644E-2</v>
      </c>
      <c r="I1912" s="2"/>
      <c r="J1912" s="2">
        <f t="shared" si="758"/>
        <v>0.45629960060169095</v>
      </c>
      <c r="K1912" s="2">
        <f t="shared" si="759"/>
        <v>0.3796358732299393</v>
      </c>
      <c r="L1912" s="2">
        <f t="shared" si="760"/>
        <v>0.14637688676798588</v>
      </c>
      <c r="M1912" s="2">
        <f t="shared" si="761"/>
        <v>1.768763940038387E-2</v>
      </c>
      <c r="N1912" s="1">
        <f t="shared" si="767"/>
        <v>8797</v>
      </c>
      <c r="O1912" s="1">
        <f t="shared" si="768"/>
        <v>7319</v>
      </c>
      <c r="P1912" s="1">
        <v>2822</v>
      </c>
      <c r="Q1912" s="1">
        <v>172</v>
      </c>
      <c r="R1912" s="1">
        <v>50</v>
      </c>
      <c r="S1912" s="1">
        <v>83</v>
      </c>
      <c r="T1912" s="1">
        <v>18</v>
      </c>
      <c r="U1912" s="1">
        <v>10</v>
      </c>
      <c r="Y1912" s="1">
        <v>8</v>
      </c>
      <c r="AL1912" s="7">
        <f>IF(Q1912&gt;0,RANK(Q1912,(N1912:P1912,Q1912:AJ1912)),0)</f>
        <v>4</v>
      </c>
      <c r="AM1912" s="7">
        <f>IF(R1912&gt;0,RANK(R1912,(N1912:P1912,Q1912:AJ1912)),0)</f>
        <v>6</v>
      </c>
      <c r="AN1912" s="7">
        <f>IF(S1912&gt;0,RANK(S1912,(N1912:P1912,Q1912:AJ1912)),0)</f>
        <v>5</v>
      </c>
      <c r="AO1912" s="7">
        <f>IF(T1912&gt;0,RANK(T1912,(N1912:P1912,Q1912:AJ1912)),0)</f>
        <v>7</v>
      </c>
      <c r="AP1912" s="2">
        <f t="shared" si="762"/>
        <v>8.9216245655895018E-3</v>
      </c>
      <c r="AQ1912" s="2">
        <f t="shared" si="763"/>
        <v>2.5934955132527623E-3</v>
      </c>
      <c r="AR1912" s="2">
        <f t="shared" si="764"/>
        <v>4.3052025519995851E-3</v>
      </c>
      <c r="AS1912" s="2">
        <f t="shared" si="765"/>
        <v>9.3365838477099433E-4</v>
      </c>
      <c r="AU1912" t="s">
        <v>2083</v>
      </c>
      <c r="AV1912" t="s">
        <v>3249</v>
      </c>
      <c r="AY1912" s="130">
        <v>36</v>
      </c>
      <c r="AZ1912" s="131">
        <v>17</v>
      </c>
      <c r="BA1912" s="132">
        <f t="shared" si="766"/>
        <v>36017</v>
      </c>
      <c r="BC1912" s="7" t="s">
        <v>532</v>
      </c>
      <c r="BF1912" s="68">
        <v>8479</v>
      </c>
      <c r="BG1912" s="135">
        <v>318</v>
      </c>
      <c r="BH1912" s="68">
        <v>6758</v>
      </c>
      <c r="BI1912" s="135">
        <v>518</v>
      </c>
      <c r="BJ1912" s="135">
        <v>43</v>
      </c>
    </row>
    <row r="1913" spans="1:62" hidden="1" outlineLevel="1" x14ac:dyDescent="0.2">
      <c r="A1913" t="s">
        <v>2705</v>
      </c>
      <c r="B1913" t="s">
        <v>3249</v>
      </c>
      <c r="C1913" s="1">
        <f t="shared" si="756"/>
        <v>29060</v>
      </c>
      <c r="D1913" s="7">
        <f>RANK(N1913,(N1913:P1913,Q1913:AJ1913))</f>
        <v>1</v>
      </c>
      <c r="E1913" s="7">
        <f>RANK(O1913,(N1913:P1913,Q1913:AJ1913))</f>
        <v>2</v>
      </c>
      <c r="F1913" s="7">
        <f>IF(P1913&gt;0,RANK(P1913,(N1913:P1913,Q1913:AJ1913)),0)</f>
        <v>3</v>
      </c>
      <c r="G1913" s="1">
        <f t="shared" si="757"/>
        <v>5627</v>
      </c>
      <c r="H1913" s="2">
        <f t="shared" ref="H1913:H1976" si="769">G1913/C1913</f>
        <v>0.19363386097728838</v>
      </c>
      <c r="I1913" s="2"/>
      <c r="J1913" s="2">
        <f t="shared" si="758"/>
        <v>0.52945629731589816</v>
      </c>
      <c r="K1913" s="2">
        <f t="shared" si="759"/>
        <v>0.33582243633860975</v>
      </c>
      <c r="L1913" s="2">
        <f t="shared" si="760"/>
        <v>0.12002752924982794</v>
      </c>
      <c r="M1913" s="2">
        <f t="shared" si="761"/>
        <v>1.4693737095664142E-2</v>
      </c>
      <c r="N1913" s="1">
        <f t="shared" si="767"/>
        <v>15386</v>
      </c>
      <c r="O1913" s="1">
        <f t="shared" si="768"/>
        <v>9759</v>
      </c>
      <c r="P1913" s="1">
        <v>3488</v>
      </c>
      <c r="Q1913" s="1">
        <v>153</v>
      </c>
      <c r="R1913" s="1">
        <v>50</v>
      </c>
      <c r="S1913" s="1">
        <v>174</v>
      </c>
      <c r="T1913" s="1">
        <v>21</v>
      </c>
      <c r="U1913" s="1">
        <v>13</v>
      </c>
      <c r="Y1913" s="1">
        <v>16</v>
      </c>
      <c r="AL1913" s="7">
        <f>IF(Q1913&gt;0,RANK(Q1913,(N1913:P1913,Q1913:AJ1913)),0)</f>
        <v>5</v>
      </c>
      <c r="AM1913" s="7">
        <f>IF(R1913&gt;0,RANK(R1913,(N1913:P1913,Q1913:AJ1913)),0)</f>
        <v>6</v>
      </c>
      <c r="AN1913" s="7">
        <f>IF(S1913&gt;0,RANK(S1913,(N1913:P1913,Q1913:AJ1913)),0)</f>
        <v>4</v>
      </c>
      <c r="AO1913" s="7">
        <f>IF(T1913&gt;0,RANK(T1913,(N1913:P1913,Q1913:AJ1913)),0)</f>
        <v>7</v>
      </c>
      <c r="AP1913" s="2">
        <f t="shared" si="762"/>
        <v>5.2649690295939432E-3</v>
      </c>
      <c r="AQ1913" s="2">
        <f t="shared" si="763"/>
        <v>1.7205781142463868E-3</v>
      </c>
      <c r="AR1913" s="2">
        <f t="shared" si="764"/>
        <v>5.9876118375774261E-3</v>
      </c>
      <c r="AS1913" s="2">
        <f t="shared" si="765"/>
        <v>7.2264280798348243E-4</v>
      </c>
      <c r="AU1913" t="s">
        <v>2705</v>
      </c>
      <c r="AV1913" t="s">
        <v>3249</v>
      </c>
      <c r="AY1913" s="130">
        <v>36</v>
      </c>
      <c r="AZ1913" s="131">
        <v>19</v>
      </c>
      <c r="BA1913" s="132">
        <f t="shared" si="766"/>
        <v>36019</v>
      </c>
      <c r="BC1913" s="7" t="s">
        <v>532</v>
      </c>
      <c r="BF1913" s="68">
        <v>14759</v>
      </c>
      <c r="BG1913" s="135">
        <v>627</v>
      </c>
      <c r="BH1913" s="68">
        <v>8905</v>
      </c>
      <c r="BI1913" s="135">
        <v>783</v>
      </c>
      <c r="BJ1913" s="135">
        <v>71</v>
      </c>
    </row>
    <row r="1914" spans="1:62" hidden="1" outlineLevel="1" x14ac:dyDescent="0.2">
      <c r="A1914" t="s">
        <v>601</v>
      </c>
      <c r="B1914" t="s">
        <v>3249</v>
      </c>
      <c r="C1914" s="1">
        <f t="shared" si="756"/>
        <v>27403</v>
      </c>
      <c r="D1914" s="7">
        <f>RANK(N1914,(N1914:P1914,Q1914:AJ1914))</f>
        <v>1</v>
      </c>
      <c r="E1914" s="7">
        <f>RANK(O1914,(N1914:P1914,Q1914:AJ1914))</f>
        <v>2</v>
      </c>
      <c r="F1914" s="7">
        <f>IF(P1914&gt;0,RANK(P1914,(N1914:P1914,Q1914:AJ1914)),0)</f>
        <v>3</v>
      </c>
      <c r="G1914" s="1">
        <f t="shared" si="757"/>
        <v>2586</v>
      </c>
      <c r="H1914" s="2">
        <f t="shared" si="769"/>
        <v>9.436922964638908E-2</v>
      </c>
      <c r="I1914" s="2"/>
      <c r="J1914" s="2">
        <f t="shared" si="758"/>
        <v>0.47111630113491226</v>
      </c>
      <c r="K1914" s="2">
        <f t="shared" si="759"/>
        <v>0.37674707148852316</v>
      </c>
      <c r="L1914" s="2">
        <f t="shared" si="760"/>
        <v>0.12648250191584862</v>
      </c>
      <c r="M1914" s="2">
        <f t="shared" si="761"/>
        <v>2.5654125460716021E-2</v>
      </c>
      <c r="N1914" s="1">
        <f t="shared" si="767"/>
        <v>12910</v>
      </c>
      <c r="O1914" s="1">
        <f t="shared" si="768"/>
        <v>10324</v>
      </c>
      <c r="P1914" s="1">
        <v>3466</v>
      </c>
      <c r="Q1914" s="1">
        <v>488</v>
      </c>
      <c r="R1914" s="1">
        <v>67</v>
      </c>
      <c r="S1914" s="1">
        <v>100</v>
      </c>
      <c r="T1914" s="1">
        <v>22</v>
      </c>
      <c r="U1914" s="1">
        <v>20</v>
      </c>
      <c r="Y1914" s="1">
        <v>6</v>
      </c>
      <c r="AL1914" s="7">
        <f>IF(Q1914&gt;0,RANK(Q1914,(N1914:P1914,Q1914:AJ1914)),0)</f>
        <v>4</v>
      </c>
      <c r="AM1914" s="7">
        <f>IF(R1914&gt;0,RANK(R1914,(N1914:P1914,Q1914:AJ1914)),0)</f>
        <v>6</v>
      </c>
      <c r="AN1914" s="7">
        <f>IF(S1914&gt;0,RANK(S1914,(N1914:P1914,Q1914:AJ1914)),0)</f>
        <v>5</v>
      </c>
      <c r="AO1914" s="7">
        <f>IF(T1914&gt;0,RANK(T1914,(N1914:P1914,Q1914:AJ1914)),0)</f>
        <v>7</v>
      </c>
      <c r="AP1914" s="2">
        <f t="shared" si="762"/>
        <v>1.7808269167609386E-2</v>
      </c>
      <c r="AQ1914" s="2">
        <f t="shared" si="763"/>
        <v>2.4449877750611247E-3</v>
      </c>
      <c r="AR1914" s="2">
        <f t="shared" si="764"/>
        <v>3.6492354851658578E-3</v>
      </c>
      <c r="AS1914" s="2">
        <f t="shared" si="765"/>
        <v>8.0283180673648875E-4</v>
      </c>
      <c r="AU1914" t="s">
        <v>601</v>
      </c>
      <c r="AV1914" t="s">
        <v>3249</v>
      </c>
      <c r="AY1914" s="130">
        <v>36</v>
      </c>
      <c r="AZ1914" s="131">
        <v>21</v>
      </c>
      <c r="BA1914" s="132">
        <f t="shared" si="766"/>
        <v>36021</v>
      </c>
      <c r="BC1914" s="7" t="s">
        <v>532</v>
      </c>
      <c r="BF1914" s="68">
        <v>12456</v>
      </c>
      <c r="BG1914" s="135">
        <v>454</v>
      </c>
      <c r="BH1914" s="68">
        <v>9053</v>
      </c>
      <c r="BI1914" s="68">
        <v>1217</v>
      </c>
      <c r="BJ1914" s="135">
        <v>54</v>
      </c>
    </row>
    <row r="1915" spans="1:62" hidden="1" outlineLevel="1" x14ac:dyDescent="0.2">
      <c r="A1915" t="s">
        <v>2084</v>
      </c>
      <c r="B1915" t="s">
        <v>3249</v>
      </c>
      <c r="C1915" s="1">
        <f t="shared" si="756"/>
        <v>19449</v>
      </c>
      <c r="D1915" s="7">
        <f>RANK(N1915,(N1915:P1915,Q1915:AJ1915))</f>
        <v>1</v>
      </c>
      <c r="E1915" s="7">
        <f>RANK(O1915,(N1915:P1915,Q1915:AJ1915))</f>
        <v>2</v>
      </c>
      <c r="F1915" s="7">
        <f>IF(P1915&gt;0,RANK(P1915,(N1915:P1915,Q1915:AJ1915)),0)</f>
        <v>3</v>
      </c>
      <c r="G1915" s="1">
        <f t="shared" si="757"/>
        <v>1524</v>
      </c>
      <c r="H1915" s="2">
        <f t="shared" si="769"/>
        <v>7.8358784513342591E-2</v>
      </c>
      <c r="I1915" s="2"/>
      <c r="J1915" s="2">
        <f t="shared" si="758"/>
        <v>0.46943287572625841</v>
      </c>
      <c r="K1915" s="2">
        <f t="shared" si="759"/>
        <v>0.39107409121291581</v>
      </c>
      <c r="L1915" s="2">
        <f t="shared" si="760"/>
        <v>0.12329682760039076</v>
      </c>
      <c r="M1915" s="2">
        <f t="shared" si="761"/>
        <v>1.6196205460434959E-2</v>
      </c>
      <c r="N1915" s="1">
        <f t="shared" si="767"/>
        <v>9130</v>
      </c>
      <c r="O1915" s="1">
        <f t="shared" si="768"/>
        <v>7606</v>
      </c>
      <c r="P1915" s="1">
        <v>2398</v>
      </c>
      <c r="Q1915" s="1">
        <v>194</v>
      </c>
      <c r="R1915" s="1">
        <v>43</v>
      </c>
      <c r="S1915" s="1">
        <v>51</v>
      </c>
      <c r="T1915" s="1">
        <v>14</v>
      </c>
      <c r="U1915" s="1">
        <v>5</v>
      </c>
      <c r="Y1915" s="1">
        <v>8</v>
      </c>
      <c r="AL1915" s="7">
        <f>IF(Q1915&gt;0,RANK(Q1915,(N1915:P1915,Q1915:AJ1915)),0)</f>
        <v>4</v>
      </c>
      <c r="AM1915" s="7">
        <f>IF(R1915&gt;0,RANK(R1915,(N1915:P1915,Q1915:AJ1915)),0)</f>
        <v>6</v>
      </c>
      <c r="AN1915" s="7">
        <f>IF(S1915&gt;0,RANK(S1915,(N1915:P1915,Q1915:AJ1915)),0)</f>
        <v>5</v>
      </c>
      <c r="AO1915" s="7">
        <f>IF(T1915&gt;0,RANK(T1915,(N1915:P1915,Q1915:AJ1915)),0)</f>
        <v>7</v>
      </c>
      <c r="AP1915" s="2">
        <f t="shared" si="762"/>
        <v>9.9748059026171006E-3</v>
      </c>
      <c r="AQ1915" s="2">
        <f t="shared" si="763"/>
        <v>2.2109105866625531E-3</v>
      </c>
      <c r="AR1915" s="2">
        <f t="shared" si="764"/>
        <v>2.6222427888323305E-3</v>
      </c>
      <c r="AS1915" s="2">
        <f t="shared" si="765"/>
        <v>7.1983135379711041E-4</v>
      </c>
      <c r="AU1915" t="s">
        <v>2084</v>
      </c>
      <c r="AV1915" t="s">
        <v>3249</v>
      </c>
      <c r="AY1915" s="130">
        <v>36</v>
      </c>
      <c r="AZ1915" s="131">
        <v>23</v>
      </c>
      <c r="BA1915" s="132">
        <f t="shared" si="766"/>
        <v>36023</v>
      </c>
      <c r="BC1915" s="7" t="s">
        <v>532</v>
      </c>
      <c r="BF1915" s="68">
        <v>8913</v>
      </c>
      <c r="BG1915" s="135">
        <v>217</v>
      </c>
      <c r="BH1915" s="68">
        <v>6992</v>
      </c>
      <c r="BI1915" s="135">
        <v>570</v>
      </c>
      <c r="BJ1915" s="135">
        <v>44</v>
      </c>
    </row>
    <row r="1916" spans="1:62" hidden="1" outlineLevel="1" x14ac:dyDescent="0.2">
      <c r="A1916" t="s">
        <v>1263</v>
      </c>
      <c r="B1916" t="s">
        <v>3249</v>
      </c>
      <c r="C1916" s="1">
        <f t="shared" si="756"/>
        <v>19394</v>
      </c>
      <c r="D1916" s="7">
        <f>RANK(N1916,(N1916:P1916,Q1916:AJ1916))</f>
        <v>1</v>
      </c>
      <c r="E1916" s="7">
        <f>RANK(O1916,(N1916:P1916,Q1916:AJ1916))</f>
        <v>2</v>
      </c>
      <c r="F1916" s="7">
        <f>IF(P1916&gt;0,RANK(P1916,(N1916:P1916,Q1916:AJ1916)),0)</f>
        <v>3</v>
      </c>
      <c r="G1916" s="1">
        <f t="shared" si="757"/>
        <v>1040</v>
      </c>
      <c r="H1916" s="2">
        <f t="shared" si="769"/>
        <v>5.3624832422398683E-2</v>
      </c>
      <c r="I1916" s="2"/>
      <c r="J1916" s="2">
        <f t="shared" si="758"/>
        <v>0.44982984428173661</v>
      </c>
      <c r="K1916" s="2">
        <f t="shared" si="759"/>
        <v>0.39620501185933793</v>
      </c>
      <c r="L1916" s="2">
        <f t="shared" si="760"/>
        <v>0.1341136433948644</v>
      </c>
      <c r="M1916" s="2">
        <f t="shared" si="761"/>
        <v>1.9851500464061117E-2</v>
      </c>
      <c r="N1916" s="1">
        <f t="shared" si="767"/>
        <v>8724</v>
      </c>
      <c r="O1916" s="1">
        <f t="shared" si="768"/>
        <v>7684</v>
      </c>
      <c r="P1916" s="1">
        <v>2601</v>
      </c>
      <c r="Q1916" s="1">
        <v>219</v>
      </c>
      <c r="R1916" s="1">
        <v>45</v>
      </c>
      <c r="S1916" s="1">
        <v>73</v>
      </c>
      <c r="T1916" s="1">
        <v>23</v>
      </c>
      <c r="U1916" s="1">
        <v>10</v>
      </c>
      <c r="Y1916" s="1">
        <v>15</v>
      </c>
      <c r="AL1916" s="7">
        <f>IF(Q1916&gt;0,RANK(Q1916,(N1916:P1916,Q1916:AJ1916)),0)</f>
        <v>4</v>
      </c>
      <c r="AM1916" s="7">
        <f>IF(R1916&gt;0,RANK(R1916,(N1916:P1916,Q1916:AJ1916)),0)</f>
        <v>6</v>
      </c>
      <c r="AN1916" s="7">
        <f>IF(S1916&gt;0,RANK(S1916,(N1916:P1916,Q1916:AJ1916)),0)</f>
        <v>5</v>
      </c>
      <c r="AO1916" s="7">
        <f>IF(T1916&gt;0,RANK(T1916,(N1916:P1916,Q1916:AJ1916)),0)</f>
        <v>7</v>
      </c>
      <c r="AP1916" s="2">
        <f t="shared" si="762"/>
        <v>1.1292152212024337E-2</v>
      </c>
      <c r="AQ1916" s="2">
        <f t="shared" si="763"/>
        <v>2.3203052490460966E-3</v>
      </c>
      <c r="AR1916" s="2">
        <f t="shared" si="764"/>
        <v>3.7640507373414458E-3</v>
      </c>
      <c r="AS1916" s="2">
        <f t="shared" si="765"/>
        <v>1.1859337939568938E-3</v>
      </c>
      <c r="AU1916" t="s">
        <v>1263</v>
      </c>
      <c r="AV1916" t="s">
        <v>3249</v>
      </c>
      <c r="AY1916" s="130">
        <v>36</v>
      </c>
      <c r="AZ1916" s="131">
        <v>25</v>
      </c>
      <c r="BA1916" s="132">
        <f t="shared" si="766"/>
        <v>36025</v>
      </c>
      <c r="BC1916" s="7" t="s">
        <v>532</v>
      </c>
      <c r="BF1916" s="68">
        <v>8461</v>
      </c>
      <c r="BG1916" s="135">
        <v>263</v>
      </c>
      <c r="BH1916" s="68">
        <v>7069</v>
      </c>
      <c r="BI1916" s="135">
        <v>563</v>
      </c>
      <c r="BJ1916" s="135">
        <v>52</v>
      </c>
    </row>
    <row r="1917" spans="1:62" hidden="1" outlineLevel="1" x14ac:dyDescent="0.2">
      <c r="A1917" t="s">
        <v>1325</v>
      </c>
      <c r="B1917" t="s">
        <v>3249</v>
      </c>
      <c r="C1917" s="1">
        <f t="shared" si="756"/>
        <v>103821</v>
      </c>
      <c r="D1917" s="7">
        <f>RANK(N1917,(N1917:P1917,Q1917:AJ1917))</f>
        <v>1</v>
      </c>
      <c r="E1917" s="7">
        <f>RANK(O1917,(N1917:P1917,Q1917:AJ1917))</f>
        <v>2</v>
      </c>
      <c r="F1917" s="7">
        <f>IF(P1917&gt;0,RANK(P1917,(N1917:P1917,Q1917:AJ1917)),0)</f>
        <v>3</v>
      </c>
      <c r="G1917" s="1">
        <f t="shared" si="757"/>
        <v>5410</v>
      </c>
      <c r="H1917" s="2">
        <f t="shared" si="769"/>
        <v>5.2108918234268595E-2</v>
      </c>
      <c r="I1917" s="2"/>
      <c r="J1917" s="2">
        <f t="shared" si="758"/>
        <v>0.45596748249390778</v>
      </c>
      <c r="K1917" s="2">
        <f t="shared" si="759"/>
        <v>0.40385856425963917</v>
      </c>
      <c r="L1917" s="2">
        <f t="shared" si="760"/>
        <v>0.11841534949576675</v>
      </c>
      <c r="M1917" s="2">
        <f t="shared" si="761"/>
        <v>2.1758603750686348E-2</v>
      </c>
      <c r="N1917" s="1">
        <f t="shared" si="767"/>
        <v>47339</v>
      </c>
      <c r="O1917" s="1">
        <f t="shared" si="768"/>
        <v>41929</v>
      </c>
      <c r="P1917" s="1">
        <v>12294</v>
      </c>
      <c r="Q1917" s="1">
        <v>1374</v>
      </c>
      <c r="R1917" s="1">
        <v>299</v>
      </c>
      <c r="S1917" s="1">
        <v>432</v>
      </c>
      <c r="T1917" s="1">
        <v>85</v>
      </c>
      <c r="U1917" s="1">
        <v>41</v>
      </c>
      <c r="Y1917" s="1">
        <v>28</v>
      </c>
      <c r="AL1917" s="7">
        <f>IF(Q1917&gt;0,RANK(Q1917,(N1917:P1917,Q1917:AJ1917)),0)</f>
        <v>4</v>
      </c>
      <c r="AM1917" s="7">
        <f>IF(R1917&gt;0,RANK(R1917,(N1917:P1917,Q1917:AJ1917)),0)</f>
        <v>6</v>
      </c>
      <c r="AN1917" s="7">
        <f>IF(S1917&gt;0,RANK(S1917,(N1917:P1917,Q1917:AJ1917)),0)</f>
        <v>5</v>
      </c>
      <c r="AO1917" s="7">
        <f>IF(T1917&gt;0,RANK(T1917,(N1917:P1917,Q1917:AJ1917)),0)</f>
        <v>7</v>
      </c>
      <c r="AP1917" s="2">
        <f t="shared" si="762"/>
        <v>1.3234316756725518E-2</v>
      </c>
      <c r="AQ1917" s="2">
        <f t="shared" si="763"/>
        <v>2.8799568488070814E-3</v>
      </c>
      <c r="AR1917" s="2">
        <f t="shared" si="764"/>
        <v>4.1610078885774551E-3</v>
      </c>
      <c r="AS1917" s="2">
        <f t="shared" si="765"/>
        <v>8.187168299284345E-4</v>
      </c>
      <c r="AU1917" t="s">
        <v>1325</v>
      </c>
      <c r="AV1917" t="s">
        <v>3249</v>
      </c>
      <c r="AY1917" s="130">
        <v>36</v>
      </c>
      <c r="AZ1917" s="131">
        <v>27</v>
      </c>
      <c r="BA1917" s="132">
        <f t="shared" si="766"/>
        <v>36027</v>
      </c>
      <c r="BC1917" s="7" t="s">
        <v>532</v>
      </c>
      <c r="BF1917" s="68">
        <v>46338</v>
      </c>
      <c r="BG1917" s="68">
        <v>1001</v>
      </c>
      <c r="BH1917" s="68">
        <v>37428</v>
      </c>
      <c r="BI1917" s="68">
        <v>4329</v>
      </c>
      <c r="BJ1917" s="135">
        <v>172</v>
      </c>
    </row>
    <row r="1918" spans="1:62" hidden="1" outlineLevel="1" x14ac:dyDescent="0.2">
      <c r="A1918" t="s">
        <v>2277</v>
      </c>
      <c r="B1918" t="s">
        <v>3249</v>
      </c>
      <c r="C1918" s="1">
        <f t="shared" si="756"/>
        <v>410234</v>
      </c>
      <c r="D1918" s="7">
        <f>RANK(N1918,(N1918:P1918,Q1918:AJ1918))</f>
        <v>1</v>
      </c>
      <c r="E1918" s="7">
        <f>RANK(O1918,(N1918:P1918,Q1918:AJ1918))</f>
        <v>2</v>
      </c>
      <c r="F1918" s="7">
        <f>IF(P1918&gt;0,RANK(P1918,(N1918:P1918,Q1918:AJ1918)),0)</f>
        <v>3</v>
      </c>
      <c r="G1918" s="1">
        <f t="shared" si="757"/>
        <v>92211</v>
      </c>
      <c r="H1918" s="2">
        <f t="shared" si="769"/>
        <v>0.22477659092127908</v>
      </c>
      <c r="I1918" s="2"/>
      <c r="J1918" s="2">
        <f t="shared" si="758"/>
        <v>0.5473802756475572</v>
      </c>
      <c r="K1918" s="2">
        <f t="shared" si="759"/>
        <v>0.32260368472627815</v>
      </c>
      <c r="L1918" s="2">
        <f t="shared" si="760"/>
        <v>0.11134864491972873</v>
      </c>
      <c r="M1918" s="2">
        <f t="shared" si="761"/>
        <v>1.8667394706435914E-2</v>
      </c>
      <c r="N1918" s="1">
        <f t="shared" si="767"/>
        <v>224554</v>
      </c>
      <c r="O1918" s="1">
        <f t="shared" si="768"/>
        <v>132343</v>
      </c>
      <c r="P1918" s="1">
        <v>45679</v>
      </c>
      <c r="Q1918" s="1">
        <v>4684</v>
      </c>
      <c r="R1918" s="1">
        <v>628</v>
      </c>
      <c r="S1918" s="1">
        <v>1792</v>
      </c>
      <c r="T1918" s="1">
        <v>288</v>
      </c>
      <c r="U1918" s="1">
        <v>170</v>
      </c>
      <c r="Y1918" s="1">
        <v>96</v>
      </c>
      <c r="AL1918" s="7">
        <f>IF(Q1918&gt;0,RANK(Q1918,(N1918:P1918,Q1918:AJ1918)),0)</f>
        <v>4</v>
      </c>
      <c r="AM1918" s="7">
        <f>IF(R1918&gt;0,RANK(R1918,(N1918:P1918,Q1918:AJ1918)),0)</f>
        <v>6</v>
      </c>
      <c r="AN1918" s="7">
        <f>IF(S1918&gt;0,RANK(S1918,(N1918:P1918,Q1918:AJ1918)),0)</f>
        <v>5</v>
      </c>
      <c r="AO1918" s="7">
        <f>IF(T1918&gt;0,RANK(T1918,(N1918:P1918,Q1918:AJ1918)),0)</f>
        <v>7</v>
      </c>
      <c r="AP1918" s="2">
        <f t="shared" si="762"/>
        <v>1.1417873701350936E-2</v>
      </c>
      <c r="AQ1918" s="2">
        <f t="shared" si="763"/>
        <v>1.53083362178659E-3</v>
      </c>
      <c r="AR1918" s="2">
        <f t="shared" si="764"/>
        <v>4.3682386150343464E-3</v>
      </c>
      <c r="AS1918" s="2">
        <f t="shared" si="765"/>
        <v>7.0203834884480568E-4</v>
      </c>
      <c r="AU1918" t="s">
        <v>2277</v>
      </c>
      <c r="AV1918" t="s">
        <v>3249</v>
      </c>
      <c r="AY1918" s="130">
        <v>36</v>
      </c>
      <c r="AZ1918" s="131">
        <v>29</v>
      </c>
      <c r="BA1918" s="132">
        <f t="shared" si="766"/>
        <v>36029</v>
      </c>
      <c r="BC1918" s="7" t="s">
        <v>532</v>
      </c>
      <c r="BF1918" s="68">
        <v>219909</v>
      </c>
      <c r="BG1918" s="68">
        <v>4645</v>
      </c>
      <c r="BH1918" s="68">
        <v>119565</v>
      </c>
      <c r="BI1918" s="68">
        <v>12039</v>
      </c>
      <c r="BJ1918" s="135">
        <v>739</v>
      </c>
    </row>
    <row r="1919" spans="1:62" hidden="1" outlineLevel="1" x14ac:dyDescent="0.2">
      <c r="A1919" t="s">
        <v>1703</v>
      </c>
      <c r="B1919" t="s">
        <v>3249</v>
      </c>
      <c r="C1919" s="1">
        <f t="shared" si="756"/>
        <v>16986</v>
      </c>
      <c r="D1919" s="7">
        <f>RANK(N1919,(N1919:P1919,Q1919:AJ1919))</f>
        <v>1</v>
      </c>
      <c r="E1919" s="7">
        <f>RANK(O1919,(N1919:P1919,Q1919:AJ1919))</f>
        <v>2</v>
      </c>
      <c r="F1919" s="7">
        <f>IF(P1919&gt;0,RANK(P1919,(N1919:P1919,Q1919:AJ1919)),0)</f>
        <v>3</v>
      </c>
      <c r="G1919" s="1">
        <f t="shared" si="757"/>
        <v>1514</v>
      </c>
      <c r="H1919" s="2">
        <f t="shared" si="769"/>
        <v>8.9132226539503118E-2</v>
      </c>
      <c r="I1919" s="2"/>
      <c r="J1919" s="2">
        <f t="shared" si="758"/>
        <v>0.4646767926527729</v>
      </c>
      <c r="K1919" s="2">
        <f t="shared" si="759"/>
        <v>0.37554456611326975</v>
      </c>
      <c r="L1919" s="2">
        <f t="shared" si="760"/>
        <v>0.13911456493582949</v>
      </c>
      <c r="M1919" s="2">
        <f t="shared" si="761"/>
        <v>2.0664076298127915E-2</v>
      </c>
      <c r="N1919" s="1">
        <f t="shared" si="767"/>
        <v>7893</v>
      </c>
      <c r="O1919" s="1">
        <f t="shared" si="768"/>
        <v>6379</v>
      </c>
      <c r="P1919" s="1">
        <v>2363</v>
      </c>
      <c r="Q1919" s="1">
        <v>165</v>
      </c>
      <c r="R1919" s="1">
        <v>41</v>
      </c>
      <c r="S1919" s="1">
        <v>88</v>
      </c>
      <c r="T1919" s="1">
        <v>27</v>
      </c>
      <c r="U1919" s="1">
        <v>11</v>
      </c>
      <c r="Y1919" s="1">
        <v>19</v>
      </c>
      <c r="AL1919" s="7">
        <f>IF(Q1919&gt;0,RANK(Q1919,(N1919:P1919,Q1919:AJ1919)),0)</f>
        <v>4</v>
      </c>
      <c r="AM1919" s="7">
        <f>IF(R1919&gt;0,RANK(R1919,(N1919:P1919,Q1919:AJ1919)),0)</f>
        <v>6</v>
      </c>
      <c r="AN1919" s="7">
        <f>IF(S1919&gt;0,RANK(S1919,(N1919:P1919,Q1919:AJ1919)),0)</f>
        <v>5</v>
      </c>
      <c r="AO1919" s="7">
        <f>IF(T1919&gt;0,RANK(T1919,(N1919:P1919,Q1919:AJ1919)),0)</f>
        <v>7</v>
      </c>
      <c r="AP1919" s="2">
        <f t="shared" si="762"/>
        <v>9.7138820204874608E-3</v>
      </c>
      <c r="AQ1919" s="2">
        <f t="shared" si="763"/>
        <v>2.4137525020605202E-3</v>
      </c>
      <c r="AR1919" s="2">
        <f t="shared" si="764"/>
        <v>5.1807370775933123E-3</v>
      </c>
      <c r="AS1919" s="2">
        <f t="shared" si="765"/>
        <v>1.5895443306252208E-3</v>
      </c>
      <c r="AU1919" t="s">
        <v>1703</v>
      </c>
      <c r="AV1919" t="s">
        <v>3249</v>
      </c>
      <c r="AY1919" s="130">
        <v>36</v>
      </c>
      <c r="AZ1919" s="131">
        <v>31</v>
      </c>
      <c r="BA1919" s="132">
        <f t="shared" si="766"/>
        <v>36031</v>
      </c>
      <c r="BC1919" s="7" t="s">
        <v>532</v>
      </c>
      <c r="BF1919" s="68">
        <v>7532</v>
      </c>
      <c r="BG1919" s="135">
        <v>361</v>
      </c>
      <c r="BH1919" s="68">
        <v>5791</v>
      </c>
      <c r="BI1919" s="135">
        <v>537</v>
      </c>
      <c r="BJ1919" s="135">
        <v>51</v>
      </c>
    </row>
    <row r="1920" spans="1:62" hidden="1" outlineLevel="1" x14ac:dyDescent="0.2">
      <c r="A1920" t="s">
        <v>2231</v>
      </c>
      <c r="B1920" t="s">
        <v>3249</v>
      </c>
      <c r="C1920" s="1">
        <f t="shared" si="756"/>
        <v>16394</v>
      </c>
      <c r="D1920" s="7">
        <f>RANK(N1920,(N1920:P1920,Q1920:AJ1920))</f>
        <v>1</v>
      </c>
      <c r="E1920" s="7">
        <f>RANK(O1920,(N1920:P1920,Q1920:AJ1920))</f>
        <v>2</v>
      </c>
      <c r="F1920" s="7">
        <f>IF(P1920&gt;0,RANK(P1920,(N1920:P1920,Q1920:AJ1920)),0)</f>
        <v>3</v>
      </c>
      <c r="G1920" s="1">
        <f t="shared" si="757"/>
        <v>3422</v>
      </c>
      <c r="H1920" s="2">
        <f t="shared" si="769"/>
        <v>0.20873490301329756</v>
      </c>
      <c r="I1920" s="2"/>
      <c r="J1920" s="2">
        <f t="shared" si="758"/>
        <v>0.51811638404294258</v>
      </c>
      <c r="K1920" s="2">
        <f t="shared" si="759"/>
        <v>0.30938148102964497</v>
      </c>
      <c r="L1920" s="2">
        <f t="shared" si="760"/>
        <v>0.15243381725021349</v>
      </c>
      <c r="M1920" s="2">
        <f t="shared" si="761"/>
        <v>2.0068317677198966E-2</v>
      </c>
      <c r="N1920" s="1">
        <f t="shared" si="767"/>
        <v>8494</v>
      </c>
      <c r="O1920" s="1">
        <f t="shared" si="768"/>
        <v>5072</v>
      </c>
      <c r="P1920" s="1">
        <v>2499</v>
      </c>
      <c r="Q1920" s="1">
        <v>109</v>
      </c>
      <c r="R1920" s="1">
        <v>40</v>
      </c>
      <c r="S1920" s="1">
        <v>156</v>
      </c>
      <c r="T1920" s="1">
        <v>11</v>
      </c>
      <c r="U1920" s="1">
        <v>8</v>
      </c>
      <c r="Y1920" s="1">
        <v>5</v>
      </c>
      <c r="AL1920" s="7">
        <f>IF(Q1920&gt;0,RANK(Q1920,(N1920:P1920,Q1920:AJ1920)),0)</f>
        <v>5</v>
      </c>
      <c r="AM1920" s="7">
        <f>IF(R1920&gt;0,RANK(R1920,(N1920:P1920,Q1920:AJ1920)),0)</f>
        <v>6</v>
      </c>
      <c r="AN1920" s="7">
        <f>IF(S1920&gt;0,RANK(S1920,(N1920:P1920,Q1920:AJ1920)),0)</f>
        <v>4</v>
      </c>
      <c r="AO1920" s="7">
        <f>IF(T1920&gt;0,RANK(T1920,(N1920:P1920,Q1920:AJ1920)),0)</f>
        <v>7</v>
      </c>
      <c r="AP1920" s="2">
        <f t="shared" si="762"/>
        <v>6.6487739416859828E-3</v>
      </c>
      <c r="AQ1920" s="2">
        <f t="shared" si="763"/>
        <v>2.4399170428205442E-3</v>
      </c>
      <c r="AR1920" s="2">
        <f t="shared" si="764"/>
        <v>9.5156764670001216E-3</v>
      </c>
      <c r="AS1920" s="2">
        <f t="shared" si="765"/>
        <v>6.7097718677564964E-4</v>
      </c>
      <c r="AU1920" t="s">
        <v>2231</v>
      </c>
      <c r="AV1920" t="s">
        <v>3249</v>
      </c>
      <c r="AY1920" s="130">
        <v>36</v>
      </c>
      <c r="AZ1920" s="131">
        <v>33</v>
      </c>
      <c r="BA1920" s="132">
        <f t="shared" si="766"/>
        <v>36033</v>
      </c>
      <c r="BC1920" s="7" t="s">
        <v>532</v>
      </c>
      <c r="BF1920" s="68">
        <v>8214</v>
      </c>
      <c r="BG1920" s="135">
        <v>280</v>
      </c>
      <c r="BH1920" s="68">
        <v>4696</v>
      </c>
      <c r="BI1920" s="135">
        <v>349</v>
      </c>
      <c r="BJ1920" s="135">
        <v>27</v>
      </c>
    </row>
    <row r="1921" spans="1:62" hidden="1" outlineLevel="1" x14ac:dyDescent="0.2">
      <c r="A1921" t="s">
        <v>238</v>
      </c>
      <c r="B1921" t="s">
        <v>3249</v>
      </c>
      <c r="C1921" s="1">
        <f t="shared" si="756"/>
        <v>21130</v>
      </c>
      <c r="D1921" s="7">
        <f>RANK(N1921,(N1921:P1921,Q1921:AJ1921))</f>
        <v>1</v>
      </c>
      <c r="E1921" s="7">
        <f>RANK(O1921,(N1921:P1921,Q1921:AJ1921))</f>
        <v>2</v>
      </c>
      <c r="F1921" s="7">
        <f>IF(P1921&gt;0,RANK(P1921,(N1921:P1921,Q1921:AJ1921)),0)</f>
        <v>3</v>
      </c>
      <c r="G1921" s="1">
        <f t="shared" si="757"/>
        <v>1898</v>
      </c>
      <c r="H1921" s="2">
        <f t="shared" si="769"/>
        <v>8.9824893516327498E-2</v>
      </c>
      <c r="I1921" s="2"/>
      <c r="J1921" s="2">
        <f t="shared" si="758"/>
        <v>0.46280170373876006</v>
      </c>
      <c r="K1921" s="2">
        <f t="shared" si="759"/>
        <v>0.37297681022243256</v>
      </c>
      <c r="L1921" s="2">
        <f t="shared" si="760"/>
        <v>0.15210601041173688</v>
      </c>
      <c r="M1921" s="2">
        <f t="shared" si="761"/>
        <v>1.2115475627070493E-2</v>
      </c>
      <c r="N1921" s="1">
        <f t="shared" si="767"/>
        <v>9779</v>
      </c>
      <c r="O1921" s="1">
        <f t="shared" si="768"/>
        <v>7881</v>
      </c>
      <c r="P1921" s="1">
        <v>3214</v>
      </c>
      <c r="Q1921" s="1">
        <v>120</v>
      </c>
      <c r="R1921" s="1">
        <v>34</v>
      </c>
      <c r="S1921" s="1">
        <v>74</v>
      </c>
      <c r="T1921" s="1">
        <v>7</v>
      </c>
      <c r="U1921" s="1">
        <v>11</v>
      </c>
      <c r="Y1921" s="1">
        <v>10</v>
      </c>
      <c r="AL1921" s="7">
        <f>IF(Q1921&gt;0,RANK(Q1921,(N1921:P1921,Q1921:AJ1921)),0)</f>
        <v>4</v>
      </c>
      <c r="AM1921" s="7">
        <f>IF(R1921&gt;0,RANK(R1921,(N1921:P1921,Q1921:AJ1921)),0)</f>
        <v>6</v>
      </c>
      <c r="AN1921" s="7">
        <f>IF(S1921&gt;0,RANK(S1921,(N1921:P1921,Q1921:AJ1921)),0)</f>
        <v>5</v>
      </c>
      <c r="AO1921" s="7">
        <f>IF(T1921&gt;0,RANK(T1921,(N1921:P1921,Q1921:AJ1921)),0)</f>
        <v>9</v>
      </c>
      <c r="AP1921" s="2">
        <f t="shared" si="762"/>
        <v>5.6791292001893041E-3</v>
      </c>
      <c r="AQ1921" s="2">
        <f t="shared" si="763"/>
        <v>1.6090866067203029E-3</v>
      </c>
      <c r="AR1921" s="2">
        <f t="shared" si="764"/>
        <v>3.502129673450071E-3</v>
      </c>
      <c r="AS1921" s="2">
        <f t="shared" si="765"/>
        <v>3.312825366777094E-4</v>
      </c>
      <c r="AU1921" t="s">
        <v>238</v>
      </c>
      <c r="AV1921" t="s">
        <v>3249</v>
      </c>
      <c r="AY1921" s="130">
        <v>36</v>
      </c>
      <c r="AZ1921" s="131">
        <v>35</v>
      </c>
      <c r="BA1921" s="132">
        <f t="shared" si="766"/>
        <v>36035</v>
      </c>
      <c r="BC1921" s="7" t="s">
        <v>532</v>
      </c>
      <c r="BF1921" s="68">
        <v>9551</v>
      </c>
      <c r="BG1921" s="135">
        <v>228</v>
      </c>
      <c r="BH1921" s="68">
        <v>7304</v>
      </c>
      <c r="BI1921" s="135">
        <v>542</v>
      </c>
      <c r="BJ1921" s="135">
        <v>35</v>
      </c>
    </row>
    <row r="1922" spans="1:62" hidden="1" outlineLevel="1" x14ac:dyDescent="0.2">
      <c r="A1922" t="s">
        <v>1478</v>
      </c>
      <c r="B1922" t="s">
        <v>3249</v>
      </c>
      <c r="C1922" s="1">
        <f t="shared" si="756"/>
        <v>24238</v>
      </c>
      <c r="D1922" s="7">
        <f>RANK(N1922,(N1922:P1922,Q1922:AJ1922))</f>
        <v>2</v>
      </c>
      <c r="E1922" s="7">
        <f>RANK(O1922,(N1922:P1922,Q1922:AJ1922))</f>
        <v>1</v>
      </c>
      <c r="F1922" s="7">
        <f>IF(P1922&gt;0,RANK(P1922,(N1922:P1922,Q1922:AJ1922)),0)</f>
        <v>3</v>
      </c>
      <c r="G1922" s="1">
        <f t="shared" si="757"/>
        <v>747</v>
      </c>
      <c r="H1922" s="2">
        <f t="shared" si="769"/>
        <v>3.0819374535852793E-2</v>
      </c>
      <c r="I1922" s="2"/>
      <c r="J1922" s="2">
        <f t="shared" si="758"/>
        <v>0.4156283521742718</v>
      </c>
      <c r="K1922" s="2">
        <f t="shared" si="759"/>
        <v>0.44644772671012461</v>
      </c>
      <c r="L1922" s="2">
        <f t="shared" si="760"/>
        <v>0.12360755837940424</v>
      </c>
      <c r="M1922" s="2">
        <f t="shared" si="761"/>
        <v>1.4316362736199295E-2</v>
      </c>
      <c r="N1922" s="1">
        <f t="shared" si="767"/>
        <v>10074</v>
      </c>
      <c r="O1922" s="1">
        <f t="shared" si="768"/>
        <v>10821</v>
      </c>
      <c r="P1922" s="1">
        <v>2996</v>
      </c>
      <c r="Q1922" s="1">
        <v>131</v>
      </c>
      <c r="R1922" s="1">
        <v>46</v>
      </c>
      <c r="S1922" s="1">
        <v>139</v>
      </c>
      <c r="T1922" s="1">
        <v>14</v>
      </c>
      <c r="U1922" s="1">
        <v>8</v>
      </c>
      <c r="Y1922" s="1">
        <v>9</v>
      </c>
      <c r="AL1922" s="7">
        <f>IF(Q1922&gt;0,RANK(Q1922,(N1922:P1922,Q1922:AJ1922)),0)</f>
        <v>5</v>
      </c>
      <c r="AM1922" s="7">
        <f>IF(R1922&gt;0,RANK(R1922,(N1922:P1922,Q1922:AJ1922)),0)</f>
        <v>6</v>
      </c>
      <c r="AN1922" s="7">
        <f>IF(S1922&gt;0,RANK(S1922,(N1922:P1922,Q1922:AJ1922)),0)</f>
        <v>4</v>
      </c>
      <c r="AO1922" s="7">
        <f>IF(T1922&gt;0,RANK(T1922,(N1922:P1922,Q1922:AJ1922)),0)</f>
        <v>7</v>
      </c>
      <c r="AP1922" s="2">
        <f t="shared" si="762"/>
        <v>5.4047363643865004E-3</v>
      </c>
      <c r="AQ1922" s="2">
        <f t="shared" si="763"/>
        <v>1.8978463569601452E-3</v>
      </c>
      <c r="AR1922" s="2">
        <f t="shared" si="764"/>
        <v>5.7347966003795693E-3</v>
      </c>
      <c r="AS1922" s="2">
        <f t="shared" si="765"/>
        <v>5.7760541298787027E-4</v>
      </c>
      <c r="AU1922" t="s">
        <v>1478</v>
      </c>
      <c r="AV1922" t="s">
        <v>3249</v>
      </c>
      <c r="AY1922" s="130">
        <v>36</v>
      </c>
      <c r="AZ1922" s="131">
        <v>37</v>
      </c>
      <c r="BA1922" s="132">
        <f t="shared" si="766"/>
        <v>36037</v>
      </c>
      <c r="BC1922" s="7" t="s">
        <v>532</v>
      </c>
      <c r="BF1922" s="68">
        <v>9704</v>
      </c>
      <c r="BG1922" s="135">
        <v>370</v>
      </c>
      <c r="BH1922" s="68">
        <v>9619</v>
      </c>
      <c r="BI1922" s="68">
        <v>1148</v>
      </c>
      <c r="BJ1922" s="135">
        <v>54</v>
      </c>
    </row>
    <row r="1923" spans="1:62" hidden="1" outlineLevel="1" x14ac:dyDescent="0.2">
      <c r="A1923" t="s">
        <v>1796</v>
      </c>
      <c r="B1923" t="s">
        <v>3249</v>
      </c>
      <c r="C1923" s="1">
        <f t="shared" si="756"/>
        <v>20124</v>
      </c>
      <c r="D1923" s="7">
        <f>RANK(N1923,(N1923:P1923,Q1923:AJ1923))</f>
        <v>2</v>
      </c>
      <c r="E1923" s="7">
        <f>RANK(O1923,(N1923:P1923,Q1923:AJ1923))</f>
        <v>1</v>
      </c>
      <c r="F1923" s="7">
        <f>IF(P1923&gt;0,RANK(P1923,(N1923:P1923,Q1923:AJ1923)),0)</f>
        <v>3</v>
      </c>
      <c r="G1923" s="1">
        <f t="shared" si="757"/>
        <v>461</v>
      </c>
      <c r="H1923" s="2">
        <f t="shared" si="769"/>
        <v>2.2907970582389189E-2</v>
      </c>
      <c r="I1923" s="2"/>
      <c r="J1923" s="2">
        <f t="shared" si="758"/>
        <v>0.41000795070562512</v>
      </c>
      <c r="K1923" s="2">
        <f t="shared" si="759"/>
        <v>0.43291592128801432</v>
      </c>
      <c r="L1923" s="2">
        <f t="shared" si="760"/>
        <v>0.13864042933810375</v>
      </c>
      <c r="M1923" s="2">
        <f t="shared" si="761"/>
        <v>1.8435698668256811E-2</v>
      </c>
      <c r="N1923" s="1">
        <f t="shared" si="767"/>
        <v>8251</v>
      </c>
      <c r="O1923" s="1">
        <f t="shared" si="768"/>
        <v>8712</v>
      </c>
      <c r="P1923" s="1">
        <v>2790</v>
      </c>
      <c r="Q1923" s="1">
        <v>208</v>
      </c>
      <c r="R1923" s="1">
        <v>41</v>
      </c>
      <c r="S1923" s="1">
        <v>96</v>
      </c>
      <c r="T1923" s="1">
        <v>16</v>
      </c>
      <c r="U1923" s="1">
        <v>6</v>
      </c>
      <c r="Y1923" s="1">
        <v>4</v>
      </c>
      <c r="AL1923" s="7">
        <f>IF(Q1923&gt;0,RANK(Q1923,(N1923:P1923,Q1923:AJ1923)),0)</f>
        <v>4</v>
      </c>
      <c r="AM1923" s="7">
        <f>IF(R1923&gt;0,RANK(R1923,(N1923:P1923,Q1923:AJ1923)),0)</f>
        <v>6</v>
      </c>
      <c r="AN1923" s="7">
        <f>IF(S1923&gt;0,RANK(S1923,(N1923:P1923,Q1923:AJ1923)),0)</f>
        <v>5</v>
      </c>
      <c r="AO1923" s="7">
        <f>IF(T1923&gt;0,RANK(T1923,(N1923:P1923,Q1923:AJ1923)),0)</f>
        <v>7</v>
      </c>
      <c r="AP1923" s="2">
        <f t="shared" si="762"/>
        <v>1.0335917312661499E-2</v>
      </c>
      <c r="AQ1923" s="2">
        <f t="shared" si="763"/>
        <v>2.037368316438084E-3</v>
      </c>
      <c r="AR1923" s="2">
        <f t="shared" si="764"/>
        <v>4.7704233750745376E-3</v>
      </c>
      <c r="AS1923" s="2">
        <f t="shared" si="765"/>
        <v>7.9507056251242297E-4</v>
      </c>
      <c r="AU1923" t="s">
        <v>1796</v>
      </c>
      <c r="AV1923" t="s">
        <v>3249</v>
      </c>
      <c r="AY1923" s="130">
        <v>36</v>
      </c>
      <c r="AZ1923" s="131">
        <v>39</v>
      </c>
      <c r="BA1923" s="132">
        <f t="shared" si="766"/>
        <v>36039</v>
      </c>
      <c r="BC1923" s="7" t="s">
        <v>532</v>
      </c>
      <c r="BF1923" s="68">
        <v>7955</v>
      </c>
      <c r="BG1923" s="135">
        <v>296</v>
      </c>
      <c r="BH1923" s="68">
        <v>7644</v>
      </c>
      <c r="BI1923" s="68">
        <v>1015</v>
      </c>
      <c r="BJ1923" s="135">
        <v>53</v>
      </c>
    </row>
    <row r="1924" spans="1:62" hidden="1" outlineLevel="1" x14ac:dyDescent="0.2">
      <c r="A1924" t="s">
        <v>2274</v>
      </c>
      <c r="B1924" t="s">
        <v>3249</v>
      </c>
      <c r="C1924" s="1">
        <f t="shared" si="756"/>
        <v>3612</v>
      </c>
      <c r="D1924" s="7">
        <f>RANK(N1924,(N1924:P1924,Q1924:AJ1924))</f>
        <v>2</v>
      </c>
      <c r="E1924" s="7">
        <f>RANK(O1924,(N1924:P1924,Q1924:AJ1924))</f>
        <v>1</v>
      </c>
      <c r="F1924" s="7">
        <f>IF(P1924&gt;0,RANK(P1924,(N1924:P1924,Q1924:AJ1924)),0)</f>
        <v>3</v>
      </c>
      <c r="G1924" s="1">
        <f t="shared" si="757"/>
        <v>613</v>
      </c>
      <c r="H1924" s="2">
        <f t="shared" si="769"/>
        <v>0.16971207087486156</v>
      </c>
      <c r="I1924" s="2"/>
      <c r="J1924" s="2">
        <f t="shared" si="758"/>
        <v>0.33997785160575861</v>
      </c>
      <c r="K1924" s="2">
        <f t="shared" si="759"/>
        <v>0.50968992248062017</v>
      </c>
      <c r="L1924" s="2">
        <f t="shared" si="760"/>
        <v>0.13621262458471761</v>
      </c>
      <c r="M1924" s="2">
        <f t="shared" si="761"/>
        <v>1.4119601328903664E-2</v>
      </c>
      <c r="N1924" s="1">
        <f t="shared" si="767"/>
        <v>1228</v>
      </c>
      <c r="O1924" s="1">
        <f t="shared" si="768"/>
        <v>1841</v>
      </c>
      <c r="P1924" s="1">
        <v>492</v>
      </c>
      <c r="Q1924" s="1">
        <v>24</v>
      </c>
      <c r="R1924" s="1">
        <v>9</v>
      </c>
      <c r="S1924" s="1">
        <v>12</v>
      </c>
      <c r="T1924" s="1">
        <v>1</v>
      </c>
      <c r="U1924" s="1">
        <v>2</v>
      </c>
      <c r="Y1924" s="1">
        <v>3</v>
      </c>
      <c r="AL1924" s="7">
        <f>IF(Q1924&gt;0,RANK(Q1924,(N1924:P1924,Q1924:AJ1924)),0)</f>
        <v>4</v>
      </c>
      <c r="AM1924" s="7">
        <f>IF(R1924&gt;0,RANK(R1924,(N1924:P1924,Q1924:AJ1924)),0)</f>
        <v>6</v>
      </c>
      <c r="AN1924" s="7">
        <f>IF(S1924&gt;0,RANK(S1924,(N1924:P1924,Q1924:AJ1924)),0)</f>
        <v>5</v>
      </c>
      <c r="AO1924" s="7">
        <f>IF(T1924&gt;0,RANK(T1924,(N1924:P1924,Q1924:AJ1924)),0)</f>
        <v>9</v>
      </c>
      <c r="AP1924" s="2">
        <f t="shared" si="762"/>
        <v>6.6445182724252493E-3</v>
      </c>
      <c r="AQ1924" s="2">
        <f t="shared" si="763"/>
        <v>2.4916943521594683E-3</v>
      </c>
      <c r="AR1924" s="2">
        <f t="shared" si="764"/>
        <v>3.3222591362126247E-3</v>
      </c>
      <c r="AS1924" s="2">
        <f t="shared" si="765"/>
        <v>2.768549280177187E-4</v>
      </c>
      <c r="AU1924" t="s">
        <v>2274</v>
      </c>
      <c r="AV1924" t="s">
        <v>3249</v>
      </c>
      <c r="AY1924" s="130">
        <v>36</v>
      </c>
      <c r="AZ1924" s="131">
        <v>41</v>
      </c>
      <c r="BA1924" s="132">
        <f t="shared" si="766"/>
        <v>36041</v>
      </c>
      <c r="BC1924" s="7" t="s">
        <v>532</v>
      </c>
      <c r="BF1924" s="68">
        <v>1174</v>
      </c>
      <c r="BG1924" s="135">
        <v>54</v>
      </c>
      <c r="BH1924" s="68">
        <v>1672</v>
      </c>
      <c r="BI1924" s="135">
        <v>155</v>
      </c>
      <c r="BJ1924" s="135">
        <v>14</v>
      </c>
    </row>
    <row r="1925" spans="1:62" hidden="1" outlineLevel="1" x14ac:dyDescent="0.2">
      <c r="A1925" t="s">
        <v>2351</v>
      </c>
      <c r="B1925" t="s">
        <v>3249</v>
      </c>
      <c r="C1925" s="1">
        <f t="shared" si="756"/>
        <v>26626</v>
      </c>
      <c r="D1925" s="7">
        <f>RANK(N1925,(N1925:P1925,Q1925:AJ1925))</f>
        <v>1</v>
      </c>
      <c r="E1925" s="7">
        <f>RANK(O1925,(N1925:P1925,Q1925:AJ1925))</f>
        <v>2</v>
      </c>
      <c r="F1925" s="7">
        <f>IF(P1925&gt;0,RANK(P1925,(N1925:P1925,Q1925:AJ1925)),0)</f>
        <v>3</v>
      </c>
      <c r="G1925" s="1">
        <f t="shared" si="757"/>
        <v>1825</v>
      </c>
      <c r="H1925" s="2">
        <f t="shared" si="769"/>
        <v>6.8542026590550587E-2</v>
      </c>
      <c r="I1925" s="2"/>
      <c r="J1925" s="2">
        <f t="shared" si="758"/>
        <v>0.44730714339367533</v>
      </c>
      <c r="K1925" s="2">
        <f t="shared" si="759"/>
        <v>0.37876511680312475</v>
      </c>
      <c r="L1925" s="2">
        <f t="shared" si="760"/>
        <v>0.1590550589649215</v>
      </c>
      <c r="M1925" s="2">
        <f t="shared" si="761"/>
        <v>1.4872680838278474E-2</v>
      </c>
      <c r="N1925" s="1">
        <f t="shared" si="767"/>
        <v>11910</v>
      </c>
      <c r="O1925" s="1">
        <f t="shared" si="768"/>
        <v>10085</v>
      </c>
      <c r="P1925" s="1">
        <v>4235</v>
      </c>
      <c r="Q1925" s="1">
        <v>174</v>
      </c>
      <c r="R1925" s="1">
        <v>55</v>
      </c>
      <c r="S1925" s="1">
        <v>136</v>
      </c>
      <c r="T1925" s="1">
        <v>14</v>
      </c>
      <c r="U1925" s="1">
        <v>6</v>
      </c>
      <c r="Y1925" s="1">
        <v>11</v>
      </c>
      <c r="AL1925" s="7">
        <f>IF(Q1925&gt;0,RANK(Q1925,(N1925:P1925,Q1925:AJ1925)),0)</f>
        <v>4</v>
      </c>
      <c r="AM1925" s="7">
        <f>IF(R1925&gt;0,RANK(R1925,(N1925:P1925,Q1925:AJ1925)),0)</f>
        <v>6</v>
      </c>
      <c r="AN1925" s="7">
        <f>IF(S1925&gt;0,RANK(S1925,(N1925:P1925,Q1925:AJ1925)),0)</f>
        <v>5</v>
      </c>
      <c r="AO1925" s="7">
        <f>IF(T1925&gt;0,RANK(T1925,(N1925:P1925,Q1925:AJ1925)),0)</f>
        <v>7</v>
      </c>
      <c r="AP1925" s="2">
        <f t="shared" si="762"/>
        <v>6.534965822879892E-3</v>
      </c>
      <c r="AQ1925" s="2">
        <f t="shared" si="763"/>
        <v>2.0656501164275521E-3</v>
      </c>
      <c r="AR1925" s="2">
        <f t="shared" si="764"/>
        <v>5.1077893788026739E-3</v>
      </c>
      <c r="AS1925" s="2">
        <f t="shared" si="765"/>
        <v>5.2580184781792232E-4</v>
      </c>
      <c r="AU1925" t="s">
        <v>2351</v>
      </c>
      <c r="AV1925" t="s">
        <v>3249</v>
      </c>
      <c r="AY1925" s="130">
        <v>36</v>
      </c>
      <c r="AZ1925" s="131">
        <v>43</v>
      </c>
      <c r="BA1925" s="132">
        <f t="shared" si="766"/>
        <v>36043</v>
      </c>
      <c r="BC1925" s="7" t="s">
        <v>532</v>
      </c>
      <c r="BF1925" s="68">
        <v>11652</v>
      </c>
      <c r="BG1925" s="135">
        <v>258</v>
      </c>
      <c r="BH1925" s="68">
        <v>9219</v>
      </c>
      <c r="BI1925" s="135">
        <v>805</v>
      </c>
      <c r="BJ1925" s="135">
        <v>61</v>
      </c>
    </row>
    <row r="1926" spans="1:62" hidden="1" outlineLevel="1" x14ac:dyDescent="0.2">
      <c r="A1926" t="s">
        <v>1884</v>
      </c>
      <c r="B1926" t="s">
        <v>3249</v>
      </c>
      <c r="C1926" s="1">
        <f t="shared" si="756"/>
        <v>34127</v>
      </c>
      <c r="D1926" s="7">
        <f>RANK(N1926,(N1926:P1926,Q1926:AJ1926))</f>
        <v>1</v>
      </c>
      <c r="E1926" s="7">
        <f>RANK(O1926,(N1926:P1926,Q1926:AJ1926))</f>
        <v>2</v>
      </c>
      <c r="F1926" s="7">
        <f>IF(P1926&gt;0,RANK(P1926,(N1926:P1926,Q1926:AJ1926)),0)</f>
        <v>3</v>
      </c>
      <c r="G1926" s="1">
        <f t="shared" si="757"/>
        <v>4421</v>
      </c>
      <c r="H1926" s="2">
        <f t="shared" si="769"/>
        <v>0.12954552114161808</v>
      </c>
      <c r="I1926" s="2"/>
      <c r="J1926" s="2">
        <f t="shared" si="758"/>
        <v>0.49178070149734815</v>
      </c>
      <c r="K1926" s="2">
        <f t="shared" si="759"/>
        <v>0.36223518035573005</v>
      </c>
      <c r="L1926" s="2">
        <f t="shared" si="760"/>
        <v>0.1336478448149559</v>
      </c>
      <c r="M1926" s="2">
        <f t="shared" si="761"/>
        <v>1.2336273331965963E-2</v>
      </c>
      <c r="N1926" s="1">
        <f t="shared" si="767"/>
        <v>16783</v>
      </c>
      <c r="O1926" s="1">
        <f t="shared" si="768"/>
        <v>12362</v>
      </c>
      <c r="P1926" s="1">
        <v>4561</v>
      </c>
      <c r="Q1926" s="1">
        <v>159</v>
      </c>
      <c r="R1926" s="1">
        <v>55</v>
      </c>
      <c r="S1926" s="1">
        <v>167</v>
      </c>
      <c r="T1926" s="1">
        <v>20</v>
      </c>
      <c r="U1926" s="1">
        <v>13</v>
      </c>
      <c r="Y1926" s="1">
        <v>7</v>
      </c>
      <c r="AL1926" s="7">
        <f>IF(Q1926&gt;0,RANK(Q1926,(N1926:P1926,Q1926:AJ1926)),0)</f>
        <v>5</v>
      </c>
      <c r="AM1926" s="7">
        <f>IF(R1926&gt;0,RANK(R1926,(N1926:P1926,Q1926:AJ1926)),0)</f>
        <v>6</v>
      </c>
      <c r="AN1926" s="7">
        <f>IF(S1926&gt;0,RANK(S1926,(N1926:P1926,Q1926:AJ1926)),0)</f>
        <v>4</v>
      </c>
      <c r="AO1926" s="7">
        <f>IF(T1926&gt;0,RANK(T1926,(N1926:P1926,Q1926:AJ1926)),0)</f>
        <v>7</v>
      </c>
      <c r="AP1926" s="2">
        <f t="shared" si="762"/>
        <v>4.6590676004336744E-3</v>
      </c>
      <c r="AQ1926" s="2">
        <f t="shared" si="763"/>
        <v>1.6116271573827176E-3</v>
      </c>
      <c r="AR1926" s="2">
        <f t="shared" si="764"/>
        <v>4.8934860960529788E-3</v>
      </c>
      <c r="AS1926" s="2">
        <f t="shared" si="765"/>
        <v>5.860462390482609E-4</v>
      </c>
      <c r="AU1926" t="s">
        <v>1884</v>
      </c>
      <c r="AV1926" t="s">
        <v>3249</v>
      </c>
      <c r="AY1926" s="130">
        <v>36</v>
      </c>
      <c r="AZ1926" s="131">
        <v>45</v>
      </c>
      <c r="BA1926" s="132">
        <f t="shared" si="766"/>
        <v>36045</v>
      </c>
      <c r="BC1926" s="7" t="s">
        <v>532</v>
      </c>
      <c r="BF1926" s="68">
        <v>16369</v>
      </c>
      <c r="BG1926" s="135">
        <v>414</v>
      </c>
      <c r="BH1926" s="68">
        <v>11346</v>
      </c>
      <c r="BI1926" s="135">
        <v>956</v>
      </c>
      <c r="BJ1926" s="135">
        <v>60</v>
      </c>
    </row>
    <row r="1927" spans="1:62" hidden="1" outlineLevel="1" x14ac:dyDescent="0.2">
      <c r="A1927" t="s">
        <v>192</v>
      </c>
      <c r="B1927" t="s">
        <v>3249</v>
      </c>
      <c r="C1927" s="1">
        <f t="shared" si="756"/>
        <v>10185</v>
      </c>
      <c r="D1927" s="7">
        <f>RANK(N1927,(N1927:P1927,Q1927:AJ1927))</f>
        <v>1</v>
      </c>
      <c r="E1927" s="7">
        <f>RANK(O1927,(N1927:P1927,Q1927:AJ1927))</f>
        <v>2</v>
      </c>
      <c r="F1927" s="7">
        <f>IF(P1927&gt;0,RANK(P1927,(N1927:P1927,Q1927:AJ1927)),0)</f>
        <v>3</v>
      </c>
      <c r="G1927" s="1">
        <f t="shared" si="757"/>
        <v>437</v>
      </c>
      <c r="H1927" s="2">
        <f t="shared" si="769"/>
        <v>4.2906234658811979E-2</v>
      </c>
      <c r="I1927" s="2"/>
      <c r="J1927" s="2">
        <f t="shared" si="758"/>
        <v>0.43220422189494356</v>
      </c>
      <c r="K1927" s="2">
        <f t="shared" si="759"/>
        <v>0.38929798723613157</v>
      </c>
      <c r="L1927" s="2">
        <f t="shared" si="760"/>
        <v>0.16386843397152676</v>
      </c>
      <c r="M1927" s="2">
        <f t="shared" si="761"/>
        <v>1.462935689739811E-2</v>
      </c>
      <c r="N1927" s="1">
        <f t="shared" si="767"/>
        <v>4402</v>
      </c>
      <c r="O1927" s="1">
        <f t="shared" si="768"/>
        <v>3965</v>
      </c>
      <c r="P1927" s="1">
        <v>1669</v>
      </c>
      <c r="Q1927" s="1">
        <v>38</v>
      </c>
      <c r="R1927" s="1">
        <v>24</v>
      </c>
      <c r="S1927" s="1">
        <v>61</v>
      </c>
      <c r="T1927" s="1">
        <v>10</v>
      </c>
      <c r="U1927" s="1">
        <v>7</v>
      </c>
      <c r="Y1927" s="1">
        <v>9</v>
      </c>
      <c r="AL1927" s="7">
        <f>IF(Q1927&gt;0,RANK(Q1927,(N1927:P1927,Q1927:AJ1927)),0)</f>
        <v>5</v>
      </c>
      <c r="AM1927" s="7">
        <f>IF(R1927&gt;0,RANK(R1927,(N1927:P1927,Q1927:AJ1927)),0)</f>
        <v>6</v>
      </c>
      <c r="AN1927" s="7">
        <f>IF(S1927&gt;0,RANK(S1927,(N1927:P1927,Q1927:AJ1927)),0)</f>
        <v>4</v>
      </c>
      <c r="AO1927" s="7">
        <f>IF(T1927&gt;0,RANK(T1927,(N1927:P1927,Q1927:AJ1927)),0)</f>
        <v>7</v>
      </c>
      <c r="AP1927" s="2">
        <f t="shared" si="762"/>
        <v>3.7309769268532157E-3</v>
      </c>
      <c r="AQ1927" s="2">
        <f t="shared" si="763"/>
        <v>2.3564064801178202E-3</v>
      </c>
      <c r="AR1927" s="2">
        <f t="shared" si="764"/>
        <v>5.9891998036327937E-3</v>
      </c>
      <c r="AS1927" s="2">
        <f t="shared" si="765"/>
        <v>9.8183603338242512E-4</v>
      </c>
      <c r="AU1927" t="s">
        <v>192</v>
      </c>
      <c r="AV1927" t="s">
        <v>3249</v>
      </c>
      <c r="AY1927" s="130">
        <v>36</v>
      </c>
      <c r="AZ1927" s="131">
        <v>49</v>
      </c>
      <c r="BA1927" s="132">
        <f t="shared" si="766"/>
        <v>36049</v>
      </c>
      <c r="BC1927" s="7" t="s">
        <v>532</v>
      </c>
      <c r="BF1927" s="68">
        <v>4290</v>
      </c>
      <c r="BG1927" s="135">
        <v>112</v>
      </c>
      <c r="BH1927" s="68">
        <v>3637</v>
      </c>
      <c r="BI1927" s="135">
        <v>309</v>
      </c>
      <c r="BJ1927" s="135">
        <v>19</v>
      </c>
    </row>
    <row r="1928" spans="1:62" hidden="1" outlineLevel="1" x14ac:dyDescent="0.2">
      <c r="A1928" t="s">
        <v>2555</v>
      </c>
      <c r="B1928" t="s">
        <v>3249</v>
      </c>
      <c r="C1928" s="1">
        <f t="shared" si="756"/>
        <v>25138</v>
      </c>
      <c r="D1928" s="7">
        <f>RANK(N1928,(N1928:P1928,Q1928:AJ1928))</f>
        <v>2</v>
      </c>
      <c r="E1928" s="7">
        <f>RANK(O1928,(N1928:P1928,Q1928:AJ1928))</f>
        <v>1</v>
      </c>
      <c r="F1928" s="7">
        <f>IF(P1928&gt;0,RANK(P1928,(N1928:P1928,Q1928:AJ1928)),0)</f>
        <v>3</v>
      </c>
      <c r="G1928" s="1">
        <f t="shared" si="757"/>
        <v>113</v>
      </c>
      <c r="H1928" s="2">
        <f t="shared" si="769"/>
        <v>4.4951865701328662E-3</v>
      </c>
      <c r="I1928" s="2"/>
      <c r="J1928" s="2">
        <f t="shared" si="758"/>
        <v>0.43233351897525657</v>
      </c>
      <c r="K1928" s="2">
        <f t="shared" si="759"/>
        <v>0.43682870554538944</v>
      </c>
      <c r="L1928" s="2">
        <f t="shared" si="760"/>
        <v>0.11492561062932612</v>
      </c>
      <c r="M1928" s="2">
        <f t="shared" si="761"/>
        <v>1.5912164850027818E-2</v>
      </c>
      <c r="N1928" s="1">
        <f t="shared" si="767"/>
        <v>10868</v>
      </c>
      <c r="O1928" s="1">
        <f t="shared" si="768"/>
        <v>10981</v>
      </c>
      <c r="P1928" s="1">
        <v>2889</v>
      </c>
      <c r="Q1928" s="1">
        <v>205</v>
      </c>
      <c r="R1928" s="1">
        <v>62</v>
      </c>
      <c r="S1928" s="1">
        <v>103</v>
      </c>
      <c r="T1928" s="1">
        <v>17</v>
      </c>
      <c r="U1928" s="1">
        <v>4</v>
      </c>
      <c r="Y1928" s="1">
        <v>9</v>
      </c>
      <c r="AL1928" s="7">
        <f>IF(Q1928&gt;0,RANK(Q1928,(N1928:P1928,Q1928:AJ1928)),0)</f>
        <v>4</v>
      </c>
      <c r="AM1928" s="7">
        <f>IF(R1928&gt;0,RANK(R1928,(N1928:P1928,Q1928:AJ1928)),0)</f>
        <v>6</v>
      </c>
      <c r="AN1928" s="7">
        <f>IF(S1928&gt;0,RANK(S1928,(N1928:P1928,Q1928:AJ1928)),0)</f>
        <v>5</v>
      </c>
      <c r="AO1928" s="7">
        <f>IF(T1928&gt;0,RANK(T1928,(N1928:P1928,Q1928:AJ1928)),0)</f>
        <v>7</v>
      </c>
      <c r="AP1928" s="2">
        <f t="shared" si="762"/>
        <v>8.1549844856392707E-3</v>
      </c>
      <c r="AQ1928" s="2">
        <f t="shared" si="763"/>
        <v>2.466385551754316E-3</v>
      </c>
      <c r="AR1928" s="2">
        <f t="shared" si="764"/>
        <v>4.0973824488821703E-3</v>
      </c>
      <c r="AS1928" s="2">
        <f t="shared" si="765"/>
        <v>6.7626700612618347E-4</v>
      </c>
      <c r="AU1928" t="s">
        <v>2555</v>
      </c>
      <c r="AV1928" t="s">
        <v>3249</v>
      </c>
      <c r="AY1928" s="130">
        <v>36</v>
      </c>
      <c r="AZ1928" s="131">
        <v>51</v>
      </c>
      <c r="BA1928" s="132">
        <f t="shared" si="766"/>
        <v>36051</v>
      </c>
      <c r="BC1928" s="7" t="s">
        <v>532</v>
      </c>
      <c r="BF1928" s="68">
        <v>10547</v>
      </c>
      <c r="BG1928" s="135">
        <v>321</v>
      </c>
      <c r="BH1928" s="68">
        <v>9842</v>
      </c>
      <c r="BI1928" s="68">
        <v>1081</v>
      </c>
      <c r="BJ1928" s="135">
        <v>58</v>
      </c>
    </row>
    <row r="1929" spans="1:62" hidden="1" outlineLevel="1" x14ac:dyDescent="0.2">
      <c r="A1929" t="s">
        <v>2709</v>
      </c>
      <c r="B1929" t="s">
        <v>3249</v>
      </c>
      <c r="C1929" s="1">
        <f t="shared" si="756"/>
        <v>26988</v>
      </c>
      <c r="D1929" s="7">
        <f>RANK(N1929,(N1929:P1929,Q1929:AJ1929))</f>
        <v>1</v>
      </c>
      <c r="E1929" s="7">
        <f>RANK(O1929,(N1929:P1929,Q1929:AJ1929))</f>
        <v>2</v>
      </c>
      <c r="F1929" s="7">
        <f>IF(P1929&gt;0,RANK(P1929,(N1929:P1929,Q1929:AJ1929)),0)</f>
        <v>3</v>
      </c>
      <c r="G1929" s="1">
        <f t="shared" si="757"/>
        <v>508</v>
      </c>
      <c r="H1929" s="2">
        <f t="shared" si="769"/>
        <v>1.8823180672891654E-2</v>
      </c>
      <c r="I1929" s="2"/>
      <c r="J1929" s="2">
        <f t="shared" si="758"/>
        <v>0.43841707425522453</v>
      </c>
      <c r="K1929" s="2">
        <f t="shared" si="759"/>
        <v>0.4195938935823329</v>
      </c>
      <c r="L1929" s="2">
        <f t="shared" si="760"/>
        <v>0.1252037942789388</v>
      </c>
      <c r="M1929" s="2">
        <f t="shared" si="761"/>
        <v>1.6785237883503834E-2</v>
      </c>
      <c r="N1929" s="1">
        <f t="shared" si="767"/>
        <v>11832</v>
      </c>
      <c r="O1929" s="1">
        <f t="shared" si="768"/>
        <v>11324</v>
      </c>
      <c r="P1929" s="1">
        <v>3379</v>
      </c>
      <c r="Q1929" s="1">
        <v>220</v>
      </c>
      <c r="R1929" s="1">
        <v>71</v>
      </c>
      <c r="S1929" s="1">
        <v>120</v>
      </c>
      <c r="T1929" s="1">
        <v>22</v>
      </c>
      <c r="U1929" s="1">
        <v>10</v>
      </c>
      <c r="Y1929" s="1">
        <v>10</v>
      </c>
      <c r="AL1929" s="7">
        <f>IF(Q1929&gt;0,RANK(Q1929,(N1929:P1929,Q1929:AJ1929)),0)</f>
        <v>4</v>
      </c>
      <c r="AM1929" s="7">
        <f>IF(R1929&gt;0,RANK(R1929,(N1929:P1929,Q1929:AJ1929)),0)</f>
        <v>6</v>
      </c>
      <c r="AN1929" s="7">
        <f>IF(S1929&gt;0,RANK(S1929,(N1929:P1929,Q1929:AJ1929)),0)</f>
        <v>5</v>
      </c>
      <c r="AO1929" s="7">
        <f>IF(T1929&gt;0,RANK(T1929,(N1929:P1929,Q1929:AJ1929)),0)</f>
        <v>7</v>
      </c>
      <c r="AP1929" s="2">
        <f t="shared" si="762"/>
        <v>8.1517711575515052E-3</v>
      </c>
      <c r="AQ1929" s="2">
        <f t="shared" si="763"/>
        <v>2.6307988735734399E-3</v>
      </c>
      <c r="AR1929" s="2">
        <f t="shared" si="764"/>
        <v>4.4464206313917292E-3</v>
      </c>
      <c r="AS1929" s="2">
        <f t="shared" si="765"/>
        <v>8.1517711575515041E-4</v>
      </c>
      <c r="AU1929" t="s">
        <v>2709</v>
      </c>
      <c r="AV1929" t="s">
        <v>3249</v>
      </c>
      <c r="AY1929" s="130">
        <v>36</v>
      </c>
      <c r="AZ1929" s="131">
        <v>53</v>
      </c>
      <c r="BA1929" s="132">
        <f t="shared" si="766"/>
        <v>36053</v>
      </c>
      <c r="BC1929" s="7" t="s">
        <v>532</v>
      </c>
      <c r="BF1929" s="68">
        <v>11512</v>
      </c>
      <c r="BG1929" s="135">
        <v>320</v>
      </c>
      <c r="BH1929" s="68">
        <v>10385</v>
      </c>
      <c r="BI1929" s="135">
        <v>871</v>
      </c>
      <c r="BJ1929" s="135">
        <v>68</v>
      </c>
    </row>
    <row r="1930" spans="1:62" hidden="1" outlineLevel="1" x14ac:dyDescent="0.2">
      <c r="A1930" t="s">
        <v>2129</v>
      </c>
      <c r="B1930" t="s">
        <v>3249</v>
      </c>
      <c r="C1930" s="1">
        <f t="shared" si="756"/>
        <v>309994</v>
      </c>
      <c r="D1930" s="7">
        <f>RANK(N1930,(N1930:P1930,Q1930:AJ1930))</f>
        <v>1</v>
      </c>
      <c r="E1930" s="7">
        <f>RANK(O1930,(N1930:P1930,Q1930:AJ1930))</f>
        <v>2</v>
      </c>
      <c r="F1930" s="7">
        <f>IF(P1930&gt;0,RANK(P1930,(N1930:P1930,Q1930:AJ1930)),0)</f>
        <v>3</v>
      </c>
      <c r="G1930" s="1">
        <f t="shared" si="757"/>
        <v>49164</v>
      </c>
      <c r="H1930" s="2">
        <f t="shared" si="769"/>
        <v>0.15859661799905805</v>
      </c>
      <c r="I1930" s="2"/>
      <c r="J1930" s="2">
        <f t="shared" si="758"/>
        <v>0.5318102931024471</v>
      </c>
      <c r="K1930" s="2">
        <f t="shared" si="759"/>
        <v>0.3732136751033891</v>
      </c>
      <c r="L1930" s="2">
        <f t="shared" si="760"/>
        <v>7.7214397698019965E-2</v>
      </c>
      <c r="M1930" s="2">
        <f t="shared" si="761"/>
        <v>1.7761634096143841E-2</v>
      </c>
      <c r="N1930" s="1">
        <f t="shared" si="767"/>
        <v>164858</v>
      </c>
      <c r="O1930" s="1">
        <f t="shared" si="768"/>
        <v>115694</v>
      </c>
      <c r="P1930" s="1">
        <v>23936</v>
      </c>
      <c r="Q1930" s="1">
        <v>3277</v>
      </c>
      <c r="R1930" s="1">
        <v>753</v>
      </c>
      <c r="S1930" s="1">
        <v>1105</v>
      </c>
      <c r="T1930" s="1">
        <v>210</v>
      </c>
      <c r="U1930" s="1">
        <v>106</v>
      </c>
      <c r="Y1930" s="1">
        <v>55</v>
      </c>
      <c r="AL1930" s="7">
        <f>IF(Q1930&gt;0,RANK(Q1930,(N1930:P1930,Q1930:AJ1930)),0)</f>
        <v>4</v>
      </c>
      <c r="AM1930" s="7">
        <f>IF(R1930&gt;0,RANK(R1930,(N1930:P1930,Q1930:AJ1930)),0)</f>
        <v>6</v>
      </c>
      <c r="AN1930" s="7">
        <f>IF(S1930&gt;0,RANK(S1930,(N1930:P1930,Q1930:AJ1930)),0)</f>
        <v>5</v>
      </c>
      <c r="AO1930" s="7">
        <f>IF(T1930&gt;0,RANK(T1930,(N1930:P1930,Q1930:AJ1930)),0)</f>
        <v>7</v>
      </c>
      <c r="AP1930" s="2">
        <f t="shared" si="762"/>
        <v>1.0571172345271199E-2</v>
      </c>
      <c r="AQ1930" s="2">
        <f t="shared" si="763"/>
        <v>2.4290792725020485E-3</v>
      </c>
      <c r="AR1930" s="2">
        <f t="shared" si="764"/>
        <v>3.5645851210023421E-3</v>
      </c>
      <c r="AS1930" s="2">
        <f t="shared" si="765"/>
        <v>6.7743246643483417E-4</v>
      </c>
      <c r="AU1930" t="s">
        <v>2129</v>
      </c>
      <c r="AV1930" t="s">
        <v>3249</v>
      </c>
      <c r="AY1930" s="130">
        <v>36</v>
      </c>
      <c r="AZ1930" s="131">
        <v>55</v>
      </c>
      <c r="BA1930" s="132">
        <f t="shared" si="766"/>
        <v>36055</v>
      </c>
      <c r="BC1930" s="7" t="s">
        <v>532</v>
      </c>
      <c r="BF1930" s="68">
        <v>161947</v>
      </c>
      <c r="BG1930" s="68">
        <v>2911</v>
      </c>
      <c r="BH1930" s="68">
        <v>104309</v>
      </c>
      <c r="BI1930" s="68">
        <v>10952</v>
      </c>
      <c r="BJ1930" s="135">
        <v>433</v>
      </c>
    </row>
    <row r="1931" spans="1:62" hidden="1" outlineLevel="1" x14ac:dyDescent="0.2">
      <c r="A1931" t="s">
        <v>961</v>
      </c>
      <c r="B1931" t="s">
        <v>3249</v>
      </c>
      <c r="C1931" s="1">
        <f t="shared" si="756"/>
        <v>21166</v>
      </c>
      <c r="D1931" s="7">
        <f>RANK(N1931,(N1931:P1931,Q1931:AJ1931))</f>
        <v>1</v>
      </c>
      <c r="E1931" s="7">
        <f>RANK(O1931,(N1931:P1931,Q1931:AJ1931))</f>
        <v>2</v>
      </c>
      <c r="F1931" s="7">
        <f>IF(P1931&gt;0,RANK(P1931,(N1931:P1931,Q1931:AJ1931)),0)</f>
        <v>3</v>
      </c>
      <c r="G1931" s="1">
        <f t="shared" si="757"/>
        <v>3313</v>
      </c>
      <c r="H1931" s="2">
        <f t="shared" si="769"/>
        <v>0.15652461494850231</v>
      </c>
      <c r="I1931" s="2"/>
      <c r="J1931" s="2">
        <f t="shared" si="758"/>
        <v>0.49536993291127279</v>
      </c>
      <c r="K1931" s="2">
        <f t="shared" si="759"/>
        <v>0.33884531796277045</v>
      </c>
      <c r="L1931" s="2">
        <f t="shared" si="760"/>
        <v>0.15368987999622036</v>
      </c>
      <c r="M1931" s="2">
        <f t="shared" si="761"/>
        <v>1.2094869129736341E-2</v>
      </c>
      <c r="N1931" s="1">
        <f t="shared" si="767"/>
        <v>10485</v>
      </c>
      <c r="O1931" s="1">
        <f t="shared" si="768"/>
        <v>7172</v>
      </c>
      <c r="P1931" s="1">
        <v>3253</v>
      </c>
      <c r="Q1931" s="1">
        <v>94</v>
      </c>
      <c r="R1931" s="1">
        <v>44</v>
      </c>
      <c r="S1931" s="1">
        <v>85</v>
      </c>
      <c r="T1931" s="1">
        <v>16</v>
      </c>
      <c r="U1931" s="1">
        <v>9</v>
      </c>
      <c r="Y1931" s="1">
        <v>8</v>
      </c>
      <c r="AL1931" s="7">
        <f>IF(Q1931&gt;0,RANK(Q1931,(N1931:P1931,Q1931:AJ1931)),0)</f>
        <v>4</v>
      </c>
      <c r="AM1931" s="7">
        <f>IF(R1931&gt;0,RANK(R1931,(N1931:P1931,Q1931:AJ1931)),0)</f>
        <v>6</v>
      </c>
      <c r="AN1931" s="7">
        <f>IF(S1931&gt;0,RANK(S1931,(N1931:P1931,Q1931:AJ1931)),0)</f>
        <v>5</v>
      </c>
      <c r="AO1931" s="7">
        <f>IF(T1931&gt;0,RANK(T1931,(N1931:P1931,Q1931:AJ1931)),0)</f>
        <v>7</v>
      </c>
      <c r="AP1931" s="2">
        <f t="shared" si="762"/>
        <v>4.4410847585750731E-3</v>
      </c>
      <c r="AQ1931" s="2">
        <f t="shared" si="763"/>
        <v>2.0788056316734384E-3</v>
      </c>
      <c r="AR1931" s="2">
        <f t="shared" si="764"/>
        <v>4.0158745157327794E-3</v>
      </c>
      <c r="AS1931" s="2">
        <f t="shared" si="765"/>
        <v>7.5592932060852315E-4</v>
      </c>
      <c r="AU1931" t="s">
        <v>961</v>
      </c>
      <c r="AV1931" t="s">
        <v>3249</v>
      </c>
      <c r="AY1931" s="130">
        <v>36</v>
      </c>
      <c r="AZ1931" s="131">
        <v>57</v>
      </c>
      <c r="BA1931" s="132">
        <f t="shared" si="766"/>
        <v>36057</v>
      </c>
      <c r="BC1931" s="7" t="s">
        <v>532</v>
      </c>
      <c r="BF1931" s="68">
        <v>10192</v>
      </c>
      <c r="BG1931" s="135">
        <v>293</v>
      </c>
      <c r="BH1931" s="68">
        <v>6605</v>
      </c>
      <c r="BI1931" s="135">
        <v>546</v>
      </c>
      <c r="BJ1931" s="135">
        <v>21</v>
      </c>
    </row>
    <row r="1932" spans="1:62" hidden="1" outlineLevel="1" x14ac:dyDescent="0.2">
      <c r="A1932" t="s">
        <v>1656</v>
      </c>
      <c r="B1932" t="s">
        <v>3249</v>
      </c>
      <c r="C1932" s="1">
        <f t="shared" si="756"/>
        <v>544664</v>
      </c>
      <c r="D1932" s="7">
        <f>RANK(N1932,(N1932:P1932,Q1932:AJ1932))</f>
        <v>1</v>
      </c>
      <c r="E1932" s="7">
        <f>RANK(O1932,(N1932:P1932,Q1932:AJ1932))</f>
        <v>2</v>
      </c>
      <c r="F1932" s="7">
        <f>IF(P1932&gt;0,RANK(P1932,(N1932:P1932,Q1932:AJ1932)),0)</f>
        <v>3</v>
      </c>
      <c r="G1932" s="1">
        <f t="shared" si="757"/>
        <v>106767</v>
      </c>
      <c r="H1932" s="2">
        <f t="shared" si="769"/>
        <v>0.1960236035427346</v>
      </c>
      <c r="I1932" s="2"/>
      <c r="J1932" s="2">
        <f t="shared" si="758"/>
        <v>0.55738400188005821</v>
      </c>
      <c r="K1932" s="2">
        <f t="shared" si="759"/>
        <v>0.36136039833732359</v>
      </c>
      <c r="L1932" s="2">
        <f t="shared" si="760"/>
        <v>6.631978614338381E-2</v>
      </c>
      <c r="M1932" s="2">
        <f t="shared" si="761"/>
        <v>1.4935813639234394E-2</v>
      </c>
      <c r="N1932" s="1">
        <f t="shared" si="767"/>
        <v>303587</v>
      </c>
      <c r="O1932" s="1">
        <f t="shared" si="768"/>
        <v>196820</v>
      </c>
      <c r="P1932" s="1">
        <v>36122</v>
      </c>
      <c r="Q1932" s="1">
        <v>4345</v>
      </c>
      <c r="R1932" s="1">
        <v>784</v>
      </c>
      <c r="S1932" s="1">
        <v>2588</v>
      </c>
      <c r="T1932" s="1">
        <v>232</v>
      </c>
      <c r="U1932" s="1">
        <v>104</v>
      </c>
      <c r="Y1932" s="1">
        <v>82</v>
      </c>
      <c r="AL1932" s="7">
        <f>IF(Q1932&gt;0,RANK(Q1932,(N1932:P1932,Q1932:AJ1932)),0)</f>
        <v>4</v>
      </c>
      <c r="AM1932" s="7">
        <f>IF(R1932&gt;0,RANK(R1932,(N1932:P1932,Q1932:AJ1932)),0)</f>
        <v>6</v>
      </c>
      <c r="AN1932" s="7">
        <f>IF(S1932&gt;0,RANK(S1932,(N1932:P1932,Q1932:AJ1932)),0)</f>
        <v>5</v>
      </c>
      <c r="AO1932" s="7">
        <f>IF(T1932&gt;0,RANK(T1932,(N1932:P1932,Q1932:AJ1932)),0)</f>
        <v>7</v>
      </c>
      <c r="AP1932" s="2">
        <f t="shared" si="762"/>
        <v>7.9773952381651803E-3</v>
      </c>
      <c r="AQ1932" s="2">
        <f t="shared" si="763"/>
        <v>1.4394195320417726E-3</v>
      </c>
      <c r="AR1932" s="2">
        <f t="shared" si="764"/>
        <v>4.7515532511787084E-3</v>
      </c>
      <c r="AS1932" s="2">
        <f t="shared" si="765"/>
        <v>4.2595067784909594E-4</v>
      </c>
      <c r="AU1932" t="s">
        <v>1656</v>
      </c>
      <c r="AV1932" t="s">
        <v>3249</v>
      </c>
      <c r="AY1932" s="130">
        <v>36</v>
      </c>
      <c r="AZ1932" s="131">
        <v>59</v>
      </c>
      <c r="BA1932" s="132">
        <f t="shared" si="766"/>
        <v>36059</v>
      </c>
      <c r="BC1932" s="7" t="s">
        <v>532</v>
      </c>
      <c r="BF1932" s="68">
        <v>297876</v>
      </c>
      <c r="BG1932" s="68">
        <v>5711</v>
      </c>
      <c r="BH1932" s="68">
        <v>176627</v>
      </c>
      <c r="BI1932" s="68">
        <v>19543</v>
      </c>
      <c r="BJ1932" s="135">
        <v>650</v>
      </c>
    </row>
    <row r="1933" spans="1:62" hidden="1" outlineLevel="1" x14ac:dyDescent="0.2">
      <c r="A1933" t="s">
        <v>979</v>
      </c>
      <c r="B1933" t="s">
        <v>3249</v>
      </c>
      <c r="C1933" s="1">
        <f t="shared" si="756"/>
        <v>89444</v>
      </c>
      <c r="D1933" s="7">
        <f>RANK(N1933,(N1933:P1933,Q1933:AJ1933))</f>
        <v>1</v>
      </c>
      <c r="E1933" s="7">
        <f>RANK(O1933,(N1933:P1933,Q1933:AJ1933))</f>
        <v>2</v>
      </c>
      <c r="F1933" s="7">
        <f>IF(P1933&gt;0,RANK(P1933,(N1933:P1933,Q1933:AJ1933)),0)</f>
        <v>3</v>
      </c>
      <c r="G1933" s="1">
        <f t="shared" si="757"/>
        <v>12765</v>
      </c>
      <c r="H1933" s="2">
        <f t="shared" si="769"/>
        <v>0.14271499485711731</v>
      </c>
      <c r="I1933" s="2"/>
      <c r="J1933" s="2">
        <f t="shared" si="758"/>
        <v>0.49419748669558605</v>
      </c>
      <c r="K1933" s="2">
        <f t="shared" si="759"/>
        <v>0.35148249183846875</v>
      </c>
      <c r="L1933" s="2">
        <f t="shared" si="760"/>
        <v>0.14046777872188185</v>
      </c>
      <c r="M1933" s="2">
        <f t="shared" si="761"/>
        <v>1.3852242744063353E-2</v>
      </c>
      <c r="N1933" s="1">
        <f t="shared" si="767"/>
        <v>44203</v>
      </c>
      <c r="O1933" s="1">
        <f t="shared" si="768"/>
        <v>31438</v>
      </c>
      <c r="P1933" s="1">
        <v>12564</v>
      </c>
      <c r="Q1933" s="1">
        <v>611</v>
      </c>
      <c r="R1933" s="1">
        <v>116</v>
      </c>
      <c r="S1933" s="1">
        <v>409</v>
      </c>
      <c r="T1933" s="1">
        <v>56</v>
      </c>
      <c r="U1933" s="1">
        <v>27</v>
      </c>
      <c r="Y1933" s="1">
        <v>20</v>
      </c>
      <c r="AL1933" s="7">
        <f>IF(Q1933&gt;0,RANK(Q1933,(N1933:P1933,Q1933:AJ1933)),0)</f>
        <v>4</v>
      </c>
      <c r="AM1933" s="7">
        <f>IF(R1933&gt;0,RANK(R1933,(N1933:P1933,Q1933:AJ1933)),0)</f>
        <v>6</v>
      </c>
      <c r="AN1933" s="7">
        <f>IF(S1933&gt;0,RANK(S1933,(N1933:P1933,Q1933:AJ1933)),0)</f>
        <v>5</v>
      </c>
      <c r="AO1933" s="7">
        <f>IF(T1933&gt;0,RANK(T1933,(N1933:P1933,Q1933:AJ1933)),0)</f>
        <v>7</v>
      </c>
      <c r="AP1933" s="2">
        <f t="shared" si="762"/>
        <v>6.8310898439246899E-3</v>
      </c>
      <c r="AQ1933" s="2">
        <f t="shared" si="763"/>
        <v>1.296900854165735E-3</v>
      </c>
      <c r="AR1933" s="2">
        <f t="shared" si="764"/>
        <v>4.5726935289119447E-3</v>
      </c>
      <c r="AS1933" s="2">
        <f t="shared" si="765"/>
        <v>6.2609006752828585E-4</v>
      </c>
      <c r="AU1933" t="s">
        <v>979</v>
      </c>
      <c r="AV1933" t="s">
        <v>3249</v>
      </c>
      <c r="AY1933" s="130">
        <v>36</v>
      </c>
      <c r="AZ1933" s="131">
        <v>63</v>
      </c>
      <c r="BA1933" s="132">
        <f t="shared" si="766"/>
        <v>36063</v>
      </c>
      <c r="BC1933" s="7" t="s">
        <v>532</v>
      </c>
      <c r="BF1933" s="68">
        <v>43249</v>
      </c>
      <c r="BG1933" s="135">
        <v>954</v>
      </c>
      <c r="BH1933" s="68">
        <v>28851</v>
      </c>
      <c r="BI1933" s="68">
        <v>2467</v>
      </c>
      <c r="BJ1933" s="135">
        <v>120</v>
      </c>
    </row>
    <row r="1934" spans="1:62" hidden="1" outlineLevel="1" x14ac:dyDescent="0.2">
      <c r="A1934" t="s">
        <v>195</v>
      </c>
      <c r="B1934" t="s">
        <v>3249</v>
      </c>
      <c r="C1934" s="1">
        <f t="shared" si="756"/>
        <v>94929</v>
      </c>
      <c r="D1934" s="7">
        <f>RANK(N1934,(N1934:P1934,Q1934:AJ1934))</f>
        <v>1</v>
      </c>
      <c r="E1934" s="7">
        <f>RANK(O1934,(N1934:P1934,Q1934:AJ1934))</f>
        <v>2</v>
      </c>
      <c r="F1934" s="7">
        <f>IF(P1934&gt;0,RANK(P1934,(N1934:P1934,Q1934:AJ1934)),0)</f>
        <v>3</v>
      </c>
      <c r="G1934" s="1">
        <f t="shared" si="757"/>
        <v>6403</v>
      </c>
      <c r="H1934" s="2">
        <f t="shared" si="769"/>
        <v>6.7450410306650235E-2</v>
      </c>
      <c r="I1934" s="2"/>
      <c r="J1934" s="2">
        <f t="shared" si="758"/>
        <v>0.46770744451116097</v>
      </c>
      <c r="K1934" s="2">
        <f t="shared" si="759"/>
        <v>0.40025703420451075</v>
      </c>
      <c r="L1934" s="2">
        <f t="shared" si="760"/>
        <v>0.11899419566202109</v>
      </c>
      <c r="M1934" s="2">
        <f t="shared" si="761"/>
        <v>1.3041325622307184E-2</v>
      </c>
      <c r="N1934" s="1">
        <f t="shared" si="767"/>
        <v>44399</v>
      </c>
      <c r="O1934" s="1">
        <f t="shared" si="768"/>
        <v>37996</v>
      </c>
      <c r="P1934" s="1">
        <v>11296</v>
      </c>
      <c r="Q1934" s="1">
        <v>453</v>
      </c>
      <c r="R1934" s="1">
        <v>151</v>
      </c>
      <c r="S1934" s="1">
        <v>521</v>
      </c>
      <c r="T1934" s="1">
        <v>64</v>
      </c>
      <c r="U1934" s="1">
        <v>27</v>
      </c>
      <c r="Y1934" s="1">
        <v>22</v>
      </c>
      <c r="AL1934" s="7">
        <f>IF(Q1934&gt;0,RANK(Q1934,(N1934:P1934,Q1934:AJ1934)),0)</f>
        <v>5</v>
      </c>
      <c r="AM1934" s="7">
        <f>IF(R1934&gt;0,RANK(R1934,(N1934:P1934,Q1934:AJ1934)),0)</f>
        <v>6</v>
      </c>
      <c r="AN1934" s="7">
        <f>IF(S1934&gt;0,RANK(S1934,(N1934:P1934,Q1934:AJ1934)),0)</f>
        <v>4</v>
      </c>
      <c r="AO1934" s="7">
        <f>IF(T1934&gt;0,RANK(T1934,(N1934:P1934,Q1934:AJ1934)),0)</f>
        <v>7</v>
      </c>
      <c r="AP1934" s="2">
        <f t="shared" si="762"/>
        <v>4.7719874853838131E-3</v>
      </c>
      <c r="AQ1934" s="2">
        <f t="shared" si="763"/>
        <v>1.5906624951279376E-3</v>
      </c>
      <c r="AR1934" s="2">
        <f t="shared" si="764"/>
        <v>5.4883123176268584E-3</v>
      </c>
      <c r="AS1934" s="2">
        <f t="shared" si="765"/>
        <v>6.7418807740521867E-4</v>
      </c>
      <c r="AU1934" t="s">
        <v>195</v>
      </c>
      <c r="AV1934" t="s">
        <v>3249</v>
      </c>
      <c r="AY1934" s="130">
        <v>36</v>
      </c>
      <c r="AZ1934" s="131">
        <v>65</v>
      </c>
      <c r="BA1934" s="132">
        <f t="shared" si="766"/>
        <v>36065</v>
      </c>
      <c r="BC1934" s="7" t="s">
        <v>532</v>
      </c>
      <c r="BF1934" s="68">
        <v>43252</v>
      </c>
      <c r="BG1934" s="68">
        <v>1147</v>
      </c>
      <c r="BH1934" s="68">
        <v>34510</v>
      </c>
      <c r="BI1934" s="68">
        <v>3288</v>
      </c>
      <c r="BJ1934" s="135">
        <v>198</v>
      </c>
    </row>
    <row r="1935" spans="1:62" hidden="1" outlineLevel="1" x14ac:dyDescent="0.2">
      <c r="A1935" t="s">
        <v>981</v>
      </c>
      <c r="B1935" t="s">
        <v>3249</v>
      </c>
      <c r="C1935" s="1">
        <f t="shared" si="756"/>
        <v>194939</v>
      </c>
      <c r="D1935" s="7">
        <f>RANK(N1935,(N1935:P1935,Q1935:AJ1935))</f>
        <v>1</v>
      </c>
      <c r="E1935" s="7">
        <f>RANK(O1935,(N1935:P1935,Q1935:AJ1935))</f>
        <v>2</v>
      </c>
      <c r="F1935" s="7">
        <f>IF(P1935&gt;0,RANK(P1935,(N1935:P1935,Q1935:AJ1935)),0)</f>
        <v>3</v>
      </c>
      <c r="G1935" s="1">
        <f t="shared" si="757"/>
        <v>26419</v>
      </c>
      <c r="H1935" s="2">
        <f t="shared" si="769"/>
        <v>0.13552444610878275</v>
      </c>
      <c r="I1935" s="2"/>
      <c r="J1935" s="2">
        <f t="shared" si="758"/>
        <v>0.51395564766414104</v>
      </c>
      <c r="K1935" s="2">
        <f t="shared" si="759"/>
        <v>0.37843120155535837</v>
      </c>
      <c r="L1935" s="2">
        <f t="shared" si="760"/>
        <v>9.029491276758371E-2</v>
      </c>
      <c r="M1935" s="2">
        <f t="shared" si="761"/>
        <v>1.7318238012916889E-2</v>
      </c>
      <c r="N1935" s="1">
        <f t="shared" si="767"/>
        <v>100190</v>
      </c>
      <c r="O1935" s="1">
        <f t="shared" si="768"/>
        <v>73771</v>
      </c>
      <c r="P1935" s="1">
        <v>17602</v>
      </c>
      <c r="Q1935" s="1">
        <v>1954</v>
      </c>
      <c r="R1935" s="1">
        <v>426</v>
      </c>
      <c r="S1935" s="1">
        <v>776</v>
      </c>
      <c r="T1935" s="1">
        <v>128</v>
      </c>
      <c r="U1935" s="1">
        <v>51</v>
      </c>
      <c r="Y1935" s="1">
        <v>41</v>
      </c>
      <c r="AL1935" s="7">
        <f>IF(Q1935&gt;0,RANK(Q1935,(N1935:P1935,Q1935:AJ1935)),0)</f>
        <v>4</v>
      </c>
      <c r="AM1935" s="7">
        <f>IF(R1935&gt;0,RANK(R1935,(N1935:P1935,Q1935:AJ1935)),0)</f>
        <v>6</v>
      </c>
      <c r="AN1935" s="7">
        <f>IF(S1935&gt;0,RANK(S1935,(N1935:P1935,Q1935:AJ1935)),0)</f>
        <v>5</v>
      </c>
      <c r="AO1935" s="7">
        <f>IF(T1935&gt;0,RANK(T1935,(N1935:P1935,Q1935:AJ1935)),0)</f>
        <v>7</v>
      </c>
      <c r="AP1935" s="2">
        <f t="shared" si="762"/>
        <v>1.0023648423352946E-2</v>
      </c>
      <c r="AQ1935" s="2">
        <f t="shared" si="763"/>
        <v>2.1852989909664049E-3</v>
      </c>
      <c r="AR1935" s="2">
        <f t="shared" si="764"/>
        <v>3.980732434248662E-3</v>
      </c>
      <c r="AS1935" s="2">
        <f t="shared" si="765"/>
        <v>6.5661565925751136E-4</v>
      </c>
      <c r="AU1935" t="s">
        <v>981</v>
      </c>
      <c r="AV1935" t="s">
        <v>3249</v>
      </c>
      <c r="AY1935" s="130">
        <v>36</v>
      </c>
      <c r="AZ1935" s="131">
        <v>67</v>
      </c>
      <c r="BA1935" s="132">
        <f t="shared" si="766"/>
        <v>36067</v>
      </c>
      <c r="BC1935" s="7" t="s">
        <v>532</v>
      </c>
      <c r="BF1935" s="68">
        <v>97936</v>
      </c>
      <c r="BG1935" s="68">
        <v>2254</v>
      </c>
      <c r="BH1935" s="68">
        <v>66795</v>
      </c>
      <c r="BI1935" s="68">
        <v>6623</v>
      </c>
      <c r="BJ1935" s="135">
        <v>353</v>
      </c>
    </row>
    <row r="1936" spans="1:62" hidden="1" outlineLevel="1" x14ac:dyDescent="0.2">
      <c r="A1936" t="s">
        <v>2840</v>
      </c>
      <c r="B1936" t="s">
        <v>3249</v>
      </c>
      <c r="C1936" s="1">
        <f t="shared" si="756"/>
        <v>41439</v>
      </c>
      <c r="D1936" s="7">
        <f>RANK(N1936,(N1936:P1936,Q1936:AJ1936))</f>
        <v>1</v>
      </c>
      <c r="E1936" s="7">
        <f>RANK(O1936,(N1936:P1936,Q1936:AJ1936))</f>
        <v>2</v>
      </c>
      <c r="F1936" s="7">
        <f>IF(P1936&gt;0,RANK(P1936,(N1936:P1936,Q1936:AJ1936)),0)</f>
        <v>3</v>
      </c>
      <c r="G1936" s="1">
        <f t="shared" si="757"/>
        <v>1919</v>
      </c>
      <c r="H1936" s="2">
        <f t="shared" si="769"/>
        <v>4.630903255387437E-2</v>
      </c>
      <c r="I1936" s="2"/>
      <c r="J1936" s="2">
        <f t="shared" si="758"/>
        <v>0.46226984241897728</v>
      </c>
      <c r="K1936" s="2">
        <f t="shared" si="759"/>
        <v>0.41596080986510292</v>
      </c>
      <c r="L1936" s="2">
        <f t="shared" si="760"/>
        <v>0.10596298173218466</v>
      </c>
      <c r="M1936" s="2">
        <f t="shared" si="761"/>
        <v>1.5806365983735138E-2</v>
      </c>
      <c r="N1936" s="1">
        <f t="shared" si="767"/>
        <v>19156</v>
      </c>
      <c r="O1936" s="1">
        <f t="shared" si="768"/>
        <v>17237</v>
      </c>
      <c r="P1936" s="1">
        <v>4391</v>
      </c>
      <c r="Q1936" s="1">
        <v>349</v>
      </c>
      <c r="R1936" s="1">
        <v>127</v>
      </c>
      <c r="S1936" s="1">
        <v>136</v>
      </c>
      <c r="T1936" s="1">
        <v>21</v>
      </c>
      <c r="U1936" s="1">
        <v>10</v>
      </c>
      <c r="Y1936" s="1">
        <v>12</v>
      </c>
      <c r="AL1936" s="7">
        <f>IF(Q1936&gt;0,RANK(Q1936,(N1936:P1936,Q1936:AJ1936)),0)</f>
        <v>4</v>
      </c>
      <c r="AM1936" s="7">
        <f>IF(R1936&gt;0,RANK(R1936,(N1936:P1936,Q1936:AJ1936)),0)</f>
        <v>6</v>
      </c>
      <c r="AN1936" s="7">
        <f>IF(S1936&gt;0,RANK(S1936,(N1936:P1936,Q1936:AJ1936)),0)</f>
        <v>5</v>
      </c>
      <c r="AO1936" s="7">
        <f>IF(T1936&gt;0,RANK(T1936,(N1936:P1936,Q1936:AJ1936)),0)</f>
        <v>7</v>
      </c>
      <c r="AP1936" s="2">
        <f t="shared" si="762"/>
        <v>8.4220179058374957E-3</v>
      </c>
      <c r="AQ1936" s="2">
        <f t="shared" si="763"/>
        <v>3.0647457708921546E-3</v>
      </c>
      <c r="AR1936" s="2">
        <f t="shared" si="764"/>
        <v>3.2819324790656144E-3</v>
      </c>
      <c r="AS1936" s="2">
        <f t="shared" si="765"/>
        <v>5.0676898573807287E-4</v>
      </c>
      <c r="AU1936" t="s">
        <v>2840</v>
      </c>
      <c r="AV1936" t="s">
        <v>3249</v>
      </c>
      <c r="AY1936" s="130">
        <v>36</v>
      </c>
      <c r="AZ1936" s="131">
        <v>69</v>
      </c>
      <c r="BA1936" s="132">
        <f t="shared" si="766"/>
        <v>36069</v>
      </c>
      <c r="BC1936" s="7" t="s">
        <v>532</v>
      </c>
      <c r="BF1936" s="68">
        <v>18746</v>
      </c>
      <c r="BG1936" s="135">
        <v>410</v>
      </c>
      <c r="BH1936" s="68">
        <v>15536</v>
      </c>
      <c r="BI1936" s="68">
        <v>1627</v>
      </c>
      <c r="BJ1936" s="135">
        <v>74</v>
      </c>
    </row>
    <row r="1937" spans="1:62" hidden="1" outlineLevel="1" x14ac:dyDescent="0.2">
      <c r="A1937" t="s">
        <v>1279</v>
      </c>
      <c r="B1937" t="s">
        <v>3249</v>
      </c>
      <c r="C1937" s="1">
        <f t="shared" ref="C1937:C1967" si="770">SUM(N1937:AJ1937)</f>
        <v>114538</v>
      </c>
      <c r="D1937" s="7">
        <f>RANK(N1937,(N1937:P1937,Q1937:AJ1937))</f>
        <v>1</v>
      </c>
      <c r="E1937" s="7">
        <f>RANK(O1937,(N1937:P1937,Q1937:AJ1937))</f>
        <v>2</v>
      </c>
      <c r="F1937" s="7">
        <f>IF(P1937&gt;0,RANK(P1937,(N1937:P1937,Q1937:AJ1937)),0)</f>
        <v>3</v>
      </c>
      <c r="G1937" s="1">
        <f t="shared" ref="G1937:G1967" si="771">MAX(N1937:P1937)-LARGE(N1937:P1937,2)</f>
        <v>9039</v>
      </c>
      <c r="H1937" s="2">
        <f t="shared" si="769"/>
        <v>7.8917040632803082E-2</v>
      </c>
      <c r="I1937" s="2"/>
      <c r="J1937" s="2">
        <f t="shared" ref="J1937:J1967" si="772">IF($C1937=0,"-",N1937/$C1937)</f>
        <v>0.4801463269831846</v>
      </c>
      <c r="K1937" s="2">
        <f t="shared" ref="K1937:K1967" si="773">IF($C1937=0,"-",O1937/$C1937)</f>
        <v>0.40122928635038152</v>
      </c>
      <c r="L1937" s="2">
        <f t="shared" ref="L1937:L1967" si="774">IF($C1937=0,"-",P1937/$C1937)</f>
        <v>0.10283050166756884</v>
      </c>
      <c r="M1937" s="2">
        <f t="shared" ref="M1937:M1967" si="775">IF(C1937=0,"-",(1-J1937-K1937-L1937))</f>
        <v>1.579388499886504E-2</v>
      </c>
      <c r="N1937" s="1">
        <f t="shared" si="767"/>
        <v>54995</v>
      </c>
      <c r="O1937" s="1">
        <f t="shared" si="768"/>
        <v>45956</v>
      </c>
      <c r="P1937" s="1">
        <v>11778</v>
      </c>
      <c r="Q1937" s="1">
        <v>921</v>
      </c>
      <c r="R1937" s="1">
        <v>260</v>
      </c>
      <c r="S1937" s="1">
        <v>506</v>
      </c>
      <c r="T1937" s="1">
        <v>77</v>
      </c>
      <c r="U1937" s="1">
        <v>26</v>
      </c>
      <c r="Y1937" s="1">
        <v>19</v>
      </c>
      <c r="AL1937" s="7">
        <f>IF(Q1937&gt;0,RANK(Q1937,(N1937:P1937,Q1937:AJ1937)),0)</f>
        <v>4</v>
      </c>
      <c r="AM1937" s="7">
        <f>IF(R1937&gt;0,RANK(R1937,(N1937:P1937,Q1937:AJ1937)),0)</f>
        <v>6</v>
      </c>
      <c r="AN1937" s="7">
        <f>IF(S1937&gt;0,RANK(S1937,(N1937:P1937,Q1937:AJ1937)),0)</f>
        <v>5</v>
      </c>
      <c r="AO1937" s="7">
        <f>IF(T1937&gt;0,RANK(T1937,(N1937:P1937,Q1937:AJ1937)),0)</f>
        <v>7</v>
      </c>
      <c r="AP1937" s="2">
        <f t="shared" ref="AP1937:AP1967" si="776">IF($C1937=0,"-",Q1937/$C1937)</f>
        <v>8.0409994936178394E-3</v>
      </c>
      <c r="AQ1937" s="2">
        <f t="shared" ref="AQ1937:AQ1967" si="777">IF($C1937=0,"-",R1937/$C1937)</f>
        <v>2.2699889992840805E-3</v>
      </c>
      <c r="AR1937" s="2">
        <f t="shared" ref="AR1937:AR1967" si="778">IF($C1937=0,"-",S1937/$C1937)</f>
        <v>4.4177478216836331E-3</v>
      </c>
      <c r="AS1937" s="2">
        <f t="shared" ref="AS1937:AS1967" si="779">IF($C1937=0,"-",T1937/$C1937)</f>
        <v>6.7226597286490074E-4</v>
      </c>
      <c r="AU1937" t="s">
        <v>1279</v>
      </c>
      <c r="AV1937" t="s">
        <v>3249</v>
      </c>
      <c r="AY1937" s="130">
        <v>36</v>
      </c>
      <c r="AZ1937" s="131">
        <v>71</v>
      </c>
      <c r="BA1937" s="132">
        <f t="shared" si="766"/>
        <v>36071</v>
      </c>
      <c r="BC1937" s="7" t="s">
        <v>532</v>
      </c>
      <c r="BF1937" s="68">
        <v>54046</v>
      </c>
      <c r="BG1937" s="135">
        <v>949</v>
      </c>
      <c r="BH1937" s="68">
        <v>41498</v>
      </c>
      <c r="BI1937" s="68">
        <v>4282</v>
      </c>
      <c r="BJ1937" s="135">
        <v>176</v>
      </c>
    </row>
    <row r="1938" spans="1:62" hidden="1" outlineLevel="1" x14ac:dyDescent="0.2">
      <c r="A1938" t="s">
        <v>1594</v>
      </c>
      <c r="B1938" t="s">
        <v>3249</v>
      </c>
      <c r="C1938" s="1">
        <f t="shared" si="770"/>
        <v>15268</v>
      </c>
      <c r="D1938" s="7">
        <f>RANK(N1938,(N1938:P1938,Q1938:AJ1938))</f>
        <v>2</v>
      </c>
      <c r="E1938" s="7">
        <f>RANK(O1938,(N1938:P1938,Q1938:AJ1938))</f>
        <v>1</v>
      </c>
      <c r="F1938" s="7">
        <f>IF(P1938&gt;0,RANK(P1938,(N1938:P1938,Q1938:AJ1938)),0)</f>
        <v>3</v>
      </c>
      <c r="G1938" s="1">
        <f t="shared" si="771"/>
        <v>632</v>
      </c>
      <c r="H1938" s="2">
        <f t="shared" si="769"/>
        <v>4.1393764736704218E-2</v>
      </c>
      <c r="I1938" s="2"/>
      <c r="J1938" s="2">
        <f t="shared" si="772"/>
        <v>0.40823945506942627</v>
      </c>
      <c r="K1938" s="2">
        <f t="shared" si="773"/>
        <v>0.44963321980613047</v>
      </c>
      <c r="L1938" s="2">
        <f t="shared" si="774"/>
        <v>0.13007597589730155</v>
      </c>
      <c r="M1938" s="2">
        <f t="shared" si="775"/>
        <v>1.2051349227141711E-2</v>
      </c>
      <c r="N1938" s="1">
        <f t="shared" si="767"/>
        <v>6233</v>
      </c>
      <c r="O1938" s="1">
        <f t="shared" si="768"/>
        <v>6865</v>
      </c>
      <c r="P1938" s="1">
        <v>1986</v>
      </c>
      <c r="Q1938" s="1">
        <v>95</v>
      </c>
      <c r="R1938" s="1">
        <v>30</v>
      </c>
      <c r="S1938" s="1">
        <v>46</v>
      </c>
      <c r="T1938" s="1">
        <v>8</v>
      </c>
      <c r="U1938" s="1">
        <v>3</v>
      </c>
      <c r="Y1938" s="1">
        <v>2</v>
      </c>
      <c r="AL1938" s="7">
        <f>IF(Q1938&gt;0,RANK(Q1938,(N1938:P1938,Q1938:AJ1938)),0)</f>
        <v>4</v>
      </c>
      <c r="AM1938" s="7">
        <f>IF(R1938&gt;0,RANK(R1938,(N1938:P1938,Q1938:AJ1938)),0)</f>
        <v>6</v>
      </c>
      <c r="AN1938" s="7">
        <f>IF(S1938&gt;0,RANK(S1938,(N1938:P1938,Q1938:AJ1938)),0)</f>
        <v>5</v>
      </c>
      <c r="AO1938" s="7">
        <f>IF(T1938&gt;0,RANK(T1938,(N1938:P1938,Q1938:AJ1938)),0)</f>
        <v>7</v>
      </c>
      <c r="AP1938" s="2">
        <f t="shared" si="776"/>
        <v>6.2221640031438303E-3</v>
      </c>
      <c r="AQ1938" s="2">
        <f t="shared" si="777"/>
        <v>1.9648938957296308E-3</v>
      </c>
      <c r="AR1938" s="2">
        <f t="shared" si="778"/>
        <v>3.0128373067854334E-3</v>
      </c>
      <c r="AS1938" s="2">
        <f t="shared" si="779"/>
        <v>5.2397170552790154E-4</v>
      </c>
      <c r="AU1938" t="s">
        <v>1594</v>
      </c>
      <c r="AV1938" t="s">
        <v>3249</v>
      </c>
      <c r="AY1938" s="130">
        <v>36</v>
      </c>
      <c r="AZ1938" s="131">
        <v>73</v>
      </c>
      <c r="BA1938" s="132">
        <f t="shared" si="766"/>
        <v>36073</v>
      </c>
      <c r="BC1938" s="7" t="s">
        <v>532</v>
      </c>
      <c r="BF1938" s="68">
        <v>6086</v>
      </c>
      <c r="BG1938" s="135">
        <v>147</v>
      </c>
      <c r="BH1938" s="68">
        <v>6260</v>
      </c>
      <c r="BI1938" s="135">
        <v>580</v>
      </c>
      <c r="BJ1938" s="135">
        <v>25</v>
      </c>
    </row>
    <row r="1939" spans="1:62" hidden="1" outlineLevel="1" x14ac:dyDescent="0.2">
      <c r="A1939" t="s">
        <v>1966</v>
      </c>
      <c r="B1939" t="s">
        <v>3249</v>
      </c>
      <c r="C1939" s="1">
        <f t="shared" si="770"/>
        <v>45673</v>
      </c>
      <c r="D1939" s="7">
        <f>RANK(N1939,(N1939:P1939,Q1939:AJ1939))</f>
        <v>1</v>
      </c>
      <c r="E1939" s="7">
        <f>RANK(O1939,(N1939:P1939,Q1939:AJ1939))</f>
        <v>2</v>
      </c>
      <c r="F1939" s="7">
        <f>IF(P1939&gt;0,RANK(P1939,(N1939:P1939,Q1939:AJ1939)),0)</f>
        <v>3</v>
      </c>
      <c r="G1939" s="1">
        <f t="shared" si="771"/>
        <v>3281</v>
      </c>
      <c r="H1939" s="2">
        <f t="shared" si="769"/>
        <v>7.1836752567162224E-2</v>
      </c>
      <c r="I1939" s="2"/>
      <c r="J1939" s="2">
        <f t="shared" si="772"/>
        <v>0.44752917478597859</v>
      </c>
      <c r="K1939" s="2">
        <f t="shared" si="773"/>
        <v>0.37569242221881638</v>
      </c>
      <c r="L1939" s="2">
        <f t="shared" si="774"/>
        <v>0.1641889081076347</v>
      </c>
      <c r="M1939" s="2">
        <f t="shared" si="775"/>
        <v>1.2589494887570274E-2</v>
      </c>
      <c r="N1939" s="1">
        <f t="shared" si="767"/>
        <v>20440</v>
      </c>
      <c r="O1939" s="1">
        <f t="shared" si="768"/>
        <v>17159</v>
      </c>
      <c r="P1939" s="1">
        <v>7499</v>
      </c>
      <c r="Q1939" s="1">
        <v>280</v>
      </c>
      <c r="R1939" s="1">
        <v>79</v>
      </c>
      <c r="S1939" s="1">
        <v>154</v>
      </c>
      <c r="T1939" s="1">
        <v>27</v>
      </c>
      <c r="U1939" s="1">
        <v>21</v>
      </c>
      <c r="Y1939" s="1">
        <v>14</v>
      </c>
      <c r="AL1939" s="7">
        <f>IF(Q1939&gt;0,RANK(Q1939,(N1939:P1939,Q1939:AJ1939)),0)</f>
        <v>4</v>
      </c>
      <c r="AM1939" s="7">
        <f>IF(R1939&gt;0,RANK(R1939,(N1939:P1939,Q1939:AJ1939)),0)</f>
        <v>6</v>
      </c>
      <c r="AN1939" s="7">
        <f>IF(S1939&gt;0,RANK(S1939,(N1939:P1939,Q1939:AJ1939)),0)</f>
        <v>5</v>
      </c>
      <c r="AO1939" s="7">
        <f>IF(T1939&gt;0,RANK(T1939,(N1939:P1939,Q1939:AJ1939)),0)</f>
        <v>7</v>
      </c>
      <c r="AP1939" s="2">
        <f t="shared" si="776"/>
        <v>6.1305366409038159E-3</v>
      </c>
      <c r="AQ1939" s="2">
        <f t="shared" si="777"/>
        <v>1.7296871236835768E-3</v>
      </c>
      <c r="AR1939" s="2">
        <f t="shared" si="778"/>
        <v>3.3717951524970991E-3</v>
      </c>
      <c r="AS1939" s="2">
        <f t="shared" si="779"/>
        <v>5.9115889037286804E-4</v>
      </c>
      <c r="AU1939" t="s">
        <v>1966</v>
      </c>
      <c r="AV1939" t="s">
        <v>3249</v>
      </c>
      <c r="AY1939" s="130">
        <v>36</v>
      </c>
      <c r="AZ1939" s="131">
        <v>75</v>
      </c>
      <c r="BA1939" s="132">
        <f t="shared" si="766"/>
        <v>36075</v>
      </c>
      <c r="BC1939" s="7" t="s">
        <v>532</v>
      </c>
      <c r="BF1939" s="68">
        <v>19924</v>
      </c>
      <c r="BG1939" s="135">
        <v>516</v>
      </c>
      <c r="BH1939" s="68">
        <v>15571</v>
      </c>
      <c r="BI1939" s="68">
        <v>1504</v>
      </c>
      <c r="BJ1939" s="135">
        <v>84</v>
      </c>
    </row>
    <row r="1940" spans="1:62" hidden="1" outlineLevel="1" x14ac:dyDescent="0.2">
      <c r="A1940" t="s">
        <v>1967</v>
      </c>
      <c r="B1940" t="s">
        <v>3249</v>
      </c>
      <c r="C1940" s="1">
        <f t="shared" si="770"/>
        <v>24126</v>
      </c>
      <c r="D1940" s="7">
        <f>RANK(N1940,(N1940:P1940,Q1940:AJ1940))</f>
        <v>1</v>
      </c>
      <c r="E1940" s="7">
        <f>RANK(O1940,(N1940:P1940,Q1940:AJ1940))</f>
        <v>2</v>
      </c>
      <c r="F1940" s="7">
        <f>IF(P1940&gt;0,RANK(P1940,(N1940:P1940,Q1940:AJ1940)),0)</f>
        <v>3</v>
      </c>
      <c r="G1940" s="1">
        <f t="shared" si="771"/>
        <v>2696</v>
      </c>
      <c r="H1940" s="2">
        <f t="shared" si="769"/>
        <v>0.11174666335074193</v>
      </c>
      <c r="I1940" s="2"/>
      <c r="J1940" s="2">
        <f t="shared" si="772"/>
        <v>0.47542070794992952</v>
      </c>
      <c r="K1940" s="2">
        <f t="shared" si="773"/>
        <v>0.36367404459918762</v>
      </c>
      <c r="L1940" s="2">
        <f t="shared" si="774"/>
        <v>0.1333416231451546</v>
      </c>
      <c r="M1940" s="2">
        <f t="shared" si="775"/>
        <v>2.7563624305728257E-2</v>
      </c>
      <c r="N1940" s="1">
        <f t="shared" si="767"/>
        <v>11470</v>
      </c>
      <c r="O1940" s="1">
        <f t="shared" si="768"/>
        <v>8774</v>
      </c>
      <c r="P1940" s="1">
        <v>3217</v>
      </c>
      <c r="Q1940" s="1">
        <v>442</v>
      </c>
      <c r="R1940" s="1">
        <v>84</v>
      </c>
      <c r="S1940" s="1">
        <v>84</v>
      </c>
      <c r="T1940" s="1">
        <v>38</v>
      </c>
      <c r="U1940" s="1">
        <v>12</v>
      </c>
      <c r="Y1940" s="1">
        <v>5</v>
      </c>
      <c r="AL1940" s="7">
        <f>IF(Q1940&gt;0,RANK(Q1940,(N1940:P1940,Q1940:AJ1940)),0)</f>
        <v>4</v>
      </c>
      <c r="AM1940" s="7">
        <f>IF(R1940&gt;0,RANK(R1940,(N1940:P1940,Q1940:AJ1940)),0)</f>
        <v>5</v>
      </c>
      <c r="AN1940" s="7">
        <f>IF(S1940&gt;0,RANK(S1940,(N1940:P1940,Q1940:AJ1940)),0)</f>
        <v>5</v>
      </c>
      <c r="AO1940" s="7">
        <f>IF(T1940&gt;0,RANK(T1940,(N1940:P1940,Q1940:AJ1940)),0)</f>
        <v>7</v>
      </c>
      <c r="AP1940" s="2">
        <f t="shared" si="776"/>
        <v>1.8320484125010361E-2</v>
      </c>
      <c r="AQ1940" s="2">
        <f t="shared" si="777"/>
        <v>3.4817209649340959E-3</v>
      </c>
      <c r="AR1940" s="2">
        <f t="shared" si="778"/>
        <v>3.4817209649340959E-3</v>
      </c>
      <c r="AS1940" s="2">
        <f t="shared" si="779"/>
        <v>1.5750642460416148E-3</v>
      </c>
      <c r="AU1940" t="s">
        <v>1967</v>
      </c>
      <c r="AV1940" t="s">
        <v>3249</v>
      </c>
      <c r="AY1940" s="130">
        <v>36</v>
      </c>
      <c r="AZ1940" s="131">
        <v>77</v>
      </c>
      <c r="BA1940" s="132">
        <f t="shared" si="766"/>
        <v>36077</v>
      </c>
      <c r="BC1940" s="7" t="s">
        <v>532</v>
      </c>
      <c r="BF1940" s="68">
        <v>11172</v>
      </c>
      <c r="BG1940" s="135">
        <v>298</v>
      </c>
      <c r="BH1940" s="68">
        <v>8213</v>
      </c>
      <c r="BI1940" s="135">
        <v>518</v>
      </c>
      <c r="BJ1940" s="135">
        <v>43</v>
      </c>
    </row>
    <row r="1941" spans="1:62" hidden="1" outlineLevel="1" x14ac:dyDescent="0.2">
      <c r="A1941" t="s">
        <v>957</v>
      </c>
      <c r="B1941" t="s">
        <v>3249</v>
      </c>
      <c r="C1941" s="1">
        <f t="shared" si="770"/>
        <v>38432</v>
      </c>
      <c r="D1941" s="7">
        <f>RANK(N1941,(N1941:P1941,Q1941:AJ1941))</f>
        <v>2</v>
      </c>
      <c r="E1941" s="7">
        <f>RANK(O1941,(N1941:P1941,Q1941:AJ1941))</f>
        <v>1</v>
      </c>
      <c r="F1941" s="7">
        <f>IF(P1941&gt;0,RANK(P1941,(N1941:P1941,Q1941:AJ1941)),0)</f>
        <v>3</v>
      </c>
      <c r="G1941" s="1">
        <f t="shared" si="771"/>
        <v>1279</v>
      </c>
      <c r="H1941" s="2">
        <f t="shared" si="769"/>
        <v>3.3279558701082429E-2</v>
      </c>
      <c r="I1941" s="2"/>
      <c r="J1941" s="2">
        <f t="shared" si="772"/>
        <v>0.42082119067443796</v>
      </c>
      <c r="K1941" s="2">
        <f t="shared" si="773"/>
        <v>0.45410074937552042</v>
      </c>
      <c r="L1941" s="2">
        <f t="shared" si="774"/>
        <v>0.10491257285595337</v>
      </c>
      <c r="M1941" s="2">
        <f t="shared" si="775"/>
        <v>2.0165487094088302E-2</v>
      </c>
      <c r="N1941" s="1">
        <f t="shared" si="767"/>
        <v>16173</v>
      </c>
      <c r="O1941" s="1">
        <f t="shared" si="768"/>
        <v>17452</v>
      </c>
      <c r="P1941" s="1">
        <v>4032</v>
      </c>
      <c r="Q1941" s="1">
        <v>447</v>
      </c>
      <c r="R1941" s="1">
        <v>88</v>
      </c>
      <c r="S1941" s="1">
        <v>157</v>
      </c>
      <c r="T1941" s="1">
        <v>36</v>
      </c>
      <c r="U1941" s="1">
        <v>17</v>
      </c>
      <c r="Y1941" s="1">
        <v>30</v>
      </c>
      <c r="AL1941" s="7">
        <f>IF(Q1941&gt;0,RANK(Q1941,(N1941:P1941,Q1941:AJ1941)),0)</f>
        <v>4</v>
      </c>
      <c r="AM1941" s="7">
        <f>IF(R1941&gt;0,RANK(R1941,(N1941:P1941,Q1941:AJ1941)),0)</f>
        <v>6</v>
      </c>
      <c r="AN1941" s="7">
        <f>IF(S1941&gt;0,RANK(S1941,(N1941:P1941,Q1941:AJ1941)),0)</f>
        <v>5</v>
      </c>
      <c r="AO1941" s="7">
        <f>IF(T1941&gt;0,RANK(T1941,(N1941:P1941,Q1941:AJ1941)),0)</f>
        <v>7</v>
      </c>
      <c r="AP1941" s="2">
        <f t="shared" si="776"/>
        <v>1.1630932556203163E-2</v>
      </c>
      <c r="AQ1941" s="2">
        <f t="shared" si="777"/>
        <v>2.289758534554538E-3</v>
      </c>
      <c r="AR1941" s="2">
        <f t="shared" si="778"/>
        <v>4.0851373855120736E-3</v>
      </c>
      <c r="AS1941" s="2">
        <f t="shared" si="779"/>
        <v>9.3671940049958372E-4</v>
      </c>
      <c r="AU1941" t="s">
        <v>957</v>
      </c>
      <c r="AV1941" t="s">
        <v>3249</v>
      </c>
      <c r="AY1941" s="130">
        <v>36</v>
      </c>
      <c r="AZ1941" s="131">
        <v>79</v>
      </c>
      <c r="BA1941" s="132">
        <f t="shared" si="766"/>
        <v>36079</v>
      </c>
      <c r="BC1941" s="7" t="s">
        <v>532</v>
      </c>
      <c r="BF1941" s="68">
        <v>15726</v>
      </c>
      <c r="BG1941" s="135">
        <v>447</v>
      </c>
      <c r="BH1941" s="68">
        <v>15093</v>
      </c>
      <c r="BI1941" s="68">
        <v>2275</v>
      </c>
      <c r="BJ1941" s="135">
        <v>84</v>
      </c>
    </row>
    <row r="1942" spans="1:62" hidden="1" outlineLevel="1" x14ac:dyDescent="0.2">
      <c r="A1942" t="s">
        <v>1790</v>
      </c>
      <c r="B1942" t="s">
        <v>3249</v>
      </c>
      <c r="C1942" s="1">
        <f t="shared" si="770"/>
        <v>67625</v>
      </c>
      <c r="D1942" s="7">
        <f>RANK(N1942,(N1942:P1942,Q1942:AJ1942))</f>
        <v>1</v>
      </c>
      <c r="E1942" s="7">
        <f>RANK(O1942,(N1942:P1942,Q1942:AJ1942))</f>
        <v>2</v>
      </c>
      <c r="F1942" s="7">
        <f>IF(P1942&gt;0,RANK(P1942,(N1942:P1942,Q1942:AJ1942)),0)</f>
        <v>3</v>
      </c>
      <c r="G1942" s="1">
        <f t="shared" si="771"/>
        <v>10791</v>
      </c>
      <c r="H1942" s="2">
        <f t="shared" si="769"/>
        <v>0.15957116451016637</v>
      </c>
      <c r="I1942" s="2"/>
      <c r="J1942" s="2">
        <f t="shared" si="772"/>
        <v>0.50680961182994455</v>
      </c>
      <c r="K1942" s="2">
        <f t="shared" si="773"/>
        <v>0.34723844731977821</v>
      </c>
      <c r="L1942" s="2">
        <f t="shared" si="774"/>
        <v>0.12428835489833641</v>
      </c>
      <c r="M1942" s="2">
        <f t="shared" si="775"/>
        <v>2.1663585951940831E-2</v>
      </c>
      <c r="N1942" s="1">
        <f t="shared" si="767"/>
        <v>34273</v>
      </c>
      <c r="O1942" s="1">
        <f t="shared" si="768"/>
        <v>23482</v>
      </c>
      <c r="P1942" s="1">
        <v>8405</v>
      </c>
      <c r="Q1942" s="1">
        <v>869</v>
      </c>
      <c r="R1942" s="1">
        <v>166</v>
      </c>
      <c r="S1942" s="1">
        <v>323</v>
      </c>
      <c r="T1942" s="1">
        <v>43</v>
      </c>
      <c r="U1942" s="1">
        <v>33</v>
      </c>
      <c r="Y1942" s="1">
        <v>31</v>
      </c>
      <c r="AL1942" s="7">
        <f>IF(Q1942&gt;0,RANK(Q1942,(N1942:P1942,Q1942:AJ1942)),0)</f>
        <v>4</v>
      </c>
      <c r="AM1942" s="7">
        <f>IF(R1942&gt;0,RANK(R1942,(N1942:P1942,Q1942:AJ1942)),0)</f>
        <v>6</v>
      </c>
      <c r="AN1942" s="7">
        <f>IF(S1942&gt;0,RANK(S1942,(N1942:P1942,Q1942:AJ1942)),0)</f>
        <v>5</v>
      </c>
      <c r="AO1942" s="7">
        <f>IF(T1942&gt;0,RANK(T1942,(N1942:P1942,Q1942:AJ1942)),0)</f>
        <v>7</v>
      </c>
      <c r="AP1942" s="2">
        <f t="shared" si="776"/>
        <v>1.2850277264325324E-2</v>
      </c>
      <c r="AQ1942" s="2">
        <f t="shared" si="777"/>
        <v>2.4547134935304989E-3</v>
      </c>
      <c r="AR1942" s="2">
        <f t="shared" si="778"/>
        <v>4.7763401109057304E-3</v>
      </c>
      <c r="AS1942" s="2">
        <f t="shared" si="779"/>
        <v>6.3585951940850277E-4</v>
      </c>
      <c r="AU1942" t="s">
        <v>1790</v>
      </c>
      <c r="AV1942" t="s">
        <v>3249</v>
      </c>
      <c r="AY1942" s="130">
        <v>36</v>
      </c>
      <c r="AZ1942" s="131">
        <v>83</v>
      </c>
      <c r="BA1942" s="132">
        <f t="shared" si="766"/>
        <v>36083</v>
      </c>
      <c r="BC1942" s="7" t="s">
        <v>532</v>
      </c>
      <c r="BF1942" s="68">
        <v>33172</v>
      </c>
      <c r="BG1942" s="68">
        <v>1101</v>
      </c>
      <c r="BH1942" s="68">
        <v>20804</v>
      </c>
      <c r="BI1942" s="68">
        <v>2551</v>
      </c>
      <c r="BJ1942" s="135">
        <v>127</v>
      </c>
    </row>
    <row r="1943" spans="1:62" hidden="1" outlineLevel="1" x14ac:dyDescent="0.2">
      <c r="A1943" t="s">
        <v>1294</v>
      </c>
      <c r="B1943" t="s">
        <v>3249</v>
      </c>
      <c r="C1943" s="1">
        <f t="shared" si="770"/>
        <v>112241</v>
      </c>
      <c r="D1943" s="7">
        <f>RANK(N1943,(N1943:P1943,Q1943:AJ1943))</f>
        <v>1</v>
      </c>
      <c r="E1943" s="7">
        <f>RANK(O1943,(N1943:P1943,Q1943:AJ1943))</f>
        <v>2</v>
      </c>
      <c r="F1943" s="7">
        <f>IF(P1943&gt;0,RANK(P1943,(N1943:P1943,Q1943:AJ1943)),0)</f>
        <v>3</v>
      </c>
      <c r="G1943" s="1">
        <f t="shared" si="771"/>
        <v>22732</v>
      </c>
      <c r="H1943" s="2">
        <f t="shared" si="769"/>
        <v>0.20252848780748567</v>
      </c>
      <c r="I1943" s="2"/>
      <c r="J1943" s="2">
        <f t="shared" si="772"/>
        <v>0.56242371325986051</v>
      </c>
      <c r="K1943" s="2">
        <f t="shared" si="773"/>
        <v>0.35989522545237479</v>
      </c>
      <c r="L1943" s="2">
        <f t="shared" si="774"/>
        <v>6.0566103295587176E-2</v>
      </c>
      <c r="M1943" s="2">
        <f t="shared" si="775"/>
        <v>1.7114957992177521E-2</v>
      </c>
      <c r="N1943" s="1">
        <f t="shared" si="767"/>
        <v>63127</v>
      </c>
      <c r="O1943" s="1">
        <f t="shared" si="768"/>
        <v>40395</v>
      </c>
      <c r="P1943" s="1">
        <v>6798</v>
      </c>
      <c r="Q1943" s="1">
        <v>1189</v>
      </c>
      <c r="R1943" s="1">
        <v>192</v>
      </c>
      <c r="S1943" s="1">
        <v>415</v>
      </c>
      <c r="T1943" s="1">
        <v>74</v>
      </c>
      <c r="U1943" s="1">
        <v>18</v>
      </c>
      <c r="Y1943" s="1">
        <v>33</v>
      </c>
      <c r="AL1943" s="7">
        <f>IF(Q1943&gt;0,RANK(Q1943,(N1943:P1943,Q1943:AJ1943)),0)</f>
        <v>4</v>
      </c>
      <c r="AM1943" s="7">
        <f>IF(R1943&gt;0,RANK(R1943,(N1943:P1943,Q1943:AJ1943)),0)</f>
        <v>6</v>
      </c>
      <c r="AN1943" s="7">
        <f>IF(S1943&gt;0,RANK(S1943,(N1943:P1943,Q1943:AJ1943)),0)</f>
        <v>5</v>
      </c>
      <c r="AO1943" s="7">
        <f>IF(T1943&gt;0,RANK(T1943,(N1943:P1943,Q1943:AJ1943)),0)</f>
        <v>7</v>
      </c>
      <c r="AP1943" s="2">
        <f t="shared" si="776"/>
        <v>1.0593276966527383E-2</v>
      </c>
      <c r="AQ1943" s="2">
        <f t="shared" si="777"/>
        <v>1.7106048591869281E-3</v>
      </c>
      <c r="AR1943" s="2">
        <f t="shared" si="778"/>
        <v>3.6974011279300792E-3</v>
      </c>
      <c r="AS1943" s="2">
        <f t="shared" si="779"/>
        <v>6.5929562281162851E-4</v>
      </c>
      <c r="AU1943" t="s">
        <v>1294</v>
      </c>
      <c r="AV1943" t="s">
        <v>3249</v>
      </c>
      <c r="AY1943" s="130">
        <v>36</v>
      </c>
      <c r="AZ1943" s="131">
        <v>87</v>
      </c>
      <c r="BA1943" s="132">
        <f t="shared" si="766"/>
        <v>36087</v>
      </c>
      <c r="BC1943" s="7" t="s">
        <v>532</v>
      </c>
      <c r="BF1943" s="68">
        <v>61855</v>
      </c>
      <c r="BG1943" s="68">
        <v>1272</v>
      </c>
      <c r="BH1943" s="68">
        <v>35707</v>
      </c>
      <c r="BI1943" s="68">
        <v>4540</v>
      </c>
      <c r="BJ1943" s="135">
        <v>148</v>
      </c>
    </row>
    <row r="1944" spans="1:62" hidden="1" outlineLevel="1" x14ac:dyDescent="0.2">
      <c r="A1944" t="s">
        <v>1326</v>
      </c>
      <c r="B1944" t="s">
        <v>3249</v>
      </c>
      <c r="C1944" s="1">
        <f t="shared" si="770"/>
        <v>38477</v>
      </c>
      <c r="D1944" s="7">
        <f>RANK(N1944,(N1944:P1944,Q1944:AJ1944))</f>
        <v>1</v>
      </c>
      <c r="E1944" s="7">
        <f>RANK(O1944,(N1944:P1944,Q1944:AJ1944))</f>
        <v>2</v>
      </c>
      <c r="F1944" s="7">
        <f>IF(P1944&gt;0,RANK(P1944,(N1944:P1944,Q1944:AJ1944)),0)</f>
        <v>3</v>
      </c>
      <c r="G1944" s="1">
        <f t="shared" si="771"/>
        <v>10971</v>
      </c>
      <c r="H1944" s="2">
        <f t="shared" si="769"/>
        <v>0.2851313771863711</v>
      </c>
      <c r="I1944" s="2"/>
      <c r="J1944" s="2">
        <f t="shared" si="772"/>
        <v>0.56652025885593993</v>
      </c>
      <c r="K1944" s="2">
        <f t="shared" si="773"/>
        <v>0.28138888166956882</v>
      </c>
      <c r="L1944" s="2">
        <f t="shared" si="774"/>
        <v>0.1379785326298828</v>
      </c>
      <c r="M1944" s="2">
        <f t="shared" si="775"/>
        <v>1.4112326844608447E-2</v>
      </c>
      <c r="N1944" s="1">
        <f t="shared" si="767"/>
        <v>21798</v>
      </c>
      <c r="O1944" s="1">
        <f t="shared" si="768"/>
        <v>10827</v>
      </c>
      <c r="P1944" s="1">
        <v>5309</v>
      </c>
      <c r="Q1944" s="1">
        <v>222</v>
      </c>
      <c r="R1944" s="1">
        <v>58</v>
      </c>
      <c r="S1944" s="1">
        <v>204</v>
      </c>
      <c r="T1944" s="1">
        <v>29</v>
      </c>
      <c r="U1944" s="1">
        <v>11</v>
      </c>
      <c r="Y1944" s="1">
        <v>19</v>
      </c>
      <c r="AL1944" s="7">
        <f>IF(Q1944&gt;0,RANK(Q1944,(N1944:P1944,Q1944:AJ1944)),0)</f>
        <v>4</v>
      </c>
      <c r="AM1944" s="7">
        <f>IF(R1944&gt;0,RANK(R1944,(N1944:P1944,Q1944:AJ1944)),0)</f>
        <v>6</v>
      </c>
      <c r="AN1944" s="7">
        <f>IF(S1944&gt;0,RANK(S1944,(N1944:P1944,Q1944:AJ1944)),0)</f>
        <v>5</v>
      </c>
      <c r="AO1944" s="7">
        <f>IF(T1944&gt;0,RANK(T1944,(N1944:P1944,Q1944:AJ1944)),0)</f>
        <v>7</v>
      </c>
      <c r="AP1944" s="2">
        <f t="shared" si="776"/>
        <v>5.7696805884034615E-3</v>
      </c>
      <c r="AQ1944" s="2">
        <f t="shared" si="777"/>
        <v>1.5073940276009044E-3</v>
      </c>
      <c r="AR1944" s="2">
        <f t="shared" si="778"/>
        <v>5.3018686488031808E-3</v>
      </c>
      <c r="AS1944" s="2">
        <f t="shared" si="779"/>
        <v>7.5369701380045221E-4</v>
      </c>
      <c r="AU1944" t="s">
        <v>1326</v>
      </c>
      <c r="AV1944" t="s">
        <v>3249</v>
      </c>
      <c r="AY1944" s="130">
        <v>36</v>
      </c>
      <c r="AZ1944" s="131">
        <v>89</v>
      </c>
      <c r="BA1944" s="132">
        <f t="shared" si="766"/>
        <v>36089</v>
      </c>
      <c r="BC1944" s="7" t="s">
        <v>532</v>
      </c>
      <c r="BF1944" s="68">
        <v>21276</v>
      </c>
      <c r="BG1944" s="135">
        <v>522</v>
      </c>
      <c r="BH1944" s="68">
        <v>10110</v>
      </c>
      <c r="BI1944" s="135">
        <v>668</v>
      </c>
      <c r="BJ1944" s="135">
        <v>49</v>
      </c>
    </row>
    <row r="1945" spans="1:62" hidden="1" outlineLevel="1" x14ac:dyDescent="0.2">
      <c r="A1945" t="s">
        <v>3150</v>
      </c>
      <c r="B1945" t="s">
        <v>3249</v>
      </c>
      <c r="C1945" s="1">
        <f t="shared" si="770"/>
        <v>85665</v>
      </c>
      <c r="D1945" s="7">
        <f>RANK(N1945,(N1945:P1945,Q1945:AJ1945))</f>
        <v>1</v>
      </c>
      <c r="E1945" s="7">
        <f>RANK(O1945,(N1945:P1945,Q1945:AJ1945))</f>
        <v>2</v>
      </c>
      <c r="F1945" s="7">
        <f>IF(P1945&gt;0,RANK(P1945,(N1945:P1945,Q1945:AJ1945)),0)</f>
        <v>3</v>
      </c>
      <c r="G1945" s="1">
        <f t="shared" si="771"/>
        <v>5495</v>
      </c>
      <c r="H1945" s="2">
        <f t="shared" si="769"/>
        <v>6.4145216833012317E-2</v>
      </c>
      <c r="I1945" s="2"/>
      <c r="J1945" s="2">
        <f t="shared" si="772"/>
        <v>0.46497402673203758</v>
      </c>
      <c r="K1945" s="2">
        <f t="shared" si="773"/>
        <v>0.40082880989902525</v>
      </c>
      <c r="L1945" s="2">
        <f t="shared" si="774"/>
        <v>0.11837973501429989</v>
      </c>
      <c r="M1945" s="2">
        <f t="shared" si="775"/>
        <v>1.5817428354637272E-2</v>
      </c>
      <c r="N1945" s="1">
        <f t="shared" si="767"/>
        <v>39832</v>
      </c>
      <c r="O1945" s="1">
        <f t="shared" si="768"/>
        <v>34337</v>
      </c>
      <c r="P1945" s="1">
        <v>10141</v>
      </c>
      <c r="Q1945" s="1">
        <v>711</v>
      </c>
      <c r="R1945" s="1">
        <v>195</v>
      </c>
      <c r="S1945" s="1">
        <v>323</v>
      </c>
      <c r="T1945" s="1">
        <v>54</v>
      </c>
      <c r="U1945" s="1">
        <v>36</v>
      </c>
      <c r="Y1945" s="1">
        <v>36</v>
      </c>
      <c r="AL1945" s="7">
        <f>IF(Q1945&gt;0,RANK(Q1945,(N1945:P1945,Q1945:AJ1945)),0)</f>
        <v>4</v>
      </c>
      <c r="AM1945" s="7">
        <f>IF(R1945&gt;0,RANK(R1945,(N1945:P1945,Q1945:AJ1945)),0)</f>
        <v>6</v>
      </c>
      <c r="AN1945" s="7">
        <f>IF(S1945&gt;0,RANK(S1945,(N1945:P1945,Q1945:AJ1945)),0)</f>
        <v>5</v>
      </c>
      <c r="AO1945" s="7">
        <f>IF(T1945&gt;0,RANK(T1945,(N1945:P1945,Q1945:AJ1945)),0)</f>
        <v>7</v>
      </c>
      <c r="AP1945" s="2">
        <f t="shared" si="776"/>
        <v>8.2997723691122394E-3</v>
      </c>
      <c r="AQ1945" s="2">
        <f t="shared" si="777"/>
        <v>2.2763088776046225E-3</v>
      </c>
      <c r="AR1945" s="2">
        <f t="shared" si="778"/>
        <v>3.770501371622016E-3</v>
      </c>
      <c r="AS1945" s="2">
        <f t="shared" si="779"/>
        <v>6.3036245841358778E-4</v>
      </c>
      <c r="AU1945" t="s">
        <v>3150</v>
      </c>
      <c r="AV1945" t="s">
        <v>3249</v>
      </c>
      <c r="AY1945" s="130">
        <v>36</v>
      </c>
      <c r="AZ1945" s="131">
        <v>91</v>
      </c>
      <c r="BA1945" s="132">
        <f t="shared" si="766"/>
        <v>36091</v>
      </c>
      <c r="BC1945" s="7" t="s">
        <v>532</v>
      </c>
      <c r="BF1945" s="68">
        <v>38802</v>
      </c>
      <c r="BG1945" s="68">
        <v>1030</v>
      </c>
      <c r="BH1945" s="68">
        <v>31458</v>
      </c>
      <c r="BI1945" s="68">
        <v>2709</v>
      </c>
      <c r="BJ1945" s="135">
        <v>170</v>
      </c>
    </row>
    <row r="1946" spans="1:62" hidden="1" outlineLevel="1" x14ac:dyDescent="0.2">
      <c r="A1946" t="s">
        <v>2650</v>
      </c>
      <c r="B1946" t="s">
        <v>3249</v>
      </c>
      <c r="C1946" s="1">
        <f t="shared" si="770"/>
        <v>66709</v>
      </c>
      <c r="D1946" s="7">
        <f>RANK(N1946,(N1946:P1946,Q1946:AJ1946))</f>
        <v>1</v>
      </c>
      <c r="E1946" s="7">
        <f>RANK(O1946,(N1946:P1946,Q1946:AJ1946))</f>
        <v>2</v>
      </c>
      <c r="F1946" s="7">
        <f>IF(P1946&gt;0,RANK(P1946,(N1946:P1946,Q1946:AJ1946)),0)</f>
        <v>3</v>
      </c>
      <c r="G1946" s="1">
        <f t="shared" si="771"/>
        <v>13298</v>
      </c>
      <c r="H1946" s="2">
        <f t="shared" si="769"/>
        <v>0.19934341693024929</v>
      </c>
      <c r="I1946" s="2"/>
      <c r="J1946" s="2">
        <f t="shared" si="772"/>
        <v>0.53072299090077801</v>
      </c>
      <c r="K1946" s="2">
        <f t="shared" si="773"/>
        <v>0.3313795739705287</v>
      </c>
      <c r="L1946" s="2">
        <f t="shared" si="774"/>
        <v>0.1179001334152813</v>
      </c>
      <c r="M1946" s="2">
        <f t="shared" si="775"/>
        <v>1.9997301713411991E-2</v>
      </c>
      <c r="N1946" s="1">
        <f t="shared" si="767"/>
        <v>35404</v>
      </c>
      <c r="O1946" s="1">
        <f t="shared" si="768"/>
        <v>22106</v>
      </c>
      <c r="P1946" s="1">
        <v>7865</v>
      </c>
      <c r="Q1946" s="1">
        <v>759</v>
      </c>
      <c r="R1946" s="1">
        <v>176</v>
      </c>
      <c r="S1946" s="1">
        <v>308</v>
      </c>
      <c r="T1946" s="1">
        <v>49</v>
      </c>
      <c r="U1946" s="1">
        <v>14</v>
      </c>
      <c r="Y1946" s="1">
        <v>28</v>
      </c>
      <c r="AL1946" s="7">
        <f>IF(Q1946&gt;0,RANK(Q1946,(N1946:P1946,Q1946:AJ1946)),0)</f>
        <v>4</v>
      </c>
      <c r="AM1946" s="7">
        <f>IF(R1946&gt;0,RANK(R1946,(N1946:P1946,Q1946:AJ1946)),0)</f>
        <v>6</v>
      </c>
      <c r="AN1946" s="7">
        <f>IF(S1946&gt;0,RANK(S1946,(N1946:P1946,Q1946:AJ1946)),0)</f>
        <v>5</v>
      </c>
      <c r="AO1946" s="7">
        <f>IF(T1946&gt;0,RANK(T1946,(N1946:P1946,Q1946:AJ1946)),0)</f>
        <v>7</v>
      </c>
      <c r="AP1946" s="2">
        <f t="shared" si="776"/>
        <v>1.1377775112803371E-2</v>
      </c>
      <c r="AQ1946" s="2">
        <f t="shared" si="777"/>
        <v>2.6383246638384625E-3</v>
      </c>
      <c r="AR1946" s="2">
        <f t="shared" si="778"/>
        <v>4.6170681617173099E-3</v>
      </c>
      <c r="AS1946" s="2">
        <f t="shared" si="779"/>
        <v>7.3453357118229926E-4</v>
      </c>
      <c r="AU1946" t="s">
        <v>2650</v>
      </c>
      <c r="AV1946" t="s">
        <v>3249</v>
      </c>
      <c r="AY1946" s="130">
        <v>36</v>
      </c>
      <c r="AZ1946" s="131">
        <v>93</v>
      </c>
      <c r="BA1946" s="132">
        <f t="shared" si="766"/>
        <v>36093</v>
      </c>
      <c r="BC1946" s="7" t="s">
        <v>532</v>
      </c>
      <c r="BF1946" s="68">
        <v>34411</v>
      </c>
      <c r="BG1946" s="135">
        <v>993</v>
      </c>
      <c r="BH1946" s="68">
        <v>19940</v>
      </c>
      <c r="BI1946" s="68">
        <v>2053</v>
      </c>
      <c r="BJ1946" s="135">
        <v>113</v>
      </c>
    </row>
    <row r="1947" spans="1:62" hidden="1" outlineLevel="1" x14ac:dyDescent="0.2">
      <c r="A1947" t="s">
        <v>1920</v>
      </c>
      <c r="B1947" t="s">
        <v>3249</v>
      </c>
      <c r="C1947" s="1">
        <f t="shared" si="770"/>
        <v>13261</v>
      </c>
      <c r="D1947" s="7">
        <f>RANK(N1947,(N1947:P1947,Q1947:AJ1947))</f>
        <v>1</v>
      </c>
      <c r="E1947" s="7">
        <f>RANK(O1947,(N1947:P1947,Q1947:AJ1947))</f>
        <v>2</v>
      </c>
      <c r="F1947" s="7">
        <f>IF(P1947&gt;0,RANK(P1947,(N1947:P1947,Q1947:AJ1947)),0)</f>
        <v>3</v>
      </c>
      <c r="G1947" s="1">
        <f t="shared" si="771"/>
        <v>549</v>
      </c>
      <c r="H1947" s="2">
        <f t="shared" si="769"/>
        <v>4.1399592790890581E-2</v>
      </c>
      <c r="I1947" s="2"/>
      <c r="J1947" s="2">
        <f t="shared" si="772"/>
        <v>0.44506447477565797</v>
      </c>
      <c r="K1947" s="2">
        <f t="shared" si="773"/>
        <v>0.40366488198476735</v>
      </c>
      <c r="L1947" s="2">
        <f t="shared" si="774"/>
        <v>0.13543473342885151</v>
      </c>
      <c r="M1947" s="2">
        <f t="shared" si="775"/>
        <v>1.5835909810723109E-2</v>
      </c>
      <c r="N1947" s="1">
        <f t="shared" si="767"/>
        <v>5902</v>
      </c>
      <c r="O1947" s="1">
        <f t="shared" si="768"/>
        <v>5353</v>
      </c>
      <c r="P1947" s="1">
        <v>1796</v>
      </c>
      <c r="Q1947" s="1">
        <v>121</v>
      </c>
      <c r="R1947" s="1">
        <v>36</v>
      </c>
      <c r="S1947" s="1">
        <v>39</v>
      </c>
      <c r="T1947" s="1">
        <v>7</v>
      </c>
      <c r="U1947" s="1">
        <v>4</v>
      </c>
      <c r="Y1947" s="1">
        <v>3</v>
      </c>
      <c r="AL1947" s="7">
        <f>IF(Q1947&gt;0,RANK(Q1947,(N1947:P1947,Q1947:AJ1947)),0)</f>
        <v>4</v>
      </c>
      <c r="AM1947" s="7">
        <f>IF(R1947&gt;0,RANK(R1947,(N1947:P1947,Q1947:AJ1947)),0)</f>
        <v>6</v>
      </c>
      <c r="AN1947" s="7">
        <f>IF(S1947&gt;0,RANK(S1947,(N1947:P1947,Q1947:AJ1947)),0)</f>
        <v>5</v>
      </c>
      <c r="AO1947" s="7">
        <f>IF(T1947&gt;0,RANK(T1947,(N1947:P1947,Q1947:AJ1947)),0)</f>
        <v>7</v>
      </c>
      <c r="AP1947" s="2">
        <f t="shared" si="776"/>
        <v>9.1245004147500197E-3</v>
      </c>
      <c r="AQ1947" s="2">
        <f t="shared" si="777"/>
        <v>2.7147273961239727E-3</v>
      </c>
      <c r="AR1947" s="2">
        <f t="shared" si="778"/>
        <v>2.9409546791343034E-3</v>
      </c>
      <c r="AS1947" s="2">
        <f t="shared" si="779"/>
        <v>5.2786366035743914E-4</v>
      </c>
      <c r="AU1947" t="s">
        <v>1920</v>
      </c>
      <c r="AV1947" t="s">
        <v>3249</v>
      </c>
      <c r="AY1947" s="130">
        <v>36</v>
      </c>
      <c r="AZ1947" s="131">
        <v>95</v>
      </c>
      <c r="BA1947" s="132">
        <f t="shared" si="766"/>
        <v>36095</v>
      </c>
      <c r="BC1947" s="7" t="s">
        <v>532</v>
      </c>
      <c r="BF1947" s="68">
        <v>5736</v>
      </c>
      <c r="BG1947" s="135">
        <v>166</v>
      </c>
      <c r="BH1947" s="68">
        <v>4901</v>
      </c>
      <c r="BI1947" s="135">
        <v>433</v>
      </c>
      <c r="BJ1947" s="135">
        <v>19</v>
      </c>
    </row>
    <row r="1948" spans="1:62" hidden="1" outlineLevel="1" x14ac:dyDescent="0.2">
      <c r="A1948" t="s">
        <v>2028</v>
      </c>
      <c r="B1948" t="s">
        <v>3249</v>
      </c>
      <c r="C1948" s="1">
        <f t="shared" si="770"/>
        <v>7635</v>
      </c>
      <c r="D1948" s="7">
        <f>RANK(N1948,(N1948:P1948,Q1948:AJ1948))</f>
        <v>1</v>
      </c>
      <c r="E1948" s="7">
        <f>RANK(O1948,(N1948:P1948,Q1948:AJ1948))</f>
        <v>2</v>
      </c>
      <c r="F1948" s="7">
        <f>IF(P1948&gt;0,RANK(P1948,(N1948:P1948,Q1948:AJ1948)),0)</f>
        <v>3</v>
      </c>
      <c r="G1948" s="1">
        <f t="shared" si="771"/>
        <v>169</v>
      </c>
      <c r="H1948" s="2">
        <f t="shared" si="769"/>
        <v>2.2134905042567127E-2</v>
      </c>
      <c r="I1948" s="2"/>
      <c r="J1948" s="2">
        <f t="shared" si="772"/>
        <v>0.43261296660117876</v>
      </c>
      <c r="K1948" s="2">
        <f t="shared" si="773"/>
        <v>0.41047806155861166</v>
      </c>
      <c r="L1948" s="2">
        <f t="shared" si="774"/>
        <v>0.13582187295350359</v>
      </c>
      <c r="M1948" s="2">
        <f t="shared" si="775"/>
        <v>2.1087098886705985E-2</v>
      </c>
      <c r="N1948" s="1">
        <f t="shared" si="767"/>
        <v>3303</v>
      </c>
      <c r="O1948" s="1">
        <f t="shared" si="768"/>
        <v>3134</v>
      </c>
      <c r="P1948" s="1">
        <v>1037</v>
      </c>
      <c r="Q1948" s="1">
        <v>92</v>
      </c>
      <c r="R1948" s="1">
        <v>17</v>
      </c>
      <c r="S1948" s="1">
        <v>35</v>
      </c>
      <c r="T1948" s="1">
        <v>7</v>
      </c>
      <c r="U1948" s="1">
        <v>5</v>
      </c>
      <c r="Y1948" s="1">
        <v>5</v>
      </c>
      <c r="AL1948" s="7">
        <f>IF(Q1948&gt;0,RANK(Q1948,(N1948:P1948,Q1948:AJ1948)),0)</f>
        <v>4</v>
      </c>
      <c r="AM1948" s="7">
        <f>IF(R1948&gt;0,RANK(R1948,(N1948:P1948,Q1948:AJ1948)),0)</f>
        <v>6</v>
      </c>
      <c r="AN1948" s="7">
        <f>IF(S1948&gt;0,RANK(S1948,(N1948:P1948,Q1948:AJ1948)),0)</f>
        <v>5</v>
      </c>
      <c r="AO1948" s="7">
        <f>IF(T1948&gt;0,RANK(T1948,(N1948:P1948,Q1948:AJ1948)),0)</f>
        <v>7</v>
      </c>
      <c r="AP1948" s="2">
        <f t="shared" si="776"/>
        <v>1.2049770792403405E-2</v>
      </c>
      <c r="AQ1948" s="2">
        <f t="shared" si="777"/>
        <v>2.226588081204977E-3</v>
      </c>
      <c r="AR1948" s="2">
        <f t="shared" si="778"/>
        <v>4.5841519318926003E-3</v>
      </c>
      <c r="AS1948" s="2">
        <f t="shared" si="779"/>
        <v>9.1683038637851999E-4</v>
      </c>
      <c r="AU1948" t="s">
        <v>2028</v>
      </c>
      <c r="AV1948" t="s">
        <v>3249</v>
      </c>
      <c r="AY1948" s="130">
        <v>36</v>
      </c>
      <c r="AZ1948" s="131">
        <v>97</v>
      </c>
      <c r="BA1948" s="132">
        <f t="shared" si="766"/>
        <v>36097</v>
      </c>
      <c r="BC1948" s="7" t="s">
        <v>532</v>
      </c>
      <c r="BF1948" s="68">
        <v>3216</v>
      </c>
      <c r="BG1948" s="135">
        <v>87</v>
      </c>
      <c r="BH1948" s="68">
        <v>2806</v>
      </c>
      <c r="BI1948" s="135">
        <v>299</v>
      </c>
      <c r="BJ1948" s="135">
        <v>29</v>
      </c>
    </row>
    <row r="1949" spans="1:62" hidden="1" outlineLevel="1" x14ac:dyDescent="0.2">
      <c r="A1949" t="s">
        <v>2229</v>
      </c>
      <c r="B1949" t="s">
        <v>3249</v>
      </c>
      <c r="C1949" s="1">
        <f t="shared" si="770"/>
        <v>13955</v>
      </c>
      <c r="D1949" s="7">
        <f>RANK(N1949,(N1949:P1949,Q1949:AJ1949))</f>
        <v>1</v>
      </c>
      <c r="E1949" s="7">
        <f>RANK(O1949,(N1949:P1949,Q1949:AJ1949))</f>
        <v>2</v>
      </c>
      <c r="F1949" s="7">
        <f>IF(P1949&gt;0,RANK(P1949,(N1949:P1949,Q1949:AJ1949)),0)</f>
        <v>3</v>
      </c>
      <c r="G1949" s="1">
        <f t="shared" si="771"/>
        <v>1821</v>
      </c>
      <c r="H1949" s="2">
        <f t="shared" si="769"/>
        <v>0.13049086348978861</v>
      </c>
      <c r="I1949" s="2"/>
      <c r="J1949" s="2">
        <f t="shared" si="772"/>
        <v>0.48907201719813687</v>
      </c>
      <c r="K1949" s="2">
        <f t="shared" si="773"/>
        <v>0.35858115370834825</v>
      </c>
      <c r="L1949" s="2">
        <f t="shared" si="774"/>
        <v>0.13536366893586529</v>
      </c>
      <c r="M1949" s="2">
        <f t="shared" si="775"/>
        <v>1.6983160157649585E-2</v>
      </c>
      <c r="N1949" s="1">
        <f t="shared" si="767"/>
        <v>6825</v>
      </c>
      <c r="O1949" s="1">
        <f t="shared" si="768"/>
        <v>5004</v>
      </c>
      <c r="P1949" s="1">
        <v>1889</v>
      </c>
      <c r="Q1949" s="1">
        <v>126</v>
      </c>
      <c r="R1949" s="1">
        <v>26</v>
      </c>
      <c r="S1949" s="1">
        <v>65</v>
      </c>
      <c r="T1949" s="1">
        <v>8</v>
      </c>
      <c r="U1949" s="1">
        <v>7</v>
      </c>
      <c r="Y1949" s="1">
        <v>5</v>
      </c>
      <c r="AL1949" s="7">
        <f>IF(Q1949&gt;0,RANK(Q1949,(N1949:P1949,Q1949:AJ1949)),0)</f>
        <v>4</v>
      </c>
      <c r="AM1949" s="7">
        <f>IF(R1949&gt;0,RANK(R1949,(N1949:P1949,Q1949:AJ1949)),0)</f>
        <v>6</v>
      </c>
      <c r="AN1949" s="7">
        <f>IF(S1949&gt;0,RANK(S1949,(N1949:P1949,Q1949:AJ1949)),0)</f>
        <v>5</v>
      </c>
      <c r="AO1949" s="7">
        <f>IF(T1949&gt;0,RANK(T1949,(N1949:P1949,Q1949:AJ1949)),0)</f>
        <v>7</v>
      </c>
      <c r="AP1949" s="2">
        <f t="shared" si="776"/>
        <v>9.0290218559656039E-3</v>
      </c>
      <c r="AQ1949" s="2">
        <f t="shared" si="777"/>
        <v>1.8631314940881405E-3</v>
      </c>
      <c r="AR1949" s="2">
        <f t="shared" si="778"/>
        <v>4.6578287352203509E-3</v>
      </c>
      <c r="AS1949" s="2">
        <f t="shared" si="779"/>
        <v>5.7327122895019711E-4</v>
      </c>
      <c r="AU1949" t="s">
        <v>2229</v>
      </c>
      <c r="AV1949" t="s">
        <v>3249</v>
      </c>
      <c r="AY1949" s="130">
        <v>36</v>
      </c>
      <c r="AZ1949" s="131">
        <v>99</v>
      </c>
      <c r="BA1949" s="132">
        <f t="shared" si="766"/>
        <v>36099</v>
      </c>
      <c r="BC1949" s="7" t="s">
        <v>532</v>
      </c>
      <c r="BF1949" s="68">
        <v>6668</v>
      </c>
      <c r="BG1949" s="135">
        <v>157</v>
      </c>
      <c r="BH1949" s="68">
        <v>4592</v>
      </c>
      <c r="BI1949" s="135">
        <v>382</v>
      </c>
      <c r="BJ1949" s="135">
        <v>30</v>
      </c>
    </row>
    <row r="1950" spans="1:62" hidden="1" outlineLevel="1" x14ac:dyDescent="0.2">
      <c r="A1950" t="s">
        <v>2852</v>
      </c>
      <c r="B1950" t="s">
        <v>3249</v>
      </c>
      <c r="C1950" s="1">
        <f t="shared" si="770"/>
        <v>38171</v>
      </c>
      <c r="D1950" s="7">
        <f>RANK(N1950,(N1950:P1950,Q1950:AJ1950))</f>
        <v>2</v>
      </c>
      <c r="E1950" s="7">
        <f>RANK(O1950,(N1950:P1950,Q1950:AJ1950))</f>
        <v>1</v>
      </c>
      <c r="F1950" s="7">
        <f>IF(P1950&gt;0,RANK(P1950,(N1950:P1950,Q1950:AJ1950)),0)</f>
        <v>3</v>
      </c>
      <c r="G1950" s="1">
        <f t="shared" si="771"/>
        <v>3229</v>
      </c>
      <c r="H1950" s="2">
        <f t="shared" si="769"/>
        <v>8.4593015640145666E-2</v>
      </c>
      <c r="I1950" s="2"/>
      <c r="J1950" s="2">
        <f t="shared" si="772"/>
        <v>0.3793717743836944</v>
      </c>
      <c r="K1950" s="2">
        <f t="shared" si="773"/>
        <v>0.46396479002384011</v>
      </c>
      <c r="L1950" s="2">
        <f t="shared" si="774"/>
        <v>0.14398365251106862</v>
      </c>
      <c r="M1950" s="2">
        <f t="shared" si="775"/>
        <v>1.2679783081396861E-2</v>
      </c>
      <c r="N1950" s="1">
        <f t="shared" si="767"/>
        <v>14481</v>
      </c>
      <c r="O1950" s="1">
        <f t="shared" si="768"/>
        <v>17710</v>
      </c>
      <c r="P1950" s="1">
        <v>5496</v>
      </c>
      <c r="Q1950" s="1">
        <v>175</v>
      </c>
      <c r="R1950" s="1">
        <v>50</v>
      </c>
      <c r="S1950" s="1">
        <v>182</v>
      </c>
      <c r="T1950" s="1">
        <v>29</v>
      </c>
      <c r="U1950" s="1">
        <v>25</v>
      </c>
      <c r="Y1950" s="1">
        <v>23</v>
      </c>
      <c r="AL1950" s="7">
        <f>IF(Q1950&gt;0,RANK(Q1950,(N1950:P1950,Q1950:AJ1950)),0)</f>
        <v>5</v>
      </c>
      <c r="AM1950" s="7">
        <f>IF(R1950&gt;0,RANK(R1950,(N1950:P1950,Q1950:AJ1950)),0)</f>
        <v>6</v>
      </c>
      <c r="AN1950" s="7">
        <f>IF(S1950&gt;0,RANK(S1950,(N1950:P1950,Q1950:AJ1950)),0)</f>
        <v>4</v>
      </c>
      <c r="AO1950" s="7">
        <f>IF(T1950&gt;0,RANK(T1950,(N1950:P1950,Q1950:AJ1950)),0)</f>
        <v>7</v>
      </c>
      <c r="AP1950" s="2">
        <f t="shared" si="776"/>
        <v>4.5846323124885385E-3</v>
      </c>
      <c r="AQ1950" s="2">
        <f t="shared" si="777"/>
        <v>1.3098949464252967E-3</v>
      </c>
      <c r="AR1950" s="2">
        <f t="shared" si="778"/>
        <v>4.7680176049880799E-3</v>
      </c>
      <c r="AS1950" s="2">
        <f t="shared" si="779"/>
        <v>7.5973906892667204E-4</v>
      </c>
      <c r="AU1950" t="s">
        <v>2852</v>
      </c>
      <c r="AV1950" t="s">
        <v>3249</v>
      </c>
      <c r="AY1950" s="130">
        <v>36</v>
      </c>
      <c r="AZ1950" s="131">
        <v>101</v>
      </c>
      <c r="BA1950" s="132">
        <f t="shared" si="766"/>
        <v>36101</v>
      </c>
      <c r="BC1950" s="7" t="s">
        <v>532</v>
      </c>
      <c r="BF1950" s="68">
        <v>14157</v>
      </c>
      <c r="BG1950" s="135">
        <v>324</v>
      </c>
      <c r="BH1950" s="68">
        <v>16325</v>
      </c>
      <c r="BI1950" s="68">
        <v>1304</v>
      </c>
      <c r="BJ1950" s="135">
        <v>81</v>
      </c>
    </row>
    <row r="1951" spans="1:62" hidden="1" outlineLevel="1" x14ac:dyDescent="0.2">
      <c r="A1951" t="s">
        <v>1789</v>
      </c>
      <c r="B1951" t="s">
        <v>3249</v>
      </c>
      <c r="C1951" s="1">
        <f t="shared" si="770"/>
        <v>505213</v>
      </c>
      <c r="D1951" s="7">
        <f>RANK(N1951,(N1951:P1951,Q1951:AJ1951))</f>
        <v>1</v>
      </c>
      <c r="E1951" s="7">
        <f>RANK(O1951,(N1951:P1951,Q1951:AJ1951))</f>
        <v>2</v>
      </c>
      <c r="F1951" s="7">
        <f>IF(P1951&gt;0,RANK(P1951,(N1951:P1951,Q1951:AJ1951)),0)</f>
        <v>3</v>
      </c>
      <c r="G1951" s="1">
        <f t="shared" si="771"/>
        <v>79318</v>
      </c>
      <c r="H1951" s="2">
        <f t="shared" si="769"/>
        <v>0.15699912710084657</v>
      </c>
      <c r="I1951" s="2"/>
      <c r="J1951" s="2">
        <f t="shared" si="772"/>
        <v>0.51825269737714585</v>
      </c>
      <c r="K1951" s="2">
        <f t="shared" si="773"/>
        <v>0.36125357027629929</v>
      </c>
      <c r="L1951" s="2">
        <f t="shared" si="774"/>
        <v>0.10334057120462063</v>
      </c>
      <c r="M1951" s="2">
        <f t="shared" si="775"/>
        <v>1.7153161141934228E-2</v>
      </c>
      <c r="N1951" s="1">
        <f t="shared" si="767"/>
        <v>261828</v>
      </c>
      <c r="O1951" s="1">
        <f t="shared" si="768"/>
        <v>182510</v>
      </c>
      <c r="P1951" s="1">
        <v>52209</v>
      </c>
      <c r="Q1951" s="1">
        <v>4786</v>
      </c>
      <c r="R1951" s="1">
        <v>837</v>
      </c>
      <c r="S1951" s="1">
        <v>2488</v>
      </c>
      <c r="T1951" s="1">
        <v>267</v>
      </c>
      <c r="U1951" s="1">
        <v>153</v>
      </c>
      <c r="Y1951" s="1">
        <v>135</v>
      </c>
      <c r="AL1951" s="7">
        <f>IF(Q1951&gt;0,RANK(Q1951,(N1951:P1951,Q1951:AJ1951)),0)</f>
        <v>4</v>
      </c>
      <c r="AM1951" s="7">
        <f>IF(R1951&gt;0,RANK(R1951,(N1951:P1951,Q1951:AJ1951)),0)</f>
        <v>6</v>
      </c>
      <c r="AN1951" s="7">
        <f>IF(S1951&gt;0,RANK(S1951,(N1951:P1951,Q1951:AJ1951)),0)</f>
        <v>5</v>
      </c>
      <c r="AO1951" s="7">
        <f>IF(T1951&gt;0,RANK(T1951,(N1951:P1951,Q1951:AJ1951)),0)</f>
        <v>7</v>
      </c>
      <c r="AP1951" s="2">
        <f t="shared" si="776"/>
        <v>9.4732320823098376E-3</v>
      </c>
      <c r="AQ1951" s="2">
        <f t="shared" si="777"/>
        <v>1.6567269646663883E-3</v>
      </c>
      <c r="AR1951" s="2">
        <f t="shared" si="778"/>
        <v>4.9246555413261341E-3</v>
      </c>
      <c r="AS1951" s="2">
        <f t="shared" si="779"/>
        <v>5.2848996363909879E-4</v>
      </c>
      <c r="AU1951" t="s">
        <v>1789</v>
      </c>
      <c r="AV1951" t="s">
        <v>3249</v>
      </c>
      <c r="AY1951" s="130">
        <v>36</v>
      </c>
      <c r="AZ1951" s="131">
        <v>103</v>
      </c>
      <c r="BA1951" s="132">
        <f t="shared" si="766"/>
        <v>36103</v>
      </c>
      <c r="BC1951" s="7" t="s">
        <v>532</v>
      </c>
      <c r="BF1951" s="68">
        <v>254564</v>
      </c>
      <c r="BG1951" s="68">
        <v>7264</v>
      </c>
      <c r="BH1951" s="68">
        <v>160977</v>
      </c>
      <c r="BI1951" s="68">
        <v>20816</v>
      </c>
      <c r="BJ1951" s="135">
        <v>717</v>
      </c>
    </row>
    <row r="1952" spans="1:62" hidden="1" outlineLevel="1" x14ac:dyDescent="0.2">
      <c r="A1952" t="s">
        <v>2853</v>
      </c>
      <c r="B1952" t="s">
        <v>3249</v>
      </c>
      <c r="C1952" s="1">
        <f t="shared" si="770"/>
        <v>28244</v>
      </c>
      <c r="D1952" s="7">
        <f>RANK(N1952,(N1952:P1952,Q1952:AJ1952))</f>
        <v>1</v>
      </c>
      <c r="E1952" s="7">
        <f>RANK(O1952,(N1952:P1952,Q1952:AJ1952))</f>
        <v>2</v>
      </c>
      <c r="F1952" s="7">
        <f>IF(P1952&gt;0,RANK(P1952,(N1952:P1952,Q1952:AJ1952)),0)</f>
        <v>3</v>
      </c>
      <c r="G1952" s="1">
        <f t="shared" si="771"/>
        <v>5731</v>
      </c>
      <c r="H1952" s="2">
        <f t="shared" si="769"/>
        <v>0.20291035264126894</v>
      </c>
      <c r="I1952" s="2"/>
      <c r="J1952" s="2">
        <f t="shared" si="772"/>
        <v>0.53292734740121794</v>
      </c>
      <c r="K1952" s="2">
        <f t="shared" si="773"/>
        <v>0.330016994759949</v>
      </c>
      <c r="L1952" s="2">
        <f t="shared" si="774"/>
        <v>0.12225605438323184</v>
      </c>
      <c r="M1952" s="2">
        <f t="shared" si="775"/>
        <v>1.4799603455601218E-2</v>
      </c>
      <c r="N1952" s="1">
        <f t="shared" si="767"/>
        <v>15052</v>
      </c>
      <c r="O1952" s="1">
        <f t="shared" si="768"/>
        <v>9321</v>
      </c>
      <c r="P1952" s="1">
        <v>3453</v>
      </c>
      <c r="Q1952" s="1">
        <v>244</v>
      </c>
      <c r="R1952" s="1">
        <v>46</v>
      </c>
      <c r="S1952" s="1">
        <v>92</v>
      </c>
      <c r="T1952" s="1">
        <v>23</v>
      </c>
      <c r="U1952" s="1">
        <v>9</v>
      </c>
      <c r="Y1952" s="1">
        <v>4</v>
      </c>
      <c r="AL1952" s="7">
        <f>IF(Q1952&gt;0,RANK(Q1952,(N1952:P1952,Q1952:AJ1952)),0)</f>
        <v>4</v>
      </c>
      <c r="AM1952" s="7">
        <f>IF(R1952&gt;0,RANK(R1952,(N1952:P1952,Q1952:AJ1952)),0)</f>
        <v>6</v>
      </c>
      <c r="AN1952" s="7">
        <f>IF(S1952&gt;0,RANK(S1952,(N1952:P1952,Q1952:AJ1952)),0)</f>
        <v>5</v>
      </c>
      <c r="AO1952" s="7">
        <f>IF(T1952&gt;0,RANK(T1952,(N1952:P1952,Q1952:AJ1952)),0)</f>
        <v>7</v>
      </c>
      <c r="AP1952" s="2">
        <f t="shared" si="776"/>
        <v>8.6390029740829911E-3</v>
      </c>
      <c r="AQ1952" s="2">
        <f t="shared" si="777"/>
        <v>1.6286644951140066E-3</v>
      </c>
      <c r="AR1952" s="2">
        <f t="shared" si="778"/>
        <v>3.2573289902280132E-3</v>
      </c>
      <c r="AS1952" s="2">
        <f t="shared" si="779"/>
        <v>8.1433224755700329E-4</v>
      </c>
      <c r="AU1952" t="s">
        <v>2853</v>
      </c>
      <c r="AV1952" t="s">
        <v>3249</v>
      </c>
      <c r="AY1952" s="130">
        <v>36</v>
      </c>
      <c r="AZ1952" s="131">
        <v>105</v>
      </c>
      <c r="BA1952" s="132">
        <f t="shared" si="766"/>
        <v>36105</v>
      </c>
      <c r="BC1952" s="7" t="s">
        <v>532</v>
      </c>
      <c r="BF1952" s="68">
        <v>14679</v>
      </c>
      <c r="BG1952" s="135">
        <v>373</v>
      </c>
      <c r="BH1952" s="68">
        <v>8306</v>
      </c>
      <c r="BI1952" s="135">
        <v>963</v>
      </c>
      <c r="BJ1952" s="135">
        <v>52</v>
      </c>
    </row>
    <row r="1953" spans="1:62" hidden="1" outlineLevel="1" x14ac:dyDescent="0.2">
      <c r="A1953" t="s">
        <v>2230</v>
      </c>
      <c r="B1953" t="s">
        <v>3249</v>
      </c>
      <c r="C1953" s="1">
        <f t="shared" si="770"/>
        <v>21282</v>
      </c>
      <c r="D1953" s="7">
        <f>RANK(N1953,(N1953:P1953,Q1953:AJ1953))</f>
        <v>2</v>
      </c>
      <c r="E1953" s="7">
        <f>RANK(O1953,(N1953:P1953,Q1953:AJ1953))</f>
        <v>1</v>
      </c>
      <c r="F1953" s="7">
        <f>IF(P1953&gt;0,RANK(P1953,(N1953:P1953,Q1953:AJ1953)),0)</f>
        <v>3</v>
      </c>
      <c r="G1953" s="1">
        <f t="shared" si="771"/>
        <v>647</v>
      </c>
      <c r="H1953" s="2">
        <f t="shared" si="769"/>
        <v>3.0401278075368857E-2</v>
      </c>
      <c r="I1953" s="2"/>
      <c r="J1953" s="2">
        <f t="shared" si="772"/>
        <v>0.41203834226106567</v>
      </c>
      <c r="K1953" s="2">
        <f t="shared" si="773"/>
        <v>0.44243962033643452</v>
      </c>
      <c r="L1953" s="2">
        <f t="shared" si="774"/>
        <v>0.12785452495066252</v>
      </c>
      <c r="M1953" s="2">
        <f t="shared" si="775"/>
        <v>1.7667512451837342E-2</v>
      </c>
      <c r="N1953" s="1">
        <f t="shared" si="767"/>
        <v>8769</v>
      </c>
      <c r="O1953" s="1">
        <f t="shared" si="768"/>
        <v>9416</v>
      </c>
      <c r="P1953" s="1">
        <v>2721</v>
      </c>
      <c r="Q1953" s="1">
        <v>219</v>
      </c>
      <c r="R1953" s="1">
        <v>49</v>
      </c>
      <c r="S1953" s="1">
        <v>83</v>
      </c>
      <c r="T1953" s="1">
        <v>17</v>
      </c>
      <c r="U1953" s="1">
        <v>6</v>
      </c>
      <c r="Y1953" s="1">
        <v>2</v>
      </c>
      <c r="AL1953" s="7">
        <f>IF(Q1953&gt;0,RANK(Q1953,(N1953:P1953,Q1953:AJ1953)),0)</f>
        <v>4</v>
      </c>
      <c r="AM1953" s="7">
        <f>IF(R1953&gt;0,RANK(R1953,(N1953:P1953,Q1953:AJ1953)),0)</f>
        <v>6</v>
      </c>
      <c r="AN1953" s="7">
        <f>IF(S1953&gt;0,RANK(S1953,(N1953:P1953,Q1953:AJ1953)),0)</f>
        <v>5</v>
      </c>
      <c r="AO1953" s="7">
        <f>IF(T1953&gt;0,RANK(T1953,(N1953:P1953,Q1953:AJ1953)),0)</f>
        <v>7</v>
      </c>
      <c r="AP1953" s="2">
        <f t="shared" si="776"/>
        <v>1.0290386241894559E-2</v>
      </c>
      <c r="AQ1953" s="2">
        <f t="shared" si="777"/>
        <v>2.3024151865426181E-3</v>
      </c>
      <c r="AR1953" s="2">
        <f t="shared" si="778"/>
        <v>3.9000093976130062E-3</v>
      </c>
      <c r="AS1953" s="2">
        <f t="shared" si="779"/>
        <v>7.9879710553519404E-4</v>
      </c>
      <c r="AU1953" t="s">
        <v>2230</v>
      </c>
      <c r="AV1953" t="s">
        <v>3249</v>
      </c>
      <c r="AY1953" s="130">
        <v>36</v>
      </c>
      <c r="AZ1953" s="131">
        <v>107</v>
      </c>
      <c r="BA1953" s="132">
        <f t="shared" si="766"/>
        <v>36107</v>
      </c>
      <c r="BC1953" s="7" t="s">
        <v>532</v>
      </c>
      <c r="BF1953" s="68">
        <v>8543</v>
      </c>
      <c r="BG1953" s="135">
        <v>226</v>
      </c>
      <c r="BH1953" s="68">
        <v>8766</v>
      </c>
      <c r="BI1953" s="135">
        <v>604</v>
      </c>
      <c r="BJ1953" s="135">
        <v>46</v>
      </c>
    </row>
    <row r="1954" spans="1:62" hidden="1" outlineLevel="1" x14ac:dyDescent="0.2">
      <c r="A1954" t="s">
        <v>10</v>
      </c>
      <c r="B1954" t="s">
        <v>3249</v>
      </c>
      <c r="C1954" s="1">
        <f t="shared" si="770"/>
        <v>37124</v>
      </c>
      <c r="D1954" s="7">
        <f>RANK(N1954,(N1954:P1954,Q1954:AJ1954))</f>
        <v>1</v>
      </c>
      <c r="E1954" s="7">
        <f>RANK(O1954,(N1954:P1954,Q1954:AJ1954))</f>
        <v>2</v>
      </c>
      <c r="F1954" s="7">
        <f>IF(P1954&gt;0,RANK(P1954,(N1954:P1954,Q1954:AJ1954)),0)</f>
        <v>3</v>
      </c>
      <c r="G1954" s="1">
        <f t="shared" si="771"/>
        <v>9240</v>
      </c>
      <c r="H1954" s="2">
        <f t="shared" si="769"/>
        <v>0.24889559314729015</v>
      </c>
      <c r="I1954" s="2"/>
      <c r="J1954" s="2">
        <f t="shared" si="772"/>
        <v>0.55953022303631073</v>
      </c>
      <c r="K1954" s="2">
        <f t="shared" si="773"/>
        <v>0.31063462988902057</v>
      </c>
      <c r="L1954" s="2">
        <f t="shared" si="774"/>
        <v>7.0655101820924465E-2</v>
      </c>
      <c r="M1954" s="2">
        <f t="shared" si="775"/>
        <v>5.9180045253744235E-2</v>
      </c>
      <c r="N1954" s="1">
        <f t="shared" si="767"/>
        <v>20772</v>
      </c>
      <c r="O1954" s="1">
        <f t="shared" si="768"/>
        <v>11532</v>
      </c>
      <c r="P1954" s="1">
        <v>2623</v>
      </c>
      <c r="Q1954" s="1">
        <v>1854</v>
      </c>
      <c r="R1954" s="1">
        <v>162</v>
      </c>
      <c r="S1954" s="1">
        <v>100</v>
      </c>
      <c r="T1954" s="1">
        <v>40</v>
      </c>
      <c r="U1954" s="1">
        <v>23</v>
      </c>
      <c r="Y1954" s="1">
        <v>18</v>
      </c>
      <c r="AL1954" s="7">
        <f>IF(Q1954&gt;0,RANK(Q1954,(N1954:P1954,Q1954:AJ1954)),0)</f>
        <v>4</v>
      </c>
      <c r="AM1954" s="7">
        <f>IF(R1954&gt;0,RANK(R1954,(N1954:P1954,Q1954:AJ1954)),0)</f>
        <v>5</v>
      </c>
      <c r="AN1954" s="7">
        <f>IF(S1954&gt;0,RANK(S1954,(N1954:P1954,Q1954:AJ1954)),0)</f>
        <v>6</v>
      </c>
      <c r="AO1954" s="7">
        <f>IF(T1954&gt;0,RANK(T1954,(N1954:P1954,Q1954:AJ1954)),0)</f>
        <v>7</v>
      </c>
      <c r="AP1954" s="2">
        <f t="shared" si="776"/>
        <v>4.9940739144488738E-2</v>
      </c>
      <c r="AQ1954" s="2">
        <f t="shared" si="777"/>
        <v>4.3637539058291128E-3</v>
      </c>
      <c r="AR1954" s="2">
        <f t="shared" si="778"/>
        <v>2.6936752505117983E-3</v>
      </c>
      <c r="AS1954" s="2">
        <f t="shared" si="779"/>
        <v>1.0774701002047194E-3</v>
      </c>
      <c r="AU1954" t="s">
        <v>10</v>
      </c>
      <c r="AV1954" t="s">
        <v>3249</v>
      </c>
      <c r="AY1954" s="130">
        <v>36</v>
      </c>
      <c r="AZ1954" s="131">
        <v>109</v>
      </c>
      <c r="BA1954" s="132">
        <f t="shared" si="766"/>
        <v>36109</v>
      </c>
      <c r="BC1954" s="7" t="s">
        <v>532</v>
      </c>
      <c r="BF1954" s="68">
        <v>20256</v>
      </c>
      <c r="BG1954" s="135">
        <v>516</v>
      </c>
      <c r="BH1954" s="68">
        <v>10853</v>
      </c>
      <c r="BI1954" s="135">
        <v>627</v>
      </c>
      <c r="BJ1954" s="135">
        <v>52</v>
      </c>
    </row>
    <row r="1955" spans="1:62" hidden="1" outlineLevel="1" x14ac:dyDescent="0.2">
      <c r="A1955" t="s">
        <v>586</v>
      </c>
      <c r="B1955" t="s">
        <v>3249</v>
      </c>
      <c r="C1955" s="1">
        <f t="shared" si="770"/>
        <v>73851</v>
      </c>
      <c r="D1955" s="7">
        <f>RANK(N1955,(N1955:P1955,Q1955:AJ1955))</f>
        <v>1</v>
      </c>
      <c r="E1955" s="7">
        <f>RANK(O1955,(N1955:P1955,Q1955:AJ1955))</f>
        <v>2</v>
      </c>
      <c r="F1955" s="7">
        <f>IF(P1955&gt;0,RANK(P1955,(N1955:P1955,Q1955:AJ1955)),0)</f>
        <v>3</v>
      </c>
      <c r="G1955" s="1">
        <f t="shared" si="771"/>
        <v>9640</v>
      </c>
      <c r="H1955" s="2">
        <f t="shared" si="769"/>
        <v>0.13053310043195082</v>
      </c>
      <c r="I1955" s="2"/>
      <c r="J1955" s="2">
        <f t="shared" si="772"/>
        <v>0.4854639747599897</v>
      </c>
      <c r="K1955" s="2">
        <f t="shared" si="773"/>
        <v>0.35493087432803888</v>
      </c>
      <c r="L1955" s="2">
        <f t="shared" si="774"/>
        <v>0.1251980338790267</v>
      </c>
      <c r="M1955" s="2">
        <f t="shared" si="775"/>
        <v>3.4407117032944717E-2</v>
      </c>
      <c r="N1955" s="1">
        <f t="shared" si="767"/>
        <v>35852</v>
      </c>
      <c r="O1955" s="1">
        <f t="shared" si="768"/>
        <v>26212</v>
      </c>
      <c r="P1955" s="1">
        <v>9246</v>
      </c>
      <c r="Q1955" s="1">
        <v>1913</v>
      </c>
      <c r="R1955" s="1">
        <v>278</v>
      </c>
      <c r="S1955" s="1">
        <v>213</v>
      </c>
      <c r="T1955" s="1">
        <v>63</v>
      </c>
      <c r="U1955" s="1">
        <v>41</v>
      </c>
      <c r="Y1955" s="1">
        <v>33</v>
      </c>
      <c r="AL1955" s="7">
        <f>IF(Q1955&gt;0,RANK(Q1955,(N1955:P1955,Q1955:AJ1955)),0)</f>
        <v>4</v>
      </c>
      <c r="AM1955" s="7">
        <f>IF(R1955&gt;0,RANK(R1955,(N1955:P1955,Q1955:AJ1955)),0)</f>
        <v>5</v>
      </c>
      <c r="AN1955" s="7">
        <f>IF(S1955&gt;0,RANK(S1955,(N1955:P1955,Q1955:AJ1955)),0)</f>
        <v>6</v>
      </c>
      <c r="AO1955" s="7">
        <f>IF(T1955&gt;0,RANK(T1955,(N1955:P1955,Q1955:AJ1955)),0)</f>
        <v>7</v>
      </c>
      <c r="AP1955" s="2">
        <f t="shared" si="776"/>
        <v>2.5903508415593562E-2</v>
      </c>
      <c r="AQ1955" s="2">
        <f t="shared" si="777"/>
        <v>3.7643362987637269E-3</v>
      </c>
      <c r="AR1955" s="2">
        <f t="shared" si="778"/>
        <v>2.8841857253117764E-3</v>
      </c>
      <c r="AS1955" s="2">
        <f t="shared" si="779"/>
        <v>8.5306901734573664E-4</v>
      </c>
      <c r="AU1955" t="s">
        <v>586</v>
      </c>
      <c r="AV1955" t="s">
        <v>3249</v>
      </c>
      <c r="AY1955" s="130">
        <v>36</v>
      </c>
      <c r="AZ1955" s="131">
        <v>111</v>
      </c>
      <c r="BA1955" s="132">
        <f t="shared" si="766"/>
        <v>36111</v>
      </c>
      <c r="BC1955" s="7" t="s">
        <v>532</v>
      </c>
      <c r="BF1955" s="68">
        <v>34417</v>
      </c>
      <c r="BG1955" s="68">
        <v>1435</v>
      </c>
      <c r="BH1955" s="68">
        <v>22776</v>
      </c>
      <c r="BI1955" s="68">
        <v>3261</v>
      </c>
      <c r="BJ1955" s="135">
        <v>175</v>
      </c>
    </row>
    <row r="1956" spans="1:62" hidden="1" outlineLevel="1" x14ac:dyDescent="0.2">
      <c r="A1956" t="s">
        <v>1840</v>
      </c>
      <c r="B1956" t="s">
        <v>3249</v>
      </c>
      <c r="C1956" s="1">
        <f t="shared" si="770"/>
        <v>26791</v>
      </c>
      <c r="D1956" s="7">
        <f>RANK(N1956,(N1956:P1956,Q1956:AJ1956))</f>
        <v>1</v>
      </c>
      <c r="E1956" s="7">
        <f>RANK(O1956,(N1956:P1956,Q1956:AJ1956))</f>
        <v>2</v>
      </c>
      <c r="F1956" s="7">
        <f>IF(P1956&gt;0,RANK(P1956,(N1956:P1956,Q1956:AJ1956)),0)</f>
        <v>3</v>
      </c>
      <c r="G1956" s="1">
        <f t="shared" si="771"/>
        <v>451</v>
      </c>
      <c r="H1956" s="2">
        <f t="shared" si="769"/>
        <v>1.683401142174611E-2</v>
      </c>
      <c r="I1956" s="2"/>
      <c r="J1956" s="2">
        <f t="shared" si="772"/>
        <v>0.43309320294128623</v>
      </c>
      <c r="K1956" s="2">
        <f t="shared" si="773"/>
        <v>0.41625919151954016</v>
      </c>
      <c r="L1956" s="2">
        <f t="shared" si="774"/>
        <v>0.13523198088910454</v>
      </c>
      <c r="M1956" s="2">
        <f t="shared" si="775"/>
        <v>1.5415624650069126E-2</v>
      </c>
      <c r="N1956" s="1">
        <f t="shared" si="767"/>
        <v>11603</v>
      </c>
      <c r="O1956" s="1">
        <f t="shared" si="768"/>
        <v>11152</v>
      </c>
      <c r="P1956" s="1">
        <v>3623</v>
      </c>
      <c r="Q1956" s="1">
        <v>212</v>
      </c>
      <c r="R1956" s="1">
        <v>51</v>
      </c>
      <c r="S1956" s="1">
        <v>99</v>
      </c>
      <c r="T1956" s="1">
        <v>20</v>
      </c>
      <c r="U1956" s="1">
        <v>16</v>
      </c>
      <c r="Y1956" s="1">
        <v>15</v>
      </c>
      <c r="AL1956" s="7">
        <f>IF(Q1956&gt;0,RANK(Q1956,(N1956:P1956,Q1956:AJ1956)),0)</f>
        <v>4</v>
      </c>
      <c r="AM1956" s="7">
        <f>IF(R1956&gt;0,RANK(R1956,(N1956:P1956,Q1956:AJ1956)),0)</f>
        <v>6</v>
      </c>
      <c r="AN1956" s="7">
        <f>IF(S1956&gt;0,RANK(S1956,(N1956:P1956,Q1956:AJ1956)),0)</f>
        <v>5</v>
      </c>
      <c r="AO1956" s="7">
        <f>IF(T1956&gt;0,RANK(T1956,(N1956:P1956,Q1956:AJ1956)),0)</f>
        <v>7</v>
      </c>
      <c r="AP1956" s="2">
        <f t="shared" si="776"/>
        <v>7.9131051472509425E-3</v>
      </c>
      <c r="AQ1956" s="2">
        <f t="shared" si="777"/>
        <v>1.9036243514613117E-3</v>
      </c>
      <c r="AR1956" s="2">
        <f t="shared" si="778"/>
        <v>3.6952707998954872E-3</v>
      </c>
      <c r="AS1956" s="2">
        <f t="shared" si="779"/>
        <v>7.4651935351423987E-4</v>
      </c>
      <c r="AU1956" t="s">
        <v>1840</v>
      </c>
      <c r="AV1956" t="s">
        <v>3249</v>
      </c>
      <c r="AY1956" s="130">
        <v>36</v>
      </c>
      <c r="AZ1956" s="131">
        <v>113</v>
      </c>
      <c r="BA1956" s="132">
        <f t="shared" si="766"/>
        <v>36113</v>
      </c>
      <c r="BC1956" s="7" t="s">
        <v>532</v>
      </c>
      <c r="BF1956" s="68">
        <v>11243</v>
      </c>
      <c r="BG1956" s="135">
        <v>360</v>
      </c>
      <c r="BH1956" s="68">
        <v>10245</v>
      </c>
      <c r="BI1956" s="135">
        <v>838</v>
      </c>
      <c r="BJ1956" s="135">
        <v>69</v>
      </c>
    </row>
    <row r="1957" spans="1:62" hidden="1" outlineLevel="1" x14ac:dyDescent="0.2">
      <c r="A1957" t="s">
        <v>3298</v>
      </c>
      <c r="B1957" t="s">
        <v>3249</v>
      </c>
      <c r="C1957" s="1">
        <f t="shared" si="770"/>
        <v>22544</v>
      </c>
      <c r="D1957" s="7">
        <f>RANK(N1957,(N1957:P1957,Q1957:AJ1957))</f>
        <v>1</v>
      </c>
      <c r="E1957" s="7">
        <f>RANK(O1957,(N1957:P1957,Q1957:AJ1957))</f>
        <v>2</v>
      </c>
      <c r="F1957" s="7">
        <f>IF(P1957&gt;0,RANK(P1957,(N1957:P1957,Q1957:AJ1957)),0)</f>
        <v>3</v>
      </c>
      <c r="G1957" s="1">
        <f t="shared" si="771"/>
        <v>618</v>
      </c>
      <c r="H1957" s="2">
        <f t="shared" si="769"/>
        <v>2.741305890702626E-2</v>
      </c>
      <c r="I1957" s="2"/>
      <c r="J1957" s="2">
        <f t="shared" si="772"/>
        <v>0.42459190915542938</v>
      </c>
      <c r="K1957" s="2">
        <f t="shared" si="773"/>
        <v>0.3971788502484031</v>
      </c>
      <c r="L1957" s="2">
        <f t="shared" si="774"/>
        <v>0.16181689141234917</v>
      </c>
      <c r="M1957" s="2">
        <f t="shared" si="775"/>
        <v>1.6412349183818398E-2</v>
      </c>
      <c r="N1957" s="1">
        <f t="shared" si="767"/>
        <v>9572</v>
      </c>
      <c r="O1957" s="1">
        <f t="shared" si="768"/>
        <v>8954</v>
      </c>
      <c r="P1957" s="1">
        <v>3648</v>
      </c>
      <c r="Q1957" s="1">
        <v>172</v>
      </c>
      <c r="R1957" s="1">
        <v>63</v>
      </c>
      <c r="S1957" s="1">
        <v>98</v>
      </c>
      <c r="T1957" s="1">
        <v>17</v>
      </c>
      <c r="U1957" s="1">
        <v>11</v>
      </c>
      <c r="Y1957" s="1">
        <v>9</v>
      </c>
      <c r="AL1957" s="7">
        <f>IF(Q1957&gt;0,RANK(Q1957,(N1957:P1957,Q1957:AJ1957)),0)</f>
        <v>4</v>
      </c>
      <c r="AM1957" s="7">
        <f>IF(R1957&gt;0,RANK(R1957,(N1957:P1957,Q1957:AJ1957)),0)</f>
        <v>6</v>
      </c>
      <c r="AN1957" s="7">
        <f>IF(S1957&gt;0,RANK(S1957,(N1957:P1957,Q1957:AJ1957)),0)</f>
        <v>5</v>
      </c>
      <c r="AO1957" s="7">
        <f>IF(T1957&gt;0,RANK(T1957,(N1957:P1957,Q1957:AJ1957)),0)</f>
        <v>7</v>
      </c>
      <c r="AP1957" s="2">
        <f t="shared" si="776"/>
        <v>7.629524485450674E-3</v>
      </c>
      <c r="AQ1957" s="2">
        <f t="shared" si="777"/>
        <v>2.7945351312987934E-3</v>
      </c>
      <c r="AR1957" s="2">
        <f t="shared" si="778"/>
        <v>4.3470546486870125E-3</v>
      </c>
      <c r="AS1957" s="2">
        <f t="shared" si="779"/>
        <v>7.5408090844570621E-4</v>
      </c>
      <c r="AU1957" t="s">
        <v>3298</v>
      </c>
      <c r="AV1957" t="s">
        <v>3249</v>
      </c>
      <c r="AY1957" s="130">
        <v>36</v>
      </c>
      <c r="AZ1957" s="131">
        <v>115</v>
      </c>
      <c r="BA1957" s="132">
        <f t="shared" si="766"/>
        <v>36115</v>
      </c>
      <c r="BC1957" s="7" t="s">
        <v>532</v>
      </c>
      <c r="BF1957" s="68">
        <v>9251</v>
      </c>
      <c r="BG1957" s="135">
        <v>321</v>
      </c>
      <c r="BH1957" s="68">
        <v>8179</v>
      </c>
      <c r="BI1957" s="135">
        <v>718</v>
      </c>
      <c r="BJ1957" s="135">
        <v>57</v>
      </c>
    </row>
    <row r="1958" spans="1:62" hidden="1" outlineLevel="1" x14ac:dyDescent="0.2">
      <c r="A1958" t="s">
        <v>1841</v>
      </c>
      <c r="B1958" t="s">
        <v>3249</v>
      </c>
      <c r="C1958" s="1">
        <f t="shared" si="770"/>
        <v>35997</v>
      </c>
      <c r="D1958" s="7">
        <f>RANK(N1958,(N1958:P1958,Q1958:AJ1958))</f>
        <v>2</v>
      </c>
      <c r="E1958" s="7">
        <f>RANK(O1958,(N1958:P1958,Q1958:AJ1958))</f>
        <v>1</v>
      </c>
      <c r="F1958" s="7">
        <f>IF(P1958&gt;0,RANK(P1958,(N1958:P1958,Q1958:AJ1958)),0)</f>
        <v>3</v>
      </c>
      <c r="G1958" s="1">
        <f t="shared" si="771"/>
        <v>692</v>
      </c>
      <c r="H1958" s="2">
        <f t="shared" si="769"/>
        <v>1.9223824207572852E-2</v>
      </c>
      <c r="I1958" s="2"/>
      <c r="J1958" s="2">
        <f t="shared" si="772"/>
        <v>0.42072950523654751</v>
      </c>
      <c r="K1958" s="2">
        <f t="shared" si="773"/>
        <v>0.43995332944412036</v>
      </c>
      <c r="L1958" s="2">
        <f t="shared" si="774"/>
        <v>0.12831624857627025</v>
      </c>
      <c r="M1958" s="2">
        <f t="shared" si="775"/>
        <v>1.1000916743061889E-2</v>
      </c>
      <c r="N1958" s="1">
        <f t="shared" si="767"/>
        <v>15145</v>
      </c>
      <c r="O1958" s="1">
        <f t="shared" si="768"/>
        <v>15837</v>
      </c>
      <c r="P1958" s="1">
        <v>4619</v>
      </c>
      <c r="Q1958" s="1">
        <v>153</v>
      </c>
      <c r="R1958" s="1">
        <v>88</v>
      </c>
      <c r="S1958" s="1">
        <v>109</v>
      </c>
      <c r="T1958" s="1">
        <v>34</v>
      </c>
      <c r="U1958" s="1">
        <v>5</v>
      </c>
      <c r="Y1958" s="1">
        <v>7</v>
      </c>
      <c r="AL1958" s="7">
        <f>IF(Q1958&gt;0,RANK(Q1958,(N1958:P1958,Q1958:AJ1958)),0)</f>
        <v>4</v>
      </c>
      <c r="AM1958" s="7">
        <f>IF(R1958&gt;0,RANK(R1958,(N1958:P1958,Q1958:AJ1958)),0)</f>
        <v>6</v>
      </c>
      <c r="AN1958" s="7">
        <f>IF(S1958&gt;0,RANK(S1958,(N1958:P1958,Q1958:AJ1958)),0)</f>
        <v>5</v>
      </c>
      <c r="AO1958" s="7">
        <f>IF(T1958&gt;0,RANK(T1958,(N1958:P1958,Q1958:AJ1958)),0)</f>
        <v>7</v>
      </c>
      <c r="AP1958" s="2">
        <f t="shared" si="776"/>
        <v>4.2503541961830156E-3</v>
      </c>
      <c r="AQ1958" s="2">
        <f t="shared" si="777"/>
        <v>2.4446481651248715E-3</v>
      </c>
      <c r="AR1958" s="2">
        <f t="shared" si="778"/>
        <v>3.0280301136205797E-3</v>
      </c>
      <c r="AS1958" s="2">
        <f t="shared" si="779"/>
        <v>9.4452315470733674E-4</v>
      </c>
      <c r="AU1958" t="s">
        <v>1841</v>
      </c>
      <c r="AV1958" t="s">
        <v>3249</v>
      </c>
      <c r="AY1958" s="130">
        <v>36</v>
      </c>
      <c r="AZ1958" s="131">
        <v>117</v>
      </c>
      <c r="BA1958" s="132">
        <f t="shared" si="766"/>
        <v>36117</v>
      </c>
      <c r="BC1958" s="7" t="s">
        <v>532</v>
      </c>
      <c r="BF1958" s="68">
        <v>14663</v>
      </c>
      <c r="BG1958" s="135">
        <v>482</v>
      </c>
      <c r="BH1958" s="68">
        <v>14024</v>
      </c>
      <c r="BI1958" s="68">
        <v>1733</v>
      </c>
      <c r="BJ1958" s="135">
        <v>80</v>
      </c>
    </row>
    <row r="1959" spans="1:62" hidden="1" outlineLevel="1" x14ac:dyDescent="0.2">
      <c r="A1959" t="s">
        <v>1657</v>
      </c>
      <c r="B1959" t="s">
        <v>3249</v>
      </c>
      <c r="C1959" s="1">
        <f t="shared" si="770"/>
        <v>344863</v>
      </c>
      <c r="D1959" s="7">
        <f>RANK(N1959,(N1959:P1959,Q1959:AJ1959))</f>
        <v>1</v>
      </c>
      <c r="E1959" s="7">
        <f>RANK(O1959,(N1959:P1959,Q1959:AJ1959))</f>
        <v>2</v>
      </c>
      <c r="F1959" s="7">
        <f>IF(P1959&gt;0,RANK(P1959,(N1959:P1959,Q1959:AJ1959)),0)</f>
        <v>3</v>
      </c>
      <c r="G1959" s="1">
        <f t="shared" si="771"/>
        <v>72591</v>
      </c>
      <c r="H1959" s="2">
        <f t="shared" si="769"/>
        <v>0.21049228244259316</v>
      </c>
      <c r="I1959" s="2"/>
      <c r="J1959" s="2">
        <f t="shared" si="772"/>
        <v>0.56924053899664506</v>
      </c>
      <c r="K1959" s="2">
        <f t="shared" si="773"/>
        <v>0.3587482565540519</v>
      </c>
      <c r="L1959" s="2">
        <f t="shared" si="774"/>
        <v>5.2275831272128349E-2</v>
      </c>
      <c r="M1959" s="2">
        <f t="shared" si="775"/>
        <v>1.9735373177174685E-2</v>
      </c>
      <c r="N1959" s="1">
        <f t="shared" si="767"/>
        <v>196310</v>
      </c>
      <c r="O1959" s="1">
        <f t="shared" si="768"/>
        <v>123719</v>
      </c>
      <c r="P1959" s="1">
        <v>18028</v>
      </c>
      <c r="Q1959" s="1">
        <v>4364</v>
      </c>
      <c r="R1959" s="1">
        <v>820</v>
      </c>
      <c r="S1959" s="1">
        <v>1250</v>
      </c>
      <c r="T1959" s="1">
        <v>214</v>
      </c>
      <c r="U1959" s="1">
        <v>71</v>
      </c>
      <c r="Y1959" s="1">
        <v>87</v>
      </c>
      <c r="AL1959" s="7">
        <f>IF(Q1959&gt;0,RANK(Q1959,(N1959:P1959,Q1959:AJ1959)),0)</f>
        <v>4</v>
      </c>
      <c r="AM1959" s="7">
        <f>IF(R1959&gt;0,RANK(R1959,(N1959:P1959,Q1959:AJ1959)),0)</f>
        <v>6</v>
      </c>
      <c r="AN1959" s="7">
        <f>IF(S1959&gt;0,RANK(S1959,(N1959:P1959,Q1959:AJ1959)),0)</f>
        <v>5</v>
      </c>
      <c r="AO1959" s="7">
        <f>IF(T1959&gt;0,RANK(T1959,(N1959:P1959,Q1959:AJ1959)),0)</f>
        <v>7</v>
      </c>
      <c r="AP1959" s="2">
        <f t="shared" si="776"/>
        <v>1.2654300403348575E-2</v>
      </c>
      <c r="AQ1959" s="2">
        <f t="shared" si="777"/>
        <v>2.3777558044788798E-3</v>
      </c>
      <c r="AR1959" s="2">
        <f t="shared" si="778"/>
        <v>3.6246277507299999E-3</v>
      </c>
      <c r="AS1959" s="2">
        <f t="shared" si="779"/>
        <v>6.2053627092497601E-4</v>
      </c>
      <c r="AU1959" t="s">
        <v>1657</v>
      </c>
      <c r="AV1959" t="s">
        <v>3249</v>
      </c>
      <c r="AY1959" s="130">
        <v>36</v>
      </c>
      <c r="AZ1959" s="131">
        <v>119</v>
      </c>
      <c r="BA1959" s="132">
        <f t="shared" si="766"/>
        <v>36119</v>
      </c>
      <c r="BC1959" s="7" t="s">
        <v>532</v>
      </c>
      <c r="BF1959" s="68">
        <v>192759</v>
      </c>
      <c r="BG1959" s="68">
        <v>3551</v>
      </c>
      <c r="BH1959" s="68">
        <v>111298</v>
      </c>
      <c r="BI1959" s="68">
        <v>11950</v>
      </c>
      <c r="BJ1959" s="135">
        <v>471</v>
      </c>
    </row>
    <row r="1960" spans="1:62" hidden="1" outlineLevel="1" x14ac:dyDescent="0.2">
      <c r="A1960" t="s">
        <v>2979</v>
      </c>
      <c r="B1960" t="s">
        <v>3249</v>
      </c>
      <c r="C1960" s="1">
        <f t="shared" si="770"/>
        <v>15821</v>
      </c>
      <c r="D1960" s="7">
        <f>RANK(N1960,(N1960:P1960,Q1960:AJ1960))</f>
        <v>2</v>
      </c>
      <c r="E1960" s="7">
        <f>RANK(O1960,(N1960:P1960,Q1960:AJ1960))</f>
        <v>1</v>
      </c>
      <c r="F1960" s="7">
        <f>IF(P1960&gt;0,RANK(P1960,(N1960:P1960,Q1960:AJ1960)),0)</f>
        <v>3</v>
      </c>
      <c r="G1960" s="1">
        <f t="shared" si="771"/>
        <v>1742</v>
      </c>
      <c r="H1960" s="2">
        <f t="shared" si="769"/>
        <v>0.11010682004930156</v>
      </c>
      <c r="I1960" s="2"/>
      <c r="J1960" s="2">
        <f t="shared" si="772"/>
        <v>0.36249288919790151</v>
      </c>
      <c r="K1960" s="2">
        <f t="shared" si="773"/>
        <v>0.47259970924720307</v>
      </c>
      <c r="L1960" s="2">
        <f t="shared" si="774"/>
        <v>0.15239238986157638</v>
      </c>
      <c r="M1960" s="2">
        <f t="shared" si="775"/>
        <v>1.2515011693318978E-2</v>
      </c>
      <c r="N1960" s="1">
        <f t="shared" si="767"/>
        <v>5735</v>
      </c>
      <c r="O1960" s="1">
        <f t="shared" si="768"/>
        <v>7477</v>
      </c>
      <c r="P1960" s="1">
        <v>2411</v>
      </c>
      <c r="Q1960" s="1">
        <v>72</v>
      </c>
      <c r="R1960" s="1">
        <v>34</v>
      </c>
      <c r="S1960" s="1">
        <v>76</v>
      </c>
      <c r="T1960" s="1">
        <v>8</v>
      </c>
      <c r="U1960" s="1">
        <v>4</v>
      </c>
      <c r="Y1960" s="1">
        <v>4</v>
      </c>
      <c r="AL1960" s="7">
        <f>IF(Q1960&gt;0,RANK(Q1960,(N1960:P1960,Q1960:AJ1960)),0)</f>
        <v>5</v>
      </c>
      <c r="AM1960" s="7">
        <f>IF(R1960&gt;0,RANK(R1960,(N1960:P1960,Q1960:AJ1960)),0)</f>
        <v>6</v>
      </c>
      <c r="AN1960" s="7">
        <f>IF(S1960&gt;0,RANK(S1960,(N1960:P1960,Q1960:AJ1960)),0)</f>
        <v>4</v>
      </c>
      <c r="AO1960" s="7">
        <f>IF(T1960&gt;0,RANK(T1960,(N1960:P1960,Q1960:AJ1960)),0)</f>
        <v>7</v>
      </c>
      <c r="AP1960" s="2">
        <f t="shared" si="776"/>
        <v>4.5509133430250929E-3</v>
      </c>
      <c r="AQ1960" s="2">
        <f t="shared" si="777"/>
        <v>2.1490424119840717E-3</v>
      </c>
      <c r="AR1960" s="2">
        <f t="shared" si="778"/>
        <v>4.8037418620820432E-3</v>
      </c>
      <c r="AS1960" s="2">
        <f t="shared" si="779"/>
        <v>5.0565703811389926E-4</v>
      </c>
      <c r="AU1960" t="s">
        <v>2979</v>
      </c>
      <c r="AV1960" t="s">
        <v>3249</v>
      </c>
      <c r="AY1960" s="130">
        <v>36</v>
      </c>
      <c r="AZ1960" s="131">
        <v>121</v>
      </c>
      <c r="BA1960" s="132">
        <f t="shared" si="766"/>
        <v>36121</v>
      </c>
      <c r="BC1960" s="7" t="s">
        <v>532</v>
      </c>
      <c r="BF1960" s="68">
        <v>5539</v>
      </c>
      <c r="BG1960" s="135">
        <v>196</v>
      </c>
      <c r="BH1960" s="68">
        <v>6771</v>
      </c>
      <c r="BI1960" s="135">
        <v>659</v>
      </c>
      <c r="BJ1960" s="135">
        <v>47</v>
      </c>
    </row>
    <row r="1961" spans="1:62" hidden="1" outlineLevel="1" x14ac:dyDescent="0.2">
      <c r="A1961" t="s">
        <v>3103</v>
      </c>
      <c r="B1961" t="s">
        <v>3249</v>
      </c>
      <c r="C1961" s="1">
        <f t="shared" si="770"/>
        <v>9327</v>
      </c>
      <c r="D1961" s="7">
        <f>RANK(N1961,(N1961:P1961,Q1961:AJ1961))</f>
        <v>1</v>
      </c>
      <c r="E1961" s="7">
        <f>RANK(O1961,(N1961:P1961,Q1961:AJ1961))</f>
        <v>2</v>
      </c>
      <c r="F1961" s="7">
        <f>IF(P1961&gt;0,RANK(P1961,(N1961:P1961,Q1961:AJ1961)),0)</f>
        <v>3</v>
      </c>
      <c r="G1961" s="1">
        <f t="shared" si="771"/>
        <v>141</v>
      </c>
      <c r="H1961" s="2">
        <f t="shared" si="769"/>
        <v>1.5117401093599228E-2</v>
      </c>
      <c r="I1961" s="2"/>
      <c r="J1961" s="2">
        <f t="shared" si="772"/>
        <v>0.43593867267074088</v>
      </c>
      <c r="K1961" s="2">
        <f t="shared" si="773"/>
        <v>0.42082127157714161</v>
      </c>
      <c r="L1961" s="2">
        <f t="shared" si="774"/>
        <v>0.12758657660555378</v>
      </c>
      <c r="M1961" s="2">
        <f t="shared" si="775"/>
        <v>1.5653479146563787E-2</v>
      </c>
      <c r="N1961" s="1">
        <f t="shared" si="767"/>
        <v>4066</v>
      </c>
      <c r="O1961" s="1">
        <f t="shared" si="768"/>
        <v>3925</v>
      </c>
      <c r="P1961" s="1">
        <v>1190</v>
      </c>
      <c r="Q1961" s="1">
        <v>75</v>
      </c>
      <c r="R1961" s="1">
        <v>17</v>
      </c>
      <c r="S1961" s="1">
        <v>30</v>
      </c>
      <c r="T1961" s="1">
        <v>10</v>
      </c>
      <c r="U1961" s="1">
        <v>10</v>
      </c>
      <c r="Y1961" s="1">
        <v>4</v>
      </c>
      <c r="AL1961" s="7">
        <f>IF(Q1961&gt;0,RANK(Q1961,(N1961:P1961,Q1961:AJ1961)),0)</f>
        <v>4</v>
      </c>
      <c r="AM1961" s="7">
        <f>IF(R1961&gt;0,RANK(R1961,(N1961:P1961,Q1961:AJ1961)),0)</f>
        <v>6</v>
      </c>
      <c r="AN1961" s="7">
        <f>IF(S1961&gt;0,RANK(S1961,(N1961:P1961,Q1961:AJ1961)),0)</f>
        <v>5</v>
      </c>
      <c r="AO1961" s="7">
        <f>IF(T1961&gt;0,RANK(T1961,(N1961:P1961,Q1961:AJ1961)),0)</f>
        <v>7</v>
      </c>
      <c r="AP1961" s="2">
        <f t="shared" si="776"/>
        <v>8.0411707944676742E-3</v>
      </c>
      <c r="AQ1961" s="2">
        <f t="shared" si="777"/>
        <v>1.8226653800793395E-3</v>
      </c>
      <c r="AR1961" s="2">
        <f t="shared" si="778"/>
        <v>3.2164683177870698E-3</v>
      </c>
      <c r="AS1961" s="2">
        <f t="shared" si="779"/>
        <v>1.0721561059290233E-3</v>
      </c>
      <c r="AU1961" t="s">
        <v>3103</v>
      </c>
      <c r="AV1961" t="s">
        <v>3249</v>
      </c>
      <c r="AY1961" s="130">
        <v>36</v>
      </c>
      <c r="AZ1961" s="131">
        <v>123</v>
      </c>
      <c r="BA1961" s="132">
        <f t="shared" si="766"/>
        <v>36123</v>
      </c>
      <c r="BC1961" s="7" t="s">
        <v>532</v>
      </c>
      <c r="BF1961" s="68">
        <v>3949</v>
      </c>
      <c r="BG1961" s="135">
        <v>117</v>
      </c>
      <c r="BH1961" s="68">
        <v>3556</v>
      </c>
      <c r="BI1961" s="135">
        <v>352</v>
      </c>
      <c r="BJ1961" s="135">
        <v>17</v>
      </c>
    </row>
    <row r="1962" spans="1:62" hidden="1" outlineLevel="1" x14ac:dyDescent="0.2">
      <c r="A1962" t="s">
        <v>1655</v>
      </c>
      <c r="B1962" t="s">
        <v>3249</v>
      </c>
      <c r="C1962" s="1">
        <f t="shared" si="770"/>
        <v>289350</v>
      </c>
      <c r="D1962" s="7">
        <f>RANK(N1962,(N1962:P1962,Q1962:AJ1962))</f>
        <v>1</v>
      </c>
      <c r="E1962" s="7">
        <f>RANK(O1962,(N1962:P1962,Q1962:AJ1962))</f>
        <v>2</v>
      </c>
      <c r="F1962" s="7">
        <f>IF(P1962&gt;0,RANK(P1962,(N1962:P1962,Q1962:AJ1962)),0)</f>
        <v>3</v>
      </c>
      <c r="G1962" s="1">
        <f t="shared" si="771"/>
        <v>217841</v>
      </c>
      <c r="H1962" s="2">
        <f t="shared" si="769"/>
        <v>0.7528633143252117</v>
      </c>
      <c r="I1962" s="2"/>
      <c r="J1962" s="2">
        <f t="shared" si="772"/>
        <v>0.85804734750302403</v>
      </c>
      <c r="K1962" s="2">
        <f t="shared" si="773"/>
        <v>0.10518403317781234</v>
      </c>
      <c r="L1962" s="2">
        <f t="shared" si="774"/>
        <v>2.4834974943839641E-2</v>
      </c>
      <c r="M1962" s="2">
        <f t="shared" si="775"/>
        <v>1.1933644375323987E-2</v>
      </c>
      <c r="N1962" s="1">
        <f t="shared" si="767"/>
        <v>248276</v>
      </c>
      <c r="O1962" s="1">
        <f t="shared" si="768"/>
        <v>30435</v>
      </c>
      <c r="P1962" s="1">
        <v>7186</v>
      </c>
      <c r="Q1962" s="1">
        <v>1727</v>
      </c>
      <c r="R1962" s="1">
        <v>242</v>
      </c>
      <c r="S1962" s="1">
        <v>784</v>
      </c>
      <c r="T1962" s="1">
        <v>232</v>
      </c>
      <c r="U1962" s="1">
        <v>290</v>
      </c>
      <c r="Y1962" s="1">
        <v>178</v>
      </c>
      <c r="AL1962" s="7">
        <f>IF(Q1962&gt;0,RANK(Q1962,(N1962:P1962,Q1962:AJ1962)),0)</f>
        <v>4</v>
      </c>
      <c r="AM1962" s="7">
        <f>IF(R1962&gt;0,RANK(R1962,(N1962:P1962,Q1962:AJ1962)),0)</f>
        <v>7</v>
      </c>
      <c r="AN1962" s="7">
        <f>IF(S1962&gt;0,RANK(S1962,(N1962:P1962,Q1962:AJ1962)),0)</f>
        <v>5</v>
      </c>
      <c r="AO1962" s="7">
        <f>IF(T1962&gt;0,RANK(T1962,(N1962:P1962,Q1962:AJ1962)),0)</f>
        <v>8</v>
      </c>
      <c r="AP1962" s="2">
        <f t="shared" si="776"/>
        <v>5.9685501987212716E-3</v>
      </c>
      <c r="AQ1962" s="2">
        <f t="shared" si="777"/>
        <v>8.3635735268705721E-4</v>
      </c>
      <c r="AR1962" s="2">
        <f t="shared" si="778"/>
        <v>2.7095213409365818E-3</v>
      </c>
      <c r="AS1962" s="2">
        <f t="shared" si="779"/>
        <v>8.0179713150164164E-4</v>
      </c>
      <c r="AU1962" t="s">
        <v>1655</v>
      </c>
      <c r="AV1962" t="s">
        <v>3249</v>
      </c>
      <c r="AY1962" s="130">
        <v>36</v>
      </c>
      <c r="AZ1962" s="131">
        <v>5</v>
      </c>
      <c r="BA1962" s="132">
        <f t="shared" si="766"/>
        <v>36005</v>
      </c>
      <c r="BC1962" s="7" t="s">
        <v>532</v>
      </c>
      <c r="BF1962" s="68">
        <v>238016</v>
      </c>
      <c r="BG1962" s="68">
        <v>10260</v>
      </c>
      <c r="BH1962" s="68">
        <v>26434</v>
      </c>
      <c r="BI1962" s="68">
        <v>3535</v>
      </c>
      <c r="BJ1962" s="135">
        <v>466</v>
      </c>
    </row>
    <row r="1963" spans="1:62" hidden="1" outlineLevel="1" x14ac:dyDescent="0.2">
      <c r="A1963" t="s">
        <v>1185</v>
      </c>
      <c r="B1963" t="s">
        <v>3249</v>
      </c>
      <c r="C1963" s="1">
        <f t="shared" si="770"/>
        <v>539833</v>
      </c>
      <c r="D1963" s="7">
        <f>RANK(N1963,(N1963:P1963,Q1963:AJ1963))</f>
        <v>1</v>
      </c>
      <c r="E1963" s="7">
        <f>RANK(O1963,(N1963:P1963,Q1963:AJ1963))</f>
        <v>2</v>
      </c>
      <c r="F1963" s="7">
        <f>IF(P1963&gt;0,RANK(P1963,(N1963:P1963,Q1963:AJ1963)),0)</f>
        <v>3</v>
      </c>
      <c r="G1963" s="1">
        <f t="shared" si="771"/>
        <v>350826</v>
      </c>
      <c r="H1963" s="2">
        <f t="shared" si="769"/>
        <v>0.64987875880133306</v>
      </c>
      <c r="I1963" s="2"/>
      <c r="J1963" s="2">
        <f t="shared" si="772"/>
        <v>0.80067724648178229</v>
      </c>
      <c r="K1963" s="2">
        <f t="shared" si="773"/>
        <v>0.15079848768044932</v>
      </c>
      <c r="L1963" s="2">
        <f t="shared" si="774"/>
        <v>2.7843796136953466E-2</v>
      </c>
      <c r="M1963" s="2">
        <f t="shared" si="775"/>
        <v>2.0680469700814927E-2</v>
      </c>
      <c r="N1963" s="1">
        <f t="shared" si="767"/>
        <v>432232</v>
      </c>
      <c r="O1963" s="1">
        <f t="shared" si="768"/>
        <v>81406</v>
      </c>
      <c r="P1963" s="1">
        <v>15031</v>
      </c>
      <c r="Q1963" s="1">
        <v>7802</v>
      </c>
      <c r="R1963" s="1">
        <v>653</v>
      </c>
      <c r="S1963" s="1">
        <v>1175</v>
      </c>
      <c r="T1963" s="1">
        <v>537</v>
      </c>
      <c r="U1963" s="1">
        <v>520</v>
      </c>
      <c r="Y1963" s="1">
        <v>477</v>
      </c>
      <c r="AL1963" s="7">
        <f>IF(Q1963&gt;0,RANK(Q1963,(N1963:P1963,Q1963:AJ1963)),0)</f>
        <v>4</v>
      </c>
      <c r="AM1963" s="7">
        <f>IF(R1963&gt;0,RANK(R1963,(N1963:P1963,Q1963:AJ1963)),0)</f>
        <v>6</v>
      </c>
      <c r="AN1963" s="7">
        <f>IF(S1963&gt;0,RANK(S1963,(N1963:P1963,Q1963:AJ1963)),0)</f>
        <v>5</v>
      </c>
      <c r="AO1963" s="7">
        <f>IF(T1963&gt;0,RANK(T1963,(N1963:P1963,Q1963:AJ1963)),0)</f>
        <v>7</v>
      </c>
      <c r="AP1963" s="2">
        <f t="shared" si="776"/>
        <v>1.445261775400911E-2</v>
      </c>
      <c r="AQ1963" s="2">
        <f t="shared" si="777"/>
        <v>1.2096333495729234E-3</v>
      </c>
      <c r="AR1963" s="2">
        <f t="shared" si="778"/>
        <v>2.1765990593387214E-3</v>
      </c>
      <c r="AS1963" s="2">
        <f t="shared" si="779"/>
        <v>9.947520807360795E-4</v>
      </c>
      <c r="AU1963" t="s">
        <v>1185</v>
      </c>
      <c r="AV1963" t="s">
        <v>3249</v>
      </c>
      <c r="AY1963" s="130">
        <v>36</v>
      </c>
      <c r="AZ1963" s="131">
        <v>47</v>
      </c>
      <c r="BA1963" s="132">
        <f t="shared" si="766"/>
        <v>36047</v>
      </c>
      <c r="BC1963" s="7" t="s">
        <v>532</v>
      </c>
      <c r="BF1963" s="68">
        <v>418021</v>
      </c>
      <c r="BG1963" s="68">
        <v>14211</v>
      </c>
      <c r="BH1963" s="68">
        <v>72115</v>
      </c>
      <c r="BI1963" s="68">
        <v>8315</v>
      </c>
      <c r="BJ1963" s="135">
        <v>976</v>
      </c>
    </row>
    <row r="1964" spans="1:62" hidden="1" outlineLevel="1" x14ac:dyDescent="0.2">
      <c r="A1964" t="s">
        <v>3248</v>
      </c>
      <c r="B1964" t="s">
        <v>3249</v>
      </c>
      <c r="C1964" s="1">
        <f t="shared" si="770"/>
        <v>492899</v>
      </c>
      <c r="D1964" s="7">
        <f>RANK(N1964,(N1964:P1964,Q1964:AJ1964))</f>
        <v>1</v>
      </c>
      <c r="E1964" s="7">
        <f>RANK(O1964,(N1964:P1964,Q1964:AJ1964))</f>
        <v>2</v>
      </c>
      <c r="F1964" s="7">
        <f>IF(P1964&gt;0,RANK(P1964,(N1964:P1964,Q1964:AJ1964)),0)</f>
        <v>4</v>
      </c>
      <c r="G1964" s="1">
        <f t="shared" si="771"/>
        <v>326292</v>
      </c>
      <c r="H1964" s="2">
        <f t="shared" si="769"/>
        <v>0.66198551833134167</v>
      </c>
      <c r="I1964" s="2"/>
      <c r="J1964" s="2">
        <f t="shared" si="772"/>
        <v>0.79961817735479279</v>
      </c>
      <c r="K1964" s="2">
        <f t="shared" si="773"/>
        <v>0.13763265902345106</v>
      </c>
      <c r="L1964" s="2">
        <f t="shared" si="774"/>
        <v>2.2609094358073359E-2</v>
      </c>
      <c r="M1964" s="2">
        <f t="shared" si="775"/>
        <v>4.0140069263682784E-2</v>
      </c>
      <c r="N1964" s="1">
        <f t="shared" si="767"/>
        <v>394131</v>
      </c>
      <c r="O1964" s="1">
        <f t="shared" si="768"/>
        <v>67839</v>
      </c>
      <c r="P1964" s="1">
        <v>11144</v>
      </c>
      <c r="Q1964" s="1">
        <v>15969</v>
      </c>
      <c r="R1964" s="1">
        <v>1536</v>
      </c>
      <c r="S1964" s="1">
        <v>723</v>
      </c>
      <c r="T1964" s="1">
        <v>593</v>
      </c>
      <c r="U1964" s="1">
        <v>615</v>
      </c>
      <c r="Y1964" s="1">
        <v>349</v>
      </c>
      <c r="AL1964" s="7">
        <f>IF(Q1964&gt;0,RANK(Q1964,(N1964:P1964,Q1964:AJ1964)),0)</f>
        <v>3</v>
      </c>
      <c r="AM1964" s="7">
        <f>IF(R1964&gt;0,RANK(R1964,(N1964:P1964,Q1964:AJ1964)),0)</f>
        <v>5</v>
      </c>
      <c r="AN1964" s="7">
        <f>IF(S1964&gt;0,RANK(S1964,(N1964:P1964,Q1964:AJ1964)),0)</f>
        <v>6</v>
      </c>
      <c r="AO1964" s="7">
        <f>IF(T1964&gt;0,RANK(T1964,(N1964:P1964,Q1964:AJ1964)),0)</f>
        <v>8</v>
      </c>
      <c r="AP1964" s="2">
        <f t="shared" si="776"/>
        <v>3.2398118072870914E-2</v>
      </c>
      <c r="AQ1964" s="2">
        <f t="shared" si="777"/>
        <v>3.1162570830941022E-3</v>
      </c>
      <c r="AR1964" s="2">
        <f t="shared" si="778"/>
        <v>1.4668319473157786E-3</v>
      </c>
      <c r="AS1964" s="2">
        <f t="shared" si="779"/>
        <v>1.203086230647658E-3</v>
      </c>
      <c r="AU1964" t="s">
        <v>3248</v>
      </c>
      <c r="AV1964" t="s">
        <v>3249</v>
      </c>
      <c r="AY1964" s="130">
        <v>36</v>
      </c>
      <c r="AZ1964" s="131">
        <v>61</v>
      </c>
      <c r="BA1964" s="132">
        <f t="shared" si="766"/>
        <v>36061</v>
      </c>
      <c r="BC1964" s="7" t="s">
        <v>532</v>
      </c>
      <c r="BF1964" s="68">
        <v>379444</v>
      </c>
      <c r="BG1964" s="68">
        <v>14687</v>
      </c>
      <c r="BH1964" s="68">
        <v>63309</v>
      </c>
      <c r="BI1964" s="68">
        <v>3659</v>
      </c>
      <c r="BJ1964" s="135">
        <v>871</v>
      </c>
    </row>
    <row r="1965" spans="1:62" hidden="1" outlineLevel="1" x14ac:dyDescent="0.2">
      <c r="A1965" t="s">
        <v>2641</v>
      </c>
      <c r="B1965" t="s">
        <v>3249</v>
      </c>
      <c r="C1965" s="1">
        <f t="shared" si="770"/>
        <v>511296</v>
      </c>
      <c r="D1965" s="7">
        <f>RANK(N1965,(N1965:P1965,Q1965:AJ1965))</f>
        <v>1</v>
      </c>
      <c r="E1965" s="7">
        <f>RANK(O1965,(N1965:P1965,Q1965:AJ1965))</f>
        <v>2</v>
      </c>
      <c r="F1965" s="7">
        <f>IF(P1965&gt;0,RANK(P1965,(N1965:P1965,Q1965:AJ1965)),0)</f>
        <v>3</v>
      </c>
      <c r="G1965" s="1">
        <f t="shared" si="771"/>
        <v>265275</v>
      </c>
      <c r="H1965" s="2">
        <f t="shared" si="769"/>
        <v>0.51882862373263239</v>
      </c>
      <c r="I1965" s="2"/>
      <c r="J1965" s="2">
        <f t="shared" si="772"/>
        <v>0.72937202716234828</v>
      </c>
      <c r="K1965" s="2">
        <f t="shared" si="773"/>
        <v>0.21054340342971586</v>
      </c>
      <c r="L1965" s="2">
        <f t="shared" si="774"/>
        <v>4.3591187883339592E-2</v>
      </c>
      <c r="M1965" s="2">
        <f t="shared" si="775"/>
        <v>1.6493381524596264E-2</v>
      </c>
      <c r="N1965" s="1">
        <f t="shared" si="767"/>
        <v>372925</v>
      </c>
      <c r="O1965" s="1">
        <f t="shared" si="768"/>
        <v>107650</v>
      </c>
      <c r="P1965" s="1">
        <v>22288</v>
      </c>
      <c r="Q1965" s="1">
        <v>4599</v>
      </c>
      <c r="R1965" s="1">
        <v>727</v>
      </c>
      <c r="S1965" s="1">
        <v>1535</v>
      </c>
      <c r="T1965" s="1">
        <v>602</v>
      </c>
      <c r="U1965" s="1">
        <v>547</v>
      </c>
      <c r="Y1965" s="1">
        <v>423</v>
      </c>
      <c r="AL1965" s="7">
        <f>IF(Q1965&gt;0,RANK(Q1965,(N1965:P1965,Q1965:AJ1965)),0)</f>
        <v>4</v>
      </c>
      <c r="AM1965" s="7">
        <f>IF(R1965&gt;0,RANK(R1965,(N1965:P1965,Q1965:AJ1965)),0)</f>
        <v>6</v>
      </c>
      <c r="AN1965" s="7">
        <f>IF(S1965&gt;0,RANK(S1965,(N1965:P1965,Q1965:AJ1965)),0)</f>
        <v>5</v>
      </c>
      <c r="AO1965" s="7">
        <f>IF(T1965&gt;0,RANK(T1965,(N1965:P1965,Q1965:AJ1965)),0)</f>
        <v>7</v>
      </c>
      <c r="AP1965" s="2">
        <f t="shared" si="776"/>
        <v>8.9947897108524216E-3</v>
      </c>
      <c r="AQ1965" s="2">
        <f t="shared" si="777"/>
        <v>1.4218769558142447E-3</v>
      </c>
      <c r="AR1965" s="2">
        <f t="shared" si="778"/>
        <v>3.0021748654399799E-3</v>
      </c>
      <c r="AS1965" s="2">
        <f t="shared" si="779"/>
        <v>1.1774001752409564E-3</v>
      </c>
      <c r="AU1965" t="s">
        <v>2641</v>
      </c>
      <c r="AV1965" t="s">
        <v>3249</v>
      </c>
      <c r="AY1965" s="130">
        <v>36</v>
      </c>
      <c r="AZ1965" s="131">
        <v>81</v>
      </c>
      <c r="BA1965" s="132">
        <f t="shared" si="766"/>
        <v>36081</v>
      </c>
      <c r="BC1965" s="7" t="s">
        <v>532</v>
      </c>
      <c r="BF1965" s="68">
        <v>359532</v>
      </c>
      <c r="BG1965" s="68">
        <v>13393</v>
      </c>
      <c r="BH1965" s="68">
        <v>95065</v>
      </c>
      <c r="BI1965" s="68">
        <v>11166</v>
      </c>
      <c r="BJ1965" s="68">
        <v>1419</v>
      </c>
    </row>
    <row r="1966" spans="1:62" hidden="1" outlineLevel="1" x14ac:dyDescent="0.2">
      <c r="A1966" t="s">
        <v>355</v>
      </c>
      <c r="B1966" t="s">
        <v>3249</v>
      </c>
      <c r="C1966" s="1">
        <f t="shared" si="770"/>
        <v>128007</v>
      </c>
      <c r="D1966" s="7">
        <f>RANK(N1966,(N1966:P1966,Q1966:AJ1966))</f>
        <v>1</v>
      </c>
      <c r="E1966" s="7">
        <f>RANK(O1966,(N1966:P1966,Q1966:AJ1966))</f>
        <v>2</v>
      </c>
      <c r="F1966" s="7">
        <f>IF(P1966&gt;0,RANK(P1966,(N1966:P1966,Q1966:AJ1966)),0)</f>
        <v>3</v>
      </c>
      <c r="G1966" s="1">
        <f t="shared" si="771"/>
        <v>12477</v>
      </c>
      <c r="H1966" s="2">
        <f t="shared" si="769"/>
        <v>9.7471232041997702E-2</v>
      </c>
      <c r="I1966" s="2"/>
      <c r="J1966" s="2">
        <f t="shared" si="772"/>
        <v>0.50531611552493227</v>
      </c>
      <c r="K1966" s="2">
        <f t="shared" si="773"/>
        <v>0.40784488348293452</v>
      </c>
      <c r="L1966" s="2">
        <f t="shared" si="774"/>
        <v>7.00586686665573E-2</v>
      </c>
      <c r="M1966" s="2">
        <f t="shared" si="775"/>
        <v>1.6780332325575908E-2</v>
      </c>
      <c r="N1966" s="1">
        <f t="shared" si="767"/>
        <v>64684</v>
      </c>
      <c r="O1966" s="1">
        <f t="shared" si="768"/>
        <v>52207</v>
      </c>
      <c r="P1966" s="1">
        <v>8968</v>
      </c>
      <c r="Q1966" s="1">
        <v>1040</v>
      </c>
      <c r="R1966" s="1">
        <v>207</v>
      </c>
      <c r="S1966" s="1">
        <v>554</v>
      </c>
      <c r="T1966" s="1">
        <v>148</v>
      </c>
      <c r="U1966" s="1">
        <v>107</v>
      </c>
      <c r="Y1966" s="1">
        <v>92</v>
      </c>
      <c r="AL1966" s="7">
        <f>IF(Q1966&gt;0,RANK(Q1966,(N1966:P1966,Q1966:AJ1966)),0)</f>
        <v>4</v>
      </c>
      <c r="AM1966" s="7">
        <f>IF(R1966&gt;0,RANK(R1966,(N1966:P1966,Q1966:AJ1966)),0)</f>
        <v>6</v>
      </c>
      <c r="AN1966" s="7">
        <f>IF(S1966&gt;0,RANK(S1966,(N1966:P1966,Q1966:AJ1966)),0)</f>
        <v>5</v>
      </c>
      <c r="AO1966" s="7">
        <f>IF(T1966&gt;0,RANK(T1966,(N1966:P1966,Q1966:AJ1966)),0)</f>
        <v>7</v>
      </c>
      <c r="AP1966" s="2">
        <f t="shared" si="776"/>
        <v>8.1245556883607923E-3</v>
      </c>
      <c r="AQ1966" s="2">
        <f t="shared" si="777"/>
        <v>1.6170990648948886E-3</v>
      </c>
      <c r="AR1966" s="2">
        <f t="shared" si="778"/>
        <v>4.3278883186075763E-3</v>
      </c>
      <c r="AS1966" s="2">
        <f t="shared" si="779"/>
        <v>1.1561867710359591E-3</v>
      </c>
      <c r="AU1966" t="s">
        <v>355</v>
      </c>
      <c r="AV1966" t="s">
        <v>3249</v>
      </c>
      <c r="AY1966" s="130">
        <v>36</v>
      </c>
      <c r="AZ1966" s="131">
        <v>85</v>
      </c>
      <c r="BA1966" s="132">
        <f t="shared" si="766"/>
        <v>36085</v>
      </c>
      <c r="BC1966" s="7" t="s">
        <v>532</v>
      </c>
      <c r="BF1966" s="68">
        <v>62433</v>
      </c>
      <c r="BG1966" s="68">
        <v>2251</v>
      </c>
      <c r="BH1966" s="68">
        <v>45048</v>
      </c>
      <c r="BI1966" s="68">
        <v>6656</v>
      </c>
      <c r="BJ1966" s="135">
        <v>503</v>
      </c>
    </row>
    <row r="1967" spans="1:62" collapsed="1" x14ac:dyDescent="0.2">
      <c r="A1967" t="s">
        <v>3248</v>
      </c>
      <c r="B1967" t="s">
        <v>3301</v>
      </c>
      <c r="C1967" s="1">
        <f t="shared" si="770"/>
        <v>6316129</v>
      </c>
      <c r="D1967" s="7">
        <f>RANK(N1967,(N1967:P1967,Q1967:AJ1967))</f>
        <v>1</v>
      </c>
      <c r="E1967" s="7">
        <f>RANK(O1967,(N1967:P1967,Q1967:AJ1967))</f>
        <v>2</v>
      </c>
      <c r="F1967" s="7">
        <f>IF(P1967&gt;0,RANK(P1967,(N1967:P1967,Q1967:AJ1967)),0)</f>
        <v>3</v>
      </c>
      <c r="G1967" s="1">
        <f t="shared" si="771"/>
        <v>1822685</v>
      </c>
      <c r="H1967" s="2">
        <f t="shared" si="769"/>
        <v>0.28857627828690641</v>
      </c>
      <c r="I1967" s="2"/>
      <c r="J1967" s="2">
        <f t="shared" si="772"/>
        <v>0.59469605513123625</v>
      </c>
      <c r="K1967" s="2">
        <f t="shared" si="773"/>
        <v>0.30611977684432978</v>
      </c>
      <c r="L1967" s="2">
        <f t="shared" si="774"/>
        <v>7.9709898262052589E-2</v>
      </c>
      <c r="M1967" s="2">
        <f t="shared" si="775"/>
        <v>1.9474269762381383E-2</v>
      </c>
      <c r="N1967" s="1">
        <f t="shared" ref="N1967:U1967" si="780">SUM(N1905:N1966)</f>
        <v>3756177</v>
      </c>
      <c r="O1967" s="1">
        <f t="shared" si="780"/>
        <v>1933492</v>
      </c>
      <c r="P1967" s="1">
        <f t="shared" si="780"/>
        <v>503458</v>
      </c>
      <c r="Q1967" s="1">
        <f t="shared" si="780"/>
        <v>75956</v>
      </c>
      <c r="R1967" s="1">
        <f t="shared" si="780"/>
        <v>12220</v>
      </c>
      <c r="S1967" s="1">
        <f t="shared" si="780"/>
        <v>23580</v>
      </c>
      <c r="T1967" s="1">
        <f t="shared" si="780"/>
        <v>5011</v>
      </c>
      <c r="U1967" s="1">
        <f t="shared" si="780"/>
        <v>3473</v>
      </c>
      <c r="Y1967" s="1">
        <f>SUM(Y1905:Y1966)</f>
        <v>2762</v>
      </c>
      <c r="AL1967" s="7">
        <f>IF(Q1967&gt;0,RANK(Q1967,(N1967:P1967,Q1967:AJ1967)),0)</f>
        <v>4</v>
      </c>
      <c r="AM1967" s="7">
        <f>IF(R1967&gt;0,RANK(R1967,(N1967:P1967,Q1967:AJ1967)),0)</f>
        <v>6</v>
      </c>
      <c r="AN1967" s="7">
        <f>IF(S1967&gt;0,RANK(S1967,(N1967:P1967,Q1967:AJ1967)),0)</f>
        <v>5</v>
      </c>
      <c r="AO1967" s="7">
        <f>IF(T1967&gt;0,RANK(T1967,(N1967:P1967,Q1967:AJ1967)),0)</f>
        <v>7</v>
      </c>
      <c r="AP1967" s="2">
        <f t="shared" si="776"/>
        <v>1.2025720183992443E-2</v>
      </c>
      <c r="AQ1967" s="2">
        <f t="shared" si="777"/>
        <v>1.9347293255093428E-3</v>
      </c>
      <c r="AR1967" s="2">
        <f t="shared" si="778"/>
        <v>3.7332993040515797E-3</v>
      </c>
      <c r="AS1967" s="2">
        <f t="shared" si="779"/>
        <v>7.9336568331647434E-4</v>
      </c>
      <c r="AU1967" t="s">
        <v>3248</v>
      </c>
      <c r="AV1967" t="s">
        <v>3301</v>
      </c>
      <c r="AY1967" s="130">
        <v>36</v>
      </c>
      <c r="AZ1967" s="131"/>
      <c r="BA1967" s="130">
        <v>36</v>
      </c>
      <c r="BC1967" s="7" t="s">
        <v>433</v>
      </c>
      <c r="BF1967" s="1">
        <f>SUM(BF1905:BF1966)</f>
        <v>3649630</v>
      </c>
      <c r="BG1967" s="1">
        <f t="shared" ref="BG1967:BJ1967" si="781">SUM(BG1905:BG1966)</f>
        <v>106547</v>
      </c>
      <c r="BH1967" s="1">
        <f t="shared" si="781"/>
        <v>1738707</v>
      </c>
      <c r="BI1967" s="1">
        <f t="shared" si="781"/>
        <v>183392</v>
      </c>
      <c r="BJ1967" s="1">
        <f t="shared" si="781"/>
        <v>11393</v>
      </c>
    </row>
    <row r="1968" spans="1:62" s="1" customFormat="1" x14ac:dyDescent="0.2">
      <c r="A1968"/>
      <c r="B1968"/>
      <c r="D1968" s="7"/>
      <c r="E1968" s="7"/>
      <c r="F1968" s="7"/>
      <c r="H1968" s="2"/>
      <c r="J1968" s="2"/>
      <c r="K1968" s="2"/>
      <c r="L1968" s="2"/>
      <c r="M1968" s="2"/>
      <c r="AL1968" s="7"/>
      <c r="AM1968" s="7"/>
      <c r="AN1968" s="7"/>
      <c r="AO1968" s="7"/>
      <c r="AP1968" s="2"/>
      <c r="AQ1968" s="2"/>
      <c r="AR1968" s="2"/>
      <c r="AS1968" s="2"/>
      <c r="AT1968" s="2"/>
      <c r="AU1968"/>
      <c r="AV1968"/>
      <c r="AY1968" s="130"/>
      <c r="AZ1968" s="131"/>
      <c r="BA1968" s="132"/>
      <c r="BC1968" s="7"/>
    </row>
    <row r="1969" spans="1:55" ht="13" hidden="1" customHeight="1" outlineLevel="1" x14ac:dyDescent="0.2">
      <c r="A1969" t="s">
        <v>930</v>
      </c>
      <c r="B1969" t="s">
        <v>2228</v>
      </c>
      <c r="C1969" s="1">
        <f t="shared" ref="C1969:C2000" si="782">SUM(N1969:AJ1969)</f>
        <v>41861</v>
      </c>
      <c r="D1969" s="7">
        <f>RANK(N1969,(N1969:P1969,Q1969:AJ1969))</f>
        <v>2</v>
      </c>
      <c r="E1969" s="7">
        <f>RANK(O1969,(N1969:P1969,Q1969:AJ1969))</f>
        <v>1</v>
      </c>
      <c r="F1969" s="7">
        <f>IF(P1969&gt;0,RANK(P1969,(N1969:P1969,Q1969:AJ1969)),0)</f>
        <v>3</v>
      </c>
      <c r="G1969" s="1">
        <f t="shared" ref="G1969:G2000" si="783">MAX(N1969:P1969)-LARGE(N1969:P1969,2)</f>
        <v>6647</v>
      </c>
      <c r="H1969" s="2">
        <f t="shared" si="769"/>
        <v>0.15878741549413536</v>
      </c>
      <c r="I1969" s="2"/>
      <c r="J1969" s="2">
        <f t="shared" ref="J1969:J2000" si="784">IF($C1969=0,"-",N1969/$C1969)</f>
        <v>0.3777740617758773</v>
      </c>
      <c r="K1969" s="2">
        <f t="shared" ref="K1969:K2000" si="785">IF($C1969=0,"-",O1969/$C1969)</f>
        <v>0.53656147727001269</v>
      </c>
      <c r="L1969" s="2">
        <f t="shared" ref="L1969:L2000" si="786">IF($C1969=0,"-",P1969/$C1969)</f>
        <v>8.1101741477747791E-2</v>
      </c>
      <c r="M1969" s="2">
        <f t="shared" ref="M1969:M2000" si="787">IF(C1969=0,"-",(1-J1969-K1969-L1969))</f>
        <v>4.5627194763621648E-3</v>
      </c>
      <c r="N1969" s="1">
        <v>15814</v>
      </c>
      <c r="O1969" s="1">
        <v>22461</v>
      </c>
      <c r="P1969" s="1">
        <v>3395</v>
      </c>
      <c r="Q1969" s="1">
        <v>12</v>
      </c>
      <c r="R1969" s="1">
        <v>145</v>
      </c>
      <c r="S1969" s="1">
        <v>2</v>
      </c>
      <c r="T1969" s="1">
        <v>32</v>
      </c>
      <c r="Y1969" s="1">
        <v>0</v>
      </c>
      <c r="AL1969" s="7">
        <f>IF(Q1969&gt;0,RANK(Q1969,(N1969:P1969,Q1969:AJ1969)),0)</f>
        <v>6</v>
      </c>
      <c r="AM1969" s="7">
        <f>IF(R1969&gt;0,RANK(R1969,(N1969:P1969,Q1969:AJ1969)),0)</f>
        <v>4</v>
      </c>
      <c r="AN1969" s="7">
        <f>IF(S1969&gt;0,RANK(S1969,(N1969:P1969,Q1969:AJ1969)),0)</f>
        <v>7</v>
      </c>
      <c r="AO1969" s="7">
        <f>IF(T1969&gt;0,RANK(T1969,(N1969:P1969,Q1969:AJ1969)),0)</f>
        <v>5</v>
      </c>
      <c r="AP1969" s="2">
        <f t="shared" ref="AP1969:AP2000" si="788">IF($C1969=0,"-",Q1969/$C1969)</f>
        <v>2.8666300375050765E-4</v>
      </c>
      <c r="AQ1969" s="2">
        <f t="shared" ref="AQ1969:AQ2000" si="789">IF($C1969=0,"-",R1969/$C1969)</f>
        <v>3.4638446286519671E-3</v>
      </c>
      <c r="AR1969" s="2">
        <f t="shared" ref="AR1969:AR2000" si="790">IF($C1969=0,"-",S1969/$C1969)</f>
        <v>4.7777167291751273E-5</v>
      </c>
      <c r="AS1969" s="2">
        <f t="shared" ref="AS1969:AS2000" si="791">IF($C1969=0,"-",T1969/$C1969)</f>
        <v>7.6443467666802037E-4</v>
      </c>
      <c r="AU1969" t="s">
        <v>930</v>
      </c>
      <c r="AV1969" t="s">
        <v>2228</v>
      </c>
      <c r="AY1969" s="130">
        <v>37</v>
      </c>
      <c r="AZ1969" s="131">
        <v>1</v>
      </c>
      <c r="BA1969" s="132">
        <f t="shared" ref="BA1969:BA2032" si="792">AY1969*1000+AZ1969</f>
        <v>37001</v>
      </c>
      <c r="BC1969" s="7" t="s">
        <v>532</v>
      </c>
    </row>
    <row r="1970" spans="1:55" ht="13" hidden="1" customHeight="1" outlineLevel="1" x14ac:dyDescent="0.2">
      <c r="A1970" t="s">
        <v>931</v>
      </c>
      <c r="B1970" t="s">
        <v>2228</v>
      </c>
      <c r="C1970" s="1">
        <f t="shared" si="782"/>
        <v>11730</v>
      </c>
      <c r="D1970" s="7">
        <f>RANK(N1970,(N1970:P1970,Q1970:AJ1970))</f>
        <v>2</v>
      </c>
      <c r="E1970" s="7">
        <f>RANK(O1970,(N1970:P1970,Q1970:AJ1970))</f>
        <v>1</v>
      </c>
      <c r="F1970" s="7">
        <f>IF(P1970&gt;0,RANK(P1970,(N1970:P1970,Q1970:AJ1970)),0)</f>
        <v>3</v>
      </c>
      <c r="G1970" s="1">
        <f t="shared" si="783"/>
        <v>2793</v>
      </c>
      <c r="H1970" s="2">
        <f t="shared" si="769"/>
        <v>0.23810741687979539</v>
      </c>
      <c r="I1970" s="2"/>
      <c r="J1970" s="2">
        <f t="shared" si="784"/>
        <v>0.3371696504688832</v>
      </c>
      <c r="K1970" s="2">
        <f t="shared" si="785"/>
        <v>0.57527706734867856</v>
      </c>
      <c r="L1970" s="2">
        <f t="shared" si="786"/>
        <v>8.5592497868712702E-2</v>
      </c>
      <c r="M1970" s="2">
        <f t="shared" si="787"/>
        <v>1.9607843137254832E-3</v>
      </c>
      <c r="N1970" s="1">
        <v>3955</v>
      </c>
      <c r="O1970" s="1">
        <v>6748</v>
      </c>
      <c r="P1970" s="1">
        <v>1004</v>
      </c>
      <c r="Q1970" s="1">
        <v>1</v>
      </c>
      <c r="R1970" s="1">
        <v>15</v>
      </c>
      <c r="T1970" s="1">
        <v>7</v>
      </c>
      <c r="Y1970" s="1">
        <v>0</v>
      </c>
      <c r="AL1970" s="7">
        <f>IF(Q1970&gt;0,RANK(Q1970,(N1970:P1970,Q1970:AJ1970)),0)</f>
        <v>6</v>
      </c>
      <c r="AM1970" s="7">
        <f>IF(R1970&gt;0,RANK(R1970,(N1970:P1970,Q1970:AJ1970)),0)</f>
        <v>4</v>
      </c>
      <c r="AN1970" s="7">
        <f>IF(S1970&gt;0,RANK(S1970,(N1970:P1970,Q1970:AJ1970)),0)</f>
        <v>0</v>
      </c>
      <c r="AO1970" s="7">
        <f>IF(T1970&gt;0,RANK(T1970,(N1970:P1970,Q1970:AJ1970)),0)</f>
        <v>5</v>
      </c>
      <c r="AP1970" s="2">
        <f t="shared" si="788"/>
        <v>8.5251491901108266E-5</v>
      </c>
      <c r="AQ1970" s="2">
        <f t="shared" si="789"/>
        <v>1.2787723785166241E-3</v>
      </c>
      <c r="AR1970" s="2">
        <f t="shared" si="790"/>
        <v>0</v>
      </c>
      <c r="AS1970" s="2">
        <f t="shared" si="791"/>
        <v>5.9676044330775791E-4</v>
      </c>
      <c r="AU1970" t="s">
        <v>931</v>
      </c>
      <c r="AV1970" t="s">
        <v>2228</v>
      </c>
      <c r="AW1970">
        <v>10</v>
      </c>
      <c r="AY1970" s="130">
        <v>37</v>
      </c>
      <c r="AZ1970" s="131">
        <v>3</v>
      </c>
      <c r="BA1970" s="132">
        <f t="shared" si="792"/>
        <v>37003</v>
      </c>
      <c r="BC1970" s="7" t="s">
        <v>532</v>
      </c>
    </row>
    <row r="1971" spans="1:55" ht="13" hidden="1" customHeight="1" outlineLevel="1" x14ac:dyDescent="0.2">
      <c r="A1971" t="s">
        <v>602</v>
      </c>
      <c r="B1971" t="s">
        <v>2228</v>
      </c>
      <c r="C1971" s="1">
        <f t="shared" si="782"/>
        <v>4235</v>
      </c>
      <c r="D1971" s="7">
        <f>RANK(N1971,(N1971:P1971,Q1971:AJ1971))</f>
        <v>2</v>
      </c>
      <c r="E1971" s="7">
        <f>RANK(O1971,(N1971:P1971,Q1971:AJ1971))</f>
        <v>1</v>
      </c>
      <c r="F1971" s="7">
        <f>IF(P1971&gt;0,RANK(P1971,(N1971:P1971,Q1971:AJ1971)),0)</f>
        <v>3</v>
      </c>
      <c r="G1971" s="1">
        <f t="shared" si="783"/>
        <v>135</v>
      </c>
      <c r="H1971" s="2">
        <f t="shared" si="769"/>
        <v>3.1877213695395513E-2</v>
      </c>
      <c r="I1971" s="2"/>
      <c r="J1971" s="2">
        <f t="shared" si="784"/>
        <v>0.42526564344746165</v>
      </c>
      <c r="K1971" s="2">
        <f t="shared" si="785"/>
        <v>0.45714285714285713</v>
      </c>
      <c r="L1971" s="2">
        <f t="shared" si="786"/>
        <v>0.10814639905548996</v>
      </c>
      <c r="M1971" s="2">
        <f t="shared" si="787"/>
        <v>9.4451003541912576E-3</v>
      </c>
      <c r="N1971" s="1">
        <v>1801</v>
      </c>
      <c r="O1971" s="1">
        <v>1936</v>
      </c>
      <c r="P1971" s="1">
        <v>458</v>
      </c>
      <c r="R1971" s="1">
        <v>32</v>
      </c>
      <c r="T1971" s="1">
        <v>8</v>
      </c>
      <c r="Y1971" s="1">
        <v>0</v>
      </c>
      <c r="AL1971" s="7">
        <f>IF(Q1971&gt;0,RANK(Q1971,(N1971:P1971,Q1971:AJ1971)),0)</f>
        <v>0</v>
      </c>
      <c r="AM1971" s="7">
        <f>IF(R1971&gt;0,RANK(R1971,(N1971:P1971,Q1971:AJ1971)),0)</f>
        <v>4</v>
      </c>
      <c r="AN1971" s="7">
        <f>IF(S1971&gt;0,RANK(S1971,(N1971:P1971,Q1971:AJ1971)),0)</f>
        <v>0</v>
      </c>
      <c r="AO1971" s="7">
        <f>IF(T1971&gt;0,RANK(T1971,(N1971:P1971,Q1971:AJ1971)),0)</f>
        <v>5</v>
      </c>
      <c r="AP1971" s="2">
        <f t="shared" si="788"/>
        <v>0</v>
      </c>
      <c r="AQ1971" s="2">
        <f t="shared" si="789"/>
        <v>7.5560802833530109E-3</v>
      </c>
      <c r="AR1971" s="2">
        <f t="shared" si="790"/>
        <v>0</v>
      </c>
      <c r="AS1971" s="2">
        <f t="shared" si="791"/>
        <v>1.8890200708382527E-3</v>
      </c>
      <c r="AU1971" t="s">
        <v>602</v>
      </c>
      <c r="AV1971" t="s">
        <v>2228</v>
      </c>
      <c r="AW1971">
        <v>5</v>
      </c>
      <c r="AY1971" s="130">
        <v>37</v>
      </c>
      <c r="AZ1971" s="131">
        <v>5</v>
      </c>
      <c r="BA1971" s="132">
        <f t="shared" si="792"/>
        <v>37005</v>
      </c>
      <c r="BC1971" s="7" t="s">
        <v>532</v>
      </c>
    </row>
    <row r="1972" spans="1:55" ht="13" hidden="1" customHeight="1" outlineLevel="1" x14ac:dyDescent="0.2">
      <c r="A1972" t="s">
        <v>1212</v>
      </c>
      <c r="B1972" t="s">
        <v>2228</v>
      </c>
      <c r="C1972" s="1">
        <f t="shared" si="782"/>
        <v>7613</v>
      </c>
      <c r="D1972" s="7">
        <f>RANK(N1972,(N1972:P1972,Q1972:AJ1972))</f>
        <v>1</v>
      </c>
      <c r="E1972" s="7">
        <f>RANK(O1972,(N1972:P1972,Q1972:AJ1972))</f>
        <v>2</v>
      </c>
      <c r="F1972" s="7">
        <f>IF(P1972&gt;0,RANK(P1972,(N1972:P1972,Q1972:AJ1972)),0)</f>
        <v>3</v>
      </c>
      <c r="G1972" s="1">
        <f t="shared" si="783"/>
        <v>2697</v>
      </c>
      <c r="H1972" s="2">
        <f t="shared" si="769"/>
        <v>0.35426244581636673</v>
      </c>
      <c r="I1972" s="2"/>
      <c r="J1972" s="2">
        <f t="shared" si="784"/>
        <v>0.64232234336004201</v>
      </c>
      <c r="K1972" s="2">
        <f t="shared" si="785"/>
        <v>0.28805989754367528</v>
      </c>
      <c r="L1972" s="2">
        <f t="shared" si="786"/>
        <v>6.7253382372257975E-2</v>
      </c>
      <c r="M1972" s="2">
        <f t="shared" si="787"/>
        <v>2.3643767240247304E-3</v>
      </c>
      <c r="N1972" s="1">
        <v>4890</v>
      </c>
      <c r="O1972" s="1">
        <v>2193</v>
      </c>
      <c r="P1972" s="1">
        <v>512</v>
      </c>
      <c r="Q1972" s="1">
        <v>1</v>
      </c>
      <c r="R1972" s="1">
        <v>10</v>
      </c>
      <c r="S1972" s="1">
        <v>2</v>
      </c>
      <c r="T1972" s="1">
        <v>5</v>
      </c>
      <c r="Y1972" s="1">
        <v>0</v>
      </c>
      <c r="AL1972" s="7">
        <f>IF(Q1972&gt;0,RANK(Q1972,(N1972:P1972,Q1972:AJ1972)),0)</f>
        <v>7</v>
      </c>
      <c r="AM1972" s="7">
        <f>IF(R1972&gt;0,RANK(R1972,(N1972:P1972,Q1972:AJ1972)),0)</f>
        <v>4</v>
      </c>
      <c r="AN1972" s="7">
        <f>IF(S1972&gt;0,RANK(S1972,(N1972:P1972,Q1972:AJ1972)),0)</f>
        <v>6</v>
      </c>
      <c r="AO1972" s="7">
        <f>IF(T1972&gt;0,RANK(T1972,(N1972:P1972,Q1972:AJ1972)),0)</f>
        <v>5</v>
      </c>
      <c r="AP1972" s="2">
        <f t="shared" si="788"/>
        <v>1.3135426244581636E-4</v>
      </c>
      <c r="AQ1972" s="2">
        <f t="shared" si="789"/>
        <v>1.3135426244581636E-3</v>
      </c>
      <c r="AR1972" s="2">
        <f t="shared" si="790"/>
        <v>2.6270852489163271E-4</v>
      </c>
      <c r="AS1972" s="2">
        <f t="shared" si="791"/>
        <v>6.5677131222908179E-4</v>
      </c>
      <c r="AU1972" t="s">
        <v>1212</v>
      </c>
      <c r="AV1972" t="s">
        <v>2228</v>
      </c>
      <c r="AW1972">
        <v>8</v>
      </c>
      <c r="AY1972" s="130">
        <v>37</v>
      </c>
      <c r="AZ1972" s="131">
        <v>7</v>
      </c>
      <c r="BA1972" s="132">
        <f t="shared" si="792"/>
        <v>37007</v>
      </c>
      <c r="BC1972" s="7" t="s">
        <v>532</v>
      </c>
    </row>
    <row r="1973" spans="1:55" ht="13" hidden="1" customHeight="1" outlineLevel="1" x14ac:dyDescent="0.2">
      <c r="A1973" t="s">
        <v>1213</v>
      </c>
      <c r="B1973" t="s">
        <v>2228</v>
      </c>
      <c r="C1973" s="1">
        <f t="shared" si="782"/>
        <v>9942</v>
      </c>
      <c r="D1973" s="7">
        <f>RANK(N1973,(N1973:P1973,Q1973:AJ1973))</f>
        <v>2</v>
      </c>
      <c r="E1973" s="7">
        <f>RANK(O1973,(N1973:P1973,Q1973:AJ1973))</f>
        <v>1</v>
      </c>
      <c r="F1973" s="7">
        <f>IF(P1973&gt;0,RANK(P1973,(N1973:P1973,Q1973:AJ1973)),0)</f>
        <v>3</v>
      </c>
      <c r="G1973" s="1">
        <f t="shared" si="783"/>
        <v>1378</v>
      </c>
      <c r="H1973" s="2">
        <f t="shared" si="769"/>
        <v>0.13860390263528466</v>
      </c>
      <c r="I1973" s="2"/>
      <c r="J1973" s="2">
        <f t="shared" si="784"/>
        <v>0.38473144236572121</v>
      </c>
      <c r="K1973" s="2">
        <f t="shared" si="785"/>
        <v>0.52333534500100587</v>
      </c>
      <c r="L1973" s="2">
        <f t="shared" si="786"/>
        <v>8.7004626835646748E-2</v>
      </c>
      <c r="M1973" s="2">
        <f t="shared" si="787"/>
        <v>4.9285857976261727E-3</v>
      </c>
      <c r="N1973" s="1">
        <v>3825</v>
      </c>
      <c r="O1973" s="1">
        <v>5203</v>
      </c>
      <c r="P1973" s="1">
        <v>865</v>
      </c>
      <c r="Q1973" s="1">
        <v>5</v>
      </c>
      <c r="R1973" s="1">
        <v>29</v>
      </c>
      <c r="T1973" s="1">
        <v>15</v>
      </c>
      <c r="Y1973" s="1">
        <v>0</v>
      </c>
      <c r="AL1973" s="7">
        <f>IF(Q1973&gt;0,RANK(Q1973,(N1973:P1973,Q1973:AJ1973)),0)</f>
        <v>6</v>
      </c>
      <c r="AM1973" s="7">
        <f>IF(R1973&gt;0,RANK(R1973,(N1973:P1973,Q1973:AJ1973)),0)</f>
        <v>4</v>
      </c>
      <c r="AN1973" s="7">
        <f>IF(S1973&gt;0,RANK(S1973,(N1973:P1973,Q1973:AJ1973)),0)</f>
        <v>0</v>
      </c>
      <c r="AO1973" s="7">
        <f>IF(T1973&gt;0,RANK(T1973,(N1973:P1973,Q1973:AJ1973)),0)</f>
        <v>5</v>
      </c>
      <c r="AP1973" s="2">
        <f t="shared" si="788"/>
        <v>5.0291691812512568E-4</v>
      </c>
      <c r="AQ1973" s="2">
        <f t="shared" si="789"/>
        <v>2.9169181251257293E-3</v>
      </c>
      <c r="AR1973" s="2">
        <f t="shared" si="790"/>
        <v>0</v>
      </c>
      <c r="AS1973" s="2">
        <f t="shared" si="791"/>
        <v>1.5087507543753772E-3</v>
      </c>
      <c r="AU1973" t="s">
        <v>1213</v>
      </c>
      <c r="AV1973" t="s">
        <v>2228</v>
      </c>
      <c r="AW1973">
        <v>5</v>
      </c>
      <c r="AY1973" s="130">
        <v>37</v>
      </c>
      <c r="AZ1973" s="131">
        <v>9</v>
      </c>
      <c r="BA1973" s="132">
        <f t="shared" si="792"/>
        <v>37009</v>
      </c>
      <c r="BC1973" s="7" t="s">
        <v>532</v>
      </c>
    </row>
    <row r="1974" spans="1:55" ht="13" hidden="1" customHeight="1" outlineLevel="1" x14ac:dyDescent="0.2">
      <c r="A1974" t="s">
        <v>1214</v>
      </c>
      <c r="B1974" t="s">
        <v>2228</v>
      </c>
      <c r="C1974" s="1">
        <f t="shared" si="782"/>
        <v>6159</v>
      </c>
      <c r="D1974" s="7">
        <f>RANK(N1974,(N1974:P1974,Q1974:AJ1974))</f>
        <v>2</v>
      </c>
      <c r="E1974" s="7">
        <f>RANK(O1974,(N1974:P1974,Q1974:AJ1974))</f>
        <v>1</v>
      </c>
      <c r="F1974" s="7">
        <f>IF(P1974&gt;0,RANK(P1974,(N1974:P1974,Q1974:AJ1974)),0)</f>
        <v>3</v>
      </c>
      <c r="G1974" s="1">
        <f t="shared" si="783"/>
        <v>2284</v>
      </c>
      <c r="H1974" s="2">
        <f t="shared" si="769"/>
        <v>0.37083942198408831</v>
      </c>
      <c r="I1974" s="2"/>
      <c r="J1974" s="2">
        <f t="shared" si="784"/>
        <v>0.25750933593115766</v>
      </c>
      <c r="K1974" s="2">
        <f t="shared" si="785"/>
        <v>0.62834875791524603</v>
      </c>
      <c r="L1974" s="2">
        <f t="shared" si="786"/>
        <v>0.10634843318720572</v>
      </c>
      <c r="M1974" s="2">
        <f t="shared" si="787"/>
        <v>7.7934729663906022E-3</v>
      </c>
      <c r="N1974" s="1">
        <v>1586</v>
      </c>
      <c r="O1974" s="1">
        <v>3870</v>
      </c>
      <c r="P1974" s="1">
        <v>655</v>
      </c>
      <c r="Q1974" s="1">
        <v>8</v>
      </c>
      <c r="R1974" s="1">
        <v>28</v>
      </c>
      <c r="S1974" s="1">
        <v>2</v>
      </c>
      <c r="T1974" s="1">
        <v>7</v>
      </c>
      <c r="Y1974" s="1">
        <v>3</v>
      </c>
      <c r="AL1974" s="7">
        <f>IF(Q1974&gt;0,RANK(Q1974,(N1974:P1974,Q1974:AJ1974)),0)</f>
        <v>5</v>
      </c>
      <c r="AM1974" s="7">
        <f>IF(R1974&gt;0,RANK(R1974,(N1974:P1974,Q1974:AJ1974)),0)</f>
        <v>4</v>
      </c>
      <c r="AN1974" s="7">
        <f>IF(S1974&gt;0,RANK(S1974,(N1974:P1974,Q1974:AJ1974)),0)</f>
        <v>8</v>
      </c>
      <c r="AO1974" s="7">
        <f>IF(T1974&gt;0,RANK(T1974,(N1974:P1974,Q1974:AJ1974)),0)</f>
        <v>6</v>
      </c>
      <c r="AP1974" s="2">
        <f t="shared" si="788"/>
        <v>1.298912161065108E-3</v>
      </c>
      <c r="AQ1974" s="2">
        <f t="shared" si="789"/>
        <v>4.5461925637278779E-3</v>
      </c>
      <c r="AR1974" s="2">
        <f t="shared" si="790"/>
        <v>3.2472804026627701E-4</v>
      </c>
      <c r="AS1974" s="2">
        <f t="shared" si="791"/>
        <v>1.1365481409319695E-3</v>
      </c>
      <c r="AU1974" t="s">
        <v>1214</v>
      </c>
      <c r="AV1974" t="s">
        <v>2228</v>
      </c>
      <c r="AW1974">
        <v>10</v>
      </c>
      <c r="AY1974" s="130">
        <v>37</v>
      </c>
      <c r="AZ1974" s="131">
        <v>11</v>
      </c>
      <c r="BA1974" s="132">
        <f t="shared" si="792"/>
        <v>37011</v>
      </c>
      <c r="BC1974" s="7" t="s">
        <v>532</v>
      </c>
    </row>
    <row r="1975" spans="1:55" ht="13" hidden="1" customHeight="1" outlineLevel="1" x14ac:dyDescent="0.2">
      <c r="A1975" t="s">
        <v>2905</v>
      </c>
      <c r="B1975" t="s">
        <v>2228</v>
      </c>
      <c r="C1975" s="1">
        <f t="shared" si="782"/>
        <v>15215</v>
      </c>
      <c r="D1975" s="7">
        <f>RANK(N1975,(N1975:P1975,Q1975:AJ1975))</f>
        <v>2</v>
      </c>
      <c r="E1975" s="7">
        <f>RANK(O1975,(N1975:P1975,Q1975:AJ1975))</f>
        <v>1</v>
      </c>
      <c r="F1975" s="7">
        <f>IF(P1975&gt;0,RANK(P1975,(N1975:P1975,Q1975:AJ1975)),0)</f>
        <v>3</v>
      </c>
      <c r="G1975" s="1">
        <f t="shared" si="783"/>
        <v>1982</v>
      </c>
      <c r="H1975" s="2">
        <f t="shared" si="769"/>
        <v>0.13026618468616497</v>
      </c>
      <c r="I1975" s="2"/>
      <c r="J1975" s="2">
        <f t="shared" si="784"/>
        <v>0.40565231679263886</v>
      </c>
      <c r="K1975" s="2">
        <f t="shared" si="785"/>
        <v>0.53591850147880382</v>
      </c>
      <c r="L1975" s="2">
        <f t="shared" si="786"/>
        <v>5.4814327965823202E-2</v>
      </c>
      <c r="M1975" s="2">
        <f t="shared" si="787"/>
        <v>3.6148537627340646E-3</v>
      </c>
      <c r="N1975" s="1">
        <v>6172</v>
      </c>
      <c r="O1975" s="1">
        <v>8154</v>
      </c>
      <c r="P1975" s="1">
        <v>834</v>
      </c>
      <c r="Q1975" s="1">
        <v>8</v>
      </c>
      <c r="R1975" s="1">
        <v>35</v>
      </c>
      <c r="T1975" s="1">
        <v>12</v>
      </c>
      <c r="Y1975" s="1">
        <v>0</v>
      </c>
      <c r="AL1975" s="7">
        <f>IF(Q1975&gt;0,RANK(Q1975,(N1975:P1975,Q1975:AJ1975)),0)</f>
        <v>6</v>
      </c>
      <c r="AM1975" s="7">
        <f>IF(R1975&gt;0,RANK(R1975,(N1975:P1975,Q1975:AJ1975)),0)</f>
        <v>4</v>
      </c>
      <c r="AN1975" s="7">
        <f>IF(S1975&gt;0,RANK(S1975,(N1975:P1975,Q1975:AJ1975)),0)</f>
        <v>0</v>
      </c>
      <c r="AO1975" s="7">
        <f>IF(T1975&gt;0,RANK(T1975,(N1975:P1975,Q1975:AJ1975)),0)</f>
        <v>5</v>
      </c>
      <c r="AP1975" s="2">
        <f t="shared" si="788"/>
        <v>5.257969109431482E-4</v>
      </c>
      <c r="AQ1975" s="2">
        <f t="shared" si="789"/>
        <v>2.3003614853762734E-3</v>
      </c>
      <c r="AR1975" s="2">
        <f t="shared" si="790"/>
        <v>0</v>
      </c>
      <c r="AS1975" s="2">
        <f t="shared" si="791"/>
        <v>7.886953664147223E-4</v>
      </c>
      <c r="AU1975" t="s">
        <v>2905</v>
      </c>
      <c r="AV1975" t="s">
        <v>2228</v>
      </c>
      <c r="AY1975" s="130">
        <v>37</v>
      </c>
      <c r="AZ1975" s="131">
        <v>13</v>
      </c>
      <c r="BA1975" s="132">
        <f t="shared" si="792"/>
        <v>37013</v>
      </c>
      <c r="BC1975" s="7" t="s">
        <v>532</v>
      </c>
    </row>
    <row r="1976" spans="1:55" ht="13" hidden="1" customHeight="1" outlineLevel="1" x14ac:dyDescent="0.2">
      <c r="A1976" t="s">
        <v>367</v>
      </c>
      <c r="B1976" t="s">
        <v>2228</v>
      </c>
      <c r="C1976" s="1">
        <f t="shared" si="782"/>
        <v>6271</v>
      </c>
      <c r="D1976" s="7">
        <f>RANK(N1976,(N1976:P1976,Q1976:AJ1976))</f>
        <v>1</v>
      </c>
      <c r="E1976" s="7">
        <f>RANK(O1976,(N1976:P1976,Q1976:AJ1976))</f>
        <v>2</v>
      </c>
      <c r="F1976" s="7">
        <f>IF(P1976&gt;0,RANK(P1976,(N1976:P1976,Q1976:AJ1976)),0)</f>
        <v>3</v>
      </c>
      <c r="G1976" s="1">
        <f t="shared" si="783"/>
        <v>2457</v>
      </c>
      <c r="H1976" s="2">
        <f t="shared" si="769"/>
        <v>0.39180354010524637</v>
      </c>
      <c r="I1976" s="2"/>
      <c r="J1976" s="2">
        <f t="shared" si="784"/>
        <v>0.67006856960612338</v>
      </c>
      <c r="K1976" s="2">
        <f t="shared" si="785"/>
        <v>0.27826502950087706</v>
      </c>
      <c r="L1976" s="2">
        <f t="shared" si="786"/>
        <v>5.0390687290703236E-2</v>
      </c>
      <c r="M1976" s="2">
        <f t="shared" si="787"/>
        <v>1.2757136022963286E-3</v>
      </c>
      <c r="N1976" s="1">
        <v>4202</v>
      </c>
      <c r="O1976" s="1">
        <v>1745</v>
      </c>
      <c r="P1976" s="1">
        <v>316</v>
      </c>
      <c r="R1976" s="1">
        <v>6</v>
      </c>
      <c r="T1976" s="1">
        <v>2</v>
      </c>
      <c r="Y1976" s="1">
        <v>0</v>
      </c>
      <c r="AL1976" s="7">
        <f>IF(Q1976&gt;0,RANK(Q1976,(N1976:P1976,Q1976:AJ1976)),0)</f>
        <v>0</v>
      </c>
      <c r="AM1976" s="7">
        <f>IF(R1976&gt;0,RANK(R1976,(N1976:P1976,Q1976:AJ1976)),0)</f>
        <v>4</v>
      </c>
      <c r="AN1976" s="7">
        <f>IF(S1976&gt;0,RANK(S1976,(N1976:P1976,Q1976:AJ1976)),0)</f>
        <v>0</v>
      </c>
      <c r="AO1976" s="7">
        <f>IF(T1976&gt;0,RANK(T1976,(N1976:P1976,Q1976:AJ1976)),0)</f>
        <v>5</v>
      </c>
      <c r="AP1976" s="2">
        <f t="shared" si="788"/>
        <v>0</v>
      </c>
      <c r="AQ1976" s="2">
        <f t="shared" si="789"/>
        <v>9.567852017222134E-4</v>
      </c>
      <c r="AR1976" s="2">
        <f t="shared" si="790"/>
        <v>0</v>
      </c>
      <c r="AS1976" s="2">
        <f t="shared" si="791"/>
        <v>3.189284005740711E-4</v>
      </c>
      <c r="AU1976" t="s">
        <v>367</v>
      </c>
      <c r="AV1976" t="s">
        <v>2228</v>
      </c>
      <c r="AW1976">
        <v>1</v>
      </c>
      <c r="AY1976" s="130">
        <v>37</v>
      </c>
      <c r="AZ1976" s="131">
        <v>15</v>
      </c>
      <c r="BA1976" s="132">
        <f t="shared" si="792"/>
        <v>37015</v>
      </c>
      <c r="BC1976" s="7" t="s">
        <v>532</v>
      </c>
    </row>
    <row r="1977" spans="1:55" ht="13" hidden="1" customHeight="1" outlineLevel="1" x14ac:dyDescent="0.2">
      <c r="A1977" t="s">
        <v>368</v>
      </c>
      <c r="B1977" t="s">
        <v>2228</v>
      </c>
      <c r="C1977" s="1">
        <f t="shared" si="782"/>
        <v>8960</v>
      </c>
      <c r="D1977" s="7">
        <f>RANK(N1977,(N1977:P1977,Q1977:AJ1977))</f>
        <v>1</v>
      </c>
      <c r="E1977" s="7">
        <f>RANK(O1977,(N1977:P1977,Q1977:AJ1977))</f>
        <v>2</v>
      </c>
      <c r="F1977" s="7">
        <f>IF(P1977&gt;0,RANK(P1977,(N1977:P1977,Q1977:AJ1977)),0)</f>
        <v>3</v>
      </c>
      <c r="G1977" s="1">
        <f t="shared" si="783"/>
        <v>1617</v>
      </c>
      <c r="H1977" s="2">
        <f t="shared" ref="H1977:H2040" si="793">G1977/C1977</f>
        <v>0.18046875000000001</v>
      </c>
      <c r="I1977" s="2"/>
      <c r="J1977" s="2">
        <f t="shared" si="784"/>
        <v>0.55267857142857146</v>
      </c>
      <c r="K1977" s="2">
        <f t="shared" si="785"/>
        <v>0.37220982142857145</v>
      </c>
      <c r="L1977" s="2">
        <f t="shared" si="786"/>
        <v>7.3102678571428575E-2</v>
      </c>
      <c r="M1977" s="2">
        <f t="shared" si="787"/>
        <v>2.0089285714285088E-3</v>
      </c>
      <c r="N1977" s="1">
        <v>4952</v>
      </c>
      <c r="O1977" s="1">
        <v>3335</v>
      </c>
      <c r="P1977" s="1">
        <v>655</v>
      </c>
      <c r="Q1977" s="1">
        <v>2</v>
      </c>
      <c r="R1977" s="1">
        <v>10</v>
      </c>
      <c r="S1977" s="1">
        <v>2</v>
      </c>
      <c r="T1977" s="1">
        <v>4</v>
      </c>
      <c r="Y1977" s="1">
        <v>0</v>
      </c>
      <c r="AL1977" s="7">
        <f>IF(Q1977&gt;0,RANK(Q1977,(N1977:P1977,Q1977:AJ1977)),0)</f>
        <v>6</v>
      </c>
      <c r="AM1977" s="7">
        <f>IF(R1977&gt;0,RANK(R1977,(N1977:P1977,Q1977:AJ1977)),0)</f>
        <v>4</v>
      </c>
      <c r="AN1977" s="7">
        <f>IF(S1977&gt;0,RANK(S1977,(N1977:P1977,Q1977:AJ1977)),0)</f>
        <v>6</v>
      </c>
      <c r="AO1977" s="7">
        <f>IF(T1977&gt;0,RANK(T1977,(N1977:P1977,Q1977:AJ1977)),0)</f>
        <v>5</v>
      </c>
      <c r="AP1977" s="2">
        <f t="shared" si="788"/>
        <v>2.2321428571428571E-4</v>
      </c>
      <c r="AQ1977" s="2">
        <f t="shared" si="789"/>
        <v>1.1160714285714285E-3</v>
      </c>
      <c r="AR1977" s="2">
        <f t="shared" si="790"/>
        <v>2.2321428571428571E-4</v>
      </c>
      <c r="AS1977" s="2">
        <f t="shared" si="791"/>
        <v>4.4642857142857141E-4</v>
      </c>
      <c r="AU1977" t="s">
        <v>368</v>
      </c>
      <c r="AV1977" t="s">
        <v>2228</v>
      </c>
      <c r="AW1977">
        <v>7</v>
      </c>
      <c r="AY1977" s="130">
        <v>37</v>
      </c>
      <c r="AZ1977" s="131">
        <v>17</v>
      </c>
      <c r="BA1977" s="132">
        <f t="shared" si="792"/>
        <v>37017</v>
      </c>
      <c r="BC1977" s="7" t="s">
        <v>532</v>
      </c>
    </row>
    <row r="1978" spans="1:55" ht="13" hidden="1" customHeight="1" outlineLevel="1" x14ac:dyDescent="0.2">
      <c r="A1978" t="s">
        <v>1313</v>
      </c>
      <c r="B1978" t="s">
        <v>2228</v>
      </c>
      <c r="C1978" s="1">
        <f t="shared" si="782"/>
        <v>22023</v>
      </c>
      <c r="D1978" s="7">
        <f>RANK(N1978,(N1978:P1978,Q1978:AJ1978))</f>
        <v>2</v>
      </c>
      <c r="E1978" s="7">
        <f>RANK(O1978,(N1978:P1978,Q1978:AJ1978))</f>
        <v>1</v>
      </c>
      <c r="F1978" s="7">
        <f>IF(P1978&gt;0,RANK(P1978,(N1978:P1978,Q1978:AJ1978)),0)</f>
        <v>3</v>
      </c>
      <c r="G1978" s="1">
        <f t="shared" si="783"/>
        <v>24</v>
      </c>
      <c r="H1978" s="2">
        <f t="shared" si="793"/>
        <v>1.0897697861326796E-3</v>
      </c>
      <c r="I1978" s="2"/>
      <c r="J1978" s="2">
        <f t="shared" si="784"/>
        <v>0.4559324342732598</v>
      </c>
      <c r="K1978" s="2">
        <f t="shared" si="785"/>
        <v>0.45702220405939248</v>
      </c>
      <c r="L1978" s="2">
        <f t="shared" si="786"/>
        <v>8.2413840076283884E-2</v>
      </c>
      <c r="M1978" s="2">
        <f t="shared" si="787"/>
        <v>4.6315215910638363E-3</v>
      </c>
      <c r="N1978" s="1">
        <v>10041</v>
      </c>
      <c r="O1978" s="1">
        <v>10065</v>
      </c>
      <c r="P1978" s="1">
        <v>1815</v>
      </c>
      <c r="Q1978" s="1">
        <v>3</v>
      </c>
      <c r="R1978" s="1">
        <v>75</v>
      </c>
      <c r="S1978" s="1">
        <v>1</v>
      </c>
      <c r="T1978" s="1">
        <v>20</v>
      </c>
      <c r="Y1978" s="1">
        <v>3</v>
      </c>
      <c r="AL1978" s="7">
        <f>IF(Q1978&gt;0,RANK(Q1978,(N1978:P1978,Q1978:AJ1978)),0)</f>
        <v>6</v>
      </c>
      <c r="AM1978" s="7">
        <f>IF(R1978&gt;0,RANK(R1978,(N1978:P1978,Q1978:AJ1978)),0)</f>
        <v>4</v>
      </c>
      <c r="AN1978" s="7">
        <f>IF(S1978&gt;0,RANK(S1978,(N1978:P1978,Q1978:AJ1978)),0)</f>
        <v>8</v>
      </c>
      <c r="AO1978" s="7">
        <f>IF(T1978&gt;0,RANK(T1978,(N1978:P1978,Q1978:AJ1978)),0)</f>
        <v>5</v>
      </c>
      <c r="AP1978" s="2">
        <f t="shared" si="788"/>
        <v>1.3622122326658494E-4</v>
      </c>
      <c r="AQ1978" s="2">
        <f t="shared" si="789"/>
        <v>3.4055305816646235E-3</v>
      </c>
      <c r="AR1978" s="2">
        <f t="shared" si="790"/>
        <v>4.5407074422194977E-5</v>
      </c>
      <c r="AS1978" s="2">
        <f t="shared" si="791"/>
        <v>9.0814148844389959E-4</v>
      </c>
      <c r="AU1978" t="s">
        <v>1313</v>
      </c>
      <c r="AV1978" t="s">
        <v>2228</v>
      </c>
      <c r="AW1978">
        <v>7</v>
      </c>
      <c r="AY1978" s="130">
        <v>37</v>
      </c>
      <c r="AZ1978" s="131">
        <v>19</v>
      </c>
      <c r="BA1978" s="132">
        <f t="shared" si="792"/>
        <v>37019</v>
      </c>
      <c r="BC1978" s="7" t="s">
        <v>532</v>
      </c>
    </row>
    <row r="1979" spans="1:55" ht="13" hidden="1" customHeight="1" outlineLevel="1" x14ac:dyDescent="0.2">
      <c r="A1979" t="s">
        <v>1034</v>
      </c>
      <c r="B1979" t="s">
        <v>2228</v>
      </c>
      <c r="C1979" s="1">
        <f t="shared" si="782"/>
        <v>69067</v>
      </c>
      <c r="D1979" s="7">
        <f>RANK(N1979,(N1979:P1979,Q1979:AJ1979))</f>
        <v>1</v>
      </c>
      <c r="E1979" s="7">
        <f>RANK(O1979,(N1979:P1979,Q1979:AJ1979))</f>
        <v>2</v>
      </c>
      <c r="F1979" s="7">
        <f>IF(P1979&gt;0,RANK(P1979,(N1979:P1979,Q1979:AJ1979)),0)</f>
        <v>3</v>
      </c>
      <c r="G1979" s="1">
        <f t="shared" si="783"/>
        <v>1140</v>
      </c>
      <c r="H1979" s="2">
        <f t="shared" si="793"/>
        <v>1.6505711845020053E-2</v>
      </c>
      <c r="I1979" s="2"/>
      <c r="J1979" s="2">
        <f t="shared" si="784"/>
        <v>0.45836651367512704</v>
      </c>
      <c r="K1979" s="2">
        <f t="shared" si="785"/>
        <v>0.44186080183010701</v>
      </c>
      <c r="L1979" s="2">
        <f t="shared" si="786"/>
        <v>9.0549756033995982E-2</v>
      </c>
      <c r="M1979" s="2">
        <f t="shared" si="787"/>
        <v>9.2229284607699691E-3</v>
      </c>
      <c r="N1979" s="1">
        <v>31658</v>
      </c>
      <c r="O1979" s="1">
        <v>30518</v>
      </c>
      <c r="P1979" s="1">
        <v>6254</v>
      </c>
      <c r="Q1979" s="1">
        <v>52</v>
      </c>
      <c r="R1979" s="1">
        <v>335</v>
      </c>
      <c r="S1979" s="1">
        <v>1</v>
      </c>
      <c r="T1979" s="1">
        <v>249</v>
      </c>
      <c r="Y1979" s="1">
        <v>0</v>
      </c>
      <c r="AL1979" s="7">
        <f>IF(Q1979&gt;0,RANK(Q1979,(N1979:P1979,Q1979:AJ1979)),0)</f>
        <v>6</v>
      </c>
      <c r="AM1979" s="7">
        <f>IF(R1979&gt;0,RANK(R1979,(N1979:P1979,Q1979:AJ1979)),0)</f>
        <v>4</v>
      </c>
      <c r="AN1979" s="7">
        <f>IF(S1979&gt;0,RANK(S1979,(N1979:P1979,Q1979:AJ1979)),0)</f>
        <v>7</v>
      </c>
      <c r="AO1979" s="7">
        <f>IF(T1979&gt;0,RANK(T1979,(N1979:P1979,Q1979:AJ1979)),0)</f>
        <v>5</v>
      </c>
      <c r="AP1979" s="2">
        <f t="shared" si="788"/>
        <v>7.5289211924652868E-4</v>
      </c>
      <c r="AQ1979" s="2">
        <f t="shared" si="789"/>
        <v>4.8503626912997522E-3</v>
      </c>
      <c r="AR1979" s="2">
        <f t="shared" si="790"/>
        <v>1.4478694600894783E-5</v>
      </c>
      <c r="AS1979" s="2">
        <f t="shared" si="791"/>
        <v>3.6051949556228009E-3</v>
      </c>
      <c r="AU1979" t="s">
        <v>1034</v>
      </c>
      <c r="AV1979" t="s">
        <v>2228</v>
      </c>
      <c r="AW1979">
        <v>11</v>
      </c>
      <c r="AY1979" s="130">
        <v>37</v>
      </c>
      <c r="AZ1979" s="131">
        <v>21</v>
      </c>
      <c r="BA1979" s="132">
        <f t="shared" si="792"/>
        <v>37021</v>
      </c>
      <c r="BC1979" s="7" t="s">
        <v>532</v>
      </c>
    </row>
    <row r="1980" spans="1:55" ht="13" hidden="1" customHeight="1" outlineLevel="1" x14ac:dyDescent="0.2">
      <c r="A1980" t="s">
        <v>153</v>
      </c>
      <c r="B1980" t="s">
        <v>2228</v>
      </c>
      <c r="C1980" s="1">
        <f t="shared" si="782"/>
        <v>28291</v>
      </c>
      <c r="D1980" s="7">
        <f>RANK(N1980,(N1980:P1980,Q1980:AJ1980))</f>
        <v>2</v>
      </c>
      <c r="E1980" s="7">
        <f>RANK(O1980,(N1980:P1980,Q1980:AJ1980))</f>
        <v>1</v>
      </c>
      <c r="F1980" s="7">
        <f>IF(P1980&gt;0,RANK(P1980,(N1980:P1980,Q1980:AJ1980)),0)</f>
        <v>3</v>
      </c>
      <c r="G1980" s="1">
        <f t="shared" si="783"/>
        <v>2175</v>
      </c>
      <c r="H1980" s="2">
        <f t="shared" si="793"/>
        <v>7.6879573009084157E-2</v>
      </c>
      <c r="I1980" s="2"/>
      <c r="J1980" s="2">
        <f t="shared" si="784"/>
        <v>0.41278144993107346</v>
      </c>
      <c r="K1980" s="2">
        <f t="shared" si="785"/>
        <v>0.48966102294015762</v>
      </c>
      <c r="L1980" s="2">
        <f t="shared" si="786"/>
        <v>9.3810752536142239E-2</v>
      </c>
      <c r="M1980" s="2">
        <f t="shared" si="787"/>
        <v>3.7467745926266782E-3</v>
      </c>
      <c r="N1980" s="1">
        <v>11678</v>
      </c>
      <c r="O1980" s="1">
        <v>13853</v>
      </c>
      <c r="P1980" s="1">
        <v>2654</v>
      </c>
      <c r="Q1980" s="1">
        <v>4</v>
      </c>
      <c r="R1980" s="1">
        <v>76</v>
      </c>
      <c r="S1980" s="1">
        <v>2</v>
      </c>
      <c r="T1980" s="1">
        <v>24</v>
      </c>
      <c r="Y1980" s="1">
        <v>0</v>
      </c>
      <c r="AL1980" s="7">
        <f>IF(Q1980&gt;0,RANK(Q1980,(N1980:P1980,Q1980:AJ1980)),0)</f>
        <v>6</v>
      </c>
      <c r="AM1980" s="7">
        <f>IF(R1980&gt;0,RANK(R1980,(N1980:P1980,Q1980:AJ1980)),0)</f>
        <v>4</v>
      </c>
      <c r="AN1980" s="7">
        <f>IF(S1980&gt;0,RANK(S1980,(N1980:P1980,Q1980:AJ1980)),0)</f>
        <v>7</v>
      </c>
      <c r="AO1980" s="7">
        <f>IF(T1980&gt;0,RANK(T1980,(N1980:P1980,Q1980:AJ1980)),0)</f>
        <v>5</v>
      </c>
      <c r="AP1980" s="2">
        <f t="shared" si="788"/>
        <v>1.4138772047647661E-4</v>
      </c>
      <c r="AQ1980" s="2">
        <f t="shared" si="789"/>
        <v>2.6863666890530559E-3</v>
      </c>
      <c r="AR1980" s="2">
        <f t="shared" si="790"/>
        <v>7.0693860238238304E-5</v>
      </c>
      <c r="AS1980" s="2">
        <f t="shared" si="791"/>
        <v>8.4832632285885971E-4</v>
      </c>
      <c r="AU1980" t="s">
        <v>153</v>
      </c>
      <c r="AV1980" t="s">
        <v>2228</v>
      </c>
      <c r="AW1980">
        <v>10</v>
      </c>
      <c r="AY1980" s="130">
        <v>37</v>
      </c>
      <c r="AZ1980" s="131">
        <v>23</v>
      </c>
      <c r="BA1980" s="132">
        <f t="shared" si="792"/>
        <v>37023</v>
      </c>
      <c r="BC1980" s="7" t="s">
        <v>532</v>
      </c>
    </row>
    <row r="1981" spans="1:55" ht="13" hidden="1" customHeight="1" outlineLevel="1" x14ac:dyDescent="0.2">
      <c r="A1981" t="s">
        <v>317</v>
      </c>
      <c r="B1981" t="s">
        <v>2228</v>
      </c>
      <c r="C1981" s="1">
        <f t="shared" si="782"/>
        <v>41310</v>
      </c>
      <c r="D1981" s="7">
        <f>RANK(N1981,(N1981:P1981,Q1981:AJ1981))</f>
        <v>2</v>
      </c>
      <c r="E1981" s="7">
        <f>RANK(O1981,(N1981:P1981,Q1981:AJ1981))</f>
        <v>1</v>
      </c>
      <c r="F1981" s="7">
        <f>IF(P1981&gt;0,RANK(P1981,(N1981:P1981,Q1981:AJ1981)),0)</f>
        <v>3</v>
      </c>
      <c r="G1981" s="1">
        <f t="shared" si="783"/>
        <v>8588</v>
      </c>
      <c r="H1981" s="2">
        <f t="shared" si="793"/>
        <v>0.20789155168240137</v>
      </c>
      <c r="I1981" s="2"/>
      <c r="J1981" s="2">
        <f t="shared" si="784"/>
        <v>0.34972161704187849</v>
      </c>
      <c r="K1981" s="2">
        <f t="shared" si="785"/>
        <v>0.5576131687242798</v>
      </c>
      <c r="L1981" s="2">
        <f t="shared" si="786"/>
        <v>8.7775357056402811E-2</v>
      </c>
      <c r="M1981" s="2">
        <f t="shared" si="787"/>
        <v>4.8898571774389638E-3</v>
      </c>
      <c r="N1981" s="1">
        <v>14447</v>
      </c>
      <c r="O1981" s="1">
        <v>23035</v>
      </c>
      <c r="P1981" s="1">
        <v>3626</v>
      </c>
      <c r="Q1981" s="1">
        <v>8</v>
      </c>
      <c r="R1981" s="1">
        <v>132</v>
      </c>
      <c r="S1981" s="1">
        <v>33</v>
      </c>
      <c r="T1981" s="1">
        <v>29</v>
      </c>
      <c r="V1981" s="68"/>
      <c r="Y1981" s="1">
        <v>0</v>
      </c>
      <c r="AL1981" s="7">
        <f>IF(Q1981&gt;0,RANK(Q1981,(N1981:P1981,Q1981:AJ1981)),0)</f>
        <v>7</v>
      </c>
      <c r="AM1981" s="7">
        <f>IF(R1981&gt;0,RANK(R1981,(N1981:P1981,Q1981:AJ1981)),0)</f>
        <v>4</v>
      </c>
      <c r="AN1981" s="7">
        <f>IF(S1981&gt;0,RANK(S1981,(N1981:P1981,Q1981:AJ1981)),0)</f>
        <v>5</v>
      </c>
      <c r="AO1981" s="7">
        <f>IF(T1981&gt;0,RANK(T1981,(N1981:P1981,Q1981:AJ1981)),0)</f>
        <v>6</v>
      </c>
      <c r="AP1981" s="2">
        <f t="shared" si="788"/>
        <v>1.9365770999757928E-4</v>
      </c>
      <c r="AQ1981" s="2">
        <f t="shared" si="789"/>
        <v>3.1953522149600583E-3</v>
      </c>
      <c r="AR1981" s="2">
        <f t="shared" si="790"/>
        <v>7.9883805374001457E-4</v>
      </c>
      <c r="AS1981" s="2">
        <f t="shared" si="791"/>
        <v>7.0200919874122483E-4</v>
      </c>
      <c r="AU1981" t="s">
        <v>317</v>
      </c>
      <c r="AV1981" t="s">
        <v>2228</v>
      </c>
      <c r="AW1981">
        <v>8</v>
      </c>
      <c r="AY1981" s="130">
        <v>37</v>
      </c>
      <c r="AZ1981" s="131">
        <v>25</v>
      </c>
      <c r="BA1981" s="132">
        <f t="shared" si="792"/>
        <v>37025</v>
      </c>
      <c r="BC1981" s="7" t="s">
        <v>532</v>
      </c>
    </row>
    <row r="1982" spans="1:55" ht="13" hidden="1" customHeight="1" outlineLevel="1" x14ac:dyDescent="0.2">
      <c r="A1982" t="s">
        <v>1660</v>
      </c>
      <c r="B1982" t="s">
        <v>2228</v>
      </c>
      <c r="C1982" s="1">
        <f t="shared" si="782"/>
        <v>22931</v>
      </c>
      <c r="D1982" s="7">
        <f>RANK(N1982,(N1982:P1982,Q1982:AJ1982))</f>
        <v>2</v>
      </c>
      <c r="E1982" s="7">
        <f>RANK(O1982,(N1982:P1982,Q1982:AJ1982))</f>
        <v>1</v>
      </c>
      <c r="F1982" s="7">
        <f>IF(P1982&gt;0,RANK(P1982,(N1982:P1982,Q1982:AJ1982)),0)</f>
        <v>3</v>
      </c>
      <c r="G1982" s="1">
        <f t="shared" si="783"/>
        <v>4603</v>
      </c>
      <c r="H1982" s="2">
        <f t="shared" si="793"/>
        <v>0.20073263268065064</v>
      </c>
      <c r="I1982" s="2"/>
      <c r="J1982" s="2">
        <f t="shared" si="784"/>
        <v>0.35105315947843529</v>
      </c>
      <c r="K1982" s="2">
        <f t="shared" si="785"/>
        <v>0.55178579215908596</v>
      </c>
      <c r="L1982" s="2">
        <f t="shared" si="786"/>
        <v>9.1535475993196988E-2</v>
      </c>
      <c r="M1982" s="2">
        <f t="shared" si="787"/>
        <v>5.6255723692817533E-3</v>
      </c>
      <c r="N1982" s="1">
        <v>8050</v>
      </c>
      <c r="O1982" s="1">
        <v>12653</v>
      </c>
      <c r="P1982" s="1">
        <v>2099</v>
      </c>
      <c r="Q1982" s="1">
        <v>67</v>
      </c>
      <c r="R1982" s="1">
        <v>48</v>
      </c>
      <c r="T1982" s="1">
        <v>14</v>
      </c>
      <c r="Y1982" s="1">
        <v>0</v>
      </c>
      <c r="AL1982" s="7">
        <f>IF(Q1982&gt;0,RANK(Q1982,(N1982:P1982,Q1982:AJ1982)),0)</f>
        <v>4</v>
      </c>
      <c r="AM1982" s="7">
        <f>IF(R1982&gt;0,RANK(R1982,(N1982:P1982,Q1982:AJ1982)),0)</f>
        <v>5</v>
      </c>
      <c r="AN1982" s="7">
        <f>IF(S1982&gt;0,RANK(S1982,(N1982:P1982,Q1982:AJ1982)),0)</f>
        <v>0</v>
      </c>
      <c r="AO1982" s="7">
        <f>IF(T1982&gt;0,RANK(T1982,(N1982:P1982,Q1982:AJ1982)),0)</f>
        <v>6</v>
      </c>
      <c r="AP1982" s="2">
        <f t="shared" si="788"/>
        <v>2.9218089049757971E-3</v>
      </c>
      <c r="AQ1982" s="2">
        <f t="shared" si="789"/>
        <v>2.0932362304304218E-3</v>
      </c>
      <c r="AR1982" s="2">
        <f t="shared" si="790"/>
        <v>0</v>
      </c>
      <c r="AS1982" s="2">
        <f t="shared" si="791"/>
        <v>6.1052723387553963E-4</v>
      </c>
      <c r="AU1982" t="s">
        <v>1660</v>
      </c>
      <c r="AV1982" t="s">
        <v>2228</v>
      </c>
      <c r="AW1982">
        <v>10</v>
      </c>
      <c r="AY1982" s="130">
        <v>37</v>
      </c>
      <c r="AZ1982" s="131">
        <v>27</v>
      </c>
      <c r="BA1982" s="132">
        <f t="shared" si="792"/>
        <v>37027</v>
      </c>
      <c r="BC1982" s="7" t="s">
        <v>532</v>
      </c>
    </row>
    <row r="1983" spans="1:55" ht="13" hidden="1" customHeight="1" outlineLevel="1" x14ac:dyDescent="0.2">
      <c r="A1983" t="s">
        <v>2015</v>
      </c>
      <c r="B1983" t="s">
        <v>2228</v>
      </c>
      <c r="C1983" s="1">
        <f t="shared" si="782"/>
        <v>2566</v>
      </c>
      <c r="D1983" s="7">
        <f>RANK(N1983,(N1983:P1983,Q1983:AJ1983))</f>
        <v>1</v>
      </c>
      <c r="E1983" s="7">
        <f>RANK(O1983,(N1983:P1983,Q1983:AJ1983))</f>
        <v>2</v>
      </c>
      <c r="F1983" s="7">
        <f>IF(P1983&gt;0,RANK(P1983,(N1983:P1983,Q1983:AJ1983)),0)</f>
        <v>3</v>
      </c>
      <c r="G1983" s="1">
        <f t="shared" si="783"/>
        <v>112</v>
      </c>
      <c r="H1983" s="2">
        <f t="shared" si="793"/>
        <v>4.3647700701480906E-2</v>
      </c>
      <c r="I1983" s="2"/>
      <c r="J1983" s="2">
        <f t="shared" si="784"/>
        <v>0.46219797349961028</v>
      </c>
      <c r="K1983" s="2">
        <f t="shared" si="785"/>
        <v>0.4185502727981294</v>
      </c>
      <c r="L1983" s="2">
        <f t="shared" si="786"/>
        <v>0.11418550272798129</v>
      </c>
      <c r="M1983" s="2">
        <f t="shared" si="787"/>
        <v>5.0662509742790823E-3</v>
      </c>
      <c r="N1983" s="1">
        <v>1186</v>
      </c>
      <c r="O1983" s="1">
        <v>1074</v>
      </c>
      <c r="P1983" s="1">
        <v>293</v>
      </c>
      <c r="R1983" s="1">
        <v>7</v>
      </c>
      <c r="T1983" s="1">
        <v>6</v>
      </c>
      <c r="Y1983" s="1">
        <v>0</v>
      </c>
      <c r="AL1983" s="7">
        <f>IF(Q1983&gt;0,RANK(Q1983,(N1983:P1983,Q1983:AJ1983)),0)</f>
        <v>0</v>
      </c>
      <c r="AM1983" s="7">
        <f>IF(R1983&gt;0,RANK(R1983,(N1983:P1983,Q1983:AJ1983)),0)</f>
        <v>4</v>
      </c>
      <c r="AN1983" s="7">
        <f>IF(S1983&gt;0,RANK(S1983,(N1983:P1983,Q1983:AJ1983)),0)</f>
        <v>0</v>
      </c>
      <c r="AO1983" s="7">
        <f>IF(T1983&gt;0,RANK(T1983,(N1983:P1983,Q1983:AJ1983)),0)</f>
        <v>5</v>
      </c>
      <c r="AP1983" s="2">
        <f t="shared" si="788"/>
        <v>0</v>
      </c>
      <c r="AQ1983" s="2">
        <f t="shared" si="789"/>
        <v>2.7279812938425566E-3</v>
      </c>
      <c r="AR1983" s="2">
        <f t="shared" si="790"/>
        <v>0</v>
      </c>
      <c r="AS1983" s="2">
        <f t="shared" si="791"/>
        <v>2.3382696804364772E-3</v>
      </c>
      <c r="AU1983" t="s">
        <v>2015</v>
      </c>
      <c r="AV1983" t="s">
        <v>2228</v>
      </c>
      <c r="AW1983">
        <v>3</v>
      </c>
      <c r="AY1983" s="130">
        <v>37</v>
      </c>
      <c r="AZ1983" s="131">
        <v>29</v>
      </c>
      <c r="BA1983" s="132">
        <f t="shared" si="792"/>
        <v>37029</v>
      </c>
      <c r="BC1983" s="7" t="s">
        <v>532</v>
      </c>
    </row>
    <row r="1984" spans="1:55" ht="13" hidden="1" customHeight="1" outlineLevel="1" x14ac:dyDescent="0.2">
      <c r="A1984" t="s">
        <v>1800</v>
      </c>
      <c r="B1984" t="s">
        <v>2228</v>
      </c>
      <c r="C1984" s="1">
        <f t="shared" si="782"/>
        <v>20876</v>
      </c>
      <c r="D1984" s="7">
        <f>RANK(N1984,(N1984:P1984,Q1984:AJ1984))</f>
        <v>2</v>
      </c>
      <c r="E1984" s="7">
        <f>RANK(O1984,(N1984:P1984,Q1984:AJ1984))</f>
        <v>1</v>
      </c>
      <c r="F1984" s="7">
        <f>IF(P1984&gt;0,RANK(P1984,(N1984:P1984,Q1984:AJ1984)),0)</f>
        <v>3</v>
      </c>
      <c r="G1984" s="1">
        <f t="shared" si="783"/>
        <v>4155</v>
      </c>
      <c r="H1984" s="2">
        <f t="shared" si="793"/>
        <v>0.19903238168231463</v>
      </c>
      <c r="I1984" s="2"/>
      <c r="J1984" s="2">
        <f t="shared" si="784"/>
        <v>0.36242575205978156</v>
      </c>
      <c r="K1984" s="2">
        <f t="shared" si="785"/>
        <v>0.56145813374209619</v>
      </c>
      <c r="L1984" s="2">
        <f t="shared" si="786"/>
        <v>7.027208277447787E-2</v>
      </c>
      <c r="M1984" s="2">
        <f t="shared" si="787"/>
        <v>5.844031423644383E-3</v>
      </c>
      <c r="N1984" s="1">
        <v>7566</v>
      </c>
      <c r="O1984" s="1">
        <v>11721</v>
      </c>
      <c r="P1984" s="1">
        <v>1467</v>
      </c>
      <c r="Q1984" s="1">
        <v>16</v>
      </c>
      <c r="R1984" s="1">
        <v>75</v>
      </c>
      <c r="S1984" s="1">
        <v>1</v>
      </c>
      <c r="T1984" s="1">
        <v>28</v>
      </c>
      <c r="V1984" s="68"/>
      <c r="Y1984" s="1">
        <v>2</v>
      </c>
      <c r="AL1984" s="7">
        <f>IF(Q1984&gt;0,RANK(Q1984,(N1984:P1984,Q1984:AJ1984)),0)</f>
        <v>6</v>
      </c>
      <c r="AM1984" s="7">
        <f>IF(R1984&gt;0,RANK(R1984,(N1984:P1984,Q1984:AJ1984)),0)</f>
        <v>4</v>
      </c>
      <c r="AN1984" s="7">
        <f>IF(S1984&gt;0,RANK(S1984,(N1984:P1984,Q1984:AJ1984)),0)</f>
        <v>8</v>
      </c>
      <c r="AO1984" s="7">
        <f>IF(T1984&gt;0,RANK(T1984,(N1984:P1984,Q1984:AJ1984)),0)</f>
        <v>5</v>
      </c>
      <c r="AP1984" s="2">
        <f t="shared" si="788"/>
        <v>7.6643035064188545E-4</v>
      </c>
      <c r="AQ1984" s="2">
        <f t="shared" si="789"/>
        <v>3.5926422686338379E-3</v>
      </c>
      <c r="AR1984" s="2">
        <f t="shared" si="790"/>
        <v>4.790189691511784E-5</v>
      </c>
      <c r="AS1984" s="2">
        <f t="shared" si="791"/>
        <v>1.3412531136232995E-3</v>
      </c>
      <c r="AU1984" t="s">
        <v>1800</v>
      </c>
      <c r="AV1984" t="s">
        <v>2228</v>
      </c>
      <c r="AW1984">
        <v>3</v>
      </c>
      <c r="AY1984" s="130">
        <v>37</v>
      </c>
      <c r="AZ1984" s="131">
        <v>31</v>
      </c>
      <c r="BA1984" s="132">
        <f t="shared" si="792"/>
        <v>37031</v>
      </c>
      <c r="BC1984" s="7" t="s">
        <v>532</v>
      </c>
    </row>
    <row r="1985" spans="1:55" ht="13" hidden="1" customHeight="1" outlineLevel="1" x14ac:dyDescent="0.2">
      <c r="A1985" t="s">
        <v>2907</v>
      </c>
      <c r="B1985" t="s">
        <v>2228</v>
      </c>
      <c r="C1985" s="1">
        <f t="shared" si="782"/>
        <v>8158</v>
      </c>
      <c r="D1985" s="7">
        <f>RANK(N1985,(N1985:P1985,Q1985:AJ1985))</f>
        <v>1</v>
      </c>
      <c r="E1985" s="7">
        <f>RANK(O1985,(N1985:P1985,Q1985:AJ1985))</f>
        <v>2</v>
      </c>
      <c r="F1985" s="7">
        <f>IF(P1985&gt;0,RANK(P1985,(N1985:P1985,Q1985:AJ1985)),0)</f>
        <v>3</v>
      </c>
      <c r="G1985" s="1">
        <f t="shared" si="783"/>
        <v>1002</v>
      </c>
      <c r="H1985" s="2">
        <f t="shared" si="793"/>
        <v>0.1228242216229468</v>
      </c>
      <c r="I1985" s="2"/>
      <c r="J1985" s="2">
        <f t="shared" si="784"/>
        <v>0.52856092179455749</v>
      </c>
      <c r="K1985" s="2">
        <f t="shared" si="785"/>
        <v>0.40573670017161068</v>
      </c>
      <c r="L1985" s="2">
        <f t="shared" si="786"/>
        <v>6.2515322382937E-2</v>
      </c>
      <c r="M1985" s="2">
        <f t="shared" si="787"/>
        <v>3.1870556508948322E-3</v>
      </c>
      <c r="N1985" s="1">
        <v>4312</v>
      </c>
      <c r="O1985" s="1">
        <v>3310</v>
      </c>
      <c r="P1985" s="1">
        <v>510</v>
      </c>
      <c r="R1985" s="1">
        <v>16</v>
      </c>
      <c r="T1985" s="1">
        <v>10</v>
      </c>
      <c r="Y1985" s="1">
        <v>0</v>
      </c>
      <c r="AL1985" s="7">
        <f>IF(Q1985&gt;0,RANK(Q1985,(N1985:P1985,Q1985:AJ1985)),0)</f>
        <v>0</v>
      </c>
      <c r="AM1985" s="7">
        <f>IF(R1985&gt;0,RANK(R1985,(N1985:P1985,Q1985:AJ1985)),0)</f>
        <v>4</v>
      </c>
      <c r="AN1985" s="7">
        <f>IF(S1985&gt;0,RANK(S1985,(N1985:P1985,Q1985:AJ1985)),0)</f>
        <v>0</v>
      </c>
      <c r="AO1985" s="7">
        <f>IF(T1985&gt;0,RANK(T1985,(N1985:P1985,Q1985:AJ1985)),0)</f>
        <v>5</v>
      </c>
      <c r="AP1985" s="2">
        <f t="shared" si="788"/>
        <v>0</v>
      </c>
      <c r="AQ1985" s="2">
        <f t="shared" si="789"/>
        <v>1.9612650159352781E-3</v>
      </c>
      <c r="AR1985" s="2">
        <f t="shared" si="790"/>
        <v>0</v>
      </c>
      <c r="AS1985" s="2">
        <f t="shared" si="791"/>
        <v>1.225790634959549E-3</v>
      </c>
      <c r="AU1985" t="s">
        <v>2907</v>
      </c>
      <c r="AV1985" t="s">
        <v>2228</v>
      </c>
      <c r="AW1985">
        <v>5</v>
      </c>
      <c r="AY1985" s="130">
        <v>37</v>
      </c>
      <c r="AZ1985" s="131">
        <v>33</v>
      </c>
      <c r="BA1985" s="132">
        <f t="shared" si="792"/>
        <v>37033</v>
      </c>
      <c r="BC1985" s="7" t="s">
        <v>532</v>
      </c>
    </row>
    <row r="1986" spans="1:55" ht="13" hidden="1" customHeight="1" outlineLevel="1" x14ac:dyDescent="0.2">
      <c r="A1986" t="s">
        <v>2479</v>
      </c>
      <c r="B1986" t="s">
        <v>2228</v>
      </c>
      <c r="C1986" s="1">
        <f t="shared" si="782"/>
        <v>46354</v>
      </c>
      <c r="D1986" s="7">
        <f>RANK(N1986,(N1986:P1986,Q1986:AJ1986))</f>
        <v>2</v>
      </c>
      <c r="E1986" s="7">
        <f>RANK(O1986,(N1986:P1986,Q1986:AJ1986))</f>
        <v>1</v>
      </c>
      <c r="F1986" s="7">
        <f>IF(P1986&gt;0,RANK(P1986,(N1986:P1986,Q1986:AJ1986)),0)</f>
        <v>3</v>
      </c>
      <c r="G1986" s="1">
        <f t="shared" si="783"/>
        <v>11297</v>
      </c>
      <c r="H1986" s="2">
        <f t="shared" si="793"/>
        <v>0.24371143806359752</v>
      </c>
      <c r="I1986" s="2"/>
      <c r="J1986" s="2">
        <f t="shared" si="784"/>
        <v>0.33656210898735817</v>
      </c>
      <c r="K1986" s="2">
        <f t="shared" si="785"/>
        <v>0.58027354705095568</v>
      </c>
      <c r="L1986" s="2">
        <f t="shared" si="786"/>
        <v>7.8288820813737753E-2</v>
      </c>
      <c r="M1986" s="2">
        <f t="shared" si="787"/>
        <v>4.8755231479483963E-3</v>
      </c>
      <c r="N1986" s="1">
        <v>15601</v>
      </c>
      <c r="O1986" s="1">
        <v>26898</v>
      </c>
      <c r="P1986" s="1">
        <v>3629</v>
      </c>
      <c r="Q1986" s="1">
        <v>16</v>
      </c>
      <c r="R1986" s="1">
        <v>171</v>
      </c>
      <c r="S1986" s="1">
        <v>3</v>
      </c>
      <c r="T1986" s="1">
        <v>35</v>
      </c>
      <c r="Y1986" s="1">
        <v>1</v>
      </c>
      <c r="AL1986" s="7">
        <f>IF(Q1986&gt;0,RANK(Q1986,(N1986:P1986,Q1986:AJ1986)),0)</f>
        <v>6</v>
      </c>
      <c r="AM1986" s="7">
        <f>IF(R1986&gt;0,RANK(R1986,(N1986:P1986,Q1986:AJ1986)),0)</f>
        <v>4</v>
      </c>
      <c r="AN1986" s="7">
        <f>IF(S1986&gt;0,RANK(S1986,(N1986:P1986,Q1986:AJ1986)),0)</f>
        <v>7</v>
      </c>
      <c r="AO1986" s="7">
        <f>IF(T1986&gt;0,RANK(T1986,(N1986:P1986,Q1986:AJ1986)),0)</f>
        <v>5</v>
      </c>
      <c r="AP1986" s="2">
        <f t="shared" si="788"/>
        <v>3.4516978038572722E-4</v>
      </c>
      <c r="AQ1986" s="2">
        <f t="shared" si="789"/>
        <v>3.6890020278724598E-3</v>
      </c>
      <c r="AR1986" s="2">
        <f t="shared" si="790"/>
        <v>6.4719333822323857E-5</v>
      </c>
      <c r="AS1986" s="2">
        <f t="shared" si="791"/>
        <v>7.5505889459377836E-4</v>
      </c>
      <c r="AU1986" t="s">
        <v>2479</v>
      </c>
      <c r="AV1986" t="s">
        <v>2228</v>
      </c>
      <c r="AW1986">
        <v>10</v>
      </c>
      <c r="AY1986" s="130">
        <v>37</v>
      </c>
      <c r="AZ1986" s="131">
        <v>35</v>
      </c>
      <c r="BA1986" s="132">
        <f t="shared" si="792"/>
        <v>37035</v>
      </c>
      <c r="BC1986" s="7" t="s">
        <v>532</v>
      </c>
    </row>
    <row r="1987" spans="1:55" ht="13" hidden="1" customHeight="1" outlineLevel="1" x14ac:dyDescent="0.2">
      <c r="A1987" t="s">
        <v>3286</v>
      </c>
      <c r="B1987" t="s">
        <v>2228</v>
      </c>
      <c r="C1987" s="1">
        <f t="shared" si="782"/>
        <v>18396</v>
      </c>
      <c r="D1987" s="7">
        <f>RANK(N1987,(N1987:P1987,Q1987:AJ1987))</f>
        <v>1</v>
      </c>
      <c r="E1987" s="7">
        <f>RANK(O1987,(N1987:P1987,Q1987:AJ1987))</f>
        <v>2</v>
      </c>
      <c r="F1987" s="7">
        <f>IF(P1987&gt;0,RANK(P1987,(N1987:P1987,Q1987:AJ1987)),0)</f>
        <v>3</v>
      </c>
      <c r="G1987" s="1">
        <f t="shared" si="783"/>
        <v>1622</v>
      </c>
      <c r="H1987" s="2">
        <f t="shared" si="793"/>
        <v>8.8171341595999125E-2</v>
      </c>
      <c r="I1987" s="2"/>
      <c r="J1987" s="2">
        <f t="shared" si="784"/>
        <v>0.50842574472711455</v>
      </c>
      <c r="K1987" s="2">
        <f t="shared" si="785"/>
        <v>0.42025440313111545</v>
      </c>
      <c r="L1987" s="2">
        <f t="shared" si="786"/>
        <v>6.0502283105022828E-2</v>
      </c>
      <c r="M1987" s="2">
        <f t="shared" si="787"/>
        <v>1.0817569036747174E-2</v>
      </c>
      <c r="N1987" s="1">
        <v>9353</v>
      </c>
      <c r="O1987" s="1">
        <v>7731</v>
      </c>
      <c r="P1987" s="1">
        <v>1113</v>
      </c>
      <c r="Q1987" s="1">
        <v>65</v>
      </c>
      <c r="R1987" s="1">
        <v>103</v>
      </c>
      <c r="T1987" s="1">
        <v>31</v>
      </c>
      <c r="Y1987" s="1">
        <v>0</v>
      </c>
      <c r="AL1987" s="7">
        <f>IF(Q1987&gt;0,RANK(Q1987,(N1987:P1987,Q1987:AJ1987)),0)</f>
        <v>5</v>
      </c>
      <c r="AM1987" s="7">
        <f>IF(R1987&gt;0,RANK(R1987,(N1987:P1987,Q1987:AJ1987)),0)</f>
        <v>4</v>
      </c>
      <c r="AN1987" s="7">
        <f>IF(S1987&gt;0,RANK(S1987,(N1987:P1987,Q1987:AJ1987)),0)</f>
        <v>0</v>
      </c>
      <c r="AO1987" s="7">
        <f>IF(T1987&gt;0,RANK(T1987,(N1987:P1987,Q1987:AJ1987)),0)</f>
        <v>6</v>
      </c>
      <c r="AP1987" s="2">
        <f t="shared" si="788"/>
        <v>3.5333768210480537E-3</v>
      </c>
      <c r="AQ1987" s="2">
        <f t="shared" si="789"/>
        <v>5.5990432702761467E-3</v>
      </c>
      <c r="AR1987" s="2">
        <f t="shared" si="790"/>
        <v>0</v>
      </c>
      <c r="AS1987" s="2">
        <f t="shared" si="791"/>
        <v>1.6851489454229179E-3</v>
      </c>
      <c r="AU1987" t="s">
        <v>3286</v>
      </c>
      <c r="AV1987" t="s">
        <v>2228</v>
      </c>
      <c r="AY1987" s="130">
        <v>37</v>
      </c>
      <c r="AZ1987" s="131">
        <v>37</v>
      </c>
      <c r="BA1987" s="132">
        <f t="shared" si="792"/>
        <v>37037</v>
      </c>
      <c r="BC1987" s="7" t="s">
        <v>532</v>
      </c>
    </row>
    <row r="1988" spans="1:55" ht="13" hidden="1" customHeight="1" outlineLevel="1" x14ac:dyDescent="0.2">
      <c r="A1988" t="s">
        <v>1634</v>
      </c>
      <c r="B1988" t="s">
        <v>2228</v>
      </c>
      <c r="C1988" s="1">
        <f t="shared" si="782"/>
        <v>7883</v>
      </c>
      <c r="D1988" s="7">
        <f>RANK(N1988,(N1988:P1988,Q1988:AJ1988))</f>
        <v>2</v>
      </c>
      <c r="E1988" s="7">
        <f>RANK(O1988,(N1988:P1988,Q1988:AJ1988))</f>
        <v>1</v>
      </c>
      <c r="F1988" s="7">
        <f>IF(P1988&gt;0,RANK(P1988,(N1988:P1988,Q1988:AJ1988)),0)</f>
        <v>3</v>
      </c>
      <c r="G1988" s="1">
        <f t="shared" si="783"/>
        <v>754</v>
      </c>
      <c r="H1988" s="2">
        <f t="shared" si="793"/>
        <v>9.5648864645439549E-2</v>
      </c>
      <c r="I1988" s="2"/>
      <c r="J1988" s="2">
        <f t="shared" si="784"/>
        <v>0.39693010275275908</v>
      </c>
      <c r="K1988" s="2">
        <f t="shared" si="785"/>
        <v>0.49257896739819867</v>
      </c>
      <c r="L1988" s="2">
        <f t="shared" si="786"/>
        <v>9.9581377648103514E-2</v>
      </c>
      <c r="M1988" s="2">
        <f t="shared" si="787"/>
        <v>1.0909552200938727E-2</v>
      </c>
      <c r="N1988" s="1">
        <v>3129</v>
      </c>
      <c r="O1988" s="1">
        <v>3883</v>
      </c>
      <c r="P1988" s="1">
        <v>785</v>
      </c>
      <c r="Q1988" s="1">
        <v>1</v>
      </c>
      <c r="R1988" s="1">
        <v>33</v>
      </c>
      <c r="S1988" s="1">
        <v>2</v>
      </c>
      <c r="T1988" s="1">
        <v>50</v>
      </c>
      <c r="Y1988" s="1">
        <v>0</v>
      </c>
      <c r="AL1988" s="7">
        <f>IF(Q1988&gt;0,RANK(Q1988,(N1988:P1988,Q1988:AJ1988)),0)</f>
        <v>7</v>
      </c>
      <c r="AM1988" s="7">
        <f>IF(R1988&gt;0,RANK(R1988,(N1988:P1988,Q1988:AJ1988)),0)</f>
        <v>5</v>
      </c>
      <c r="AN1988" s="7">
        <f>IF(S1988&gt;0,RANK(S1988,(N1988:P1988,Q1988:AJ1988)),0)</f>
        <v>6</v>
      </c>
      <c r="AO1988" s="7">
        <f>IF(T1988&gt;0,RANK(T1988,(N1988:P1988,Q1988:AJ1988)),0)</f>
        <v>4</v>
      </c>
      <c r="AP1988" s="2">
        <f t="shared" si="788"/>
        <v>1.2685525815045033E-4</v>
      </c>
      <c r="AQ1988" s="2">
        <f t="shared" si="789"/>
        <v>4.1862235189648609E-3</v>
      </c>
      <c r="AR1988" s="2">
        <f t="shared" si="790"/>
        <v>2.5371051630090067E-4</v>
      </c>
      <c r="AS1988" s="2">
        <f t="shared" si="791"/>
        <v>6.3427629075225164E-3</v>
      </c>
      <c r="AU1988" t="s">
        <v>1634</v>
      </c>
      <c r="AV1988" t="s">
        <v>2228</v>
      </c>
      <c r="AW1988">
        <v>11</v>
      </c>
      <c r="AY1988" s="130">
        <v>37</v>
      </c>
      <c r="AZ1988" s="131">
        <v>39</v>
      </c>
      <c r="BA1988" s="132">
        <f t="shared" si="792"/>
        <v>37039</v>
      </c>
      <c r="BC1988" s="7" t="s">
        <v>532</v>
      </c>
    </row>
    <row r="1989" spans="1:55" ht="13" hidden="1" customHeight="1" outlineLevel="1" x14ac:dyDescent="0.2">
      <c r="A1989" t="s">
        <v>627</v>
      </c>
      <c r="B1989" t="s">
        <v>2228</v>
      </c>
      <c r="C1989" s="1">
        <f t="shared" si="782"/>
        <v>4276</v>
      </c>
      <c r="D1989" s="7">
        <f>RANK(N1989,(N1989:P1989,Q1989:AJ1989))</f>
        <v>1</v>
      </c>
      <c r="E1989" s="7">
        <f>RANK(O1989,(N1989:P1989,Q1989:AJ1989))</f>
        <v>2</v>
      </c>
      <c r="F1989" s="7">
        <f>IF(P1989&gt;0,RANK(P1989,(N1989:P1989,Q1989:AJ1989)),0)</f>
        <v>3</v>
      </c>
      <c r="G1989" s="1">
        <f t="shared" si="783"/>
        <v>580</v>
      </c>
      <c r="H1989" s="2">
        <f t="shared" si="793"/>
        <v>0.13564078578110383</v>
      </c>
      <c r="I1989" s="2"/>
      <c r="J1989" s="2">
        <f t="shared" si="784"/>
        <v>0.52362020579981294</v>
      </c>
      <c r="K1989" s="2">
        <f t="shared" si="785"/>
        <v>0.38797942001870905</v>
      </c>
      <c r="L1989" s="2">
        <f t="shared" si="786"/>
        <v>8.3956969130028064E-2</v>
      </c>
      <c r="M1989" s="2">
        <f t="shared" si="787"/>
        <v>4.443405051449939E-3</v>
      </c>
      <c r="N1989" s="1">
        <v>2239</v>
      </c>
      <c r="O1989" s="1">
        <v>1659</v>
      </c>
      <c r="P1989" s="1">
        <v>359</v>
      </c>
      <c r="R1989" s="1">
        <v>14</v>
      </c>
      <c r="T1989" s="1">
        <v>5</v>
      </c>
      <c r="Y1989" s="1">
        <v>0</v>
      </c>
      <c r="AL1989" s="7">
        <f>IF(Q1989&gt;0,RANK(Q1989,(N1989:P1989,Q1989:AJ1989)),0)</f>
        <v>0</v>
      </c>
      <c r="AM1989" s="7">
        <f>IF(R1989&gt;0,RANK(R1989,(N1989:P1989,Q1989:AJ1989)),0)</f>
        <v>4</v>
      </c>
      <c r="AN1989" s="7">
        <f>IF(S1989&gt;0,RANK(S1989,(N1989:P1989,Q1989:AJ1989)),0)</f>
        <v>0</v>
      </c>
      <c r="AO1989" s="7">
        <f>IF(T1989&gt;0,RANK(T1989,(N1989:P1989,Q1989:AJ1989)),0)</f>
        <v>5</v>
      </c>
      <c r="AP1989" s="2">
        <f t="shared" si="788"/>
        <v>0</v>
      </c>
      <c r="AQ1989" s="2">
        <f t="shared" si="789"/>
        <v>3.2740879326473341E-3</v>
      </c>
      <c r="AR1989" s="2">
        <f t="shared" si="790"/>
        <v>0</v>
      </c>
      <c r="AS1989" s="2">
        <f t="shared" si="791"/>
        <v>1.1693171188026192E-3</v>
      </c>
      <c r="AU1989" t="s">
        <v>627</v>
      </c>
      <c r="AV1989" t="s">
        <v>2228</v>
      </c>
      <c r="AW1989">
        <v>3</v>
      </c>
      <c r="AY1989" s="130">
        <v>37</v>
      </c>
      <c r="AZ1989" s="131">
        <v>41</v>
      </c>
      <c r="BA1989" s="132">
        <f t="shared" si="792"/>
        <v>37041</v>
      </c>
      <c r="BC1989" s="7" t="s">
        <v>532</v>
      </c>
    </row>
    <row r="1990" spans="1:55" ht="13" hidden="1" customHeight="1" outlineLevel="1" x14ac:dyDescent="0.2">
      <c r="A1990" t="s">
        <v>491</v>
      </c>
      <c r="B1990" t="s">
        <v>2228</v>
      </c>
      <c r="C1990" s="1">
        <f t="shared" si="782"/>
        <v>3655</v>
      </c>
      <c r="D1990" s="7">
        <f>RANK(N1990,(N1990:P1990,Q1990:AJ1990))</f>
        <v>2</v>
      </c>
      <c r="E1990" s="7">
        <f>RANK(O1990,(N1990:P1990,Q1990:AJ1990))</f>
        <v>1</v>
      </c>
      <c r="F1990" s="7">
        <f>IF(P1990&gt;0,RANK(P1990,(N1990:P1990,Q1990:AJ1990)),0)</f>
        <v>3</v>
      </c>
      <c r="G1990" s="1">
        <f t="shared" si="783"/>
        <v>307</v>
      </c>
      <c r="H1990" s="2">
        <f t="shared" si="793"/>
        <v>8.3994528043775649E-2</v>
      </c>
      <c r="I1990" s="2"/>
      <c r="J1990" s="2">
        <f t="shared" si="784"/>
        <v>0.4</v>
      </c>
      <c r="K1990" s="2">
        <f t="shared" si="785"/>
        <v>0.48399452804377563</v>
      </c>
      <c r="L1990" s="2">
        <f t="shared" si="786"/>
        <v>0.10588235294117647</v>
      </c>
      <c r="M1990" s="2">
        <f t="shared" si="787"/>
        <v>1.0123119015047879E-2</v>
      </c>
      <c r="N1990" s="1">
        <v>1462</v>
      </c>
      <c r="O1990" s="1">
        <v>1769</v>
      </c>
      <c r="P1990" s="1">
        <v>387</v>
      </c>
      <c r="R1990" s="1">
        <v>31</v>
      </c>
      <c r="S1990" s="1">
        <v>4</v>
      </c>
      <c r="T1990" s="1">
        <v>2</v>
      </c>
      <c r="Y1990" s="1">
        <v>0</v>
      </c>
      <c r="AL1990" s="7">
        <f>IF(Q1990&gt;0,RANK(Q1990,(N1990:P1990,Q1990:AJ1990)),0)</f>
        <v>0</v>
      </c>
      <c r="AM1990" s="7">
        <f>IF(R1990&gt;0,RANK(R1990,(N1990:P1990,Q1990:AJ1990)),0)</f>
        <v>4</v>
      </c>
      <c r="AN1990" s="7">
        <f>IF(S1990&gt;0,RANK(S1990,(N1990:P1990,Q1990:AJ1990)),0)</f>
        <v>5</v>
      </c>
      <c r="AO1990" s="7">
        <f>IF(T1990&gt;0,RANK(T1990,(N1990:P1990,Q1990:AJ1990)),0)</f>
        <v>6</v>
      </c>
      <c r="AP1990" s="2">
        <f t="shared" si="788"/>
        <v>0</v>
      </c>
      <c r="AQ1990" s="2">
        <f t="shared" si="789"/>
        <v>8.4815321477428179E-3</v>
      </c>
      <c r="AR1990" s="2">
        <f t="shared" si="790"/>
        <v>1.094391244870041E-3</v>
      </c>
      <c r="AS1990" s="2">
        <f t="shared" si="791"/>
        <v>5.4719562243502051E-4</v>
      </c>
      <c r="AU1990" t="s">
        <v>491</v>
      </c>
      <c r="AV1990" t="s">
        <v>2228</v>
      </c>
      <c r="AW1990">
        <v>11</v>
      </c>
      <c r="AY1990" s="130">
        <v>37</v>
      </c>
      <c r="AZ1990" s="131">
        <v>43</v>
      </c>
      <c r="BA1990" s="132">
        <f t="shared" si="792"/>
        <v>37043</v>
      </c>
      <c r="BC1990" s="7" t="s">
        <v>532</v>
      </c>
    </row>
    <row r="1991" spans="1:55" ht="13" hidden="1" customHeight="1" outlineLevel="1" x14ac:dyDescent="0.2">
      <c r="A1991" t="s">
        <v>158</v>
      </c>
      <c r="B1991" t="s">
        <v>2228</v>
      </c>
      <c r="C1991" s="1">
        <f t="shared" si="782"/>
        <v>28241</v>
      </c>
      <c r="D1991" s="7">
        <f>RANK(N1991,(N1991:P1991,Q1991:AJ1991))</f>
        <v>2</v>
      </c>
      <c r="E1991" s="7">
        <f>RANK(O1991,(N1991:P1991,Q1991:AJ1991))</f>
        <v>1</v>
      </c>
      <c r="F1991" s="7">
        <f>IF(P1991&gt;0,RANK(P1991,(N1991:P1991,Q1991:AJ1991)),0)</f>
        <v>3</v>
      </c>
      <c r="G1991" s="1">
        <f t="shared" si="783"/>
        <v>746</v>
      </c>
      <c r="H1991" s="2">
        <f t="shared" si="793"/>
        <v>2.6415495202011259E-2</v>
      </c>
      <c r="I1991" s="2"/>
      <c r="J1991" s="2">
        <f t="shared" si="784"/>
        <v>0.4506922559399455</v>
      </c>
      <c r="K1991" s="2">
        <f t="shared" si="785"/>
        <v>0.47710775114195675</v>
      </c>
      <c r="L1991" s="2">
        <f t="shared" si="786"/>
        <v>6.8375765730675261E-2</v>
      </c>
      <c r="M1991" s="2">
        <f t="shared" si="787"/>
        <v>3.8242271874224382E-3</v>
      </c>
      <c r="N1991" s="1">
        <v>12728</v>
      </c>
      <c r="O1991" s="1">
        <v>13474</v>
      </c>
      <c r="P1991" s="1">
        <v>1931</v>
      </c>
      <c r="Q1991" s="1">
        <v>2</v>
      </c>
      <c r="R1991" s="1">
        <v>71</v>
      </c>
      <c r="S1991" s="1">
        <v>1</v>
      </c>
      <c r="T1991" s="1">
        <v>34</v>
      </c>
      <c r="Y1991" s="1">
        <v>0</v>
      </c>
      <c r="AL1991" s="7">
        <f>IF(Q1991&gt;0,RANK(Q1991,(N1991:P1991,Q1991:AJ1991)),0)</f>
        <v>6</v>
      </c>
      <c r="AM1991" s="7">
        <f>IF(R1991&gt;0,RANK(R1991,(N1991:P1991,Q1991:AJ1991)),0)</f>
        <v>4</v>
      </c>
      <c r="AN1991" s="7">
        <f>IF(S1991&gt;0,RANK(S1991,(N1991:P1991,Q1991:AJ1991)),0)</f>
        <v>7</v>
      </c>
      <c r="AO1991" s="7">
        <f>IF(T1991&gt;0,RANK(T1991,(N1991:P1991,Q1991:AJ1991)),0)</f>
        <v>5</v>
      </c>
      <c r="AP1991" s="2">
        <f t="shared" si="788"/>
        <v>7.0819021989306332E-5</v>
      </c>
      <c r="AQ1991" s="2">
        <f t="shared" si="789"/>
        <v>2.5140752806203748E-3</v>
      </c>
      <c r="AR1991" s="2">
        <f t="shared" si="790"/>
        <v>3.5409510994653166E-5</v>
      </c>
      <c r="AS1991" s="2">
        <f t="shared" si="791"/>
        <v>1.2039233738182075E-3</v>
      </c>
      <c r="AU1991" t="s">
        <v>158</v>
      </c>
      <c r="AV1991" t="s">
        <v>2228</v>
      </c>
      <c r="AW1991">
        <v>9</v>
      </c>
      <c r="AY1991" s="130">
        <v>37</v>
      </c>
      <c r="AZ1991" s="131">
        <v>45</v>
      </c>
      <c r="BA1991" s="132">
        <f t="shared" si="792"/>
        <v>37045</v>
      </c>
      <c r="BC1991" s="7" t="s">
        <v>532</v>
      </c>
    </row>
    <row r="1992" spans="1:55" ht="13" hidden="1" customHeight="1" outlineLevel="1" x14ac:dyDescent="0.2">
      <c r="A1992" t="s">
        <v>628</v>
      </c>
      <c r="B1992" t="s">
        <v>2228</v>
      </c>
      <c r="C1992" s="1">
        <f t="shared" si="782"/>
        <v>16280</v>
      </c>
      <c r="D1992" s="7">
        <f>RANK(N1992,(N1992:P1992,Q1992:AJ1992))</f>
        <v>1</v>
      </c>
      <c r="E1992" s="7">
        <f>RANK(O1992,(N1992:P1992,Q1992:AJ1992))</f>
        <v>2</v>
      </c>
      <c r="F1992" s="7">
        <f>IF(P1992&gt;0,RANK(P1992,(N1992:P1992,Q1992:AJ1992)),0)</f>
        <v>3</v>
      </c>
      <c r="G1992" s="1">
        <f t="shared" si="783"/>
        <v>3002</v>
      </c>
      <c r="H1992" s="2">
        <f t="shared" si="793"/>
        <v>0.1843980343980344</v>
      </c>
      <c r="I1992" s="2"/>
      <c r="J1992" s="2">
        <f t="shared" si="784"/>
        <v>0.55399262899262902</v>
      </c>
      <c r="K1992" s="2">
        <f t="shared" si="785"/>
        <v>0.36959459459459459</v>
      </c>
      <c r="L1992" s="2">
        <f t="shared" si="786"/>
        <v>7.1867321867321865E-2</v>
      </c>
      <c r="M1992" s="2">
        <f t="shared" si="787"/>
        <v>4.5454545454545192E-3</v>
      </c>
      <c r="N1992" s="1">
        <v>9019</v>
      </c>
      <c r="O1992" s="1">
        <v>6017</v>
      </c>
      <c r="P1992" s="1">
        <v>1170</v>
      </c>
      <c r="R1992" s="1">
        <v>69</v>
      </c>
      <c r="T1992" s="1">
        <v>5</v>
      </c>
      <c r="Y1992" s="1">
        <v>0</v>
      </c>
      <c r="AL1992" s="7">
        <f>IF(Q1992&gt;0,RANK(Q1992,(N1992:P1992,Q1992:AJ1992)),0)</f>
        <v>0</v>
      </c>
      <c r="AM1992" s="7">
        <f>IF(R1992&gt;0,RANK(R1992,(N1992:P1992,Q1992:AJ1992)),0)</f>
        <v>4</v>
      </c>
      <c r="AN1992" s="7">
        <f>IF(S1992&gt;0,RANK(S1992,(N1992:P1992,Q1992:AJ1992)),0)</f>
        <v>0</v>
      </c>
      <c r="AO1992" s="7">
        <f>IF(T1992&gt;0,RANK(T1992,(N1992:P1992,Q1992:AJ1992)),0)</f>
        <v>5</v>
      </c>
      <c r="AP1992" s="2">
        <f t="shared" si="788"/>
        <v>0</v>
      </c>
      <c r="AQ1992" s="2">
        <f t="shared" si="789"/>
        <v>4.2383292383292382E-3</v>
      </c>
      <c r="AR1992" s="2">
        <f t="shared" si="790"/>
        <v>0</v>
      </c>
      <c r="AS1992" s="2">
        <f t="shared" si="791"/>
        <v>3.0712530712530712E-4</v>
      </c>
      <c r="AU1992" t="s">
        <v>628</v>
      </c>
      <c r="AV1992" t="s">
        <v>2228</v>
      </c>
      <c r="AW1992">
        <v>7</v>
      </c>
      <c r="AY1992" s="130">
        <v>37</v>
      </c>
      <c r="AZ1992" s="131">
        <v>47</v>
      </c>
      <c r="BA1992" s="132">
        <f t="shared" si="792"/>
        <v>37047</v>
      </c>
      <c r="BC1992" s="7" t="s">
        <v>532</v>
      </c>
    </row>
    <row r="1993" spans="1:55" ht="13" hidden="1" customHeight="1" outlineLevel="1" x14ac:dyDescent="0.2">
      <c r="A1993" t="s">
        <v>645</v>
      </c>
      <c r="B1993" t="s">
        <v>2228</v>
      </c>
      <c r="C1993" s="1">
        <f t="shared" si="782"/>
        <v>25191</v>
      </c>
      <c r="D1993" s="7">
        <f>RANK(N1993,(N1993:P1993,Q1993:AJ1993))</f>
        <v>2</v>
      </c>
      <c r="E1993" s="7">
        <f>RANK(O1993,(N1993:P1993,Q1993:AJ1993))</f>
        <v>1</v>
      </c>
      <c r="F1993" s="7">
        <f>IF(P1993&gt;0,RANK(P1993,(N1993:P1993,Q1993:AJ1993)),0)</f>
        <v>3</v>
      </c>
      <c r="G1993" s="1">
        <f t="shared" si="783"/>
        <v>2947</v>
      </c>
      <c r="H1993" s="2">
        <f t="shared" si="793"/>
        <v>0.11698622523917272</v>
      </c>
      <c r="I1993" s="2"/>
      <c r="J1993" s="2">
        <f t="shared" si="784"/>
        <v>0.40955103012980826</v>
      </c>
      <c r="K1993" s="2">
        <f t="shared" si="785"/>
        <v>0.52653725536898099</v>
      </c>
      <c r="L1993" s="2">
        <f t="shared" si="786"/>
        <v>6.0656583700527969E-2</v>
      </c>
      <c r="M1993" s="2">
        <f t="shared" si="787"/>
        <v>3.2551308006828344E-3</v>
      </c>
      <c r="N1993" s="1">
        <v>10317</v>
      </c>
      <c r="O1993" s="1">
        <v>13264</v>
      </c>
      <c r="P1993" s="1">
        <v>1528</v>
      </c>
      <c r="R1993" s="1">
        <v>66</v>
      </c>
      <c r="S1993" s="1">
        <v>1</v>
      </c>
      <c r="T1993" s="1">
        <v>15</v>
      </c>
      <c r="Y1993" s="1">
        <v>0</v>
      </c>
      <c r="AL1993" s="7">
        <f>IF(Q1993&gt;0,RANK(Q1993,(N1993:P1993,Q1993:AJ1993)),0)</f>
        <v>0</v>
      </c>
      <c r="AM1993" s="7">
        <f>IF(R1993&gt;0,RANK(R1993,(N1993:P1993,Q1993:AJ1993)),0)</f>
        <v>4</v>
      </c>
      <c r="AN1993" s="7">
        <f>IF(S1993&gt;0,RANK(S1993,(N1993:P1993,Q1993:AJ1993)),0)</f>
        <v>6</v>
      </c>
      <c r="AO1993" s="7">
        <f>IF(T1993&gt;0,RANK(T1993,(N1993:P1993,Q1993:AJ1993)),0)</f>
        <v>5</v>
      </c>
      <c r="AP1993" s="2">
        <f t="shared" si="788"/>
        <v>0</v>
      </c>
      <c r="AQ1993" s="2">
        <f t="shared" si="789"/>
        <v>2.6199833273788256E-3</v>
      </c>
      <c r="AR1993" s="2">
        <f t="shared" si="790"/>
        <v>3.9696717081497358E-5</v>
      </c>
      <c r="AS1993" s="2">
        <f t="shared" si="791"/>
        <v>5.9545075622246038E-4</v>
      </c>
      <c r="AU1993" t="s">
        <v>645</v>
      </c>
      <c r="AV1993" t="s">
        <v>2228</v>
      </c>
      <c r="AY1993" s="130">
        <v>37</v>
      </c>
      <c r="AZ1993" s="131">
        <v>49</v>
      </c>
      <c r="BA1993" s="132">
        <f t="shared" si="792"/>
        <v>37049</v>
      </c>
      <c r="BC1993" s="7" t="s">
        <v>532</v>
      </c>
    </row>
    <row r="1994" spans="1:55" ht="13" hidden="1" customHeight="1" outlineLevel="1" x14ac:dyDescent="0.2">
      <c r="A1994" t="s">
        <v>2220</v>
      </c>
      <c r="B1994" t="s">
        <v>2228</v>
      </c>
      <c r="C1994" s="1">
        <f t="shared" si="782"/>
        <v>66479</v>
      </c>
      <c r="D1994" s="7">
        <f>RANK(N1994,(N1994:P1994,Q1994:AJ1994))</f>
        <v>1</v>
      </c>
      <c r="E1994" s="7">
        <f>RANK(O1994,(N1994:P1994,Q1994:AJ1994))</f>
        <v>2</v>
      </c>
      <c r="F1994" s="7">
        <f>IF(P1994&gt;0,RANK(P1994,(N1994:P1994,Q1994:AJ1994)),0)</f>
        <v>3</v>
      </c>
      <c r="G1994" s="1">
        <f t="shared" si="783"/>
        <v>2935</v>
      </c>
      <c r="H1994" s="2">
        <f t="shared" si="793"/>
        <v>4.4149280223830079E-2</v>
      </c>
      <c r="I1994" s="2"/>
      <c r="J1994" s="2">
        <f t="shared" si="784"/>
        <v>0.49247130672844058</v>
      </c>
      <c r="K1994" s="2">
        <f t="shared" si="785"/>
        <v>0.4483220265046105</v>
      </c>
      <c r="L1994" s="2">
        <f t="shared" si="786"/>
        <v>5.6799891695121771E-2</v>
      </c>
      <c r="M1994" s="2">
        <f t="shared" si="787"/>
        <v>2.4067750718271969E-3</v>
      </c>
      <c r="N1994" s="1">
        <v>32739</v>
      </c>
      <c r="O1994" s="1">
        <v>29804</v>
      </c>
      <c r="P1994" s="1">
        <v>3776</v>
      </c>
      <c r="Q1994" s="1">
        <v>2</v>
      </c>
      <c r="R1994" s="1">
        <v>114</v>
      </c>
      <c r="T1994" s="1">
        <v>43</v>
      </c>
      <c r="Y1994" s="1">
        <v>1</v>
      </c>
      <c r="AL1994" s="7">
        <f>IF(Q1994&gt;0,RANK(Q1994,(N1994:P1994,Q1994:AJ1994)),0)</f>
        <v>6</v>
      </c>
      <c r="AM1994" s="7">
        <f>IF(R1994&gt;0,RANK(R1994,(N1994:P1994,Q1994:AJ1994)),0)</f>
        <v>4</v>
      </c>
      <c r="AN1994" s="7">
        <f>IF(S1994&gt;0,RANK(S1994,(N1994:P1994,Q1994:AJ1994)),0)</f>
        <v>0</v>
      </c>
      <c r="AO1994" s="7">
        <f>IF(T1994&gt;0,RANK(T1994,(N1994:P1994,Q1994:AJ1994)),0)</f>
        <v>5</v>
      </c>
      <c r="AP1994" s="2">
        <f t="shared" si="788"/>
        <v>3.0084688397839921E-5</v>
      </c>
      <c r="AQ1994" s="2">
        <f t="shared" si="789"/>
        <v>1.7148272386768755E-3</v>
      </c>
      <c r="AR1994" s="2">
        <f t="shared" si="790"/>
        <v>0</v>
      </c>
      <c r="AS1994" s="2">
        <f t="shared" si="791"/>
        <v>6.4682080055355822E-4</v>
      </c>
      <c r="AU1994" t="s">
        <v>2220</v>
      </c>
      <c r="AV1994" t="s">
        <v>2228</v>
      </c>
      <c r="AY1994" s="130">
        <v>37</v>
      </c>
      <c r="AZ1994" s="131">
        <v>51</v>
      </c>
      <c r="BA1994" s="132">
        <f t="shared" si="792"/>
        <v>37051</v>
      </c>
      <c r="BC1994" s="7" t="s">
        <v>532</v>
      </c>
    </row>
    <row r="1995" spans="1:55" ht="13" hidden="1" customHeight="1" outlineLevel="1" x14ac:dyDescent="0.2">
      <c r="A1995" t="s">
        <v>1481</v>
      </c>
      <c r="B1995" t="s">
        <v>2228</v>
      </c>
      <c r="C1995" s="1">
        <f t="shared" si="782"/>
        <v>5645</v>
      </c>
      <c r="D1995" s="7">
        <f>RANK(N1995,(N1995:P1995,Q1995:AJ1995))</f>
        <v>2</v>
      </c>
      <c r="E1995" s="7">
        <f>RANK(O1995,(N1995:P1995,Q1995:AJ1995))</f>
        <v>1</v>
      </c>
      <c r="F1995" s="7">
        <f>IF(P1995&gt;0,RANK(P1995,(N1995:P1995,Q1995:AJ1995)),0)</f>
        <v>3</v>
      </c>
      <c r="G1995" s="1">
        <f t="shared" si="783"/>
        <v>292</v>
      </c>
      <c r="H1995" s="2">
        <f t="shared" si="793"/>
        <v>5.1727192205491587E-2</v>
      </c>
      <c r="I1995" s="2"/>
      <c r="J1995" s="2">
        <f t="shared" si="784"/>
        <v>0.4033658104517272</v>
      </c>
      <c r="K1995" s="2">
        <f t="shared" si="785"/>
        <v>0.4550930026572188</v>
      </c>
      <c r="L1995" s="2">
        <f t="shared" si="786"/>
        <v>0.13640389725420726</v>
      </c>
      <c r="M1995" s="2">
        <f t="shared" si="787"/>
        <v>5.1372896368466758E-3</v>
      </c>
      <c r="N1995" s="1">
        <v>2277</v>
      </c>
      <c r="O1995" s="1">
        <v>2569</v>
      </c>
      <c r="P1995" s="1">
        <v>770</v>
      </c>
      <c r="R1995" s="1">
        <v>24</v>
      </c>
      <c r="T1995" s="1">
        <v>4</v>
      </c>
      <c r="Y1995" s="1">
        <v>1</v>
      </c>
      <c r="AL1995" s="7">
        <f>IF(Q1995&gt;0,RANK(Q1995,(N1995:P1995,Q1995:AJ1995)),0)</f>
        <v>0</v>
      </c>
      <c r="AM1995" s="7">
        <f>IF(R1995&gt;0,RANK(R1995,(N1995:P1995,Q1995:AJ1995)),0)</f>
        <v>4</v>
      </c>
      <c r="AN1995" s="7">
        <f>IF(S1995&gt;0,RANK(S1995,(N1995:P1995,Q1995:AJ1995)),0)</f>
        <v>0</v>
      </c>
      <c r="AO1995" s="7">
        <f>IF(T1995&gt;0,RANK(T1995,(N1995:P1995,Q1995:AJ1995)),0)</f>
        <v>5</v>
      </c>
      <c r="AP1995" s="2">
        <f t="shared" si="788"/>
        <v>0</v>
      </c>
      <c r="AQ1995" s="2">
        <f t="shared" si="789"/>
        <v>4.2515500442869792E-3</v>
      </c>
      <c r="AR1995" s="2">
        <f t="shared" si="790"/>
        <v>0</v>
      </c>
      <c r="AS1995" s="2">
        <f t="shared" si="791"/>
        <v>7.0859167404782998E-4</v>
      </c>
      <c r="AU1995" t="s">
        <v>1481</v>
      </c>
      <c r="AV1995" t="s">
        <v>2228</v>
      </c>
      <c r="AW1995">
        <v>3</v>
      </c>
      <c r="AY1995" s="130">
        <v>37</v>
      </c>
      <c r="AZ1995" s="131">
        <v>53</v>
      </c>
      <c r="BA1995" s="132">
        <f t="shared" si="792"/>
        <v>37053</v>
      </c>
      <c r="BC1995" s="7" t="s">
        <v>532</v>
      </c>
    </row>
    <row r="1996" spans="1:55" ht="13" hidden="1" customHeight="1" outlineLevel="1" x14ac:dyDescent="0.2">
      <c r="A1996" t="s">
        <v>1752</v>
      </c>
      <c r="B1996" t="s">
        <v>2228</v>
      </c>
      <c r="C1996" s="1">
        <f t="shared" si="782"/>
        <v>10820</v>
      </c>
      <c r="D1996" s="7">
        <f>RANK(N1996,(N1996:P1996,Q1996:AJ1996))</f>
        <v>2</v>
      </c>
      <c r="E1996" s="7">
        <f>RANK(O1996,(N1996:P1996,Q1996:AJ1996))</f>
        <v>1</v>
      </c>
      <c r="F1996" s="7">
        <f>IF(P1996&gt;0,RANK(P1996,(N1996:P1996,Q1996:AJ1996)),0)</f>
        <v>3</v>
      </c>
      <c r="G1996" s="1">
        <f t="shared" si="783"/>
        <v>455</v>
      </c>
      <c r="H1996" s="2">
        <f t="shared" si="793"/>
        <v>4.2051756007393713E-2</v>
      </c>
      <c r="I1996" s="2"/>
      <c r="J1996" s="2">
        <f t="shared" si="784"/>
        <v>0.41792975970425139</v>
      </c>
      <c r="K1996" s="2">
        <f t="shared" si="785"/>
        <v>0.45998151571164508</v>
      </c>
      <c r="L1996" s="2">
        <f t="shared" si="786"/>
        <v>0.11626617375231053</v>
      </c>
      <c r="M1996" s="2">
        <f t="shared" si="787"/>
        <v>5.8225508317929914E-3</v>
      </c>
      <c r="N1996" s="1">
        <v>4522</v>
      </c>
      <c r="O1996" s="1">
        <v>4977</v>
      </c>
      <c r="P1996" s="1">
        <v>1258</v>
      </c>
      <c r="Q1996" s="1">
        <v>11</v>
      </c>
      <c r="R1996" s="1">
        <v>33</v>
      </c>
      <c r="S1996" s="1">
        <v>1</v>
      </c>
      <c r="T1996" s="1">
        <v>14</v>
      </c>
      <c r="Y1996" s="1">
        <v>4</v>
      </c>
      <c r="AL1996" s="7">
        <f>IF(Q1996&gt;0,RANK(Q1996,(N1996:P1996,Q1996:AJ1996)),0)</f>
        <v>6</v>
      </c>
      <c r="AM1996" s="7">
        <f>IF(R1996&gt;0,RANK(R1996,(N1996:P1996,Q1996:AJ1996)),0)</f>
        <v>4</v>
      </c>
      <c r="AN1996" s="7">
        <f>IF(S1996&gt;0,RANK(S1996,(N1996:P1996,Q1996:AJ1996)),0)</f>
        <v>8</v>
      </c>
      <c r="AO1996" s="7">
        <f>IF(T1996&gt;0,RANK(T1996,(N1996:P1996,Q1996:AJ1996)),0)</f>
        <v>5</v>
      </c>
      <c r="AP1996" s="2">
        <f t="shared" si="788"/>
        <v>1.0166358595194084E-3</v>
      </c>
      <c r="AQ1996" s="2">
        <f t="shared" si="789"/>
        <v>3.0499075785582253E-3</v>
      </c>
      <c r="AR1996" s="2">
        <f t="shared" si="790"/>
        <v>9.2421441774491678E-5</v>
      </c>
      <c r="AS1996" s="2">
        <f t="shared" si="791"/>
        <v>1.2939001848428836E-3</v>
      </c>
      <c r="AU1996" t="s">
        <v>1752</v>
      </c>
      <c r="AV1996" t="s">
        <v>2228</v>
      </c>
      <c r="AW1996">
        <v>3</v>
      </c>
      <c r="AY1996" s="130">
        <v>37</v>
      </c>
      <c r="AZ1996" s="131">
        <v>55</v>
      </c>
      <c r="BA1996" s="132">
        <f t="shared" si="792"/>
        <v>37055</v>
      </c>
      <c r="BC1996" s="7" t="s">
        <v>532</v>
      </c>
    </row>
    <row r="1997" spans="1:55" ht="13" hidden="1" customHeight="1" outlineLevel="1" x14ac:dyDescent="0.2">
      <c r="A1997" t="s">
        <v>3219</v>
      </c>
      <c r="B1997" t="s">
        <v>2228</v>
      </c>
      <c r="C1997" s="1">
        <f t="shared" si="782"/>
        <v>42207</v>
      </c>
      <c r="D1997" s="7">
        <f>RANK(N1997,(N1997:P1997,Q1997:AJ1997))</f>
        <v>2</v>
      </c>
      <c r="E1997" s="7">
        <f>RANK(O1997,(N1997:P1997,Q1997:AJ1997))</f>
        <v>1</v>
      </c>
      <c r="F1997" s="7">
        <f>IF(P1997&gt;0,RANK(P1997,(N1997:P1997,Q1997:AJ1997)),0)</f>
        <v>3</v>
      </c>
      <c r="G1997" s="1">
        <f t="shared" si="783"/>
        <v>11204</v>
      </c>
      <c r="H1997" s="2">
        <f t="shared" si="793"/>
        <v>0.26545359774444999</v>
      </c>
      <c r="I1997" s="2"/>
      <c r="J1997" s="2">
        <f t="shared" si="784"/>
        <v>0.32205558319709998</v>
      </c>
      <c r="K1997" s="2">
        <f t="shared" si="785"/>
        <v>0.58750918094155002</v>
      </c>
      <c r="L1997" s="2">
        <f t="shared" si="786"/>
        <v>8.7615798327291675E-2</v>
      </c>
      <c r="M1997" s="2">
        <f t="shared" si="787"/>
        <v>2.8194375340583749E-3</v>
      </c>
      <c r="N1997" s="1">
        <v>13593</v>
      </c>
      <c r="O1997" s="1">
        <v>24797</v>
      </c>
      <c r="P1997" s="1">
        <v>3698</v>
      </c>
      <c r="Q1997" s="1">
        <v>2</v>
      </c>
      <c r="R1997" s="1">
        <v>89</v>
      </c>
      <c r="T1997" s="1">
        <v>28</v>
      </c>
      <c r="Y1997" s="1">
        <v>0</v>
      </c>
      <c r="AL1997" s="7">
        <f>IF(Q1997&gt;0,RANK(Q1997,(N1997:P1997,Q1997:AJ1997)),0)</f>
        <v>6</v>
      </c>
      <c r="AM1997" s="7">
        <f>IF(R1997&gt;0,RANK(R1997,(N1997:P1997,Q1997:AJ1997)),0)</f>
        <v>4</v>
      </c>
      <c r="AN1997" s="7">
        <f>IF(S1997&gt;0,RANK(S1997,(N1997:P1997,Q1997:AJ1997)),0)</f>
        <v>0</v>
      </c>
      <c r="AO1997" s="7">
        <f>IF(T1997&gt;0,RANK(T1997,(N1997:P1997,Q1997:AJ1997)),0)</f>
        <v>5</v>
      </c>
      <c r="AP1997" s="2">
        <f t="shared" si="788"/>
        <v>4.7385504774089607E-5</v>
      </c>
      <c r="AQ1997" s="2">
        <f t="shared" si="789"/>
        <v>2.1086549624469873E-3</v>
      </c>
      <c r="AR1997" s="2">
        <f t="shared" si="790"/>
        <v>0</v>
      </c>
      <c r="AS1997" s="2">
        <f t="shared" si="791"/>
        <v>6.6339706683725451E-4</v>
      </c>
      <c r="AU1997" t="s">
        <v>3219</v>
      </c>
      <c r="AV1997" t="s">
        <v>2228</v>
      </c>
      <c r="AY1997" s="130">
        <v>37</v>
      </c>
      <c r="AZ1997" s="131">
        <v>57</v>
      </c>
      <c r="BA1997" s="132">
        <f t="shared" si="792"/>
        <v>37057</v>
      </c>
      <c r="BC1997" s="7" t="s">
        <v>532</v>
      </c>
    </row>
    <row r="1998" spans="1:55" ht="13" hidden="1" customHeight="1" outlineLevel="1" x14ac:dyDescent="0.2">
      <c r="A1998" t="s">
        <v>1753</v>
      </c>
      <c r="B1998" t="s">
        <v>2228</v>
      </c>
      <c r="C1998" s="1">
        <f t="shared" si="782"/>
        <v>12620</v>
      </c>
      <c r="D1998" s="7">
        <f>RANK(N1998,(N1998:P1998,Q1998:AJ1998))</f>
        <v>2</v>
      </c>
      <c r="E1998" s="7">
        <f>RANK(O1998,(N1998:P1998,Q1998:AJ1998))</f>
        <v>1</v>
      </c>
      <c r="F1998" s="7">
        <f>IF(P1998&gt;0,RANK(P1998,(N1998:P1998,Q1998:AJ1998)),0)</f>
        <v>3</v>
      </c>
      <c r="G1998" s="1">
        <f t="shared" si="783"/>
        <v>4616</v>
      </c>
      <c r="H1998" s="2">
        <f t="shared" si="793"/>
        <v>0.36576862123613313</v>
      </c>
      <c r="I1998" s="2"/>
      <c r="J1998" s="2">
        <f t="shared" si="784"/>
        <v>0.27931854199683043</v>
      </c>
      <c r="K1998" s="2">
        <f t="shared" si="785"/>
        <v>0.64508716323296356</v>
      </c>
      <c r="L1998" s="2">
        <f t="shared" si="786"/>
        <v>7.25039619651347E-2</v>
      </c>
      <c r="M1998" s="2">
        <f t="shared" si="787"/>
        <v>3.0903328050712608E-3</v>
      </c>
      <c r="N1998" s="1">
        <v>3525</v>
      </c>
      <c r="O1998" s="1">
        <v>8141</v>
      </c>
      <c r="P1998" s="1">
        <v>915</v>
      </c>
      <c r="Q1998" s="1">
        <v>1</v>
      </c>
      <c r="R1998" s="1">
        <v>27</v>
      </c>
      <c r="T1998" s="1">
        <v>11</v>
      </c>
      <c r="Y1998" s="1">
        <v>0</v>
      </c>
      <c r="AL1998" s="7">
        <f>IF(Q1998&gt;0,RANK(Q1998,(N1998:P1998,Q1998:AJ1998)),0)</f>
        <v>6</v>
      </c>
      <c r="AM1998" s="7">
        <f>IF(R1998&gt;0,RANK(R1998,(N1998:P1998,Q1998:AJ1998)),0)</f>
        <v>4</v>
      </c>
      <c r="AN1998" s="7">
        <f>IF(S1998&gt;0,RANK(S1998,(N1998:P1998,Q1998:AJ1998)),0)</f>
        <v>0</v>
      </c>
      <c r="AO1998" s="7">
        <f>IF(T1998&gt;0,RANK(T1998,(N1998:P1998,Q1998:AJ1998)),0)</f>
        <v>5</v>
      </c>
      <c r="AP1998" s="2">
        <f t="shared" si="788"/>
        <v>7.9239302694136295E-5</v>
      </c>
      <c r="AQ1998" s="2">
        <f t="shared" si="789"/>
        <v>2.13946117274168E-3</v>
      </c>
      <c r="AR1998" s="2">
        <f t="shared" si="790"/>
        <v>0</v>
      </c>
      <c r="AS1998" s="2">
        <f t="shared" si="791"/>
        <v>8.7163232963549924E-4</v>
      </c>
      <c r="AU1998" t="s">
        <v>1753</v>
      </c>
      <c r="AV1998" t="s">
        <v>2228</v>
      </c>
      <c r="AW1998">
        <v>5</v>
      </c>
      <c r="AY1998" s="130">
        <v>37</v>
      </c>
      <c r="AZ1998" s="131">
        <v>59</v>
      </c>
      <c r="BA1998" s="132">
        <f t="shared" si="792"/>
        <v>37059</v>
      </c>
      <c r="BC1998" s="7" t="s">
        <v>532</v>
      </c>
    </row>
    <row r="1999" spans="1:55" ht="13" hidden="1" customHeight="1" outlineLevel="1" x14ac:dyDescent="0.2">
      <c r="A1999" t="s">
        <v>1754</v>
      </c>
      <c r="B1999" t="s">
        <v>2228</v>
      </c>
      <c r="C1999" s="1">
        <f t="shared" si="782"/>
        <v>12392</v>
      </c>
      <c r="D1999" s="7">
        <f>RANK(N1999,(N1999:P1999,Q1999:AJ1999))</f>
        <v>1</v>
      </c>
      <c r="E1999" s="7">
        <f>RANK(O1999,(N1999:P1999,Q1999:AJ1999))</f>
        <v>2</v>
      </c>
      <c r="F1999" s="7">
        <f>IF(P1999&gt;0,RANK(P1999,(N1999:P1999,Q1999:AJ1999)),0)</f>
        <v>3</v>
      </c>
      <c r="G1999" s="1">
        <f t="shared" si="783"/>
        <v>747</v>
      </c>
      <c r="H1999" s="2">
        <f t="shared" si="793"/>
        <v>6.028082633957392E-2</v>
      </c>
      <c r="I1999" s="2"/>
      <c r="J1999" s="2">
        <f t="shared" si="784"/>
        <v>0.49862814719173659</v>
      </c>
      <c r="K1999" s="2">
        <f t="shared" si="785"/>
        <v>0.43834732085216266</v>
      </c>
      <c r="L1999" s="2">
        <f t="shared" si="786"/>
        <v>6.1814073595868303E-2</v>
      </c>
      <c r="M1999" s="2">
        <f t="shared" si="787"/>
        <v>1.2104583602323901E-3</v>
      </c>
      <c r="N1999" s="1">
        <v>6179</v>
      </c>
      <c r="O1999" s="1">
        <v>5432</v>
      </c>
      <c r="P1999" s="1">
        <v>766</v>
      </c>
      <c r="R1999" s="1">
        <v>14</v>
      </c>
      <c r="T1999" s="1">
        <v>1</v>
      </c>
      <c r="Y1999" s="1">
        <v>0</v>
      </c>
      <c r="AL1999" s="7">
        <f>IF(Q1999&gt;0,RANK(Q1999,(N1999:P1999,Q1999:AJ1999)),0)</f>
        <v>0</v>
      </c>
      <c r="AM1999" s="7">
        <f>IF(R1999&gt;0,RANK(R1999,(N1999:P1999,Q1999:AJ1999)),0)</f>
        <v>4</v>
      </c>
      <c r="AN1999" s="7">
        <f>IF(S1999&gt;0,RANK(S1999,(N1999:P1999,Q1999:AJ1999)),0)</f>
        <v>0</v>
      </c>
      <c r="AO1999" s="7">
        <f>IF(T1999&gt;0,RANK(T1999,(N1999:P1999,Q1999:AJ1999)),0)</f>
        <v>5</v>
      </c>
      <c r="AP1999" s="2">
        <f t="shared" si="788"/>
        <v>0</v>
      </c>
      <c r="AQ1999" s="2">
        <f t="shared" si="789"/>
        <v>1.1297611362169142E-3</v>
      </c>
      <c r="AR1999" s="2">
        <f t="shared" si="790"/>
        <v>0</v>
      </c>
      <c r="AS1999" s="2">
        <f t="shared" si="791"/>
        <v>8.0697224015493862E-5</v>
      </c>
      <c r="AU1999" t="s">
        <v>1754</v>
      </c>
      <c r="AV1999" t="s">
        <v>2228</v>
      </c>
      <c r="AW1999">
        <v>7</v>
      </c>
      <c r="AY1999" s="130">
        <v>37</v>
      </c>
      <c r="AZ1999" s="131">
        <v>61</v>
      </c>
      <c r="BA1999" s="132">
        <f t="shared" si="792"/>
        <v>37061</v>
      </c>
      <c r="BC1999" s="7" t="s">
        <v>532</v>
      </c>
    </row>
    <row r="2000" spans="1:55" ht="13" hidden="1" customHeight="1" outlineLevel="1" x14ac:dyDescent="0.2">
      <c r="A2000" t="s">
        <v>2375</v>
      </c>
      <c r="B2000" t="s">
        <v>2228</v>
      </c>
      <c r="C2000" s="1">
        <f t="shared" si="782"/>
        <v>80910</v>
      </c>
      <c r="D2000" s="7">
        <f>RANK(N2000,(N2000:P2000,Q2000:AJ2000))</f>
        <v>1</v>
      </c>
      <c r="E2000" s="7">
        <f>RANK(O2000,(N2000:P2000,Q2000:AJ2000))</f>
        <v>2</v>
      </c>
      <c r="F2000" s="7">
        <f>IF(P2000&gt;0,RANK(P2000,(N2000:P2000,Q2000:AJ2000)),0)</f>
        <v>3</v>
      </c>
      <c r="G2000" s="1">
        <f t="shared" si="783"/>
        <v>21361</v>
      </c>
      <c r="H2000" s="2">
        <f t="shared" si="793"/>
        <v>0.26400939315288591</v>
      </c>
      <c r="I2000" s="2"/>
      <c r="J2000" s="2">
        <f t="shared" si="784"/>
        <v>0.60791002348288226</v>
      </c>
      <c r="K2000" s="2">
        <f t="shared" si="785"/>
        <v>0.34390063032999629</v>
      </c>
      <c r="L2000" s="2">
        <f t="shared" si="786"/>
        <v>3.8586083302434807E-2</v>
      </c>
      <c r="M2000" s="2">
        <f t="shared" si="787"/>
        <v>9.6032628846866447E-3</v>
      </c>
      <c r="N2000" s="1">
        <v>49186</v>
      </c>
      <c r="O2000" s="1">
        <v>27825</v>
      </c>
      <c r="P2000" s="1">
        <v>3122</v>
      </c>
      <c r="Q2000" s="1">
        <v>317</v>
      </c>
      <c r="R2000" s="1">
        <v>332</v>
      </c>
      <c r="S2000" s="1">
        <v>21</v>
      </c>
      <c r="T2000" s="1">
        <v>106</v>
      </c>
      <c r="V2000" s="68"/>
      <c r="Y2000" s="1">
        <v>1</v>
      </c>
      <c r="AL2000" s="7">
        <f>IF(Q2000&gt;0,RANK(Q2000,(N2000:P2000,Q2000:AJ2000)),0)</f>
        <v>5</v>
      </c>
      <c r="AM2000" s="7">
        <f>IF(R2000&gt;0,RANK(R2000,(N2000:P2000,Q2000:AJ2000)),0)</f>
        <v>4</v>
      </c>
      <c r="AN2000" s="7">
        <f>IF(S2000&gt;0,RANK(S2000,(N2000:P2000,Q2000:AJ2000)),0)</f>
        <v>7</v>
      </c>
      <c r="AO2000" s="7">
        <f>IF(T2000&gt;0,RANK(T2000,(N2000:P2000,Q2000:AJ2000)),0)</f>
        <v>6</v>
      </c>
      <c r="AP2000" s="2">
        <f t="shared" si="788"/>
        <v>3.9179335063650967E-3</v>
      </c>
      <c r="AQ2000" s="2">
        <f t="shared" si="789"/>
        <v>4.1033246817451493E-3</v>
      </c>
      <c r="AR2000" s="2">
        <f t="shared" si="790"/>
        <v>2.5954764553207267E-4</v>
      </c>
      <c r="AS2000" s="2">
        <f t="shared" si="791"/>
        <v>1.3100976393523669E-3</v>
      </c>
      <c r="AU2000" t="s">
        <v>2375</v>
      </c>
      <c r="AV2000" t="s">
        <v>2228</v>
      </c>
      <c r="AW2000">
        <v>4</v>
      </c>
      <c r="AY2000" s="130">
        <v>37</v>
      </c>
      <c r="AZ2000" s="131">
        <v>63</v>
      </c>
      <c r="BA2000" s="132">
        <f t="shared" si="792"/>
        <v>37063</v>
      </c>
      <c r="BC2000" s="7" t="s">
        <v>532</v>
      </c>
    </row>
    <row r="2001" spans="1:55" ht="13" hidden="1" customHeight="1" outlineLevel="1" x14ac:dyDescent="0.2">
      <c r="A2001" t="s">
        <v>717</v>
      </c>
      <c r="B2001" t="s">
        <v>2228</v>
      </c>
      <c r="C2001" s="1">
        <f t="shared" ref="C2001:C2032" si="794">SUM(N2001:AJ2001)</f>
        <v>17278</v>
      </c>
      <c r="D2001" s="7">
        <f>RANK(N2001,(N2001:P2001,Q2001:AJ2001))</f>
        <v>1</v>
      </c>
      <c r="E2001" s="7">
        <f>RANK(O2001,(N2001:P2001,Q2001:AJ2001))</f>
        <v>2</v>
      </c>
      <c r="F2001" s="7">
        <f>IF(P2001&gt;0,RANK(P2001,(N2001:P2001,Q2001:AJ2001)),0)</f>
        <v>3</v>
      </c>
      <c r="G2001" s="1">
        <f t="shared" ref="G2001:G2032" si="795">MAX(N2001:P2001)-LARGE(N2001:P2001,2)</f>
        <v>4558</v>
      </c>
      <c r="H2001" s="2">
        <f t="shared" si="793"/>
        <v>0.26380368098159507</v>
      </c>
      <c r="I2001" s="2"/>
      <c r="J2001" s="2">
        <f t="shared" ref="J2001:J2032" si="796">IF($C2001=0,"-",N2001/$C2001)</f>
        <v>0.61164486630397041</v>
      </c>
      <c r="K2001" s="2">
        <f t="shared" ref="K2001:K2032" si="797">IF($C2001=0,"-",O2001/$C2001)</f>
        <v>0.34784118532237529</v>
      </c>
      <c r="L2001" s="2">
        <f t="shared" ref="L2001:L2032" si="798">IF($C2001=0,"-",P2001/$C2001)</f>
        <v>3.8198865609445534E-2</v>
      </c>
      <c r="M2001" s="2">
        <f t="shared" ref="M2001:M2032" si="799">IF(C2001=0,"-",(1-J2001-K2001-L2001))</f>
        <v>2.3150827642087618E-3</v>
      </c>
      <c r="N2001" s="1">
        <v>10568</v>
      </c>
      <c r="O2001" s="1">
        <v>6010</v>
      </c>
      <c r="P2001" s="1">
        <v>660</v>
      </c>
      <c r="Q2001" s="1">
        <v>4</v>
      </c>
      <c r="R2001" s="1">
        <v>31</v>
      </c>
      <c r="S2001" s="1">
        <v>1</v>
      </c>
      <c r="T2001" s="1">
        <v>4</v>
      </c>
      <c r="Y2001" s="1">
        <v>0</v>
      </c>
      <c r="AL2001" s="7">
        <f>IF(Q2001&gt;0,RANK(Q2001,(N2001:P2001,Q2001:AJ2001)),0)</f>
        <v>5</v>
      </c>
      <c r="AM2001" s="7">
        <f>IF(R2001&gt;0,RANK(R2001,(N2001:P2001,Q2001:AJ2001)),0)</f>
        <v>4</v>
      </c>
      <c r="AN2001" s="7">
        <f>IF(S2001&gt;0,RANK(S2001,(N2001:P2001,Q2001:AJ2001)),0)</f>
        <v>7</v>
      </c>
      <c r="AO2001" s="7">
        <f>IF(T2001&gt;0,RANK(T2001,(N2001:P2001,Q2001:AJ2001)),0)</f>
        <v>5</v>
      </c>
      <c r="AP2001" s="2">
        <f t="shared" ref="AP2001:AP2032" si="800">IF($C2001=0,"-",Q2001/$C2001)</f>
        <v>2.3150827642088204E-4</v>
      </c>
      <c r="AQ2001" s="2">
        <f t="shared" ref="AQ2001:AQ2032" si="801">IF($C2001=0,"-",R2001/$C2001)</f>
        <v>1.7941891422618358E-3</v>
      </c>
      <c r="AR2001" s="2">
        <f t="shared" ref="AR2001:AR2032" si="802">IF($C2001=0,"-",S2001/$C2001)</f>
        <v>5.787706910522051E-5</v>
      </c>
      <c r="AS2001" s="2">
        <f t="shared" ref="AS2001:AS2032" si="803">IF($C2001=0,"-",T2001/$C2001)</f>
        <v>2.3150827642088204E-4</v>
      </c>
      <c r="AU2001" t="s">
        <v>717</v>
      </c>
      <c r="AV2001" t="s">
        <v>2228</v>
      </c>
      <c r="AW2001">
        <v>1</v>
      </c>
      <c r="AY2001" s="130">
        <v>37</v>
      </c>
      <c r="AZ2001" s="131">
        <v>65</v>
      </c>
      <c r="BA2001" s="132">
        <f t="shared" si="792"/>
        <v>37065</v>
      </c>
      <c r="BC2001" s="7" t="s">
        <v>532</v>
      </c>
    </row>
    <row r="2002" spans="1:55" ht="13" hidden="1" customHeight="1" outlineLevel="1" x14ac:dyDescent="0.2">
      <c r="A2002" t="s">
        <v>1903</v>
      </c>
      <c r="B2002" t="s">
        <v>2228</v>
      </c>
      <c r="C2002" s="1">
        <f t="shared" si="794"/>
        <v>112033</v>
      </c>
      <c r="D2002" s="7">
        <f>RANK(N2002,(N2002:P2002,Q2002:AJ2002))</f>
        <v>2</v>
      </c>
      <c r="E2002" s="7">
        <f>RANK(O2002,(N2002:P2002,Q2002:AJ2002))</f>
        <v>1</v>
      </c>
      <c r="F2002" s="7">
        <f>IF(P2002&gt;0,RANK(P2002,(N2002:P2002,Q2002:AJ2002)),0)</f>
        <v>3</v>
      </c>
      <c r="G2002" s="1">
        <f t="shared" si="795"/>
        <v>12617</v>
      </c>
      <c r="H2002" s="2">
        <f t="shared" si="793"/>
        <v>0.1126186034471986</v>
      </c>
      <c r="I2002" s="2"/>
      <c r="J2002" s="2">
        <f t="shared" si="796"/>
        <v>0.41544009354386652</v>
      </c>
      <c r="K2002" s="2">
        <f t="shared" si="797"/>
        <v>0.52805869699106511</v>
      </c>
      <c r="L2002" s="2">
        <f t="shared" si="798"/>
        <v>5.1297385591745293E-2</v>
      </c>
      <c r="M2002" s="2">
        <f t="shared" si="799"/>
        <v>5.2038238733231323E-3</v>
      </c>
      <c r="N2002" s="1">
        <v>46543</v>
      </c>
      <c r="O2002" s="1">
        <v>59160</v>
      </c>
      <c r="P2002" s="1">
        <v>5747</v>
      </c>
      <c r="Q2002" s="1">
        <v>42</v>
      </c>
      <c r="R2002" s="1">
        <v>409</v>
      </c>
      <c r="S2002" s="1">
        <v>11</v>
      </c>
      <c r="T2002" s="1">
        <v>120</v>
      </c>
      <c r="Y2002" s="1">
        <v>1</v>
      </c>
      <c r="AL2002" s="7">
        <f>IF(Q2002&gt;0,RANK(Q2002,(N2002:P2002,Q2002:AJ2002)),0)</f>
        <v>6</v>
      </c>
      <c r="AM2002" s="7">
        <f>IF(R2002&gt;0,RANK(R2002,(N2002:P2002,Q2002:AJ2002)),0)</f>
        <v>4</v>
      </c>
      <c r="AN2002" s="7">
        <f>IF(S2002&gt;0,RANK(S2002,(N2002:P2002,Q2002:AJ2002)),0)</f>
        <v>7</v>
      </c>
      <c r="AO2002" s="7">
        <f>IF(T2002&gt;0,RANK(T2002,(N2002:P2002,Q2002:AJ2002)),0)</f>
        <v>5</v>
      </c>
      <c r="AP2002" s="2">
        <f t="shared" si="800"/>
        <v>3.7488954147438702E-4</v>
      </c>
      <c r="AQ2002" s="2">
        <f t="shared" si="801"/>
        <v>3.6507100586434353E-3</v>
      </c>
      <c r="AR2002" s="2">
        <f t="shared" si="802"/>
        <v>9.8185356100434699E-5</v>
      </c>
      <c r="AS2002" s="2">
        <f t="shared" si="803"/>
        <v>1.0711129756411058E-3</v>
      </c>
      <c r="AU2002" t="s">
        <v>1903</v>
      </c>
      <c r="AV2002" t="s">
        <v>2228</v>
      </c>
      <c r="AY2002" s="130">
        <v>37</v>
      </c>
      <c r="AZ2002" s="131">
        <v>67</v>
      </c>
      <c r="BA2002" s="132">
        <f t="shared" si="792"/>
        <v>37067</v>
      </c>
      <c r="BC2002" s="7" t="s">
        <v>532</v>
      </c>
    </row>
    <row r="2003" spans="1:55" ht="13" hidden="1" customHeight="1" outlineLevel="1" x14ac:dyDescent="0.2">
      <c r="A2003" t="s">
        <v>2231</v>
      </c>
      <c r="B2003" t="s">
        <v>2228</v>
      </c>
      <c r="C2003" s="1">
        <f t="shared" si="794"/>
        <v>13026</v>
      </c>
      <c r="D2003" s="7">
        <f>RANK(N2003,(N2003:P2003,Q2003:AJ2003))</f>
        <v>1</v>
      </c>
      <c r="E2003" s="7">
        <f>RANK(O2003,(N2003:P2003,Q2003:AJ2003))</f>
        <v>2</v>
      </c>
      <c r="F2003" s="7">
        <f>IF(P2003&gt;0,RANK(P2003,(N2003:P2003,Q2003:AJ2003)),0)</f>
        <v>3</v>
      </c>
      <c r="G2003" s="1">
        <f t="shared" si="795"/>
        <v>800</v>
      </c>
      <c r="H2003" s="2">
        <f t="shared" si="793"/>
        <v>6.1415630277905725E-2</v>
      </c>
      <c r="I2003" s="2"/>
      <c r="J2003" s="2">
        <f t="shared" si="796"/>
        <v>0.49500998003992014</v>
      </c>
      <c r="K2003" s="2">
        <f t="shared" si="797"/>
        <v>0.43359434976201444</v>
      </c>
      <c r="L2003" s="2">
        <f t="shared" si="798"/>
        <v>6.8401658222017506E-2</v>
      </c>
      <c r="M2003" s="2">
        <f t="shared" si="799"/>
        <v>2.9940119760479139E-3</v>
      </c>
      <c r="N2003" s="1">
        <v>6448</v>
      </c>
      <c r="O2003" s="1">
        <v>5648</v>
      </c>
      <c r="P2003" s="1">
        <v>891</v>
      </c>
      <c r="Q2003" s="1">
        <v>2</v>
      </c>
      <c r="R2003" s="1">
        <v>29</v>
      </c>
      <c r="T2003" s="1">
        <v>8</v>
      </c>
      <c r="Y2003" s="1">
        <v>0</v>
      </c>
      <c r="AL2003" s="7">
        <f>IF(Q2003&gt;0,RANK(Q2003,(N2003:P2003,Q2003:AJ2003)),0)</f>
        <v>6</v>
      </c>
      <c r="AM2003" s="7">
        <f>IF(R2003&gt;0,RANK(R2003,(N2003:P2003,Q2003:AJ2003)),0)</f>
        <v>4</v>
      </c>
      <c r="AN2003" s="7">
        <f>IF(S2003&gt;0,RANK(S2003,(N2003:P2003,Q2003:AJ2003)),0)</f>
        <v>0</v>
      </c>
      <c r="AO2003" s="7">
        <f>IF(T2003&gt;0,RANK(T2003,(N2003:P2003,Q2003:AJ2003)),0)</f>
        <v>5</v>
      </c>
      <c r="AP2003" s="2">
        <f t="shared" si="800"/>
        <v>1.5353907569476432E-4</v>
      </c>
      <c r="AQ2003" s="2">
        <f t="shared" si="801"/>
        <v>2.2263165975740826E-3</v>
      </c>
      <c r="AR2003" s="2">
        <f t="shared" si="802"/>
        <v>0</v>
      </c>
      <c r="AS2003" s="2">
        <f t="shared" si="803"/>
        <v>6.1415630277905729E-4</v>
      </c>
      <c r="AU2003" t="s">
        <v>2231</v>
      </c>
      <c r="AV2003" t="s">
        <v>2228</v>
      </c>
      <c r="AW2003">
        <v>2</v>
      </c>
      <c r="AY2003" s="130">
        <v>37</v>
      </c>
      <c r="AZ2003" s="131">
        <v>69</v>
      </c>
      <c r="BA2003" s="132">
        <f t="shared" si="792"/>
        <v>37069</v>
      </c>
      <c r="BC2003" s="7" t="s">
        <v>532</v>
      </c>
    </row>
    <row r="2004" spans="1:55" ht="13" hidden="1" customHeight="1" outlineLevel="1" x14ac:dyDescent="0.2">
      <c r="A2004" t="s">
        <v>718</v>
      </c>
      <c r="B2004" t="s">
        <v>2228</v>
      </c>
      <c r="C2004" s="1">
        <f t="shared" si="794"/>
        <v>56739</v>
      </c>
      <c r="D2004" s="7">
        <f>RANK(N2004,(N2004:P2004,Q2004:AJ2004))</f>
        <v>2</v>
      </c>
      <c r="E2004" s="7">
        <f>RANK(O2004,(N2004:P2004,Q2004:AJ2004))</f>
        <v>1</v>
      </c>
      <c r="F2004" s="7">
        <f>IF(P2004&gt;0,RANK(P2004,(N2004:P2004,Q2004:AJ2004)),0)</f>
        <v>3</v>
      </c>
      <c r="G2004" s="1">
        <f t="shared" si="795"/>
        <v>13691</v>
      </c>
      <c r="H2004" s="2">
        <f t="shared" si="793"/>
        <v>0.2412978727154162</v>
      </c>
      <c r="I2004" s="2"/>
      <c r="J2004" s="2">
        <f t="shared" si="796"/>
        <v>0.34293871939935494</v>
      </c>
      <c r="K2004" s="2">
        <f t="shared" si="797"/>
        <v>0.58423659211477119</v>
      </c>
      <c r="L2004" s="2">
        <f t="shared" si="798"/>
        <v>6.9105905990588481E-2</v>
      </c>
      <c r="M2004" s="2">
        <f t="shared" si="799"/>
        <v>3.718782495285386E-3</v>
      </c>
      <c r="N2004" s="1">
        <v>19458</v>
      </c>
      <c r="O2004" s="1">
        <v>33149</v>
      </c>
      <c r="P2004" s="1">
        <v>3921</v>
      </c>
      <c r="Q2004" s="1">
        <v>13</v>
      </c>
      <c r="R2004" s="1">
        <v>158</v>
      </c>
      <c r="S2004" s="1">
        <v>6</v>
      </c>
      <c r="T2004" s="1">
        <v>34</v>
      </c>
      <c r="Y2004" s="1">
        <v>0</v>
      </c>
      <c r="AL2004" s="7">
        <f>IF(Q2004&gt;0,RANK(Q2004,(N2004:P2004,Q2004:AJ2004)),0)</f>
        <v>6</v>
      </c>
      <c r="AM2004" s="7">
        <f>IF(R2004&gt;0,RANK(R2004,(N2004:P2004,Q2004:AJ2004)),0)</f>
        <v>4</v>
      </c>
      <c r="AN2004" s="7">
        <f>IF(S2004&gt;0,RANK(S2004,(N2004:P2004,Q2004:AJ2004)),0)</f>
        <v>7</v>
      </c>
      <c r="AO2004" s="7">
        <f>IF(T2004&gt;0,RANK(T2004,(N2004:P2004,Q2004:AJ2004)),0)</f>
        <v>5</v>
      </c>
      <c r="AP2004" s="2">
        <f t="shared" si="800"/>
        <v>2.2911930065739616E-4</v>
      </c>
      <c r="AQ2004" s="2">
        <f t="shared" si="801"/>
        <v>2.7846807310668146E-3</v>
      </c>
      <c r="AR2004" s="2">
        <f t="shared" si="802"/>
        <v>1.0574736953418284E-4</v>
      </c>
      <c r="AS2004" s="2">
        <f t="shared" si="803"/>
        <v>5.9923509402703609E-4</v>
      </c>
      <c r="AU2004" t="s">
        <v>718</v>
      </c>
      <c r="AV2004" t="s">
        <v>2228</v>
      </c>
      <c r="AW2004">
        <v>9</v>
      </c>
      <c r="AY2004" s="130">
        <v>37</v>
      </c>
      <c r="AZ2004" s="131">
        <v>71</v>
      </c>
      <c r="BA2004" s="132">
        <f t="shared" si="792"/>
        <v>37071</v>
      </c>
      <c r="BC2004" s="7" t="s">
        <v>532</v>
      </c>
    </row>
    <row r="2005" spans="1:55" ht="13" hidden="1" customHeight="1" outlineLevel="1" x14ac:dyDescent="0.2">
      <c r="A2005" t="s">
        <v>719</v>
      </c>
      <c r="B2005" t="s">
        <v>2228</v>
      </c>
      <c r="C2005" s="1">
        <f t="shared" si="794"/>
        <v>3542</v>
      </c>
      <c r="D2005" s="7">
        <f>RANK(N2005,(N2005:P2005,Q2005:AJ2005))</f>
        <v>1</v>
      </c>
      <c r="E2005" s="7">
        <f>RANK(O2005,(N2005:P2005,Q2005:AJ2005))</f>
        <v>2</v>
      </c>
      <c r="F2005" s="7">
        <f>IF(P2005&gt;0,RANK(P2005,(N2005:P2005,Q2005:AJ2005)),0)</f>
        <v>3</v>
      </c>
      <c r="G2005" s="1">
        <f t="shared" si="795"/>
        <v>1083</v>
      </c>
      <c r="H2005" s="2">
        <f t="shared" si="793"/>
        <v>0.305759457933371</v>
      </c>
      <c r="I2005" s="2"/>
      <c r="J2005" s="2">
        <f t="shared" si="796"/>
        <v>0.60841332580463015</v>
      </c>
      <c r="K2005" s="2">
        <f t="shared" si="797"/>
        <v>0.3026538678712592</v>
      </c>
      <c r="L2005" s="2">
        <f t="shared" si="798"/>
        <v>8.6674195369847537E-2</v>
      </c>
      <c r="M2005" s="2">
        <f t="shared" si="799"/>
        <v>2.2586109542631211E-3</v>
      </c>
      <c r="N2005" s="1">
        <v>2155</v>
      </c>
      <c r="O2005" s="1">
        <v>1072</v>
      </c>
      <c r="P2005" s="1">
        <v>307</v>
      </c>
      <c r="Q2005" s="1">
        <v>1</v>
      </c>
      <c r="R2005" s="1">
        <v>6</v>
      </c>
      <c r="T2005" s="1">
        <v>1</v>
      </c>
      <c r="Y2005" s="1">
        <v>0</v>
      </c>
      <c r="AL2005" s="7">
        <f>IF(Q2005&gt;0,RANK(Q2005,(N2005:P2005,Q2005:AJ2005)),0)</f>
        <v>5</v>
      </c>
      <c r="AM2005" s="7">
        <f>IF(R2005&gt;0,RANK(R2005,(N2005:P2005,Q2005:AJ2005)),0)</f>
        <v>4</v>
      </c>
      <c r="AN2005" s="7">
        <f>IF(S2005&gt;0,RANK(S2005,(N2005:P2005,Q2005:AJ2005)),0)</f>
        <v>0</v>
      </c>
      <c r="AO2005" s="7">
        <f>IF(T2005&gt;0,RANK(T2005,(N2005:P2005,Q2005:AJ2005)),0)</f>
        <v>5</v>
      </c>
      <c r="AP2005" s="2">
        <f t="shared" si="800"/>
        <v>2.82326369282891E-4</v>
      </c>
      <c r="AQ2005" s="2">
        <f t="shared" si="801"/>
        <v>1.6939582156973462E-3</v>
      </c>
      <c r="AR2005" s="2">
        <f t="shared" si="802"/>
        <v>0</v>
      </c>
      <c r="AS2005" s="2">
        <f t="shared" si="803"/>
        <v>2.82326369282891E-4</v>
      </c>
      <c r="AU2005" t="s">
        <v>719</v>
      </c>
      <c r="AV2005" t="s">
        <v>2228</v>
      </c>
      <c r="AW2005">
        <v>1</v>
      </c>
      <c r="AY2005" s="130">
        <v>37</v>
      </c>
      <c r="AZ2005" s="131">
        <v>73</v>
      </c>
      <c r="BA2005" s="132">
        <f t="shared" si="792"/>
        <v>37073</v>
      </c>
      <c r="BC2005" s="7" t="s">
        <v>532</v>
      </c>
    </row>
    <row r="2006" spans="1:55" ht="13" hidden="1" customHeight="1" outlineLevel="1" x14ac:dyDescent="0.2">
      <c r="A2006" t="s">
        <v>1153</v>
      </c>
      <c r="B2006" t="s">
        <v>2228</v>
      </c>
      <c r="C2006" s="1">
        <f t="shared" si="794"/>
        <v>3289</v>
      </c>
      <c r="D2006" s="7">
        <f>RANK(N2006,(N2006:P2006,Q2006:AJ2006))</f>
        <v>2</v>
      </c>
      <c r="E2006" s="7">
        <f>RANK(O2006,(N2006:P2006,Q2006:AJ2006))</f>
        <v>1</v>
      </c>
      <c r="F2006" s="7">
        <f>IF(P2006&gt;0,RANK(P2006,(N2006:P2006,Q2006:AJ2006)),0)</f>
        <v>3</v>
      </c>
      <c r="G2006" s="1">
        <f t="shared" si="795"/>
        <v>591</v>
      </c>
      <c r="H2006" s="2">
        <f t="shared" si="793"/>
        <v>0.17968987534204925</v>
      </c>
      <c r="I2006" s="2"/>
      <c r="J2006" s="2">
        <f t="shared" si="796"/>
        <v>0.36789297658862874</v>
      </c>
      <c r="K2006" s="2">
        <f t="shared" si="797"/>
        <v>0.54758285193067802</v>
      </c>
      <c r="L2006" s="2">
        <f t="shared" si="798"/>
        <v>8.2091821222256001E-2</v>
      </c>
      <c r="M2006" s="2">
        <f t="shared" si="799"/>
        <v>2.4323502584372436E-3</v>
      </c>
      <c r="N2006" s="1">
        <v>1210</v>
      </c>
      <c r="O2006" s="1">
        <v>1801</v>
      </c>
      <c r="P2006" s="1">
        <v>270</v>
      </c>
      <c r="Q2006" s="1">
        <v>1</v>
      </c>
      <c r="R2006" s="1">
        <v>4</v>
      </c>
      <c r="T2006" s="1">
        <v>3</v>
      </c>
      <c r="Y2006" s="1">
        <v>0</v>
      </c>
      <c r="AL2006" s="7">
        <f>IF(Q2006&gt;0,RANK(Q2006,(N2006:P2006,Q2006:AJ2006)),0)</f>
        <v>6</v>
      </c>
      <c r="AM2006" s="7">
        <f>IF(R2006&gt;0,RANK(R2006,(N2006:P2006,Q2006:AJ2006)),0)</f>
        <v>4</v>
      </c>
      <c r="AN2006" s="7">
        <f>IF(S2006&gt;0,RANK(S2006,(N2006:P2006,Q2006:AJ2006)),0)</f>
        <v>0</v>
      </c>
      <c r="AO2006" s="7">
        <f>IF(T2006&gt;0,RANK(T2006,(N2006:P2006,Q2006:AJ2006)),0)</f>
        <v>5</v>
      </c>
      <c r="AP2006" s="2">
        <f t="shared" si="800"/>
        <v>3.0404378230465187E-4</v>
      </c>
      <c r="AQ2006" s="2">
        <f t="shared" si="801"/>
        <v>1.2161751292186075E-3</v>
      </c>
      <c r="AR2006" s="2">
        <f t="shared" si="802"/>
        <v>0</v>
      </c>
      <c r="AS2006" s="2">
        <f t="shared" si="803"/>
        <v>9.1213134691395562E-4</v>
      </c>
      <c r="AU2006" t="s">
        <v>1153</v>
      </c>
      <c r="AV2006" t="s">
        <v>2228</v>
      </c>
      <c r="AW2006">
        <v>11</v>
      </c>
      <c r="AY2006" s="130">
        <v>37</v>
      </c>
      <c r="AZ2006" s="131">
        <v>75</v>
      </c>
      <c r="BA2006" s="132">
        <f t="shared" si="792"/>
        <v>37075</v>
      </c>
      <c r="BC2006" s="7" t="s">
        <v>532</v>
      </c>
    </row>
    <row r="2007" spans="1:55" ht="13" hidden="1" customHeight="1" outlineLevel="1" x14ac:dyDescent="0.2">
      <c r="A2007" t="s">
        <v>788</v>
      </c>
      <c r="B2007" t="s">
        <v>2228</v>
      </c>
      <c r="C2007" s="1">
        <f t="shared" si="794"/>
        <v>12800</v>
      </c>
      <c r="D2007" s="7">
        <f>RANK(N2007,(N2007:P2007,Q2007:AJ2007))</f>
        <v>1</v>
      </c>
      <c r="E2007" s="7">
        <f>RANK(O2007,(N2007:P2007,Q2007:AJ2007))</f>
        <v>2</v>
      </c>
      <c r="F2007" s="7">
        <f>IF(P2007&gt;0,RANK(P2007,(N2007:P2007,Q2007:AJ2007)),0)</f>
        <v>3</v>
      </c>
      <c r="G2007" s="1">
        <f t="shared" si="795"/>
        <v>1249</v>
      </c>
      <c r="H2007" s="2">
        <f t="shared" si="793"/>
        <v>9.7578125000000002E-2</v>
      </c>
      <c r="I2007" s="2"/>
      <c r="J2007" s="2">
        <f t="shared" si="796"/>
        <v>0.52710937499999999</v>
      </c>
      <c r="K2007" s="2">
        <f t="shared" si="797"/>
        <v>0.42953124999999998</v>
      </c>
      <c r="L2007" s="2">
        <f t="shared" si="798"/>
        <v>3.3750000000000002E-2</v>
      </c>
      <c r="M2007" s="2">
        <f t="shared" si="799"/>
        <v>9.6093750000000311E-3</v>
      </c>
      <c r="N2007" s="1">
        <v>6747</v>
      </c>
      <c r="O2007" s="1">
        <v>5498</v>
      </c>
      <c r="P2007" s="1">
        <v>432</v>
      </c>
      <c r="Q2007" s="1">
        <v>7</v>
      </c>
      <c r="R2007" s="1">
        <v>110</v>
      </c>
      <c r="T2007" s="1">
        <v>6</v>
      </c>
      <c r="Y2007" s="1">
        <v>0</v>
      </c>
      <c r="AL2007" s="7">
        <f>IF(Q2007&gt;0,RANK(Q2007,(N2007:P2007,Q2007:AJ2007)),0)</f>
        <v>5</v>
      </c>
      <c r="AM2007" s="7">
        <f>IF(R2007&gt;0,RANK(R2007,(N2007:P2007,Q2007:AJ2007)),0)</f>
        <v>4</v>
      </c>
      <c r="AN2007" s="7">
        <f>IF(S2007&gt;0,RANK(S2007,(N2007:P2007,Q2007:AJ2007)),0)</f>
        <v>0</v>
      </c>
      <c r="AO2007" s="7">
        <f>IF(T2007&gt;0,RANK(T2007,(N2007:P2007,Q2007:AJ2007)),0)</f>
        <v>6</v>
      </c>
      <c r="AP2007" s="2">
        <f t="shared" si="800"/>
        <v>5.4687500000000005E-4</v>
      </c>
      <c r="AQ2007" s="2">
        <f t="shared" si="801"/>
        <v>8.5937500000000007E-3</v>
      </c>
      <c r="AR2007" s="2">
        <f t="shared" si="802"/>
        <v>0</v>
      </c>
      <c r="AS2007" s="2">
        <f t="shared" si="803"/>
        <v>4.6874999999999998E-4</v>
      </c>
      <c r="AU2007" t="s">
        <v>788</v>
      </c>
      <c r="AV2007" t="s">
        <v>2228</v>
      </c>
      <c r="AY2007" s="130">
        <v>37</v>
      </c>
      <c r="AZ2007" s="131">
        <v>77</v>
      </c>
      <c r="BA2007" s="132">
        <f t="shared" si="792"/>
        <v>37077</v>
      </c>
      <c r="BC2007" s="7" t="s">
        <v>532</v>
      </c>
    </row>
    <row r="2008" spans="1:55" ht="13" hidden="1" customHeight="1" outlineLevel="1" x14ac:dyDescent="0.2">
      <c r="A2008" t="s">
        <v>1796</v>
      </c>
      <c r="B2008" t="s">
        <v>2228</v>
      </c>
      <c r="C2008" s="1">
        <f t="shared" si="794"/>
        <v>5198</v>
      </c>
      <c r="D2008" s="7">
        <f>RANK(N2008,(N2008:P2008,Q2008:AJ2008))</f>
        <v>2</v>
      </c>
      <c r="E2008" s="7">
        <f>RANK(O2008,(N2008:P2008,Q2008:AJ2008))</f>
        <v>1</v>
      </c>
      <c r="F2008" s="7">
        <f>IF(P2008&gt;0,RANK(P2008,(N2008:P2008,Q2008:AJ2008)),0)</f>
        <v>3</v>
      </c>
      <c r="G2008" s="1">
        <f t="shared" si="795"/>
        <v>465</v>
      </c>
      <c r="H2008" s="2">
        <f t="shared" si="793"/>
        <v>8.9457483647556749E-2</v>
      </c>
      <c r="I2008" s="2"/>
      <c r="J2008" s="2">
        <f t="shared" si="796"/>
        <v>0.42785686802616391</v>
      </c>
      <c r="K2008" s="2">
        <f t="shared" si="797"/>
        <v>0.51731435167372064</v>
      </c>
      <c r="L2008" s="2">
        <f t="shared" si="798"/>
        <v>5.3866871873797614E-2</v>
      </c>
      <c r="M2008" s="2">
        <f t="shared" si="799"/>
        <v>9.6190842631789508E-4</v>
      </c>
      <c r="N2008" s="1">
        <v>2224</v>
      </c>
      <c r="O2008" s="1">
        <v>2689</v>
      </c>
      <c r="P2008" s="1">
        <v>280</v>
      </c>
      <c r="R2008" s="1">
        <v>2</v>
      </c>
      <c r="T2008" s="1">
        <v>3</v>
      </c>
      <c r="Y2008" s="1">
        <v>0</v>
      </c>
      <c r="AL2008" s="7">
        <f>IF(Q2008&gt;0,RANK(Q2008,(N2008:P2008,Q2008:AJ2008)),0)</f>
        <v>0</v>
      </c>
      <c r="AM2008" s="7">
        <f>IF(R2008&gt;0,RANK(R2008,(N2008:P2008,Q2008:AJ2008)),0)</f>
        <v>5</v>
      </c>
      <c r="AN2008" s="7">
        <f>IF(S2008&gt;0,RANK(S2008,(N2008:P2008,Q2008:AJ2008)),0)</f>
        <v>0</v>
      </c>
      <c r="AO2008" s="7">
        <f>IF(T2008&gt;0,RANK(T2008,(N2008:P2008,Q2008:AJ2008)),0)</f>
        <v>4</v>
      </c>
      <c r="AP2008" s="2">
        <f t="shared" si="800"/>
        <v>0</v>
      </c>
      <c r="AQ2008" s="2">
        <f t="shared" si="801"/>
        <v>3.8476337052712584E-4</v>
      </c>
      <c r="AR2008" s="2">
        <f t="shared" si="802"/>
        <v>0</v>
      </c>
      <c r="AS2008" s="2">
        <f t="shared" si="803"/>
        <v>5.7714505579068874E-4</v>
      </c>
      <c r="AU2008" t="s">
        <v>1796</v>
      </c>
      <c r="AV2008" t="s">
        <v>2228</v>
      </c>
      <c r="AW2008">
        <v>1</v>
      </c>
      <c r="AY2008" s="130">
        <v>37</v>
      </c>
      <c r="AZ2008" s="131">
        <v>79</v>
      </c>
      <c r="BA2008" s="132">
        <f t="shared" si="792"/>
        <v>37079</v>
      </c>
      <c r="BC2008" s="7" t="s">
        <v>532</v>
      </c>
    </row>
    <row r="2009" spans="1:55" ht="13" hidden="1" customHeight="1" outlineLevel="1" x14ac:dyDescent="0.2">
      <c r="A2009" t="s">
        <v>789</v>
      </c>
      <c r="B2009" t="s">
        <v>2228</v>
      </c>
      <c r="C2009" s="1">
        <f t="shared" si="794"/>
        <v>147587</v>
      </c>
      <c r="D2009" s="7">
        <f>RANK(N2009,(N2009:P2009,Q2009:AJ2009))</f>
        <v>1</v>
      </c>
      <c r="E2009" s="7">
        <f>RANK(O2009,(N2009:P2009,Q2009:AJ2009))</f>
        <v>2</v>
      </c>
      <c r="F2009" s="7">
        <f>IF(P2009&gt;0,RANK(P2009,(N2009:P2009,Q2009:AJ2009)),0)</f>
        <v>3</v>
      </c>
      <c r="G2009" s="1">
        <f t="shared" si="795"/>
        <v>1481</v>
      </c>
      <c r="H2009" s="2">
        <f t="shared" si="793"/>
        <v>1.0034759159004519E-2</v>
      </c>
      <c r="I2009" s="2"/>
      <c r="J2009" s="2">
        <f t="shared" si="796"/>
        <v>0.46893019032841649</v>
      </c>
      <c r="K2009" s="2">
        <f t="shared" si="797"/>
        <v>0.45889543116941195</v>
      </c>
      <c r="L2009" s="2">
        <f t="shared" si="798"/>
        <v>6.5988196792400408E-2</v>
      </c>
      <c r="M2009" s="2">
        <f t="shared" si="799"/>
        <v>6.186181709771213E-3</v>
      </c>
      <c r="N2009" s="1">
        <v>69208</v>
      </c>
      <c r="O2009" s="1">
        <v>67727</v>
      </c>
      <c r="P2009" s="1">
        <v>9739</v>
      </c>
      <c r="Q2009" s="1">
        <v>107</v>
      </c>
      <c r="R2009" s="1">
        <v>605</v>
      </c>
      <c r="S2009" s="1">
        <v>10</v>
      </c>
      <c r="T2009" s="1">
        <v>183</v>
      </c>
      <c r="Y2009" s="1">
        <v>8</v>
      </c>
      <c r="AL2009" s="7">
        <f>IF(Q2009&gt;0,RANK(Q2009,(N2009:P2009,Q2009:AJ2009)),0)</f>
        <v>6</v>
      </c>
      <c r="AM2009" s="7">
        <f>IF(R2009&gt;0,RANK(R2009,(N2009:P2009,Q2009:AJ2009)),0)</f>
        <v>4</v>
      </c>
      <c r="AN2009" s="7">
        <f>IF(S2009&gt;0,RANK(S2009,(N2009:P2009,Q2009:AJ2009)),0)</f>
        <v>7</v>
      </c>
      <c r="AO2009" s="7">
        <f>IF(T2009&gt;0,RANK(T2009,(N2009:P2009,Q2009:AJ2009)),0)</f>
        <v>5</v>
      </c>
      <c r="AP2009" s="2">
        <f t="shared" si="800"/>
        <v>7.2499610399289914E-4</v>
      </c>
      <c r="AQ2009" s="2">
        <f t="shared" si="801"/>
        <v>4.099277036595364E-3</v>
      </c>
      <c r="AR2009" s="2">
        <f t="shared" si="802"/>
        <v>6.7756645232981228E-5</v>
      </c>
      <c r="AS2009" s="2">
        <f t="shared" si="803"/>
        <v>1.2399466077635565E-3</v>
      </c>
      <c r="AU2009" t="s">
        <v>789</v>
      </c>
      <c r="AV2009" t="s">
        <v>2228</v>
      </c>
      <c r="AY2009" s="130">
        <v>37</v>
      </c>
      <c r="AZ2009" s="131">
        <v>81</v>
      </c>
      <c r="BA2009" s="132">
        <f t="shared" si="792"/>
        <v>37081</v>
      </c>
      <c r="BC2009" s="7" t="s">
        <v>532</v>
      </c>
    </row>
    <row r="2010" spans="1:55" ht="13" hidden="1" customHeight="1" outlineLevel="1" x14ac:dyDescent="0.2">
      <c r="A2010" t="s">
        <v>665</v>
      </c>
      <c r="B2010" t="s">
        <v>2228</v>
      </c>
      <c r="C2010" s="1">
        <f t="shared" si="794"/>
        <v>16103</v>
      </c>
      <c r="D2010" s="7">
        <f>RANK(N2010,(N2010:P2010,Q2010:AJ2010))</f>
        <v>1</v>
      </c>
      <c r="E2010" s="7">
        <f>RANK(O2010,(N2010:P2010,Q2010:AJ2010))</f>
        <v>2</v>
      </c>
      <c r="F2010" s="7">
        <f>IF(P2010&gt;0,RANK(P2010,(N2010:P2010,Q2010:AJ2010)),0)</f>
        <v>3</v>
      </c>
      <c r="G2010" s="1">
        <f t="shared" si="795"/>
        <v>3851</v>
      </c>
      <c r="H2010" s="2">
        <f t="shared" si="793"/>
        <v>0.23914798484754393</v>
      </c>
      <c r="I2010" s="2"/>
      <c r="J2010" s="2">
        <f t="shared" si="796"/>
        <v>0.59311929454138979</v>
      </c>
      <c r="K2010" s="2">
        <f t="shared" si="797"/>
        <v>0.35397130969384588</v>
      </c>
      <c r="L2010" s="2">
        <f t="shared" si="798"/>
        <v>5.0673787493013725E-2</v>
      </c>
      <c r="M2010" s="2">
        <f t="shared" si="799"/>
        <v>2.2356082717506082E-3</v>
      </c>
      <c r="N2010" s="1">
        <v>9551</v>
      </c>
      <c r="O2010" s="1">
        <v>5700</v>
      </c>
      <c r="P2010" s="1">
        <v>816</v>
      </c>
      <c r="Q2010" s="1">
        <v>2</v>
      </c>
      <c r="R2010" s="1">
        <v>24</v>
      </c>
      <c r="T2010" s="1">
        <v>10</v>
      </c>
      <c r="Y2010" s="1">
        <v>0</v>
      </c>
      <c r="AL2010" s="7">
        <f>IF(Q2010&gt;0,RANK(Q2010,(N2010:P2010,Q2010:AJ2010)),0)</f>
        <v>6</v>
      </c>
      <c r="AM2010" s="7">
        <f>IF(R2010&gt;0,RANK(R2010,(N2010:P2010,Q2010:AJ2010)),0)</f>
        <v>4</v>
      </c>
      <c r="AN2010" s="7">
        <f>IF(S2010&gt;0,RANK(S2010,(N2010:P2010,Q2010:AJ2010)),0)</f>
        <v>0</v>
      </c>
      <c r="AO2010" s="7">
        <f>IF(T2010&gt;0,RANK(T2010,(N2010:P2010,Q2010:AJ2010)),0)</f>
        <v>5</v>
      </c>
      <c r="AP2010" s="2">
        <f t="shared" si="800"/>
        <v>1.242004595417003E-4</v>
      </c>
      <c r="AQ2010" s="2">
        <f t="shared" si="801"/>
        <v>1.4904055145004036E-3</v>
      </c>
      <c r="AR2010" s="2">
        <f t="shared" si="802"/>
        <v>0</v>
      </c>
      <c r="AS2010" s="2">
        <f t="shared" si="803"/>
        <v>6.2100229770850157E-4</v>
      </c>
      <c r="AU2010" t="s">
        <v>665</v>
      </c>
      <c r="AV2010" t="s">
        <v>2228</v>
      </c>
      <c r="AW2010">
        <v>1</v>
      </c>
      <c r="AY2010" s="130">
        <v>37</v>
      </c>
      <c r="AZ2010" s="131">
        <v>83</v>
      </c>
      <c r="BA2010" s="132">
        <f t="shared" si="792"/>
        <v>37083</v>
      </c>
      <c r="BC2010" s="7" t="s">
        <v>532</v>
      </c>
    </row>
    <row r="2011" spans="1:55" ht="13" hidden="1" customHeight="1" outlineLevel="1" x14ac:dyDescent="0.2">
      <c r="A2011" t="s">
        <v>1324</v>
      </c>
      <c r="B2011" t="s">
        <v>2228</v>
      </c>
      <c r="C2011" s="1">
        <f t="shared" si="794"/>
        <v>21739</v>
      </c>
      <c r="D2011" s="7">
        <f>RANK(N2011,(N2011:P2011,Q2011:AJ2011))</f>
        <v>2</v>
      </c>
      <c r="E2011" s="7">
        <f>RANK(O2011,(N2011:P2011,Q2011:AJ2011))</f>
        <v>1</v>
      </c>
      <c r="F2011" s="7">
        <f>IF(P2011&gt;0,RANK(P2011,(N2011:P2011,Q2011:AJ2011)),0)</f>
        <v>3</v>
      </c>
      <c r="G2011" s="1">
        <f t="shared" si="795"/>
        <v>2829</v>
      </c>
      <c r="H2011" s="2">
        <f t="shared" si="793"/>
        <v>0.13013478080868485</v>
      </c>
      <c r="I2011" s="2"/>
      <c r="J2011" s="2">
        <f t="shared" si="796"/>
        <v>0.40328441970651824</v>
      </c>
      <c r="K2011" s="2">
        <f t="shared" si="797"/>
        <v>0.53341920051520308</v>
      </c>
      <c r="L2011" s="2">
        <f t="shared" si="798"/>
        <v>5.9202355214131287E-2</v>
      </c>
      <c r="M2011" s="2">
        <f t="shared" si="799"/>
        <v>4.0940245641474457E-3</v>
      </c>
      <c r="N2011" s="1">
        <v>8767</v>
      </c>
      <c r="O2011" s="1">
        <v>11596</v>
      </c>
      <c r="P2011" s="1">
        <v>1287</v>
      </c>
      <c r="Q2011" s="1">
        <v>19</v>
      </c>
      <c r="R2011" s="1">
        <v>33</v>
      </c>
      <c r="S2011" s="1">
        <v>7</v>
      </c>
      <c r="T2011" s="1">
        <v>12</v>
      </c>
      <c r="Y2011" s="1">
        <v>18</v>
      </c>
      <c r="AL2011" s="7">
        <f>IF(Q2011&gt;0,RANK(Q2011,(N2011:P2011,Q2011:AJ2011)),0)</f>
        <v>5</v>
      </c>
      <c r="AM2011" s="7">
        <f>IF(R2011&gt;0,RANK(R2011,(N2011:P2011,Q2011:AJ2011)),0)</f>
        <v>4</v>
      </c>
      <c r="AN2011" s="7">
        <f>IF(S2011&gt;0,RANK(S2011,(N2011:P2011,Q2011:AJ2011)),0)</f>
        <v>8</v>
      </c>
      <c r="AO2011" s="7">
        <f>IF(T2011&gt;0,RANK(T2011,(N2011:P2011,Q2011:AJ2011)),0)</f>
        <v>7</v>
      </c>
      <c r="AP2011" s="2">
        <f t="shared" si="800"/>
        <v>8.7400524403146416E-4</v>
      </c>
      <c r="AQ2011" s="2">
        <f t="shared" si="801"/>
        <v>1.5180091080546484E-3</v>
      </c>
      <c r="AR2011" s="2">
        <f t="shared" si="802"/>
        <v>3.2200193201159207E-4</v>
      </c>
      <c r="AS2011" s="2">
        <f t="shared" si="803"/>
        <v>5.5200331201987209E-4</v>
      </c>
      <c r="AU2011" t="s">
        <v>1324</v>
      </c>
      <c r="AV2011" t="s">
        <v>2228</v>
      </c>
      <c r="AW2011">
        <v>2</v>
      </c>
      <c r="AY2011" s="130">
        <v>37</v>
      </c>
      <c r="AZ2011" s="131">
        <v>85</v>
      </c>
      <c r="BA2011" s="132">
        <f t="shared" si="792"/>
        <v>37085</v>
      </c>
      <c r="BC2011" s="7" t="s">
        <v>532</v>
      </c>
    </row>
    <row r="2012" spans="1:55" ht="13" hidden="1" customHeight="1" outlineLevel="1" x14ac:dyDescent="0.2">
      <c r="A2012" t="s">
        <v>2923</v>
      </c>
      <c r="B2012" t="s">
        <v>2228</v>
      </c>
      <c r="C2012" s="1">
        <f t="shared" si="794"/>
        <v>20069</v>
      </c>
      <c r="D2012" s="7">
        <f>RANK(N2012,(N2012:P2012,Q2012:AJ2012))</f>
        <v>1</v>
      </c>
      <c r="E2012" s="7">
        <f>RANK(O2012,(N2012:P2012,Q2012:AJ2012))</f>
        <v>2</v>
      </c>
      <c r="F2012" s="7">
        <f>IF(P2012&gt;0,RANK(P2012,(N2012:P2012,Q2012:AJ2012)),0)</f>
        <v>3</v>
      </c>
      <c r="G2012" s="1">
        <f t="shared" si="795"/>
        <v>1355</v>
      </c>
      <c r="H2012" s="2">
        <f t="shared" si="793"/>
        <v>6.7517066121879521E-2</v>
      </c>
      <c r="I2012" s="2"/>
      <c r="J2012" s="2">
        <f t="shared" si="796"/>
        <v>0.46589267028750808</v>
      </c>
      <c r="K2012" s="2">
        <f t="shared" si="797"/>
        <v>0.39837560416562856</v>
      </c>
      <c r="L2012" s="2">
        <f t="shared" si="798"/>
        <v>0.12925407344660919</v>
      </c>
      <c r="M2012" s="2">
        <f t="shared" si="799"/>
        <v>6.477652100254111E-3</v>
      </c>
      <c r="N2012" s="1">
        <v>9350</v>
      </c>
      <c r="O2012" s="1">
        <v>7995</v>
      </c>
      <c r="P2012" s="1">
        <v>2594</v>
      </c>
      <c r="Q2012" s="1">
        <v>14</v>
      </c>
      <c r="R2012" s="68">
        <v>77</v>
      </c>
      <c r="S2012" s="1">
        <v>6</v>
      </c>
      <c r="T2012" s="1">
        <v>32</v>
      </c>
      <c r="Y2012" s="1">
        <v>1</v>
      </c>
      <c r="AL2012" s="7">
        <f>IF(Q2012&gt;0,RANK(Q2012,(N2012:P2012,Q2012:AJ2012)),0)</f>
        <v>6</v>
      </c>
      <c r="AM2012" s="7">
        <f>IF(R2012&gt;0,RANK(R2012,(N2012:P2012,Q2012:AJ2012)),0)</f>
        <v>4</v>
      </c>
      <c r="AN2012" s="7">
        <f>IF(S2012&gt;0,RANK(S2012,(N2012:P2012,Q2012:AJ2012)),0)</f>
        <v>7</v>
      </c>
      <c r="AO2012" s="7">
        <f>IF(T2012&gt;0,RANK(T2012,(N2012:P2012,Q2012:AJ2012)),0)</f>
        <v>5</v>
      </c>
      <c r="AP2012" s="2">
        <f t="shared" si="800"/>
        <v>6.9759330310429019E-4</v>
      </c>
      <c r="AQ2012" s="2">
        <f t="shared" si="801"/>
        <v>3.8367631670735963E-3</v>
      </c>
      <c r="AR2012" s="2">
        <f t="shared" si="802"/>
        <v>2.9896855847326724E-4</v>
      </c>
      <c r="AS2012" s="2">
        <f t="shared" si="803"/>
        <v>1.5944989785240918E-3</v>
      </c>
      <c r="AU2012" t="s">
        <v>2923</v>
      </c>
      <c r="AV2012" t="s">
        <v>2228</v>
      </c>
      <c r="AW2012">
        <v>11</v>
      </c>
      <c r="AY2012" s="130">
        <v>37</v>
      </c>
      <c r="AZ2012" s="131">
        <v>87</v>
      </c>
      <c r="BA2012" s="132">
        <f t="shared" si="792"/>
        <v>37087</v>
      </c>
      <c r="BC2012" s="7" t="s">
        <v>532</v>
      </c>
    </row>
    <row r="2013" spans="1:55" ht="13" hidden="1" customHeight="1" outlineLevel="1" x14ac:dyDescent="0.2">
      <c r="A2013" t="s">
        <v>2653</v>
      </c>
      <c r="B2013" t="s">
        <v>2228</v>
      </c>
      <c r="C2013" s="1">
        <f t="shared" si="794"/>
        <v>32676</v>
      </c>
      <c r="D2013" s="7">
        <f>RANK(N2013,(N2013:P2013,Q2013:AJ2013))</f>
        <v>2</v>
      </c>
      <c r="E2013" s="7">
        <f>RANK(O2013,(N2013:P2013,Q2013:AJ2013))</f>
        <v>1</v>
      </c>
      <c r="F2013" s="7">
        <f>IF(P2013&gt;0,RANK(P2013,(N2013:P2013,Q2013:AJ2013)),0)</f>
        <v>3</v>
      </c>
      <c r="G2013" s="1">
        <f t="shared" si="795"/>
        <v>8556</v>
      </c>
      <c r="H2013" s="2">
        <f t="shared" si="793"/>
        <v>0.26184355490268085</v>
      </c>
      <c r="I2013" s="2"/>
      <c r="J2013" s="2">
        <f t="shared" si="796"/>
        <v>0.32519280205655526</v>
      </c>
      <c r="K2013" s="2">
        <f t="shared" si="797"/>
        <v>0.58703635695923617</v>
      </c>
      <c r="L2013" s="2">
        <f t="shared" si="798"/>
        <v>8.1986779287550493E-2</v>
      </c>
      <c r="M2013" s="2">
        <f t="shared" si="799"/>
        <v>5.7840616966580161E-3</v>
      </c>
      <c r="N2013" s="1">
        <v>10626</v>
      </c>
      <c r="O2013" s="1">
        <v>19182</v>
      </c>
      <c r="P2013" s="1">
        <v>2679</v>
      </c>
      <c r="Q2013" s="1">
        <v>7</v>
      </c>
      <c r="R2013" s="1">
        <v>135</v>
      </c>
      <c r="S2013" s="1">
        <v>1</v>
      </c>
      <c r="T2013" s="1">
        <v>45</v>
      </c>
      <c r="Y2013" s="1">
        <v>1</v>
      </c>
      <c r="AL2013" s="7">
        <f>IF(Q2013&gt;0,RANK(Q2013,(N2013:P2013,Q2013:AJ2013)),0)</f>
        <v>6</v>
      </c>
      <c r="AM2013" s="7">
        <f>IF(R2013&gt;0,RANK(R2013,(N2013:P2013,Q2013:AJ2013)),0)</f>
        <v>4</v>
      </c>
      <c r="AN2013" s="7">
        <f>IF(S2013&gt;0,RANK(S2013,(N2013:P2013,Q2013:AJ2013)),0)</f>
        <v>7</v>
      </c>
      <c r="AO2013" s="7">
        <f>IF(T2013&gt;0,RANK(T2013,(N2013:P2013,Q2013:AJ2013)),0)</f>
        <v>5</v>
      </c>
      <c r="AP2013" s="2">
        <f t="shared" si="800"/>
        <v>2.1422450728363326E-4</v>
      </c>
      <c r="AQ2013" s="2">
        <f t="shared" si="801"/>
        <v>4.13147264047007E-3</v>
      </c>
      <c r="AR2013" s="2">
        <f t="shared" si="802"/>
        <v>3.0603501040519036E-5</v>
      </c>
      <c r="AS2013" s="2">
        <f t="shared" si="803"/>
        <v>1.3771575468233565E-3</v>
      </c>
      <c r="AU2013" t="s">
        <v>2653</v>
      </c>
      <c r="AV2013" t="s">
        <v>2228</v>
      </c>
      <c r="AW2013">
        <v>11</v>
      </c>
      <c r="AY2013" s="130">
        <v>37</v>
      </c>
      <c r="AZ2013" s="131">
        <v>89</v>
      </c>
      <c r="BA2013" s="132">
        <f t="shared" si="792"/>
        <v>37089</v>
      </c>
      <c r="BC2013" s="7" t="s">
        <v>532</v>
      </c>
    </row>
    <row r="2014" spans="1:55" ht="13" hidden="1" customHeight="1" outlineLevel="1" x14ac:dyDescent="0.2">
      <c r="A2014" t="s">
        <v>523</v>
      </c>
      <c r="B2014" t="s">
        <v>2228</v>
      </c>
      <c r="C2014" s="1">
        <f t="shared" si="794"/>
        <v>7049</v>
      </c>
      <c r="D2014" s="7">
        <f>RANK(N2014,(N2014:P2014,Q2014:AJ2014))</f>
        <v>1</v>
      </c>
      <c r="E2014" s="7">
        <f>RANK(O2014,(N2014:P2014,Q2014:AJ2014))</f>
        <v>2</v>
      </c>
      <c r="F2014" s="7">
        <f>IF(P2014&gt;0,RANK(P2014,(N2014:P2014,Q2014:AJ2014)),0)</f>
        <v>3</v>
      </c>
      <c r="G2014" s="1">
        <f t="shared" si="795"/>
        <v>3033</v>
      </c>
      <c r="H2014" s="2">
        <f t="shared" si="793"/>
        <v>0.43027379770180169</v>
      </c>
      <c r="I2014" s="2"/>
      <c r="J2014" s="2">
        <f t="shared" si="796"/>
        <v>0.68889204142431548</v>
      </c>
      <c r="K2014" s="2">
        <f t="shared" si="797"/>
        <v>0.25861824372251385</v>
      </c>
      <c r="L2014" s="2">
        <f t="shared" si="798"/>
        <v>5.0503617534402044E-2</v>
      </c>
      <c r="M2014" s="2">
        <f t="shared" si="799"/>
        <v>1.9860973187686218E-3</v>
      </c>
      <c r="N2014" s="1">
        <v>4856</v>
      </c>
      <c r="O2014" s="1">
        <v>1823</v>
      </c>
      <c r="P2014" s="1">
        <v>356</v>
      </c>
      <c r="R2014" s="1">
        <v>7</v>
      </c>
      <c r="T2014" s="1">
        <v>7</v>
      </c>
      <c r="Y2014" s="1">
        <v>0</v>
      </c>
      <c r="AL2014" s="7">
        <f>IF(Q2014&gt;0,RANK(Q2014,(N2014:P2014,Q2014:AJ2014)),0)</f>
        <v>0</v>
      </c>
      <c r="AM2014" s="7">
        <f>IF(R2014&gt;0,RANK(R2014,(N2014:P2014,Q2014:AJ2014)),0)</f>
        <v>4</v>
      </c>
      <c r="AN2014" s="7">
        <f>IF(S2014&gt;0,RANK(S2014,(N2014:P2014,Q2014:AJ2014)),0)</f>
        <v>0</v>
      </c>
      <c r="AO2014" s="7">
        <f>IF(T2014&gt;0,RANK(T2014,(N2014:P2014,Q2014:AJ2014)),0)</f>
        <v>4</v>
      </c>
      <c r="AP2014" s="2">
        <f t="shared" si="800"/>
        <v>0</v>
      </c>
      <c r="AQ2014" s="2">
        <f t="shared" si="801"/>
        <v>9.930486593843098E-4</v>
      </c>
      <c r="AR2014" s="2">
        <f t="shared" si="802"/>
        <v>0</v>
      </c>
      <c r="AS2014" s="2">
        <f t="shared" si="803"/>
        <v>9.930486593843098E-4</v>
      </c>
      <c r="AU2014" t="s">
        <v>523</v>
      </c>
      <c r="AV2014" t="s">
        <v>2228</v>
      </c>
      <c r="AW2014">
        <v>1</v>
      </c>
      <c r="AY2014" s="130">
        <v>37</v>
      </c>
      <c r="AZ2014" s="131">
        <v>91</v>
      </c>
      <c r="BA2014" s="132">
        <f t="shared" si="792"/>
        <v>37091</v>
      </c>
      <c r="BC2014" s="7" t="s">
        <v>532</v>
      </c>
    </row>
    <row r="2015" spans="1:55" ht="13" hidden="1" customHeight="1" outlineLevel="1" x14ac:dyDescent="0.2">
      <c r="A2015" t="s">
        <v>227</v>
      </c>
      <c r="B2015" t="s">
        <v>2228</v>
      </c>
      <c r="C2015" s="1">
        <f t="shared" si="794"/>
        <v>5929</v>
      </c>
      <c r="D2015" s="7">
        <f>RANK(N2015,(N2015:P2015,Q2015:AJ2015))</f>
        <v>1</v>
      </c>
      <c r="E2015" s="7">
        <f>RANK(O2015,(N2015:P2015,Q2015:AJ2015))</f>
        <v>2</v>
      </c>
      <c r="F2015" s="7">
        <f>IF(P2015&gt;0,RANK(P2015,(N2015:P2015,Q2015:AJ2015)),0)</f>
        <v>3</v>
      </c>
      <c r="G2015" s="1">
        <f t="shared" si="795"/>
        <v>1596</v>
      </c>
      <c r="H2015" s="2">
        <f t="shared" si="793"/>
        <v>0.26918536009445099</v>
      </c>
      <c r="I2015" s="2"/>
      <c r="J2015" s="2">
        <f t="shared" si="796"/>
        <v>0.5920053972002024</v>
      </c>
      <c r="K2015" s="2">
        <f t="shared" si="797"/>
        <v>0.32282003710575141</v>
      </c>
      <c r="L2015" s="2">
        <f t="shared" si="798"/>
        <v>8.1126665542249954E-2</v>
      </c>
      <c r="M2015" s="2">
        <f t="shared" si="799"/>
        <v>4.0479001517962354E-3</v>
      </c>
      <c r="N2015" s="1">
        <v>3510</v>
      </c>
      <c r="O2015" s="1">
        <v>1914</v>
      </c>
      <c r="P2015" s="1">
        <v>481</v>
      </c>
      <c r="R2015" s="1">
        <v>14</v>
      </c>
      <c r="T2015" s="1">
        <v>10</v>
      </c>
      <c r="Y2015" s="1">
        <v>0</v>
      </c>
      <c r="AL2015" s="7">
        <f>IF(Q2015&gt;0,RANK(Q2015,(N2015:P2015,Q2015:AJ2015)),0)</f>
        <v>0</v>
      </c>
      <c r="AM2015" s="7">
        <f>IF(R2015&gt;0,RANK(R2015,(N2015:P2015,Q2015:AJ2015)),0)</f>
        <v>4</v>
      </c>
      <c r="AN2015" s="7">
        <f>IF(S2015&gt;0,RANK(S2015,(N2015:P2015,Q2015:AJ2015)),0)</f>
        <v>0</v>
      </c>
      <c r="AO2015" s="7">
        <f>IF(T2015&gt;0,RANK(T2015,(N2015:P2015,Q2015:AJ2015)),0)</f>
        <v>5</v>
      </c>
      <c r="AP2015" s="2">
        <f t="shared" si="800"/>
        <v>0</v>
      </c>
      <c r="AQ2015" s="2">
        <f t="shared" si="801"/>
        <v>2.3612750885478157E-3</v>
      </c>
      <c r="AR2015" s="2">
        <f t="shared" si="802"/>
        <v>0</v>
      </c>
      <c r="AS2015" s="2">
        <f t="shared" si="803"/>
        <v>1.6866250632484399E-3</v>
      </c>
      <c r="AU2015" t="s">
        <v>227</v>
      </c>
      <c r="AV2015" t="s">
        <v>2228</v>
      </c>
      <c r="AW2015">
        <v>8</v>
      </c>
      <c r="AY2015" s="130">
        <v>37</v>
      </c>
      <c r="AZ2015" s="131">
        <v>93</v>
      </c>
      <c r="BA2015" s="132">
        <f t="shared" si="792"/>
        <v>37093</v>
      </c>
      <c r="BC2015" s="7" t="s">
        <v>532</v>
      </c>
    </row>
    <row r="2016" spans="1:55" ht="13" hidden="1" customHeight="1" outlineLevel="1" x14ac:dyDescent="0.2">
      <c r="A2016" t="s">
        <v>822</v>
      </c>
      <c r="B2016" t="s">
        <v>2228</v>
      </c>
      <c r="C2016" s="1">
        <f t="shared" si="794"/>
        <v>2042</v>
      </c>
      <c r="D2016" s="7">
        <f>RANK(N2016,(N2016:P2016,Q2016:AJ2016))</f>
        <v>1</v>
      </c>
      <c r="E2016" s="7">
        <f>RANK(O2016,(N2016:P2016,Q2016:AJ2016))</f>
        <v>2</v>
      </c>
      <c r="F2016" s="7">
        <f>IF(P2016&gt;0,RANK(P2016,(N2016:P2016,Q2016:AJ2016)),0)</f>
        <v>3</v>
      </c>
      <c r="G2016" s="1">
        <f t="shared" si="795"/>
        <v>327</v>
      </c>
      <c r="H2016" s="2">
        <f t="shared" si="793"/>
        <v>0.16013712047012732</v>
      </c>
      <c r="I2016" s="2"/>
      <c r="J2016" s="2">
        <f t="shared" si="796"/>
        <v>0.54309500489715967</v>
      </c>
      <c r="K2016" s="2">
        <f t="shared" si="797"/>
        <v>0.38295788442703232</v>
      </c>
      <c r="L2016" s="2">
        <f t="shared" si="798"/>
        <v>7.0029382957884426E-2</v>
      </c>
      <c r="M2016" s="2">
        <f t="shared" si="799"/>
        <v>3.9177277179235775E-3</v>
      </c>
      <c r="N2016" s="1">
        <v>1109</v>
      </c>
      <c r="O2016" s="1">
        <v>782</v>
      </c>
      <c r="P2016" s="1">
        <v>143</v>
      </c>
      <c r="Q2016" s="1">
        <v>1</v>
      </c>
      <c r="R2016" s="1">
        <v>6</v>
      </c>
      <c r="T2016" s="1">
        <v>1</v>
      </c>
      <c r="Y2016" s="1">
        <v>0</v>
      </c>
      <c r="AL2016" s="7">
        <f>IF(Q2016&gt;0,RANK(Q2016,(N2016:P2016,Q2016:AJ2016)),0)</f>
        <v>5</v>
      </c>
      <c r="AM2016" s="7">
        <f>IF(R2016&gt;0,RANK(R2016,(N2016:P2016,Q2016:AJ2016)),0)</f>
        <v>4</v>
      </c>
      <c r="AN2016" s="7">
        <f>IF(S2016&gt;0,RANK(S2016,(N2016:P2016,Q2016:AJ2016)),0)</f>
        <v>0</v>
      </c>
      <c r="AO2016" s="7">
        <f>IF(T2016&gt;0,RANK(T2016,(N2016:P2016,Q2016:AJ2016)),0)</f>
        <v>5</v>
      </c>
      <c r="AP2016" s="2">
        <f t="shared" si="800"/>
        <v>4.8971596474045055E-4</v>
      </c>
      <c r="AQ2016" s="2">
        <f t="shared" si="801"/>
        <v>2.9382957884427031E-3</v>
      </c>
      <c r="AR2016" s="2">
        <f t="shared" si="802"/>
        <v>0</v>
      </c>
      <c r="AS2016" s="2">
        <f t="shared" si="803"/>
        <v>4.8971596474045055E-4</v>
      </c>
      <c r="AU2016" t="s">
        <v>822</v>
      </c>
      <c r="AV2016" t="s">
        <v>2228</v>
      </c>
      <c r="AW2016">
        <v>3</v>
      </c>
      <c r="AY2016" s="130">
        <v>37</v>
      </c>
      <c r="AZ2016" s="131">
        <v>95</v>
      </c>
      <c r="BA2016" s="132">
        <f t="shared" si="792"/>
        <v>37095</v>
      </c>
      <c r="BC2016" s="7" t="s">
        <v>532</v>
      </c>
    </row>
    <row r="2017" spans="1:55" ht="13" hidden="1" customHeight="1" outlineLevel="1" x14ac:dyDescent="0.2">
      <c r="A2017" t="s">
        <v>747</v>
      </c>
      <c r="B2017" t="s">
        <v>2228</v>
      </c>
      <c r="C2017" s="1">
        <f t="shared" si="794"/>
        <v>37409</v>
      </c>
      <c r="D2017" s="7">
        <f>RANK(N2017,(N2017:P2017,Q2017:AJ2017))</f>
        <v>2</v>
      </c>
      <c r="E2017" s="7">
        <f>RANK(O2017,(N2017:P2017,Q2017:AJ2017))</f>
        <v>1</v>
      </c>
      <c r="F2017" s="7">
        <f>IF(P2017&gt;0,RANK(P2017,(N2017:P2017,Q2017:AJ2017)),0)</f>
        <v>3</v>
      </c>
      <c r="G2017" s="1">
        <f t="shared" si="795"/>
        <v>8061</v>
      </c>
      <c r="H2017" s="2">
        <f t="shared" si="793"/>
        <v>0.21548290518324467</v>
      </c>
      <c r="I2017" s="2"/>
      <c r="J2017" s="2">
        <f t="shared" si="796"/>
        <v>0.35023657408644976</v>
      </c>
      <c r="K2017" s="2">
        <f t="shared" si="797"/>
        <v>0.56571947926969446</v>
      </c>
      <c r="L2017" s="2">
        <f t="shared" si="798"/>
        <v>7.9392659520436254E-2</v>
      </c>
      <c r="M2017" s="2">
        <f t="shared" si="799"/>
        <v>4.6512871234195841E-3</v>
      </c>
      <c r="N2017" s="1">
        <v>13102</v>
      </c>
      <c r="O2017" s="1">
        <v>21163</v>
      </c>
      <c r="P2017" s="1">
        <v>2970</v>
      </c>
      <c r="Q2017" s="1">
        <v>23</v>
      </c>
      <c r="R2017" s="1">
        <v>114</v>
      </c>
      <c r="S2017" s="1">
        <v>4</v>
      </c>
      <c r="T2017" s="1">
        <v>33</v>
      </c>
      <c r="Y2017" s="1">
        <v>0</v>
      </c>
      <c r="AL2017" s="7">
        <f>IF(Q2017&gt;0,RANK(Q2017,(N2017:P2017,Q2017:AJ2017)),0)</f>
        <v>6</v>
      </c>
      <c r="AM2017" s="7">
        <f>IF(R2017&gt;0,RANK(R2017,(N2017:P2017,Q2017:AJ2017)),0)</f>
        <v>4</v>
      </c>
      <c r="AN2017" s="7">
        <f>IF(S2017&gt;0,RANK(S2017,(N2017:P2017,Q2017:AJ2017)),0)</f>
        <v>7</v>
      </c>
      <c r="AO2017" s="7">
        <f>IF(T2017&gt;0,RANK(T2017,(N2017:P2017,Q2017:AJ2017)),0)</f>
        <v>5</v>
      </c>
      <c r="AP2017" s="2">
        <f t="shared" si="800"/>
        <v>6.1482530941751987E-4</v>
      </c>
      <c r="AQ2017" s="2">
        <f t="shared" si="801"/>
        <v>3.0473950118955332E-3</v>
      </c>
      <c r="AR2017" s="2">
        <f t="shared" si="802"/>
        <v>1.0692614076826433E-4</v>
      </c>
      <c r="AS2017" s="2">
        <f t="shared" si="803"/>
        <v>8.8214066133818062E-4</v>
      </c>
      <c r="AU2017" t="s">
        <v>747</v>
      </c>
      <c r="AV2017" t="s">
        <v>2228</v>
      </c>
      <c r="AY2017" s="130">
        <v>37</v>
      </c>
      <c r="AZ2017" s="131">
        <v>97</v>
      </c>
      <c r="BA2017" s="132">
        <f t="shared" si="792"/>
        <v>37097</v>
      </c>
      <c r="BC2017" s="7" t="s">
        <v>532</v>
      </c>
    </row>
    <row r="2018" spans="1:55" ht="13" hidden="1" customHeight="1" outlineLevel="1" x14ac:dyDescent="0.2">
      <c r="A2018" t="s">
        <v>1913</v>
      </c>
      <c r="B2018" t="s">
        <v>2228</v>
      </c>
      <c r="C2018" s="1">
        <f t="shared" si="794"/>
        <v>10506</v>
      </c>
      <c r="D2018" s="7">
        <f>RANK(N2018,(N2018:P2018,Q2018:AJ2018))</f>
        <v>1</v>
      </c>
      <c r="E2018" s="7">
        <f>RANK(O2018,(N2018:P2018,Q2018:AJ2018))</f>
        <v>2</v>
      </c>
      <c r="F2018" s="7">
        <f>IF(P2018&gt;0,RANK(P2018,(N2018:P2018,Q2018:AJ2018)),0)</f>
        <v>3</v>
      </c>
      <c r="G2018" s="1">
        <f t="shared" si="795"/>
        <v>967</v>
      </c>
      <c r="H2018" s="2">
        <f t="shared" si="793"/>
        <v>9.2042642299638308E-2</v>
      </c>
      <c r="I2018" s="2"/>
      <c r="J2018" s="2">
        <f t="shared" si="796"/>
        <v>0.4960022844089092</v>
      </c>
      <c r="K2018" s="2">
        <f t="shared" si="797"/>
        <v>0.40395964210927088</v>
      </c>
      <c r="L2018" s="2">
        <f t="shared" si="798"/>
        <v>9.2328193413287643E-2</v>
      </c>
      <c r="M2018" s="2">
        <f t="shared" si="799"/>
        <v>7.7098800685323349E-3</v>
      </c>
      <c r="N2018" s="1">
        <v>5211</v>
      </c>
      <c r="O2018" s="1">
        <v>4244</v>
      </c>
      <c r="P2018" s="1">
        <v>970</v>
      </c>
      <c r="Q2018" s="1">
        <v>5</v>
      </c>
      <c r="R2018" s="1">
        <v>51</v>
      </c>
      <c r="S2018" s="1">
        <v>2</v>
      </c>
      <c r="T2018" s="1">
        <v>23</v>
      </c>
      <c r="Y2018" s="1">
        <v>0</v>
      </c>
      <c r="AL2018" s="7">
        <f>IF(Q2018&gt;0,RANK(Q2018,(N2018:P2018,Q2018:AJ2018)),0)</f>
        <v>6</v>
      </c>
      <c r="AM2018" s="7">
        <f>IF(R2018&gt;0,RANK(R2018,(N2018:P2018,Q2018:AJ2018)),0)</f>
        <v>4</v>
      </c>
      <c r="AN2018" s="7">
        <f>IF(S2018&gt;0,RANK(S2018,(N2018:P2018,Q2018:AJ2018)),0)</f>
        <v>7</v>
      </c>
      <c r="AO2018" s="7">
        <f>IF(T2018&gt;0,RANK(T2018,(N2018:P2018,Q2018:AJ2018)),0)</f>
        <v>5</v>
      </c>
      <c r="AP2018" s="2">
        <f t="shared" si="800"/>
        <v>4.7591852274890539E-4</v>
      </c>
      <c r="AQ2018" s="2">
        <f t="shared" si="801"/>
        <v>4.8543689320388345E-3</v>
      </c>
      <c r="AR2018" s="2">
        <f t="shared" si="802"/>
        <v>1.9036740909956216E-4</v>
      </c>
      <c r="AS2018" s="2">
        <f t="shared" si="803"/>
        <v>2.189225204644965E-3</v>
      </c>
      <c r="AU2018" t="s">
        <v>1913</v>
      </c>
      <c r="AV2018" t="s">
        <v>2228</v>
      </c>
      <c r="AW2018">
        <v>11</v>
      </c>
      <c r="AY2018" s="130">
        <v>37</v>
      </c>
      <c r="AZ2018" s="131">
        <v>99</v>
      </c>
      <c r="BA2018" s="132">
        <f t="shared" si="792"/>
        <v>37099</v>
      </c>
      <c r="BC2018" s="7" t="s">
        <v>532</v>
      </c>
    </row>
    <row r="2019" spans="1:55" ht="13" hidden="1" customHeight="1" outlineLevel="1" x14ac:dyDescent="0.2">
      <c r="A2019" t="s">
        <v>413</v>
      </c>
      <c r="B2019" t="s">
        <v>2228</v>
      </c>
      <c r="C2019" s="1">
        <f t="shared" si="794"/>
        <v>32119</v>
      </c>
      <c r="D2019" s="7">
        <f>RANK(N2019,(N2019:P2019,Q2019:AJ2019))</f>
        <v>2</v>
      </c>
      <c r="E2019" s="7">
        <f>RANK(O2019,(N2019:P2019,Q2019:AJ2019))</f>
        <v>1</v>
      </c>
      <c r="F2019" s="7">
        <f>IF(P2019&gt;0,RANK(P2019,(N2019:P2019,Q2019:AJ2019)),0)</f>
        <v>3</v>
      </c>
      <c r="G2019" s="1">
        <f t="shared" si="795"/>
        <v>7529</v>
      </c>
      <c r="H2019" s="2">
        <f t="shared" si="793"/>
        <v>0.2344095395248918</v>
      </c>
      <c r="I2019" s="2"/>
      <c r="J2019" s="2">
        <f t="shared" si="796"/>
        <v>0.34792490426227468</v>
      </c>
      <c r="K2019" s="2">
        <f t="shared" si="797"/>
        <v>0.58233444378716648</v>
      </c>
      <c r="L2019" s="2">
        <f t="shared" si="798"/>
        <v>6.7343317039758405E-2</v>
      </c>
      <c r="M2019" s="2">
        <f t="shared" si="799"/>
        <v>2.3973349108003805E-3</v>
      </c>
      <c r="N2019" s="1">
        <v>11175</v>
      </c>
      <c r="O2019" s="1">
        <v>18704</v>
      </c>
      <c r="P2019" s="1">
        <v>2163</v>
      </c>
      <c r="Q2019" s="1">
        <v>5</v>
      </c>
      <c r="R2019" s="1">
        <v>55</v>
      </c>
      <c r="S2019" s="1">
        <v>5</v>
      </c>
      <c r="T2019" s="1">
        <v>7</v>
      </c>
      <c r="Y2019" s="1">
        <v>5</v>
      </c>
      <c r="AL2019" s="7">
        <f>IF(Q2019&gt;0,RANK(Q2019,(N2019:P2019,Q2019:AJ2019)),0)</f>
        <v>6</v>
      </c>
      <c r="AM2019" s="7">
        <f>IF(R2019&gt;0,RANK(R2019,(N2019:P2019,Q2019:AJ2019)),0)</f>
        <v>4</v>
      </c>
      <c r="AN2019" s="7">
        <f>IF(S2019&gt;0,RANK(S2019,(N2019:P2019,Q2019:AJ2019)),0)</f>
        <v>6</v>
      </c>
      <c r="AO2019" s="7">
        <f>IF(T2019&gt;0,RANK(T2019,(N2019:P2019,Q2019:AJ2019)),0)</f>
        <v>5</v>
      </c>
      <c r="AP2019" s="2">
        <f t="shared" si="800"/>
        <v>1.5567109810392602E-4</v>
      </c>
      <c r="AQ2019" s="2">
        <f t="shared" si="801"/>
        <v>1.7123820791431863E-3</v>
      </c>
      <c r="AR2019" s="2">
        <f t="shared" si="802"/>
        <v>1.5567109810392602E-4</v>
      </c>
      <c r="AS2019" s="2">
        <f t="shared" si="803"/>
        <v>2.1793953734549644E-4</v>
      </c>
      <c r="AU2019" t="s">
        <v>413</v>
      </c>
      <c r="AV2019" t="s">
        <v>2228</v>
      </c>
      <c r="AW2019">
        <v>2</v>
      </c>
      <c r="AY2019" s="130">
        <v>37</v>
      </c>
      <c r="AZ2019" s="131">
        <v>101</v>
      </c>
      <c r="BA2019" s="132">
        <f t="shared" si="792"/>
        <v>37101</v>
      </c>
      <c r="BC2019" s="7" t="s">
        <v>532</v>
      </c>
    </row>
    <row r="2020" spans="1:55" ht="13" hidden="1" customHeight="1" outlineLevel="1" x14ac:dyDescent="0.2">
      <c r="A2020" t="s">
        <v>2350</v>
      </c>
      <c r="B2020" t="s">
        <v>2228</v>
      </c>
      <c r="C2020" s="1">
        <f t="shared" si="794"/>
        <v>3715</v>
      </c>
      <c r="D2020" s="7">
        <f>RANK(N2020,(N2020:P2020,Q2020:AJ2020))</f>
        <v>1</v>
      </c>
      <c r="E2020" s="7">
        <f>RANK(O2020,(N2020:P2020,Q2020:AJ2020))</f>
        <v>2</v>
      </c>
      <c r="F2020" s="7">
        <f>IF(P2020&gt;0,RANK(P2020,(N2020:P2020,Q2020:AJ2020)),0)</f>
        <v>3</v>
      </c>
      <c r="G2020" s="1">
        <f t="shared" si="795"/>
        <v>147</v>
      </c>
      <c r="H2020" s="2">
        <f t="shared" si="793"/>
        <v>3.9569313593539705E-2</v>
      </c>
      <c r="I2020" s="2"/>
      <c r="J2020" s="2">
        <f t="shared" si="796"/>
        <v>0.49232839838492598</v>
      </c>
      <c r="K2020" s="2">
        <f t="shared" si="797"/>
        <v>0.45275908479138627</v>
      </c>
      <c r="L2020" s="2">
        <f t="shared" si="798"/>
        <v>5.3028263795423955E-2</v>
      </c>
      <c r="M2020" s="2">
        <f t="shared" si="799"/>
        <v>1.884253028263741E-3</v>
      </c>
      <c r="N2020" s="1">
        <v>1829</v>
      </c>
      <c r="O2020" s="1">
        <v>1682</v>
      </c>
      <c r="P2020" s="1">
        <v>197</v>
      </c>
      <c r="R2020" s="1">
        <v>5</v>
      </c>
      <c r="T2020" s="1">
        <v>2</v>
      </c>
      <c r="Y2020" s="1">
        <v>0</v>
      </c>
      <c r="AL2020" s="7">
        <f>IF(Q2020&gt;0,RANK(Q2020,(N2020:P2020,Q2020:AJ2020)),0)</f>
        <v>0</v>
      </c>
      <c r="AM2020" s="7">
        <f>IF(R2020&gt;0,RANK(R2020,(N2020:P2020,Q2020:AJ2020)),0)</f>
        <v>4</v>
      </c>
      <c r="AN2020" s="7">
        <f>IF(S2020&gt;0,RANK(S2020,(N2020:P2020,Q2020:AJ2020)),0)</f>
        <v>0</v>
      </c>
      <c r="AO2020" s="7">
        <f>IF(T2020&gt;0,RANK(T2020,(N2020:P2020,Q2020:AJ2020)),0)</f>
        <v>5</v>
      </c>
      <c r="AP2020" s="2">
        <f t="shared" si="800"/>
        <v>0</v>
      </c>
      <c r="AQ2020" s="2">
        <f t="shared" si="801"/>
        <v>1.3458950201884253E-3</v>
      </c>
      <c r="AR2020" s="2">
        <f t="shared" si="802"/>
        <v>0</v>
      </c>
      <c r="AS2020" s="2">
        <f t="shared" si="803"/>
        <v>5.3835800807537008E-4</v>
      </c>
      <c r="AU2020" t="s">
        <v>2350</v>
      </c>
      <c r="AV2020" t="s">
        <v>2228</v>
      </c>
      <c r="AY2020" s="130">
        <v>37</v>
      </c>
      <c r="AZ2020" s="131">
        <v>103</v>
      </c>
      <c r="BA2020" s="132">
        <f t="shared" si="792"/>
        <v>37103</v>
      </c>
      <c r="BC2020" s="7" t="s">
        <v>532</v>
      </c>
    </row>
    <row r="2021" spans="1:55" ht="13" hidden="1" customHeight="1" outlineLevel="1" x14ac:dyDescent="0.2">
      <c r="A2021" t="s">
        <v>881</v>
      </c>
      <c r="B2021" t="s">
        <v>2228</v>
      </c>
      <c r="C2021" s="1">
        <f t="shared" si="794"/>
        <v>14630</v>
      </c>
      <c r="D2021" s="7">
        <f>RANK(N2021,(N2021:P2021,Q2021:AJ2021))</f>
        <v>2</v>
      </c>
      <c r="E2021" s="7">
        <f>RANK(O2021,(N2021:P2021,Q2021:AJ2021))</f>
        <v>1</v>
      </c>
      <c r="F2021" s="7">
        <f>IF(P2021&gt;0,RANK(P2021,(N2021:P2021,Q2021:AJ2021)),0)</f>
        <v>3</v>
      </c>
      <c r="G2021" s="1">
        <f t="shared" si="795"/>
        <v>1031</v>
      </c>
      <c r="H2021" s="2">
        <f t="shared" si="793"/>
        <v>7.0471633629528366E-2</v>
      </c>
      <c r="I2021" s="2"/>
      <c r="J2021" s="2">
        <f t="shared" si="796"/>
        <v>0.42993848257006151</v>
      </c>
      <c r="K2021" s="2">
        <f t="shared" si="797"/>
        <v>0.50041011619958986</v>
      </c>
      <c r="L2021" s="2">
        <f t="shared" si="798"/>
        <v>6.6985645933014357E-2</v>
      </c>
      <c r="M2021" s="2">
        <f t="shared" si="799"/>
        <v>2.6657552973342741E-3</v>
      </c>
      <c r="N2021" s="1">
        <v>6290</v>
      </c>
      <c r="O2021" s="1">
        <v>7321</v>
      </c>
      <c r="P2021" s="1">
        <v>980</v>
      </c>
      <c r="R2021" s="1">
        <v>28</v>
      </c>
      <c r="T2021" s="1">
        <v>8</v>
      </c>
      <c r="Y2021" s="1">
        <v>3</v>
      </c>
      <c r="AL2021" s="7">
        <f>IF(Q2021&gt;0,RANK(Q2021,(N2021:P2021,Q2021:AJ2021)),0)</f>
        <v>0</v>
      </c>
      <c r="AM2021" s="7">
        <f>IF(R2021&gt;0,RANK(R2021,(N2021:P2021,Q2021:AJ2021)),0)</f>
        <v>4</v>
      </c>
      <c r="AN2021" s="7">
        <f>IF(S2021&gt;0,RANK(S2021,(N2021:P2021,Q2021:AJ2021)),0)</f>
        <v>0</v>
      </c>
      <c r="AO2021" s="7">
        <f>IF(T2021&gt;0,RANK(T2021,(N2021:P2021,Q2021:AJ2021)),0)</f>
        <v>5</v>
      </c>
      <c r="AP2021" s="2">
        <f t="shared" si="800"/>
        <v>0</v>
      </c>
      <c r="AQ2021" s="2">
        <f t="shared" si="801"/>
        <v>1.9138755980861245E-3</v>
      </c>
      <c r="AR2021" s="2">
        <f t="shared" si="802"/>
        <v>0</v>
      </c>
      <c r="AS2021" s="2">
        <f t="shared" si="803"/>
        <v>5.4682159945317835E-4</v>
      </c>
      <c r="AU2021" t="s">
        <v>881</v>
      </c>
      <c r="AV2021" t="s">
        <v>2228</v>
      </c>
      <c r="AW2021">
        <v>2</v>
      </c>
      <c r="AY2021" s="130">
        <v>37</v>
      </c>
      <c r="AZ2021" s="131">
        <v>105</v>
      </c>
      <c r="BA2021" s="132">
        <f t="shared" si="792"/>
        <v>37105</v>
      </c>
      <c r="BC2021" s="7" t="s">
        <v>532</v>
      </c>
    </row>
    <row r="2022" spans="1:55" ht="13" hidden="1" customHeight="1" outlineLevel="1" x14ac:dyDescent="0.2">
      <c r="A2022" t="s">
        <v>851</v>
      </c>
      <c r="B2022" t="s">
        <v>2228</v>
      </c>
      <c r="C2022" s="1">
        <f t="shared" si="794"/>
        <v>18925</v>
      </c>
      <c r="D2022" s="7">
        <f>RANK(N2022,(N2022:P2022,Q2022:AJ2022))</f>
        <v>2</v>
      </c>
      <c r="E2022" s="7">
        <f>RANK(O2022,(N2022:P2022,Q2022:AJ2022))</f>
        <v>1</v>
      </c>
      <c r="F2022" s="7">
        <f>IF(P2022&gt;0,RANK(P2022,(N2022:P2022,Q2022:AJ2022)),0)</f>
        <v>3</v>
      </c>
      <c r="G2022" s="1">
        <f t="shared" si="795"/>
        <v>798</v>
      </c>
      <c r="H2022" s="2">
        <f t="shared" si="793"/>
        <v>4.2166446499339497E-2</v>
      </c>
      <c r="I2022" s="2"/>
      <c r="J2022" s="2">
        <f t="shared" si="796"/>
        <v>0.45627476882430645</v>
      </c>
      <c r="K2022" s="2">
        <f t="shared" si="797"/>
        <v>0.49844121532364599</v>
      </c>
      <c r="L2022" s="2">
        <f t="shared" si="798"/>
        <v>4.343461030383091E-2</v>
      </c>
      <c r="M2022" s="2">
        <f t="shared" si="799"/>
        <v>1.8494055482165886E-3</v>
      </c>
      <c r="N2022" s="1">
        <v>8635</v>
      </c>
      <c r="O2022" s="1">
        <v>9433</v>
      </c>
      <c r="P2022" s="1">
        <v>822</v>
      </c>
      <c r="Q2022" s="1">
        <v>2</v>
      </c>
      <c r="R2022" s="1">
        <v>23</v>
      </c>
      <c r="S2022" s="1">
        <v>1</v>
      </c>
      <c r="T2022" s="1">
        <v>9</v>
      </c>
      <c r="Y2022" s="1">
        <v>0</v>
      </c>
      <c r="AL2022" s="7">
        <f>IF(Q2022&gt;0,RANK(Q2022,(N2022:P2022,Q2022:AJ2022)),0)</f>
        <v>6</v>
      </c>
      <c r="AM2022" s="7">
        <f>IF(R2022&gt;0,RANK(R2022,(N2022:P2022,Q2022:AJ2022)),0)</f>
        <v>4</v>
      </c>
      <c r="AN2022" s="7">
        <f>IF(S2022&gt;0,RANK(S2022,(N2022:P2022,Q2022:AJ2022)),0)</f>
        <v>7</v>
      </c>
      <c r="AO2022" s="7">
        <f>IF(T2022&gt;0,RANK(T2022,(N2022:P2022,Q2022:AJ2022)),0)</f>
        <v>5</v>
      </c>
      <c r="AP2022" s="2">
        <f t="shared" si="800"/>
        <v>1.0568031704095113E-4</v>
      </c>
      <c r="AQ2022" s="2">
        <f t="shared" si="801"/>
        <v>1.2153236459709379E-3</v>
      </c>
      <c r="AR2022" s="2">
        <f t="shared" si="802"/>
        <v>5.2840158520475564E-5</v>
      </c>
      <c r="AS2022" s="2">
        <f t="shared" si="803"/>
        <v>4.7556142668428003E-4</v>
      </c>
      <c r="AU2022" t="s">
        <v>851</v>
      </c>
      <c r="AV2022" t="s">
        <v>2228</v>
      </c>
      <c r="AY2022" s="130">
        <v>37</v>
      </c>
      <c r="AZ2022" s="131">
        <v>107</v>
      </c>
      <c r="BA2022" s="132">
        <f t="shared" si="792"/>
        <v>37107</v>
      </c>
      <c r="BC2022" s="7" t="s">
        <v>532</v>
      </c>
    </row>
    <row r="2023" spans="1:55" ht="13" hidden="1" customHeight="1" outlineLevel="1" x14ac:dyDescent="0.2">
      <c r="A2023" t="s">
        <v>2585</v>
      </c>
      <c r="B2023" t="s">
        <v>2228</v>
      </c>
      <c r="C2023" s="1">
        <f t="shared" si="794"/>
        <v>20850</v>
      </c>
      <c r="D2023" s="7">
        <f>RANK(N2023,(N2023:P2023,Q2023:AJ2023))</f>
        <v>2</v>
      </c>
      <c r="E2023" s="7">
        <f>RANK(O2023,(N2023:P2023,Q2023:AJ2023))</f>
        <v>1</v>
      </c>
      <c r="F2023" s="7">
        <f>IF(P2023&gt;0,RANK(P2023,(N2023:P2023,Q2023:AJ2023)),0)</f>
        <v>3</v>
      </c>
      <c r="G2023" s="1">
        <f t="shared" si="795"/>
        <v>3718</v>
      </c>
      <c r="H2023" s="2">
        <f t="shared" si="793"/>
        <v>0.17832134292565946</v>
      </c>
      <c r="I2023" s="2"/>
      <c r="J2023" s="2">
        <f t="shared" si="796"/>
        <v>0.37031175059952037</v>
      </c>
      <c r="K2023" s="2">
        <f t="shared" si="797"/>
        <v>0.54863309352517986</v>
      </c>
      <c r="L2023" s="2">
        <f t="shared" si="798"/>
        <v>7.764988009592326E-2</v>
      </c>
      <c r="M2023" s="2">
        <f t="shared" si="799"/>
        <v>3.4052757793765071E-3</v>
      </c>
      <c r="N2023" s="1">
        <v>7721</v>
      </c>
      <c r="O2023" s="1">
        <v>11439</v>
      </c>
      <c r="P2023" s="1">
        <v>1619</v>
      </c>
      <c r="Q2023" s="1">
        <v>8</v>
      </c>
      <c r="R2023" s="1">
        <v>43</v>
      </c>
      <c r="T2023" s="1">
        <v>20</v>
      </c>
      <c r="Y2023" s="1">
        <v>0</v>
      </c>
      <c r="AL2023" s="7">
        <f>IF(Q2023&gt;0,RANK(Q2023,(N2023:P2023,Q2023:AJ2023)),0)</f>
        <v>6</v>
      </c>
      <c r="AM2023" s="7">
        <f>IF(R2023&gt;0,RANK(R2023,(N2023:P2023,Q2023:AJ2023)),0)</f>
        <v>4</v>
      </c>
      <c r="AN2023" s="7">
        <f>IF(S2023&gt;0,RANK(S2023,(N2023:P2023,Q2023:AJ2023)),0)</f>
        <v>0</v>
      </c>
      <c r="AO2023" s="7">
        <f>IF(T2023&gt;0,RANK(T2023,(N2023:P2023,Q2023:AJ2023)),0)</f>
        <v>5</v>
      </c>
      <c r="AP2023" s="2">
        <f t="shared" si="800"/>
        <v>3.8369304556354914E-4</v>
      </c>
      <c r="AQ2023" s="2">
        <f t="shared" si="801"/>
        <v>2.0623501199040768E-3</v>
      </c>
      <c r="AR2023" s="2">
        <f t="shared" si="802"/>
        <v>0</v>
      </c>
      <c r="AS2023" s="2">
        <f t="shared" si="803"/>
        <v>9.5923261390887292E-4</v>
      </c>
      <c r="AU2023" t="s">
        <v>2585</v>
      </c>
      <c r="AV2023" t="s">
        <v>2228</v>
      </c>
      <c r="AW2023">
        <v>10</v>
      </c>
      <c r="AY2023" s="130">
        <v>37</v>
      </c>
      <c r="AZ2023" s="131">
        <v>109</v>
      </c>
      <c r="BA2023" s="132">
        <f t="shared" si="792"/>
        <v>37109</v>
      </c>
      <c r="BC2023" s="7" t="s">
        <v>532</v>
      </c>
    </row>
    <row r="2024" spans="1:55" ht="13" hidden="1" customHeight="1" outlineLevel="1" x14ac:dyDescent="0.2">
      <c r="A2024" t="s">
        <v>3067</v>
      </c>
      <c r="B2024" t="s">
        <v>2228</v>
      </c>
      <c r="C2024" s="1">
        <f t="shared" si="794"/>
        <v>12278</v>
      </c>
      <c r="D2024" s="7">
        <f>RANK(N2024,(N2024:P2024,Q2024:AJ2024))</f>
        <v>2</v>
      </c>
      <c r="E2024" s="7">
        <f>RANK(O2024,(N2024:P2024,Q2024:AJ2024))</f>
        <v>1</v>
      </c>
      <c r="F2024" s="7">
        <f>IF(P2024&gt;0,RANK(P2024,(N2024:P2024,Q2024:AJ2024)),0)</f>
        <v>3</v>
      </c>
      <c r="G2024" s="1">
        <f t="shared" si="795"/>
        <v>1854</v>
      </c>
      <c r="H2024" s="2">
        <f t="shared" si="793"/>
        <v>0.15100179182277243</v>
      </c>
      <c r="I2024" s="2"/>
      <c r="J2024" s="2">
        <f t="shared" si="796"/>
        <v>0.37082586740511486</v>
      </c>
      <c r="K2024" s="2">
        <f t="shared" si="797"/>
        <v>0.52182765922788732</v>
      </c>
      <c r="L2024" s="2">
        <f t="shared" si="798"/>
        <v>0.10384427431177716</v>
      </c>
      <c r="M2024" s="2">
        <f t="shared" si="799"/>
        <v>3.5021990552207144E-3</v>
      </c>
      <c r="N2024" s="1">
        <v>4553</v>
      </c>
      <c r="O2024" s="1">
        <v>6407</v>
      </c>
      <c r="P2024" s="1">
        <v>1275</v>
      </c>
      <c r="Q2024" s="1">
        <v>2</v>
      </c>
      <c r="R2024" s="1">
        <v>26</v>
      </c>
      <c r="S2024" s="1">
        <v>2</v>
      </c>
      <c r="T2024" s="1">
        <v>13</v>
      </c>
      <c r="Y2024" s="1">
        <v>0</v>
      </c>
      <c r="AL2024" s="7">
        <f>IF(Q2024&gt;0,RANK(Q2024,(N2024:P2024,Q2024:AJ2024)),0)</f>
        <v>6</v>
      </c>
      <c r="AM2024" s="7">
        <f>IF(R2024&gt;0,RANK(R2024,(N2024:P2024,Q2024:AJ2024)),0)</f>
        <v>4</v>
      </c>
      <c r="AN2024" s="7">
        <f>IF(S2024&gt;0,RANK(S2024,(N2024:P2024,Q2024:AJ2024)),0)</f>
        <v>6</v>
      </c>
      <c r="AO2024" s="7">
        <f>IF(T2024&gt;0,RANK(T2024,(N2024:P2024,Q2024:AJ2024)),0)</f>
        <v>5</v>
      </c>
      <c r="AP2024" s="2">
        <f t="shared" si="800"/>
        <v>1.6289297931259162E-4</v>
      </c>
      <c r="AQ2024" s="2">
        <f t="shared" si="801"/>
        <v>2.1176087310636913E-3</v>
      </c>
      <c r="AR2024" s="2">
        <f t="shared" si="802"/>
        <v>1.6289297931259162E-4</v>
      </c>
      <c r="AS2024" s="2">
        <f t="shared" si="803"/>
        <v>1.0588043655318457E-3</v>
      </c>
      <c r="AU2024" t="s">
        <v>3067</v>
      </c>
      <c r="AV2024" t="s">
        <v>2228</v>
      </c>
      <c r="AW2024">
        <v>11</v>
      </c>
      <c r="AY2024" s="130">
        <v>37</v>
      </c>
      <c r="AZ2024" s="131">
        <v>111</v>
      </c>
      <c r="BA2024" s="132">
        <f t="shared" si="792"/>
        <v>37111</v>
      </c>
      <c r="BC2024" s="7" t="s">
        <v>532</v>
      </c>
    </row>
    <row r="2025" spans="1:55" ht="13" hidden="1" customHeight="1" outlineLevel="1" x14ac:dyDescent="0.2">
      <c r="A2025" t="s">
        <v>2708</v>
      </c>
      <c r="B2025" t="s">
        <v>2228</v>
      </c>
      <c r="C2025" s="1">
        <f t="shared" si="794"/>
        <v>10675</v>
      </c>
      <c r="D2025" s="7">
        <f>RANK(N2025,(N2025:P2025,Q2025:AJ2025))</f>
        <v>2</v>
      </c>
      <c r="E2025" s="7">
        <f>RANK(O2025,(N2025:P2025,Q2025:AJ2025))</f>
        <v>1</v>
      </c>
      <c r="F2025" s="7">
        <f>IF(P2025&gt;0,RANK(P2025,(N2025:P2025,Q2025:AJ2025)),0)</f>
        <v>3</v>
      </c>
      <c r="G2025" s="1">
        <f t="shared" si="795"/>
        <v>1058</v>
      </c>
      <c r="H2025" s="2">
        <f t="shared" si="793"/>
        <v>9.9110070257611246E-2</v>
      </c>
      <c r="I2025" s="2"/>
      <c r="J2025" s="2">
        <f t="shared" si="796"/>
        <v>0.39428571428571429</v>
      </c>
      <c r="K2025" s="2">
        <f t="shared" si="797"/>
        <v>0.4933957845433255</v>
      </c>
      <c r="L2025" s="2">
        <f t="shared" si="798"/>
        <v>0.10501170960187353</v>
      </c>
      <c r="M2025" s="2">
        <f t="shared" si="799"/>
        <v>7.3067915690866181E-3</v>
      </c>
      <c r="N2025" s="1">
        <v>4209</v>
      </c>
      <c r="O2025" s="1">
        <v>5267</v>
      </c>
      <c r="P2025" s="1">
        <v>1121</v>
      </c>
      <c r="Q2025" s="1">
        <v>2</v>
      </c>
      <c r="R2025" s="1">
        <v>44</v>
      </c>
      <c r="S2025" s="1">
        <v>8</v>
      </c>
      <c r="T2025" s="1">
        <v>24</v>
      </c>
      <c r="Y2025" s="1">
        <v>0</v>
      </c>
      <c r="AL2025" s="7">
        <f>IF(Q2025&gt;0,RANK(Q2025,(N2025:P2025,Q2025:AJ2025)),0)</f>
        <v>7</v>
      </c>
      <c r="AM2025" s="7">
        <f>IF(R2025&gt;0,RANK(R2025,(N2025:P2025,Q2025:AJ2025)),0)</f>
        <v>4</v>
      </c>
      <c r="AN2025" s="7">
        <f>IF(S2025&gt;0,RANK(S2025,(N2025:P2025,Q2025:AJ2025)),0)</f>
        <v>6</v>
      </c>
      <c r="AO2025" s="7">
        <f>IF(T2025&gt;0,RANK(T2025,(N2025:P2025,Q2025:AJ2025)),0)</f>
        <v>5</v>
      </c>
      <c r="AP2025" s="2">
        <f t="shared" si="800"/>
        <v>1.873536299765808E-4</v>
      </c>
      <c r="AQ2025" s="2">
        <f t="shared" si="801"/>
        <v>4.1217798594847775E-3</v>
      </c>
      <c r="AR2025" s="2">
        <f t="shared" si="802"/>
        <v>7.4941451990632318E-4</v>
      </c>
      <c r="AS2025" s="2">
        <f t="shared" si="803"/>
        <v>2.2482435597189696E-3</v>
      </c>
      <c r="AU2025" t="s">
        <v>2708</v>
      </c>
      <c r="AV2025" t="s">
        <v>2228</v>
      </c>
      <c r="AW2025">
        <v>11</v>
      </c>
      <c r="AY2025" s="130">
        <v>37</v>
      </c>
      <c r="AZ2025" s="131">
        <v>113</v>
      </c>
      <c r="BA2025" s="132">
        <f t="shared" si="792"/>
        <v>37113</v>
      </c>
      <c r="BC2025" s="7" t="s">
        <v>532</v>
      </c>
    </row>
    <row r="2026" spans="1:55" ht="13" hidden="1" customHeight="1" outlineLevel="1" x14ac:dyDescent="0.2">
      <c r="A2026" t="s">
        <v>2709</v>
      </c>
      <c r="B2026" t="s">
        <v>2228</v>
      </c>
      <c r="C2026" s="1">
        <f t="shared" si="794"/>
        <v>7030</v>
      </c>
      <c r="D2026" s="7">
        <f>RANK(N2026,(N2026:P2026,Q2026:AJ2026))</f>
        <v>1</v>
      </c>
      <c r="E2026" s="7">
        <f>RANK(O2026,(N2026:P2026,Q2026:AJ2026))</f>
        <v>2</v>
      </c>
      <c r="F2026" s="7">
        <f>IF(P2026&gt;0,RANK(P2026,(N2026:P2026,Q2026:AJ2026)),0)</f>
        <v>3</v>
      </c>
      <c r="G2026" s="1">
        <f t="shared" si="795"/>
        <v>223</v>
      </c>
      <c r="H2026" s="2">
        <f t="shared" si="793"/>
        <v>3.1721194879089615E-2</v>
      </c>
      <c r="I2026" s="2"/>
      <c r="J2026" s="2">
        <f t="shared" si="796"/>
        <v>0.47411095305832146</v>
      </c>
      <c r="K2026" s="2">
        <f t="shared" si="797"/>
        <v>0.44238975817923187</v>
      </c>
      <c r="L2026" s="2">
        <f t="shared" si="798"/>
        <v>7.652916073968706E-2</v>
      </c>
      <c r="M2026" s="2">
        <f t="shared" si="799"/>
        <v>6.9701280227596613E-3</v>
      </c>
      <c r="N2026" s="1">
        <v>3333</v>
      </c>
      <c r="O2026" s="1">
        <v>3110</v>
      </c>
      <c r="P2026" s="1">
        <v>538</v>
      </c>
      <c r="Q2026" s="1">
        <v>15</v>
      </c>
      <c r="R2026" s="1">
        <v>16</v>
      </c>
      <c r="S2026" s="1">
        <v>2</v>
      </c>
      <c r="T2026" s="1">
        <v>16</v>
      </c>
      <c r="Y2026" s="1">
        <v>0</v>
      </c>
      <c r="AL2026" s="7">
        <f>IF(Q2026&gt;0,RANK(Q2026,(N2026:P2026,Q2026:AJ2026)),0)</f>
        <v>6</v>
      </c>
      <c r="AM2026" s="7">
        <f>IF(R2026&gt;0,RANK(R2026,(N2026:P2026,Q2026:AJ2026)),0)</f>
        <v>4</v>
      </c>
      <c r="AN2026" s="7">
        <f>IF(S2026&gt;0,RANK(S2026,(N2026:P2026,Q2026:AJ2026)),0)</f>
        <v>7</v>
      </c>
      <c r="AO2026" s="7">
        <f>IF(T2026&gt;0,RANK(T2026,(N2026:P2026,Q2026:AJ2026)),0)</f>
        <v>4</v>
      </c>
      <c r="AP2026" s="2">
        <f t="shared" si="800"/>
        <v>2.1337126600284497E-3</v>
      </c>
      <c r="AQ2026" s="2">
        <f t="shared" si="801"/>
        <v>2.275960170697013E-3</v>
      </c>
      <c r="AR2026" s="2">
        <f t="shared" si="802"/>
        <v>2.8449502133712662E-4</v>
      </c>
      <c r="AS2026" s="2">
        <f t="shared" si="803"/>
        <v>2.275960170697013E-3</v>
      </c>
      <c r="AU2026" t="s">
        <v>2709</v>
      </c>
      <c r="AV2026" t="s">
        <v>2228</v>
      </c>
      <c r="AW2026">
        <v>11</v>
      </c>
      <c r="AY2026" s="130">
        <v>37</v>
      </c>
      <c r="AZ2026" s="131">
        <v>115</v>
      </c>
      <c r="BA2026" s="132">
        <f t="shared" si="792"/>
        <v>37115</v>
      </c>
      <c r="BC2026" s="7" t="s">
        <v>532</v>
      </c>
    </row>
    <row r="2027" spans="1:55" ht="13" hidden="1" customHeight="1" outlineLevel="1" x14ac:dyDescent="0.2">
      <c r="A2027" t="s">
        <v>2946</v>
      </c>
      <c r="B2027" t="s">
        <v>2228</v>
      </c>
      <c r="C2027" s="1">
        <f t="shared" si="794"/>
        <v>8552</v>
      </c>
      <c r="D2027" s="7">
        <f>RANK(N2027,(N2027:P2027,Q2027:AJ2027))</f>
        <v>1</v>
      </c>
      <c r="E2027" s="7">
        <f>RANK(O2027,(N2027:P2027,Q2027:AJ2027))</f>
        <v>2</v>
      </c>
      <c r="F2027" s="7">
        <f>IF(P2027&gt;0,RANK(P2027,(N2027:P2027,Q2027:AJ2027)),0)</f>
        <v>3</v>
      </c>
      <c r="G2027" s="1">
        <f t="shared" si="795"/>
        <v>910</v>
      </c>
      <c r="H2027" s="2">
        <f t="shared" si="793"/>
        <v>0.10640785781103836</v>
      </c>
      <c r="I2027" s="2"/>
      <c r="J2027" s="2">
        <f t="shared" si="796"/>
        <v>0.52619270346117863</v>
      </c>
      <c r="K2027" s="2">
        <f t="shared" si="797"/>
        <v>0.41978484565014029</v>
      </c>
      <c r="L2027" s="2">
        <f t="shared" si="798"/>
        <v>5.2034611786716554E-2</v>
      </c>
      <c r="M2027" s="2">
        <f t="shared" si="799"/>
        <v>1.9878391019645184E-3</v>
      </c>
      <c r="N2027" s="1">
        <v>4500</v>
      </c>
      <c r="O2027" s="1">
        <v>3590</v>
      </c>
      <c r="P2027" s="1">
        <v>445</v>
      </c>
      <c r="R2027" s="1">
        <v>15</v>
      </c>
      <c r="T2027" s="1">
        <v>2</v>
      </c>
      <c r="Y2027" s="1">
        <v>0</v>
      </c>
      <c r="AL2027" s="7">
        <f>IF(Q2027&gt;0,RANK(Q2027,(N2027:P2027,Q2027:AJ2027)),0)</f>
        <v>0</v>
      </c>
      <c r="AM2027" s="7">
        <f>IF(R2027&gt;0,RANK(R2027,(N2027:P2027,Q2027:AJ2027)),0)</f>
        <v>4</v>
      </c>
      <c r="AN2027" s="7">
        <f>IF(S2027&gt;0,RANK(S2027,(N2027:P2027,Q2027:AJ2027)),0)</f>
        <v>0</v>
      </c>
      <c r="AO2027" s="7">
        <f>IF(T2027&gt;0,RANK(T2027,(N2027:P2027,Q2027:AJ2027)),0)</f>
        <v>5</v>
      </c>
      <c r="AP2027" s="2">
        <f t="shared" si="800"/>
        <v>0</v>
      </c>
      <c r="AQ2027" s="2">
        <f t="shared" si="801"/>
        <v>1.7539756782039288E-3</v>
      </c>
      <c r="AR2027" s="2">
        <f t="shared" si="802"/>
        <v>0</v>
      </c>
      <c r="AS2027" s="2">
        <f t="shared" si="803"/>
        <v>2.3386342376052386E-4</v>
      </c>
      <c r="AU2027" t="s">
        <v>2946</v>
      </c>
      <c r="AV2027" t="s">
        <v>2228</v>
      </c>
      <c r="AW2027">
        <v>1</v>
      </c>
      <c r="AY2027" s="130">
        <v>37</v>
      </c>
      <c r="AZ2027" s="131">
        <v>117</v>
      </c>
      <c r="BA2027" s="132">
        <f t="shared" si="792"/>
        <v>37117</v>
      </c>
      <c r="BC2027" s="7" t="s">
        <v>532</v>
      </c>
    </row>
    <row r="2028" spans="1:55" ht="13" hidden="1" customHeight="1" outlineLevel="1" x14ac:dyDescent="0.2">
      <c r="A2028" t="s">
        <v>548</v>
      </c>
      <c r="B2028" t="s">
        <v>2228</v>
      </c>
      <c r="C2028" s="1">
        <f t="shared" si="794"/>
        <v>212845</v>
      </c>
      <c r="D2028" s="7">
        <f>RANK(N2028,(N2028:P2028,Q2028:AJ2028))</f>
        <v>1</v>
      </c>
      <c r="E2028" s="7">
        <f>RANK(O2028,(N2028:P2028,Q2028:AJ2028))</f>
        <v>2</v>
      </c>
      <c r="F2028" s="7">
        <f>IF(P2028&gt;0,RANK(P2028,(N2028:P2028,Q2028:AJ2028)),0)</f>
        <v>3</v>
      </c>
      <c r="G2028" s="1">
        <f t="shared" si="795"/>
        <v>5710</v>
      </c>
      <c r="H2028" s="2">
        <f t="shared" si="793"/>
        <v>2.6827033756959291E-2</v>
      </c>
      <c r="I2028" s="2"/>
      <c r="J2028" s="2">
        <f t="shared" si="796"/>
        <v>0.48593577485963962</v>
      </c>
      <c r="K2028" s="2">
        <f t="shared" si="797"/>
        <v>0.45910874110268035</v>
      </c>
      <c r="L2028" s="2">
        <f t="shared" si="798"/>
        <v>4.9204820409217975E-2</v>
      </c>
      <c r="M2028" s="2">
        <f t="shared" si="799"/>
        <v>5.7506636284621049E-3</v>
      </c>
      <c r="N2028" s="1">
        <v>103429</v>
      </c>
      <c r="O2028" s="1">
        <v>97719</v>
      </c>
      <c r="P2028" s="1">
        <v>10473</v>
      </c>
      <c r="Q2028" s="1">
        <v>172</v>
      </c>
      <c r="R2028" s="1">
        <v>772</v>
      </c>
      <c r="S2028" s="1">
        <v>46</v>
      </c>
      <c r="T2028" s="1">
        <v>232</v>
      </c>
      <c r="Y2028" s="1">
        <v>2</v>
      </c>
      <c r="AL2028" s="7">
        <f>IF(Q2028&gt;0,RANK(Q2028,(N2028:P2028,Q2028:AJ2028)),0)</f>
        <v>6</v>
      </c>
      <c r="AM2028" s="7">
        <f>IF(R2028&gt;0,RANK(R2028,(N2028:P2028,Q2028:AJ2028)),0)</f>
        <v>4</v>
      </c>
      <c r="AN2028" s="7">
        <f>IF(S2028&gt;0,RANK(S2028,(N2028:P2028,Q2028:AJ2028)),0)</f>
        <v>7</v>
      </c>
      <c r="AO2028" s="7">
        <f>IF(T2028&gt;0,RANK(T2028,(N2028:P2028,Q2028:AJ2028)),0)</f>
        <v>5</v>
      </c>
      <c r="AP2028" s="2">
        <f t="shared" si="800"/>
        <v>8.0809979092767042E-4</v>
      </c>
      <c r="AQ2028" s="2">
        <f t="shared" si="801"/>
        <v>3.6270525499776832E-3</v>
      </c>
      <c r="AR2028" s="2">
        <f t="shared" si="802"/>
        <v>2.1611971152716767E-4</v>
      </c>
      <c r="AS2028" s="2">
        <f t="shared" si="803"/>
        <v>1.0899950668326716E-3</v>
      </c>
      <c r="AU2028" t="s">
        <v>548</v>
      </c>
      <c r="AV2028" t="s">
        <v>2228</v>
      </c>
      <c r="AY2028" s="130">
        <v>37</v>
      </c>
      <c r="AZ2028" s="131">
        <v>119</v>
      </c>
      <c r="BA2028" s="132">
        <f t="shared" si="792"/>
        <v>37119</v>
      </c>
      <c r="BC2028" s="7" t="s">
        <v>532</v>
      </c>
    </row>
    <row r="2029" spans="1:55" ht="13" hidden="1" customHeight="1" outlineLevel="1" x14ac:dyDescent="0.2">
      <c r="A2029" t="s">
        <v>2243</v>
      </c>
      <c r="B2029" t="s">
        <v>2228</v>
      </c>
      <c r="C2029" s="1">
        <f t="shared" si="794"/>
        <v>5946</v>
      </c>
      <c r="D2029" s="7">
        <f>RANK(N2029,(N2029:P2029,Q2029:AJ2029))</f>
        <v>2</v>
      </c>
      <c r="E2029" s="7">
        <f>RANK(O2029,(N2029:P2029,Q2029:AJ2029))</f>
        <v>1</v>
      </c>
      <c r="F2029" s="7">
        <f>IF(P2029&gt;0,RANK(P2029,(N2029:P2029,Q2029:AJ2029)),0)</f>
        <v>3</v>
      </c>
      <c r="G2029" s="1">
        <f t="shared" si="795"/>
        <v>2378</v>
      </c>
      <c r="H2029" s="2">
        <f t="shared" si="793"/>
        <v>0.39993272788429196</v>
      </c>
      <c r="I2029" s="2"/>
      <c r="J2029" s="2">
        <f t="shared" si="796"/>
        <v>0.25159771274806592</v>
      </c>
      <c r="K2029" s="2">
        <f t="shared" si="797"/>
        <v>0.65153044063235788</v>
      </c>
      <c r="L2029" s="2">
        <f t="shared" si="798"/>
        <v>9.2330978809283551E-2</v>
      </c>
      <c r="M2029" s="2">
        <f t="shared" si="799"/>
        <v>4.5408678102926009E-3</v>
      </c>
      <c r="N2029" s="1">
        <v>1496</v>
      </c>
      <c r="O2029" s="1">
        <v>3874</v>
      </c>
      <c r="P2029" s="1">
        <v>549</v>
      </c>
      <c r="Q2029" s="1">
        <v>4</v>
      </c>
      <c r="R2029" s="1">
        <v>20</v>
      </c>
      <c r="T2029" s="1">
        <v>3</v>
      </c>
      <c r="Y2029" s="1">
        <v>0</v>
      </c>
      <c r="AL2029" s="7">
        <f>IF(Q2029&gt;0,RANK(Q2029,(N2029:P2029,Q2029:AJ2029)),0)</f>
        <v>5</v>
      </c>
      <c r="AM2029" s="7">
        <f>IF(R2029&gt;0,RANK(R2029,(N2029:P2029,Q2029:AJ2029)),0)</f>
        <v>4</v>
      </c>
      <c r="AN2029" s="7">
        <f>IF(S2029&gt;0,RANK(S2029,(N2029:P2029,Q2029:AJ2029)),0)</f>
        <v>0</v>
      </c>
      <c r="AO2029" s="7">
        <f>IF(T2029&gt;0,RANK(T2029,(N2029:P2029,Q2029:AJ2029)),0)</f>
        <v>6</v>
      </c>
      <c r="AP2029" s="2">
        <f t="shared" si="800"/>
        <v>6.7272115708039018E-4</v>
      </c>
      <c r="AQ2029" s="2">
        <f t="shared" si="801"/>
        <v>3.3636057854019509E-3</v>
      </c>
      <c r="AR2029" s="2">
        <f t="shared" si="802"/>
        <v>0</v>
      </c>
      <c r="AS2029" s="2">
        <f t="shared" si="803"/>
        <v>5.0454086781029264E-4</v>
      </c>
      <c r="AU2029" t="s">
        <v>2243</v>
      </c>
      <c r="AV2029" t="s">
        <v>2228</v>
      </c>
      <c r="AW2029">
        <v>10</v>
      </c>
      <c r="AY2029" s="130">
        <v>37</v>
      </c>
      <c r="AZ2029" s="131">
        <v>121</v>
      </c>
      <c r="BA2029" s="132">
        <f t="shared" si="792"/>
        <v>37121</v>
      </c>
      <c r="BC2029" s="7" t="s">
        <v>532</v>
      </c>
    </row>
    <row r="2030" spans="1:55" ht="13" hidden="1" customHeight="1" outlineLevel="1" x14ac:dyDescent="0.2">
      <c r="A2030" t="s">
        <v>961</v>
      </c>
      <c r="B2030" t="s">
        <v>2228</v>
      </c>
      <c r="C2030" s="1">
        <f t="shared" si="794"/>
        <v>7838</v>
      </c>
      <c r="D2030" s="7">
        <f>RANK(N2030,(N2030:P2030,Q2030:AJ2030))</f>
        <v>1</v>
      </c>
      <c r="E2030" s="7">
        <f>RANK(O2030,(N2030:P2030,Q2030:AJ2030))</f>
        <v>2</v>
      </c>
      <c r="F2030" s="7">
        <f>IF(P2030&gt;0,RANK(P2030,(N2030:P2030,Q2030:AJ2030)),0)</f>
        <v>3</v>
      </c>
      <c r="G2030" s="1">
        <f t="shared" si="795"/>
        <v>477</v>
      </c>
      <c r="H2030" s="2">
        <f t="shared" si="793"/>
        <v>6.0857361571829548E-2</v>
      </c>
      <c r="I2030" s="2"/>
      <c r="J2030" s="2">
        <f t="shared" si="796"/>
        <v>0.49196223526409799</v>
      </c>
      <c r="K2030" s="2">
        <f t="shared" si="797"/>
        <v>0.43110487369226841</v>
      </c>
      <c r="L2030" s="2">
        <f t="shared" si="798"/>
        <v>7.4891553967848939E-2</v>
      </c>
      <c r="M2030" s="2">
        <f t="shared" si="799"/>
        <v>2.0413370757846605E-3</v>
      </c>
      <c r="N2030" s="1">
        <v>3856</v>
      </c>
      <c r="O2030" s="1">
        <v>3379</v>
      </c>
      <c r="P2030" s="1">
        <v>587</v>
      </c>
      <c r="Q2030" s="1">
        <v>1</v>
      </c>
      <c r="R2030" s="1">
        <v>8</v>
      </c>
      <c r="T2030" s="1">
        <v>7</v>
      </c>
      <c r="Y2030" s="1">
        <v>0</v>
      </c>
      <c r="AL2030" s="7">
        <f>IF(Q2030&gt;0,RANK(Q2030,(N2030:P2030,Q2030:AJ2030)),0)</f>
        <v>6</v>
      </c>
      <c r="AM2030" s="7">
        <f>IF(R2030&gt;0,RANK(R2030,(N2030:P2030,Q2030:AJ2030)),0)</f>
        <v>4</v>
      </c>
      <c r="AN2030" s="7">
        <f>IF(S2030&gt;0,RANK(S2030,(N2030:P2030,Q2030:AJ2030)),0)</f>
        <v>0</v>
      </c>
      <c r="AO2030" s="7">
        <f>IF(T2030&gt;0,RANK(T2030,(N2030:P2030,Q2030:AJ2030)),0)</f>
        <v>5</v>
      </c>
      <c r="AP2030" s="2">
        <f t="shared" si="800"/>
        <v>1.2758356723653993E-4</v>
      </c>
      <c r="AQ2030" s="2">
        <f t="shared" si="801"/>
        <v>1.0206685378923194E-3</v>
      </c>
      <c r="AR2030" s="2">
        <f t="shared" si="802"/>
        <v>0</v>
      </c>
      <c r="AS2030" s="2">
        <f t="shared" si="803"/>
        <v>8.9308497065577954E-4</v>
      </c>
      <c r="AU2030" t="s">
        <v>961</v>
      </c>
      <c r="AV2030" t="s">
        <v>2228</v>
      </c>
      <c r="AW2030">
        <v>8</v>
      </c>
      <c r="AY2030" s="130">
        <v>37</v>
      </c>
      <c r="AZ2030" s="131">
        <v>123</v>
      </c>
      <c r="BA2030" s="132">
        <f t="shared" si="792"/>
        <v>37123</v>
      </c>
      <c r="BC2030" s="7" t="s">
        <v>532</v>
      </c>
    </row>
    <row r="2031" spans="1:55" ht="13" hidden="1" customHeight="1" outlineLevel="1" x14ac:dyDescent="0.2">
      <c r="A2031" t="s">
        <v>1860</v>
      </c>
      <c r="B2031" t="s">
        <v>2228</v>
      </c>
      <c r="C2031" s="1">
        <f t="shared" si="794"/>
        <v>26479</v>
      </c>
      <c r="D2031" s="7">
        <f>RANK(N2031,(N2031:P2031,Q2031:AJ2031))</f>
        <v>2</v>
      </c>
      <c r="E2031" s="7">
        <f>RANK(O2031,(N2031:P2031,Q2031:AJ2031))</f>
        <v>1</v>
      </c>
      <c r="F2031" s="7">
        <f>IF(P2031&gt;0,RANK(P2031,(N2031:P2031,Q2031:AJ2031)),0)</f>
        <v>3</v>
      </c>
      <c r="G2031" s="1">
        <f t="shared" si="795"/>
        <v>4913</v>
      </c>
      <c r="H2031" s="2">
        <f t="shared" si="793"/>
        <v>0.18554326069715624</v>
      </c>
      <c r="I2031" s="2"/>
      <c r="J2031" s="2">
        <f t="shared" si="796"/>
        <v>0.37187960270402959</v>
      </c>
      <c r="K2031" s="2">
        <f t="shared" si="797"/>
        <v>0.55742286340118585</v>
      </c>
      <c r="L2031" s="2">
        <f t="shared" si="798"/>
        <v>6.6505532686279692E-2</v>
      </c>
      <c r="M2031" s="2">
        <f t="shared" si="799"/>
        <v>4.1920012085048114E-3</v>
      </c>
      <c r="N2031" s="1">
        <v>9847</v>
      </c>
      <c r="O2031" s="1">
        <v>14760</v>
      </c>
      <c r="P2031" s="1">
        <v>1761</v>
      </c>
      <c r="Q2031" s="1">
        <v>11</v>
      </c>
      <c r="R2031" s="1">
        <v>61</v>
      </c>
      <c r="S2031" s="1">
        <v>5</v>
      </c>
      <c r="T2031" s="1">
        <v>32</v>
      </c>
      <c r="Y2031" s="1">
        <v>2</v>
      </c>
      <c r="AL2031" s="7">
        <f>IF(Q2031&gt;0,RANK(Q2031,(N2031:P2031,Q2031:AJ2031)),0)</f>
        <v>6</v>
      </c>
      <c r="AM2031" s="7">
        <f>IF(R2031&gt;0,RANK(R2031,(N2031:P2031,Q2031:AJ2031)),0)</f>
        <v>4</v>
      </c>
      <c r="AN2031" s="7">
        <f>IF(S2031&gt;0,RANK(S2031,(N2031:P2031,Q2031:AJ2031)),0)</f>
        <v>7</v>
      </c>
      <c r="AO2031" s="7">
        <f>IF(T2031&gt;0,RANK(T2031,(N2031:P2031,Q2031:AJ2031)),0)</f>
        <v>5</v>
      </c>
      <c r="AP2031" s="2">
        <f t="shared" si="800"/>
        <v>4.1542354318516563E-4</v>
      </c>
      <c r="AQ2031" s="2">
        <f t="shared" si="801"/>
        <v>2.3037123758450091E-3</v>
      </c>
      <c r="AR2031" s="2">
        <f t="shared" si="802"/>
        <v>1.8882888326598438E-4</v>
      </c>
      <c r="AS2031" s="2">
        <f t="shared" si="803"/>
        <v>1.2085048529023E-3</v>
      </c>
      <c r="AU2031" t="s">
        <v>1860</v>
      </c>
      <c r="AV2031" t="s">
        <v>2228</v>
      </c>
      <c r="AW2031">
        <v>6</v>
      </c>
      <c r="AY2031" s="130">
        <v>37</v>
      </c>
      <c r="AZ2031" s="131">
        <v>125</v>
      </c>
      <c r="BA2031" s="132">
        <f t="shared" si="792"/>
        <v>37125</v>
      </c>
      <c r="BC2031" s="7" t="s">
        <v>532</v>
      </c>
    </row>
    <row r="2032" spans="1:55" ht="13" hidden="1" customHeight="1" outlineLevel="1" x14ac:dyDescent="0.2">
      <c r="A2032" t="s">
        <v>852</v>
      </c>
      <c r="B2032" t="s">
        <v>2228</v>
      </c>
      <c r="C2032" s="1">
        <f t="shared" si="794"/>
        <v>28262</v>
      </c>
      <c r="D2032" s="7">
        <f>RANK(N2032,(N2032:P2032,Q2032:AJ2032))</f>
        <v>2</v>
      </c>
      <c r="E2032" s="7">
        <f>RANK(O2032,(N2032:P2032,Q2032:AJ2032))</f>
        <v>1</v>
      </c>
      <c r="F2032" s="7">
        <f>IF(P2032&gt;0,RANK(P2032,(N2032:P2032,Q2032:AJ2032)),0)</f>
        <v>3</v>
      </c>
      <c r="G2032" s="1">
        <f t="shared" si="795"/>
        <v>4167</v>
      </c>
      <c r="H2032" s="2">
        <f t="shared" si="793"/>
        <v>0.14744179463590687</v>
      </c>
      <c r="I2032" s="2"/>
      <c r="J2032" s="2">
        <f t="shared" si="796"/>
        <v>0.39423961503078336</v>
      </c>
      <c r="K2032" s="2">
        <f t="shared" si="797"/>
        <v>0.54168140966669021</v>
      </c>
      <c r="L2032" s="2">
        <f t="shared" si="798"/>
        <v>6.1955983299129574E-2</v>
      </c>
      <c r="M2032" s="2">
        <f t="shared" si="799"/>
        <v>2.1229920033968008E-3</v>
      </c>
      <c r="N2032" s="1">
        <v>11142</v>
      </c>
      <c r="O2032" s="1">
        <v>15309</v>
      </c>
      <c r="P2032" s="1">
        <v>1751</v>
      </c>
      <c r="R2032" s="1">
        <v>51</v>
      </c>
      <c r="T2032" s="1">
        <v>9</v>
      </c>
      <c r="Y2032" s="1">
        <v>0</v>
      </c>
      <c r="AL2032" s="7">
        <f>IF(Q2032&gt;0,RANK(Q2032,(N2032:P2032,Q2032:AJ2032)),0)</f>
        <v>0</v>
      </c>
      <c r="AM2032" s="7">
        <f>IF(R2032&gt;0,RANK(R2032,(N2032:P2032,Q2032:AJ2032)),0)</f>
        <v>4</v>
      </c>
      <c r="AN2032" s="7">
        <f>IF(S2032&gt;0,RANK(S2032,(N2032:P2032,Q2032:AJ2032)),0)</f>
        <v>0</v>
      </c>
      <c r="AO2032" s="7">
        <f>IF(T2032&gt;0,RANK(T2032,(N2032:P2032,Q2032:AJ2032)),0)</f>
        <v>5</v>
      </c>
      <c r="AP2032" s="2">
        <f t="shared" si="800"/>
        <v>0</v>
      </c>
      <c r="AQ2032" s="2">
        <f t="shared" si="801"/>
        <v>1.8045432028872691E-3</v>
      </c>
      <c r="AR2032" s="2">
        <f t="shared" si="802"/>
        <v>0</v>
      </c>
      <c r="AS2032" s="2">
        <f t="shared" si="803"/>
        <v>3.1844880050951809E-4</v>
      </c>
      <c r="AU2032" t="s">
        <v>852</v>
      </c>
      <c r="AV2032" t="s">
        <v>2228</v>
      </c>
      <c r="AW2032">
        <v>2</v>
      </c>
      <c r="AY2032" s="130">
        <v>37</v>
      </c>
      <c r="AZ2032" s="131">
        <v>127</v>
      </c>
      <c r="BA2032" s="132">
        <f t="shared" si="792"/>
        <v>37127</v>
      </c>
      <c r="BC2032" s="7" t="s">
        <v>532</v>
      </c>
    </row>
    <row r="2033" spans="1:55" ht="13" hidden="1" customHeight="1" outlineLevel="1" x14ac:dyDescent="0.2">
      <c r="A2033" t="s">
        <v>416</v>
      </c>
      <c r="B2033" t="s">
        <v>2228</v>
      </c>
      <c r="C2033" s="1">
        <f t="shared" ref="C2033:C2069" si="804">SUM(N2033:AJ2033)</f>
        <v>54769</v>
      </c>
      <c r="D2033" s="7">
        <f>RANK(N2033,(N2033:P2033,Q2033:AJ2033))</f>
        <v>2</v>
      </c>
      <c r="E2033" s="7">
        <f>RANK(O2033,(N2033:P2033,Q2033:AJ2033))</f>
        <v>1</v>
      </c>
      <c r="F2033" s="7">
        <f>IF(P2033&gt;0,RANK(P2033,(N2033:P2033,Q2033:AJ2033)),0)</f>
        <v>3</v>
      </c>
      <c r="G2033" s="1">
        <f t="shared" ref="G2033:G2069" si="805">MAX(N2033:P2033)-LARGE(N2033:P2033,2)</f>
        <v>5050</v>
      </c>
      <c r="H2033" s="2">
        <f t="shared" si="793"/>
        <v>9.2205444685862434E-2</v>
      </c>
      <c r="I2033" s="2"/>
      <c r="J2033" s="2">
        <f t="shared" ref="J2033:J2069" si="806">IF($C2033=0,"-",N2033/$C2033)</f>
        <v>0.41700597053077471</v>
      </c>
      <c r="K2033" s="2">
        <f t="shared" ref="K2033:K2069" si="807">IF($C2033=0,"-",O2033/$C2033)</f>
        <v>0.50921141521663715</v>
      </c>
      <c r="L2033" s="2">
        <f t="shared" ref="L2033:L2069" si="808">IF($C2033=0,"-",P2033/$C2033)</f>
        <v>6.6004491591958953E-2</v>
      </c>
      <c r="M2033" s="2">
        <f t="shared" ref="M2033:M2064" si="809">IF(C2033=0,"-",(1-J2033-K2033-L2033))</f>
        <v>7.7781226606291887E-3</v>
      </c>
      <c r="N2033" s="1">
        <v>22839</v>
      </c>
      <c r="O2033" s="1">
        <v>27889</v>
      </c>
      <c r="P2033" s="1">
        <v>3615</v>
      </c>
      <c r="Q2033" s="1">
        <v>29</v>
      </c>
      <c r="R2033" s="1">
        <v>322</v>
      </c>
      <c r="S2033" s="1">
        <v>3</v>
      </c>
      <c r="T2033" s="1">
        <v>71</v>
      </c>
      <c r="Y2033" s="1">
        <v>1</v>
      </c>
      <c r="AL2033" s="7">
        <f>IF(Q2033&gt;0,RANK(Q2033,(N2033:P2033,Q2033:AJ2033)),0)</f>
        <v>6</v>
      </c>
      <c r="AM2033" s="7">
        <f>IF(R2033&gt;0,RANK(R2033,(N2033:P2033,Q2033:AJ2033)),0)</f>
        <v>4</v>
      </c>
      <c r="AN2033" s="7">
        <f>IF(S2033&gt;0,RANK(S2033,(N2033:P2033,Q2033:AJ2033)),0)</f>
        <v>7</v>
      </c>
      <c r="AO2033" s="7">
        <f>IF(T2033&gt;0,RANK(T2033,(N2033:P2033,Q2033:AJ2033)),0)</f>
        <v>5</v>
      </c>
      <c r="AP2033" s="2">
        <f t="shared" ref="AP2033:AP2069" si="810">IF($C2033=0,"-",Q2033/$C2033)</f>
        <v>5.2949661304752687E-4</v>
      </c>
      <c r="AQ2033" s="2">
        <f t="shared" ref="AQ2033:AQ2069" si="811">IF($C2033=0,"-",R2033/$C2033)</f>
        <v>5.8792382552173674E-3</v>
      </c>
      <c r="AR2033" s="2">
        <f t="shared" ref="AR2033:AR2069" si="812">IF($C2033=0,"-",S2033/$C2033)</f>
        <v>5.4775511694571748E-5</v>
      </c>
      <c r="AS2033" s="2">
        <f t="shared" ref="AS2033:AS2069" si="813">IF($C2033=0,"-",T2033/$C2033)</f>
        <v>1.2963537767715313E-3</v>
      </c>
      <c r="AU2033" t="s">
        <v>416</v>
      </c>
      <c r="AV2033" t="s">
        <v>2228</v>
      </c>
      <c r="AW2033">
        <v>7</v>
      </c>
      <c r="AY2033" s="130">
        <v>37</v>
      </c>
      <c r="AZ2033" s="131">
        <v>129</v>
      </c>
      <c r="BA2033" s="132">
        <f t="shared" ref="BA2033:BA2064" si="814">AY2033*1000+AZ2033</f>
        <v>37129</v>
      </c>
      <c r="BC2033" s="7" t="s">
        <v>532</v>
      </c>
    </row>
    <row r="2034" spans="1:55" ht="13" hidden="1" customHeight="1" outlineLevel="1" x14ac:dyDescent="0.2">
      <c r="A2034" t="s">
        <v>12</v>
      </c>
      <c r="B2034" t="s">
        <v>2228</v>
      </c>
      <c r="C2034" s="1">
        <f t="shared" si="804"/>
        <v>7499</v>
      </c>
      <c r="D2034" s="7">
        <f>RANK(N2034,(N2034:P2034,Q2034:AJ2034))</f>
        <v>1</v>
      </c>
      <c r="E2034" s="7">
        <f>RANK(O2034,(N2034:P2034,Q2034:AJ2034))</f>
        <v>2</v>
      </c>
      <c r="F2034" s="7">
        <f>IF(P2034&gt;0,RANK(P2034,(N2034:P2034,Q2034:AJ2034)),0)</f>
        <v>3</v>
      </c>
      <c r="G2034" s="1">
        <f t="shared" si="805"/>
        <v>3326</v>
      </c>
      <c r="H2034" s="2">
        <f t="shared" si="793"/>
        <v>0.44352580344045872</v>
      </c>
      <c r="I2034" s="2"/>
      <c r="J2034" s="2">
        <f t="shared" si="806"/>
        <v>0.69435924789971992</v>
      </c>
      <c r="K2034" s="2">
        <f t="shared" si="807"/>
        <v>0.25083344445926126</v>
      </c>
      <c r="L2034" s="2">
        <f t="shared" si="808"/>
        <v>5.3607147619682625E-2</v>
      </c>
      <c r="M2034" s="2">
        <f t="shared" si="809"/>
        <v>1.2001600213361954E-3</v>
      </c>
      <c r="N2034" s="1">
        <v>5207</v>
      </c>
      <c r="O2034" s="1">
        <v>1881</v>
      </c>
      <c r="P2034" s="1">
        <v>402</v>
      </c>
      <c r="R2034" s="1">
        <v>8</v>
      </c>
      <c r="T2034" s="1">
        <v>1</v>
      </c>
      <c r="Y2034" s="1">
        <v>0</v>
      </c>
      <c r="AL2034" s="7">
        <f>IF(Q2034&gt;0,RANK(Q2034,(N2034:P2034,Q2034:AJ2034)),0)</f>
        <v>0</v>
      </c>
      <c r="AM2034" s="7">
        <f>IF(R2034&gt;0,RANK(R2034,(N2034:P2034,Q2034:AJ2034)),0)</f>
        <v>4</v>
      </c>
      <c r="AN2034" s="7">
        <f>IF(S2034&gt;0,RANK(S2034,(N2034:P2034,Q2034:AJ2034)),0)</f>
        <v>0</v>
      </c>
      <c r="AO2034" s="7">
        <f>IF(T2034&gt;0,RANK(T2034,(N2034:P2034,Q2034:AJ2034)),0)</f>
        <v>5</v>
      </c>
      <c r="AP2034" s="2">
        <f t="shared" si="810"/>
        <v>0</v>
      </c>
      <c r="AQ2034" s="2">
        <f t="shared" si="811"/>
        <v>1.0668089078543807E-3</v>
      </c>
      <c r="AR2034" s="2">
        <f t="shared" si="812"/>
        <v>0</v>
      </c>
      <c r="AS2034" s="2">
        <f t="shared" si="813"/>
        <v>1.3335111348179759E-4</v>
      </c>
      <c r="AU2034" t="s">
        <v>12</v>
      </c>
      <c r="AV2034" t="s">
        <v>2228</v>
      </c>
      <c r="AW2034">
        <v>1</v>
      </c>
      <c r="AY2034" s="130">
        <v>37</v>
      </c>
      <c r="AZ2034" s="131">
        <v>131</v>
      </c>
      <c r="BA2034" s="132">
        <f t="shared" si="814"/>
        <v>37131</v>
      </c>
      <c r="BC2034" s="7" t="s">
        <v>532</v>
      </c>
    </row>
    <row r="2035" spans="1:55" ht="13" hidden="1" customHeight="1" outlineLevel="1" x14ac:dyDescent="0.2">
      <c r="A2035" t="s">
        <v>1895</v>
      </c>
      <c r="B2035" t="s">
        <v>2228</v>
      </c>
      <c r="C2035" s="1">
        <f t="shared" si="804"/>
        <v>24049</v>
      </c>
      <c r="D2035" s="7">
        <f>RANK(N2035,(N2035:P2035,Q2035:AJ2035))</f>
        <v>2</v>
      </c>
      <c r="E2035" s="7">
        <f>RANK(O2035,(N2035:P2035,Q2035:AJ2035))</f>
        <v>1</v>
      </c>
      <c r="F2035" s="7">
        <f>IF(P2035&gt;0,RANK(P2035,(N2035:P2035,Q2035:AJ2035)),0)</f>
        <v>3</v>
      </c>
      <c r="G2035" s="1">
        <f t="shared" si="805"/>
        <v>4711</v>
      </c>
      <c r="H2035" s="2">
        <f t="shared" si="793"/>
        <v>0.19589172106948313</v>
      </c>
      <c r="I2035" s="2"/>
      <c r="J2035" s="2">
        <f t="shared" si="806"/>
        <v>0.36113767724229695</v>
      </c>
      <c r="K2035" s="2">
        <f t="shared" si="807"/>
        <v>0.55702939831178011</v>
      </c>
      <c r="L2035" s="2">
        <f t="shared" si="808"/>
        <v>7.7217347914674203E-2</v>
      </c>
      <c r="M2035" s="2">
        <f t="shared" si="809"/>
        <v>4.6155765312487357E-3</v>
      </c>
      <c r="N2035" s="1">
        <v>8685</v>
      </c>
      <c r="O2035" s="1">
        <v>13396</v>
      </c>
      <c r="P2035" s="1">
        <v>1857</v>
      </c>
      <c r="Q2035" s="1">
        <v>3</v>
      </c>
      <c r="R2035" s="1">
        <v>88</v>
      </c>
      <c r="S2035" s="1">
        <v>1</v>
      </c>
      <c r="T2035" s="1">
        <v>19</v>
      </c>
      <c r="Y2035" s="1">
        <v>0</v>
      </c>
      <c r="AL2035" s="7">
        <f>IF(Q2035&gt;0,RANK(Q2035,(N2035:P2035,Q2035:AJ2035)),0)</f>
        <v>6</v>
      </c>
      <c r="AM2035" s="7">
        <f>IF(R2035&gt;0,RANK(R2035,(N2035:P2035,Q2035:AJ2035)),0)</f>
        <v>4</v>
      </c>
      <c r="AN2035" s="7">
        <f>IF(S2035&gt;0,RANK(S2035,(N2035:P2035,Q2035:AJ2035)),0)</f>
        <v>7</v>
      </c>
      <c r="AO2035" s="7">
        <f>IF(T2035&gt;0,RANK(T2035,(N2035:P2035,Q2035:AJ2035)),0)</f>
        <v>5</v>
      </c>
      <c r="AP2035" s="2">
        <f t="shared" si="810"/>
        <v>1.2474531165537029E-4</v>
      </c>
      <c r="AQ2035" s="2">
        <f t="shared" si="811"/>
        <v>3.6591958085575283E-3</v>
      </c>
      <c r="AR2035" s="2">
        <f t="shared" si="812"/>
        <v>4.1581770551790093E-5</v>
      </c>
      <c r="AS2035" s="2">
        <f t="shared" si="813"/>
        <v>7.9005364048401183E-4</v>
      </c>
      <c r="AU2035" t="s">
        <v>1895</v>
      </c>
      <c r="AV2035" t="s">
        <v>2228</v>
      </c>
      <c r="AW2035">
        <v>3</v>
      </c>
      <c r="AY2035" s="130">
        <v>37</v>
      </c>
      <c r="AZ2035" s="131">
        <v>133</v>
      </c>
      <c r="BA2035" s="132">
        <f t="shared" si="814"/>
        <v>37133</v>
      </c>
      <c r="BC2035" s="7" t="s">
        <v>532</v>
      </c>
    </row>
    <row r="2036" spans="1:55" ht="13" hidden="1" customHeight="1" outlineLevel="1" x14ac:dyDescent="0.2">
      <c r="A2036" t="s">
        <v>1279</v>
      </c>
      <c r="B2036" t="s">
        <v>2228</v>
      </c>
      <c r="C2036" s="1">
        <f t="shared" si="804"/>
        <v>46765</v>
      </c>
      <c r="D2036" s="7">
        <f>RANK(N2036,(N2036:P2036,Q2036:AJ2036))</f>
        <v>1</v>
      </c>
      <c r="E2036" s="7">
        <f>RANK(O2036,(N2036:P2036,Q2036:AJ2036))</f>
        <v>2</v>
      </c>
      <c r="F2036" s="7">
        <f>IF(P2036&gt;0,RANK(P2036,(N2036:P2036,Q2036:AJ2036)),0)</f>
        <v>3</v>
      </c>
      <c r="G2036" s="1">
        <f t="shared" si="805"/>
        <v>13621</v>
      </c>
      <c r="H2036" s="2">
        <f t="shared" si="793"/>
        <v>0.29126483481235965</v>
      </c>
      <c r="I2036" s="2"/>
      <c r="J2036" s="2">
        <f t="shared" si="806"/>
        <v>0.61315086068641078</v>
      </c>
      <c r="K2036" s="2">
        <f t="shared" si="807"/>
        <v>0.32188602587405113</v>
      </c>
      <c r="L2036" s="2">
        <f t="shared" si="808"/>
        <v>3.2802309419437611E-2</v>
      </c>
      <c r="M2036" s="2">
        <f t="shared" si="809"/>
        <v>3.2160804020100478E-2</v>
      </c>
      <c r="N2036" s="1">
        <v>28674</v>
      </c>
      <c r="O2036" s="1">
        <v>15053</v>
      </c>
      <c r="P2036" s="1">
        <v>1534</v>
      </c>
      <c r="Q2036" s="1">
        <v>475</v>
      </c>
      <c r="R2036" s="1">
        <v>906</v>
      </c>
      <c r="S2036" s="1">
        <v>1</v>
      </c>
      <c r="T2036" s="1">
        <v>122</v>
      </c>
      <c r="Y2036" s="1">
        <v>0</v>
      </c>
      <c r="AL2036" s="7">
        <f>IF(Q2036&gt;0,RANK(Q2036,(N2036:P2036,Q2036:AJ2036)),0)</f>
        <v>5</v>
      </c>
      <c r="AM2036" s="7">
        <f>IF(R2036&gt;0,RANK(R2036,(N2036:P2036,Q2036:AJ2036)),0)</f>
        <v>4</v>
      </c>
      <c r="AN2036" s="7">
        <f>IF(S2036&gt;0,RANK(S2036,(N2036:P2036,Q2036:AJ2036)),0)</f>
        <v>7</v>
      </c>
      <c r="AO2036" s="7">
        <f>IF(T2036&gt;0,RANK(T2036,(N2036:P2036,Q2036:AJ2036)),0)</f>
        <v>6</v>
      </c>
      <c r="AP2036" s="2">
        <f t="shared" si="810"/>
        <v>1.0157168822837593E-2</v>
      </c>
      <c r="AQ2036" s="2">
        <f t="shared" si="811"/>
        <v>1.9373463059980753E-2</v>
      </c>
      <c r="AR2036" s="2">
        <f t="shared" si="812"/>
        <v>2.1383513311237037E-5</v>
      </c>
      <c r="AS2036" s="2">
        <f t="shared" si="813"/>
        <v>2.6087886239709182E-3</v>
      </c>
      <c r="AU2036" t="s">
        <v>1279</v>
      </c>
      <c r="AV2036" t="s">
        <v>2228</v>
      </c>
      <c r="AW2036">
        <v>4</v>
      </c>
      <c r="AY2036" s="130">
        <v>37</v>
      </c>
      <c r="AZ2036" s="131">
        <v>135</v>
      </c>
      <c r="BA2036" s="132">
        <f t="shared" si="814"/>
        <v>37135</v>
      </c>
      <c r="BC2036" s="7" t="s">
        <v>532</v>
      </c>
    </row>
    <row r="2037" spans="1:55" ht="13" hidden="1" customHeight="1" outlineLevel="1" x14ac:dyDescent="0.2">
      <c r="A2037" t="s">
        <v>1546</v>
      </c>
      <c r="B2037" t="s">
        <v>2228</v>
      </c>
      <c r="C2037" s="1">
        <f t="shared" si="804"/>
        <v>4790</v>
      </c>
      <c r="D2037" s="7">
        <f>RANK(N2037,(N2037:P2037,Q2037:AJ2037))</f>
        <v>2</v>
      </c>
      <c r="E2037" s="7">
        <f>RANK(O2037,(N2037:P2037,Q2037:AJ2037))</f>
        <v>1</v>
      </c>
      <c r="F2037" s="7">
        <f>IF(P2037&gt;0,RANK(P2037,(N2037:P2037,Q2037:AJ2037)),0)</f>
        <v>3</v>
      </c>
      <c r="G2037" s="1">
        <f t="shared" si="805"/>
        <v>66</v>
      </c>
      <c r="H2037" s="2">
        <f t="shared" si="793"/>
        <v>1.3778705636743214E-2</v>
      </c>
      <c r="I2037" s="2"/>
      <c r="J2037" s="2">
        <f t="shared" si="806"/>
        <v>0.46012526096033401</v>
      </c>
      <c r="K2037" s="2">
        <f t="shared" si="807"/>
        <v>0.47390396659707723</v>
      </c>
      <c r="L2037" s="2">
        <f t="shared" si="808"/>
        <v>6.2004175365344465E-2</v>
      </c>
      <c r="M2037" s="2">
        <f t="shared" si="809"/>
        <v>3.9665970772442896E-3</v>
      </c>
      <c r="N2037" s="1">
        <v>2204</v>
      </c>
      <c r="O2037" s="1">
        <v>2270</v>
      </c>
      <c r="P2037" s="1">
        <v>297</v>
      </c>
      <c r="R2037" s="1">
        <v>16</v>
      </c>
      <c r="T2037" s="1">
        <v>3</v>
      </c>
      <c r="Y2037" s="1">
        <v>0</v>
      </c>
      <c r="AL2037" s="7">
        <f>IF(Q2037&gt;0,RANK(Q2037,(N2037:P2037,Q2037:AJ2037)),0)</f>
        <v>0</v>
      </c>
      <c r="AM2037" s="7">
        <f>IF(R2037&gt;0,RANK(R2037,(N2037:P2037,Q2037:AJ2037)),0)</f>
        <v>4</v>
      </c>
      <c r="AN2037" s="7">
        <f>IF(S2037&gt;0,RANK(S2037,(N2037:P2037,Q2037:AJ2037)),0)</f>
        <v>0</v>
      </c>
      <c r="AO2037" s="7">
        <f>IF(T2037&gt;0,RANK(T2037,(N2037:P2037,Q2037:AJ2037)),0)</f>
        <v>5</v>
      </c>
      <c r="AP2037" s="2">
        <f t="shared" si="810"/>
        <v>0</v>
      </c>
      <c r="AQ2037" s="2">
        <f t="shared" si="811"/>
        <v>3.3402922755741129E-3</v>
      </c>
      <c r="AR2037" s="2">
        <f t="shared" si="812"/>
        <v>0</v>
      </c>
      <c r="AS2037" s="2">
        <f t="shared" si="813"/>
        <v>6.2630480167014612E-4</v>
      </c>
      <c r="AU2037" t="s">
        <v>1546</v>
      </c>
      <c r="AV2037" t="s">
        <v>2228</v>
      </c>
      <c r="AW2037">
        <v>3</v>
      </c>
      <c r="AY2037" s="130">
        <v>37</v>
      </c>
      <c r="AZ2037" s="131">
        <v>137</v>
      </c>
      <c r="BA2037" s="132">
        <f t="shared" si="814"/>
        <v>37137</v>
      </c>
      <c r="BC2037" s="7" t="s">
        <v>532</v>
      </c>
    </row>
    <row r="2038" spans="1:55" ht="13" hidden="1" customHeight="1" outlineLevel="1" x14ac:dyDescent="0.2">
      <c r="A2038" t="s">
        <v>1547</v>
      </c>
      <c r="B2038" t="s">
        <v>2228</v>
      </c>
      <c r="C2038" s="1">
        <f t="shared" si="804"/>
        <v>7822</v>
      </c>
      <c r="D2038" s="7">
        <f>RANK(N2038,(N2038:P2038,Q2038:AJ2038))</f>
        <v>1</v>
      </c>
      <c r="E2038" s="7">
        <f>RANK(O2038,(N2038:P2038,Q2038:AJ2038))</f>
        <v>2</v>
      </c>
      <c r="F2038" s="7">
        <f>IF(P2038&gt;0,RANK(P2038,(N2038:P2038,Q2038:AJ2038)),0)</f>
        <v>3</v>
      </c>
      <c r="G2038" s="1">
        <f t="shared" si="805"/>
        <v>1234</v>
      </c>
      <c r="H2038" s="2">
        <f t="shared" si="793"/>
        <v>0.15776016364101253</v>
      </c>
      <c r="I2038" s="2"/>
      <c r="J2038" s="2">
        <f t="shared" si="806"/>
        <v>0.5411659422142675</v>
      </c>
      <c r="K2038" s="2">
        <f t="shared" si="807"/>
        <v>0.38340577857325492</v>
      </c>
      <c r="L2038" s="2">
        <f t="shared" si="808"/>
        <v>7.2232165686525185E-2</v>
      </c>
      <c r="M2038" s="2">
        <f t="shared" si="809"/>
        <v>3.1961135259523932E-3</v>
      </c>
      <c r="N2038" s="1">
        <v>4233</v>
      </c>
      <c r="O2038" s="1">
        <v>2999</v>
      </c>
      <c r="P2038" s="1">
        <v>565</v>
      </c>
      <c r="R2038" s="1">
        <v>16</v>
      </c>
      <c r="T2038" s="1">
        <v>9</v>
      </c>
      <c r="Y2038" s="1">
        <v>0</v>
      </c>
      <c r="AL2038" s="7">
        <f>IF(Q2038&gt;0,RANK(Q2038,(N2038:P2038,Q2038:AJ2038)),0)</f>
        <v>0</v>
      </c>
      <c r="AM2038" s="7">
        <f>IF(R2038&gt;0,RANK(R2038,(N2038:P2038,Q2038:AJ2038)),0)</f>
        <v>4</v>
      </c>
      <c r="AN2038" s="7">
        <f>IF(S2038&gt;0,RANK(S2038,(N2038:P2038,Q2038:AJ2038)),0)</f>
        <v>0</v>
      </c>
      <c r="AO2038" s="7">
        <f>IF(T2038&gt;0,RANK(T2038,(N2038:P2038,Q2038:AJ2038)),0)</f>
        <v>5</v>
      </c>
      <c r="AP2038" s="2">
        <f t="shared" si="810"/>
        <v>0</v>
      </c>
      <c r="AQ2038" s="2">
        <f t="shared" si="811"/>
        <v>2.0455126566095629E-3</v>
      </c>
      <c r="AR2038" s="2">
        <f t="shared" si="812"/>
        <v>0</v>
      </c>
      <c r="AS2038" s="2">
        <f t="shared" si="813"/>
        <v>1.150600869342879E-3</v>
      </c>
      <c r="AU2038" t="s">
        <v>1547</v>
      </c>
      <c r="AV2038" t="s">
        <v>2228</v>
      </c>
      <c r="AW2038">
        <v>3</v>
      </c>
      <c r="AY2038" s="130">
        <v>37</v>
      </c>
      <c r="AZ2038" s="131">
        <v>139</v>
      </c>
      <c r="BA2038" s="132">
        <f t="shared" si="814"/>
        <v>37139</v>
      </c>
      <c r="BC2038" s="7" t="s">
        <v>532</v>
      </c>
    </row>
    <row r="2039" spans="1:55" ht="13" hidden="1" customHeight="1" outlineLevel="1" x14ac:dyDescent="0.2">
      <c r="A2039" t="s">
        <v>1548</v>
      </c>
      <c r="B2039" t="s">
        <v>2228</v>
      </c>
      <c r="C2039" s="1">
        <f t="shared" si="804"/>
        <v>11940</v>
      </c>
      <c r="D2039" s="7">
        <f>RANK(N2039,(N2039:P2039,Q2039:AJ2039))</f>
        <v>2</v>
      </c>
      <c r="E2039" s="7">
        <f>RANK(O2039,(N2039:P2039,Q2039:AJ2039))</f>
        <v>1</v>
      </c>
      <c r="F2039" s="7">
        <f>IF(P2039&gt;0,RANK(P2039,(N2039:P2039,Q2039:AJ2039)),0)</f>
        <v>3</v>
      </c>
      <c r="G2039" s="1">
        <f t="shared" si="805"/>
        <v>129</v>
      </c>
      <c r="H2039" s="2">
        <f t="shared" si="793"/>
        <v>1.0804020100502512E-2</v>
      </c>
      <c r="I2039" s="2"/>
      <c r="J2039" s="2">
        <f t="shared" si="806"/>
        <v>0.4530150753768844</v>
      </c>
      <c r="K2039" s="2">
        <f t="shared" si="807"/>
        <v>0.46381909547738692</v>
      </c>
      <c r="L2039" s="2">
        <f t="shared" si="808"/>
        <v>7.9145728643216076E-2</v>
      </c>
      <c r="M2039" s="2">
        <f t="shared" si="809"/>
        <v>4.0201005025125441E-3</v>
      </c>
      <c r="N2039" s="1">
        <v>5409</v>
      </c>
      <c r="O2039" s="1">
        <v>5538</v>
      </c>
      <c r="P2039" s="1">
        <v>945</v>
      </c>
      <c r="Q2039" s="1">
        <v>5</v>
      </c>
      <c r="R2039" s="1">
        <v>30</v>
      </c>
      <c r="T2039" s="1">
        <v>13</v>
      </c>
      <c r="Y2039" s="1">
        <v>0</v>
      </c>
      <c r="AL2039" s="7">
        <f>IF(Q2039&gt;0,RANK(Q2039,(N2039:P2039,Q2039:AJ2039)),0)</f>
        <v>6</v>
      </c>
      <c r="AM2039" s="7">
        <f>IF(R2039&gt;0,RANK(R2039,(N2039:P2039,Q2039:AJ2039)),0)</f>
        <v>4</v>
      </c>
      <c r="AN2039" s="7">
        <f>IF(S2039&gt;0,RANK(S2039,(N2039:P2039,Q2039:AJ2039)),0)</f>
        <v>0</v>
      </c>
      <c r="AO2039" s="7">
        <f>IF(T2039&gt;0,RANK(T2039,(N2039:P2039,Q2039:AJ2039)),0)</f>
        <v>5</v>
      </c>
      <c r="AP2039" s="2">
        <f t="shared" si="810"/>
        <v>4.187604690117253E-4</v>
      </c>
      <c r="AQ2039" s="2">
        <f t="shared" si="811"/>
        <v>2.5125628140703518E-3</v>
      </c>
      <c r="AR2039" s="2">
        <f t="shared" si="812"/>
        <v>0</v>
      </c>
      <c r="AS2039" s="2">
        <f t="shared" si="813"/>
        <v>1.0887772194304857E-3</v>
      </c>
      <c r="AU2039" t="s">
        <v>1548</v>
      </c>
      <c r="AV2039" t="s">
        <v>2228</v>
      </c>
      <c r="AW2039">
        <v>7</v>
      </c>
      <c r="AY2039" s="130">
        <v>37</v>
      </c>
      <c r="AZ2039" s="131">
        <v>141</v>
      </c>
      <c r="BA2039" s="132">
        <f t="shared" si="814"/>
        <v>37141</v>
      </c>
      <c r="BC2039" s="7" t="s">
        <v>532</v>
      </c>
    </row>
    <row r="2040" spans="1:55" ht="13" hidden="1" customHeight="1" outlineLevel="1" x14ac:dyDescent="0.2">
      <c r="A2040" t="s">
        <v>1639</v>
      </c>
      <c r="B2040" t="s">
        <v>2228</v>
      </c>
      <c r="C2040" s="1">
        <f t="shared" si="804"/>
        <v>4015</v>
      </c>
      <c r="D2040" s="7">
        <f>RANK(N2040,(N2040:P2040,Q2040:AJ2040))</f>
        <v>1</v>
      </c>
      <c r="E2040" s="7">
        <f>RANK(O2040,(N2040:P2040,Q2040:AJ2040))</f>
        <v>2</v>
      </c>
      <c r="F2040" s="7">
        <f>IF(P2040&gt;0,RANK(P2040,(N2040:P2040,Q2040:AJ2040)),0)</f>
        <v>3</v>
      </c>
      <c r="G2040" s="1">
        <f t="shared" si="805"/>
        <v>508</v>
      </c>
      <c r="H2040" s="2">
        <f t="shared" si="793"/>
        <v>0.12652552926525529</v>
      </c>
      <c r="I2040" s="2"/>
      <c r="J2040" s="2">
        <f t="shared" si="806"/>
        <v>0.51531755915317556</v>
      </c>
      <c r="K2040" s="2">
        <f t="shared" si="807"/>
        <v>0.38879202988792028</v>
      </c>
      <c r="L2040" s="2">
        <f t="shared" si="808"/>
        <v>9.190535491905355E-2</v>
      </c>
      <c r="M2040" s="2">
        <f t="shared" si="809"/>
        <v>3.9850560398506096E-3</v>
      </c>
      <c r="N2040" s="1">
        <v>2069</v>
      </c>
      <c r="O2040" s="1">
        <v>1561</v>
      </c>
      <c r="P2040" s="1">
        <v>369</v>
      </c>
      <c r="Q2040" s="1">
        <v>1</v>
      </c>
      <c r="R2040" s="1">
        <v>12</v>
      </c>
      <c r="T2040" s="1">
        <v>3</v>
      </c>
      <c r="Y2040" s="1">
        <v>0</v>
      </c>
      <c r="AL2040" s="7">
        <f>IF(Q2040&gt;0,RANK(Q2040,(N2040:P2040,Q2040:AJ2040)),0)</f>
        <v>6</v>
      </c>
      <c r="AM2040" s="7">
        <f>IF(R2040&gt;0,RANK(R2040,(N2040:P2040,Q2040:AJ2040)),0)</f>
        <v>4</v>
      </c>
      <c r="AN2040" s="7">
        <f>IF(S2040&gt;0,RANK(S2040,(N2040:P2040,Q2040:AJ2040)),0)</f>
        <v>0</v>
      </c>
      <c r="AO2040" s="7">
        <f>IF(T2040&gt;0,RANK(T2040,(N2040:P2040,Q2040:AJ2040)),0)</f>
        <v>5</v>
      </c>
      <c r="AP2040" s="2">
        <f t="shared" si="810"/>
        <v>2.4906600249066001E-4</v>
      </c>
      <c r="AQ2040" s="2">
        <f t="shared" si="811"/>
        <v>2.9887920298879204E-3</v>
      </c>
      <c r="AR2040" s="2">
        <f t="shared" si="812"/>
        <v>0</v>
      </c>
      <c r="AS2040" s="2">
        <f t="shared" si="813"/>
        <v>7.4719800747198009E-4</v>
      </c>
      <c r="AU2040" t="s">
        <v>1639</v>
      </c>
      <c r="AV2040" t="s">
        <v>2228</v>
      </c>
      <c r="AW2040">
        <v>3</v>
      </c>
      <c r="AY2040" s="130">
        <v>37</v>
      </c>
      <c r="AZ2040" s="131">
        <v>143</v>
      </c>
      <c r="BA2040" s="132">
        <f t="shared" si="814"/>
        <v>37143</v>
      </c>
      <c r="BC2040" s="7" t="s">
        <v>532</v>
      </c>
    </row>
    <row r="2041" spans="1:55" ht="13" hidden="1" customHeight="1" outlineLevel="1" x14ac:dyDescent="0.2">
      <c r="A2041" t="s">
        <v>900</v>
      </c>
      <c r="B2041" t="s">
        <v>2228</v>
      </c>
      <c r="C2041" s="1">
        <f t="shared" si="804"/>
        <v>10030</v>
      </c>
      <c r="D2041" s="7">
        <f>RANK(N2041,(N2041:P2041,Q2041:AJ2041))</f>
        <v>2</v>
      </c>
      <c r="E2041" s="7">
        <f>RANK(O2041,(N2041:P2041,Q2041:AJ2041))</f>
        <v>1</v>
      </c>
      <c r="F2041" s="7">
        <f>IF(P2041&gt;0,RANK(P2041,(N2041:P2041,Q2041:AJ2041)),0)</f>
        <v>3</v>
      </c>
      <c r="G2041" s="1">
        <f t="shared" si="805"/>
        <v>343</v>
      </c>
      <c r="H2041" s="2">
        <f t="shared" ref="H2041:H2104" si="815">G2041/C2041</f>
        <v>3.4197407776669991E-2</v>
      </c>
      <c r="I2041" s="2"/>
      <c r="J2041" s="2">
        <f t="shared" si="806"/>
        <v>0.452642073778664</v>
      </c>
      <c r="K2041" s="2">
        <f t="shared" si="807"/>
        <v>0.48683948155533402</v>
      </c>
      <c r="L2041" s="2">
        <f t="shared" si="808"/>
        <v>5.8923230309072781E-2</v>
      </c>
      <c r="M2041" s="2">
        <f t="shared" si="809"/>
        <v>1.5952143569291435E-3</v>
      </c>
      <c r="N2041" s="1">
        <v>4540</v>
      </c>
      <c r="O2041" s="1">
        <v>4883</v>
      </c>
      <c r="P2041" s="1">
        <v>591</v>
      </c>
      <c r="R2041" s="1">
        <v>13</v>
      </c>
      <c r="T2041" s="1">
        <v>3</v>
      </c>
      <c r="Y2041" s="1">
        <v>0</v>
      </c>
      <c r="AL2041" s="7">
        <f>IF(Q2041&gt;0,RANK(Q2041,(N2041:P2041,Q2041:AJ2041)),0)</f>
        <v>0</v>
      </c>
      <c r="AM2041" s="7">
        <f>IF(R2041&gt;0,RANK(R2041,(N2041:P2041,Q2041:AJ2041)),0)</f>
        <v>4</v>
      </c>
      <c r="AN2041" s="7">
        <f>IF(S2041&gt;0,RANK(S2041,(N2041:P2041,Q2041:AJ2041)),0)</f>
        <v>0</v>
      </c>
      <c r="AO2041" s="7">
        <f>IF(T2041&gt;0,RANK(T2041,(N2041:P2041,Q2041:AJ2041)),0)</f>
        <v>5</v>
      </c>
      <c r="AP2041" s="2">
        <f t="shared" si="810"/>
        <v>0</v>
      </c>
      <c r="AQ2041" s="2">
        <f t="shared" si="811"/>
        <v>1.2961116650049851E-3</v>
      </c>
      <c r="AR2041" s="2">
        <f t="shared" si="812"/>
        <v>0</v>
      </c>
      <c r="AS2041" s="2">
        <f t="shared" si="813"/>
        <v>2.9910269192422732E-4</v>
      </c>
      <c r="AU2041" t="s">
        <v>900</v>
      </c>
      <c r="AV2041" t="s">
        <v>2228</v>
      </c>
      <c r="AY2041" s="130">
        <v>37</v>
      </c>
      <c r="AZ2041" s="131">
        <v>145</v>
      </c>
      <c r="BA2041" s="132">
        <f t="shared" si="814"/>
        <v>37145</v>
      </c>
      <c r="BC2041" s="7" t="s">
        <v>532</v>
      </c>
    </row>
    <row r="2042" spans="1:55" ht="13" hidden="1" customHeight="1" outlineLevel="1" x14ac:dyDescent="0.2">
      <c r="A2042" t="s">
        <v>1601</v>
      </c>
      <c r="B2042" t="s">
        <v>2228</v>
      </c>
      <c r="C2042" s="1">
        <f t="shared" si="804"/>
        <v>38011</v>
      </c>
      <c r="D2042" s="7">
        <f>RANK(N2042,(N2042:P2042,Q2042:AJ2042))</f>
        <v>2</v>
      </c>
      <c r="E2042" s="7">
        <f>RANK(O2042,(N2042:P2042,Q2042:AJ2042))</f>
        <v>1</v>
      </c>
      <c r="F2042" s="7">
        <f>IF(P2042&gt;0,RANK(P2042,(N2042:P2042,Q2042:AJ2042)),0)</f>
        <v>3</v>
      </c>
      <c r="G2042" s="1">
        <f t="shared" si="805"/>
        <v>672</v>
      </c>
      <c r="H2042" s="2">
        <f t="shared" si="815"/>
        <v>1.7679092894162217E-2</v>
      </c>
      <c r="I2042" s="2"/>
      <c r="J2042" s="2">
        <f t="shared" si="806"/>
        <v>0.46183999368603823</v>
      </c>
      <c r="K2042" s="2">
        <f t="shared" si="807"/>
        <v>0.47951908658020048</v>
      </c>
      <c r="L2042" s="2">
        <f t="shared" si="808"/>
        <v>5.3589750335429218E-2</v>
      </c>
      <c r="M2042" s="2">
        <f t="shared" si="809"/>
        <v>5.0511693983320699E-3</v>
      </c>
      <c r="N2042" s="1">
        <v>17555</v>
      </c>
      <c r="O2042" s="1">
        <v>18227</v>
      </c>
      <c r="P2042" s="1">
        <v>2037</v>
      </c>
      <c r="Q2042" s="1">
        <v>58</v>
      </c>
      <c r="R2042" s="1">
        <v>90</v>
      </c>
      <c r="T2042" s="1">
        <v>36</v>
      </c>
      <c r="Y2042" s="1">
        <v>8</v>
      </c>
      <c r="AL2042" s="7">
        <f>IF(Q2042&gt;0,RANK(Q2042,(N2042:P2042,Q2042:AJ2042)),0)</f>
        <v>5</v>
      </c>
      <c r="AM2042" s="7">
        <f>IF(R2042&gt;0,RANK(R2042,(N2042:P2042,Q2042:AJ2042)),0)</f>
        <v>4</v>
      </c>
      <c r="AN2042" s="7">
        <f>IF(S2042&gt;0,RANK(S2042,(N2042:P2042,Q2042:AJ2042)),0)</f>
        <v>0</v>
      </c>
      <c r="AO2042" s="7">
        <f>IF(T2042&gt;0,RANK(T2042,(N2042:P2042,Q2042:AJ2042)),0)</f>
        <v>6</v>
      </c>
      <c r="AP2042" s="2">
        <f t="shared" si="810"/>
        <v>1.5258740890794771E-3</v>
      </c>
      <c r="AQ2042" s="2">
        <f t="shared" si="811"/>
        <v>2.3677356554681539E-3</v>
      </c>
      <c r="AR2042" s="2">
        <f t="shared" si="812"/>
        <v>0</v>
      </c>
      <c r="AS2042" s="2">
        <f t="shared" si="813"/>
        <v>9.4709426218726159E-4</v>
      </c>
      <c r="AU2042" t="s">
        <v>1601</v>
      </c>
      <c r="AV2042" t="s">
        <v>2228</v>
      </c>
      <c r="AY2042" s="130">
        <v>37</v>
      </c>
      <c r="AZ2042" s="131">
        <v>147</v>
      </c>
      <c r="BA2042" s="132">
        <f t="shared" si="814"/>
        <v>37147</v>
      </c>
      <c r="BC2042" s="7" t="s">
        <v>532</v>
      </c>
    </row>
    <row r="2043" spans="1:55" ht="13" hidden="1" customHeight="1" outlineLevel="1" x14ac:dyDescent="0.2">
      <c r="A2043" t="s">
        <v>956</v>
      </c>
      <c r="B2043" t="s">
        <v>2228</v>
      </c>
      <c r="C2043" s="1">
        <f t="shared" si="804"/>
        <v>6756</v>
      </c>
      <c r="D2043" s="7">
        <f>RANK(N2043,(N2043:P2043,Q2043:AJ2043))</f>
        <v>2</v>
      </c>
      <c r="E2043" s="7">
        <f>RANK(O2043,(N2043:P2043,Q2043:AJ2043))</f>
        <v>1</v>
      </c>
      <c r="F2043" s="7">
        <f>IF(P2043&gt;0,RANK(P2043,(N2043:P2043,Q2043:AJ2043)),0)</f>
        <v>3</v>
      </c>
      <c r="G2043" s="1">
        <f t="shared" si="805"/>
        <v>812</v>
      </c>
      <c r="H2043" s="2">
        <f t="shared" si="815"/>
        <v>0.1201894612196566</v>
      </c>
      <c r="I2043" s="2"/>
      <c r="J2043" s="2">
        <f t="shared" si="806"/>
        <v>0.40023682652457077</v>
      </c>
      <c r="K2043" s="2">
        <f t="shared" si="807"/>
        <v>0.52042628774422739</v>
      </c>
      <c r="L2043" s="2">
        <f t="shared" si="808"/>
        <v>7.297217288336294E-2</v>
      </c>
      <c r="M2043" s="2">
        <f t="shared" si="809"/>
        <v>6.3647128478388493E-3</v>
      </c>
      <c r="N2043" s="1">
        <v>2704</v>
      </c>
      <c r="O2043" s="1">
        <v>3516</v>
      </c>
      <c r="P2043" s="1">
        <v>493</v>
      </c>
      <c r="R2043" s="1">
        <v>30</v>
      </c>
      <c r="T2043" s="1">
        <v>13</v>
      </c>
      <c r="Y2043" s="1">
        <v>0</v>
      </c>
      <c r="AL2043" s="7">
        <f>IF(Q2043&gt;0,RANK(Q2043,(N2043:P2043,Q2043:AJ2043)),0)</f>
        <v>0</v>
      </c>
      <c r="AM2043" s="7">
        <f>IF(R2043&gt;0,RANK(R2043,(N2043:P2043,Q2043:AJ2043)),0)</f>
        <v>4</v>
      </c>
      <c r="AN2043" s="7">
        <f>IF(S2043&gt;0,RANK(S2043,(N2043:P2043,Q2043:AJ2043)),0)</f>
        <v>0</v>
      </c>
      <c r="AO2043" s="7">
        <f>IF(T2043&gt;0,RANK(T2043,(N2043:P2043,Q2043:AJ2043)),0)</f>
        <v>5</v>
      </c>
      <c r="AP2043" s="2">
        <f t="shared" si="810"/>
        <v>0</v>
      </c>
      <c r="AQ2043" s="2">
        <f t="shared" si="811"/>
        <v>4.4404973357015983E-3</v>
      </c>
      <c r="AR2043" s="2">
        <f t="shared" si="812"/>
        <v>0</v>
      </c>
      <c r="AS2043" s="2">
        <f t="shared" si="813"/>
        <v>1.9242155121373594E-3</v>
      </c>
      <c r="AU2043" t="s">
        <v>956</v>
      </c>
      <c r="AV2043" t="s">
        <v>2228</v>
      </c>
      <c r="AW2043">
        <v>11</v>
      </c>
      <c r="AY2043" s="130">
        <v>37</v>
      </c>
      <c r="AZ2043" s="131">
        <v>149</v>
      </c>
      <c r="BA2043" s="132">
        <f t="shared" si="814"/>
        <v>37149</v>
      </c>
      <c r="BC2043" s="7" t="s">
        <v>532</v>
      </c>
    </row>
    <row r="2044" spans="1:55" ht="13" hidden="1" customHeight="1" outlineLevel="1" x14ac:dyDescent="0.2">
      <c r="A2044" t="s">
        <v>1573</v>
      </c>
      <c r="B2044" t="s">
        <v>2228</v>
      </c>
      <c r="C2044" s="1">
        <f t="shared" si="804"/>
        <v>37535</v>
      </c>
      <c r="D2044" s="7">
        <f>RANK(N2044,(N2044:P2044,Q2044:AJ2044))</f>
        <v>2</v>
      </c>
      <c r="E2044" s="7">
        <f>RANK(O2044,(N2044:P2044,Q2044:AJ2044))</f>
        <v>1</v>
      </c>
      <c r="F2044" s="7">
        <f>IF(P2044&gt;0,RANK(P2044,(N2044:P2044,Q2044:AJ2044)),0)</f>
        <v>3</v>
      </c>
      <c r="G2044" s="1">
        <f t="shared" si="805"/>
        <v>12247</v>
      </c>
      <c r="H2044" s="2">
        <f t="shared" si="815"/>
        <v>0.32628213667243905</v>
      </c>
      <c r="I2044" s="2"/>
      <c r="J2044" s="2">
        <f t="shared" si="806"/>
        <v>0.28727854002930597</v>
      </c>
      <c r="K2044" s="2">
        <f t="shared" si="807"/>
        <v>0.61356067670174508</v>
      </c>
      <c r="L2044" s="2">
        <f t="shared" si="808"/>
        <v>9.5723990941787671E-2</v>
      </c>
      <c r="M2044" s="2">
        <f t="shared" si="809"/>
        <v>3.4367923271612782E-3</v>
      </c>
      <c r="N2044" s="1">
        <v>10783</v>
      </c>
      <c r="O2044" s="1">
        <v>23030</v>
      </c>
      <c r="P2044" s="1">
        <v>3593</v>
      </c>
      <c r="Q2044" s="1">
        <v>16</v>
      </c>
      <c r="R2044" s="1">
        <v>82</v>
      </c>
      <c r="S2044" s="1">
        <v>4</v>
      </c>
      <c r="T2044" s="1">
        <v>27</v>
      </c>
      <c r="Y2044" s="1">
        <v>0</v>
      </c>
      <c r="AL2044" s="7">
        <f>IF(Q2044&gt;0,RANK(Q2044,(N2044:P2044,Q2044:AJ2044)),0)</f>
        <v>6</v>
      </c>
      <c r="AM2044" s="7">
        <f>IF(R2044&gt;0,RANK(R2044,(N2044:P2044,Q2044:AJ2044)),0)</f>
        <v>4</v>
      </c>
      <c r="AN2044" s="7">
        <f>IF(S2044&gt;0,RANK(S2044,(N2044:P2044,Q2044:AJ2044)),0)</f>
        <v>7</v>
      </c>
      <c r="AO2044" s="7">
        <f>IF(T2044&gt;0,RANK(T2044,(N2044:P2044,Q2044:AJ2044)),0)</f>
        <v>5</v>
      </c>
      <c r="AP2044" s="2">
        <f t="shared" si="810"/>
        <v>4.2626881577194619E-4</v>
      </c>
      <c r="AQ2044" s="2">
        <f t="shared" si="811"/>
        <v>2.184627680831224E-3</v>
      </c>
      <c r="AR2044" s="2">
        <f t="shared" si="812"/>
        <v>1.0656720394298655E-4</v>
      </c>
      <c r="AS2044" s="2">
        <f t="shared" si="813"/>
        <v>7.1932862661515916E-4</v>
      </c>
      <c r="AU2044" t="s">
        <v>1573</v>
      </c>
      <c r="AV2044" t="s">
        <v>2228</v>
      </c>
      <c r="AW2044">
        <v>6</v>
      </c>
      <c r="AY2044" s="130">
        <v>37</v>
      </c>
      <c r="AZ2044" s="131">
        <v>151</v>
      </c>
      <c r="BA2044" s="132">
        <f t="shared" si="814"/>
        <v>37151</v>
      </c>
      <c r="BC2044" s="7" t="s">
        <v>532</v>
      </c>
    </row>
    <row r="2045" spans="1:55" ht="13" hidden="1" customHeight="1" outlineLevel="1" x14ac:dyDescent="0.2">
      <c r="A2045" t="s">
        <v>355</v>
      </c>
      <c r="B2045" t="s">
        <v>2228</v>
      </c>
      <c r="C2045" s="1">
        <f t="shared" si="804"/>
        <v>12801</v>
      </c>
      <c r="D2045" s="7">
        <f>RANK(N2045,(N2045:P2045,Q2045:AJ2045))</f>
        <v>1</v>
      </c>
      <c r="E2045" s="7">
        <f>RANK(O2045,(N2045:P2045,Q2045:AJ2045))</f>
        <v>2</v>
      </c>
      <c r="F2045" s="7">
        <f>IF(P2045&gt;0,RANK(P2045,(N2045:P2045,Q2045:AJ2045)),0)</f>
        <v>3</v>
      </c>
      <c r="G2045" s="1">
        <f t="shared" si="805"/>
        <v>3591</v>
      </c>
      <c r="H2045" s="2">
        <f t="shared" si="815"/>
        <v>0.28052495898757912</v>
      </c>
      <c r="I2045" s="2"/>
      <c r="J2045" s="2">
        <f t="shared" si="806"/>
        <v>0.59089133661432702</v>
      </c>
      <c r="K2045" s="2">
        <f t="shared" si="807"/>
        <v>0.3103663776267479</v>
      </c>
      <c r="L2045" s="2">
        <f t="shared" si="808"/>
        <v>9.6086243262245144E-2</v>
      </c>
      <c r="M2045" s="2">
        <f t="shared" si="809"/>
        <v>2.6560424966799306E-3</v>
      </c>
      <c r="N2045" s="1">
        <v>7564</v>
      </c>
      <c r="O2045" s="1">
        <v>3973</v>
      </c>
      <c r="P2045" s="1">
        <v>1230</v>
      </c>
      <c r="R2045" s="1">
        <v>16</v>
      </c>
      <c r="T2045" s="1">
        <v>18</v>
      </c>
      <c r="Y2045" s="1">
        <v>0</v>
      </c>
      <c r="AL2045" s="7">
        <f>IF(Q2045&gt;0,RANK(Q2045,(N2045:P2045,Q2045:AJ2045)),0)</f>
        <v>0</v>
      </c>
      <c r="AM2045" s="7">
        <f>IF(R2045&gt;0,RANK(R2045,(N2045:P2045,Q2045:AJ2045)),0)</f>
        <v>5</v>
      </c>
      <c r="AN2045" s="7">
        <f>IF(S2045&gt;0,RANK(S2045,(N2045:P2045,Q2045:AJ2045)),0)</f>
        <v>0</v>
      </c>
      <c r="AO2045" s="7">
        <f>IF(T2045&gt;0,RANK(T2045,(N2045:P2045,Q2045:AJ2045)),0)</f>
        <v>4</v>
      </c>
      <c r="AP2045" s="2">
        <f t="shared" si="810"/>
        <v>0</v>
      </c>
      <c r="AQ2045" s="2">
        <f t="shared" si="811"/>
        <v>1.2499023513787985E-3</v>
      </c>
      <c r="AR2045" s="2">
        <f t="shared" si="812"/>
        <v>0</v>
      </c>
      <c r="AS2045" s="2">
        <f t="shared" si="813"/>
        <v>1.4061401453011485E-3</v>
      </c>
      <c r="AU2045" t="s">
        <v>355</v>
      </c>
      <c r="AV2045" t="s">
        <v>2228</v>
      </c>
      <c r="AW2045">
        <v>8</v>
      </c>
      <c r="AY2045" s="130">
        <v>37</v>
      </c>
      <c r="AZ2045" s="131">
        <v>153</v>
      </c>
      <c r="BA2045" s="132">
        <f t="shared" si="814"/>
        <v>37153</v>
      </c>
      <c r="BC2045" s="7" t="s">
        <v>532</v>
      </c>
    </row>
    <row r="2046" spans="1:55" ht="13" hidden="1" customHeight="1" outlineLevel="1" x14ac:dyDescent="0.2">
      <c r="A2046" t="s">
        <v>3120</v>
      </c>
      <c r="B2046" t="s">
        <v>2228</v>
      </c>
      <c r="C2046" s="1">
        <f t="shared" si="804"/>
        <v>27671</v>
      </c>
      <c r="D2046" s="7">
        <f>RANK(N2046,(N2046:P2046,Q2046:AJ2046))</f>
        <v>1</v>
      </c>
      <c r="E2046" s="7">
        <f>RANK(O2046,(N2046:P2046,Q2046:AJ2046))</f>
        <v>2</v>
      </c>
      <c r="F2046" s="7">
        <f>IF(P2046&gt;0,RANK(P2046,(N2046:P2046,Q2046:AJ2046)),0)</f>
        <v>3</v>
      </c>
      <c r="G2046" s="1">
        <f t="shared" si="805"/>
        <v>9215</v>
      </c>
      <c r="H2046" s="2">
        <f t="shared" si="815"/>
        <v>0.33302012937732645</v>
      </c>
      <c r="I2046" s="2"/>
      <c r="J2046" s="2">
        <f t="shared" si="806"/>
        <v>0.62740775541180294</v>
      </c>
      <c r="K2046" s="2">
        <f t="shared" si="807"/>
        <v>0.29438762603447655</v>
      </c>
      <c r="L2046" s="2">
        <f t="shared" si="808"/>
        <v>7.6072422391673597E-2</v>
      </c>
      <c r="M2046" s="2">
        <f t="shared" si="809"/>
        <v>2.1321961620469204E-3</v>
      </c>
      <c r="N2046" s="1">
        <v>17361</v>
      </c>
      <c r="O2046" s="1">
        <v>8146</v>
      </c>
      <c r="P2046" s="1">
        <v>2105</v>
      </c>
      <c r="Q2046" s="1">
        <v>1</v>
      </c>
      <c r="R2046" s="1">
        <v>40</v>
      </c>
      <c r="S2046" s="1">
        <v>2</v>
      </c>
      <c r="T2046" s="1">
        <v>16</v>
      </c>
      <c r="Y2046" s="1">
        <v>0</v>
      </c>
      <c r="AL2046" s="7">
        <f>IF(Q2046&gt;0,RANK(Q2046,(N2046:P2046,Q2046:AJ2046)),0)</f>
        <v>7</v>
      </c>
      <c r="AM2046" s="7">
        <f>IF(R2046&gt;0,RANK(R2046,(N2046:P2046,Q2046:AJ2046)),0)</f>
        <v>4</v>
      </c>
      <c r="AN2046" s="7">
        <f>IF(S2046&gt;0,RANK(S2046,(N2046:P2046,Q2046:AJ2046)),0)</f>
        <v>6</v>
      </c>
      <c r="AO2046" s="7">
        <f>IF(T2046&gt;0,RANK(T2046,(N2046:P2046,Q2046:AJ2046)),0)</f>
        <v>5</v>
      </c>
      <c r="AP2046" s="2">
        <f t="shared" si="810"/>
        <v>3.6138918000795055E-5</v>
      </c>
      <c r="AQ2046" s="2">
        <f t="shared" si="811"/>
        <v>1.4455567200318022E-3</v>
      </c>
      <c r="AR2046" s="2">
        <f t="shared" si="812"/>
        <v>7.2277836001590111E-5</v>
      </c>
      <c r="AS2046" s="2">
        <f t="shared" si="813"/>
        <v>5.7822268801272089E-4</v>
      </c>
      <c r="AU2046" t="s">
        <v>3120</v>
      </c>
      <c r="AV2046" t="s">
        <v>2228</v>
      </c>
      <c r="AY2046" s="130">
        <v>37</v>
      </c>
      <c r="AZ2046" s="131">
        <v>155</v>
      </c>
      <c r="BA2046" s="132">
        <f t="shared" si="814"/>
        <v>37155</v>
      </c>
      <c r="BC2046" s="7" t="s">
        <v>532</v>
      </c>
    </row>
    <row r="2047" spans="1:55" ht="13" hidden="1" customHeight="1" outlineLevel="1" x14ac:dyDescent="0.2">
      <c r="A2047" t="s">
        <v>1912</v>
      </c>
      <c r="B2047" t="s">
        <v>2228</v>
      </c>
      <c r="C2047" s="1">
        <f t="shared" si="804"/>
        <v>28959</v>
      </c>
      <c r="D2047" s="7">
        <f>RANK(N2047,(N2047:P2047,Q2047:AJ2047))</f>
        <v>2</v>
      </c>
      <c r="E2047" s="7">
        <f>RANK(O2047,(N2047:P2047,Q2047:AJ2047))</f>
        <v>1</v>
      </c>
      <c r="F2047" s="7">
        <f>IF(P2047&gt;0,RANK(P2047,(N2047:P2047,Q2047:AJ2047)),0)</f>
        <v>3</v>
      </c>
      <c r="G2047" s="1">
        <f t="shared" si="805"/>
        <v>2159</v>
      </c>
      <c r="H2047" s="2">
        <f t="shared" si="815"/>
        <v>7.4553679339756207E-2</v>
      </c>
      <c r="I2047" s="2"/>
      <c r="J2047" s="2">
        <f t="shared" si="806"/>
        <v>0.41769398114575779</v>
      </c>
      <c r="K2047" s="2">
        <f t="shared" si="807"/>
        <v>0.49224766048551399</v>
      </c>
      <c r="L2047" s="2">
        <f t="shared" si="808"/>
        <v>8.7295832038399121E-2</v>
      </c>
      <c r="M2047" s="2">
        <f t="shared" si="809"/>
        <v>2.7625263303290432E-3</v>
      </c>
      <c r="N2047" s="1">
        <v>12096</v>
      </c>
      <c r="O2047" s="1">
        <v>14255</v>
      </c>
      <c r="P2047" s="1">
        <v>2528</v>
      </c>
      <c r="Q2047" s="1">
        <v>10</v>
      </c>
      <c r="R2047" s="1">
        <v>36</v>
      </c>
      <c r="S2047" s="1">
        <v>3</v>
      </c>
      <c r="T2047" s="1">
        <v>19</v>
      </c>
      <c r="Y2047" s="1">
        <v>12</v>
      </c>
      <c r="AL2047" s="7">
        <f>IF(Q2047&gt;0,RANK(Q2047,(N2047:P2047,Q2047:AJ2047)),0)</f>
        <v>7</v>
      </c>
      <c r="AM2047" s="7">
        <f>IF(R2047&gt;0,RANK(R2047,(N2047:P2047,Q2047:AJ2047)),0)</f>
        <v>4</v>
      </c>
      <c r="AN2047" s="7">
        <f>IF(S2047&gt;0,RANK(S2047,(N2047:P2047,Q2047:AJ2047)),0)</f>
        <v>8</v>
      </c>
      <c r="AO2047" s="7">
        <f>IF(T2047&gt;0,RANK(T2047,(N2047:P2047,Q2047:AJ2047)),0)</f>
        <v>5</v>
      </c>
      <c r="AP2047" s="2">
        <f t="shared" si="810"/>
        <v>3.4531579129113576E-4</v>
      </c>
      <c r="AQ2047" s="2">
        <f t="shared" si="811"/>
        <v>1.2431368486480886E-3</v>
      </c>
      <c r="AR2047" s="2">
        <f t="shared" si="812"/>
        <v>1.0359473738734072E-4</v>
      </c>
      <c r="AS2047" s="2">
        <f t="shared" si="813"/>
        <v>6.5610000345315796E-4</v>
      </c>
      <c r="AU2047" t="s">
        <v>1912</v>
      </c>
      <c r="AV2047" t="s">
        <v>2228</v>
      </c>
      <c r="AW2047">
        <v>5</v>
      </c>
      <c r="AY2047" s="130">
        <v>37</v>
      </c>
      <c r="AZ2047" s="131">
        <v>157</v>
      </c>
      <c r="BA2047" s="132">
        <f t="shared" si="814"/>
        <v>37157</v>
      </c>
      <c r="BC2047" s="7" t="s">
        <v>532</v>
      </c>
    </row>
    <row r="2048" spans="1:55" ht="13" hidden="1" customHeight="1" outlineLevel="1" x14ac:dyDescent="0.2">
      <c r="A2048" t="s">
        <v>1807</v>
      </c>
      <c r="B2048" t="s">
        <v>2228</v>
      </c>
      <c r="C2048" s="1">
        <f t="shared" si="804"/>
        <v>39273</v>
      </c>
      <c r="D2048" s="7">
        <f>RANK(N2048,(N2048:P2048,Q2048:AJ2048))</f>
        <v>2</v>
      </c>
      <c r="E2048" s="7">
        <f>RANK(O2048,(N2048:P2048,Q2048:AJ2048))</f>
        <v>1</v>
      </c>
      <c r="F2048" s="7">
        <f>IF(P2048&gt;0,RANK(P2048,(N2048:P2048,Q2048:AJ2048)),0)</f>
        <v>3</v>
      </c>
      <c r="G2048" s="1">
        <f t="shared" si="805"/>
        <v>9293</v>
      </c>
      <c r="H2048" s="2">
        <f t="shared" si="815"/>
        <v>0.23662567158098438</v>
      </c>
      <c r="I2048" s="2"/>
      <c r="J2048" s="2">
        <f t="shared" si="806"/>
        <v>0.34275456420441525</v>
      </c>
      <c r="K2048" s="2">
        <f t="shared" si="807"/>
        <v>0.57938023578539966</v>
      </c>
      <c r="L2048" s="2">
        <f t="shared" si="808"/>
        <v>7.3893005372647869E-2</v>
      </c>
      <c r="M2048" s="2">
        <f t="shared" si="809"/>
        <v>3.9721946375372852E-3</v>
      </c>
      <c r="N2048" s="1">
        <v>13461</v>
      </c>
      <c r="O2048" s="1">
        <v>22754</v>
      </c>
      <c r="P2048" s="1">
        <v>2902</v>
      </c>
      <c r="Q2048" s="1">
        <v>7</v>
      </c>
      <c r="R2048" s="1">
        <v>117</v>
      </c>
      <c r="S2048" s="1">
        <v>5</v>
      </c>
      <c r="T2048" s="1">
        <v>27</v>
      </c>
      <c r="Y2048" s="1">
        <v>0</v>
      </c>
      <c r="AL2048" s="7">
        <f>IF(Q2048&gt;0,RANK(Q2048,(N2048:P2048,Q2048:AJ2048)),0)</f>
        <v>6</v>
      </c>
      <c r="AM2048" s="7">
        <f>IF(R2048&gt;0,RANK(R2048,(N2048:P2048,Q2048:AJ2048)),0)</f>
        <v>4</v>
      </c>
      <c r="AN2048" s="7">
        <f>IF(S2048&gt;0,RANK(S2048,(N2048:P2048,Q2048:AJ2048)),0)</f>
        <v>7</v>
      </c>
      <c r="AO2048" s="7">
        <f>IF(T2048&gt;0,RANK(T2048,(N2048:P2048,Q2048:AJ2048)),0)</f>
        <v>5</v>
      </c>
      <c r="AP2048" s="2">
        <f t="shared" si="810"/>
        <v>1.782395029664146E-4</v>
      </c>
      <c r="AQ2048" s="2">
        <f t="shared" si="811"/>
        <v>2.9791459781529296E-3</v>
      </c>
      <c r="AR2048" s="2">
        <f t="shared" si="812"/>
        <v>1.2731393069029614E-4</v>
      </c>
      <c r="AS2048" s="2">
        <f t="shared" si="813"/>
        <v>6.8749522572759915E-4</v>
      </c>
      <c r="AU2048" t="s">
        <v>1807</v>
      </c>
      <c r="AV2048" t="s">
        <v>2228</v>
      </c>
      <c r="AY2048" s="130">
        <v>37</v>
      </c>
      <c r="AZ2048" s="131">
        <v>159</v>
      </c>
      <c r="BA2048" s="132">
        <f t="shared" si="814"/>
        <v>37159</v>
      </c>
      <c r="BC2048" s="7" t="s">
        <v>532</v>
      </c>
    </row>
    <row r="2049" spans="1:55" ht="13" hidden="1" customHeight="1" outlineLevel="1" x14ac:dyDescent="0.2">
      <c r="A2049" t="s">
        <v>2169</v>
      </c>
      <c r="B2049" t="s">
        <v>2228</v>
      </c>
      <c r="C2049" s="1">
        <f t="shared" si="804"/>
        <v>18571</v>
      </c>
      <c r="D2049" s="7">
        <f>RANK(N2049,(N2049:P2049,Q2049:AJ2049))</f>
        <v>2</v>
      </c>
      <c r="E2049" s="7">
        <f>RANK(O2049,(N2049:P2049,Q2049:AJ2049))</f>
        <v>1</v>
      </c>
      <c r="F2049" s="7">
        <f>IF(P2049&gt;0,RANK(P2049,(N2049:P2049,Q2049:AJ2049)),0)</f>
        <v>3</v>
      </c>
      <c r="G2049" s="1">
        <f t="shared" si="805"/>
        <v>2630</v>
      </c>
      <c r="H2049" s="2">
        <f t="shared" si="815"/>
        <v>0.14161865273814012</v>
      </c>
      <c r="I2049" s="2"/>
      <c r="J2049" s="2">
        <f t="shared" si="806"/>
        <v>0.38565505357815949</v>
      </c>
      <c r="K2049" s="2">
        <f t="shared" si="807"/>
        <v>0.52727370631629966</v>
      </c>
      <c r="L2049" s="2">
        <f t="shared" si="808"/>
        <v>8.5348123418232724E-2</v>
      </c>
      <c r="M2049" s="2">
        <f t="shared" si="809"/>
        <v>1.7231166873080683E-3</v>
      </c>
      <c r="N2049" s="1">
        <v>7162</v>
      </c>
      <c r="O2049" s="1">
        <v>9792</v>
      </c>
      <c r="P2049" s="1">
        <v>1585</v>
      </c>
      <c r="Q2049" s="1">
        <v>3</v>
      </c>
      <c r="R2049" s="1">
        <v>21</v>
      </c>
      <c r="T2049" s="1">
        <v>8</v>
      </c>
      <c r="Y2049" s="1">
        <v>0</v>
      </c>
      <c r="AL2049" s="7">
        <f>IF(Q2049&gt;0,RANK(Q2049,(N2049:P2049,Q2049:AJ2049)),0)</f>
        <v>6</v>
      </c>
      <c r="AM2049" s="7">
        <f>IF(R2049&gt;0,RANK(R2049,(N2049:P2049,Q2049:AJ2049)),0)</f>
        <v>4</v>
      </c>
      <c r="AN2049" s="7">
        <f>IF(S2049&gt;0,RANK(S2049,(N2049:P2049,Q2049:AJ2049)),0)</f>
        <v>0</v>
      </c>
      <c r="AO2049" s="7">
        <f>IF(T2049&gt;0,RANK(T2049,(N2049:P2049,Q2049:AJ2049)),0)</f>
        <v>5</v>
      </c>
      <c r="AP2049" s="2">
        <f t="shared" si="810"/>
        <v>1.6154218943514081E-4</v>
      </c>
      <c r="AQ2049" s="2">
        <f t="shared" si="811"/>
        <v>1.1307953260459858E-3</v>
      </c>
      <c r="AR2049" s="2">
        <f t="shared" si="812"/>
        <v>0</v>
      </c>
      <c r="AS2049" s="2">
        <f t="shared" si="813"/>
        <v>4.3077917182704218E-4</v>
      </c>
      <c r="AU2049" t="s">
        <v>2169</v>
      </c>
      <c r="AV2049" t="s">
        <v>2228</v>
      </c>
      <c r="AW2049">
        <v>11</v>
      </c>
      <c r="AY2049" s="130">
        <v>37</v>
      </c>
      <c r="AZ2049" s="131">
        <v>161</v>
      </c>
      <c r="BA2049" s="132">
        <f t="shared" si="814"/>
        <v>37161</v>
      </c>
      <c r="BC2049" s="7" t="s">
        <v>532</v>
      </c>
    </row>
    <row r="2050" spans="1:55" ht="13" hidden="1" customHeight="1" outlineLevel="1" x14ac:dyDescent="0.2">
      <c r="A2050" t="s">
        <v>3121</v>
      </c>
      <c r="B2050" t="s">
        <v>2228</v>
      </c>
      <c r="C2050" s="1">
        <f t="shared" si="804"/>
        <v>17232</v>
      </c>
      <c r="D2050" s="7">
        <f>RANK(N2050,(N2050:P2050,Q2050:AJ2050))</f>
        <v>2</v>
      </c>
      <c r="E2050" s="7">
        <f>RANK(O2050,(N2050:P2050,Q2050:AJ2050))</f>
        <v>1</v>
      </c>
      <c r="F2050" s="7">
        <f>IF(P2050&gt;0,RANK(P2050,(N2050:P2050,Q2050:AJ2050)),0)</f>
        <v>3</v>
      </c>
      <c r="G2050" s="1">
        <f t="shared" si="805"/>
        <v>91</v>
      </c>
      <c r="H2050" s="2">
        <f t="shared" si="815"/>
        <v>5.2808727948003712E-3</v>
      </c>
      <c r="I2050" s="2"/>
      <c r="J2050" s="2">
        <f t="shared" si="806"/>
        <v>0.47295728876508819</v>
      </c>
      <c r="K2050" s="2">
        <f t="shared" si="807"/>
        <v>0.47823816155988857</v>
      </c>
      <c r="L2050" s="2">
        <f t="shared" si="808"/>
        <v>4.7876044568245124E-2</v>
      </c>
      <c r="M2050" s="2">
        <f t="shared" si="809"/>
        <v>9.2850510677816578E-4</v>
      </c>
      <c r="N2050" s="1">
        <v>8150</v>
      </c>
      <c r="O2050" s="1">
        <v>8241</v>
      </c>
      <c r="P2050" s="1">
        <v>825</v>
      </c>
      <c r="Q2050" s="1">
        <v>1</v>
      </c>
      <c r="R2050" s="1">
        <v>12</v>
      </c>
      <c r="T2050" s="1">
        <v>3</v>
      </c>
      <c r="Y2050" s="1">
        <v>0</v>
      </c>
      <c r="AL2050" s="7">
        <f>IF(Q2050&gt;0,RANK(Q2050,(N2050:P2050,Q2050:AJ2050)),0)</f>
        <v>6</v>
      </c>
      <c r="AM2050" s="7">
        <f>IF(R2050&gt;0,RANK(R2050,(N2050:P2050,Q2050:AJ2050)),0)</f>
        <v>4</v>
      </c>
      <c r="AN2050" s="7">
        <f>IF(S2050&gt;0,RANK(S2050,(N2050:P2050,Q2050:AJ2050)),0)</f>
        <v>0</v>
      </c>
      <c r="AO2050" s="7">
        <f>IF(T2050&gt;0,RANK(T2050,(N2050:P2050,Q2050:AJ2050)),0)</f>
        <v>5</v>
      </c>
      <c r="AP2050" s="2">
        <f t="shared" si="810"/>
        <v>5.8031569173630455E-5</v>
      </c>
      <c r="AQ2050" s="2">
        <f t="shared" si="811"/>
        <v>6.9637883008356546E-4</v>
      </c>
      <c r="AR2050" s="2">
        <f t="shared" si="812"/>
        <v>0</v>
      </c>
      <c r="AS2050" s="2">
        <f t="shared" si="813"/>
        <v>1.7409470752089137E-4</v>
      </c>
      <c r="AU2050" t="s">
        <v>3121</v>
      </c>
      <c r="AV2050" t="s">
        <v>2228</v>
      </c>
      <c r="AY2050" s="130">
        <v>37</v>
      </c>
      <c r="AZ2050" s="131">
        <v>163</v>
      </c>
      <c r="BA2050" s="132">
        <f t="shared" si="814"/>
        <v>37163</v>
      </c>
      <c r="BC2050" s="7" t="s">
        <v>532</v>
      </c>
    </row>
    <row r="2051" spans="1:55" ht="13" hidden="1" customHeight="1" outlineLevel="1" x14ac:dyDescent="0.2">
      <c r="A2051" t="s">
        <v>949</v>
      </c>
      <c r="B2051" t="s">
        <v>2228</v>
      </c>
      <c r="C2051" s="1">
        <f t="shared" si="804"/>
        <v>8299</v>
      </c>
      <c r="D2051" s="7">
        <f>RANK(N2051,(N2051:P2051,Q2051:AJ2051))</f>
        <v>1</v>
      </c>
      <c r="E2051" s="7">
        <f>RANK(O2051,(N2051:P2051,Q2051:AJ2051))</f>
        <v>2</v>
      </c>
      <c r="F2051" s="7">
        <f>IF(P2051&gt;0,RANK(P2051,(N2051:P2051,Q2051:AJ2051)),0)</f>
        <v>3</v>
      </c>
      <c r="G2051" s="1">
        <f t="shared" si="805"/>
        <v>2012</v>
      </c>
      <c r="H2051" s="2">
        <f t="shared" si="815"/>
        <v>0.24243884805398241</v>
      </c>
      <c r="I2051" s="2"/>
      <c r="J2051" s="2">
        <f t="shared" si="806"/>
        <v>0.58681768887817809</v>
      </c>
      <c r="K2051" s="2">
        <f t="shared" si="807"/>
        <v>0.34437884082419568</v>
      </c>
      <c r="L2051" s="2">
        <f t="shared" si="808"/>
        <v>6.6032052054464399E-2</v>
      </c>
      <c r="M2051" s="2">
        <f t="shared" si="809"/>
        <v>2.7714182431618356E-3</v>
      </c>
      <c r="N2051" s="1">
        <v>4870</v>
      </c>
      <c r="O2051" s="1">
        <v>2858</v>
      </c>
      <c r="P2051" s="1">
        <v>548</v>
      </c>
      <c r="Q2051" s="1">
        <v>1</v>
      </c>
      <c r="R2051" s="1">
        <v>11</v>
      </c>
      <c r="T2051" s="1">
        <v>11</v>
      </c>
      <c r="Y2051" s="1">
        <v>0</v>
      </c>
      <c r="AL2051" s="7">
        <f>IF(Q2051&gt;0,RANK(Q2051,(N2051:P2051,Q2051:AJ2051)),0)</f>
        <v>6</v>
      </c>
      <c r="AM2051" s="7">
        <f>IF(R2051&gt;0,RANK(R2051,(N2051:P2051,Q2051:AJ2051)),0)</f>
        <v>4</v>
      </c>
      <c r="AN2051" s="7">
        <f>IF(S2051&gt;0,RANK(S2051,(N2051:P2051,Q2051:AJ2051)),0)</f>
        <v>0</v>
      </c>
      <c r="AO2051" s="7">
        <f>IF(T2051&gt;0,RANK(T2051,(N2051:P2051,Q2051:AJ2051)),0)</f>
        <v>4</v>
      </c>
      <c r="AP2051" s="2">
        <f t="shared" si="810"/>
        <v>1.2049644535486203E-4</v>
      </c>
      <c r="AQ2051" s="2">
        <f t="shared" si="811"/>
        <v>1.3254608989034823E-3</v>
      </c>
      <c r="AR2051" s="2">
        <f t="shared" si="812"/>
        <v>0</v>
      </c>
      <c r="AS2051" s="2">
        <f t="shared" si="813"/>
        <v>1.3254608989034823E-3</v>
      </c>
      <c r="AU2051" t="s">
        <v>949</v>
      </c>
      <c r="AV2051" t="s">
        <v>2228</v>
      </c>
      <c r="AW2051">
        <v>8</v>
      </c>
      <c r="AY2051" s="130">
        <v>37</v>
      </c>
      <c r="AZ2051" s="131">
        <v>165</v>
      </c>
      <c r="BA2051" s="132">
        <f t="shared" si="814"/>
        <v>37165</v>
      </c>
      <c r="BC2051" s="7" t="s">
        <v>532</v>
      </c>
    </row>
    <row r="2052" spans="1:55" ht="13" hidden="1" customHeight="1" outlineLevel="1" x14ac:dyDescent="0.2">
      <c r="A2052" t="s">
        <v>531</v>
      </c>
      <c r="B2052" t="s">
        <v>2228</v>
      </c>
      <c r="C2052" s="1">
        <f t="shared" si="804"/>
        <v>20333</v>
      </c>
      <c r="D2052" s="7">
        <f>RANK(N2052,(N2052:P2052,Q2052:AJ2052))</f>
        <v>2</v>
      </c>
      <c r="E2052" s="7">
        <f>RANK(O2052,(N2052:P2052,Q2052:AJ2052))</f>
        <v>1</v>
      </c>
      <c r="F2052" s="7">
        <f>IF(P2052&gt;0,RANK(P2052,(N2052:P2052,Q2052:AJ2052)),0)</f>
        <v>3</v>
      </c>
      <c r="G2052" s="1">
        <f t="shared" si="805"/>
        <v>4315</v>
      </c>
      <c r="H2052" s="2">
        <f t="shared" si="815"/>
        <v>0.21221659371465107</v>
      </c>
      <c r="I2052" s="2"/>
      <c r="J2052" s="2">
        <f t="shared" si="806"/>
        <v>0.35071066738798995</v>
      </c>
      <c r="K2052" s="2">
        <f t="shared" si="807"/>
        <v>0.56292726110264102</v>
      </c>
      <c r="L2052" s="2">
        <f t="shared" si="808"/>
        <v>8.3116116657650119E-2</v>
      </c>
      <c r="M2052" s="2">
        <f t="shared" si="809"/>
        <v>3.245954851718913E-3</v>
      </c>
      <c r="N2052" s="1">
        <v>7131</v>
      </c>
      <c r="O2052" s="1">
        <v>11446</v>
      </c>
      <c r="P2052" s="1">
        <v>1690</v>
      </c>
      <c r="R2052" s="1">
        <v>46</v>
      </c>
      <c r="S2052" s="1">
        <v>4</v>
      </c>
      <c r="T2052" s="1">
        <v>16</v>
      </c>
      <c r="Y2052" s="1">
        <v>0</v>
      </c>
      <c r="AL2052" s="7">
        <f>IF(Q2052&gt;0,RANK(Q2052,(N2052:P2052,Q2052:AJ2052)),0)</f>
        <v>0</v>
      </c>
      <c r="AM2052" s="7">
        <f>IF(R2052&gt;0,RANK(R2052,(N2052:P2052,Q2052:AJ2052)),0)</f>
        <v>4</v>
      </c>
      <c r="AN2052" s="7">
        <f>IF(S2052&gt;0,RANK(S2052,(N2052:P2052,Q2052:AJ2052)),0)</f>
        <v>6</v>
      </c>
      <c r="AO2052" s="7">
        <f>IF(T2052&gt;0,RANK(T2052,(N2052:P2052,Q2052:AJ2052)),0)</f>
        <v>5</v>
      </c>
      <c r="AP2052" s="2">
        <f t="shared" si="810"/>
        <v>0</v>
      </c>
      <c r="AQ2052" s="2">
        <f t="shared" si="811"/>
        <v>2.2623321693798258E-3</v>
      </c>
      <c r="AR2052" s="2">
        <f t="shared" si="812"/>
        <v>1.9672453646781094E-4</v>
      </c>
      <c r="AS2052" s="2">
        <f t="shared" si="813"/>
        <v>7.8689814587124375E-4</v>
      </c>
      <c r="AU2052" t="s">
        <v>531</v>
      </c>
      <c r="AV2052" t="s">
        <v>2228</v>
      </c>
      <c r="AW2052">
        <v>8</v>
      </c>
      <c r="AY2052" s="130">
        <v>37</v>
      </c>
      <c r="AZ2052" s="131">
        <v>167</v>
      </c>
      <c r="BA2052" s="132">
        <f t="shared" si="814"/>
        <v>37167</v>
      </c>
      <c r="BC2052" s="7" t="s">
        <v>532</v>
      </c>
    </row>
    <row r="2053" spans="1:55" ht="13" hidden="1" customHeight="1" outlineLevel="1" x14ac:dyDescent="0.2">
      <c r="A2053" t="s">
        <v>515</v>
      </c>
      <c r="B2053" t="s">
        <v>2228</v>
      </c>
      <c r="C2053" s="1">
        <f t="shared" si="804"/>
        <v>15320</v>
      </c>
      <c r="D2053" s="7">
        <f>RANK(N2053,(N2053:P2053,Q2053:AJ2053))</f>
        <v>2</v>
      </c>
      <c r="E2053" s="7">
        <f>RANK(O2053,(N2053:P2053,Q2053:AJ2053))</f>
        <v>1</v>
      </c>
      <c r="F2053" s="7">
        <f>IF(P2053&gt;0,RANK(P2053,(N2053:P2053,Q2053:AJ2053)),0)</f>
        <v>3</v>
      </c>
      <c r="G2053" s="1">
        <f t="shared" si="805"/>
        <v>4702</v>
      </c>
      <c r="H2053" s="2">
        <f t="shared" si="815"/>
        <v>0.30691906005221931</v>
      </c>
      <c r="I2053" s="2"/>
      <c r="J2053" s="2">
        <f t="shared" si="806"/>
        <v>0.31129242819843345</v>
      </c>
      <c r="K2053" s="2">
        <f t="shared" si="807"/>
        <v>0.61821148825065275</v>
      </c>
      <c r="L2053" s="2">
        <f t="shared" si="808"/>
        <v>6.6906005221932116E-2</v>
      </c>
      <c r="M2053" s="2">
        <f t="shared" si="809"/>
        <v>3.5900783289816302E-3</v>
      </c>
      <c r="N2053" s="1">
        <v>4769</v>
      </c>
      <c r="O2053" s="1">
        <v>9471</v>
      </c>
      <c r="P2053" s="1">
        <v>1025</v>
      </c>
      <c r="Q2053" s="1">
        <v>2</v>
      </c>
      <c r="R2053" s="1">
        <v>45</v>
      </c>
      <c r="T2053" s="1">
        <v>8</v>
      </c>
      <c r="Y2053" s="1">
        <v>0</v>
      </c>
      <c r="AL2053" s="7">
        <f>IF(Q2053&gt;0,RANK(Q2053,(N2053:P2053,Q2053:AJ2053)),0)</f>
        <v>6</v>
      </c>
      <c r="AM2053" s="7">
        <f>IF(R2053&gt;0,RANK(R2053,(N2053:P2053,Q2053:AJ2053)),0)</f>
        <v>4</v>
      </c>
      <c r="AN2053" s="7">
        <f>IF(S2053&gt;0,RANK(S2053,(N2053:P2053,Q2053:AJ2053)),0)</f>
        <v>0</v>
      </c>
      <c r="AO2053" s="7">
        <f>IF(T2053&gt;0,RANK(T2053,(N2053:P2053,Q2053:AJ2053)),0)</f>
        <v>5</v>
      </c>
      <c r="AP2053" s="2">
        <f t="shared" si="810"/>
        <v>1.3054830287206266E-4</v>
      </c>
      <c r="AQ2053" s="2">
        <f t="shared" si="811"/>
        <v>2.9373368146214099E-3</v>
      </c>
      <c r="AR2053" s="2">
        <f t="shared" si="812"/>
        <v>0</v>
      </c>
      <c r="AS2053" s="2">
        <f t="shared" si="813"/>
        <v>5.2219321148825064E-4</v>
      </c>
      <c r="AU2053" t="s">
        <v>515</v>
      </c>
      <c r="AV2053" t="s">
        <v>2228</v>
      </c>
      <c r="AW2053">
        <v>5</v>
      </c>
      <c r="AY2053" s="130">
        <v>37</v>
      </c>
      <c r="AZ2053" s="131">
        <v>169</v>
      </c>
      <c r="BA2053" s="132">
        <f t="shared" si="814"/>
        <v>37169</v>
      </c>
      <c r="BC2053" s="7" t="s">
        <v>532</v>
      </c>
    </row>
    <row r="2054" spans="1:55" ht="13" hidden="1" customHeight="1" outlineLevel="1" x14ac:dyDescent="0.2">
      <c r="A2054" t="s">
        <v>1155</v>
      </c>
      <c r="B2054" t="s">
        <v>2228</v>
      </c>
      <c r="C2054" s="1">
        <f t="shared" si="804"/>
        <v>20021</v>
      </c>
      <c r="D2054" s="7">
        <f>RANK(N2054,(N2054:P2054,Q2054:AJ2054))</f>
        <v>2</v>
      </c>
      <c r="E2054" s="7">
        <f>RANK(O2054,(N2054:P2054,Q2054:AJ2054))</f>
        <v>1</v>
      </c>
      <c r="F2054" s="7">
        <f>IF(P2054&gt;0,RANK(P2054,(N2054:P2054,Q2054:AJ2054)),0)</f>
        <v>3</v>
      </c>
      <c r="G2054" s="1">
        <f t="shared" si="805"/>
        <v>3814</v>
      </c>
      <c r="H2054" s="2">
        <f t="shared" si="815"/>
        <v>0.19049997502622246</v>
      </c>
      <c r="I2054" s="2"/>
      <c r="J2054" s="2">
        <f t="shared" si="806"/>
        <v>0.36476699465561163</v>
      </c>
      <c r="K2054" s="2">
        <f t="shared" si="807"/>
        <v>0.55526696968183409</v>
      </c>
      <c r="L2054" s="2">
        <f t="shared" si="808"/>
        <v>7.6819339693322011E-2</v>
      </c>
      <c r="M2054" s="2">
        <f t="shared" si="809"/>
        <v>3.1466959692323243E-3</v>
      </c>
      <c r="N2054" s="1">
        <v>7303</v>
      </c>
      <c r="O2054" s="1">
        <v>11117</v>
      </c>
      <c r="P2054" s="1">
        <v>1538</v>
      </c>
      <c r="Q2054" s="1">
        <v>4</v>
      </c>
      <c r="R2054" s="1">
        <v>44</v>
      </c>
      <c r="T2054" s="1">
        <v>15</v>
      </c>
      <c r="Y2054" s="1">
        <v>0</v>
      </c>
      <c r="AL2054" s="7">
        <f>IF(Q2054&gt;0,RANK(Q2054,(N2054:P2054,Q2054:AJ2054)),0)</f>
        <v>6</v>
      </c>
      <c r="AM2054" s="7">
        <f>IF(R2054&gt;0,RANK(R2054,(N2054:P2054,Q2054:AJ2054)),0)</f>
        <v>4</v>
      </c>
      <c r="AN2054" s="7">
        <f>IF(S2054&gt;0,RANK(S2054,(N2054:P2054,Q2054:AJ2054)),0)</f>
        <v>0</v>
      </c>
      <c r="AO2054" s="7">
        <f>IF(T2054&gt;0,RANK(T2054,(N2054:P2054,Q2054:AJ2054)),0)</f>
        <v>5</v>
      </c>
      <c r="AP2054" s="2">
        <f t="shared" si="810"/>
        <v>1.9979022026871785E-4</v>
      </c>
      <c r="AQ2054" s="2">
        <f t="shared" si="811"/>
        <v>2.1976924229558962E-3</v>
      </c>
      <c r="AR2054" s="2">
        <f t="shared" si="812"/>
        <v>0</v>
      </c>
      <c r="AS2054" s="2">
        <f t="shared" si="813"/>
        <v>7.4921332600769196E-4</v>
      </c>
      <c r="AU2054" t="s">
        <v>1155</v>
      </c>
      <c r="AV2054" t="s">
        <v>2228</v>
      </c>
      <c r="AW2054">
        <v>5</v>
      </c>
      <c r="AY2054" s="130">
        <v>37</v>
      </c>
      <c r="AZ2054" s="131">
        <v>171</v>
      </c>
      <c r="BA2054" s="132">
        <f t="shared" si="814"/>
        <v>37171</v>
      </c>
      <c r="BC2054" s="7" t="s">
        <v>532</v>
      </c>
    </row>
    <row r="2055" spans="1:55" ht="13" hidden="1" customHeight="1" outlineLevel="1" x14ac:dyDescent="0.2">
      <c r="A2055" t="s">
        <v>1231</v>
      </c>
      <c r="B2055" t="s">
        <v>2228</v>
      </c>
      <c r="C2055" s="1">
        <f t="shared" si="804"/>
        <v>3722</v>
      </c>
      <c r="D2055" s="7">
        <f>RANK(N2055,(N2055:P2055,Q2055:AJ2055))</f>
        <v>1</v>
      </c>
      <c r="E2055" s="7">
        <f>RANK(O2055,(N2055:P2055,Q2055:AJ2055))</f>
        <v>2</v>
      </c>
      <c r="F2055" s="7">
        <f>IF(P2055&gt;0,RANK(P2055,(N2055:P2055,Q2055:AJ2055)),0)</f>
        <v>3</v>
      </c>
      <c r="G2055" s="1">
        <f t="shared" si="805"/>
        <v>425</v>
      </c>
      <c r="H2055" s="2">
        <f t="shared" si="815"/>
        <v>0.11418592154755508</v>
      </c>
      <c r="I2055" s="2"/>
      <c r="J2055" s="2">
        <f t="shared" si="806"/>
        <v>0.50214938205265991</v>
      </c>
      <c r="K2055" s="2">
        <f t="shared" si="807"/>
        <v>0.38796346050510477</v>
      </c>
      <c r="L2055" s="2">
        <f t="shared" si="808"/>
        <v>0.10773777538957549</v>
      </c>
      <c r="M2055" s="2">
        <f t="shared" si="809"/>
        <v>2.1493820526598262E-3</v>
      </c>
      <c r="N2055" s="1">
        <v>1869</v>
      </c>
      <c r="O2055" s="1">
        <v>1444</v>
      </c>
      <c r="P2055" s="1">
        <v>401</v>
      </c>
      <c r="R2055" s="1">
        <v>6</v>
      </c>
      <c r="T2055" s="1">
        <v>2</v>
      </c>
      <c r="Y2055" s="1">
        <v>0</v>
      </c>
      <c r="AL2055" s="7">
        <f>IF(Q2055&gt;0,RANK(Q2055,(N2055:P2055,Q2055:AJ2055)),0)</f>
        <v>0</v>
      </c>
      <c r="AM2055" s="7">
        <f>IF(R2055&gt;0,RANK(R2055,(N2055:P2055,Q2055:AJ2055)),0)</f>
        <v>4</v>
      </c>
      <c r="AN2055" s="7">
        <f>IF(S2055&gt;0,RANK(S2055,(N2055:P2055,Q2055:AJ2055)),0)</f>
        <v>0</v>
      </c>
      <c r="AO2055" s="7">
        <f>IF(T2055&gt;0,RANK(T2055,(N2055:P2055,Q2055:AJ2055)),0)</f>
        <v>5</v>
      </c>
      <c r="AP2055" s="2">
        <f t="shared" si="810"/>
        <v>0</v>
      </c>
      <c r="AQ2055" s="2">
        <f t="shared" si="811"/>
        <v>1.6120365394948952E-3</v>
      </c>
      <c r="AR2055" s="2">
        <f t="shared" si="812"/>
        <v>0</v>
      </c>
      <c r="AS2055" s="2">
        <f t="shared" si="813"/>
        <v>5.3734551316496511E-4</v>
      </c>
      <c r="AU2055" t="s">
        <v>1231</v>
      </c>
      <c r="AV2055" t="s">
        <v>2228</v>
      </c>
      <c r="AW2055">
        <v>11</v>
      </c>
      <c r="AY2055" s="130">
        <v>37</v>
      </c>
      <c r="AZ2055" s="131">
        <v>173</v>
      </c>
      <c r="BA2055" s="132">
        <f t="shared" si="814"/>
        <v>37173</v>
      </c>
      <c r="BC2055" s="7" t="s">
        <v>532</v>
      </c>
    </row>
    <row r="2056" spans="1:55" ht="13" hidden="1" customHeight="1" outlineLevel="1" x14ac:dyDescent="0.2">
      <c r="A2056" t="s">
        <v>1408</v>
      </c>
      <c r="B2056" t="s">
        <v>2228</v>
      </c>
      <c r="C2056" s="1">
        <f t="shared" si="804"/>
        <v>12877</v>
      </c>
      <c r="D2056" s="7">
        <f>RANK(N2056,(N2056:P2056,Q2056:AJ2056))</f>
        <v>2</v>
      </c>
      <c r="E2056" s="7">
        <f>RANK(O2056,(N2056:P2056,Q2056:AJ2056))</f>
        <v>1</v>
      </c>
      <c r="F2056" s="7">
        <f>IF(P2056&gt;0,RANK(P2056,(N2056:P2056,Q2056:AJ2056)),0)</f>
        <v>3</v>
      </c>
      <c r="G2056" s="1">
        <f t="shared" si="805"/>
        <v>1892</v>
      </c>
      <c r="H2056" s="2">
        <f t="shared" si="815"/>
        <v>0.14692863244544538</v>
      </c>
      <c r="I2056" s="2"/>
      <c r="J2056" s="2">
        <f t="shared" si="806"/>
        <v>0.37601925914421058</v>
      </c>
      <c r="K2056" s="2">
        <f t="shared" si="807"/>
        <v>0.52294789158965593</v>
      </c>
      <c r="L2056" s="2">
        <f t="shared" si="808"/>
        <v>9.1869224198182803E-2</v>
      </c>
      <c r="M2056" s="2">
        <f t="shared" si="809"/>
        <v>9.1636250679506259E-3</v>
      </c>
      <c r="N2056" s="1">
        <v>4842</v>
      </c>
      <c r="O2056" s="1">
        <v>6734</v>
      </c>
      <c r="P2056" s="1">
        <v>1183</v>
      </c>
      <c r="Q2056" s="1">
        <v>11</v>
      </c>
      <c r="R2056" s="1">
        <v>54</v>
      </c>
      <c r="S2056" s="1">
        <v>7</v>
      </c>
      <c r="T2056" s="1">
        <v>46</v>
      </c>
      <c r="Y2056" s="1">
        <v>0</v>
      </c>
      <c r="AL2056" s="7">
        <f>IF(Q2056&gt;0,RANK(Q2056,(N2056:P2056,Q2056:AJ2056)),0)</f>
        <v>6</v>
      </c>
      <c r="AM2056" s="7">
        <f>IF(R2056&gt;0,RANK(R2056,(N2056:P2056,Q2056:AJ2056)),0)</f>
        <v>4</v>
      </c>
      <c r="AN2056" s="7">
        <f>IF(S2056&gt;0,RANK(S2056,(N2056:P2056,Q2056:AJ2056)),0)</f>
        <v>7</v>
      </c>
      <c r="AO2056" s="7">
        <f>IF(T2056&gt;0,RANK(T2056,(N2056:P2056,Q2056:AJ2056)),0)</f>
        <v>5</v>
      </c>
      <c r="AP2056" s="2">
        <f t="shared" si="810"/>
        <v>8.542362351479382E-4</v>
      </c>
      <c r="AQ2056" s="2">
        <f t="shared" si="811"/>
        <v>4.1935233361807874E-3</v>
      </c>
      <c r="AR2056" s="2">
        <f t="shared" si="812"/>
        <v>5.4360487691232427E-4</v>
      </c>
      <c r="AS2056" s="2">
        <f t="shared" si="813"/>
        <v>3.5722606197095596E-3</v>
      </c>
      <c r="AU2056" t="s">
        <v>1408</v>
      </c>
      <c r="AV2056" t="s">
        <v>2228</v>
      </c>
      <c r="AW2056">
        <v>11</v>
      </c>
      <c r="AY2056" s="130">
        <v>37</v>
      </c>
      <c r="AZ2056" s="131">
        <v>175</v>
      </c>
      <c r="BA2056" s="132">
        <f t="shared" si="814"/>
        <v>37175</v>
      </c>
      <c r="BC2056" s="7" t="s">
        <v>532</v>
      </c>
    </row>
    <row r="2057" spans="1:55" ht="13" hidden="1" customHeight="1" outlineLevel="1" x14ac:dyDescent="0.2">
      <c r="A2057" t="s">
        <v>1409</v>
      </c>
      <c r="B2057" t="s">
        <v>2228</v>
      </c>
      <c r="C2057" s="1">
        <f t="shared" si="804"/>
        <v>1513</v>
      </c>
      <c r="D2057" s="7">
        <f>RANK(N2057,(N2057:P2057,Q2057:AJ2057))</f>
        <v>1</v>
      </c>
      <c r="E2057" s="7">
        <f>RANK(O2057,(N2057:P2057,Q2057:AJ2057))</f>
        <v>2</v>
      </c>
      <c r="F2057" s="7">
        <f>IF(P2057&gt;0,RANK(P2057,(N2057:P2057,Q2057:AJ2057)),0)</f>
        <v>3</v>
      </c>
      <c r="G2057" s="1">
        <f t="shared" si="805"/>
        <v>420</v>
      </c>
      <c r="H2057" s="2">
        <f t="shared" si="815"/>
        <v>0.2775941837409121</v>
      </c>
      <c r="I2057" s="2"/>
      <c r="J2057" s="2">
        <f t="shared" si="806"/>
        <v>0.60013218770654331</v>
      </c>
      <c r="K2057" s="2">
        <f t="shared" si="807"/>
        <v>0.3225380039656312</v>
      </c>
      <c r="L2057" s="2">
        <f t="shared" si="808"/>
        <v>7.4025115664243232E-2</v>
      </c>
      <c r="M2057" s="2">
        <f t="shared" si="809"/>
        <v>3.3046926635822566E-3</v>
      </c>
      <c r="N2057" s="1">
        <v>908</v>
      </c>
      <c r="O2057" s="1">
        <v>488</v>
      </c>
      <c r="P2057" s="1">
        <v>112</v>
      </c>
      <c r="R2057" s="1">
        <v>4</v>
      </c>
      <c r="T2057" s="1">
        <v>1</v>
      </c>
      <c r="Y2057" s="1">
        <v>0</v>
      </c>
      <c r="AL2057" s="7">
        <f>IF(Q2057&gt;0,RANK(Q2057,(N2057:P2057,Q2057:AJ2057)),0)</f>
        <v>0</v>
      </c>
      <c r="AM2057" s="7">
        <f>IF(R2057&gt;0,RANK(R2057,(N2057:P2057,Q2057:AJ2057)),0)</f>
        <v>4</v>
      </c>
      <c r="AN2057" s="7">
        <f>IF(S2057&gt;0,RANK(S2057,(N2057:P2057,Q2057:AJ2057)),0)</f>
        <v>0</v>
      </c>
      <c r="AO2057" s="7">
        <f>IF(T2057&gt;0,RANK(T2057,(N2057:P2057,Q2057:AJ2057)),0)</f>
        <v>5</v>
      </c>
      <c r="AP2057" s="2">
        <f t="shared" si="810"/>
        <v>0</v>
      </c>
      <c r="AQ2057" s="2">
        <f t="shared" si="811"/>
        <v>2.6437541308658294E-3</v>
      </c>
      <c r="AR2057" s="2">
        <f t="shared" si="812"/>
        <v>0</v>
      </c>
      <c r="AS2057" s="2">
        <f t="shared" si="813"/>
        <v>6.6093853271645734E-4</v>
      </c>
      <c r="AU2057" t="s">
        <v>1409</v>
      </c>
      <c r="AV2057" t="s">
        <v>2228</v>
      </c>
      <c r="AW2057">
        <v>3</v>
      </c>
      <c r="AY2057" s="130">
        <v>37</v>
      </c>
      <c r="AZ2057" s="131">
        <v>177</v>
      </c>
      <c r="BA2057" s="132">
        <f t="shared" si="814"/>
        <v>37177</v>
      </c>
      <c r="BC2057" s="7" t="s">
        <v>532</v>
      </c>
    </row>
    <row r="2058" spans="1:55" ht="13" hidden="1" customHeight="1" outlineLevel="1" x14ac:dyDescent="0.2">
      <c r="A2058" t="s">
        <v>2184</v>
      </c>
      <c r="B2058" t="s">
        <v>2228</v>
      </c>
      <c r="C2058" s="1">
        <f t="shared" si="804"/>
        <v>32970</v>
      </c>
      <c r="D2058" s="7">
        <f>RANK(N2058,(N2058:P2058,Q2058:AJ2058))</f>
        <v>2</v>
      </c>
      <c r="E2058" s="7">
        <f>RANK(O2058,(N2058:P2058,Q2058:AJ2058))</f>
        <v>1</v>
      </c>
      <c r="F2058" s="7">
        <f>IF(P2058&gt;0,RANK(P2058,(N2058:P2058,Q2058:AJ2058)),0)</f>
        <v>3</v>
      </c>
      <c r="G2058" s="1">
        <f t="shared" si="805"/>
        <v>7277</v>
      </c>
      <c r="H2058" s="2">
        <f t="shared" si="815"/>
        <v>0.22071580224446466</v>
      </c>
      <c r="I2058" s="2"/>
      <c r="J2058" s="2">
        <f t="shared" si="806"/>
        <v>0.34956020624810435</v>
      </c>
      <c r="K2058" s="2">
        <f t="shared" si="807"/>
        <v>0.57027600849256899</v>
      </c>
      <c r="L2058" s="2">
        <f t="shared" si="808"/>
        <v>7.5128905065210791E-2</v>
      </c>
      <c r="M2058" s="2">
        <f t="shared" si="809"/>
        <v>5.0348801941158677E-3</v>
      </c>
      <c r="N2058" s="1">
        <v>11525</v>
      </c>
      <c r="O2058" s="1">
        <v>18802</v>
      </c>
      <c r="P2058" s="1">
        <v>2477</v>
      </c>
      <c r="Q2058" s="1">
        <v>14</v>
      </c>
      <c r="R2058" s="1">
        <v>117</v>
      </c>
      <c r="S2058" s="1">
        <v>2</v>
      </c>
      <c r="T2058" s="1">
        <v>33</v>
      </c>
      <c r="V2058" s="68"/>
      <c r="Y2058" s="1">
        <v>0</v>
      </c>
      <c r="AL2058" s="7">
        <f>IF(Q2058&gt;0,RANK(Q2058,(N2058:P2058,Q2058:AJ2058)),0)</f>
        <v>6</v>
      </c>
      <c r="AM2058" s="7">
        <f>IF(R2058&gt;0,RANK(R2058,(N2058:P2058,Q2058:AJ2058)),0)</f>
        <v>4</v>
      </c>
      <c r="AN2058" s="7">
        <f>IF(S2058&gt;0,RANK(S2058,(N2058:P2058,Q2058:AJ2058)),0)</f>
        <v>7</v>
      </c>
      <c r="AO2058" s="7">
        <f>IF(T2058&gt;0,RANK(T2058,(N2058:P2058,Q2058:AJ2058)),0)</f>
        <v>5</v>
      </c>
      <c r="AP2058" s="2">
        <f t="shared" si="810"/>
        <v>4.2462845010615713E-4</v>
      </c>
      <c r="AQ2058" s="2">
        <f t="shared" si="811"/>
        <v>3.548680618744313E-3</v>
      </c>
      <c r="AR2058" s="2">
        <f t="shared" si="812"/>
        <v>6.0661207158022447E-5</v>
      </c>
      <c r="AS2058" s="2">
        <f t="shared" si="813"/>
        <v>1.0009099181073704E-3</v>
      </c>
      <c r="AU2058" t="s">
        <v>2184</v>
      </c>
      <c r="AV2058" t="s">
        <v>2228</v>
      </c>
      <c r="AW2058">
        <v>8</v>
      </c>
      <c r="AY2058" s="130">
        <v>37</v>
      </c>
      <c r="AZ2058" s="131">
        <v>179</v>
      </c>
      <c r="BA2058" s="132">
        <f t="shared" si="814"/>
        <v>37179</v>
      </c>
      <c r="BC2058" s="7" t="s">
        <v>532</v>
      </c>
    </row>
    <row r="2059" spans="1:55" ht="13" hidden="1" customHeight="1" outlineLevel="1" x14ac:dyDescent="0.2">
      <c r="A2059" t="s">
        <v>1405</v>
      </c>
      <c r="B2059" t="s">
        <v>2228</v>
      </c>
      <c r="C2059" s="1">
        <f t="shared" si="804"/>
        <v>11635</v>
      </c>
      <c r="D2059" s="7">
        <f>RANK(N2059,(N2059:P2059,Q2059:AJ2059))</f>
        <v>1</v>
      </c>
      <c r="E2059" s="7">
        <f>RANK(O2059,(N2059:P2059,Q2059:AJ2059))</f>
        <v>2</v>
      </c>
      <c r="F2059" s="7">
        <f>IF(P2059&gt;0,RANK(P2059,(N2059:P2059,Q2059:AJ2059)),0)</f>
        <v>3</v>
      </c>
      <c r="G2059" s="1">
        <f t="shared" si="805"/>
        <v>1734</v>
      </c>
      <c r="H2059" s="2">
        <f t="shared" si="815"/>
        <v>0.14903308981521271</v>
      </c>
      <c r="I2059" s="2"/>
      <c r="J2059" s="2">
        <f t="shared" si="806"/>
        <v>0.54877524709926939</v>
      </c>
      <c r="K2059" s="2">
        <f t="shared" si="807"/>
        <v>0.39974215728405671</v>
      </c>
      <c r="L2059" s="2">
        <f t="shared" si="808"/>
        <v>4.9419853889127632E-2</v>
      </c>
      <c r="M2059" s="2">
        <f t="shared" si="809"/>
        <v>2.0627417275462662E-3</v>
      </c>
      <c r="N2059" s="1">
        <v>6385</v>
      </c>
      <c r="O2059" s="1">
        <v>4651</v>
      </c>
      <c r="P2059" s="1">
        <v>575</v>
      </c>
      <c r="Q2059" s="1">
        <v>1</v>
      </c>
      <c r="R2059" s="1">
        <v>17</v>
      </c>
      <c r="T2059" s="1">
        <v>6</v>
      </c>
      <c r="Y2059" s="1">
        <v>0</v>
      </c>
      <c r="AL2059" s="7">
        <f>IF(Q2059&gt;0,RANK(Q2059,(N2059:P2059,Q2059:AJ2059)),0)</f>
        <v>6</v>
      </c>
      <c r="AM2059" s="7">
        <f>IF(R2059&gt;0,RANK(R2059,(N2059:P2059,Q2059:AJ2059)),0)</f>
        <v>4</v>
      </c>
      <c r="AN2059" s="7">
        <f>IF(S2059&gt;0,RANK(S2059,(N2059:P2059,Q2059:AJ2059)),0)</f>
        <v>0</v>
      </c>
      <c r="AO2059" s="7">
        <f>IF(T2059&gt;0,RANK(T2059,(N2059:P2059,Q2059:AJ2059)),0)</f>
        <v>5</v>
      </c>
      <c r="AP2059" s="2">
        <f t="shared" si="810"/>
        <v>8.5947571981091528E-5</v>
      </c>
      <c r="AQ2059" s="2">
        <f t="shared" si="811"/>
        <v>1.4611087236785561E-3</v>
      </c>
      <c r="AR2059" s="2">
        <f t="shared" si="812"/>
        <v>0</v>
      </c>
      <c r="AS2059" s="2">
        <f t="shared" si="813"/>
        <v>5.1568543188654919E-4</v>
      </c>
      <c r="AU2059" t="s">
        <v>1405</v>
      </c>
      <c r="AV2059" t="s">
        <v>2228</v>
      </c>
      <c r="AW2059">
        <v>1</v>
      </c>
      <c r="AY2059" s="130">
        <v>37</v>
      </c>
      <c r="AZ2059" s="131">
        <v>181</v>
      </c>
      <c r="BA2059" s="132">
        <f t="shared" si="814"/>
        <v>37181</v>
      </c>
      <c r="BC2059" s="7" t="s">
        <v>532</v>
      </c>
    </row>
    <row r="2060" spans="1:55" ht="13" hidden="1" customHeight="1" outlineLevel="1" x14ac:dyDescent="0.2">
      <c r="A2060" t="s">
        <v>1257</v>
      </c>
      <c r="B2060" t="s">
        <v>2228</v>
      </c>
      <c r="C2060" s="1">
        <f t="shared" si="804"/>
        <v>225755</v>
      </c>
      <c r="D2060" s="7">
        <f>RANK(N2060,(N2060:P2060,Q2060:AJ2060))</f>
        <v>2</v>
      </c>
      <c r="E2060" s="7">
        <f>RANK(O2060,(N2060:P2060,Q2060:AJ2060))</f>
        <v>1</v>
      </c>
      <c r="F2060" s="7">
        <f>IF(P2060&gt;0,RANK(P2060,(N2060:P2060,Q2060:AJ2060)),0)</f>
        <v>3</v>
      </c>
      <c r="G2060" s="1">
        <f t="shared" si="805"/>
        <v>5206</v>
      </c>
      <c r="H2060" s="2">
        <f t="shared" si="815"/>
        <v>2.3060397333392393E-2</v>
      </c>
      <c r="I2060" s="2"/>
      <c r="J2060" s="2">
        <f t="shared" si="806"/>
        <v>0.45878939558370802</v>
      </c>
      <c r="K2060" s="2">
        <f t="shared" si="807"/>
        <v>0.48184979291710039</v>
      </c>
      <c r="L2060" s="2">
        <f t="shared" si="808"/>
        <v>5.2317778122300727E-2</v>
      </c>
      <c r="M2060" s="2">
        <f t="shared" si="809"/>
        <v>7.0430333768908629E-3</v>
      </c>
      <c r="N2060" s="1">
        <v>103574</v>
      </c>
      <c r="O2060" s="1">
        <v>108780</v>
      </c>
      <c r="P2060" s="1">
        <v>11811</v>
      </c>
      <c r="Q2060" s="1">
        <v>365</v>
      </c>
      <c r="R2060" s="1">
        <v>979</v>
      </c>
      <c r="S2060" s="1">
        <v>24</v>
      </c>
      <c r="T2060" s="1">
        <v>222</v>
      </c>
      <c r="V2060" s="68"/>
      <c r="Y2060" s="1">
        <v>0</v>
      </c>
      <c r="AL2060" s="7">
        <f>IF(Q2060&gt;0,RANK(Q2060,(N2060:P2060,Q2060:AJ2060)),0)</f>
        <v>5</v>
      </c>
      <c r="AM2060" s="7">
        <f>IF(R2060&gt;0,RANK(R2060,(N2060:P2060,Q2060:AJ2060)),0)</f>
        <v>4</v>
      </c>
      <c r="AN2060" s="7">
        <f>IF(S2060&gt;0,RANK(S2060,(N2060:P2060,Q2060:AJ2060)),0)</f>
        <v>7</v>
      </c>
      <c r="AO2060" s="7">
        <f>IF(T2060&gt;0,RANK(T2060,(N2060:P2060,Q2060:AJ2060)),0)</f>
        <v>6</v>
      </c>
      <c r="AP2060" s="2">
        <f t="shared" si="810"/>
        <v>1.6167969701667737E-3</v>
      </c>
      <c r="AQ2060" s="2">
        <f t="shared" si="811"/>
        <v>4.3365595446390997E-3</v>
      </c>
      <c r="AR2060" s="2">
        <f t="shared" si="812"/>
        <v>1.063099377643906E-4</v>
      </c>
      <c r="AS2060" s="2">
        <f t="shared" si="813"/>
        <v>9.8336692432061295E-4</v>
      </c>
      <c r="AU2060" t="s">
        <v>1257</v>
      </c>
      <c r="AV2060" t="s">
        <v>2228</v>
      </c>
      <c r="AY2060" s="130">
        <v>37</v>
      </c>
      <c r="AZ2060" s="131">
        <v>183</v>
      </c>
      <c r="BA2060" s="132">
        <f t="shared" si="814"/>
        <v>37183</v>
      </c>
      <c r="BC2060" s="7" t="s">
        <v>532</v>
      </c>
    </row>
    <row r="2061" spans="1:55" ht="13" hidden="1" customHeight="1" outlineLevel="1" x14ac:dyDescent="0.2">
      <c r="A2061" t="s">
        <v>1840</v>
      </c>
      <c r="B2061" t="s">
        <v>2228</v>
      </c>
      <c r="C2061" s="1">
        <f t="shared" si="804"/>
        <v>6339</v>
      </c>
      <c r="D2061" s="7">
        <f>RANK(N2061,(N2061:P2061,Q2061:AJ2061))</f>
        <v>1</v>
      </c>
      <c r="E2061" s="7">
        <f>RANK(O2061,(N2061:P2061,Q2061:AJ2061))</f>
        <v>2</v>
      </c>
      <c r="F2061" s="7">
        <f>IF(P2061&gt;0,RANK(P2061,(N2061:P2061,Q2061:AJ2061)),0)</f>
        <v>3</v>
      </c>
      <c r="G2061" s="1">
        <f t="shared" si="805"/>
        <v>2280</v>
      </c>
      <c r="H2061" s="2">
        <f t="shared" si="815"/>
        <v>0.35967818267865592</v>
      </c>
      <c r="I2061" s="2"/>
      <c r="J2061" s="2">
        <f t="shared" si="806"/>
        <v>0.65325761161066409</v>
      </c>
      <c r="K2061" s="2">
        <f t="shared" si="807"/>
        <v>0.29357942893200822</v>
      </c>
      <c r="L2061" s="2">
        <f t="shared" si="808"/>
        <v>5.0323394857233E-2</v>
      </c>
      <c r="M2061" s="2">
        <f t="shared" si="809"/>
        <v>2.839564600094685E-3</v>
      </c>
      <c r="N2061" s="1">
        <v>4141</v>
      </c>
      <c r="O2061" s="1">
        <v>1861</v>
      </c>
      <c r="P2061" s="1">
        <v>319</v>
      </c>
      <c r="Q2061" s="1">
        <v>2</v>
      </c>
      <c r="R2061" s="1">
        <v>10</v>
      </c>
      <c r="T2061" s="1">
        <v>6</v>
      </c>
      <c r="Y2061" s="1">
        <v>0</v>
      </c>
      <c r="AL2061" s="7">
        <f>IF(Q2061&gt;0,RANK(Q2061,(N2061:P2061,Q2061:AJ2061)),0)</f>
        <v>6</v>
      </c>
      <c r="AM2061" s="7">
        <f>IF(R2061&gt;0,RANK(R2061,(N2061:P2061,Q2061:AJ2061)),0)</f>
        <v>4</v>
      </c>
      <c r="AN2061" s="7">
        <f>IF(S2061&gt;0,RANK(S2061,(N2061:P2061,Q2061:AJ2061)),0)</f>
        <v>0</v>
      </c>
      <c r="AO2061" s="7">
        <f>IF(T2061&gt;0,RANK(T2061,(N2061:P2061,Q2061:AJ2061)),0)</f>
        <v>5</v>
      </c>
      <c r="AP2061" s="2">
        <f t="shared" si="810"/>
        <v>3.1550717778829469E-4</v>
      </c>
      <c r="AQ2061" s="2">
        <f t="shared" si="811"/>
        <v>1.5775358889414735E-3</v>
      </c>
      <c r="AR2061" s="2">
        <f t="shared" si="812"/>
        <v>0</v>
      </c>
      <c r="AS2061" s="2">
        <f t="shared" si="813"/>
        <v>9.4652153336488402E-4</v>
      </c>
      <c r="AU2061" t="s">
        <v>1840</v>
      </c>
      <c r="AV2061" t="s">
        <v>2228</v>
      </c>
      <c r="AW2061">
        <v>1</v>
      </c>
      <c r="AY2061" s="130">
        <v>37</v>
      </c>
      <c r="AZ2061" s="131">
        <v>185</v>
      </c>
      <c r="BA2061" s="132">
        <f t="shared" si="814"/>
        <v>37185</v>
      </c>
      <c r="BC2061" s="7" t="s">
        <v>532</v>
      </c>
    </row>
    <row r="2062" spans="1:55" ht="13" hidden="1" customHeight="1" outlineLevel="1" x14ac:dyDescent="0.2">
      <c r="A2062" t="s">
        <v>3298</v>
      </c>
      <c r="B2062" t="s">
        <v>2228</v>
      </c>
      <c r="C2062" s="1">
        <f t="shared" si="804"/>
        <v>4532</v>
      </c>
      <c r="D2062" s="7">
        <f>RANK(N2062,(N2062:P2062,Q2062:AJ2062))</f>
        <v>1</v>
      </c>
      <c r="E2062" s="7">
        <f>RANK(O2062,(N2062:P2062,Q2062:AJ2062))</f>
        <v>2</v>
      </c>
      <c r="F2062" s="7">
        <f>IF(P2062&gt;0,RANK(P2062,(N2062:P2062,Q2062:AJ2062)),0)</f>
        <v>3</v>
      </c>
      <c r="G2062" s="1">
        <f t="shared" si="805"/>
        <v>1228</v>
      </c>
      <c r="H2062" s="2">
        <f t="shared" si="815"/>
        <v>0.27096204766107679</v>
      </c>
      <c r="I2062" s="2"/>
      <c r="J2062" s="2">
        <f t="shared" si="806"/>
        <v>0.61562224183583403</v>
      </c>
      <c r="K2062" s="2">
        <f t="shared" si="807"/>
        <v>0.3446601941747573</v>
      </c>
      <c r="L2062" s="2">
        <f t="shared" si="808"/>
        <v>3.773168578993822E-2</v>
      </c>
      <c r="M2062" s="2">
        <f t="shared" si="809"/>
        <v>1.9858781994704575E-3</v>
      </c>
      <c r="N2062" s="1">
        <v>2790</v>
      </c>
      <c r="O2062" s="1">
        <v>1562</v>
      </c>
      <c r="P2062" s="1">
        <v>171</v>
      </c>
      <c r="Q2062" s="1">
        <v>1</v>
      </c>
      <c r="R2062" s="1">
        <v>7</v>
      </c>
      <c r="T2062" s="1">
        <v>1</v>
      </c>
      <c r="Y2062" s="1">
        <v>0</v>
      </c>
      <c r="AL2062" s="7">
        <f>IF(Q2062&gt;0,RANK(Q2062,(N2062:P2062,Q2062:AJ2062)),0)</f>
        <v>5</v>
      </c>
      <c r="AM2062" s="7">
        <f>IF(R2062&gt;0,RANK(R2062,(N2062:P2062,Q2062:AJ2062)),0)</f>
        <v>4</v>
      </c>
      <c r="AN2062" s="7">
        <f>IF(S2062&gt;0,RANK(S2062,(N2062:P2062,Q2062:AJ2062)),0)</f>
        <v>0</v>
      </c>
      <c r="AO2062" s="7">
        <f>IF(T2062&gt;0,RANK(T2062,(N2062:P2062,Q2062:AJ2062)),0)</f>
        <v>5</v>
      </c>
      <c r="AP2062" s="2">
        <f t="shared" si="810"/>
        <v>2.2065313327449251E-4</v>
      </c>
      <c r="AQ2062" s="2">
        <f t="shared" si="811"/>
        <v>1.5445719329214476E-3</v>
      </c>
      <c r="AR2062" s="2">
        <f t="shared" si="812"/>
        <v>0</v>
      </c>
      <c r="AS2062" s="2">
        <f t="shared" si="813"/>
        <v>2.2065313327449251E-4</v>
      </c>
      <c r="AU2062" t="s">
        <v>3298</v>
      </c>
      <c r="AV2062" t="s">
        <v>2228</v>
      </c>
      <c r="AY2062" s="130">
        <v>37</v>
      </c>
      <c r="AZ2062" s="131">
        <v>187</v>
      </c>
      <c r="BA2062" s="132">
        <f t="shared" si="814"/>
        <v>37187</v>
      </c>
      <c r="BC2062" s="7" t="s">
        <v>532</v>
      </c>
    </row>
    <row r="2063" spans="1:55" ht="13" hidden="1" customHeight="1" outlineLevel="1" x14ac:dyDescent="0.2">
      <c r="A2063" t="s">
        <v>1578</v>
      </c>
      <c r="B2063" t="s">
        <v>2228</v>
      </c>
      <c r="C2063" s="1">
        <f t="shared" si="804"/>
        <v>17222</v>
      </c>
      <c r="D2063" s="7">
        <f>RANK(N2063,(N2063:P2063,Q2063:AJ2063))</f>
        <v>2</v>
      </c>
      <c r="E2063" s="7">
        <f>RANK(O2063,(N2063:P2063,Q2063:AJ2063))</f>
        <v>1</v>
      </c>
      <c r="F2063" s="7">
        <f>IF(P2063&gt;0,RANK(P2063,(N2063:P2063,Q2063:AJ2063)),0)</f>
        <v>3</v>
      </c>
      <c r="G2063" s="1">
        <f t="shared" si="805"/>
        <v>797</v>
      </c>
      <c r="H2063" s="2">
        <f t="shared" si="815"/>
        <v>4.6278016490535361E-2</v>
      </c>
      <c r="I2063" s="2"/>
      <c r="J2063" s="2">
        <f t="shared" si="806"/>
        <v>0.42672163511787248</v>
      </c>
      <c r="K2063" s="2">
        <f t="shared" si="807"/>
        <v>0.47299965160840785</v>
      </c>
      <c r="L2063" s="2">
        <f t="shared" si="808"/>
        <v>8.2162350481941704E-2</v>
      </c>
      <c r="M2063" s="2">
        <f t="shared" si="809"/>
        <v>1.8116362791778029E-2</v>
      </c>
      <c r="N2063" s="1">
        <v>7349</v>
      </c>
      <c r="O2063" s="1">
        <v>8146</v>
      </c>
      <c r="P2063" s="1">
        <v>1415</v>
      </c>
      <c r="Q2063" s="1">
        <v>12</v>
      </c>
      <c r="R2063" s="1">
        <v>139</v>
      </c>
      <c r="S2063" s="1">
        <v>1</v>
      </c>
      <c r="T2063" s="1">
        <v>160</v>
      </c>
      <c r="Y2063" s="1">
        <v>0</v>
      </c>
      <c r="AL2063" s="7">
        <f>IF(Q2063&gt;0,RANK(Q2063,(N2063:P2063,Q2063:AJ2063)),0)</f>
        <v>6</v>
      </c>
      <c r="AM2063" s="7">
        <f>IF(R2063&gt;0,RANK(R2063,(N2063:P2063,Q2063:AJ2063)),0)</f>
        <v>5</v>
      </c>
      <c r="AN2063" s="7">
        <f>IF(S2063&gt;0,RANK(S2063,(N2063:P2063,Q2063:AJ2063)),0)</f>
        <v>7</v>
      </c>
      <c r="AO2063" s="7">
        <f>IF(T2063&gt;0,RANK(T2063,(N2063:P2063,Q2063:AJ2063)),0)</f>
        <v>4</v>
      </c>
      <c r="AP2063" s="2">
        <f t="shared" si="810"/>
        <v>6.967831842991523E-4</v>
      </c>
      <c r="AQ2063" s="2">
        <f t="shared" si="811"/>
        <v>8.0710718847985131E-3</v>
      </c>
      <c r="AR2063" s="2">
        <f t="shared" si="812"/>
        <v>5.8065265358262687E-5</v>
      </c>
      <c r="AS2063" s="2">
        <f t="shared" si="813"/>
        <v>9.2904424573220304E-3</v>
      </c>
      <c r="AU2063" t="s">
        <v>1578</v>
      </c>
      <c r="AV2063" t="s">
        <v>2228</v>
      </c>
      <c r="AW2063">
        <v>10</v>
      </c>
      <c r="AY2063" s="130">
        <v>37</v>
      </c>
      <c r="AZ2063" s="131">
        <v>189</v>
      </c>
      <c r="BA2063" s="132">
        <f t="shared" si="814"/>
        <v>37189</v>
      </c>
      <c r="BC2063" s="7" t="s">
        <v>532</v>
      </c>
    </row>
    <row r="2064" spans="1:55" ht="13" hidden="1" customHeight="1" outlineLevel="1" x14ac:dyDescent="0.2">
      <c r="A2064" t="s">
        <v>1841</v>
      </c>
      <c r="B2064" t="s">
        <v>2228</v>
      </c>
      <c r="C2064" s="1">
        <f t="shared" si="804"/>
        <v>29390</v>
      </c>
      <c r="D2064" s="7">
        <f>RANK(N2064,(N2064:P2064,Q2064:AJ2064))</f>
        <v>2</v>
      </c>
      <c r="E2064" s="7">
        <f>RANK(O2064,(N2064:P2064,Q2064:AJ2064))</f>
        <v>1</v>
      </c>
      <c r="F2064" s="7">
        <f>IF(P2064&gt;0,RANK(P2064,(N2064:P2064,Q2064:AJ2064)),0)</f>
        <v>3</v>
      </c>
      <c r="G2064" s="1">
        <f t="shared" si="805"/>
        <v>5008</v>
      </c>
      <c r="H2064" s="2">
        <f t="shared" si="815"/>
        <v>0.17039809458999661</v>
      </c>
      <c r="I2064" s="2"/>
      <c r="J2064" s="2">
        <f t="shared" si="806"/>
        <v>0.39401156856073494</v>
      </c>
      <c r="K2064" s="2">
        <f t="shared" si="807"/>
        <v>0.56440966315073149</v>
      </c>
      <c r="L2064" s="2">
        <f t="shared" si="808"/>
        <v>4.0081660428717247E-2</v>
      </c>
      <c r="M2064" s="2">
        <f t="shared" si="809"/>
        <v>1.4971078598163268E-3</v>
      </c>
      <c r="N2064" s="1">
        <v>11580</v>
      </c>
      <c r="O2064" s="1">
        <v>16588</v>
      </c>
      <c r="P2064" s="1">
        <v>1178</v>
      </c>
      <c r="Q2064" s="1">
        <v>3</v>
      </c>
      <c r="R2064" s="1">
        <v>30</v>
      </c>
      <c r="T2064" s="1">
        <v>11</v>
      </c>
      <c r="Y2064" s="1">
        <v>0</v>
      </c>
      <c r="AL2064" s="7">
        <f>IF(Q2064&gt;0,RANK(Q2064,(N2064:P2064,Q2064:AJ2064)),0)</f>
        <v>6</v>
      </c>
      <c r="AM2064" s="7">
        <f>IF(R2064&gt;0,RANK(R2064,(N2064:P2064,Q2064:AJ2064)),0)</f>
        <v>4</v>
      </c>
      <c r="AN2064" s="7">
        <f>IF(S2064&gt;0,RANK(S2064,(N2064:P2064,Q2064:AJ2064)),0)</f>
        <v>0</v>
      </c>
      <c r="AO2064" s="7">
        <f>IF(T2064&gt;0,RANK(T2064,(N2064:P2064,Q2064:AJ2064)),0)</f>
        <v>5</v>
      </c>
      <c r="AP2064" s="2">
        <f t="shared" si="810"/>
        <v>1.0207553589656345E-4</v>
      </c>
      <c r="AQ2064" s="2">
        <f t="shared" si="811"/>
        <v>1.0207553589656345E-3</v>
      </c>
      <c r="AR2064" s="2">
        <f t="shared" si="812"/>
        <v>0</v>
      </c>
      <c r="AS2064" s="2">
        <f t="shared" si="813"/>
        <v>3.7427696495406603E-4</v>
      </c>
      <c r="AU2064" t="s">
        <v>1841</v>
      </c>
      <c r="AV2064" t="s">
        <v>2228</v>
      </c>
      <c r="AY2064" s="130">
        <v>37</v>
      </c>
      <c r="AZ2064" s="131">
        <v>191</v>
      </c>
      <c r="BA2064" s="132">
        <f t="shared" si="814"/>
        <v>37191</v>
      </c>
      <c r="BC2064" s="7" t="s">
        <v>532</v>
      </c>
    </row>
    <row r="2065" spans="1:55" ht="13" hidden="1" customHeight="1" outlineLevel="1" x14ac:dyDescent="0.2">
      <c r="A2065" t="s">
        <v>3022</v>
      </c>
      <c r="B2065" t="s">
        <v>2228</v>
      </c>
      <c r="C2065" s="1">
        <f t="shared" si="804"/>
        <v>21228</v>
      </c>
      <c r="D2065" s="7">
        <f>RANK(N2065,(N2065:P2065,Q2065:AJ2065))</f>
        <v>2</v>
      </c>
      <c r="E2065" s="7">
        <f>RANK(O2065,(N2065:P2065,Q2065:AJ2065))</f>
        <v>1</v>
      </c>
      <c r="F2065" s="7">
        <f>IF(P2065&gt;0,RANK(P2065,(N2065:P2065,Q2065:AJ2065)),0)</f>
        <v>3</v>
      </c>
      <c r="G2065" s="1">
        <f t="shared" si="805"/>
        <v>5602</v>
      </c>
      <c r="H2065" s="2">
        <f t="shared" si="815"/>
        <v>0.26389674015451292</v>
      </c>
      <c r="I2065" s="2"/>
      <c r="J2065" s="2">
        <f t="shared" si="806"/>
        <v>0.32000188430374976</v>
      </c>
      <c r="K2065" s="2">
        <f t="shared" si="807"/>
        <v>0.58389862445826268</v>
      </c>
      <c r="L2065" s="2">
        <f t="shared" si="808"/>
        <v>9.2660636894667414E-2</v>
      </c>
      <c r="M2065" s="2">
        <f>IF(C2065=0,"-",(1-J2065-K2065-L2065))</f>
        <v>3.4388543433201413E-3</v>
      </c>
      <c r="N2065" s="1">
        <v>6793</v>
      </c>
      <c r="O2065" s="1">
        <v>12395</v>
      </c>
      <c r="P2065" s="1">
        <v>1967</v>
      </c>
      <c r="R2065" s="1">
        <v>58</v>
      </c>
      <c r="T2065" s="1">
        <v>15</v>
      </c>
      <c r="Y2065" s="1">
        <v>0</v>
      </c>
      <c r="AL2065" s="7">
        <f>IF(Q2065&gt;0,RANK(Q2065,(N2065:P2065,Q2065:AJ2065)),0)</f>
        <v>0</v>
      </c>
      <c r="AM2065" s="7">
        <f>IF(R2065&gt;0,RANK(R2065,(N2065:P2065,Q2065:AJ2065)),0)</f>
        <v>4</v>
      </c>
      <c r="AN2065" s="7">
        <f>IF(S2065&gt;0,RANK(S2065,(N2065:P2065,Q2065:AJ2065)),0)</f>
        <v>0</v>
      </c>
      <c r="AO2065" s="7">
        <f>IF(T2065&gt;0,RANK(T2065,(N2065:P2065,Q2065:AJ2065)),0)</f>
        <v>5</v>
      </c>
      <c r="AP2065" s="2">
        <f t="shared" si="810"/>
        <v>0</v>
      </c>
      <c r="AQ2065" s="2">
        <f t="shared" si="811"/>
        <v>2.7322404371584699E-3</v>
      </c>
      <c r="AR2065" s="2">
        <f t="shared" si="812"/>
        <v>0</v>
      </c>
      <c r="AS2065" s="2">
        <f t="shared" si="813"/>
        <v>7.0661390616167329E-4</v>
      </c>
      <c r="AU2065" t="s">
        <v>3022</v>
      </c>
      <c r="AV2065" t="s">
        <v>2228</v>
      </c>
      <c r="AW2065">
        <v>10</v>
      </c>
      <c r="AY2065" s="130">
        <v>37</v>
      </c>
      <c r="AZ2065" s="131">
        <v>193</v>
      </c>
      <c r="BA2065" s="132">
        <f>AY2065*1000+AZ2065</f>
        <v>37193</v>
      </c>
      <c r="BC2065" s="7" t="s">
        <v>532</v>
      </c>
    </row>
    <row r="2066" spans="1:55" ht="13" hidden="1" customHeight="1" outlineLevel="1" x14ac:dyDescent="0.2">
      <c r="A2066" t="s">
        <v>2431</v>
      </c>
      <c r="B2066" t="s">
        <v>2228</v>
      </c>
      <c r="C2066" s="1">
        <f t="shared" si="804"/>
        <v>21451</v>
      </c>
      <c r="D2066" s="7">
        <f>RANK(N2066,(N2066:P2066,Q2066:AJ2066))</f>
        <v>2</v>
      </c>
      <c r="E2066" s="7">
        <f>RANK(O2066,(N2066:P2066,Q2066:AJ2066))</f>
        <v>1</v>
      </c>
      <c r="F2066" s="7">
        <f>IF(P2066&gt;0,RANK(P2066,(N2066:P2066,Q2066:AJ2066)),0)</f>
        <v>3</v>
      </c>
      <c r="G2066" s="1">
        <f t="shared" si="805"/>
        <v>739</v>
      </c>
      <c r="H2066" s="2">
        <f t="shared" si="815"/>
        <v>3.4450608363246468E-2</v>
      </c>
      <c r="I2066" s="2"/>
      <c r="J2066" s="2">
        <f t="shared" si="806"/>
        <v>0.45587618292853482</v>
      </c>
      <c r="K2066" s="2">
        <f t="shared" si="807"/>
        <v>0.49032679129178125</v>
      </c>
      <c r="L2066" s="2">
        <f t="shared" si="808"/>
        <v>5.1279660621882432E-2</v>
      </c>
      <c r="M2066" s="2">
        <f>IF(C2066=0,"-",(1-J2066-K2066-L2066))</f>
        <v>2.5173651578014947E-3</v>
      </c>
      <c r="N2066" s="1">
        <v>9779</v>
      </c>
      <c r="O2066" s="1">
        <v>10518</v>
      </c>
      <c r="P2066" s="1">
        <v>1100</v>
      </c>
      <c r="Q2066" s="1">
        <v>3</v>
      </c>
      <c r="R2066" s="1">
        <v>31</v>
      </c>
      <c r="S2066" s="1">
        <v>4</v>
      </c>
      <c r="T2066" s="1">
        <v>10</v>
      </c>
      <c r="Y2066" s="1">
        <v>6</v>
      </c>
      <c r="AL2066" s="7">
        <f>IF(Q2066&gt;0,RANK(Q2066,(N2066:P2066,Q2066:AJ2066)),0)</f>
        <v>8</v>
      </c>
      <c r="AM2066" s="7">
        <f>IF(R2066&gt;0,RANK(R2066,(N2066:P2066,Q2066:AJ2066)),0)</f>
        <v>4</v>
      </c>
      <c r="AN2066" s="7">
        <f>IF(S2066&gt;0,RANK(S2066,(N2066:P2066,Q2066:AJ2066)),0)</f>
        <v>7</v>
      </c>
      <c r="AO2066" s="7">
        <f>IF(T2066&gt;0,RANK(T2066,(N2066:P2066,Q2066:AJ2066)),0)</f>
        <v>5</v>
      </c>
      <c r="AP2066" s="2">
        <f t="shared" si="810"/>
        <v>1.3985361987786118E-4</v>
      </c>
      <c r="AQ2066" s="2">
        <f t="shared" si="811"/>
        <v>1.4451540720712322E-3</v>
      </c>
      <c r="AR2066" s="2">
        <f t="shared" si="812"/>
        <v>1.8647149317048157E-4</v>
      </c>
      <c r="AS2066" s="2">
        <f t="shared" si="813"/>
        <v>4.6617873292620392E-4</v>
      </c>
      <c r="AU2066" t="s">
        <v>2431</v>
      </c>
      <c r="AV2066" t="s">
        <v>2228</v>
      </c>
      <c r="AY2066" s="130">
        <v>37</v>
      </c>
      <c r="AZ2066" s="131">
        <v>195</v>
      </c>
      <c r="BA2066" s="132">
        <f>AY2066*1000+AZ2066</f>
        <v>37195</v>
      </c>
      <c r="BC2066" s="7" t="s">
        <v>532</v>
      </c>
    </row>
    <row r="2067" spans="1:55" ht="13" hidden="1" customHeight="1" outlineLevel="1" x14ac:dyDescent="0.2">
      <c r="A2067" t="s">
        <v>157</v>
      </c>
      <c r="B2067" t="s">
        <v>2228</v>
      </c>
      <c r="C2067" s="1">
        <f t="shared" si="804"/>
        <v>12313</v>
      </c>
      <c r="D2067" s="7">
        <f>RANK(N2067,(N2067:P2067,Q2067:AJ2067))</f>
        <v>2</v>
      </c>
      <c r="E2067" s="7">
        <f>RANK(O2067,(N2067:P2067,Q2067:AJ2067))</f>
        <v>1</v>
      </c>
      <c r="F2067" s="7">
        <f>IF(P2067&gt;0,RANK(P2067,(N2067:P2067,Q2067:AJ2067)),0)</f>
        <v>3</v>
      </c>
      <c r="G2067" s="1">
        <f t="shared" si="805"/>
        <v>5512</v>
      </c>
      <c r="H2067" s="2">
        <f t="shared" si="815"/>
        <v>0.44765694794120037</v>
      </c>
      <c r="I2067" s="2"/>
      <c r="J2067" s="2">
        <f t="shared" si="806"/>
        <v>0.23771623487371071</v>
      </c>
      <c r="K2067" s="2">
        <f t="shared" si="807"/>
        <v>0.68537318281491111</v>
      </c>
      <c r="L2067" s="2">
        <f t="shared" si="808"/>
        <v>7.4149273125964421E-2</v>
      </c>
      <c r="M2067" s="2">
        <f>IF(C2067=0,"-",(1-J2067-K2067-L2067))</f>
        <v>2.7613091854137295E-3</v>
      </c>
      <c r="N2067" s="1">
        <v>2927</v>
      </c>
      <c r="O2067" s="1">
        <v>8439</v>
      </c>
      <c r="P2067" s="1">
        <v>913</v>
      </c>
      <c r="R2067" s="1">
        <v>22</v>
      </c>
      <c r="T2067" s="1">
        <v>12</v>
      </c>
      <c r="Y2067" s="1">
        <v>0</v>
      </c>
      <c r="AL2067" s="7">
        <f>IF(Q2067&gt;0,RANK(Q2067,(N2067:P2067,Q2067:AJ2067)),0)</f>
        <v>0</v>
      </c>
      <c r="AM2067" s="7">
        <f>IF(R2067&gt;0,RANK(R2067,(N2067:P2067,Q2067:AJ2067)),0)</f>
        <v>4</v>
      </c>
      <c r="AN2067" s="7">
        <f>IF(S2067&gt;0,RANK(S2067,(N2067:P2067,Q2067:AJ2067)),0)</f>
        <v>0</v>
      </c>
      <c r="AO2067" s="7">
        <f>IF(T2067&gt;0,RANK(T2067,(N2067:P2067,Q2067:AJ2067)),0)</f>
        <v>5</v>
      </c>
      <c r="AP2067" s="2">
        <f t="shared" si="810"/>
        <v>0</v>
      </c>
      <c r="AQ2067" s="2">
        <f t="shared" si="811"/>
        <v>1.7867294729148055E-3</v>
      </c>
      <c r="AR2067" s="2">
        <f t="shared" si="812"/>
        <v>0</v>
      </c>
      <c r="AS2067" s="2">
        <f t="shared" si="813"/>
        <v>9.7457971249898477E-4</v>
      </c>
      <c r="AU2067" t="s">
        <v>157</v>
      </c>
      <c r="AV2067" t="s">
        <v>2228</v>
      </c>
      <c r="AW2067">
        <v>10</v>
      </c>
      <c r="AY2067" s="130">
        <v>37</v>
      </c>
      <c r="AZ2067" s="131">
        <v>197</v>
      </c>
      <c r="BA2067" s="132">
        <f>AY2067*1000+AZ2067</f>
        <v>37197</v>
      </c>
      <c r="BC2067" s="7" t="s">
        <v>532</v>
      </c>
    </row>
    <row r="2068" spans="1:55" ht="13" hidden="1" customHeight="1" outlineLevel="1" x14ac:dyDescent="0.2">
      <c r="A2068" t="s">
        <v>374</v>
      </c>
      <c r="B2068" t="s">
        <v>2228</v>
      </c>
      <c r="C2068" s="1">
        <f t="shared" si="804"/>
        <v>8684</v>
      </c>
      <c r="D2068" s="7">
        <f>RANK(N2068,(N2068:P2068,Q2068:AJ2068))</f>
        <v>2</v>
      </c>
      <c r="E2068" s="7">
        <f>RANK(O2068,(N2068:P2068,Q2068:AJ2068))</f>
        <v>1</v>
      </c>
      <c r="F2068" s="7">
        <f>IF(P2068&gt;0,RANK(P2068,(N2068:P2068,Q2068:AJ2068)),0)</f>
        <v>3</v>
      </c>
      <c r="G2068" s="1">
        <f t="shared" si="805"/>
        <v>17</v>
      </c>
      <c r="H2068" s="2">
        <f t="shared" si="815"/>
        <v>1.9576232151082449E-3</v>
      </c>
      <c r="I2068" s="2"/>
      <c r="J2068" s="2">
        <f t="shared" si="806"/>
        <v>0.45555043758636571</v>
      </c>
      <c r="K2068" s="2">
        <f t="shared" si="807"/>
        <v>0.45750806080147399</v>
      </c>
      <c r="L2068" s="2">
        <f t="shared" si="808"/>
        <v>8.2911100875172727E-2</v>
      </c>
      <c r="M2068" s="2">
        <f>IF(C2068=0,"-",(1-J2068-K2068-L2068))</f>
        <v>4.0304007369875716E-3</v>
      </c>
      <c r="N2068" s="1">
        <v>3956</v>
      </c>
      <c r="O2068" s="1">
        <v>3973</v>
      </c>
      <c r="P2068" s="1">
        <v>720</v>
      </c>
      <c r="Q2068" s="1">
        <v>6</v>
      </c>
      <c r="R2068" s="1">
        <v>18</v>
      </c>
      <c r="S2068" s="1">
        <v>1</v>
      </c>
      <c r="T2068" s="1">
        <v>10</v>
      </c>
      <c r="Y2068" s="1">
        <v>0</v>
      </c>
      <c r="AL2068" s="7">
        <f>IF(Q2068&gt;0,RANK(Q2068,(N2068:P2068,Q2068:AJ2068)),0)</f>
        <v>6</v>
      </c>
      <c r="AM2068" s="7">
        <f>IF(R2068&gt;0,RANK(R2068,(N2068:P2068,Q2068:AJ2068)),0)</f>
        <v>4</v>
      </c>
      <c r="AN2068" s="7">
        <f>IF(S2068&gt;0,RANK(S2068,(N2068:P2068,Q2068:AJ2068)),0)</f>
        <v>7</v>
      </c>
      <c r="AO2068" s="7">
        <f>IF(T2068&gt;0,RANK(T2068,(N2068:P2068,Q2068:AJ2068)),0)</f>
        <v>5</v>
      </c>
      <c r="AP2068" s="2">
        <f t="shared" si="810"/>
        <v>6.9092584062643945E-4</v>
      </c>
      <c r="AQ2068" s="2">
        <f t="shared" si="811"/>
        <v>2.0727775218793184E-3</v>
      </c>
      <c r="AR2068" s="2">
        <f t="shared" si="812"/>
        <v>1.1515430677107324E-4</v>
      </c>
      <c r="AS2068" s="2">
        <f t="shared" si="813"/>
        <v>1.1515430677107323E-3</v>
      </c>
      <c r="AU2068" t="s">
        <v>374</v>
      </c>
      <c r="AV2068" t="s">
        <v>2228</v>
      </c>
      <c r="AW2068">
        <v>11</v>
      </c>
      <c r="AY2068" s="130">
        <v>37</v>
      </c>
      <c r="AZ2068" s="131">
        <v>199</v>
      </c>
      <c r="BA2068" s="132">
        <f>AY2068*1000+AZ2068</f>
        <v>37199</v>
      </c>
      <c r="BC2068" s="7" t="s">
        <v>532</v>
      </c>
    </row>
    <row r="2069" spans="1:55" collapsed="1" x14ac:dyDescent="0.2">
      <c r="A2069" t="s">
        <v>2123</v>
      </c>
      <c r="B2069" t="s">
        <v>3301</v>
      </c>
      <c r="C2069" s="1">
        <f t="shared" si="804"/>
        <v>2515807</v>
      </c>
      <c r="D2069" s="7">
        <f>RANK(N2069,(N2069:P2069,Q2069:AJ2069))</f>
        <v>2</v>
      </c>
      <c r="E2069" s="7">
        <f>RANK(O2069,(N2069:P2069,Q2069:AJ2069))</f>
        <v>1</v>
      </c>
      <c r="F2069" s="7">
        <f>IF(P2069&gt;0,RANK(P2069,(N2069:P2069,Q2069:AJ2069)),0)</f>
        <v>3</v>
      </c>
      <c r="G2069" s="1">
        <f t="shared" si="805"/>
        <v>118089</v>
      </c>
      <c r="H2069" s="2">
        <f t="shared" si="815"/>
        <v>4.6938815258881147E-2</v>
      </c>
      <c r="I2069" s="2"/>
      <c r="J2069" s="2">
        <f t="shared" si="806"/>
        <v>0.4403553213740164</v>
      </c>
      <c r="K2069" s="2">
        <f t="shared" si="807"/>
        <v>0.4872941366328975</v>
      </c>
      <c r="L2069" s="2">
        <f t="shared" si="808"/>
        <v>6.6801229188089548E-2</v>
      </c>
      <c r="M2069" s="2">
        <f>IF(C2069=0,"-",(1-J2069-K2069-L2069))</f>
        <v>5.5493128049966117E-3</v>
      </c>
      <c r="N2069" s="1">
        <f t="shared" ref="N2069:T2069" si="816">SUM(N1969:N2068)</f>
        <v>1107849</v>
      </c>
      <c r="O2069" s="1">
        <f t="shared" si="816"/>
        <v>1225938</v>
      </c>
      <c r="P2069" s="1">
        <f t="shared" si="816"/>
        <v>168059</v>
      </c>
      <c r="Q2069" s="1">
        <f t="shared" si="816"/>
        <v>2108</v>
      </c>
      <c r="R2069" s="1">
        <f t="shared" si="816"/>
        <v>8740</v>
      </c>
      <c r="S2069" s="1">
        <f t="shared" si="816"/>
        <v>258</v>
      </c>
      <c r="T2069" s="1">
        <f t="shared" si="816"/>
        <v>2771</v>
      </c>
      <c r="U2069" s="68"/>
      <c r="Y2069" s="1">
        <f>SUM(Y1969:Y2068)</f>
        <v>84</v>
      </c>
      <c r="AL2069" s="7">
        <f>IF(Q2069&gt;0,RANK(Q2069,(N2069:P2069,Q2069:AJ2069)),0)</f>
        <v>6</v>
      </c>
      <c r="AM2069" s="7">
        <f>IF(R2069&gt;0,RANK(R2069,(N2069:P2069,Q2069:AJ2069)),0)</f>
        <v>4</v>
      </c>
      <c r="AN2069" s="7">
        <f>IF(S2069&gt;0,RANK(S2069,(N2069:P2069,Q2069:AJ2069)),0)</f>
        <v>7</v>
      </c>
      <c r="AO2069" s="7">
        <f>IF(T2069&gt;0,RANK(T2069,(N2069:P2069,Q2069:AJ2069)),0)</f>
        <v>5</v>
      </c>
      <c r="AP2069" s="2">
        <f t="shared" si="810"/>
        <v>8.3790211252293993E-4</v>
      </c>
      <c r="AQ2069" s="2">
        <f t="shared" si="811"/>
        <v>3.4740343754508991E-3</v>
      </c>
      <c r="AR2069" s="2">
        <f t="shared" si="812"/>
        <v>1.0255158682681144E-4</v>
      </c>
      <c r="AS2069" s="2">
        <f t="shared" si="813"/>
        <v>1.1014358414616066E-3</v>
      </c>
      <c r="AU2069" t="s">
        <v>2123</v>
      </c>
      <c r="AV2069" t="s">
        <v>3301</v>
      </c>
      <c r="AY2069" s="130">
        <v>37</v>
      </c>
      <c r="AZ2069" s="131"/>
      <c r="BA2069" s="130">
        <v>37</v>
      </c>
      <c r="BC2069" s="7" t="s">
        <v>433</v>
      </c>
    </row>
    <row r="2070" spans="1:55" x14ac:dyDescent="0.2">
      <c r="C2070" s="1"/>
      <c r="E2070" s="7"/>
      <c r="F2070" s="7"/>
      <c r="I2070" s="2"/>
      <c r="AL2070" s="7"/>
      <c r="AM2070" s="7"/>
      <c r="AN2070" s="7"/>
      <c r="AO2070" s="7"/>
      <c r="AY2070" s="130"/>
      <c r="AZ2070" s="131"/>
      <c r="BA2070" s="132"/>
    </row>
    <row r="2071" spans="1:55" hidden="1" outlineLevel="1" x14ac:dyDescent="0.2">
      <c r="A2071" t="s">
        <v>1628</v>
      </c>
      <c r="B2071" t="s">
        <v>3240</v>
      </c>
      <c r="C2071" s="1">
        <f t="shared" ref="C2071:C2102" si="817">SUM(N2071:AJ2071)</f>
        <v>1152</v>
      </c>
      <c r="D2071" s="7">
        <f>RANK(N2071,(N2071:P2071,Q2071:AJ2071))</f>
        <v>2</v>
      </c>
      <c r="E2071" s="7">
        <f>RANK(O2071,(N2071:P2071,Q2071:AJ2071))</f>
        <v>1</v>
      </c>
      <c r="F2071" s="7">
        <f>IF(P2071&gt;0,RANK(P2071,(N2071:P2071,Q2071:AJ2071)),0)</f>
        <v>3</v>
      </c>
      <c r="G2071" s="1">
        <f t="shared" ref="G2071:G2102" si="818">MAX(N2071:P2071)-LARGE(N2071:P2071,2)</f>
        <v>209</v>
      </c>
      <c r="H2071" s="2">
        <f t="shared" si="815"/>
        <v>0.1814236111111111</v>
      </c>
      <c r="I2071" s="2"/>
      <c r="J2071" s="2">
        <f t="shared" ref="J2071:J2102" si="819">IF($C2071=0,"-",N2071/$C2071)</f>
        <v>0.31770833333333331</v>
      </c>
      <c r="K2071" s="2">
        <f t="shared" ref="K2071:K2102" si="820">IF($C2071=0,"-",O2071/$C2071)</f>
        <v>0.49913194444444442</v>
      </c>
      <c r="L2071" s="2">
        <f t="shared" ref="L2071:L2102" si="821">IF($C2071=0,"-",P2071/$C2071)</f>
        <v>0.1736111111111111</v>
      </c>
      <c r="M2071" s="2">
        <f t="shared" ref="M2071:M2102" si="822">IF(C2071=0,"-",(1-J2071-K2071-L2071))</f>
        <v>9.548611111111216E-3</v>
      </c>
      <c r="N2071" s="1">
        <v>366</v>
      </c>
      <c r="O2071" s="1">
        <v>575</v>
      </c>
      <c r="P2071" s="1">
        <v>200</v>
      </c>
      <c r="R2071" s="1">
        <v>5</v>
      </c>
      <c r="S2071" s="1">
        <v>6</v>
      </c>
      <c r="AL2071" s="7">
        <f>IF(Q2071&gt;0,RANK(Q2071,(N2071:P2071,Q2071:AJ2071)),0)</f>
        <v>0</v>
      </c>
      <c r="AM2071" s="7">
        <f>IF(R2071&gt;0,RANK(R2071,(N2071:P2071,Q2071:AJ2071)),0)</f>
        <v>5</v>
      </c>
      <c r="AN2071" s="7">
        <f>IF(S2071&gt;0,RANK(S2071,(N2071:P2071,Q2071:AJ2071)),0)</f>
        <v>4</v>
      </c>
      <c r="AO2071" s="7">
        <f>IF(T2071&gt;0,RANK(T2071,(N2071:P2071,Q2071:AJ2071)),0)</f>
        <v>0</v>
      </c>
      <c r="AP2071" s="2">
        <f t="shared" ref="AP2071:AP2102" si="823">IF($C2071=0,"-",Q2071/$C2071)</f>
        <v>0</v>
      </c>
      <c r="AQ2071" s="2">
        <f t="shared" ref="AQ2071:AQ2102" si="824">IF($C2071=0,"-",R2071/$C2071)</f>
        <v>4.340277777777778E-3</v>
      </c>
      <c r="AR2071" s="2">
        <f t="shared" ref="AR2071:AR2102" si="825">IF($C2071=0,"-",S2071/$C2071)</f>
        <v>5.208333333333333E-3</v>
      </c>
      <c r="AS2071" s="2">
        <f t="shared" ref="AS2071:AS2102" si="826">IF($C2071=0,"-",T2071/$C2071)</f>
        <v>0</v>
      </c>
      <c r="AU2071" t="s">
        <v>1628</v>
      </c>
      <c r="AV2071" t="s">
        <v>3240</v>
      </c>
      <c r="AY2071" s="130">
        <v>38</v>
      </c>
      <c r="AZ2071" s="131">
        <v>1</v>
      </c>
      <c r="BA2071" s="132">
        <f t="shared" ref="BA2071:BA2123" si="827">AY2071*1000+AZ2071</f>
        <v>38001</v>
      </c>
      <c r="BC2071" s="7" t="s">
        <v>532</v>
      </c>
    </row>
    <row r="2072" spans="1:55" hidden="1" outlineLevel="1" x14ac:dyDescent="0.2">
      <c r="A2072" t="s">
        <v>3151</v>
      </c>
      <c r="B2072" t="s">
        <v>3240</v>
      </c>
      <c r="C2072" s="1">
        <f t="shared" si="817"/>
        <v>5468</v>
      </c>
      <c r="D2072" s="7">
        <f>RANK(N2072,(N2072:P2072,Q2072:AJ2072))</f>
        <v>2</v>
      </c>
      <c r="E2072" s="7">
        <f>RANK(O2072,(N2072:P2072,Q2072:AJ2072))</f>
        <v>1</v>
      </c>
      <c r="F2072" s="7">
        <f>IF(P2072&gt;0,RANK(P2072,(N2072:P2072,Q2072:AJ2072)),0)</f>
        <v>3</v>
      </c>
      <c r="G2072" s="1">
        <f t="shared" si="818"/>
        <v>132</v>
      </c>
      <c r="H2072" s="2">
        <f t="shared" si="815"/>
        <v>2.4140453547915143E-2</v>
      </c>
      <c r="I2072" s="2"/>
      <c r="J2072" s="2">
        <f t="shared" si="819"/>
        <v>0.42373811265544992</v>
      </c>
      <c r="K2072" s="2">
        <f t="shared" si="820"/>
        <v>0.44787856620336503</v>
      </c>
      <c r="L2072" s="2">
        <f t="shared" si="821"/>
        <v>0.12179956108266277</v>
      </c>
      <c r="M2072" s="2">
        <f t="shared" si="822"/>
        <v>6.5837600585222922E-3</v>
      </c>
      <c r="N2072" s="1">
        <v>2317</v>
      </c>
      <c r="O2072" s="1">
        <v>2449</v>
      </c>
      <c r="P2072" s="1">
        <v>666</v>
      </c>
      <c r="R2072" s="1">
        <v>13</v>
      </c>
      <c r="S2072" s="1">
        <v>15</v>
      </c>
      <c r="T2072" s="1">
        <v>8</v>
      </c>
      <c r="AL2072" s="7">
        <f>IF(Q2072&gt;0,RANK(Q2072,(N2072:P2072,Q2072:AJ2072)),0)</f>
        <v>0</v>
      </c>
      <c r="AM2072" s="7">
        <f>IF(R2072&gt;0,RANK(R2072,(N2072:P2072,Q2072:AJ2072)),0)</f>
        <v>5</v>
      </c>
      <c r="AN2072" s="7">
        <f>IF(S2072&gt;0,RANK(S2072,(N2072:P2072,Q2072:AJ2072)),0)</f>
        <v>4</v>
      </c>
      <c r="AO2072" s="7">
        <f>IF(T2072&gt;0,RANK(T2072,(N2072:P2072,Q2072:AJ2072)),0)</f>
        <v>6</v>
      </c>
      <c r="AP2072" s="2">
        <f t="shared" si="823"/>
        <v>0</v>
      </c>
      <c r="AQ2072" s="2">
        <f t="shared" si="824"/>
        <v>2.377468910021946E-3</v>
      </c>
      <c r="AR2072" s="2">
        <f t="shared" si="825"/>
        <v>2.7432333577176297E-3</v>
      </c>
      <c r="AS2072" s="2">
        <f t="shared" si="826"/>
        <v>1.463057790782736E-3</v>
      </c>
      <c r="AU2072" t="s">
        <v>3151</v>
      </c>
      <c r="AV2072" t="s">
        <v>3240</v>
      </c>
      <c r="AY2072" s="130">
        <v>38</v>
      </c>
      <c r="AZ2072" s="131">
        <v>3</v>
      </c>
      <c r="BA2072" s="132">
        <f t="shared" si="827"/>
        <v>38003</v>
      </c>
      <c r="BC2072" s="7" t="s">
        <v>532</v>
      </c>
    </row>
    <row r="2073" spans="1:55" hidden="1" outlineLevel="1" x14ac:dyDescent="0.2">
      <c r="A2073" t="s">
        <v>2268</v>
      </c>
      <c r="B2073" t="s">
        <v>3240</v>
      </c>
      <c r="C2073" s="1">
        <f t="shared" si="817"/>
        <v>2172</v>
      </c>
      <c r="D2073" s="7">
        <f>RANK(N2073,(N2073:P2073,Q2073:AJ2073))</f>
        <v>1</v>
      </c>
      <c r="E2073" s="7">
        <f>RANK(O2073,(N2073:P2073,Q2073:AJ2073))</f>
        <v>2</v>
      </c>
      <c r="F2073" s="7">
        <f>IF(P2073&gt;0,RANK(P2073,(N2073:P2073,Q2073:AJ2073)),0)</f>
        <v>3</v>
      </c>
      <c r="G2073" s="1">
        <f t="shared" si="818"/>
        <v>209</v>
      </c>
      <c r="H2073" s="2">
        <f t="shared" si="815"/>
        <v>9.6224677716390428E-2</v>
      </c>
      <c r="I2073" s="2"/>
      <c r="J2073" s="2">
        <f t="shared" si="819"/>
        <v>0.48756906077348067</v>
      </c>
      <c r="K2073" s="2">
        <f t="shared" si="820"/>
        <v>0.39134438305709024</v>
      </c>
      <c r="L2073" s="2">
        <f t="shared" si="821"/>
        <v>0.11602209944751381</v>
      </c>
      <c r="M2073" s="2">
        <f t="shared" si="822"/>
        <v>5.0644567219153419E-3</v>
      </c>
      <c r="N2073" s="1">
        <v>1059</v>
      </c>
      <c r="O2073" s="1">
        <v>850</v>
      </c>
      <c r="P2073" s="1">
        <v>252</v>
      </c>
      <c r="R2073" s="1">
        <v>5</v>
      </c>
      <c r="S2073" s="1">
        <v>5</v>
      </c>
      <c r="T2073" s="1">
        <v>1</v>
      </c>
      <c r="AL2073" s="7">
        <f>IF(Q2073&gt;0,RANK(Q2073,(N2073:P2073,Q2073:AJ2073)),0)</f>
        <v>0</v>
      </c>
      <c r="AM2073" s="7">
        <f>IF(R2073&gt;0,RANK(R2073,(N2073:P2073,Q2073:AJ2073)),0)</f>
        <v>4</v>
      </c>
      <c r="AN2073" s="7">
        <f>IF(S2073&gt;0,RANK(S2073,(N2073:P2073,Q2073:AJ2073)),0)</f>
        <v>4</v>
      </c>
      <c r="AO2073" s="7">
        <f>IF(T2073&gt;0,RANK(T2073,(N2073:P2073,Q2073:AJ2073)),0)</f>
        <v>6</v>
      </c>
      <c r="AP2073" s="2">
        <f t="shared" si="823"/>
        <v>0</v>
      </c>
      <c r="AQ2073" s="2">
        <f t="shared" si="824"/>
        <v>2.3020257826887663E-3</v>
      </c>
      <c r="AR2073" s="2">
        <f t="shared" si="825"/>
        <v>2.3020257826887663E-3</v>
      </c>
      <c r="AS2073" s="2">
        <f t="shared" si="826"/>
        <v>4.6040515653775324E-4</v>
      </c>
      <c r="AU2073" t="s">
        <v>2268</v>
      </c>
      <c r="AV2073" t="s">
        <v>3240</v>
      </c>
      <c r="AY2073" s="130">
        <v>38</v>
      </c>
      <c r="AZ2073" s="131">
        <v>5</v>
      </c>
      <c r="BA2073" s="132">
        <f t="shared" si="827"/>
        <v>38005</v>
      </c>
      <c r="BC2073" s="7" t="s">
        <v>532</v>
      </c>
    </row>
    <row r="2074" spans="1:55" hidden="1" outlineLevel="1" x14ac:dyDescent="0.2">
      <c r="A2074" t="s">
        <v>1876</v>
      </c>
      <c r="B2074" t="s">
        <v>3240</v>
      </c>
      <c r="C2074" s="1">
        <f t="shared" si="817"/>
        <v>507</v>
      </c>
      <c r="D2074" s="7">
        <f>RANK(N2074,(N2074:P2074,Q2074:AJ2074))</f>
        <v>2</v>
      </c>
      <c r="E2074" s="7">
        <f>RANK(O2074,(N2074:P2074,Q2074:AJ2074))</f>
        <v>1</v>
      </c>
      <c r="F2074" s="7">
        <f>IF(P2074&gt;0,RANK(P2074,(N2074:P2074,Q2074:AJ2074)),0)</f>
        <v>3</v>
      </c>
      <c r="G2074" s="1">
        <f t="shared" si="818"/>
        <v>165</v>
      </c>
      <c r="H2074" s="2">
        <f t="shared" si="815"/>
        <v>0.32544378698224852</v>
      </c>
      <c r="I2074" s="2"/>
      <c r="J2074" s="2">
        <f t="shared" si="819"/>
        <v>0.22879684418145957</v>
      </c>
      <c r="K2074" s="2">
        <f t="shared" si="820"/>
        <v>0.55424063116370814</v>
      </c>
      <c r="L2074" s="2">
        <f t="shared" si="821"/>
        <v>0.21104536489151873</v>
      </c>
      <c r="M2074" s="2">
        <f t="shared" si="822"/>
        <v>5.9171597633135009E-3</v>
      </c>
      <c r="N2074" s="1">
        <v>116</v>
      </c>
      <c r="O2074" s="1">
        <v>281</v>
      </c>
      <c r="P2074" s="1">
        <v>107</v>
      </c>
      <c r="S2074" s="1">
        <v>3</v>
      </c>
      <c r="AL2074" s="7">
        <f>IF(Q2074&gt;0,RANK(Q2074,(N2074:P2074,Q2074:AJ2074)),0)</f>
        <v>0</v>
      </c>
      <c r="AM2074" s="7">
        <f>IF(R2074&gt;0,RANK(R2074,(N2074:P2074,Q2074:AJ2074)),0)</f>
        <v>0</v>
      </c>
      <c r="AN2074" s="7">
        <f>IF(S2074&gt;0,RANK(S2074,(N2074:P2074,Q2074:AJ2074)),0)</f>
        <v>4</v>
      </c>
      <c r="AO2074" s="7">
        <f>IF(T2074&gt;0,RANK(T2074,(N2074:P2074,Q2074:AJ2074)),0)</f>
        <v>0</v>
      </c>
      <c r="AP2074" s="2">
        <f t="shared" si="823"/>
        <v>0</v>
      </c>
      <c r="AQ2074" s="2">
        <f t="shared" si="824"/>
        <v>0</v>
      </c>
      <c r="AR2074" s="2">
        <f t="shared" si="825"/>
        <v>5.9171597633136093E-3</v>
      </c>
      <c r="AS2074" s="2">
        <f t="shared" si="826"/>
        <v>0</v>
      </c>
      <c r="AU2074" t="s">
        <v>1876</v>
      </c>
      <c r="AV2074" t="s">
        <v>3240</v>
      </c>
      <c r="AY2074" s="130">
        <v>38</v>
      </c>
      <c r="AZ2074" s="131">
        <v>7</v>
      </c>
      <c r="BA2074" s="132">
        <f t="shared" si="827"/>
        <v>38007</v>
      </c>
      <c r="BC2074" s="7" t="s">
        <v>532</v>
      </c>
    </row>
    <row r="2075" spans="1:55" hidden="1" outlineLevel="1" x14ac:dyDescent="0.2">
      <c r="A2075" t="s">
        <v>1877</v>
      </c>
      <c r="B2075" t="s">
        <v>3240</v>
      </c>
      <c r="C2075" s="1">
        <f t="shared" si="817"/>
        <v>3519</v>
      </c>
      <c r="D2075" s="7">
        <f>RANK(N2075,(N2075:P2075,Q2075:AJ2075))</f>
        <v>2</v>
      </c>
      <c r="E2075" s="7">
        <f>RANK(O2075,(N2075:P2075,Q2075:AJ2075))</f>
        <v>1</v>
      </c>
      <c r="F2075" s="7">
        <f>IF(P2075&gt;0,RANK(P2075,(N2075:P2075,Q2075:AJ2075)),0)</f>
        <v>3</v>
      </c>
      <c r="G2075" s="1">
        <f t="shared" si="818"/>
        <v>402</v>
      </c>
      <c r="H2075" s="2">
        <f t="shared" si="815"/>
        <v>0.11423699914748509</v>
      </c>
      <c r="I2075" s="2"/>
      <c r="J2075" s="2">
        <f t="shared" si="819"/>
        <v>0.36373969877806195</v>
      </c>
      <c r="K2075" s="2">
        <f t="shared" si="820"/>
        <v>0.47797669792554703</v>
      </c>
      <c r="L2075" s="2">
        <f t="shared" si="821"/>
        <v>0.15231599886331343</v>
      </c>
      <c r="M2075" s="2">
        <f t="shared" si="822"/>
        <v>5.9676044330776445E-3</v>
      </c>
      <c r="N2075" s="1">
        <v>1280</v>
      </c>
      <c r="O2075" s="1">
        <v>1682</v>
      </c>
      <c r="P2075" s="1">
        <v>536</v>
      </c>
      <c r="R2075" s="1">
        <v>15</v>
      </c>
      <c r="S2075" s="1">
        <v>3</v>
      </c>
      <c r="T2075" s="1">
        <v>3</v>
      </c>
      <c r="AL2075" s="7">
        <f>IF(Q2075&gt;0,RANK(Q2075,(N2075:P2075,Q2075:AJ2075)),0)</f>
        <v>0</v>
      </c>
      <c r="AM2075" s="7">
        <f>IF(R2075&gt;0,RANK(R2075,(N2075:P2075,Q2075:AJ2075)),0)</f>
        <v>4</v>
      </c>
      <c r="AN2075" s="7">
        <f>IF(S2075&gt;0,RANK(S2075,(N2075:P2075,Q2075:AJ2075)),0)</f>
        <v>5</v>
      </c>
      <c r="AO2075" s="7">
        <f>IF(T2075&gt;0,RANK(T2075,(N2075:P2075,Q2075:AJ2075)),0)</f>
        <v>5</v>
      </c>
      <c r="AP2075" s="2">
        <f t="shared" si="823"/>
        <v>0</v>
      </c>
      <c r="AQ2075" s="2">
        <f t="shared" si="824"/>
        <v>4.2625745950554137E-3</v>
      </c>
      <c r="AR2075" s="2">
        <f t="shared" si="825"/>
        <v>8.5251491901108269E-4</v>
      </c>
      <c r="AS2075" s="2">
        <f t="shared" si="826"/>
        <v>8.5251491901108269E-4</v>
      </c>
      <c r="AU2075" t="s">
        <v>1877</v>
      </c>
      <c r="AV2075" t="s">
        <v>3240</v>
      </c>
      <c r="AY2075" s="130">
        <v>38</v>
      </c>
      <c r="AZ2075" s="131">
        <v>9</v>
      </c>
      <c r="BA2075" s="132">
        <f t="shared" si="827"/>
        <v>38009</v>
      </c>
      <c r="BC2075" s="7" t="s">
        <v>532</v>
      </c>
    </row>
    <row r="2076" spans="1:55" hidden="1" outlineLevel="1" x14ac:dyDescent="0.2">
      <c r="A2076" t="s">
        <v>2941</v>
      </c>
      <c r="B2076" t="s">
        <v>3240</v>
      </c>
      <c r="C2076" s="1">
        <f t="shared" si="817"/>
        <v>1473</v>
      </c>
      <c r="D2076" s="7">
        <f>RANK(N2076,(N2076:P2076,Q2076:AJ2076))</f>
        <v>2</v>
      </c>
      <c r="E2076" s="7">
        <f>RANK(O2076,(N2076:P2076,Q2076:AJ2076))</f>
        <v>1</v>
      </c>
      <c r="F2076" s="7">
        <f>IF(P2076&gt;0,RANK(P2076,(N2076:P2076,Q2076:AJ2076)),0)</f>
        <v>3</v>
      </c>
      <c r="G2076" s="1">
        <f t="shared" si="818"/>
        <v>221</v>
      </c>
      <c r="H2076" s="2">
        <f t="shared" si="815"/>
        <v>0.15003394433129669</v>
      </c>
      <c r="I2076" s="2"/>
      <c r="J2076" s="2">
        <f t="shared" si="819"/>
        <v>0.33197556008146639</v>
      </c>
      <c r="K2076" s="2">
        <f t="shared" si="820"/>
        <v>0.48200950441276308</v>
      </c>
      <c r="L2076" s="2">
        <f t="shared" si="821"/>
        <v>0.17718940936863545</v>
      </c>
      <c r="M2076" s="2">
        <f t="shared" si="822"/>
        <v>8.8255261371350258E-3</v>
      </c>
      <c r="N2076" s="1">
        <v>489</v>
      </c>
      <c r="O2076" s="1">
        <v>710</v>
      </c>
      <c r="P2076" s="1">
        <v>261</v>
      </c>
      <c r="R2076" s="1">
        <v>3</v>
      </c>
      <c r="S2076" s="1">
        <v>8</v>
      </c>
      <c r="T2076" s="1">
        <v>2</v>
      </c>
      <c r="AL2076" s="7">
        <f>IF(Q2076&gt;0,RANK(Q2076,(N2076:P2076,Q2076:AJ2076)),0)</f>
        <v>0</v>
      </c>
      <c r="AM2076" s="7">
        <f>IF(R2076&gt;0,RANK(R2076,(N2076:P2076,Q2076:AJ2076)),0)</f>
        <v>5</v>
      </c>
      <c r="AN2076" s="7">
        <f>IF(S2076&gt;0,RANK(S2076,(N2076:P2076,Q2076:AJ2076)),0)</f>
        <v>4</v>
      </c>
      <c r="AO2076" s="7">
        <f>IF(T2076&gt;0,RANK(T2076,(N2076:P2076,Q2076:AJ2076)),0)</f>
        <v>6</v>
      </c>
      <c r="AP2076" s="2">
        <f t="shared" si="823"/>
        <v>0</v>
      </c>
      <c r="AQ2076" s="2">
        <f t="shared" si="824"/>
        <v>2.0366598778004071E-3</v>
      </c>
      <c r="AR2076" s="2">
        <f t="shared" si="825"/>
        <v>5.4310930074677527E-3</v>
      </c>
      <c r="AS2076" s="2">
        <f t="shared" si="826"/>
        <v>1.3577732518669382E-3</v>
      </c>
      <c r="AU2076" t="s">
        <v>2941</v>
      </c>
      <c r="AV2076" t="s">
        <v>3240</v>
      </c>
      <c r="AY2076" s="130">
        <v>38</v>
      </c>
      <c r="AZ2076" s="131">
        <v>11</v>
      </c>
      <c r="BA2076" s="132">
        <f t="shared" si="827"/>
        <v>38011</v>
      </c>
      <c r="BC2076" s="7" t="s">
        <v>532</v>
      </c>
    </row>
    <row r="2077" spans="1:55" hidden="1" outlineLevel="1" x14ac:dyDescent="0.2">
      <c r="A2077" t="s">
        <v>153</v>
      </c>
      <c r="B2077" t="s">
        <v>3240</v>
      </c>
      <c r="C2077" s="1">
        <f t="shared" si="817"/>
        <v>1089</v>
      </c>
      <c r="D2077" s="7">
        <f>RANK(N2077,(N2077:P2077,Q2077:AJ2077))</f>
        <v>2</v>
      </c>
      <c r="E2077" s="7">
        <f>RANK(O2077,(N2077:P2077,Q2077:AJ2077))</f>
        <v>1</v>
      </c>
      <c r="F2077" s="7">
        <f>IF(P2077&gt;0,RANK(P2077,(N2077:P2077,Q2077:AJ2077)),0)</f>
        <v>3</v>
      </c>
      <c r="G2077" s="1">
        <f t="shared" si="818"/>
        <v>67</v>
      </c>
      <c r="H2077" s="2">
        <f t="shared" si="815"/>
        <v>6.1524334251606978E-2</v>
      </c>
      <c r="I2077" s="2"/>
      <c r="J2077" s="2">
        <f t="shared" si="819"/>
        <v>0.38200183654729108</v>
      </c>
      <c r="K2077" s="2">
        <f t="shared" si="820"/>
        <v>0.44352617079889806</v>
      </c>
      <c r="L2077" s="2">
        <f t="shared" si="821"/>
        <v>0.16161616161616163</v>
      </c>
      <c r="M2077" s="2">
        <f t="shared" si="822"/>
        <v>1.2855831037649285E-2</v>
      </c>
      <c r="N2077" s="1">
        <v>416</v>
      </c>
      <c r="O2077" s="1">
        <v>483</v>
      </c>
      <c r="P2077" s="1">
        <v>176</v>
      </c>
      <c r="R2077" s="1">
        <v>3</v>
      </c>
      <c r="S2077" s="1">
        <v>11</v>
      </c>
      <c r="AL2077" s="7">
        <f>IF(Q2077&gt;0,RANK(Q2077,(N2077:P2077,Q2077:AJ2077)),0)</f>
        <v>0</v>
      </c>
      <c r="AM2077" s="7">
        <f>IF(R2077&gt;0,RANK(R2077,(N2077:P2077,Q2077:AJ2077)),0)</f>
        <v>5</v>
      </c>
      <c r="AN2077" s="7">
        <f>IF(S2077&gt;0,RANK(S2077,(N2077:P2077,Q2077:AJ2077)),0)</f>
        <v>4</v>
      </c>
      <c r="AO2077" s="7">
        <f>IF(T2077&gt;0,RANK(T2077,(N2077:P2077,Q2077:AJ2077)),0)</f>
        <v>0</v>
      </c>
      <c r="AP2077" s="2">
        <f t="shared" si="823"/>
        <v>0</v>
      </c>
      <c r="AQ2077" s="2">
        <f t="shared" si="824"/>
        <v>2.7548209366391185E-3</v>
      </c>
      <c r="AR2077" s="2">
        <f t="shared" si="825"/>
        <v>1.0101010101010102E-2</v>
      </c>
      <c r="AS2077" s="2">
        <f t="shared" si="826"/>
        <v>0</v>
      </c>
      <c r="AU2077" t="s">
        <v>153</v>
      </c>
      <c r="AV2077" t="s">
        <v>3240</v>
      </c>
      <c r="AY2077" s="130">
        <v>38</v>
      </c>
      <c r="AZ2077" s="131">
        <v>13</v>
      </c>
      <c r="BA2077" s="132">
        <f t="shared" si="827"/>
        <v>38013</v>
      </c>
      <c r="BC2077" s="7" t="s">
        <v>532</v>
      </c>
    </row>
    <row r="2078" spans="1:55" hidden="1" outlineLevel="1" x14ac:dyDescent="0.2">
      <c r="A2078" t="s">
        <v>3166</v>
      </c>
      <c r="B2078" t="s">
        <v>3240</v>
      </c>
      <c r="C2078" s="1">
        <f t="shared" si="817"/>
        <v>29890</v>
      </c>
      <c r="D2078" s="7">
        <f>RANK(N2078,(N2078:P2078,Q2078:AJ2078))</f>
        <v>2</v>
      </c>
      <c r="E2078" s="7">
        <f>RANK(O2078,(N2078:P2078,Q2078:AJ2078))</f>
        <v>1</v>
      </c>
      <c r="F2078" s="7">
        <f>IF(P2078&gt;0,RANK(P2078,(N2078:P2078,Q2078:AJ2078)),0)</f>
        <v>3</v>
      </c>
      <c r="G2078" s="1">
        <f t="shared" si="818"/>
        <v>4785</v>
      </c>
      <c r="H2078" s="2">
        <f t="shared" si="815"/>
        <v>0.16008698561391771</v>
      </c>
      <c r="I2078" s="2"/>
      <c r="J2078" s="2">
        <f t="shared" si="819"/>
        <v>0.35727668116426897</v>
      </c>
      <c r="K2078" s="2">
        <f t="shared" si="820"/>
        <v>0.51736366677818668</v>
      </c>
      <c r="L2078" s="2">
        <f t="shared" si="821"/>
        <v>0.11826697892271663</v>
      </c>
      <c r="M2078" s="2">
        <f t="shared" si="822"/>
        <v>7.0926731348277677E-3</v>
      </c>
      <c r="N2078" s="1">
        <v>10679</v>
      </c>
      <c r="O2078" s="1">
        <v>15464</v>
      </c>
      <c r="P2078" s="1">
        <v>3535</v>
      </c>
      <c r="R2078" s="1">
        <v>102</v>
      </c>
      <c r="S2078" s="1">
        <v>77</v>
      </c>
      <c r="T2078" s="1">
        <v>33</v>
      </c>
      <c r="AL2078" s="7">
        <f>IF(Q2078&gt;0,RANK(Q2078,(N2078:P2078,Q2078:AJ2078)),0)</f>
        <v>0</v>
      </c>
      <c r="AM2078" s="7">
        <f>IF(R2078&gt;0,RANK(R2078,(N2078:P2078,Q2078:AJ2078)),0)</f>
        <v>4</v>
      </c>
      <c r="AN2078" s="7">
        <f>IF(S2078&gt;0,RANK(S2078,(N2078:P2078,Q2078:AJ2078)),0)</f>
        <v>5</v>
      </c>
      <c r="AO2078" s="7">
        <f>IF(T2078&gt;0,RANK(T2078,(N2078:P2078,Q2078:AJ2078)),0)</f>
        <v>6</v>
      </c>
      <c r="AP2078" s="2">
        <f t="shared" si="823"/>
        <v>0</v>
      </c>
      <c r="AQ2078" s="2">
        <f t="shared" si="824"/>
        <v>3.4125125460020074E-3</v>
      </c>
      <c r="AR2078" s="2">
        <f t="shared" si="825"/>
        <v>2.5761124121779859E-3</v>
      </c>
      <c r="AS2078" s="2">
        <f t="shared" si="826"/>
        <v>1.1040481766477082E-3</v>
      </c>
      <c r="AU2078" t="s">
        <v>3166</v>
      </c>
      <c r="AV2078" t="s">
        <v>3240</v>
      </c>
      <c r="AY2078" s="130">
        <v>38</v>
      </c>
      <c r="AZ2078" s="131">
        <v>15</v>
      </c>
      <c r="BA2078" s="132">
        <f t="shared" si="827"/>
        <v>38015</v>
      </c>
      <c r="BC2078" s="7" t="s">
        <v>532</v>
      </c>
    </row>
    <row r="2079" spans="1:55" hidden="1" outlineLevel="1" x14ac:dyDescent="0.2">
      <c r="A2079" t="s">
        <v>2791</v>
      </c>
      <c r="B2079" t="s">
        <v>3240</v>
      </c>
      <c r="C2079" s="1">
        <f t="shared" si="817"/>
        <v>50471</v>
      </c>
      <c r="D2079" s="7">
        <f>RANK(N2079,(N2079:P2079,Q2079:AJ2079))</f>
        <v>2</v>
      </c>
      <c r="E2079" s="7">
        <f>RANK(O2079,(N2079:P2079,Q2079:AJ2079))</f>
        <v>1</v>
      </c>
      <c r="F2079" s="7">
        <f>IF(P2079&gt;0,RANK(P2079,(N2079:P2079,Q2079:AJ2079)),0)</f>
        <v>3</v>
      </c>
      <c r="G2079" s="1">
        <f t="shared" si="818"/>
        <v>2545</v>
      </c>
      <c r="H2079" s="2">
        <f t="shared" si="815"/>
        <v>5.0424996532662324E-2</v>
      </c>
      <c r="I2079" s="2"/>
      <c r="J2079" s="2">
        <f t="shared" si="819"/>
        <v>0.42981117869667729</v>
      </c>
      <c r="K2079" s="2">
        <f t="shared" si="820"/>
        <v>0.48023617522933965</v>
      </c>
      <c r="L2079" s="2">
        <f t="shared" si="821"/>
        <v>8.1551782211567045E-2</v>
      </c>
      <c r="M2079" s="2">
        <f t="shared" si="822"/>
        <v>8.400863862416022E-3</v>
      </c>
      <c r="N2079" s="1">
        <v>21693</v>
      </c>
      <c r="O2079" s="1">
        <v>24238</v>
      </c>
      <c r="P2079" s="1">
        <v>4116</v>
      </c>
      <c r="R2079" s="1">
        <v>217</v>
      </c>
      <c r="S2079" s="1">
        <v>139</v>
      </c>
      <c r="T2079" s="1">
        <v>68</v>
      </c>
      <c r="AL2079" s="7">
        <f>IF(Q2079&gt;0,RANK(Q2079,(N2079:P2079,Q2079:AJ2079)),0)</f>
        <v>0</v>
      </c>
      <c r="AM2079" s="7">
        <f>IF(R2079&gt;0,RANK(R2079,(N2079:P2079,Q2079:AJ2079)),0)</f>
        <v>4</v>
      </c>
      <c r="AN2079" s="7">
        <f>IF(S2079&gt;0,RANK(S2079,(N2079:P2079,Q2079:AJ2079)),0)</f>
        <v>5</v>
      </c>
      <c r="AO2079" s="7">
        <f>IF(T2079&gt;0,RANK(T2079,(N2079:P2079,Q2079:AJ2079)),0)</f>
        <v>6</v>
      </c>
      <c r="AP2079" s="2">
        <f t="shared" si="823"/>
        <v>0</v>
      </c>
      <c r="AQ2079" s="2">
        <f t="shared" si="824"/>
        <v>4.2994987220383984E-3</v>
      </c>
      <c r="AR2079" s="2">
        <f t="shared" si="825"/>
        <v>2.7540567850845039E-3</v>
      </c>
      <c r="AS2079" s="2">
        <f t="shared" si="826"/>
        <v>1.3473083552931386E-3</v>
      </c>
      <c r="AU2079" t="s">
        <v>2791</v>
      </c>
      <c r="AV2079" t="s">
        <v>3240</v>
      </c>
      <c r="AY2079" s="130">
        <v>38</v>
      </c>
      <c r="AZ2079" s="131">
        <v>17</v>
      </c>
      <c r="BA2079" s="132">
        <f t="shared" si="827"/>
        <v>38017</v>
      </c>
      <c r="BC2079" s="7" t="s">
        <v>532</v>
      </c>
    </row>
    <row r="2080" spans="1:55" hidden="1" outlineLevel="1" x14ac:dyDescent="0.2">
      <c r="A2080" t="s">
        <v>2679</v>
      </c>
      <c r="B2080" t="s">
        <v>3240</v>
      </c>
      <c r="C2080" s="1">
        <f t="shared" si="817"/>
        <v>2483</v>
      </c>
      <c r="D2080" s="7">
        <f>RANK(N2080,(N2080:P2080,Q2080:AJ2080))</f>
        <v>2</v>
      </c>
      <c r="E2080" s="7">
        <f>RANK(O2080,(N2080:P2080,Q2080:AJ2080))</f>
        <v>1</v>
      </c>
      <c r="F2080" s="7">
        <f>IF(P2080&gt;0,RANK(P2080,(N2080:P2080,Q2080:AJ2080)),0)</f>
        <v>3</v>
      </c>
      <c r="G2080" s="1">
        <f t="shared" si="818"/>
        <v>247</v>
      </c>
      <c r="H2080" s="2">
        <f t="shared" si="815"/>
        <v>9.947643979057591E-2</v>
      </c>
      <c r="I2080" s="2"/>
      <c r="J2080" s="2">
        <f t="shared" si="819"/>
        <v>0.37897704389850989</v>
      </c>
      <c r="K2080" s="2">
        <f t="shared" si="820"/>
        <v>0.4784534836890858</v>
      </c>
      <c r="L2080" s="2">
        <f t="shared" si="821"/>
        <v>0.13129279097865484</v>
      </c>
      <c r="M2080" s="2">
        <f t="shared" si="822"/>
        <v>1.1276681433749519E-2</v>
      </c>
      <c r="N2080" s="1">
        <v>941</v>
      </c>
      <c r="O2080" s="1">
        <v>1188</v>
      </c>
      <c r="P2080" s="1">
        <v>326</v>
      </c>
      <c r="R2080" s="1">
        <v>13</v>
      </c>
      <c r="S2080" s="1">
        <v>13</v>
      </c>
      <c r="T2080" s="1">
        <v>2</v>
      </c>
      <c r="AL2080" s="7">
        <f>IF(Q2080&gt;0,RANK(Q2080,(N2080:P2080,Q2080:AJ2080)),0)</f>
        <v>0</v>
      </c>
      <c r="AM2080" s="7">
        <f>IF(R2080&gt;0,RANK(R2080,(N2080:P2080,Q2080:AJ2080)),0)</f>
        <v>4</v>
      </c>
      <c r="AN2080" s="7">
        <f>IF(S2080&gt;0,RANK(S2080,(N2080:P2080,Q2080:AJ2080)),0)</f>
        <v>4</v>
      </c>
      <c r="AO2080" s="7">
        <f>IF(T2080&gt;0,RANK(T2080,(N2080:P2080,Q2080:AJ2080)),0)</f>
        <v>6</v>
      </c>
      <c r="AP2080" s="2">
        <f t="shared" si="823"/>
        <v>0</v>
      </c>
      <c r="AQ2080" s="2">
        <f t="shared" si="824"/>
        <v>5.235602094240838E-3</v>
      </c>
      <c r="AR2080" s="2">
        <f t="shared" si="825"/>
        <v>5.235602094240838E-3</v>
      </c>
      <c r="AS2080" s="2">
        <f t="shared" si="826"/>
        <v>8.0547724526782122E-4</v>
      </c>
      <c r="AU2080" t="s">
        <v>2679</v>
      </c>
      <c r="AV2080" t="s">
        <v>3240</v>
      </c>
      <c r="AY2080" s="130">
        <v>38</v>
      </c>
      <c r="AZ2080" s="131">
        <v>19</v>
      </c>
      <c r="BA2080" s="132">
        <f t="shared" si="827"/>
        <v>38019</v>
      </c>
      <c r="BC2080" s="7" t="s">
        <v>532</v>
      </c>
    </row>
    <row r="2081" spans="1:55" hidden="1" outlineLevel="1" x14ac:dyDescent="0.2">
      <c r="A2081" t="s">
        <v>902</v>
      </c>
      <c r="B2081" t="s">
        <v>3240</v>
      </c>
      <c r="C2081" s="1">
        <f t="shared" si="817"/>
        <v>2665</v>
      </c>
      <c r="D2081" s="7">
        <f>RANK(N2081,(N2081:P2081,Q2081:AJ2081))</f>
        <v>2</v>
      </c>
      <c r="E2081" s="7">
        <f>RANK(O2081,(N2081:P2081,Q2081:AJ2081))</f>
        <v>1</v>
      </c>
      <c r="F2081" s="7">
        <f>IF(P2081&gt;0,RANK(P2081,(N2081:P2081,Q2081:AJ2081)),0)</f>
        <v>3</v>
      </c>
      <c r="G2081" s="1">
        <f t="shared" si="818"/>
        <v>465</v>
      </c>
      <c r="H2081" s="2">
        <f t="shared" si="815"/>
        <v>0.17448405253283303</v>
      </c>
      <c r="I2081" s="2"/>
      <c r="J2081" s="2">
        <f t="shared" si="819"/>
        <v>0.35759849906191371</v>
      </c>
      <c r="K2081" s="2">
        <f t="shared" si="820"/>
        <v>0.53208255159474671</v>
      </c>
      <c r="L2081" s="2">
        <f t="shared" si="821"/>
        <v>0.10356472795497186</v>
      </c>
      <c r="M2081" s="2">
        <f t="shared" si="822"/>
        <v>6.7542213883677732E-3</v>
      </c>
      <c r="N2081" s="1">
        <v>953</v>
      </c>
      <c r="O2081" s="1">
        <v>1418</v>
      </c>
      <c r="P2081" s="1">
        <v>276</v>
      </c>
      <c r="R2081" s="1">
        <v>6</v>
      </c>
      <c r="S2081" s="1">
        <v>9</v>
      </c>
      <c r="T2081" s="1">
        <v>3</v>
      </c>
      <c r="AL2081" s="7">
        <f>IF(Q2081&gt;0,RANK(Q2081,(N2081:P2081,Q2081:AJ2081)),0)</f>
        <v>0</v>
      </c>
      <c r="AM2081" s="7">
        <f>IF(R2081&gt;0,RANK(R2081,(N2081:P2081,Q2081:AJ2081)),0)</f>
        <v>5</v>
      </c>
      <c r="AN2081" s="7">
        <f>IF(S2081&gt;0,RANK(S2081,(N2081:P2081,Q2081:AJ2081)),0)</f>
        <v>4</v>
      </c>
      <c r="AO2081" s="7">
        <f>IF(T2081&gt;0,RANK(T2081,(N2081:P2081,Q2081:AJ2081)),0)</f>
        <v>6</v>
      </c>
      <c r="AP2081" s="2">
        <f t="shared" si="823"/>
        <v>0</v>
      </c>
      <c r="AQ2081" s="2">
        <f t="shared" si="824"/>
        <v>2.2514071294559099E-3</v>
      </c>
      <c r="AR2081" s="2">
        <f t="shared" si="825"/>
        <v>3.3771106941838649E-3</v>
      </c>
      <c r="AS2081" s="2">
        <f t="shared" si="826"/>
        <v>1.125703564727955E-3</v>
      </c>
      <c r="AU2081" t="s">
        <v>902</v>
      </c>
      <c r="AV2081" t="s">
        <v>3240</v>
      </c>
      <c r="AY2081" s="130">
        <v>38</v>
      </c>
      <c r="AZ2081" s="131">
        <v>21</v>
      </c>
      <c r="BA2081" s="132">
        <f t="shared" si="827"/>
        <v>38021</v>
      </c>
      <c r="BC2081" s="7" t="s">
        <v>532</v>
      </c>
    </row>
    <row r="2082" spans="1:55" hidden="1" outlineLevel="1" x14ac:dyDescent="0.2">
      <c r="A2082" t="s">
        <v>2706</v>
      </c>
      <c r="B2082" t="s">
        <v>3240</v>
      </c>
      <c r="C2082" s="1">
        <f t="shared" si="817"/>
        <v>1340</v>
      </c>
      <c r="D2082" s="7">
        <f>RANK(N2082,(N2082:P2082,Q2082:AJ2082))</f>
        <v>1</v>
      </c>
      <c r="E2082" s="7">
        <f>RANK(O2082,(N2082:P2082,Q2082:AJ2082))</f>
        <v>2</v>
      </c>
      <c r="F2082" s="7">
        <f>IF(P2082&gt;0,RANK(P2082,(N2082:P2082,Q2082:AJ2082)),0)</f>
        <v>3</v>
      </c>
      <c r="G2082" s="1">
        <f t="shared" si="818"/>
        <v>149</v>
      </c>
      <c r="H2082" s="2">
        <f t="shared" si="815"/>
        <v>0.11119402985074626</v>
      </c>
      <c r="I2082" s="2"/>
      <c r="J2082" s="2">
        <f t="shared" si="819"/>
        <v>0.4753731343283582</v>
      </c>
      <c r="K2082" s="2">
        <f t="shared" si="820"/>
        <v>0.36417910447761193</v>
      </c>
      <c r="L2082" s="2">
        <f t="shared" si="821"/>
        <v>0.15597014925373134</v>
      </c>
      <c r="M2082" s="2">
        <f t="shared" si="822"/>
        <v>4.4776119402984704E-3</v>
      </c>
      <c r="N2082" s="1">
        <v>637</v>
      </c>
      <c r="O2082" s="1">
        <v>488</v>
      </c>
      <c r="P2082" s="1">
        <v>209</v>
      </c>
      <c r="R2082" s="1">
        <v>1</v>
      </c>
      <c r="S2082" s="1">
        <v>4</v>
      </c>
      <c r="T2082" s="1">
        <v>1</v>
      </c>
      <c r="AL2082" s="7">
        <f>IF(Q2082&gt;0,RANK(Q2082,(N2082:P2082,Q2082:AJ2082)),0)</f>
        <v>0</v>
      </c>
      <c r="AM2082" s="7">
        <f>IF(R2082&gt;0,RANK(R2082,(N2082:P2082,Q2082:AJ2082)),0)</f>
        <v>5</v>
      </c>
      <c r="AN2082" s="7">
        <f>IF(S2082&gt;0,RANK(S2082,(N2082:P2082,Q2082:AJ2082)),0)</f>
        <v>4</v>
      </c>
      <c r="AO2082" s="7">
        <f>IF(T2082&gt;0,RANK(T2082,(N2082:P2082,Q2082:AJ2082)),0)</f>
        <v>5</v>
      </c>
      <c r="AP2082" s="2">
        <f t="shared" si="823"/>
        <v>0</v>
      </c>
      <c r="AQ2082" s="2">
        <f t="shared" si="824"/>
        <v>7.4626865671641792E-4</v>
      </c>
      <c r="AR2082" s="2">
        <f t="shared" si="825"/>
        <v>2.9850746268656717E-3</v>
      </c>
      <c r="AS2082" s="2">
        <f t="shared" si="826"/>
        <v>7.4626865671641792E-4</v>
      </c>
      <c r="AU2082" t="s">
        <v>2706</v>
      </c>
      <c r="AV2082" t="s">
        <v>3240</v>
      </c>
      <c r="AY2082" s="130">
        <v>38</v>
      </c>
      <c r="AZ2082" s="131">
        <v>23</v>
      </c>
      <c r="BA2082" s="132">
        <f t="shared" si="827"/>
        <v>38023</v>
      </c>
      <c r="BC2082" s="7" t="s">
        <v>532</v>
      </c>
    </row>
    <row r="2083" spans="1:55" hidden="1" outlineLevel="1" x14ac:dyDescent="0.2">
      <c r="A2083" t="s">
        <v>1945</v>
      </c>
      <c r="B2083" t="s">
        <v>3240</v>
      </c>
      <c r="C2083" s="1">
        <f t="shared" si="817"/>
        <v>1743</v>
      </c>
      <c r="D2083" s="7">
        <f>RANK(N2083,(N2083:P2083,Q2083:AJ2083))</f>
        <v>2</v>
      </c>
      <c r="E2083" s="7">
        <f>RANK(O2083,(N2083:P2083,Q2083:AJ2083))</f>
        <v>1</v>
      </c>
      <c r="F2083" s="7">
        <f>IF(P2083&gt;0,RANK(P2083,(N2083:P2083,Q2083:AJ2083)),0)</f>
        <v>3</v>
      </c>
      <c r="G2083" s="1">
        <f t="shared" si="818"/>
        <v>243</v>
      </c>
      <c r="H2083" s="2">
        <f t="shared" si="815"/>
        <v>0.13941480206540446</v>
      </c>
      <c r="I2083" s="2"/>
      <c r="J2083" s="2">
        <f t="shared" si="819"/>
        <v>0.3367756741250717</v>
      </c>
      <c r="K2083" s="2">
        <f t="shared" si="820"/>
        <v>0.47619047619047616</v>
      </c>
      <c r="L2083" s="2">
        <f t="shared" si="821"/>
        <v>0.17441193344807804</v>
      </c>
      <c r="M2083" s="2">
        <f t="shared" si="822"/>
        <v>1.2621916236374098E-2</v>
      </c>
      <c r="N2083" s="1">
        <v>587</v>
      </c>
      <c r="O2083" s="1">
        <v>830</v>
      </c>
      <c r="P2083" s="1">
        <v>304</v>
      </c>
      <c r="R2083" s="1">
        <v>4</v>
      </c>
      <c r="S2083" s="1">
        <v>17</v>
      </c>
      <c r="T2083" s="1">
        <v>1</v>
      </c>
      <c r="AL2083" s="7">
        <f>IF(Q2083&gt;0,RANK(Q2083,(N2083:P2083,Q2083:AJ2083)),0)</f>
        <v>0</v>
      </c>
      <c r="AM2083" s="7">
        <f>IF(R2083&gt;0,RANK(R2083,(N2083:P2083,Q2083:AJ2083)),0)</f>
        <v>5</v>
      </c>
      <c r="AN2083" s="7">
        <f>IF(S2083&gt;0,RANK(S2083,(N2083:P2083,Q2083:AJ2083)),0)</f>
        <v>4</v>
      </c>
      <c r="AO2083" s="7">
        <f>IF(T2083&gt;0,RANK(T2083,(N2083:P2083,Q2083:AJ2083)),0)</f>
        <v>6</v>
      </c>
      <c r="AP2083" s="2">
        <f t="shared" si="823"/>
        <v>0</v>
      </c>
      <c r="AQ2083" s="2">
        <f t="shared" si="824"/>
        <v>2.2948938611589212E-3</v>
      </c>
      <c r="AR2083" s="2">
        <f t="shared" si="825"/>
        <v>9.7532989099254168E-3</v>
      </c>
      <c r="AS2083" s="2">
        <f t="shared" si="826"/>
        <v>5.737234652897303E-4</v>
      </c>
      <c r="AU2083" t="s">
        <v>1945</v>
      </c>
      <c r="AV2083" t="s">
        <v>3240</v>
      </c>
      <c r="AY2083" s="130">
        <v>38</v>
      </c>
      <c r="AZ2083" s="131">
        <v>25</v>
      </c>
      <c r="BA2083" s="132">
        <f t="shared" si="827"/>
        <v>38025</v>
      </c>
      <c r="BC2083" s="7" t="s">
        <v>532</v>
      </c>
    </row>
    <row r="2084" spans="1:55" hidden="1" outlineLevel="1" x14ac:dyDescent="0.2">
      <c r="A2084" t="s">
        <v>103</v>
      </c>
      <c r="B2084" t="s">
        <v>3240</v>
      </c>
      <c r="C2084" s="1">
        <f t="shared" si="817"/>
        <v>1281</v>
      </c>
      <c r="D2084" s="7">
        <f>RANK(N2084,(N2084:P2084,Q2084:AJ2084))</f>
        <v>1</v>
      </c>
      <c r="E2084" s="7">
        <f>RANK(O2084,(N2084:P2084,Q2084:AJ2084))</f>
        <v>2</v>
      </c>
      <c r="F2084" s="7">
        <f>IF(P2084&gt;0,RANK(P2084,(N2084:P2084,Q2084:AJ2084)),0)</f>
        <v>3</v>
      </c>
      <c r="G2084" s="1">
        <f t="shared" si="818"/>
        <v>36</v>
      </c>
      <c r="H2084" s="2">
        <f t="shared" si="815"/>
        <v>2.8103044496487119E-2</v>
      </c>
      <c r="I2084" s="2"/>
      <c r="J2084" s="2">
        <f t="shared" si="819"/>
        <v>0.43169398907103823</v>
      </c>
      <c r="K2084" s="2">
        <f t="shared" si="820"/>
        <v>0.40359094457455114</v>
      </c>
      <c r="L2084" s="2">
        <f t="shared" si="821"/>
        <v>0.15690866510538642</v>
      </c>
      <c r="M2084" s="2">
        <f t="shared" si="822"/>
        <v>7.806401249024153E-3</v>
      </c>
      <c r="N2084" s="1">
        <v>553</v>
      </c>
      <c r="O2084" s="1">
        <v>517</v>
      </c>
      <c r="P2084" s="1">
        <v>201</v>
      </c>
      <c r="R2084" s="1">
        <v>2</v>
      </c>
      <c r="S2084" s="1">
        <v>7</v>
      </c>
      <c r="T2084" s="1">
        <v>1</v>
      </c>
      <c r="AL2084" s="7">
        <f>IF(Q2084&gt;0,RANK(Q2084,(N2084:P2084,Q2084:AJ2084)),0)</f>
        <v>0</v>
      </c>
      <c r="AM2084" s="7">
        <f>IF(R2084&gt;0,RANK(R2084,(N2084:P2084,Q2084:AJ2084)),0)</f>
        <v>5</v>
      </c>
      <c r="AN2084" s="7">
        <f>IF(S2084&gt;0,RANK(S2084,(N2084:P2084,Q2084:AJ2084)),0)</f>
        <v>4</v>
      </c>
      <c r="AO2084" s="7">
        <f>IF(T2084&gt;0,RANK(T2084,(N2084:P2084,Q2084:AJ2084)),0)</f>
        <v>6</v>
      </c>
      <c r="AP2084" s="2">
        <f t="shared" si="823"/>
        <v>0</v>
      </c>
      <c r="AQ2084" s="2">
        <f t="shared" si="824"/>
        <v>1.56128024980484E-3</v>
      </c>
      <c r="AR2084" s="2">
        <f t="shared" si="825"/>
        <v>5.4644808743169399E-3</v>
      </c>
      <c r="AS2084" s="2">
        <f t="shared" si="826"/>
        <v>7.8064012490241998E-4</v>
      </c>
      <c r="AU2084" t="s">
        <v>103</v>
      </c>
      <c r="AV2084" t="s">
        <v>3240</v>
      </c>
      <c r="AY2084" s="130">
        <v>38</v>
      </c>
      <c r="AZ2084" s="131">
        <v>27</v>
      </c>
      <c r="BA2084" s="132">
        <f t="shared" si="827"/>
        <v>38027</v>
      </c>
      <c r="BC2084" s="7" t="s">
        <v>532</v>
      </c>
    </row>
    <row r="2085" spans="1:55" hidden="1" outlineLevel="1" x14ac:dyDescent="0.2">
      <c r="A2085" t="s">
        <v>2707</v>
      </c>
      <c r="B2085" t="s">
        <v>3240</v>
      </c>
      <c r="C2085" s="1">
        <f t="shared" si="817"/>
        <v>2144</v>
      </c>
      <c r="D2085" s="7">
        <f>RANK(N2085,(N2085:P2085,Q2085:AJ2085))</f>
        <v>2</v>
      </c>
      <c r="E2085" s="7">
        <f>RANK(O2085,(N2085:P2085,Q2085:AJ2085))</f>
        <v>1</v>
      </c>
      <c r="F2085" s="7">
        <f>IF(P2085&gt;0,RANK(P2085,(N2085:P2085,Q2085:AJ2085)),0)</f>
        <v>3</v>
      </c>
      <c r="G2085" s="1">
        <f t="shared" si="818"/>
        <v>604</v>
      </c>
      <c r="H2085" s="2">
        <f t="shared" si="815"/>
        <v>0.28171641791044777</v>
      </c>
      <c r="I2085" s="2"/>
      <c r="J2085" s="2">
        <f t="shared" si="819"/>
        <v>0.2537313432835821</v>
      </c>
      <c r="K2085" s="2">
        <f t="shared" si="820"/>
        <v>0.53544776119402981</v>
      </c>
      <c r="L2085" s="2">
        <f t="shared" si="821"/>
        <v>0.20569029850746268</v>
      </c>
      <c r="M2085" s="2">
        <f t="shared" si="822"/>
        <v>5.1305970149253532E-3</v>
      </c>
      <c r="N2085" s="1">
        <v>544</v>
      </c>
      <c r="O2085" s="1">
        <v>1148</v>
      </c>
      <c r="P2085" s="1">
        <v>441</v>
      </c>
      <c r="R2085" s="1">
        <v>2</v>
      </c>
      <c r="S2085" s="1">
        <v>6</v>
      </c>
      <c r="T2085" s="1">
        <v>3</v>
      </c>
      <c r="AL2085" s="7">
        <f>IF(Q2085&gt;0,RANK(Q2085,(N2085:P2085,Q2085:AJ2085)),0)</f>
        <v>0</v>
      </c>
      <c r="AM2085" s="7">
        <f>IF(R2085&gt;0,RANK(R2085,(N2085:P2085,Q2085:AJ2085)),0)</f>
        <v>6</v>
      </c>
      <c r="AN2085" s="7">
        <f>IF(S2085&gt;0,RANK(S2085,(N2085:P2085,Q2085:AJ2085)),0)</f>
        <v>4</v>
      </c>
      <c r="AO2085" s="7">
        <f>IF(T2085&gt;0,RANK(T2085,(N2085:P2085,Q2085:AJ2085)),0)</f>
        <v>5</v>
      </c>
      <c r="AP2085" s="2">
        <f t="shared" si="823"/>
        <v>0</v>
      </c>
      <c r="AQ2085" s="2">
        <f t="shared" si="824"/>
        <v>9.3283582089552237E-4</v>
      </c>
      <c r="AR2085" s="2">
        <f t="shared" si="825"/>
        <v>2.798507462686567E-3</v>
      </c>
      <c r="AS2085" s="2">
        <f t="shared" si="826"/>
        <v>1.3992537313432835E-3</v>
      </c>
      <c r="AU2085" t="s">
        <v>2707</v>
      </c>
      <c r="AV2085" t="s">
        <v>3240</v>
      </c>
      <c r="AY2085" s="130">
        <v>38</v>
      </c>
      <c r="AZ2085" s="131">
        <v>29</v>
      </c>
      <c r="BA2085" s="132">
        <f t="shared" si="827"/>
        <v>38029</v>
      </c>
      <c r="BC2085" s="7" t="s">
        <v>532</v>
      </c>
    </row>
    <row r="2086" spans="1:55" hidden="1" outlineLevel="1" x14ac:dyDescent="0.2">
      <c r="A2086" t="s">
        <v>2955</v>
      </c>
      <c r="B2086" t="s">
        <v>3240</v>
      </c>
      <c r="C2086" s="1">
        <f t="shared" si="817"/>
        <v>1744</v>
      </c>
      <c r="D2086" s="7">
        <f>RANK(N2086,(N2086:P2086,Q2086:AJ2086))</f>
        <v>2</v>
      </c>
      <c r="E2086" s="7">
        <f>RANK(O2086,(N2086:P2086,Q2086:AJ2086))</f>
        <v>1</v>
      </c>
      <c r="F2086" s="7">
        <f>IF(P2086&gt;0,RANK(P2086,(N2086:P2086,Q2086:AJ2086)),0)</f>
        <v>3</v>
      </c>
      <c r="G2086" s="1">
        <f t="shared" si="818"/>
        <v>137</v>
      </c>
      <c r="H2086" s="2">
        <f t="shared" si="815"/>
        <v>7.8555045871559634E-2</v>
      </c>
      <c r="I2086" s="2"/>
      <c r="J2086" s="2">
        <f t="shared" si="819"/>
        <v>0.38073394495412843</v>
      </c>
      <c r="K2086" s="2">
        <f t="shared" si="820"/>
        <v>0.45928899082568808</v>
      </c>
      <c r="L2086" s="2">
        <f t="shared" si="821"/>
        <v>0.15194954128440366</v>
      </c>
      <c r="M2086" s="2">
        <f t="shared" si="822"/>
        <v>8.0275229357797684E-3</v>
      </c>
      <c r="N2086" s="1">
        <v>664</v>
      </c>
      <c r="O2086" s="1">
        <v>801</v>
      </c>
      <c r="P2086" s="1">
        <v>265</v>
      </c>
      <c r="R2086" s="1">
        <v>5</v>
      </c>
      <c r="S2086" s="1">
        <v>6</v>
      </c>
      <c r="T2086" s="1">
        <v>3</v>
      </c>
      <c r="AL2086" s="7">
        <f>IF(Q2086&gt;0,RANK(Q2086,(N2086:P2086,Q2086:AJ2086)),0)</f>
        <v>0</v>
      </c>
      <c r="AM2086" s="7">
        <f>IF(R2086&gt;0,RANK(R2086,(N2086:P2086,Q2086:AJ2086)),0)</f>
        <v>5</v>
      </c>
      <c r="AN2086" s="7">
        <f>IF(S2086&gt;0,RANK(S2086,(N2086:P2086,Q2086:AJ2086)),0)</f>
        <v>4</v>
      </c>
      <c r="AO2086" s="7">
        <f>IF(T2086&gt;0,RANK(T2086,(N2086:P2086,Q2086:AJ2086)),0)</f>
        <v>6</v>
      </c>
      <c r="AP2086" s="2">
        <f t="shared" si="823"/>
        <v>0</v>
      </c>
      <c r="AQ2086" s="2">
        <f t="shared" si="824"/>
        <v>2.8669724770642203E-3</v>
      </c>
      <c r="AR2086" s="2">
        <f t="shared" si="825"/>
        <v>3.4403669724770644E-3</v>
      </c>
      <c r="AS2086" s="2">
        <f t="shared" si="826"/>
        <v>1.7201834862385322E-3</v>
      </c>
      <c r="AU2086" t="s">
        <v>2955</v>
      </c>
      <c r="AV2086" t="s">
        <v>3240</v>
      </c>
      <c r="AY2086" s="130">
        <v>38</v>
      </c>
      <c r="AZ2086" s="131">
        <v>31</v>
      </c>
      <c r="BA2086" s="132">
        <f t="shared" si="827"/>
        <v>38031</v>
      </c>
      <c r="BC2086" s="7" t="s">
        <v>532</v>
      </c>
    </row>
    <row r="2087" spans="1:55" hidden="1" outlineLevel="1" x14ac:dyDescent="0.2">
      <c r="A2087" t="s">
        <v>3265</v>
      </c>
      <c r="B2087" t="s">
        <v>3240</v>
      </c>
      <c r="C2087" s="1">
        <f t="shared" si="817"/>
        <v>924</v>
      </c>
      <c r="D2087" s="7">
        <f>RANK(N2087,(N2087:P2087,Q2087:AJ2087))</f>
        <v>2</v>
      </c>
      <c r="E2087" s="7">
        <f>RANK(O2087,(N2087:P2087,Q2087:AJ2087))</f>
        <v>1</v>
      </c>
      <c r="F2087" s="7">
        <f>IF(P2087&gt;0,RANK(P2087,(N2087:P2087,Q2087:AJ2087)),0)</f>
        <v>3</v>
      </c>
      <c r="G2087" s="1">
        <f t="shared" si="818"/>
        <v>285</v>
      </c>
      <c r="H2087" s="2">
        <f t="shared" si="815"/>
        <v>0.30844155844155846</v>
      </c>
      <c r="I2087" s="2"/>
      <c r="J2087" s="2">
        <f t="shared" si="819"/>
        <v>0.25432900432900435</v>
      </c>
      <c r="K2087" s="2">
        <f t="shared" si="820"/>
        <v>0.56277056277056281</v>
      </c>
      <c r="L2087" s="2">
        <f t="shared" si="821"/>
        <v>0.1764069264069264</v>
      </c>
      <c r="M2087" s="2">
        <f t="shared" si="822"/>
        <v>6.4935064935064957E-3</v>
      </c>
      <c r="N2087" s="1">
        <v>235</v>
      </c>
      <c r="O2087" s="1">
        <v>520</v>
      </c>
      <c r="P2087" s="1">
        <v>163</v>
      </c>
      <c r="R2087" s="1">
        <v>1</v>
      </c>
      <c r="S2087" s="1">
        <v>3</v>
      </c>
      <c r="T2087" s="1">
        <v>2</v>
      </c>
      <c r="AL2087" s="7">
        <f>IF(Q2087&gt;0,RANK(Q2087,(N2087:P2087,Q2087:AJ2087)),0)</f>
        <v>0</v>
      </c>
      <c r="AM2087" s="7">
        <f>IF(R2087&gt;0,RANK(R2087,(N2087:P2087,Q2087:AJ2087)),0)</f>
        <v>6</v>
      </c>
      <c r="AN2087" s="7">
        <f>IF(S2087&gt;0,RANK(S2087,(N2087:P2087,Q2087:AJ2087)),0)</f>
        <v>4</v>
      </c>
      <c r="AO2087" s="7">
        <f>IF(T2087&gt;0,RANK(T2087,(N2087:P2087,Q2087:AJ2087)),0)</f>
        <v>5</v>
      </c>
      <c r="AP2087" s="2">
        <f t="shared" si="823"/>
        <v>0</v>
      </c>
      <c r="AQ2087" s="2">
        <f t="shared" si="824"/>
        <v>1.0822510822510823E-3</v>
      </c>
      <c r="AR2087" s="2">
        <f t="shared" si="825"/>
        <v>3.246753246753247E-3</v>
      </c>
      <c r="AS2087" s="2">
        <f t="shared" si="826"/>
        <v>2.1645021645021645E-3</v>
      </c>
      <c r="AU2087" t="s">
        <v>3265</v>
      </c>
      <c r="AV2087" t="s">
        <v>3240</v>
      </c>
      <c r="AY2087" s="130">
        <v>38</v>
      </c>
      <c r="AZ2087" s="131">
        <v>33</v>
      </c>
      <c r="BA2087" s="132">
        <f t="shared" si="827"/>
        <v>38033</v>
      </c>
      <c r="BC2087" s="7" t="s">
        <v>532</v>
      </c>
    </row>
    <row r="2088" spans="1:55" hidden="1" outlineLevel="1" x14ac:dyDescent="0.2">
      <c r="A2088" t="s">
        <v>2691</v>
      </c>
      <c r="B2088" t="s">
        <v>3240</v>
      </c>
      <c r="C2088" s="1">
        <f t="shared" si="817"/>
        <v>25836</v>
      </c>
      <c r="D2088" s="7">
        <f>RANK(N2088,(N2088:P2088,Q2088:AJ2088))</f>
        <v>2</v>
      </c>
      <c r="E2088" s="7">
        <f>RANK(O2088,(N2088:P2088,Q2088:AJ2088))</f>
        <v>1</v>
      </c>
      <c r="F2088" s="7">
        <f>IF(P2088&gt;0,RANK(P2088,(N2088:P2088,Q2088:AJ2088)),0)</f>
        <v>3</v>
      </c>
      <c r="G2088" s="1">
        <f t="shared" si="818"/>
        <v>230</v>
      </c>
      <c r="H2088" s="2">
        <f t="shared" si="815"/>
        <v>8.9023068586468485E-3</v>
      </c>
      <c r="I2088" s="2"/>
      <c r="J2088" s="2">
        <f t="shared" si="819"/>
        <v>0.44031583836507199</v>
      </c>
      <c r="K2088" s="2">
        <f t="shared" si="820"/>
        <v>0.44921814522371883</v>
      </c>
      <c r="L2088" s="2">
        <f t="shared" si="821"/>
        <v>0.10307323115033287</v>
      </c>
      <c r="M2088" s="2">
        <f t="shared" si="822"/>
        <v>7.3927852608762501E-3</v>
      </c>
      <c r="N2088" s="1">
        <v>11376</v>
      </c>
      <c r="O2088" s="1">
        <v>11606</v>
      </c>
      <c r="P2088" s="1">
        <v>2663</v>
      </c>
      <c r="R2088" s="1">
        <v>130</v>
      </c>
      <c r="S2088" s="1">
        <v>31</v>
      </c>
      <c r="T2088" s="1">
        <v>30</v>
      </c>
      <c r="AL2088" s="7">
        <f>IF(Q2088&gt;0,RANK(Q2088,(N2088:P2088,Q2088:AJ2088)),0)</f>
        <v>0</v>
      </c>
      <c r="AM2088" s="7">
        <f>IF(R2088&gt;0,RANK(R2088,(N2088:P2088,Q2088:AJ2088)),0)</f>
        <v>4</v>
      </c>
      <c r="AN2088" s="7">
        <f>IF(S2088&gt;0,RANK(S2088,(N2088:P2088,Q2088:AJ2088)),0)</f>
        <v>5</v>
      </c>
      <c r="AO2088" s="7">
        <f>IF(T2088&gt;0,RANK(T2088,(N2088:P2088,Q2088:AJ2088)),0)</f>
        <v>6</v>
      </c>
      <c r="AP2088" s="2">
        <f t="shared" si="823"/>
        <v>0</v>
      </c>
      <c r="AQ2088" s="2">
        <f t="shared" si="824"/>
        <v>5.031738659235176E-3</v>
      </c>
      <c r="AR2088" s="2">
        <f t="shared" si="825"/>
        <v>1.1998761418176187E-3</v>
      </c>
      <c r="AS2088" s="2">
        <f t="shared" si="826"/>
        <v>1.1611704598235022E-3</v>
      </c>
      <c r="AU2088" t="s">
        <v>2691</v>
      </c>
      <c r="AV2088" t="s">
        <v>3240</v>
      </c>
      <c r="AY2088" s="130">
        <v>38</v>
      </c>
      <c r="AZ2088" s="131">
        <v>35</v>
      </c>
      <c r="BA2088" s="132">
        <f t="shared" si="827"/>
        <v>38035</v>
      </c>
      <c r="BC2088" s="7" t="s">
        <v>532</v>
      </c>
    </row>
    <row r="2089" spans="1:55" hidden="1" outlineLevel="1" x14ac:dyDescent="0.2">
      <c r="A2089" t="s">
        <v>1019</v>
      </c>
      <c r="B2089" t="s">
        <v>3240</v>
      </c>
      <c r="C2089" s="1">
        <f t="shared" si="817"/>
        <v>1369</v>
      </c>
      <c r="D2089" s="7">
        <f>RANK(N2089,(N2089:P2089,Q2089:AJ2089))</f>
        <v>2</v>
      </c>
      <c r="E2089" s="7">
        <f>RANK(O2089,(N2089:P2089,Q2089:AJ2089))</f>
        <v>1</v>
      </c>
      <c r="F2089" s="7">
        <f>IF(P2089&gt;0,RANK(P2089,(N2089:P2089,Q2089:AJ2089)),0)</f>
        <v>3</v>
      </c>
      <c r="G2089" s="1">
        <f t="shared" si="818"/>
        <v>460</v>
      </c>
      <c r="H2089" s="2">
        <f t="shared" si="815"/>
        <v>0.33601168736303871</v>
      </c>
      <c r="I2089" s="2"/>
      <c r="J2089" s="2">
        <f t="shared" si="819"/>
        <v>0.21913805697589481</v>
      </c>
      <c r="K2089" s="2">
        <f t="shared" si="820"/>
        <v>0.55514974433893349</v>
      </c>
      <c r="L2089" s="2">
        <f t="shared" si="821"/>
        <v>0.21548575602629658</v>
      </c>
      <c r="M2089" s="2">
        <f t="shared" si="822"/>
        <v>1.0226442658875096E-2</v>
      </c>
      <c r="N2089" s="1">
        <v>300</v>
      </c>
      <c r="O2089" s="1">
        <v>760</v>
      </c>
      <c r="P2089" s="1">
        <v>295</v>
      </c>
      <c r="R2089" s="1">
        <v>4</v>
      </c>
      <c r="S2089" s="1">
        <v>8</v>
      </c>
      <c r="T2089" s="1">
        <v>2</v>
      </c>
      <c r="AL2089" s="7">
        <f>IF(Q2089&gt;0,RANK(Q2089,(N2089:P2089,Q2089:AJ2089)),0)</f>
        <v>0</v>
      </c>
      <c r="AM2089" s="7">
        <f>IF(R2089&gt;0,RANK(R2089,(N2089:P2089,Q2089:AJ2089)),0)</f>
        <v>5</v>
      </c>
      <c r="AN2089" s="7">
        <f>IF(S2089&gt;0,RANK(S2089,(N2089:P2089,Q2089:AJ2089)),0)</f>
        <v>4</v>
      </c>
      <c r="AO2089" s="7">
        <f>IF(T2089&gt;0,RANK(T2089,(N2089:P2089,Q2089:AJ2089)),0)</f>
        <v>6</v>
      </c>
      <c r="AP2089" s="2">
        <f t="shared" si="823"/>
        <v>0</v>
      </c>
      <c r="AQ2089" s="2">
        <f t="shared" si="824"/>
        <v>2.9218407596785976E-3</v>
      </c>
      <c r="AR2089" s="2">
        <f t="shared" si="825"/>
        <v>5.8436815193571951E-3</v>
      </c>
      <c r="AS2089" s="2">
        <f t="shared" si="826"/>
        <v>1.4609203798392988E-3</v>
      </c>
      <c r="AU2089" t="s">
        <v>1019</v>
      </c>
      <c r="AV2089" t="s">
        <v>3240</v>
      </c>
      <c r="AY2089" s="130">
        <v>38</v>
      </c>
      <c r="AZ2089" s="131">
        <v>37</v>
      </c>
      <c r="BA2089" s="132">
        <f t="shared" si="827"/>
        <v>38037</v>
      </c>
      <c r="BC2089" s="7" t="s">
        <v>532</v>
      </c>
    </row>
    <row r="2090" spans="1:55" hidden="1" outlineLevel="1" x14ac:dyDescent="0.2">
      <c r="A2090" t="s">
        <v>351</v>
      </c>
      <c r="B2090" t="s">
        <v>3240</v>
      </c>
      <c r="C2090" s="1">
        <f t="shared" si="817"/>
        <v>1571</v>
      </c>
      <c r="D2090" s="7">
        <f>RANK(N2090,(N2090:P2090,Q2090:AJ2090))</f>
        <v>2</v>
      </c>
      <c r="E2090" s="7">
        <f>RANK(O2090,(N2090:P2090,Q2090:AJ2090))</f>
        <v>1</v>
      </c>
      <c r="F2090" s="7">
        <f>IF(P2090&gt;0,RANK(P2090,(N2090:P2090,Q2090:AJ2090)),0)</f>
        <v>3</v>
      </c>
      <c r="G2090" s="1">
        <f t="shared" si="818"/>
        <v>61</v>
      </c>
      <c r="H2090" s="2">
        <f t="shared" si="815"/>
        <v>3.8828771483131762E-2</v>
      </c>
      <c r="I2090" s="2"/>
      <c r="J2090" s="2">
        <f t="shared" si="819"/>
        <v>0.42647994907702103</v>
      </c>
      <c r="K2090" s="2">
        <f t="shared" si="820"/>
        <v>0.46530872056015277</v>
      </c>
      <c r="L2090" s="2">
        <f t="shared" si="821"/>
        <v>0.10311903246339911</v>
      </c>
      <c r="M2090" s="2">
        <f t="shared" si="822"/>
        <v>5.0922978994270979E-3</v>
      </c>
      <c r="N2090" s="1">
        <v>670</v>
      </c>
      <c r="O2090" s="1">
        <v>731</v>
      </c>
      <c r="P2090" s="1">
        <v>162</v>
      </c>
      <c r="R2090" s="1">
        <v>6</v>
      </c>
      <c r="S2090" s="1">
        <v>2</v>
      </c>
      <c r="AL2090" s="7">
        <f>IF(Q2090&gt;0,RANK(Q2090,(N2090:P2090,Q2090:AJ2090)),0)</f>
        <v>0</v>
      </c>
      <c r="AM2090" s="7">
        <f>IF(R2090&gt;0,RANK(R2090,(N2090:P2090,Q2090:AJ2090)),0)</f>
        <v>4</v>
      </c>
      <c r="AN2090" s="7">
        <f>IF(S2090&gt;0,RANK(S2090,(N2090:P2090,Q2090:AJ2090)),0)</f>
        <v>5</v>
      </c>
      <c r="AO2090" s="7">
        <f>IF(T2090&gt;0,RANK(T2090,(N2090:P2090,Q2090:AJ2090)),0)</f>
        <v>0</v>
      </c>
      <c r="AP2090" s="2">
        <f t="shared" si="823"/>
        <v>0</v>
      </c>
      <c r="AQ2090" s="2">
        <f t="shared" si="824"/>
        <v>3.8192234245703373E-3</v>
      </c>
      <c r="AR2090" s="2">
        <f t="shared" si="825"/>
        <v>1.273074474856779E-3</v>
      </c>
      <c r="AS2090" s="2">
        <f t="shared" si="826"/>
        <v>0</v>
      </c>
      <c r="AU2090" t="s">
        <v>351</v>
      </c>
      <c r="AV2090" t="s">
        <v>3240</v>
      </c>
      <c r="AY2090" s="130">
        <v>38</v>
      </c>
      <c r="AZ2090" s="131">
        <v>39</v>
      </c>
      <c r="BA2090" s="132">
        <f t="shared" si="827"/>
        <v>38039</v>
      </c>
      <c r="BC2090" s="7" t="s">
        <v>532</v>
      </c>
    </row>
    <row r="2091" spans="1:55" hidden="1" outlineLevel="1" x14ac:dyDescent="0.2">
      <c r="A2091" t="s">
        <v>510</v>
      </c>
      <c r="B2091" t="s">
        <v>3240</v>
      </c>
      <c r="C2091" s="1">
        <f t="shared" si="817"/>
        <v>1426</v>
      </c>
      <c r="D2091" s="7">
        <f>RANK(N2091,(N2091:P2091,Q2091:AJ2091))</f>
        <v>2</v>
      </c>
      <c r="E2091" s="7">
        <f>RANK(O2091,(N2091:P2091,Q2091:AJ2091))</f>
        <v>1</v>
      </c>
      <c r="F2091" s="7">
        <f>IF(P2091&gt;0,RANK(P2091,(N2091:P2091,Q2091:AJ2091)),0)</f>
        <v>3</v>
      </c>
      <c r="G2091" s="1">
        <f t="shared" si="818"/>
        <v>347</v>
      </c>
      <c r="H2091" s="2">
        <f t="shared" si="815"/>
        <v>0.24333800841514727</v>
      </c>
      <c r="I2091" s="2"/>
      <c r="J2091" s="2">
        <f t="shared" si="819"/>
        <v>0.29312762973352036</v>
      </c>
      <c r="K2091" s="2">
        <f t="shared" si="820"/>
        <v>0.53646563814866766</v>
      </c>
      <c r="L2091" s="2">
        <f t="shared" si="821"/>
        <v>0.16690042075736325</v>
      </c>
      <c r="M2091" s="2">
        <f t="shared" si="822"/>
        <v>3.5063113604487384E-3</v>
      </c>
      <c r="N2091" s="1">
        <v>418</v>
      </c>
      <c r="O2091" s="1">
        <v>765</v>
      </c>
      <c r="P2091" s="1">
        <v>238</v>
      </c>
      <c r="R2091" s="1">
        <v>2</v>
      </c>
      <c r="S2091" s="1">
        <v>1</v>
      </c>
      <c r="T2091" s="1">
        <v>2</v>
      </c>
      <c r="AL2091" s="7">
        <f>IF(Q2091&gt;0,RANK(Q2091,(N2091:P2091,Q2091:AJ2091)),0)</f>
        <v>0</v>
      </c>
      <c r="AM2091" s="7">
        <f>IF(R2091&gt;0,RANK(R2091,(N2091:P2091,Q2091:AJ2091)),0)</f>
        <v>4</v>
      </c>
      <c r="AN2091" s="7">
        <f>IF(S2091&gt;0,RANK(S2091,(N2091:P2091,Q2091:AJ2091)),0)</f>
        <v>6</v>
      </c>
      <c r="AO2091" s="7">
        <f>IF(T2091&gt;0,RANK(T2091,(N2091:P2091,Q2091:AJ2091)),0)</f>
        <v>4</v>
      </c>
      <c r="AP2091" s="2">
        <f t="shared" si="823"/>
        <v>0</v>
      </c>
      <c r="AQ2091" s="2">
        <f t="shared" si="824"/>
        <v>1.4025245441795231E-3</v>
      </c>
      <c r="AR2091" s="2">
        <f t="shared" si="825"/>
        <v>7.0126227208976155E-4</v>
      </c>
      <c r="AS2091" s="2">
        <f t="shared" si="826"/>
        <v>1.4025245441795231E-3</v>
      </c>
      <c r="AU2091" t="s">
        <v>510</v>
      </c>
      <c r="AV2091" t="s">
        <v>3240</v>
      </c>
      <c r="AY2091" s="130">
        <v>38</v>
      </c>
      <c r="AZ2091" s="131">
        <v>41</v>
      </c>
      <c r="BA2091" s="132">
        <f t="shared" si="827"/>
        <v>38041</v>
      </c>
      <c r="BC2091" s="7" t="s">
        <v>532</v>
      </c>
    </row>
    <row r="2092" spans="1:55" hidden="1" outlineLevel="1" x14ac:dyDescent="0.2">
      <c r="A2092" t="s">
        <v>511</v>
      </c>
      <c r="B2092" t="s">
        <v>3240</v>
      </c>
      <c r="C2092" s="1">
        <f t="shared" si="817"/>
        <v>1382</v>
      </c>
      <c r="D2092" s="7">
        <f>RANK(N2092,(N2092:P2092,Q2092:AJ2092))</f>
        <v>2</v>
      </c>
      <c r="E2092" s="7">
        <f>RANK(O2092,(N2092:P2092,Q2092:AJ2092))</f>
        <v>1</v>
      </c>
      <c r="F2092" s="7">
        <f>IF(P2092&gt;0,RANK(P2092,(N2092:P2092,Q2092:AJ2092)),0)</f>
        <v>3</v>
      </c>
      <c r="G2092" s="1">
        <f t="shared" si="818"/>
        <v>257</v>
      </c>
      <c r="H2092" s="2">
        <f t="shared" si="815"/>
        <v>0.18596237337192476</v>
      </c>
      <c r="I2092" s="2"/>
      <c r="J2092" s="2">
        <f t="shared" si="819"/>
        <v>0.31403762662807527</v>
      </c>
      <c r="K2092" s="2">
        <f t="shared" si="820"/>
        <v>0.5</v>
      </c>
      <c r="L2092" s="2">
        <f t="shared" si="821"/>
        <v>0.17510853835021709</v>
      </c>
      <c r="M2092" s="2">
        <f t="shared" si="822"/>
        <v>1.0853835021707586E-2</v>
      </c>
      <c r="N2092" s="1">
        <v>434</v>
      </c>
      <c r="O2092" s="1">
        <v>691</v>
      </c>
      <c r="P2092" s="1">
        <v>242</v>
      </c>
      <c r="R2092" s="1">
        <v>4</v>
      </c>
      <c r="S2092" s="1">
        <v>9</v>
      </c>
      <c r="T2092" s="1">
        <v>2</v>
      </c>
      <c r="AL2092" s="7">
        <f>IF(Q2092&gt;0,RANK(Q2092,(N2092:P2092,Q2092:AJ2092)),0)</f>
        <v>0</v>
      </c>
      <c r="AM2092" s="7">
        <f>IF(R2092&gt;0,RANK(R2092,(N2092:P2092,Q2092:AJ2092)),0)</f>
        <v>5</v>
      </c>
      <c r="AN2092" s="7">
        <f>IF(S2092&gt;0,RANK(S2092,(N2092:P2092,Q2092:AJ2092)),0)</f>
        <v>4</v>
      </c>
      <c r="AO2092" s="7">
        <f>IF(T2092&gt;0,RANK(T2092,(N2092:P2092,Q2092:AJ2092)),0)</f>
        <v>6</v>
      </c>
      <c r="AP2092" s="2">
        <f t="shared" si="823"/>
        <v>0</v>
      </c>
      <c r="AQ2092" s="2">
        <f t="shared" si="824"/>
        <v>2.8943560057887118E-3</v>
      </c>
      <c r="AR2092" s="2">
        <f t="shared" si="825"/>
        <v>6.5123010130246021E-3</v>
      </c>
      <c r="AS2092" s="2">
        <f t="shared" si="826"/>
        <v>1.4471780028943559E-3</v>
      </c>
      <c r="AU2092" t="s">
        <v>511</v>
      </c>
      <c r="AV2092" t="s">
        <v>3240</v>
      </c>
      <c r="AY2092" s="130">
        <v>38</v>
      </c>
      <c r="AZ2092" s="131">
        <v>43</v>
      </c>
      <c r="BA2092" s="132">
        <f t="shared" si="827"/>
        <v>38043</v>
      </c>
      <c r="BC2092" s="7" t="s">
        <v>532</v>
      </c>
    </row>
    <row r="2093" spans="1:55" hidden="1" outlineLevel="1" x14ac:dyDescent="0.2">
      <c r="A2093" t="s">
        <v>2692</v>
      </c>
      <c r="B2093" t="s">
        <v>3240</v>
      </c>
      <c r="C2093" s="1">
        <f t="shared" si="817"/>
        <v>2385</v>
      </c>
      <c r="D2093" s="7">
        <f>RANK(N2093,(N2093:P2093,Q2093:AJ2093))</f>
        <v>2</v>
      </c>
      <c r="E2093" s="7">
        <f>RANK(O2093,(N2093:P2093,Q2093:AJ2093))</f>
        <v>1</v>
      </c>
      <c r="F2093" s="7">
        <f>IF(P2093&gt;0,RANK(P2093,(N2093:P2093,Q2093:AJ2093)),0)</f>
        <v>3</v>
      </c>
      <c r="G2093" s="1">
        <f t="shared" si="818"/>
        <v>340</v>
      </c>
      <c r="H2093" s="2">
        <f t="shared" si="815"/>
        <v>0.14255765199161424</v>
      </c>
      <c r="I2093" s="2"/>
      <c r="J2093" s="2">
        <f t="shared" si="819"/>
        <v>0.36897274633123689</v>
      </c>
      <c r="K2093" s="2">
        <f t="shared" si="820"/>
        <v>0.51153039832285119</v>
      </c>
      <c r="L2093" s="2">
        <f t="shared" si="821"/>
        <v>0.11572327044025157</v>
      </c>
      <c r="M2093" s="2">
        <f t="shared" si="822"/>
        <v>3.7735849056603488E-3</v>
      </c>
      <c r="N2093" s="1">
        <v>880</v>
      </c>
      <c r="O2093" s="1">
        <v>1220</v>
      </c>
      <c r="P2093" s="1">
        <v>276</v>
      </c>
      <c r="R2093" s="1">
        <v>5</v>
      </c>
      <c r="S2093" s="1">
        <v>3</v>
      </c>
      <c r="T2093" s="1">
        <v>1</v>
      </c>
      <c r="AL2093" s="7">
        <f>IF(Q2093&gt;0,RANK(Q2093,(N2093:P2093,Q2093:AJ2093)),0)</f>
        <v>0</v>
      </c>
      <c r="AM2093" s="7">
        <f>IF(R2093&gt;0,RANK(R2093,(N2093:P2093,Q2093:AJ2093)),0)</f>
        <v>4</v>
      </c>
      <c r="AN2093" s="7">
        <f>IF(S2093&gt;0,RANK(S2093,(N2093:P2093,Q2093:AJ2093)),0)</f>
        <v>5</v>
      </c>
      <c r="AO2093" s="7">
        <f>IF(T2093&gt;0,RANK(T2093,(N2093:P2093,Q2093:AJ2093)),0)</f>
        <v>6</v>
      </c>
      <c r="AP2093" s="2">
        <f t="shared" si="823"/>
        <v>0</v>
      </c>
      <c r="AQ2093" s="2">
        <f t="shared" si="824"/>
        <v>2.0964360587002098E-3</v>
      </c>
      <c r="AR2093" s="2">
        <f t="shared" si="825"/>
        <v>1.2578616352201257E-3</v>
      </c>
      <c r="AS2093" s="2">
        <f t="shared" si="826"/>
        <v>4.1928721174004191E-4</v>
      </c>
      <c r="AU2093" t="s">
        <v>2692</v>
      </c>
      <c r="AV2093" t="s">
        <v>3240</v>
      </c>
      <c r="AY2093" s="130">
        <v>38</v>
      </c>
      <c r="AZ2093" s="131">
        <v>45</v>
      </c>
      <c r="BA2093" s="132">
        <f t="shared" si="827"/>
        <v>38045</v>
      </c>
      <c r="BC2093" s="7" t="s">
        <v>532</v>
      </c>
    </row>
    <row r="2094" spans="1:55" hidden="1" outlineLevel="1" x14ac:dyDescent="0.2">
      <c r="A2094" t="s">
        <v>1942</v>
      </c>
      <c r="B2094" t="s">
        <v>3240</v>
      </c>
      <c r="C2094" s="1">
        <f t="shared" si="817"/>
        <v>1328</v>
      </c>
      <c r="D2094" s="7">
        <f>RANK(N2094,(N2094:P2094,Q2094:AJ2094))</f>
        <v>2</v>
      </c>
      <c r="E2094" s="7">
        <f>RANK(O2094,(N2094:P2094,Q2094:AJ2094))</f>
        <v>1</v>
      </c>
      <c r="F2094" s="7">
        <f>IF(P2094&gt;0,RANK(P2094,(N2094:P2094,Q2094:AJ2094)),0)</f>
        <v>3</v>
      </c>
      <c r="G2094" s="1">
        <f t="shared" si="818"/>
        <v>345</v>
      </c>
      <c r="H2094" s="2">
        <f t="shared" si="815"/>
        <v>0.25978915662650603</v>
      </c>
      <c r="I2094" s="2"/>
      <c r="J2094" s="2">
        <f t="shared" si="819"/>
        <v>0.27108433734939757</v>
      </c>
      <c r="K2094" s="2">
        <f t="shared" si="820"/>
        <v>0.53087349397590367</v>
      </c>
      <c r="L2094" s="2">
        <f t="shared" si="821"/>
        <v>0.19126506024096385</v>
      </c>
      <c r="M2094" s="2">
        <f t="shared" si="822"/>
        <v>6.7771084337348575E-3</v>
      </c>
      <c r="N2094" s="1">
        <v>360</v>
      </c>
      <c r="O2094" s="1">
        <v>705</v>
      </c>
      <c r="P2094" s="1">
        <v>254</v>
      </c>
      <c r="R2094" s="1">
        <v>4</v>
      </c>
      <c r="S2094" s="1">
        <v>4</v>
      </c>
      <c r="T2094" s="1">
        <v>1</v>
      </c>
      <c r="AL2094" s="7">
        <f>IF(Q2094&gt;0,RANK(Q2094,(N2094:P2094,Q2094:AJ2094)),0)</f>
        <v>0</v>
      </c>
      <c r="AM2094" s="7">
        <f>IF(R2094&gt;0,RANK(R2094,(N2094:P2094,Q2094:AJ2094)),0)</f>
        <v>4</v>
      </c>
      <c r="AN2094" s="7">
        <f>IF(S2094&gt;0,RANK(S2094,(N2094:P2094,Q2094:AJ2094)),0)</f>
        <v>4</v>
      </c>
      <c r="AO2094" s="7">
        <f>IF(T2094&gt;0,RANK(T2094,(N2094:P2094,Q2094:AJ2094)),0)</f>
        <v>6</v>
      </c>
      <c r="AP2094" s="2">
        <f t="shared" si="823"/>
        <v>0</v>
      </c>
      <c r="AQ2094" s="2">
        <f t="shared" si="824"/>
        <v>3.0120481927710845E-3</v>
      </c>
      <c r="AR2094" s="2">
        <f t="shared" si="825"/>
        <v>3.0120481927710845E-3</v>
      </c>
      <c r="AS2094" s="2">
        <f t="shared" si="826"/>
        <v>7.5301204819277112E-4</v>
      </c>
      <c r="AU2094" t="s">
        <v>1942</v>
      </c>
      <c r="AV2094" t="s">
        <v>3240</v>
      </c>
      <c r="AY2094" s="130">
        <v>38</v>
      </c>
      <c r="AZ2094" s="131">
        <v>47</v>
      </c>
      <c r="BA2094" s="132">
        <f t="shared" si="827"/>
        <v>38047</v>
      </c>
      <c r="BC2094" s="7" t="s">
        <v>532</v>
      </c>
    </row>
    <row r="2095" spans="1:55" hidden="1" outlineLevel="1" x14ac:dyDescent="0.2">
      <c r="A2095" t="s">
        <v>2899</v>
      </c>
      <c r="B2095" t="s">
        <v>3240</v>
      </c>
      <c r="C2095" s="1">
        <f t="shared" si="817"/>
        <v>2756</v>
      </c>
      <c r="D2095" s="7">
        <f>RANK(N2095,(N2095:P2095,Q2095:AJ2095))</f>
        <v>2</v>
      </c>
      <c r="E2095" s="7">
        <f>RANK(O2095,(N2095:P2095,Q2095:AJ2095))</f>
        <v>1</v>
      </c>
      <c r="F2095" s="7">
        <f>IF(P2095&gt;0,RANK(P2095,(N2095:P2095,Q2095:AJ2095)),0)</f>
        <v>3</v>
      </c>
      <c r="G2095" s="1">
        <f t="shared" si="818"/>
        <v>91</v>
      </c>
      <c r="H2095" s="2">
        <f t="shared" si="815"/>
        <v>3.3018867924528301E-2</v>
      </c>
      <c r="I2095" s="2"/>
      <c r="J2095" s="2">
        <f t="shared" si="819"/>
        <v>0.39767779390420899</v>
      </c>
      <c r="K2095" s="2">
        <f t="shared" si="820"/>
        <v>0.43069666182873728</v>
      </c>
      <c r="L2095" s="2">
        <f t="shared" si="821"/>
        <v>0.16436865021770683</v>
      </c>
      <c r="M2095" s="2">
        <f t="shared" si="822"/>
        <v>7.2568940493469014E-3</v>
      </c>
      <c r="N2095" s="1">
        <v>1096</v>
      </c>
      <c r="O2095" s="1">
        <v>1187</v>
      </c>
      <c r="P2095" s="1">
        <v>453</v>
      </c>
      <c r="R2095" s="1">
        <v>7</v>
      </c>
      <c r="S2095" s="1">
        <v>10</v>
      </c>
      <c r="T2095" s="1">
        <v>3</v>
      </c>
      <c r="AL2095" s="7">
        <f>IF(Q2095&gt;0,RANK(Q2095,(N2095:P2095,Q2095:AJ2095)),0)</f>
        <v>0</v>
      </c>
      <c r="AM2095" s="7">
        <f>IF(R2095&gt;0,RANK(R2095,(N2095:P2095,Q2095:AJ2095)),0)</f>
        <v>5</v>
      </c>
      <c r="AN2095" s="7">
        <f>IF(S2095&gt;0,RANK(S2095,(N2095:P2095,Q2095:AJ2095)),0)</f>
        <v>4</v>
      </c>
      <c r="AO2095" s="7">
        <f>IF(T2095&gt;0,RANK(T2095,(N2095:P2095,Q2095:AJ2095)),0)</f>
        <v>6</v>
      </c>
      <c r="AP2095" s="2">
        <f t="shared" si="823"/>
        <v>0</v>
      </c>
      <c r="AQ2095" s="2">
        <f t="shared" si="824"/>
        <v>2.5399129172714078E-3</v>
      </c>
      <c r="AR2095" s="2">
        <f t="shared" si="825"/>
        <v>3.6284470246734399E-3</v>
      </c>
      <c r="AS2095" s="2">
        <f t="shared" si="826"/>
        <v>1.0885341074020319E-3</v>
      </c>
      <c r="AU2095" t="s">
        <v>2899</v>
      </c>
      <c r="AV2095" t="s">
        <v>3240</v>
      </c>
      <c r="AY2095" s="130">
        <v>38</v>
      </c>
      <c r="AZ2095" s="131">
        <v>49</v>
      </c>
      <c r="BA2095" s="132">
        <f t="shared" si="827"/>
        <v>38049</v>
      </c>
      <c r="BC2095" s="7" t="s">
        <v>532</v>
      </c>
    </row>
    <row r="2096" spans="1:55" hidden="1" outlineLevel="1" x14ac:dyDescent="0.2">
      <c r="A2096" t="s">
        <v>1267</v>
      </c>
      <c r="B2096" t="s">
        <v>3240</v>
      </c>
      <c r="C2096" s="1">
        <f t="shared" si="817"/>
        <v>1781</v>
      </c>
      <c r="D2096" s="7">
        <f>RANK(N2096,(N2096:P2096,Q2096:AJ2096))</f>
        <v>2</v>
      </c>
      <c r="E2096" s="7">
        <f>RANK(O2096,(N2096:P2096,Q2096:AJ2096))</f>
        <v>1</v>
      </c>
      <c r="F2096" s="7">
        <f>IF(P2096&gt;0,RANK(P2096,(N2096:P2096,Q2096:AJ2096)),0)</f>
        <v>3</v>
      </c>
      <c r="G2096" s="1">
        <f t="shared" si="818"/>
        <v>535</v>
      </c>
      <c r="H2096" s="2">
        <f t="shared" si="815"/>
        <v>0.30039303761931502</v>
      </c>
      <c r="I2096" s="2"/>
      <c r="J2096" s="2">
        <f t="shared" si="819"/>
        <v>0.2638966872543515</v>
      </c>
      <c r="K2096" s="2">
        <f t="shared" si="820"/>
        <v>0.56428972487366647</v>
      </c>
      <c r="L2096" s="2">
        <f t="shared" si="821"/>
        <v>0.1656372824256036</v>
      </c>
      <c r="M2096" s="2">
        <f t="shared" si="822"/>
        <v>6.1763054463783718E-3</v>
      </c>
      <c r="N2096" s="1">
        <v>470</v>
      </c>
      <c r="O2096" s="1">
        <v>1005</v>
      </c>
      <c r="P2096" s="1">
        <v>295</v>
      </c>
      <c r="R2096" s="1">
        <v>3</v>
      </c>
      <c r="S2096" s="1">
        <v>5</v>
      </c>
      <c r="T2096" s="1">
        <v>3</v>
      </c>
      <c r="AL2096" s="7">
        <f>IF(Q2096&gt;0,RANK(Q2096,(N2096:P2096,Q2096:AJ2096)),0)</f>
        <v>0</v>
      </c>
      <c r="AM2096" s="7">
        <f>IF(R2096&gt;0,RANK(R2096,(N2096:P2096,Q2096:AJ2096)),0)</f>
        <v>5</v>
      </c>
      <c r="AN2096" s="7">
        <f>IF(S2096&gt;0,RANK(S2096,(N2096:P2096,Q2096:AJ2096)),0)</f>
        <v>4</v>
      </c>
      <c r="AO2096" s="7">
        <f>IF(T2096&gt;0,RANK(T2096,(N2096:P2096,Q2096:AJ2096)),0)</f>
        <v>5</v>
      </c>
      <c r="AP2096" s="2">
        <f t="shared" si="823"/>
        <v>0</v>
      </c>
      <c r="AQ2096" s="2">
        <f t="shared" si="824"/>
        <v>1.6844469399213925E-3</v>
      </c>
      <c r="AR2096" s="2">
        <f t="shared" si="825"/>
        <v>2.807411566535654E-3</v>
      </c>
      <c r="AS2096" s="2">
        <f t="shared" si="826"/>
        <v>1.6844469399213925E-3</v>
      </c>
      <c r="AU2096" t="s">
        <v>1267</v>
      </c>
      <c r="AV2096" t="s">
        <v>3240</v>
      </c>
      <c r="AY2096" s="130">
        <v>38</v>
      </c>
      <c r="AZ2096" s="131">
        <v>51</v>
      </c>
      <c r="BA2096" s="132">
        <f t="shared" si="827"/>
        <v>38051</v>
      </c>
      <c r="BC2096" s="7" t="s">
        <v>532</v>
      </c>
    </row>
    <row r="2097" spans="1:55" hidden="1" outlineLevel="1" x14ac:dyDescent="0.2">
      <c r="A2097" t="s">
        <v>1344</v>
      </c>
      <c r="B2097" t="s">
        <v>3240</v>
      </c>
      <c r="C2097" s="1">
        <f t="shared" si="817"/>
        <v>2703</v>
      </c>
      <c r="D2097" s="7">
        <f>RANK(N2097,(N2097:P2097,Q2097:AJ2097))</f>
        <v>2</v>
      </c>
      <c r="E2097" s="7">
        <f>RANK(O2097,(N2097:P2097,Q2097:AJ2097))</f>
        <v>1</v>
      </c>
      <c r="F2097" s="7">
        <f>IF(P2097&gt;0,RANK(P2097,(N2097:P2097,Q2097:AJ2097)),0)</f>
        <v>3</v>
      </c>
      <c r="G2097" s="1">
        <f t="shared" si="818"/>
        <v>410</v>
      </c>
      <c r="H2097" s="2">
        <f t="shared" si="815"/>
        <v>0.15168331483536812</v>
      </c>
      <c r="I2097" s="2"/>
      <c r="J2097" s="2">
        <f t="shared" si="819"/>
        <v>0.34332223455419902</v>
      </c>
      <c r="K2097" s="2">
        <f t="shared" si="820"/>
        <v>0.49500554938956715</v>
      </c>
      <c r="L2097" s="2">
        <f t="shared" si="821"/>
        <v>0.15834258231594525</v>
      </c>
      <c r="M2097" s="2">
        <f t="shared" si="822"/>
        <v>3.3296337402885234E-3</v>
      </c>
      <c r="N2097" s="1">
        <v>928</v>
      </c>
      <c r="O2097" s="1">
        <v>1338</v>
      </c>
      <c r="P2097" s="1">
        <v>428</v>
      </c>
      <c r="R2097" s="1">
        <v>3</v>
      </c>
      <c r="S2097" s="1">
        <v>4</v>
      </c>
      <c r="T2097" s="1">
        <v>2</v>
      </c>
      <c r="AL2097" s="7">
        <f>IF(Q2097&gt;0,RANK(Q2097,(N2097:P2097,Q2097:AJ2097)),0)</f>
        <v>0</v>
      </c>
      <c r="AM2097" s="7">
        <f>IF(R2097&gt;0,RANK(R2097,(N2097:P2097,Q2097:AJ2097)),0)</f>
        <v>5</v>
      </c>
      <c r="AN2097" s="7">
        <f>IF(S2097&gt;0,RANK(S2097,(N2097:P2097,Q2097:AJ2097)),0)</f>
        <v>4</v>
      </c>
      <c r="AO2097" s="7">
        <f>IF(T2097&gt;0,RANK(T2097,(N2097:P2097,Q2097:AJ2097)),0)</f>
        <v>6</v>
      </c>
      <c r="AP2097" s="2">
        <f t="shared" si="823"/>
        <v>0</v>
      </c>
      <c r="AQ2097" s="2">
        <f t="shared" si="824"/>
        <v>1.1098779134295228E-3</v>
      </c>
      <c r="AR2097" s="2">
        <f t="shared" si="825"/>
        <v>1.4798372179060304E-3</v>
      </c>
      <c r="AS2097" s="2">
        <f t="shared" si="826"/>
        <v>7.3991860895301518E-4</v>
      </c>
      <c r="AU2097" t="s">
        <v>1344</v>
      </c>
      <c r="AV2097" t="s">
        <v>3240</v>
      </c>
      <c r="AY2097" s="130">
        <v>38</v>
      </c>
      <c r="AZ2097" s="131">
        <v>53</v>
      </c>
      <c r="BA2097" s="132">
        <f t="shared" si="827"/>
        <v>38053</v>
      </c>
      <c r="BC2097" s="7" t="s">
        <v>532</v>
      </c>
    </row>
    <row r="2098" spans="1:55" hidden="1" outlineLevel="1" x14ac:dyDescent="0.2">
      <c r="A2098" t="s">
        <v>1751</v>
      </c>
      <c r="B2098" t="s">
        <v>3240</v>
      </c>
      <c r="C2098" s="1">
        <f t="shared" si="817"/>
        <v>4380</v>
      </c>
      <c r="D2098" s="7">
        <f>RANK(N2098,(N2098:P2098,Q2098:AJ2098))</f>
        <v>2</v>
      </c>
      <c r="E2098" s="7">
        <f>RANK(O2098,(N2098:P2098,Q2098:AJ2098))</f>
        <v>1</v>
      </c>
      <c r="F2098" s="7">
        <f>IF(P2098&gt;0,RANK(P2098,(N2098:P2098,Q2098:AJ2098)),0)</f>
        <v>3</v>
      </c>
      <c r="G2098" s="1">
        <f t="shared" si="818"/>
        <v>229</v>
      </c>
      <c r="H2098" s="2">
        <f t="shared" si="815"/>
        <v>5.2283105022831053E-2</v>
      </c>
      <c r="I2098" s="2"/>
      <c r="J2098" s="2">
        <f t="shared" si="819"/>
        <v>0.40159817351598176</v>
      </c>
      <c r="K2098" s="2">
        <f t="shared" si="820"/>
        <v>0.45388127853881277</v>
      </c>
      <c r="L2098" s="2">
        <f t="shared" si="821"/>
        <v>0.14109589041095891</v>
      </c>
      <c r="M2098" s="2">
        <f t="shared" si="822"/>
        <v>3.4246575342466168E-3</v>
      </c>
      <c r="N2098" s="1">
        <v>1759</v>
      </c>
      <c r="O2098" s="1">
        <v>1988</v>
      </c>
      <c r="P2098" s="1">
        <v>618</v>
      </c>
      <c r="R2098" s="1">
        <v>5</v>
      </c>
      <c r="S2098" s="1">
        <v>6</v>
      </c>
      <c r="T2098" s="1">
        <v>4</v>
      </c>
      <c r="AL2098" s="7">
        <f>IF(Q2098&gt;0,RANK(Q2098,(N2098:P2098,Q2098:AJ2098)),0)</f>
        <v>0</v>
      </c>
      <c r="AM2098" s="7">
        <f>IF(R2098&gt;0,RANK(R2098,(N2098:P2098,Q2098:AJ2098)),0)</f>
        <v>5</v>
      </c>
      <c r="AN2098" s="7">
        <f>IF(S2098&gt;0,RANK(S2098,(N2098:P2098,Q2098:AJ2098)),0)</f>
        <v>4</v>
      </c>
      <c r="AO2098" s="7">
        <f>IF(T2098&gt;0,RANK(T2098,(N2098:P2098,Q2098:AJ2098)),0)</f>
        <v>6</v>
      </c>
      <c r="AP2098" s="2">
        <f t="shared" si="823"/>
        <v>0</v>
      </c>
      <c r="AQ2098" s="2">
        <f t="shared" si="824"/>
        <v>1.1415525114155251E-3</v>
      </c>
      <c r="AR2098" s="2">
        <f t="shared" si="825"/>
        <v>1.3698630136986301E-3</v>
      </c>
      <c r="AS2098" s="2">
        <f t="shared" si="826"/>
        <v>9.1324200913242006E-4</v>
      </c>
      <c r="AU2098" t="s">
        <v>1751</v>
      </c>
      <c r="AV2098" t="s">
        <v>3240</v>
      </c>
      <c r="AY2098" s="130">
        <v>38</v>
      </c>
      <c r="AZ2098" s="131">
        <v>55</v>
      </c>
      <c r="BA2098" s="132">
        <f t="shared" si="827"/>
        <v>38055</v>
      </c>
      <c r="BC2098" s="7" t="s">
        <v>532</v>
      </c>
    </row>
    <row r="2099" spans="1:55" hidden="1" outlineLevel="1" x14ac:dyDescent="0.2">
      <c r="A2099" t="s">
        <v>3190</v>
      </c>
      <c r="B2099" t="s">
        <v>3240</v>
      </c>
      <c r="C2099" s="1">
        <f t="shared" si="817"/>
        <v>4042</v>
      </c>
      <c r="D2099" s="7">
        <f>RANK(N2099,(N2099:P2099,Q2099:AJ2099))</f>
        <v>2</v>
      </c>
      <c r="E2099" s="7">
        <f>RANK(O2099,(N2099:P2099,Q2099:AJ2099))</f>
        <v>1</v>
      </c>
      <c r="F2099" s="7">
        <f>IF(P2099&gt;0,RANK(P2099,(N2099:P2099,Q2099:AJ2099)),0)</f>
        <v>3</v>
      </c>
      <c r="G2099" s="1">
        <f t="shared" si="818"/>
        <v>653</v>
      </c>
      <c r="H2099" s="2">
        <f t="shared" si="815"/>
        <v>0.1615536862939139</v>
      </c>
      <c r="I2099" s="2"/>
      <c r="J2099" s="2">
        <f t="shared" si="819"/>
        <v>0.32162295893122217</v>
      </c>
      <c r="K2099" s="2">
        <f t="shared" si="820"/>
        <v>0.48317664522513609</v>
      </c>
      <c r="L2099" s="2">
        <f t="shared" si="821"/>
        <v>0.18901533894111827</v>
      </c>
      <c r="M2099" s="2">
        <f t="shared" si="822"/>
        <v>6.185056902523467E-3</v>
      </c>
      <c r="N2099" s="1">
        <v>1300</v>
      </c>
      <c r="O2099" s="1">
        <v>1953</v>
      </c>
      <c r="P2099" s="1">
        <v>764</v>
      </c>
      <c r="R2099" s="1">
        <v>9</v>
      </c>
      <c r="S2099" s="1">
        <v>11</v>
      </c>
      <c r="T2099" s="1">
        <v>5</v>
      </c>
      <c r="AL2099" s="7">
        <f>IF(Q2099&gt;0,RANK(Q2099,(N2099:P2099,Q2099:AJ2099)),0)</f>
        <v>0</v>
      </c>
      <c r="AM2099" s="7">
        <f>IF(R2099&gt;0,RANK(R2099,(N2099:P2099,Q2099:AJ2099)),0)</f>
        <v>5</v>
      </c>
      <c r="AN2099" s="7">
        <f>IF(S2099&gt;0,RANK(S2099,(N2099:P2099,Q2099:AJ2099)),0)</f>
        <v>4</v>
      </c>
      <c r="AO2099" s="7">
        <f>IF(T2099&gt;0,RANK(T2099,(N2099:P2099,Q2099:AJ2099)),0)</f>
        <v>6</v>
      </c>
      <c r="AP2099" s="2">
        <f t="shared" si="823"/>
        <v>0</v>
      </c>
      <c r="AQ2099" s="2">
        <f t="shared" si="824"/>
        <v>2.2266204849084609E-3</v>
      </c>
      <c r="AR2099" s="2">
        <f t="shared" si="825"/>
        <v>2.7214250371103412E-3</v>
      </c>
      <c r="AS2099" s="2">
        <f t="shared" si="826"/>
        <v>1.2370113805047005E-3</v>
      </c>
      <c r="AU2099" t="s">
        <v>3190</v>
      </c>
      <c r="AV2099" t="s">
        <v>3240</v>
      </c>
      <c r="AY2099" s="130">
        <v>38</v>
      </c>
      <c r="AZ2099" s="131">
        <v>57</v>
      </c>
      <c r="BA2099" s="132">
        <f t="shared" si="827"/>
        <v>38057</v>
      </c>
      <c r="BC2099" s="7" t="s">
        <v>532</v>
      </c>
    </row>
    <row r="2100" spans="1:55" hidden="1" outlineLevel="1" x14ac:dyDescent="0.2">
      <c r="A2100" t="s">
        <v>3226</v>
      </c>
      <c r="B2100" t="s">
        <v>3240</v>
      </c>
      <c r="C2100" s="1">
        <f t="shared" si="817"/>
        <v>10070</v>
      </c>
      <c r="D2100" s="7">
        <f>RANK(N2100,(N2100:P2100,Q2100:AJ2100))</f>
        <v>2</v>
      </c>
      <c r="E2100" s="7">
        <f>RANK(O2100,(N2100:P2100,Q2100:AJ2100))</f>
        <v>1</v>
      </c>
      <c r="F2100" s="7">
        <f>IF(P2100&gt;0,RANK(P2100,(N2100:P2100,Q2100:AJ2100)),0)</f>
        <v>3</v>
      </c>
      <c r="G2100" s="1">
        <f t="shared" si="818"/>
        <v>954</v>
      </c>
      <c r="H2100" s="2">
        <f t="shared" si="815"/>
        <v>9.4736842105263161E-2</v>
      </c>
      <c r="I2100" s="2"/>
      <c r="J2100" s="2">
        <f t="shared" si="819"/>
        <v>0.37189672293942405</v>
      </c>
      <c r="K2100" s="2">
        <f t="shared" si="820"/>
        <v>0.46663356504468717</v>
      </c>
      <c r="L2100" s="2">
        <f t="shared" si="821"/>
        <v>0.15551142005958293</v>
      </c>
      <c r="M2100" s="2">
        <f t="shared" si="822"/>
        <v>5.958291956305789E-3</v>
      </c>
      <c r="N2100" s="1">
        <v>3745</v>
      </c>
      <c r="O2100" s="1">
        <v>4699</v>
      </c>
      <c r="P2100" s="1">
        <v>1566</v>
      </c>
      <c r="R2100" s="1">
        <v>19</v>
      </c>
      <c r="S2100" s="1">
        <v>25</v>
      </c>
      <c r="T2100" s="1">
        <v>16</v>
      </c>
      <c r="AL2100" s="7">
        <f>IF(Q2100&gt;0,RANK(Q2100,(N2100:P2100,Q2100:AJ2100)),0)</f>
        <v>0</v>
      </c>
      <c r="AM2100" s="7">
        <f>IF(R2100&gt;0,RANK(R2100,(N2100:P2100,Q2100:AJ2100)),0)</f>
        <v>5</v>
      </c>
      <c r="AN2100" s="7">
        <f>IF(S2100&gt;0,RANK(S2100,(N2100:P2100,Q2100:AJ2100)),0)</f>
        <v>4</v>
      </c>
      <c r="AO2100" s="7">
        <f>IF(T2100&gt;0,RANK(T2100,(N2100:P2100,Q2100:AJ2100)),0)</f>
        <v>6</v>
      </c>
      <c r="AP2100" s="2">
        <f t="shared" si="823"/>
        <v>0</v>
      </c>
      <c r="AQ2100" s="2">
        <f t="shared" si="824"/>
        <v>1.8867924528301887E-3</v>
      </c>
      <c r="AR2100" s="2">
        <f t="shared" si="825"/>
        <v>2.4826216484607746E-3</v>
      </c>
      <c r="AS2100" s="2">
        <f t="shared" si="826"/>
        <v>1.5888778550148957E-3</v>
      </c>
      <c r="AU2100" t="s">
        <v>3226</v>
      </c>
      <c r="AV2100" t="s">
        <v>3240</v>
      </c>
      <c r="AY2100" s="130">
        <v>38</v>
      </c>
      <c r="AZ2100" s="131">
        <v>59</v>
      </c>
      <c r="BA2100" s="132">
        <f t="shared" si="827"/>
        <v>38059</v>
      </c>
      <c r="BC2100" s="7" t="s">
        <v>532</v>
      </c>
    </row>
    <row r="2101" spans="1:55" hidden="1" outlineLevel="1" x14ac:dyDescent="0.2">
      <c r="A2101" t="s">
        <v>65</v>
      </c>
      <c r="B2101" t="s">
        <v>3240</v>
      </c>
      <c r="C2101" s="1">
        <f t="shared" si="817"/>
        <v>2615</v>
      </c>
      <c r="D2101" s="7">
        <f>RANK(N2101,(N2101:P2101,Q2101:AJ2101))</f>
        <v>1</v>
      </c>
      <c r="E2101" s="7">
        <f>RANK(O2101,(N2101:P2101,Q2101:AJ2101))</f>
        <v>2</v>
      </c>
      <c r="F2101" s="7">
        <f>IF(P2101&gt;0,RANK(P2101,(N2101:P2101,Q2101:AJ2101)),0)</f>
        <v>3</v>
      </c>
      <c r="G2101" s="1">
        <f t="shared" si="818"/>
        <v>312</v>
      </c>
      <c r="H2101" s="2">
        <f t="shared" si="815"/>
        <v>0.11931166347992352</v>
      </c>
      <c r="I2101" s="2"/>
      <c r="J2101" s="2">
        <f t="shared" si="819"/>
        <v>0.48833652007648182</v>
      </c>
      <c r="K2101" s="2">
        <f t="shared" si="820"/>
        <v>0.36902485659655831</v>
      </c>
      <c r="L2101" s="2">
        <f t="shared" si="821"/>
        <v>0.13766730401529637</v>
      </c>
      <c r="M2101" s="2">
        <f t="shared" si="822"/>
        <v>4.9713193116635579E-3</v>
      </c>
      <c r="N2101" s="1">
        <v>1277</v>
      </c>
      <c r="O2101" s="1">
        <v>965</v>
      </c>
      <c r="P2101" s="1">
        <v>360</v>
      </c>
      <c r="R2101" s="1">
        <v>3</v>
      </c>
      <c r="S2101" s="1">
        <v>9</v>
      </c>
      <c r="T2101" s="1">
        <v>1</v>
      </c>
      <c r="AL2101" s="7">
        <f>IF(Q2101&gt;0,RANK(Q2101,(N2101:P2101,Q2101:AJ2101)),0)</f>
        <v>0</v>
      </c>
      <c r="AM2101" s="7">
        <f>IF(R2101&gt;0,RANK(R2101,(N2101:P2101,Q2101:AJ2101)),0)</f>
        <v>5</v>
      </c>
      <c r="AN2101" s="7">
        <f>IF(S2101&gt;0,RANK(S2101,(N2101:P2101,Q2101:AJ2101)),0)</f>
        <v>4</v>
      </c>
      <c r="AO2101" s="7">
        <f>IF(T2101&gt;0,RANK(T2101,(N2101:P2101,Q2101:AJ2101)),0)</f>
        <v>6</v>
      </c>
      <c r="AP2101" s="2">
        <f t="shared" si="823"/>
        <v>0</v>
      </c>
      <c r="AQ2101" s="2">
        <f t="shared" si="824"/>
        <v>1.1472275334608031E-3</v>
      </c>
      <c r="AR2101" s="2">
        <f t="shared" si="825"/>
        <v>3.4416826003824093E-3</v>
      </c>
      <c r="AS2101" s="2">
        <f t="shared" si="826"/>
        <v>3.8240917782026768E-4</v>
      </c>
      <c r="AU2101" t="s">
        <v>65</v>
      </c>
      <c r="AV2101" t="s">
        <v>3240</v>
      </c>
      <c r="AY2101" s="130">
        <v>38</v>
      </c>
      <c r="AZ2101" s="131">
        <v>61</v>
      </c>
      <c r="BA2101" s="132">
        <f t="shared" si="827"/>
        <v>38061</v>
      </c>
      <c r="BC2101" s="7" t="s">
        <v>532</v>
      </c>
    </row>
    <row r="2102" spans="1:55" hidden="1" outlineLevel="1" x14ac:dyDescent="0.2">
      <c r="A2102" t="s">
        <v>1833</v>
      </c>
      <c r="B2102" t="s">
        <v>3240</v>
      </c>
      <c r="C2102" s="1">
        <f t="shared" si="817"/>
        <v>1799</v>
      </c>
      <c r="D2102" s="7">
        <f>RANK(N2102,(N2102:P2102,Q2102:AJ2102))</f>
        <v>1</v>
      </c>
      <c r="E2102" s="7">
        <f>RANK(O2102,(N2102:P2102,Q2102:AJ2102))</f>
        <v>2</v>
      </c>
      <c r="F2102" s="7">
        <f>IF(P2102&gt;0,RANK(P2102,(N2102:P2102,Q2102:AJ2102)),0)</f>
        <v>3</v>
      </c>
      <c r="G2102" s="1">
        <f t="shared" si="818"/>
        <v>82</v>
      </c>
      <c r="H2102" s="2">
        <f t="shared" si="815"/>
        <v>4.5580878265703166E-2</v>
      </c>
      <c r="I2102" s="2"/>
      <c r="J2102" s="2">
        <f t="shared" si="819"/>
        <v>0.45969983324068925</v>
      </c>
      <c r="K2102" s="2">
        <f t="shared" si="820"/>
        <v>0.41411895497498613</v>
      </c>
      <c r="L2102" s="2">
        <f t="shared" si="821"/>
        <v>0.11450806003335186</v>
      </c>
      <c r="M2102" s="2">
        <f t="shared" si="822"/>
        <v>1.1673151750972818E-2</v>
      </c>
      <c r="N2102" s="1">
        <v>827</v>
      </c>
      <c r="O2102" s="1">
        <v>745</v>
      </c>
      <c r="P2102" s="1">
        <v>206</v>
      </c>
      <c r="R2102" s="1">
        <v>9</v>
      </c>
      <c r="S2102" s="1">
        <v>8</v>
      </c>
      <c r="T2102" s="1">
        <v>4</v>
      </c>
      <c r="AL2102" s="7">
        <f>IF(Q2102&gt;0,RANK(Q2102,(N2102:P2102,Q2102:AJ2102)),0)</f>
        <v>0</v>
      </c>
      <c r="AM2102" s="7">
        <f>IF(R2102&gt;0,RANK(R2102,(N2102:P2102,Q2102:AJ2102)),0)</f>
        <v>4</v>
      </c>
      <c r="AN2102" s="7">
        <f>IF(S2102&gt;0,RANK(S2102,(N2102:P2102,Q2102:AJ2102)),0)</f>
        <v>5</v>
      </c>
      <c r="AO2102" s="7">
        <f>IF(T2102&gt;0,RANK(T2102,(N2102:P2102,Q2102:AJ2102)),0)</f>
        <v>6</v>
      </c>
      <c r="AP2102" s="2">
        <f t="shared" si="823"/>
        <v>0</v>
      </c>
      <c r="AQ2102" s="2">
        <f t="shared" si="824"/>
        <v>5.0027793218454693E-3</v>
      </c>
      <c r="AR2102" s="2">
        <f t="shared" si="825"/>
        <v>4.4469149527515284E-3</v>
      </c>
      <c r="AS2102" s="2">
        <f t="shared" si="826"/>
        <v>2.2234574763757642E-3</v>
      </c>
      <c r="AU2102" t="s">
        <v>1833</v>
      </c>
      <c r="AV2102" t="s">
        <v>3240</v>
      </c>
      <c r="AY2102" s="130">
        <v>38</v>
      </c>
      <c r="AZ2102" s="131">
        <v>63</v>
      </c>
      <c r="BA2102" s="132">
        <f t="shared" si="827"/>
        <v>38063</v>
      </c>
      <c r="BC2102" s="7" t="s">
        <v>532</v>
      </c>
    </row>
    <row r="2103" spans="1:55" hidden="1" outlineLevel="1" x14ac:dyDescent="0.2">
      <c r="A2103" t="s">
        <v>913</v>
      </c>
      <c r="B2103" t="s">
        <v>3240</v>
      </c>
      <c r="C2103" s="1">
        <f t="shared" ref="C2103:C2124" si="828">SUM(N2103:AJ2103)</f>
        <v>1022</v>
      </c>
      <c r="D2103" s="7">
        <f>RANK(N2103,(N2103:P2103,Q2103:AJ2103))</f>
        <v>2</v>
      </c>
      <c r="E2103" s="7">
        <f>RANK(O2103,(N2103:P2103,Q2103:AJ2103))</f>
        <v>1</v>
      </c>
      <c r="F2103" s="7">
        <f>IF(P2103&gt;0,RANK(P2103,(N2103:P2103,Q2103:AJ2103)),0)</f>
        <v>3</v>
      </c>
      <c r="G2103" s="1">
        <f t="shared" ref="G2103:G2124" si="829">MAX(N2103:P2103)-LARGE(N2103:P2103,2)</f>
        <v>166</v>
      </c>
      <c r="H2103" s="2">
        <f t="shared" si="815"/>
        <v>0.16242661448140899</v>
      </c>
      <c r="I2103" s="2"/>
      <c r="J2103" s="2">
        <f t="shared" ref="J2103:J2124" si="830">IF($C2103=0,"-",N2103/$C2103)</f>
        <v>0.32583170254403132</v>
      </c>
      <c r="K2103" s="2">
        <f t="shared" ref="K2103:K2124" si="831">IF($C2103=0,"-",O2103/$C2103)</f>
        <v>0.48825831702544031</v>
      </c>
      <c r="L2103" s="2">
        <f t="shared" ref="L2103:L2124" si="832">IF($C2103=0,"-",P2103/$C2103)</f>
        <v>0.17906066536203522</v>
      </c>
      <c r="M2103" s="2">
        <f t="shared" ref="M2103:M2124" si="833">IF(C2103=0,"-",(1-J2103-K2103-L2103))</f>
        <v>6.8493150684930948E-3</v>
      </c>
      <c r="N2103" s="1">
        <v>333</v>
      </c>
      <c r="O2103" s="1">
        <v>499</v>
      </c>
      <c r="P2103" s="1">
        <v>183</v>
      </c>
      <c r="R2103" s="1">
        <v>1</v>
      </c>
      <c r="S2103" s="1">
        <v>6</v>
      </c>
      <c r="AL2103" s="7">
        <f>IF(Q2103&gt;0,RANK(Q2103,(N2103:P2103,Q2103:AJ2103)),0)</f>
        <v>0</v>
      </c>
      <c r="AM2103" s="7">
        <f>IF(R2103&gt;0,RANK(R2103,(N2103:P2103,Q2103:AJ2103)),0)</f>
        <v>5</v>
      </c>
      <c r="AN2103" s="7">
        <f>IF(S2103&gt;0,RANK(S2103,(N2103:P2103,Q2103:AJ2103)),0)</f>
        <v>4</v>
      </c>
      <c r="AO2103" s="7">
        <f>IF(T2103&gt;0,RANK(T2103,(N2103:P2103,Q2103:AJ2103)),0)</f>
        <v>0</v>
      </c>
      <c r="AP2103" s="2">
        <f t="shared" ref="AP2103:AP2124" si="834">IF($C2103=0,"-",Q2103/$C2103)</f>
        <v>0</v>
      </c>
      <c r="AQ2103" s="2">
        <f t="shared" ref="AQ2103:AQ2124" si="835">IF($C2103=0,"-",R2103/$C2103)</f>
        <v>9.7847358121330719E-4</v>
      </c>
      <c r="AR2103" s="2">
        <f t="shared" ref="AR2103:AR2124" si="836">IF($C2103=0,"-",S2103/$C2103)</f>
        <v>5.8708414872798431E-3</v>
      </c>
      <c r="AS2103" s="2">
        <f t="shared" ref="AS2103:AS2124" si="837">IF($C2103=0,"-",T2103/$C2103)</f>
        <v>0</v>
      </c>
      <c r="AU2103" t="s">
        <v>913</v>
      </c>
      <c r="AV2103" t="s">
        <v>3240</v>
      </c>
      <c r="AY2103" s="130">
        <v>38</v>
      </c>
      <c r="AZ2103" s="131">
        <v>65</v>
      </c>
      <c r="BA2103" s="132">
        <f t="shared" si="827"/>
        <v>38065</v>
      </c>
      <c r="BC2103" s="7" t="s">
        <v>532</v>
      </c>
    </row>
    <row r="2104" spans="1:55" hidden="1" outlineLevel="1" x14ac:dyDescent="0.2">
      <c r="A2104" t="s">
        <v>903</v>
      </c>
      <c r="B2104" t="s">
        <v>3240</v>
      </c>
      <c r="C2104" s="1">
        <f t="shared" si="828"/>
        <v>3294</v>
      </c>
      <c r="D2104" s="7">
        <f>RANK(N2104,(N2104:P2104,Q2104:AJ2104))</f>
        <v>2</v>
      </c>
      <c r="E2104" s="7">
        <f>RANK(O2104,(N2104:P2104,Q2104:AJ2104))</f>
        <v>1</v>
      </c>
      <c r="F2104" s="7">
        <f>IF(P2104&gt;0,RANK(P2104,(N2104:P2104,Q2104:AJ2104)),0)</f>
        <v>3</v>
      </c>
      <c r="G2104" s="1">
        <f t="shared" si="829"/>
        <v>487</v>
      </c>
      <c r="H2104" s="2">
        <f t="shared" si="815"/>
        <v>0.14784456587735276</v>
      </c>
      <c r="I2104" s="2"/>
      <c r="J2104" s="2">
        <f t="shared" si="830"/>
        <v>0.36156648451730417</v>
      </c>
      <c r="K2104" s="2">
        <f t="shared" si="831"/>
        <v>0.50941105039465695</v>
      </c>
      <c r="L2104" s="2">
        <f t="shared" si="832"/>
        <v>0.12143290831815422</v>
      </c>
      <c r="M2104" s="2">
        <f t="shared" si="833"/>
        <v>7.5895567698847227E-3</v>
      </c>
      <c r="N2104" s="1">
        <v>1191</v>
      </c>
      <c r="O2104" s="1">
        <v>1678</v>
      </c>
      <c r="P2104" s="1">
        <v>400</v>
      </c>
      <c r="R2104" s="1">
        <v>16</v>
      </c>
      <c r="S2104" s="1">
        <v>6</v>
      </c>
      <c r="T2104" s="1">
        <v>3</v>
      </c>
      <c r="AL2104" s="7">
        <f>IF(Q2104&gt;0,RANK(Q2104,(N2104:P2104,Q2104:AJ2104)),0)</f>
        <v>0</v>
      </c>
      <c r="AM2104" s="7">
        <f>IF(R2104&gt;0,RANK(R2104,(N2104:P2104,Q2104:AJ2104)),0)</f>
        <v>4</v>
      </c>
      <c r="AN2104" s="7">
        <f>IF(S2104&gt;0,RANK(S2104,(N2104:P2104,Q2104:AJ2104)),0)</f>
        <v>5</v>
      </c>
      <c r="AO2104" s="7">
        <f>IF(T2104&gt;0,RANK(T2104,(N2104:P2104,Q2104:AJ2104)),0)</f>
        <v>6</v>
      </c>
      <c r="AP2104" s="2">
        <f t="shared" si="834"/>
        <v>0</v>
      </c>
      <c r="AQ2104" s="2">
        <f t="shared" si="835"/>
        <v>4.8573163327261691E-3</v>
      </c>
      <c r="AR2104" s="2">
        <f t="shared" si="836"/>
        <v>1.8214936247723133E-3</v>
      </c>
      <c r="AS2104" s="2">
        <f t="shared" si="837"/>
        <v>9.1074681238615665E-4</v>
      </c>
      <c r="AU2104" t="s">
        <v>903</v>
      </c>
      <c r="AV2104" t="s">
        <v>3240</v>
      </c>
      <c r="AY2104" s="130">
        <v>38</v>
      </c>
      <c r="AZ2104" s="131">
        <v>67</v>
      </c>
      <c r="BA2104" s="132">
        <f t="shared" si="827"/>
        <v>38067</v>
      </c>
      <c r="BC2104" s="7" t="s">
        <v>532</v>
      </c>
    </row>
    <row r="2105" spans="1:55" hidden="1" outlineLevel="1" x14ac:dyDescent="0.2">
      <c r="A2105" t="s">
        <v>2442</v>
      </c>
      <c r="B2105" t="s">
        <v>3240</v>
      </c>
      <c r="C2105" s="1">
        <f t="shared" si="828"/>
        <v>1974</v>
      </c>
      <c r="D2105" s="7">
        <f>RANK(N2105,(N2105:P2105,Q2105:AJ2105))</f>
        <v>2</v>
      </c>
      <c r="E2105" s="7">
        <f>RANK(O2105,(N2105:P2105,Q2105:AJ2105))</f>
        <v>1</v>
      </c>
      <c r="F2105" s="7">
        <f>IF(P2105&gt;0,RANK(P2105,(N2105:P2105,Q2105:AJ2105)),0)</f>
        <v>3</v>
      </c>
      <c r="G2105" s="1">
        <f t="shared" si="829"/>
        <v>346</v>
      </c>
      <c r="H2105" s="2">
        <f t="shared" ref="H2105:H2168" si="838">G2105/C2105</f>
        <v>0.17527862208713271</v>
      </c>
      <c r="I2105" s="2"/>
      <c r="J2105" s="2">
        <f t="shared" si="830"/>
        <v>0.33991894630192504</v>
      </c>
      <c r="K2105" s="2">
        <f t="shared" si="831"/>
        <v>0.51519756838905773</v>
      </c>
      <c r="L2105" s="2">
        <f t="shared" si="832"/>
        <v>0.13677811550151975</v>
      </c>
      <c r="M2105" s="2">
        <f t="shared" si="833"/>
        <v>8.1053698074975422E-3</v>
      </c>
      <c r="N2105" s="1">
        <v>671</v>
      </c>
      <c r="O2105" s="1">
        <v>1017</v>
      </c>
      <c r="P2105" s="1">
        <v>270</v>
      </c>
      <c r="R2105" s="1">
        <v>5</v>
      </c>
      <c r="S2105" s="1">
        <v>10</v>
      </c>
      <c r="T2105" s="1">
        <v>1</v>
      </c>
      <c r="AL2105" s="7">
        <f>IF(Q2105&gt;0,RANK(Q2105,(N2105:P2105,Q2105:AJ2105)),0)</f>
        <v>0</v>
      </c>
      <c r="AM2105" s="7">
        <f>IF(R2105&gt;0,RANK(R2105,(N2105:P2105,Q2105:AJ2105)),0)</f>
        <v>5</v>
      </c>
      <c r="AN2105" s="7">
        <f>IF(S2105&gt;0,RANK(S2105,(N2105:P2105,Q2105:AJ2105)),0)</f>
        <v>4</v>
      </c>
      <c r="AO2105" s="7">
        <f>IF(T2105&gt;0,RANK(T2105,(N2105:P2105,Q2105:AJ2105)),0)</f>
        <v>6</v>
      </c>
      <c r="AP2105" s="2">
        <f t="shared" si="834"/>
        <v>0</v>
      </c>
      <c r="AQ2105" s="2">
        <f t="shared" si="835"/>
        <v>2.5329280648429585E-3</v>
      </c>
      <c r="AR2105" s="2">
        <f t="shared" si="836"/>
        <v>5.065856129685917E-3</v>
      </c>
      <c r="AS2105" s="2">
        <f t="shared" si="837"/>
        <v>5.0658561296859173E-4</v>
      </c>
      <c r="AU2105" t="s">
        <v>2442</v>
      </c>
      <c r="AV2105" t="s">
        <v>3240</v>
      </c>
      <c r="AY2105" s="130">
        <v>38</v>
      </c>
      <c r="AZ2105" s="131">
        <v>69</v>
      </c>
      <c r="BA2105" s="132">
        <f t="shared" si="827"/>
        <v>38069</v>
      </c>
      <c r="BC2105" s="7" t="s">
        <v>532</v>
      </c>
    </row>
    <row r="2106" spans="1:55" hidden="1" outlineLevel="1" x14ac:dyDescent="0.2">
      <c r="A2106" t="s">
        <v>1986</v>
      </c>
      <c r="B2106" t="s">
        <v>3240</v>
      </c>
      <c r="C2106" s="1">
        <f t="shared" si="828"/>
        <v>4774</v>
      </c>
      <c r="D2106" s="7">
        <f>RANK(N2106,(N2106:P2106,Q2106:AJ2106))</f>
        <v>1</v>
      </c>
      <c r="E2106" s="7">
        <f>RANK(O2106,(N2106:P2106,Q2106:AJ2106))</f>
        <v>2</v>
      </c>
      <c r="F2106" s="7">
        <f>IF(P2106&gt;0,RANK(P2106,(N2106:P2106,Q2106:AJ2106)),0)</f>
        <v>3</v>
      </c>
      <c r="G2106" s="1">
        <f t="shared" si="829"/>
        <v>46</v>
      </c>
      <c r="H2106" s="2">
        <f t="shared" si="838"/>
        <v>9.6355257645580235E-3</v>
      </c>
      <c r="I2106" s="2"/>
      <c r="J2106" s="2">
        <f t="shared" si="830"/>
        <v>0.4447004608294931</v>
      </c>
      <c r="K2106" s="2">
        <f t="shared" si="831"/>
        <v>0.43506493506493504</v>
      </c>
      <c r="L2106" s="2">
        <f t="shared" si="832"/>
        <v>0.11499790532048597</v>
      </c>
      <c r="M2106" s="2">
        <f t="shared" si="833"/>
        <v>5.2366987850858832E-3</v>
      </c>
      <c r="N2106" s="1">
        <v>2123</v>
      </c>
      <c r="O2106" s="1">
        <v>2077</v>
      </c>
      <c r="P2106" s="1">
        <v>549</v>
      </c>
      <c r="R2106" s="1">
        <v>8</v>
      </c>
      <c r="S2106" s="1">
        <v>11</v>
      </c>
      <c r="T2106" s="1">
        <v>6</v>
      </c>
      <c r="AL2106" s="7">
        <f>IF(Q2106&gt;0,RANK(Q2106,(N2106:P2106,Q2106:AJ2106)),0)</f>
        <v>0</v>
      </c>
      <c r="AM2106" s="7">
        <f>IF(R2106&gt;0,RANK(R2106,(N2106:P2106,Q2106:AJ2106)),0)</f>
        <v>5</v>
      </c>
      <c r="AN2106" s="7">
        <f>IF(S2106&gt;0,RANK(S2106,(N2106:P2106,Q2106:AJ2106)),0)</f>
        <v>4</v>
      </c>
      <c r="AO2106" s="7">
        <f>IF(T2106&gt;0,RANK(T2106,(N2106:P2106,Q2106:AJ2106)),0)</f>
        <v>6</v>
      </c>
      <c r="AP2106" s="2">
        <f t="shared" si="834"/>
        <v>0</v>
      </c>
      <c r="AQ2106" s="2">
        <f t="shared" si="835"/>
        <v>1.6757436112274822E-3</v>
      </c>
      <c r="AR2106" s="2">
        <f t="shared" si="836"/>
        <v>2.304147465437788E-3</v>
      </c>
      <c r="AS2106" s="2">
        <f t="shared" si="837"/>
        <v>1.2568077084206116E-3</v>
      </c>
      <c r="AU2106" t="s">
        <v>1986</v>
      </c>
      <c r="AV2106" t="s">
        <v>3240</v>
      </c>
      <c r="AY2106" s="130">
        <v>38</v>
      </c>
      <c r="AZ2106" s="131">
        <v>71</v>
      </c>
      <c r="BA2106" s="132">
        <f t="shared" si="827"/>
        <v>38071</v>
      </c>
      <c r="BC2106" s="7" t="s">
        <v>532</v>
      </c>
    </row>
    <row r="2107" spans="1:55" hidden="1" outlineLevel="1" x14ac:dyDescent="0.2">
      <c r="A2107" t="s">
        <v>428</v>
      </c>
      <c r="B2107" t="s">
        <v>3240</v>
      </c>
      <c r="C2107" s="1">
        <f t="shared" si="828"/>
        <v>2435</v>
      </c>
      <c r="D2107" s="7">
        <f>RANK(N2107,(N2107:P2107,Q2107:AJ2107))</f>
        <v>1</v>
      </c>
      <c r="E2107" s="7">
        <f>RANK(O2107,(N2107:P2107,Q2107:AJ2107))</f>
        <v>2</v>
      </c>
      <c r="F2107" s="7">
        <f>IF(P2107&gt;0,RANK(P2107,(N2107:P2107,Q2107:AJ2107)),0)</f>
        <v>3</v>
      </c>
      <c r="G2107" s="1">
        <f t="shared" si="829"/>
        <v>279</v>
      </c>
      <c r="H2107" s="2">
        <f t="shared" si="838"/>
        <v>0.11457905544147844</v>
      </c>
      <c r="I2107" s="2"/>
      <c r="J2107" s="2">
        <f t="shared" si="830"/>
        <v>0.49240246406570842</v>
      </c>
      <c r="K2107" s="2">
        <f t="shared" si="831"/>
        <v>0.37782340862422997</v>
      </c>
      <c r="L2107" s="2">
        <f t="shared" si="832"/>
        <v>0.124435318275154</v>
      </c>
      <c r="M2107" s="2">
        <f t="shared" si="833"/>
        <v>5.3388090349076045E-3</v>
      </c>
      <c r="N2107" s="1">
        <v>1199</v>
      </c>
      <c r="O2107" s="1">
        <v>920</v>
      </c>
      <c r="P2107" s="1">
        <v>303</v>
      </c>
      <c r="R2107" s="1">
        <v>6</v>
      </c>
      <c r="S2107" s="1">
        <v>4</v>
      </c>
      <c r="T2107" s="1">
        <v>3</v>
      </c>
      <c r="AL2107" s="7">
        <f>IF(Q2107&gt;0,RANK(Q2107,(N2107:P2107,Q2107:AJ2107)),0)</f>
        <v>0</v>
      </c>
      <c r="AM2107" s="7">
        <f>IF(R2107&gt;0,RANK(R2107,(N2107:P2107,Q2107:AJ2107)),0)</f>
        <v>4</v>
      </c>
      <c r="AN2107" s="7">
        <f>IF(S2107&gt;0,RANK(S2107,(N2107:P2107,Q2107:AJ2107)),0)</f>
        <v>5</v>
      </c>
      <c r="AO2107" s="7">
        <f>IF(T2107&gt;0,RANK(T2107,(N2107:P2107,Q2107:AJ2107)),0)</f>
        <v>6</v>
      </c>
      <c r="AP2107" s="2">
        <f t="shared" si="834"/>
        <v>0</v>
      </c>
      <c r="AQ2107" s="2">
        <f t="shared" si="835"/>
        <v>2.4640657084188913E-3</v>
      </c>
      <c r="AR2107" s="2">
        <f t="shared" si="836"/>
        <v>1.6427104722792608E-3</v>
      </c>
      <c r="AS2107" s="2">
        <f t="shared" si="837"/>
        <v>1.2320328542094457E-3</v>
      </c>
      <c r="AU2107" t="s">
        <v>428</v>
      </c>
      <c r="AV2107" t="s">
        <v>3240</v>
      </c>
      <c r="AY2107" s="130">
        <v>38</v>
      </c>
      <c r="AZ2107" s="131">
        <v>73</v>
      </c>
      <c r="BA2107" s="132">
        <f t="shared" si="827"/>
        <v>38073</v>
      </c>
      <c r="BC2107" s="7" t="s">
        <v>532</v>
      </c>
    </row>
    <row r="2108" spans="1:55" hidden="1" outlineLevel="1" x14ac:dyDescent="0.2">
      <c r="A2108" t="s">
        <v>779</v>
      </c>
      <c r="B2108" t="s">
        <v>3240</v>
      </c>
      <c r="C2108" s="1">
        <f t="shared" si="828"/>
        <v>1354</v>
      </c>
      <c r="D2108" s="7">
        <f>RANK(N2108,(N2108:P2108,Q2108:AJ2108))</f>
        <v>2</v>
      </c>
      <c r="E2108" s="7">
        <f>RANK(O2108,(N2108:P2108,Q2108:AJ2108))</f>
        <v>1</v>
      </c>
      <c r="F2108" s="7">
        <f>IF(P2108&gt;0,RANK(P2108,(N2108:P2108,Q2108:AJ2108)),0)</f>
        <v>3</v>
      </c>
      <c r="G2108" s="1">
        <f t="shared" si="829"/>
        <v>14</v>
      </c>
      <c r="H2108" s="2">
        <f t="shared" si="838"/>
        <v>1.03397341211226E-2</v>
      </c>
      <c r="I2108" s="2"/>
      <c r="J2108" s="2">
        <f t="shared" si="830"/>
        <v>0.41506646971935007</v>
      </c>
      <c r="K2108" s="2">
        <f t="shared" si="831"/>
        <v>0.42540620384047267</v>
      </c>
      <c r="L2108" s="2">
        <f t="shared" si="832"/>
        <v>0.15509601181683899</v>
      </c>
      <c r="M2108" s="2">
        <f t="shared" si="833"/>
        <v>4.4313146233383172E-3</v>
      </c>
      <c r="N2108" s="1">
        <v>562</v>
      </c>
      <c r="O2108" s="1">
        <v>576</v>
      </c>
      <c r="P2108" s="1">
        <v>210</v>
      </c>
      <c r="R2108" s="1">
        <v>2</v>
      </c>
      <c r="S2108" s="1">
        <v>3</v>
      </c>
      <c r="T2108" s="1">
        <v>1</v>
      </c>
      <c r="AL2108" s="7">
        <f>IF(Q2108&gt;0,RANK(Q2108,(N2108:P2108,Q2108:AJ2108)),0)</f>
        <v>0</v>
      </c>
      <c r="AM2108" s="7">
        <f>IF(R2108&gt;0,RANK(R2108,(N2108:P2108,Q2108:AJ2108)),0)</f>
        <v>5</v>
      </c>
      <c r="AN2108" s="7">
        <f>IF(S2108&gt;0,RANK(S2108,(N2108:P2108,Q2108:AJ2108)),0)</f>
        <v>4</v>
      </c>
      <c r="AO2108" s="7">
        <f>IF(T2108&gt;0,RANK(T2108,(N2108:P2108,Q2108:AJ2108)),0)</f>
        <v>6</v>
      </c>
      <c r="AP2108" s="2">
        <f t="shared" si="834"/>
        <v>0</v>
      </c>
      <c r="AQ2108" s="2">
        <f t="shared" si="835"/>
        <v>1.4771048744460858E-3</v>
      </c>
      <c r="AR2108" s="2">
        <f t="shared" si="836"/>
        <v>2.2156573116691287E-3</v>
      </c>
      <c r="AS2108" s="2">
        <f t="shared" si="837"/>
        <v>7.3855243722304289E-4</v>
      </c>
      <c r="AU2108" t="s">
        <v>779</v>
      </c>
      <c r="AV2108" t="s">
        <v>3240</v>
      </c>
      <c r="AY2108" s="130">
        <v>38</v>
      </c>
      <c r="AZ2108" s="131">
        <v>75</v>
      </c>
      <c r="BA2108" s="132">
        <f t="shared" si="827"/>
        <v>38075</v>
      </c>
      <c r="BC2108" s="7" t="s">
        <v>532</v>
      </c>
    </row>
    <row r="2109" spans="1:55" hidden="1" outlineLevel="1" x14ac:dyDescent="0.2">
      <c r="A2109" t="s">
        <v>1591</v>
      </c>
      <c r="B2109" t="s">
        <v>3240</v>
      </c>
      <c r="C2109" s="1">
        <f t="shared" si="828"/>
        <v>7069</v>
      </c>
      <c r="D2109" s="7">
        <f>RANK(N2109,(N2109:P2109,Q2109:AJ2109))</f>
        <v>2</v>
      </c>
      <c r="E2109" s="7">
        <f>RANK(O2109,(N2109:P2109,Q2109:AJ2109))</f>
        <v>1</v>
      </c>
      <c r="F2109" s="7">
        <f>IF(P2109&gt;0,RANK(P2109,(N2109:P2109,Q2109:AJ2109)),0)</f>
        <v>3</v>
      </c>
      <c r="G2109" s="1">
        <f t="shared" si="829"/>
        <v>455</v>
      </c>
      <c r="H2109" s="2">
        <f t="shared" si="838"/>
        <v>6.4365539680294237E-2</v>
      </c>
      <c r="I2109" s="2"/>
      <c r="J2109" s="2">
        <f t="shared" si="830"/>
        <v>0.40882727401329749</v>
      </c>
      <c r="K2109" s="2">
        <f t="shared" si="831"/>
        <v>0.47319281369359173</v>
      </c>
      <c r="L2109" s="2">
        <f t="shared" si="832"/>
        <v>0.11062385061536285</v>
      </c>
      <c r="M2109" s="2">
        <f t="shared" si="833"/>
        <v>7.3560616777479798E-3</v>
      </c>
      <c r="N2109" s="1">
        <v>2890</v>
      </c>
      <c r="O2109" s="1">
        <v>3345</v>
      </c>
      <c r="P2109" s="1">
        <v>782</v>
      </c>
      <c r="R2109" s="1">
        <v>22</v>
      </c>
      <c r="S2109" s="1">
        <v>15</v>
      </c>
      <c r="T2109" s="1">
        <v>15</v>
      </c>
      <c r="AL2109" s="7">
        <f>IF(Q2109&gt;0,RANK(Q2109,(N2109:P2109,Q2109:AJ2109)),0)</f>
        <v>0</v>
      </c>
      <c r="AM2109" s="7">
        <f>IF(R2109&gt;0,RANK(R2109,(N2109:P2109,Q2109:AJ2109)),0)</f>
        <v>4</v>
      </c>
      <c r="AN2109" s="7">
        <f>IF(S2109&gt;0,RANK(S2109,(N2109:P2109,Q2109:AJ2109)),0)</f>
        <v>5</v>
      </c>
      <c r="AO2109" s="7">
        <f>IF(T2109&gt;0,RANK(T2109,(N2109:P2109,Q2109:AJ2109)),0)</f>
        <v>5</v>
      </c>
      <c r="AP2109" s="2">
        <f t="shared" si="834"/>
        <v>0</v>
      </c>
      <c r="AQ2109" s="2">
        <f t="shared" si="835"/>
        <v>3.1121799405856559E-3</v>
      </c>
      <c r="AR2109" s="2">
        <f t="shared" si="836"/>
        <v>2.121940868581129E-3</v>
      </c>
      <c r="AS2109" s="2">
        <f t="shared" si="837"/>
        <v>2.121940868581129E-3</v>
      </c>
      <c r="AU2109" t="s">
        <v>1591</v>
      </c>
      <c r="AV2109" t="s">
        <v>3240</v>
      </c>
      <c r="AY2109" s="130">
        <v>38</v>
      </c>
      <c r="AZ2109" s="131">
        <v>77</v>
      </c>
      <c r="BA2109" s="132">
        <f t="shared" si="827"/>
        <v>38077</v>
      </c>
      <c r="BC2109" s="7" t="s">
        <v>532</v>
      </c>
    </row>
    <row r="2110" spans="1:55" hidden="1" outlineLevel="1" x14ac:dyDescent="0.2">
      <c r="A2110" t="s">
        <v>429</v>
      </c>
      <c r="B2110" t="s">
        <v>3240</v>
      </c>
      <c r="C2110" s="1">
        <f t="shared" si="828"/>
        <v>3601</v>
      </c>
      <c r="D2110" s="7">
        <f>RANK(N2110,(N2110:P2110,Q2110:AJ2110))</f>
        <v>1</v>
      </c>
      <c r="E2110" s="7">
        <f>RANK(O2110,(N2110:P2110,Q2110:AJ2110))</f>
        <v>2</v>
      </c>
      <c r="F2110" s="7">
        <f>IF(P2110&gt;0,RANK(P2110,(N2110:P2110,Q2110:AJ2110)),0)</f>
        <v>3</v>
      </c>
      <c r="G2110" s="1">
        <f t="shared" si="829"/>
        <v>1476</v>
      </c>
      <c r="H2110" s="2">
        <f t="shared" si="838"/>
        <v>0.40988614273812829</v>
      </c>
      <c r="I2110" s="2"/>
      <c r="J2110" s="2">
        <f t="shared" si="830"/>
        <v>0.6384337683976673</v>
      </c>
      <c r="K2110" s="2">
        <f t="shared" si="831"/>
        <v>0.22854762565953901</v>
      </c>
      <c r="L2110" s="2">
        <f t="shared" si="832"/>
        <v>0.12440988614273812</v>
      </c>
      <c r="M2110" s="2">
        <f t="shared" si="833"/>
        <v>8.6087198000555643E-3</v>
      </c>
      <c r="N2110" s="1">
        <v>2299</v>
      </c>
      <c r="O2110" s="1">
        <v>823</v>
      </c>
      <c r="P2110" s="1">
        <v>448</v>
      </c>
      <c r="R2110" s="1">
        <v>8</v>
      </c>
      <c r="S2110" s="1">
        <v>14</v>
      </c>
      <c r="T2110" s="1">
        <v>9</v>
      </c>
      <c r="AL2110" s="7">
        <f>IF(Q2110&gt;0,RANK(Q2110,(N2110:P2110,Q2110:AJ2110)),0)</f>
        <v>0</v>
      </c>
      <c r="AM2110" s="7">
        <f>IF(R2110&gt;0,RANK(R2110,(N2110:P2110,Q2110:AJ2110)),0)</f>
        <v>6</v>
      </c>
      <c r="AN2110" s="7">
        <f>IF(S2110&gt;0,RANK(S2110,(N2110:P2110,Q2110:AJ2110)),0)</f>
        <v>4</v>
      </c>
      <c r="AO2110" s="7">
        <f>IF(T2110&gt;0,RANK(T2110,(N2110:P2110,Q2110:AJ2110)),0)</f>
        <v>5</v>
      </c>
      <c r="AP2110" s="2">
        <f t="shared" si="834"/>
        <v>0</v>
      </c>
      <c r="AQ2110" s="2">
        <f t="shared" si="835"/>
        <v>2.2216051096917524E-3</v>
      </c>
      <c r="AR2110" s="2">
        <f t="shared" si="836"/>
        <v>3.8878089419605664E-3</v>
      </c>
      <c r="AS2110" s="2">
        <f t="shared" si="837"/>
        <v>2.4993057484032212E-3</v>
      </c>
      <c r="AU2110" t="s">
        <v>429</v>
      </c>
      <c r="AV2110" t="s">
        <v>3240</v>
      </c>
      <c r="AY2110" s="130">
        <v>38</v>
      </c>
      <c r="AZ2110" s="131">
        <v>79</v>
      </c>
      <c r="BA2110" s="132">
        <f t="shared" si="827"/>
        <v>38079</v>
      </c>
      <c r="BC2110" s="7" t="s">
        <v>532</v>
      </c>
    </row>
    <row r="2111" spans="1:55" hidden="1" outlineLevel="1" x14ac:dyDescent="0.2">
      <c r="A2111" t="s">
        <v>430</v>
      </c>
      <c r="B2111" t="s">
        <v>3240</v>
      </c>
      <c r="C2111" s="1">
        <f t="shared" si="828"/>
        <v>2067</v>
      </c>
      <c r="D2111" s="7">
        <f>RANK(N2111,(N2111:P2111,Q2111:AJ2111))</f>
        <v>1</v>
      </c>
      <c r="E2111" s="7">
        <f>RANK(O2111,(N2111:P2111,Q2111:AJ2111))</f>
        <v>2</v>
      </c>
      <c r="F2111" s="7">
        <f>IF(P2111&gt;0,RANK(P2111,(N2111:P2111,Q2111:AJ2111)),0)</f>
        <v>3</v>
      </c>
      <c r="G2111" s="1">
        <f t="shared" si="829"/>
        <v>189</v>
      </c>
      <c r="H2111" s="2">
        <f t="shared" si="838"/>
        <v>9.1436865021770689E-2</v>
      </c>
      <c r="I2111" s="2"/>
      <c r="J2111" s="2">
        <f t="shared" si="830"/>
        <v>0.48524431543299468</v>
      </c>
      <c r="K2111" s="2">
        <f t="shared" si="831"/>
        <v>0.393807450411224</v>
      </c>
      <c r="L2111" s="2">
        <f t="shared" si="832"/>
        <v>0.1165940977261732</v>
      </c>
      <c r="M2111" s="2">
        <f t="shared" si="833"/>
        <v>4.3541364296081769E-3</v>
      </c>
      <c r="N2111" s="1">
        <v>1003</v>
      </c>
      <c r="O2111" s="1">
        <v>814</v>
      </c>
      <c r="P2111" s="1">
        <v>241</v>
      </c>
      <c r="R2111" s="1">
        <v>5</v>
      </c>
      <c r="S2111" s="1">
        <v>2</v>
      </c>
      <c r="T2111" s="1">
        <v>2</v>
      </c>
      <c r="AL2111" s="7">
        <f>IF(Q2111&gt;0,RANK(Q2111,(N2111:P2111,Q2111:AJ2111)),0)</f>
        <v>0</v>
      </c>
      <c r="AM2111" s="7">
        <f>IF(R2111&gt;0,RANK(R2111,(N2111:P2111,Q2111:AJ2111)),0)</f>
        <v>4</v>
      </c>
      <c r="AN2111" s="7">
        <f>IF(S2111&gt;0,RANK(S2111,(N2111:P2111,Q2111:AJ2111)),0)</f>
        <v>5</v>
      </c>
      <c r="AO2111" s="7">
        <f>IF(T2111&gt;0,RANK(T2111,(N2111:P2111,Q2111:AJ2111)),0)</f>
        <v>5</v>
      </c>
      <c r="AP2111" s="2">
        <f t="shared" si="834"/>
        <v>0</v>
      </c>
      <c r="AQ2111" s="2">
        <f t="shared" si="835"/>
        <v>2.4189646831156266E-3</v>
      </c>
      <c r="AR2111" s="2">
        <f t="shared" si="836"/>
        <v>9.6758587324625057E-4</v>
      </c>
      <c r="AS2111" s="2">
        <f t="shared" si="837"/>
        <v>9.6758587324625057E-4</v>
      </c>
      <c r="AU2111" t="s">
        <v>430</v>
      </c>
      <c r="AV2111" t="s">
        <v>3240</v>
      </c>
      <c r="AY2111" s="130">
        <v>38</v>
      </c>
      <c r="AZ2111" s="131">
        <v>81</v>
      </c>
      <c r="BA2111" s="132">
        <f t="shared" si="827"/>
        <v>38081</v>
      </c>
      <c r="BC2111" s="7" t="s">
        <v>532</v>
      </c>
    </row>
    <row r="2112" spans="1:55" hidden="1" outlineLevel="1" x14ac:dyDescent="0.2">
      <c r="A2112" t="s">
        <v>420</v>
      </c>
      <c r="B2112" t="s">
        <v>3240</v>
      </c>
      <c r="C2112" s="1">
        <f t="shared" si="828"/>
        <v>941</v>
      </c>
      <c r="D2112" s="7">
        <f>RANK(N2112,(N2112:P2112,Q2112:AJ2112))</f>
        <v>2</v>
      </c>
      <c r="E2112" s="7">
        <f>RANK(O2112,(N2112:P2112,Q2112:AJ2112))</f>
        <v>1</v>
      </c>
      <c r="F2112" s="7">
        <f>IF(P2112&gt;0,RANK(P2112,(N2112:P2112,Q2112:AJ2112)),0)</f>
        <v>3</v>
      </c>
      <c r="G2112" s="1">
        <f t="shared" si="829"/>
        <v>314</v>
      </c>
      <c r="H2112" s="2">
        <f t="shared" si="838"/>
        <v>0.33368756641870351</v>
      </c>
      <c r="I2112" s="2"/>
      <c r="J2112" s="2">
        <f t="shared" si="830"/>
        <v>0.2678002125398512</v>
      </c>
      <c r="K2112" s="2">
        <f t="shared" si="831"/>
        <v>0.60148777895855476</v>
      </c>
      <c r="L2112" s="2">
        <f t="shared" si="832"/>
        <v>0.12858660998937302</v>
      </c>
      <c r="M2112" s="2">
        <f t="shared" si="833"/>
        <v>2.1253985122210162E-3</v>
      </c>
      <c r="N2112" s="1">
        <v>252</v>
      </c>
      <c r="O2112" s="1">
        <v>566</v>
      </c>
      <c r="P2112" s="1">
        <v>121</v>
      </c>
      <c r="R2112" s="1">
        <v>1</v>
      </c>
      <c r="S2112" s="1">
        <v>1</v>
      </c>
      <c r="AL2112" s="7">
        <f>IF(Q2112&gt;0,RANK(Q2112,(N2112:P2112,Q2112:AJ2112)),0)</f>
        <v>0</v>
      </c>
      <c r="AM2112" s="7">
        <f>IF(R2112&gt;0,RANK(R2112,(N2112:P2112,Q2112:AJ2112)),0)</f>
        <v>4</v>
      </c>
      <c r="AN2112" s="7">
        <f>IF(S2112&gt;0,RANK(S2112,(N2112:P2112,Q2112:AJ2112)),0)</f>
        <v>4</v>
      </c>
      <c r="AO2112" s="7">
        <f>IF(T2112&gt;0,RANK(T2112,(N2112:P2112,Q2112:AJ2112)),0)</f>
        <v>0</v>
      </c>
      <c r="AP2112" s="2">
        <f t="shared" si="834"/>
        <v>0</v>
      </c>
      <c r="AQ2112" s="2">
        <f t="shared" si="835"/>
        <v>1.0626992561105207E-3</v>
      </c>
      <c r="AR2112" s="2">
        <f t="shared" si="836"/>
        <v>1.0626992561105207E-3</v>
      </c>
      <c r="AS2112" s="2">
        <f t="shared" si="837"/>
        <v>0</v>
      </c>
      <c r="AU2112" t="s">
        <v>420</v>
      </c>
      <c r="AV2112" t="s">
        <v>3240</v>
      </c>
      <c r="AY2112" s="130">
        <v>38</v>
      </c>
      <c r="AZ2112" s="131">
        <v>83</v>
      </c>
      <c r="BA2112" s="132">
        <f t="shared" si="827"/>
        <v>38083</v>
      </c>
      <c r="BC2112" s="7" t="s">
        <v>532</v>
      </c>
    </row>
    <row r="2113" spans="1:55" hidden="1" outlineLevel="1" x14ac:dyDescent="0.2">
      <c r="A2113" t="s">
        <v>2903</v>
      </c>
      <c r="B2113" t="s">
        <v>3240</v>
      </c>
      <c r="C2113" s="1">
        <f t="shared" si="828"/>
        <v>690</v>
      </c>
      <c r="D2113" s="7">
        <f>RANK(N2113,(N2113:P2113,Q2113:AJ2113))</f>
        <v>1</v>
      </c>
      <c r="E2113" s="7">
        <f>RANK(O2113,(N2113:P2113,Q2113:AJ2113))</f>
        <v>2</v>
      </c>
      <c r="F2113" s="7">
        <f>IF(P2113&gt;0,RANK(P2113,(N2113:P2113,Q2113:AJ2113)),0)</f>
        <v>3</v>
      </c>
      <c r="G2113" s="1">
        <f t="shared" si="829"/>
        <v>186</v>
      </c>
      <c r="H2113" s="2">
        <f t="shared" si="838"/>
        <v>0.26956521739130435</v>
      </c>
      <c r="I2113" s="2"/>
      <c r="J2113" s="2">
        <f t="shared" si="830"/>
        <v>0.56956521739130439</v>
      </c>
      <c r="K2113" s="2">
        <f t="shared" si="831"/>
        <v>0.3</v>
      </c>
      <c r="L2113" s="2">
        <f t="shared" si="832"/>
        <v>0.11884057971014493</v>
      </c>
      <c r="M2113" s="2">
        <f t="shared" si="833"/>
        <v>1.159420289855069E-2</v>
      </c>
      <c r="N2113" s="1">
        <v>393</v>
      </c>
      <c r="O2113" s="1">
        <v>207</v>
      </c>
      <c r="P2113" s="1">
        <v>82</v>
      </c>
      <c r="R2113" s="1">
        <v>4</v>
      </c>
      <c r="S2113" s="1">
        <v>2</v>
      </c>
      <c r="T2113" s="1">
        <v>2</v>
      </c>
      <c r="AL2113" s="7">
        <f>IF(Q2113&gt;0,RANK(Q2113,(N2113:P2113,Q2113:AJ2113)),0)</f>
        <v>0</v>
      </c>
      <c r="AM2113" s="7">
        <f>IF(R2113&gt;0,RANK(R2113,(N2113:P2113,Q2113:AJ2113)),0)</f>
        <v>4</v>
      </c>
      <c r="AN2113" s="7">
        <f>IF(S2113&gt;0,RANK(S2113,(N2113:P2113,Q2113:AJ2113)),0)</f>
        <v>5</v>
      </c>
      <c r="AO2113" s="7">
        <f>IF(T2113&gt;0,RANK(T2113,(N2113:P2113,Q2113:AJ2113)),0)</f>
        <v>5</v>
      </c>
      <c r="AP2113" s="2">
        <f t="shared" si="834"/>
        <v>0</v>
      </c>
      <c r="AQ2113" s="2">
        <f t="shared" si="835"/>
        <v>5.7971014492753624E-3</v>
      </c>
      <c r="AR2113" s="2">
        <f t="shared" si="836"/>
        <v>2.8985507246376812E-3</v>
      </c>
      <c r="AS2113" s="2">
        <f t="shared" si="837"/>
        <v>2.8985507246376812E-3</v>
      </c>
      <c r="AU2113" t="s">
        <v>2903</v>
      </c>
      <c r="AV2113" t="s">
        <v>3240</v>
      </c>
      <c r="AY2113" s="130">
        <v>38</v>
      </c>
      <c r="AZ2113" s="131">
        <v>85</v>
      </c>
      <c r="BA2113" s="132">
        <f t="shared" si="827"/>
        <v>38085</v>
      </c>
      <c r="BC2113" s="7" t="s">
        <v>532</v>
      </c>
    </row>
    <row r="2114" spans="1:55" hidden="1" outlineLevel="1" x14ac:dyDescent="0.2">
      <c r="A2114" t="s">
        <v>431</v>
      </c>
      <c r="B2114" t="s">
        <v>3240</v>
      </c>
      <c r="C2114" s="1">
        <f t="shared" si="828"/>
        <v>445</v>
      </c>
      <c r="D2114" s="7">
        <f>RANK(N2114,(N2114:P2114,Q2114:AJ2114))</f>
        <v>2</v>
      </c>
      <c r="E2114" s="7">
        <f>RANK(O2114,(N2114:P2114,Q2114:AJ2114))</f>
        <v>1</v>
      </c>
      <c r="F2114" s="7">
        <f>IF(P2114&gt;0,RANK(P2114,(N2114:P2114,Q2114:AJ2114)),0)</f>
        <v>3</v>
      </c>
      <c r="G2114" s="1">
        <f t="shared" si="829"/>
        <v>137</v>
      </c>
      <c r="H2114" s="2">
        <f t="shared" si="838"/>
        <v>0.30786516853932583</v>
      </c>
      <c r="I2114" s="2"/>
      <c r="J2114" s="2">
        <f t="shared" si="830"/>
        <v>0.27640449438202247</v>
      </c>
      <c r="K2114" s="2">
        <f t="shared" si="831"/>
        <v>0.5842696629213483</v>
      </c>
      <c r="L2114" s="2">
        <f t="shared" si="832"/>
        <v>0.1348314606741573</v>
      </c>
      <c r="M2114" s="2">
        <f t="shared" si="833"/>
        <v>4.4943820224718767E-3</v>
      </c>
      <c r="N2114" s="1">
        <v>123</v>
      </c>
      <c r="O2114" s="1">
        <v>260</v>
      </c>
      <c r="P2114" s="1">
        <v>60</v>
      </c>
      <c r="R2114" s="1">
        <v>1</v>
      </c>
      <c r="S2114" s="1">
        <v>1</v>
      </c>
      <c r="AL2114" s="7">
        <f>IF(Q2114&gt;0,RANK(Q2114,(N2114:P2114,Q2114:AJ2114)),0)</f>
        <v>0</v>
      </c>
      <c r="AM2114" s="7">
        <f>IF(R2114&gt;0,RANK(R2114,(N2114:P2114,Q2114:AJ2114)),0)</f>
        <v>4</v>
      </c>
      <c r="AN2114" s="7">
        <f>IF(S2114&gt;0,RANK(S2114,(N2114:P2114,Q2114:AJ2114)),0)</f>
        <v>4</v>
      </c>
      <c r="AO2114" s="7">
        <f>IF(T2114&gt;0,RANK(T2114,(N2114:P2114,Q2114:AJ2114)),0)</f>
        <v>0</v>
      </c>
      <c r="AP2114" s="2">
        <f t="shared" si="834"/>
        <v>0</v>
      </c>
      <c r="AQ2114" s="2">
        <f t="shared" si="835"/>
        <v>2.2471910112359553E-3</v>
      </c>
      <c r="AR2114" s="2">
        <f t="shared" si="836"/>
        <v>2.2471910112359553E-3</v>
      </c>
      <c r="AS2114" s="2">
        <f t="shared" si="837"/>
        <v>0</v>
      </c>
      <c r="AU2114" t="s">
        <v>431</v>
      </c>
      <c r="AV2114" t="s">
        <v>3240</v>
      </c>
      <c r="AY2114" s="130">
        <v>38</v>
      </c>
      <c r="AZ2114" s="131">
        <v>87</v>
      </c>
      <c r="BA2114" s="132">
        <f t="shared" si="827"/>
        <v>38087</v>
      </c>
      <c r="BC2114" s="7" t="s">
        <v>532</v>
      </c>
    </row>
    <row r="2115" spans="1:55" hidden="1" outlineLevel="1" x14ac:dyDescent="0.2">
      <c r="A2115" t="s">
        <v>1488</v>
      </c>
      <c r="B2115" t="s">
        <v>3240</v>
      </c>
      <c r="C2115" s="1">
        <f t="shared" si="828"/>
        <v>8705</v>
      </c>
      <c r="D2115" s="7">
        <f>RANK(N2115,(N2115:P2115,Q2115:AJ2115))</f>
        <v>2</v>
      </c>
      <c r="E2115" s="7">
        <f>RANK(O2115,(N2115:P2115,Q2115:AJ2115))</f>
        <v>1</v>
      </c>
      <c r="F2115" s="7">
        <f>IF(P2115&gt;0,RANK(P2115,(N2115:P2115,Q2115:AJ2115)),0)</f>
        <v>3</v>
      </c>
      <c r="G2115" s="1">
        <f t="shared" si="829"/>
        <v>991</v>
      </c>
      <c r="H2115" s="2">
        <f t="shared" si="838"/>
        <v>0.1138426191843768</v>
      </c>
      <c r="I2115" s="2"/>
      <c r="J2115" s="2">
        <f t="shared" si="830"/>
        <v>0.35554279149913842</v>
      </c>
      <c r="K2115" s="2">
        <f t="shared" si="831"/>
        <v>0.46938541068351525</v>
      </c>
      <c r="L2115" s="2">
        <f t="shared" si="832"/>
        <v>0.16726019529006317</v>
      </c>
      <c r="M2115" s="2">
        <f t="shared" si="833"/>
        <v>7.8116025272831069E-3</v>
      </c>
      <c r="N2115" s="1">
        <v>3095</v>
      </c>
      <c r="O2115" s="1">
        <v>4086</v>
      </c>
      <c r="P2115" s="1">
        <v>1456</v>
      </c>
      <c r="R2115" s="1">
        <v>25</v>
      </c>
      <c r="S2115" s="1">
        <v>31</v>
      </c>
      <c r="T2115" s="1">
        <v>12</v>
      </c>
      <c r="AL2115" s="7">
        <f>IF(Q2115&gt;0,RANK(Q2115,(N2115:P2115,Q2115:AJ2115)),0)</f>
        <v>0</v>
      </c>
      <c r="AM2115" s="7">
        <f>IF(R2115&gt;0,RANK(R2115,(N2115:P2115,Q2115:AJ2115)),0)</f>
        <v>5</v>
      </c>
      <c r="AN2115" s="7">
        <f>IF(S2115&gt;0,RANK(S2115,(N2115:P2115,Q2115:AJ2115)),0)</f>
        <v>4</v>
      </c>
      <c r="AO2115" s="7">
        <f>IF(T2115&gt;0,RANK(T2115,(N2115:P2115,Q2115:AJ2115)),0)</f>
        <v>6</v>
      </c>
      <c r="AP2115" s="2">
        <f t="shared" si="834"/>
        <v>0</v>
      </c>
      <c r="AQ2115" s="2">
        <f t="shared" si="835"/>
        <v>2.8719126938541069E-3</v>
      </c>
      <c r="AR2115" s="2">
        <f t="shared" si="836"/>
        <v>3.5611717403790924E-3</v>
      </c>
      <c r="AS2115" s="2">
        <f t="shared" si="837"/>
        <v>1.3785180930499712E-3</v>
      </c>
      <c r="AU2115" t="s">
        <v>1488</v>
      </c>
      <c r="AV2115" t="s">
        <v>3240</v>
      </c>
      <c r="AY2115" s="130">
        <v>38</v>
      </c>
      <c r="AZ2115" s="131">
        <v>89</v>
      </c>
      <c r="BA2115" s="132">
        <f t="shared" si="827"/>
        <v>38089</v>
      </c>
      <c r="BC2115" s="7" t="s">
        <v>532</v>
      </c>
    </row>
    <row r="2116" spans="1:55" hidden="1" outlineLevel="1" x14ac:dyDescent="0.2">
      <c r="A2116" t="s">
        <v>1356</v>
      </c>
      <c r="B2116" t="s">
        <v>3240</v>
      </c>
      <c r="C2116" s="1">
        <f t="shared" si="828"/>
        <v>1225</v>
      </c>
      <c r="D2116" s="7">
        <f>RANK(N2116,(N2116:P2116,Q2116:AJ2116))</f>
        <v>1</v>
      </c>
      <c r="E2116" s="7">
        <f>RANK(O2116,(N2116:P2116,Q2116:AJ2116))</f>
        <v>2</v>
      </c>
      <c r="F2116" s="7">
        <f>IF(P2116&gt;0,RANK(P2116,(N2116:P2116,Q2116:AJ2116)),0)</f>
        <v>3</v>
      </c>
      <c r="G2116" s="1">
        <f t="shared" si="829"/>
        <v>134</v>
      </c>
      <c r="H2116" s="2">
        <f t="shared" si="838"/>
        <v>0.10938775510204081</v>
      </c>
      <c r="I2116" s="2"/>
      <c r="J2116" s="2">
        <f t="shared" si="830"/>
        <v>0.5061224489795918</v>
      </c>
      <c r="K2116" s="2">
        <f t="shared" si="831"/>
        <v>0.396734693877551</v>
      </c>
      <c r="L2116" s="2">
        <f t="shared" si="832"/>
        <v>9.3877551020408165E-2</v>
      </c>
      <c r="M2116" s="2">
        <f t="shared" si="833"/>
        <v>3.2653061224490326E-3</v>
      </c>
      <c r="N2116" s="1">
        <v>620</v>
      </c>
      <c r="O2116" s="1">
        <v>486</v>
      </c>
      <c r="P2116" s="1">
        <v>115</v>
      </c>
      <c r="R2116" s="1">
        <v>2</v>
      </c>
      <c r="S2116" s="1">
        <v>1</v>
      </c>
      <c r="T2116" s="1">
        <v>1</v>
      </c>
      <c r="AL2116" s="7">
        <f>IF(Q2116&gt;0,RANK(Q2116,(N2116:P2116,Q2116:AJ2116)),0)</f>
        <v>0</v>
      </c>
      <c r="AM2116" s="7">
        <f>IF(R2116&gt;0,RANK(R2116,(N2116:P2116,Q2116:AJ2116)),0)</f>
        <v>4</v>
      </c>
      <c r="AN2116" s="7">
        <f>IF(S2116&gt;0,RANK(S2116,(N2116:P2116,Q2116:AJ2116)),0)</f>
        <v>5</v>
      </c>
      <c r="AO2116" s="7">
        <f>IF(T2116&gt;0,RANK(T2116,(N2116:P2116,Q2116:AJ2116)),0)</f>
        <v>5</v>
      </c>
      <c r="AP2116" s="2">
        <f t="shared" si="834"/>
        <v>0</v>
      </c>
      <c r="AQ2116" s="2">
        <f t="shared" si="835"/>
        <v>1.6326530612244899E-3</v>
      </c>
      <c r="AR2116" s="2">
        <f t="shared" si="836"/>
        <v>8.1632653061224493E-4</v>
      </c>
      <c r="AS2116" s="2">
        <f t="shared" si="837"/>
        <v>8.1632653061224493E-4</v>
      </c>
      <c r="AU2116" t="s">
        <v>1356</v>
      </c>
      <c r="AV2116" t="s">
        <v>3240</v>
      </c>
      <c r="AY2116" s="130">
        <v>38</v>
      </c>
      <c r="AZ2116" s="131">
        <v>91</v>
      </c>
      <c r="BA2116" s="132">
        <f t="shared" si="827"/>
        <v>38091</v>
      </c>
      <c r="BC2116" s="7" t="s">
        <v>532</v>
      </c>
    </row>
    <row r="2117" spans="1:55" hidden="1" outlineLevel="1" x14ac:dyDescent="0.2">
      <c r="A2117" t="s">
        <v>432</v>
      </c>
      <c r="B2117" t="s">
        <v>3240</v>
      </c>
      <c r="C2117" s="1">
        <f t="shared" si="828"/>
        <v>8593</v>
      </c>
      <c r="D2117" s="7">
        <f>RANK(N2117,(N2117:P2117,Q2117:AJ2117))</f>
        <v>2</v>
      </c>
      <c r="E2117" s="7">
        <f>RANK(O2117,(N2117:P2117,Q2117:AJ2117))</f>
        <v>1</v>
      </c>
      <c r="F2117" s="7">
        <f>IF(P2117&gt;0,RANK(P2117,(N2117:P2117,Q2117:AJ2117)),0)</f>
        <v>3</v>
      </c>
      <c r="G2117" s="1">
        <f t="shared" si="829"/>
        <v>195</v>
      </c>
      <c r="H2117" s="2">
        <f t="shared" si="838"/>
        <v>2.2692889561270801E-2</v>
      </c>
      <c r="I2117" s="2"/>
      <c r="J2117" s="2">
        <f t="shared" si="830"/>
        <v>0.41766554172000464</v>
      </c>
      <c r="K2117" s="2">
        <f t="shared" si="831"/>
        <v>0.44035843128127544</v>
      </c>
      <c r="L2117" s="2">
        <f t="shared" si="832"/>
        <v>0.13278249738158968</v>
      </c>
      <c r="M2117" s="2">
        <f t="shared" si="833"/>
        <v>9.1935296171302971E-3</v>
      </c>
      <c r="N2117" s="1">
        <v>3589</v>
      </c>
      <c r="O2117" s="1">
        <v>3784</v>
      </c>
      <c r="P2117" s="1">
        <v>1141</v>
      </c>
      <c r="R2117" s="1">
        <v>28</v>
      </c>
      <c r="S2117" s="1">
        <v>28</v>
      </c>
      <c r="T2117" s="1">
        <v>23</v>
      </c>
      <c r="AL2117" s="7">
        <f>IF(Q2117&gt;0,RANK(Q2117,(N2117:P2117,Q2117:AJ2117)),0)</f>
        <v>0</v>
      </c>
      <c r="AM2117" s="7">
        <f>IF(R2117&gt;0,RANK(R2117,(N2117:P2117,Q2117:AJ2117)),0)</f>
        <v>4</v>
      </c>
      <c r="AN2117" s="7">
        <f>IF(S2117&gt;0,RANK(S2117,(N2117:P2117,Q2117:AJ2117)),0)</f>
        <v>4</v>
      </c>
      <c r="AO2117" s="7">
        <f>IF(T2117&gt;0,RANK(T2117,(N2117:P2117,Q2117:AJ2117)),0)</f>
        <v>6</v>
      </c>
      <c r="AP2117" s="2">
        <f t="shared" si="834"/>
        <v>0</v>
      </c>
      <c r="AQ2117" s="2">
        <f t="shared" si="835"/>
        <v>3.2584661934132435E-3</v>
      </c>
      <c r="AR2117" s="2">
        <f t="shared" si="836"/>
        <v>3.2584661934132435E-3</v>
      </c>
      <c r="AS2117" s="2">
        <f t="shared" si="837"/>
        <v>2.6765972303037355E-3</v>
      </c>
      <c r="AU2117" t="s">
        <v>432</v>
      </c>
      <c r="AV2117" t="s">
        <v>3240</v>
      </c>
      <c r="AY2117" s="130">
        <v>38</v>
      </c>
      <c r="AZ2117" s="131">
        <v>93</v>
      </c>
      <c r="BA2117" s="132">
        <f t="shared" si="827"/>
        <v>38093</v>
      </c>
      <c r="BC2117" s="7" t="s">
        <v>532</v>
      </c>
    </row>
    <row r="2118" spans="1:55" hidden="1" outlineLevel="1" x14ac:dyDescent="0.2">
      <c r="A2118" t="s">
        <v>2753</v>
      </c>
      <c r="B2118" t="s">
        <v>3240</v>
      </c>
      <c r="C2118" s="1">
        <f t="shared" si="828"/>
        <v>1387</v>
      </c>
      <c r="D2118" s="7">
        <f>RANK(N2118,(N2118:P2118,Q2118:AJ2118))</f>
        <v>1</v>
      </c>
      <c r="E2118" s="7">
        <f>RANK(O2118,(N2118:P2118,Q2118:AJ2118))</f>
        <v>2</v>
      </c>
      <c r="F2118" s="7">
        <f>IF(P2118&gt;0,RANK(P2118,(N2118:P2118,Q2118:AJ2118)),0)</f>
        <v>3</v>
      </c>
      <c r="G2118" s="1">
        <f t="shared" si="829"/>
        <v>107</v>
      </c>
      <c r="H2118" s="2">
        <f t="shared" si="838"/>
        <v>7.714491708723864E-2</v>
      </c>
      <c r="I2118" s="2"/>
      <c r="J2118" s="2">
        <f t="shared" si="830"/>
        <v>0.46791636625811101</v>
      </c>
      <c r="K2118" s="2">
        <f t="shared" si="831"/>
        <v>0.39077144917087236</v>
      </c>
      <c r="L2118" s="2">
        <f t="shared" si="832"/>
        <v>0.13482335976928622</v>
      </c>
      <c r="M2118" s="2">
        <f t="shared" si="833"/>
        <v>6.4888248017304639E-3</v>
      </c>
      <c r="N2118" s="1">
        <v>649</v>
      </c>
      <c r="O2118" s="1">
        <v>542</v>
      </c>
      <c r="P2118" s="1">
        <v>187</v>
      </c>
      <c r="R2118" s="1">
        <v>4</v>
      </c>
      <c r="S2118" s="1">
        <v>2</v>
      </c>
      <c r="T2118" s="1">
        <v>3</v>
      </c>
      <c r="AL2118" s="7">
        <f>IF(Q2118&gt;0,RANK(Q2118,(N2118:P2118,Q2118:AJ2118)),0)</f>
        <v>0</v>
      </c>
      <c r="AM2118" s="7">
        <f>IF(R2118&gt;0,RANK(R2118,(N2118:P2118,Q2118:AJ2118)),0)</f>
        <v>4</v>
      </c>
      <c r="AN2118" s="7">
        <f>IF(S2118&gt;0,RANK(S2118,(N2118:P2118,Q2118:AJ2118)),0)</f>
        <v>6</v>
      </c>
      <c r="AO2118" s="7">
        <f>IF(T2118&gt;0,RANK(T2118,(N2118:P2118,Q2118:AJ2118)),0)</f>
        <v>5</v>
      </c>
      <c r="AP2118" s="2">
        <f t="shared" si="834"/>
        <v>0</v>
      </c>
      <c r="AQ2118" s="2">
        <f t="shared" si="835"/>
        <v>2.8839221341023791E-3</v>
      </c>
      <c r="AR2118" s="2">
        <f t="shared" si="836"/>
        <v>1.4419610670511895E-3</v>
      </c>
      <c r="AS2118" s="2">
        <f t="shared" si="837"/>
        <v>2.1629416005767843E-3</v>
      </c>
      <c r="AU2118" t="s">
        <v>2753</v>
      </c>
      <c r="AV2118" t="s">
        <v>3240</v>
      </c>
      <c r="AY2118" s="130">
        <v>38</v>
      </c>
      <c r="AZ2118" s="131">
        <v>95</v>
      </c>
      <c r="BA2118" s="132">
        <f t="shared" si="827"/>
        <v>38095</v>
      </c>
      <c r="BC2118" s="7" t="s">
        <v>532</v>
      </c>
    </row>
    <row r="2119" spans="1:55" hidden="1" outlineLevel="1" x14ac:dyDescent="0.2">
      <c r="A2119" t="s">
        <v>1469</v>
      </c>
      <c r="B2119" t="s">
        <v>3240</v>
      </c>
      <c r="C2119" s="1">
        <f t="shared" si="828"/>
        <v>4042</v>
      </c>
      <c r="D2119" s="7">
        <f>RANK(N2119,(N2119:P2119,Q2119:AJ2119))</f>
        <v>1</v>
      </c>
      <c r="E2119" s="7">
        <f>RANK(O2119,(N2119:P2119,Q2119:AJ2119))</f>
        <v>2</v>
      </c>
      <c r="F2119" s="7">
        <f>IF(P2119&gt;0,RANK(P2119,(N2119:P2119,Q2119:AJ2119)),0)</f>
        <v>3</v>
      </c>
      <c r="G2119" s="1">
        <f t="shared" si="829"/>
        <v>2</v>
      </c>
      <c r="H2119" s="2">
        <f t="shared" si="838"/>
        <v>4.9480455220188031E-4</v>
      </c>
      <c r="I2119" s="2"/>
      <c r="J2119" s="2">
        <f t="shared" si="830"/>
        <v>0.45076694705591291</v>
      </c>
      <c r="K2119" s="2">
        <f t="shared" si="831"/>
        <v>0.45027214250371106</v>
      </c>
      <c r="L2119" s="2">
        <f t="shared" si="832"/>
        <v>9.4012864918357253E-2</v>
      </c>
      <c r="M2119" s="2">
        <f t="shared" si="833"/>
        <v>4.9480455220187736E-3</v>
      </c>
      <c r="N2119" s="1">
        <v>1822</v>
      </c>
      <c r="O2119" s="1">
        <v>1820</v>
      </c>
      <c r="P2119" s="1">
        <v>380</v>
      </c>
      <c r="R2119" s="1">
        <v>13</v>
      </c>
      <c r="S2119" s="1">
        <v>4</v>
      </c>
      <c r="T2119" s="1">
        <v>3</v>
      </c>
      <c r="AL2119" s="7">
        <f>IF(Q2119&gt;0,RANK(Q2119,(N2119:P2119,Q2119:AJ2119)),0)</f>
        <v>0</v>
      </c>
      <c r="AM2119" s="7">
        <f>IF(R2119&gt;0,RANK(R2119,(N2119:P2119,Q2119:AJ2119)),0)</f>
        <v>4</v>
      </c>
      <c r="AN2119" s="7">
        <f>IF(S2119&gt;0,RANK(S2119,(N2119:P2119,Q2119:AJ2119)),0)</f>
        <v>5</v>
      </c>
      <c r="AO2119" s="7">
        <f>IF(T2119&gt;0,RANK(T2119,(N2119:P2119,Q2119:AJ2119)),0)</f>
        <v>6</v>
      </c>
      <c r="AP2119" s="2">
        <f t="shared" si="834"/>
        <v>0</v>
      </c>
      <c r="AQ2119" s="2">
        <f t="shared" si="835"/>
        <v>3.2162295893122216E-3</v>
      </c>
      <c r="AR2119" s="2">
        <f t="shared" si="836"/>
        <v>9.8960910440376061E-4</v>
      </c>
      <c r="AS2119" s="2">
        <f t="shared" si="837"/>
        <v>7.4220682830282035E-4</v>
      </c>
      <c r="AU2119" t="s">
        <v>1469</v>
      </c>
      <c r="AV2119" t="s">
        <v>3240</v>
      </c>
      <c r="AY2119" s="130">
        <v>38</v>
      </c>
      <c r="AZ2119" s="131">
        <v>97</v>
      </c>
      <c r="BA2119" s="132">
        <f t="shared" si="827"/>
        <v>38097</v>
      </c>
      <c r="BC2119" s="7" t="s">
        <v>532</v>
      </c>
    </row>
    <row r="2120" spans="1:55" hidden="1" outlineLevel="1" x14ac:dyDescent="0.2">
      <c r="A2120" t="s">
        <v>1470</v>
      </c>
      <c r="B2120" t="s">
        <v>3240</v>
      </c>
      <c r="C2120" s="1">
        <f t="shared" si="828"/>
        <v>4939</v>
      </c>
      <c r="D2120" s="7">
        <f>RANK(N2120,(N2120:P2120,Q2120:AJ2120))</f>
        <v>2</v>
      </c>
      <c r="E2120" s="7">
        <f>RANK(O2120,(N2120:P2120,Q2120:AJ2120))</f>
        <v>1</v>
      </c>
      <c r="F2120" s="7">
        <f>IF(P2120&gt;0,RANK(P2120,(N2120:P2120,Q2120:AJ2120)),0)</f>
        <v>3</v>
      </c>
      <c r="G2120" s="1">
        <f t="shared" si="829"/>
        <v>140</v>
      </c>
      <c r="H2120" s="2">
        <f t="shared" si="838"/>
        <v>2.8345818991698725E-2</v>
      </c>
      <c r="I2120" s="2"/>
      <c r="J2120" s="2">
        <f t="shared" si="830"/>
        <v>0.42154282243369101</v>
      </c>
      <c r="K2120" s="2">
        <f t="shared" si="831"/>
        <v>0.44988864142538976</v>
      </c>
      <c r="L2120" s="2">
        <f t="shared" si="832"/>
        <v>0.12127961125733955</v>
      </c>
      <c r="M2120" s="2">
        <f t="shared" si="833"/>
        <v>7.2889248835796838E-3</v>
      </c>
      <c r="N2120" s="1">
        <v>2082</v>
      </c>
      <c r="O2120" s="1">
        <v>2222</v>
      </c>
      <c r="P2120" s="1">
        <v>599</v>
      </c>
      <c r="R2120" s="1">
        <v>10</v>
      </c>
      <c r="S2120" s="1">
        <v>24</v>
      </c>
      <c r="T2120" s="1">
        <v>2</v>
      </c>
      <c r="AL2120" s="7">
        <f>IF(Q2120&gt;0,RANK(Q2120,(N2120:P2120,Q2120:AJ2120)),0)</f>
        <v>0</v>
      </c>
      <c r="AM2120" s="7">
        <f>IF(R2120&gt;0,RANK(R2120,(N2120:P2120,Q2120:AJ2120)),0)</f>
        <v>5</v>
      </c>
      <c r="AN2120" s="7">
        <f>IF(S2120&gt;0,RANK(S2120,(N2120:P2120,Q2120:AJ2120)),0)</f>
        <v>4</v>
      </c>
      <c r="AO2120" s="7">
        <f>IF(T2120&gt;0,RANK(T2120,(N2120:P2120,Q2120:AJ2120)),0)</f>
        <v>6</v>
      </c>
      <c r="AP2120" s="2">
        <f t="shared" si="834"/>
        <v>0</v>
      </c>
      <c r="AQ2120" s="2">
        <f t="shared" si="835"/>
        <v>2.0247013565499088E-3</v>
      </c>
      <c r="AR2120" s="2">
        <f t="shared" si="836"/>
        <v>4.8592832557197811E-3</v>
      </c>
      <c r="AS2120" s="2">
        <f t="shared" si="837"/>
        <v>4.0494027130998176E-4</v>
      </c>
      <c r="AU2120" t="s">
        <v>1470</v>
      </c>
      <c r="AV2120" t="s">
        <v>3240</v>
      </c>
      <c r="AY2120" s="130">
        <v>38</v>
      </c>
      <c r="AZ2120" s="131">
        <v>99</v>
      </c>
      <c r="BA2120" s="132">
        <f t="shared" si="827"/>
        <v>38099</v>
      </c>
      <c r="BC2120" s="7" t="s">
        <v>532</v>
      </c>
    </row>
    <row r="2121" spans="1:55" hidden="1" outlineLevel="1" x14ac:dyDescent="0.2">
      <c r="A2121" t="s">
        <v>1641</v>
      </c>
      <c r="B2121" t="s">
        <v>3240</v>
      </c>
      <c r="C2121" s="1">
        <f t="shared" si="828"/>
        <v>21964</v>
      </c>
      <c r="D2121" s="7">
        <f>RANK(N2121,(N2121:P2121,Q2121:AJ2121))</f>
        <v>2</v>
      </c>
      <c r="E2121" s="7">
        <f>RANK(O2121,(N2121:P2121,Q2121:AJ2121))</f>
        <v>1</v>
      </c>
      <c r="F2121" s="7">
        <f>IF(P2121&gt;0,RANK(P2121,(N2121:P2121,Q2121:AJ2121)),0)</f>
        <v>3</v>
      </c>
      <c r="G2121" s="1">
        <f t="shared" si="829"/>
        <v>1886</v>
      </c>
      <c r="H2121" s="2">
        <f t="shared" si="838"/>
        <v>8.5867783645966131E-2</v>
      </c>
      <c r="I2121" s="2"/>
      <c r="J2121" s="2">
        <f t="shared" si="830"/>
        <v>0.39428155162993989</v>
      </c>
      <c r="K2121" s="2">
        <f t="shared" si="831"/>
        <v>0.48014933527590603</v>
      </c>
      <c r="L2121" s="2">
        <f t="shared" si="832"/>
        <v>0.11778364596612639</v>
      </c>
      <c r="M2121" s="2">
        <f t="shared" si="833"/>
        <v>7.7854671280277454E-3</v>
      </c>
      <c r="N2121" s="1">
        <v>8660</v>
      </c>
      <c r="O2121" s="1">
        <v>10546</v>
      </c>
      <c r="P2121" s="1">
        <v>2587</v>
      </c>
      <c r="R2121" s="1">
        <v>54</v>
      </c>
      <c r="S2121" s="1">
        <v>74</v>
      </c>
      <c r="T2121" s="1">
        <v>43</v>
      </c>
      <c r="AL2121" s="7">
        <f>IF(Q2121&gt;0,RANK(Q2121,(N2121:P2121,Q2121:AJ2121)),0)</f>
        <v>0</v>
      </c>
      <c r="AM2121" s="7">
        <f>IF(R2121&gt;0,RANK(R2121,(N2121:P2121,Q2121:AJ2121)),0)</f>
        <v>5</v>
      </c>
      <c r="AN2121" s="7">
        <f>IF(S2121&gt;0,RANK(S2121,(N2121:P2121,Q2121:AJ2121)),0)</f>
        <v>4</v>
      </c>
      <c r="AO2121" s="7">
        <f>IF(T2121&gt;0,RANK(T2121,(N2121:P2121,Q2121:AJ2121)),0)</f>
        <v>6</v>
      </c>
      <c r="AP2121" s="2">
        <f t="shared" si="834"/>
        <v>0</v>
      </c>
      <c r="AQ2121" s="2">
        <f t="shared" si="835"/>
        <v>2.4585685667455836E-3</v>
      </c>
      <c r="AR2121" s="2">
        <f t="shared" si="836"/>
        <v>3.3691495173920963E-3</v>
      </c>
      <c r="AS2121" s="2">
        <f t="shared" si="837"/>
        <v>1.9577490438900018E-3</v>
      </c>
      <c r="AU2121" t="s">
        <v>1641</v>
      </c>
      <c r="AV2121" t="s">
        <v>3240</v>
      </c>
      <c r="AY2121" s="130">
        <v>38</v>
      </c>
      <c r="AZ2121" s="131">
        <v>101</v>
      </c>
      <c r="BA2121" s="132">
        <f t="shared" si="827"/>
        <v>38101</v>
      </c>
      <c r="BC2121" s="7" t="s">
        <v>532</v>
      </c>
    </row>
    <row r="2122" spans="1:55" hidden="1" outlineLevel="1" x14ac:dyDescent="0.2">
      <c r="A2122" t="s">
        <v>1856</v>
      </c>
      <c r="B2122" t="s">
        <v>3240</v>
      </c>
      <c r="C2122" s="1">
        <f t="shared" si="828"/>
        <v>2542</v>
      </c>
      <c r="D2122" s="7">
        <f>RANK(N2122,(N2122:P2122,Q2122:AJ2122))</f>
        <v>2</v>
      </c>
      <c r="E2122" s="7">
        <f>RANK(O2122,(N2122:P2122,Q2122:AJ2122))</f>
        <v>1</v>
      </c>
      <c r="F2122" s="7">
        <f>IF(P2122&gt;0,RANK(P2122,(N2122:P2122,Q2122:AJ2122)),0)</f>
        <v>3</v>
      </c>
      <c r="G2122" s="1">
        <f t="shared" si="829"/>
        <v>230</v>
      </c>
      <c r="H2122" s="2">
        <f t="shared" si="838"/>
        <v>9.0479937057435095E-2</v>
      </c>
      <c r="I2122" s="2"/>
      <c r="J2122" s="2">
        <f t="shared" si="830"/>
        <v>0.37844217151848936</v>
      </c>
      <c r="K2122" s="2">
        <f t="shared" si="831"/>
        <v>0.46892210857592448</v>
      </c>
      <c r="L2122" s="2">
        <f t="shared" si="832"/>
        <v>0.14673485444531864</v>
      </c>
      <c r="M2122" s="2">
        <f t="shared" si="833"/>
        <v>5.9008654602675237E-3</v>
      </c>
      <c r="N2122" s="1">
        <v>962</v>
      </c>
      <c r="O2122" s="1">
        <v>1192</v>
      </c>
      <c r="P2122" s="1">
        <v>373</v>
      </c>
      <c r="R2122" s="1">
        <v>1</v>
      </c>
      <c r="S2122" s="1">
        <v>11</v>
      </c>
      <c r="T2122" s="1">
        <v>3</v>
      </c>
      <c r="AL2122" s="7">
        <f>IF(Q2122&gt;0,RANK(Q2122,(N2122:P2122,Q2122:AJ2122)),0)</f>
        <v>0</v>
      </c>
      <c r="AM2122" s="7">
        <f>IF(R2122&gt;0,RANK(R2122,(N2122:P2122,Q2122:AJ2122)),0)</f>
        <v>6</v>
      </c>
      <c r="AN2122" s="7">
        <f>IF(S2122&gt;0,RANK(S2122,(N2122:P2122,Q2122:AJ2122)),0)</f>
        <v>4</v>
      </c>
      <c r="AO2122" s="7">
        <f>IF(T2122&gt;0,RANK(T2122,(N2122:P2122,Q2122:AJ2122)),0)</f>
        <v>5</v>
      </c>
      <c r="AP2122" s="2">
        <f t="shared" si="834"/>
        <v>0</v>
      </c>
      <c r="AQ2122" s="2">
        <f t="shared" si="835"/>
        <v>3.9339103068450039E-4</v>
      </c>
      <c r="AR2122" s="2">
        <f t="shared" si="836"/>
        <v>4.3273013375295048E-3</v>
      </c>
      <c r="AS2122" s="2">
        <f t="shared" si="837"/>
        <v>1.1801730920535012E-3</v>
      </c>
      <c r="AU2122" t="s">
        <v>1856</v>
      </c>
      <c r="AV2122" t="s">
        <v>3240</v>
      </c>
      <c r="AY2122" s="130">
        <v>38</v>
      </c>
      <c r="AZ2122" s="131">
        <v>103</v>
      </c>
      <c r="BA2122" s="132">
        <f t="shared" si="827"/>
        <v>38103</v>
      </c>
      <c r="BC2122" s="7" t="s">
        <v>532</v>
      </c>
    </row>
    <row r="2123" spans="1:55" hidden="1" outlineLevel="1" x14ac:dyDescent="0.2">
      <c r="A2123" t="s">
        <v>1910</v>
      </c>
      <c r="B2123" t="s">
        <v>3240</v>
      </c>
      <c r="C2123" s="1">
        <f t="shared" si="828"/>
        <v>7840</v>
      </c>
      <c r="D2123" s="7">
        <f>RANK(N2123,(N2123:P2123,Q2123:AJ2123))</f>
        <v>2</v>
      </c>
      <c r="E2123" s="7">
        <f>RANK(O2123,(N2123:P2123,Q2123:AJ2123))</f>
        <v>1</v>
      </c>
      <c r="F2123" s="7">
        <f>IF(P2123&gt;0,RANK(P2123,(N2123:P2123,Q2123:AJ2123)),0)</f>
        <v>3</v>
      </c>
      <c r="G2123" s="1">
        <f t="shared" si="829"/>
        <v>572</v>
      </c>
      <c r="H2123" s="2">
        <f t="shared" si="838"/>
        <v>7.2959183673469388E-2</v>
      </c>
      <c r="I2123" s="2"/>
      <c r="J2123" s="2">
        <f t="shared" si="830"/>
        <v>0.38494897959183672</v>
      </c>
      <c r="K2123" s="2">
        <f t="shared" si="831"/>
        <v>0.45790816326530615</v>
      </c>
      <c r="L2123" s="2">
        <f t="shared" si="832"/>
        <v>0.14974489795918366</v>
      </c>
      <c r="M2123" s="2">
        <f t="shared" si="833"/>
        <v>7.3979591836734748E-3</v>
      </c>
      <c r="N2123" s="1">
        <v>3018</v>
      </c>
      <c r="O2123" s="1">
        <v>3590</v>
      </c>
      <c r="P2123" s="1">
        <v>1174</v>
      </c>
      <c r="R2123" s="1">
        <v>21</v>
      </c>
      <c r="S2123" s="1">
        <v>27</v>
      </c>
      <c r="T2123" s="1">
        <v>10</v>
      </c>
      <c r="AL2123" s="7">
        <f>IF(Q2123&gt;0,RANK(Q2123,(N2123:P2123,Q2123:AJ2123)),0)</f>
        <v>0</v>
      </c>
      <c r="AM2123" s="7">
        <f>IF(R2123&gt;0,RANK(R2123,(N2123:P2123,Q2123:AJ2123)),0)</f>
        <v>5</v>
      </c>
      <c r="AN2123" s="7">
        <f>IF(S2123&gt;0,RANK(S2123,(N2123:P2123,Q2123:AJ2123)),0)</f>
        <v>4</v>
      </c>
      <c r="AO2123" s="7">
        <f>IF(T2123&gt;0,RANK(T2123,(N2123:P2123,Q2123:AJ2123)),0)</f>
        <v>6</v>
      </c>
      <c r="AP2123" s="2">
        <f t="shared" si="834"/>
        <v>0</v>
      </c>
      <c r="AQ2123" s="2">
        <f t="shared" si="835"/>
        <v>2.6785714285714286E-3</v>
      </c>
      <c r="AR2123" s="2">
        <f t="shared" si="836"/>
        <v>3.4438775510204083E-3</v>
      </c>
      <c r="AS2123" s="2">
        <f t="shared" si="837"/>
        <v>1.2755102040816326E-3</v>
      </c>
      <c r="AU2123" t="s">
        <v>1910</v>
      </c>
      <c r="AV2123" t="s">
        <v>3240</v>
      </c>
      <c r="AY2123" s="130">
        <v>38</v>
      </c>
      <c r="AZ2123" s="131">
        <v>105</v>
      </c>
      <c r="BA2123" s="132">
        <f t="shared" si="827"/>
        <v>38105</v>
      </c>
      <c r="BC2123" s="7" t="s">
        <v>532</v>
      </c>
    </row>
    <row r="2124" spans="1:55" collapsed="1" x14ac:dyDescent="0.2">
      <c r="A2124" t="s">
        <v>1914</v>
      </c>
      <c r="B2124" t="s">
        <v>3301</v>
      </c>
      <c r="C2124" s="1">
        <f t="shared" si="828"/>
        <v>266411</v>
      </c>
      <c r="D2124" s="7">
        <f>RANK(N2124,(N2124:P2124,Q2124:AJ2124))</f>
        <v>2</v>
      </c>
      <c r="E2124" s="7">
        <f>RANK(O2124,(N2124:P2124,Q2124:AJ2124))</f>
        <v>1</v>
      </c>
      <c r="F2124" s="7">
        <f>IF(P2124&gt;0,RANK(P2124,(N2124:P2124,Q2124:AJ2124)),0)</f>
        <v>3</v>
      </c>
      <c r="G2124" s="1">
        <f t="shared" si="829"/>
        <v>18145</v>
      </c>
      <c r="H2124" s="2">
        <f t="shared" si="838"/>
        <v>6.8109049551257267E-2</v>
      </c>
      <c r="I2124" s="2"/>
      <c r="J2124" s="2">
        <f t="shared" si="830"/>
        <v>0.40127847573861442</v>
      </c>
      <c r="K2124" s="2">
        <f t="shared" si="831"/>
        <v>0.46938752528987165</v>
      </c>
      <c r="L2124" s="2">
        <f t="shared" si="832"/>
        <v>0.12204826377289225</v>
      </c>
      <c r="M2124" s="2">
        <f t="shared" si="833"/>
        <v>7.2857351986216762E-3</v>
      </c>
      <c r="N2124" s="1">
        <f t="shared" ref="N2124:T2124" si="839">SUM(N2071:N2123)</f>
        <v>106905</v>
      </c>
      <c r="O2124" s="1">
        <f t="shared" si="839"/>
        <v>125050</v>
      </c>
      <c r="P2124" s="1">
        <f t="shared" si="839"/>
        <v>32515</v>
      </c>
      <c r="Q2124" s="1">
        <f t="shared" si="839"/>
        <v>0</v>
      </c>
      <c r="R2124" s="1">
        <f t="shared" si="839"/>
        <v>847</v>
      </c>
      <c r="S2124" s="1">
        <f t="shared" si="839"/>
        <v>745</v>
      </c>
      <c r="T2124" s="1">
        <f t="shared" si="839"/>
        <v>349</v>
      </c>
      <c r="AL2124" s="7">
        <f>IF(Q2124&gt;0,RANK(Q2124,(N2124:P2124,Q2124:AJ2124)),0)</f>
        <v>0</v>
      </c>
      <c r="AM2124" s="7">
        <f>IF(R2124&gt;0,RANK(R2124,(N2124:P2124,Q2124:AJ2124)),0)</f>
        <v>4</v>
      </c>
      <c r="AN2124" s="7">
        <f>IF(S2124&gt;0,RANK(S2124,(N2124:P2124,Q2124:AJ2124)),0)</f>
        <v>5</v>
      </c>
      <c r="AO2124" s="7">
        <f>IF(T2124&gt;0,RANK(T2124,(N2124:P2124,Q2124:AJ2124)),0)</f>
        <v>6</v>
      </c>
      <c r="AP2124" s="2">
        <f t="shared" si="834"/>
        <v>0</v>
      </c>
      <c r="AQ2124" s="2">
        <f t="shared" si="835"/>
        <v>3.1792981521033292E-3</v>
      </c>
      <c r="AR2124" s="2">
        <f t="shared" si="836"/>
        <v>2.7964310782963167E-3</v>
      </c>
      <c r="AS2124" s="2">
        <f t="shared" si="837"/>
        <v>1.3100059682220329E-3</v>
      </c>
      <c r="AU2124" t="s">
        <v>1914</v>
      </c>
      <c r="AV2124" t="s">
        <v>3301</v>
      </c>
      <c r="AY2124" s="130">
        <v>38</v>
      </c>
      <c r="AZ2124" s="131"/>
      <c r="BA2124" s="130">
        <v>38</v>
      </c>
      <c r="BC2124" s="7" t="s">
        <v>433</v>
      </c>
    </row>
    <row r="2125" spans="1:55" x14ac:dyDescent="0.2">
      <c r="C2125" s="1"/>
      <c r="E2125" s="7"/>
      <c r="F2125" s="7"/>
      <c r="I2125" s="2"/>
      <c r="AL2125" s="7"/>
      <c r="AM2125" s="7"/>
      <c r="AN2125" s="7"/>
      <c r="AO2125" s="7"/>
      <c r="AY2125" s="130"/>
      <c r="AZ2125" s="131"/>
      <c r="BA2125" s="132"/>
    </row>
    <row r="2126" spans="1:55" hidden="1" outlineLevel="1" x14ac:dyDescent="0.2">
      <c r="A2126" t="s">
        <v>1628</v>
      </c>
      <c r="B2126" t="s">
        <v>3241</v>
      </c>
      <c r="C2126" s="1">
        <f t="shared" ref="C2126:C2157" si="840">SUM(N2126:AJ2126)</f>
        <v>10381</v>
      </c>
      <c r="D2126" s="7">
        <f>RANK(N2126,(N2126:P2126,Q2126:AJ2126))</f>
        <v>2</v>
      </c>
      <c r="E2126" s="7">
        <f>RANK(O2126,(N2126:P2126,Q2126:AJ2126))</f>
        <v>1</v>
      </c>
      <c r="F2126" s="7">
        <f>IF(P2126&gt;0,RANK(P2126,(N2126:P2126,Q2126:AJ2126)),0)</f>
        <v>3</v>
      </c>
      <c r="G2126" s="1">
        <f t="shared" ref="G2126:G2157" si="841">MAX(N2126:P2126)-LARGE(N2126:P2126,2)</f>
        <v>446</v>
      </c>
      <c r="H2126" s="2">
        <f t="shared" si="838"/>
        <v>4.2963105673827183E-2</v>
      </c>
      <c r="I2126" s="2"/>
      <c r="J2126" s="2">
        <f t="shared" ref="J2126:J2157" si="842">IF($C2126=0,"-",N2126/$C2126)</f>
        <v>0.41585589056930933</v>
      </c>
      <c r="K2126" s="2">
        <f t="shared" ref="K2126:K2157" si="843">IF($C2126=0,"-",O2126/$C2126)</f>
        <v>0.45881899624313649</v>
      </c>
      <c r="L2126" s="2">
        <f t="shared" ref="L2126:L2157" si="844">IF($C2126=0,"-",P2126/$C2126)</f>
        <v>0.11781138618630189</v>
      </c>
      <c r="M2126" s="2">
        <f t="shared" ref="M2126:M2157" si="845">IF(C2126=0,"-",(1-J2126-K2126-L2126))</f>
        <v>7.5137270012523433E-3</v>
      </c>
      <c r="N2126" s="1">
        <v>4317</v>
      </c>
      <c r="O2126" s="1">
        <v>4763</v>
      </c>
      <c r="P2126" s="1">
        <v>1223</v>
      </c>
      <c r="R2126" s="1">
        <v>19</v>
      </c>
      <c r="S2126" s="1">
        <v>8</v>
      </c>
      <c r="T2126" s="1">
        <v>20</v>
      </c>
      <c r="U2126" s="1">
        <v>31</v>
      </c>
      <c r="W2126" s="1">
        <v>0</v>
      </c>
      <c r="AL2126" s="7">
        <f>IF(Q2126&gt;0,RANK(Q2126,(N2126:P2126,Q2126:AJ2126)),0)</f>
        <v>0</v>
      </c>
      <c r="AM2126" s="7">
        <f>IF(R2126&gt;0,RANK(R2126,(N2126:P2126,Q2126:AJ2126)),0)</f>
        <v>6</v>
      </c>
      <c r="AN2126" s="7">
        <f>IF(S2126&gt;0,RANK(S2126,(N2126:P2126,Q2126:AJ2126)),0)</f>
        <v>7</v>
      </c>
      <c r="AO2126" s="7">
        <f>IF(T2126&gt;0,RANK(T2126,(N2126:P2126,Q2126:AJ2126)),0)</f>
        <v>5</v>
      </c>
      <c r="AP2126" s="2">
        <f t="shared" ref="AP2126:AP2157" si="846">IF($C2126=0,"-",Q2126/$C2126)</f>
        <v>0</v>
      </c>
      <c r="AQ2126" s="2">
        <f t="shared" ref="AQ2126:AQ2157" si="847">IF($C2126=0,"-",R2126/$C2126)</f>
        <v>1.8302668336383778E-3</v>
      </c>
      <c r="AR2126" s="2">
        <f t="shared" ref="AR2126:AR2157" si="848">IF($C2126=0,"-",S2126/$C2126)</f>
        <v>7.7063866679510646E-4</v>
      </c>
      <c r="AS2126" s="2">
        <f t="shared" ref="AS2126:AS2157" si="849">IF($C2126=0,"-",T2126/$C2126)</f>
        <v>1.9265966669877661E-3</v>
      </c>
      <c r="AU2126" t="s">
        <v>1628</v>
      </c>
      <c r="AV2126" t="s">
        <v>3241</v>
      </c>
      <c r="AY2126" s="130">
        <v>39</v>
      </c>
      <c r="AZ2126" s="131">
        <v>1</v>
      </c>
      <c r="BA2126" s="132">
        <f t="shared" ref="BA2126:BA2189" si="850">AY2126*1000+AZ2126</f>
        <v>39001</v>
      </c>
      <c r="BC2126" s="7" t="s">
        <v>532</v>
      </c>
    </row>
    <row r="2127" spans="1:55" hidden="1" outlineLevel="1" x14ac:dyDescent="0.2">
      <c r="A2127" t="s">
        <v>3317</v>
      </c>
      <c r="B2127" t="s">
        <v>3241</v>
      </c>
      <c r="C2127" s="1">
        <f t="shared" si="840"/>
        <v>43948</v>
      </c>
      <c r="D2127" s="7">
        <f>RANK(N2127,(N2127:P2127,Q2127:AJ2127))</f>
        <v>2</v>
      </c>
      <c r="E2127" s="7">
        <f>RANK(O2127,(N2127:P2127,Q2127:AJ2127))</f>
        <v>1</v>
      </c>
      <c r="F2127" s="7">
        <f>IF(P2127&gt;0,RANK(P2127,(N2127:P2127,Q2127:AJ2127)),0)</f>
        <v>3</v>
      </c>
      <c r="G2127" s="1">
        <f t="shared" si="841"/>
        <v>8796</v>
      </c>
      <c r="H2127" s="2">
        <f t="shared" si="838"/>
        <v>0.20014562664967689</v>
      </c>
      <c r="I2127" s="2"/>
      <c r="J2127" s="2">
        <f t="shared" si="842"/>
        <v>0.3533494129425685</v>
      </c>
      <c r="K2127" s="2">
        <f t="shared" si="843"/>
        <v>0.55349503959224533</v>
      </c>
      <c r="L2127" s="2">
        <f t="shared" si="844"/>
        <v>8.6443069081641941E-2</v>
      </c>
      <c r="M2127" s="2">
        <f t="shared" si="845"/>
        <v>6.712478383544232E-3</v>
      </c>
      <c r="N2127" s="1">
        <v>15529</v>
      </c>
      <c r="O2127" s="1">
        <v>24325</v>
      </c>
      <c r="P2127" s="1">
        <v>3799</v>
      </c>
      <c r="Q2127" s="1">
        <v>19</v>
      </c>
      <c r="R2127" s="1">
        <v>94</v>
      </c>
      <c r="S2127" s="1">
        <v>38</v>
      </c>
      <c r="T2127" s="1">
        <v>37</v>
      </c>
      <c r="U2127" s="1">
        <v>100</v>
      </c>
      <c r="W2127" s="1">
        <v>7</v>
      </c>
      <c r="AL2127" s="7">
        <f>IF(Q2127&gt;0,RANK(Q2127,(N2127:P2127,Q2127:AJ2127)),0)</f>
        <v>8</v>
      </c>
      <c r="AM2127" s="7">
        <f>IF(R2127&gt;0,RANK(R2127,(N2127:P2127,Q2127:AJ2127)),0)</f>
        <v>5</v>
      </c>
      <c r="AN2127" s="7">
        <f>IF(S2127&gt;0,RANK(S2127,(N2127:P2127,Q2127:AJ2127)),0)</f>
        <v>6</v>
      </c>
      <c r="AO2127" s="7">
        <f>IF(T2127&gt;0,RANK(T2127,(N2127:P2127,Q2127:AJ2127)),0)</f>
        <v>7</v>
      </c>
      <c r="AP2127" s="2">
        <f t="shared" si="846"/>
        <v>4.3232911622826975E-4</v>
      </c>
      <c r="AQ2127" s="2">
        <f t="shared" si="847"/>
        <v>2.1388914171293345E-3</v>
      </c>
      <c r="AR2127" s="2">
        <f t="shared" si="848"/>
        <v>8.6465823245653951E-4</v>
      </c>
      <c r="AS2127" s="2">
        <f t="shared" si="849"/>
        <v>8.4190406844452531E-4</v>
      </c>
      <c r="AU2127" t="s">
        <v>3317</v>
      </c>
      <c r="AV2127" t="s">
        <v>3241</v>
      </c>
      <c r="AY2127" s="130">
        <v>39</v>
      </c>
      <c r="AZ2127" s="131">
        <v>3</v>
      </c>
      <c r="BA2127" s="132">
        <f t="shared" si="850"/>
        <v>39003</v>
      </c>
      <c r="BC2127" s="7" t="s">
        <v>532</v>
      </c>
    </row>
    <row r="2128" spans="1:55" hidden="1" outlineLevel="1" x14ac:dyDescent="0.2">
      <c r="A2128" t="s">
        <v>3242</v>
      </c>
      <c r="B2128" t="s">
        <v>3241</v>
      </c>
      <c r="C2128" s="1">
        <f t="shared" si="840"/>
        <v>19773</v>
      </c>
      <c r="D2128" s="7">
        <f>RANK(N2128,(N2128:P2128,Q2128:AJ2128))</f>
        <v>2</v>
      </c>
      <c r="E2128" s="7">
        <f>RANK(O2128,(N2128:P2128,Q2128:AJ2128))</f>
        <v>1</v>
      </c>
      <c r="F2128" s="7">
        <f>IF(P2128&gt;0,RANK(P2128,(N2128:P2128,Q2128:AJ2128)),0)</f>
        <v>3</v>
      </c>
      <c r="G2128" s="1">
        <f t="shared" si="841"/>
        <v>3829</v>
      </c>
      <c r="H2128" s="2">
        <f t="shared" si="838"/>
        <v>0.1936479037070753</v>
      </c>
      <c r="I2128" s="2"/>
      <c r="J2128" s="2">
        <f t="shared" si="842"/>
        <v>0.3324230010620543</v>
      </c>
      <c r="K2128" s="2">
        <f t="shared" si="843"/>
        <v>0.52607090476912965</v>
      </c>
      <c r="L2128" s="2">
        <f t="shared" si="844"/>
        <v>0.13300965963687858</v>
      </c>
      <c r="M2128" s="2">
        <f t="shared" si="845"/>
        <v>8.4964345319374079E-3</v>
      </c>
      <c r="N2128" s="1">
        <v>6573</v>
      </c>
      <c r="O2128" s="1">
        <v>10402</v>
      </c>
      <c r="P2128" s="1">
        <v>2630</v>
      </c>
      <c r="Q2128" s="1">
        <v>9</v>
      </c>
      <c r="R2128" s="1">
        <v>46</v>
      </c>
      <c r="S2128" s="1">
        <v>52</v>
      </c>
      <c r="T2128" s="1">
        <v>20</v>
      </c>
      <c r="U2128" s="1">
        <v>41</v>
      </c>
      <c r="W2128" s="1">
        <v>0</v>
      </c>
      <c r="AL2128" s="7">
        <f>IF(Q2128&gt;0,RANK(Q2128,(N2128:P2128,Q2128:AJ2128)),0)</f>
        <v>8</v>
      </c>
      <c r="AM2128" s="7">
        <f>IF(R2128&gt;0,RANK(R2128,(N2128:P2128,Q2128:AJ2128)),0)</f>
        <v>5</v>
      </c>
      <c r="AN2128" s="7">
        <f>IF(S2128&gt;0,RANK(S2128,(N2128:P2128,Q2128:AJ2128)),0)</f>
        <v>4</v>
      </c>
      <c r="AO2128" s="7">
        <f>IF(T2128&gt;0,RANK(T2128,(N2128:P2128,Q2128:AJ2128)),0)</f>
        <v>7</v>
      </c>
      <c r="AP2128" s="2">
        <f t="shared" si="846"/>
        <v>4.5516613563950843E-4</v>
      </c>
      <c r="AQ2128" s="2">
        <f t="shared" si="847"/>
        <v>2.3264046932685986E-3</v>
      </c>
      <c r="AR2128" s="2">
        <f t="shared" si="848"/>
        <v>2.6298487836949377E-3</v>
      </c>
      <c r="AS2128" s="2">
        <f t="shared" si="849"/>
        <v>1.0114803014211297E-3</v>
      </c>
      <c r="AU2128" t="s">
        <v>3242</v>
      </c>
      <c r="AV2128" t="s">
        <v>3241</v>
      </c>
      <c r="AY2128" s="130">
        <v>39</v>
      </c>
      <c r="AZ2128" s="131">
        <v>5</v>
      </c>
      <c r="BA2128" s="132">
        <f t="shared" si="850"/>
        <v>39005</v>
      </c>
      <c r="BC2128" s="7" t="s">
        <v>532</v>
      </c>
    </row>
    <row r="2129" spans="1:55" hidden="1" outlineLevel="1" x14ac:dyDescent="0.2">
      <c r="A2129" t="s">
        <v>2485</v>
      </c>
      <c r="B2129" t="s">
        <v>3241</v>
      </c>
      <c r="C2129" s="1">
        <f t="shared" si="840"/>
        <v>38722</v>
      </c>
      <c r="D2129" s="7">
        <f>RANK(N2129,(N2129:P2129,Q2129:AJ2129))</f>
        <v>1</v>
      </c>
      <c r="E2129" s="7">
        <f>RANK(O2129,(N2129:P2129,Q2129:AJ2129))</f>
        <v>2</v>
      </c>
      <c r="F2129" s="7">
        <f>IF(P2129&gt;0,RANK(P2129,(N2129:P2129,Q2129:AJ2129)),0)</f>
        <v>3</v>
      </c>
      <c r="G2129" s="1">
        <f t="shared" si="841"/>
        <v>6054</v>
      </c>
      <c r="H2129" s="2">
        <f t="shared" si="838"/>
        <v>0.15634523010175094</v>
      </c>
      <c r="I2129" s="2"/>
      <c r="J2129" s="2">
        <f t="shared" si="842"/>
        <v>0.49948349775321521</v>
      </c>
      <c r="K2129" s="2">
        <f t="shared" si="843"/>
        <v>0.34313826765146427</v>
      </c>
      <c r="L2129" s="2">
        <f t="shared" si="844"/>
        <v>0.14720314033366044</v>
      </c>
      <c r="M2129" s="2">
        <f t="shared" si="845"/>
        <v>1.0175094261660078E-2</v>
      </c>
      <c r="N2129" s="1">
        <v>19341</v>
      </c>
      <c r="O2129" s="1">
        <v>13287</v>
      </c>
      <c r="P2129" s="1">
        <v>5700</v>
      </c>
      <c r="Q2129" s="1">
        <v>6</v>
      </c>
      <c r="R2129" s="1">
        <v>109</v>
      </c>
      <c r="S2129" s="1">
        <v>96</v>
      </c>
      <c r="T2129" s="1">
        <v>71</v>
      </c>
      <c r="U2129" s="1">
        <v>112</v>
      </c>
      <c r="W2129" s="1">
        <v>0</v>
      </c>
      <c r="AL2129" s="7">
        <f>IF(Q2129&gt;0,RANK(Q2129,(N2129:P2129,Q2129:AJ2129)),0)</f>
        <v>8</v>
      </c>
      <c r="AM2129" s="7">
        <f>IF(R2129&gt;0,RANK(R2129,(N2129:P2129,Q2129:AJ2129)),0)</f>
        <v>5</v>
      </c>
      <c r="AN2129" s="7">
        <f>IF(S2129&gt;0,RANK(S2129,(N2129:P2129,Q2129:AJ2129)),0)</f>
        <v>6</v>
      </c>
      <c r="AO2129" s="7">
        <f>IF(T2129&gt;0,RANK(T2129,(N2129:P2129,Q2129:AJ2129)),0)</f>
        <v>7</v>
      </c>
      <c r="AP2129" s="2">
        <f t="shared" si="846"/>
        <v>1.5495067403543204E-4</v>
      </c>
      <c r="AQ2129" s="2">
        <f t="shared" si="847"/>
        <v>2.8149372449770157E-3</v>
      </c>
      <c r="AR2129" s="2">
        <f t="shared" si="848"/>
        <v>2.4792107845669127E-3</v>
      </c>
      <c r="AS2129" s="2">
        <f t="shared" si="849"/>
        <v>1.8335829760859461E-3</v>
      </c>
      <c r="AU2129" t="s">
        <v>2485</v>
      </c>
      <c r="AV2129" t="s">
        <v>3241</v>
      </c>
      <c r="AY2129" s="130">
        <v>39</v>
      </c>
      <c r="AZ2129" s="131">
        <v>7</v>
      </c>
      <c r="BA2129" s="132">
        <f t="shared" si="850"/>
        <v>39007</v>
      </c>
      <c r="BC2129" s="7" t="s">
        <v>532</v>
      </c>
    </row>
    <row r="2130" spans="1:55" hidden="1" outlineLevel="1" x14ac:dyDescent="0.2">
      <c r="A2130" t="s">
        <v>3026</v>
      </c>
      <c r="B2130" t="s">
        <v>3241</v>
      </c>
      <c r="C2130" s="1">
        <f t="shared" si="840"/>
        <v>23954</v>
      </c>
      <c r="D2130" s="7">
        <f>RANK(N2130,(N2130:P2130,Q2130:AJ2130))</f>
        <v>1</v>
      </c>
      <c r="E2130" s="7">
        <f>RANK(O2130,(N2130:P2130,Q2130:AJ2130))</f>
        <v>2</v>
      </c>
      <c r="F2130" s="7">
        <f>IF(P2130&gt;0,RANK(P2130,(N2130:P2130,Q2130:AJ2130)),0)</f>
        <v>3</v>
      </c>
      <c r="G2130" s="1">
        <f t="shared" si="841"/>
        <v>6264</v>
      </c>
      <c r="H2130" s="2">
        <f t="shared" si="838"/>
        <v>0.26150121065375304</v>
      </c>
      <c r="I2130" s="2"/>
      <c r="J2130" s="2">
        <f t="shared" si="842"/>
        <v>0.56015696752108213</v>
      </c>
      <c r="K2130" s="2">
        <f t="shared" si="843"/>
        <v>0.29865575686732904</v>
      </c>
      <c r="L2130" s="2">
        <f t="shared" si="844"/>
        <v>0.11593053352258495</v>
      </c>
      <c r="M2130" s="2">
        <f t="shared" si="845"/>
        <v>2.5256742089003886E-2</v>
      </c>
      <c r="N2130" s="1">
        <v>13418</v>
      </c>
      <c r="O2130" s="1">
        <v>7154</v>
      </c>
      <c r="P2130" s="1">
        <v>2777</v>
      </c>
      <c r="Q2130" s="1">
        <v>216</v>
      </c>
      <c r="R2130" s="1">
        <v>203</v>
      </c>
      <c r="S2130" s="1">
        <v>49</v>
      </c>
      <c r="T2130" s="1">
        <v>66</v>
      </c>
      <c r="U2130" s="1">
        <v>71</v>
      </c>
      <c r="W2130" s="1">
        <v>0</v>
      </c>
      <c r="AL2130" s="7">
        <f>IF(Q2130&gt;0,RANK(Q2130,(N2130:P2130,Q2130:AJ2130)),0)</f>
        <v>4</v>
      </c>
      <c r="AM2130" s="7">
        <f>IF(R2130&gt;0,RANK(R2130,(N2130:P2130,Q2130:AJ2130)),0)</f>
        <v>5</v>
      </c>
      <c r="AN2130" s="7">
        <f>IF(S2130&gt;0,RANK(S2130,(N2130:P2130,Q2130:AJ2130)),0)</f>
        <v>8</v>
      </c>
      <c r="AO2130" s="7">
        <f>IF(T2130&gt;0,RANK(T2130,(N2130:P2130,Q2130:AJ2130)),0)</f>
        <v>7</v>
      </c>
      <c r="AP2130" s="2">
        <f t="shared" si="846"/>
        <v>9.0172831259914838E-3</v>
      </c>
      <c r="AQ2130" s="2">
        <f t="shared" si="847"/>
        <v>8.4745762711864406E-3</v>
      </c>
      <c r="AR2130" s="2">
        <f t="shared" si="848"/>
        <v>2.0455873758036236E-3</v>
      </c>
      <c r="AS2130" s="2">
        <f t="shared" si="849"/>
        <v>2.7552809551640643E-3</v>
      </c>
      <c r="AU2130" t="s">
        <v>3026</v>
      </c>
      <c r="AV2130" t="s">
        <v>3241</v>
      </c>
      <c r="AY2130" s="130">
        <v>39</v>
      </c>
      <c r="AZ2130" s="131">
        <v>9</v>
      </c>
      <c r="BA2130" s="132">
        <f t="shared" si="850"/>
        <v>39009</v>
      </c>
      <c r="BC2130" s="7" t="s">
        <v>532</v>
      </c>
    </row>
    <row r="2131" spans="1:55" hidden="1" outlineLevel="1" x14ac:dyDescent="0.2">
      <c r="A2131" t="s">
        <v>2764</v>
      </c>
      <c r="B2131" t="s">
        <v>3241</v>
      </c>
      <c r="C2131" s="1">
        <f t="shared" si="840"/>
        <v>19632</v>
      </c>
      <c r="D2131" s="7">
        <f>RANK(N2131,(N2131:P2131,Q2131:AJ2131))</f>
        <v>2</v>
      </c>
      <c r="E2131" s="7">
        <f>RANK(O2131,(N2131:P2131,Q2131:AJ2131))</f>
        <v>1</v>
      </c>
      <c r="F2131" s="7">
        <f>IF(P2131&gt;0,RANK(P2131,(N2131:P2131,Q2131:AJ2131)),0)</f>
        <v>3</v>
      </c>
      <c r="G2131" s="1">
        <f t="shared" si="841"/>
        <v>3517</v>
      </c>
      <c r="H2131" s="2">
        <f t="shared" si="838"/>
        <v>0.17914629176854116</v>
      </c>
      <c r="I2131" s="2"/>
      <c r="J2131" s="2">
        <f t="shared" si="842"/>
        <v>0.33883455582722088</v>
      </c>
      <c r="K2131" s="2">
        <f t="shared" si="843"/>
        <v>0.51798084759576202</v>
      </c>
      <c r="L2131" s="2">
        <f t="shared" si="844"/>
        <v>0.13452526487367564</v>
      </c>
      <c r="M2131" s="2">
        <f t="shared" si="845"/>
        <v>8.6593317033414607E-3</v>
      </c>
      <c r="N2131" s="1">
        <v>6652</v>
      </c>
      <c r="O2131" s="1">
        <v>10169</v>
      </c>
      <c r="P2131" s="1">
        <v>2641</v>
      </c>
      <c r="R2131" s="1">
        <v>53</v>
      </c>
      <c r="S2131" s="1">
        <v>29</v>
      </c>
      <c r="T2131" s="1">
        <v>33</v>
      </c>
      <c r="U2131" s="1">
        <v>55</v>
      </c>
      <c r="W2131" s="1">
        <v>0</v>
      </c>
      <c r="AL2131" s="7">
        <f>IF(Q2131&gt;0,RANK(Q2131,(N2131:P2131,Q2131:AJ2131)),0)</f>
        <v>0</v>
      </c>
      <c r="AM2131" s="7">
        <f>IF(R2131&gt;0,RANK(R2131,(N2131:P2131,Q2131:AJ2131)),0)</f>
        <v>5</v>
      </c>
      <c r="AN2131" s="7">
        <f>IF(S2131&gt;0,RANK(S2131,(N2131:P2131,Q2131:AJ2131)),0)</f>
        <v>7</v>
      </c>
      <c r="AO2131" s="7">
        <f>IF(T2131&gt;0,RANK(T2131,(N2131:P2131,Q2131:AJ2131)),0)</f>
        <v>6</v>
      </c>
      <c r="AP2131" s="2">
        <f t="shared" si="846"/>
        <v>0</v>
      </c>
      <c r="AQ2131" s="2">
        <f t="shared" si="847"/>
        <v>2.6996740016299917E-3</v>
      </c>
      <c r="AR2131" s="2">
        <f t="shared" si="848"/>
        <v>1.4771801140994296E-3</v>
      </c>
      <c r="AS2131" s="2">
        <f t="shared" si="849"/>
        <v>1.6809290953545232E-3</v>
      </c>
      <c r="AU2131" t="s">
        <v>2764</v>
      </c>
      <c r="AV2131" t="s">
        <v>3241</v>
      </c>
      <c r="AY2131" s="130">
        <v>39</v>
      </c>
      <c r="AZ2131" s="131">
        <v>11</v>
      </c>
      <c r="BA2131" s="132">
        <f t="shared" si="850"/>
        <v>39011</v>
      </c>
      <c r="BC2131" s="7" t="s">
        <v>532</v>
      </c>
    </row>
    <row r="2132" spans="1:55" hidden="1" outlineLevel="1" x14ac:dyDescent="0.2">
      <c r="A2132" t="s">
        <v>2765</v>
      </c>
      <c r="B2132" t="s">
        <v>3241</v>
      </c>
      <c r="C2132" s="1">
        <f t="shared" si="840"/>
        <v>30639</v>
      </c>
      <c r="D2132" s="7">
        <f>RANK(N2132,(N2132:P2132,Q2132:AJ2132))</f>
        <v>1</v>
      </c>
      <c r="E2132" s="7">
        <f>RANK(O2132,(N2132:P2132,Q2132:AJ2132))</f>
        <v>2</v>
      </c>
      <c r="F2132" s="7">
        <f>IF(P2132&gt;0,RANK(P2132,(N2132:P2132,Q2132:AJ2132)),0)</f>
        <v>3</v>
      </c>
      <c r="G2132" s="1">
        <f t="shared" si="841"/>
        <v>9492</v>
      </c>
      <c r="H2132" s="2">
        <f t="shared" si="838"/>
        <v>0.30980123372172719</v>
      </c>
      <c r="I2132" s="2"/>
      <c r="J2132" s="2">
        <f t="shared" si="842"/>
        <v>0.57785828519207549</v>
      </c>
      <c r="K2132" s="2">
        <f t="shared" si="843"/>
        <v>0.26805705147034825</v>
      </c>
      <c r="L2132" s="2">
        <f t="shared" si="844"/>
        <v>0.14530500342700481</v>
      </c>
      <c r="M2132" s="2">
        <f t="shared" si="845"/>
        <v>8.7796599105714468E-3</v>
      </c>
      <c r="N2132" s="1">
        <v>17705</v>
      </c>
      <c r="O2132" s="1">
        <v>8213</v>
      </c>
      <c r="P2132" s="1">
        <v>4452</v>
      </c>
      <c r="Q2132" s="1">
        <v>3</v>
      </c>
      <c r="R2132" s="1">
        <v>61</v>
      </c>
      <c r="S2132" s="1">
        <v>111</v>
      </c>
      <c r="T2132" s="1">
        <v>45</v>
      </c>
      <c r="U2132" s="1">
        <v>49</v>
      </c>
      <c r="W2132" s="1">
        <v>0</v>
      </c>
      <c r="AL2132" s="7">
        <f>IF(Q2132&gt;0,RANK(Q2132,(N2132:P2132,Q2132:AJ2132)),0)</f>
        <v>8</v>
      </c>
      <c r="AM2132" s="7">
        <f>IF(R2132&gt;0,RANK(R2132,(N2132:P2132,Q2132:AJ2132)),0)</f>
        <v>5</v>
      </c>
      <c r="AN2132" s="7">
        <f>IF(S2132&gt;0,RANK(S2132,(N2132:P2132,Q2132:AJ2132)),0)</f>
        <v>4</v>
      </c>
      <c r="AO2132" s="7">
        <f>IF(T2132&gt;0,RANK(T2132,(N2132:P2132,Q2132:AJ2132)),0)</f>
        <v>7</v>
      </c>
      <c r="AP2132" s="2">
        <f t="shared" si="846"/>
        <v>9.7914422794477622E-5</v>
      </c>
      <c r="AQ2132" s="2">
        <f t="shared" si="847"/>
        <v>1.9909265968210449E-3</v>
      </c>
      <c r="AR2132" s="2">
        <f t="shared" si="848"/>
        <v>3.622833643395672E-3</v>
      </c>
      <c r="AS2132" s="2">
        <f t="shared" si="849"/>
        <v>1.4687163419171644E-3</v>
      </c>
      <c r="AU2132" t="s">
        <v>2765</v>
      </c>
      <c r="AV2132" t="s">
        <v>3241</v>
      </c>
      <c r="AY2132" s="130">
        <v>39</v>
      </c>
      <c r="AZ2132" s="131">
        <v>13</v>
      </c>
      <c r="BA2132" s="132">
        <f t="shared" si="850"/>
        <v>39013</v>
      </c>
      <c r="BC2132" s="7" t="s">
        <v>532</v>
      </c>
    </row>
    <row r="2133" spans="1:55" hidden="1" outlineLevel="1" x14ac:dyDescent="0.2">
      <c r="A2133" t="s">
        <v>470</v>
      </c>
      <c r="B2133" t="s">
        <v>3241</v>
      </c>
      <c r="C2133" s="1">
        <f t="shared" si="840"/>
        <v>15366</v>
      </c>
      <c r="D2133" s="7">
        <f>RANK(N2133,(N2133:P2133,Q2133:AJ2133))</f>
        <v>2</v>
      </c>
      <c r="E2133" s="7">
        <f>RANK(O2133,(N2133:P2133,Q2133:AJ2133))</f>
        <v>1</v>
      </c>
      <c r="F2133" s="7">
        <f>IF(P2133&gt;0,RANK(P2133,(N2133:P2133,Q2133:AJ2133)),0)</f>
        <v>3</v>
      </c>
      <c r="G2133" s="1">
        <f t="shared" si="841"/>
        <v>652</v>
      </c>
      <c r="H2133" s="2">
        <f t="shared" si="838"/>
        <v>4.243134192372771E-2</v>
      </c>
      <c r="I2133" s="2"/>
      <c r="J2133" s="2">
        <f t="shared" si="842"/>
        <v>0.41116751269035534</v>
      </c>
      <c r="K2133" s="2">
        <f t="shared" si="843"/>
        <v>0.45359885461408306</v>
      </c>
      <c r="L2133" s="2">
        <f t="shared" si="844"/>
        <v>0.12631784459195627</v>
      </c>
      <c r="M2133" s="2">
        <f t="shared" si="845"/>
        <v>8.9157881036053266E-3</v>
      </c>
      <c r="N2133" s="1">
        <v>6318</v>
      </c>
      <c r="O2133" s="1">
        <v>6970</v>
      </c>
      <c r="P2133" s="1">
        <v>1941</v>
      </c>
      <c r="Q2133" s="1">
        <v>2</v>
      </c>
      <c r="R2133" s="1">
        <v>40</v>
      </c>
      <c r="S2133" s="1">
        <v>22</v>
      </c>
      <c r="T2133" s="1">
        <v>24</v>
      </c>
      <c r="U2133" s="1">
        <v>49</v>
      </c>
      <c r="W2133" s="1">
        <v>0</v>
      </c>
      <c r="AL2133" s="7">
        <f>IF(Q2133&gt;0,RANK(Q2133,(N2133:P2133,Q2133:AJ2133)),0)</f>
        <v>8</v>
      </c>
      <c r="AM2133" s="7">
        <f>IF(R2133&gt;0,RANK(R2133,(N2133:P2133,Q2133:AJ2133)),0)</f>
        <v>5</v>
      </c>
      <c r="AN2133" s="7">
        <f>IF(S2133&gt;0,RANK(S2133,(N2133:P2133,Q2133:AJ2133)),0)</f>
        <v>7</v>
      </c>
      <c r="AO2133" s="7">
        <f>IF(T2133&gt;0,RANK(T2133,(N2133:P2133,Q2133:AJ2133)),0)</f>
        <v>6</v>
      </c>
      <c r="AP2133" s="2">
        <f t="shared" si="846"/>
        <v>1.3015749056358194E-4</v>
      </c>
      <c r="AQ2133" s="2">
        <f t="shared" si="847"/>
        <v>2.6031498112716388E-3</v>
      </c>
      <c r="AR2133" s="2">
        <f t="shared" si="848"/>
        <v>1.4317323961994012E-3</v>
      </c>
      <c r="AS2133" s="2">
        <f t="shared" si="849"/>
        <v>1.5618898867629833E-3</v>
      </c>
      <c r="AU2133" t="s">
        <v>470</v>
      </c>
      <c r="AV2133" t="s">
        <v>3241</v>
      </c>
      <c r="AY2133" s="130">
        <v>39</v>
      </c>
      <c r="AZ2133" s="131">
        <v>15</v>
      </c>
      <c r="BA2133" s="132">
        <f t="shared" si="850"/>
        <v>39015</v>
      </c>
      <c r="BC2133" s="7" t="s">
        <v>532</v>
      </c>
    </row>
    <row r="2134" spans="1:55" hidden="1" outlineLevel="1" x14ac:dyDescent="0.2">
      <c r="A2134" t="s">
        <v>1139</v>
      </c>
      <c r="B2134" t="s">
        <v>3241</v>
      </c>
      <c r="C2134" s="1">
        <f t="shared" si="840"/>
        <v>122398</v>
      </c>
      <c r="D2134" s="7">
        <f>RANK(N2134,(N2134:P2134,Q2134:AJ2134))</f>
        <v>2</v>
      </c>
      <c r="E2134" s="7">
        <f>RANK(O2134,(N2134:P2134,Q2134:AJ2134))</f>
        <v>1</v>
      </c>
      <c r="F2134" s="7">
        <f>IF(P2134&gt;0,RANK(P2134,(N2134:P2134,Q2134:AJ2134)),0)</f>
        <v>3</v>
      </c>
      <c r="G2134" s="1">
        <f t="shared" si="841"/>
        <v>23333</v>
      </c>
      <c r="H2134" s="2">
        <f t="shared" si="838"/>
        <v>0.19063219987254693</v>
      </c>
      <c r="I2134" s="2"/>
      <c r="J2134" s="2">
        <f t="shared" si="842"/>
        <v>0.3569502769653099</v>
      </c>
      <c r="K2134" s="2">
        <f t="shared" si="843"/>
        <v>0.54758247683785688</v>
      </c>
      <c r="L2134" s="2">
        <f t="shared" si="844"/>
        <v>8.6112518178401612E-2</v>
      </c>
      <c r="M2134" s="2">
        <f t="shared" si="845"/>
        <v>9.3547280184316101E-3</v>
      </c>
      <c r="N2134" s="1">
        <v>43690</v>
      </c>
      <c r="O2134" s="1">
        <v>67023</v>
      </c>
      <c r="P2134" s="1">
        <v>10540</v>
      </c>
      <c r="Q2134" s="1">
        <v>40</v>
      </c>
      <c r="R2134" s="1">
        <v>418</v>
      </c>
      <c r="S2134" s="1">
        <v>191</v>
      </c>
      <c r="T2134" s="1">
        <v>230</v>
      </c>
      <c r="U2134" s="1">
        <v>266</v>
      </c>
      <c r="W2134" s="1">
        <v>0</v>
      </c>
      <c r="AL2134" s="7">
        <f>IF(Q2134&gt;0,RANK(Q2134,(N2134:P2134,Q2134:AJ2134)),0)</f>
        <v>8</v>
      </c>
      <c r="AM2134" s="7">
        <f>IF(R2134&gt;0,RANK(R2134,(N2134:P2134,Q2134:AJ2134)),0)</f>
        <v>4</v>
      </c>
      <c r="AN2134" s="7">
        <f>IF(S2134&gt;0,RANK(S2134,(N2134:P2134,Q2134:AJ2134)),0)</f>
        <v>7</v>
      </c>
      <c r="AO2134" s="7">
        <f>IF(T2134&gt;0,RANK(T2134,(N2134:P2134,Q2134:AJ2134)),0)</f>
        <v>6</v>
      </c>
      <c r="AP2134" s="2">
        <f t="shared" si="846"/>
        <v>3.2680272553473093E-4</v>
      </c>
      <c r="AQ2134" s="2">
        <f t="shared" si="847"/>
        <v>3.4150884818379386E-3</v>
      </c>
      <c r="AR2134" s="2">
        <f t="shared" si="848"/>
        <v>1.5604830144283403E-3</v>
      </c>
      <c r="AS2134" s="2">
        <f t="shared" si="849"/>
        <v>1.8791156718247031E-3</v>
      </c>
      <c r="AU2134" t="s">
        <v>1139</v>
      </c>
      <c r="AV2134" t="s">
        <v>3241</v>
      </c>
      <c r="AY2134" s="130">
        <v>39</v>
      </c>
      <c r="AZ2134" s="131">
        <v>17</v>
      </c>
      <c r="BA2134" s="132">
        <f t="shared" si="850"/>
        <v>39017</v>
      </c>
      <c r="BC2134" s="7" t="s">
        <v>532</v>
      </c>
    </row>
    <row r="2135" spans="1:55" hidden="1" outlineLevel="1" x14ac:dyDescent="0.2">
      <c r="A2135" t="s">
        <v>2017</v>
      </c>
      <c r="B2135" t="s">
        <v>3241</v>
      </c>
      <c r="C2135" s="1">
        <f t="shared" si="840"/>
        <v>11790</v>
      </c>
      <c r="D2135" s="7">
        <f>RANK(N2135,(N2135:P2135,Q2135:AJ2135))</f>
        <v>1</v>
      </c>
      <c r="E2135" s="7">
        <f>RANK(O2135,(N2135:P2135,Q2135:AJ2135))</f>
        <v>2</v>
      </c>
      <c r="F2135" s="7">
        <f>IF(P2135&gt;0,RANK(P2135,(N2135:P2135,Q2135:AJ2135)),0)</f>
        <v>3</v>
      </c>
      <c r="G2135" s="1">
        <f t="shared" si="841"/>
        <v>343</v>
      </c>
      <c r="H2135" s="2">
        <f t="shared" si="838"/>
        <v>2.909245122985581E-2</v>
      </c>
      <c r="I2135" s="2"/>
      <c r="J2135" s="2">
        <f t="shared" si="842"/>
        <v>0.40644614079728586</v>
      </c>
      <c r="K2135" s="2">
        <f t="shared" si="843"/>
        <v>0.37735368956743004</v>
      </c>
      <c r="L2135" s="2">
        <f t="shared" si="844"/>
        <v>0.20737913486005088</v>
      </c>
      <c r="M2135" s="2">
        <f t="shared" si="845"/>
        <v>8.8210347752331608E-3</v>
      </c>
      <c r="N2135" s="1">
        <v>4792</v>
      </c>
      <c r="O2135" s="1">
        <v>4449</v>
      </c>
      <c r="P2135" s="1">
        <v>2445</v>
      </c>
      <c r="Q2135" s="1">
        <v>1</v>
      </c>
      <c r="R2135" s="1">
        <v>23</v>
      </c>
      <c r="S2135" s="1">
        <v>20</v>
      </c>
      <c r="T2135" s="1">
        <v>22</v>
      </c>
      <c r="U2135" s="1">
        <v>38</v>
      </c>
      <c r="W2135" s="1">
        <v>0</v>
      </c>
      <c r="AL2135" s="7">
        <f>IF(Q2135&gt;0,RANK(Q2135,(N2135:P2135,Q2135:AJ2135)),0)</f>
        <v>8</v>
      </c>
      <c r="AM2135" s="7">
        <f>IF(R2135&gt;0,RANK(R2135,(N2135:P2135,Q2135:AJ2135)),0)</f>
        <v>5</v>
      </c>
      <c r="AN2135" s="7">
        <f>IF(S2135&gt;0,RANK(S2135,(N2135:P2135,Q2135:AJ2135)),0)</f>
        <v>7</v>
      </c>
      <c r="AO2135" s="7">
        <f>IF(T2135&gt;0,RANK(T2135,(N2135:P2135,Q2135:AJ2135)),0)</f>
        <v>6</v>
      </c>
      <c r="AP2135" s="2">
        <f t="shared" si="846"/>
        <v>8.4817642069550466E-5</v>
      </c>
      <c r="AQ2135" s="2">
        <f t="shared" si="847"/>
        <v>1.9508057675996608E-3</v>
      </c>
      <c r="AR2135" s="2">
        <f t="shared" si="848"/>
        <v>1.6963528413910093E-3</v>
      </c>
      <c r="AS2135" s="2">
        <f t="shared" si="849"/>
        <v>1.8659881255301102E-3</v>
      </c>
      <c r="AU2135" t="s">
        <v>2017</v>
      </c>
      <c r="AV2135" t="s">
        <v>3241</v>
      </c>
      <c r="AY2135" s="130">
        <v>39</v>
      </c>
      <c r="AZ2135" s="131">
        <v>19</v>
      </c>
      <c r="BA2135" s="132">
        <f t="shared" si="850"/>
        <v>39019</v>
      </c>
      <c r="BC2135" s="7" t="s">
        <v>532</v>
      </c>
    </row>
    <row r="2136" spans="1:55" hidden="1" outlineLevel="1" x14ac:dyDescent="0.2">
      <c r="A2136" t="s">
        <v>3216</v>
      </c>
      <c r="B2136" t="s">
        <v>3241</v>
      </c>
      <c r="C2136" s="1">
        <f t="shared" si="840"/>
        <v>14893</v>
      </c>
      <c r="D2136" s="7">
        <f>RANK(N2136,(N2136:P2136,Q2136:AJ2136))</f>
        <v>2</v>
      </c>
      <c r="E2136" s="7">
        <f>RANK(O2136,(N2136:P2136,Q2136:AJ2136))</f>
        <v>1</v>
      </c>
      <c r="F2136" s="7">
        <f>IF(P2136&gt;0,RANK(P2136,(N2136:P2136,Q2136:AJ2136)),0)</f>
        <v>3</v>
      </c>
      <c r="G2136" s="1">
        <f t="shared" si="841"/>
        <v>578</v>
      </c>
      <c r="H2136" s="2">
        <f t="shared" si="838"/>
        <v>3.8810179278855841E-2</v>
      </c>
      <c r="I2136" s="2"/>
      <c r="J2136" s="2">
        <f t="shared" si="842"/>
        <v>0.40220237695561672</v>
      </c>
      <c r="K2136" s="2">
        <f t="shared" si="843"/>
        <v>0.44101255623447255</v>
      </c>
      <c r="L2136" s="2">
        <f t="shared" si="844"/>
        <v>0.14899617269858323</v>
      </c>
      <c r="M2136" s="2">
        <f t="shared" si="845"/>
        <v>7.7888941113275489E-3</v>
      </c>
      <c r="N2136" s="1">
        <v>5990</v>
      </c>
      <c r="O2136" s="1">
        <v>6568</v>
      </c>
      <c r="P2136" s="1">
        <v>2219</v>
      </c>
      <c r="Q2136" s="1">
        <v>2</v>
      </c>
      <c r="R2136" s="1">
        <v>33</v>
      </c>
      <c r="S2136" s="1">
        <v>16</v>
      </c>
      <c r="T2136" s="1">
        <v>22</v>
      </c>
      <c r="U2136" s="1">
        <v>43</v>
      </c>
      <c r="W2136" s="1">
        <v>0</v>
      </c>
      <c r="AL2136" s="7">
        <f>IF(Q2136&gt;0,RANK(Q2136,(N2136:P2136,Q2136:AJ2136)),0)</f>
        <v>8</v>
      </c>
      <c r="AM2136" s="7">
        <f>IF(R2136&gt;0,RANK(R2136,(N2136:P2136,Q2136:AJ2136)),0)</f>
        <v>5</v>
      </c>
      <c r="AN2136" s="7">
        <f>IF(S2136&gt;0,RANK(S2136,(N2136:P2136,Q2136:AJ2136)),0)</f>
        <v>7</v>
      </c>
      <c r="AO2136" s="7">
        <f>IF(T2136&gt;0,RANK(T2136,(N2136:P2136,Q2136:AJ2136)),0)</f>
        <v>6</v>
      </c>
      <c r="AP2136" s="2">
        <f t="shared" si="846"/>
        <v>1.3429127778150809E-4</v>
      </c>
      <c r="AQ2136" s="2">
        <f t="shared" si="847"/>
        <v>2.2158060833948833E-3</v>
      </c>
      <c r="AR2136" s="2">
        <f t="shared" si="848"/>
        <v>1.0743302222520647E-3</v>
      </c>
      <c r="AS2136" s="2">
        <f t="shared" si="849"/>
        <v>1.4772040555965889E-3</v>
      </c>
      <c r="AU2136" t="s">
        <v>3216</v>
      </c>
      <c r="AV2136" t="s">
        <v>3241</v>
      </c>
      <c r="AY2136" s="130">
        <v>39</v>
      </c>
      <c r="AZ2136" s="131">
        <v>21</v>
      </c>
      <c r="BA2136" s="132">
        <f t="shared" si="850"/>
        <v>39021</v>
      </c>
      <c r="BC2136" s="7" t="s">
        <v>532</v>
      </c>
    </row>
    <row r="2137" spans="1:55" hidden="1" outlineLevel="1" x14ac:dyDescent="0.2">
      <c r="A2137" t="s">
        <v>667</v>
      </c>
      <c r="B2137" t="s">
        <v>3241</v>
      </c>
      <c r="C2137" s="1">
        <f t="shared" si="840"/>
        <v>57802</v>
      </c>
      <c r="D2137" s="7">
        <f>RANK(N2137,(N2137:P2137,Q2137:AJ2137))</f>
        <v>1</v>
      </c>
      <c r="E2137" s="7">
        <f>RANK(O2137,(N2137:P2137,Q2137:AJ2137))</f>
        <v>2</v>
      </c>
      <c r="F2137" s="7">
        <f>IF(P2137&gt;0,RANK(P2137,(N2137:P2137,Q2137:AJ2137)),0)</f>
        <v>3</v>
      </c>
      <c r="G2137" s="1">
        <f t="shared" si="841"/>
        <v>5593</v>
      </c>
      <c r="H2137" s="2">
        <f t="shared" si="838"/>
        <v>9.6761357738486556E-2</v>
      </c>
      <c r="I2137" s="2"/>
      <c r="J2137" s="2">
        <f t="shared" si="842"/>
        <v>0.48250925573509568</v>
      </c>
      <c r="K2137" s="2">
        <f t="shared" si="843"/>
        <v>0.38574789799660913</v>
      </c>
      <c r="L2137" s="2">
        <f t="shared" si="844"/>
        <v>0.12253901249091727</v>
      </c>
      <c r="M2137" s="2">
        <f t="shared" si="845"/>
        <v>9.203833777377976E-3</v>
      </c>
      <c r="N2137" s="1">
        <v>27890</v>
      </c>
      <c r="O2137" s="1">
        <v>22297</v>
      </c>
      <c r="P2137" s="1">
        <v>7083</v>
      </c>
      <c r="Q2137" s="1">
        <v>18</v>
      </c>
      <c r="R2137" s="1">
        <v>153</v>
      </c>
      <c r="S2137" s="1">
        <v>62</v>
      </c>
      <c r="T2137" s="1">
        <v>150</v>
      </c>
      <c r="U2137" s="1">
        <v>149</v>
      </c>
      <c r="W2137" s="1">
        <v>0</v>
      </c>
      <c r="AL2137" s="7">
        <f>IF(Q2137&gt;0,RANK(Q2137,(N2137:P2137,Q2137:AJ2137)),0)</f>
        <v>8</v>
      </c>
      <c r="AM2137" s="7">
        <f>IF(R2137&gt;0,RANK(R2137,(N2137:P2137,Q2137:AJ2137)),0)</f>
        <v>4</v>
      </c>
      <c r="AN2137" s="7">
        <f>IF(S2137&gt;0,RANK(S2137,(N2137:P2137,Q2137:AJ2137)),0)</f>
        <v>7</v>
      </c>
      <c r="AO2137" s="7">
        <f>IF(T2137&gt;0,RANK(T2137,(N2137:P2137,Q2137:AJ2137)),0)</f>
        <v>5</v>
      </c>
      <c r="AP2137" s="2">
        <f t="shared" si="846"/>
        <v>3.1140790976090792E-4</v>
      </c>
      <c r="AQ2137" s="2">
        <f t="shared" si="847"/>
        <v>2.6469672329677172E-3</v>
      </c>
      <c r="AR2137" s="2">
        <f t="shared" si="848"/>
        <v>1.0726272447320162E-3</v>
      </c>
      <c r="AS2137" s="2">
        <f t="shared" si="849"/>
        <v>2.5950659146742328E-3</v>
      </c>
      <c r="AU2137" t="s">
        <v>667</v>
      </c>
      <c r="AV2137" t="s">
        <v>3241</v>
      </c>
      <c r="AY2137" s="130">
        <v>39</v>
      </c>
      <c r="AZ2137" s="131">
        <v>23</v>
      </c>
      <c r="BA2137" s="132">
        <f t="shared" si="850"/>
        <v>39023</v>
      </c>
      <c r="BC2137" s="7" t="s">
        <v>532</v>
      </c>
    </row>
    <row r="2138" spans="1:55" hidden="1" outlineLevel="1" x14ac:dyDescent="0.2">
      <c r="A2138" t="s">
        <v>2075</v>
      </c>
      <c r="B2138" t="s">
        <v>3241</v>
      </c>
      <c r="C2138" s="1">
        <f t="shared" si="840"/>
        <v>64174</v>
      </c>
      <c r="D2138" s="7">
        <f>RANK(N2138,(N2138:P2138,Q2138:AJ2138))</f>
        <v>2</v>
      </c>
      <c r="E2138" s="7">
        <f>RANK(O2138,(N2138:P2138,Q2138:AJ2138))</f>
        <v>1</v>
      </c>
      <c r="F2138" s="7">
        <f>IF(P2138&gt;0,RANK(P2138,(N2138:P2138,Q2138:AJ2138)),0)</f>
        <v>3</v>
      </c>
      <c r="G2138" s="1">
        <f t="shared" si="841"/>
        <v>15128</v>
      </c>
      <c r="H2138" s="2">
        <f t="shared" si="838"/>
        <v>0.23573409792127653</v>
      </c>
      <c r="I2138" s="2"/>
      <c r="J2138" s="2">
        <f t="shared" si="842"/>
        <v>0.33236201576962632</v>
      </c>
      <c r="K2138" s="2">
        <f t="shared" si="843"/>
        <v>0.56809611369090285</v>
      </c>
      <c r="L2138" s="2">
        <f t="shared" si="844"/>
        <v>9.0301368155327702E-2</v>
      </c>
      <c r="M2138" s="2">
        <f t="shared" si="845"/>
        <v>9.2405023841431316E-3</v>
      </c>
      <c r="N2138" s="1">
        <v>21329</v>
      </c>
      <c r="O2138" s="1">
        <v>36457</v>
      </c>
      <c r="P2138" s="1">
        <v>5795</v>
      </c>
      <c r="Q2138" s="1">
        <v>25</v>
      </c>
      <c r="R2138" s="1">
        <v>232</v>
      </c>
      <c r="S2138" s="1">
        <v>105</v>
      </c>
      <c r="T2138" s="1">
        <v>73</v>
      </c>
      <c r="U2138" s="1">
        <v>158</v>
      </c>
      <c r="W2138" s="1">
        <v>0</v>
      </c>
      <c r="AL2138" s="7">
        <f>IF(Q2138&gt;0,RANK(Q2138,(N2138:P2138,Q2138:AJ2138)),0)</f>
        <v>8</v>
      </c>
      <c r="AM2138" s="7">
        <f>IF(R2138&gt;0,RANK(R2138,(N2138:P2138,Q2138:AJ2138)),0)</f>
        <v>4</v>
      </c>
      <c r="AN2138" s="7">
        <f>IF(S2138&gt;0,RANK(S2138,(N2138:P2138,Q2138:AJ2138)),0)</f>
        <v>6</v>
      </c>
      <c r="AO2138" s="7">
        <f>IF(T2138&gt;0,RANK(T2138,(N2138:P2138,Q2138:AJ2138)),0)</f>
        <v>7</v>
      </c>
      <c r="AP2138" s="2">
        <f t="shared" si="846"/>
        <v>3.8956586779692712E-4</v>
      </c>
      <c r="AQ2138" s="2">
        <f t="shared" si="847"/>
        <v>3.6151712531554835E-3</v>
      </c>
      <c r="AR2138" s="2">
        <f t="shared" si="848"/>
        <v>1.6361766447470939E-3</v>
      </c>
      <c r="AS2138" s="2">
        <f t="shared" si="849"/>
        <v>1.1375323339670271E-3</v>
      </c>
      <c r="AU2138" t="s">
        <v>2075</v>
      </c>
      <c r="AV2138" t="s">
        <v>3241</v>
      </c>
      <c r="AY2138" s="130">
        <v>39</v>
      </c>
      <c r="AZ2138" s="131">
        <v>25</v>
      </c>
      <c r="BA2138" s="132">
        <f t="shared" si="850"/>
        <v>39025</v>
      </c>
      <c r="BC2138" s="7" t="s">
        <v>532</v>
      </c>
    </row>
    <row r="2139" spans="1:55" hidden="1" outlineLevel="1" x14ac:dyDescent="0.2">
      <c r="A2139" t="s">
        <v>2705</v>
      </c>
      <c r="B2139" t="s">
        <v>3241</v>
      </c>
      <c r="C2139" s="1">
        <f t="shared" si="840"/>
        <v>14521</v>
      </c>
      <c r="D2139" s="7">
        <f>RANK(N2139,(N2139:P2139,Q2139:AJ2139))</f>
        <v>2</v>
      </c>
      <c r="E2139" s="7">
        <f>RANK(O2139,(N2139:P2139,Q2139:AJ2139))</f>
        <v>1</v>
      </c>
      <c r="F2139" s="7">
        <f>IF(P2139&gt;0,RANK(P2139,(N2139:P2139,Q2139:AJ2139)),0)</f>
        <v>3</v>
      </c>
      <c r="G2139" s="1">
        <f t="shared" si="841"/>
        <v>2201</v>
      </c>
      <c r="H2139" s="2">
        <f t="shared" si="838"/>
        <v>0.1515735830865643</v>
      </c>
      <c r="I2139" s="2"/>
      <c r="J2139" s="2">
        <f t="shared" si="842"/>
        <v>0.36519523448798291</v>
      </c>
      <c r="K2139" s="2">
        <f t="shared" si="843"/>
        <v>0.51676881757454718</v>
      </c>
      <c r="L2139" s="2">
        <f t="shared" si="844"/>
        <v>0.10935885958267337</v>
      </c>
      <c r="M2139" s="2">
        <f t="shared" si="845"/>
        <v>8.6770883547964833E-3</v>
      </c>
      <c r="N2139" s="1">
        <v>5303</v>
      </c>
      <c r="O2139" s="1">
        <v>7504</v>
      </c>
      <c r="P2139" s="1">
        <v>1588</v>
      </c>
      <c r="Q2139" s="1">
        <v>3</v>
      </c>
      <c r="R2139" s="1">
        <v>45</v>
      </c>
      <c r="S2139" s="1">
        <v>23</v>
      </c>
      <c r="T2139" s="1">
        <v>25</v>
      </c>
      <c r="U2139" s="1">
        <v>30</v>
      </c>
      <c r="W2139" s="1">
        <v>0</v>
      </c>
      <c r="AL2139" s="7">
        <f>IF(Q2139&gt;0,RANK(Q2139,(N2139:P2139,Q2139:AJ2139)),0)</f>
        <v>8</v>
      </c>
      <c r="AM2139" s="7">
        <f>IF(R2139&gt;0,RANK(R2139,(N2139:P2139,Q2139:AJ2139)),0)</f>
        <v>4</v>
      </c>
      <c r="AN2139" s="7">
        <f>IF(S2139&gt;0,RANK(S2139,(N2139:P2139,Q2139:AJ2139)),0)</f>
        <v>7</v>
      </c>
      <c r="AO2139" s="7">
        <f>IF(T2139&gt;0,RANK(T2139,(N2139:P2139,Q2139:AJ2139)),0)</f>
        <v>6</v>
      </c>
      <c r="AP2139" s="2">
        <f t="shared" si="846"/>
        <v>2.0659734178086908E-4</v>
      </c>
      <c r="AQ2139" s="2">
        <f t="shared" si="847"/>
        <v>3.0989601267130363E-3</v>
      </c>
      <c r="AR2139" s="2">
        <f t="shared" si="848"/>
        <v>1.5839129536533297E-3</v>
      </c>
      <c r="AS2139" s="2">
        <f t="shared" si="849"/>
        <v>1.7216445148405758E-3</v>
      </c>
      <c r="AU2139" t="s">
        <v>2705</v>
      </c>
      <c r="AV2139" t="s">
        <v>3241</v>
      </c>
      <c r="AY2139" s="130">
        <v>39</v>
      </c>
      <c r="AZ2139" s="131">
        <v>27</v>
      </c>
      <c r="BA2139" s="132">
        <f t="shared" si="850"/>
        <v>39027</v>
      </c>
      <c r="BC2139" s="7" t="s">
        <v>532</v>
      </c>
    </row>
    <row r="2140" spans="1:55" hidden="1" outlineLevel="1" x14ac:dyDescent="0.2">
      <c r="A2140" t="s">
        <v>2081</v>
      </c>
      <c r="B2140" t="s">
        <v>3241</v>
      </c>
      <c r="C2140" s="1">
        <f t="shared" si="840"/>
        <v>43629</v>
      </c>
      <c r="D2140" s="7">
        <f>RANK(N2140,(N2140:P2140,Q2140:AJ2140))</f>
        <v>1</v>
      </c>
      <c r="E2140" s="7">
        <f>RANK(O2140,(N2140:P2140,Q2140:AJ2140))</f>
        <v>2</v>
      </c>
      <c r="F2140" s="7">
        <f>IF(P2140&gt;0,RANK(P2140,(N2140:P2140,Q2140:AJ2140)),0)</f>
        <v>3</v>
      </c>
      <c r="G2140" s="1">
        <f t="shared" si="841"/>
        <v>5330</v>
      </c>
      <c r="H2140" s="2">
        <f t="shared" si="838"/>
        <v>0.12216644892158886</v>
      </c>
      <c r="I2140" s="2"/>
      <c r="J2140" s="2">
        <f t="shared" si="842"/>
        <v>0.47482179284420911</v>
      </c>
      <c r="K2140" s="2">
        <f t="shared" si="843"/>
        <v>0.35265534392262027</v>
      </c>
      <c r="L2140" s="2">
        <f t="shared" si="844"/>
        <v>0.16335464943042471</v>
      </c>
      <c r="M2140" s="2">
        <f t="shared" si="845"/>
        <v>9.1682138027459059E-3</v>
      </c>
      <c r="N2140" s="1">
        <v>20716</v>
      </c>
      <c r="O2140" s="1">
        <v>15386</v>
      </c>
      <c r="P2140" s="1">
        <v>7127</v>
      </c>
      <c r="Q2140" s="1">
        <v>17</v>
      </c>
      <c r="R2140" s="1">
        <v>115</v>
      </c>
      <c r="S2140" s="1">
        <v>95</v>
      </c>
      <c r="T2140" s="1">
        <v>60</v>
      </c>
      <c r="U2140" s="1">
        <v>112</v>
      </c>
      <c r="W2140" s="1">
        <v>1</v>
      </c>
      <c r="AL2140" s="7">
        <f>IF(Q2140&gt;0,RANK(Q2140,(N2140:P2140,Q2140:AJ2140)),0)</f>
        <v>8</v>
      </c>
      <c r="AM2140" s="7">
        <f>IF(R2140&gt;0,RANK(R2140,(N2140:P2140,Q2140:AJ2140)),0)</f>
        <v>4</v>
      </c>
      <c r="AN2140" s="7">
        <f>IF(S2140&gt;0,RANK(S2140,(N2140:P2140,Q2140:AJ2140)),0)</f>
        <v>6</v>
      </c>
      <c r="AO2140" s="7">
        <f>IF(T2140&gt;0,RANK(T2140,(N2140:P2140,Q2140:AJ2140)),0)</f>
        <v>7</v>
      </c>
      <c r="AP2140" s="2">
        <f t="shared" si="846"/>
        <v>3.8964908661669992E-4</v>
      </c>
      <c r="AQ2140" s="2">
        <f t="shared" si="847"/>
        <v>2.6358614682894404E-3</v>
      </c>
      <c r="AR2140" s="2">
        <f t="shared" si="848"/>
        <v>2.1774507781521465E-3</v>
      </c>
      <c r="AS2140" s="2">
        <f t="shared" si="849"/>
        <v>1.3752320704118819E-3</v>
      </c>
      <c r="AU2140" t="s">
        <v>2081</v>
      </c>
      <c r="AV2140" t="s">
        <v>3241</v>
      </c>
      <c r="AY2140" s="130">
        <v>39</v>
      </c>
      <c r="AZ2140" s="131">
        <v>29</v>
      </c>
      <c r="BA2140" s="132">
        <f t="shared" si="850"/>
        <v>39029</v>
      </c>
      <c r="BC2140" s="7" t="s">
        <v>532</v>
      </c>
    </row>
    <row r="2141" spans="1:55" hidden="1" outlineLevel="1" x14ac:dyDescent="0.2">
      <c r="A2141" t="s">
        <v>2217</v>
      </c>
      <c r="B2141" t="s">
        <v>3241</v>
      </c>
      <c r="C2141" s="1">
        <f t="shared" si="840"/>
        <v>14330</v>
      </c>
      <c r="D2141" s="7">
        <f>RANK(N2141,(N2141:P2141,Q2141:AJ2141))</f>
        <v>2</v>
      </c>
      <c r="E2141" s="7">
        <f>RANK(O2141,(N2141:P2141,Q2141:AJ2141))</f>
        <v>1</v>
      </c>
      <c r="F2141" s="7">
        <f>IF(P2141&gt;0,RANK(P2141,(N2141:P2141,Q2141:AJ2141)),0)</f>
        <v>3</v>
      </c>
      <c r="G2141" s="1">
        <f t="shared" si="841"/>
        <v>13</v>
      </c>
      <c r="H2141" s="2">
        <f t="shared" si="838"/>
        <v>9.0718771807397067E-4</v>
      </c>
      <c r="I2141" s="2"/>
      <c r="J2141" s="2">
        <f t="shared" si="842"/>
        <v>0.4190509420795534</v>
      </c>
      <c r="K2141" s="2">
        <f t="shared" si="843"/>
        <v>0.41995812979762737</v>
      </c>
      <c r="L2141" s="2">
        <f t="shared" si="844"/>
        <v>0.15233775296580601</v>
      </c>
      <c r="M2141" s="2">
        <f t="shared" si="845"/>
        <v>8.6531751570132209E-3</v>
      </c>
      <c r="N2141" s="1">
        <v>6005</v>
      </c>
      <c r="O2141" s="1">
        <v>6018</v>
      </c>
      <c r="P2141" s="1">
        <v>2183</v>
      </c>
      <c r="R2141" s="1">
        <v>28</v>
      </c>
      <c r="S2141" s="1">
        <v>44</v>
      </c>
      <c r="T2141" s="1">
        <v>16</v>
      </c>
      <c r="U2141" s="1">
        <v>36</v>
      </c>
      <c r="W2141" s="1">
        <v>0</v>
      </c>
      <c r="AL2141" s="7">
        <f>IF(Q2141&gt;0,RANK(Q2141,(N2141:P2141,Q2141:AJ2141)),0)</f>
        <v>0</v>
      </c>
      <c r="AM2141" s="7">
        <f>IF(R2141&gt;0,RANK(R2141,(N2141:P2141,Q2141:AJ2141)),0)</f>
        <v>6</v>
      </c>
      <c r="AN2141" s="7">
        <f>IF(S2141&gt;0,RANK(S2141,(N2141:P2141,Q2141:AJ2141)),0)</f>
        <v>4</v>
      </c>
      <c r="AO2141" s="7">
        <f>IF(T2141&gt;0,RANK(T2141,(N2141:P2141,Q2141:AJ2141)),0)</f>
        <v>7</v>
      </c>
      <c r="AP2141" s="2">
        <f t="shared" si="846"/>
        <v>0</v>
      </c>
      <c r="AQ2141" s="2">
        <f t="shared" si="847"/>
        <v>1.9539427773900908E-3</v>
      </c>
      <c r="AR2141" s="2">
        <f t="shared" si="848"/>
        <v>3.0704815073272856E-3</v>
      </c>
      <c r="AS2141" s="2">
        <f t="shared" si="849"/>
        <v>1.1165387299371947E-3</v>
      </c>
      <c r="AU2141" t="s">
        <v>2217</v>
      </c>
      <c r="AV2141" t="s">
        <v>3241</v>
      </c>
      <c r="AY2141" s="130">
        <v>39</v>
      </c>
      <c r="AZ2141" s="131">
        <v>31</v>
      </c>
      <c r="BA2141" s="132">
        <f t="shared" si="850"/>
        <v>39031</v>
      </c>
      <c r="BC2141" s="7" t="s">
        <v>532</v>
      </c>
    </row>
    <row r="2142" spans="1:55" hidden="1" outlineLevel="1" x14ac:dyDescent="0.2">
      <c r="A2142" t="s">
        <v>3080</v>
      </c>
      <c r="B2142" t="s">
        <v>3241</v>
      </c>
      <c r="C2142" s="1">
        <f t="shared" si="840"/>
        <v>19451</v>
      </c>
      <c r="D2142" s="7">
        <f>RANK(N2142,(N2142:P2142,Q2142:AJ2142))</f>
        <v>2</v>
      </c>
      <c r="E2142" s="7">
        <f>RANK(O2142,(N2142:P2142,Q2142:AJ2142))</f>
        <v>1</v>
      </c>
      <c r="F2142" s="7">
        <f>IF(P2142&gt;0,RANK(P2142,(N2142:P2142,Q2142:AJ2142)),0)</f>
        <v>3</v>
      </c>
      <c r="G2142" s="1">
        <f t="shared" si="841"/>
        <v>1281</v>
      </c>
      <c r="H2142" s="2">
        <f t="shared" si="838"/>
        <v>6.5857796514318029E-2</v>
      </c>
      <c r="I2142" s="2"/>
      <c r="J2142" s="2">
        <f t="shared" si="842"/>
        <v>0.38296231556218191</v>
      </c>
      <c r="K2142" s="2">
        <f t="shared" si="843"/>
        <v>0.44882011207649991</v>
      </c>
      <c r="L2142" s="2">
        <f t="shared" si="844"/>
        <v>0.1579353246619711</v>
      </c>
      <c r="M2142" s="2">
        <f t="shared" si="845"/>
        <v>1.0282247699347019E-2</v>
      </c>
      <c r="N2142" s="1">
        <v>7449</v>
      </c>
      <c r="O2142" s="1">
        <v>8730</v>
      </c>
      <c r="P2142" s="1">
        <v>3072</v>
      </c>
      <c r="Q2142" s="1">
        <v>2</v>
      </c>
      <c r="R2142" s="1">
        <v>45</v>
      </c>
      <c r="S2142" s="1">
        <v>37</v>
      </c>
      <c r="T2142" s="1">
        <v>54</v>
      </c>
      <c r="U2142" s="1">
        <v>62</v>
      </c>
      <c r="W2142" s="1">
        <v>0</v>
      </c>
      <c r="AL2142" s="7">
        <f>IF(Q2142&gt;0,RANK(Q2142,(N2142:P2142,Q2142:AJ2142)),0)</f>
        <v>8</v>
      </c>
      <c r="AM2142" s="7">
        <f>IF(R2142&gt;0,RANK(R2142,(N2142:P2142,Q2142:AJ2142)),0)</f>
        <v>6</v>
      </c>
      <c r="AN2142" s="7">
        <f>IF(S2142&gt;0,RANK(S2142,(N2142:P2142,Q2142:AJ2142)),0)</f>
        <v>7</v>
      </c>
      <c r="AO2142" s="7">
        <f>IF(T2142&gt;0,RANK(T2142,(N2142:P2142,Q2142:AJ2142)),0)</f>
        <v>5</v>
      </c>
      <c r="AP2142" s="2">
        <f t="shared" si="846"/>
        <v>1.0282247699347078E-4</v>
      </c>
      <c r="AQ2142" s="2">
        <f t="shared" si="847"/>
        <v>2.3135057323530922E-3</v>
      </c>
      <c r="AR2142" s="2">
        <f t="shared" si="848"/>
        <v>1.9022158243792093E-3</v>
      </c>
      <c r="AS2142" s="2">
        <f t="shared" si="849"/>
        <v>2.7762068788237107E-3</v>
      </c>
      <c r="AU2142" t="s">
        <v>3080</v>
      </c>
      <c r="AV2142" t="s">
        <v>3241</v>
      </c>
      <c r="AY2142" s="130">
        <v>39</v>
      </c>
      <c r="AZ2142" s="131">
        <v>33</v>
      </c>
      <c r="BA2142" s="132">
        <f t="shared" si="850"/>
        <v>39033</v>
      </c>
      <c r="BC2142" s="7" t="s">
        <v>532</v>
      </c>
    </row>
    <row r="2143" spans="1:55" hidden="1" outlineLevel="1" x14ac:dyDescent="0.2">
      <c r="A2143" t="s">
        <v>1358</v>
      </c>
      <c r="B2143" t="s">
        <v>3241</v>
      </c>
      <c r="C2143" s="1">
        <f t="shared" si="840"/>
        <v>561892</v>
      </c>
      <c r="D2143" s="7">
        <f>RANK(N2143,(N2143:P2143,Q2143:AJ2143))</f>
        <v>1</v>
      </c>
      <c r="E2143" s="7">
        <f>RANK(O2143,(N2143:P2143,Q2143:AJ2143))</f>
        <v>2</v>
      </c>
      <c r="F2143" s="7">
        <f>IF(P2143&gt;0,RANK(P2143,(N2143:P2143,Q2143:AJ2143)),0)</f>
        <v>3</v>
      </c>
      <c r="G2143" s="1">
        <f t="shared" si="841"/>
        <v>177587</v>
      </c>
      <c r="H2143" s="2">
        <f t="shared" si="838"/>
        <v>0.3160518391434653</v>
      </c>
      <c r="I2143" s="2"/>
      <c r="J2143" s="2">
        <f t="shared" si="842"/>
        <v>0.60751354352793774</v>
      </c>
      <c r="K2143" s="2">
        <f t="shared" si="843"/>
        <v>0.29146170438447244</v>
      </c>
      <c r="L2143" s="2">
        <f t="shared" si="844"/>
        <v>9.0214845557509277E-2</v>
      </c>
      <c r="M2143" s="2">
        <f t="shared" si="845"/>
        <v>1.0809906530080543E-2</v>
      </c>
      <c r="N2143" s="1">
        <v>341357</v>
      </c>
      <c r="O2143" s="1">
        <v>163770</v>
      </c>
      <c r="P2143" s="1">
        <v>50691</v>
      </c>
      <c r="Q2143" s="1">
        <v>582</v>
      </c>
      <c r="R2143" s="1">
        <v>1720</v>
      </c>
      <c r="S2143" s="1">
        <v>948</v>
      </c>
      <c r="T2143" s="1">
        <v>1425</v>
      </c>
      <c r="U2143" s="1">
        <v>1399</v>
      </c>
      <c r="W2143" s="1">
        <v>0</v>
      </c>
      <c r="AL2143" s="7">
        <f>IF(Q2143&gt;0,RANK(Q2143,(N2143:P2143,Q2143:AJ2143)),0)</f>
        <v>8</v>
      </c>
      <c r="AM2143" s="7">
        <f>IF(R2143&gt;0,RANK(R2143,(N2143:P2143,Q2143:AJ2143)),0)</f>
        <v>4</v>
      </c>
      <c r="AN2143" s="7">
        <f>IF(S2143&gt;0,RANK(S2143,(N2143:P2143,Q2143:AJ2143)),0)</f>
        <v>7</v>
      </c>
      <c r="AO2143" s="7">
        <f>IF(T2143&gt;0,RANK(T2143,(N2143:P2143,Q2143:AJ2143)),0)</f>
        <v>5</v>
      </c>
      <c r="AP2143" s="2">
        <f t="shared" si="846"/>
        <v>1.0357862365009646E-3</v>
      </c>
      <c r="AQ2143" s="2">
        <f t="shared" si="847"/>
        <v>3.061086472133435E-3</v>
      </c>
      <c r="AR2143" s="2">
        <f t="shared" si="848"/>
        <v>1.687156962547963E-3</v>
      </c>
      <c r="AS2143" s="2">
        <f t="shared" si="849"/>
        <v>2.536074548133805E-3</v>
      </c>
      <c r="AU2143" t="s">
        <v>1358</v>
      </c>
      <c r="AV2143" t="s">
        <v>3241</v>
      </c>
      <c r="AY2143" s="130">
        <v>39</v>
      </c>
      <c r="AZ2143" s="131">
        <v>35</v>
      </c>
      <c r="BA2143" s="132">
        <f t="shared" si="850"/>
        <v>39035</v>
      </c>
      <c r="BC2143" s="7" t="s">
        <v>532</v>
      </c>
    </row>
    <row r="2144" spans="1:55" hidden="1" outlineLevel="1" x14ac:dyDescent="0.2">
      <c r="A2144" t="s">
        <v>1359</v>
      </c>
      <c r="B2144" t="s">
        <v>3241</v>
      </c>
      <c r="C2144" s="1">
        <f t="shared" si="840"/>
        <v>23032</v>
      </c>
      <c r="D2144" s="7">
        <f>RANK(N2144,(N2144:P2144,Q2144:AJ2144))</f>
        <v>2</v>
      </c>
      <c r="E2144" s="7">
        <f>RANK(O2144,(N2144:P2144,Q2144:AJ2144))</f>
        <v>1</v>
      </c>
      <c r="F2144" s="7">
        <f>IF(P2144&gt;0,RANK(P2144,(N2144:P2144,Q2144:AJ2144)),0)</f>
        <v>3</v>
      </c>
      <c r="G2144" s="1">
        <f t="shared" si="841"/>
        <v>1927</v>
      </c>
      <c r="H2144" s="2">
        <f t="shared" si="838"/>
        <v>8.3666203542896833E-2</v>
      </c>
      <c r="I2144" s="2"/>
      <c r="J2144" s="2">
        <f t="shared" si="842"/>
        <v>0.38515977770059046</v>
      </c>
      <c r="K2144" s="2">
        <f t="shared" si="843"/>
        <v>0.46882598124348734</v>
      </c>
      <c r="L2144" s="2">
        <f t="shared" si="844"/>
        <v>0.13754775963876345</v>
      </c>
      <c r="M2144" s="2">
        <f t="shared" si="845"/>
        <v>8.4664814171588054E-3</v>
      </c>
      <c r="N2144" s="1">
        <v>8871</v>
      </c>
      <c r="O2144" s="1">
        <v>10798</v>
      </c>
      <c r="P2144" s="1">
        <v>3168</v>
      </c>
      <c r="R2144" s="1">
        <v>38</v>
      </c>
      <c r="S2144" s="1">
        <v>38</v>
      </c>
      <c r="T2144" s="1">
        <v>52</v>
      </c>
      <c r="U2144" s="1">
        <v>67</v>
      </c>
      <c r="W2144" s="1">
        <v>0</v>
      </c>
      <c r="AL2144" s="7">
        <f>IF(Q2144&gt;0,RANK(Q2144,(N2144:P2144,Q2144:AJ2144)),0)</f>
        <v>0</v>
      </c>
      <c r="AM2144" s="7">
        <f>IF(R2144&gt;0,RANK(R2144,(N2144:P2144,Q2144:AJ2144)),0)</f>
        <v>6</v>
      </c>
      <c r="AN2144" s="7">
        <f>IF(S2144&gt;0,RANK(S2144,(N2144:P2144,Q2144:AJ2144)),0)</f>
        <v>6</v>
      </c>
      <c r="AO2144" s="7">
        <f>IF(T2144&gt;0,RANK(T2144,(N2144:P2144,Q2144:AJ2144)),0)</f>
        <v>5</v>
      </c>
      <c r="AP2144" s="2">
        <f t="shared" si="846"/>
        <v>0</v>
      </c>
      <c r="AQ2144" s="2">
        <f t="shared" si="847"/>
        <v>1.6498784300104203E-3</v>
      </c>
      <c r="AR2144" s="2">
        <f t="shared" si="848"/>
        <v>1.6498784300104203E-3</v>
      </c>
      <c r="AS2144" s="2">
        <f t="shared" si="849"/>
        <v>2.2577283779089963E-3</v>
      </c>
      <c r="AU2144" t="s">
        <v>1359</v>
      </c>
      <c r="AV2144" t="s">
        <v>3241</v>
      </c>
      <c r="AY2144" s="130">
        <v>39</v>
      </c>
      <c r="AZ2144" s="131">
        <v>37</v>
      </c>
      <c r="BA2144" s="132">
        <f t="shared" si="850"/>
        <v>39037</v>
      </c>
      <c r="BC2144" s="7" t="s">
        <v>532</v>
      </c>
    </row>
    <row r="2145" spans="1:55" hidden="1" outlineLevel="1" x14ac:dyDescent="0.2">
      <c r="A2145" t="s">
        <v>2296</v>
      </c>
      <c r="B2145" t="s">
        <v>3241</v>
      </c>
      <c r="C2145" s="1">
        <f t="shared" si="840"/>
        <v>15893</v>
      </c>
      <c r="D2145" s="7">
        <f>RANK(N2145,(N2145:P2145,Q2145:AJ2145))</f>
        <v>2</v>
      </c>
      <c r="E2145" s="7">
        <f>RANK(O2145,(N2145:P2145,Q2145:AJ2145))</f>
        <v>1</v>
      </c>
      <c r="F2145" s="7">
        <f>IF(P2145&gt;0,RANK(P2145,(N2145:P2145,Q2145:AJ2145)),0)</f>
        <v>3</v>
      </c>
      <c r="G2145" s="1">
        <f t="shared" si="841"/>
        <v>1126</v>
      </c>
      <c r="H2145" s="2">
        <f t="shared" si="838"/>
        <v>7.08488013590889E-2</v>
      </c>
      <c r="I2145" s="2"/>
      <c r="J2145" s="2">
        <f t="shared" si="842"/>
        <v>0.39910652488516957</v>
      </c>
      <c r="K2145" s="2">
        <f t="shared" si="843"/>
        <v>0.46995532624425845</v>
      </c>
      <c r="L2145" s="2">
        <f t="shared" si="844"/>
        <v>0.1213741898949223</v>
      </c>
      <c r="M2145" s="2">
        <f t="shared" si="845"/>
        <v>9.563958975649739E-3</v>
      </c>
      <c r="N2145" s="1">
        <v>6343</v>
      </c>
      <c r="O2145" s="1">
        <v>7469</v>
      </c>
      <c r="P2145" s="1">
        <v>1929</v>
      </c>
      <c r="R2145" s="1">
        <v>45</v>
      </c>
      <c r="S2145" s="1">
        <v>37</v>
      </c>
      <c r="T2145" s="1">
        <v>32</v>
      </c>
      <c r="U2145" s="1">
        <v>38</v>
      </c>
      <c r="W2145" s="1">
        <v>0</v>
      </c>
      <c r="AL2145" s="7">
        <f>IF(Q2145&gt;0,RANK(Q2145,(N2145:P2145,Q2145:AJ2145)),0)</f>
        <v>0</v>
      </c>
      <c r="AM2145" s="7">
        <f>IF(R2145&gt;0,RANK(R2145,(N2145:P2145,Q2145:AJ2145)),0)</f>
        <v>4</v>
      </c>
      <c r="AN2145" s="7">
        <f>IF(S2145&gt;0,RANK(S2145,(N2145:P2145,Q2145:AJ2145)),0)</f>
        <v>6</v>
      </c>
      <c r="AO2145" s="7">
        <f>IF(T2145&gt;0,RANK(T2145,(N2145:P2145,Q2145:AJ2145)),0)</f>
        <v>7</v>
      </c>
      <c r="AP2145" s="2">
        <f t="shared" si="846"/>
        <v>0</v>
      </c>
      <c r="AQ2145" s="2">
        <f t="shared" si="847"/>
        <v>2.8314352230541747E-3</v>
      </c>
      <c r="AR2145" s="2">
        <f t="shared" si="848"/>
        <v>2.3280689611778769E-3</v>
      </c>
      <c r="AS2145" s="2">
        <f t="shared" si="849"/>
        <v>2.0134650475051911E-3</v>
      </c>
      <c r="AU2145" t="s">
        <v>2296</v>
      </c>
      <c r="AV2145" t="s">
        <v>3241</v>
      </c>
      <c r="AY2145" s="130">
        <v>39</v>
      </c>
      <c r="AZ2145" s="131">
        <v>39</v>
      </c>
      <c r="BA2145" s="132">
        <f t="shared" si="850"/>
        <v>39039</v>
      </c>
      <c r="BC2145" s="7" t="s">
        <v>532</v>
      </c>
    </row>
    <row r="2146" spans="1:55" hidden="1" outlineLevel="1" x14ac:dyDescent="0.2">
      <c r="A2146" t="s">
        <v>1263</v>
      </c>
      <c r="B2146" t="s">
        <v>3241</v>
      </c>
      <c r="C2146" s="1">
        <f t="shared" si="840"/>
        <v>41415</v>
      </c>
      <c r="D2146" s="7">
        <f>RANK(N2146,(N2146:P2146,Q2146:AJ2146))</f>
        <v>2</v>
      </c>
      <c r="E2146" s="7">
        <f>RANK(O2146,(N2146:P2146,Q2146:AJ2146))</f>
        <v>1</v>
      </c>
      <c r="F2146" s="7">
        <f>IF(P2146&gt;0,RANK(P2146,(N2146:P2146,Q2146:AJ2146)),0)</f>
        <v>3</v>
      </c>
      <c r="G2146" s="1">
        <f t="shared" si="841"/>
        <v>10660</v>
      </c>
      <c r="H2146" s="2">
        <f t="shared" si="838"/>
        <v>0.25739466376916575</v>
      </c>
      <c r="I2146" s="2"/>
      <c r="J2146" s="2">
        <f t="shared" si="842"/>
        <v>0.3250754557527466</v>
      </c>
      <c r="K2146" s="2">
        <f t="shared" si="843"/>
        <v>0.5824701195219123</v>
      </c>
      <c r="L2146" s="2">
        <f t="shared" si="844"/>
        <v>8.3810213690691776E-2</v>
      </c>
      <c r="M2146" s="2">
        <f t="shared" si="845"/>
        <v>8.6442110346492684E-3</v>
      </c>
      <c r="N2146" s="1">
        <v>13463</v>
      </c>
      <c r="O2146" s="1">
        <v>24123</v>
      </c>
      <c r="P2146" s="1">
        <v>3471</v>
      </c>
      <c r="Q2146" s="1">
        <v>15</v>
      </c>
      <c r="R2146" s="1">
        <v>125</v>
      </c>
      <c r="S2146" s="1">
        <v>52</v>
      </c>
      <c r="T2146" s="1">
        <v>76</v>
      </c>
      <c r="U2146" s="1">
        <v>90</v>
      </c>
      <c r="W2146" s="1">
        <v>0</v>
      </c>
      <c r="AL2146" s="7">
        <f>IF(Q2146&gt;0,RANK(Q2146,(N2146:P2146,Q2146:AJ2146)),0)</f>
        <v>8</v>
      </c>
      <c r="AM2146" s="7">
        <f>IF(R2146&gt;0,RANK(R2146,(N2146:P2146,Q2146:AJ2146)),0)</f>
        <v>4</v>
      </c>
      <c r="AN2146" s="7">
        <f>IF(S2146&gt;0,RANK(S2146,(N2146:P2146,Q2146:AJ2146)),0)</f>
        <v>7</v>
      </c>
      <c r="AO2146" s="7">
        <f>IF(T2146&gt;0,RANK(T2146,(N2146:P2146,Q2146:AJ2146)),0)</f>
        <v>6</v>
      </c>
      <c r="AP2146" s="2">
        <f t="shared" si="846"/>
        <v>3.6218761318362912E-4</v>
      </c>
      <c r="AQ2146" s="2">
        <f t="shared" si="847"/>
        <v>3.0182301098635759E-3</v>
      </c>
      <c r="AR2146" s="2">
        <f t="shared" si="848"/>
        <v>1.2555837257032477E-3</v>
      </c>
      <c r="AS2146" s="2">
        <f t="shared" si="849"/>
        <v>1.8350839067970543E-3</v>
      </c>
      <c r="AU2146" t="s">
        <v>1263</v>
      </c>
      <c r="AV2146" t="s">
        <v>3241</v>
      </c>
      <c r="AY2146" s="130">
        <v>39</v>
      </c>
      <c r="AZ2146" s="131">
        <v>41</v>
      </c>
      <c r="BA2146" s="132">
        <f t="shared" si="850"/>
        <v>39041</v>
      </c>
      <c r="BC2146" s="7" t="s">
        <v>532</v>
      </c>
    </row>
    <row r="2147" spans="1:55" hidden="1" outlineLevel="1" x14ac:dyDescent="0.2">
      <c r="A2147" t="s">
        <v>2277</v>
      </c>
      <c r="B2147" t="s">
        <v>3241</v>
      </c>
      <c r="C2147" s="1">
        <f t="shared" si="840"/>
        <v>33449</v>
      </c>
      <c r="D2147" s="7">
        <f>RANK(N2147,(N2147:P2147,Q2147:AJ2147))</f>
        <v>1</v>
      </c>
      <c r="E2147" s="7">
        <f>RANK(O2147,(N2147:P2147,Q2147:AJ2147))</f>
        <v>2</v>
      </c>
      <c r="F2147" s="7">
        <f>IF(P2147&gt;0,RANK(P2147,(N2147:P2147,Q2147:AJ2147)),0)</f>
        <v>3</v>
      </c>
      <c r="G2147" s="1">
        <f t="shared" si="841"/>
        <v>4526</v>
      </c>
      <c r="H2147" s="2">
        <f t="shared" si="838"/>
        <v>0.13531047265987026</v>
      </c>
      <c r="I2147" s="2"/>
      <c r="J2147" s="2">
        <f t="shared" si="842"/>
        <v>0.50016442942987838</v>
      </c>
      <c r="K2147" s="2">
        <f t="shared" si="843"/>
        <v>0.36485395677000809</v>
      </c>
      <c r="L2147" s="2">
        <f t="shared" si="844"/>
        <v>0.12631169840652934</v>
      </c>
      <c r="M2147" s="2">
        <f t="shared" si="845"/>
        <v>8.6699153935841933E-3</v>
      </c>
      <c r="N2147" s="1">
        <v>16730</v>
      </c>
      <c r="O2147" s="1">
        <v>12204</v>
      </c>
      <c r="P2147" s="1">
        <v>4225</v>
      </c>
      <c r="Q2147" s="1">
        <v>25</v>
      </c>
      <c r="R2147" s="1">
        <v>62</v>
      </c>
      <c r="S2147" s="1">
        <v>36</v>
      </c>
      <c r="T2147" s="1">
        <v>93</v>
      </c>
      <c r="U2147" s="1">
        <v>74</v>
      </c>
      <c r="W2147" s="1">
        <v>0</v>
      </c>
      <c r="AL2147" s="7">
        <f>IF(Q2147&gt;0,RANK(Q2147,(N2147:P2147,Q2147:AJ2147)),0)</f>
        <v>8</v>
      </c>
      <c r="AM2147" s="7">
        <f>IF(R2147&gt;0,RANK(R2147,(N2147:P2147,Q2147:AJ2147)),0)</f>
        <v>6</v>
      </c>
      <c r="AN2147" s="7">
        <f>IF(S2147&gt;0,RANK(S2147,(N2147:P2147,Q2147:AJ2147)),0)</f>
        <v>7</v>
      </c>
      <c r="AO2147" s="7">
        <f>IF(T2147&gt;0,RANK(T2147,(N2147:P2147,Q2147:AJ2147)),0)</f>
        <v>4</v>
      </c>
      <c r="AP2147" s="2">
        <f t="shared" si="846"/>
        <v>7.474064994469192E-4</v>
      </c>
      <c r="AQ2147" s="2">
        <f t="shared" si="847"/>
        <v>1.8535681186283596E-3</v>
      </c>
      <c r="AR2147" s="2">
        <f t="shared" si="848"/>
        <v>1.0762653592035637E-3</v>
      </c>
      <c r="AS2147" s="2">
        <f t="shared" si="849"/>
        <v>2.7803521779425394E-3</v>
      </c>
      <c r="AU2147" t="s">
        <v>2277</v>
      </c>
      <c r="AV2147" t="s">
        <v>3241</v>
      </c>
      <c r="AY2147" s="130">
        <v>39</v>
      </c>
      <c r="AZ2147" s="131">
        <v>43</v>
      </c>
      <c r="BA2147" s="132">
        <f t="shared" si="850"/>
        <v>39043</v>
      </c>
      <c r="BC2147" s="7" t="s">
        <v>532</v>
      </c>
    </row>
    <row r="2148" spans="1:55" hidden="1" outlineLevel="1" x14ac:dyDescent="0.2">
      <c r="A2148" t="s">
        <v>2906</v>
      </c>
      <c r="B2148" t="s">
        <v>3241</v>
      </c>
      <c r="C2148" s="1">
        <f t="shared" si="840"/>
        <v>50684</v>
      </c>
      <c r="D2148" s="7">
        <f>RANK(N2148,(N2148:P2148,Q2148:AJ2148))</f>
        <v>2</v>
      </c>
      <c r="E2148" s="7">
        <f>RANK(O2148,(N2148:P2148,Q2148:AJ2148))</f>
        <v>1</v>
      </c>
      <c r="F2148" s="7">
        <f>IF(P2148&gt;0,RANK(P2148,(N2148:P2148,Q2148:AJ2148)),0)</f>
        <v>3</v>
      </c>
      <c r="G2148" s="1">
        <f t="shared" si="841"/>
        <v>8029</v>
      </c>
      <c r="H2148" s="2">
        <f t="shared" si="838"/>
        <v>0.15841291137242522</v>
      </c>
      <c r="I2148" s="2"/>
      <c r="J2148" s="2">
        <f t="shared" si="842"/>
        <v>0.37134006787151763</v>
      </c>
      <c r="K2148" s="2">
        <f t="shared" si="843"/>
        <v>0.52975297924394282</v>
      </c>
      <c r="L2148" s="2">
        <f t="shared" si="844"/>
        <v>9.1942230289637758E-2</v>
      </c>
      <c r="M2148" s="2">
        <f t="shared" si="845"/>
        <v>6.9647225949017871E-3</v>
      </c>
      <c r="N2148" s="1">
        <v>18821</v>
      </c>
      <c r="O2148" s="1">
        <v>26850</v>
      </c>
      <c r="P2148" s="1">
        <v>4660</v>
      </c>
      <c r="Q2148" s="1">
        <v>6</v>
      </c>
      <c r="R2148" s="1">
        <v>97</v>
      </c>
      <c r="S2148" s="1">
        <v>65</v>
      </c>
      <c r="T2148" s="1">
        <v>71</v>
      </c>
      <c r="U2148" s="1">
        <v>114</v>
      </c>
      <c r="W2148" s="1">
        <v>0</v>
      </c>
      <c r="AL2148" s="7">
        <f>IF(Q2148&gt;0,RANK(Q2148,(N2148:P2148,Q2148:AJ2148)),0)</f>
        <v>8</v>
      </c>
      <c r="AM2148" s="7">
        <f>IF(R2148&gt;0,RANK(R2148,(N2148:P2148,Q2148:AJ2148)),0)</f>
        <v>5</v>
      </c>
      <c r="AN2148" s="7">
        <f>IF(S2148&gt;0,RANK(S2148,(N2148:P2148,Q2148:AJ2148)),0)</f>
        <v>7</v>
      </c>
      <c r="AO2148" s="7">
        <f>IF(T2148&gt;0,RANK(T2148,(N2148:P2148,Q2148:AJ2148)),0)</f>
        <v>6</v>
      </c>
      <c r="AP2148" s="2">
        <f t="shared" si="846"/>
        <v>1.1838055402099282E-4</v>
      </c>
      <c r="AQ2148" s="2">
        <f t="shared" si="847"/>
        <v>1.9138189566727172E-3</v>
      </c>
      <c r="AR2148" s="2">
        <f t="shared" si="848"/>
        <v>1.2824560018940888E-3</v>
      </c>
      <c r="AS2148" s="2">
        <f t="shared" si="849"/>
        <v>1.4008365559150817E-3</v>
      </c>
      <c r="AU2148" t="s">
        <v>2906</v>
      </c>
      <c r="AV2148" t="s">
        <v>3241</v>
      </c>
      <c r="AY2148" s="130">
        <v>39</v>
      </c>
      <c r="AZ2148" s="131">
        <v>45</v>
      </c>
      <c r="BA2148" s="132">
        <f t="shared" si="850"/>
        <v>39045</v>
      </c>
      <c r="BC2148" s="7" t="s">
        <v>532</v>
      </c>
    </row>
    <row r="2149" spans="1:55" hidden="1" outlineLevel="1" x14ac:dyDescent="0.2">
      <c r="A2149" t="s">
        <v>808</v>
      </c>
      <c r="B2149" t="s">
        <v>3241</v>
      </c>
      <c r="C2149" s="1">
        <f t="shared" si="840"/>
        <v>9607</v>
      </c>
      <c r="D2149" s="7">
        <f>RANK(N2149,(N2149:P2149,Q2149:AJ2149))</f>
        <v>2</v>
      </c>
      <c r="E2149" s="7">
        <f>RANK(O2149,(N2149:P2149,Q2149:AJ2149))</f>
        <v>1</v>
      </c>
      <c r="F2149" s="7">
        <f>IF(P2149&gt;0,RANK(P2149,(N2149:P2149,Q2149:AJ2149)),0)</f>
        <v>3</v>
      </c>
      <c r="G2149" s="1">
        <f t="shared" si="841"/>
        <v>1166</v>
      </c>
      <c r="H2149" s="2">
        <f t="shared" si="838"/>
        <v>0.12136983449568023</v>
      </c>
      <c r="I2149" s="2"/>
      <c r="J2149" s="2">
        <f t="shared" si="842"/>
        <v>0.38149266160091599</v>
      </c>
      <c r="K2149" s="2">
        <f t="shared" si="843"/>
        <v>0.50286249609659628</v>
      </c>
      <c r="L2149" s="2">
        <f t="shared" si="844"/>
        <v>0.10898303320495473</v>
      </c>
      <c r="M2149" s="2">
        <f t="shared" si="845"/>
        <v>6.6618090975330002E-3</v>
      </c>
      <c r="N2149" s="1">
        <v>3665</v>
      </c>
      <c r="O2149" s="1">
        <v>4831</v>
      </c>
      <c r="P2149" s="1">
        <v>1047</v>
      </c>
      <c r="Q2149" s="1">
        <v>3</v>
      </c>
      <c r="R2149" s="1">
        <v>16</v>
      </c>
      <c r="S2149" s="1">
        <v>13</v>
      </c>
      <c r="T2149" s="1">
        <v>11</v>
      </c>
      <c r="U2149" s="1">
        <v>21</v>
      </c>
      <c r="W2149" s="1">
        <v>0</v>
      </c>
      <c r="AL2149" s="7">
        <f>IF(Q2149&gt;0,RANK(Q2149,(N2149:P2149,Q2149:AJ2149)),0)</f>
        <v>8</v>
      </c>
      <c r="AM2149" s="7">
        <f>IF(R2149&gt;0,RANK(R2149,(N2149:P2149,Q2149:AJ2149)),0)</f>
        <v>5</v>
      </c>
      <c r="AN2149" s="7">
        <f>IF(S2149&gt;0,RANK(S2149,(N2149:P2149,Q2149:AJ2149)),0)</f>
        <v>6</v>
      </c>
      <c r="AO2149" s="7">
        <f>IF(T2149&gt;0,RANK(T2149,(N2149:P2149,Q2149:AJ2149)),0)</f>
        <v>7</v>
      </c>
      <c r="AP2149" s="2">
        <f t="shared" si="846"/>
        <v>3.1227230144686166E-4</v>
      </c>
      <c r="AQ2149" s="2">
        <f t="shared" si="847"/>
        <v>1.6654522743832622E-3</v>
      </c>
      <c r="AR2149" s="2">
        <f t="shared" si="848"/>
        <v>1.3531799729364006E-3</v>
      </c>
      <c r="AS2149" s="2">
        <f t="shared" si="849"/>
        <v>1.1449984386384929E-3</v>
      </c>
      <c r="AU2149" t="s">
        <v>808</v>
      </c>
      <c r="AV2149" t="s">
        <v>3241</v>
      </c>
      <c r="AY2149" s="130">
        <v>39</v>
      </c>
      <c r="AZ2149" s="131">
        <v>47</v>
      </c>
      <c r="BA2149" s="132">
        <f t="shared" si="850"/>
        <v>39047</v>
      </c>
      <c r="BC2149" s="7" t="s">
        <v>532</v>
      </c>
    </row>
    <row r="2150" spans="1:55" hidden="1" outlineLevel="1" x14ac:dyDescent="0.2">
      <c r="A2150" t="s">
        <v>2231</v>
      </c>
      <c r="B2150" t="s">
        <v>3241</v>
      </c>
      <c r="C2150" s="1">
        <f t="shared" si="840"/>
        <v>400515</v>
      </c>
      <c r="D2150" s="7">
        <f>RANK(N2150,(N2150:P2150,Q2150:AJ2150))</f>
        <v>1</v>
      </c>
      <c r="E2150" s="7">
        <f>RANK(O2150,(N2150:P2150,Q2150:AJ2150))</f>
        <v>2</v>
      </c>
      <c r="F2150" s="7">
        <f>IF(P2150&gt;0,RANK(P2150,(N2150:P2150,Q2150:AJ2150)),0)</f>
        <v>3</v>
      </c>
      <c r="G2150" s="1">
        <f t="shared" si="841"/>
        <v>14383</v>
      </c>
      <c r="H2150" s="2">
        <f t="shared" si="838"/>
        <v>3.5911264247281624E-2</v>
      </c>
      <c r="I2150" s="2"/>
      <c r="J2150" s="2">
        <f t="shared" si="842"/>
        <v>0.48136773903599117</v>
      </c>
      <c r="K2150" s="2">
        <f t="shared" si="843"/>
        <v>0.44545647478870953</v>
      </c>
      <c r="L2150" s="2">
        <f t="shared" si="844"/>
        <v>6.3418348875822372E-2</v>
      </c>
      <c r="M2150" s="2">
        <f t="shared" si="845"/>
        <v>9.7574372994769232E-3</v>
      </c>
      <c r="N2150" s="1">
        <v>192795</v>
      </c>
      <c r="O2150" s="1">
        <v>178412</v>
      </c>
      <c r="P2150" s="1">
        <v>25400</v>
      </c>
      <c r="Q2150" s="1">
        <v>597</v>
      </c>
      <c r="R2150" s="1">
        <v>1208</v>
      </c>
      <c r="S2150" s="1">
        <v>418</v>
      </c>
      <c r="T2150" s="1">
        <v>873</v>
      </c>
      <c r="U2150" s="1">
        <v>812</v>
      </c>
      <c r="W2150" s="1">
        <v>0</v>
      </c>
      <c r="AL2150" s="7">
        <f>IF(Q2150&gt;0,RANK(Q2150,(N2150:P2150,Q2150:AJ2150)),0)</f>
        <v>7</v>
      </c>
      <c r="AM2150" s="7">
        <f>IF(R2150&gt;0,RANK(R2150,(N2150:P2150,Q2150:AJ2150)),0)</f>
        <v>4</v>
      </c>
      <c r="AN2150" s="7">
        <f>IF(S2150&gt;0,RANK(S2150,(N2150:P2150,Q2150:AJ2150)),0)</f>
        <v>8</v>
      </c>
      <c r="AO2150" s="7">
        <f>IF(T2150&gt;0,RANK(T2150,(N2150:P2150,Q2150:AJ2150)),0)</f>
        <v>5</v>
      </c>
      <c r="AP2150" s="2">
        <f t="shared" si="846"/>
        <v>1.490580877120707E-3</v>
      </c>
      <c r="AQ2150" s="2">
        <f t="shared" si="847"/>
        <v>3.0161167496847809E-3</v>
      </c>
      <c r="AR2150" s="2">
        <f t="shared" si="848"/>
        <v>1.0436562925233762E-3</v>
      </c>
      <c r="AS2150" s="2">
        <f t="shared" si="849"/>
        <v>2.1796936444327926E-3</v>
      </c>
      <c r="AU2150" t="s">
        <v>2231</v>
      </c>
      <c r="AV2150" t="s">
        <v>3241</v>
      </c>
      <c r="AY2150" s="130">
        <v>39</v>
      </c>
      <c r="AZ2150" s="131">
        <v>49</v>
      </c>
      <c r="BA2150" s="132">
        <f t="shared" si="850"/>
        <v>39049</v>
      </c>
      <c r="BC2150" s="7" t="s">
        <v>532</v>
      </c>
    </row>
    <row r="2151" spans="1:55" hidden="1" outlineLevel="1" x14ac:dyDescent="0.2">
      <c r="A2151" t="s">
        <v>238</v>
      </c>
      <c r="B2151" t="s">
        <v>3241</v>
      </c>
      <c r="C2151" s="1">
        <f t="shared" si="840"/>
        <v>17907</v>
      </c>
      <c r="D2151" s="7">
        <f>RANK(N2151,(N2151:P2151,Q2151:AJ2151))</f>
        <v>2</v>
      </c>
      <c r="E2151" s="7">
        <f>RANK(O2151,(N2151:P2151,Q2151:AJ2151))</f>
        <v>1</v>
      </c>
      <c r="F2151" s="7">
        <f>IF(P2151&gt;0,RANK(P2151,(N2151:P2151,Q2151:AJ2151)),0)</f>
        <v>3</v>
      </c>
      <c r="G2151" s="1">
        <f t="shared" si="841"/>
        <v>2041</v>
      </c>
      <c r="H2151" s="2">
        <f t="shared" si="838"/>
        <v>0.11397777405483889</v>
      </c>
      <c r="I2151" s="2"/>
      <c r="J2151" s="2">
        <f t="shared" si="842"/>
        <v>0.37203328307365835</v>
      </c>
      <c r="K2151" s="2">
        <f t="shared" si="843"/>
        <v>0.48601105712849724</v>
      </c>
      <c r="L2151" s="2">
        <f t="shared" si="844"/>
        <v>0.13469592896632601</v>
      </c>
      <c r="M2151" s="2">
        <f t="shared" si="845"/>
        <v>7.2597308315184017E-3</v>
      </c>
      <c r="N2151" s="1">
        <v>6662</v>
      </c>
      <c r="O2151" s="1">
        <v>8703</v>
      </c>
      <c r="P2151" s="1">
        <v>2412</v>
      </c>
      <c r="Q2151" s="1">
        <v>9</v>
      </c>
      <c r="R2151" s="1">
        <v>32</v>
      </c>
      <c r="S2151" s="1">
        <v>18</v>
      </c>
      <c r="T2151" s="1">
        <v>28</v>
      </c>
      <c r="U2151" s="1">
        <v>43</v>
      </c>
      <c r="W2151" s="1">
        <v>0</v>
      </c>
      <c r="AL2151" s="7">
        <f>IF(Q2151&gt;0,RANK(Q2151,(N2151:P2151,Q2151:AJ2151)),0)</f>
        <v>8</v>
      </c>
      <c r="AM2151" s="7">
        <f>IF(R2151&gt;0,RANK(R2151,(N2151:P2151,Q2151:AJ2151)),0)</f>
        <v>5</v>
      </c>
      <c r="AN2151" s="7">
        <f>IF(S2151&gt;0,RANK(S2151,(N2151:P2151,Q2151:AJ2151)),0)</f>
        <v>7</v>
      </c>
      <c r="AO2151" s="7">
        <f>IF(T2151&gt;0,RANK(T2151,(N2151:P2151,Q2151:AJ2151)),0)</f>
        <v>6</v>
      </c>
      <c r="AP2151" s="2">
        <f t="shared" si="846"/>
        <v>5.0259674987435078E-4</v>
      </c>
      <c r="AQ2151" s="2">
        <f t="shared" si="847"/>
        <v>1.787010666219914E-3</v>
      </c>
      <c r="AR2151" s="2">
        <f t="shared" si="848"/>
        <v>1.0051934997487016E-3</v>
      </c>
      <c r="AS2151" s="2">
        <f t="shared" si="849"/>
        <v>1.5636343329424247E-3</v>
      </c>
      <c r="AU2151" t="s">
        <v>238</v>
      </c>
      <c r="AV2151" t="s">
        <v>3241</v>
      </c>
      <c r="AY2151" s="130">
        <v>39</v>
      </c>
      <c r="AZ2151" s="131">
        <v>51</v>
      </c>
      <c r="BA2151" s="132">
        <f t="shared" si="850"/>
        <v>39051</v>
      </c>
      <c r="BC2151" s="7" t="s">
        <v>532</v>
      </c>
    </row>
    <row r="2152" spans="1:55" hidden="1" outlineLevel="1" x14ac:dyDescent="0.2">
      <c r="A2152" t="s">
        <v>2910</v>
      </c>
      <c r="B2152" t="s">
        <v>3241</v>
      </c>
      <c r="C2152" s="1">
        <f t="shared" si="840"/>
        <v>12466</v>
      </c>
      <c r="D2152" s="7">
        <f>RANK(N2152,(N2152:P2152,Q2152:AJ2152))</f>
        <v>1</v>
      </c>
      <c r="E2152" s="7">
        <f>RANK(O2152,(N2152:P2152,Q2152:AJ2152))</f>
        <v>2</v>
      </c>
      <c r="F2152" s="7">
        <f>IF(P2152&gt;0,RANK(P2152,(N2152:P2152,Q2152:AJ2152)),0)</f>
        <v>3</v>
      </c>
      <c r="G2152" s="1">
        <f t="shared" si="841"/>
        <v>251</v>
      </c>
      <c r="H2152" s="2">
        <f t="shared" si="838"/>
        <v>2.0134766565056954E-2</v>
      </c>
      <c r="I2152" s="2"/>
      <c r="J2152" s="2">
        <f t="shared" si="842"/>
        <v>0.43205519011711857</v>
      </c>
      <c r="K2152" s="2">
        <f t="shared" si="843"/>
        <v>0.4119204235520616</v>
      </c>
      <c r="L2152" s="2">
        <f t="shared" si="844"/>
        <v>0.14752125782127387</v>
      </c>
      <c r="M2152" s="2">
        <f t="shared" si="845"/>
        <v>8.5031285095459597E-3</v>
      </c>
      <c r="N2152" s="1">
        <v>5386</v>
      </c>
      <c r="O2152" s="1">
        <v>5135</v>
      </c>
      <c r="P2152" s="1">
        <v>1839</v>
      </c>
      <c r="Q2152" s="1">
        <v>1</v>
      </c>
      <c r="R2152" s="1">
        <v>34</v>
      </c>
      <c r="S2152" s="1">
        <v>31</v>
      </c>
      <c r="T2152" s="1">
        <v>40</v>
      </c>
      <c r="U2152" s="1">
        <v>0</v>
      </c>
      <c r="W2152" s="1">
        <v>0</v>
      </c>
      <c r="AL2152" s="7">
        <f>IF(Q2152&gt;0,RANK(Q2152,(N2152:P2152,Q2152:AJ2152)),0)</f>
        <v>7</v>
      </c>
      <c r="AM2152" s="7">
        <f>IF(R2152&gt;0,RANK(R2152,(N2152:P2152,Q2152:AJ2152)),0)</f>
        <v>5</v>
      </c>
      <c r="AN2152" s="7">
        <f>IF(S2152&gt;0,RANK(S2152,(N2152:P2152,Q2152:AJ2152)),0)</f>
        <v>6</v>
      </c>
      <c r="AO2152" s="7">
        <f>IF(T2152&gt;0,RANK(T2152,(N2152:P2152,Q2152:AJ2152)),0)</f>
        <v>4</v>
      </c>
      <c r="AP2152" s="2">
        <f t="shared" si="846"/>
        <v>8.0218193486282684E-5</v>
      </c>
      <c r="AQ2152" s="2">
        <f t="shared" si="847"/>
        <v>2.7274185785336113E-3</v>
      </c>
      <c r="AR2152" s="2">
        <f t="shared" si="848"/>
        <v>2.4867639980747634E-3</v>
      </c>
      <c r="AS2152" s="2">
        <f t="shared" si="849"/>
        <v>3.2087277394513077E-3</v>
      </c>
      <c r="AU2152" t="s">
        <v>2910</v>
      </c>
      <c r="AV2152" t="s">
        <v>3241</v>
      </c>
      <c r="AY2152" s="130">
        <v>39</v>
      </c>
      <c r="AZ2152" s="131">
        <v>53</v>
      </c>
      <c r="BA2152" s="132">
        <f t="shared" si="850"/>
        <v>39053</v>
      </c>
      <c r="BC2152" s="7" t="s">
        <v>532</v>
      </c>
    </row>
    <row r="2153" spans="1:55" hidden="1" outlineLevel="1" x14ac:dyDescent="0.2">
      <c r="A2153" t="s">
        <v>2911</v>
      </c>
      <c r="B2153" t="s">
        <v>3241</v>
      </c>
      <c r="C2153" s="1">
        <f t="shared" si="840"/>
        <v>39089</v>
      </c>
      <c r="D2153" s="7">
        <f>RANK(N2153,(N2153:P2153,Q2153:AJ2153))</f>
        <v>2</v>
      </c>
      <c r="E2153" s="7">
        <f>RANK(O2153,(N2153:P2153,Q2153:AJ2153))</f>
        <v>1</v>
      </c>
      <c r="F2153" s="7">
        <f>IF(P2153&gt;0,RANK(P2153,(N2153:P2153,Q2153:AJ2153)),0)</f>
        <v>3</v>
      </c>
      <c r="G2153" s="1">
        <f t="shared" si="841"/>
        <v>5519</v>
      </c>
      <c r="H2153" s="2">
        <f t="shared" si="838"/>
        <v>0.14119061628591165</v>
      </c>
      <c r="I2153" s="2"/>
      <c r="J2153" s="2">
        <f t="shared" si="842"/>
        <v>0.36181534447031133</v>
      </c>
      <c r="K2153" s="2">
        <f t="shared" si="843"/>
        <v>0.50300596075622295</v>
      </c>
      <c r="L2153" s="2">
        <f t="shared" si="844"/>
        <v>0.12402466166952339</v>
      </c>
      <c r="M2153" s="2">
        <f t="shared" si="845"/>
        <v>1.1154033103942279E-2</v>
      </c>
      <c r="N2153" s="1">
        <v>14143</v>
      </c>
      <c r="O2153" s="1">
        <v>19662</v>
      </c>
      <c r="P2153" s="1">
        <v>4848</v>
      </c>
      <c r="Q2153" s="1">
        <v>52</v>
      </c>
      <c r="R2153" s="1">
        <v>127</v>
      </c>
      <c r="S2153" s="1">
        <v>96</v>
      </c>
      <c r="T2153" s="1">
        <v>91</v>
      </c>
      <c r="U2153" s="1">
        <v>70</v>
      </c>
      <c r="W2153" s="1">
        <v>0</v>
      </c>
      <c r="AL2153" s="7">
        <f>IF(Q2153&gt;0,RANK(Q2153,(N2153:P2153,Q2153:AJ2153)),0)</f>
        <v>8</v>
      </c>
      <c r="AM2153" s="7">
        <f>IF(R2153&gt;0,RANK(R2153,(N2153:P2153,Q2153:AJ2153)),0)</f>
        <v>4</v>
      </c>
      <c r="AN2153" s="7">
        <f>IF(S2153&gt;0,RANK(S2153,(N2153:P2153,Q2153:AJ2153)),0)</f>
        <v>5</v>
      </c>
      <c r="AO2153" s="7">
        <f>IF(T2153&gt;0,RANK(T2153,(N2153:P2153,Q2153:AJ2153)),0)</f>
        <v>6</v>
      </c>
      <c r="AP2153" s="2">
        <f t="shared" si="846"/>
        <v>1.3302975261582542E-3</v>
      </c>
      <c r="AQ2153" s="2">
        <f t="shared" si="847"/>
        <v>3.2489958811941977E-3</v>
      </c>
      <c r="AR2153" s="2">
        <f t="shared" si="848"/>
        <v>2.4559338944460077E-3</v>
      </c>
      <c r="AS2153" s="2">
        <f t="shared" si="849"/>
        <v>2.3280206707769449E-3</v>
      </c>
      <c r="AU2153" t="s">
        <v>2911</v>
      </c>
      <c r="AV2153" t="s">
        <v>3241</v>
      </c>
      <c r="AY2153" s="130">
        <v>39</v>
      </c>
      <c r="AZ2153" s="131">
        <v>55</v>
      </c>
      <c r="BA2153" s="132">
        <f t="shared" si="850"/>
        <v>39055</v>
      </c>
      <c r="BC2153" s="7" t="s">
        <v>532</v>
      </c>
    </row>
    <row r="2154" spans="1:55" hidden="1" outlineLevel="1" x14ac:dyDescent="0.2">
      <c r="A2154" t="s">
        <v>1796</v>
      </c>
      <c r="B2154" t="s">
        <v>3241</v>
      </c>
      <c r="C2154" s="1">
        <f t="shared" si="840"/>
        <v>61782</v>
      </c>
      <c r="D2154" s="7">
        <f>RANK(N2154,(N2154:P2154,Q2154:AJ2154))</f>
        <v>2</v>
      </c>
      <c r="E2154" s="7">
        <f>RANK(O2154,(N2154:P2154,Q2154:AJ2154))</f>
        <v>1</v>
      </c>
      <c r="F2154" s="7">
        <f>IF(P2154&gt;0,RANK(P2154,(N2154:P2154,Q2154:AJ2154)),0)</f>
        <v>3</v>
      </c>
      <c r="G2154" s="1">
        <f t="shared" si="841"/>
        <v>5595</v>
      </c>
      <c r="H2154" s="2">
        <f t="shared" si="838"/>
        <v>9.0560357385646301E-2</v>
      </c>
      <c r="I2154" s="2"/>
      <c r="J2154" s="2">
        <f t="shared" si="842"/>
        <v>0.40597585057136382</v>
      </c>
      <c r="K2154" s="2">
        <f t="shared" si="843"/>
        <v>0.49653620795701015</v>
      </c>
      <c r="L2154" s="2">
        <f t="shared" si="844"/>
        <v>8.4911462885630118E-2</v>
      </c>
      <c r="M2154" s="2">
        <f t="shared" si="845"/>
        <v>1.2576478585995976E-2</v>
      </c>
      <c r="N2154" s="1">
        <v>25082</v>
      </c>
      <c r="O2154" s="1">
        <v>30677</v>
      </c>
      <c r="P2154" s="1">
        <v>5246</v>
      </c>
      <c r="Q2154" s="1">
        <v>115</v>
      </c>
      <c r="R2154" s="1">
        <v>189</v>
      </c>
      <c r="S2154" s="1">
        <v>62</v>
      </c>
      <c r="T2154" s="1">
        <v>273</v>
      </c>
      <c r="U2154" s="1">
        <v>137</v>
      </c>
      <c r="W2154" s="1">
        <v>1</v>
      </c>
      <c r="AL2154" s="7">
        <f>IF(Q2154&gt;0,RANK(Q2154,(N2154:P2154,Q2154:AJ2154)),0)</f>
        <v>7</v>
      </c>
      <c r="AM2154" s="7">
        <f>IF(R2154&gt;0,RANK(R2154,(N2154:P2154,Q2154:AJ2154)),0)</f>
        <v>5</v>
      </c>
      <c r="AN2154" s="7">
        <f>IF(S2154&gt;0,RANK(S2154,(N2154:P2154,Q2154:AJ2154)),0)</f>
        <v>8</v>
      </c>
      <c r="AO2154" s="7">
        <f>IF(T2154&gt;0,RANK(T2154,(N2154:P2154,Q2154:AJ2154)),0)</f>
        <v>4</v>
      </c>
      <c r="AP2154" s="2">
        <f t="shared" si="846"/>
        <v>1.8613835745039007E-3</v>
      </c>
      <c r="AQ2154" s="2">
        <f t="shared" si="847"/>
        <v>3.0591434398368456E-3</v>
      </c>
      <c r="AR2154" s="2">
        <f t="shared" si="848"/>
        <v>1.0035285358194943E-3</v>
      </c>
      <c r="AS2154" s="2">
        <f t="shared" si="849"/>
        <v>4.4187627464309992E-3</v>
      </c>
      <c r="AU2154" t="s">
        <v>1796</v>
      </c>
      <c r="AV2154" t="s">
        <v>3241</v>
      </c>
      <c r="AY2154" s="130">
        <v>39</v>
      </c>
      <c r="AZ2154" s="131">
        <v>57</v>
      </c>
      <c r="BA2154" s="132">
        <f t="shared" si="850"/>
        <v>39057</v>
      </c>
      <c r="BC2154" s="7" t="s">
        <v>532</v>
      </c>
    </row>
    <row r="2155" spans="1:55" hidden="1" outlineLevel="1" x14ac:dyDescent="0.2">
      <c r="A2155" t="s">
        <v>2348</v>
      </c>
      <c r="B2155" t="s">
        <v>3241</v>
      </c>
      <c r="C2155" s="1">
        <f t="shared" si="840"/>
        <v>15108</v>
      </c>
      <c r="D2155" s="7">
        <f>RANK(N2155,(N2155:P2155,Q2155:AJ2155))</f>
        <v>1</v>
      </c>
      <c r="E2155" s="7">
        <f>RANK(O2155,(N2155:P2155,Q2155:AJ2155))</f>
        <v>2</v>
      </c>
      <c r="F2155" s="7">
        <f>IF(P2155&gt;0,RANK(P2155,(N2155:P2155,Q2155:AJ2155)),0)</f>
        <v>3</v>
      </c>
      <c r="G2155" s="1">
        <f t="shared" si="841"/>
        <v>761</v>
      </c>
      <c r="H2155" s="2">
        <f t="shared" si="838"/>
        <v>5.0370664548583535E-2</v>
      </c>
      <c r="I2155" s="2"/>
      <c r="J2155" s="2">
        <f t="shared" si="842"/>
        <v>0.44552554937781308</v>
      </c>
      <c r="K2155" s="2">
        <f t="shared" si="843"/>
        <v>0.39515488482922956</v>
      </c>
      <c r="L2155" s="2">
        <f t="shared" si="844"/>
        <v>0.14899391051098756</v>
      </c>
      <c r="M2155" s="2">
        <f t="shared" si="845"/>
        <v>1.0325655281969798E-2</v>
      </c>
      <c r="N2155" s="1">
        <v>6731</v>
      </c>
      <c r="O2155" s="1">
        <v>5970</v>
      </c>
      <c r="P2155" s="1">
        <v>2251</v>
      </c>
      <c r="Q2155" s="1">
        <v>5</v>
      </c>
      <c r="R2155" s="1">
        <v>25</v>
      </c>
      <c r="S2155" s="1">
        <v>69</v>
      </c>
      <c r="T2155" s="1">
        <v>21</v>
      </c>
      <c r="U2155" s="1">
        <v>36</v>
      </c>
      <c r="W2155" s="1">
        <v>0</v>
      </c>
      <c r="AL2155" s="7">
        <f>IF(Q2155&gt;0,RANK(Q2155,(N2155:P2155,Q2155:AJ2155)),0)</f>
        <v>8</v>
      </c>
      <c r="AM2155" s="7">
        <f>IF(R2155&gt;0,RANK(R2155,(N2155:P2155,Q2155:AJ2155)),0)</f>
        <v>6</v>
      </c>
      <c r="AN2155" s="7">
        <f>IF(S2155&gt;0,RANK(S2155,(N2155:P2155,Q2155:AJ2155)),0)</f>
        <v>4</v>
      </c>
      <c r="AO2155" s="7">
        <f>IF(T2155&gt;0,RANK(T2155,(N2155:P2155,Q2155:AJ2155)),0)</f>
        <v>7</v>
      </c>
      <c r="AP2155" s="2">
        <f t="shared" si="846"/>
        <v>3.309504898067249E-4</v>
      </c>
      <c r="AQ2155" s="2">
        <f t="shared" si="847"/>
        <v>1.6547524490336245E-3</v>
      </c>
      <c r="AR2155" s="2">
        <f t="shared" si="848"/>
        <v>4.5671167593328036E-3</v>
      </c>
      <c r="AS2155" s="2">
        <f t="shared" si="849"/>
        <v>1.3899920571882446E-3</v>
      </c>
      <c r="AU2155" t="s">
        <v>2348</v>
      </c>
      <c r="AV2155" t="s">
        <v>3241</v>
      </c>
      <c r="AY2155" s="130">
        <v>39</v>
      </c>
      <c r="AZ2155" s="131">
        <v>59</v>
      </c>
      <c r="BA2155" s="132">
        <f t="shared" si="850"/>
        <v>39059</v>
      </c>
      <c r="BC2155" s="7" t="s">
        <v>532</v>
      </c>
    </row>
    <row r="2156" spans="1:55" hidden="1" outlineLevel="1" x14ac:dyDescent="0.2">
      <c r="A2156" t="s">
        <v>2274</v>
      </c>
      <c r="B2156" t="s">
        <v>3241</v>
      </c>
      <c r="C2156" s="1">
        <f t="shared" si="840"/>
        <v>372068</v>
      </c>
      <c r="D2156" s="7">
        <f>RANK(N2156,(N2156:P2156,Q2156:AJ2156))</f>
        <v>2</v>
      </c>
      <c r="E2156" s="7">
        <f>RANK(O2156,(N2156:P2156,Q2156:AJ2156))</f>
        <v>1</v>
      </c>
      <c r="F2156" s="7">
        <f>IF(P2156&gt;0,RANK(P2156,(N2156:P2156,Q2156:AJ2156)),0)</f>
        <v>3</v>
      </c>
      <c r="G2156" s="1">
        <f t="shared" si="841"/>
        <v>26035</v>
      </c>
      <c r="H2156" s="2">
        <f t="shared" si="838"/>
        <v>6.9973768235913864E-2</v>
      </c>
      <c r="I2156" s="2"/>
      <c r="J2156" s="2">
        <f t="shared" si="842"/>
        <v>0.43125987722674347</v>
      </c>
      <c r="K2156" s="2">
        <f t="shared" si="843"/>
        <v>0.50123364546265736</v>
      </c>
      <c r="L2156" s="2">
        <f t="shared" si="844"/>
        <v>5.7341668727221906E-2</v>
      </c>
      <c r="M2156" s="2">
        <f t="shared" si="845"/>
        <v>1.0164808583377205E-2</v>
      </c>
      <c r="N2156" s="1">
        <v>160458</v>
      </c>
      <c r="O2156" s="1">
        <v>186493</v>
      </c>
      <c r="P2156" s="1">
        <v>21335</v>
      </c>
      <c r="Q2156" s="1">
        <v>273</v>
      </c>
      <c r="R2156" s="1">
        <v>1395</v>
      </c>
      <c r="S2156" s="1">
        <v>625</v>
      </c>
      <c r="T2156" s="1">
        <v>703</v>
      </c>
      <c r="U2156" s="1">
        <v>786</v>
      </c>
      <c r="W2156" s="1">
        <v>0</v>
      </c>
      <c r="AL2156" s="7">
        <f>IF(Q2156&gt;0,RANK(Q2156,(N2156:P2156,Q2156:AJ2156)),0)</f>
        <v>8</v>
      </c>
      <c r="AM2156" s="7">
        <f>IF(R2156&gt;0,RANK(R2156,(N2156:P2156,Q2156:AJ2156)),0)</f>
        <v>4</v>
      </c>
      <c r="AN2156" s="7">
        <f>IF(S2156&gt;0,RANK(S2156,(N2156:P2156,Q2156:AJ2156)),0)</f>
        <v>7</v>
      </c>
      <c r="AO2156" s="7">
        <f>IF(T2156&gt;0,RANK(T2156,(N2156:P2156,Q2156:AJ2156)),0)</f>
        <v>6</v>
      </c>
      <c r="AP2156" s="2">
        <f t="shared" si="846"/>
        <v>7.3373684380274569E-4</v>
      </c>
      <c r="AQ2156" s="2">
        <f t="shared" si="847"/>
        <v>3.7493146414096347E-3</v>
      </c>
      <c r="AR2156" s="2">
        <f t="shared" si="848"/>
        <v>1.6798004665813777E-3</v>
      </c>
      <c r="AS2156" s="2">
        <f t="shared" si="849"/>
        <v>1.8894395648107335E-3</v>
      </c>
      <c r="AU2156" t="s">
        <v>2274</v>
      </c>
      <c r="AV2156" t="s">
        <v>3241</v>
      </c>
      <c r="AY2156" s="130">
        <v>39</v>
      </c>
      <c r="AZ2156" s="131">
        <v>61</v>
      </c>
      <c r="BA2156" s="132">
        <f t="shared" si="850"/>
        <v>39061</v>
      </c>
      <c r="BC2156" s="7" t="s">
        <v>532</v>
      </c>
    </row>
    <row r="2157" spans="1:55" hidden="1" outlineLevel="1" x14ac:dyDescent="0.2">
      <c r="A2157" t="s">
        <v>1827</v>
      </c>
      <c r="B2157" t="s">
        <v>3241</v>
      </c>
      <c r="C2157" s="1">
        <f t="shared" si="840"/>
        <v>29908</v>
      </c>
      <c r="D2157" s="7">
        <f>RANK(N2157,(N2157:P2157,Q2157:AJ2157))</f>
        <v>2</v>
      </c>
      <c r="E2157" s="7">
        <f>RANK(O2157,(N2157:P2157,Q2157:AJ2157))</f>
        <v>1</v>
      </c>
      <c r="F2157" s="7">
        <f>IF(P2157&gt;0,RANK(P2157,(N2157:P2157,Q2157:AJ2157)),0)</f>
        <v>3</v>
      </c>
      <c r="G2157" s="1">
        <f t="shared" si="841"/>
        <v>7918</v>
      </c>
      <c r="H2157" s="2">
        <f t="shared" si="838"/>
        <v>0.26474521867058981</v>
      </c>
      <c r="I2157" s="2"/>
      <c r="J2157" s="2">
        <f t="shared" si="842"/>
        <v>0.3120904105924836</v>
      </c>
      <c r="K2157" s="2">
        <f t="shared" si="843"/>
        <v>0.57683562926307341</v>
      </c>
      <c r="L2157" s="2">
        <f t="shared" si="844"/>
        <v>9.7097766483883907E-2</v>
      </c>
      <c r="M2157" s="2">
        <f t="shared" si="845"/>
        <v>1.3976193660559133E-2</v>
      </c>
      <c r="N2157" s="1">
        <v>9334</v>
      </c>
      <c r="O2157" s="1">
        <v>17252</v>
      </c>
      <c r="P2157" s="1">
        <v>2904</v>
      </c>
      <c r="Q2157" s="1">
        <v>13</v>
      </c>
      <c r="R2157" s="1">
        <v>104</v>
      </c>
      <c r="S2157" s="1">
        <v>59</v>
      </c>
      <c r="T2157" s="1">
        <v>100</v>
      </c>
      <c r="U2157" s="1">
        <v>141</v>
      </c>
      <c r="W2157" s="1">
        <v>1</v>
      </c>
      <c r="AL2157" s="7">
        <f>IF(Q2157&gt;0,RANK(Q2157,(N2157:P2157,Q2157:AJ2157)),0)</f>
        <v>8</v>
      </c>
      <c r="AM2157" s="7">
        <f>IF(R2157&gt;0,RANK(R2157,(N2157:P2157,Q2157:AJ2157)),0)</f>
        <v>5</v>
      </c>
      <c r="AN2157" s="7">
        <f>IF(S2157&gt;0,RANK(S2157,(N2157:P2157,Q2157:AJ2157)),0)</f>
        <v>7</v>
      </c>
      <c r="AO2157" s="7">
        <f>IF(T2157&gt;0,RANK(T2157,(N2157:P2157,Q2157:AJ2157)),0)</f>
        <v>6</v>
      </c>
      <c r="AP2157" s="2">
        <f t="shared" si="846"/>
        <v>4.3466631001738666E-4</v>
      </c>
      <c r="AQ2157" s="2">
        <f t="shared" si="847"/>
        <v>3.4773304801390932E-3</v>
      </c>
      <c r="AR2157" s="2">
        <f t="shared" si="848"/>
        <v>1.9727163300789084E-3</v>
      </c>
      <c r="AS2157" s="2">
        <f t="shared" si="849"/>
        <v>3.3435870001337436E-3</v>
      </c>
      <c r="AU2157" t="s">
        <v>1827</v>
      </c>
      <c r="AV2157" t="s">
        <v>3241</v>
      </c>
      <c r="AY2157" s="130">
        <v>39</v>
      </c>
      <c r="AZ2157" s="131">
        <v>63</v>
      </c>
      <c r="BA2157" s="132">
        <f t="shared" si="850"/>
        <v>39063</v>
      </c>
      <c r="BC2157" s="7" t="s">
        <v>532</v>
      </c>
    </row>
    <row r="2158" spans="1:55" hidden="1" outlineLevel="1" x14ac:dyDescent="0.2">
      <c r="A2158" t="s">
        <v>1201</v>
      </c>
      <c r="B2158" t="s">
        <v>3241</v>
      </c>
      <c r="C2158" s="1">
        <f t="shared" ref="C2158:C2189" si="851">SUM(N2158:AJ2158)</f>
        <v>11876</v>
      </c>
      <c r="D2158" s="7">
        <f>RANK(N2158,(N2158:P2158,Q2158:AJ2158))</f>
        <v>2</v>
      </c>
      <c r="E2158" s="7">
        <f>RANK(O2158,(N2158:P2158,Q2158:AJ2158))</f>
        <v>1</v>
      </c>
      <c r="F2158" s="7">
        <f>IF(P2158&gt;0,RANK(P2158,(N2158:P2158,Q2158:AJ2158)),0)</f>
        <v>3</v>
      </c>
      <c r="G2158" s="1">
        <f t="shared" ref="G2158:G2189" si="852">MAX(N2158:P2158)-LARGE(N2158:P2158,2)</f>
        <v>576</v>
      </c>
      <c r="H2158" s="2">
        <f t="shared" si="838"/>
        <v>4.8501178848097001E-2</v>
      </c>
      <c r="I2158" s="2"/>
      <c r="J2158" s="2">
        <f t="shared" ref="J2158:J2189" si="853">IF($C2158=0,"-",N2158/$C2158)</f>
        <v>0.41512293701583025</v>
      </c>
      <c r="K2158" s="2">
        <f t="shared" ref="K2158:K2189" si="854">IF($C2158=0,"-",O2158/$C2158)</f>
        <v>0.46362411586392727</v>
      </c>
      <c r="L2158" s="2">
        <f t="shared" ref="L2158:L2189" si="855">IF($C2158=0,"-",P2158/$C2158)</f>
        <v>0.11493768945772988</v>
      </c>
      <c r="M2158" s="2">
        <f t="shared" ref="M2158:M2189" si="856">IF(C2158=0,"-",(1-J2158-K2158-L2158))</f>
        <v>6.315257662512605E-3</v>
      </c>
      <c r="N2158" s="1">
        <v>4930</v>
      </c>
      <c r="O2158" s="1">
        <v>5506</v>
      </c>
      <c r="P2158" s="1">
        <v>1365</v>
      </c>
      <c r="Q2158" s="1">
        <v>1</v>
      </c>
      <c r="R2158" s="1">
        <v>24</v>
      </c>
      <c r="S2158" s="1">
        <v>15</v>
      </c>
      <c r="T2158" s="1">
        <v>11</v>
      </c>
      <c r="U2158" s="1">
        <v>24</v>
      </c>
      <c r="W2158" s="1">
        <v>0</v>
      </c>
      <c r="AL2158" s="7">
        <f>IF(Q2158&gt;0,RANK(Q2158,(N2158:P2158,Q2158:AJ2158)),0)</f>
        <v>8</v>
      </c>
      <c r="AM2158" s="7">
        <f>IF(R2158&gt;0,RANK(R2158,(N2158:P2158,Q2158:AJ2158)),0)</f>
        <v>4</v>
      </c>
      <c r="AN2158" s="7">
        <f>IF(S2158&gt;0,RANK(S2158,(N2158:P2158,Q2158:AJ2158)),0)</f>
        <v>6</v>
      </c>
      <c r="AO2158" s="7">
        <f>IF(T2158&gt;0,RANK(T2158,(N2158:P2158,Q2158:AJ2158)),0)</f>
        <v>7</v>
      </c>
      <c r="AP2158" s="2">
        <f t="shared" ref="AP2158:AP2189" si="857">IF($C2158=0,"-",Q2158/$C2158)</f>
        <v>8.4203435500168405E-5</v>
      </c>
      <c r="AQ2158" s="2">
        <f t="shared" ref="AQ2158:AQ2189" si="858">IF($C2158=0,"-",R2158/$C2158)</f>
        <v>2.0208824520040417E-3</v>
      </c>
      <c r="AR2158" s="2">
        <f t="shared" ref="AR2158:AR2189" si="859">IF($C2158=0,"-",S2158/$C2158)</f>
        <v>1.2630515325025261E-3</v>
      </c>
      <c r="AS2158" s="2">
        <f t="shared" ref="AS2158:AS2189" si="860">IF($C2158=0,"-",T2158/$C2158)</f>
        <v>9.2623779050185246E-4</v>
      </c>
      <c r="AU2158" t="s">
        <v>1201</v>
      </c>
      <c r="AV2158" t="s">
        <v>3241</v>
      </c>
      <c r="AY2158" s="130">
        <v>39</v>
      </c>
      <c r="AZ2158" s="131">
        <v>65</v>
      </c>
      <c r="BA2158" s="132">
        <f t="shared" si="850"/>
        <v>39065</v>
      </c>
      <c r="BC2158" s="7" t="s">
        <v>532</v>
      </c>
    </row>
    <row r="2159" spans="1:55" hidden="1" outlineLevel="1" x14ac:dyDescent="0.2">
      <c r="A2159" t="s">
        <v>1020</v>
      </c>
      <c r="B2159" t="s">
        <v>3241</v>
      </c>
      <c r="C2159" s="1">
        <f t="shared" si="851"/>
        <v>7402</v>
      </c>
      <c r="D2159" s="7">
        <f>RANK(N2159,(N2159:P2159,Q2159:AJ2159))</f>
        <v>1</v>
      </c>
      <c r="E2159" s="7">
        <f>RANK(O2159,(N2159:P2159,Q2159:AJ2159))</f>
        <v>2</v>
      </c>
      <c r="F2159" s="7">
        <f>IF(P2159&gt;0,RANK(P2159,(N2159:P2159,Q2159:AJ2159)),0)</f>
        <v>3</v>
      </c>
      <c r="G2159" s="1">
        <f t="shared" si="852"/>
        <v>1411</v>
      </c>
      <c r="H2159" s="2">
        <f t="shared" si="838"/>
        <v>0.19062415563361254</v>
      </c>
      <c r="I2159" s="2"/>
      <c r="J2159" s="2">
        <f t="shared" si="853"/>
        <v>0.50270197243988113</v>
      </c>
      <c r="K2159" s="2">
        <f t="shared" si="854"/>
        <v>0.31207781680626856</v>
      </c>
      <c r="L2159" s="2">
        <f t="shared" si="855"/>
        <v>0.17589840583626046</v>
      </c>
      <c r="M2159" s="2">
        <f t="shared" si="856"/>
        <v>9.3218049175898543E-3</v>
      </c>
      <c r="N2159" s="1">
        <v>3721</v>
      </c>
      <c r="O2159" s="1">
        <v>2310</v>
      </c>
      <c r="P2159" s="1">
        <v>1302</v>
      </c>
      <c r="R2159" s="1">
        <v>13</v>
      </c>
      <c r="S2159" s="1">
        <v>9</v>
      </c>
      <c r="T2159" s="1">
        <v>16</v>
      </c>
      <c r="U2159" s="1">
        <v>31</v>
      </c>
      <c r="W2159" s="1">
        <v>0</v>
      </c>
      <c r="AL2159" s="7">
        <f>IF(Q2159&gt;0,RANK(Q2159,(N2159:P2159,Q2159:AJ2159)),0)</f>
        <v>0</v>
      </c>
      <c r="AM2159" s="7">
        <f>IF(R2159&gt;0,RANK(R2159,(N2159:P2159,Q2159:AJ2159)),0)</f>
        <v>6</v>
      </c>
      <c r="AN2159" s="7">
        <f>IF(S2159&gt;0,RANK(S2159,(N2159:P2159,Q2159:AJ2159)),0)</f>
        <v>7</v>
      </c>
      <c r="AO2159" s="7">
        <f>IF(T2159&gt;0,RANK(T2159,(N2159:P2159,Q2159:AJ2159)),0)</f>
        <v>5</v>
      </c>
      <c r="AP2159" s="2">
        <f t="shared" si="857"/>
        <v>0</v>
      </c>
      <c r="AQ2159" s="2">
        <f t="shared" si="858"/>
        <v>1.7562820859227236E-3</v>
      </c>
      <c r="AR2159" s="2">
        <f t="shared" si="859"/>
        <v>1.215887597946501E-3</v>
      </c>
      <c r="AS2159" s="2">
        <f t="shared" si="860"/>
        <v>2.1615779519048904E-3</v>
      </c>
      <c r="AU2159" t="s">
        <v>1020</v>
      </c>
      <c r="AV2159" t="s">
        <v>3241</v>
      </c>
      <c r="AY2159" s="130">
        <v>39</v>
      </c>
      <c r="AZ2159" s="131">
        <v>67</v>
      </c>
      <c r="BA2159" s="132">
        <f t="shared" si="850"/>
        <v>39067</v>
      </c>
      <c r="BC2159" s="7" t="s">
        <v>532</v>
      </c>
    </row>
    <row r="2160" spans="1:55" hidden="1" outlineLevel="1" x14ac:dyDescent="0.2">
      <c r="A2160" t="s">
        <v>2073</v>
      </c>
      <c r="B2160" t="s">
        <v>3241</v>
      </c>
      <c r="C2160" s="1">
        <f t="shared" si="851"/>
        <v>12785</v>
      </c>
      <c r="D2160" s="7">
        <f>RANK(N2160,(N2160:P2160,Q2160:AJ2160))</f>
        <v>2</v>
      </c>
      <c r="E2160" s="7">
        <f>RANK(O2160,(N2160:P2160,Q2160:AJ2160))</f>
        <v>1</v>
      </c>
      <c r="F2160" s="7">
        <f>IF(P2160&gt;0,RANK(P2160,(N2160:P2160,Q2160:AJ2160)),0)</f>
        <v>3</v>
      </c>
      <c r="G2160" s="1">
        <f t="shared" si="852"/>
        <v>1623</v>
      </c>
      <c r="H2160" s="2">
        <f t="shared" si="838"/>
        <v>0.12694563942119672</v>
      </c>
      <c r="I2160" s="2"/>
      <c r="J2160" s="2">
        <f t="shared" si="853"/>
        <v>0.3724677356276887</v>
      </c>
      <c r="K2160" s="2">
        <f t="shared" si="854"/>
        <v>0.49941337504888539</v>
      </c>
      <c r="L2160" s="2">
        <f t="shared" si="855"/>
        <v>0.12123582323034807</v>
      </c>
      <c r="M2160" s="2">
        <f t="shared" si="856"/>
        <v>6.8830660930778997E-3</v>
      </c>
      <c r="N2160" s="1">
        <v>4762</v>
      </c>
      <c r="O2160" s="1">
        <v>6385</v>
      </c>
      <c r="P2160" s="1">
        <v>1550</v>
      </c>
      <c r="Q2160" s="1">
        <v>3</v>
      </c>
      <c r="R2160" s="1">
        <v>18</v>
      </c>
      <c r="S2160" s="1">
        <v>16</v>
      </c>
      <c r="T2160" s="1">
        <v>15</v>
      </c>
      <c r="U2160" s="1">
        <v>36</v>
      </c>
      <c r="W2160" s="1">
        <v>0</v>
      </c>
      <c r="AL2160" s="7">
        <f>IF(Q2160&gt;0,RANK(Q2160,(N2160:P2160,Q2160:AJ2160)),0)</f>
        <v>8</v>
      </c>
      <c r="AM2160" s="7">
        <f>IF(R2160&gt;0,RANK(R2160,(N2160:P2160,Q2160:AJ2160)),0)</f>
        <v>5</v>
      </c>
      <c r="AN2160" s="7">
        <f>IF(S2160&gt;0,RANK(S2160,(N2160:P2160,Q2160:AJ2160)),0)</f>
        <v>6</v>
      </c>
      <c r="AO2160" s="7">
        <f>IF(T2160&gt;0,RANK(T2160,(N2160:P2160,Q2160:AJ2160)),0)</f>
        <v>7</v>
      </c>
      <c r="AP2160" s="2">
        <f t="shared" si="857"/>
        <v>2.3464998044583498E-4</v>
      </c>
      <c r="AQ2160" s="2">
        <f t="shared" si="858"/>
        <v>1.4078998826750097E-3</v>
      </c>
      <c r="AR2160" s="2">
        <f t="shared" si="859"/>
        <v>1.2514665623777864E-3</v>
      </c>
      <c r="AS2160" s="2">
        <f t="shared" si="860"/>
        <v>1.1732499022291747E-3</v>
      </c>
      <c r="AU2160" t="s">
        <v>2073</v>
      </c>
      <c r="AV2160" t="s">
        <v>3241</v>
      </c>
      <c r="AY2160" s="130">
        <v>39</v>
      </c>
      <c r="AZ2160" s="131">
        <v>69</v>
      </c>
      <c r="BA2160" s="132">
        <f t="shared" si="850"/>
        <v>39069</v>
      </c>
      <c r="BC2160" s="7" t="s">
        <v>532</v>
      </c>
    </row>
    <row r="2161" spans="1:55" hidden="1" outlineLevel="1" x14ac:dyDescent="0.2">
      <c r="A2161" t="s">
        <v>2349</v>
      </c>
      <c r="B2161" t="s">
        <v>3241</v>
      </c>
      <c r="C2161" s="1">
        <f t="shared" si="851"/>
        <v>14674</v>
      </c>
      <c r="D2161" s="7">
        <f>RANK(N2161,(N2161:P2161,Q2161:AJ2161))</f>
        <v>2</v>
      </c>
      <c r="E2161" s="7">
        <f>RANK(O2161,(N2161:P2161,Q2161:AJ2161))</f>
        <v>1</v>
      </c>
      <c r="F2161" s="7">
        <f>IF(P2161&gt;0,RANK(P2161,(N2161:P2161,Q2161:AJ2161)),0)</f>
        <v>3</v>
      </c>
      <c r="G2161" s="1">
        <f t="shared" si="852"/>
        <v>1265</v>
      </c>
      <c r="H2161" s="2">
        <f t="shared" si="838"/>
        <v>8.6206896551724144E-2</v>
      </c>
      <c r="I2161" s="2"/>
      <c r="J2161" s="2">
        <f t="shared" si="853"/>
        <v>0.39777838353550499</v>
      </c>
      <c r="K2161" s="2">
        <f t="shared" si="854"/>
        <v>0.48398528008722913</v>
      </c>
      <c r="L2161" s="2">
        <f t="shared" si="855"/>
        <v>0.11101267548044159</v>
      </c>
      <c r="M2161" s="2">
        <f t="shared" si="856"/>
        <v>7.2236608968242882E-3</v>
      </c>
      <c r="N2161" s="1">
        <v>5837</v>
      </c>
      <c r="O2161" s="1">
        <v>7102</v>
      </c>
      <c r="P2161" s="1">
        <v>1629</v>
      </c>
      <c r="Q2161" s="1">
        <v>2</v>
      </c>
      <c r="R2161" s="1">
        <v>43</v>
      </c>
      <c r="S2161" s="1">
        <v>9</v>
      </c>
      <c r="T2161" s="1">
        <v>19</v>
      </c>
      <c r="U2161" s="1">
        <v>33</v>
      </c>
      <c r="W2161" s="1">
        <v>0</v>
      </c>
      <c r="AL2161" s="7">
        <f>IF(Q2161&gt;0,RANK(Q2161,(N2161:P2161,Q2161:AJ2161)),0)</f>
        <v>8</v>
      </c>
      <c r="AM2161" s="7">
        <f>IF(R2161&gt;0,RANK(R2161,(N2161:P2161,Q2161:AJ2161)),0)</f>
        <v>4</v>
      </c>
      <c r="AN2161" s="7">
        <f>IF(S2161&gt;0,RANK(S2161,(N2161:P2161,Q2161:AJ2161)),0)</f>
        <v>7</v>
      </c>
      <c r="AO2161" s="7">
        <f>IF(T2161&gt;0,RANK(T2161,(N2161:P2161,Q2161:AJ2161)),0)</f>
        <v>6</v>
      </c>
      <c r="AP2161" s="2">
        <f t="shared" si="857"/>
        <v>1.362954886193267E-4</v>
      </c>
      <c r="AQ2161" s="2">
        <f t="shared" si="858"/>
        <v>2.9303530053155242E-3</v>
      </c>
      <c r="AR2161" s="2">
        <f t="shared" si="859"/>
        <v>6.1332969878697015E-4</v>
      </c>
      <c r="AS2161" s="2">
        <f t="shared" si="860"/>
        <v>1.2948071418836036E-3</v>
      </c>
      <c r="AU2161" t="s">
        <v>2349</v>
      </c>
      <c r="AV2161" t="s">
        <v>3241</v>
      </c>
      <c r="AY2161" s="130">
        <v>39</v>
      </c>
      <c r="AZ2161" s="131">
        <v>71</v>
      </c>
      <c r="BA2161" s="132">
        <f t="shared" si="850"/>
        <v>39071</v>
      </c>
      <c r="BC2161" s="7" t="s">
        <v>532</v>
      </c>
    </row>
    <row r="2162" spans="1:55" hidden="1" outlineLevel="1" x14ac:dyDescent="0.2">
      <c r="A2162" t="s">
        <v>762</v>
      </c>
      <c r="B2162" t="s">
        <v>3241</v>
      </c>
      <c r="C2162" s="1">
        <f t="shared" si="851"/>
        <v>10356</v>
      </c>
      <c r="D2162" s="7">
        <f>RANK(N2162,(N2162:P2162,Q2162:AJ2162))</f>
        <v>1</v>
      </c>
      <c r="E2162" s="7">
        <f>RANK(O2162,(N2162:P2162,Q2162:AJ2162))</f>
        <v>2</v>
      </c>
      <c r="F2162" s="7">
        <f>IF(P2162&gt;0,RANK(P2162,(N2162:P2162,Q2162:AJ2162)),0)</f>
        <v>3</v>
      </c>
      <c r="G2162" s="1">
        <f t="shared" si="852"/>
        <v>629</v>
      </c>
      <c r="H2162" s="2">
        <f t="shared" si="838"/>
        <v>6.0737736577829278E-2</v>
      </c>
      <c r="I2162" s="2"/>
      <c r="J2162" s="2">
        <f t="shared" si="853"/>
        <v>0.44862881421398221</v>
      </c>
      <c r="K2162" s="2">
        <f t="shared" si="854"/>
        <v>0.38789107763615294</v>
      </c>
      <c r="L2162" s="2">
        <f t="shared" si="855"/>
        <v>0.15102356122054847</v>
      </c>
      <c r="M2162" s="2">
        <f t="shared" si="856"/>
        <v>1.2456546929316331E-2</v>
      </c>
      <c r="N2162" s="1">
        <v>4646</v>
      </c>
      <c r="O2162" s="1">
        <v>4017</v>
      </c>
      <c r="P2162" s="1">
        <v>1564</v>
      </c>
      <c r="Q2162" s="1">
        <v>3</v>
      </c>
      <c r="R2162" s="1">
        <v>43</v>
      </c>
      <c r="S2162" s="1">
        <v>42</v>
      </c>
      <c r="T2162" s="1">
        <v>14</v>
      </c>
      <c r="U2162" s="1">
        <v>27</v>
      </c>
      <c r="W2162" s="1">
        <v>0</v>
      </c>
      <c r="AL2162" s="7">
        <f>IF(Q2162&gt;0,RANK(Q2162,(N2162:P2162,Q2162:AJ2162)),0)</f>
        <v>8</v>
      </c>
      <c r="AM2162" s="7">
        <f>IF(R2162&gt;0,RANK(R2162,(N2162:P2162,Q2162:AJ2162)),0)</f>
        <v>4</v>
      </c>
      <c r="AN2162" s="7">
        <f>IF(S2162&gt;0,RANK(S2162,(N2162:P2162,Q2162:AJ2162)),0)</f>
        <v>5</v>
      </c>
      <c r="AO2162" s="7">
        <f>IF(T2162&gt;0,RANK(T2162,(N2162:P2162,Q2162:AJ2162)),0)</f>
        <v>7</v>
      </c>
      <c r="AP2162" s="2">
        <f t="shared" si="857"/>
        <v>2.8968713789107763E-4</v>
      </c>
      <c r="AQ2162" s="2">
        <f t="shared" si="858"/>
        <v>4.1521823097721124E-3</v>
      </c>
      <c r="AR2162" s="2">
        <f t="shared" si="859"/>
        <v>4.0556199304750866E-3</v>
      </c>
      <c r="AS2162" s="2">
        <f t="shared" si="860"/>
        <v>1.3518733101583623E-3</v>
      </c>
      <c r="AU2162" t="s">
        <v>762</v>
      </c>
      <c r="AV2162" t="s">
        <v>3241</v>
      </c>
      <c r="AY2162" s="130">
        <v>39</v>
      </c>
      <c r="AZ2162" s="131">
        <v>73</v>
      </c>
      <c r="BA2162" s="132">
        <f t="shared" si="850"/>
        <v>39073</v>
      </c>
      <c r="BC2162" s="7" t="s">
        <v>532</v>
      </c>
    </row>
    <row r="2163" spans="1:55" hidden="1" outlineLevel="1" x14ac:dyDescent="0.2">
      <c r="A2163" t="s">
        <v>3208</v>
      </c>
      <c r="B2163" t="s">
        <v>3241</v>
      </c>
      <c r="C2163" s="1">
        <f t="shared" si="851"/>
        <v>9084</v>
      </c>
      <c r="D2163" s="7">
        <f>RANK(N2163,(N2163:P2163,Q2163:AJ2163))</f>
        <v>2</v>
      </c>
      <c r="E2163" s="7">
        <f>RANK(O2163,(N2163:P2163,Q2163:AJ2163))</f>
        <v>1</v>
      </c>
      <c r="F2163" s="7">
        <f>IF(P2163&gt;0,RANK(P2163,(N2163:P2163,Q2163:AJ2163)),0)</f>
        <v>3</v>
      </c>
      <c r="G2163" s="1">
        <f t="shared" si="852"/>
        <v>2682</v>
      </c>
      <c r="H2163" s="2">
        <f t="shared" si="838"/>
        <v>0.2952443857331572</v>
      </c>
      <c r="I2163" s="2"/>
      <c r="J2163" s="2">
        <f t="shared" si="853"/>
        <v>0.27862175253192428</v>
      </c>
      <c r="K2163" s="2">
        <f t="shared" si="854"/>
        <v>0.57386613826508148</v>
      </c>
      <c r="L2163" s="2">
        <f t="shared" si="855"/>
        <v>0.14046675473359754</v>
      </c>
      <c r="M2163" s="2">
        <f t="shared" si="856"/>
        <v>7.0453544693966363E-3</v>
      </c>
      <c r="N2163" s="1">
        <v>2531</v>
      </c>
      <c r="O2163" s="1">
        <v>5213</v>
      </c>
      <c r="P2163" s="1">
        <v>1276</v>
      </c>
      <c r="Q2163" s="1">
        <v>1</v>
      </c>
      <c r="R2163" s="1">
        <v>8</v>
      </c>
      <c r="S2163" s="1">
        <v>15</v>
      </c>
      <c r="T2163" s="1">
        <v>21</v>
      </c>
      <c r="U2163" s="1">
        <v>19</v>
      </c>
      <c r="W2163" s="1">
        <v>0</v>
      </c>
      <c r="AL2163" s="7">
        <f>IF(Q2163&gt;0,RANK(Q2163,(N2163:P2163,Q2163:AJ2163)),0)</f>
        <v>8</v>
      </c>
      <c r="AM2163" s="7">
        <f>IF(R2163&gt;0,RANK(R2163,(N2163:P2163,Q2163:AJ2163)),0)</f>
        <v>7</v>
      </c>
      <c r="AN2163" s="7">
        <f>IF(S2163&gt;0,RANK(S2163,(N2163:P2163,Q2163:AJ2163)),0)</f>
        <v>6</v>
      </c>
      <c r="AO2163" s="7">
        <f>IF(T2163&gt;0,RANK(T2163,(N2163:P2163,Q2163:AJ2163)),0)</f>
        <v>4</v>
      </c>
      <c r="AP2163" s="2">
        <f t="shared" si="857"/>
        <v>1.1008366358432408E-4</v>
      </c>
      <c r="AQ2163" s="2">
        <f t="shared" si="858"/>
        <v>8.8066930867459266E-4</v>
      </c>
      <c r="AR2163" s="2">
        <f t="shared" si="859"/>
        <v>1.6512549537648614E-3</v>
      </c>
      <c r="AS2163" s="2">
        <f t="shared" si="860"/>
        <v>2.311756935270806E-3</v>
      </c>
      <c r="AU2163" t="s">
        <v>3208</v>
      </c>
      <c r="AV2163" t="s">
        <v>3241</v>
      </c>
      <c r="AY2163" s="130">
        <v>39</v>
      </c>
      <c r="AZ2163" s="131">
        <v>75</v>
      </c>
      <c r="BA2163" s="132">
        <f t="shared" si="850"/>
        <v>39075</v>
      </c>
      <c r="BC2163" s="7" t="s">
        <v>532</v>
      </c>
    </row>
    <row r="2164" spans="1:55" hidden="1" outlineLevel="1" x14ac:dyDescent="0.2">
      <c r="A2164" t="s">
        <v>1352</v>
      </c>
      <c r="B2164" t="s">
        <v>3241</v>
      </c>
      <c r="C2164" s="1">
        <f t="shared" si="851"/>
        <v>21161</v>
      </c>
      <c r="D2164" s="7">
        <f>RANK(N2164,(N2164:P2164,Q2164:AJ2164))</f>
        <v>1</v>
      </c>
      <c r="E2164" s="7">
        <f>RANK(O2164,(N2164:P2164,Q2164:AJ2164))</f>
        <v>2</v>
      </c>
      <c r="F2164" s="7">
        <f>IF(P2164&gt;0,RANK(P2164,(N2164:P2164,Q2164:AJ2164)),0)</f>
        <v>3</v>
      </c>
      <c r="G2164" s="1">
        <f t="shared" si="852"/>
        <v>108</v>
      </c>
      <c r="H2164" s="2">
        <f t="shared" si="838"/>
        <v>5.1037285572515479E-3</v>
      </c>
      <c r="I2164" s="2"/>
      <c r="J2164" s="2">
        <f t="shared" si="853"/>
        <v>0.41860025518642785</v>
      </c>
      <c r="K2164" s="2">
        <f t="shared" si="854"/>
        <v>0.4134965266291763</v>
      </c>
      <c r="L2164" s="2">
        <f t="shared" si="855"/>
        <v>0.1577430178157932</v>
      </c>
      <c r="M2164" s="2">
        <f t="shared" si="856"/>
        <v>1.0160200368602657E-2</v>
      </c>
      <c r="N2164" s="1">
        <v>8858</v>
      </c>
      <c r="O2164" s="1">
        <v>8750</v>
      </c>
      <c r="P2164" s="1">
        <v>3338</v>
      </c>
      <c r="Q2164" s="1">
        <v>4</v>
      </c>
      <c r="R2164" s="1">
        <v>54</v>
      </c>
      <c r="S2164" s="1">
        <v>47</v>
      </c>
      <c r="T2164" s="1">
        <v>53</v>
      </c>
      <c r="U2164" s="1">
        <v>57</v>
      </c>
      <c r="W2164" s="1">
        <v>0</v>
      </c>
      <c r="AL2164" s="7">
        <f>IF(Q2164&gt;0,RANK(Q2164,(N2164:P2164,Q2164:AJ2164)),0)</f>
        <v>8</v>
      </c>
      <c r="AM2164" s="7">
        <f>IF(R2164&gt;0,RANK(R2164,(N2164:P2164,Q2164:AJ2164)),0)</f>
        <v>5</v>
      </c>
      <c r="AN2164" s="7">
        <f>IF(S2164&gt;0,RANK(S2164,(N2164:P2164,Q2164:AJ2164)),0)</f>
        <v>7</v>
      </c>
      <c r="AO2164" s="7">
        <f>IF(T2164&gt;0,RANK(T2164,(N2164:P2164,Q2164:AJ2164)),0)</f>
        <v>6</v>
      </c>
      <c r="AP2164" s="2">
        <f t="shared" si="857"/>
        <v>1.8902698360190917E-4</v>
      </c>
      <c r="AQ2164" s="2">
        <f t="shared" si="858"/>
        <v>2.551864278625774E-3</v>
      </c>
      <c r="AR2164" s="2">
        <f t="shared" si="859"/>
        <v>2.2210670573224326E-3</v>
      </c>
      <c r="AS2164" s="2">
        <f t="shared" si="860"/>
        <v>2.5046075327252964E-3</v>
      </c>
      <c r="AU2164" t="s">
        <v>1352</v>
      </c>
      <c r="AV2164" t="s">
        <v>3241</v>
      </c>
      <c r="AY2164" s="130">
        <v>39</v>
      </c>
      <c r="AZ2164" s="131">
        <v>77</v>
      </c>
      <c r="BA2164" s="132">
        <f t="shared" si="850"/>
        <v>39077</v>
      </c>
      <c r="BC2164" s="7" t="s">
        <v>532</v>
      </c>
    </row>
    <row r="2165" spans="1:55" hidden="1" outlineLevel="1" x14ac:dyDescent="0.2">
      <c r="A2165" t="s">
        <v>1913</v>
      </c>
      <c r="B2165" t="s">
        <v>3241</v>
      </c>
      <c r="C2165" s="1">
        <f t="shared" si="851"/>
        <v>12095</v>
      </c>
      <c r="D2165" s="7">
        <f>RANK(N2165,(N2165:P2165,Q2165:AJ2165))</f>
        <v>1</v>
      </c>
      <c r="E2165" s="7">
        <f>RANK(O2165,(N2165:P2165,Q2165:AJ2165))</f>
        <v>2</v>
      </c>
      <c r="F2165" s="7">
        <f>IF(P2165&gt;0,RANK(P2165,(N2165:P2165,Q2165:AJ2165)),0)</f>
        <v>3</v>
      </c>
      <c r="G2165" s="1">
        <f t="shared" si="852"/>
        <v>616</v>
      </c>
      <c r="H2165" s="2">
        <f t="shared" si="838"/>
        <v>5.0930136420008265E-2</v>
      </c>
      <c r="I2165" s="2"/>
      <c r="J2165" s="2">
        <f t="shared" si="853"/>
        <v>0.45787515502273668</v>
      </c>
      <c r="K2165" s="2">
        <f t="shared" si="854"/>
        <v>0.40694501860272841</v>
      </c>
      <c r="L2165" s="2">
        <f t="shared" si="855"/>
        <v>0.12641587432823481</v>
      </c>
      <c r="M2165" s="2">
        <f t="shared" si="856"/>
        <v>8.7639520463000942E-3</v>
      </c>
      <c r="N2165" s="1">
        <v>5538</v>
      </c>
      <c r="O2165" s="1">
        <v>4922</v>
      </c>
      <c r="P2165" s="1">
        <v>1529</v>
      </c>
      <c r="R2165" s="1">
        <v>20</v>
      </c>
      <c r="S2165" s="1">
        <v>29</v>
      </c>
      <c r="T2165" s="1">
        <v>20</v>
      </c>
      <c r="U2165" s="1">
        <v>37</v>
      </c>
      <c r="W2165" s="1">
        <v>0</v>
      </c>
      <c r="AL2165" s="7">
        <f>IF(Q2165&gt;0,RANK(Q2165,(N2165:P2165,Q2165:AJ2165)),0)</f>
        <v>0</v>
      </c>
      <c r="AM2165" s="7">
        <f>IF(R2165&gt;0,RANK(R2165,(N2165:P2165,Q2165:AJ2165)),0)</f>
        <v>6</v>
      </c>
      <c r="AN2165" s="7">
        <f>IF(S2165&gt;0,RANK(S2165,(N2165:P2165,Q2165:AJ2165)),0)</f>
        <v>5</v>
      </c>
      <c r="AO2165" s="7">
        <f>IF(T2165&gt;0,RANK(T2165,(N2165:P2165,Q2165:AJ2165)),0)</f>
        <v>6</v>
      </c>
      <c r="AP2165" s="2">
        <f t="shared" si="857"/>
        <v>0</v>
      </c>
      <c r="AQ2165" s="2">
        <f t="shared" si="858"/>
        <v>1.6535758577924762E-3</v>
      </c>
      <c r="AR2165" s="2">
        <f t="shared" si="859"/>
        <v>2.3976849937990905E-3</v>
      </c>
      <c r="AS2165" s="2">
        <f t="shared" si="860"/>
        <v>1.6535758577924762E-3</v>
      </c>
      <c r="AU2165" t="s">
        <v>1913</v>
      </c>
      <c r="AV2165" t="s">
        <v>3241</v>
      </c>
      <c r="AY2165" s="130">
        <v>39</v>
      </c>
      <c r="AZ2165" s="131">
        <v>79</v>
      </c>
      <c r="BA2165" s="132">
        <f t="shared" si="850"/>
        <v>39079</v>
      </c>
      <c r="BC2165" s="7" t="s">
        <v>532</v>
      </c>
    </row>
    <row r="2166" spans="1:55" hidden="1" outlineLevel="1" x14ac:dyDescent="0.2">
      <c r="A2166" t="s">
        <v>1884</v>
      </c>
      <c r="B2166" t="s">
        <v>3241</v>
      </c>
      <c r="C2166" s="1">
        <f t="shared" si="851"/>
        <v>34623</v>
      </c>
      <c r="D2166" s="7">
        <f>RANK(N2166,(N2166:P2166,Q2166:AJ2166))</f>
        <v>1</v>
      </c>
      <c r="E2166" s="7">
        <f>RANK(O2166,(N2166:P2166,Q2166:AJ2166))</f>
        <v>2</v>
      </c>
      <c r="F2166" s="7">
        <f>IF(P2166&gt;0,RANK(P2166,(N2166:P2166,Q2166:AJ2166)),0)</f>
        <v>3</v>
      </c>
      <c r="G2166" s="1">
        <f t="shared" si="852"/>
        <v>9190</v>
      </c>
      <c r="H2166" s="2">
        <f t="shared" si="838"/>
        <v>0.26543049418016923</v>
      </c>
      <c r="I2166" s="2"/>
      <c r="J2166" s="2">
        <f t="shared" si="853"/>
        <v>0.56037893885567402</v>
      </c>
      <c r="K2166" s="2">
        <f t="shared" si="854"/>
        <v>0.29494844467550474</v>
      </c>
      <c r="L2166" s="2">
        <f t="shared" si="855"/>
        <v>0.13713427490396557</v>
      </c>
      <c r="M2166" s="2">
        <f t="shared" si="856"/>
        <v>7.5383415648556662E-3</v>
      </c>
      <c r="N2166" s="1">
        <v>19402</v>
      </c>
      <c r="O2166" s="1">
        <v>10212</v>
      </c>
      <c r="P2166" s="1">
        <v>4748</v>
      </c>
      <c r="Q2166" s="1">
        <v>1</v>
      </c>
      <c r="R2166" s="1">
        <v>59</v>
      </c>
      <c r="S2166" s="1">
        <v>60</v>
      </c>
      <c r="T2166" s="1">
        <v>40</v>
      </c>
      <c r="U2166" s="1">
        <v>101</v>
      </c>
      <c r="W2166" s="1">
        <v>0</v>
      </c>
      <c r="AL2166" s="7">
        <f>IF(Q2166&gt;0,RANK(Q2166,(N2166:P2166,Q2166:AJ2166)),0)</f>
        <v>8</v>
      </c>
      <c r="AM2166" s="7">
        <f>IF(R2166&gt;0,RANK(R2166,(N2166:P2166,Q2166:AJ2166)),0)</f>
        <v>6</v>
      </c>
      <c r="AN2166" s="7">
        <f>IF(S2166&gt;0,RANK(S2166,(N2166:P2166,Q2166:AJ2166)),0)</f>
        <v>5</v>
      </c>
      <c r="AO2166" s="7">
        <f>IF(T2166&gt;0,RANK(T2166,(N2166:P2166,Q2166:AJ2166)),0)</f>
        <v>7</v>
      </c>
      <c r="AP2166" s="2">
        <f t="shared" si="857"/>
        <v>2.8882534731248015E-5</v>
      </c>
      <c r="AQ2166" s="2">
        <f t="shared" si="858"/>
        <v>1.7040695491436328E-3</v>
      </c>
      <c r="AR2166" s="2">
        <f t="shared" si="859"/>
        <v>1.7329520838748808E-3</v>
      </c>
      <c r="AS2166" s="2">
        <f t="shared" si="860"/>
        <v>1.1553013892499206E-3</v>
      </c>
      <c r="AU2166" t="s">
        <v>1884</v>
      </c>
      <c r="AV2166" t="s">
        <v>3241</v>
      </c>
      <c r="AY2166" s="130">
        <v>39</v>
      </c>
      <c r="AZ2166" s="131">
        <v>81</v>
      </c>
      <c r="BA2166" s="132">
        <f t="shared" si="850"/>
        <v>39081</v>
      </c>
      <c r="BC2166" s="7" t="s">
        <v>532</v>
      </c>
    </row>
    <row r="2167" spans="1:55" hidden="1" outlineLevel="1" x14ac:dyDescent="0.2">
      <c r="A2167" t="s">
        <v>2545</v>
      </c>
      <c r="B2167" t="s">
        <v>3241</v>
      </c>
      <c r="C2167" s="1">
        <f t="shared" si="851"/>
        <v>20068</v>
      </c>
      <c r="D2167" s="7">
        <f>RANK(N2167,(N2167:P2167,Q2167:AJ2167))</f>
        <v>2</v>
      </c>
      <c r="E2167" s="7">
        <f>RANK(O2167,(N2167:P2167,Q2167:AJ2167))</f>
        <v>1</v>
      </c>
      <c r="F2167" s="7">
        <f>IF(P2167&gt;0,RANK(P2167,(N2167:P2167,Q2167:AJ2167)),0)</f>
        <v>3</v>
      </c>
      <c r="G2167" s="1">
        <f t="shared" si="852"/>
        <v>2597</v>
      </c>
      <c r="H2167" s="2">
        <f t="shared" si="838"/>
        <v>0.12941000597966912</v>
      </c>
      <c r="I2167" s="2"/>
      <c r="J2167" s="2">
        <f t="shared" si="853"/>
        <v>0.37681881602551326</v>
      </c>
      <c r="K2167" s="2">
        <f t="shared" si="854"/>
        <v>0.50622882200518238</v>
      </c>
      <c r="L2167" s="2">
        <f t="shared" si="855"/>
        <v>0.10653777157663942</v>
      </c>
      <c r="M2167" s="2">
        <f t="shared" si="856"/>
        <v>1.0414590392664944E-2</v>
      </c>
      <c r="N2167" s="1">
        <v>7562</v>
      </c>
      <c r="O2167" s="1">
        <v>10159</v>
      </c>
      <c r="P2167" s="1">
        <v>2138</v>
      </c>
      <c r="Q2167" s="1">
        <v>15</v>
      </c>
      <c r="R2167" s="1">
        <v>55</v>
      </c>
      <c r="S2167" s="1">
        <v>45</v>
      </c>
      <c r="T2167" s="1">
        <v>56</v>
      </c>
      <c r="U2167" s="1">
        <v>38</v>
      </c>
      <c r="W2167" s="1">
        <v>0</v>
      </c>
      <c r="AL2167" s="7">
        <f>IF(Q2167&gt;0,RANK(Q2167,(N2167:P2167,Q2167:AJ2167)),0)</f>
        <v>8</v>
      </c>
      <c r="AM2167" s="7">
        <f>IF(R2167&gt;0,RANK(R2167,(N2167:P2167,Q2167:AJ2167)),0)</f>
        <v>5</v>
      </c>
      <c r="AN2167" s="7">
        <f>IF(S2167&gt;0,RANK(S2167,(N2167:P2167,Q2167:AJ2167)),0)</f>
        <v>6</v>
      </c>
      <c r="AO2167" s="7">
        <f>IF(T2167&gt;0,RANK(T2167,(N2167:P2167,Q2167:AJ2167)),0)</f>
        <v>4</v>
      </c>
      <c r="AP2167" s="2">
        <f t="shared" si="857"/>
        <v>7.4745864062188562E-4</v>
      </c>
      <c r="AQ2167" s="2">
        <f t="shared" si="858"/>
        <v>2.7406816822802471E-3</v>
      </c>
      <c r="AR2167" s="2">
        <f t="shared" si="859"/>
        <v>2.2423759218656567E-3</v>
      </c>
      <c r="AS2167" s="2">
        <f t="shared" si="860"/>
        <v>2.7905122583217062E-3</v>
      </c>
      <c r="AU2167" t="s">
        <v>2545</v>
      </c>
      <c r="AV2167" t="s">
        <v>3241</v>
      </c>
      <c r="AY2167" s="130">
        <v>39</v>
      </c>
      <c r="AZ2167" s="131">
        <v>83</v>
      </c>
      <c r="BA2167" s="132">
        <f t="shared" si="850"/>
        <v>39083</v>
      </c>
      <c r="BC2167" s="7" t="s">
        <v>532</v>
      </c>
    </row>
    <row r="2168" spans="1:55" hidden="1" outlineLevel="1" x14ac:dyDescent="0.2">
      <c r="A2168" t="s">
        <v>1186</v>
      </c>
      <c r="B2168" t="s">
        <v>3241</v>
      </c>
      <c r="C2168" s="1">
        <f t="shared" si="851"/>
        <v>97736</v>
      </c>
      <c r="D2168" s="7">
        <f>RANK(N2168,(N2168:P2168,Q2168:AJ2168))</f>
        <v>1</v>
      </c>
      <c r="E2168" s="7">
        <f>RANK(O2168,(N2168:P2168,Q2168:AJ2168))</f>
        <v>2</v>
      </c>
      <c r="F2168" s="7">
        <f>IF(P2168&gt;0,RANK(P2168,(N2168:P2168,Q2168:AJ2168)),0)</f>
        <v>3</v>
      </c>
      <c r="G2168" s="1">
        <f t="shared" si="852"/>
        <v>2212</v>
      </c>
      <c r="H2168" s="2">
        <f t="shared" si="838"/>
        <v>2.2632397478922813E-2</v>
      </c>
      <c r="I2168" s="2"/>
      <c r="J2168" s="2">
        <f t="shared" si="853"/>
        <v>0.44186379634934925</v>
      </c>
      <c r="K2168" s="2">
        <f t="shared" si="854"/>
        <v>0.41923139887042643</v>
      </c>
      <c r="L2168" s="2">
        <f t="shared" si="855"/>
        <v>0.12796717688466891</v>
      </c>
      <c r="M2168" s="2">
        <f t="shared" si="856"/>
        <v>1.0937627895555413E-2</v>
      </c>
      <c r="N2168" s="1">
        <v>43186</v>
      </c>
      <c r="O2168" s="1">
        <v>40974</v>
      </c>
      <c r="P2168" s="1">
        <v>12507</v>
      </c>
      <c r="Q2168" s="1">
        <v>20</v>
      </c>
      <c r="R2168" s="1">
        <v>261</v>
      </c>
      <c r="S2168" s="1">
        <v>204</v>
      </c>
      <c r="T2168" s="1">
        <v>315</v>
      </c>
      <c r="U2168" s="1">
        <v>269</v>
      </c>
      <c r="W2168" s="1">
        <v>0</v>
      </c>
      <c r="AL2168" s="7">
        <f>IF(Q2168&gt;0,RANK(Q2168,(N2168:P2168,Q2168:AJ2168)),0)</f>
        <v>8</v>
      </c>
      <c r="AM2168" s="7">
        <f>IF(R2168&gt;0,RANK(R2168,(N2168:P2168,Q2168:AJ2168)),0)</f>
        <v>6</v>
      </c>
      <c r="AN2168" s="7">
        <f>IF(S2168&gt;0,RANK(S2168,(N2168:P2168,Q2168:AJ2168)),0)</f>
        <v>7</v>
      </c>
      <c r="AO2168" s="7">
        <f>IF(T2168&gt;0,RANK(T2168,(N2168:P2168,Q2168:AJ2168)),0)</f>
        <v>4</v>
      </c>
      <c r="AP2168" s="2">
        <f t="shared" si="857"/>
        <v>2.0463288859785546E-4</v>
      </c>
      <c r="AQ2168" s="2">
        <f t="shared" si="858"/>
        <v>2.6704591962020134E-3</v>
      </c>
      <c r="AR2168" s="2">
        <f t="shared" si="859"/>
        <v>2.0872554636981256E-3</v>
      </c>
      <c r="AS2168" s="2">
        <f t="shared" si="860"/>
        <v>3.2229679954162232E-3</v>
      </c>
      <c r="AU2168" t="s">
        <v>1186</v>
      </c>
      <c r="AV2168" t="s">
        <v>3241</v>
      </c>
      <c r="AY2168" s="130">
        <v>39</v>
      </c>
      <c r="AZ2168" s="131">
        <v>85</v>
      </c>
      <c r="BA2168" s="132">
        <f t="shared" si="850"/>
        <v>39085</v>
      </c>
      <c r="BC2168" s="7" t="s">
        <v>532</v>
      </c>
    </row>
    <row r="2169" spans="1:55" hidden="1" outlineLevel="1" x14ac:dyDescent="0.2">
      <c r="A2169" t="s">
        <v>880</v>
      </c>
      <c r="B2169" t="s">
        <v>3241</v>
      </c>
      <c r="C2169" s="1">
        <f t="shared" si="851"/>
        <v>23926</v>
      </c>
      <c r="D2169" s="7">
        <f>RANK(N2169,(N2169:P2169,Q2169:AJ2169))</f>
        <v>1</v>
      </c>
      <c r="E2169" s="7">
        <f>RANK(O2169,(N2169:P2169,Q2169:AJ2169))</f>
        <v>2</v>
      </c>
      <c r="F2169" s="7">
        <f>IF(P2169&gt;0,RANK(P2169,(N2169:P2169,Q2169:AJ2169)),0)</f>
        <v>3</v>
      </c>
      <c r="G2169" s="1">
        <f t="shared" si="852"/>
        <v>2763</v>
      </c>
      <c r="H2169" s="2">
        <f t="shared" ref="H2169:H2232" si="861">G2169/C2169</f>
        <v>0.11548106662208477</v>
      </c>
      <c r="I2169" s="2"/>
      <c r="J2169" s="2">
        <f t="shared" si="853"/>
        <v>0.48461924266488338</v>
      </c>
      <c r="K2169" s="2">
        <f t="shared" si="854"/>
        <v>0.36913817604279864</v>
      </c>
      <c r="L2169" s="2">
        <f t="shared" si="855"/>
        <v>0.1350831731171111</v>
      </c>
      <c r="M2169" s="2">
        <f t="shared" si="856"/>
        <v>1.1159408175206831E-2</v>
      </c>
      <c r="N2169" s="1">
        <v>11595</v>
      </c>
      <c r="O2169" s="1">
        <v>8832</v>
      </c>
      <c r="P2169" s="1">
        <v>3232</v>
      </c>
      <c r="Q2169" s="1">
        <v>1</v>
      </c>
      <c r="R2169" s="1">
        <v>86</v>
      </c>
      <c r="S2169" s="1">
        <v>72</v>
      </c>
      <c r="T2169" s="1">
        <v>39</v>
      </c>
      <c r="U2169" s="1">
        <v>69</v>
      </c>
      <c r="W2169" s="1">
        <v>0</v>
      </c>
      <c r="AL2169" s="7">
        <f>IF(Q2169&gt;0,RANK(Q2169,(N2169:P2169,Q2169:AJ2169)),0)</f>
        <v>8</v>
      </c>
      <c r="AM2169" s="7">
        <f>IF(R2169&gt;0,RANK(R2169,(N2169:P2169,Q2169:AJ2169)),0)</f>
        <v>4</v>
      </c>
      <c r="AN2169" s="7">
        <f>IF(S2169&gt;0,RANK(S2169,(N2169:P2169,Q2169:AJ2169)),0)</f>
        <v>5</v>
      </c>
      <c r="AO2169" s="7">
        <f>IF(T2169&gt;0,RANK(T2169,(N2169:P2169,Q2169:AJ2169)),0)</f>
        <v>7</v>
      </c>
      <c r="AP2169" s="2">
        <f t="shared" si="857"/>
        <v>4.1795536236729915E-5</v>
      </c>
      <c r="AQ2169" s="2">
        <f t="shared" si="858"/>
        <v>3.5944161163587729E-3</v>
      </c>
      <c r="AR2169" s="2">
        <f t="shared" si="859"/>
        <v>3.0092786090445542E-3</v>
      </c>
      <c r="AS2169" s="2">
        <f t="shared" si="860"/>
        <v>1.6300259132324669E-3</v>
      </c>
      <c r="AU2169" t="s">
        <v>880</v>
      </c>
      <c r="AV2169" t="s">
        <v>3241</v>
      </c>
      <c r="AY2169" s="130">
        <v>39</v>
      </c>
      <c r="AZ2169" s="131">
        <v>87</v>
      </c>
      <c r="BA2169" s="132">
        <f t="shared" si="850"/>
        <v>39087</v>
      </c>
      <c r="BC2169" s="7" t="s">
        <v>532</v>
      </c>
    </row>
    <row r="2170" spans="1:55" hidden="1" outlineLevel="1" x14ac:dyDescent="0.2">
      <c r="A2170" t="s">
        <v>1004</v>
      </c>
      <c r="B2170" t="s">
        <v>3241</v>
      </c>
      <c r="C2170" s="1">
        <f t="shared" si="851"/>
        <v>57967</v>
      </c>
      <c r="D2170" s="7">
        <f>RANK(N2170,(N2170:P2170,Q2170:AJ2170))</f>
        <v>2</v>
      </c>
      <c r="E2170" s="7">
        <f>RANK(O2170,(N2170:P2170,Q2170:AJ2170))</f>
        <v>1</v>
      </c>
      <c r="F2170" s="7">
        <f>IF(P2170&gt;0,RANK(P2170,(N2170:P2170,Q2170:AJ2170)),0)</f>
        <v>3</v>
      </c>
      <c r="G2170" s="1">
        <f t="shared" si="852"/>
        <v>5652</v>
      </c>
      <c r="H2170" s="2">
        <f t="shared" si="861"/>
        <v>9.7503752134835336E-2</v>
      </c>
      <c r="I2170" s="2"/>
      <c r="J2170" s="2">
        <f t="shared" si="853"/>
        <v>0.39029102765366502</v>
      </c>
      <c r="K2170" s="2">
        <f t="shared" si="854"/>
        <v>0.48779477978850033</v>
      </c>
      <c r="L2170" s="2">
        <f t="shared" si="855"/>
        <v>0.11240878430831334</v>
      </c>
      <c r="M2170" s="2">
        <f t="shared" si="856"/>
        <v>9.5054082495212439E-3</v>
      </c>
      <c r="N2170" s="1">
        <v>22624</v>
      </c>
      <c r="O2170" s="1">
        <v>28276</v>
      </c>
      <c r="P2170" s="1">
        <v>6516</v>
      </c>
      <c r="Q2170" s="1">
        <v>11</v>
      </c>
      <c r="R2170" s="1">
        <v>141</v>
      </c>
      <c r="S2170" s="1">
        <v>165</v>
      </c>
      <c r="T2170" s="1">
        <v>95</v>
      </c>
      <c r="U2170" s="1">
        <v>139</v>
      </c>
      <c r="W2170" s="1">
        <v>0</v>
      </c>
      <c r="AL2170" s="7">
        <f>IF(Q2170&gt;0,RANK(Q2170,(N2170:P2170,Q2170:AJ2170)),0)</f>
        <v>8</v>
      </c>
      <c r="AM2170" s="7">
        <f>IF(R2170&gt;0,RANK(R2170,(N2170:P2170,Q2170:AJ2170)),0)</f>
        <v>5</v>
      </c>
      <c r="AN2170" s="7">
        <f>IF(S2170&gt;0,RANK(S2170,(N2170:P2170,Q2170:AJ2170)),0)</f>
        <v>4</v>
      </c>
      <c r="AO2170" s="7">
        <f>IF(T2170&gt;0,RANK(T2170,(N2170:P2170,Q2170:AJ2170)),0)</f>
        <v>7</v>
      </c>
      <c r="AP2170" s="2">
        <f t="shared" si="857"/>
        <v>1.89763141097521E-4</v>
      </c>
      <c r="AQ2170" s="2">
        <f t="shared" si="858"/>
        <v>2.4324184449773145E-3</v>
      </c>
      <c r="AR2170" s="2">
        <f t="shared" si="859"/>
        <v>2.8464471164628149E-3</v>
      </c>
      <c r="AS2170" s="2">
        <f t="shared" si="860"/>
        <v>1.6388634912967723E-3</v>
      </c>
      <c r="AU2170" t="s">
        <v>1004</v>
      </c>
      <c r="AV2170" t="s">
        <v>3241</v>
      </c>
      <c r="AY2170" s="130">
        <v>39</v>
      </c>
      <c r="AZ2170" s="131">
        <v>89</v>
      </c>
      <c r="BA2170" s="132">
        <f t="shared" si="850"/>
        <v>39089</v>
      </c>
      <c r="BC2170" s="7" t="s">
        <v>532</v>
      </c>
    </row>
    <row r="2171" spans="1:55" hidden="1" outlineLevel="1" x14ac:dyDescent="0.2">
      <c r="A2171" t="s">
        <v>1942</v>
      </c>
      <c r="B2171" t="s">
        <v>3241</v>
      </c>
      <c r="C2171" s="1">
        <f t="shared" si="851"/>
        <v>17145</v>
      </c>
      <c r="D2171" s="7">
        <f>RANK(N2171,(N2171:P2171,Q2171:AJ2171))</f>
        <v>2</v>
      </c>
      <c r="E2171" s="7">
        <f>RANK(O2171,(N2171:P2171,Q2171:AJ2171))</f>
        <v>1</v>
      </c>
      <c r="F2171" s="7">
        <f>IF(P2171&gt;0,RANK(P2171,(N2171:P2171,Q2171:AJ2171)),0)</f>
        <v>3</v>
      </c>
      <c r="G2171" s="1">
        <f t="shared" si="852"/>
        <v>1928</v>
      </c>
      <c r="H2171" s="2">
        <f t="shared" si="861"/>
        <v>0.11245261009040537</v>
      </c>
      <c r="I2171" s="2"/>
      <c r="J2171" s="2">
        <f t="shared" si="853"/>
        <v>0.37311169437153691</v>
      </c>
      <c r="K2171" s="2">
        <f t="shared" si="854"/>
        <v>0.48556430446194226</v>
      </c>
      <c r="L2171" s="2">
        <f t="shared" si="855"/>
        <v>0.1320501603966171</v>
      </c>
      <c r="M2171" s="2">
        <f t="shared" si="856"/>
        <v>9.2738407699037295E-3</v>
      </c>
      <c r="N2171" s="1">
        <v>6397</v>
      </c>
      <c r="O2171" s="1">
        <v>8325</v>
      </c>
      <c r="P2171" s="1">
        <v>2264</v>
      </c>
      <c r="Q2171" s="1">
        <v>8</v>
      </c>
      <c r="R2171" s="1">
        <v>39</v>
      </c>
      <c r="S2171" s="1">
        <v>33</v>
      </c>
      <c r="T2171" s="1">
        <v>31</v>
      </c>
      <c r="U2171" s="1">
        <v>48</v>
      </c>
      <c r="W2171" s="1">
        <v>0</v>
      </c>
      <c r="AL2171" s="7">
        <f>IF(Q2171&gt;0,RANK(Q2171,(N2171:P2171,Q2171:AJ2171)),0)</f>
        <v>8</v>
      </c>
      <c r="AM2171" s="7">
        <f>IF(R2171&gt;0,RANK(R2171,(N2171:P2171,Q2171:AJ2171)),0)</f>
        <v>5</v>
      </c>
      <c r="AN2171" s="7">
        <f>IF(S2171&gt;0,RANK(S2171,(N2171:P2171,Q2171:AJ2171)),0)</f>
        <v>6</v>
      </c>
      <c r="AO2171" s="7">
        <f>IF(T2171&gt;0,RANK(T2171,(N2171:P2171,Q2171:AJ2171)),0)</f>
        <v>7</v>
      </c>
      <c r="AP2171" s="2">
        <f t="shared" si="857"/>
        <v>4.6660834062408864E-4</v>
      </c>
      <c r="AQ2171" s="2">
        <f t="shared" si="858"/>
        <v>2.274715660542432E-3</v>
      </c>
      <c r="AR2171" s="2">
        <f t="shared" si="859"/>
        <v>1.9247594050743656E-3</v>
      </c>
      <c r="AS2171" s="2">
        <f t="shared" si="860"/>
        <v>1.8081073199183435E-3</v>
      </c>
      <c r="AU2171" t="s">
        <v>1942</v>
      </c>
      <c r="AV2171" t="s">
        <v>3241</v>
      </c>
      <c r="AY2171" s="130">
        <v>39</v>
      </c>
      <c r="AZ2171" s="131">
        <v>91</v>
      </c>
      <c r="BA2171" s="132">
        <f t="shared" si="850"/>
        <v>39091</v>
      </c>
      <c r="BC2171" s="7" t="s">
        <v>532</v>
      </c>
    </row>
    <row r="2172" spans="1:55" hidden="1" outlineLevel="1" x14ac:dyDescent="0.2">
      <c r="A2172" t="s">
        <v>1222</v>
      </c>
      <c r="B2172" t="s">
        <v>3241</v>
      </c>
      <c r="C2172" s="1">
        <f t="shared" si="851"/>
        <v>106445</v>
      </c>
      <c r="D2172" s="7">
        <f>RANK(N2172,(N2172:P2172,Q2172:AJ2172))</f>
        <v>1</v>
      </c>
      <c r="E2172" s="7">
        <f>RANK(O2172,(N2172:P2172,Q2172:AJ2172))</f>
        <v>2</v>
      </c>
      <c r="F2172" s="7">
        <f>IF(P2172&gt;0,RANK(P2172,(N2172:P2172,Q2172:AJ2172)),0)</f>
        <v>3</v>
      </c>
      <c r="G2172" s="1">
        <f t="shared" si="852"/>
        <v>20807</v>
      </c>
      <c r="H2172" s="2">
        <f t="shared" si="861"/>
        <v>0.19547183991732819</v>
      </c>
      <c r="I2172" s="2"/>
      <c r="J2172" s="2">
        <f t="shared" si="853"/>
        <v>0.52368828972708914</v>
      </c>
      <c r="K2172" s="2">
        <f t="shared" si="854"/>
        <v>0.32821644980976089</v>
      </c>
      <c r="L2172" s="2">
        <f t="shared" si="855"/>
        <v>0.13987505284419183</v>
      </c>
      <c r="M2172" s="2">
        <f t="shared" si="856"/>
        <v>8.2202076189581419E-3</v>
      </c>
      <c r="N2172" s="1">
        <v>55744</v>
      </c>
      <c r="O2172" s="1">
        <v>34937</v>
      </c>
      <c r="P2172" s="1">
        <v>14889</v>
      </c>
      <c r="Q2172" s="1">
        <v>72</v>
      </c>
      <c r="R2172" s="1">
        <v>242</v>
      </c>
      <c r="S2172" s="1">
        <v>112</v>
      </c>
      <c r="T2172" s="1">
        <v>184</v>
      </c>
      <c r="U2172" s="1">
        <v>265</v>
      </c>
      <c r="W2172" s="1">
        <v>0</v>
      </c>
      <c r="AL2172" s="7">
        <f>IF(Q2172&gt;0,RANK(Q2172,(N2172:P2172,Q2172:AJ2172)),0)</f>
        <v>8</v>
      </c>
      <c r="AM2172" s="7">
        <f>IF(R2172&gt;0,RANK(R2172,(N2172:P2172,Q2172:AJ2172)),0)</f>
        <v>5</v>
      </c>
      <c r="AN2172" s="7">
        <f>IF(S2172&gt;0,RANK(S2172,(N2172:P2172,Q2172:AJ2172)),0)</f>
        <v>7</v>
      </c>
      <c r="AO2172" s="7">
        <f>IF(T2172&gt;0,RANK(T2172,(N2172:P2172,Q2172:AJ2172)),0)</f>
        <v>6</v>
      </c>
      <c r="AP2172" s="2">
        <f t="shared" si="857"/>
        <v>6.7640565550284183E-4</v>
      </c>
      <c r="AQ2172" s="2">
        <f t="shared" si="858"/>
        <v>2.273474564328996E-3</v>
      </c>
      <c r="AR2172" s="2">
        <f t="shared" si="859"/>
        <v>1.0521865752266429E-3</v>
      </c>
      <c r="AS2172" s="2">
        <f t="shared" si="860"/>
        <v>1.7285922307294847E-3</v>
      </c>
      <c r="AU2172" t="s">
        <v>1222</v>
      </c>
      <c r="AV2172" t="s">
        <v>3241</v>
      </c>
      <c r="AY2172" s="130">
        <v>39</v>
      </c>
      <c r="AZ2172" s="131">
        <v>93</v>
      </c>
      <c r="BA2172" s="132">
        <f t="shared" si="850"/>
        <v>39093</v>
      </c>
      <c r="BC2172" s="7" t="s">
        <v>532</v>
      </c>
    </row>
    <row r="2173" spans="1:55" hidden="1" outlineLevel="1" x14ac:dyDescent="0.2">
      <c r="A2173" t="s">
        <v>2237</v>
      </c>
      <c r="B2173" t="s">
        <v>3241</v>
      </c>
      <c r="C2173" s="1">
        <f t="shared" si="851"/>
        <v>181747</v>
      </c>
      <c r="D2173" s="7">
        <f>RANK(N2173,(N2173:P2173,Q2173:AJ2173))</f>
        <v>1</v>
      </c>
      <c r="E2173" s="7">
        <f>RANK(O2173,(N2173:P2173,Q2173:AJ2173))</f>
        <v>2</v>
      </c>
      <c r="F2173" s="7">
        <f>IF(P2173&gt;0,RANK(P2173,(N2173:P2173,Q2173:AJ2173)),0)</f>
        <v>3</v>
      </c>
      <c r="G2173" s="1">
        <f t="shared" si="852"/>
        <v>46791</v>
      </c>
      <c r="H2173" s="2">
        <f t="shared" si="861"/>
        <v>0.2574512921808888</v>
      </c>
      <c r="I2173" s="2"/>
      <c r="J2173" s="2">
        <f t="shared" si="853"/>
        <v>0.57723648808508532</v>
      </c>
      <c r="K2173" s="2">
        <f t="shared" si="854"/>
        <v>0.31978519590419652</v>
      </c>
      <c r="L2173" s="2">
        <f t="shared" si="855"/>
        <v>9.5088227040886514E-2</v>
      </c>
      <c r="M2173" s="2">
        <f t="shared" si="856"/>
        <v>7.890088969831649E-3</v>
      </c>
      <c r="N2173" s="1">
        <v>104911</v>
      </c>
      <c r="O2173" s="1">
        <v>58120</v>
      </c>
      <c r="P2173" s="1">
        <v>17282</v>
      </c>
      <c r="Q2173" s="1">
        <v>120</v>
      </c>
      <c r="R2173" s="1">
        <v>503</v>
      </c>
      <c r="S2173" s="1">
        <v>223</v>
      </c>
      <c r="T2173" s="1">
        <v>245</v>
      </c>
      <c r="U2173" s="1">
        <v>343</v>
      </c>
      <c r="W2173" s="1">
        <v>0</v>
      </c>
      <c r="AL2173" s="7">
        <f>IF(Q2173&gt;0,RANK(Q2173,(N2173:P2173,Q2173:AJ2173)),0)</f>
        <v>8</v>
      </c>
      <c r="AM2173" s="7">
        <f>IF(R2173&gt;0,RANK(R2173,(N2173:P2173,Q2173:AJ2173)),0)</f>
        <v>4</v>
      </c>
      <c r="AN2173" s="7">
        <f>IF(S2173&gt;0,RANK(S2173,(N2173:P2173,Q2173:AJ2173)),0)</f>
        <v>7</v>
      </c>
      <c r="AO2173" s="7">
        <f>IF(T2173&gt;0,RANK(T2173,(N2173:P2173,Q2173:AJ2173)),0)</f>
        <v>6</v>
      </c>
      <c r="AP2173" s="2">
        <f t="shared" si="857"/>
        <v>6.6025849119930448E-4</v>
      </c>
      <c r="AQ2173" s="2">
        <f t="shared" si="858"/>
        <v>2.7675835089437514E-3</v>
      </c>
      <c r="AR2173" s="2">
        <f t="shared" si="859"/>
        <v>1.226980362812041E-3</v>
      </c>
      <c r="AS2173" s="2">
        <f t="shared" si="860"/>
        <v>1.3480277528652468E-3</v>
      </c>
      <c r="AU2173" t="s">
        <v>2237</v>
      </c>
      <c r="AV2173" t="s">
        <v>3241</v>
      </c>
      <c r="AY2173" s="130">
        <v>39</v>
      </c>
      <c r="AZ2173" s="131">
        <v>95</v>
      </c>
      <c r="BA2173" s="132">
        <f t="shared" si="850"/>
        <v>39095</v>
      </c>
      <c r="BC2173" s="7" t="s">
        <v>532</v>
      </c>
    </row>
    <row r="2174" spans="1:55" hidden="1" outlineLevel="1" x14ac:dyDescent="0.2">
      <c r="A2174" t="s">
        <v>2709</v>
      </c>
      <c r="B2174" t="s">
        <v>3241</v>
      </c>
      <c r="C2174" s="1">
        <f t="shared" si="851"/>
        <v>13421</v>
      </c>
      <c r="D2174" s="7">
        <f>RANK(N2174,(N2174:P2174,Q2174:AJ2174))</f>
        <v>2</v>
      </c>
      <c r="E2174" s="7">
        <f>RANK(O2174,(N2174:P2174,Q2174:AJ2174))</f>
        <v>1</v>
      </c>
      <c r="F2174" s="7">
        <f>IF(P2174&gt;0,RANK(P2174,(N2174:P2174,Q2174:AJ2174)),0)</f>
        <v>3</v>
      </c>
      <c r="G2174" s="1">
        <f t="shared" si="852"/>
        <v>1799</v>
      </c>
      <c r="H2174" s="2">
        <f t="shared" si="861"/>
        <v>0.13404366291632516</v>
      </c>
      <c r="I2174" s="2"/>
      <c r="J2174" s="2">
        <f t="shared" si="853"/>
        <v>0.37791520751061769</v>
      </c>
      <c r="K2174" s="2">
        <f t="shared" si="854"/>
        <v>0.51195887042694288</v>
      </c>
      <c r="L2174" s="2">
        <f t="shared" si="855"/>
        <v>0.10327099321958125</v>
      </c>
      <c r="M2174" s="2">
        <f t="shared" si="856"/>
        <v>6.8549288428581823E-3</v>
      </c>
      <c r="N2174" s="1">
        <v>5072</v>
      </c>
      <c r="O2174" s="1">
        <v>6871</v>
      </c>
      <c r="P2174" s="1">
        <v>1386</v>
      </c>
      <c r="Q2174" s="1">
        <v>2</v>
      </c>
      <c r="R2174" s="1">
        <v>30</v>
      </c>
      <c r="S2174" s="1">
        <v>13</v>
      </c>
      <c r="T2174" s="1">
        <v>12</v>
      </c>
      <c r="U2174" s="1">
        <v>35</v>
      </c>
      <c r="W2174" s="1">
        <v>0</v>
      </c>
      <c r="AL2174" s="7">
        <f>IF(Q2174&gt;0,RANK(Q2174,(N2174:P2174,Q2174:AJ2174)),0)</f>
        <v>8</v>
      </c>
      <c r="AM2174" s="7">
        <f>IF(R2174&gt;0,RANK(R2174,(N2174:P2174,Q2174:AJ2174)),0)</f>
        <v>5</v>
      </c>
      <c r="AN2174" s="7">
        <f>IF(S2174&gt;0,RANK(S2174,(N2174:P2174,Q2174:AJ2174)),0)</f>
        <v>6</v>
      </c>
      <c r="AO2174" s="7">
        <f>IF(T2174&gt;0,RANK(T2174,(N2174:P2174,Q2174:AJ2174)),0)</f>
        <v>7</v>
      </c>
      <c r="AP2174" s="2">
        <f t="shared" si="857"/>
        <v>1.49020192236048E-4</v>
      </c>
      <c r="AQ2174" s="2">
        <f t="shared" si="858"/>
        <v>2.23530288354072E-3</v>
      </c>
      <c r="AR2174" s="2">
        <f t="shared" si="859"/>
        <v>9.686312495343119E-4</v>
      </c>
      <c r="AS2174" s="2">
        <f t="shared" si="860"/>
        <v>8.9412115341628792E-4</v>
      </c>
      <c r="AU2174" t="s">
        <v>2709</v>
      </c>
      <c r="AV2174" t="s">
        <v>3241</v>
      </c>
      <c r="AY2174" s="130">
        <v>39</v>
      </c>
      <c r="AZ2174" s="131">
        <v>97</v>
      </c>
      <c r="BA2174" s="132">
        <f t="shared" si="850"/>
        <v>39097</v>
      </c>
      <c r="BC2174" s="7" t="s">
        <v>532</v>
      </c>
    </row>
    <row r="2175" spans="1:55" hidden="1" outlineLevel="1" x14ac:dyDescent="0.2">
      <c r="A2175" t="s">
        <v>525</v>
      </c>
      <c r="B2175" t="s">
        <v>3241</v>
      </c>
      <c r="C2175" s="1">
        <f t="shared" si="851"/>
        <v>118178</v>
      </c>
      <c r="D2175" s="7">
        <f>RANK(N2175,(N2175:P2175,Q2175:AJ2175))</f>
        <v>1</v>
      </c>
      <c r="E2175" s="7">
        <f>RANK(O2175,(N2175:P2175,Q2175:AJ2175))</f>
        <v>2</v>
      </c>
      <c r="F2175" s="7">
        <f>IF(P2175&gt;0,RANK(P2175,(N2175:P2175,Q2175:AJ2175)),0)</f>
        <v>3</v>
      </c>
      <c r="G2175" s="1">
        <f t="shared" si="852"/>
        <v>41319</v>
      </c>
      <c r="H2175" s="2">
        <f t="shared" si="861"/>
        <v>0.34963360354719153</v>
      </c>
      <c r="I2175" s="2"/>
      <c r="J2175" s="2">
        <f t="shared" si="853"/>
        <v>0.61530910998663035</v>
      </c>
      <c r="K2175" s="2">
        <f t="shared" si="854"/>
        <v>0.26567550643943882</v>
      </c>
      <c r="L2175" s="2">
        <f t="shared" si="855"/>
        <v>0.11180591988356547</v>
      </c>
      <c r="M2175" s="2">
        <f t="shared" si="856"/>
        <v>7.2094636903653475E-3</v>
      </c>
      <c r="N2175" s="1">
        <v>72716</v>
      </c>
      <c r="O2175" s="1">
        <v>31397</v>
      </c>
      <c r="P2175" s="1">
        <v>13213</v>
      </c>
      <c r="Q2175" s="1">
        <v>63</v>
      </c>
      <c r="R2175" s="1">
        <v>295</v>
      </c>
      <c r="S2175" s="1">
        <v>116</v>
      </c>
      <c r="T2175" s="1">
        <v>123</v>
      </c>
      <c r="U2175" s="1">
        <v>255</v>
      </c>
      <c r="W2175" s="1">
        <v>0</v>
      </c>
      <c r="AL2175" s="7">
        <f>IF(Q2175&gt;0,RANK(Q2175,(N2175:P2175,Q2175:AJ2175)),0)</f>
        <v>8</v>
      </c>
      <c r="AM2175" s="7">
        <f>IF(R2175&gt;0,RANK(R2175,(N2175:P2175,Q2175:AJ2175)),0)</f>
        <v>4</v>
      </c>
      <c r="AN2175" s="7">
        <f>IF(S2175&gt;0,RANK(S2175,(N2175:P2175,Q2175:AJ2175)),0)</f>
        <v>7</v>
      </c>
      <c r="AO2175" s="7">
        <f>IF(T2175&gt;0,RANK(T2175,(N2175:P2175,Q2175:AJ2175)),0)</f>
        <v>6</v>
      </c>
      <c r="AP2175" s="2">
        <f t="shared" si="857"/>
        <v>5.3309414611856691E-4</v>
      </c>
      <c r="AQ2175" s="2">
        <f t="shared" si="858"/>
        <v>2.4962344937297975E-3</v>
      </c>
      <c r="AR2175" s="2">
        <f t="shared" si="859"/>
        <v>9.8157017380561527E-4</v>
      </c>
      <c r="AS2175" s="2">
        <f t="shared" si="860"/>
        <v>1.0408028567076783E-3</v>
      </c>
      <c r="AU2175" t="s">
        <v>525</v>
      </c>
      <c r="AV2175" t="s">
        <v>3241</v>
      </c>
      <c r="AY2175" s="130">
        <v>39</v>
      </c>
      <c r="AZ2175" s="131">
        <v>99</v>
      </c>
      <c r="BA2175" s="132">
        <f t="shared" si="850"/>
        <v>39099</v>
      </c>
      <c r="BC2175" s="7" t="s">
        <v>532</v>
      </c>
    </row>
    <row r="2176" spans="1:55" hidden="1" outlineLevel="1" x14ac:dyDescent="0.2">
      <c r="A2176" t="s">
        <v>1066</v>
      </c>
      <c r="B2176" t="s">
        <v>3241</v>
      </c>
      <c r="C2176" s="1">
        <f t="shared" si="851"/>
        <v>24674</v>
      </c>
      <c r="D2176" s="7">
        <f>RANK(N2176,(N2176:P2176,Q2176:AJ2176))</f>
        <v>2</v>
      </c>
      <c r="E2176" s="7">
        <f>RANK(O2176,(N2176:P2176,Q2176:AJ2176))</f>
        <v>1</v>
      </c>
      <c r="F2176" s="7">
        <f>IF(P2176&gt;0,RANK(P2176,(N2176:P2176,Q2176:AJ2176)),0)</f>
        <v>3</v>
      </c>
      <c r="G2176" s="1">
        <f t="shared" si="852"/>
        <v>630</v>
      </c>
      <c r="H2176" s="2">
        <f t="shared" si="861"/>
        <v>2.5532949663613521E-2</v>
      </c>
      <c r="I2176" s="2"/>
      <c r="J2176" s="2">
        <f t="shared" si="853"/>
        <v>0.42481964821269352</v>
      </c>
      <c r="K2176" s="2">
        <f t="shared" si="854"/>
        <v>0.45035259787630705</v>
      </c>
      <c r="L2176" s="2">
        <f t="shared" si="855"/>
        <v>0.11741103996109264</v>
      </c>
      <c r="M2176" s="2">
        <f t="shared" si="856"/>
        <v>7.4167139499067281E-3</v>
      </c>
      <c r="N2176" s="1">
        <v>10482</v>
      </c>
      <c r="O2176" s="1">
        <v>11112</v>
      </c>
      <c r="P2176" s="1">
        <v>2897</v>
      </c>
      <c r="Q2176" s="1">
        <v>4</v>
      </c>
      <c r="R2176" s="1">
        <v>46</v>
      </c>
      <c r="S2176" s="1">
        <v>25</v>
      </c>
      <c r="T2176" s="1">
        <v>37</v>
      </c>
      <c r="U2176" s="1">
        <v>71</v>
      </c>
      <c r="W2176" s="1">
        <v>0</v>
      </c>
      <c r="AL2176" s="7">
        <f>IF(Q2176&gt;0,RANK(Q2176,(N2176:P2176,Q2176:AJ2176)),0)</f>
        <v>8</v>
      </c>
      <c r="AM2176" s="7">
        <f>IF(R2176&gt;0,RANK(R2176,(N2176:P2176,Q2176:AJ2176)),0)</f>
        <v>5</v>
      </c>
      <c r="AN2176" s="7">
        <f>IF(S2176&gt;0,RANK(S2176,(N2176:P2176,Q2176:AJ2176)),0)</f>
        <v>7</v>
      </c>
      <c r="AO2176" s="7">
        <f>IF(T2176&gt;0,RANK(T2176,(N2176:P2176,Q2176:AJ2176)),0)</f>
        <v>6</v>
      </c>
      <c r="AP2176" s="2">
        <f t="shared" si="857"/>
        <v>1.6211396611818109E-4</v>
      </c>
      <c r="AQ2176" s="2">
        <f t="shared" si="858"/>
        <v>1.8643106103590824E-3</v>
      </c>
      <c r="AR2176" s="2">
        <f t="shared" si="859"/>
        <v>1.0132122882386318E-3</v>
      </c>
      <c r="AS2176" s="2">
        <f t="shared" si="860"/>
        <v>1.4995541865931751E-3</v>
      </c>
      <c r="AU2176" t="s">
        <v>1066</v>
      </c>
      <c r="AV2176" t="s">
        <v>3241</v>
      </c>
      <c r="AY2176" s="130">
        <v>39</v>
      </c>
      <c r="AZ2176" s="131">
        <v>101</v>
      </c>
      <c r="BA2176" s="132">
        <f t="shared" si="850"/>
        <v>39101</v>
      </c>
      <c r="BC2176" s="7" t="s">
        <v>532</v>
      </c>
    </row>
    <row r="2177" spans="1:55" hidden="1" outlineLevel="1" x14ac:dyDescent="0.2">
      <c r="A2177" t="s">
        <v>1531</v>
      </c>
      <c r="B2177" t="s">
        <v>3241</v>
      </c>
      <c r="C2177" s="1">
        <f t="shared" si="851"/>
        <v>59086</v>
      </c>
      <c r="D2177" s="7">
        <f>RANK(N2177,(N2177:P2177,Q2177:AJ2177))</f>
        <v>2</v>
      </c>
      <c r="E2177" s="7">
        <f>RANK(O2177,(N2177:P2177,Q2177:AJ2177))</f>
        <v>1</v>
      </c>
      <c r="F2177" s="7">
        <f>IF(P2177&gt;0,RANK(P2177,(N2177:P2177,Q2177:AJ2177)),0)</f>
        <v>3</v>
      </c>
      <c r="G2177" s="1">
        <f t="shared" si="852"/>
        <v>2393</v>
      </c>
      <c r="H2177" s="2">
        <f t="shared" si="861"/>
        <v>4.0500287716210268E-2</v>
      </c>
      <c r="I2177" s="2"/>
      <c r="J2177" s="2">
        <f t="shared" si="853"/>
        <v>0.40156720712182242</v>
      </c>
      <c r="K2177" s="2">
        <f t="shared" si="854"/>
        <v>0.4420674948380327</v>
      </c>
      <c r="L2177" s="2">
        <f t="shared" si="855"/>
        <v>0.14724300172629726</v>
      </c>
      <c r="M2177" s="2">
        <f t="shared" si="856"/>
        <v>9.122296313847672E-3</v>
      </c>
      <c r="N2177" s="1">
        <v>23727</v>
      </c>
      <c r="O2177" s="1">
        <v>26120</v>
      </c>
      <c r="P2177" s="1">
        <v>8700</v>
      </c>
      <c r="Q2177" s="1">
        <v>23</v>
      </c>
      <c r="R2177" s="1">
        <v>168</v>
      </c>
      <c r="S2177" s="1">
        <v>77</v>
      </c>
      <c r="T2177" s="1">
        <v>120</v>
      </c>
      <c r="U2177" s="1">
        <v>151</v>
      </c>
      <c r="W2177" s="1">
        <v>0</v>
      </c>
      <c r="AL2177" s="7">
        <f>IF(Q2177&gt;0,RANK(Q2177,(N2177:P2177,Q2177:AJ2177)),0)</f>
        <v>8</v>
      </c>
      <c r="AM2177" s="7">
        <f>IF(R2177&gt;0,RANK(R2177,(N2177:P2177,Q2177:AJ2177)),0)</f>
        <v>4</v>
      </c>
      <c r="AN2177" s="7">
        <f>IF(S2177&gt;0,RANK(S2177,(N2177:P2177,Q2177:AJ2177)),0)</f>
        <v>7</v>
      </c>
      <c r="AO2177" s="7">
        <f>IF(T2177&gt;0,RANK(T2177,(N2177:P2177,Q2177:AJ2177)),0)</f>
        <v>6</v>
      </c>
      <c r="AP2177" s="2">
        <f t="shared" si="857"/>
        <v>3.8926310801205025E-4</v>
      </c>
      <c r="AQ2177" s="2">
        <f t="shared" si="858"/>
        <v>2.8433131367836713E-3</v>
      </c>
      <c r="AR2177" s="2">
        <f t="shared" si="859"/>
        <v>1.3031851876925159E-3</v>
      </c>
      <c r="AS2177" s="2">
        <f t="shared" si="860"/>
        <v>2.0309379548454796E-3</v>
      </c>
      <c r="AU2177" t="s">
        <v>1531</v>
      </c>
      <c r="AV2177" t="s">
        <v>3241</v>
      </c>
      <c r="AY2177" s="130">
        <v>39</v>
      </c>
      <c r="AZ2177" s="131">
        <v>103</v>
      </c>
      <c r="BA2177" s="132">
        <f t="shared" si="850"/>
        <v>39103</v>
      </c>
      <c r="BC2177" s="7" t="s">
        <v>532</v>
      </c>
    </row>
    <row r="2178" spans="1:55" hidden="1" outlineLevel="1" x14ac:dyDescent="0.2">
      <c r="A2178" t="s">
        <v>1218</v>
      </c>
      <c r="B2178" t="s">
        <v>3241</v>
      </c>
      <c r="C2178" s="1">
        <f t="shared" si="851"/>
        <v>9465</v>
      </c>
      <c r="D2178" s="7">
        <f>RANK(N2178,(N2178:P2178,Q2178:AJ2178))</f>
        <v>1</v>
      </c>
      <c r="E2178" s="7">
        <f>RANK(O2178,(N2178:P2178,Q2178:AJ2178))</f>
        <v>2</v>
      </c>
      <c r="F2178" s="7">
        <f>IF(P2178&gt;0,RANK(P2178,(N2178:P2178,Q2178:AJ2178)),0)</f>
        <v>3</v>
      </c>
      <c r="G2178" s="1">
        <f t="shared" si="852"/>
        <v>653</v>
      </c>
      <c r="H2178" s="2">
        <f t="shared" si="861"/>
        <v>6.8991019545694671E-2</v>
      </c>
      <c r="I2178" s="2"/>
      <c r="J2178" s="2">
        <f t="shared" si="853"/>
        <v>0.45166402535657685</v>
      </c>
      <c r="K2178" s="2">
        <f t="shared" si="854"/>
        <v>0.38267300581088221</v>
      </c>
      <c r="L2178" s="2">
        <f t="shared" si="855"/>
        <v>0.15351294241944005</v>
      </c>
      <c r="M2178" s="2">
        <f t="shared" si="856"/>
        <v>1.215002641310084E-2</v>
      </c>
      <c r="N2178" s="1">
        <v>4275</v>
      </c>
      <c r="O2178" s="1">
        <v>3622</v>
      </c>
      <c r="P2178" s="1">
        <v>1453</v>
      </c>
      <c r="Q2178" s="1">
        <v>6</v>
      </c>
      <c r="R2178" s="1">
        <v>33</v>
      </c>
      <c r="S2178" s="1">
        <v>20</v>
      </c>
      <c r="T2178" s="1">
        <v>22</v>
      </c>
      <c r="U2178" s="1">
        <v>34</v>
      </c>
      <c r="W2178" s="1">
        <v>0</v>
      </c>
      <c r="AL2178" s="7">
        <f>IF(Q2178&gt;0,RANK(Q2178,(N2178:P2178,Q2178:AJ2178)),0)</f>
        <v>8</v>
      </c>
      <c r="AM2178" s="7">
        <f>IF(R2178&gt;0,RANK(R2178,(N2178:P2178,Q2178:AJ2178)),0)</f>
        <v>5</v>
      </c>
      <c r="AN2178" s="7">
        <f>IF(S2178&gt;0,RANK(S2178,(N2178:P2178,Q2178:AJ2178)),0)</f>
        <v>7</v>
      </c>
      <c r="AO2178" s="7">
        <f>IF(T2178&gt;0,RANK(T2178,(N2178:P2178,Q2178:AJ2178)),0)</f>
        <v>6</v>
      </c>
      <c r="AP2178" s="2">
        <f t="shared" si="857"/>
        <v>6.3391442155309036E-4</v>
      </c>
      <c r="AQ2178" s="2">
        <f t="shared" si="858"/>
        <v>3.486529318541997E-3</v>
      </c>
      <c r="AR2178" s="2">
        <f t="shared" si="859"/>
        <v>2.1130480718436345E-3</v>
      </c>
      <c r="AS2178" s="2">
        <f t="shared" si="860"/>
        <v>2.324352879027998E-3</v>
      </c>
      <c r="AU2178" t="s">
        <v>1218</v>
      </c>
      <c r="AV2178" t="s">
        <v>3241</v>
      </c>
      <c r="AY2178" s="130">
        <v>39</v>
      </c>
      <c r="AZ2178" s="131">
        <v>105</v>
      </c>
      <c r="BA2178" s="132">
        <f t="shared" si="850"/>
        <v>39105</v>
      </c>
      <c r="BC2178" s="7" t="s">
        <v>532</v>
      </c>
    </row>
    <row r="2179" spans="1:55" hidden="1" outlineLevel="1" x14ac:dyDescent="0.2">
      <c r="A2179" t="s">
        <v>3190</v>
      </c>
      <c r="B2179" t="s">
        <v>3241</v>
      </c>
      <c r="C2179" s="1">
        <f t="shared" si="851"/>
        <v>17653</v>
      </c>
      <c r="D2179" s="7">
        <f>RANK(N2179,(N2179:P2179,Q2179:AJ2179))</f>
        <v>2</v>
      </c>
      <c r="E2179" s="7">
        <f>RANK(O2179,(N2179:P2179,Q2179:AJ2179))</f>
        <v>1</v>
      </c>
      <c r="F2179" s="7">
        <f>IF(P2179&gt;0,RANK(P2179,(N2179:P2179,Q2179:AJ2179)),0)</f>
        <v>3</v>
      </c>
      <c r="G2179" s="1">
        <f t="shared" si="852"/>
        <v>2532</v>
      </c>
      <c r="H2179" s="2">
        <f t="shared" si="861"/>
        <v>0.14343171132385429</v>
      </c>
      <c r="I2179" s="2"/>
      <c r="J2179" s="2">
        <f t="shared" si="853"/>
        <v>0.35687985045034837</v>
      </c>
      <c r="K2179" s="2">
        <f t="shared" si="854"/>
        <v>0.50031156177420266</v>
      </c>
      <c r="L2179" s="2">
        <f t="shared" si="855"/>
        <v>0.13374497252591627</v>
      </c>
      <c r="M2179" s="2">
        <f t="shared" si="856"/>
        <v>9.0636152495327527E-3</v>
      </c>
      <c r="N2179" s="1">
        <v>6300</v>
      </c>
      <c r="O2179" s="1">
        <v>8832</v>
      </c>
      <c r="P2179" s="1">
        <v>2361</v>
      </c>
      <c r="R2179" s="1">
        <v>49</v>
      </c>
      <c r="S2179" s="1">
        <v>39</v>
      </c>
      <c r="T2179" s="1">
        <v>30</v>
      </c>
      <c r="U2179" s="1">
        <v>42</v>
      </c>
      <c r="W2179" s="1">
        <v>0</v>
      </c>
      <c r="AL2179" s="7">
        <f>IF(Q2179&gt;0,RANK(Q2179,(N2179:P2179,Q2179:AJ2179)),0)</f>
        <v>0</v>
      </c>
      <c r="AM2179" s="7">
        <f>IF(R2179&gt;0,RANK(R2179,(N2179:P2179,Q2179:AJ2179)),0)</f>
        <v>4</v>
      </c>
      <c r="AN2179" s="7">
        <f>IF(S2179&gt;0,RANK(S2179,(N2179:P2179,Q2179:AJ2179)),0)</f>
        <v>6</v>
      </c>
      <c r="AO2179" s="7">
        <f>IF(T2179&gt;0,RANK(T2179,(N2179:P2179,Q2179:AJ2179)),0)</f>
        <v>7</v>
      </c>
      <c r="AP2179" s="2">
        <f t="shared" si="857"/>
        <v>0</v>
      </c>
      <c r="AQ2179" s="2">
        <f t="shared" si="858"/>
        <v>2.7757321701693764E-3</v>
      </c>
      <c r="AR2179" s="2">
        <f t="shared" si="859"/>
        <v>2.2092562170735854E-3</v>
      </c>
      <c r="AS2179" s="2">
        <f t="shared" si="860"/>
        <v>1.6994278592873733E-3</v>
      </c>
      <c r="AU2179" t="s">
        <v>3190</v>
      </c>
      <c r="AV2179" t="s">
        <v>3241</v>
      </c>
      <c r="AY2179" s="130">
        <v>39</v>
      </c>
      <c r="AZ2179" s="131">
        <v>107</v>
      </c>
      <c r="BA2179" s="132">
        <f t="shared" si="850"/>
        <v>39107</v>
      </c>
      <c r="BC2179" s="7" t="s">
        <v>532</v>
      </c>
    </row>
    <row r="2180" spans="1:55" hidden="1" outlineLevel="1" x14ac:dyDescent="0.2">
      <c r="A2180" t="s">
        <v>2919</v>
      </c>
      <c r="B2180" t="s">
        <v>3241</v>
      </c>
      <c r="C2180" s="1">
        <f t="shared" si="851"/>
        <v>40005</v>
      </c>
      <c r="D2180" s="7">
        <f>RANK(N2180,(N2180:P2180,Q2180:AJ2180))</f>
        <v>2</v>
      </c>
      <c r="E2180" s="7">
        <f>RANK(O2180,(N2180:P2180,Q2180:AJ2180))</f>
        <v>1</v>
      </c>
      <c r="F2180" s="7">
        <f>IF(P2180&gt;0,RANK(P2180,(N2180:P2180,Q2180:AJ2180)),0)</f>
        <v>3</v>
      </c>
      <c r="G2180" s="1">
        <f t="shared" si="852"/>
        <v>3969</v>
      </c>
      <c r="H2180" s="2">
        <f t="shared" si="861"/>
        <v>9.9212598425196849E-2</v>
      </c>
      <c r="I2180" s="2"/>
      <c r="J2180" s="2">
        <f t="shared" si="853"/>
        <v>0.3884514435695538</v>
      </c>
      <c r="K2180" s="2">
        <f t="shared" si="854"/>
        <v>0.48766404199475066</v>
      </c>
      <c r="L2180" s="2">
        <f t="shared" si="855"/>
        <v>0.11496062992125984</v>
      </c>
      <c r="M2180" s="2">
        <f t="shared" si="856"/>
        <v>8.9238845144356399E-3</v>
      </c>
      <c r="N2180" s="1">
        <v>15540</v>
      </c>
      <c r="O2180" s="1">
        <v>19509</v>
      </c>
      <c r="P2180" s="1">
        <v>4599</v>
      </c>
      <c r="Q2180" s="1">
        <v>12</v>
      </c>
      <c r="R2180" s="1">
        <v>115</v>
      </c>
      <c r="S2180" s="1">
        <v>41</v>
      </c>
      <c r="T2180" s="1">
        <v>87</v>
      </c>
      <c r="U2180" s="1">
        <v>102</v>
      </c>
      <c r="W2180" s="1">
        <v>0</v>
      </c>
      <c r="AL2180" s="7">
        <f>IF(Q2180&gt;0,RANK(Q2180,(N2180:P2180,Q2180:AJ2180)),0)</f>
        <v>8</v>
      </c>
      <c r="AM2180" s="7">
        <f>IF(R2180&gt;0,RANK(R2180,(N2180:P2180,Q2180:AJ2180)),0)</f>
        <v>4</v>
      </c>
      <c r="AN2180" s="7">
        <f>IF(S2180&gt;0,RANK(S2180,(N2180:P2180,Q2180:AJ2180)),0)</f>
        <v>7</v>
      </c>
      <c r="AO2180" s="7">
        <f>IF(T2180&gt;0,RANK(T2180,(N2180:P2180,Q2180:AJ2180)),0)</f>
        <v>6</v>
      </c>
      <c r="AP2180" s="2">
        <f t="shared" si="857"/>
        <v>2.9996250468691414E-4</v>
      </c>
      <c r="AQ2180" s="2">
        <f t="shared" si="858"/>
        <v>2.8746406699162604E-3</v>
      </c>
      <c r="AR2180" s="2">
        <f t="shared" si="859"/>
        <v>1.0248718910136232E-3</v>
      </c>
      <c r="AS2180" s="2">
        <f t="shared" si="860"/>
        <v>2.1747281589801276E-3</v>
      </c>
      <c r="AU2180" t="s">
        <v>2919</v>
      </c>
      <c r="AV2180" t="s">
        <v>3241</v>
      </c>
      <c r="AY2180" s="130">
        <v>39</v>
      </c>
      <c r="AZ2180" s="131">
        <v>109</v>
      </c>
      <c r="BA2180" s="132">
        <f t="shared" si="850"/>
        <v>39109</v>
      </c>
      <c r="BC2180" s="7" t="s">
        <v>532</v>
      </c>
    </row>
    <row r="2181" spans="1:55" hidden="1" outlineLevel="1" x14ac:dyDescent="0.2">
      <c r="A2181" t="s">
        <v>2129</v>
      </c>
      <c r="B2181" t="s">
        <v>3241</v>
      </c>
      <c r="C2181" s="1">
        <f t="shared" si="851"/>
        <v>6967</v>
      </c>
      <c r="D2181" s="7">
        <f>RANK(N2181,(N2181:P2181,Q2181:AJ2181))</f>
        <v>1</v>
      </c>
      <c r="E2181" s="7">
        <f>RANK(O2181,(N2181:P2181,Q2181:AJ2181))</f>
        <v>2</v>
      </c>
      <c r="F2181" s="7">
        <f>IF(P2181&gt;0,RANK(P2181,(N2181:P2181,Q2181:AJ2181)),0)</f>
        <v>3</v>
      </c>
      <c r="G2181" s="1">
        <f t="shared" si="852"/>
        <v>2058</v>
      </c>
      <c r="H2181" s="2">
        <f t="shared" si="861"/>
        <v>0.29539256494904548</v>
      </c>
      <c r="I2181" s="2"/>
      <c r="J2181" s="2">
        <f t="shared" si="853"/>
        <v>0.5617913018515861</v>
      </c>
      <c r="K2181" s="2">
        <f t="shared" si="854"/>
        <v>0.26639873690254057</v>
      </c>
      <c r="L2181" s="2">
        <f t="shared" si="855"/>
        <v>0.16190612889335437</v>
      </c>
      <c r="M2181" s="2">
        <f t="shared" si="856"/>
        <v>9.9038323525189598E-3</v>
      </c>
      <c r="N2181" s="1">
        <v>3914</v>
      </c>
      <c r="O2181" s="1">
        <v>1856</v>
      </c>
      <c r="P2181" s="1">
        <v>1128</v>
      </c>
      <c r="R2181" s="1">
        <v>19</v>
      </c>
      <c r="S2181" s="1">
        <v>29</v>
      </c>
      <c r="T2181" s="1">
        <v>7</v>
      </c>
      <c r="U2181" s="1">
        <v>14</v>
      </c>
      <c r="W2181" s="1">
        <v>0</v>
      </c>
      <c r="AL2181" s="7">
        <f>IF(Q2181&gt;0,RANK(Q2181,(N2181:P2181,Q2181:AJ2181)),0)</f>
        <v>0</v>
      </c>
      <c r="AM2181" s="7">
        <f>IF(R2181&gt;0,RANK(R2181,(N2181:P2181,Q2181:AJ2181)),0)</f>
        <v>5</v>
      </c>
      <c r="AN2181" s="7">
        <f>IF(S2181&gt;0,RANK(S2181,(N2181:P2181,Q2181:AJ2181)),0)</f>
        <v>4</v>
      </c>
      <c r="AO2181" s="7">
        <f>IF(T2181&gt;0,RANK(T2181,(N2181:P2181,Q2181:AJ2181)),0)</f>
        <v>7</v>
      </c>
      <c r="AP2181" s="2">
        <f t="shared" si="857"/>
        <v>0</v>
      </c>
      <c r="AQ2181" s="2">
        <f t="shared" si="858"/>
        <v>2.7271422419979903E-3</v>
      </c>
      <c r="AR2181" s="2">
        <f t="shared" si="859"/>
        <v>4.1624802641021964E-3</v>
      </c>
      <c r="AS2181" s="2">
        <f t="shared" si="860"/>
        <v>1.0047366154729439E-3</v>
      </c>
      <c r="AU2181" t="s">
        <v>2129</v>
      </c>
      <c r="AV2181" t="s">
        <v>3241</v>
      </c>
      <c r="AY2181" s="130">
        <v>39</v>
      </c>
      <c r="AZ2181" s="131">
        <v>111</v>
      </c>
      <c r="BA2181" s="132">
        <f t="shared" si="850"/>
        <v>39111</v>
      </c>
      <c r="BC2181" s="7" t="s">
        <v>532</v>
      </c>
    </row>
    <row r="2182" spans="1:55" hidden="1" outlineLevel="1" x14ac:dyDescent="0.2">
      <c r="A2182" t="s">
        <v>961</v>
      </c>
      <c r="B2182" t="s">
        <v>3241</v>
      </c>
      <c r="C2182" s="1">
        <f t="shared" si="851"/>
        <v>230957</v>
      </c>
      <c r="D2182" s="7">
        <f>RANK(N2182,(N2182:P2182,Q2182:AJ2182))</f>
        <v>1</v>
      </c>
      <c r="E2182" s="7">
        <f>RANK(O2182,(N2182:P2182,Q2182:AJ2182))</f>
        <v>2</v>
      </c>
      <c r="F2182" s="7">
        <f>IF(P2182&gt;0,RANK(P2182,(N2182:P2182,Q2182:AJ2182)),0)</f>
        <v>3</v>
      </c>
      <c r="G2182" s="1">
        <f t="shared" si="852"/>
        <v>20078</v>
      </c>
      <c r="H2182" s="2">
        <f t="shared" si="861"/>
        <v>8.6933931424464289E-2</v>
      </c>
      <c r="I2182" s="2"/>
      <c r="J2182" s="2">
        <f t="shared" si="853"/>
        <v>0.49995886680204538</v>
      </c>
      <c r="K2182" s="2">
        <f t="shared" si="854"/>
        <v>0.41302493537758111</v>
      </c>
      <c r="L2182" s="2">
        <f t="shared" si="855"/>
        <v>7.9226869070865999E-2</v>
      </c>
      <c r="M2182" s="2">
        <f t="shared" si="856"/>
        <v>7.7893287495075098E-3</v>
      </c>
      <c r="N2182" s="1">
        <v>115469</v>
      </c>
      <c r="O2182" s="1">
        <v>95391</v>
      </c>
      <c r="P2182" s="1">
        <v>18298</v>
      </c>
      <c r="Q2182" s="1">
        <v>107</v>
      </c>
      <c r="R2182" s="1">
        <v>618</v>
      </c>
      <c r="S2182" s="1">
        <v>249</v>
      </c>
      <c r="T2182" s="1">
        <v>482</v>
      </c>
      <c r="U2182" s="1">
        <v>343</v>
      </c>
      <c r="W2182" s="1">
        <v>0</v>
      </c>
      <c r="AL2182" s="7">
        <f>IF(Q2182&gt;0,RANK(Q2182,(N2182:P2182,Q2182:AJ2182)),0)</f>
        <v>8</v>
      </c>
      <c r="AM2182" s="7">
        <f>IF(R2182&gt;0,RANK(R2182,(N2182:P2182,Q2182:AJ2182)),0)</f>
        <v>4</v>
      </c>
      <c r="AN2182" s="7">
        <f>IF(S2182&gt;0,RANK(S2182,(N2182:P2182,Q2182:AJ2182)),0)</f>
        <v>7</v>
      </c>
      <c r="AO2182" s="7">
        <f>IF(T2182&gt;0,RANK(T2182,(N2182:P2182,Q2182:AJ2182)),0)</f>
        <v>5</v>
      </c>
      <c r="AP2182" s="2">
        <f t="shared" si="857"/>
        <v>4.6328970327809936E-4</v>
      </c>
      <c r="AQ2182" s="2">
        <f t="shared" si="858"/>
        <v>2.6758227722043495E-3</v>
      </c>
      <c r="AR2182" s="2">
        <f t="shared" si="859"/>
        <v>1.0781227674415584E-3</v>
      </c>
      <c r="AS2182" s="2">
        <f t="shared" si="860"/>
        <v>2.0869685699069522E-3</v>
      </c>
      <c r="AU2182" t="s">
        <v>961</v>
      </c>
      <c r="AV2182" t="s">
        <v>3241</v>
      </c>
      <c r="AY2182" s="130">
        <v>39</v>
      </c>
      <c r="AZ2182" s="131">
        <v>113</v>
      </c>
      <c r="BA2182" s="132">
        <f t="shared" si="850"/>
        <v>39113</v>
      </c>
      <c r="BC2182" s="7" t="s">
        <v>532</v>
      </c>
    </row>
    <row r="2183" spans="1:55" hidden="1" outlineLevel="1" x14ac:dyDescent="0.2">
      <c r="A2183" t="s">
        <v>1305</v>
      </c>
      <c r="B2183" t="s">
        <v>3241</v>
      </c>
      <c r="C2183" s="1">
        <f t="shared" si="851"/>
        <v>5971</v>
      </c>
      <c r="D2183" s="7">
        <f>RANK(N2183,(N2183:P2183,Q2183:AJ2183))</f>
        <v>2</v>
      </c>
      <c r="E2183" s="7">
        <f>RANK(O2183,(N2183:P2183,Q2183:AJ2183))</f>
        <v>1</v>
      </c>
      <c r="F2183" s="7">
        <f>IF(P2183&gt;0,RANK(P2183,(N2183:P2183,Q2183:AJ2183)),0)</f>
        <v>3</v>
      </c>
      <c r="G2183" s="1">
        <f t="shared" si="852"/>
        <v>181</v>
      </c>
      <c r="H2183" s="2">
        <f t="shared" si="861"/>
        <v>3.0313180371797019E-2</v>
      </c>
      <c r="I2183" s="2"/>
      <c r="J2183" s="2">
        <f t="shared" si="853"/>
        <v>0.39943058114218721</v>
      </c>
      <c r="K2183" s="2">
        <f t="shared" si="854"/>
        <v>0.42974376151398425</v>
      </c>
      <c r="L2183" s="2">
        <f t="shared" si="855"/>
        <v>0.1544129961480489</v>
      </c>
      <c r="M2183" s="2">
        <f t="shared" si="856"/>
        <v>1.6412661195779638E-2</v>
      </c>
      <c r="N2183" s="1">
        <v>2385</v>
      </c>
      <c r="O2183" s="1">
        <v>2566</v>
      </c>
      <c r="P2183" s="1">
        <v>922</v>
      </c>
      <c r="R2183" s="1">
        <v>10</v>
      </c>
      <c r="S2183" s="1">
        <v>52</v>
      </c>
      <c r="T2183" s="1">
        <v>13</v>
      </c>
      <c r="U2183" s="1">
        <v>23</v>
      </c>
      <c r="W2183" s="1">
        <v>0</v>
      </c>
      <c r="AL2183" s="7">
        <f>IF(Q2183&gt;0,RANK(Q2183,(N2183:P2183,Q2183:AJ2183)),0)</f>
        <v>0</v>
      </c>
      <c r="AM2183" s="7">
        <f>IF(R2183&gt;0,RANK(R2183,(N2183:P2183,Q2183:AJ2183)),0)</f>
        <v>7</v>
      </c>
      <c r="AN2183" s="7">
        <f>IF(S2183&gt;0,RANK(S2183,(N2183:P2183,Q2183:AJ2183)),0)</f>
        <v>4</v>
      </c>
      <c r="AO2183" s="7">
        <f>IF(T2183&gt;0,RANK(T2183,(N2183:P2183,Q2183:AJ2183)),0)</f>
        <v>6</v>
      </c>
      <c r="AP2183" s="2">
        <f t="shared" si="857"/>
        <v>0</v>
      </c>
      <c r="AQ2183" s="2">
        <f t="shared" si="858"/>
        <v>1.6747613465081226E-3</v>
      </c>
      <c r="AR2183" s="2">
        <f t="shared" si="859"/>
        <v>8.7087590018422381E-3</v>
      </c>
      <c r="AS2183" s="2">
        <f t="shared" si="860"/>
        <v>2.1771897504605595E-3</v>
      </c>
      <c r="AU2183" t="s">
        <v>1305</v>
      </c>
      <c r="AV2183" t="s">
        <v>3241</v>
      </c>
      <c r="AY2183" s="130">
        <v>39</v>
      </c>
      <c r="AZ2183" s="131">
        <v>115</v>
      </c>
      <c r="BA2183" s="132">
        <f t="shared" si="850"/>
        <v>39115</v>
      </c>
      <c r="BC2183" s="7" t="s">
        <v>532</v>
      </c>
    </row>
    <row r="2184" spans="1:55" hidden="1" outlineLevel="1" x14ac:dyDescent="0.2">
      <c r="A2184" t="s">
        <v>1927</v>
      </c>
      <c r="B2184" t="s">
        <v>3241</v>
      </c>
      <c r="C2184" s="1">
        <f t="shared" si="851"/>
        <v>12275</v>
      </c>
      <c r="D2184" s="7">
        <f>RANK(N2184,(N2184:P2184,Q2184:AJ2184))</f>
        <v>2</v>
      </c>
      <c r="E2184" s="7">
        <f>RANK(O2184,(N2184:P2184,Q2184:AJ2184))</f>
        <v>1</v>
      </c>
      <c r="F2184" s="7">
        <f>IF(P2184&gt;0,RANK(P2184,(N2184:P2184,Q2184:AJ2184)),0)</f>
        <v>3</v>
      </c>
      <c r="G2184" s="1">
        <f t="shared" si="852"/>
        <v>1028</v>
      </c>
      <c r="H2184" s="2">
        <f t="shared" si="861"/>
        <v>8.3747454175152752E-2</v>
      </c>
      <c r="I2184" s="2"/>
      <c r="J2184" s="2">
        <f t="shared" si="853"/>
        <v>0.3769450101832994</v>
      </c>
      <c r="K2184" s="2">
        <f t="shared" si="854"/>
        <v>0.46069246435845213</v>
      </c>
      <c r="L2184" s="2">
        <f t="shared" si="855"/>
        <v>0.14215885947046844</v>
      </c>
      <c r="M2184" s="2">
        <f t="shared" si="856"/>
        <v>2.0203665987780034E-2</v>
      </c>
      <c r="N2184" s="1">
        <v>4627</v>
      </c>
      <c r="O2184" s="1">
        <v>5655</v>
      </c>
      <c r="P2184" s="1">
        <v>1745</v>
      </c>
      <c r="R2184" s="1">
        <v>135</v>
      </c>
      <c r="S2184" s="1">
        <v>15</v>
      </c>
      <c r="T2184" s="1">
        <v>26</v>
      </c>
      <c r="U2184" s="1">
        <v>69</v>
      </c>
      <c r="W2184" s="1">
        <v>3</v>
      </c>
      <c r="AL2184" s="7">
        <f>IF(Q2184&gt;0,RANK(Q2184,(N2184:P2184,Q2184:AJ2184)),0)</f>
        <v>0</v>
      </c>
      <c r="AM2184" s="7">
        <f>IF(R2184&gt;0,RANK(R2184,(N2184:P2184,Q2184:AJ2184)),0)</f>
        <v>4</v>
      </c>
      <c r="AN2184" s="7">
        <f>IF(S2184&gt;0,RANK(S2184,(N2184:P2184,Q2184:AJ2184)),0)</f>
        <v>7</v>
      </c>
      <c r="AO2184" s="7">
        <f>IF(T2184&gt;0,RANK(T2184,(N2184:P2184,Q2184:AJ2184)),0)</f>
        <v>6</v>
      </c>
      <c r="AP2184" s="2">
        <f t="shared" si="857"/>
        <v>0</v>
      </c>
      <c r="AQ2184" s="2">
        <f t="shared" si="858"/>
        <v>1.0997963340122199E-2</v>
      </c>
      <c r="AR2184" s="2">
        <f t="shared" si="859"/>
        <v>1.2219959266802445E-3</v>
      </c>
      <c r="AS2184" s="2">
        <f t="shared" si="860"/>
        <v>2.1181262729124237E-3</v>
      </c>
      <c r="AU2184" t="s">
        <v>1927</v>
      </c>
      <c r="AV2184" t="s">
        <v>3241</v>
      </c>
      <c r="AY2184" s="130">
        <v>39</v>
      </c>
      <c r="AZ2184" s="131">
        <v>117</v>
      </c>
      <c r="BA2184" s="132">
        <f t="shared" si="850"/>
        <v>39117</v>
      </c>
      <c r="BC2184" s="7" t="s">
        <v>532</v>
      </c>
    </row>
    <row r="2185" spans="1:55" hidden="1" outlineLevel="1" x14ac:dyDescent="0.2">
      <c r="A2185" t="s">
        <v>1444</v>
      </c>
      <c r="B2185" t="s">
        <v>3241</v>
      </c>
      <c r="C2185" s="1">
        <f t="shared" si="851"/>
        <v>32972</v>
      </c>
      <c r="D2185" s="7">
        <f>RANK(N2185,(N2185:P2185,Q2185:AJ2185))</f>
        <v>2</v>
      </c>
      <c r="E2185" s="7">
        <f>RANK(O2185,(N2185:P2185,Q2185:AJ2185))</f>
        <v>1</v>
      </c>
      <c r="F2185" s="7">
        <f>IF(P2185&gt;0,RANK(P2185,(N2185:P2185,Q2185:AJ2185)),0)</f>
        <v>3</v>
      </c>
      <c r="G2185" s="1">
        <f t="shared" si="852"/>
        <v>48</v>
      </c>
      <c r="H2185" s="2">
        <f t="shared" si="861"/>
        <v>1.4557806623802013E-3</v>
      </c>
      <c r="I2185" s="2"/>
      <c r="J2185" s="2">
        <f t="shared" si="853"/>
        <v>0.41893121436370251</v>
      </c>
      <c r="K2185" s="2">
        <f t="shared" si="854"/>
        <v>0.42038699502608273</v>
      </c>
      <c r="L2185" s="2">
        <f t="shared" si="855"/>
        <v>0.14800436734198713</v>
      </c>
      <c r="M2185" s="2">
        <f t="shared" si="856"/>
        <v>1.2677423268227628E-2</v>
      </c>
      <c r="N2185" s="1">
        <v>13813</v>
      </c>
      <c r="O2185" s="1">
        <v>13861</v>
      </c>
      <c r="P2185" s="1">
        <v>4880</v>
      </c>
      <c r="Q2185" s="1">
        <v>16</v>
      </c>
      <c r="R2185" s="1">
        <v>61</v>
      </c>
      <c r="S2185" s="1">
        <v>215</v>
      </c>
      <c r="T2185" s="1">
        <v>32</v>
      </c>
      <c r="U2185" s="1">
        <v>94</v>
      </c>
      <c r="W2185" s="1">
        <v>0</v>
      </c>
      <c r="AL2185" s="7">
        <f>IF(Q2185&gt;0,RANK(Q2185,(N2185:P2185,Q2185:AJ2185)),0)</f>
        <v>8</v>
      </c>
      <c r="AM2185" s="7">
        <f>IF(R2185&gt;0,RANK(R2185,(N2185:P2185,Q2185:AJ2185)),0)</f>
        <v>6</v>
      </c>
      <c r="AN2185" s="7">
        <f>IF(S2185&gt;0,RANK(S2185,(N2185:P2185,Q2185:AJ2185)),0)</f>
        <v>4</v>
      </c>
      <c r="AO2185" s="7">
        <f>IF(T2185&gt;0,RANK(T2185,(N2185:P2185,Q2185:AJ2185)),0)</f>
        <v>7</v>
      </c>
      <c r="AP2185" s="2">
        <f t="shared" si="857"/>
        <v>4.8526022079340043E-4</v>
      </c>
      <c r="AQ2185" s="2">
        <f t="shared" si="858"/>
        <v>1.8500545917748393E-3</v>
      </c>
      <c r="AR2185" s="2">
        <f t="shared" si="859"/>
        <v>6.5206842169113184E-3</v>
      </c>
      <c r="AS2185" s="2">
        <f t="shared" si="860"/>
        <v>9.7052044158680087E-4</v>
      </c>
      <c r="AU2185" t="s">
        <v>1444</v>
      </c>
      <c r="AV2185" t="s">
        <v>3241</v>
      </c>
      <c r="AY2185" s="130">
        <v>39</v>
      </c>
      <c r="AZ2185" s="131">
        <v>119</v>
      </c>
      <c r="BA2185" s="132">
        <f t="shared" si="850"/>
        <v>39119</v>
      </c>
      <c r="BC2185" s="7" t="s">
        <v>532</v>
      </c>
    </row>
    <row r="2186" spans="1:55" hidden="1" outlineLevel="1" x14ac:dyDescent="0.2">
      <c r="A2186" t="s">
        <v>2810</v>
      </c>
      <c r="B2186" t="s">
        <v>3241</v>
      </c>
      <c r="C2186" s="1">
        <f t="shared" si="851"/>
        <v>5514</v>
      </c>
      <c r="D2186" s="7">
        <f>RANK(N2186,(N2186:P2186,Q2186:AJ2186))</f>
        <v>1</v>
      </c>
      <c r="E2186" s="7">
        <f>RANK(O2186,(N2186:P2186,Q2186:AJ2186))</f>
        <v>2</v>
      </c>
      <c r="F2186" s="7">
        <f>IF(P2186&gt;0,RANK(P2186,(N2186:P2186,Q2186:AJ2186)),0)</f>
        <v>3</v>
      </c>
      <c r="G2186" s="1">
        <f t="shared" si="852"/>
        <v>183</v>
      </c>
      <c r="H2186" s="2">
        <f t="shared" si="861"/>
        <v>3.3188248095756254E-2</v>
      </c>
      <c r="I2186" s="2"/>
      <c r="J2186" s="2">
        <f t="shared" si="853"/>
        <v>0.42908959013420384</v>
      </c>
      <c r="K2186" s="2">
        <f t="shared" si="854"/>
        <v>0.39590134203844757</v>
      </c>
      <c r="L2186" s="2">
        <f t="shared" si="855"/>
        <v>0.16303953572723975</v>
      </c>
      <c r="M2186" s="2">
        <f t="shared" si="856"/>
        <v>1.1969532100108898E-2</v>
      </c>
      <c r="N2186" s="1">
        <v>2366</v>
      </c>
      <c r="O2186" s="1">
        <v>2183</v>
      </c>
      <c r="P2186" s="1">
        <v>899</v>
      </c>
      <c r="Q2186" s="1">
        <v>1</v>
      </c>
      <c r="R2186" s="1">
        <v>8</v>
      </c>
      <c r="S2186" s="1">
        <v>25</v>
      </c>
      <c r="T2186" s="1">
        <v>11</v>
      </c>
      <c r="U2186" s="1">
        <v>21</v>
      </c>
      <c r="W2186" s="1">
        <v>0</v>
      </c>
      <c r="AL2186" s="7">
        <f>IF(Q2186&gt;0,RANK(Q2186,(N2186:P2186,Q2186:AJ2186)),0)</f>
        <v>8</v>
      </c>
      <c r="AM2186" s="7">
        <f>IF(R2186&gt;0,RANK(R2186,(N2186:P2186,Q2186:AJ2186)),0)</f>
        <v>7</v>
      </c>
      <c r="AN2186" s="7">
        <f>IF(S2186&gt;0,RANK(S2186,(N2186:P2186,Q2186:AJ2186)),0)</f>
        <v>4</v>
      </c>
      <c r="AO2186" s="7">
        <f>IF(T2186&gt;0,RANK(T2186,(N2186:P2186,Q2186:AJ2186)),0)</f>
        <v>6</v>
      </c>
      <c r="AP2186" s="2">
        <f t="shared" si="857"/>
        <v>1.8135654697134566E-4</v>
      </c>
      <c r="AQ2186" s="2">
        <f t="shared" si="858"/>
        <v>1.4508523757707653E-3</v>
      </c>
      <c r="AR2186" s="2">
        <f t="shared" si="859"/>
        <v>4.5339136742836416E-3</v>
      </c>
      <c r="AS2186" s="2">
        <f t="shared" si="860"/>
        <v>1.9949220166848025E-3</v>
      </c>
      <c r="AU2186" t="s">
        <v>2810</v>
      </c>
      <c r="AV2186" t="s">
        <v>3241</v>
      </c>
      <c r="AY2186" s="130">
        <v>39</v>
      </c>
      <c r="AZ2186" s="131">
        <v>121</v>
      </c>
      <c r="BA2186" s="132">
        <f t="shared" si="850"/>
        <v>39121</v>
      </c>
      <c r="BC2186" s="7" t="s">
        <v>532</v>
      </c>
    </row>
    <row r="2187" spans="1:55" hidden="1" outlineLevel="1" x14ac:dyDescent="0.2">
      <c r="A2187" t="s">
        <v>2578</v>
      </c>
      <c r="B2187" t="s">
        <v>3241</v>
      </c>
      <c r="C2187" s="1">
        <f t="shared" si="851"/>
        <v>18888</v>
      </c>
      <c r="D2187" s="7">
        <f>RANK(N2187,(N2187:P2187,Q2187:AJ2187))</f>
        <v>1</v>
      </c>
      <c r="E2187" s="7">
        <f>RANK(O2187,(N2187:P2187,Q2187:AJ2187))</f>
        <v>2</v>
      </c>
      <c r="F2187" s="7">
        <f>IF(P2187&gt;0,RANK(P2187,(N2187:P2187,Q2187:AJ2187)),0)</f>
        <v>3</v>
      </c>
      <c r="G2187" s="1">
        <f t="shared" si="852"/>
        <v>2330</v>
      </c>
      <c r="H2187" s="2">
        <f t="shared" si="861"/>
        <v>0.12335874629394325</v>
      </c>
      <c r="I2187" s="2"/>
      <c r="J2187" s="2">
        <f t="shared" si="853"/>
        <v>0.49348792884371029</v>
      </c>
      <c r="K2187" s="2">
        <f t="shared" si="854"/>
        <v>0.37012918254976707</v>
      </c>
      <c r="L2187" s="2">
        <f t="shared" si="855"/>
        <v>0.12907666243117324</v>
      </c>
      <c r="M2187" s="2">
        <f t="shared" si="856"/>
        <v>7.3062261753494007E-3</v>
      </c>
      <c r="N2187" s="1">
        <v>9321</v>
      </c>
      <c r="O2187" s="1">
        <v>6991</v>
      </c>
      <c r="P2187" s="1">
        <v>2438</v>
      </c>
      <c r="Q2187" s="1">
        <v>12</v>
      </c>
      <c r="R2187" s="1">
        <v>40</v>
      </c>
      <c r="S2187" s="1">
        <v>21</v>
      </c>
      <c r="T2187" s="1">
        <v>24</v>
      </c>
      <c r="U2187" s="1">
        <v>41</v>
      </c>
      <c r="W2187" s="1">
        <v>0</v>
      </c>
      <c r="AL2187" s="7">
        <f>IF(Q2187&gt;0,RANK(Q2187,(N2187:P2187,Q2187:AJ2187)),0)</f>
        <v>8</v>
      </c>
      <c r="AM2187" s="7">
        <f>IF(R2187&gt;0,RANK(R2187,(N2187:P2187,Q2187:AJ2187)),0)</f>
        <v>5</v>
      </c>
      <c r="AN2187" s="7">
        <f>IF(S2187&gt;0,RANK(S2187,(N2187:P2187,Q2187:AJ2187)),0)</f>
        <v>7</v>
      </c>
      <c r="AO2187" s="7">
        <f>IF(T2187&gt;0,RANK(T2187,(N2187:P2187,Q2187:AJ2187)),0)</f>
        <v>6</v>
      </c>
      <c r="AP2187" s="2">
        <f t="shared" si="857"/>
        <v>6.3532401524777639E-4</v>
      </c>
      <c r="AQ2187" s="2">
        <f t="shared" si="858"/>
        <v>2.1177467174925877E-3</v>
      </c>
      <c r="AR2187" s="2">
        <f t="shared" si="859"/>
        <v>1.1118170266836086E-3</v>
      </c>
      <c r="AS2187" s="2">
        <f t="shared" si="860"/>
        <v>1.2706480304955528E-3</v>
      </c>
      <c r="AU2187" t="s">
        <v>2578</v>
      </c>
      <c r="AV2187" t="s">
        <v>3241</v>
      </c>
      <c r="AY2187" s="130">
        <v>39</v>
      </c>
      <c r="AZ2187" s="131">
        <v>123</v>
      </c>
      <c r="BA2187" s="132">
        <f t="shared" si="850"/>
        <v>39123</v>
      </c>
      <c r="BC2187" s="7" t="s">
        <v>532</v>
      </c>
    </row>
    <row r="2188" spans="1:55" hidden="1" outlineLevel="1" x14ac:dyDescent="0.2">
      <c r="A2188" t="s">
        <v>3042</v>
      </c>
      <c r="B2188" t="s">
        <v>3241</v>
      </c>
      <c r="C2188" s="1">
        <f t="shared" si="851"/>
        <v>8596</v>
      </c>
      <c r="D2188" s="7">
        <f>RANK(N2188,(N2188:P2188,Q2188:AJ2188))</f>
        <v>2</v>
      </c>
      <c r="E2188" s="7">
        <f>RANK(O2188,(N2188:P2188,Q2188:AJ2188))</f>
        <v>1</v>
      </c>
      <c r="F2188" s="7">
        <f>IF(P2188&gt;0,RANK(P2188,(N2188:P2188,Q2188:AJ2188)),0)</f>
        <v>3</v>
      </c>
      <c r="G2188" s="1">
        <f t="shared" si="852"/>
        <v>311</v>
      </c>
      <c r="H2188" s="2">
        <f t="shared" si="861"/>
        <v>3.6179618427175431E-2</v>
      </c>
      <c r="I2188" s="2"/>
      <c r="J2188" s="2">
        <f t="shared" si="853"/>
        <v>0.40123313168915775</v>
      </c>
      <c r="K2188" s="2">
        <f t="shared" si="854"/>
        <v>0.43741275011633318</v>
      </c>
      <c r="L2188" s="2">
        <f t="shared" si="855"/>
        <v>0.15030246626337831</v>
      </c>
      <c r="M2188" s="2">
        <f t="shared" si="856"/>
        <v>1.1051651931130752E-2</v>
      </c>
      <c r="N2188" s="1">
        <v>3449</v>
      </c>
      <c r="O2188" s="1">
        <v>3760</v>
      </c>
      <c r="P2188" s="1">
        <v>1292</v>
      </c>
      <c r="R2188" s="1">
        <v>16</v>
      </c>
      <c r="S2188" s="1">
        <v>26</v>
      </c>
      <c r="T2188" s="1">
        <v>20</v>
      </c>
      <c r="U2188" s="1">
        <v>33</v>
      </c>
      <c r="W2188" s="1">
        <v>0</v>
      </c>
      <c r="AL2188" s="7">
        <f>IF(Q2188&gt;0,RANK(Q2188,(N2188:P2188,Q2188:AJ2188)),0)</f>
        <v>0</v>
      </c>
      <c r="AM2188" s="7">
        <f>IF(R2188&gt;0,RANK(R2188,(N2188:P2188,Q2188:AJ2188)),0)</f>
        <v>7</v>
      </c>
      <c r="AN2188" s="7">
        <f>IF(S2188&gt;0,RANK(S2188,(N2188:P2188,Q2188:AJ2188)),0)</f>
        <v>5</v>
      </c>
      <c r="AO2188" s="7">
        <f>IF(T2188&gt;0,RANK(T2188,(N2188:P2188,Q2188:AJ2188)),0)</f>
        <v>6</v>
      </c>
      <c r="AP2188" s="2">
        <f t="shared" si="857"/>
        <v>0</v>
      </c>
      <c r="AQ2188" s="2">
        <f t="shared" si="858"/>
        <v>1.8613308515588647E-3</v>
      </c>
      <c r="AR2188" s="2">
        <f t="shared" si="859"/>
        <v>3.0246626337831549E-3</v>
      </c>
      <c r="AS2188" s="2">
        <f t="shared" si="860"/>
        <v>2.3266635644485808E-3</v>
      </c>
      <c r="AU2188" t="s">
        <v>3042</v>
      </c>
      <c r="AV2188" t="s">
        <v>3241</v>
      </c>
      <c r="AY2188" s="130">
        <v>39</v>
      </c>
      <c r="AZ2188" s="131">
        <v>125</v>
      </c>
      <c r="BA2188" s="132">
        <f t="shared" si="850"/>
        <v>39125</v>
      </c>
      <c r="BC2188" s="7" t="s">
        <v>532</v>
      </c>
    </row>
    <row r="2189" spans="1:55" hidden="1" outlineLevel="1" x14ac:dyDescent="0.2">
      <c r="A2189" t="s">
        <v>1701</v>
      </c>
      <c r="B2189" t="s">
        <v>3241</v>
      </c>
      <c r="C2189" s="1">
        <f t="shared" si="851"/>
        <v>12447</v>
      </c>
      <c r="D2189" s="7">
        <f>RANK(N2189,(N2189:P2189,Q2189:AJ2189))</f>
        <v>1</v>
      </c>
      <c r="E2189" s="7">
        <f>RANK(O2189,(N2189:P2189,Q2189:AJ2189))</f>
        <v>2</v>
      </c>
      <c r="F2189" s="7">
        <f>IF(P2189&gt;0,RANK(P2189,(N2189:P2189,Q2189:AJ2189)),0)</f>
        <v>3</v>
      </c>
      <c r="G2189" s="1">
        <f t="shared" si="852"/>
        <v>1213</v>
      </c>
      <c r="H2189" s="2">
        <f t="shared" si="861"/>
        <v>9.7453201574676629E-2</v>
      </c>
      <c r="I2189" s="2"/>
      <c r="J2189" s="2">
        <f t="shared" si="853"/>
        <v>0.46750220936771913</v>
      </c>
      <c r="K2189" s="2">
        <f t="shared" si="854"/>
        <v>0.37004900779304251</v>
      </c>
      <c r="L2189" s="2">
        <f t="shared" si="855"/>
        <v>0.14895155459146783</v>
      </c>
      <c r="M2189" s="2">
        <f t="shared" si="856"/>
        <v>1.3497228247770526E-2</v>
      </c>
      <c r="N2189" s="1">
        <v>5819</v>
      </c>
      <c r="O2189" s="1">
        <v>4606</v>
      </c>
      <c r="P2189" s="1">
        <v>1854</v>
      </c>
      <c r="Q2189" s="1">
        <v>2</v>
      </c>
      <c r="R2189" s="1">
        <v>29</v>
      </c>
      <c r="S2189" s="1">
        <v>75</v>
      </c>
      <c r="T2189" s="1">
        <v>24</v>
      </c>
      <c r="U2189" s="1">
        <v>38</v>
      </c>
      <c r="W2189" s="1">
        <v>0</v>
      </c>
      <c r="AL2189" s="7">
        <f>IF(Q2189&gt;0,RANK(Q2189,(N2189:P2189,Q2189:AJ2189)),0)</f>
        <v>8</v>
      </c>
      <c r="AM2189" s="7">
        <f>IF(R2189&gt;0,RANK(R2189,(N2189:P2189,Q2189:AJ2189)),0)</f>
        <v>6</v>
      </c>
      <c r="AN2189" s="7">
        <f>IF(S2189&gt;0,RANK(S2189,(N2189:P2189,Q2189:AJ2189)),0)</f>
        <v>4</v>
      </c>
      <c r="AO2189" s="7">
        <f>IF(T2189&gt;0,RANK(T2189,(N2189:P2189,Q2189:AJ2189)),0)</f>
        <v>7</v>
      </c>
      <c r="AP2189" s="2">
        <f t="shared" si="857"/>
        <v>1.606812886639351E-4</v>
      </c>
      <c r="AQ2189" s="2">
        <f t="shared" si="858"/>
        <v>2.3298786856270587E-3</v>
      </c>
      <c r="AR2189" s="2">
        <f t="shared" si="859"/>
        <v>6.0255483248975658E-3</v>
      </c>
      <c r="AS2189" s="2">
        <f t="shared" si="860"/>
        <v>1.9281754639672211E-3</v>
      </c>
      <c r="AU2189" t="s">
        <v>1701</v>
      </c>
      <c r="AV2189" t="s">
        <v>3241</v>
      </c>
      <c r="AY2189" s="130">
        <v>39</v>
      </c>
      <c r="AZ2189" s="131">
        <v>127</v>
      </c>
      <c r="BA2189" s="132">
        <f t="shared" si="850"/>
        <v>39127</v>
      </c>
      <c r="BC2189" s="7" t="s">
        <v>532</v>
      </c>
    </row>
    <row r="2190" spans="1:55" hidden="1" outlineLevel="1" x14ac:dyDescent="0.2">
      <c r="A2190" t="s">
        <v>2177</v>
      </c>
      <c r="B2190" t="s">
        <v>3241</v>
      </c>
      <c r="C2190" s="1">
        <f t="shared" ref="C2190:C2214" si="862">SUM(N2190:AJ2190)</f>
        <v>17501</v>
      </c>
      <c r="D2190" s="7">
        <f>RANK(N2190,(N2190:P2190,Q2190:AJ2190))</f>
        <v>2</v>
      </c>
      <c r="E2190" s="7">
        <f>RANK(O2190,(N2190:P2190,Q2190:AJ2190))</f>
        <v>1</v>
      </c>
      <c r="F2190" s="7">
        <f>IF(P2190&gt;0,RANK(P2190,(N2190:P2190,Q2190:AJ2190)),0)</f>
        <v>3</v>
      </c>
      <c r="G2190" s="1">
        <f t="shared" ref="G2190:G2214" si="863">MAX(N2190:P2190)-LARGE(N2190:P2190,2)</f>
        <v>1624</v>
      </c>
      <c r="H2190" s="2">
        <f t="shared" si="861"/>
        <v>9.2794697445860233E-2</v>
      </c>
      <c r="I2190" s="2"/>
      <c r="J2190" s="2">
        <f t="shared" ref="J2190:J2214" si="864">IF($C2190=0,"-",N2190/$C2190)</f>
        <v>0.40237700702816981</v>
      </c>
      <c r="K2190" s="2">
        <f t="shared" ref="K2190:K2214" si="865">IF($C2190=0,"-",O2190/$C2190)</f>
        <v>0.49517170447403003</v>
      </c>
      <c r="L2190" s="2">
        <f t="shared" ref="L2190:L2214" si="866">IF($C2190=0,"-",P2190/$C2190)</f>
        <v>9.7251585623678652E-2</v>
      </c>
      <c r="M2190" s="2">
        <f t="shared" ref="M2190:M2214" si="867">IF(C2190=0,"-",(1-J2190-K2190-L2190))</f>
        <v>5.1997028741215118E-3</v>
      </c>
      <c r="N2190" s="1">
        <v>7042</v>
      </c>
      <c r="O2190" s="1">
        <v>8666</v>
      </c>
      <c r="P2190" s="1">
        <v>1702</v>
      </c>
      <c r="R2190" s="1">
        <v>36</v>
      </c>
      <c r="S2190" s="1">
        <v>19</v>
      </c>
      <c r="T2190" s="1">
        <v>13</v>
      </c>
      <c r="U2190" s="1">
        <v>23</v>
      </c>
      <c r="W2190" s="1">
        <v>0</v>
      </c>
      <c r="AL2190" s="7">
        <f>IF(Q2190&gt;0,RANK(Q2190,(N2190:P2190,Q2190:AJ2190)),0)</f>
        <v>0</v>
      </c>
      <c r="AM2190" s="7">
        <f>IF(R2190&gt;0,RANK(R2190,(N2190:P2190,Q2190:AJ2190)),0)</f>
        <v>4</v>
      </c>
      <c r="AN2190" s="7">
        <f>IF(S2190&gt;0,RANK(S2190,(N2190:P2190,Q2190:AJ2190)),0)</f>
        <v>6</v>
      </c>
      <c r="AO2190" s="7">
        <f>IF(T2190&gt;0,RANK(T2190,(N2190:P2190,Q2190:AJ2190)),0)</f>
        <v>7</v>
      </c>
      <c r="AP2190" s="2">
        <f t="shared" ref="AP2190:AP2214" si="868">IF($C2190=0,"-",Q2190/$C2190)</f>
        <v>0</v>
      </c>
      <c r="AQ2190" s="2">
        <f t="shared" ref="AQ2190:AQ2214" si="869">IF($C2190=0,"-",R2190/$C2190)</f>
        <v>2.0570253128392663E-3</v>
      </c>
      <c r="AR2190" s="2">
        <f t="shared" ref="AR2190:AR2214" si="870">IF($C2190=0,"-",S2190/$C2190)</f>
        <v>1.0856522484429462E-3</v>
      </c>
      <c r="AS2190" s="2">
        <f t="shared" ref="AS2190:AS2214" si="871">IF($C2190=0,"-",T2190/$C2190)</f>
        <v>7.4281469630306843E-4</v>
      </c>
      <c r="AU2190" t="s">
        <v>2177</v>
      </c>
      <c r="AV2190" t="s">
        <v>3241</v>
      </c>
      <c r="AY2190" s="130">
        <v>39</v>
      </c>
      <c r="AZ2190" s="131">
        <v>129</v>
      </c>
      <c r="BA2190" s="132">
        <f t="shared" ref="BA2190:BA2213" si="872">AY2190*1000+AZ2190</f>
        <v>39129</v>
      </c>
      <c r="BC2190" s="7" t="s">
        <v>532</v>
      </c>
    </row>
    <row r="2191" spans="1:55" hidden="1" outlineLevel="1" x14ac:dyDescent="0.2">
      <c r="A2191" t="s">
        <v>1572</v>
      </c>
      <c r="B2191" t="s">
        <v>3241</v>
      </c>
      <c r="C2191" s="1">
        <f t="shared" si="862"/>
        <v>10787</v>
      </c>
      <c r="D2191" s="7">
        <f>RANK(N2191,(N2191:P2191,Q2191:AJ2191))</f>
        <v>1</v>
      </c>
      <c r="E2191" s="7">
        <f>RANK(O2191,(N2191:P2191,Q2191:AJ2191))</f>
        <v>2</v>
      </c>
      <c r="F2191" s="7">
        <f>IF(P2191&gt;0,RANK(P2191,(N2191:P2191,Q2191:AJ2191)),0)</f>
        <v>3</v>
      </c>
      <c r="G2191" s="1">
        <f t="shared" si="863"/>
        <v>1783</v>
      </c>
      <c r="H2191" s="2">
        <f t="shared" si="861"/>
        <v>0.16529155464911469</v>
      </c>
      <c r="I2191" s="2"/>
      <c r="J2191" s="2">
        <f t="shared" si="864"/>
        <v>0.51376657087234634</v>
      </c>
      <c r="K2191" s="2">
        <f t="shared" si="865"/>
        <v>0.34847501622323168</v>
      </c>
      <c r="L2191" s="2">
        <f t="shared" si="866"/>
        <v>0.12997126170390286</v>
      </c>
      <c r="M2191" s="2">
        <f t="shared" si="867"/>
        <v>7.7871512005191212E-3</v>
      </c>
      <c r="N2191" s="1">
        <v>5542</v>
      </c>
      <c r="O2191" s="1">
        <v>3759</v>
      </c>
      <c r="P2191" s="1">
        <v>1402</v>
      </c>
      <c r="R2191" s="1">
        <v>24</v>
      </c>
      <c r="S2191" s="1">
        <v>17</v>
      </c>
      <c r="T2191" s="1">
        <v>13</v>
      </c>
      <c r="U2191" s="1">
        <v>30</v>
      </c>
      <c r="W2191" s="1">
        <v>0</v>
      </c>
      <c r="AL2191" s="7">
        <f>IF(Q2191&gt;0,RANK(Q2191,(N2191:P2191,Q2191:AJ2191)),0)</f>
        <v>0</v>
      </c>
      <c r="AM2191" s="7">
        <f>IF(R2191&gt;0,RANK(R2191,(N2191:P2191,Q2191:AJ2191)),0)</f>
        <v>5</v>
      </c>
      <c r="AN2191" s="7">
        <f>IF(S2191&gt;0,RANK(S2191,(N2191:P2191,Q2191:AJ2191)),0)</f>
        <v>6</v>
      </c>
      <c r="AO2191" s="7">
        <f>IF(T2191&gt;0,RANK(T2191,(N2191:P2191,Q2191:AJ2191)),0)</f>
        <v>7</v>
      </c>
      <c r="AP2191" s="2">
        <f t="shared" si="868"/>
        <v>0</v>
      </c>
      <c r="AQ2191" s="2">
        <f t="shared" si="869"/>
        <v>2.2249003430054697E-3</v>
      </c>
      <c r="AR2191" s="2">
        <f t="shared" si="870"/>
        <v>1.5759710762955409E-3</v>
      </c>
      <c r="AS2191" s="2">
        <f t="shared" si="871"/>
        <v>1.205154352461296E-3</v>
      </c>
      <c r="AU2191" t="s">
        <v>1572</v>
      </c>
      <c r="AV2191" t="s">
        <v>3241</v>
      </c>
      <c r="AY2191" s="130">
        <v>39</v>
      </c>
      <c r="AZ2191" s="131">
        <v>131</v>
      </c>
      <c r="BA2191" s="132">
        <f t="shared" si="872"/>
        <v>39131</v>
      </c>
      <c r="BC2191" s="7" t="s">
        <v>532</v>
      </c>
    </row>
    <row r="2192" spans="1:55" hidden="1" outlineLevel="1" x14ac:dyDescent="0.2">
      <c r="A2192" t="s">
        <v>1858</v>
      </c>
      <c r="B2192" t="s">
        <v>3241</v>
      </c>
      <c r="C2192" s="1">
        <f t="shared" si="862"/>
        <v>58238</v>
      </c>
      <c r="D2192" s="7">
        <f>RANK(N2192,(N2192:P2192,Q2192:AJ2192))</f>
        <v>1</v>
      </c>
      <c r="E2192" s="7">
        <f>RANK(O2192,(N2192:P2192,Q2192:AJ2192))</f>
        <v>2</v>
      </c>
      <c r="F2192" s="7">
        <f>IF(P2192&gt;0,RANK(P2192,(N2192:P2192,Q2192:AJ2192)),0)</f>
        <v>3</v>
      </c>
      <c r="G2192" s="1">
        <f t="shared" si="863"/>
        <v>10502</v>
      </c>
      <c r="H2192" s="2">
        <f t="shared" si="861"/>
        <v>0.18032899481438236</v>
      </c>
      <c r="I2192" s="2"/>
      <c r="J2192" s="2">
        <f t="shared" si="864"/>
        <v>0.50552903602458876</v>
      </c>
      <c r="K2192" s="2">
        <f t="shared" si="865"/>
        <v>0.3252000412102064</v>
      </c>
      <c r="L2192" s="2">
        <f t="shared" si="866"/>
        <v>0.15759469762011058</v>
      </c>
      <c r="M2192" s="2">
        <f t="shared" si="867"/>
        <v>1.1676225145094254E-2</v>
      </c>
      <c r="N2192" s="1">
        <v>29441</v>
      </c>
      <c r="O2192" s="1">
        <v>18939</v>
      </c>
      <c r="P2192" s="1">
        <v>9178</v>
      </c>
      <c r="Q2192" s="1">
        <v>50</v>
      </c>
      <c r="R2192" s="1">
        <v>191</v>
      </c>
      <c r="S2192" s="1">
        <v>80</v>
      </c>
      <c r="T2192" s="1">
        <v>138</v>
      </c>
      <c r="U2192" s="1">
        <v>220</v>
      </c>
      <c r="W2192" s="1">
        <v>1</v>
      </c>
      <c r="AL2192" s="7">
        <f>IF(Q2192&gt;0,RANK(Q2192,(N2192:P2192,Q2192:AJ2192)),0)</f>
        <v>8</v>
      </c>
      <c r="AM2192" s="7">
        <f>IF(R2192&gt;0,RANK(R2192,(N2192:P2192,Q2192:AJ2192)),0)</f>
        <v>5</v>
      </c>
      <c r="AN2192" s="7">
        <f>IF(S2192&gt;0,RANK(S2192,(N2192:P2192,Q2192:AJ2192)),0)</f>
        <v>7</v>
      </c>
      <c r="AO2192" s="7">
        <f>IF(T2192&gt;0,RANK(T2192,(N2192:P2192,Q2192:AJ2192)),0)</f>
        <v>6</v>
      </c>
      <c r="AP2192" s="2">
        <f t="shared" si="868"/>
        <v>8.585459665510491E-4</v>
      </c>
      <c r="AQ2192" s="2">
        <f t="shared" si="869"/>
        <v>3.2796455922250076E-3</v>
      </c>
      <c r="AR2192" s="2">
        <f t="shared" si="870"/>
        <v>1.3736735464816787E-3</v>
      </c>
      <c r="AS2192" s="2">
        <f t="shared" si="871"/>
        <v>2.3695868676808958E-3</v>
      </c>
      <c r="AU2192" t="s">
        <v>1858</v>
      </c>
      <c r="AV2192" t="s">
        <v>3241</v>
      </c>
      <c r="AY2192" s="130">
        <v>39</v>
      </c>
      <c r="AZ2192" s="131">
        <v>133</v>
      </c>
      <c r="BA2192" s="132">
        <f t="shared" si="872"/>
        <v>39133</v>
      </c>
      <c r="BC2192" s="7" t="s">
        <v>532</v>
      </c>
    </row>
    <row r="2193" spans="1:55" hidden="1" outlineLevel="1" x14ac:dyDescent="0.2">
      <c r="A2193" t="s">
        <v>2149</v>
      </c>
      <c r="B2193" t="s">
        <v>3241</v>
      </c>
      <c r="C2193" s="1">
        <f t="shared" si="862"/>
        <v>17133</v>
      </c>
      <c r="D2193" s="7">
        <f>RANK(N2193,(N2193:P2193,Q2193:AJ2193))</f>
        <v>2</v>
      </c>
      <c r="E2193" s="7">
        <f>RANK(O2193,(N2193:P2193,Q2193:AJ2193))</f>
        <v>1</v>
      </c>
      <c r="F2193" s="7">
        <f>IF(P2193&gt;0,RANK(P2193,(N2193:P2193,Q2193:AJ2193)),0)</f>
        <v>3</v>
      </c>
      <c r="G2193" s="1">
        <f t="shared" si="863"/>
        <v>1528</v>
      </c>
      <c r="H2193" s="2">
        <f t="shared" si="861"/>
        <v>8.9184614486663163E-2</v>
      </c>
      <c r="I2193" s="2"/>
      <c r="J2193" s="2">
        <f t="shared" si="864"/>
        <v>0.38586353820113234</v>
      </c>
      <c r="K2193" s="2">
        <f t="shared" si="865"/>
        <v>0.47504815268779549</v>
      </c>
      <c r="L2193" s="2">
        <f t="shared" si="866"/>
        <v>0.13045000875503415</v>
      </c>
      <c r="M2193" s="2">
        <f t="shared" si="867"/>
        <v>8.6383003560379645E-3</v>
      </c>
      <c r="N2193" s="1">
        <v>6611</v>
      </c>
      <c r="O2193" s="1">
        <v>8139</v>
      </c>
      <c r="P2193" s="1">
        <v>2235</v>
      </c>
      <c r="R2193" s="1">
        <v>41</v>
      </c>
      <c r="S2193" s="1">
        <v>16</v>
      </c>
      <c r="T2193" s="1">
        <v>43</v>
      </c>
      <c r="U2193" s="1">
        <v>48</v>
      </c>
      <c r="W2193" s="1">
        <v>0</v>
      </c>
      <c r="AL2193" s="7">
        <f>IF(Q2193&gt;0,RANK(Q2193,(N2193:P2193,Q2193:AJ2193)),0)</f>
        <v>0</v>
      </c>
      <c r="AM2193" s="7">
        <f>IF(R2193&gt;0,RANK(R2193,(N2193:P2193,Q2193:AJ2193)),0)</f>
        <v>6</v>
      </c>
      <c r="AN2193" s="7">
        <f>IF(S2193&gt;0,RANK(S2193,(N2193:P2193,Q2193:AJ2193)),0)</f>
        <v>7</v>
      </c>
      <c r="AO2193" s="7">
        <f>IF(T2193&gt;0,RANK(T2193,(N2193:P2193,Q2193:AJ2193)),0)</f>
        <v>5</v>
      </c>
      <c r="AP2193" s="2">
        <f t="shared" si="868"/>
        <v>0</v>
      </c>
      <c r="AQ2193" s="2">
        <f t="shared" si="869"/>
        <v>2.3930426661997314E-3</v>
      </c>
      <c r="AR2193" s="2">
        <f t="shared" si="870"/>
        <v>9.3387030876087088E-4</v>
      </c>
      <c r="AS2193" s="2">
        <f t="shared" si="871"/>
        <v>2.5097764547948403E-3</v>
      </c>
      <c r="AU2193" t="s">
        <v>2149</v>
      </c>
      <c r="AV2193" t="s">
        <v>3241</v>
      </c>
      <c r="AY2193" s="130">
        <v>39</v>
      </c>
      <c r="AZ2193" s="131">
        <v>135</v>
      </c>
      <c r="BA2193" s="132">
        <f t="shared" si="872"/>
        <v>39135</v>
      </c>
      <c r="BC2193" s="7" t="s">
        <v>532</v>
      </c>
    </row>
    <row r="2194" spans="1:55" hidden="1" outlineLevel="1" x14ac:dyDescent="0.2">
      <c r="A2194" t="s">
        <v>957</v>
      </c>
      <c r="B2194" t="s">
        <v>3241</v>
      </c>
      <c r="C2194" s="1">
        <f t="shared" si="862"/>
        <v>16158</v>
      </c>
      <c r="D2194" s="7">
        <f>RANK(N2194,(N2194:P2194,Q2194:AJ2194))</f>
        <v>2</v>
      </c>
      <c r="E2194" s="7">
        <f>RANK(O2194,(N2194:P2194,Q2194:AJ2194))</f>
        <v>1</v>
      </c>
      <c r="F2194" s="7">
        <f>IF(P2194&gt;0,RANK(P2194,(N2194:P2194,Q2194:AJ2194)),0)</f>
        <v>3</v>
      </c>
      <c r="G2194" s="1">
        <f t="shared" si="863"/>
        <v>4322</v>
      </c>
      <c r="H2194" s="2">
        <f t="shared" si="861"/>
        <v>0.26748359945537814</v>
      </c>
      <c r="I2194" s="2"/>
      <c r="J2194" s="2">
        <f t="shared" si="864"/>
        <v>0.3077113504146553</v>
      </c>
      <c r="K2194" s="2">
        <f t="shared" si="865"/>
        <v>0.57519494987003339</v>
      </c>
      <c r="L2194" s="2">
        <f t="shared" si="866"/>
        <v>0.10935759376160416</v>
      </c>
      <c r="M2194" s="2">
        <f t="shared" si="867"/>
        <v>7.7361059537070925E-3</v>
      </c>
      <c r="N2194" s="1">
        <v>4972</v>
      </c>
      <c r="O2194" s="1">
        <v>9294</v>
      </c>
      <c r="P2194" s="1">
        <v>1767</v>
      </c>
      <c r="Q2194" s="1">
        <v>1</v>
      </c>
      <c r="R2194" s="1">
        <v>31</v>
      </c>
      <c r="S2194" s="1">
        <v>28</v>
      </c>
      <c r="T2194" s="1">
        <v>16</v>
      </c>
      <c r="U2194" s="1">
        <v>49</v>
      </c>
      <c r="W2194" s="1">
        <v>0</v>
      </c>
      <c r="AL2194" s="7">
        <f>IF(Q2194&gt;0,RANK(Q2194,(N2194:P2194,Q2194:AJ2194)),0)</f>
        <v>8</v>
      </c>
      <c r="AM2194" s="7">
        <f>IF(R2194&gt;0,RANK(R2194,(N2194:P2194,Q2194:AJ2194)),0)</f>
        <v>5</v>
      </c>
      <c r="AN2194" s="7">
        <f>IF(S2194&gt;0,RANK(S2194,(N2194:P2194,Q2194:AJ2194)),0)</f>
        <v>6</v>
      </c>
      <c r="AO2194" s="7">
        <f>IF(T2194&gt;0,RANK(T2194,(N2194:P2194,Q2194:AJ2194)),0)</f>
        <v>7</v>
      </c>
      <c r="AP2194" s="2">
        <f t="shared" si="868"/>
        <v>6.1888847629657138E-5</v>
      </c>
      <c r="AQ2194" s="2">
        <f t="shared" si="869"/>
        <v>1.9185542765193713E-3</v>
      </c>
      <c r="AR2194" s="2">
        <f t="shared" si="870"/>
        <v>1.7328877336303997E-3</v>
      </c>
      <c r="AS2194" s="2">
        <f t="shared" si="871"/>
        <v>9.9022156207451422E-4</v>
      </c>
      <c r="AU2194" t="s">
        <v>957</v>
      </c>
      <c r="AV2194" t="s">
        <v>3241</v>
      </c>
      <c r="AY2194" s="130">
        <v>39</v>
      </c>
      <c r="AZ2194" s="131">
        <v>137</v>
      </c>
      <c r="BA2194" s="132">
        <f t="shared" si="872"/>
        <v>39137</v>
      </c>
      <c r="BC2194" s="7" t="s">
        <v>532</v>
      </c>
    </row>
    <row r="2195" spans="1:55" hidden="1" outlineLevel="1" x14ac:dyDescent="0.2">
      <c r="A2195" t="s">
        <v>1591</v>
      </c>
      <c r="B2195" t="s">
        <v>3241</v>
      </c>
      <c r="C2195" s="1">
        <f t="shared" si="862"/>
        <v>51451</v>
      </c>
      <c r="D2195" s="7">
        <f>RANK(N2195,(N2195:P2195,Q2195:AJ2195))</f>
        <v>2</v>
      </c>
      <c r="E2195" s="7">
        <f>RANK(O2195,(N2195:P2195,Q2195:AJ2195))</f>
        <v>1</v>
      </c>
      <c r="F2195" s="7">
        <f>IF(P2195&gt;0,RANK(P2195,(N2195:P2195,Q2195:AJ2195)),0)</f>
        <v>3</v>
      </c>
      <c r="G2195" s="1">
        <f t="shared" si="863"/>
        <v>2865</v>
      </c>
      <c r="H2195" s="2">
        <f t="shared" si="861"/>
        <v>5.5684048900895997E-2</v>
      </c>
      <c r="I2195" s="2"/>
      <c r="J2195" s="2">
        <f t="shared" si="864"/>
        <v>0.40489008959981343</v>
      </c>
      <c r="K2195" s="2">
        <f t="shared" si="865"/>
        <v>0.46057413850070944</v>
      </c>
      <c r="L2195" s="2">
        <f t="shared" si="866"/>
        <v>0.12853005772482556</v>
      </c>
      <c r="M2195" s="2">
        <f t="shared" si="867"/>
        <v>6.0057141746515663E-3</v>
      </c>
      <c r="N2195" s="1">
        <v>20832</v>
      </c>
      <c r="O2195" s="1">
        <v>23697</v>
      </c>
      <c r="P2195" s="1">
        <v>6613</v>
      </c>
      <c r="Q2195" s="1">
        <v>9</v>
      </c>
      <c r="R2195" s="1">
        <v>65</v>
      </c>
      <c r="S2195" s="1">
        <v>60</v>
      </c>
      <c r="T2195" s="1">
        <v>68</v>
      </c>
      <c r="U2195" s="1">
        <v>107</v>
      </c>
      <c r="W2195" s="1">
        <v>0</v>
      </c>
      <c r="AL2195" s="7">
        <f>IF(Q2195&gt;0,RANK(Q2195,(N2195:P2195,Q2195:AJ2195)),0)</f>
        <v>8</v>
      </c>
      <c r="AM2195" s="7">
        <f>IF(R2195&gt;0,RANK(R2195,(N2195:P2195,Q2195:AJ2195)),0)</f>
        <v>6</v>
      </c>
      <c r="AN2195" s="7">
        <f>IF(S2195&gt;0,RANK(S2195,(N2195:P2195,Q2195:AJ2195)),0)</f>
        <v>7</v>
      </c>
      <c r="AO2195" s="7">
        <f>IF(T2195&gt;0,RANK(T2195,(N2195:P2195,Q2195:AJ2195)),0)</f>
        <v>5</v>
      </c>
      <c r="AP2195" s="2">
        <f t="shared" si="868"/>
        <v>1.7492371382480418E-4</v>
      </c>
      <c r="AQ2195" s="2">
        <f t="shared" si="869"/>
        <v>1.2633379331791414E-3</v>
      </c>
      <c r="AR2195" s="2">
        <f t="shared" si="870"/>
        <v>1.1661580921653613E-3</v>
      </c>
      <c r="AS2195" s="2">
        <f t="shared" si="871"/>
        <v>1.3216458377874093E-3</v>
      </c>
      <c r="AU2195" t="s">
        <v>1591</v>
      </c>
      <c r="AV2195" t="s">
        <v>3241</v>
      </c>
      <c r="AY2195" s="130">
        <v>39</v>
      </c>
      <c r="AZ2195" s="131">
        <v>139</v>
      </c>
      <c r="BA2195" s="132">
        <f t="shared" si="872"/>
        <v>39139</v>
      </c>
      <c r="BC2195" s="7" t="s">
        <v>532</v>
      </c>
    </row>
    <row r="2196" spans="1:55" hidden="1" outlineLevel="1" x14ac:dyDescent="0.2">
      <c r="A2196" t="s">
        <v>2150</v>
      </c>
      <c r="B2196" t="s">
        <v>3241</v>
      </c>
      <c r="C2196" s="1">
        <f t="shared" si="862"/>
        <v>25797</v>
      </c>
      <c r="D2196" s="7">
        <f>RANK(N2196,(N2196:P2196,Q2196:AJ2196))</f>
        <v>1</v>
      </c>
      <c r="E2196" s="7">
        <f>RANK(O2196,(N2196:P2196,Q2196:AJ2196))</f>
        <v>2</v>
      </c>
      <c r="F2196" s="7">
        <f>IF(P2196&gt;0,RANK(P2196,(N2196:P2196,Q2196:AJ2196)),0)</f>
        <v>3</v>
      </c>
      <c r="G2196" s="1">
        <f t="shared" si="863"/>
        <v>2363</v>
      </c>
      <c r="H2196" s="2">
        <f t="shared" si="861"/>
        <v>9.1599798426173593E-2</v>
      </c>
      <c r="I2196" s="2"/>
      <c r="J2196" s="2">
        <f t="shared" si="864"/>
        <v>0.49032833275187038</v>
      </c>
      <c r="K2196" s="2">
        <f t="shared" si="865"/>
        <v>0.39872853432569677</v>
      </c>
      <c r="L2196" s="2">
        <f t="shared" si="866"/>
        <v>0.10264759468155212</v>
      </c>
      <c r="M2196" s="2">
        <f t="shared" si="867"/>
        <v>8.2955382408807371E-3</v>
      </c>
      <c r="N2196" s="1">
        <v>12649</v>
      </c>
      <c r="O2196" s="1">
        <v>10286</v>
      </c>
      <c r="P2196" s="1">
        <v>2648</v>
      </c>
      <c r="Q2196" s="1">
        <v>11</v>
      </c>
      <c r="R2196" s="1">
        <v>85</v>
      </c>
      <c r="S2196" s="1">
        <v>33</v>
      </c>
      <c r="T2196" s="1">
        <v>38</v>
      </c>
      <c r="U2196" s="1">
        <v>47</v>
      </c>
      <c r="W2196" s="1">
        <v>0</v>
      </c>
      <c r="AL2196" s="7">
        <f>IF(Q2196&gt;0,RANK(Q2196,(N2196:P2196,Q2196:AJ2196)),0)</f>
        <v>8</v>
      </c>
      <c r="AM2196" s="7">
        <f>IF(R2196&gt;0,RANK(R2196,(N2196:P2196,Q2196:AJ2196)),0)</f>
        <v>4</v>
      </c>
      <c r="AN2196" s="7">
        <f>IF(S2196&gt;0,RANK(S2196,(N2196:P2196,Q2196:AJ2196)),0)</f>
        <v>7</v>
      </c>
      <c r="AO2196" s="7">
        <f>IF(T2196&gt;0,RANK(T2196,(N2196:P2196,Q2196:AJ2196)),0)</f>
        <v>6</v>
      </c>
      <c r="AP2196" s="2">
        <f t="shared" si="868"/>
        <v>4.2640617126022404E-4</v>
      </c>
      <c r="AQ2196" s="2">
        <f t="shared" si="869"/>
        <v>3.2949567779199133E-3</v>
      </c>
      <c r="AR2196" s="2">
        <f t="shared" si="870"/>
        <v>1.2792185137806722E-3</v>
      </c>
      <c r="AS2196" s="2">
        <f t="shared" si="871"/>
        <v>1.4730395007171377E-3</v>
      </c>
      <c r="AU2196" t="s">
        <v>2150</v>
      </c>
      <c r="AV2196" t="s">
        <v>3241</v>
      </c>
      <c r="AY2196" s="130">
        <v>39</v>
      </c>
      <c r="AZ2196" s="131">
        <v>141</v>
      </c>
      <c r="BA2196" s="132">
        <f t="shared" si="872"/>
        <v>39141</v>
      </c>
      <c r="BC2196" s="7" t="s">
        <v>532</v>
      </c>
    </row>
    <row r="2197" spans="1:55" hidden="1" outlineLevel="1" x14ac:dyDescent="0.2">
      <c r="A2197" t="s">
        <v>2767</v>
      </c>
      <c r="B2197" t="s">
        <v>3241</v>
      </c>
      <c r="C2197" s="1">
        <f t="shared" si="862"/>
        <v>25413</v>
      </c>
      <c r="D2197" s="7">
        <f>RANK(N2197,(N2197:P2197,Q2197:AJ2197))</f>
        <v>1</v>
      </c>
      <c r="E2197" s="7">
        <f>RANK(O2197,(N2197:P2197,Q2197:AJ2197))</f>
        <v>2</v>
      </c>
      <c r="F2197" s="7">
        <f>IF(P2197&gt;0,RANK(P2197,(N2197:P2197,Q2197:AJ2197)),0)</f>
        <v>3</v>
      </c>
      <c r="G2197" s="1">
        <f t="shared" si="863"/>
        <v>1514</v>
      </c>
      <c r="H2197" s="2">
        <f t="shared" si="861"/>
        <v>5.9575807657498134E-2</v>
      </c>
      <c r="I2197" s="2"/>
      <c r="J2197" s="2">
        <f t="shared" si="864"/>
        <v>0.45437374572069411</v>
      </c>
      <c r="K2197" s="2">
        <f t="shared" si="865"/>
        <v>0.39479793806319602</v>
      </c>
      <c r="L2197" s="2">
        <f t="shared" si="866"/>
        <v>0.14232872939046945</v>
      </c>
      <c r="M2197" s="2">
        <f t="shared" si="867"/>
        <v>8.4995868256404206E-3</v>
      </c>
      <c r="N2197" s="1">
        <v>11547</v>
      </c>
      <c r="O2197" s="1">
        <v>10033</v>
      </c>
      <c r="P2197" s="1">
        <v>3617</v>
      </c>
      <c r="Q2197" s="1">
        <v>2</v>
      </c>
      <c r="R2197" s="1">
        <v>59</v>
      </c>
      <c r="S2197" s="1">
        <v>26</v>
      </c>
      <c r="T2197" s="1">
        <v>32</v>
      </c>
      <c r="U2197" s="1">
        <v>97</v>
      </c>
      <c r="W2197" s="1">
        <v>0</v>
      </c>
      <c r="AL2197" s="7">
        <f>IF(Q2197&gt;0,RANK(Q2197,(N2197:P2197,Q2197:AJ2197)),0)</f>
        <v>8</v>
      </c>
      <c r="AM2197" s="7">
        <f>IF(R2197&gt;0,RANK(R2197,(N2197:P2197,Q2197:AJ2197)),0)</f>
        <v>5</v>
      </c>
      <c r="AN2197" s="7">
        <f>IF(S2197&gt;0,RANK(S2197,(N2197:P2197,Q2197:AJ2197)),0)</f>
        <v>7</v>
      </c>
      <c r="AO2197" s="7">
        <f>IF(T2197&gt;0,RANK(T2197,(N2197:P2197,Q2197:AJ2197)),0)</f>
        <v>6</v>
      </c>
      <c r="AP2197" s="2">
        <f t="shared" si="868"/>
        <v>7.8699878015189078E-5</v>
      </c>
      <c r="AQ2197" s="2">
        <f t="shared" si="869"/>
        <v>2.3216464014480776E-3</v>
      </c>
      <c r="AR2197" s="2">
        <f t="shared" si="870"/>
        <v>1.0230984141974581E-3</v>
      </c>
      <c r="AS2197" s="2">
        <f t="shared" si="871"/>
        <v>1.2591980482430252E-3</v>
      </c>
      <c r="AU2197" t="s">
        <v>2767</v>
      </c>
      <c r="AV2197" t="s">
        <v>3241</v>
      </c>
      <c r="AY2197" s="130">
        <v>39</v>
      </c>
      <c r="AZ2197" s="131">
        <v>143</v>
      </c>
      <c r="BA2197" s="132">
        <f t="shared" si="872"/>
        <v>39143</v>
      </c>
      <c r="BC2197" s="7" t="s">
        <v>532</v>
      </c>
    </row>
    <row r="2198" spans="1:55" hidden="1" outlineLevel="1" x14ac:dyDescent="0.2">
      <c r="A2198" t="s">
        <v>2163</v>
      </c>
      <c r="B2198" t="s">
        <v>3241</v>
      </c>
      <c r="C2198" s="1">
        <f t="shared" si="862"/>
        <v>31328</v>
      </c>
      <c r="D2198" s="7">
        <f>RANK(N2198,(N2198:P2198,Q2198:AJ2198))</f>
        <v>1</v>
      </c>
      <c r="E2198" s="7">
        <f>RANK(O2198,(N2198:P2198,Q2198:AJ2198))</f>
        <v>2</v>
      </c>
      <c r="F2198" s="7">
        <f>IF(P2198&gt;0,RANK(P2198,(N2198:P2198,Q2198:AJ2198)),0)</f>
        <v>3</v>
      </c>
      <c r="G2198" s="1">
        <f t="shared" si="863"/>
        <v>3362</v>
      </c>
      <c r="H2198" s="2">
        <f t="shared" si="861"/>
        <v>0.10731613891726251</v>
      </c>
      <c r="I2198" s="2"/>
      <c r="J2198" s="2">
        <f t="shared" si="864"/>
        <v>0.48011363636363635</v>
      </c>
      <c r="K2198" s="2">
        <f t="shared" si="865"/>
        <v>0.37279749744637386</v>
      </c>
      <c r="L2198" s="2">
        <f t="shared" si="866"/>
        <v>0.14102400408580185</v>
      </c>
      <c r="M2198" s="2">
        <f t="shared" si="867"/>
        <v>6.0648621041879403E-3</v>
      </c>
      <c r="N2198" s="1">
        <v>15041</v>
      </c>
      <c r="O2198" s="1">
        <v>11679</v>
      </c>
      <c r="P2198" s="1">
        <v>4418</v>
      </c>
      <c r="Q2198" s="1">
        <v>4</v>
      </c>
      <c r="R2198" s="1">
        <v>60</v>
      </c>
      <c r="S2198" s="1">
        <v>33</v>
      </c>
      <c r="T2198" s="1">
        <v>31</v>
      </c>
      <c r="U2198" s="1">
        <v>62</v>
      </c>
      <c r="W2198" s="1">
        <v>0</v>
      </c>
      <c r="AL2198" s="7">
        <f>IF(Q2198&gt;0,RANK(Q2198,(N2198:P2198,Q2198:AJ2198)),0)</f>
        <v>8</v>
      </c>
      <c r="AM2198" s="7">
        <f>IF(R2198&gt;0,RANK(R2198,(N2198:P2198,Q2198:AJ2198)),0)</f>
        <v>5</v>
      </c>
      <c r="AN2198" s="7">
        <f>IF(S2198&gt;0,RANK(S2198,(N2198:P2198,Q2198:AJ2198)),0)</f>
        <v>6</v>
      </c>
      <c r="AO2198" s="7">
        <f>IF(T2198&gt;0,RANK(T2198,(N2198:P2198,Q2198:AJ2198)),0)</f>
        <v>7</v>
      </c>
      <c r="AP2198" s="2">
        <f t="shared" si="868"/>
        <v>1.2768130745658836E-4</v>
      </c>
      <c r="AQ2198" s="2">
        <f t="shared" si="869"/>
        <v>1.9152196118488254E-3</v>
      </c>
      <c r="AR2198" s="2">
        <f t="shared" si="870"/>
        <v>1.0533707865168539E-3</v>
      </c>
      <c r="AS2198" s="2">
        <f t="shared" si="871"/>
        <v>9.8953013278855985E-4</v>
      </c>
      <c r="AU2198" t="s">
        <v>2163</v>
      </c>
      <c r="AV2198" t="s">
        <v>3241</v>
      </c>
      <c r="AY2198" s="130">
        <v>39</v>
      </c>
      <c r="AZ2198" s="131">
        <v>145</v>
      </c>
      <c r="BA2198" s="132">
        <f t="shared" si="872"/>
        <v>39145</v>
      </c>
      <c r="BC2198" s="7" t="s">
        <v>532</v>
      </c>
    </row>
    <row r="2199" spans="1:55" hidden="1" outlineLevel="1" x14ac:dyDescent="0.2">
      <c r="A2199" t="s">
        <v>2229</v>
      </c>
      <c r="B2199" t="s">
        <v>3241</v>
      </c>
      <c r="C2199" s="1">
        <f t="shared" si="862"/>
        <v>23511</v>
      </c>
      <c r="D2199" s="7">
        <f>RANK(N2199,(N2199:P2199,Q2199:AJ2199))</f>
        <v>1</v>
      </c>
      <c r="E2199" s="7">
        <f>RANK(O2199,(N2199:P2199,Q2199:AJ2199))</f>
        <v>2</v>
      </c>
      <c r="F2199" s="7">
        <f>IF(P2199&gt;0,RANK(P2199,(N2199:P2199,Q2199:AJ2199)),0)</f>
        <v>3</v>
      </c>
      <c r="G2199" s="1">
        <f t="shared" si="863"/>
        <v>331</v>
      </c>
      <c r="H2199" s="2">
        <f t="shared" si="861"/>
        <v>1.4078516439113606E-2</v>
      </c>
      <c r="I2199" s="2"/>
      <c r="J2199" s="2">
        <f t="shared" si="864"/>
        <v>0.42720428735485516</v>
      </c>
      <c r="K2199" s="2">
        <f t="shared" si="865"/>
        <v>0.41312577091574154</v>
      </c>
      <c r="L2199" s="2">
        <f t="shared" si="866"/>
        <v>0.14878142146229426</v>
      </c>
      <c r="M2199" s="2">
        <f t="shared" si="867"/>
        <v>1.0888520267109042E-2</v>
      </c>
      <c r="N2199" s="1">
        <v>10044</v>
      </c>
      <c r="O2199" s="1">
        <v>9713</v>
      </c>
      <c r="P2199" s="1">
        <v>3498</v>
      </c>
      <c r="Q2199" s="1">
        <v>6</v>
      </c>
      <c r="R2199" s="1">
        <v>66</v>
      </c>
      <c r="S2199" s="1">
        <v>40</v>
      </c>
      <c r="T2199" s="1">
        <v>64</v>
      </c>
      <c r="U2199" s="1">
        <v>80</v>
      </c>
      <c r="W2199" s="1">
        <v>0</v>
      </c>
      <c r="AL2199" s="7">
        <f>IF(Q2199&gt;0,RANK(Q2199,(N2199:P2199,Q2199:AJ2199)),0)</f>
        <v>8</v>
      </c>
      <c r="AM2199" s="7">
        <f>IF(R2199&gt;0,RANK(R2199,(N2199:P2199,Q2199:AJ2199)),0)</f>
        <v>5</v>
      </c>
      <c r="AN2199" s="7">
        <f>IF(S2199&gt;0,RANK(S2199,(N2199:P2199,Q2199:AJ2199)),0)</f>
        <v>7</v>
      </c>
      <c r="AO2199" s="7">
        <f>IF(T2199&gt;0,RANK(T2199,(N2199:P2199,Q2199:AJ2199)),0)</f>
        <v>6</v>
      </c>
      <c r="AP2199" s="2">
        <f t="shared" si="868"/>
        <v>2.5519969376036747E-4</v>
      </c>
      <c r="AQ2199" s="2">
        <f t="shared" si="869"/>
        <v>2.8071966313640423E-3</v>
      </c>
      <c r="AR2199" s="2">
        <f t="shared" si="870"/>
        <v>1.7013312917357833E-3</v>
      </c>
      <c r="AS2199" s="2">
        <f t="shared" si="871"/>
        <v>2.7221300667772531E-3</v>
      </c>
      <c r="AU2199" t="s">
        <v>2229</v>
      </c>
      <c r="AV2199" t="s">
        <v>3241</v>
      </c>
      <c r="AY2199" s="130">
        <v>39</v>
      </c>
      <c r="AZ2199" s="131">
        <v>147</v>
      </c>
      <c r="BA2199" s="132">
        <f t="shared" si="872"/>
        <v>39147</v>
      </c>
      <c r="BC2199" s="7" t="s">
        <v>532</v>
      </c>
    </row>
    <row r="2200" spans="1:55" hidden="1" outlineLevel="1" x14ac:dyDescent="0.2">
      <c r="A2200" t="s">
        <v>2575</v>
      </c>
      <c r="B2200" t="s">
        <v>3241</v>
      </c>
      <c r="C2200" s="1">
        <f t="shared" si="862"/>
        <v>18362</v>
      </c>
      <c r="D2200" s="7">
        <f>RANK(N2200,(N2200:P2200,Q2200:AJ2200))</f>
        <v>2</v>
      </c>
      <c r="E2200" s="7">
        <f>RANK(O2200,(N2200:P2200,Q2200:AJ2200))</f>
        <v>1</v>
      </c>
      <c r="F2200" s="7">
        <f>IF(P2200&gt;0,RANK(P2200,(N2200:P2200,Q2200:AJ2200)),0)</f>
        <v>3</v>
      </c>
      <c r="G2200" s="1">
        <f t="shared" si="863"/>
        <v>2044</v>
      </c>
      <c r="H2200" s="2">
        <f t="shared" si="861"/>
        <v>0.11131685001633809</v>
      </c>
      <c r="I2200" s="2"/>
      <c r="J2200" s="2">
        <f t="shared" si="864"/>
        <v>0.36646334821914822</v>
      </c>
      <c r="K2200" s="2">
        <f t="shared" si="865"/>
        <v>0.47778019823548634</v>
      </c>
      <c r="L2200" s="2">
        <f t="shared" si="866"/>
        <v>0.14628036161638167</v>
      </c>
      <c r="M2200" s="2">
        <f t="shared" si="867"/>
        <v>9.4760919289838264E-3</v>
      </c>
      <c r="N2200" s="1">
        <v>6729</v>
      </c>
      <c r="O2200" s="1">
        <v>8773</v>
      </c>
      <c r="P2200" s="1">
        <v>2686</v>
      </c>
      <c r="Q2200" s="1">
        <v>3</v>
      </c>
      <c r="R2200" s="1">
        <v>45</v>
      </c>
      <c r="S2200" s="1">
        <v>29</v>
      </c>
      <c r="T2200" s="1">
        <v>47</v>
      </c>
      <c r="U2200" s="1">
        <v>50</v>
      </c>
      <c r="W2200" s="1">
        <v>0</v>
      </c>
      <c r="AL2200" s="7">
        <f>IF(Q2200&gt;0,RANK(Q2200,(N2200:P2200,Q2200:AJ2200)),0)</f>
        <v>8</v>
      </c>
      <c r="AM2200" s="7">
        <f>IF(R2200&gt;0,RANK(R2200,(N2200:P2200,Q2200:AJ2200)),0)</f>
        <v>6</v>
      </c>
      <c r="AN2200" s="7">
        <f>IF(S2200&gt;0,RANK(S2200,(N2200:P2200,Q2200:AJ2200)),0)</f>
        <v>7</v>
      </c>
      <c r="AO2200" s="7">
        <f>IF(T2200&gt;0,RANK(T2200,(N2200:P2200,Q2200:AJ2200)),0)</f>
        <v>5</v>
      </c>
      <c r="AP2200" s="2">
        <f t="shared" si="868"/>
        <v>1.6338089532730641E-4</v>
      </c>
      <c r="AQ2200" s="2">
        <f t="shared" si="869"/>
        <v>2.450713429909596E-3</v>
      </c>
      <c r="AR2200" s="2">
        <f t="shared" si="870"/>
        <v>1.5793486548306285E-3</v>
      </c>
      <c r="AS2200" s="2">
        <f t="shared" si="871"/>
        <v>2.5596340267944667E-3</v>
      </c>
      <c r="AU2200" t="s">
        <v>2575</v>
      </c>
      <c r="AV2200" t="s">
        <v>3241</v>
      </c>
      <c r="AY2200" s="130">
        <v>39</v>
      </c>
      <c r="AZ2200" s="131">
        <v>149</v>
      </c>
      <c r="BA2200" s="132">
        <f t="shared" si="872"/>
        <v>39149</v>
      </c>
      <c r="BC2200" s="7" t="s">
        <v>532</v>
      </c>
    </row>
    <row r="2201" spans="1:55" hidden="1" outlineLevel="1" x14ac:dyDescent="0.2">
      <c r="A2201" t="s">
        <v>1488</v>
      </c>
      <c r="B2201" t="s">
        <v>3241</v>
      </c>
      <c r="C2201" s="1">
        <f t="shared" si="862"/>
        <v>158346</v>
      </c>
      <c r="D2201" s="7">
        <f>RANK(N2201,(N2201:P2201,Q2201:AJ2201))</f>
        <v>1</v>
      </c>
      <c r="E2201" s="7">
        <f>RANK(O2201,(N2201:P2201,Q2201:AJ2201))</f>
        <v>2</v>
      </c>
      <c r="F2201" s="7">
        <f>IF(P2201&gt;0,RANK(P2201,(N2201:P2201,Q2201:AJ2201)),0)</f>
        <v>3</v>
      </c>
      <c r="G2201" s="1">
        <f t="shared" si="863"/>
        <v>13225</v>
      </c>
      <c r="H2201" s="2">
        <f t="shared" si="861"/>
        <v>8.3519634218736191E-2</v>
      </c>
      <c r="I2201" s="2"/>
      <c r="J2201" s="2">
        <f t="shared" si="864"/>
        <v>0.46377552953658446</v>
      </c>
      <c r="K2201" s="2">
        <f t="shared" si="865"/>
        <v>0.38025589531784826</v>
      </c>
      <c r="L2201" s="2">
        <f t="shared" si="866"/>
        <v>0.14527679890871889</v>
      </c>
      <c r="M2201" s="2">
        <f t="shared" si="867"/>
        <v>1.0691776236848444E-2</v>
      </c>
      <c r="N2201" s="1">
        <v>73437</v>
      </c>
      <c r="O2201" s="1">
        <v>60212</v>
      </c>
      <c r="P2201" s="1">
        <v>23004</v>
      </c>
      <c r="Q2201" s="1">
        <v>22</v>
      </c>
      <c r="R2201" s="1">
        <v>333</v>
      </c>
      <c r="S2201" s="1">
        <v>361</v>
      </c>
      <c r="T2201" s="1">
        <v>463</v>
      </c>
      <c r="U2201" s="1">
        <v>514</v>
      </c>
      <c r="W2201" s="1">
        <v>0</v>
      </c>
      <c r="AL2201" s="7">
        <f>IF(Q2201&gt;0,RANK(Q2201,(N2201:P2201,Q2201:AJ2201)),0)</f>
        <v>8</v>
      </c>
      <c r="AM2201" s="7">
        <f>IF(R2201&gt;0,RANK(R2201,(N2201:P2201,Q2201:AJ2201)),0)</f>
        <v>7</v>
      </c>
      <c r="AN2201" s="7">
        <f>IF(S2201&gt;0,RANK(S2201,(N2201:P2201,Q2201:AJ2201)),0)</f>
        <v>6</v>
      </c>
      <c r="AO2201" s="7">
        <f>IF(T2201&gt;0,RANK(T2201,(N2201:P2201,Q2201:AJ2201)),0)</f>
        <v>5</v>
      </c>
      <c r="AP2201" s="2">
        <f t="shared" si="868"/>
        <v>1.3893625352077096E-4</v>
      </c>
      <c r="AQ2201" s="2">
        <f t="shared" si="869"/>
        <v>2.102989655564397E-3</v>
      </c>
      <c r="AR2201" s="2">
        <f t="shared" si="870"/>
        <v>2.2798176145908326E-3</v>
      </c>
      <c r="AS2201" s="2">
        <f t="shared" si="871"/>
        <v>2.9239766081871343E-3</v>
      </c>
      <c r="AU2201" t="s">
        <v>1488</v>
      </c>
      <c r="AV2201" t="s">
        <v>3241</v>
      </c>
      <c r="AY2201" s="130">
        <v>39</v>
      </c>
      <c r="AZ2201" s="131">
        <v>151</v>
      </c>
      <c r="BA2201" s="132">
        <f t="shared" si="872"/>
        <v>39151</v>
      </c>
      <c r="BC2201" s="7" t="s">
        <v>532</v>
      </c>
    </row>
    <row r="2202" spans="1:55" hidden="1" outlineLevel="1" x14ac:dyDescent="0.2">
      <c r="A2202" t="s">
        <v>526</v>
      </c>
      <c r="B2202" t="s">
        <v>3241</v>
      </c>
      <c r="C2202" s="1">
        <f t="shared" si="862"/>
        <v>215195</v>
      </c>
      <c r="D2202" s="7">
        <f>RANK(N2202,(N2202:P2202,Q2202:AJ2202))</f>
        <v>1</v>
      </c>
      <c r="E2202" s="7">
        <f>RANK(O2202,(N2202:P2202,Q2202:AJ2202))</f>
        <v>2</v>
      </c>
      <c r="F2202" s="7">
        <f>IF(P2202&gt;0,RANK(P2202,(N2202:P2202,Q2202:AJ2202)),0)</f>
        <v>3</v>
      </c>
      <c r="G2202" s="1">
        <f t="shared" si="863"/>
        <v>38495</v>
      </c>
      <c r="H2202" s="2">
        <f t="shared" si="861"/>
        <v>0.17888426775715049</v>
      </c>
      <c r="I2202" s="2"/>
      <c r="J2202" s="2">
        <f t="shared" si="864"/>
        <v>0.52069053649016006</v>
      </c>
      <c r="K2202" s="2">
        <f t="shared" si="865"/>
        <v>0.34180626873300962</v>
      </c>
      <c r="L2202" s="2">
        <f t="shared" si="866"/>
        <v>0.12882734264271939</v>
      </c>
      <c r="M2202" s="2">
        <f t="shared" si="867"/>
        <v>8.6758521341109285E-3</v>
      </c>
      <c r="N2202" s="1">
        <v>112050</v>
      </c>
      <c r="O2202" s="1">
        <v>73555</v>
      </c>
      <c r="P2202" s="1">
        <v>27723</v>
      </c>
      <c r="Q2202" s="1">
        <v>90</v>
      </c>
      <c r="R2202" s="1">
        <v>560</v>
      </c>
      <c r="S2202" s="1">
        <v>301</v>
      </c>
      <c r="T2202" s="1">
        <v>422</v>
      </c>
      <c r="U2202" s="1">
        <v>493</v>
      </c>
      <c r="W2202" s="1">
        <v>1</v>
      </c>
      <c r="AL2202" s="7">
        <f>IF(Q2202&gt;0,RANK(Q2202,(N2202:P2202,Q2202:AJ2202)),0)</f>
        <v>8</v>
      </c>
      <c r="AM2202" s="7">
        <f>IF(R2202&gt;0,RANK(R2202,(N2202:P2202,Q2202:AJ2202)),0)</f>
        <v>4</v>
      </c>
      <c r="AN2202" s="7">
        <f>IF(S2202&gt;0,RANK(S2202,(N2202:P2202,Q2202:AJ2202)),0)</f>
        <v>7</v>
      </c>
      <c r="AO2202" s="7">
        <f>IF(T2202&gt;0,RANK(T2202,(N2202:P2202,Q2202:AJ2202)),0)</f>
        <v>6</v>
      </c>
      <c r="AP2202" s="2">
        <f t="shared" si="868"/>
        <v>4.182253305141848E-4</v>
      </c>
      <c r="AQ2202" s="2">
        <f t="shared" si="869"/>
        <v>2.6022909454215945E-3</v>
      </c>
      <c r="AR2202" s="2">
        <f t="shared" si="870"/>
        <v>1.3987313831641071E-3</v>
      </c>
      <c r="AS2202" s="2">
        <f t="shared" si="871"/>
        <v>1.9610121052998442E-3</v>
      </c>
      <c r="AU2202" t="s">
        <v>526</v>
      </c>
      <c r="AV2202" t="s">
        <v>3241</v>
      </c>
      <c r="AY2202" s="130">
        <v>39</v>
      </c>
      <c r="AZ2202" s="131">
        <v>153</v>
      </c>
      <c r="BA2202" s="132">
        <f t="shared" si="872"/>
        <v>39153</v>
      </c>
      <c r="BC2202" s="7" t="s">
        <v>532</v>
      </c>
    </row>
    <row r="2203" spans="1:55" hidden="1" outlineLevel="1" x14ac:dyDescent="0.2">
      <c r="A2203" t="s">
        <v>2768</v>
      </c>
      <c r="B2203" t="s">
        <v>3241</v>
      </c>
      <c r="C2203" s="1">
        <f t="shared" si="862"/>
        <v>94745</v>
      </c>
      <c r="D2203" s="7">
        <f>RANK(N2203,(N2203:P2203,Q2203:AJ2203))</f>
        <v>1</v>
      </c>
      <c r="E2203" s="7">
        <f>RANK(O2203,(N2203:P2203,Q2203:AJ2203))</f>
        <v>2</v>
      </c>
      <c r="F2203" s="7">
        <f>IF(P2203&gt;0,RANK(P2203,(N2203:P2203,Q2203:AJ2203)),0)</f>
        <v>3</v>
      </c>
      <c r="G2203" s="1">
        <f t="shared" si="863"/>
        <v>30793</v>
      </c>
      <c r="H2203" s="2">
        <f t="shared" si="861"/>
        <v>0.3250092353158478</v>
      </c>
      <c r="I2203" s="2"/>
      <c r="J2203" s="2">
        <f t="shared" si="864"/>
        <v>0.58688057417277961</v>
      </c>
      <c r="K2203" s="2">
        <f t="shared" si="865"/>
        <v>0.26187133885693176</v>
      </c>
      <c r="L2203" s="2">
        <f t="shared" si="866"/>
        <v>0.14315267296427253</v>
      </c>
      <c r="M2203" s="2">
        <f t="shared" si="867"/>
        <v>8.0954140060160995E-3</v>
      </c>
      <c r="N2203" s="1">
        <v>55604</v>
      </c>
      <c r="O2203" s="1">
        <v>24811</v>
      </c>
      <c r="P2203" s="1">
        <v>13563</v>
      </c>
      <c r="Q2203" s="1">
        <v>38</v>
      </c>
      <c r="R2203" s="1">
        <v>247</v>
      </c>
      <c r="S2203" s="1">
        <v>169</v>
      </c>
      <c r="T2203" s="1">
        <v>116</v>
      </c>
      <c r="U2203" s="1">
        <v>197</v>
      </c>
      <c r="W2203" s="1">
        <v>0</v>
      </c>
      <c r="AL2203" s="7">
        <f>IF(Q2203&gt;0,RANK(Q2203,(N2203:P2203,Q2203:AJ2203)),0)</f>
        <v>8</v>
      </c>
      <c r="AM2203" s="7">
        <f>IF(R2203&gt;0,RANK(R2203,(N2203:P2203,Q2203:AJ2203)),0)</f>
        <v>4</v>
      </c>
      <c r="AN2203" s="7">
        <f>IF(S2203&gt;0,RANK(S2203,(N2203:P2203,Q2203:AJ2203)),0)</f>
        <v>6</v>
      </c>
      <c r="AO2203" s="7">
        <f>IF(T2203&gt;0,RANK(T2203,(N2203:P2203,Q2203:AJ2203)),0)</f>
        <v>7</v>
      </c>
      <c r="AP2203" s="2">
        <f t="shared" si="868"/>
        <v>4.0107657396168666E-4</v>
      </c>
      <c r="AQ2203" s="2">
        <f t="shared" si="869"/>
        <v>2.606997730750963E-3</v>
      </c>
      <c r="AR2203" s="2">
        <f t="shared" si="870"/>
        <v>1.7837352894611853E-3</v>
      </c>
      <c r="AS2203" s="2">
        <f t="shared" si="871"/>
        <v>1.2243390152514644E-3</v>
      </c>
      <c r="AU2203" t="s">
        <v>2768</v>
      </c>
      <c r="AV2203" t="s">
        <v>3241</v>
      </c>
      <c r="AY2203" s="130">
        <v>39</v>
      </c>
      <c r="AZ2203" s="131">
        <v>155</v>
      </c>
      <c r="BA2203" s="132">
        <f t="shared" si="872"/>
        <v>39155</v>
      </c>
      <c r="BC2203" s="7" t="s">
        <v>532</v>
      </c>
    </row>
    <row r="2204" spans="1:55" hidden="1" outlineLevel="1" x14ac:dyDescent="0.2">
      <c r="A2204" t="s">
        <v>2556</v>
      </c>
      <c r="B2204" t="s">
        <v>3241</v>
      </c>
      <c r="C2204" s="1">
        <f t="shared" si="862"/>
        <v>34755</v>
      </c>
      <c r="D2204" s="7">
        <f>RANK(N2204,(N2204:P2204,Q2204:AJ2204))</f>
        <v>1</v>
      </c>
      <c r="E2204" s="7">
        <f>RANK(O2204,(N2204:P2204,Q2204:AJ2204))</f>
        <v>2</v>
      </c>
      <c r="F2204" s="7">
        <f>IF(P2204&gt;0,RANK(P2204,(N2204:P2204,Q2204:AJ2204)),0)</f>
        <v>3</v>
      </c>
      <c r="G2204" s="1">
        <f t="shared" si="863"/>
        <v>1856</v>
      </c>
      <c r="H2204" s="2">
        <f t="shared" si="861"/>
        <v>5.3402388145590562E-2</v>
      </c>
      <c r="I2204" s="2"/>
      <c r="J2204" s="2">
        <f t="shared" si="864"/>
        <v>0.43861314918716732</v>
      </c>
      <c r="K2204" s="2">
        <f t="shared" si="865"/>
        <v>0.38521076104157675</v>
      </c>
      <c r="L2204" s="2">
        <f t="shared" si="866"/>
        <v>0.16348726801899008</v>
      </c>
      <c r="M2204" s="2">
        <f t="shared" si="867"/>
        <v>1.268882175226585E-2</v>
      </c>
      <c r="N2204" s="1">
        <v>15244</v>
      </c>
      <c r="O2204" s="1">
        <v>13388</v>
      </c>
      <c r="P2204" s="1">
        <v>5682</v>
      </c>
      <c r="Q2204" s="1">
        <v>16</v>
      </c>
      <c r="R2204" s="1">
        <v>117</v>
      </c>
      <c r="S2204" s="1">
        <v>86</v>
      </c>
      <c r="T2204" s="1">
        <v>120</v>
      </c>
      <c r="U2204" s="1">
        <v>102</v>
      </c>
      <c r="W2204" s="1">
        <v>0</v>
      </c>
      <c r="AL2204" s="7">
        <f>IF(Q2204&gt;0,RANK(Q2204,(N2204:P2204,Q2204:AJ2204)),0)</f>
        <v>8</v>
      </c>
      <c r="AM2204" s="7">
        <f>IF(R2204&gt;0,RANK(R2204,(N2204:P2204,Q2204:AJ2204)),0)</f>
        <v>5</v>
      </c>
      <c r="AN2204" s="7">
        <f>IF(S2204&gt;0,RANK(S2204,(N2204:P2204,Q2204:AJ2204)),0)</f>
        <v>7</v>
      </c>
      <c r="AO2204" s="7">
        <f>IF(T2204&gt;0,RANK(T2204,(N2204:P2204,Q2204:AJ2204)),0)</f>
        <v>4</v>
      </c>
      <c r="AP2204" s="2">
        <f t="shared" si="868"/>
        <v>4.603654150481945E-4</v>
      </c>
      <c r="AQ2204" s="2">
        <f t="shared" si="869"/>
        <v>3.3664220975399223E-3</v>
      </c>
      <c r="AR2204" s="2">
        <f t="shared" si="870"/>
        <v>2.4744641058840455E-3</v>
      </c>
      <c r="AS2204" s="2">
        <f t="shared" si="871"/>
        <v>3.4527406128614588E-3</v>
      </c>
      <c r="AU2204" t="s">
        <v>2556</v>
      </c>
      <c r="AV2204" t="s">
        <v>3241</v>
      </c>
      <c r="AY2204" s="130">
        <v>39</v>
      </c>
      <c r="AZ2204" s="131">
        <v>157</v>
      </c>
      <c r="BA2204" s="132">
        <f t="shared" si="872"/>
        <v>39157</v>
      </c>
      <c r="BC2204" s="7" t="s">
        <v>532</v>
      </c>
    </row>
    <row r="2205" spans="1:55" hidden="1" outlineLevel="1" x14ac:dyDescent="0.2">
      <c r="A2205" t="s">
        <v>2184</v>
      </c>
      <c r="B2205" t="s">
        <v>3241</v>
      </c>
      <c r="C2205" s="1">
        <f t="shared" si="862"/>
        <v>15003</v>
      </c>
      <c r="D2205" s="7">
        <f>RANK(N2205,(N2205:P2205,Q2205:AJ2205))</f>
        <v>2</v>
      </c>
      <c r="E2205" s="7">
        <f>RANK(O2205,(N2205:P2205,Q2205:AJ2205))</f>
        <v>1</v>
      </c>
      <c r="F2205" s="7">
        <f>IF(P2205&gt;0,RANK(P2205,(N2205:P2205,Q2205:AJ2205)),0)</f>
        <v>3</v>
      </c>
      <c r="G2205" s="1">
        <f t="shared" si="863"/>
        <v>3301</v>
      </c>
      <c r="H2205" s="2">
        <f t="shared" si="861"/>
        <v>0.22002266213423982</v>
      </c>
      <c r="I2205" s="2"/>
      <c r="J2205" s="2">
        <f t="shared" si="864"/>
        <v>0.33253349330133974</v>
      </c>
      <c r="K2205" s="2">
        <f t="shared" si="865"/>
        <v>0.55255615543557957</v>
      </c>
      <c r="L2205" s="2">
        <f t="shared" si="866"/>
        <v>0.10637872425514897</v>
      </c>
      <c r="M2205" s="2">
        <f t="shared" si="867"/>
        <v>8.5316270079317247E-3</v>
      </c>
      <c r="N2205" s="1">
        <v>4989</v>
      </c>
      <c r="O2205" s="1">
        <v>8290</v>
      </c>
      <c r="P2205" s="1">
        <v>1596</v>
      </c>
      <c r="Q2205" s="1">
        <v>5</v>
      </c>
      <c r="R2205" s="1">
        <v>43</v>
      </c>
      <c r="S2205" s="1">
        <v>15</v>
      </c>
      <c r="T2205" s="1">
        <v>19</v>
      </c>
      <c r="U2205" s="1">
        <v>46</v>
      </c>
      <c r="W2205" s="1">
        <v>0</v>
      </c>
      <c r="AL2205" s="7">
        <f>IF(Q2205&gt;0,RANK(Q2205,(N2205:P2205,Q2205:AJ2205)),0)</f>
        <v>8</v>
      </c>
      <c r="AM2205" s="7">
        <f>IF(R2205&gt;0,RANK(R2205,(N2205:P2205,Q2205:AJ2205)),0)</f>
        <v>5</v>
      </c>
      <c r="AN2205" s="7">
        <f>IF(S2205&gt;0,RANK(S2205,(N2205:P2205,Q2205:AJ2205)),0)</f>
        <v>7</v>
      </c>
      <c r="AO2205" s="7">
        <f>IF(T2205&gt;0,RANK(T2205,(N2205:P2205,Q2205:AJ2205)),0)</f>
        <v>6</v>
      </c>
      <c r="AP2205" s="2">
        <f t="shared" si="868"/>
        <v>3.3326667999733386E-4</v>
      </c>
      <c r="AQ2205" s="2">
        <f t="shared" si="869"/>
        <v>2.8660934479770713E-3</v>
      </c>
      <c r="AR2205" s="2">
        <f t="shared" si="870"/>
        <v>9.9980003999200159E-4</v>
      </c>
      <c r="AS2205" s="2">
        <f t="shared" si="871"/>
        <v>1.2664133839898686E-3</v>
      </c>
      <c r="AU2205" t="s">
        <v>2184</v>
      </c>
      <c r="AV2205" t="s">
        <v>3241</v>
      </c>
      <c r="AY2205" s="130">
        <v>39</v>
      </c>
      <c r="AZ2205" s="131">
        <v>159</v>
      </c>
      <c r="BA2205" s="132">
        <f t="shared" si="872"/>
        <v>39159</v>
      </c>
      <c r="BC2205" s="7" t="s">
        <v>532</v>
      </c>
    </row>
    <row r="2206" spans="1:55" hidden="1" outlineLevel="1" x14ac:dyDescent="0.2">
      <c r="A2206" t="s">
        <v>2557</v>
      </c>
      <c r="B2206" t="s">
        <v>3241</v>
      </c>
      <c r="C2206" s="1">
        <f t="shared" si="862"/>
        <v>13041</v>
      </c>
      <c r="D2206" s="7">
        <f>RANK(N2206,(N2206:P2206,Q2206:AJ2206))</f>
        <v>2</v>
      </c>
      <c r="E2206" s="7">
        <f>RANK(O2206,(N2206:P2206,Q2206:AJ2206))</f>
        <v>1</v>
      </c>
      <c r="F2206" s="7">
        <f>IF(P2206&gt;0,RANK(P2206,(N2206:P2206,Q2206:AJ2206)),0)</f>
        <v>3</v>
      </c>
      <c r="G2206" s="1">
        <f t="shared" si="863"/>
        <v>2546</v>
      </c>
      <c r="H2206" s="2">
        <f t="shared" si="861"/>
        <v>0.19523042711448507</v>
      </c>
      <c r="I2206" s="2"/>
      <c r="J2206" s="2">
        <f t="shared" si="864"/>
        <v>0.34146154436009507</v>
      </c>
      <c r="K2206" s="2">
        <f t="shared" si="865"/>
        <v>0.53669197147458014</v>
      </c>
      <c r="L2206" s="2">
        <f t="shared" si="866"/>
        <v>0.11402499808296909</v>
      </c>
      <c r="M2206" s="2">
        <f t="shared" si="867"/>
        <v>7.8214860823557497E-3</v>
      </c>
      <c r="N2206" s="1">
        <v>4453</v>
      </c>
      <c r="O2206" s="1">
        <v>6999</v>
      </c>
      <c r="P2206" s="1">
        <v>1487</v>
      </c>
      <c r="Q2206" s="1">
        <v>1</v>
      </c>
      <c r="R2206" s="1">
        <v>30</v>
      </c>
      <c r="S2206" s="1">
        <v>23</v>
      </c>
      <c r="T2206" s="1">
        <v>16</v>
      </c>
      <c r="U2206" s="1">
        <v>32</v>
      </c>
      <c r="W2206" s="1">
        <v>0</v>
      </c>
      <c r="AL2206" s="7">
        <f>IF(Q2206&gt;0,RANK(Q2206,(N2206:P2206,Q2206:AJ2206)),0)</f>
        <v>8</v>
      </c>
      <c r="AM2206" s="7">
        <f>IF(R2206&gt;0,RANK(R2206,(N2206:P2206,Q2206:AJ2206)),0)</f>
        <v>5</v>
      </c>
      <c r="AN2206" s="7">
        <f>IF(S2206&gt;0,RANK(S2206,(N2206:P2206,Q2206:AJ2206)),0)</f>
        <v>6</v>
      </c>
      <c r="AO2206" s="7">
        <f>IF(T2206&gt;0,RANK(T2206,(N2206:P2206,Q2206:AJ2206)),0)</f>
        <v>7</v>
      </c>
      <c r="AP2206" s="2">
        <f t="shared" si="868"/>
        <v>7.6681236101525951E-5</v>
      </c>
      <c r="AQ2206" s="2">
        <f t="shared" si="869"/>
        <v>2.3004370830457788E-3</v>
      </c>
      <c r="AR2206" s="2">
        <f t="shared" si="870"/>
        <v>1.7636684303350969E-3</v>
      </c>
      <c r="AS2206" s="2">
        <f t="shared" si="871"/>
        <v>1.2268997776244152E-3</v>
      </c>
      <c r="AU2206" t="s">
        <v>2557</v>
      </c>
      <c r="AV2206" t="s">
        <v>3241</v>
      </c>
      <c r="AY2206" s="130">
        <v>39</v>
      </c>
      <c r="AZ2206" s="131">
        <v>161</v>
      </c>
      <c r="BA2206" s="132">
        <f t="shared" si="872"/>
        <v>39161</v>
      </c>
      <c r="BC2206" s="7" t="s">
        <v>532</v>
      </c>
    </row>
    <row r="2207" spans="1:55" hidden="1" outlineLevel="1" x14ac:dyDescent="0.2">
      <c r="A2207" t="s">
        <v>1909</v>
      </c>
      <c r="B2207" t="s">
        <v>3241</v>
      </c>
      <c r="C2207" s="1">
        <f t="shared" si="862"/>
        <v>4811</v>
      </c>
      <c r="D2207" s="7">
        <f>RANK(N2207,(N2207:P2207,Q2207:AJ2207))</f>
        <v>1</v>
      </c>
      <c r="E2207" s="7">
        <f>RANK(O2207,(N2207:P2207,Q2207:AJ2207))</f>
        <v>2</v>
      </c>
      <c r="F2207" s="7">
        <f>IF(P2207&gt;0,RANK(P2207,(N2207:P2207,Q2207:AJ2207)),0)</f>
        <v>3</v>
      </c>
      <c r="G2207" s="1">
        <f t="shared" si="863"/>
        <v>677</v>
      </c>
      <c r="H2207" s="2">
        <f t="shared" si="861"/>
        <v>0.14071918520058199</v>
      </c>
      <c r="I2207" s="2"/>
      <c r="J2207" s="2">
        <f t="shared" si="864"/>
        <v>0.48846393681147371</v>
      </c>
      <c r="K2207" s="2">
        <f t="shared" si="865"/>
        <v>0.34774475161089169</v>
      </c>
      <c r="L2207" s="2">
        <f t="shared" si="866"/>
        <v>0.15131989191436293</v>
      </c>
      <c r="M2207" s="2">
        <f t="shared" si="867"/>
        <v>1.2471419663271671E-2</v>
      </c>
      <c r="N2207" s="1">
        <v>2350</v>
      </c>
      <c r="O2207" s="1">
        <v>1673</v>
      </c>
      <c r="P2207" s="1">
        <v>728</v>
      </c>
      <c r="R2207" s="1">
        <v>16</v>
      </c>
      <c r="S2207" s="1">
        <v>17</v>
      </c>
      <c r="T2207" s="1">
        <v>6</v>
      </c>
      <c r="U2207" s="1">
        <v>21</v>
      </c>
      <c r="W2207" s="1">
        <v>0</v>
      </c>
      <c r="AL2207" s="7">
        <f>IF(Q2207&gt;0,RANK(Q2207,(N2207:P2207,Q2207:AJ2207)),0)</f>
        <v>0</v>
      </c>
      <c r="AM2207" s="7">
        <f>IF(R2207&gt;0,RANK(R2207,(N2207:P2207,Q2207:AJ2207)),0)</f>
        <v>6</v>
      </c>
      <c r="AN2207" s="7">
        <f>IF(S2207&gt;0,RANK(S2207,(N2207:P2207,Q2207:AJ2207)),0)</f>
        <v>5</v>
      </c>
      <c r="AO2207" s="7">
        <f>IF(T2207&gt;0,RANK(T2207,(N2207:P2207,Q2207:AJ2207)),0)</f>
        <v>7</v>
      </c>
      <c r="AP2207" s="2">
        <f t="shared" si="868"/>
        <v>0</v>
      </c>
      <c r="AQ2207" s="2">
        <f t="shared" si="869"/>
        <v>3.3257119102057782E-3</v>
      </c>
      <c r="AR2207" s="2">
        <f t="shared" si="870"/>
        <v>3.5335689045936395E-3</v>
      </c>
      <c r="AS2207" s="2">
        <f t="shared" si="871"/>
        <v>1.2471419663271669E-3</v>
      </c>
      <c r="AU2207" t="s">
        <v>1909</v>
      </c>
      <c r="AV2207" t="s">
        <v>3241</v>
      </c>
      <c r="AY2207" s="130">
        <v>39</v>
      </c>
      <c r="AZ2207" s="131">
        <v>163</v>
      </c>
      <c r="BA2207" s="132">
        <f t="shared" si="872"/>
        <v>39163</v>
      </c>
      <c r="BC2207" s="7" t="s">
        <v>532</v>
      </c>
    </row>
    <row r="2208" spans="1:55" hidden="1" outlineLevel="1" x14ac:dyDescent="0.2">
      <c r="A2208" t="s">
        <v>1840</v>
      </c>
      <c r="B2208" t="s">
        <v>3241</v>
      </c>
      <c r="C2208" s="1">
        <f t="shared" si="862"/>
        <v>55409</v>
      </c>
      <c r="D2208" s="7">
        <f>RANK(N2208,(N2208:P2208,Q2208:AJ2208))</f>
        <v>2</v>
      </c>
      <c r="E2208" s="7">
        <f>RANK(O2208,(N2208:P2208,Q2208:AJ2208))</f>
        <v>1</v>
      </c>
      <c r="F2208" s="7">
        <f>IF(P2208&gt;0,RANK(P2208,(N2208:P2208,Q2208:AJ2208)),0)</f>
        <v>3</v>
      </c>
      <c r="G2208" s="1">
        <f t="shared" si="863"/>
        <v>16121</v>
      </c>
      <c r="H2208" s="2">
        <f t="shared" si="861"/>
        <v>0.2909455142666354</v>
      </c>
      <c r="I2208" s="2"/>
      <c r="J2208" s="2">
        <f t="shared" si="864"/>
        <v>0.30841560035373317</v>
      </c>
      <c r="K2208" s="2">
        <f t="shared" si="865"/>
        <v>0.59936111462036856</v>
      </c>
      <c r="L2208" s="2">
        <f t="shared" si="866"/>
        <v>8.4625241386778322E-2</v>
      </c>
      <c r="M2208" s="2">
        <f t="shared" si="867"/>
        <v>7.5980436391199502E-3</v>
      </c>
      <c r="N2208" s="1">
        <v>17089</v>
      </c>
      <c r="O2208" s="1">
        <v>33210</v>
      </c>
      <c r="P2208" s="1">
        <v>4689</v>
      </c>
      <c r="Q2208" s="1">
        <v>3</v>
      </c>
      <c r="R2208" s="1">
        <v>163</v>
      </c>
      <c r="S2208" s="1">
        <v>80</v>
      </c>
      <c r="T2208" s="1">
        <v>81</v>
      </c>
      <c r="U2208" s="1">
        <v>94</v>
      </c>
      <c r="W2208" s="1">
        <v>0</v>
      </c>
      <c r="AL2208" s="7">
        <f>IF(Q2208&gt;0,RANK(Q2208,(N2208:P2208,Q2208:AJ2208)),0)</f>
        <v>8</v>
      </c>
      <c r="AM2208" s="7">
        <f>IF(R2208&gt;0,RANK(R2208,(N2208:P2208,Q2208:AJ2208)),0)</f>
        <v>4</v>
      </c>
      <c r="AN2208" s="7">
        <f>IF(S2208&gt;0,RANK(S2208,(N2208:P2208,Q2208:AJ2208)),0)</f>
        <v>7</v>
      </c>
      <c r="AO2208" s="7">
        <f>IF(T2208&gt;0,RANK(T2208,(N2208:P2208,Q2208:AJ2208)),0)</f>
        <v>6</v>
      </c>
      <c r="AP2208" s="2">
        <f t="shared" si="868"/>
        <v>5.4142828782327778E-5</v>
      </c>
      <c r="AQ2208" s="2">
        <f t="shared" si="869"/>
        <v>2.9417603638398093E-3</v>
      </c>
      <c r="AR2208" s="2">
        <f t="shared" si="870"/>
        <v>1.4438087675287409E-3</v>
      </c>
      <c r="AS2208" s="2">
        <f t="shared" si="871"/>
        <v>1.4618563771228502E-3</v>
      </c>
      <c r="AU2208" t="s">
        <v>1840</v>
      </c>
      <c r="AV2208" t="s">
        <v>3241</v>
      </c>
      <c r="AY2208" s="130">
        <v>39</v>
      </c>
      <c r="AZ2208" s="131">
        <v>165</v>
      </c>
      <c r="BA2208" s="132">
        <f t="shared" si="872"/>
        <v>39165</v>
      </c>
      <c r="BC2208" s="7" t="s">
        <v>532</v>
      </c>
    </row>
    <row r="2209" spans="1:55" hidden="1" outlineLevel="1" x14ac:dyDescent="0.2">
      <c r="A2209" t="s">
        <v>3298</v>
      </c>
      <c r="B2209" t="s">
        <v>3241</v>
      </c>
      <c r="C2209" s="1">
        <f t="shared" si="862"/>
        <v>25977</v>
      </c>
      <c r="D2209" s="7">
        <f>RANK(N2209,(N2209:P2209,Q2209:AJ2209))</f>
        <v>2</v>
      </c>
      <c r="E2209" s="7">
        <f>RANK(O2209,(N2209:P2209,Q2209:AJ2209))</f>
        <v>1</v>
      </c>
      <c r="F2209" s="7">
        <f>IF(P2209&gt;0,RANK(P2209,(N2209:P2209,Q2209:AJ2209)),0)</f>
        <v>3</v>
      </c>
      <c r="G2209" s="1">
        <f t="shared" si="863"/>
        <v>1020</v>
      </c>
      <c r="H2209" s="2">
        <f t="shared" si="861"/>
        <v>3.9265504099780572E-2</v>
      </c>
      <c r="I2209" s="2"/>
      <c r="J2209" s="2">
        <f t="shared" si="864"/>
        <v>0.42133425722754747</v>
      </c>
      <c r="K2209" s="2">
        <f t="shared" si="865"/>
        <v>0.46059976132732799</v>
      </c>
      <c r="L2209" s="2">
        <f t="shared" si="866"/>
        <v>0.10901951726527313</v>
      </c>
      <c r="M2209" s="2">
        <f t="shared" si="867"/>
        <v>9.0464641798514017E-3</v>
      </c>
      <c r="N2209" s="1">
        <v>10945</v>
      </c>
      <c r="O2209" s="1">
        <v>11965</v>
      </c>
      <c r="P2209" s="1">
        <v>2832</v>
      </c>
      <c r="Q2209" s="1">
        <v>38</v>
      </c>
      <c r="R2209" s="1">
        <v>80</v>
      </c>
      <c r="S2209" s="1">
        <v>35</v>
      </c>
      <c r="T2209" s="1">
        <v>26</v>
      </c>
      <c r="U2209" s="1">
        <v>56</v>
      </c>
      <c r="W2209" s="1">
        <v>0</v>
      </c>
      <c r="AL2209" s="7">
        <f>IF(Q2209&gt;0,RANK(Q2209,(N2209:P2209,Q2209:AJ2209)),0)</f>
        <v>6</v>
      </c>
      <c r="AM2209" s="7">
        <f>IF(R2209&gt;0,RANK(R2209,(N2209:P2209,Q2209:AJ2209)),0)</f>
        <v>4</v>
      </c>
      <c r="AN2209" s="7">
        <f>IF(S2209&gt;0,RANK(S2209,(N2209:P2209,Q2209:AJ2209)),0)</f>
        <v>7</v>
      </c>
      <c r="AO2209" s="7">
        <f>IF(T2209&gt;0,RANK(T2209,(N2209:P2209,Q2209:AJ2209)),0)</f>
        <v>8</v>
      </c>
      <c r="AP2209" s="2">
        <f t="shared" si="868"/>
        <v>1.4628325056780999E-3</v>
      </c>
      <c r="AQ2209" s="2">
        <f t="shared" si="869"/>
        <v>3.0796473803749473E-3</v>
      </c>
      <c r="AR2209" s="2">
        <f t="shared" si="870"/>
        <v>1.3473457289140394E-3</v>
      </c>
      <c r="AS2209" s="2">
        <f t="shared" si="871"/>
        <v>1.0008853986218577E-3</v>
      </c>
      <c r="AU2209" t="s">
        <v>3298</v>
      </c>
      <c r="AV2209" t="s">
        <v>3241</v>
      </c>
      <c r="AY2209" s="130">
        <v>39</v>
      </c>
      <c r="AZ2209" s="131">
        <v>167</v>
      </c>
      <c r="BA2209" s="132">
        <f t="shared" si="872"/>
        <v>39167</v>
      </c>
      <c r="BC2209" s="7" t="s">
        <v>532</v>
      </c>
    </row>
    <row r="2210" spans="1:55" hidden="1" outlineLevel="1" x14ac:dyDescent="0.2">
      <c r="A2210" t="s">
        <v>1841</v>
      </c>
      <c r="B2210" t="s">
        <v>3241</v>
      </c>
      <c r="C2210" s="1">
        <f t="shared" si="862"/>
        <v>40548</v>
      </c>
      <c r="D2210" s="7">
        <f>RANK(N2210,(N2210:P2210,Q2210:AJ2210))</f>
        <v>2</v>
      </c>
      <c r="E2210" s="7">
        <f>RANK(O2210,(N2210:P2210,Q2210:AJ2210))</f>
        <v>1</v>
      </c>
      <c r="F2210" s="7">
        <f>IF(P2210&gt;0,RANK(P2210,(N2210:P2210,Q2210:AJ2210)),0)</f>
        <v>3</v>
      </c>
      <c r="G2210" s="1">
        <f t="shared" si="863"/>
        <v>4778</v>
      </c>
      <c r="H2210" s="2">
        <f t="shared" si="861"/>
        <v>0.11783565157344382</v>
      </c>
      <c r="I2210" s="2"/>
      <c r="J2210" s="2">
        <f t="shared" si="864"/>
        <v>0.36623261319917133</v>
      </c>
      <c r="K2210" s="2">
        <f t="shared" si="865"/>
        <v>0.48406826477261516</v>
      </c>
      <c r="L2210" s="2">
        <f t="shared" si="866"/>
        <v>0.14232514550656011</v>
      </c>
      <c r="M2210" s="2">
        <f t="shared" si="867"/>
        <v>7.3739765216533915E-3</v>
      </c>
      <c r="N2210" s="1">
        <v>14850</v>
      </c>
      <c r="O2210" s="1">
        <v>19628</v>
      </c>
      <c r="P2210" s="1">
        <v>5771</v>
      </c>
      <c r="Q2210" s="1">
        <v>17</v>
      </c>
      <c r="R2210" s="1">
        <v>68</v>
      </c>
      <c r="S2210" s="1">
        <v>54</v>
      </c>
      <c r="T2210" s="1">
        <v>57</v>
      </c>
      <c r="U2210" s="1">
        <v>103</v>
      </c>
      <c r="W2210" s="1">
        <v>0</v>
      </c>
      <c r="AL2210" s="7">
        <f>IF(Q2210&gt;0,RANK(Q2210,(N2210:P2210,Q2210:AJ2210)),0)</f>
        <v>8</v>
      </c>
      <c r="AM2210" s="7">
        <f>IF(R2210&gt;0,RANK(R2210,(N2210:P2210,Q2210:AJ2210)),0)</f>
        <v>5</v>
      </c>
      <c r="AN2210" s="7">
        <f>IF(S2210&gt;0,RANK(S2210,(N2210:P2210,Q2210:AJ2210)),0)</f>
        <v>7</v>
      </c>
      <c r="AO2210" s="7">
        <f>IF(T2210&gt;0,RANK(T2210,(N2210:P2210,Q2210:AJ2210)),0)</f>
        <v>6</v>
      </c>
      <c r="AP2210" s="2">
        <f t="shared" si="868"/>
        <v>4.1925619019433756E-4</v>
      </c>
      <c r="AQ2210" s="2">
        <f t="shared" si="869"/>
        <v>1.6770247607773502E-3</v>
      </c>
      <c r="AR2210" s="2">
        <f t="shared" si="870"/>
        <v>1.3317549570878958E-3</v>
      </c>
      <c r="AS2210" s="2">
        <f t="shared" si="871"/>
        <v>1.4057413435927789E-3</v>
      </c>
      <c r="AU2210" t="s">
        <v>1841</v>
      </c>
      <c r="AV2210" t="s">
        <v>3241</v>
      </c>
      <c r="AY2210" s="130">
        <v>39</v>
      </c>
      <c r="AZ2210" s="131">
        <v>169</v>
      </c>
      <c r="BA2210" s="132">
        <f t="shared" si="872"/>
        <v>39169</v>
      </c>
      <c r="BC2210" s="7" t="s">
        <v>532</v>
      </c>
    </row>
    <row r="2211" spans="1:55" hidden="1" outlineLevel="1" x14ac:dyDescent="0.2">
      <c r="A2211" t="s">
        <v>1910</v>
      </c>
      <c r="B2211" t="s">
        <v>3241</v>
      </c>
      <c r="C2211" s="1">
        <f t="shared" si="862"/>
        <v>15598</v>
      </c>
      <c r="D2211" s="7">
        <f>RANK(N2211,(N2211:P2211,Q2211:AJ2211))</f>
        <v>2</v>
      </c>
      <c r="E2211" s="7">
        <f>RANK(O2211,(N2211:P2211,Q2211:AJ2211))</f>
        <v>1</v>
      </c>
      <c r="F2211" s="7">
        <f>IF(P2211&gt;0,RANK(P2211,(N2211:P2211,Q2211:AJ2211)),0)</f>
        <v>3</v>
      </c>
      <c r="G2211" s="1">
        <f t="shared" si="863"/>
        <v>2223</v>
      </c>
      <c r="H2211" s="2">
        <f t="shared" si="861"/>
        <v>0.14251827157327862</v>
      </c>
      <c r="I2211" s="2"/>
      <c r="J2211" s="2">
        <f t="shared" si="864"/>
        <v>0.35414796768816514</v>
      </c>
      <c r="K2211" s="2">
        <f t="shared" si="865"/>
        <v>0.49666623926144376</v>
      </c>
      <c r="L2211" s="2">
        <f t="shared" si="866"/>
        <v>0.13597897166303372</v>
      </c>
      <c r="M2211" s="2">
        <f t="shared" si="867"/>
        <v>1.3206821387357376E-2</v>
      </c>
      <c r="N2211" s="1">
        <v>5524</v>
      </c>
      <c r="O2211" s="1">
        <v>7747</v>
      </c>
      <c r="P2211" s="1">
        <v>2121</v>
      </c>
      <c r="Q2211" s="1">
        <v>5</v>
      </c>
      <c r="R2211" s="1">
        <v>65</v>
      </c>
      <c r="S2211" s="1">
        <v>48</v>
      </c>
      <c r="T2211" s="1">
        <v>37</v>
      </c>
      <c r="U2211" s="1">
        <v>51</v>
      </c>
      <c r="W2211" s="1">
        <v>0</v>
      </c>
      <c r="AL2211" s="7">
        <f>IF(Q2211&gt;0,RANK(Q2211,(N2211:P2211,Q2211:AJ2211)),0)</f>
        <v>8</v>
      </c>
      <c r="AM2211" s="7">
        <f>IF(R2211&gt;0,RANK(R2211,(N2211:P2211,Q2211:AJ2211)),0)</f>
        <v>4</v>
      </c>
      <c r="AN2211" s="7">
        <f>IF(S2211&gt;0,RANK(S2211,(N2211:P2211,Q2211:AJ2211)),0)</f>
        <v>6</v>
      </c>
      <c r="AO2211" s="7">
        <f>IF(T2211&gt;0,RANK(T2211,(N2211:P2211,Q2211:AJ2211)),0)</f>
        <v>7</v>
      </c>
      <c r="AP2211" s="2">
        <f t="shared" si="868"/>
        <v>3.2055391716886782E-4</v>
      </c>
      <c r="AQ2211" s="2">
        <f t="shared" si="869"/>
        <v>4.1672009231952818E-3</v>
      </c>
      <c r="AR2211" s="2">
        <f t="shared" si="870"/>
        <v>3.0773176048211311E-3</v>
      </c>
      <c r="AS2211" s="2">
        <f t="shared" si="871"/>
        <v>2.3720989870496217E-3</v>
      </c>
      <c r="AU2211" t="s">
        <v>1910</v>
      </c>
      <c r="AV2211" t="s">
        <v>3241</v>
      </c>
      <c r="AY2211" s="130">
        <v>39</v>
      </c>
      <c r="AZ2211" s="131">
        <v>171</v>
      </c>
      <c r="BA2211" s="132">
        <f t="shared" si="872"/>
        <v>39171</v>
      </c>
      <c r="BC2211" s="7" t="s">
        <v>532</v>
      </c>
    </row>
    <row r="2212" spans="1:55" hidden="1" outlineLevel="1" x14ac:dyDescent="0.2">
      <c r="A2212" t="s">
        <v>2219</v>
      </c>
      <c r="B2212" t="s">
        <v>3241</v>
      </c>
      <c r="C2212" s="1">
        <f t="shared" si="862"/>
        <v>49343</v>
      </c>
      <c r="D2212" s="7">
        <f>RANK(N2212,(N2212:P2212,Q2212:AJ2212))</f>
        <v>1</v>
      </c>
      <c r="E2212" s="7">
        <f>RANK(O2212,(N2212:P2212,Q2212:AJ2212))</f>
        <v>2</v>
      </c>
      <c r="F2212" s="7">
        <f>IF(P2212&gt;0,RANK(P2212,(N2212:P2212,Q2212:AJ2212)),0)</f>
        <v>3</v>
      </c>
      <c r="G2212" s="1">
        <f t="shared" si="863"/>
        <v>2665</v>
      </c>
      <c r="H2212" s="2">
        <f t="shared" si="861"/>
        <v>5.4009687291003791E-2</v>
      </c>
      <c r="I2212" s="2"/>
      <c r="J2212" s="2">
        <f t="shared" si="864"/>
        <v>0.46983361368380522</v>
      </c>
      <c r="K2212" s="2">
        <f t="shared" si="865"/>
        <v>0.41582392639280141</v>
      </c>
      <c r="L2212" s="2">
        <f t="shared" si="866"/>
        <v>0.10264880530166386</v>
      </c>
      <c r="M2212" s="2">
        <f t="shared" si="867"/>
        <v>1.1693654621729457E-2</v>
      </c>
      <c r="N2212" s="1">
        <v>23183</v>
      </c>
      <c r="O2212" s="1">
        <v>20518</v>
      </c>
      <c r="P2212" s="1">
        <v>5065</v>
      </c>
      <c r="Q2212" s="1">
        <v>71</v>
      </c>
      <c r="R2212" s="1">
        <v>185</v>
      </c>
      <c r="S2212" s="1">
        <v>65</v>
      </c>
      <c r="T2212" s="1">
        <v>132</v>
      </c>
      <c r="U2212" s="1">
        <v>124</v>
      </c>
      <c r="W2212" s="1">
        <v>0</v>
      </c>
      <c r="AL2212" s="7">
        <f>IF(Q2212&gt;0,RANK(Q2212,(N2212:P2212,Q2212:AJ2212)),0)</f>
        <v>7</v>
      </c>
      <c r="AM2212" s="7">
        <f>IF(R2212&gt;0,RANK(R2212,(N2212:P2212,Q2212:AJ2212)),0)</f>
        <v>4</v>
      </c>
      <c r="AN2212" s="7">
        <f>IF(S2212&gt;0,RANK(S2212,(N2212:P2212,Q2212:AJ2212)),0)</f>
        <v>8</v>
      </c>
      <c r="AO2212" s="7">
        <f>IF(T2212&gt;0,RANK(T2212,(N2212:P2212,Q2212:AJ2212)),0)</f>
        <v>5</v>
      </c>
      <c r="AP2212" s="2">
        <f t="shared" si="868"/>
        <v>1.4389072411486938E-3</v>
      </c>
      <c r="AQ2212" s="2">
        <f t="shared" si="869"/>
        <v>3.7492653466550474E-3</v>
      </c>
      <c r="AR2212" s="2">
        <f t="shared" si="870"/>
        <v>1.3173094461220436E-3</v>
      </c>
      <c r="AS2212" s="2">
        <f t="shared" si="871"/>
        <v>2.675151490586304E-3</v>
      </c>
      <c r="AU2212" t="s">
        <v>2219</v>
      </c>
      <c r="AV2212" t="s">
        <v>3241</v>
      </c>
      <c r="AY2212" s="130">
        <v>39</v>
      </c>
      <c r="AZ2212" s="131">
        <v>173</v>
      </c>
      <c r="BA2212" s="132">
        <f t="shared" si="872"/>
        <v>39173</v>
      </c>
      <c r="BC2212" s="7" t="s">
        <v>532</v>
      </c>
    </row>
    <row r="2213" spans="1:55" hidden="1" outlineLevel="1" x14ac:dyDescent="0.2">
      <c r="A2213" t="s">
        <v>1906</v>
      </c>
      <c r="B2213" t="s">
        <v>3241</v>
      </c>
      <c r="C2213" s="1">
        <f t="shared" si="862"/>
        <v>9607</v>
      </c>
      <c r="D2213" s="7">
        <f>RANK(N2213,(N2213:P2213,Q2213:AJ2213))</f>
        <v>2</v>
      </c>
      <c r="E2213" s="7">
        <f>RANK(O2213,(N2213:P2213,Q2213:AJ2213))</f>
        <v>1</v>
      </c>
      <c r="F2213" s="7">
        <f>IF(P2213&gt;0,RANK(P2213,(N2213:P2213,Q2213:AJ2213)),0)</f>
        <v>3</v>
      </c>
      <c r="G2213" s="1">
        <f t="shared" si="863"/>
        <v>796</v>
      </c>
      <c r="H2213" s="2">
        <f t="shared" si="861"/>
        <v>8.2856250650567301E-2</v>
      </c>
      <c r="I2213" s="2"/>
      <c r="J2213" s="2">
        <f t="shared" si="864"/>
        <v>0.38274175080670342</v>
      </c>
      <c r="K2213" s="2">
        <f t="shared" si="865"/>
        <v>0.46559800145727076</v>
      </c>
      <c r="L2213" s="2">
        <f t="shared" si="866"/>
        <v>0.14021026334964087</v>
      </c>
      <c r="M2213" s="2">
        <f t="shared" si="867"/>
        <v>1.1449984386384893E-2</v>
      </c>
      <c r="N2213" s="1">
        <v>3677</v>
      </c>
      <c r="O2213" s="1">
        <v>4473</v>
      </c>
      <c r="P2213" s="1">
        <v>1347</v>
      </c>
      <c r="Q2213" s="1">
        <v>1</v>
      </c>
      <c r="R2213" s="1">
        <v>26</v>
      </c>
      <c r="S2213" s="1">
        <v>27</v>
      </c>
      <c r="T2213" s="1">
        <v>21</v>
      </c>
      <c r="U2213" s="1">
        <v>35</v>
      </c>
      <c r="W2213" s="1">
        <v>0</v>
      </c>
      <c r="AL2213" s="7">
        <f>IF(Q2213&gt;0,RANK(Q2213,(N2213:P2213,Q2213:AJ2213)),0)</f>
        <v>8</v>
      </c>
      <c r="AM2213" s="7">
        <f>IF(R2213&gt;0,RANK(R2213,(N2213:P2213,Q2213:AJ2213)),0)</f>
        <v>6</v>
      </c>
      <c r="AN2213" s="7">
        <f>IF(S2213&gt;0,RANK(S2213,(N2213:P2213,Q2213:AJ2213)),0)</f>
        <v>5</v>
      </c>
      <c r="AO2213" s="7">
        <f>IF(T2213&gt;0,RANK(T2213,(N2213:P2213,Q2213:AJ2213)),0)</f>
        <v>7</v>
      </c>
      <c r="AP2213" s="2">
        <f t="shared" si="868"/>
        <v>1.0409076714895389E-4</v>
      </c>
      <c r="AQ2213" s="2">
        <f t="shared" si="869"/>
        <v>2.7063599458728013E-3</v>
      </c>
      <c r="AR2213" s="2">
        <f t="shared" si="870"/>
        <v>2.8104507130217548E-3</v>
      </c>
      <c r="AS2213" s="2">
        <f t="shared" si="871"/>
        <v>2.1859061101280317E-3</v>
      </c>
      <c r="AU2213" t="s">
        <v>1906</v>
      </c>
      <c r="AV2213" t="s">
        <v>3241</v>
      </c>
      <c r="AY2213" s="130">
        <v>39</v>
      </c>
      <c r="AZ2213" s="131">
        <v>175</v>
      </c>
      <c r="BA2213" s="132">
        <f t="shared" si="872"/>
        <v>39175</v>
      </c>
      <c r="BC2213" s="7" t="s">
        <v>532</v>
      </c>
    </row>
    <row r="2214" spans="1:55" collapsed="1" x14ac:dyDescent="0.2">
      <c r="A2214" t="s">
        <v>2814</v>
      </c>
      <c r="B2214" t="s">
        <v>3301</v>
      </c>
      <c r="C2214" s="1">
        <f t="shared" si="862"/>
        <v>4534434</v>
      </c>
      <c r="D2214" s="7">
        <f>RANK(N2214,(N2214:P2214,Q2214:AJ2214))</f>
        <v>1</v>
      </c>
      <c r="E2214" s="7">
        <f>RANK(O2214,(N2214:P2214,Q2214:AJ2214))</f>
        <v>2</v>
      </c>
      <c r="F2214" s="7">
        <f>IF(P2214&gt;0,RANK(P2214,(N2214:P2214,Q2214:AJ2214)),0)</f>
        <v>3</v>
      </c>
      <c r="G2214" s="1">
        <f t="shared" si="863"/>
        <v>288339</v>
      </c>
      <c r="H2214" s="2">
        <f t="shared" si="861"/>
        <v>6.3588752201487547E-2</v>
      </c>
      <c r="I2214" s="2"/>
      <c r="J2214" s="2">
        <f t="shared" si="864"/>
        <v>0.47375747447200689</v>
      </c>
      <c r="K2214" s="2">
        <f t="shared" si="865"/>
        <v>0.41016872227051931</v>
      </c>
      <c r="L2214" s="2">
        <f t="shared" si="866"/>
        <v>0.10656390632215619</v>
      </c>
      <c r="M2214" s="2">
        <f t="shared" si="867"/>
        <v>9.5098969353176049E-3</v>
      </c>
      <c r="N2214" s="1">
        <f t="shared" ref="N2214:U2214" si="873">SUM(N2126:N2213)</f>
        <v>2148222</v>
      </c>
      <c r="O2214" s="1">
        <f t="shared" si="873"/>
        <v>1859883</v>
      </c>
      <c r="P2214" s="1">
        <f t="shared" si="873"/>
        <v>483207</v>
      </c>
      <c r="Q2214" s="1">
        <f t="shared" si="873"/>
        <v>2962</v>
      </c>
      <c r="R2214" s="1">
        <f t="shared" si="873"/>
        <v>12851</v>
      </c>
      <c r="S2214" s="1">
        <f t="shared" si="873"/>
        <v>7361</v>
      </c>
      <c r="T2214" s="1">
        <f t="shared" si="873"/>
        <v>9120</v>
      </c>
      <c r="U2214" s="1">
        <f t="shared" si="873"/>
        <v>10813</v>
      </c>
      <c r="W2214" s="1">
        <f>SUM(W2126:W2213)</f>
        <v>15</v>
      </c>
      <c r="AL2214" s="7">
        <f>IF(Q2214&gt;0,RANK(Q2214,(N2214:P2214,Q2214:AJ2214)),0)</f>
        <v>8</v>
      </c>
      <c r="AM2214" s="7">
        <f>IF(R2214&gt;0,RANK(R2214,(N2214:P2214,Q2214:AJ2214)),0)</f>
        <v>4</v>
      </c>
      <c r="AN2214" s="7">
        <f>IF(S2214&gt;0,RANK(S2214,(N2214:P2214,Q2214:AJ2214)),0)</f>
        <v>7</v>
      </c>
      <c r="AO2214" s="7">
        <f>IF(T2214&gt;0,RANK(T2214,(N2214:P2214,Q2214:AJ2214)),0)</f>
        <v>6</v>
      </c>
      <c r="AP2214" s="2">
        <f t="shared" si="868"/>
        <v>6.5322375405618433E-4</v>
      </c>
      <c r="AQ2214" s="2">
        <f t="shared" si="869"/>
        <v>2.8340913110655045E-3</v>
      </c>
      <c r="AR2214" s="2">
        <f t="shared" si="870"/>
        <v>1.6233558587466484E-3</v>
      </c>
      <c r="AS2214" s="2">
        <f t="shared" si="871"/>
        <v>2.0112763798083729E-3</v>
      </c>
      <c r="AU2214" t="s">
        <v>2814</v>
      </c>
      <c r="AV2214" t="s">
        <v>3301</v>
      </c>
      <c r="AY2214" s="130">
        <v>39</v>
      </c>
      <c r="AZ2214" s="131"/>
      <c r="BA2214" s="130">
        <v>39</v>
      </c>
      <c r="BC2214" s="7" t="s">
        <v>433</v>
      </c>
    </row>
    <row r="2215" spans="1:55" x14ac:dyDescent="0.2">
      <c r="C2215" s="1"/>
      <c r="E2215" s="7"/>
      <c r="F2215" s="7"/>
      <c r="I2215" s="2"/>
      <c r="AL2215" s="7"/>
      <c r="AM2215" s="7"/>
      <c r="AN2215" s="7"/>
      <c r="AO2215" s="7"/>
      <c r="AY2215" s="130"/>
      <c r="AZ2215" s="131"/>
      <c r="BA2215" s="132"/>
    </row>
    <row r="2216" spans="1:55" s="1" customFormat="1" hidden="1" outlineLevel="1" x14ac:dyDescent="0.2">
      <c r="A2216" t="s">
        <v>1467</v>
      </c>
      <c r="B2216" t="s">
        <v>1238</v>
      </c>
      <c r="C2216" s="1">
        <f t="shared" ref="C2216:C2247" si="874">SUM(N2216:AJ2216)</f>
        <v>6521</v>
      </c>
      <c r="D2216" s="7">
        <f>RANK(N2216,(N2216:P2216,Q2216:AJ2216))</f>
        <v>2</v>
      </c>
      <c r="E2216" s="7">
        <f>RANK(O2216,(N2216:P2216,Q2216:AJ2216))</f>
        <v>1</v>
      </c>
      <c r="F2216" s="7">
        <f>IF(P2216&gt;0,RANK(P2216,(N2216:P2216,Q2216:AJ2216)),0)</f>
        <v>3</v>
      </c>
      <c r="G2216" s="1">
        <f t="shared" ref="G2216:G2247" si="875">MAX(N2216:P2216)-LARGE(N2216:P2216,2)</f>
        <v>164</v>
      </c>
      <c r="H2216" s="2">
        <f t="shared" si="861"/>
        <v>2.5149516945253796E-2</v>
      </c>
      <c r="I2216" s="2"/>
      <c r="J2216" s="2">
        <f t="shared" ref="J2216:J2247" si="876">IF($C2216=0,"-",N2216/$C2216)</f>
        <v>0.42815519092163778</v>
      </c>
      <c r="K2216" s="2">
        <f t="shared" ref="K2216:K2247" si="877">IF($C2216=0,"-",O2216/$C2216)</f>
        <v>0.45330470786689159</v>
      </c>
      <c r="L2216" s="2">
        <f t="shared" ref="L2216:L2247" si="878">IF($C2216=0,"-",P2216/$C2216)</f>
        <v>0.11516638552369268</v>
      </c>
      <c r="M2216" s="2">
        <f t="shared" ref="M2216:M2247" si="879">IF(C2216=0,"-",(1-J2216-K2216-L2216))</f>
        <v>3.3737156877779451E-3</v>
      </c>
      <c r="N2216" s="1">
        <v>2792</v>
      </c>
      <c r="O2216" s="1">
        <v>2956</v>
      </c>
      <c r="P2216" s="1">
        <v>751</v>
      </c>
      <c r="R2216" s="1">
        <v>22</v>
      </c>
      <c r="AL2216" s="7">
        <f>IF(Q2216&gt;0,RANK(Q2216,(N2216:P2216,Q2216:AJ2216)),0)</f>
        <v>0</v>
      </c>
      <c r="AM2216" s="7">
        <f>IF(R2216&gt;0,RANK(R2216,(N2216:P2216,Q2216:AJ2216)),0)</f>
        <v>4</v>
      </c>
      <c r="AN2216" s="7">
        <f>IF(S2216&gt;0,RANK(S2216,(N2216:P2216,Q2216:AJ2216)),0)</f>
        <v>0</v>
      </c>
      <c r="AO2216" s="7">
        <f>IF(T2216&gt;0,RANK(T2216,(N2216:P2216,Q2216:AJ2216)),0)</f>
        <v>0</v>
      </c>
      <c r="AP2216" s="2">
        <f t="shared" ref="AP2216:AP2247" si="880">IF($C2216=0,"-",Q2216/$C2216)</f>
        <v>0</v>
      </c>
      <c r="AQ2216" s="2">
        <f t="shared" ref="AQ2216:AQ2247" si="881">IF($C2216=0,"-",R2216/$C2216)</f>
        <v>3.3737156877779481E-3</v>
      </c>
      <c r="AR2216" s="2">
        <f t="shared" ref="AR2216:AR2247" si="882">IF($C2216=0,"-",S2216/$C2216)</f>
        <v>0</v>
      </c>
      <c r="AS2216" s="2">
        <f t="shared" ref="AS2216:AS2247" si="883">IF($C2216=0,"-",T2216/$C2216)</f>
        <v>0</v>
      </c>
      <c r="AT2216" s="2"/>
      <c r="AU2216" t="s">
        <v>1467</v>
      </c>
      <c r="AV2216" t="s">
        <v>1238</v>
      </c>
      <c r="AW2216" s="1">
        <v>2</v>
      </c>
      <c r="AY2216" s="130">
        <v>40</v>
      </c>
      <c r="AZ2216" s="131">
        <v>1</v>
      </c>
      <c r="BA2216" s="132">
        <f t="shared" ref="BA2216:BA2279" si="884">AY2216*1000+AZ2216</f>
        <v>40001</v>
      </c>
      <c r="BC2216" s="7" t="s">
        <v>532</v>
      </c>
    </row>
    <row r="2217" spans="1:55" s="1" customFormat="1" hidden="1" outlineLevel="1" x14ac:dyDescent="0.2">
      <c r="A2217" t="s">
        <v>1411</v>
      </c>
      <c r="B2217" t="s">
        <v>1238</v>
      </c>
      <c r="C2217" s="1">
        <f t="shared" si="874"/>
        <v>2663</v>
      </c>
      <c r="D2217" s="7">
        <f>RANK(N2217,(N2217:P2217,Q2217:AJ2217))</f>
        <v>2</v>
      </c>
      <c r="E2217" s="7">
        <f>RANK(O2217,(N2217:P2217,Q2217:AJ2217))</f>
        <v>1</v>
      </c>
      <c r="F2217" s="7">
        <f>IF(P2217&gt;0,RANK(P2217,(N2217:P2217,Q2217:AJ2217)),0)</f>
        <v>3</v>
      </c>
      <c r="G2217" s="1">
        <f t="shared" si="875"/>
        <v>708</v>
      </c>
      <c r="H2217" s="2">
        <f t="shared" si="861"/>
        <v>0.26586556515208409</v>
      </c>
      <c r="I2217" s="2"/>
      <c r="J2217" s="2">
        <f t="shared" si="876"/>
        <v>0.29891100262861436</v>
      </c>
      <c r="K2217" s="2">
        <f t="shared" si="877"/>
        <v>0.56477656778069851</v>
      </c>
      <c r="L2217" s="2">
        <f t="shared" si="878"/>
        <v>0.13067968456627863</v>
      </c>
      <c r="M2217" s="2">
        <f t="shared" si="879"/>
        <v>5.6327450244084976E-3</v>
      </c>
      <c r="N2217" s="1">
        <v>796</v>
      </c>
      <c r="O2217" s="1">
        <v>1504</v>
      </c>
      <c r="P2217" s="1">
        <v>348</v>
      </c>
      <c r="R2217" s="1">
        <v>15</v>
      </c>
      <c r="AL2217" s="7">
        <f>IF(Q2217&gt;0,RANK(Q2217,(N2217:P2217,Q2217:AJ2217)),0)</f>
        <v>0</v>
      </c>
      <c r="AM2217" s="7">
        <f>IF(R2217&gt;0,RANK(R2217,(N2217:P2217,Q2217:AJ2217)),0)</f>
        <v>4</v>
      </c>
      <c r="AN2217" s="7">
        <f>IF(S2217&gt;0,RANK(S2217,(N2217:P2217,Q2217:AJ2217)),0)</f>
        <v>0</v>
      </c>
      <c r="AO2217" s="7">
        <f>IF(T2217&gt;0,RANK(T2217,(N2217:P2217,Q2217:AJ2217)),0)</f>
        <v>0</v>
      </c>
      <c r="AP2217" s="2">
        <f t="shared" si="880"/>
        <v>0</v>
      </c>
      <c r="AQ2217" s="2">
        <f t="shared" si="881"/>
        <v>5.6327450244085617E-3</v>
      </c>
      <c r="AR2217" s="2">
        <f t="shared" si="882"/>
        <v>0</v>
      </c>
      <c r="AS2217" s="2">
        <f t="shared" si="883"/>
        <v>0</v>
      </c>
      <c r="AT2217" s="2"/>
      <c r="AU2217" t="s">
        <v>1411</v>
      </c>
      <c r="AV2217" t="s">
        <v>1238</v>
      </c>
      <c r="AW2217" s="1">
        <v>6</v>
      </c>
      <c r="AY2217" s="130">
        <v>40</v>
      </c>
      <c r="AZ2217" s="131">
        <v>3</v>
      </c>
      <c r="BA2217" s="132">
        <f t="shared" si="884"/>
        <v>40003</v>
      </c>
      <c r="BC2217" s="7" t="s">
        <v>532</v>
      </c>
    </row>
    <row r="2218" spans="1:55" s="1" customFormat="1" hidden="1" outlineLevel="1" x14ac:dyDescent="0.2">
      <c r="A2218" t="s">
        <v>618</v>
      </c>
      <c r="B2218" t="s">
        <v>1238</v>
      </c>
      <c r="C2218" s="1">
        <f t="shared" si="874"/>
        <v>4373</v>
      </c>
      <c r="D2218" s="7">
        <f>RANK(N2218,(N2218:P2218,Q2218:AJ2218))</f>
        <v>1</v>
      </c>
      <c r="E2218" s="7">
        <f>RANK(O2218,(N2218:P2218,Q2218:AJ2218))</f>
        <v>2</v>
      </c>
      <c r="F2218" s="7">
        <f>IF(P2218&gt;0,RANK(P2218,(N2218:P2218,Q2218:AJ2218)),0)</f>
        <v>3</v>
      </c>
      <c r="G2218" s="1">
        <f t="shared" si="875"/>
        <v>739</v>
      </c>
      <c r="H2218" s="2">
        <f t="shared" si="861"/>
        <v>0.16899153898925223</v>
      </c>
      <c r="I2218" s="2"/>
      <c r="J2218" s="2">
        <f t="shared" si="876"/>
        <v>0.52160987880173793</v>
      </c>
      <c r="K2218" s="2">
        <f t="shared" si="877"/>
        <v>0.35261833981248569</v>
      </c>
      <c r="L2218" s="2">
        <f t="shared" si="878"/>
        <v>0.12165561399496913</v>
      </c>
      <c r="M2218" s="2">
        <f t="shared" si="879"/>
        <v>4.1161673908072516E-3</v>
      </c>
      <c r="N2218" s="1">
        <v>2281</v>
      </c>
      <c r="O2218" s="1">
        <v>1542</v>
      </c>
      <c r="P2218" s="1">
        <v>532</v>
      </c>
      <c r="R2218" s="1">
        <v>18</v>
      </c>
      <c r="AL2218" s="7">
        <f>IF(Q2218&gt;0,RANK(Q2218,(N2218:P2218,Q2218:AJ2218)),0)</f>
        <v>0</v>
      </c>
      <c r="AM2218" s="7">
        <f>IF(R2218&gt;0,RANK(R2218,(N2218:P2218,Q2218:AJ2218)),0)</f>
        <v>4</v>
      </c>
      <c r="AN2218" s="7">
        <f>IF(S2218&gt;0,RANK(S2218,(N2218:P2218,Q2218:AJ2218)),0)</f>
        <v>0</v>
      </c>
      <c r="AO2218" s="7">
        <f>IF(T2218&gt;0,RANK(T2218,(N2218:P2218,Q2218:AJ2218)),0)</f>
        <v>0</v>
      </c>
      <c r="AP2218" s="2">
        <f t="shared" si="880"/>
        <v>0</v>
      </c>
      <c r="AQ2218" s="2">
        <f t="shared" si="881"/>
        <v>4.1161673908072264E-3</v>
      </c>
      <c r="AR2218" s="2">
        <f t="shared" si="882"/>
        <v>0</v>
      </c>
      <c r="AS2218" s="2">
        <f t="shared" si="883"/>
        <v>0</v>
      </c>
      <c r="AT2218" s="2"/>
      <c r="AU2218" t="s">
        <v>618</v>
      </c>
      <c r="AV2218" t="s">
        <v>1238</v>
      </c>
      <c r="AW2218" s="1">
        <v>3</v>
      </c>
      <c r="AY2218" s="130">
        <v>40</v>
      </c>
      <c r="AZ2218" s="131">
        <v>5</v>
      </c>
      <c r="BA2218" s="132">
        <f t="shared" si="884"/>
        <v>40005</v>
      </c>
      <c r="BC2218" s="7" t="s">
        <v>532</v>
      </c>
    </row>
    <row r="2219" spans="1:55" s="1" customFormat="1" hidden="1" outlineLevel="1" x14ac:dyDescent="0.2">
      <c r="A2219" t="s">
        <v>954</v>
      </c>
      <c r="B2219" t="s">
        <v>1238</v>
      </c>
      <c r="C2219" s="1">
        <f t="shared" si="874"/>
        <v>2611</v>
      </c>
      <c r="D2219" s="7">
        <f>RANK(N2219,(N2219:P2219,Q2219:AJ2219))</f>
        <v>2</v>
      </c>
      <c r="E2219" s="7">
        <f>RANK(O2219,(N2219:P2219,Q2219:AJ2219))</f>
        <v>1</v>
      </c>
      <c r="F2219" s="7">
        <f>IF(P2219&gt;0,RANK(P2219,(N2219:P2219,Q2219:AJ2219)),0)</f>
        <v>3</v>
      </c>
      <c r="G2219" s="1">
        <f t="shared" si="875"/>
        <v>1378</v>
      </c>
      <c r="H2219" s="2">
        <f t="shared" si="861"/>
        <v>0.52776713902719263</v>
      </c>
      <c r="I2219" s="2"/>
      <c r="J2219" s="2">
        <f t="shared" si="876"/>
        <v>0.19724243584833398</v>
      </c>
      <c r="K2219" s="2">
        <f t="shared" si="877"/>
        <v>0.72500957487552664</v>
      </c>
      <c r="L2219" s="2">
        <f t="shared" si="878"/>
        <v>7.6216009191880499E-2</v>
      </c>
      <c r="M2219" s="2">
        <f t="shared" si="879"/>
        <v>1.5319800842588521E-3</v>
      </c>
      <c r="N2219" s="1">
        <v>515</v>
      </c>
      <c r="O2219" s="1">
        <v>1893</v>
      </c>
      <c r="P2219" s="1">
        <v>199</v>
      </c>
      <c r="R2219" s="1">
        <v>4</v>
      </c>
      <c r="AL2219" s="7">
        <f>IF(Q2219&gt;0,RANK(Q2219,(N2219:P2219,Q2219:AJ2219)),0)</f>
        <v>0</v>
      </c>
      <c r="AM2219" s="7">
        <f>IF(R2219&gt;0,RANK(R2219,(N2219:P2219,Q2219:AJ2219)),0)</f>
        <v>4</v>
      </c>
      <c r="AN2219" s="7">
        <f>IF(S2219&gt;0,RANK(S2219,(N2219:P2219,Q2219:AJ2219)),0)</f>
        <v>0</v>
      </c>
      <c r="AO2219" s="7">
        <f>IF(T2219&gt;0,RANK(T2219,(N2219:P2219,Q2219:AJ2219)),0)</f>
        <v>0</v>
      </c>
      <c r="AP2219" s="2">
        <f t="shared" si="880"/>
        <v>0</v>
      </c>
      <c r="AQ2219" s="2">
        <f t="shared" si="881"/>
        <v>1.5319800842589046E-3</v>
      </c>
      <c r="AR2219" s="2">
        <f t="shared" si="882"/>
        <v>0</v>
      </c>
      <c r="AS2219" s="2">
        <f t="shared" si="883"/>
        <v>0</v>
      </c>
      <c r="AT2219" s="2"/>
      <c r="AU2219" t="s">
        <v>954</v>
      </c>
      <c r="AV2219" t="s">
        <v>1238</v>
      </c>
      <c r="AW2219" s="1">
        <v>6</v>
      </c>
      <c r="AY2219" s="130">
        <v>40</v>
      </c>
      <c r="AZ2219" s="131">
        <v>7</v>
      </c>
      <c r="BA2219" s="132">
        <f t="shared" si="884"/>
        <v>40007</v>
      </c>
      <c r="BC2219" s="7" t="s">
        <v>532</v>
      </c>
    </row>
    <row r="2220" spans="1:55" s="1" customFormat="1" hidden="1" outlineLevel="1" x14ac:dyDescent="0.2">
      <c r="A2220" t="s">
        <v>2834</v>
      </c>
      <c r="B2220" t="s">
        <v>1238</v>
      </c>
      <c r="C2220" s="1">
        <f t="shared" si="874"/>
        <v>6551</v>
      </c>
      <c r="D2220" s="7">
        <f>RANK(N2220,(N2220:P2220,Q2220:AJ2220))</f>
        <v>2</v>
      </c>
      <c r="E2220" s="7">
        <f>RANK(O2220,(N2220:P2220,Q2220:AJ2220))</f>
        <v>1</v>
      </c>
      <c r="F2220" s="7">
        <f>IF(P2220&gt;0,RANK(P2220,(N2220:P2220,Q2220:AJ2220)),0)</f>
        <v>3</v>
      </c>
      <c r="G2220" s="1">
        <f t="shared" si="875"/>
        <v>115</v>
      </c>
      <c r="H2220" s="2">
        <f t="shared" si="861"/>
        <v>1.7554571821096016E-2</v>
      </c>
      <c r="I2220" s="2"/>
      <c r="J2220" s="2">
        <f t="shared" si="876"/>
        <v>0.42695771637917873</v>
      </c>
      <c r="K2220" s="2">
        <f t="shared" si="877"/>
        <v>0.44451228820027477</v>
      </c>
      <c r="L2220" s="2">
        <f t="shared" si="878"/>
        <v>0.12471378415509082</v>
      </c>
      <c r="M2220" s="2">
        <f t="shared" si="879"/>
        <v>3.8162112654557268E-3</v>
      </c>
      <c r="N2220" s="1">
        <v>2797</v>
      </c>
      <c r="O2220" s="1">
        <v>2912</v>
      </c>
      <c r="P2220" s="1">
        <v>817</v>
      </c>
      <c r="R2220" s="1">
        <v>25</v>
      </c>
      <c r="AL2220" s="7">
        <f>IF(Q2220&gt;0,RANK(Q2220,(N2220:P2220,Q2220:AJ2220)),0)</f>
        <v>0</v>
      </c>
      <c r="AM2220" s="7">
        <f>IF(R2220&gt;0,RANK(R2220,(N2220:P2220,Q2220:AJ2220)),0)</f>
        <v>4</v>
      </c>
      <c r="AN2220" s="7">
        <f>IF(S2220&gt;0,RANK(S2220,(N2220:P2220,Q2220:AJ2220)),0)</f>
        <v>0</v>
      </c>
      <c r="AO2220" s="7">
        <f>IF(T2220&gt;0,RANK(T2220,(N2220:P2220,Q2220:AJ2220)),0)</f>
        <v>0</v>
      </c>
      <c r="AP2220" s="2">
        <f t="shared" si="880"/>
        <v>0</v>
      </c>
      <c r="AQ2220" s="2">
        <f t="shared" si="881"/>
        <v>3.8162112654556556E-3</v>
      </c>
      <c r="AR2220" s="2">
        <f t="shared" si="882"/>
        <v>0</v>
      </c>
      <c r="AS2220" s="2">
        <f t="shared" si="883"/>
        <v>0</v>
      </c>
      <c r="AT2220" s="2"/>
      <c r="AU2220" t="s">
        <v>2834</v>
      </c>
      <c r="AV2220" t="s">
        <v>1238</v>
      </c>
      <c r="AW2220" s="1">
        <v>6</v>
      </c>
      <c r="AY2220" s="130">
        <v>40</v>
      </c>
      <c r="AZ2220" s="131">
        <v>9</v>
      </c>
      <c r="BA2220" s="132">
        <f t="shared" si="884"/>
        <v>40009</v>
      </c>
      <c r="BC2220" s="7" t="s">
        <v>532</v>
      </c>
    </row>
    <row r="2221" spans="1:55" s="1" customFormat="1" hidden="1" outlineLevel="1" x14ac:dyDescent="0.2">
      <c r="A2221" t="s">
        <v>3184</v>
      </c>
      <c r="B2221" t="s">
        <v>1238</v>
      </c>
      <c r="C2221" s="1">
        <f t="shared" si="874"/>
        <v>4537</v>
      </c>
      <c r="D2221" s="7">
        <f>RANK(N2221,(N2221:P2221,Q2221:AJ2221))</f>
        <v>2</v>
      </c>
      <c r="E2221" s="7">
        <f>RANK(O2221,(N2221:P2221,Q2221:AJ2221))</f>
        <v>1</v>
      </c>
      <c r="F2221" s="7">
        <f>IF(P2221&gt;0,RANK(P2221,(N2221:P2221,Q2221:AJ2221)),0)</f>
        <v>3</v>
      </c>
      <c r="G2221" s="1">
        <f t="shared" si="875"/>
        <v>295</v>
      </c>
      <c r="H2221" s="2">
        <f t="shared" si="861"/>
        <v>6.5020938946440385E-2</v>
      </c>
      <c r="I2221" s="2"/>
      <c r="J2221" s="2">
        <f t="shared" si="876"/>
        <v>0.40379105135552129</v>
      </c>
      <c r="K2221" s="2">
        <f t="shared" si="877"/>
        <v>0.46881199030196163</v>
      </c>
      <c r="L2221" s="2">
        <f t="shared" si="878"/>
        <v>0.12409080890456249</v>
      </c>
      <c r="M2221" s="2">
        <f t="shared" si="879"/>
        <v>3.3061494379545836E-3</v>
      </c>
      <c r="N2221" s="1">
        <v>1832</v>
      </c>
      <c r="O2221" s="1">
        <v>2127</v>
      </c>
      <c r="P2221" s="1">
        <v>563</v>
      </c>
      <c r="R2221" s="1">
        <v>15</v>
      </c>
      <c r="AL2221" s="7">
        <f>IF(Q2221&gt;0,RANK(Q2221,(N2221:P2221,Q2221:AJ2221)),0)</f>
        <v>0</v>
      </c>
      <c r="AM2221" s="7">
        <f>IF(R2221&gt;0,RANK(R2221,(N2221:P2221,Q2221:AJ2221)),0)</f>
        <v>4</v>
      </c>
      <c r="AN2221" s="7">
        <f>IF(S2221&gt;0,RANK(S2221,(N2221:P2221,Q2221:AJ2221)),0)</f>
        <v>0</v>
      </c>
      <c r="AO2221" s="7">
        <f>IF(T2221&gt;0,RANK(T2221,(N2221:P2221,Q2221:AJ2221)),0)</f>
        <v>0</v>
      </c>
      <c r="AP2221" s="2">
        <f t="shared" si="880"/>
        <v>0</v>
      </c>
      <c r="AQ2221" s="2">
        <f t="shared" si="881"/>
        <v>3.3061494379545957E-3</v>
      </c>
      <c r="AR2221" s="2">
        <f t="shared" si="882"/>
        <v>0</v>
      </c>
      <c r="AS2221" s="2">
        <f t="shared" si="883"/>
        <v>0</v>
      </c>
      <c r="AT2221" s="2"/>
      <c r="AU2221" t="s">
        <v>3184</v>
      </c>
      <c r="AV2221" t="s">
        <v>1238</v>
      </c>
      <c r="AW2221" s="1">
        <v>6</v>
      </c>
      <c r="AY2221" s="130">
        <v>40</v>
      </c>
      <c r="AZ2221" s="131">
        <v>11</v>
      </c>
      <c r="BA2221" s="132">
        <f t="shared" si="884"/>
        <v>40011</v>
      </c>
      <c r="BC2221" s="7" t="s">
        <v>532</v>
      </c>
    </row>
    <row r="2222" spans="1:55" s="1" customFormat="1" hidden="1" outlineLevel="1" x14ac:dyDescent="0.2">
      <c r="A2222" t="s">
        <v>486</v>
      </c>
      <c r="B2222" t="s">
        <v>1238</v>
      </c>
      <c r="C2222" s="1">
        <f t="shared" si="874"/>
        <v>11335</v>
      </c>
      <c r="D2222" s="7">
        <f>RANK(N2222,(N2222:P2222,Q2222:AJ2222))</f>
        <v>1</v>
      </c>
      <c r="E2222" s="7">
        <f>RANK(O2222,(N2222:P2222,Q2222:AJ2222))</f>
        <v>2</v>
      </c>
      <c r="F2222" s="7">
        <f>IF(P2222&gt;0,RANK(P2222,(N2222:P2222,Q2222:AJ2222)),0)</f>
        <v>3</v>
      </c>
      <c r="G2222" s="1">
        <f t="shared" si="875"/>
        <v>2019</v>
      </c>
      <c r="H2222" s="2">
        <f t="shared" si="861"/>
        <v>0.17812086457873841</v>
      </c>
      <c r="I2222" s="2"/>
      <c r="J2222" s="2">
        <f t="shared" si="876"/>
        <v>0.52598147331274814</v>
      </c>
      <c r="K2222" s="2">
        <f t="shared" si="877"/>
        <v>0.3478606087340097</v>
      </c>
      <c r="L2222" s="2">
        <f t="shared" si="878"/>
        <v>0.1231583590648434</v>
      </c>
      <c r="M2222" s="2">
        <f t="shared" si="879"/>
        <v>2.9995588883987567E-3</v>
      </c>
      <c r="N2222" s="1">
        <v>5962</v>
      </c>
      <c r="O2222" s="1">
        <v>3943</v>
      </c>
      <c r="P2222" s="1">
        <v>1396</v>
      </c>
      <c r="R2222" s="1">
        <v>34</v>
      </c>
      <c r="AL2222" s="7">
        <f>IF(Q2222&gt;0,RANK(Q2222,(N2222:P2222,Q2222:AJ2222)),0)</f>
        <v>0</v>
      </c>
      <c r="AM2222" s="7">
        <f>IF(R2222&gt;0,RANK(R2222,(N2222:P2222,Q2222:AJ2222)),0)</f>
        <v>4</v>
      </c>
      <c r="AN2222" s="7">
        <f>IF(S2222&gt;0,RANK(S2222,(N2222:P2222,Q2222:AJ2222)),0)</f>
        <v>0</v>
      </c>
      <c r="AO2222" s="7">
        <f>IF(T2222&gt;0,RANK(T2222,(N2222:P2222,Q2222:AJ2222)),0)</f>
        <v>0</v>
      </c>
      <c r="AP2222" s="2">
        <f t="shared" si="880"/>
        <v>0</v>
      </c>
      <c r="AQ2222" s="2">
        <f t="shared" si="881"/>
        <v>2.999558888398765E-3</v>
      </c>
      <c r="AR2222" s="2">
        <f t="shared" si="882"/>
        <v>0</v>
      </c>
      <c r="AS2222" s="2">
        <f t="shared" si="883"/>
        <v>0</v>
      </c>
      <c r="AT2222" s="2"/>
      <c r="AU2222" t="s">
        <v>486</v>
      </c>
      <c r="AV2222" t="s">
        <v>1238</v>
      </c>
      <c r="AW2222" s="1">
        <v>3</v>
      </c>
      <c r="AY2222" s="130">
        <v>40</v>
      </c>
      <c r="AZ2222" s="131">
        <v>13</v>
      </c>
      <c r="BA2222" s="132">
        <f t="shared" si="884"/>
        <v>40013</v>
      </c>
      <c r="BC2222" s="7" t="s">
        <v>532</v>
      </c>
    </row>
    <row r="2223" spans="1:55" s="1" customFormat="1" hidden="1" outlineLevel="1" x14ac:dyDescent="0.2">
      <c r="A2223" t="s">
        <v>1689</v>
      </c>
      <c r="B2223" t="s">
        <v>1238</v>
      </c>
      <c r="C2223" s="1">
        <f t="shared" si="874"/>
        <v>9670</v>
      </c>
      <c r="D2223" s="7">
        <f>RANK(N2223,(N2223:P2223,Q2223:AJ2223))</f>
        <v>1</v>
      </c>
      <c r="E2223" s="7">
        <f>RANK(O2223,(N2223:P2223,Q2223:AJ2223))</f>
        <v>2</v>
      </c>
      <c r="F2223" s="7">
        <f>IF(P2223&gt;0,RANK(P2223,(N2223:P2223,Q2223:AJ2223)),0)</f>
        <v>3</v>
      </c>
      <c r="G2223" s="1">
        <f t="shared" si="875"/>
        <v>1422</v>
      </c>
      <c r="H2223" s="2">
        <f t="shared" si="861"/>
        <v>0.147052740434333</v>
      </c>
      <c r="I2223" s="2"/>
      <c r="J2223" s="2">
        <f t="shared" si="876"/>
        <v>0.50093071354705276</v>
      </c>
      <c r="K2223" s="2">
        <f t="shared" si="877"/>
        <v>0.35387797311271973</v>
      </c>
      <c r="L2223" s="2">
        <f t="shared" si="878"/>
        <v>0.14043433298862462</v>
      </c>
      <c r="M2223" s="2">
        <f t="shared" si="879"/>
        <v>4.7569803516028797E-3</v>
      </c>
      <c r="N2223" s="1">
        <v>4844</v>
      </c>
      <c r="O2223" s="1">
        <v>3422</v>
      </c>
      <c r="P2223" s="1">
        <v>1358</v>
      </c>
      <c r="R2223" s="1">
        <v>46</v>
      </c>
      <c r="AL2223" s="7">
        <f>IF(Q2223&gt;0,RANK(Q2223,(N2223:P2223,Q2223:AJ2223)),0)</f>
        <v>0</v>
      </c>
      <c r="AM2223" s="7">
        <f>IF(R2223&gt;0,RANK(R2223,(N2223:P2223,Q2223:AJ2223)),0)</f>
        <v>4</v>
      </c>
      <c r="AN2223" s="7">
        <f>IF(S2223&gt;0,RANK(S2223,(N2223:P2223,Q2223:AJ2223)),0)</f>
        <v>0</v>
      </c>
      <c r="AO2223" s="7">
        <f>IF(T2223&gt;0,RANK(T2223,(N2223:P2223,Q2223:AJ2223)),0)</f>
        <v>0</v>
      </c>
      <c r="AP2223" s="2">
        <f t="shared" si="880"/>
        <v>0</v>
      </c>
      <c r="AQ2223" s="2">
        <f t="shared" si="881"/>
        <v>4.7569803516028953E-3</v>
      </c>
      <c r="AR2223" s="2">
        <f t="shared" si="882"/>
        <v>0</v>
      </c>
      <c r="AS2223" s="2">
        <f t="shared" si="883"/>
        <v>0</v>
      </c>
      <c r="AT2223" s="2"/>
      <c r="AU2223" t="s">
        <v>1689</v>
      </c>
      <c r="AV2223" t="s">
        <v>1238</v>
      </c>
      <c r="AW2223" s="1">
        <v>6</v>
      </c>
      <c r="AY2223" s="130">
        <v>40</v>
      </c>
      <c r="AZ2223" s="131">
        <v>15</v>
      </c>
      <c r="BA2223" s="132">
        <f t="shared" si="884"/>
        <v>40015</v>
      </c>
      <c r="BC2223" s="7" t="s">
        <v>532</v>
      </c>
    </row>
    <row r="2224" spans="1:55" hidden="1" outlineLevel="1" x14ac:dyDescent="0.2">
      <c r="A2224" t="s">
        <v>2094</v>
      </c>
      <c r="B2224" t="s">
        <v>1238</v>
      </c>
      <c r="C2224" s="1">
        <f t="shared" si="874"/>
        <v>30536</v>
      </c>
      <c r="D2224" s="7">
        <f>RANK(N2224,(N2224:P2224,Q2224:AJ2224))</f>
        <v>2</v>
      </c>
      <c r="E2224" s="7">
        <f>RANK(O2224,(N2224:P2224,Q2224:AJ2224))</f>
        <v>1</v>
      </c>
      <c r="F2224" s="7">
        <f>IF(P2224&gt;0,RANK(P2224,(N2224:P2224,Q2224:AJ2224)),0)</f>
        <v>3</v>
      </c>
      <c r="G2224" s="1">
        <f t="shared" si="875"/>
        <v>9162</v>
      </c>
      <c r="H2224" s="2">
        <f t="shared" si="861"/>
        <v>0.30003929787791461</v>
      </c>
      <c r="I2224" s="2"/>
      <c r="J2224" s="2">
        <f t="shared" si="876"/>
        <v>0.29398087503274822</v>
      </c>
      <c r="K2224" s="2">
        <f t="shared" si="877"/>
        <v>0.59402017291066278</v>
      </c>
      <c r="L2224" s="2">
        <f t="shared" si="878"/>
        <v>0.1079709195703432</v>
      </c>
      <c r="M2224" s="2">
        <f t="shared" si="879"/>
        <v>4.02803248624585E-3</v>
      </c>
      <c r="N2224" s="1">
        <v>8977</v>
      </c>
      <c r="O2224" s="1">
        <v>18139</v>
      </c>
      <c r="P2224" s="1">
        <v>3297</v>
      </c>
      <c r="R2224" s="1">
        <v>123</v>
      </c>
      <c r="AL2224" s="7">
        <f>IF(Q2224&gt;0,RANK(Q2224,(N2224:P2224,Q2224:AJ2224)),0)</f>
        <v>0</v>
      </c>
      <c r="AM2224" s="7">
        <f>IF(R2224&gt;0,RANK(R2224,(N2224:P2224,Q2224:AJ2224)),0)</f>
        <v>4</v>
      </c>
      <c r="AN2224" s="7">
        <f>IF(S2224&gt;0,RANK(S2224,(N2224:P2224,Q2224:AJ2224)),0)</f>
        <v>0</v>
      </c>
      <c r="AO2224" s="7">
        <f>IF(T2224&gt;0,RANK(T2224,(N2224:P2224,Q2224:AJ2224)),0)</f>
        <v>0</v>
      </c>
      <c r="AP2224" s="2">
        <f t="shared" si="880"/>
        <v>0</v>
      </c>
      <c r="AQ2224" s="2">
        <f t="shared" si="881"/>
        <v>4.0280324862457424E-3</v>
      </c>
      <c r="AR2224" s="2">
        <f t="shared" si="882"/>
        <v>0</v>
      </c>
      <c r="AS2224" s="2">
        <f t="shared" si="883"/>
        <v>0</v>
      </c>
      <c r="AU2224" t="s">
        <v>2094</v>
      </c>
      <c r="AV2224" t="s">
        <v>1238</v>
      </c>
      <c r="AY2224" s="130">
        <v>40</v>
      </c>
      <c r="AZ2224" s="131">
        <v>17</v>
      </c>
      <c r="BA2224" s="132">
        <f t="shared" si="884"/>
        <v>40017</v>
      </c>
      <c r="BC2224" s="7" t="s">
        <v>532</v>
      </c>
    </row>
    <row r="2225" spans="1:55" hidden="1" outlineLevel="1" x14ac:dyDescent="0.2">
      <c r="A2225" t="s">
        <v>2352</v>
      </c>
      <c r="B2225" t="s">
        <v>1238</v>
      </c>
      <c r="C2225" s="1">
        <f t="shared" si="874"/>
        <v>15804</v>
      </c>
      <c r="D2225" s="7">
        <f>RANK(N2225,(N2225:P2225,Q2225:AJ2225))</f>
        <v>1</v>
      </c>
      <c r="E2225" s="7">
        <f>RANK(O2225,(N2225:P2225,Q2225:AJ2225))</f>
        <v>2</v>
      </c>
      <c r="F2225" s="7">
        <f>IF(P2225&gt;0,RANK(P2225,(N2225:P2225,Q2225:AJ2225)),0)</f>
        <v>3</v>
      </c>
      <c r="G2225" s="1">
        <f t="shared" si="875"/>
        <v>210</v>
      </c>
      <c r="H2225" s="2">
        <f t="shared" si="861"/>
        <v>1.3287775246772968E-2</v>
      </c>
      <c r="I2225" s="2"/>
      <c r="J2225" s="2">
        <f t="shared" si="876"/>
        <v>0.44159706403442167</v>
      </c>
      <c r="K2225" s="2">
        <f t="shared" si="877"/>
        <v>0.42830928878764868</v>
      </c>
      <c r="L2225" s="2">
        <f t="shared" si="878"/>
        <v>0.12636041508478865</v>
      </c>
      <c r="M2225" s="2">
        <f t="shared" si="879"/>
        <v>3.7332320931409979E-3</v>
      </c>
      <c r="N2225" s="1">
        <v>6979</v>
      </c>
      <c r="O2225" s="1">
        <v>6769</v>
      </c>
      <c r="P2225" s="1">
        <v>1997</v>
      </c>
      <c r="R2225" s="1">
        <v>59</v>
      </c>
      <c r="AL2225" s="7">
        <f>IF(Q2225&gt;0,RANK(Q2225,(N2225:P2225,Q2225:AJ2225)),0)</f>
        <v>0</v>
      </c>
      <c r="AM2225" s="7">
        <f>IF(R2225&gt;0,RANK(R2225,(N2225:P2225,Q2225:AJ2225)),0)</f>
        <v>4</v>
      </c>
      <c r="AN2225" s="7">
        <f>IF(S2225&gt;0,RANK(S2225,(N2225:P2225,Q2225:AJ2225)),0)</f>
        <v>0</v>
      </c>
      <c r="AO2225" s="7">
        <f>IF(T2225&gt;0,RANK(T2225,(N2225:P2225,Q2225:AJ2225)),0)</f>
        <v>0</v>
      </c>
      <c r="AP2225" s="2">
        <f t="shared" si="880"/>
        <v>0</v>
      </c>
      <c r="AQ2225" s="2">
        <f t="shared" si="881"/>
        <v>3.7332320931409771E-3</v>
      </c>
      <c r="AR2225" s="2">
        <f t="shared" si="882"/>
        <v>0</v>
      </c>
      <c r="AS2225" s="2">
        <f t="shared" si="883"/>
        <v>0</v>
      </c>
      <c r="AU2225" t="s">
        <v>2352</v>
      </c>
      <c r="AV2225" t="s">
        <v>1238</v>
      </c>
      <c r="AW2225">
        <v>3</v>
      </c>
      <c r="AY2225" s="130">
        <v>40</v>
      </c>
      <c r="AZ2225" s="131">
        <v>19</v>
      </c>
      <c r="BA2225" s="132">
        <f t="shared" si="884"/>
        <v>40019</v>
      </c>
      <c r="BC2225" s="7" t="s">
        <v>532</v>
      </c>
    </row>
    <row r="2226" spans="1:55" hidden="1" outlineLevel="1" x14ac:dyDescent="0.2">
      <c r="A2226" t="s">
        <v>1634</v>
      </c>
      <c r="B2226" t="s">
        <v>1238</v>
      </c>
      <c r="C2226" s="1">
        <f t="shared" si="874"/>
        <v>13696</v>
      </c>
      <c r="D2226" s="7">
        <f>RANK(N2226,(N2226:P2226,Q2226:AJ2226))</f>
        <v>1</v>
      </c>
      <c r="E2226" s="7">
        <f>RANK(O2226,(N2226:P2226,Q2226:AJ2226))</f>
        <v>2</v>
      </c>
      <c r="F2226" s="7">
        <f>IF(P2226&gt;0,RANK(P2226,(N2226:P2226,Q2226:AJ2226)),0)</f>
        <v>3</v>
      </c>
      <c r="G2226" s="1">
        <f t="shared" si="875"/>
        <v>1771</v>
      </c>
      <c r="H2226" s="2">
        <f t="shared" si="861"/>
        <v>0.12930782710280375</v>
      </c>
      <c r="I2226" s="2"/>
      <c r="J2226" s="2">
        <f t="shared" si="876"/>
        <v>0.49773656542056077</v>
      </c>
      <c r="K2226" s="2">
        <f t="shared" si="877"/>
        <v>0.36842873831775702</v>
      </c>
      <c r="L2226" s="2">
        <f t="shared" si="878"/>
        <v>0.12974591121495327</v>
      </c>
      <c r="M2226" s="2">
        <f t="shared" si="879"/>
        <v>4.0887850467289377E-3</v>
      </c>
      <c r="N2226" s="1">
        <v>6817</v>
      </c>
      <c r="O2226" s="1">
        <v>5046</v>
      </c>
      <c r="P2226" s="1">
        <v>1777</v>
      </c>
      <c r="R2226" s="1">
        <v>56</v>
      </c>
      <c r="AL2226" s="7">
        <f>IF(Q2226&gt;0,RANK(Q2226,(N2226:P2226,Q2226:AJ2226)),0)</f>
        <v>0</v>
      </c>
      <c r="AM2226" s="7">
        <f>IF(R2226&gt;0,RANK(R2226,(N2226:P2226,Q2226:AJ2226)),0)</f>
        <v>4</v>
      </c>
      <c r="AN2226" s="7">
        <f>IF(S2226&gt;0,RANK(S2226,(N2226:P2226,Q2226:AJ2226)),0)</f>
        <v>0</v>
      </c>
      <c r="AO2226" s="7">
        <f>IF(T2226&gt;0,RANK(T2226,(N2226:P2226,Q2226:AJ2226)),0)</f>
        <v>0</v>
      </c>
      <c r="AP2226" s="2">
        <f t="shared" si="880"/>
        <v>0</v>
      </c>
      <c r="AQ2226" s="2">
        <f t="shared" si="881"/>
        <v>4.0887850467289715E-3</v>
      </c>
      <c r="AR2226" s="2">
        <f t="shared" si="882"/>
        <v>0</v>
      </c>
      <c r="AS2226" s="2">
        <f t="shared" si="883"/>
        <v>0</v>
      </c>
      <c r="AU2226" t="s">
        <v>1634</v>
      </c>
      <c r="AV2226" t="s">
        <v>1238</v>
      </c>
      <c r="AW2226">
        <v>2</v>
      </c>
      <c r="AY2226" s="130">
        <v>40</v>
      </c>
      <c r="AZ2226" s="131">
        <v>21</v>
      </c>
      <c r="BA2226" s="132">
        <f t="shared" si="884"/>
        <v>40021</v>
      </c>
      <c r="BC2226" s="7" t="s">
        <v>532</v>
      </c>
    </row>
    <row r="2227" spans="1:55" hidden="1" outlineLevel="1" x14ac:dyDescent="0.2">
      <c r="A2227" t="s">
        <v>489</v>
      </c>
      <c r="B2227" t="s">
        <v>1238</v>
      </c>
      <c r="C2227" s="1">
        <f t="shared" si="874"/>
        <v>5379</v>
      </c>
      <c r="D2227" s="7">
        <f>RANK(N2227,(N2227:P2227,Q2227:AJ2227))</f>
        <v>1</v>
      </c>
      <c r="E2227" s="7">
        <f>RANK(O2227,(N2227:P2227,Q2227:AJ2227))</f>
        <v>2</v>
      </c>
      <c r="F2227" s="7">
        <f>IF(P2227&gt;0,RANK(P2227,(N2227:P2227,Q2227:AJ2227)),0)</f>
        <v>3</v>
      </c>
      <c r="G2227" s="1">
        <f t="shared" si="875"/>
        <v>1618</v>
      </c>
      <c r="H2227" s="2">
        <f t="shared" si="861"/>
        <v>0.30079940509388364</v>
      </c>
      <c r="I2227" s="2"/>
      <c r="J2227" s="2">
        <f t="shared" si="876"/>
        <v>0.59453430005577246</v>
      </c>
      <c r="K2227" s="2">
        <f t="shared" si="877"/>
        <v>0.29373489496188881</v>
      </c>
      <c r="L2227" s="2">
        <f t="shared" si="878"/>
        <v>0.10949990704591932</v>
      </c>
      <c r="M2227" s="2">
        <f t="shared" si="879"/>
        <v>2.2308979364194098E-3</v>
      </c>
      <c r="N2227" s="1">
        <v>3198</v>
      </c>
      <c r="O2227" s="1">
        <v>1580</v>
      </c>
      <c r="P2227" s="1">
        <v>589</v>
      </c>
      <c r="R2227" s="1">
        <v>12</v>
      </c>
      <c r="AL2227" s="7">
        <f>IF(Q2227&gt;0,RANK(Q2227,(N2227:P2227,Q2227:AJ2227)),0)</f>
        <v>0</v>
      </c>
      <c r="AM2227" s="7">
        <f>IF(R2227&gt;0,RANK(R2227,(N2227:P2227,Q2227:AJ2227)),0)</f>
        <v>4</v>
      </c>
      <c r="AN2227" s="7">
        <f>IF(S2227&gt;0,RANK(S2227,(N2227:P2227,Q2227:AJ2227)),0)</f>
        <v>0</v>
      </c>
      <c r="AO2227" s="7">
        <f>IF(T2227&gt;0,RANK(T2227,(N2227:P2227,Q2227:AJ2227)),0)</f>
        <v>0</v>
      </c>
      <c r="AP2227" s="2">
        <f t="shared" si="880"/>
        <v>0</v>
      </c>
      <c r="AQ2227" s="2">
        <f t="shared" si="881"/>
        <v>2.2308979364194089E-3</v>
      </c>
      <c r="AR2227" s="2">
        <f t="shared" si="882"/>
        <v>0</v>
      </c>
      <c r="AS2227" s="2">
        <f t="shared" si="883"/>
        <v>0</v>
      </c>
      <c r="AU2227" t="s">
        <v>489</v>
      </c>
      <c r="AV2227" t="s">
        <v>1238</v>
      </c>
      <c r="AW2227">
        <v>3</v>
      </c>
      <c r="AY2227" s="130">
        <v>40</v>
      </c>
      <c r="AZ2227" s="131">
        <v>23</v>
      </c>
      <c r="BA2227" s="132">
        <f t="shared" si="884"/>
        <v>40023</v>
      </c>
      <c r="BC2227" s="7" t="s">
        <v>532</v>
      </c>
    </row>
    <row r="2228" spans="1:55" hidden="1" outlineLevel="1" x14ac:dyDescent="0.2">
      <c r="A2228" t="s">
        <v>1766</v>
      </c>
      <c r="B2228" t="s">
        <v>1238</v>
      </c>
      <c r="C2228" s="1">
        <f t="shared" si="874"/>
        <v>1455</v>
      </c>
      <c r="D2228" s="7">
        <f>RANK(N2228,(N2228:P2228,Q2228:AJ2228))</f>
        <v>2</v>
      </c>
      <c r="E2228" s="7">
        <f>RANK(O2228,(N2228:P2228,Q2228:AJ2228))</f>
        <v>1</v>
      </c>
      <c r="F2228" s="7">
        <f>IF(P2228&gt;0,RANK(P2228,(N2228:P2228,Q2228:AJ2228)),0)</f>
        <v>3</v>
      </c>
      <c r="G2228" s="1">
        <f t="shared" si="875"/>
        <v>625</v>
      </c>
      <c r="H2228" s="2">
        <f t="shared" si="861"/>
        <v>0.42955326460481097</v>
      </c>
      <c r="I2228" s="2"/>
      <c r="J2228" s="2">
        <f t="shared" si="876"/>
        <v>0.24810996563573884</v>
      </c>
      <c r="K2228" s="2">
        <f t="shared" si="877"/>
        <v>0.67766323024054986</v>
      </c>
      <c r="L2228" s="2">
        <f t="shared" si="878"/>
        <v>7.0103092783505155E-2</v>
      </c>
      <c r="M2228" s="2">
        <f t="shared" si="879"/>
        <v>4.1237113402061432E-3</v>
      </c>
      <c r="N2228" s="1">
        <v>361</v>
      </c>
      <c r="O2228" s="1">
        <v>986</v>
      </c>
      <c r="P2228" s="1">
        <v>102</v>
      </c>
      <c r="R2228" s="1">
        <v>6</v>
      </c>
      <c r="AL2228" s="7">
        <f>IF(Q2228&gt;0,RANK(Q2228,(N2228:P2228,Q2228:AJ2228)),0)</f>
        <v>0</v>
      </c>
      <c r="AM2228" s="7">
        <f>IF(R2228&gt;0,RANK(R2228,(N2228:P2228,Q2228:AJ2228)),0)</f>
        <v>4</v>
      </c>
      <c r="AN2228" s="7">
        <f>IF(S2228&gt;0,RANK(S2228,(N2228:P2228,Q2228:AJ2228)),0)</f>
        <v>0</v>
      </c>
      <c r="AO2228" s="7">
        <f>IF(T2228&gt;0,RANK(T2228,(N2228:P2228,Q2228:AJ2228)),0)</f>
        <v>0</v>
      </c>
      <c r="AP2228" s="2">
        <f t="shared" si="880"/>
        <v>0</v>
      </c>
      <c r="AQ2228" s="2">
        <f t="shared" si="881"/>
        <v>4.1237113402061857E-3</v>
      </c>
      <c r="AR2228" s="2">
        <f t="shared" si="882"/>
        <v>0</v>
      </c>
      <c r="AS2228" s="2">
        <f t="shared" si="883"/>
        <v>0</v>
      </c>
      <c r="AU2228" t="s">
        <v>1766</v>
      </c>
      <c r="AV2228" t="s">
        <v>1238</v>
      </c>
      <c r="AW2228">
        <v>6</v>
      </c>
      <c r="AY2228" s="130">
        <v>40</v>
      </c>
      <c r="AZ2228" s="131">
        <v>25</v>
      </c>
      <c r="BA2228" s="132">
        <f t="shared" si="884"/>
        <v>40025</v>
      </c>
      <c r="BC2228" s="7" t="s">
        <v>532</v>
      </c>
    </row>
    <row r="2229" spans="1:55" hidden="1" outlineLevel="1" x14ac:dyDescent="0.2">
      <c r="A2229" t="s">
        <v>158</v>
      </c>
      <c r="B2229" t="s">
        <v>1238</v>
      </c>
      <c r="C2229" s="1">
        <f t="shared" si="874"/>
        <v>69783</v>
      </c>
      <c r="D2229" s="7">
        <f>RANK(N2229,(N2229:P2229,Q2229:AJ2229))</f>
        <v>2</v>
      </c>
      <c r="E2229" s="7">
        <f>RANK(O2229,(N2229:P2229,Q2229:AJ2229))</f>
        <v>1</v>
      </c>
      <c r="F2229" s="7">
        <f>IF(P2229&gt;0,RANK(P2229,(N2229:P2229,Q2229:AJ2229)),0)</f>
        <v>3</v>
      </c>
      <c r="G2229" s="1">
        <f t="shared" si="875"/>
        <v>10419</v>
      </c>
      <c r="H2229" s="2">
        <f t="shared" si="861"/>
        <v>0.1493057048278234</v>
      </c>
      <c r="I2229" s="2"/>
      <c r="J2229" s="2">
        <f t="shared" si="876"/>
        <v>0.37312812576128856</v>
      </c>
      <c r="K2229" s="2">
        <f t="shared" si="877"/>
        <v>0.52243383058911197</v>
      </c>
      <c r="L2229" s="2">
        <f t="shared" si="878"/>
        <v>9.7229984380149889E-2</v>
      </c>
      <c r="M2229" s="2">
        <f t="shared" si="879"/>
        <v>7.208059269449521E-3</v>
      </c>
      <c r="N2229" s="1">
        <v>26038</v>
      </c>
      <c r="O2229" s="1">
        <v>36457</v>
      </c>
      <c r="P2229" s="1">
        <v>6785</v>
      </c>
      <c r="R2229" s="1">
        <v>503</v>
      </c>
      <c r="AL2229" s="7">
        <f>IF(Q2229&gt;0,RANK(Q2229,(N2229:P2229,Q2229:AJ2229)),0)</f>
        <v>0</v>
      </c>
      <c r="AM2229" s="7">
        <f>IF(R2229&gt;0,RANK(R2229,(N2229:P2229,Q2229:AJ2229)),0)</f>
        <v>4</v>
      </c>
      <c r="AN2229" s="7">
        <f>IF(S2229&gt;0,RANK(S2229,(N2229:P2229,Q2229:AJ2229)),0)</f>
        <v>0</v>
      </c>
      <c r="AO2229" s="7">
        <f>IF(T2229&gt;0,RANK(T2229,(N2229:P2229,Q2229:AJ2229)),0)</f>
        <v>0</v>
      </c>
      <c r="AP2229" s="2">
        <f t="shared" si="880"/>
        <v>0</v>
      </c>
      <c r="AQ2229" s="2">
        <f t="shared" si="881"/>
        <v>7.2080592694495791E-3</v>
      </c>
      <c r="AR2229" s="2">
        <f t="shared" si="882"/>
        <v>0</v>
      </c>
      <c r="AS2229" s="2">
        <f t="shared" si="883"/>
        <v>0</v>
      </c>
      <c r="AU2229" t="s">
        <v>158</v>
      </c>
      <c r="AV2229" t="s">
        <v>1238</v>
      </c>
      <c r="AW2229">
        <v>4</v>
      </c>
      <c r="AY2229" s="130">
        <v>40</v>
      </c>
      <c r="AZ2229" s="131">
        <v>27</v>
      </c>
      <c r="BA2229" s="132">
        <f t="shared" si="884"/>
        <v>40027</v>
      </c>
      <c r="BC2229" s="7" t="s">
        <v>532</v>
      </c>
    </row>
    <row r="2230" spans="1:55" hidden="1" outlineLevel="1" x14ac:dyDescent="0.2">
      <c r="A2230" t="s">
        <v>90</v>
      </c>
      <c r="B2230" t="s">
        <v>1238</v>
      </c>
      <c r="C2230" s="1">
        <f t="shared" si="874"/>
        <v>2276</v>
      </c>
      <c r="D2230" s="7">
        <f>RANK(N2230,(N2230:P2230,Q2230:AJ2230))</f>
        <v>1</v>
      </c>
      <c r="E2230" s="7">
        <f>RANK(O2230,(N2230:P2230,Q2230:AJ2230))</f>
        <v>2</v>
      </c>
      <c r="F2230" s="7">
        <f>IF(P2230&gt;0,RANK(P2230,(N2230:P2230,Q2230:AJ2230)),0)</f>
        <v>3</v>
      </c>
      <c r="G2230" s="1">
        <f t="shared" si="875"/>
        <v>471</v>
      </c>
      <c r="H2230" s="2">
        <f t="shared" si="861"/>
        <v>0.20694200351493849</v>
      </c>
      <c r="I2230" s="2"/>
      <c r="J2230" s="2">
        <f t="shared" si="876"/>
        <v>0.52943760984182775</v>
      </c>
      <c r="K2230" s="2">
        <f t="shared" si="877"/>
        <v>0.32249560632688928</v>
      </c>
      <c r="L2230" s="2">
        <f t="shared" si="878"/>
        <v>0.14191564147627417</v>
      </c>
      <c r="M2230" s="2">
        <f t="shared" si="879"/>
        <v>6.1511423550087985E-3</v>
      </c>
      <c r="N2230" s="1">
        <v>1205</v>
      </c>
      <c r="O2230" s="1">
        <v>734</v>
      </c>
      <c r="P2230" s="1">
        <v>323</v>
      </c>
      <c r="R2230" s="1">
        <v>14</v>
      </c>
      <c r="AL2230" s="7">
        <f>IF(Q2230&gt;0,RANK(Q2230,(N2230:P2230,Q2230:AJ2230)),0)</f>
        <v>0</v>
      </c>
      <c r="AM2230" s="7">
        <f>IF(R2230&gt;0,RANK(R2230,(N2230:P2230,Q2230:AJ2230)),0)</f>
        <v>4</v>
      </c>
      <c r="AN2230" s="7">
        <f>IF(S2230&gt;0,RANK(S2230,(N2230:P2230,Q2230:AJ2230)),0)</f>
        <v>0</v>
      </c>
      <c r="AO2230" s="7">
        <f>IF(T2230&gt;0,RANK(T2230,(N2230:P2230,Q2230:AJ2230)),0)</f>
        <v>0</v>
      </c>
      <c r="AP2230" s="2">
        <f t="shared" si="880"/>
        <v>0</v>
      </c>
      <c r="AQ2230" s="2">
        <f t="shared" si="881"/>
        <v>6.1511423550087872E-3</v>
      </c>
      <c r="AR2230" s="2">
        <f t="shared" si="882"/>
        <v>0</v>
      </c>
      <c r="AS2230" s="2">
        <f t="shared" si="883"/>
        <v>0</v>
      </c>
      <c r="AU2230" t="s">
        <v>90</v>
      </c>
      <c r="AV2230" t="s">
        <v>1238</v>
      </c>
      <c r="AW2230">
        <v>3</v>
      </c>
      <c r="AY2230" s="130">
        <v>40</v>
      </c>
      <c r="AZ2230" s="131">
        <v>29</v>
      </c>
      <c r="BA2230" s="132">
        <f t="shared" si="884"/>
        <v>40029</v>
      </c>
      <c r="BC2230" s="7" t="s">
        <v>532</v>
      </c>
    </row>
    <row r="2231" spans="1:55" hidden="1" outlineLevel="1" x14ac:dyDescent="0.2">
      <c r="A2231" t="s">
        <v>1346</v>
      </c>
      <c r="B2231" t="s">
        <v>1238</v>
      </c>
      <c r="C2231" s="1">
        <f t="shared" si="874"/>
        <v>30278</v>
      </c>
      <c r="D2231" s="7">
        <f>RANK(N2231,(N2231:P2231,Q2231:AJ2231))</f>
        <v>2</v>
      </c>
      <c r="E2231" s="7">
        <f>RANK(O2231,(N2231:P2231,Q2231:AJ2231))</f>
        <v>1</v>
      </c>
      <c r="F2231" s="7">
        <f>IF(P2231&gt;0,RANK(P2231,(N2231:P2231,Q2231:AJ2231)),0)</f>
        <v>3</v>
      </c>
      <c r="G2231" s="1">
        <f t="shared" si="875"/>
        <v>1620</v>
      </c>
      <c r="H2231" s="2">
        <f t="shared" si="861"/>
        <v>5.3504194464627786E-2</v>
      </c>
      <c r="I2231" s="2"/>
      <c r="J2231" s="2">
        <f t="shared" si="876"/>
        <v>0.42410330933350948</v>
      </c>
      <c r="K2231" s="2">
        <f t="shared" si="877"/>
        <v>0.47760750379813727</v>
      </c>
      <c r="L2231" s="2">
        <f t="shared" si="878"/>
        <v>9.3103903824559089E-2</v>
      </c>
      <c r="M2231" s="2">
        <f t="shared" si="879"/>
        <v>5.1852830437941616E-3</v>
      </c>
      <c r="N2231" s="1">
        <v>12841</v>
      </c>
      <c r="O2231" s="1">
        <v>14461</v>
      </c>
      <c r="P2231" s="1">
        <v>2819</v>
      </c>
      <c r="R2231" s="1">
        <v>157</v>
      </c>
      <c r="AL2231" s="7">
        <f>IF(Q2231&gt;0,RANK(Q2231,(N2231:P2231,Q2231:AJ2231)),0)</f>
        <v>0</v>
      </c>
      <c r="AM2231" s="7">
        <f>IF(R2231&gt;0,RANK(R2231,(N2231:P2231,Q2231:AJ2231)),0)</f>
        <v>4</v>
      </c>
      <c r="AN2231" s="7">
        <f>IF(S2231&gt;0,RANK(S2231,(N2231:P2231,Q2231:AJ2231)),0)</f>
        <v>0</v>
      </c>
      <c r="AO2231" s="7">
        <f>IF(T2231&gt;0,RANK(T2231,(N2231:P2231,Q2231:AJ2231)),0)</f>
        <v>0</v>
      </c>
      <c r="AP2231" s="2">
        <f t="shared" si="880"/>
        <v>0</v>
      </c>
      <c r="AQ2231" s="2">
        <f t="shared" si="881"/>
        <v>5.1852830437941737E-3</v>
      </c>
      <c r="AR2231" s="2">
        <f t="shared" si="882"/>
        <v>0</v>
      </c>
      <c r="AS2231" s="2">
        <f t="shared" si="883"/>
        <v>0</v>
      </c>
      <c r="AU2231" t="s">
        <v>1346</v>
      </c>
      <c r="AV2231" t="s">
        <v>1238</v>
      </c>
      <c r="AW2231">
        <v>4</v>
      </c>
      <c r="AY2231" s="130">
        <v>40</v>
      </c>
      <c r="AZ2231" s="131">
        <v>31</v>
      </c>
      <c r="BA2231" s="132">
        <f t="shared" si="884"/>
        <v>40031</v>
      </c>
      <c r="BC2231" s="7" t="s">
        <v>532</v>
      </c>
    </row>
    <row r="2232" spans="1:55" hidden="1" outlineLevel="1" x14ac:dyDescent="0.2">
      <c r="A2232" t="s">
        <v>290</v>
      </c>
      <c r="B2232" t="s">
        <v>1238</v>
      </c>
      <c r="C2232" s="1">
        <f t="shared" si="874"/>
        <v>2698</v>
      </c>
      <c r="D2232" s="7">
        <f>RANK(N2232,(N2232:P2232,Q2232:AJ2232))</f>
        <v>1</v>
      </c>
      <c r="E2232" s="7">
        <f>RANK(O2232,(N2232:P2232,Q2232:AJ2232))</f>
        <v>2</v>
      </c>
      <c r="F2232" s="7">
        <f>IF(P2232&gt;0,RANK(P2232,(N2232:P2232,Q2232:AJ2232)),0)</f>
        <v>3</v>
      </c>
      <c r="G2232" s="1">
        <f t="shared" si="875"/>
        <v>216</v>
      </c>
      <c r="H2232" s="2">
        <f t="shared" si="861"/>
        <v>8.0059303187546324E-2</v>
      </c>
      <c r="I2232" s="2"/>
      <c r="J2232" s="2">
        <f t="shared" si="876"/>
        <v>0.46627131208302447</v>
      </c>
      <c r="K2232" s="2">
        <f t="shared" si="877"/>
        <v>0.38621200889547813</v>
      </c>
      <c r="L2232" s="2">
        <f t="shared" si="878"/>
        <v>0.14121571534469979</v>
      </c>
      <c r="M2232" s="2">
        <f t="shared" si="879"/>
        <v>6.3009636767976662E-3</v>
      </c>
      <c r="N2232" s="1">
        <v>1258</v>
      </c>
      <c r="O2232" s="1">
        <v>1042</v>
      </c>
      <c r="P2232" s="1">
        <v>381</v>
      </c>
      <c r="R2232" s="1">
        <v>17</v>
      </c>
      <c r="AL2232" s="7">
        <f>IF(Q2232&gt;0,RANK(Q2232,(N2232:P2232,Q2232:AJ2232)),0)</f>
        <v>0</v>
      </c>
      <c r="AM2232" s="7">
        <f>IF(R2232&gt;0,RANK(R2232,(N2232:P2232,Q2232:AJ2232)),0)</f>
        <v>4</v>
      </c>
      <c r="AN2232" s="7">
        <f>IF(S2232&gt;0,RANK(S2232,(N2232:P2232,Q2232:AJ2232)),0)</f>
        <v>0</v>
      </c>
      <c r="AO2232" s="7">
        <f>IF(T2232&gt;0,RANK(T2232,(N2232:P2232,Q2232:AJ2232)),0)</f>
        <v>0</v>
      </c>
      <c r="AP2232" s="2">
        <f t="shared" si="880"/>
        <v>0</v>
      </c>
      <c r="AQ2232" s="2">
        <f t="shared" si="881"/>
        <v>6.3009636767976281E-3</v>
      </c>
      <c r="AR2232" s="2">
        <f t="shared" si="882"/>
        <v>0</v>
      </c>
      <c r="AS2232" s="2">
        <f t="shared" si="883"/>
        <v>0</v>
      </c>
      <c r="AU2232" t="s">
        <v>290</v>
      </c>
      <c r="AV2232" t="s">
        <v>1238</v>
      </c>
      <c r="AW2232">
        <v>4</v>
      </c>
      <c r="AY2232" s="130">
        <v>40</v>
      </c>
      <c r="AZ2232" s="131">
        <v>33</v>
      </c>
      <c r="BA2232" s="132">
        <f t="shared" si="884"/>
        <v>40033</v>
      </c>
      <c r="BC2232" s="7" t="s">
        <v>532</v>
      </c>
    </row>
    <row r="2233" spans="1:55" hidden="1" outlineLevel="1" x14ac:dyDescent="0.2">
      <c r="A2233" t="s">
        <v>1321</v>
      </c>
      <c r="B2233" t="s">
        <v>1238</v>
      </c>
      <c r="C2233" s="1">
        <f t="shared" si="874"/>
        <v>5486</v>
      </c>
      <c r="D2233" s="7">
        <f>RANK(N2233,(N2233:P2233,Q2233:AJ2233))</f>
        <v>1</v>
      </c>
      <c r="E2233" s="7">
        <f>RANK(O2233,(N2233:P2233,Q2233:AJ2233))</f>
        <v>2</v>
      </c>
      <c r="F2233" s="7">
        <f>IF(P2233&gt;0,RANK(P2233,(N2233:P2233,Q2233:AJ2233)),0)</f>
        <v>3</v>
      </c>
      <c r="G2233" s="1">
        <f t="shared" si="875"/>
        <v>591</v>
      </c>
      <c r="H2233" s="2">
        <f t="shared" ref="H2233:H2296" si="885">G2233/C2233</f>
        <v>0.1077287641268684</v>
      </c>
      <c r="I2233" s="2"/>
      <c r="J2233" s="2">
        <f t="shared" si="876"/>
        <v>0.48286547575647104</v>
      </c>
      <c r="K2233" s="2">
        <f t="shared" si="877"/>
        <v>0.3751367116296026</v>
      </c>
      <c r="L2233" s="2">
        <f t="shared" si="878"/>
        <v>0.13816988698505286</v>
      </c>
      <c r="M2233" s="2">
        <f t="shared" si="879"/>
        <v>3.8279256288735464E-3</v>
      </c>
      <c r="N2233" s="1">
        <v>2649</v>
      </c>
      <c r="O2233" s="1">
        <v>2058</v>
      </c>
      <c r="P2233" s="1">
        <v>758</v>
      </c>
      <c r="R2233" s="1">
        <v>21</v>
      </c>
      <c r="AL2233" s="7">
        <f>IF(Q2233&gt;0,RANK(Q2233,(N2233:P2233,Q2233:AJ2233)),0)</f>
        <v>0</v>
      </c>
      <c r="AM2233" s="7">
        <f>IF(R2233&gt;0,RANK(R2233,(N2233:P2233,Q2233:AJ2233)),0)</f>
        <v>4</v>
      </c>
      <c r="AN2233" s="7">
        <f>IF(S2233&gt;0,RANK(S2233,(N2233:P2233,Q2233:AJ2233)),0)</f>
        <v>0</v>
      </c>
      <c r="AO2233" s="7">
        <f>IF(T2233&gt;0,RANK(T2233,(N2233:P2233,Q2233:AJ2233)),0)</f>
        <v>0</v>
      </c>
      <c r="AP2233" s="2">
        <f t="shared" si="880"/>
        <v>0</v>
      </c>
      <c r="AQ2233" s="2">
        <f t="shared" si="881"/>
        <v>3.8279256288734961E-3</v>
      </c>
      <c r="AR2233" s="2">
        <f t="shared" si="882"/>
        <v>0</v>
      </c>
      <c r="AS2233" s="2">
        <f t="shared" si="883"/>
        <v>0</v>
      </c>
      <c r="AU2233" t="s">
        <v>1321</v>
      </c>
      <c r="AV2233" t="s">
        <v>1238</v>
      </c>
      <c r="AW2233">
        <v>2</v>
      </c>
      <c r="AY2233" s="130">
        <v>40</v>
      </c>
      <c r="AZ2233" s="131">
        <v>35</v>
      </c>
      <c r="BA2233" s="132">
        <f t="shared" si="884"/>
        <v>40035</v>
      </c>
      <c r="BC2233" s="7" t="s">
        <v>532</v>
      </c>
    </row>
    <row r="2234" spans="1:55" hidden="1" outlineLevel="1" x14ac:dyDescent="0.2">
      <c r="A2234" t="s">
        <v>291</v>
      </c>
      <c r="B2234" t="s">
        <v>1238</v>
      </c>
      <c r="C2234" s="1">
        <f t="shared" si="874"/>
        <v>22457</v>
      </c>
      <c r="D2234" s="7">
        <f>RANK(N2234,(N2234:P2234,Q2234:AJ2234))</f>
        <v>2</v>
      </c>
      <c r="E2234" s="7">
        <f>RANK(O2234,(N2234:P2234,Q2234:AJ2234))</f>
        <v>1</v>
      </c>
      <c r="F2234" s="7">
        <f>IF(P2234&gt;0,RANK(P2234,(N2234:P2234,Q2234:AJ2234)),0)</f>
        <v>3</v>
      </c>
      <c r="G2234" s="1">
        <f t="shared" si="875"/>
        <v>187</v>
      </c>
      <c r="H2234" s="2">
        <f t="shared" si="885"/>
        <v>8.3270249810749441E-3</v>
      </c>
      <c r="I2234" s="2"/>
      <c r="J2234" s="2">
        <f t="shared" si="876"/>
        <v>0.43077882174822996</v>
      </c>
      <c r="K2234" s="2">
        <f t="shared" si="877"/>
        <v>0.43910584672930492</v>
      </c>
      <c r="L2234" s="2">
        <f t="shared" si="878"/>
        <v>0.12633032016743109</v>
      </c>
      <c r="M2234" s="2">
        <f t="shared" si="879"/>
        <v>3.7850113550339792E-3</v>
      </c>
      <c r="N2234" s="1">
        <v>9674</v>
      </c>
      <c r="O2234" s="1">
        <v>9861</v>
      </c>
      <c r="P2234" s="1">
        <v>2837</v>
      </c>
      <c r="R2234" s="1">
        <v>85</v>
      </c>
      <c r="AL2234" s="7">
        <f>IF(Q2234&gt;0,RANK(Q2234,(N2234:P2234,Q2234:AJ2234)),0)</f>
        <v>0</v>
      </c>
      <c r="AM2234" s="7">
        <f>IF(R2234&gt;0,RANK(R2234,(N2234:P2234,Q2234:AJ2234)),0)</f>
        <v>4</v>
      </c>
      <c r="AN2234" s="7">
        <f>IF(S2234&gt;0,RANK(S2234,(N2234:P2234,Q2234:AJ2234)),0)</f>
        <v>0</v>
      </c>
      <c r="AO2234" s="7">
        <f>IF(T2234&gt;0,RANK(T2234,(N2234:P2234,Q2234:AJ2234)),0)</f>
        <v>0</v>
      </c>
      <c r="AP2234" s="2">
        <f t="shared" si="880"/>
        <v>0</v>
      </c>
      <c r="AQ2234" s="2">
        <f t="shared" si="881"/>
        <v>3.7850113550340651E-3</v>
      </c>
      <c r="AR2234" s="2">
        <f t="shared" si="882"/>
        <v>0</v>
      </c>
      <c r="AS2234" s="2">
        <f t="shared" si="883"/>
        <v>0</v>
      </c>
      <c r="AU2234" t="s">
        <v>291</v>
      </c>
      <c r="AV2234" t="s">
        <v>1238</v>
      </c>
      <c r="AW2234">
        <v>2</v>
      </c>
      <c r="AY2234" s="130">
        <v>40</v>
      </c>
      <c r="AZ2234" s="131">
        <v>37</v>
      </c>
      <c r="BA2234" s="132">
        <f t="shared" si="884"/>
        <v>40037</v>
      </c>
      <c r="BC2234" s="7" t="s">
        <v>532</v>
      </c>
    </row>
    <row r="2235" spans="1:55" hidden="1" outlineLevel="1" x14ac:dyDescent="0.2">
      <c r="A2235" t="s">
        <v>451</v>
      </c>
      <c r="B2235" t="s">
        <v>1238</v>
      </c>
      <c r="C2235" s="1">
        <f t="shared" si="874"/>
        <v>9879</v>
      </c>
      <c r="D2235" s="7">
        <f>RANK(N2235,(N2235:P2235,Q2235:AJ2235))</f>
        <v>2</v>
      </c>
      <c r="E2235" s="7">
        <f>RANK(O2235,(N2235:P2235,Q2235:AJ2235))</f>
        <v>1</v>
      </c>
      <c r="F2235" s="7">
        <f>IF(P2235&gt;0,RANK(P2235,(N2235:P2235,Q2235:AJ2235)),0)</f>
        <v>3</v>
      </c>
      <c r="G2235" s="1">
        <f t="shared" si="875"/>
        <v>696</v>
      </c>
      <c r="H2235" s="2">
        <f t="shared" si="885"/>
        <v>7.0452474946856969E-2</v>
      </c>
      <c r="I2235" s="2"/>
      <c r="J2235" s="2">
        <f t="shared" si="876"/>
        <v>0.40763235145257615</v>
      </c>
      <c r="K2235" s="2">
        <f t="shared" si="877"/>
        <v>0.47808482639943312</v>
      </c>
      <c r="L2235" s="2">
        <f t="shared" si="878"/>
        <v>0.11144852717886426</v>
      </c>
      <c r="M2235" s="2">
        <f t="shared" si="879"/>
        <v>2.8342949691264746E-3</v>
      </c>
      <c r="N2235" s="1">
        <v>4027</v>
      </c>
      <c r="O2235" s="1">
        <v>4723</v>
      </c>
      <c r="P2235" s="1">
        <v>1101</v>
      </c>
      <c r="R2235" s="1">
        <v>28</v>
      </c>
      <c r="AL2235" s="7">
        <f>IF(Q2235&gt;0,RANK(Q2235,(N2235:P2235,Q2235:AJ2235)),0)</f>
        <v>0</v>
      </c>
      <c r="AM2235" s="7">
        <f>IF(R2235&gt;0,RANK(R2235,(N2235:P2235,Q2235:AJ2235)),0)</f>
        <v>4</v>
      </c>
      <c r="AN2235" s="7">
        <f>IF(S2235&gt;0,RANK(S2235,(N2235:P2235,Q2235:AJ2235)),0)</f>
        <v>0</v>
      </c>
      <c r="AO2235" s="7">
        <f>IF(T2235&gt;0,RANK(T2235,(N2235:P2235,Q2235:AJ2235)),0)</f>
        <v>0</v>
      </c>
      <c r="AP2235" s="2">
        <f t="shared" si="880"/>
        <v>0</v>
      </c>
      <c r="AQ2235" s="2">
        <f t="shared" si="881"/>
        <v>2.8342949691264299E-3</v>
      </c>
      <c r="AR2235" s="2">
        <f t="shared" si="882"/>
        <v>0</v>
      </c>
      <c r="AS2235" s="2">
        <f t="shared" si="883"/>
        <v>0</v>
      </c>
      <c r="AU2235" t="s">
        <v>451</v>
      </c>
      <c r="AV2235" t="s">
        <v>1238</v>
      </c>
      <c r="AW2235">
        <v>6</v>
      </c>
      <c r="AY2235" s="130">
        <v>40</v>
      </c>
      <c r="AZ2235" s="131">
        <v>39</v>
      </c>
      <c r="BA2235" s="132">
        <f t="shared" si="884"/>
        <v>40039</v>
      </c>
      <c r="BC2235" s="7" t="s">
        <v>532</v>
      </c>
    </row>
    <row r="2236" spans="1:55" hidden="1" outlineLevel="1" x14ac:dyDescent="0.2">
      <c r="A2236" t="s">
        <v>1263</v>
      </c>
      <c r="B2236" t="s">
        <v>1238</v>
      </c>
      <c r="C2236" s="1">
        <f t="shared" si="874"/>
        <v>11939</v>
      </c>
      <c r="D2236" s="7">
        <f>RANK(N2236,(N2236:P2236,Q2236:AJ2236))</f>
        <v>2</v>
      </c>
      <c r="E2236" s="7">
        <f>RANK(O2236,(N2236:P2236,Q2236:AJ2236))</f>
        <v>1</v>
      </c>
      <c r="F2236" s="7">
        <f>IF(P2236&gt;0,RANK(P2236,(N2236:P2236,Q2236:AJ2236)),0)</f>
        <v>3</v>
      </c>
      <c r="G2236" s="1">
        <f t="shared" si="875"/>
        <v>136</v>
      </c>
      <c r="H2236" s="2">
        <f t="shared" si="885"/>
        <v>1.1391238797219198E-2</v>
      </c>
      <c r="I2236" s="2"/>
      <c r="J2236" s="2">
        <f t="shared" si="876"/>
        <v>0.42666890024290144</v>
      </c>
      <c r="K2236" s="2">
        <f t="shared" si="877"/>
        <v>0.43806013904012059</v>
      </c>
      <c r="L2236" s="2">
        <f t="shared" si="878"/>
        <v>0.13175307814724851</v>
      </c>
      <c r="M2236" s="2">
        <f t="shared" si="879"/>
        <v>3.5178825697295135E-3</v>
      </c>
      <c r="N2236" s="1">
        <v>5094</v>
      </c>
      <c r="O2236" s="1">
        <v>5230</v>
      </c>
      <c r="P2236" s="1">
        <v>1573</v>
      </c>
      <c r="R2236" s="1">
        <v>42</v>
      </c>
      <c r="AL2236" s="7">
        <f>IF(Q2236&gt;0,RANK(Q2236,(N2236:P2236,Q2236:AJ2236)),0)</f>
        <v>0</v>
      </c>
      <c r="AM2236" s="7">
        <f>IF(R2236&gt;0,RANK(R2236,(N2236:P2236,Q2236:AJ2236)),0)</f>
        <v>4</v>
      </c>
      <c r="AN2236" s="7">
        <f>IF(S2236&gt;0,RANK(S2236,(N2236:P2236,Q2236:AJ2236)),0)</f>
        <v>0</v>
      </c>
      <c r="AO2236" s="7">
        <f>IF(T2236&gt;0,RANK(T2236,(N2236:P2236,Q2236:AJ2236)),0)</f>
        <v>0</v>
      </c>
      <c r="AP2236" s="2">
        <f t="shared" si="880"/>
        <v>0</v>
      </c>
      <c r="AQ2236" s="2">
        <f t="shared" si="881"/>
        <v>3.517882569729458E-3</v>
      </c>
      <c r="AR2236" s="2">
        <f t="shared" si="882"/>
        <v>0</v>
      </c>
      <c r="AS2236" s="2">
        <f t="shared" si="883"/>
        <v>0</v>
      </c>
      <c r="AU2236" t="s">
        <v>1263</v>
      </c>
      <c r="AV2236" t="s">
        <v>1238</v>
      </c>
      <c r="AW2236">
        <v>2</v>
      </c>
      <c r="AY2236" s="130">
        <v>40</v>
      </c>
      <c r="AZ2236" s="131">
        <v>41</v>
      </c>
      <c r="BA2236" s="132">
        <f t="shared" si="884"/>
        <v>40041</v>
      </c>
      <c r="BC2236" s="7" t="s">
        <v>532</v>
      </c>
    </row>
    <row r="2237" spans="1:55" hidden="1" outlineLevel="1" x14ac:dyDescent="0.2">
      <c r="A2237" t="s">
        <v>568</v>
      </c>
      <c r="B2237" t="s">
        <v>1238</v>
      </c>
      <c r="C2237" s="1">
        <f t="shared" si="874"/>
        <v>2301</v>
      </c>
      <c r="D2237" s="7">
        <f>RANK(N2237,(N2237:P2237,Q2237:AJ2237))</f>
        <v>2</v>
      </c>
      <c r="E2237" s="7">
        <f>RANK(O2237,(N2237:P2237,Q2237:AJ2237))</f>
        <v>1</v>
      </c>
      <c r="F2237" s="7">
        <f>IF(P2237&gt;0,RANK(P2237,(N2237:P2237,Q2237:AJ2237)),0)</f>
        <v>3</v>
      </c>
      <c r="G2237" s="1">
        <f t="shared" si="875"/>
        <v>363</v>
      </c>
      <c r="H2237" s="2">
        <f t="shared" si="885"/>
        <v>0.15775749674054759</v>
      </c>
      <c r="I2237" s="2"/>
      <c r="J2237" s="2">
        <f t="shared" si="876"/>
        <v>0.35462842242503262</v>
      </c>
      <c r="K2237" s="2">
        <f t="shared" si="877"/>
        <v>0.51238591916558018</v>
      </c>
      <c r="L2237" s="2">
        <f t="shared" si="878"/>
        <v>0.12690134724033028</v>
      </c>
      <c r="M2237" s="2">
        <f t="shared" si="879"/>
        <v>6.0843111690568608E-3</v>
      </c>
      <c r="N2237" s="1">
        <v>816</v>
      </c>
      <c r="O2237" s="1">
        <v>1179</v>
      </c>
      <c r="P2237" s="1">
        <v>292</v>
      </c>
      <c r="R2237" s="1">
        <v>14</v>
      </c>
      <c r="AL2237" s="7">
        <f>IF(Q2237&gt;0,RANK(Q2237,(N2237:P2237,Q2237:AJ2237)),0)</f>
        <v>0</v>
      </c>
      <c r="AM2237" s="7">
        <f>IF(R2237&gt;0,RANK(R2237,(N2237:P2237,Q2237:AJ2237)),0)</f>
        <v>4</v>
      </c>
      <c r="AN2237" s="7">
        <f>IF(S2237&gt;0,RANK(S2237,(N2237:P2237,Q2237:AJ2237)),0)</f>
        <v>0</v>
      </c>
      <c r="AO2237" s="7">
        <f>IF(T2237&gt;0,RANK(T2237,(N2237:P2237,Q2237:AJ2237)),0)</f>
        <v>0</v>
      </c>
      <c r="AP2237" s="2">
        <f t="shared" si="880"/>
        <v>0</v>
      </c>
      <c r="AQ2237" s="2">
        <f t="shared" si="881"/>
        <v>6.0843111690569319E-3</v>
      </c>
      <c r="AR2237" s="2">
        <f t="shared" si="882"/>
        <v>0</v>
      </c>
      <c r="AS2237" s="2">
        <f t="shared" si="883"/>
        <v>0</v>
      </c>
      <c r="AU2237" t="s">
        <v>568</v>
      </c>
      <c r="AV2237" t="s">
        <v>1238</v>
      </c>
      <c r="AW2237">
        <v>6</v>
      </c>
      <c r="AY2237" s="130">
        <v>40</v>
      </c>
      <c r="AZ2237" s="131">
        <v>43</v>
      </c>
      <c r="BA2237" s="132">
        <f t="shared" si="884"/>
        <v>40043</v>
      </c>
      <c r="BC2237" s="7" t="s">
        <v>532</v>
      </c>
    </row>
    <row r="2238" spans="1:55" hidden="1" outlineLevel="1" x14ac:dyDescent="0.2">
      <c r="A2238" t="s">
        <v>825</v>
      </c>
      <c r="B2238" t="s">
        <v>1238</v>
      </c>
      <c r="C2238" s="1">
        <f t="shared" si="874"/>
        <v>1996</v>
      </c>
      <c r="D2238" s="7">
        <f>RANK(N2238,(N2238:P2238,Q2238:AJ2238))</f>
        <v>2</v>
      </c>
      <c r="E2238" s="7">
        <f>RANK(O2238,(N2238:P2238,Q2238:AJ2238))</f>
        <v>1</v>
      </c>
      <c r="F2238" s="7">
        <f>IF(P2238&gt;0,RANK(P2238,(N2238:P2238,Q2238:AJ2238)),0)</f>
        <v>3</v>
      </c>
      <c r="G2238" s="1">
        <f t="shared" si="875"/>
        <v>471</v>
      </c>
      <c r="H2238" s="2">
        <f t="shared" si="885"/>
        <v>0.23597194388777556</v>
      </c>
      <c r="I2238" s="2"/>
      <c r="J2238" s="2">
        <f t="shared" si="876"/>
        <v>0.31012024048096193</v>
      </c>
      <c r="K2238" s="2">
        <f t="shared" si="877"/>
        <v>0.54609218436873752</v>
      </c>
      <c r="L2238" s="2">
        <f t="shared" si="878"/>
        <v>0.13977955911823647</v>
      </c>
      <c r="M2238" s="2">
        <f t="shared" si="879"/>
        <v>4.0080160320640212E-3</v>
      </c>
      <c r="N2238" s="1">
        <v>619</v>
      </c>
      <c r="O2238" s="1">
        <v>1090</v>
      </c>
      <c r="P2238" s="1">
        <v>279</v>
      </c>
      <c r="R2238" s="1">
        <v>8</v>
      </c>
      <c r="AL2238" s="7">
        <f>IF(Q2238&gt;0,RANK(Q2238,(N2238:P2238,Q2238:AJ2238)),0)</f>
        <v>0</v>
      </c>
      <c r="AM2238" s="7">
        <f>IF(R2238&gt;0,RANK(R2238,(N2238:P2238,Q2238:AJ2238)),0)</f>
        <v>4</v>
      </c>
      <c r="AN2238" s="7">
        <f>IF(S2238&gt;0,RANK(S2238,(N2238:P2238,Q2238:AJ2238)),0)</f>
        <v>0</v>
      </c>
      <c r="AO2238" s="7">
        <f>IF(T2238&gt;0,RANK(T2238,(N2238:P2238,Q2238:AJ2238)),0)</f>
        <v>0</v>
      </c>
      <c r="AP2238" s="2">
        <f t="shared" si="880"/>
        <v>0</v>
      </c>
      <c r="AQ2238" s="2">
        <f t="shared" si="881"/>
        <v>4.0080160320641279E-3</v>
      </c>
      <c r="AR2238" s="2">
        <f t="shared" si="882"/>
        <v>0</v>
      </c>
      <c r="AS2238" s="2">
        <f t="shared" si="883"/>
        <v>0</v>
      </c>
      <c r="AU2238" t="s">
        <v>825</v>
      </c>
      <c r="AV2238" t="s">
        <v>1238</v>
      </c>
      <c r="AW2238">
        <v>6</v>
      </c>
      <c r="AY2238" s="130">
        <v>40</v>
      </c>
      <c r="AZ2238" s="131">
        <v>45</v>
      </c>
      <c r="BA2238" s="132">
        <f t="shared" si="884"/>
        <v>40045</v>
      </c>
      <c r="BC2238" s="7" t="s">
        <v>532</v>
      </c>
    </row>
    <row r="2239" spans="1:55" hidden="1" outlineLevel="1" x14ac:dyDescent="0.2">
      <c r="A2239" t="s">
        <v>169</v>
      </c>
      <c r="B2239" t="s">
        <v>1238</v>
      </c>
      <c r="C2239" s="1">
        <f t="shared" si="874"/>
        <v>21841</v>
      </c>
      <c r="D2239" s="7">
        <f>RANK(N2239,(N2239:P2239,Q2239:AJ2239))</f>
        <v>2</v>
      </c>
      <c r="E2239" s="7">
        <f>RANK(O2239,(N2239:P2239,Q2239:AJ2239))</f>
        <v>1</v>
      </c>
      <c r="F2239" s="7">
        <f>IF(P2239&gt;0,RANK(P2239,(N2239:P2239,Q2239:AJ2239)),0)</f>
        <v>3</v>
      </c>
      <c r="G2239" s="1">
        <f t="shared" si="875"/>
        <v>4208</v>
      </c>
      <c r="H2239" s="2">
        <f t="shared" si="885"/>
        <v>0.19266517100865346</v>
      </c>
      <c r="I2239" s="2"/>
      <c r="J2239" s="2">
        <f t="shared" si="876"/>
        <v>0.34357401217892952</v>
      </c>
      <c r="K2239" s="2">
        <f t="shared" si="877"/>
        <v>0.53623918318758301</v>
      </c>
      <c r="L2239" s="2">
        <f t="shared" si="878"/>
        <v>0.11551668879630053</v>
      </c>
      <c r="M2239" s="2">
        <f t="shared" si="879"/>
        <v>4.6701158371869889E-3</v>
      </c>
      <c r="N2239" s="1">
        <v>7504</v>
      </c>
      <c r="O2239" s="1">
        <v>11712</v>
      </c>
      <c r="P2239" s="1">
        <v>2523</v>
      </c>
      <c r="R2239" s="1">
        <v>102</v>
      </c>
      <c r="AL2239" s="7">
        <f>IF(Q2239&gt;0,RANK(Q2239,(N2239:P2239,Q2239:AJ2239)),0)</f>
        <v>0</v>
      </c>
      <c r="AM2239" s="7">
        <f>IF(R2239&gt;0,RANK(R2239,(N2239:P2239,Q2239:AJ2239)),0)</f>
        <v>4</v>
      </c>
      <c r="AN2239" s="7">
        <f>IF(S2239&gt;0,RANK(S2239,(N2239:P2239,Q2239:AJ2239)),0)</f>
        <v>0</v>
      </c>
      <c r="AO2239" s="7">
        <f>IF(T2239&gt;0,RANK(T2239,(N2239:P2239,Q2239:AJ2239)),0)</f>
        <v>0</v>
      </c>
      <c r="AP2239" s="2">
        <f t="shared" si="880"/>
        <v>0</v>
      </c>
      <c r="AQ2239" s="2">
        <f t="shared" si="881"/>
        <v>4.670115837186942E-3</v>
      </c>
      <c r="AR2239" s="2">
        <f t="shared" si="882"/>
        <v>0</v>
      </c>
      <c r="AS2239" s="2">
        <f t="shared" si="883"/>
        <v>0</v>
      </c>
      <c r="AU2239" t="s">
        <v>169</v>
      </c>
      <c r="AV2239" t="s">
        <v>1238</v>
      </c>
      <c r="AW2239">
        <v>6</v>
      </c>
      <c r="AY2239" s="130">
        <v>40</v>
      </c>
      <c r="AZ2239" s="131">
        <v>47</v>
      </c>
      <c r="BA2239" s="132">
        <f t="shared" si="884"/>
        <v>40047</v>
      </c>
      <c r="BC2239" s="7" t="s">
        <v>532</v>
      </c>
    </row>
    <row r="2240" spans="1:55" hidden="1" outlineLevel="1" x14ac:dyDescent="0.2">
      <c r="A2240" t="s">
        <v>129</v>
      </c>
      <c r="B2240" t="s">
        <v>1238</v>
      </c>
      <c r="C2240" s="1">
        <f t="shared" si="874"/>
        <v>9767</v>
      </c>
      <c r="D2240" s="7">
        <f>RANK(N2240,(N2240:P2240,Q2240:AJ2240))</f>
        <v>1</v>
      </c>
      <c r="E2240" s="7">
        <f>RANK(O2240,(N2240:P2240,Q2240:AJ2240))</f>
        <v>2</v>
      </c>
      <c r="F2240" s="7">
        <f>IF(P2240&gt;0,RANK(P2240,(N2240:P2240,Q2240:AJ2240)),0)</f>
        <v>3</v>
      </c>
      <c r="G2240" s="1">
        <f t="shared" si="875"/>
        <v>894</v>
      </c>
      <c r="H2240" s="2">
        <f t="shared" si="885"/>
        <v>9.1532712194123067E-2</v>
      </c>
      <c r="I2240" s="2"/>
      <c r="J2240" s="2">
        <f t="shared" si="876"/>
        <v>0.47496672468516432</v>
      </c>
      <c r="K2240" s="2">
        <f t="shared" si="877"/>
        <v>0.38343401249104125</v>
      </c>
      <c r="L2240" s="2">
        <f t="shared" si="878"/>
        <v>0.13770861062762363</v>
      </c>
      <c r="M2240" s="2">
        <f t="shared" si="879"/>
        <v>3.8906521961707963E-3</v>
      </c>
      <c r="N2240" s="1">
        <v>4639</v>
      </c>
      <c r="O2240" s="1">
        <v>3745</v>
      </c>
      <c r="P2240" s="1">
        <v>1345</v>
      </c>
      <c r="R2240" s="1">
        <v>38</v>
      </c>
      <c r="AL2240" s="7">
        <f>IF(Q2240&gt;0,RANK(Q2240,(N2240:P2240,Q2240:AJ2240)),0)</f>
        <v>0</v>
      </c>
      <c r="AM2240" s="7">
        <f>IF(R2240&gt;0,RANK(R2240,(N2240:P2240,Q2240:AJ2240)),0)</f>
        <v>4</v>
      </c>
      <c r="AN2240" s="7">
        <f>IF(S2240&gt;0,RANK(S2240,(N2240:P2240,Q2240:AJ2240)),0)</f>
        <v>0</v>
      </c>
      <c r="AO2240" s="7">
        <f>IF(T2240&gt;0,RANK(T2240,(N2240:P2240,Q2240:AJ2240)),0)</f>
        <v>0</v>
      </c>
      <c r="AP2240" s="2">
        <f t="shared" si="880"/>
        <v>0</v>
      </c>
      <c r="AQ2240" s="2">
        <f t="shared" si="881"/>
        <v>3.8906521961707794E-3</v>
      </c>
      <c r="AR2240" s="2">
        <f t="shared" si="882"/>
        <v>0</v>
      </c>
      <c r="AS2240" s="2">
        <f t="shared" si="883"/>
        <v>0</v>
      </c>
      <c r="AU2240" t="s">
        <v>129</v>
      </c>
      <c r="AV2240" t="s">
        <v>1238</v>
      </c>
      <c r="AW2240">
        <v>4</v>
      </c>
      <c r="AY2240" s="130">
        <v>40</v>
      </c>
      <c r="AZ2240" s="131">
        <v>49</v>
      </c>
      <c r="BA2240" s="132">
        <f t="shared" si="884"/>
        <v>40049</v>
      </c>
      <c r="BC2240" s="7" t="s">
        <v>532</v>
      </c>
    </row>
    <row r="2241" spans="1:55" hidden="1" outlineLevel="1" x14ac:dyDescent="0.2">
      <c r="A2241" t="s">
        <v>3060</v>
      </c>
      <c r="B2241" t="s">
        <v>1238</v>
      </c>
      <c r="C2241" s="1">
        <f t="shared" si="874"/>
        <v>15598</v>
      </c>
      <c r="D2241" s="7">
        <f>RANK(N2241,(N2241:P2241,Q2241:AJ2241))</f>
        <v>2</v>
      </c>
      <c r="E2241" s="7">
        <f>RANK(O2241,(N2241:P2241,Q2241:AJ2241))</f>
        <v>1</v>
      </c>
      <c r="F2241" s="7">
        <f>IF(P2241&gt;0,RANK(P2241,(N2241:P2241,Q2241:AJ2241)),0)</f>
        <v>3</v>
      </c>
      <c r="G2241" s="1">
        <f t="shared" si="875"/>
        <v>972</v>
      </c>
      <c r="H2241" s="2">
        <f t="shared" si="885"/>
        <v>6.2315681497627902E-2</v>
      </c>
      <c r="I2241" s="2"/>
      <c r="J2241" s="2">
        <f t="shared" si="876"/>
        <v>0.4010770611616874</v>
      </c>
      <c r="K2241" s="2">
        <f t="shared" si="877"/>
        <v>0.46339274265931529</v>
      </c>
      <c r="L2241" s="2">
        <f t="shared" si="878"/>
        <v>0.13129888447236826</v>
      </c>
      <c r="M2241" s="2">
        <f t="shared" si="879"/>
        <v>4.2313117066290484E-3</v>
      </c>
      <c r="N2241" s="1">
        <v>6256</v>
      </c>
      <c r="O2241" s="1">
        <v>7228</v>
      </c>
      <c r="P2241" s="1">
        <v>2048</v>
      </c>
      <c r="R2241" s="1">
        <v>66</v>
      </c>
      <c r="AL2241" s="7">
        <f>IF(Q2241&gt;0,RANK(Q2241,(N2241:P2241,Q2241:AJ2241)),0)</f>
        <v>0</v>
      </c>
      <c r="AM2241" s="7">
        <f>IF(R2241&gt;0,RANK(R2241,(N2241:P2241,Q2241:AJ2241)),0)</f>
        <v>4</v>
      </c>
      <c r="AN2241" s="7">
        <f>IF(S2241&gt;0,RANK(S2241,(N2241:P2241,Q2241:AJ2241)),0)</f>
        <v>0</v>
      </c>
      <c r="AO2241" s="7">
        <f>IF(T2241&gt;0,RANK(T2241,(N2241:P2241,Q2241:AJ2241)),0)</f>
        <v>0</v>
      </c>
      <c r="AP2241" s="2">
        <f t="shared" si="880"/>
        <v>0</v>
      </c>
      <c r="AQ2241" s="2">
        <f t="shared" si="881"/>
        <v>4.2313117066290554E-3</v>
      </c>
      <c r="AR2241" s="2">
        <f t="shared" si="882"/>
        <v>0</v>
      </c>
      <c r="AS2241" s="2">
        <f t="shared" si="883"/>
        <v>0</v>
      </c>
      <c r="AU2241" t="s">
        <v>3060</v>
      </c>
      <c r="AV2241" t="s">
        <v>1238</v>
      </c>
      <c r="AW2241">
        <v>4</v>
      </c>
      <c r="AY2241" s="130">
        <v>40</v>
      </c>
      <c r="AZ2241" s="131">
        <v>51</v>
      </c>
      <c r="BA2241" s="132">
        <f t="shared" si="884"/>
        <v>40051</v>
      </c>
      <c r="BC2241" s="7" t="s">
        <v>532</v>
      </c>
    </row>
    <row r="2242" spans="1:55" hidden="1" outlineLevel="1" x14ac:dyDescent="0.2">
      <c r="A2242" t="s">
        <v>1019</v>
      </c>
      <c r="B2242" t="s">
        <v>1238</v>
      </c>
      <c r="C2242" s="1">
        <f t="shared" si="874"/>
        <v>2653</v>
      </c>
      <c r="D2242" s="7">
        <f>RANK(N2242,(N2242:P2242,Q2242:AJ2242))</f>
        <v>2</v>
      </c>
      <c r="E2242" s="7">
        <f>RANK(O2242,(N2242:P2242,Q2242:AJ2242))</f>
        <v>1</v>
      </c>
      <c r="F2242" s="7">
        <f>IF(P2242&gt;0,RANK(P2242,(N2242:P2242,Q2242:AJ2242)),0)</f>
        <v>3</v>
      </c>
      <c r="G2242" s="1">
        <f t="shared" si="875"/>
        <v>515</v>
      </c>
      <c r="H2242" s="2">
        <f t="shared" si="885"/>
        <v>0.19411986430456088</v>
      </c>
      <c r="I2242" s="2"/>
      <c r="J2242" s="2">
        <f t="shared" si="876"/>
        <v>0.32679984922728988</v>
      </c>
      <c r="K2242" s="2">
        <f t="shared" si="877"/>
        <v>0.52091971353185074</v>
      </c>
      <c r="L2242" s="2">
        <f t="shared" si="878"/>
        <v>0.14474180173388618</v>
      </c>
      <c r="M2242" s="2">
        <f t="shared" si="879"/>
        <v>7.5386355069732014E-3</v>
      </c>
      <c r="N2242" s="1">
        <v>867</v>
      </c>
      <c r="O2242" s="1">
        <v>1382</v>
      </c>
      <c r="P2242" s="1">
        <v>384</v>
      </c>
      <c r="R2242" s="1">
        <v>20</v>
      </c>
      <c r="AL2242" s="7">
        <f>IF(Q2242&gt;0,RANK(Q2242,(N2242:P2242,Q2242:AJ2242)),0)</f>
        <v>0</v>
      </c>
      <c r="AM2242" s="7">
        <f>IF(R2242&gt;0,RANK(R2242,(N2242:P2242,Q2242:AJ2242)),0)</f>
        <v>4</v>
      </c>
      <c r="AN2242" s="7">
        <f>IF(S2242&gt;0,RANK(S2242,(N2242:P2242,Q2242:AJ2242)),0)</f>
        <v>0</v>
      </c>
      <c r="AO2242" s="7">
        <f>IF(T2242&gt;0,RANK(T2242,(N2242:P2242,Q2242:AJ2242)),0)</f>
        <v>0</v>
      </c>
      <c r="AP2242" s="2">
        <f t="shared" si="880"/>
        <v>0</v>
      </c>
      <c r="AQ2242" s="2">
        <f t="shared" si="881"/>
        <v>7.5386355069732378E-3</v>
      </c>
      <c r="AR2242" s="2">
        <f t="shared" si="882"/>
        <v>0</v>
      </c>
      <c r="AS2242" s="2">
        <f t="shared" si="883"/>
        <v>0</v>
      </c>
      <c r="AU2242" t="s">
        <v>1019</v>
      </c>
      <c r="AV2242" t="s">
        <v>1238</v>
      </c>
      <c r="AW2242">
        <v>6</v>
      </c>
      <c r="AY2242" s="130">
        <v>40</v>
      </c>
      <c r="AZ2242" s="131">
        <v>53</v>
      </c>
      <c r="BA2242" s="132">
        <f t="shared" si="884"/>
        <v>40053</v>
      </c>
      <c r="BC2242" s="7" t="s">
        <v>532</v>
      </c>
    </row>
    <row r="2243" spans="1:55" hidden="1" outlineLevel="1" x14ac:dyDescent="0.2">
      <c r="A2243" t="s">
        <v>2</v>
      </c>
      <c r="B2243" t="s">
        <v>1238</v>
      </c>
      <c r="C2243" s="1">
        <f t="shared" si="874"/>
        <v>2517</v>
      </c>
      <c r="D2243" s="7">
        <f>RANK(N2243,(N2243:P2243,Q2243:AJ2243))</f>
        <v>1</v>
      </c>
      <c r="E2243" s="7">
        <f>RANK(O2243,(N2243:P2243,Q2243:AJ2243))</f>
        <v>2</v>
      </c>
      <c r="F2243" s="7">
        <f>IF(P2243&gt;0,RANK(P2243,(N2243:P2243,Q2243:AJ2243)),0)</f>
        <v>3</v>
      </c>
      <c r="G2243" s="1">
        <f t="shared" si="875"/>
        <v>335</v>
      </c>
      <c r="H2243" s="2">
        <f t="shared" si="885"/>
        <v>0.13309495431068732</v>
      </c>
      <c r="I2243" s="2"/>
      <c r="J2243" s="2">
        <f t="shared" si="876"/>
        <v>0.49264998013508143</v>
      </c>
      <c r="K2243" s="2">
        <f t="shared" si="877"/>
        <v>0.35955502582439414</v>
      </c>
      <c r="L2243" s="2">
        <f t="shared" si="878"/>
        <v>0.14342471195868098</v>
      </c>
      <c r="M2243" s="2">
        <f t="shared" si="879"/>
        <v>4.3702820818434518E-3</v>
      </c>
      <c r="N2243" s="1">
        <v>1240</v>
      </c>
      <c r="O2243" s="1">
        <v>905</v>
      </c>
      <c r="P2243" s="1">
        <v>361</v>
      </c>
      <c r="R2243" s="1">
        <v>11</v>
      </c>
      <c r="AL2243" s="7">
        <f>IF(Q2243&gt;0,RANK(Q2243,(N2243:P2243,Q2243:AJ2243)),0)</f>
        <v>0</v>
      </c>
      <c r="AM2243" s="7">
        <f>IF(R2243&gt;0,RANK(R2243,(N2243:P2243,Q2243:AJ2243)),0)</f>
        <v>4</v>
      </c>
      <c r="AN2243" s="7">
        <f>IF(S2243&gt;0,RANK(S2243,(N2243:P2243,Q2243:AJ2243)),0)</f>
        <v>0</v>
      </c>
      <c r="AO2243" s="7">
        <f>IF(T2243&gt;0,RANK(T2243,(N2243:P2243,Q2243:AJ2243)),0)</f>
        <v>0</v>
      </c>
      <c r="AP2243" s="2">
        <f t="shared" si="880"/>
        <v>0</v>
      </c>
      <c r="AQ2243" s="2">
        <f t="shared" si="881"/>
        <v>4.3702820818434648E-3</v>
      </c>
      <c r="AR2243" s="2">
        <f t="shared" si="882"/>
        <v>0</v>
      </c>
      <c r="AS2243" s="2">
        <f t="shared" si="883"/>
        <v>0</v>
      </c>
      <c r="AU2243" t="s">
        <v>2</v>
      </c>
      <c r="AV2243" t="s">
        <v>1238</v>
      </c>
      <c r="AW2243">
        <v>6</v>
      </c>
      <c r="AY2243" s="130">
        <v>40</v>
      </c>
      <c r="AZ2243" s="131">
        <v>55</v>
      </c>
      <c r="BA2243" s="132">
        <f t="shared" si="884"/>
        <v>40055</v>
      </c>
      <c r="BC2243" s="7" t="s">
        <v>532</v>
      </c>
    </row>
    <row r="2244" spans="1:55" hidden="1" outlineLevel="1" x14ac:dyDescent="0.2">
      <c r="A2244" t="s">
        <v>145</v>
      </c>
      <c r="B2244" t="s">
        <v>1238</v>
      </c>
      <c r="C2244" s="1">
        <f t="shared" si="874"/>
        <v>1327</v>
      </c>
      <c r="D2244" s="7">
        <f>RANK(N2244,(N2244:P2244,Q2244:AJ2244))</f>
        <v>1</v>
      </c>
      <c r="E2244" s="7">
        <f>RANK(O2244,(N2244:P2244,Q2244:AJ2244))</f>
        <v>2</v>
      </c>
      <c r="F2244" s="7">
        <f>IF(P2244&gt;0,RANK(P2244,(N2244:P2244,Q2244:AJ2244)),0)</f>
        <v>3</v>
      </c>
      <c r="G2244" s="1">
        <f t="shared" si="875"/>
        <v>281</v>
      </c>
      <c r="H2244" s="2">
        <f t="shared" si="885"/>
        <v>0.21175584024114544</v>
      </c>
      <c r="I2244" s="2"/>
      <c r="J2244" s="2">
        <f t="shared" si="876"/>
        <v>0.54935945742275805</v>
      </c>
      <c r="K2244" s="2">
        <f t="shared" si="877"/>
        <v>0.33760361718161264</v>
      </c>
      <c r="L2244" s="2">
        <f t="shared" si="878"/>
        <v>0.10776186887716654</v>
      </c>
      <c r="M2244" s="2">
        <f t="shared" si="879"/>
        <v>5.2750565184627729E-3</v>
      </c>
      <c r="N2244" s="1">
        <v>729</v>
      </c>
      <c r="O2244" s="1">
        <v>448</v>
      </c>
      <c r="P2244" s="1">
        <v>143</v>
      </c>
      <c r="R2244" s="1">
        <v>7</v>
      </c>
      <c r="AL2244" s="7">
        <f>IF(Q2244&gt;0,RANK(Q2244,(N2244:P2244,Q2244:AJ2244)),0)</f>
        <v>0</v>
      </c>
      <c r="AM2244" s="7">
        <f>IF(R2244&gt;0,RANK(R2244,(N2244:P2244,Q2244:AJ2244)),0)</f>
        <v>4</v>
      </c>
      <c r="AN2244" s="7">
        <f>IF(S2244&gt;0,RANK(S2244,(N2244:P2244,Q2244:AJ2244)),0)</f>
        <v>0</v>
      </c>
      <c r="AO2244" s="7">
        <f>IF(T2244&gt;0,RANK(T2244,(N2244:P2244,Q2244:AJ2244)),0)</f>
        <v>0</v>
      </c>
      <c r="AP2244" s="2">
        <f t="shared" si="880"/>
        <v>0</v>
      </c>
      <c r="AQ2244" s="2">
        <f t="shared" si="881"/>
        <v>5.2750565184626974E-3</v>
      </c>
      <c r="AR2244" s="2">
        <f t="shared" si="882"/>
        <v>0</v>
      </c>
      <c r="AS2244" s="2">
        <f t="shared" si="883"/>
        <v>0</v>
      </c>
      <c r="AU2244" t="s">
        <v>145</v>
      </c>
      <c r="AV2244" t="s">
        <v>1238</v>
      </c>
      <c r="AW2244">
        <v>6</v>
      </c>
      <c r="AY2244" s="130">
        <v>40</v>
      </c>
      <c r="AZ2244" s="131">
        <v>57</v>
      </c>
      <c r="BA2244" s="132">
        <f t="shared" si="884"/>
        <v>40057</v>
      </c>
      <c r="BC2244" s="7" t="s">
        <v>532</v>
      </c>
    </row>
    <row r="2245" spans="1:55" hidden="1" outlineLevel="1" x14ac:dyDescent="0.2">
      <c r="A2245" t="s">
        <v>261</v>
      </c>
      <c r="B2245" t="s">
        <v>1238</v>
      </c>
      <c r="C2245" s="1">
        <f t="shared" si="874"/>
        <v>1778</v>
      </c>
      <c r="D2245" s="7">
        <f>RANK(N2245,(N2245:P2245,Q2245:AJ2245))</f>
        <v>2</v>
      </c>
      <c r="E2245" s="7">
        <f>RANK(O2245,(N2245:P2245,Q2245:AJ2245))</f>
        <v>1</v>
      </c>
      <c r="F2245" s="7">
        <f>IF(P2245&gt;0,RANK(P2245,(N2245:P2245,Q2245:AJ2245)),0)</f>
        <v>3</v>
      </c>
      <c r="G2245" s="1">
        <f t="shared" si="875"/>
        <v>525</v>
      </c>
      <c r="H2245" s="2">
        <f t="shared" si="885"/>
        <v>0.29527559055118108</v>
      </c>
      <c r="I2245" s="2"/>
      <c r="J2245" s="2">
        <f t="shared" si="876"/>
        <v>0.2874015748031496</v>
      </c>
      <c r="K2245" s="2">
        <f t="shared" si="877"/>
        <v>0.58267716535433067</v>
      </c>
      <c r="L2245" s="2">
        <f t="shared" si="878"/>
        <v>0.12317210348706412</v>
      </c>
      <c r="M2245" s="2">
        <f t="shared" si="879"/>
        <v>6.7491563554556711E-3</v>
      </c>
      <c r="N2245" s="1">
        <v>511</v>
      </c>
      <c r="O2245" s="1">
        <v>1036</v>
      </c>
      <c r="P2245" s="1">
        <v>219</v>
      </c>
      <c r="R2245" s="1">
        <v>12</v>
      </c>
      <c r="AL2245" s="7">
        <f>IF(Q2245&gt;0,RANK(Q2245,(N2245:P2245,Q2245:AJ2245)),0)</f>
        <v>0</v>
      </c>
      <c r="AM2245" s="7">
        <f>IF(R2245&gt;0,RANK(R2245,(N2245:P2245,Q2245:AJ2245)),0)</f>
        <v>4</v>
      </c>
      <c r="AN2245" s="7">
        <f>IF(S2245&gt;0,RANK(S2245,(N2245:P2245,Q2245:AJ2245)),0)</f>
        <v>0</v>
      </c>
      <c r="AO2245" s="7">
        <f>IF(T2245&gt;0,RANK(T2245,(N2245:P2245,Q2245:AJ2245)),0)</f>
        <v>0</v>
      </c>
      <c r="AP2245" s="2">
        <f t="shared" si="880"/>
        <v>0</v>
      </c>
      <c r="AQ2245" s="2">
        <f t="shared" si="881"/>
        <v>6.7491563554555678E-3</v>
      </c>
      <c r="AR2245" s="2">
        <f t="shared" si="882"/>
        <v>0</v>
      </c>
      <c r="AS2245" s="2">
        <f t="shared" si="883"/>
        <v>0</v>
      </c>
      <c r="AU2245" t="s">
        <v>261</v>
      </c>
      <c r="AV2245" t="s">
        <v>1238</v>
      </c>
      <c r="AW2245">
        <v>6</v>
      </c>
      <c r="AY2245" s="130">
        <v>40</v>
      </c>
      <c r="AZ2245" s="131">
        <v>59</v>
      </c>
      <c r="BA2245" s="132">
        <f t="shared" si="884"/>
        <v>40059</v>
      </c>
      <c r="BC2245" s="7" t="s">
        <v>532</v>
      </c>
    </row>
    <row r="2246" spans="1:55" hidden="1" outlineLevel="1" x14ac:dyDescent="0.2">
      <c r="A2246" t="s">
        <v>1295</v>
      </c>
      <c r="B2246" t="s">
        <v>1238</v>
      </c>
      <c r="C2246" s="1">
        <f t="shared" si="874"/>
        <v>4805</v>
      </c>
      <c r="D2246" s="7">
        <f>RANK(N2246,(N2246:P2246,Q2246:AJ2246))</f>
        <v>1</v>
      </c>
      <c r="E2246" s="7">
        <f>RANK(O2246,(N2246:P2246,Q2246:AJ2246))</f>
        <v>2</v>
      </c>
      <c r="F2246" s="7">
        <f>IF(P2246&gt;0,RANK(P2246,(N2246:P2246,Q2246:AJ2246)),0)</f>
        <v>3</v>
      </c>
      <c r="G2246" s="1">
        <f t="shared" si="875"/>
        <v>1320</v>
      </c>
      <c r="H2246" s="2">
        <f t="shared" si="885"/>
        <v>0.27471383975026015</v>
      </c>
      <c r="I2246" s="2"/>
      <c r="J2246" s="2">
        <f t="shared" si="876"/>
        <v>0.57481789802289285</v>
      </c>
      <c r="K2246" s="2">
        <f t="shared" si="877"/>
        <v>0.3001040582726327</v>
      </c>
      <c r="L2246" s="2">
        <f t="shared" si="878"/>
        <v>0.12278876170655567</v>
      </c>
      <c r="M2246" s="2">
        <f t="shared" si="879"/>
        <v>2.2892819979187795E-3</v>
      </c>
      <c r="N2246" s="1">
        <v>2762</v>
      </c>
      <c r="O2246" s="1">
        <v>1442</v>
      </c>
      <c r="P2246" s="1">
        <v>590</v>
      </c>
      <c r="R2246" s="1">
        <v>11</v>
      </c>
      <c r="AL2246" s="7">
        <f>IF(Q2246&gt;0,RANK(Q2246,(N2246:P2246,Q2246:AJ2246)),0)</f>
        <v>0</v>
      </c>
      <c r="AM2246" s="7">
        <f>IF(R2246&gt;0,RANK(R2246,(N2246:P2246,Q2246:AJ2246)),0)</f>
        <v>4</v>
      </c>
      <c r="AN2246" s="7">
        <f>IF(S2246&gt;0,RANK(S2246,(N2246:P2246,Q2246:AJ2246)),0)</f>
        <v>0</v>
      </c>
      <c r="AO2246" s="7">
        <f>IF(T2246&gt;0,RANK(T2246,(N2246:P2246,Q2246:AJ2246)),0)</f>
        <v>0</v>
      </c>
      <c r="AP2246" s="2">
        <f t="shared" si="880"/>
        <v>0</v>
      </c>
      <c r="AQ2246" s="2">
        <f t="shared" si="881"/>
        <v>2.2892819979188346E-3</v>
      </c>
      <c r="AR2246" s="2">
        <f t="shared" si="882"/>
        <v>0</v>
      </c>
      <c r="AS2246" s="2">
        <f t="shared" si="883"/>
        <v>0</v>
      </c>
      <c r="AU2246" t="s">
        <v>1295</v>
      </c>
      <c r="AV2246" t="s">
        <v>1238</v>
      </c>
      <c r="AW2246">
        <v>2</v>
      </c>
      <c r="AY2246" s="130">
        <v>40</v>
      </c>
      <c r="AZ2246" s="131">
        <v>61</v>
      </c>
      <c r="BA2246" s="132">
        <f t="shared" si="884"/>
        <v>40061</v>
      </c>
      <c r="BC2246" s="7" t="s">
        <v>532</v>
      </c>
    </row>
    <row r="2247" spans="1:55" hidden="1" outlineLevel="1" x14ac:dyDescent="0.2">
      <c r="A2247" t="s">
        <v>412</v>
      </c>
      <c r="B2247" t="s">
        <v>1238</v>
      </c>
      <c r="C2247" s="1">
        <f t="shared" si="874"/>
        <v>5012</v>
      </c>
      <c r="D2247" s="7">
        <f>RANK(N2247,(N2247:P2247,Q2247:AJ2247))</f>
        <v>1</v>
      </c>
      <c r="E2247" s="7">
        <f>RANK(O2247,(N2247:P2247,Q2247:AJ2247))</f>
        <v>2</v>
      </c>
      <c r="F2247" s="7">
        <f>IF(P2247&gt;0,RANK(P2247,(N2247:P2247,Q2247:AJ2247)),0)</f>
        <v>3</v>
      </c>
      <c r="G2247" s="1">
        <f t="shared" si="875"/>
        <v>1238</v>
      </c>
      <c r="H2247" s="2">
        <f t="shared" si="885"/>
        <v>0.24700718276137271</v>
      </c>
      <c r="I2247" s="2"/>
      <c r="J2247" s="2">
        <f t="shared" si="876"/>
        <v>0.54828411811652034</v>
      </c>
      <c r="K2247" s="2">
        <f t="shared" si="877"/>
        <v>0.30127693535514766</v>
      </c>
      <c r="L2247" s="2">
        <f t="shared" si="878"/>
        <v>0.14565043894652832</v>
      </c>
      <c r="M2247" s="2">
        <f t="shared" si="879"/>
        <v>4.788507581803686E-3</v>
      </c>
      <c r="N2247" s="1">
        <v>2748</v>
      </c>
      <c r="O2247" s="1">
        <v>1510</v>
      </c>
      <c r="P2247" s="1">
        <v>730</v>
      </c>
      <c r="R2247" s="1">
        <v>24</v>
      </c>
      <c r="AL2247" s="7">
        <f>IF(Q2247&gt;0,RANK(Q2247,(N2247:P2247,Q2247:AJ2247)),0)</f>
        <v>0</v>
      </c>
      <c r="AM2247" s="7">
        <f>IF(R2247&gt;0,RANK(R2247,(N2247:P2247,Q2247:AJ2247)),0)</f>
        <v>4</v>
      </c>
      <c r="AN2247" s="7">
        <f>IF(S2247&gt;0,RANK(S2247,(N2247:P2247,Q2247:AJ2247)),0)</f>
        <v>0</v>
      </c>
      <c r="AO2247" s="7">
        <f>IF(T2247&gt;0,RANK(T2247,(N2247:P2247,Q2247:AJ2247)),0)</f>
        <v>0</v>
      </c>
      <c r="AP2247" s="2">
        <f t="shared" si="880"/>
        <v>0</v>
      </c>
      <c r="AQ2247" s="2">
        <f t="shared" si="881"/>
        <v>4.7885075818036712E-3</v>
      </c>
      <c r="AR2247" s="2">
        <f t="shared" si="882"/>
        <v>0</v>
      </c>
      <c r="AS2247" s="2">
        <f t="shared" si="883"/>
        <v>0</v>
      </c>
      <c r="AU2247" t="s">
        <v>412</v>
      </c>
      <c r="AV2247" t="s">
        <v>1238</v>
      </c>
      <c r="AW2247">
        <v>3</v>
      </c>
      <c r="AY2247" s="130">
        <v>40</v>
      </c>
      <c r="AZ2247" s="131">
        <v>63</v>
      </c>
      <c r="BA2247" s="132">
        <f t="shared" si="884"/>
        <v>40063</v>
      </c>
      <c r="BC2247" s="7" t="s">
        <v>532</v>
      </c>
    </row>
    <row r="2248" spans="1:55" hidden="1" outlineLevel="1" x14ac:dyDescent="0.2">
      <c r="A2248" t="s">
        <v>1913</v>
      </c>
      <c r="B2248" t="s">
        <v>1238</v>
      </c>
      <c r="C2248" s="1">
        <f t="shared" ref="C2248:C2279" si="886">SUM(N2248:AJ2248)</f>
        <v>8582</v>
      </c>
      <c r="D2248" s="7">
        <f>RANK(N2248,(N2248:P2248,Q2248:AJ2248))</f>
        <v>2</v>
      </c>
      <c r="E2248" s="7">
        <f>RANK(O2248,(N2248:P2248,Q2248:AJ2248))</f>
        <v>1</v>
      </c>
      <c r="F2248" s="7">
        <f>IF(P2248&gt;0,RANK(P2248,(N2248:P2248,Q2248:AJ2248)),0)</f>
        <v>3</v>
      </c>
      <c r="G2248" s="1">
        <f t="shared" ref="G2248:G2279" si="887">MAX(N2248:P2248)-LARGE(N2248:P2248,2)</f>
        <v>1177</v>
      </c>
      <c r="H2248" s="2">
        <f t="shared" si="885"/>
        <v>0.13714751806105802</v>
      </c>
      <c r="I2248" s="2"/>
      <c r="J2248" s="2">
        <f t="shared" ref="J2248:J2279" si="888">IF($C2248=0,"-",N2248/$C2248)</f>
        <v>0.37811698904684221</v>
      </c>
      <c r="K2248" s="2">
        <f t="shared" ref="K2248:K2279" si="889">IF($C2248=0,"-",O2248/$C2248)</f>
        <v>0.51526450710790028</v>
      </c>
      <c r="L2248" s="2">
        <f t="shared" ref="L2248:L2279" si="890">IF($C2248=0,"-",P2248/$C2248)</f>
        <v>0.1039384758797483</v>
      </c>
      <c r="M2248" s="2">
        <f t="shared" ref="M2248:M2279" si="891">IF(C2248=0,"-",(1-J2248-K2248-L2248))</f>
        <v>2.6800279655092019E-3</v>
      </c>
      <c r="N2248" s="1">
        <v>3245</v>
      </c>
      <c r="O2248" s="1">
        <v>4422</v>
      </c>
      <c r="P2248" s="1">
        <v>892</v>
      </c>
      <c r="R2248" s="1">
        <v>23</v>
      </c>
      <c r="AL2248" s="7">
        <f>IF(Q2248&gt;0,RANK(Q2248,(N2248:P2248,Q2248:AJ2248)),0)</f>
        <v>0</v>
      </c>
      <c r="AM2248" s="7">
        <f>IF(R2248&gt;0,RANK(R2248,(N2248:P2248,Q2248:AJ2248)),0)</f>
        <v>4</v>
      </c>
      <c r="AN2248" s="7">
        <f>IF(S2248&gt;0,RANK(S2248,(N2248:P2248,Q2248:AJ2248)),0)</f>
        <v>0</v>
      </c>
      <c r="AO2248" s="7">
        <f>IF(T2248&gt;0,RANK(T2248,(N2248:P2248,Q2248:AJ2248)),0)</f>
        <v>0</v>
      </c>
      <c r="AP2248" s="2">
        <f t="shared" ref="AP2248:AP2279" si="892">IF($C2248=0,"-",Q2248/$C2248)</f>
        <v>0</v>
      </c>
      <c r="AQ2248" s="2">
        <f t="shared" ref="AQ2248:AQ2279" si="893">IF($C2248=0,"-",R2248/$C2248)</f>
        <v>2.6800279655092053E-3</v>
      </c>
      <c r="AR2248" s="2">
        <f t="shared" ref="AR2248:AR2279" si="894">IF($C2248=0,"-",S2248/$C2248)</f>
        <v>0</v>
      </c>
      <c r="AS2248" s="2">
        <f t="shared" ref="AS2248:AS2279" si="895">IF($C2248=0,"-",T2248/$C2248)</f>
        <v>0</v>
      </c>
      <c r="AU2248" t="s">
        <v>1913</v>
      </c>
      <c r="AV2248" t="s">
        <v>1238</v>
      </c>
      <c r="AW2248">
        <v>4</v>
      </c>
      <c r="AY2248" s="130">
        <v>40</v>
      </c>
      <c r="AZ2248" s="131">
        <v>65</v>
      </c>
      <c r="BA2248" s="132">
        <f t="shared" si="884"/>
        <v>40065</v>
      </c>
      <c r="BC2248" s="7" t="s">
        <v>532</v>
      </c>
    </row>
    <row r="2249" spans="1:55" hidden="1" outlineLevel="1" x14ac:dyDescent="0.2">
      <c r="A2249" t="s">
        <v>1884</v>
      </c>
      <c r="B2249" t="s">
        <v>1238</v>
      </c>
      <c r="C2249" s="1">
        <f t="shared" si="886"/>
        <v>2646</v>
      </c>
      <c r="D2249" s="7">
        <f>RANK(N2249,(N2249:P2249,Q2249:AJ2249))</f>
        <v>1</v>
      </c>
      <c r="E2249" s="7">
        <f>RANK(O2249,(N2249:P2249,Q2249:AJ2249))</f>
        <v>2</v>
      </c>
      <c r="F2249" s="7">
        <f>IF(P2249&gt;0,RANK(P2249,(N2249:P2249,Q2249:AJ2249)),0)</f>
        <v>3</v>
      </c>
      <c r="G2249" s="1">
        <f t="shared" si="887"/>
        <v>565</v>
      </c>
      <c r="H2249" s="2">
        <f t="shared" si="885"/>
        <v>0.21352985638699926</v>
      </c>
      <c r="I2249" s="2"/>
      <c r="J2249" s="2">
        <f t="shared" si="888"/>
        <v>0.54043839758125467</v>
      </c>
      <c r="K2249" s="2">
        <f t="shared" si="889"/>
        <v>0.3269085411942555</v>
      </c>
      <c r="L2249" s="2">
        <f t="shared" si="890"/>
        <v>0.12736205593348451</v>
      </c>
      <c r="M2249" s="2">
        <f t="shared" si="891"/>
        <v>5.2910052910053185E-3</v>
      </c>
      <c r="N2249" s="1">
        <v>1430</v>
      </c>
      <c r="O2249" s="1">
        <v>865</v>
      </c>
      <c r="P2249" s="1">
        <v>337</v>
      </c>
      <c r="R2249" s="1">
        <v>14</v>
      </c>
      <c r="AL2249" s="7">
        <f>IF(Q2249&gt;0,RANK(Q2249,(N2249:P2249,Q2249:AJ2249)),0)</f>
        <v>0</v>
      </c>
      <c r="AM2249" s="7">
        <f>IF(R2249&gt;0,RANK(R2249,(N2249:P2249,Q2249:AJ2249)),0)</f>
        <v>4</v>
      </c>
      <c r="AN2249" s="7">
        <f>IF(S2249&gt;0,RANK(S2249,(N2249:P2249,Q2249:AJ2249)),0)</f>
        <v>0</v>
      </c>
      <c r="AO2249" s="7">
        <f>IF(T2249&gt;0,RANK(T2249,(N2249:P2249,Q2249:AJ2249)),0)</f>
        <v>0</v>
      </c>
      <c r="AP2249" s="2">
        <f t="shared" si="892"/>
        <v>0</v>
      </c>
      <c r="AQ2249" s="2">
        <f t="shared" si="893"/>
        <v>5.2910052910052907E-3</v>
      </c>
      <c r="AR2249" s="2">
        <f t="shared" si="894"/>
        <v>0</v>
      </c>
      <c r="AS2249" s="2">
        <f t="shared" si="895"/>
        <v>0</v>
      </c>
      <c r="AU2249" t="s">
        <v>1884</v>
      </c>
      <c r="AV2249" t="s">
        <v>1238</v>
      </c>
      <c r="AW2249">
        <v>4</v>
      </c>
      <c r="AY2249" s="130">
        <v>40</v>
      </c>
      <c r="AZ2249" s="131">
        <v>67</v>
      </c>
      <c r="BA2249" s="132">
        <f t="shared" si="884"/>
        <v>40067</v>
      </c>
      <c r="BC2249" s="7" t="s">
        <v>532</v>
      </c>
    </row>
    <row r="2250" spans="1:55" hidden="1" outlineLevel="1" x14ac:dyDescent="0.2">
      <c r="A2250" t="s">
        <v>413</v>
      </c>
      <c r="B2250" t="s">
        <v>1238</v>
      </c>
      <c r="C2250" s="1">
        <f t="shared" si="886"/>
        <v>3767</v>
      </c>
      <c r="D2250" s="7">
        <f>RANK(N2250,(N2250:P2250,Q2250:AJ2250))</f>
        <v>1</v>
      </c>
      <c r="E2250" s="7">
        <f>RANK(O2250,(N2250:P2250,Q2250:AJ2250))</f>
        <v>2</v>
      </c>
      <c r="F2250" s="7">
        <f>IF(P2250&gt;0,RANK(P2250,(N2250:P2250,Q2250:AJ2250)),0)</f>
        <v>3</v>
      </c>
      <c r="G2250" s="1">
        <f t="shared" si="887"/>
        <v>769</v>
      </c>
      <c r="H2250" s="2">
        <f t="shared" si="885"/>
        <v>0.20414122644013805</v>
      </c>
      <c r="I2250" s="2"/>
      <c r="J2250" s="2">
        <f t="shared" si="888"/>
        <v>0.53039554021767987</v>
      </c>
      <c r="K2250" s="2">
        <f t="shared" si="889"/>
        <v>0.32625431377754183</v>
      </c>
      <c r="L2250" s="2">
        <f t="shared" si="890"/>
        <v>0.14122644013804089</v>
      </c>
      <c r="M2250" s="2">
        <f t="shared" si="891"/>
        <v>2.1237058667374076E-3</v>
      </c>
      <c r="N2250" s="1">
        <v>1998</v>
      </c>
      <c r="O2250" s="1">
        <v>1229</v>
      </c>
      <c r="P2250" s="1">
        <v>532</v>
      </c>
      <c r="R2250" s="1">
        <v>8</v>
      </c>
      <c r="AL2250" s="7">
        <f>IF(Q2250&gt;0,RANK(Q2250,(N2250:P2250,Q2250:AJ2250)),0)</f>
        <v>0</v>
      </c>
      <c r="AM2250" s="7">
        <f>IF(R2250&gt;0,RANK(R2250,(N2250:P2250,Q2250:AJ2250)),0)</f>
        <v>4</v>
      </c>
      <c r="AN2250" s="7">
        <f>IF(S2250&gt;0,RANK(S2250,(N2250:P2250,Q2250:AJ2250)),0)</f>
        <v>0</v>
      </c>
      <c r="AO2250" s="7">
        <f>IF(T2250&gt;0,RANK(T2250,(N2250:P2250,Q2250:AJ2250)),0)</f>
        <v>0</v>
      </c>
      <c r="AP2250" s="2">
        <f t="shared" si="892"/>
        <v>0</v>
      </c>
      <c r="AQ2250" s="2">
        <f t="shared" si="893"/>
        <v>2.123705866737457E-3</v>
      </c>
      <c r="AR2250" s="2">
        <f t="shared" si="894"/>
        <v>0</v>
      </c>
      <c r="AS2250" s="2">
        <f t="shared" si="895"/>
        <v>0</v>
      </c>
      <c r="AU2250" t="s">
        <v>413</v>
      </c>
      <c r="AV2250" t="s">
        <v>1238</v>
      </c>
      <c r="AW2250">
        <v>3</v>
      </c>
      <c r="AY2250" s="130">
        <v>40</v>
      </c>
      <c r="AZ2250" s="131">
        <v>69</v>
      </c>
      <c r="BA2250" s="132">
        <f t="shared" si="884"/>
        <v>40069</v>
      </c>
      <c r="BC2250" s="7" t="s">
        <v>532</v>
      </c>
    </row>
    <row r="2251" spans="1:55" hidden="1" outlineLevel="1" x14ac:dyDescent="0.2">
      <c r="A2251" t="s">
        <v>1053</v>
      </c>
      <c r="B2251" t="s">
        <v>1238</v>
      </c>
      <c r="C2251" s="1">
        <f t="shared" si="886"/>
        <v>19514</v>
      </c>
      <c r="D2251" s="7">
        <f>RANK(N2251,(N2251:P2251,Q2251:AJ2251))</f>
        <v>2</v>
      </c>
      <c r="E2251" s="7">
        <f>RANK(O2251,(N2251:P2251,Q2251:AJ2251))</f>
        <v>1</v>
      </c>
      <c r="F2251" s="7">
        <f>IF(P2251&gt;0,RANK(P2251,(N2251:P2251,Q2251:AJ2251)),0)</f>
        <v>3</v>
      </c>
      <c r="G2251" s="1">
        <f t="shared" si="887"/>
        <v>2859</v>
      </c>
      <c r="H2251" s="2">
        <f t="shared" si="885"/>
        <v>0.14651019780670288</v>
      </c>
      <c r="I2251" s="2"/>
      <c r="J2251" s="2">
        <f t="shared" si="888"/>
        <v>0.35266987803628164</v>
      </c>
      <c r="K2251" s="2">
        <f t="shared" si="889"/>
        <v>0.49918007584298452</v>
      </c>
      <c r="L2251" s="2">
        <f t="shared" si="890"/>
        <v>0.1427180485805063</v>
      </c>
      <c r="M2251" s="2">
        <f t="shared" si="891"/>
        <v>5.4319975402276066E-3</v>
      </c>
      <c r="N2251" s="1">
        <v>6882</v>
      </c>
      <c r="O2251" s="1">
        <v>9741</v>
      </c>
      <c r="P2251" s="1">
        <v>2785</v>
      </c>
      <c r="R2251" s="1">
        <v>106</v>
      </c>
      <c r="AL2251" s="7">
        <f>IF(Q2251&gt;0,RANK(Q2251,(N2251:P2251,Q2251:AJ2251)),0)</f>
        <v>0</v>
      </c>
      <c r="AM2251" s="7">
        <f>IF(R2251&gt;0,RANK(R2251,(N2251:P2251,Q2251:AJ2251)),0)</f>
        <v>4</v>
      </c>
      <c r="AN2251" s="7">
        <f>IF(S2251&gt;0,RANK(S2251,(N2251:P2251,Q2251:AJ2251)),0)</f>
        <v>0</v>
      </c>
      <c r="AO2251" s="7">
        <f>IF(T2251&gt;0,RANK(T2251,(N2251:P2251,Q2251:AJ2251)),0)</f>
        <v>0</v>
      </c>
      <c r="AP2251" s="2">
        <f t="shared" si="892"/>
        <v>0</v>
      </c>
      <c r="AQ2251" s="2">
        <f t="shared" si="893"/>
        <v>5.4319975402275286E-3</v>
      </c>
      <c r="AR2251" s="2">
        <f t="shared" si="894"/>
        <v>0</v>
      </c>
      <c r="AS2251" s="2">
        <f t="shared" si="895"/>
        <v>0</v>
      </c>
      <c r="AU2251" t="s">
        <v>1053</v>
      </c>
      <c r="AV2251" t="s">
        <v>1238</v>
      </c>
      <c r="AW2251">
        <v>5</v>
      </c>
      <c r="AY2251" s="130">
        <v>40</v>
      </c>
      <c r="AZ2251" s="131">
        <v>71</v>
      </c>
      <c r="BA2251" s="132">
        <f t="shared" si="884"/>
        <v>40071</v>
      </c>
      <c r="BC2251" s="7" t="s">
        <v>532</v>
      </c>
    </row>
    <row r="2252" spans="1:55" hidden="1" outlineLevel="1" x14ac:dyDescent="0.2">
      <c r="A2252" t="s">
        <v>331</v>
      </c>
      <c r="B2252" t="s">
        <v>1238</v>
      </c>
      <c r="C2252" s="1">
        <f t="shared" si="886"/>
        <v>5679</v>
      </c>
      <c r="D2252" s="7">
        <f>RANK(N2252,(N2252:P2252,Q2252:AJ2252))</f>
        <v>2</v>
      </c>
      <c r="E2252" s="7">
        <f>RANK(O2252,(N2252:P2252,Q2252:AJ2252))</f>
        <v>1</v>
      </c>
      <c r="F2252" s="7">
        <f>IF(P2252&gt;0,RANK(P2252,(N2252:P2252,Q2252:AJ2252)),0)</f>
        <v>3</v>
      </c>
      <c r="G2252" s="1">
        <f t="shared" si="887"/>
        <v>1797</v>
      </c>
      <c r="H2252" s="2">
        <f t="shared" si="885"/>
        <v>0.31642894875858424</v>
      </c>
      <c r="I2252" s="2"/>
      <c r="J2252" s="2">
        <f t="shared" si="888"/>
        <v>0.28631801373481247</v>
      </c>
      <c r="K2252" s="2">
        <f t="shared" si="889"/>
        <v>0.60274696249339677</v>
      </c>
      <c r="L2252" s="2">
        <f t="shared" si="890"/>
        <v>0.10935023771790808</v>
      </c>
      <c r="M2252" s="2">
        <f t="shared" si="891"/>
        <v>1.5847860538826808E-3</v>
      </c>
      <c r="N2252" s="1">
        <v>1626</v>
      </c>
      <c r="O2252" s="1">
        <v>3423</v>
      </c>
      <c r="P2252" s="1">
        <v>621</v>
      </c>
      <c r="R2252" s="1">
        <v>9</v>
      </c>
      <c r="AL2252" s="7">
        <f>IF(Q2252&gt;0,RANK(Q2252,(N2252:P2252,Q2252:AJ2252)),0)</f>
        <v>0</v>
      </c>
      <c r="AM2252" s="7">
        <f>IF(R2252&gt;0,RANK(R2252,(N2252:P2252,Q2252:AJ2252)),0)</f>
        <v>4</v>
      </c>
      <c r="AN2252" s="7">
        <f>IF(S2252&gt;0,RANK(S2252,(N2252:P2252,Q2252:AJ2252)),0)</f>
        <v>0</v>
      </c>
      <c r="AO2252" s="7">
        <f>IF(T2252&gt;0,RANK(T2252,(N2252:P2252,Q2252:AJ2252)),0)</f>
        <v>0</v>
      </c>
      <c r="AP2252" s="2">
        <f t="shared" si="892"/>
        <v>0</v>
      </c>
      <c r="AQ2252" s="2">
        <f t="shared" si="893"/>
        <v>1.5847860538827259E-3</v>
      </c>
      <c r="AR2252" s="2">
        <f t="shared" si="894"/>
        <v>0</v>
      </c>
      <c r="AS2252" s="2">
        <f t="shared" si="895"/>
        <v>0</v>
      </c>
      <c r="AU2252" t="s">
        <v>331</v>
      </c>
      <c r="AV2252" t="s">
        <v>1238</v>
      </c>
      <c r="AW2252">
        <v>6</v>
      </c>
      <c r="AY2252" s="130">
        <v>40</v>
      </c>
      <c r="AZ2252" s="131">
        <v>73</v>
      </c>
      <c r="BA2252" s="132">
        <f t="shared" si="884"/>
        <v>40073</v>
      </c>
      <c r="BC2252" s="7" t="s">
        <v>532</v>
      </c>
    </row>
    <row r="2253" spans="1:55" hidden="1" outlineLevel="1" x14ac:dyDescent="0.2">
      <c r="A2253" t="s">
        <v>2628</v>
      </c>
      <c r="B2253" t="s">
        <v>1238</v>
      </c>
      <c r="C2253" s="1">
        <f t="shared" si="886"/>
        <v>4128</v>
      </c>
      <c r="D2253" s="7">
        <f>RANK(N2253,(N2253:P2253,Q2253:AJ2253))</f>
        <v>1</v>
      </c>
      <c r="E2253" s="7">
        <f>RANK(O2253,(N2253:P2253,Q2253:AJ2253))</f>
        <v>2</v>
      </c>
      <c r="F2253" s="7">
        <f>IF(P2253&gt;0,RANK(P2253,(N2253:P2253,Q2253:AJ2253)),0)</f>
        <v>3</v>
      </c>
      <c r="G2253" s="1">
        <f t="shared" si="887"/>
        <v>335</v>
      </c>
      <c r="H2253" s="2">
        <f t="shared" si="885"/>
        <v>8.1153100775193804E-2</v>
      </c>
      <c r="I2253" s="2"/>
      <c r="J2253" s="2">
        <f t="shared" si="888"/>
        <v>0.47795542635658916</v>
      </c>
      <c r="K2253" s="2">
        <f t="shared" si="889"/>
        <v>0.39680232558139533</v>
      </c>
      <c r="L2253" s="2">
        <f t="shared" si="890"/>
        <v>0.12354651162790697</v>
      </c>
      <c r="M2253" s="2">
        <f t="shared" si="891"/>
        <v>1.6957364341085301E-3</v>
      </c>
      <c r="N2253" s="1">
        <v>1973</v>
      </c>
      <c r="O2253" s="1">
        <v>1638</v>
      </c>
      <c r="P2253" s="1">
        <v>510</v>
      </c>
      <c r="R2253" s="1">
        <v>7</v>
      </c>
      <c r="AL2253" s="7">
        <f>IF(Q2253&gt;0,RANK(Q2253,(N2253:P2253,Q2253:AJ2253)),0)</f>
        <v>0</v>
      </c>
      <c r="AM2253" s="7">
        <f>IF(R2253&gt;0,RANK(R2253,(N2253:P2253,Q2253:AJ2253)),0)</f>
        <v>4</v>
      </c>
      <c r="AN2253" s="7">
        <f>IF(S2253&gt;0,RANK(S2253,(N2253:P2253,Q2253:AJ2253)),0)</f>
        <v>0</v>
      </c>
      <c r="AO2253" s="7">
        <f>IF(T2253&gt;0,RANK(T2253,(N2253:P2253,Q2253:AJ2253)),0)</f>
        <v>0</v>
      </c>
      <c r="AP2253" s="2">
        <f t="shared" si="892"/>
        <v>0</v>
      </c>
      <c r="AQ2253" s="2">
        <f t="shared" si="893"/>
        <v>1.6957364341085271E-3</v>
      </c>
      <c r="AR2253" s="2">
        <f t="shared" si="894"/>
        <v>0</v>
      </c>
      <c r="AS2253" s="2">
        <f t="shared" si="895"/>
        <v>0</v>
      </c>
      <c r="AU2253" t="s">
        <v>2628</v>
      </c>
      <c r="AV2253" t="s">
        <v>1238</v>
      </c>
      <c r="AW2253">
        <v>6</v>
      </c>
      <c r="AY2253" s="130">
        <v>40</v>
      </c>
      <c r="AZ2253" s="131">
        <v>75</v>
      </c>
      <c r="BA2253" s="132">
        <f t="shared" si="884"/>
        <v>40075</v>
      </c>
      <c r="BC2253" s="7" t="s">
        <v>532</v>
      </c>
    </row>
    <row r="2254" spans="1:55" hidden="1" outlineLevel="1" x14ac:dyDescent="0.2">
      <c r="A2254" t="s">
        <v>1549</v>
      </c>
      <c r="B2254" t="s">
        <v>1238</v>
      </c>
      <c r="C2254" s="1">
        <f t="shared" si="886"/>
        <v>4003</v>
      </c>
      <c r="D2254" s="7">
        <f>RANK(N2254,(N2254:P2254,Q2254:AJ2254))</f>
        <v>1</v>
      </c>
      <c r="E2254" s="7">
        <f>RANK(O2254,(N2254:P2254,Q2254:AJ2254))</f>
        <v>2</v>
      </c>
      <c r="F2254" s="7">
        <f>IF(P2254&gt;0,RANK(P2254,(N2254:P2254,Q2254:AJ2254)),0)</f>
        <v>3</v>
      </c>
      <c r="G2254" s="1">
        <f t="shared" si="887"/>
        <v>1033</v>
      </c>
      <c r="H2254" s="2">
        <f t="shared" si="885"/>
        <v>0.25805645765675744</v>
      </c>
      <c r="I2254" s="2"/>
      <c r="J2254" s="2">
        <f t="shared" si="888"/>
        <v>0.55508368723457402</v>
      </c>
      <c r="K2254" s="2">
        <f t="shared" si="889"/>
        <v>0.29702722957781663</v>
      </c>
      <c r="L2254" s="2">
        <f t="shared" si="890"/>
        <v>0.14439170622033476</v>
      </c>
      <c r="M2254" s="2">
        <f t="shared" si="891"/>
        <v>3.4973769672745902E-3</v>
      </c>
      <c r="N2254" s="1">
        <v>2222</v>
      </c>
      <c r="O2254" s="1">
        <v>1189</v>
      </c>
      <c r="P2254" s="1">
        <v>578</v>
      </c>
      <c r="R2254" s="1">
        <v>14</v>
      </c>
      <c r="AL2254" s="7">
        <f>IF(Q2254&gt;0,RANK(Q2254,(N2254:P2254,Q2254:AJ2254)),0)</f>
        <v>0</v>
      </c>
      <c r="AM2254" s="7">
        <f>IF(R2254&gt;0,RANK(R2254,(N2254:P2254,Q2254:AJ2254)),0)</f>
        <v>4</v>
      </c>
      <c r="AN2254" s="7">
        <f>IF(S2254&gt;0,RANK(S2254,(N2254:P2254,Q2254:AJ2254)),0)</f>
        <v>0</v>
      </c>
      <c r="AO2254" s="7">
        <f>IF(T2254&gt;0,RANK(T2254,(N2254:P2254,Q2254:AJ2254)),0)</f>
        <v>0</v>
      </c>
      <c r="AP2254" s="2">
        <f t="shared" si="892"/>
        <v>0</v>
      </c>
      <c r="AQ2254" s="2">
        <f t="shared" si="893"/>
        <v>3.4973769672745443E-3</v>
      </c>
      <c r="AR2254" s="2">
        <f t="shared" si="894"/>
        <v>0</v>
      </c>
      <c r="AS2254" s="2">
        <f t="shared" si="895"/>
        <v>0</v>
      </c>
      <c r="AU2254" t="s">
        <v>1549</v>
      </c>
      <c r="AV2254" t="s">
        <v>1238</v>
      </c>
      <c r="AW2254">
        <v>3</v>
      </c>
      <c r="AY2254" s="130">
        <v>40</v>
      </c>
      <c r="AZ2254" s="131">
        <v>77</v>
      </c>
      <c r="BA2254" s="132">
        <f t="shared" si="884"/>
        <v>40077</v>
      </c>
      <c r="BC2254" s="7" t="s">
        <v>532</v>
      </c>
    </row>
    <row r="2255" spans="1:55" hidden="1" outlineLevel="1" x14ac:dyDescent="0.2">
      <c r="A2255" t="s">
        <v>3044</v>
      </c>
      <c r="B2255" t="s">
        <v>1238</v>
      </c>
      <c r="C2255" s="1">
        <f t="shared" si="886"/>
        <v>14316</v>
      </c>
      <c r="D2255" s="7">
        <f>RANK(N2255,(N2255:P2255,Q2255:AJ2255))</f>
        <v>1</v>
      </c>
      <c r="E2255" s="7">
        <f>RANK(O2255,(N2255:P2255,Q2255:AJ2255))</f>
        <v>2</v>
      </c>
      <c r="F2255" s="7">
        <f>IF(P2255&gt;0,RANK(P2255,(N2255:P2255,Q2255:AJ2255)),0)</f>
        <v>3</v>
      </c>
      <c r="G2255" s="1">
        <f t="shared" si="887"/>
        <v>1142</v>
      </c>
      <c r="H2255" s="2">
        <f t="shared" si="885"/>
        <v>7.9770885722268786E-2</v>
      </c>
      <c r="I2255" s="2"/>
      <c r="J2255" s="2">
        <f t="shared" si="888"/>
        <v>0.47715842414082144</v>
      </c>
      <c r="K2255" s="2">
        <f t="shared" si="889"/>
        <v>0.39738753841855268</v>
      </c>
      <c r="L2255" s="2">
        <f t="shared" si="890"/>
        <v>0.12021514389494273</v>
      </c>
      <c r="M2255" s="2">
        <f t="shared" si="891"/>
        <v>5.2388935456831598E-3</v>
      </c>
      <c r="N2255" s="1">
        <v>6831</v>
      </c>
      <c r="O2255" s="1">
        <v>5689</v>
      </c>
      <c r="P2255" s="1">
        <v>1721</v>
      </c>
      <c r="R2255" s="1">
        <v>75</v>
      </c>
      <c r="AL2255" s="7">
        <f>IF(Q2255&gt;0,RANK(Q2255,(N2255:P2255,Q2255:AJ2255)),0)</f>
        <v>0</v>
      </c>
      <c r="AM2255" s="7">
        <f>IF(R2255&gt;0,RANK(R2255,(N2255:P2255,Q2255:AJ2255)),0)</f>
        <v>4</v>
      </c>
      <c r="AN2255" s="7">
        <f>IF(S2255&gt;0,RANK(S2255,(N2255:P2255,Q2255:AJ2255)),0)</f>
        <v>0</v>
      </c>
      <c r="AO2255" s="7">
        <f>IF(T2255&gt;0,RANK(T2255,(N2255:P2255,Q2255:AJ2255)),0)</f>
        <v>0</v>
      </c>
      <c r="AP2255" s="2">
        <f t="shared" si="892"/>
        <v>0</v>
      </c>
      <c r="AQ2255" s="2">
        <f t="shared" si="893"/>
        <v>5.238893545683152E-3</v>
      </c>
      <c r="AR2255" s="2">
        <f t="shared" si="894"/>
        <v>0</v>
      </c>
      <c r="AS2255" s="2">
        <f t="shared" si="895"/>
        <v>0</v>
      </c>
      <c r="AU2255" t="s">
        <v>3044</v>
      </c>
      <c r="AV2255" t="s">
        <v>1238</v>
      </c>
      <c r="AW2255">
        <v>3</v>
      </c>
      <c r="AY2255" s="130">
        <v>40</v>
      </c>
      <c r="AZ2255" s="131">
        <v>79</v>
      </c>
      <c r="BA2255" s="132">
        <f t="shared" si="884"/>
        <v>40079</v>
      </c>
      <c r="BC2255" s="7" t="s">
        <v>532</v>
      </c>
    </row>
    <row r="2256" spans="1:55" hidden="1" outlineLevel="1" x14ac:dyDescent="0.2">
      <c r="A2256" t="s">
        <v>2585</v>
      </c>
      <c r="B2256" t="s">
        <v>1238</v>
      </c>
      <c r="C2256" s="1">
        <f t="shared" si="886"/>
        <v>11122</v>
      </c>
      <c r="D2256" s="7">
        <f>RANK(N2256,(N2256:P2256,Q2256:AJ2256))</f>
        <v>2</v>
      </c>
      <c r="E2256" s="7">
        <f>RANK(O2256,(N2256:P2256,Q2256:AJ2256))</f>
        <v>1</v>
      </c>
      <c r="F2256" s="7">
        <f>IF(P2256&gt;0,RANK(P2256,(N2256:P2256,Q2256:AJ2256)),0)</f>
        <v>3</v>
      </c>
      <c r="G2256" s="1">
        <f t="shared" si="887"/>
        <v>911</v>
      </c>
      <c r="H2256" s="2">
        <f t="shared" si="885"/>
        <v>8.1909728466103213E-2</v>
      </c>
      <c r="I2256" s="2"/>
      <c r="J2256" s="2">
        <f t="shared" si="888"/>
        <v>0.38949829167415934</v>
      </c>
      <c r="K2256" s="2">
        <f t="shared" si="889"/>
        <v>0.47140802014026256</v>
      </c>
      <c r="L2256" s="2">
        <f t="shared" si="890"/>
        <v>0.13486782952706347</v>
      </c>
      <c r="M2256" s="2">
        <f t="shared" si="891"/>
        <v>4.2258586585145752E-3</v>
      </c>
      <c r="N2256" s="1">
        <v>4332</v>
      </c>
      <c r="O2256" s="1">
        <v>5243</v>
      </c>
      <c r="P2256" s="1">
        <v>1500</v>
      </c>
      <c r="R2256" s="1">
        <v>47</v>
      </c>
      <c r="AL2256" s="7">
        <f>IF(Q2256&gt;0,RANK(Q2256,(N2256:P2256,Q2256:AJ2256)),0)</f>
        <v>0</v>
      </c>
      <c r="AM2256" s="7">
        <f>IF(R2256&gt;0,RANK(R2256,(N2256:P2256,Q2256:AJ2256)),0)</f>
        <v>4</v>
      </c>
      <c r="AN2256" s="7">
        <f>IF(S2256&gt;0,RANK(S2256,(N2256:P2256,Q2256:AJ2256)),0)</f>
        <v>0</v>
      </c>
      <c r="AO2256" s="7">
        <f>IF(T2256&gt;0,RANK(T2256,(N2256:P2256,Q2256:AJ2256)),0)</f>
        <v>0</v>
      </c>
      <c r="AP2256" s="2">
        <f t="shared" si="892"/>
        <v>0</v>
      </c>
      <c r="AQ2256" s="2">
        <f t="shared" si="893"/>
        <v>4.2258586585146559E-3</v>
      </c>
      <c r="AR2256" s="2">
        <f t="shared" si="894"/>
        <v>0</v>
      </c>
      <c r="AS2256" s="2">
        <f t="shared" si="895"/>
        <v>0</v>
      </c>
      <c r="AU2256" t="s">
        <v>2585</v>
      </c>
      <c r="AV2256" t="s">
        <v>1238</v>
      </c>
      <c r="AW2256">
        <v>3</v>
      </c>
      <c r="AY2256" s="130">
        <v>40</v>
      </c>
      <c r="AZ2256" s="131">
        <v>81</v>
      </c>
      <c r="BA2256" s="132">
        <f t="shared" si="884"/>
        <v>40081</v>
      </c>
      <c r="BC2256" s="7" t="s">
        <v>532</v>
      </c>
    </row>
    <row r="2257" spans="1:55" hidden="1" outlineLevel="1" x14ac:dyDescent="0.2">
      <c r="A2257" t="s">
        <v>1942</v>
      </c>
      <c r="B2257" t="s">
        <v>1238</v>
      </c>
      <c r="C2257" s="1">
        <f t="shared" si="886"/>
        <v>12277</v>
      </c>
      <c r="D2257" s="7">
        <f>RANK(N2257,(N2257:P2257,Q2257:AJ2257))</f>
        <v>2</v>
      </c>
      <c r="E2257" s="7">
        <f>RANK(O2257,(N2257:P2257,Q2257:AJ2257))</f>
        <v>1</v>
      </c>
      <c r="F2257" s="7">
        <f>IF(P2257&gt;0,RANK(P2257,(N2257:P2257,Q2257:AJ2257)),0)</f>
        <v>3</v>
      </c>
      <c r="G2257" s="1">
        <f t="shared" si="887"/>
        <v>1095</v>
      </c>
      <c r="H2257" s="2">
        <f t="shared" si="885"/>
        <v>8.9191170481387957E-2</v>
      </c>
      <c r="I2257" s="2"/>
      <c r="J2257" s="2">
        <f t="shared" si="888"/>
        <v>0.39537346257228967</v>
      </c>
      <c r="K2257" s="2">
        <f t="shared" si="889"/>
        <v>0.48456463305367758</v>
      </c>
      <c r="L2257" s="2">
        <f t="shared" si="890"/>
        <v>0.11484890445548587</v>
      </c>
      <c r="M2257" s="2">
        <f t="shared" si="891"/>
        <v>5.2129999185468734E-3</v>
      </c>
      <c r="N2257" s="1">
        <v>4854</v>
      </c>
      <c r="O2257" s="1">
        <v>5949</v>
      </c>
      <c r="P2257" s="1">
        <v>1410</v>
      </c>
      <c r="R2257" s="1">
        <v>64</v>
      </c>
      <c r="AL2257" s="7">
        <f>IF(Q2257&gt;0,RANK(Q2257,(N2257:P2257,Q2257:AJ2257)),0)</f>
        <v>0</v>
      </c>
      <c r="AM2257" s="7">
        <f>IF(R2257&gt;0,RANK(R2257,(N2257:P2257,Q2257:AJ2257)),0)</f>
        <v>4</v>
      </c>
      <c r="AN2257" s="7">
        <f>IF(S2257&gt;0,RANK(S2257,(N2257:P2257,Q2257:AJ2257)),0)</f>
        <v>0</v>
      </c>
      <c r="AO2257" s="7">
        <f>IF(T2257&gt;0,RANK(T2257,(N2257:P2257,Q2257:AJ2257)),0)</f>
        <v>0</v>
      </c>
      <c r="AP2257" s="2">
        <f t="shared" si="892"/>
        <v>0</v>
      </c>
      <c r="AQ2257" s="2">
        <f t="shared" si="893"/>
        <v>5.212999918546876E-3</v>
      </c>
      <c r="AR2257" s="2">
        <f t="shared" si="894"/>
        <v>0</v>
      </c>
      <c r="AS2257" s="2">
        <f t="shared" si="895"/>
        <v>0</v>
      </c>
      <c r="AU2257" t="s">
        <v>1942</v>
      </c>
      <c r="AV2257" t="s">
        <v>1238</v>
      </c>
      <c r="AW2257">
        <v>5</v>
      </c>
      <c r="AY2257" s="130">
        <v>40</v>
      </c>
      <c r="AZ2257" s="131">
        <v>83</v>
      </c>
      <c r="BA2257" s="132">
        <f t="shared" si="884"/>
        <v>40083</v>
      </c>
      <c r="BC2257" s="7" t="s">
        <v>532</v>
      </c>
    </row>
    <row r="2258" spans="1:55" hidden="1" outlineLevel="1" x14ac:dyDescent="0.2">
      <c r="A2258" t="s">
        <v>3</v>
      </c>
      <c r="B2258" t="s">
        <v>1238</v>
      </c>
      <c r="C2258" s="1">
        <f t="shared" si="886"/>
        <v>3304</v>
      </c>
      <c r="D2258" s="7">
        <f>RANK(N2258,(N2258:P2258,Q2258:AJ2258))</f>
        <v>1</v>
      </c>
      <c r="E2258" s="7">
        <f>RANK(O2258,(N2258:P2258,Q2258:AJ2258))</f>
        <v>2</v>
      </c>
      <c r="F2258" s="7">
        <f>IF(P2258&gt;0,RANK(P2258,(N2258:P2258,Q2258:AJ2258)),0)</f>
        <v>3</v>
      </c>
      <c r="G2258" s="1">
        <f t="shared" si="887"/>
        <v>451</v>
      </c>
      <c r="H2258" s="2">
        <f t="shared" si="885"/>
        <v>0.13650121065375304</v>
      </c>
      <c r="I2258" s="2"/>
      <c r="J2258" s="2">
        <f t="shared" si="888"/>
        <v>0.50696125907990319</v>
      </c>
      <c r="K2258" s="2">
        <f t="shared" si="889"/>
        <v>0.3704600484261501</v>
      </c>
      <c r="L2258" s="2">
        <f t="shared" si="890"/>
        <v>0.11652542372881355</v>
      </c>
      <c r="M2258" s="2">
        <f t="shared" si="891"/>
        <v>6.0532687651331518E-3</v>
      </c>
      <c r="N2258" s="1">
        <v>1675</v>
      </c>
      <c r="O2258" s="1">
        <v>1224</v>
      </c>
      <c r="P2258" s="1">
        <v>385</v>
      </c>
      <c r="R2258" s="1">
        <v>20</v>
      </c>
      <c r="AL2258" s="7">
        <f>IF(Q2258&gt;0,RANK(Q2258,(N2258:P2258,Q2258:AJ2258)),0)</f>
        <v>0</v>
      </c>
      <c r="AM2258" s="7">
        <f>IF(R2258&gt;0,RANK(R2258,(N2258:P2258,Q2258:AJ2258)),0)</f>
        <v>4</v>
      </c>
      <c r="AN2258" s="7">
        <f>IF(S2258&gt;0,RANK(S2258,(N2258:P2258,Q2258:AJ2258)),0)</f>
        <v>0</v>
      </c>
      <c r="AO2258" s="7">
        <f>IF(T2258&gt;0,RANK(T2258,(N2258:P2258,Q2258:AJ2258)),0)</f>
        <v>0</v>
      </c>
      <c r="AP2258" s="2">
        <f t="shared" si="892"/>
        <v>0</v>
      </c>
      <c r="AQ2258" s="2">
        <f t="shared" si="893"/>
        <v>6.0532687651331718E-3</v>
      </c>
      <c r="AR2258" s="2">
        <f t="shared" si="894"/>
        <v>0</v>
      </c>
      <c r="AS2258" s="2">
        <f t="shared" si="895"/>
        <v>0</v>
      </c>
      <c r="AU2258" t="s">
        <v>3</v>
      </c>
      <c r="AV2258" t="s">
        <v>1238</v>
      </c>
      <c r="AW2258">
        <v>3</v>
      </c>
      <c r="AY2258" s="130">
        <v>40</v>
      </c>
      <c r="AZ2258" s="131">
        <v>85</v>
      </c>
      <c r="BA2258" s="132">
        <f t="shared" si="884"/>
        <v>40085</v>
      </c>
      <c r="BC2258" s="7" t="s">
        <v>532</v>
      </c>
    </row>
    <row r="2259" spans="1:55" hidden="1" outlineLevel="1" x14ac:dyDescent="0.2">
      <c r="A2259" t="s">
        <v>2447</v>
      </c>
      <c r="B2259" t="s">
        <v>1238</v>
      </c>
      <c r="C2259" s="1">
        <f t="shared" si="886"/>
        <v>9439</v>
      </c>
      <c r="D2259" s="7">
        <f>RANK(N2259,(N2259:P2259,Q2259:AJ2259))</f>
        <v>2</v>
      </c>
      <c r="E2259" s="7">
        <f>RANK(O2259,(N2259:P2259,Q2259:AJ2259))</f>
        <v>1</v>
      </c>
      <c r="F2259" s="7">
        <f>IF(P2259&gt;0,RANK(P2259,(N2259:P2259,Q2259:AJ2259)),0)</f>
        <v>3</v>
      </c>
      <c r="G2259" s="1">
        <f t="shared" si="887"/>
        <v>610</v>
      </c>
      <c r="H2259" s="2">
        <f t="shared" si="885"/>
        <v>6.4625489988346219E-2</v>
      </c>
      <c r="I2259" s="2"/>
      <c r="J2259" s="2">
        <f t="shared" si="888"/>
        <v>0.39760567856764489</v>
      </c>
      <c r="K2259" s="2">
        <f t="shared" si="889"/>
        <v>0.46223116855599111</v>
      </c>
      <c r="L2259" s="2">
        <f t="shared" si="890"/>
        <v>0.13656107638521031</v>
      </c>
      <c r="M2259" s="2">
        <f t="shared" si="891"/>
        <v>3.6020764911536274E-3</v>
      </c>
      <c r="N2259" s="1">
        <v>3753</v>
      </c>
      <c r="O2259" s="1">
        <v>4363</v>
      </c>
      <c r="P2259" s="1">
        <v>1289</v>
      </c>
      <c r="R2259" s="1">
        <v>34</v>
      </c>
      <c r="AL2259" s="7">
        <f>IF(Q2259&gt;0,RANK(Q2259,(N2259:P2259,Q2259:AJ2259)),0)</f>
        <v>0</v>
      </c>
      <c r="AM2259" s="7">
        <f>IF(R2259&gt;0,RANK(R2259,(N2259:P2259,Q2259:AJ2259)),0)</f>
        <v>4</v>
      </c>
      <c r="AN2259" s="7">
        <f>IF(S2259&gt;0,RANK(S2259,(N2259:P2259,Q2259:AJ2259)),0)</f>
        <v>0</v>
      </c>
      <c r="AO2259" s="7">
        <f>IF(T2259&gt;0,RANK(T2259,(N2259:P2259,Q2259:AJ2259)),0)</f>
        <v>0</v>
      </c>
      <c r="AP2259" s="2">
        <f t="shared" si="892"/>
        <v>0</v>
      </c>
      <c r="AQ2259" s="2">
        <f t="shared" si="893"/>
        <v>3.6020764911537241E-3</v>
      </c>
      <c r="AR2259" s="2">
        <f t="shared" si="894"/>
        <v>0</v>
      </c>
      <c r="AS2259" s="2">
        <f t="shared" si="895"/>
        <v>0</v>
      </c>
      <c r="AU2259" t="s">
        <v>2447</v>
      </c>
      <c r="AV2259" t="s">
        <v>1238</v>
      </c>
      <c r="AW2259">
        <v>4</v>
      </c>
      <c r="AY2259" s="130">
        <v>40</v>
      </c>
      <c r="AZ2259" s="131">
        <v>87</v>
      </c>
      <c r="BA2259" s="132">
        <f t="shared" si="884"/>
        <v>40087</v>
      </c>
      <c r="BC2259" s="7" t="s">
        <v>532</v>
      </c>
    </row>
    <row r="2260" spans="1:55" hidden="1" outlineLevel="1" x14ac:dyDescent="0.2">
      <c r="A2260" t="s">
        <v>2448</v>
      </c>
      <c r="B2260" t="s">
        <v>1238</v>
      </c>
      <c r="C2260" s="1">
        <f t="shared" si="886"/>
        <v>9774</v>
      </c>
      <c r="D2260" s="7">
        <f>RANK(N2260,(N2260:P2260,Q2260:AJ2260))</f>
        <v>1</v>
      </c>
      <c r="E2260" s="7">
        <f>RANK(O2260,(N2260:P2260,Q2260:AJ2260))</f>
        <v>2</v>
      </c>
      <c r="F2260" s="7">
        <f>IF(P2260&gt;0,RANK(P2260,(N2260:P2260,Q2260:AJ2260)),0)</f>
        <v>3</v>
      </c>
      <c r="G2260" s="1">
        <f t="shared" si="887"/>
        <v>458</v>
      </c>
      <c r="H2260" s="2">
        <f t="shared" si="885"/>
        <v>4.685901370984244E-2</v>
      </c>
      <c r="I2260" s="2"/>
      <c r="J2260" s="2">
        <f t="shared" si="888"/>
        <v>0.44505831798649476</v>
      </c>
      <c r="K2260" s="2">
        <f t="shared" si="889"/>
        <v>0.39819930427665234</v>
      </c>
      <c r="L2260" s="2">
        <f t="shared" si="890"/>
        <v>0.15172907714344178</v>
      </c>
      <c r="M2260" s="2">
        <f t="shared" si="891"/>
        <v>5.0133005934111241E-3</v>
      </c>
      <c r="N2260" s="1">
        <v>4350</v>
      </c>
      <c r="O2260" s="1">
        <v>3892</v>
      </c>
      <c r="P2260" s="1">
        <v>1483</v>
      </c>
      <c r="R2260" s="1">
        <v>49</v>
      </c>
      <c r="AL2260" s="7">
        <f>IF(Q2260&gt;0,RANK(Q2260,(N2260:P2260,Q2260:AJ2260)),0)</f>
        <v>0</v>
      </c>
      <c r="AM2260" s="7">
        <f>IF(R2260&gt;0,RANK(R2260,(N2260:P2260,Q2260:AJ2260)),0)</f>
        <v>4</v>
      </c>
      <c r="AN2260" s="7">
        <f>IF(S2260&gt;0,RANK(S2260,(N2260:P2260,Q2260:AJ2260)),0)</f>
        <v>0</v>
      </c>
      <c r="AO2260" s="7">
        <f>IF(T2260&gt;0,RANK(T2260,(N2260:P2260,Q2260:AJ2260)),0)</f>
        <v>0</v>
      </c>
      <c r="AP2260" s="2">
        <f t="shared" si="892"/>
        <v>0</v>
      </c>
      <c r="AQ2260" s="2">
        <f t="shared" si="893"/>
        <v>5.0133005934110903E-3</v>
      </c>
      <c r="AR2260" s="2">
        <f t="shared" si="894"/>
        <v>0</v>
      </c>
      <c r="AS2260" s="2">
        <f t="shared" si="895"/>
        <v>0</v>
      </c>
      <c r="AU2260" t="s">
        <v>2448</v>
      </c>
      <c r="AV2260" t="s">
        <v>1238</v>
      </c>
      <c r="AW2260">
        <v>3</v>
      </c>
      <c r="AY2260" s="130">
        <v>40</v>
      </c>
      <c r="AZ2260" s="131">
        <v>89</v>
      </c>
      <c r="BA2260" s="132">
        <f t="shared" si="884"/>
        <v>40089</v>
      </c>
      <c r="BC2260" s="7" t="s">
        <v>532</v>
      </c>
    </row>
    <row r="2261" spans="1:55" hidden="1" outlineLevel="1" x14ac:dyDescent="0.2">
      <c r="A2261" t="s">
        <v>1267</v>
      </c>
      <c r="B2261" t="s">
        <v>1238</v>
      </c>
      <c r="C2261" s="1">
        <f t="shared" si="886"/>
        <v>7691</v>
      </c>
      <c r="D2261" s="7">
        <f>RANK(N2261,(N2261:P2261,Q2261:AJ2261))</f>
        <v>1</v>
      </c>
      <c r="E2261" s="7">
        <f>RANK(O2261,(N2261:P2261,Q2261:AJ2261))</f>
        <v>2</v>
      </c>
      <c r="F2261" s="7">
        <f>IF(P2261&gt;0,RANK(P2261,(N2261:P2261,Q2261:AJ2261)),0)</f>
        <v>3</v>
      </c>
      <c r="G2261" s="1">
        <f t="shared" si="887"/>
        <v>1819</v>
      </c>
      <c r="H2261" s="2">
        <f t="shared" si="885"/>
        <v>0.23651020673514497</v>
      </c>
      <c r="I2261" s="2"/>
      <c r="J2261" s="2">
        <f t="shared" si="888"/>
        <v>0.54856325575347809</v>
      </c>
      <c r="K2261" s="2">
        <f t="shared" si="889"/>
        <v>0.31205304901833314</v>
      </c>
      <c r="L2261" s="2">
        <f t="shared" si="890"/>
        <v>0.13574307632297491</v>
      </c>
      <c r="M2261" s="2">
        <f t="shared" si="891"/>
        <v>3.6406189052138604E-3</v>
      </c>
      <c r="N2261" s="1">
        <v>4219</v>
      </c>
      <c r="O2261" s="1">
        <v>2400</v>
      </c>
      <c r="P2261" s="1">
        <v>1044</v>
      </c>
      <c r="R2261" s="1">
        <v>28</v>
      </c>
      <c r="AL2261" s="7">
        <f>IF(Q2261&gt;0,RANK(Q2261,(N2261:P2261,Q2261:AJ2261)),0)</f>
        <v>0</v>
      </c>
      <c r="AM2261" s="7">
        <f>IF(R2261&gt;0,RANK(R2261,(N2261:P2261,Q2261:AJ2261)),0)</f>
        <v>4</v>
      </c>
      <c r="AN2261" s="7">
        <f>IF(S2261&gt;0,RANK(S2261,(N2261:P2261,Q2261:AJ2261)),0)</f>
        <v>0</v>
      </c>
      <c r="AO2261" s="7">
        <f>IF(T2261&gt;0,RANK(T2261,(N2261:P2261,Q2261:AJ2261)),0)</f>
        <v>0</v>
      </c>
      <c r="AP2261" s="2">
        <f t="shared" si="892"/>
        <v>0</v>
      </c>
      <c r="AQ2261" s="2">
        <f t="shared" si="893"/>
        <v>3.6406189052138865E-3</v>
      </c>
      <c r="AR2261" s="2">
        <f t="shared" si="894"/>
        <v>0</v>
      </c>
      <c r="AS2261" s="2">
        <f t="shared" si="895"/>
        <v>0</v>
      </c>
      <c r="AU2261" t="s">
        <v>1267</v>
      </c>
      <c r="AV2261" t="s">
        <v>1238</v>
      </c>
      <c r="AW2261">
        <v>2</v>
      </c>
      <c r="AY2261" s="130">
        <v>40</v>
      </c>
      <c r="AZ2261" s="131">
        <v>91</v>
      </c>
      <c r="BA2261" s="132">
        <f t="shared" si="884"/>
        <v>40091</v>
      </c>
      <c r="BC2261" s="7" t="s">
        <v>532</v>
      </c>
    </row>
    <row r="2262" spans="1:55" hidden="1" outlineLevel="1" x14ac:dyDescent="0.2">
      <c r="A2262" t="s">
        <v>3149</v>
      </c>
      <c r="B2262" t="s">
        <v>1238</v>
      </c>
      <c r="C2262" s="1">
        <f t="shared" si="886"/>
        <v>3512</v>
      </c>
      <c r="D2262" s="7">
        <f>RANK(N2262,(N2262:P2262,Q2262:AJ2262))</f>
        <v>2</v>
      </c>
      <c r="E2262" s="7">
        <f>RANK(O2262,(N2262:P2262,Q2262:AJ2262))</f>
        <v>1</v>
      </c>
      <c r="F2262" s="7">
        <f>IF(P2262&gt;0,RANK(P2262,(N2262:P2262,Q2262:AJ2262)),0)</f>
        <v>3</v>
      </c>
      <c r="G2262" s="1">
        <f t="shared" si="887"/>
        <v>1288</v>
      </c>
      <c r="H2262" s="2">
        <f t="shared" si="885"/>
        <v>0.36674259681093396</v>
      </c>
      <c r="I2262" s="2"/>
      <c r="J2262" s="2">
        <f t="shared" si="888"/>
        <v>0.25626423690205014</v>
      </c>
      <c r="K2262" s="2">
        <f t="shared" si="889"/>
        <v>0.62300683371298404</v>
      </c>
      <c r="L2262" s="2">
        <f t="shared" si="890"/>
        <v>0.11674259681093394</v>
      </c>
      <c r="M2262" s="2">
        <f t="shared" si="891"/>
        <v>3.9863325740318867E-3</v>
      </c>
      <c r="N2262" s="1">
        <v>900</v>
      </c>
      <c r="O2262" s="1">
        <v>2188</v>
      </c>
      <c r="P2262" s="1">
        <v>410</v>
      </c>
      <c r="R2262" s="1">
        <v>14</v>
      </c>
      <c r="AL2262" s="7">
        <f>IF(Q2262&gt;0,RANK(Q2262,(N2262:P2262,Q2262:AJ2262)),0)</f>
        <v>0</v>
      </c>
      <c r="AM2262" s="7">
        <f>IF(R2262&gt;0,RANK(R2262,(N2262:P2262,Q2262:AJ2262)),0)</f>
        <v>4</v>
      </c>
      <c r="AN2262" s="7">
        <f>IF(S2262&gt;0,RANK(S2262,(N2262:P2262,Q2262:AJ2262)),0)</f>
        <v>0</v>
      </c>
      <c r="AO2262" s="7">
        <f>IF(T2262&gt;0,RANK(T2262,(N2262:P2262,Q2262:AJ2262)),0)</f>
        <v>0</v>
      </c>
      <c r="AP2262" s="2">
        <f t="shared" si="892"/>
        <v>0</v>
      </c>
      <c r="AQ2262" s="2">
        <f t="shared" si="893"/>
        <v>3.986332574031891E-3</v>
      </c>
      <c r="AR2262" s="2">
        <f t="shared" si="894"/>
        <v>0</v>
      </c>
      <c r="AS2262" s="2">
        <f t="shared" si="895"/>
        <v>0</v>
      </c>
      <c r="AU2262" t="s">
        <v>3149</v>
      </c>
      <c r="AV2262" t="s">
        <v>1238</v>
      </c>
      <c r="AW2262">
        <v>6</v>
      </c>
      <c r="AY2262" s="130">
        <v>40</v>
      </c>
      <c r="AZ2262" s="131">
        <v>93</v>
      </c>
      <c r="BA2262" s="132">
        <f t="shared" si="884"/>
        <v>40093</v>
      </c>
      <c r="BC2262" s="7" t="s">
        <v>532</v>
      </c>
    </row>
    <row r="2263" spans="1:55" hidden="1" outlineLevel="1" x14ac:dyDescent="0.2">
      <c r="A2263" t="s">
        <v>2445</v>
      </c>
      <c r="B2263" t="s">
        <v>1238</v>
      </c>
      <c r="C2263" s="1">
        <f t="shared" si="886"/>
        <v>4913</v>
      </c>
      <c r="D2263" s="7">
        <f>RANK(N2263,(N2263:P2263,Q2263:AJ2263))</f>
        <v>1</v>
      </c>
      <c r="E2263" s="7">
        <f>RANK(O2263,(N2263:P2263,Q2263:AJ2263))</f>
        <v>2</v>
      </c>
      <c r="F2263" s="7">
        <f>IF(P2263&gt;0,RANK(P2263,(N2263:P2263,Q2263:AJ2263)),0)</f>
        <v>3</v>
      </c>
      <c r="G2263" s="1">
        <f t="shared" si="887"/>
        <v>1019</v>
      </c>
      <c r="H2263" s="2">
        <f t="shared" si="885"/>
        <v>0.20740891512314269</v>
      </c>
      <c r="I2263" s="2"/>
      <c r="J2263" s="2">
        <f t="shared" si="888"/>
        <v>0.53409322206391208</v>
      </c>
      <c r="K2263" s="2">
        <f t="shared" si="889"/>
        <v>0.32668430694076939</v>
      </c>
      <c r="L2263" s="2">
        <f t="shared" si="890"/>
        <v>0.13494809688581316</v>
      </c>
      <c r="M2263" s="2">
        <f t="shared" si="891"/>
        <v>4.2743741095053744E-3</v>
      </c>
      <c r="N2263" s="1">
        <v>2624</v>
      </c>
      <c r="O2263" s="1">
        <v>1605</v>
      </c>
      <c r="P2263" s="1">
        <v>663</v>
      </c>
      <c r="R2263" s="1">
        <v>21</v>
      </c>
      <c r="AL2263" s="7">
        <f>IF(Q2263&gt;0,RANK(Q2263,(N2263:P2263,Q2263:AJ2263)),0)</f>
        <v>0</v>
      </c>
      <c r="AM2263" s="7">
        <f>IF(R2263&gt;0,RANK(R2263,(N2263:P2263,Q2263:AJ2263)),0)</f>
        <v>4</v>
      </c>
      <c r="AN2263" s="7">
        <f>IF(S2263&gt;0,RANK(S2263,(N2263:P2263,Q2263:AJ2263)),0)</f>
        <v>0</v>
      </c>
      <c r="AO2263" s="7">
        <f>IF(T2263&gt;0,RANK(T2263,(N2263:P2263,Q2263:AJ2263)),0)</f>
        <v>0</v>
      </c>
      <c r="AP2263" s="2">
        <f t="shared" si="892"/>
        <v>0</v>
      </c>
      <c r="AQ2263" s="2">
        <f t="shared" si="893"/>
        <v>4.2743741095053935E-3</v>
      </c>
      <c r="AR2263" s="2">
        <f t="shared" si="894"/>
        <v>0</v>
      </c>
      <c r="AS2263" s="2">
        <f t="shared" si="895"/>
        <v>0</v>
      </c>
      <c r="AU2263" t="s">
        <v>2445</v>
      </c>
      <c r="AV2263" t="s">
        <v>1238</v>
      </c>
      <c r="AW2263">
        <v>3</v>
      </c>
      <c r="AY2263" s="130">
        <v>40</v>
      </c>
      <c r="AZ2263" s="131">
        <v>95</v>
      </c>
      <c r="BA2263" s="132">
        <f t="shared" si="884"/>
        <v>40095</v>
      </c>
      <c r="BC2263" s="7" t="s">
        <v>532</v>
      </c>
    </row>
    <row r="2264" spans="1:55" hidden="1" outlineLevel="1" x14ac:dyDescent="0.2">
      <c r="A2264" t="s">
        <v>535</v>
      </c>
      <c r="B2264" t="s">
        <v>1238</v>
      </c>
      <c r="C2264" s="1">
        <f t="shared" si="886"/>
        <v>13308</v>
      </c>
      <c r="D2264" s="7">
        <f>RANK(N2264,(N2264:P2264,Q2264:AJ2264))</f>
        <v>1</v>
      </c>
      <c r="E2264" s="7">
        <f>RANK(O2264,(N2264:P2264,Q2264:AJ2264))</f>
        <v>2</v>
      </c>
      <c r="F2264" s="7">
        <f>IF(P2264&gt;0,RANK(P2264,(N2264:P2264,Q2264:AJ2264)),0)</f>
        <v>3</v>
      </c>
      <c r="G2264" s="1">
        <f t="shared" si="887"/>
        <v>1109</v>
      </c>
      <c r="H2264" s="2">
        <f t="shared" si="885"/>
        <v>8.3333333333333329E-2</v>
      </c>
      <c r="I2264" s="2"/>
      <c r="J2264" s="2">
        <f t="shared" si="888"/>
        <v>0.47918545235948301</v>
      </c>
      <c r="K2264" s="2">
        <f t="shared" si="889"/>
        <v>0.3958521190261497</v>
      </c>
      <c r="L2264" s="2">
        <f t="shared" si="890"/>
        <v>0.1215058611361587</v>
      </c>
      <c r="M2264" s="2">
        <f t="shared" si="891"/>
        <v>3.456567478208647E-3</v>
      </c>
      <c r="N2264" s="1">
        <v>6377</v>
      </c>
      <c r="O2264" s="1">
        <v>5268</v>
      </c>
      <c r="P2264" s="1">
        <v>1617</v>
      </c>
      <c r="R2264" s="1">
        <v>46</v>
      </c>
      <c r="AL2264" s="7">
        <f>IF(Q2264&gt;0,RANK(Q2264,(N2264:P2264,Q2264:AJ2264)),0)</f>
        <v>0</v>
      </c>
      <c r="AM2264" s="7">
        <f>IF(R2264&gt;0,RANK(R2264,(N2264:P2264,Q2264:AJ2264)),0)</f>
        <v>4</v>
      </c>
      <c r="AN2264" s="7">
        <f>IF(S2264&gt;0,RANK(S2264,(N2264:P2264,Q2264:AJ2264)),0)</f>
        <v>0</v>
      </c>
      <c r="AO2264" s="7">
        <f>IF(T2264&gt;0,RANK(T2264,(N2264:P2264,Q2264:AJ2264)),0)</f>
        <v>0</v>
      </c>
      <c r="AP2264" s="2">
        <f t="shared" si="892"/>
        <v>0</v>
      </c>
      <c r="AQ2264" s="2">
        <f t="shared" si="893"/>
        <v>3.4565674782085962E-3</v>
      </c>
      <c r="AR2264" s="2">
        <f t="shared" si="894"/>
        <v>0</v>
      </c>
      <c r="AS2264" s="2">
        <f t="shared" si="895"/>
        <v>0</v>
      </c>
      <c r="AU2264" t="s">
        <v>535</v>
      </c>
      <c r="AV2264" t="s">
        <v>1238</v>
      </c>
      <c r="AW2264">
        <v>2</v>
      </c>
      <c r="AY2264" s="130">
        <v>40</v>
      </c>
      <c r="AZ2264" s="131">
        <v>97</v>
      </c>
      <c r="BA2264" s="132">
        <f t="shared" si="884"/>
        <v>40097</v>
      </c>
      <c r="BC2264" s="7" t="s">
        <v>532</v>
      </c>
    </row>
    <row r="2265" spans="1:55" hidden="1" outlineLevel="1" x14ac:dyDescent="0.2">
      <c r="A2265" t="s">
        <v>596</v>
      </c>
      <c r="B2265" t="s">
        <v>1238</v>
      </c>
      <c r="C2265" s="1">
        <f t="shared" si="886"/>
        <v>5068</v>
      </c>
      <c r="D2265" s="7">
        <f>RANK(N2265,(N2265:P2265,Q2265:AJ2265))</f>
        <v>1</v>
      </c>
      <c r="E2265" s="7">
        <f>RANK(O2265,(N2265:P2265,Q2265:AJ2265))</f>
        <v>2</v>
      </c>
      <c r="F2265" s="7">
        <f>IF(P2265&gt;0,RANK(P2265,(N2265:P2265,Q2265:AJ2265)),0)</f>
        <v>3</v>
      </c>
      <c r="G2265" s="1">
        <f t="shared" si="887"/>
        <v>908</v>
      </c>
      <c r="H2265" s="2">
        <f t="shared" si="885"/>
        <v>0.17916337805840568</v>
      </c>
      <c r="I2265" s="2"/>
      <c r="J2265" s="2">
        <f t="shared" si="888"/>
        <v>0.51696921862667722</v>
      </c>
      <c r="K2265" s="2">
        <f t="shared" si="889"/>
        <v>0.33780584056827151</v>
      </c>
      <c r="L2265" s="2">
        <f t="shared" si="890"/>
        <v>0.14265982636148383</v>
      </c>
      <c r="M2265" s="2">
        <f t="shared" si="891"/>
        <v>2.56511444356744E-3</v>
      </c>
      <c r="N2265" s="1">
        <v>2620</v>
      </c>
      <c r="O2265" s="1">
        <v>1712</v>
      </c>
      <c r="P2265" s="1">
        <v>723</v>
      </c>
      <c r="R2265" s="1">
        <v>13</v>
      </c>
      <c r="AL2265" s="7">
        <f>IF(Q2265&gt;0,RANK(Q2265,(N2265:P2265,Q2265:AJ2265)),0)</f>
        <v>0</v>
      </c>
      <c r="AM2265" s="7">
        <f>IF(R2265&gt;0,RANK(R2265,(N2265:P2265,Q2265:AJ2265)),0)</f>
        <v>4</v>
      </c>
      <c r="AN2265" s="7">
        <f>IF(S2265&gt;0,RANK(S2265,(N2265:P2265,Q2265:AJ2265)),0)</f>
        <v>0</v>
      </c>
      <c r="AO2265" s="7">
        <f>IF(T2265&gt;0,RANK(T2265,(N2265:P2265,Q2265:AJ2265)),0)</f>
        <v>0</v>
      </c>
      <c r="AP2265" s="2">
        <f t="shared" si="892"/>
        <v>0</v>
      </c>
      <c r="AQ2265" s="2">
        <f t="shared" si="893"/>
        <v>2.5651144435674821E-3</v>
      </c>
      <c r="AR2265" s="2">
        <f t="shared" si="894"/>
        <v>0</v>
      </c>
      <c r="AS2265" s="2">
        <f t="shared" si="895"/>
        <v>0</v>
      </c>
      <c r="AU2265" t="s">
        <v>596</v>
      </c>
      <c r="AV2265" t="s">
        <v>1238</v>
      </c>
      <c r="AW2265">
        <v>3</v>
      </c>
      <c r="AY2265" s="130">
        <v>40</v>
      </c>
      <c r="AZ2265" s="131">
        <v>99</v>
      </c>
      <c r="BA2265" s="132">
        <f t="shared" si="884"/>
        <v>40099</v>
      </c>
      <c r="BC2265" s="7" t="s">
        <v>532</v>
      </c>
    </row>
    <row r="2266" spans="1:55" hidden="1" outlineLevel="1" x14ac:dyDescent="0.2">
      <c r="A2266" t="s">
        <v>1722</v>
      </c>
      <c r="B2266" t="s">
        <v>1238</v>
      </c>
      <c r="C2266" s="1">
        <f t="shared" si="886"/>
        <v>25180</v>
      </c>
      <c r="D2266" s="7">
        <f>RANK(N2266,(N2266:P2266,Q2266:AJ2266))</f>
        <v>1</v>
      </c>
      <c r="E2266" s="7">
        <f>RANK(O2266,(N2266:P2266,Q2266:AJ2266))</f>
        <v>2</v>
      </c>
      <c r="F2266" s="7">
        <f>IF(P2266&gt;0,RANK(P2266,(N2266:P2266,Q2266:AJ2266)),0)</f>
        <v>3</v>
      </c>
      <c r="G2266" s="1">
        <f t="shared" si="887"/>
        <v>3989</v>
      </c>
      <c r="H2266" s="2">
        <f t="shared" si="885"/>
        <v>0.15841938046068307</v>
      </c>
      <c r="I2266" s="2"/>
      <c r="J2266" s="2">
        <f t="shared" si="888"/>
        <v>0.514813343923749</v>
      </c>
      <c r="K2266" s="2">
        <f t="shared" si="889"/>
        <v>0.3563939634630659</v>
      </c>
      <c r="L2266" s="2">
        <f t="shared" si="890"/>
        <v>0.1256155679110405</v>
      </c>
      <c r="M2266" s="2">
        <f t="shared" si="891"/>
        <v>3.1771247021445959E-3</v>
      </c>
      <c r="N2266" s="1">
        <v>12963</v>
      </c>
      <c r="O2266" s="1">
        <v>8974</v>
      </c>
      <c r="P2266" s="1">
        <v>3163</v>
      </c>
      <c r="R2266" s="1">
        <v>80</v>
      </c>
      <c r="AL2266" s="7">
        <f>IF(Q2266&gt;0,RANK(Q2266,(N2266:P2266,Q2266:AJ2266)),0)</f>
        <v>0</v>
      </c>
      <c r="AM2266" s="7">
        <f>IF(R2266&gt;0,RANK(R2266,(N2266:P2266,Q2266:AJ2266)),0)</f>
        <v>4</v>
      </c>
      <c r="AN2266" s="7">
        <f>IF(S2266&gt;0,RANK(S2266,(N2266:P2266,Q2266:AJ2266)),0)</f>
        <v>0</v>
      </c>
      <c r="AO2266" s="7">
        <f>IF(T2266&gt;0,RANK(T2266,(N2266:P2266,Q2266:AJ2266)),0)</f>
        <v>0</v>
      </c>
      <c r="AP2266" s="2">
        <f t="shared" si="892"/>
        <v>0</v>
      </c>
      <c r="AQ2266" s="2">
        <f t="shared" si="893"/>
        <v>3.177124702144559E-3</v>
      </c>
      <c r="AR2266" s="2">
        <f t="shared" si="894"/>
        <v>0</v>
      </c>
      <c r="AS2266" s="2">
        <f t="shared" si="895"/>
        <v>0</v>
      </c>
      <c r="AU2266" t="s">
        <v>1722</v>
      </c>
      <c r="AV2266" t="s">
        <v>1238</v>
      </c>
      <c r="AW2266">
        <v>2</v>
      </c>
      <c r="AY2266" s="130">
        <v>40</v>
      </c>
      <c r="AZ2266" s="131">
        <v>101</v>
      </c>
      <c r="BA2266" s="132">
        <f t="shared" si="884"/>
        <v>40101</v>
      </c>
      <c r="BC2266" s="7" t="s">
        <v>532</v>
      </c>
    </row>
    <row r="2267" spans="1:55" hidden="1" outlineLevel="1" x14ac:dyDescent="0.2">
      <c r="A2267" t="s">
        <v>2810</v>
      </c>
      <c r="B2267" t="s">
        <v>1238</v>
      </c>
      <c r="C2267" s="1">
        <f t="shared" si="886"/>
        <v>4791</v>
      </c>
      <c r="D2267" s="7">
        <f>RANK(N2267,(N2267:P2267,Q2267:AJ2267))</f>
        <v>2</v>
      </c>
      <c r="E2267" s="7">
        <f>RANK(O2267,(N2267:P2267,Q2267:AJ2267))</f>
        <v>1</v>
      </c>
      <c r="F2267" s="7">
        <f>IF(P2267&gt;0,RANK(P2267,(N2267:P2267,Q2267:AJ2267)),0)</f>
        <v>3</v>
      </c>
      <c r="G2267" s="1">
        <f t="shared" si="887"/>
        <v>562</v>
      </c>
      <c r="H2267" s="2">
        <f t="shared" si="885"/>
        <v>0.11730327697766646</v>
      </c>
      <c r="I2267" s="2"/>
      <c r="J2267" s="2">
        <f t="shared" si="888"/>
        <v>0.36652055938217493</v>
      </c>
      <c r="K2267" s="2">
        <f t="shared" si="889"/>
        <v>0.48382383635984139</v>
      </c>
      <c r="L2267" s="2">
        <f t="shared" si="890"/>
        <v>0.1448549363389689</v>
      </c>
      <c r="M2267" s="2">
        <f t="shared" si="891"/>
        <v>4.8006679190147339E-3</v>
      </c>
      <c r="N2267" s="1">
        <v>1756</v>
      </c>
      <c r="O2267" s="1">
        <v>2318</v>
      </c>
      <c r="P2267" s="1">
        <v>694</v>
      </c>
      <c r="R2267" s="1">
        <v>23</v>
      </c>
      <c r="AL2267" s="7">
        <f>IF(Q2267&gt;0,RANK(Q2267,(N2267:P2267,Q2267:AJ2267)),0)</f>
        <v>0</v>
      </c>
      <c r="AM2267" s="7">
        <f>IF(R2267&gt;0,RANK(R2267,(N2267:P2267,Q2267:AJ2267)),0)</f>
        <v>4</v>
      </c>
      <c r="AN2267" s="7">
        <f>IF(S2267&gt;0,RANK(S2267,(N2267:P2267,Q2267:AJ2267)),0)</f>
        <v>0</v>
      </c>
      <c r="AO2267" s="7">
        <f>IF(T2267&gt;0,RANK(T2267,(N2267:P2267,Q2267:AJ2267)),0)</f>
        <v>0</v>
      </c>
      <c r="AP2267" s="2">
        <f t="shared" si="892"/>
        <v>0</v>
      </c>
      <c r="AQ2267" s="2">
        <f t="shared" si="893"/>
        <v>4.8006679190148198E-3</v>
      </c>
      <c r="AR2267" s="2">
        <f t="shared" si="894"/>
        <v>0</v>
      </c>
      <c r="AS2267" s="2">
        <f t="shared" si="895"/>
        <v>0</v>
      </c>
      <c r="AU2267" t="s">
        <v>2810</v>
      </c>
      <c r="AV2267" t="s">
        <v>1238</v>
      </c>
      <c r="AW2267">
        <v>5</v>
      </c>
      <c r="AY2267" s="130">
        <v>40</v>
      </c>
      <c r="AZ2267" s="131">
        <v>103</v>
      </c>
      <c r="BA2267" s="132">
        <f t="shared" si="884"/>
        <v>40103</v>
      </c>
      <c r="BC2267" s="7" t="s">
        <v>532</v>
      </c>
    </row>
    <row r="2268" spans="1:55" hidden="1" outlineLevel="1" x14ac:dyDescent="0.2">
      <c r="A2268" t="s">
        <v>534</v>
      </c>
      <c r="B2268" t="s">
        <v>1238</v>
      </c>
      <c r="C2268" s="1">
        <f t="shared" si="886"/>
        <v>3854</v>
      </c>
      <c r="D2268" s="7">
        <f>RANK(N2268,(N2268:P2268,Q2268:AJ2268))</f>
        <v>1</v>
      </c>
      <c r="E2268" s="7">
        <f>RANK(O2268,(N2268:P2268,Q2268:AJ2268))</f>
        <v>2</v>
      </c>
      <c r="F2268" s="7">
        <f>IF(P2268&gt;0,RANK(P2268,(N2268:P2268,Q2268:AJ2268)),0)</f>
        <v>3</v>
      </c>
      <c r="G2268" s="1">
        <f t="shared" si="887"/>
        <v>331</v>
      </c>
      <c r="H2268" s="2">
        <f t="shared" si="885"/>
        <v>8.5884795018162943E-2</v>
      </c>
      <c r="I2268" s="2"/>
      <c r="J2268" s="2">
        <f t="shared" si="888"/>
        <v>0.46393357550596781</v>
      </c>
      <c r="K2268" s="2">
        <f t="shared" si="889"/>
        <v>0.37804878048780488</v>
      </c>
      <c r="L2268" s="2">
        <f t="shared" si="890"/>
        <v>0.15204981837052414</v>
      </c>
      <c r="M2268" s="2">
        <f t="shared" si="891"/>
        <v>5.9678256357031667E-3</v>
      </c>
      <c r="N2268" s="1">
        <v>1788</v>
      </c>
      <c r="O2268" s="1">
        <v>1457</v>
      </c>
      <c r="P2268" s="1">
        <v>586</v>
      </c>
      <c r="R2268" s="1">
        <v>23</v>
      </c>
      <c r="AL2268" s="7">
        <f>IF(Q2268&gt;0,RANK(Q2268,(N2268:P2268,Q2268:AJ2268)),0)</f>
        <v>0</v>
      </c>
      <c r="AM2268" s="7">
        <f>IF(R2268&gt;0,RANK(R2268,(N2268:P2268,Q2268:AJ2268)),0)</f>
        <v>4</v>
      </c>
      <c r="AN2268" s="7">
        <f>IF(S2268&gt;0,RANK(S2268,(N2268:P2268,Q2268:AJ2268)),0)</f>
        <v>0</v>
      </c>
      <c r="AO2268" s="7">
        <f>IF(T2268&gt;0,RANK(T2268,(N2268:P2268,Q2268:AJ2268)),0)</f>
        <v>0</v>
      </c>
      <c r="AP2268" s="2">
        <f t="shared" si="892"/>
        <v>0</v>
      </c>
      <c r="AQ2268" s="2">
        <f t="shared" si="893"/>
        <v>5.9678256357031658E-3</v>
      </c>
      <c r="AR2268" s="2">
        <f t="shared" si="894"/>
        <v>0</v>
      </c>
      <c r="AS2268" s="2">
        <f t="shared" si="895"/>
        <v>0</v>
      </c>
      <c r="AU2268" t="s">
        <v>534</v>
      </c>
      <c r="AV2268" t="s">
        <v>1238</v>
      </c>
      <c r="AW2268">
        <v>2</v>
      </c>
      <c r="AY2268" s="130">
        <v>40</v>
      </c>
      <c r="AZ2268" s="131">
        <v>105</v>
      </c>
      <c r="BA2268" s="132">
        <f t="shared" si="884"/>
        <v>40105</v>
      </c>
      <c r="BC2268" s="7" t="s">
        <v>532</v>
      </c>
    </row>
    <row r="2269" spans="1:55" hidden="1" outlineLevel="1" x14ac:dyDescent="0.2">
      <c r="A2269" t="s">
        <v>4</v>
      </c>
      <c r="B2269" t="s">
        <v>1238</v>
      </c>
      <c r="C2269" s="1">
        <f t="shared" si="886"/>
        <v>4010</v>
      </c>
      <c r="D2269" s="7">
        <f>RANK(N2269,(N2269:P2269,Q2269:AJ2269))</f>
        <v>1</v>
      </c>
      <c r="E2269" s="7">
        <f>RANK(O2269,(N2269:P2269,Q2269:AJ2269))</f>
        <v>2</v>
      </c>
      <c r="F2269" s="7">
        <f>IF(P2269&gt;0,RANK(P2269,(N2269:P2269,Q2269:AJ2269)),0)</f>
        <v>3</v>
      </c>
      <c r="G2269" s="1">
        <f t="shared" si="887"/>
        <v>694</v>
      </c>
      <c r="H2269" s="2">
        <f t="shared" si="885"/>
        <v>0.17306733167082294</v>
      </c>
      <c r="I2269" s="2"/>
      <c r="J2269" s="2">
        <f t="shared" si="888"/>
        <v>0.51720698254364095</v>
      </c>
      <c r="K2269" s="2">
        <f t="shared" si="889"/>
        <v>0.34413965087281795</v>
      </c>
      <c r="L2269" s="2">
        <f t="shared" si="890"/>
        <v>0.13366583541147131</v>
      </c>
      <c r="M2269" s="2">
        <f t="shared" si="891"/>
        <v>4.9875311720697924E-3</v>
      </c>
      <c r="N2269" s="1">
        <v>2074</v>
      </c>
      <c r="O2269" s="1">
        <v>1380</v>
      </c>
      <c r="P2269" s="1">
        <v>536</v>
      </c>
      <c r="R2269" s="1">
        <v>20</v>
      </c>
      <c r="AL2269" s="7">
        <f>IF(Q2269&gt;0,RANK(Q2269,(N2269:P2269,Q2269:AJ2269)),0)</f>
        <v>0</v>
      </c>
      <c r="AM2269" s="7">
        <f>IF(R2269&gt;0,RANK(R2269,(N2269:P2269,Q2269:AJ2269)),0)</f>
        <v>4</v>
      </c>
      <c r="AN2269" s="7">
        <f>IF(S2269&gt;0,RANK(S2269,(N2269:P2269,Q2269:AJ2269)),0)</f>
        <v>0</v>
      </c>
      <c r="AO2269" s="7">
        <f>IF(T2269&gt;0,RANK(T2269,(N2269:P2269,Q2269:AJ2269)),0)</f>
        <v>0</v>
      </c>
      <c r="AP2269" s="2">
        <f t="shared" si="892"/>
        <v>0</v>
      </c>
      <c r="AQ2269" s="2">
        <f t="shared" si="893"/>
        <v>4.9875311720698253E-3</v>
      </c>
      <c r="AR2269" s="2">
        <f t="shared" si="894"/>
        <v>0</v>
      </c>
      <c r="AS2269" s="2">
        <f t="shared" si="895"/>
        <v>0</v>
      </c>
      <c r="AU2269" t="s">
        <v>4</v>
      </c>
      <c r="AV2269" t="s">
        <v>1238</v>
      </c>
      <c r="AW2269">
        <v>2</v>
      </c>
      <c r="AY2269" s="130">
        <v>40</v>
      </c>
      <c r="AZ2269" s="131">
        <v>107</v>
      </c>
      <c r="BA2269" s="132">
        <f t="shared" si="884"/>
        <v>40107</v>
      </c>
      <c r="BC2269" s="7" t="s">
        <v>532</v>
      </c>
    </row>
    <row r="2270" spans="1:55" hidden="1" outlineLevel="1" x14ac:dyDescent="0.2">
      <c r="A2270" t="s">
        <v>1237</v>
      </c>
      <c r="B2270" t="s">
        <v>1238</v>
      </c>
      <c r="C2270" s="1">
        <f t="shared" si="886"/>
        <v>220253</v>
      </c>
      <c r="D2270" s="7">
        <f>RANK(N2270,(N2270:P2270,Q2270:AJ2270))</f>
        <v>2</v>
      </c>
      <c r="E2270" s="7">
        <f>RANK(O2270,(N2270:P2270,Q2270:AJ2270))</f>
        <v>1</v>
      </c>
      <c r="F2270" s="7">
        <f>IF(P2270&gt;0,RANK(P2270,(N2270:P2270,Q2270:AJ2270)),0)</f>
        <v>3</v>
      </c>
      <c r="G2270" s="1">
        <f t="shared" si="887"/>
        <v>39991</v>
      </c>
      <c r="H2270" s="2">
        <f t="shared" si="885"/>
        <v>0.1815684689879366</v>
      </c>
      <c r="I2270" s="2"/>
      <c r="J2270" s="2">
        <f t="shared" si="888"/>
        <v>0.36520728435026989</v>
      </c>
      <c r="K2270" s="2">
        <f t="shared" si="889"/>
        <v>0.54677575333820649</v>
      </c>
      <c r="L2270" s="2">
        <f t="shared" si="890"/>
        <v>8.3590234866267432E-2</v>
      </c>
      <c r="M2270" s="2">
        <f t="shared" si="891"/>
        <v>4.42672744525624E-3</v>
      </c>
      <c r="N2270" s="1">
        <v>80438</v>
      </c>
      <c r="O2270" s="1">
        <v>120429</v>
      </c>
      <c r="P2270" s="1">
        <v>18411</v>
      </c>
      <c r="R2270" s="1">
        <v>975</v>
      </c>
      <c r="AL2270" s="7">
        <f>IF(Q2270&gt;0,RANK(Q2270,(N2270:P2270,Q2270:AJ2270)),0)</f>
        <v>0</v>
      </c>
      <c r="AM2270" s="7">
        <f>IF(R2270&gt;0,RANK(R2270,(N2270:P2270,Q2270:AJ2270)),0)</f>
        <v>4</v>
      </c>
      <c r="AN2270" s="7">
        <f>IF(S2270&gt;0,RANK(S2270,(N2270:P2270,Q2270:AJ2270)),0)</f>
        <v>0</v>
      </c>
      <c r="AO2270" s="7">
        <f>IF(T2270&gt;0,RANK(T2270,(N2270:P2270,Q2270:AJ2270)),0)</f>
        <v>0</v>
      </c>
      <c r="AP2270" s="2">
        <f t="shared" si="892"/>
        <v>0</v>
      </c>
      <c r="AQ2270" s="2">
        <f t="shared" si="893"/>
        <v>4.4267274452561376E-3</v>
      </c>
      <c r="AR2270" s="2">
        <f t="shared" si="894"/>
        <v>0</v>
      </c>
      <c r="AS2270" s="2">
        <f t="shared" si="895"/>
        <v>0</v>
      </c>
      <c r="AU2270" t="s">
        <v>1237</v>
      </c>
      <c r="AV2270" t="s">
        <v>1238</v>
      </c>
      <c r="AY2270" s="130">
        <v>40</v>
      </c>
      <c r="AZ2270" s="131">
        <v>109</v>
      </c>
      <c r="BA2270" s="132">
        <f t="shared" si="884"/>
        <v>40109</v>
      </c>
      <c r="BC2270" s="7" t="s">
        <v>532</v>
      </c>
    </row>
    <row r="2271" spans="1:55" hidden="1" outlineLevel="1" x14ac:dyDescent="0.2">
      <c r="A2271" t="s">
        <v>72</v>
      </c>
      <c r="B2271" t="s">
        <v>1238</v>
      </c>
      <c r="C2271" s="1">
        <f t="shared" si="886"/>
        <v>13337</v>
      </c>
      <c r="D2271" s="7">
        <f>RANK(N2271,(N2271:P2271,Q2271:AJ2271))</f>
        <v>1</v>
      </c>
      <c r="E2271" s="7">
        <f>RANK(O2271,(N2271:P2271,Q2271:AJ2271))</f>
        <v>2</v>
      </c>
      <c r="F2271" s="7">
        <f>IF(P2271&gt;0,RANK(P2271,(N2271:P2271,Q2271:AJ2271)),0)</f>
        <v>3</v>
      </c>
      <c r="G2271" s="1">
        <f t="shared" si="887"/>
        <v>3309</v>
      </c>
      <c r="H2271" s="2">
        <f t="shared" si="885"/>
        <v>0.24810677063807454</v>
      </c>
      <c r="I2271" s="2"/>
      <c r="J2271" s="2">
        <f t="shared" si="888"/>
        <v>0.5664692209642348</v>
      </c>
      <c r="K2271" s="2">
        <f t="shared" si="889"/>
        <v>0.31836245032616028</v>
      </c>
      <c r="L2271" s="2">
        <f t="shared" si="890"/>
        <v>0.11149433905675939</v>
      </c>
      <c r="M2271" s="2">
        <f t="shared" si="891"/>
        <v>3.6739896528455301E-3</v>
      </c>
      <c r="N2271" s="1">
        <v>7555</v>
      </c>
      <c r="O2271" s="1">
        <v>4246</v>
      </c>
      <c r="P2271" s="1">
        <v>1487</v>
      </c>
      <c r="R2271" s="1">
        <v>49</v>
      </c>
      <c r="AL2271" s="7">
        <f>IF(Q2271&gt;0,RANK(Q2271,(N2271:P2271,Q2271:AJ2271)),0)</f>
        <v>0</v>
      </c>
      <c r="AM2271" s="7">
        <f>IF(R2271&gt;0,RANK(R2271,(N2271:P2271,Q2271:AJ2271)),0)</f>
        <v>4</v>
      </c>
      <c r="AN2271" s="7">
        <f>IF(S2271&gt;0,RANK(S2271,(N2271:P2271,Q2271:AJ2271)),0)</f>
        <v>0</v>
      </c>
      <c r="AO2271" s="7">
        <f>IF(T2271&gt;0,RANK(T2271,(N2271:P2271,Q2271:AJ2271)),0)</f>
        <v>0</v>
      </c>
      <c r="AP2271" s="2">
        <f t="shared" si="892"/>
        <v>0</v>
      </c>
      <c r="AQ2271" s="2">
        <f t="shared" si="893"/>
        <v>3.6739896528454677E-3</v>
      </c>
      <c r="AR2271" s="2">
        <f t="shared" si="894"/>
        <v>0</v>
      </c>
      <c r="AS2271" s="2">
        <f t="shared" si="895"/>
        <v>0</v>
      </c>
      <c r="AU2271" t="s">
        <v>72</v>
      </c>
      <c r="AV2271" t="s">
        <v>1238</v>
      </c>
      <c r="AW2271">
        <v>2</v>
      </c>
      <c r="AY2271" s="130">
        <v>40</v>
      </c>
      <c r="AZ2271" s="131">
        <v>111</v>
      </c>
      <c r="BA2271" s="132">
        <f t="shared" si="884"/>
        <v>40111</v>
      </c>
      <c r="BC2271" s="7" t="s">
        <v>532</v>
      </c>
    </row>
    <row r="2272" spans="1:55" hidden="1" outlineLevel="1" x14ac:dyDescent="0.2">
      <c r="A2272" t="s">
        <v>3099</v>
      </c>
      <c r="B2272" t="s">
        <v>1238</v>
      </c>
      <c r="C2272" s="1">
        <f t="shared" si="886"/>
        <v>15183</v>
      </c>
      <c r="D2272" s="7">
        <f>RANK(N2272,(N2272:P2272,Q2272:AJ2272))</f>
        <v>1</v>
      </c>
      <c r="E2272" s="7">
        <f>RANK(O2272,(N2272:P2272,Q2272:AJ2272))</f>
        <v>2</v>
      </c>
      <c r="F2272" s="7">
        <f>IF(P2272&gt;0,RANK(P2272,(N2272:P2272,Q2272:AJ2272)),0)</f>
        <v>3</v>
      </c>
      <c r="G2272" s="1">
        <f t="shared" si="887"/>
        <v>1515</v>
      </c>
      <c r="H2272" s="2">
        <f t="shared" si="885"/>
        <v>9.9782651649871573E-2</v>
      </c>
      <c r="I2272" s="2"/>
      <c r="J2272" s="2">
        <f t="shared" si="888"/>
        <v>0.48356714746756241</v>
      </c>
      <c r="K2272" s="2">
        <f t="shared" si="889"/>
        <v>0.38378449581769086</v>
      </c>
      <c r="L2272" s="2">
        <f t="shared" si="890"/>
        <v>0.12764275834815253</v>
      </c>
      <c r="M2272" s="2">
        <f t="shared" si="891"/>
        <v>5.0055983665941439E-3</v>
      </c>
      <c r="N2272" s="1">
        <v>7342</v>
      </c>
      <c r="O2272" s="1">
        <v>5827</v>
      </c>
      <c r="P2272" s="1">
        <v>1938</v>
      </c>
      <c r="R2272" s="1">
        <v>76</v>
      </c>
      <c r="AL2272" s="7">
        <f>IF(Q2272&gt;0,RANK(Q2272,(N2272:P2272,Q2272:AJ2272)),0)</f>
        <v>0</v>
      </c>
      <c r="AM2272" s="7">
        <f>IF(R2272&gt;0,RANK(R2272,(N2272:P2272,Q2272:AJ2272)),0)</f>
        <v>4</v>
      </c>
      <c r="AN2272" s="7">
        <f>IF(S2272&gt;0,RANK(S2272,(N2272:P2272,Q2272:AJ2272)),0)</f>
        <v>0</v>
      </c>
      <c r="AO2272" s="7">
        <f>IF(T2272&gt;0,RANK(T2272,(N2272:P2272,Q2272:AJ2272)),0)</f>
        <v>0</v>
      </c>
      <c r="AP2272" s="2">
        <f t="shared" si="892"/>
        <v>0</v>
      </c>
      <c r="AQ2272" s="2">
        <f t="shared" si="893"/>
        <v>5.0055983665942176E-3</v>
      </c>
      <c r="AR2272" s="2">
        <f t="shared" si="894"/>
        <v>0</v>
      </c>
      <c r="AS2272" s="2">
        <f t="shared" si="895"/>
        <v>0</v>
      </c>
      <c r="AU2272" t="s">
        <v>3099</v>
      </c>
      <c r="AV2272" t="s">
        <v>1238</v>
      </c>
      <c r="AY2272" s="130">
        <v>40</v>
      </c>
      <c r="AZ2272" s="131">
        <v>113</v>
      </c>
      <c r="BA2272" s="132">
        <f t="shared" si="884"/>
        <v>40113</v>
      </c>
      <c r="BC2272" s="7" t="s">
        <v>532</v>
      </c>
    </row>
    <row r="2273" spans="1:55" hidden="1" outlineLevel="1" x14ac:dyDescent="0.2">
      <c r="A2273" t="s">
        <v>2578</v>
      </c>
      <c r="B2273" t="s">
        <v>1238</v>
      </c>
      <c r="C2273" s="1">
        <f t="shared" si="886"/>
        <v>11504</v>
      </c>
      <c r="D2273" s="7">
        <f>RANK(N2273,(N2273:P2273,Q2273:AJ2273))</f>
        <v>1</v>
      </c>
      <c r="E2273" s="7">
        <f>RANK(O2273,(N2273:P2273,Q2273:AJ2273))</f>
        <v>2</v>
      </c>
      <c r="F2273" s="7">
        <f>IF(P2273&gt;0,RANK(P2273,(N2273:P2273,Q2273:AJ2273)),0)</f>
        <v>3</v>
      </c>
      <c r="G2273" s="1">
        <f t="shared" si="887"/>
        <v>1717</v>
      </c>
      <c r="H2273" s="2">
        <f t="shared" si="885"/>
        <v>0.14925243393602225</v>
      </c>
      <c r="I2273" s="2"/>
      <c r="J2273" s="2">
        <f t="shared" si="888"/>
        <v>0.50799721835883171</v>
      </c>
      <c r="K2273" s="2">
        <f t="shared" si="889"/>
        <v>0.35874478442280944</v>
      </c>
      <c r="L2273" s="2">
        <f t="shared" si="890"/>
        <v>0.13004172461752433</v>
      </c>
      <c r="M2273" s="2">
        <f t="shared" si="891"/>
        <v>3.2162726008345133E-3</v>
      </c>
      <c r="N2273" s="1">
        <v>5844</v>
      </c>
      <c r="O2273" s="1">
        <v>4127</v>
      </c>
      <c r="P2273" s="1">
        <v>1496</v>
      </c>
      <c r="R2273" s="1">
        <v>37</v>
      </c>
      <c r="AL2273" s="7">
        <f>IF(Q2273&gt;0,RANK(Q2273,(N2273:P2273,Q2273:AJ2273)),0)</f>
        <v>0</v>
      </c>
      <c r="AM2273" s="7">
        <f>IF(R2273&gt;0,RANK(R2273,(N2273:P2273,Q2273:AJ2273)),0)</f>
        <v>4</v>
      </c>
      <c r="AN2273" s="7">
        <f>IF(S2273&gt;0,RANK(S2273,(N2273:P2273,Q2273:AJ2273)),0)</f>
        <v>0</v>
      </c>
      <c r="AO2273" s="7">
        <f>IF(T2273&gt;0,RANK(T2273,(N2273:P2273,Q2273:AJ2273)),0)</f>
        <v>0</v>
      </c>
      <c r="AP2273" s="2">
        <f t="shared" si="892"/>
        <v>0</v>
      </c>
      <c r="AQ2273" s="2">
        <f t="shared" si="893"/>
        <v>3.2162726008344925E-3</v>
      </c>
      <c r="AR2273" s="2">
        <f t="shared" si="894"/>
        <v>0</v>
      </c>
      <c r="AS2273" s="2">
        <f t="shared" si="895"/>
        <v>0</v>
      </c>
      <c r="AU2273" t="s">
        <v>2578</v>
      </c>
      <c r="AV2273" t="s">
        <v>1238</v>
      </c>
      <c r="AW2273">
        <v>2</v>
      </c>
      <c r="AY2273" s="130">
        <v>40</v>
      </c>
      <c r="AZ2273" s="131">
        <v>115</v>
      </c>
      <c r="BA2273" s="132">
        <f t="shared" si="884"/>
        <v>40115</v>
      </c>
      <c r="BC2273" s="7" t="s">
        <v>532</v>
      </c>
    </row>
    <row r="2274" spans="1:55" hidden="1" outlineLevel="1" x14ac:dyDescent="0.2">
      <c r="A2274" t="s">
        <v>879</v>
      </c>
      <c r="B2274" t="s">
        <v>1238</v>
      </c>
      <c r="C2274" s="1">
        <f t="shared" si="886"/>
        <v>6006</v>
      </c>
      <c r="D2274" s="7">
        <f>RANK(N2274,(N2274:P2274,Q2274:AJ2274))</f>
        <v>1</v>
      </c>
      <c r="E2274" s="7">
        <f>RANK(O2274,(N2274:P2274,Q2274:AJ2274))</f>
        <v>2</v>
      </c>
      <c r="F2274" s="7">
        <f>IF(P2274&gt;0,RANK(P2274,(N2274:P2274,Q2274:AJ2274)),0)</f>
        <v>3</v>
      </c>
      <c r="G2274" s="1">
        <f t="shared" si="887"/>
        <v>103</v>
      </c>
      <c r="H2274" s="2">
        <f t="shared" si="885"/>
        <v>1.7149517149517148E-2</v>
      </c>
      <c r="I2274" s="2"/>
      <c r="J2274" s="2">
        <f t="shared" si="888"/>
        <v>0.44338994338994336</v>
      </c>
      <c r="K2274" s="2">
        <f t="shared" si="889"/>
        <v>0.42624042624042624</v>
      </c>
      <c r="L2274" s="2">
        <f t="shared" si="890"/>
        <v>0.12587412587412589</v>
      </c>
      <c r="M2274" s="2">
        <f t="shared" si="891"/>
        <v>4.4955044955045653E-3</v>
      </c>
      <c r="N2274" s="1">
        <v>2663</v>
      </c>
      <c r="O2274" s="1">
        <v>2560</v>
      </c>
      <c r="P2274" s="1">
        <v>756</v>
      </c>
      <c r="R2274" s="1">
        <v>27</v>
      </c>
      <c r="AL2274" s="7">
        <f>IF(Q2274&gt;0,RANK(Q2274,(N2274:P2274,Q2274:AJ2274)),0)</f>
        <v>0</v>
      </c>
      <c r="AM2274" s="7">
        <f>IF(R2274&gt;0,RANK(R2274,(N2274:P2274,Q2274:AJ2274)),0)</f>
        <v>4</v>
      </c>
      <c r="AN2274" s="7">
        <f>IF(S2274&gt;0,RANK(S2274,(N2274:P2274,Q2274:AJ2274)),0)</f>
        <v>0</v>
      </c>
      <c r="AO2274" s="7">
        <f>IF(T2274&gt;0,RANK(T2274,(N2274:P2274,Q2274:AJ2274)),0)</f>
        <v>0</v>
      </c>
      <c r="AP2274" s="2">
        <f t="shared" si="892"/>
        <v>0</v>
      </c>
      <c r="AQ2274" s="2">
        <f t="shared" si="893"/>
        <v>4.4955044955044959E-3</v>
      </c>
      <c r="AR2274" s="2">
        <f t="shared" si="894"/>
        <v>0</v>
      </c>
      <c r="AS2274" s="2">
        <f t="shared" si="895"/>
        <v>0</v>
      </c>
      <c r="AU2274" t="s">
        <v>879</v>
      </c>
      <c r="AV2274" t="s">
        <v>1238</v>
      </c>
      <c r="AY2274" s="130">
        <v>40</v>
      </c>
      <c r="AZ2274" s="131">
        <v>117</v>
      </c>
      <c r="BA2274" s="132">
        <f t="shared" si="884"/>
        <v>40117</v>
      </c>
      <c r="BC2274" s="7" t="s">
        <v>532</v>
      </c>
    </row>
    <row r="2275" spans="1:55" hidden="1" outlineLevel="1" x14ac:dyDescent="0.2">
      <c r="A2275" t="s">
        <v>73</v>
      </c>
      <c r="B2275" t="s">
        <v>1238</v>
      </c>
      <c r="C2275" s="1">
        <f t="shared" si="886"/>
        <v>24308</v>
      </c>
      <c r="D2275" s="7">
        <f>RANK(N2275,(N2275:P2275,Q2275:AJ2275))</f>
        <v>2</v>
      </c>
      <c r="E2275" s="7">
        <f>RANK(O2275,(N2275:P2275,Q2275:AJ2275))</f>
        <v>1</v>
      </c>
      <c r="F2275" s="7">
        <f>IF(P2275&gt;0,RANK(P2275,(N2275:P2275,Q2275:AJ2275)),0)</f>
        <v>3</v>
      </c>
      <c r="G2275" s="1">
        <f t="shared" si="887"/>
        <v>1701</v>
      </c>
      <c r="H2275" s="2">
        <f t="shared" si="885"/>
        <v>6.9976962316932692E-2</v>
      </c>
      <c r="I2275" s="2"/>
      <c r="J2275" s="2">
        <f t="shared" si="888"/>
        <v>0.41077011683396414</v>
      </c>
      <c r="K2275" s="2">
        <f t="shared" si="889"/>
        <v>0.48074707915089682</v>
      </c>
      <c r="L2275" s="2">
        <f t="shared" si="890"/>
        <v>0.10169491525423729</v>
      </c>
      <c r="M2275" s="2">
        <f t="shared" si="891"/>
        <v>6.7878887609017502E-3</v>
      </c>
      <c r="N2275" s="1">
        <v>9985</v>
      </c>
      <c r="O2275" s="1">
        <v>11686</v>
      </c>
      <c r="P2275" s="1">
        <v>2472</v>
      </c>
      <c r="R2275" s="1">
        <v>165</v>
      </c>
      <c r="AL2275" s="7">
        <f>IF(Q2275&gt;0,RANK(Q2275,(N2275:P2275,Q2275:AJ2275)),0)</f>
        <v>0</v>
      </c>
      <c r="AM2275" s="7">
        <f>IF(R2275&gt;0,RANK(R2275,(N2275:P2275,Q2275:AJ2275)),0)</f>
        <v>4</v>
      </c>
      <c r="AN2275" s="7">
        <f>IF(S2275&gt;0,RANK(S2275,(N2275:P2275,Q2275:AJ2275)),0)</f>
        <v>0</v>
      </c>
      <c r="AO2275" s="7">
        <f>IF(T2275&gt;0,RANK(T2275,(N2275:P2275,Q2275:AJ2275)),0)</f>
        <v>0</v>
      </c>
      <c r="AP2275" s="2">
        <f t="shared" si="892"/>
        <v>0</v>
      </c>
      <c r="AQ2275" s="2">
        <f t="shared" si="893"/>
        <v>6.7878887609017606E-3</v>
      </c>
      <c r="AR2275" s="2">
        <f t="shared" si="894"/>
        <v>0</v>
      </c>
      <c r="AS2275" s="2">
        <f t="shared" si="895"/>
        <v>0</v>
      </c>
      <c r="AU2275" t="s">
        <v>73</v>
      </c>
      <c r="AV2275" t="s">
        <v>1238</v>
      </c>
      <c r="AW2275">
        <v>3</v>
      </c>
      <c r="AY2275" s="130">
        <v>40</v>
      </c>
      <c r="AZ2275" s="131">
        <v>119</v>
      </c>
      <c r="BA2275" s="132">
        <f t="shared" si="884"/>
        <v>40119</v>
      </c>
      <c r="BC2275" s="7" t="s">
        <v>532</v>
      </c>
    </row>
    <row r="2276" spans="1:55" hidden="1" outlineLevel="1" x14ac:dyDescent="0.2">
      <c r="A2276" t="s">
        <v>1341</v>
      </c>
      <c r="B2276" t="s">
        <v>1238</v>
      </c>
      <c r="C2276" s="1">
        <f t="shared" si="886"/>
        <v>16766</v>
      </c>
      <c r="D2276" s="7">
        <f>RANK(N2276,(N2276:P2276,Q2276:AJ2276))</f>
        <v>1</v>
      </c>
      <c r="E2276" s="7">
        <f>RANK(O2276,(N2276:P2276,Q2276:AJ2276))</f>
        <v>2</v>
      </c>
      <c r="F2276" s="7">
        <f>IF(P2276&gt;0,RANK(P2276,(N2276:P2276,Q2276:AJ2276)),0)</f>
        <v>3</v>
      </c>
      <c r="G2276" s="1">
        <f t="shared" si="887"/>
        <v>2509</v>
      </c>
      <c r="H2276" s="2">
        <f t="shared" si="885"/>
        <v>0.14964809733985446</v>
      </c>
      <c r="I2276" s="2"/>
      <c r="J2276" s="2">
        <f t="shared" si="888"/>
        <v>0.5054872957175236</v>
      </c>
      <c r="K2276" s="2">
        <f t="shared" si="889"/>
        <v>0.35583919837766909</v>
      </c>
      <c r="L2276" s="2">
        <f t="shared" si="890"/>
        <v>0.13223189788858403</v>
      </c>
      <c r="M2276" s="2">
        <f t="shared" si="891"/>
        <v>6.441608016223288E-3</v>
      </c>
      <c r="N2276" s="1">
        <v>8475</v>
      </c>
      <c r="O2276" s="1">
        <v>5966</v>
      </c>
      <c r="P2276" s="1">
        <v>2217</v>
      </c>
      <c r="R2276" s="1">
        <v>108</v>
      </c>
      <c r="AL2276" s="7">
        <f>IF(Q2276&gt;0,RANK(Q2276,(N2276:P2276,Q2276:AJ2276)),0)</f>
        <v>0</v>
      </c>
      <c r="AM2276" s="7">
        <f>IF(R2276&gt;0,RANK(R2276,(N2276:P2276,Q2276:AJ2276)),0)</f>
        <v>4</v>
      </c>
      <c r="AN2276" s="7">
        <f>IF(S2276&gt;0,RANK(S2276,(N2276:P2276,Q2276:AJ2276)),0)</f>
        <v>0</v>
      </c>
      <c r="AO2276" s="7">
        <f>IF(T2276&gt;0,RANK(T2276,(N2276:P2276,Q2276:AJ2276)),0)</f>
        <v>0</v>
      </c>
      <c r="AP2276" s="2">
        <f t="shared" si="892"/>
        <v>0</v>
      </c>
      <c r="AQ2276" s="2">
        <f t="shared" si="893"/>
        <v>6.4416080162233089E-3</v>
      </c>
      <c r="AR2276" s="2">
        <f t="shared" si="894"/>
        <v>0</v>
      </c>
      <c r="AS2276" s="2">
        <f t="shared" si="895"/>
        <v>0</v>
      </c>
      <c r="AU2276" t="s">
        <v>1341</v>
      </c>
      <c r="AV2276" t="s">
        <v>1238</v>
      </c>
      <c r="AW2276">
        <v>3</v>
      </c>
      <c r="AY2276" s="130">
        <v>40</v>
      </c>
      <c r="AZ2276" s="131">
        <v>121</v>
      </c>
      <c r="BA2276" s="132">
        <f t="shared" si="884"/>
        <v>40121</v>
      </c>
      <c r="BC2276" s="7" t="s">
        <v>532</v>
      </c>
    </row>
    <row r="2277" spans="1:55" hidden="1" outlineLevel="1" x14ac:dyDescent="0.2">
      <c r="A2277" t="s">
        <v>1492</v>
      </c>
      <c r="B2277" t="s">
        <v>1238</v>
      </c>
      <c r="C2277" s="1">
        <f t="shared" si="886"/>
        <v>13613</v>
      </c>
      <c r="D2277" s="7">
        <f>RANK(N2277,(N2277:P2277,Q2277:AJ2277))</f>
        <v>1</v>
      </c>
      <c r="E2277" s="7">
        <f>RANK(O2277,(N2277:P2277,Q2277:AJ2277))</f>
        <v>2</v>
      </c>
      <c r="F2277" s="7">
        <f>IF(P2277&gt;0,RANK(P2277,(N2277:P2277,Q2277:AJ2277)),0)</f>
        <v>3</v>
      </c>
      <c r="G2277" s="1">
        <f t="shared" si="887"/>
        <v>1104</v>
      </c>
      <c r="H2277" s="2">
        <f t="shared" si="885"/>
        <v>8.1098949533534123E-2</v>
      </c>
      <c r="I2277" s="2"/>
      <c r="J2277" s="2">
        <f t="shared" si="888"/>
        <v>0.47528098141482406</v>
      </c>
      <c r="K2277" s="2">
        <f t="shared" si="889"/>
        <v>0.39418203188128992</v>
      </c>
      <c r="L2277" s="2">
        <f t="shared" si="890"/>
        <v>0.12576213913171233</v>
      </c>
      <c r="M2277" s="2">
        <f t="shared" si="891"/>
        <v>4.7748475721737516E-3</v>
      </c>
      <c r="N2277" s="1">
        <v>6470</v>
      </c>
      <c r="O2277" s="1">
        <v>5366</v>
      </c>
      <c r="P2277" s="1">
        <v>1712</v>
      </c>
      <c r="R2277" s="1">
        <v>65</v>
      </c>
      <c r="AL2277" s="7">
        <f>IF(Q2277&gt;0,RANK(Q2277,(N2277:P2277,Q2277:AJ2277)),0)</f>
        <v>0</v>
      </c>
      <c r="AM2277" s="7">
        <f>IF(R2277&gt;0,RANK(R2277,(N2277:P2277,Q2277:AJ2277)),0)</f>
        <v>4</v>
      </c>
      <c r="AN2277" s="7">
        <f>IF(S2277&gt;0,RANK(S2277,(N2277:P2277,Q2277:AJ2277)),0)</f>
        <v>0</v>
      </c>
      <c r="AO2277" s="7">
        <f>IF(T2277&gt;0,RANK(T2277,(N2277:P2277,Q2277:AJ2277)),0)</f>
        <v>0</v>
      </c>
      <c r="AP2277" s="2">
        <f t="shared" si="892"/>
        <v>0</v>
      </c>
      <c r="AQ2277" s="2">
        <f t="shared" si="893"/>
        <v>4.7748475721736579E-3</v>
      </c>
      <c r="AR2277" s="2">
        <f t="shared" si="894"/>
        <v>0</v>
      </c>
      <c r="AS2277" s="2">
        <f t="shared" si="895"/>
        <v>0</v>
      </c>
      <c r="AU2277" t="s">
        <v>1492</v>
      </c>
      <c r="AV2277" t="s">
        <v>1238</v>
      </c>
      <c r="AW2277">
        <v>3</v>
      </c>
      <c r="AY2277" s="130">
        <v>40</v>
      </c>
      <c r="AZ2277" s="131">
        <v>123</v>
      </c>
      <c r="BA2277" s="132">
        <f t="shared" si="884"/>
        <v>40123</v>
      </c>
      <c r="BC2277" s="7" t="s">
        <v>532</v>
      </c>
    </row>
    <row r="2278" spans="1:55" hidden="1" outlineLevel="1" x14ac:dyDescent="0.2">
      <c r="A2278" t="s">
        <v>1182</v>
      </c>
      <c r="B2278" t="s">
        <v>1238</v>
      </c>
      <c r="C2278" s="1">
        <f t="shared" si="886"/>
        <v>21753</v>
      </c>
      <c r="D2278" s="7">
        <f>RANK(N2278,(N2278:P2278,Q2278:AJ2278))</f>
        <v>2</v>
      </c>
      <c r="E2278" s="7">
        <f>RANK(O2278,(N2278:P2278,Q2278:AJ2278))</f>
        <v>1</v>
      </c>
      <c r="F2278" s="7">
        <f>IF(P2278&gt;0,RANK(P2278,(N2278:P2278,Q2278:AJ2278)),0)</f>
        <v>3</v>
      </c>
      <c r="G2278" s="1">
        <f t="shared" si="887"/>
        <v>661</v>
      </c>
      <c r="H2278" s="2">
        <f t="shared" si="885"/>
        <v>3.038661334068864E-2</v>
      </c>
      <c r="I2278" s="2"/>
      <c r="J2278" s="2">
        <f t="shared" si="888"/>
        <v>0.42021790097917527</v>
      </c>
      <c r="K2278" s="2">
        <f t="shared" si="889"/>
        <v>0.45060451431986392</v>
      </c>
      <c r="L2278" s="2">
        <f t="shared" si="890"/>
        <v>0.12522410701972142</v>
      </c>
      <c r="M2278" s="2">
        <f t="shared" si="891"/>
        <v>3.9534776812393257E-3</v>
      </c>
      <c r="N2278" s="1">
        <v>9141</v>
      </c>
      <c r="O2278" s="1">
        <v>9802</v>
      </c>
      <c r="P2278" s="1">
        <v>2724</v>
      </c>
      <c r="R2278" s="1">
        <v>86</v>
      </c>
      <c r="AL2278" s="7">
        <f>IF(Q2278&gt;0,RANK(Q2278,(N2278:P2278,Q2278:AJ2278)),0)</f>
        <v>0</v>
      </c>
      <c r="AM2278" s="7">
        <f>IF(R2278&gt;0,RANK(R2278,(N2278:P2278,Q2278:AJ2278)),0)</f>
        <v>4</v>
      </c>
      <c r="AN2278" s="7">
        <f>IF(S2278&gt;0,RANK(S2278,(N2278:P2278,Q2278:AJ2278)),0)</f>
        <v>0</v>
      </c>
      <c r="AO2278" s="7">
        <f>IF(T2278&gt;0,RANK(T2278,(N2278:P2278,Q2278:AJ2278)),0)</f>
        <v>0</v>
      </c>
      <c r="AP2278" s="2">
        <f t="shared" si="892"/>
        <v>0</v>
      </c>
      <c r="AQ2278" s="2">
        <f t="shared" si="893"/>
        <v>3.9534776812393691E-3</v>
      </c>
      <c r="AR2278" s="2">
        <f t="shared" si="894"/>
        <v>0</v>
      </c>
      <c r="AS2278" s="2">
        <f t="shared" si="895"/>
        <v>0</v>
      </c>
      <c r="AU2278" t="s">
        <v>1182</v>
      </c>
      <c r="AV2278" t="s">
        <v>1238</v>
      </c>
      <c r="AW2278">
        <v>3</v>
      </c>
      <c r="AY2278" s="130">
        <v>40</v>
      </c>
      <c r="AZ2278" s="131">
        <v>125</v>
      </c>
      <c r="BA2278" s="132">
        <f t="shared" si="884"/>
        <v>40125</v>
      </c>
      <c r="BC2278" s="7" t="s">
        <v>532</v>
      </c>
    </row>
    <row r="2279" spans="1:55" hidden="1" outlineLevel="1" x14ac:dyDescent="0.2">
      <c r="A2279" t="s">
        <v>3035</v>
      </c>
      <c r="B2279" t="s">
        <v>1238</v>
      </c>
      <c r="C2279" s="1">
        <f t="shared" si="886"/>
        <v>4341</v>
      </c>
      <c r="D2279" s="7">
        <f>RANK(N2279,(N2279:P2279,Q2279:AJ2279))</f>
        <v>1</v>
      </c>
      <c r="E2279" s="7">
        <f>RANK(O2279,(N2279:P2279,Q2279:AJ2279))</f>
        <v>2</v>
      </c>
      <c r="F2279" s="7">
        <f>IF(P2279&gt;0,RANK(P2279,(N2279:P2279,Q2279:AJ2279)),0)</f>
        <v>3</v>
      </c>
      <c r="G2279" s="1">
        <f t="shared" si="887"/>
        <v>812</v>
      </c>
      <c r="H2279" s="2">
        <f t="shared" si="885"/>
        <v>0.1870536742686017</v>
      </c>
      <c r="I2279" s="2"/>
      <c r="J2279" s="2">
        <f t="shared" si="888"/>
        <v>0.52292098594793823</v>
      </c>
      <c r="K2279" s="2">
        <f t="shared" si="889"/>
        <v>0.33586731167933653</v>
      </c>
      <c r="L2279" s="2">
        <f t="shared" si="890"/>
        <v>0.1354526606772633</v>
      </c>
      <c r="M2279" s="2">
        <f t="shared" si="891"/>
        <v>5.7590416954619306E-3</v>
      </c>
      <c r="N2279" s="1">
        <v>2270</v>
      </c>
      <c r="O2279" s="1">
        <v>1458</v>
      </c>
      <c r="P2279" s="1">
        <v>588</v>
      </c>
      <c r="R2279" s="1">
        <v>25</v>
      </c>
      <c r="AL2279" s="7">
        <f>IF(Q2279&gt;0,RANK(Q2279,(N2279:P2279,Q2279:AJ2279)),0)</f>
        <v>0</v>
      </c>
      <c r="AM2279" s="7">
        <f>IF(R2279&gt;0,RANK(R2279,(N2279:P2279,Q2279:AJ2279)),0)</f>
        <v>4</v>
      </c>
      <c r="AN2279" s="7">
        <f>IF(S2279&gt;0,RANK(S2279,(N2279:P2279,Q2279:AJ2279)),0)</f>
        <v>0</v>
      </c>
      <c r="AO2279" s="7">
        <f>IF(T2279&gt;0,RANK(T2279,(N2279:P2279,Q2279:AJ2279)),0)</f>
        <v>0</v>
      </c>
      <c r="AP2279" s="2">
        <f t="shared" si="892"/>
        <v>0</v>
      </c>
      <c r="AQ2279" s="2">
        <f t="shared" si="893"/>
        <v>5.7590416954618751E-3</v>
      </c>
      <c r="AR2279" s="2">
        <f t="shared" si="894"/>
        <v>0</v>
      </c>
      <c r="AS2279" s="2">
        <f t="shared" si="895"/>
        <v>0</v>
      </c>
      <c r="AU2279" t="s">
        <v>3035</v>
      </c>
      <c r="AV2279" t="s">
        <v>1238</v>
      </c>
      <c r="AW2279">
        <v>3</v>
      </c>
      <c r="AY2279" s="130">
        <v>40</v>
      </c>
      <c r="AZ2279" s="131">
        <v>127</v>
      </c>
      <c r="BA2279" s="132">
        <f t="shared" si="884"/>
        <v>40127</v>
      </c>
      <c r="BC2279" s="7" t="s">
        <v>532</v>
      </c>
    </row>
    <row r="2280" spans="1:55" hidden="1" outlineLevel="1" x14ac:dyDescent="0.2">
      <c r="A2280" t="s">
        <v>155</v>
      </c>
      <c r="B2280" t="s">
        <v>1238</v>
      </c>
      <c r="C2280" s="1">
        <f t="shared" ref="C2280:C2293" si="896">SUM(N2280:AJ2280)</f>
        <v>1933</v>
      </c>
      <c r="D2280" s="7">
        <f>RANK(N2280,(N2280:P2280,Q2280:AJ2280))</f>
        <v>2</v>
      </c>
      <c r="E2280" s="7">
        <f>RANK(O2280,(N2280:P2280,Q2280:AJ2280))</f>
        <v>1</v>
      </c>
      <c r="F2280" s="7">
        <f>IF(P2280&gt;0,RANK(P2280,(N2280:P2280,Q2280:AJ2280)),0)</f>
        <v>3</v>
      </c>
      <c r="G2280" s="1">
        <f t="shared" ref="G2280:G2293" si="897">MAX(N2280:P2280)-LARGE(N2280:P2280,2)</f>
        <v>226</v>
      </c>
      <c r="H2280" s="2">
        <f t="shared" si="885"/>
        <v>0.11691670977754785</v>
      </c>
      <c r="I2280" s="2"/>
      <c r="J2280" s="2">
        <f t="shared" ref="J2280:J2293" si="898">IF($C2280=0,"-",N2280/$C2280)</f>
        <v>0.37920331091567511</v>
      </c>
      <c r="K2280" s="2">
        <f t="shared" ref="K2280:K2293" si="899">IF($C2280=0,"-",O2280/$C2280)</f>
        <v>0.49612002069322297</v>
      </c>
      <c r="L2280" s="2">
        <f t="shared" ref="L2280:L2293" si="900">IF($C2280=0,"-",P2280/$C2280)</f>
        <v>0.12053802379720642</v>
      </c>
      <c r="M2280" s="2">
        <f t="shared" ref="M2280:M2293" si="901">IF(C2280=0,"-",(1-J2280-K2280-L2280))</f>
        <v>4.1386445938954436E-3</v>
      </c>
      <c r="N2280" s="1">
        <v>733</v>
      </c>
      <c r="O2280" s="1">
        <v>959</v>
      </c>
      <c r="P2280" s="1">
        <v>233</v>
      </c>
      <c r="R2280" s="1">
        <v>8</v>
      </c>
      <c r="AL2280" s="7">
        <f>IF(Q2280&gt;0,RANK(Q2280,(N2280:P2280,Q2280:AJ2280)),0)</f>
        <v>0</v>
      </c>
      <c r="AM2280" s="7">
        <f>IF(R2280&gt;0,RANK(R2280,(N2280:P2280,Q2280:AJ2280)),0)</f>
        <v>4</v>
      </c>
      <c r="AN2280" s="7">
        <f>IF(S2280&gt;0,RANK(S2280,(N2280:P2280,Q2280:AJ2280)),0)</f>
        <v>0</v>
      </c>
      <c r="AO2280" s="7">
        <f>IF(T2280&gt;0,RANK(T2280,(N2280:P2280,Q2280:AJ2280)),0)</f>
        <v>0</v>
      </c>
      <c r="AP2280" s="2">
        <f t="shared" ref="AP2280:AP2293" si="902">IF($C2280=0,"-",Q2280/$C2280)</f>
        <v>0</v>
      </c>
      <c r="AQ2280" s="2">
        <f t="shared" ref="AQ2280:AQ2293" si="903">IF($C2280=0,"-",R2280/$C2280)</f>
        <v>4.1386445938954991E-3</v>
      </c>
      <c r="AR2280" s="2">
        <f t="shared" ref="AR2280:AR2293" si="904">IF($C2280=0,"-",S2280/$C2280)</f>
        <v>0</v>
      </c>
      <c r="AS2280" s="2">
        <f t="shared" ref="AS2280:AS2293" si="905">IF($C2280=0,"-",T2280/$C2280)</f>
        <v>0</v>
      </c>
      <c r="AU2280" t="s">
        <v>155</v>
      </c>
      <c r="AV2280" t="s">
        <v>1238</v>
      </c>
      <c r="AW2280">
        <v>6</v>
      </c>
      <c r="AY2280" s="130">
        <v>40</v>
      </c>
      <c r="AZ2280" s="131">
        <v>129</v>
      </c>
      <c r="BA2280" s="132">
        <f t="shared" ref="BA2280:BA2292" si="906">AY2280*1000+AZ2280</f>
        <v>40129</v>
      </c>
      <c r="BC2280" s="7" t="s">
        <v>532</v>
      </c>
    </row>
    <row r="2281" spans="1:55" hidden="1" outlineLevel="1" x14ac:dyDescent="0.2">
      <c r="A2281" t="s">
        <v>156</v>
      </c>
      <c r="B2281" t="s">
        <v>1238</v>
      </c>
      <c r="C2281" s="1">
        <f t="shared" si="896"/>
        <v>25554</v>
      </c>
      <c r="D2281" s="7">
        <f>RANK(N2281,(N2281:P2281,Q2281:AJ2281))</f>
        <v>2</v>
      </c>
      <c r="E2281" s="7">
        <f>RANK(O2281,(N2281:P2281,Q2281:AJ2281))</f>
        <v>1</v>
      </c>
      <c r="F2281" s="7">
        <f>IF(P2281&gt;0,RANK(P2281,(N2281:P2281,Q2281:AJ2281)),0)</f>
        <v>3</v>
      </c>
      <c r="G2281" s="1">
        <f t="shared" si="897"/>
        <v>3339</v>
      </c>
      <c r="H2281" s="2">
        <f t="shared" si="885"/>
        <v>0.13066447522892699</v>
      </c>
      <c r="I2281" s="2"/>
      <c r="J2281" s="2">
        <f t="shared" si="898"/>
        <v>0.3734836033497691</v>
      </c>
      <c r="K2281" s="2">
        <f t="shared" si="899"/>
        <v>0.50414807857869615</v>
      </c>
      <c r="L2281" s="2">
        <f t="shared" si="900"/>
        <v>0.11825937230961885</v>
      </c>
      <c r="M2281" s="2">
        <f t="shared" si="901"/>
        <v>4.1089457619159636E-3</v>
      </c>
      <c r="N2281" s="1">
        <v>9544</v>
      </c>
      <c r="O2281" s="1">
        <v>12883</v>
      </c>
      <c r="P2281" s="1">
        <v>3022</v>
      </c>
      <c r="R2281" s="1">
        <v>105</v>
      </c>
      <c r="AL2281" s="7">
        <f>IF(Q2281&gt;0,RANK(Q2281,(N2281:P2281,Q2281:AJ2281)),0)</f>
        <v>0</v>
      </c>
      <c r="AM2281" s="7">
        <f>IF(R2281&gt;0,RANK(R2281,(N2281:P2281,Q2281:AJ2281)),0)</f>
        <v>4</v>
      </c>
      <c r="AN2281" s="7">
        <f>IF(S2281&gt;0,RANK(S2281,(N2281:P2281,Q2281:AJ2281)),0)</f>
        <v>0</v>
      </c>
      <c r="AO2281" s="7">
        <f>IF(T2281&gt;0,RANK(T2281,(N2281:P2281,Q2281:AJ2281)),0)</f>
        <v>0</v>
      </c>
      <c r="AP2281" s="2">
        <f t="shared" si="902"/>
        <v>0</v>
      </c>
      <c r="AQ2281" s="2">
        <f t="shared" si="903"/>
        <v>4.1089457619159428E-3</v>
      </c>
      <c r="AR2281" s="2">
        <f t="shared" si="904"/>
        <v>0</v>
      </c>
      <c r="AS2281" s="2">
        <f t="shared" si="905"/>
        <v>0</v>
      </c>
      <c r="AU2281" t="s">
        <v>156</v>
      </c>
      <c r="AV2281" t="s">
        <v>1238</v>
      </c>
      <c r="AW2281">
        <v>2</v>
      </c>
      <c r="AY2281" s="130">
        <v>40</v>
      </c>
      <c r="AZ2281" s="131">
        <v>131</v>
      </c>
      <c r="BA2281" s="132">
        <f t="shared" si="906"/>
        <v>40131</v>
      </c>
      <c r="BC2281" s="7" t="s">
        <v>532</v>
      </c>
    </row>
    <row r="2282" spans="1:55" hidden="1" outlineLevel="1" x14ac:dyDescent="0.2">
      <c r="A2282" t="s">
        <v>2072</v>
      </c>
      <c r="B2282" t="s">
        <v>1238</v>
      </c>
      <c r="C2282" s="1">
        <f t="shared" si="896"/>
        <v>8229</v>
      </c>
      <c r="D2282" s="7">
        <f>RANK(N2282,(N2282:P2282,Q2282:AJ2282))</f>
        <v>1</v>
      </c>
      <c r="E2282" s="7">
        <f>RANK(O2282,(N2282:P2282,Q2282:AJ2282))</f>
        <v>2</v>
      </c>
      <c r="F2282" s="7">
        <f>IF(P2282&gt;0,RANK(P2282,(N2282:P2282,Q2282:AJ2282)),0)</f>
        <v>3</v>
      </c>
      <c r="G2282" s="1">
        <f t="shared" si="897"/>
        <v>1290</v>
      </c>
      <c r="H2282" s="2">
        <f t="shared" si="885"/>
        <v>0.15676266861100985</v>
      </c>
      <c r="I2282" s="2"/>
      <c r="J2282" s="2">
        <f t="shared" si="898"/>
        <v>0.51342812006319116</v>
      </c>
      <c r="K2282" s="2">
        <f t="shared" si="899"/>
        <v>0.35666545145218131</v>
      </c>
      <c r="L2282" s="2">
        <f t="shared" si="900"/>
        <v>0.12650382792562886</v>
      </c>
      <c r="M2282" s="2">
        <f t="shared" si="901"/>
        <v>3.4026005589986585E-3</v>
      </c>
      <c r="N2282" s="1">
        <v>4225</v>
      </c>
      <c r="O2282" s="1">
        <v>2935</v>
      </c>
      <c r="P2282" s="1">
        <v>1041</v>
      </c>
      <c r="R2282" s="1">
        <v>28</v>
      </c>
      <c r="AL2282" s="7">
        <f>IF(Q2282&gt;0,RANK(Q2282,(N2282:P2282,Q2282:AJ2282)),0)</f>
        <v>0</v>
      </c>
      <c r="AM2282" s="7">
        <f>IF(R2282&gt;0,RANK(R2282,(N2282:P2282,Q2282:AJ2282)),0)</f>
        <v>4</v>
      </c>
      <c r="AN2282" s="7">
        <f>IF(S2282&gt;0,RANK(S2282,(N2282:P2282,Q2282:AJ2282)),0)</f>
        <v>0</v>
      </c>
      <c r="AO2282" s="7">
        <f>IF(T2282&gt;0,RANK(T2282,(N2282:P2282,Q2282:AJ2282)),0)</f>
        <v>0</v>
      </c>
      <c r="AP2282" s="2">
        <f t="shared" si="902"/>
        <v>0</v>
      </c>
      <c r="AQ2282" s="2">
        <f t="shared" si="903"/>
        <v>3.4026005589986633E-3</v>
      </c>
      <c r="AR2282" s="2">
        <f t="shared" si="904"/>
        <v>0</v>
      </c>
      <c r="AS2282" s="2">
        <f t="shared" si="905"/>
        <v>0</v>
      </c>
      <c r="AU2282" t="s">
        <v>2072</v>
      </c>
      <c r="AV2282" t="s">
        <v>1238</v>
      </c>
      <c r="AW2282">
        <v>3</v>
      </c>
      <c r="AY2282" s="130">
        <v>40</v>
      </c>
      <c r="AZ2282" s="131">
        <v>133</v>
      </c>
      <c r="BA2282" s="132">
        <f t="shared" si="906"/>
        <v>40133</v>
      </c>
      <c r="BC2282" s="7" t="s">
        <v>532</v>
      </c>
    </row>
    <row r="2283" spans="1:55" hidden="1" outlineLevel="1" x14ac:dyDescent="0.2">
      <c r="A2283" t="s">
        <v>2010</v>
      </c>
      <c r="B2283" t="s">
        <v>1238</v>
      </c>
      <c r="C2283" s="1">
        <f t="shared" si="896"/>
        <v>12124</v>
      </c>
      <c r="D2283" s="7">
        <f>RANK(N2283,(N2283:P2283,Q2283:AJ2283))</f>
        <v>1</v>
      </c>
      <c r="E2283" s="7">
        <f>RANK(O2283,(N2283:P2283,Q2283:AJ2283))</f>
        <v>2</v>
      </c>
      <c r="F2283" s="7">
        <f>IF(P2283&gt;0,RANK(P2283,(N2283:P2283,Q2283:AJ2283)),0)</f>
        <v>3</v>
      </c>
      <c r="G2283" s="1">
        <f t="shared" si="897"/>
        <v>932</v>
      </c>
      <c r="H2283" s="2">
        <f t="shared" si="885"/>
        <v>7.6872319366545691E-2</v>
      </c>
      <c r="I2283" s="2"/>
      <c r="J2283" s="2">
        <f t="shared" si="898"/>
        <v>0.46725503134279117</v>
      </c>
      <c r="K2283" s="2">
        <f t="shared" si="899"/>
        <v>0.39038271197624547</v>
      </c>
      <c r="L2283" s="2">
        <f t="shared" si="900"/>
        <v>0.13799076212471131</v>
      </c>
      <c r="M2283" s="2">
        <f t="shared" si="901"/>
        <v>4.3714945562519925E-3</v>
      </c>
      <c r="N2283" s="1">
        <v>5665</v>
      </c>
      <c r="O2283" s="1">
        <v>4733</v>
      </c>
      <c r="P2283" s="1">
        <v>1673</v>
      </c>
      <c r="R2283" s="1">
        <v>53</v>
      </c>
      <c r="AL2283" s="7">
        <f>IF(Q2283&gt;0,RANK(Q2283,(N2283:P2283,Q2283:AJ2283)),0)</f>
        <v>0</v>
      </c>
      <c r="AM2283" s="7">
        <f>IF(R2283&gt;0,RANK(R2283,(N2283:P2283,Q2283:AJ2283)),0)</f>
        <v>4</v>
      </c>
      <c r="AN2283" s="7">
        <f>IF(S2283&gt;0,RANK(S2283,(N2283:P2283,Q2283:AJ2283)),0)</f>
        <v>0</v>
      </c>
      <c r="AO2283" s="7">
        <f>IF(T2283&gt;0,RANK(T2283,(N2283:P2283,Q2283:AJ2283)),0)</f>
        <v>0</v>
      </c>
      <c r="AP2283" s="2">
        <f t="shared" si="902"/>
        <v>0</v>
      </c>
      <c r="AQ2283" s="2">
        <f t="shared" si="903"/>
        <v>4.3714945562520618E-3</v>
      </c>
      <c r="AR2283" s="2">
        <f t="shared" si="904"/>
        <v>0</v>
      </c>
      <c r="AS2283" s="2">
        <f t="shared" si="905"/>
        <v>0</v>
      </c>
      <c r="AU2283" t="s">
        <v>2010</v>
      </c>
      <c r="AV2283" t="s">
        <v>1238</v>
      </c>
      <c r="AW2283">
        <v>2</v>
      </c>
      <c r="AY2283" s="130">
        <v>40</v>
      </c>
      <c r="AZ2283" s="131">
        <v>135</v>
      </c>
      <c r="BA2283" s="132">
        <f t="shared" si="906"/>
        <v>40135</v>
      </c>
      <c r="BC2283" s="7" t="s">
        <v>532</v>
      </c>
    </row>
    <row r="2284" spans="1:55" hidden="1" outlineLevel="1" x14ac:dyDescent="0.2">
      <c r="A2284" t="s">
        <v>1823</v>
      </c>
      <c r="B2284" t="s">
        <v>1238</v>
      </c>
      <c r="C2284" s="1">
        <f t="shared" si="896"/>
        <v>17776</v>
      </c>
      <c r="D2284" s="7">
        <f>RANK(N2284,(N2284:P2284,Q2284:AJ2284))</f>
        <v>2</v>
      </c>
      <c r="E2284" s="7">
        <f>RANK(O2284,(N2284:P2284,Q2284:AJ2284))</f>
        <v>1</v>
      </c>
      <c r="F2284" s="7">
        <f>IF(P2284&gt;0,RANK(P2284,(N2284:P2284,Q2284:AJ2284)),0)</f>
        <v>3</v>
      </c>
      <c r="G2284" s="1">
        <f t="shared" si="897"/>
        <v>896</v>
      </c>
      <c r="H2284" s="2">
        <f t="shared" si="885"/>
        <v>5.0405040504050404E-2</v>
      </c>
      <c r="I2284" s="2"/>
      <c r="J2284" s="2">
        <f t="shared" si="898"/>
        <v>0.40774077407740772</v>
      </c>
      <c r="K2284" s="2">
        <f t="shared" si="899"/>
        <v>0.45814581458145814</v>
      </c>
      <c r="L2284" s="2">
        <f t="shared" si="900"/>
        <v>0.13006300630063006</v>
      </c>
      <c r="M2284" s="2">
        <f t="shared" si="901"/>
        <v>4.0504050405040792E-3</v>
      </c>
      <c r="N2284" s="1">
        <v>7248</v>
      </c>
      <c r="O2284" s="1">
        <v>8144</v>
      </c>
      <c r="P2284" s="1">
        <v>2312</v>
      </c>
      <c r="R2284" s="1">
        <v>72</v>
      </c>
      <c r="AL2284" s="7">
        <f>IF(Q2284&gt;0,RANK(Q2284,(N2284:P2284,Q2284:AJ2284)),0)</f>
        <v>0</v>
      </c>
      <c r="AM2284" s="7">
        <f>IF(R2284&gt;0,RANK(R2284,(N2284:P2284,Q2284:AJ2284)),0)</f>
        <v>4</v>
      </c>
      <c r="AN2284" s="7">
        <f>IF(S2284&gt;0,RANK(S2284,(N2284:P2284,Q2284:AJ2284)),0)</f>
        <v>0</v>
      </c>
      <c r="AO2284" s="7">
        <f>IF(T2284&gt;0,RANK(T2284,(N2284:P2284,Q2284:AJ2284)),0)</f>
        <v>0</v>
      </c>
      <c r="AP2284" s="2">
        <f t="shared" si="902"/>
        <v>0</v>
      </c>
      <c r="AQ2284" s="2">
        <f t="shared" si="903"/>
        <v>4.0504050405040506E-3</v>
      </c>
      <c r="AR2284" s="2">
        <f t="shared" si="904"/>
        <v>0</v>
      </c>
      <c r="AS2284" s="2">
        <f t="shared" si="905"/>
        <v>0</v>
      </c>
      <c r="AU2284" t="s">
        <v>1823</v>
      </c>
      <c r="AV2284" t="s">
        <v>1238</v>
      </c>
      <c r="AW2284">
        <v>4</v>
      </c>
      <c r="AY2284" s="130">
        <v>40</v>
      </c>
      <c r="AZ2284" s="131">
        <v>137</v>
      </c>
      <c r="BA2284" s="132">
        <f t="shared" si="906"/>
        <v>40137</v>
      </c>
      <c r="BC2284" s="7" t="s">
        <v>532</v>
      </c>
    </row>
    <row r="2285" spans="1:55" hidden="1" outlineLevel="1" x14ac:dyDescent="0.2">
      <c r="A2285" t="s">
        <v>1792</v>
      </c>
      <c r="B2285" t="s">
        <v>1238</v>
      </c>
      <c r="C2285" s="1">
        <f t="shared" si="896"/>
        <v>6091</v>
      </c>
      <c r="D2285" s="7">
        <f>RANK(N2285,(N2285:P2285,Q2285:AJ2285))</f>
        <v>2</v>
      </c>
      <c r="E2285" s="7">
        <f>RANK(O2285,(N2285:P2285,Q2285:AJ2285))</f>
        <v>1</v>
      </c>
      <c r="F2285" s="7">
        <f>IF(P2285&gt;0,RANK(P2285,(N2285:P2285,Q2285:AJ2285)),0)</f>
        <v>3</v>
      </c>
      <c r="G2285" s="1">
        <f t="shared" si="897"/>
        <v>2731</v>
      </c>
      <c r="H2285" s="2">
        <f t="shared" si="885"/>
        <v>0.44836644229190609</v>
      </c>
      <c r="I2285" s="2"/>
      <c r="J2285" s="2">
        <f t="shared" si="898"/>
        <v>0.23116072894434411</v>
      </c>
      <c r="K2285" s="2">
        <f t="shared" si="899"/>
        <v>0.67952717123625017</v>
      </c>
      <c r="L2285" s="2">
        <f t="shared" si="900"/>
        <v>8.5043506813331143E-2</v>
      </c>
      <c r="M2285" s="2">
        <f t="shared" si="901"/>
        <v>4.2685930060745447E-3</v>
      </c>
      <c r="N2285" s="1">
        <v>1408</v>
      </c>
      <c r="O2285" s="1">
        <v>4139</v>
      </c>
      <c r="P2285" s="1">
        <v>518</v>
      </c>
      <c r="R2285" s="1">
        <v>26</v>
      </c>
      <c r="AL2285" s="7">
        <f>IF(Q2285&gt;0,RANK(Q2285,(N2285:P2285,Q2285:AJ2285)),0)</f>
        <v>0</v>
      </c>
      <c r="AM2285" s="7">
        <f>IF(R2285&gt;0,RANK(R2285,(N2285:P2285,Q2285:AJ2285)),0)</f>
        <v>4</v>
      </c>
      <c r="AN2285" s="7">
        <f>IF(S2285&gt;0,RANK(S2285,(N2285:P2285,Q2285:AJ2285)),0)</f>
        <v>0</v>
      </c>
      <c r="AO2285" s="7">
        <f>IF(T2285&gt;0,RANK(T2285,(N2285:P2285,Q2285:AJ2285)),0)</f>
        <v>0</v>
      </c>
      <c r="AP2285" s="2">
        <f t="shared" si="902"/>
        <v>0</v>
      </c>
      <c r="AQ2285" s="2">
        <f t="shared" si="903"/>
        <v>4.2685930060745361E-3</v>
      </c>
      <c r="AR2285" s="2">
        <f t="shared" si="904"/>
        <v>0</v>
      </c>
      <c r="AS2285" s="2">
        <f t="shared" si="905"/>
        <v>0</v>
      </c>
      <c r="AU2285" t="s">
        <v>1792</v>
      </c>
      <c r="AV2285" t="s">
        <v>1238</v>
      </c>
      <c r="AW2285">
        <v>6</v>
      </c>
      <c r="AY2285" s="130">
        <v>40</v>
      </c>
      <c r="AZ2285" s="131">
        <v>139</v>
      </c>
      <c r="BA2285" s="132">
        <f t="shared" si="906"/>
        <v>40139</v>
      </c>
      <c r="BC2285" s="7" t="s">
        <v>532</v>
      </c>
    </row>
    <row r="2286" spans="1:55" hidden="1" outlineLevel="1" x14ac:dyDescent="0.2">
      <c r="A2286" t="s">
        <v>2011</v>
      </c>
      <c r="B2286" t="s">
        <v>1238</v>
      </c>
      <c r="C2286" s="1">
        <f t="shared" si="896"/>
        <v>3659</v>
      </c>
      <c r="D2286" s="7">
        <f>RANK(N2286,(N2286:P2286,Q2286:AJ2286))</f>
        <v>1</v>
      </c>
      <c r="E2286" s="7">
        <f>RANK(O2286,(N2286:P2286,Q2286:AJ2286))</f>
        <v>2</v>
      </c>
      <c r="F2286" s="7">
        <f>IF(P2286&gt;0,RANK(P2286,(N2286:P2286,Q2286:AJ2286)),0)</f>
        <v>3</v>
      </c>
      <c r="G2286" s="1">
        <f t="shared" si="897"/>
        <v>481</v>
      </c>
      <c r="H2286" s="2">
        <f t="shared" si="885"/>
        <v>0.13145668215359388</v>
      </c>
      <c r="I2286" s="2"/>
      <c r="J2286" s="2">
        <f t="shared" si="898"/>
        <v>0.4993167532112599</v>
      </c>
      <c r="K2286" s="2">
        <f t="shared" si="899"/>
        <v>0.36786007105766605</v>
      </c>
      <c r="L2286" s="2">
        <f t="shared" si="900"/>
        <v>0.12872369499863351</v>
      </c>
      <c r="M2286" s="2">
        <f t="shared" si="901"/>
        <v>4.0994807324405413E-3</v>
      </c>
      <c r="N2286" s="1">
        <v>1827</v>
      </c>
      <c r="O2286" s="1">
        <v>1346</v>
      </c>
      <c r="P2286" s="1">
        <v>471</v>
      </c>
      <c r="R2286" s="1">
        <v>15</v>
      </c>
      <c r="AL2286" s="7">
        <f>IF(Q2286&gt;0,RANK(Q2286,(N2286:P2286,Q2286:AJ2286)),0)</f>
        <v>0</v>
      </c>
      <c r="AM2286" s="7">
        <f>IF(R2286&gt;0,RANK(R2286,(N2286:P2286,Q2286:AJ2286)),0)</f>
        <v>4</v>
      </c>
      <c r="AN2286" s="7">
        <f>IF(S2286&gt;0,RANK(S2286,(N2286:P2286,Q2286:AJ2286)),0)</f>
        <v>0</v>
      </c>
      <c r="AO2286" s="7">
        <f>IF(T2286&gt;0,RANK(T2286,(N2286:P2286,Q2286:AJ2286)),0)</f>
        <v>0</v>
      </c>
      <c r="AP2286" s="2">
        <f t="shared" si="902"/>
        <v>0</v>
      </c>
      <c r="AQ2286" s="2">
        <f t="shared" si="903"/>
        <v>4.0994807324405578E-3</v>
      </c>
      <c r="AR2286" s="2">
        <f t="shared" si="904"/>
        <v>0</v>
      </c>
      <c r="AS2286" s="2">
        <f t="shared" si="905"/>
        <v>0</v>
      </c>
      <c r="AU2286" t="s">
        <v>2011</v>
      </c>
      <c r="AV2286" t="s">
        <v>1238</v>
      </c>
      <c r="AW2286">
        <v>4</v>
      </c>
      <c r="AY2286" s="130">
        <v>40</v>
      </c>
      <c r="AZ2286" s="131">
        <v>141</v>
      </c>
      <c r="BA2286" s="132">
        <f t="shared" si="906"/>
        <v>40141</v>
      </c>
      <c r="BC2286" s="7" t="s">
        <v>532</v>
      </c>
    </row>
    <row r="2287" spans="1:55" hidden="1" outlineLevel="1" x14ac:dyDescent="0.2">
      <c r="A2287" t="s">
        <v>3269</v>
      </c>
      <c r="B2287" t="s">
        <v>1238</v>
      </c>
      <c r="C2287" s="1">
        <f t="shared" si="896"/>
        <v>207356</v>
      </c>
      <c r="D2287" s="7">
        <f>RANK(N2287,(N2287:P2287,Q2287:AJ2287))</f>
        <v>2</v>
      </c>
      <c r="E2287" s="7">
        <f>RANK(O2287,(N2287:P2287,Q2287:AJ2287))</f>
        <v>1</v>
      </c>
      <c r="F2287" s="7">
        <f>IF(P2287&gt;0,RANK(P2287,(N2287:P2287,Q2287:AJ2287)),0)</f>
        <v>3</v>
      </c>
      <c r="G2287" s="1">
        <f t="shared" si="897"/>
        <v>34319</v>
      </c>
      <c r="H2287" s="2">
        <f t="shared" si="885"/>
        <v>0.16550762939099906</v>
      </c>
      <c r="I2287" s="2"/>
      <c r="J2287" s="2">
        <f t="shared" si="898"/>
        <v>0.37097552036111808</v>
      </c>
      <c r="K2287" s="2">
        <f t="shared" si="899"/>
        <v>0.53648314975211708</v>
      </c>
      <c r="L2287" s="2">
        <f t="shared" si="900"/>
        <v>8.7776577480275467E-2</v>
      </c>
      <c r="M2287" s="2">
        <f t="shared" si="901"/>
        <v>4.7647524064894226E-3</v>
      </c>
      <c r="N2287" s="1">
        <v>76924</v>
      </c>
      <c r="O2287" s="1">
        <v>111243</v>
      </c>
      <c r="P2287" s="1">
        <v>18201</v>
      </c>
      <c r="R2287" s="1">
        <v>988</v>
      </c>
      <c r="AL2287" s="7">
        <f>IF(Q2287&gt;0,RANK(Q2287,(N2287:P2287,Q2287:AJ2287)),0)</f>
        <v>0</v>
      </c>
      <c r="AM2287" s="7">
        <f>IF(R2287&gt;0,RANK(R2287,(N2287:P2287,Q2287:AJ2287)),0)</f>
        <v>4</v>
      </c>
      <c r="AN2287" s="7">
        <f>IF(S2287&gt;0,RANK(S2287,(N2287:P2287,Q2287:AJ2287)),0)</f>
        <v>0</v>
      </c>
      <c r="AO2287" s="7">
        <f>IF(T2287&gt;0,RANK(T2287,(N2287:P2287,Q2287:AJ2287)),0)</f>
        <v>0</v>
      </c>
      <c r="AP2287" s="2">
        <f t="shared" si="902"/>
        <v>0</v>
      </c>
      <c r="AQ2287" s="2">
        <f t="shared" si="903"/>
        <v>4.7647524064893228E-3</v>
      </c>
      <c r="AR2287" s="2">
        <f t="shared" si="904"/>
        <v>0</v>
      </c>
      <c r="AS2287" s="2">
        <f t="shared" si="905"/>
        <v>0</v>
      </c>
      <c r="AU2287" t="s">
        <v>3269</v>
      </c>
      <c r="AV2287" t="s">
        <v>1238</v>
      </c>
      <c r="AW2287">
        <v>1</v>
      </c>
      <c r="AY2287" s="130">
        <v>40</v>
      </c>
      <c r="AZ2287" s="131">
        <v>143</v>
      </c>
      <c r="BA2287" s="132">
        <f t="shared" si="906"/>
        <v>40143</v>
      </c>
      <c r="BC2287" s="7" t="s">
        <v>532</v>
      </c>
    </row>
    <row r="2288" spans="1:55" hidden="1" outlineLevel="1" x14ac:dyDescent="0.2">
      <c r="A2288" t="s">
        <v>3270</v>
      </c>
      <c r="B2288" t="s">
        <v>1238</v>
      </c>
      <c r="C2288" s="1">
        <f t="shared" si="896"/>
        <v>19558</v>
      </c>
      <c r="D2288" s="7">
        <f>RANK(N2288,(N2288:P2288,Q2288:AJ2288))</f>
        <v>2</v>
      </c>
      <c r="E2288" s="7">
        <f>RANK(O2288,(N2288:P2288,Q2288:AJ2288))</f>
        <v>1</v>
      </c>
      <c r="F2288" s="7">
        <f>IF(P2288&gt;0,RANK(P2288,(N2288:P2288,Q2288:AJ2288)),0)</f>
        <v>3</v>
      </c>
      <c r="G2288" s="1">
        <f t="shared" si="897"/>
        <v>1643</v>
      </c>
      <c r="H2288" s="2">
        <f t="shared" si="885"/>
        <v>8.4006544636465896E-2</v>
      </c>
      <c r="I2288" s="2"/>
      <c r="J2288" s="2">
        <f t="shared" si="898"/>
        <v>0.39620615604867571</v>
      </c>
      <c r="K2288" s="2">
        <f t="shared" si="899"/>
        <v>0.4802127006851416</v>
      </c>
      <c r="L2288" s="2">
        <f t="shared" si="900"/>
        <v>0.12051334492279374</v>
      </c>
      <c r="M2288" s="2">
        <f t="shared" si="901"/>
        <v>3.0677983433889527E-3</v>
      </c>
      <c r="N2288" s="1">
        <v>7749</v>
      </c>
      <c r="O2288" s="1">
        <v>9392</v>
      </c>
      <c r="P2288" s="1">
        <v>2357</v>
      </c>
      <c r="R2288" s="1">
        <v>60</v>
      </c>
      <c r="AL2288" s="7">
        <f>IF(Q2288&gt;0,RANK(Q2288,(N2288:P2288,Q2288:AJ2288)),0)</f>
        <v>0</v>
      </c>
      <c r="AM2288" s="7">
        <f>IF(R2288&gt;0,RANK(R2288,(N2288:P2288,Q2288:AJ2288)),0)</f>
        <v>4</v>
      </c>
      <c r="AN2288" s="7">
        <f>IF(S2288&gt;0,RANK(S2288,(N2288:P2288,Q2288:AJ2288)),0)</f>
        <v>0</v>
      </c>
      <c r="AO2288" s="7">
        <f>IF(T2288&gt;0,RANK(T2288,(N2288:P2288,Q2288:AJ2288)),0)</f>
        <v>0</v>
      </c>
      <c r="AP2288" s="2">
        <f t="shared" si="902"/>
        <v>0</v>
      </c>
      <c r="AQ2288" s="2">
        <f t="shared" si="903"/>
        <v>3.0677983433888946E-3</v>
      </c>
      <c r="AR2288" s="2">
        <f t="shared" si="904"/>
        <v>0</v>
      </c>
      <c r="AS2288" s="2">
        <f t="shared" si="905"/>
        <v>0</v>
      </c>
      <c r="AU2288" t="s">
        <v>3270</v>
      </c>
      <c r="AV2288" t="s">
        <v>1238</v>
      </c>
      <c r="AY2288" s="130">
        <v>40</v>
      </c>
      <c r="AZ2288" s="131">
        <v>145</v>
      </c>
      <c r="BA2288" s="132">
        <f t="shared" si="906"/>
        <v>40145</v>
      </c>
      <c r="BC2288" s="7" t="s">
        <v>532</v>
      </c>
    </row>
    <row r="2289" spans="1:55" hidden="1" outlineLevel="1" x14ac:dyDescent="0.2">
      <c r="A2289" t="s">
        <v>3298</v>
      </c>
      <c r="B2289" t="s">
        <v>1238</v>
      </c>
      <c r="C2289" s="1">
        <f t="shared" si="896"/>
        <v>20694</v>
      </c>
      <c r="D2289" s="7">
        <f>RANK(N2289,(N2289:P2289,Q2289:AJ2289))</f>
        <v>2</v>
      </c>
      <c r="E2289" s="7">
        <f>RANK(O2289,(N2289:P2289,Q2289:AJ2289))</f>
        <v>1</v>
      </c>
      <c r="F2289" s="7">
        <f>IF(P2289&gt;0,RANK(P2289,(N2289:P2289,Q2289:AJ2289)),0)</f>
        <v>3</v>
      </c>
      <c r="G2289" s="1">
        <f t="shared" si="897"/>
        <v>4873</v>
      </c>
      <c r="H2289" s="2">
        <f t="shared" si="885"/>
        <v>0.23547888276795206</v>
      </c>
      <c r="I2289" s="2"/>
      <c r="J2289" s="2">
        <f t="shared" si="898"/>
        <v>0.32531168454624526</v>
      </c>
      <c r="K2289" s="2">
        <f t="shared" si="899"/>
        <v>0.5607905673141973</v>
      </c>
      <c r="L2289" s="2">
        <f t="shared" si="900"/>
        <v>0.10896878322219</v>
      </c>
      <c r="M2289" s="2">
        <f t="shared" si="901"/>
        <v>4.9289649173674399E-3</v>
      </c>
      <c r="N2289" s="1">
        <v>6732</v>
      </c>
      <c r="O2289" s="1">
        <v>11605</v>
      </c>
      <c r="P2289" s="1">
        <v>2255</v>
      </c>
      <c r="R2289" s="1">
        <v>102</v>
      </c>
      <c r="AL2289" s="7">
        <f>IF(Q2289&gt;0,RANK(Q2289,(N2289:P2289,Q2289:AJ2289)),0)</f>
        <v>0</v>
      </c>
      <c r="AM2289" s="7">
        <f>IF(R2289&gt;0,RANK(R2289,(N2289:P2289,Q2289:AJ2289)),0)</f>
        <v>4</v>
      </c>
      <c r="AN2289" s="7">
        <f>IF(S2289&gt;0,RANK(S2289,(N2289:P2289,Q2289:AJ2289)),0)</f>
        <v>0</v>
      </c>
      <c r="AO2289" s="7">
        <f>IF(T2289&gt;0,RANK(T2289,(N2289:P2289,Q2289:AJ2289)),0)</f>
        <v>0</v>
      </c>
      <c r="AP2289" s="2">
        <f t="shared" si="902"/>
        <v>0</v>
      </c>
      <c r="AQ2289" s="2">
        <f t="shared" si="903"/>
        <v>4.9289649173673532E-3</v>
      </c>
      <c r="AR2289" s="2">
        <f t="shared" si="904"/>
        <v>0</v>
      </c>
      <c r="AS2289" s="2">
        <f t="shared" si="905"/>
        <v>0</v>
      </c>
      <c r="AU2289" t="s">
        <v>3298</v>
      </c>
      <c r="AV2289" t="s">
        <v>1238</v>
      </c>
      <c r="AW2289">
        <v>5</v>
      </c>
      <c r="AY2289" s="130">
        <v>40</v>
      </c>
      <c r="AZ2289" s="131">
        <v>147</v>
      </c>
      <c r="BA2289" s="132">
        <f t="shared" si="906"/>
        <v>40147</v>
      </c>
      <c r="BC2289" s="7" t="s">
        <v>532</v>
      </c>
    </row>
    <row r="2290" spans="1:55" hidden="1" outlineLevel="1" x14ac:dyDescent="0.2">
      <c r="A2290" t="s">
        <v>220</v>
      </c>
      <c r="B2290" t="s">
        <v>1238</v>
      </c>
      <c r="C2290" s="1">
        <f t="shared" si="896"/>
        <v>4675</v>
      </c>
      <c r="D2290" s="7">
        <f>RANK(N2290,(N2290:P2290,Q2290:AJ2290))</f>
        <v>2</v>
      </c>
      <c r="E2290" s="7">
        <f>RANK(O2290,(N2290:P2290,Q2290:AJ2290))</f>
        <v>1</v>
      </c>
      <c r="F2290" s="7">
        <f>IF(P2290&gt;0,RANK(P2290,(N2290:P2290,Q2290:AJ2290)),0)</f>
        <v>3</v>
      </c>
      <c r="G2290" s="1">
        <f t="shared" si="897"/>
        <v>81</v>
      </c>
      <c r="H2290" s="2">
        <f t="shared" si="885"/>
        <v>1.732620320855615E-2</v>
      </c>
      <c r="I2290" s="2"/>
      <c r="J2290" s="2">
        <f t="shared" si="898"/>
        <v>0.40919786096256683</v>
      </c>
      <c r="K2290" s="2">
        <f t="shared" si="899"/>
        <v>0.42652406417112299</v>
      </c>
      <c r="L2290" s="2">
        <f t="shared" si="900"/>
        <v>0.16</v>
      </c>
      <c r="M2290" s="2">
        <f t="shared" si="901"/>
        <v>4.2780748663101831E-3</v>
      </c>
      <c r="N2290" s="1">
        <v>1913</v>
      </c>
      <c r="O2290" s="1">
        <v>1994</v>
      </c>
      <c r="P2290" s="1">
        <v>748</v>
      </c>
      <c r="R2290" s="1">
        <v>20</v>
      </c>
      <c r="AL2290" s="7">
        <f>IF(Q2290&gt;0,RANK(Q2290,(N2290:P2290,Q2290:AJ2290)),0)</f>
        <v>0</v>
      </c>
      <c r="AM2290" s="7">
        <f>IF(R2290&gt;0,RANK(R2290,(N2290:P2290,Q2290:AJ2290)),0)</f>
        <v>4</v>
      </c>
      <c r="AN2290" s="7">
        <f>IF(S2290&gt;0,RANK(S2290,(N2290:P2290,Q2290:AJ2290)),0)</f>
        <v>0</v>
      </c>
      <c r="AO2290" s="7">
        <f>IF(T2290&gt;0,RANK(T2290,(N2290:P2290,Q2290:AJ2290)),0)</f>
        <v>0</v>
      </c>
      <c r="AP2290" s="2">
        <f t="shared" si="902"/>
        <v>0</v>
      </c>
      <c r="AQ2290" s="2">
        <f t="shared" si="903"/>
        <v>4.2780748663101605E-3</v>
      </c>
      <c r="AR2290" s="2">
        <f t="shared" si="904"/>
        <v>0</v>
      </c>
      <c r="AS2290" s="2">
        <f t="shared" si="905"/>
        <v>0</v>
      </c>
      <c r="AU2290" t="s">
        <v>220</v>
      </c>
      <c r="AV2290" t="s">
        <v>1238</v>
      </c>
      <c r="AW2290">
        <v>6</v>
      </c>
      <c r="AY2290" s="130">
        <v>40</v>
      </c>
      <c r="AZ2290" s="131">
        <v>149</v>
      </c>
      <c r="BA2290" s="132">
        <f t="shared" si="906"/>
        <v>40149</v>
      </c>
      <c r="BC2290" s="7" t="s">
        <v>532</v>
      </c>
    </row>
    <row r="2291" spans="1:55" hidden="1" outlineLevel="1" x14ac:dyDescent="0.2">
      <c r="A2291" t="s">
        <v>479</v>
      </c>
      <c r="B2291" t="s">
        <v>1238</v>
      </c>
      <c r="C2291" s="1">
        <f t="shared" si="896"/>
        <v>4102</v>
      </c>
      <c r="D2291" s="7">
        <f>RANK(N2291,(N2291:P2291,Q2291:AJ2291))</f>
        <v>2</v>
      </c>
      <c r="E2291" s="7">
        <f>RANK(O2291,(N2291:P2291,Q2291:AJ2291))</f>
        <v>1</v>
      </c>
      <c r="F2291" s="7">
        <f>IF(P2291&gt;0,RANK(P2291,(N2291:P2291,Q2291:AJ2291)),0)</f>
        <v>3</v>
      </c>
      <c r="G2291" s="1">
        <f t="shared" si="897"/>
        <v>720</v>
      </c>
      <c r="H2291" s="2">
        <f t="shared" si="885"/>
        <v>0.17552413456850316</v>
      </c>
      <c r="I2291" s="2"/>
      <c r="J2291" s="2">
        <f t="shared" si="898"/>
        <v>0.34885421745490003</v>
      </c>
      <c r="K2291" s="2">
        <f t="shared" si="899"/>
        <v>0.52437835202340322</v>
      </c>
      <c r="L2291" s="2">
        <f t="shared" si="900"/>
        <v>0.12116040955631399</v>
      </c>
      <c r="M2291" s="2">
        <f t="shared" si="901"/>
        <v>5.6070209653827086E-3</v>
      </c>
      <c r="N2291" s="1">
        <v>1431</v>
      </c>
      <c r="O2291" s="1">
        <v>2151</v>
      </c>
      <c r="P2291" s="1">
        <v>497</v>
      </c>
      <c r="R2291" s="1">
        <v>23</v>
      </c>
      <c r="AL2291" s="7">
        <f>IF(Q2291&gt;0,RANK(Q2291,(N2291:P2291,Q2291:AJ2291)),0)</f>
        <v>0</v>
      </c>
      <c r="AM2291" s="7">
        <f>IF(R2291&gt;0,RANK(R2291,(N2291:P2291,Q2291:AJ2291)),0)</f>
        <v>4</v>
      </c>
      <c r="AN2291" s="7">
        <f>IF(S2291&gt;0,RANK(S2291,(N2291:P2291,Q2291:AJ2291)),0)</f>
        <v>0</v>
      </c>
      <c r="AO2291" s="7">
        <f>IF(T2291&gt;0,RANK(T2291,(N2291:P2291,Q2291:AJ2291)),0)</f>
        <v>0</v>
      </c>
      <c r="AP2291" s="2">
        <f t="shared" si="902"/>
        <v>0</v>
      </c>
      <c r="AQ2291" s="2">
        <f t="shared" si="903"/>
        <v>5.6070209653827398E-3</v>
      </c>
      <c r="AR2291" s="2">
        <f t="shared" si="904"/>
        <v>0</v>
      </c>
      <c r="AS2291" s="2">
        <f t="shared" si="905"/>
        <v>0</v>
      </c>
      <c r="AU2291" t="s">
        <v>479</v>
      </c>
      <c r="AV2291" t="s">
        <v>1238</v>
      </c>
      <c r="AW2291">
        <v>6</v>
      </c>
      <c r="AY2291" s="130">
        <v>40</v>
      </c>
      <c r="AZ2291" s="131">
        <v>151</v>
      </c>
      <c r="BA2291" s="132">
        <f t="shared" si="906"/>
        <v>40151</v>
      </c>
      <c r="BC2291" s="7" t="s">
        <v>532</v>
      </c>
    </row>
    <row r="2292" spans="1:55" hidden="1" outlineLevel="1" x14ac:dyDescent="0.2">
      <c r="A2292" t="s">
        <v>1036</v>
      </c>
      <c r="B2292" t="s">
        <v>1238</v>
      </c>
      <c r="C2292" s="1">
        <f t="shared" si="896"/>
        <v>7498</v>
      </c>
      <c r="D2292" s="7">
        <f>RANK(N2292,(N2292:P2292,Q2292:AJ2292))</f>
        <v>2</v>
      </c>
      <c r="E2292" s="7">
        <f>RANK(O2292,(N2292:P2292,Q2292:AJ2292))</f>
        <v>1</v>
      </c>
      <c r="F2292" s="7">
        <f>IF(P2292&gt;0,RANK(P2292,(N2292:P2292,Q2292:AJ2292)),0)</f>
        <v>3</v>
      </c>
      <c r="G2292" s="1">
        <f t="shared" si="897"/>
        <v>1690</v>
      </c>
      <c r="H2292" s="2">
        <f t="shared" si="885"/>
        <v>0.22539343825020006</v>
      </c>
      <c r="I2292" s="2"/>
      <c r="J2292" s="2">
        <f t="shared" si="898"/>
        <v>0.32048546279007734</v>
      </c>
      <c r="K2292" s="2">
        <f t="shared" si="899"/>
        <v>0.54587890104027736</v>
      </c>
      <c r="L2292" s="2">
        <f t="shared" si="900"/>
        <v>0.12843424913310217</v>
      </c>
      <c r="M2292" s="2">
        <f t="shared" si="901"/>
        <v>5.2013870365431869E-3</v>
      </c>
      <c r="N2292" s="1">
        <v>2403</v>
      </c>
      <c r="O2292" s="1">
        <v>4093</v>
      </c>
      <c r="P2292" s="1">
        <v>963</v>
      </c>
      <c r="R2292" s="1">
        <v>39</v>
      </c>
      <c r="AL2292" s="7">
        <f>IF(Q2292&gt;0,RANK(Q2292,(N2292:P2292,Q2292:AJ2292)),0)</f>
        <v>0</v>
      </c>
      <c r="AM2292" s="7">
        <f>IF(R2292&gt;0,RANK(R2292,(N2292:P2292,Q2292:AJ2292)),0)</f>
        <v>4</v>
      </c>
      <c r="AN2292" s="7">
        <f>IF(S2292&gt;0,RANK(S2292,(N2292:P2292,Q2292:AJ2292)),0)</f>
        <v>0</v>
      </c>
      <c r="AO2292" s="7">
        <f>IF(T2292&gt;0,RANK(T2292,(N2292:P2292,Q2292:AJ2292)),0)</f>
        <v>0</v>
      </c>
      <c r="AP2292" s="2">
        <f t="shared" si="902"/>
        <v>0</v>
      </c>
      <c r="AQ2292" s="2">
        <f t="shared" si="903"/>
        <v>5.2013870365430785E-3</v>
      </c>
      <c r="AR2292" s="2">
        <f t="shared" si="904"/>
        <v>0</v>
      </c>
      <c r="AS2292" s="2">
        <f t="shared" si="905"/>
        <v>0</v>
      </c>
      <c r="AU2292" t="s">
        <v>1036</v>
      </c>
      <c r="AV2292" t="s">
        <v>1238</v>
      </c>
      <c r="AW2292">
        <v>6</v>
      </c>
      <c r="AY2292" s="130">
        <v>40</v>
      </c>
      <c r="AZ2292" s="131">
        <v>153</v>
      </c>
      <c r="BA2292" s="132">
        <f t="shared" si="906"/>
        <v>40153</v>
      </c>
      <c r="BC2292" s="7" t="s">
        <v>532</v>
      </c>
    </row>
    <row r="2293" spans="1:55" collapsed="1" x14ac:dyDescent="0.2">
      <c r="A2293" t="s">
        <v>1237</v>
      </c>
      <c r="B2293" t="s">
        <v>3301</v>
      </c>
      <c r="C2293" s="1">
        <f t="shared" si="896"/>
        <v>1206713</v>
      </c>
      <c r="D2293" s="7">
        <f>RANK(N2293,(N2293:P2293,Q2293:AJ2293))</f>
        <v>2</v>
      </c>
      <c r="E2293" s="7">
        <f>RANK(O2293,(N2293:P2293,Q2293:AJ2293))</f>
        <v>1</v>
      </c>
      <c r="F2293" s="7">
        <f>IF(P2293&gt;0,RANK(P2293,(N2293:P2293,Q2293:AJ2293)),0)</f>
        <v>3</v>
      </c>
      <c r="G2293" s="1">
        <f t="shared" si="897"/>
        <v>94210</v>
      </c>
      <c r="H2293" s="2">
        <f t="shared" si="885"/>
        <v>7.8071587858919225E-2</v>
      </c>
      <c r="I2293" s="2"/>
      <c r="J2293" s="2">
        <f t="shared" si="898"/>
        <v>0.40449137450247075</v>
      </c>
      <c r="K2293" s="2">
        <f t="shared" si="899"/>
        <v>0.48256296236139001</v>
      </c>
      <c r="L2293" s="2">
        <f t="shared" si="900"/>
        <v>0.10838368360993873</v>
      </c>
      <c r="M2293" s="2">
        <f t="shared" si="901"/>
        <v>4.5619795262005075E-3</v>
      </c>
      <c r="N2293" s="1">
        <f>SUM(N2216:N2292)</f>
        <v>488105</v>
      </c>
      <c r="O2293" s="1">
        <f>SUM(O2216:O2292)</f>
        <v>582315</v>
      </c>
      <c r="P2293" s="1">
        <f>SUM(P2216:P2292)</f>
        <v>130788</v>
      </c>
      <c r="R2293" s="1">
        <f>SUM(R2216:R2292)</f>
        <v>5505</v>
      </c>
      <c r="AL2293" s="7">
        <f>IF(Q2293&gt;0,RANK(Q2293,(N2293:P2293,Q2293:AJ2293)),0)</f>
        <v>0</v>
      </c>
      <c r="AM2293" s="7">
        <f>IF(R2293&gt;0,RANK(R2293,(N2293:P2293,Q2293:AJ2293)),0)</f>
        <v>4</v>
      </c>
      <c r="AN2293" s="7">
        <f>IF(S2293&gt;0,RANK(S2293,(N2293:P2293,Q2293:AJ2293)),0)</f>
        <v>0</v>
      </c>
      <c r="AO2293" s="7">
        <f>IF(T2293&gt;0,RANK(T2293,(N2293:P2293,Q2293:AJ2293)),0)</f>
        <v>0</v>
      </c>
      <c r="AP2293" s="2">
        <f t="shared" si="902"/>
        <v>0</v>
      </c>
      <c r="AQ2293" s="2">
        <f t="shared" si="903"/>
        <v>4.5619795262005136E-3</v>
      </c>
      <c r="AR2293" s="2">
        <f t="shared" si="904"/>
        <v>0</v>
      </c>
      <c r="AS2293" s="2">
        <f t="shared" si="905"/>
        <v>0</v>
      </c>
      <c r="AU2293" t="s">
        <v>1237</v>
      </c>
      <c r="AV2293" t="s">
        <v>3301</v>
      </c>
      <c r="AY2293" s="130">
        <v>40</v>
      </c>
      <c r="AZ2293" s="131"/>
      <c r="BA2293" s="130">
        <v>40</v>
      </c>
      <c r="BC2293" s="7" t="s">
        <v>433</v>
      </c>
    </row>
    <row r="2294" spans="1:55" x14ac:dyDescent="0.2">
      <c r="C2294" s="1"/>
      <c r="E2294" s="7"/>
      <c r="F2294" s="7"/>
      <c r="I2294" s="2"/>
      <c r="Q2294" s="68"/>
      <c r="R2294" s="68"/>
      <c r="AL2294" s="7"/>
      <c r="AM2294" s="7"/>
      <c r="AN2294" s="7"/>
      <c r="AO2294" s="7"/>
      <c r="AY2294" s="130"/>
      <c r="AZ2294" s="131"/>
      <c r="BA2294" s="132"/>
    </row>
    <row r="2295" spans="1:55" hidden="1" outlineLevel="1" x14ac:dyDescent="0.2">
      <c r="A2295" t="s">
        <v>571</v>
      </c>
      <c r="B2295" t="s">
        <v>1239</v>
      </c>
      <c r="C2295" s="1">
        <f t="shared" ref="C2295:C2331" si="907">SUM(N2295:AJ2295)</f>
        <v>7703</v>
      </c>
      <c r="D2295" s="7">
        <f>RANK(N2295,(N2295:P2295,Q2295:AJ2295))</f>
        <v>2</v>
      </c>
      <c r="E2295" s="7">
        <f>RANK(O2295,(N2295:P2295,Q2295:AJ2295))</f>
        <v>1</v>
      </c>
      <c r="F2295" s="7">
        <f>IF(P2295&gt;0,RANK(P2295,(N2295:P2295,Q2295:AJ2295)),0)</f>
        <v>3</v>
      </c>
      <c r="G2295" s="1">
        <f t="shared" ref="G2295:G2331" si="908">MAX(N2295:P2295)-LARGE(N2295:P2295,2)</f>
        <v>1428</v>
      </c>
      <c r="H2295" s="2">
        <f t="shared" si="885"/>
        <v>0.18538231857717771</v>
      </c>
      <c r="I2295" s="2"/>
      <c r="J2295" s="2">
        <f t="shared" ref="J2295:J2331" si="909">IF($C2295=0,"-",N2295/$C2295)</f>
        <v>0.33065039594963003</v>
      </c>
      <c r="K2295" s="2">
        <f t="shared" ref="K2295:K2331" si="910">IF($C2295=0,"-",O2295/$C2295)</f>
        <v>0.51603271452680777</v>
      </c>
      <c r="L2295" s="2">
        <f t="shared" ref="L2295:L2331" si="911">IF($C2295=0,"-",P2295/$C2295)</f>
        <v>0.11683759574191874</v>
      </c>
      <c r="M2295" s="2">
        <f t="shared" ref="M2295:M2331" si="912">IF(C2295=0,"-",(1-J2295-K2295-L2295))</f>
        <v>3.6479293781643413E-2</v>
      </c>
      <c r="N2295" s="1">
        <v>2547</v>
      </c>
      <c r="O2295" s="1">
        <v>3975</v>
      </c>
      <c r="P2295" s="1">
        <v>900</v>
      </c>
      <c r="Q2295" s="1">
        <v>154</v>
      </c>
      <c r="R2295" s="1">
        <v>43</v>
      </c>
      <c r="S2295" s="1">
        <v>39</v>
      </c>
      <c r="T2295" s="1">
        <v>16</v>
      </c>
      <c r="W2295" s="1">
        <v>17</v>
      </c>
      <c r="AB2295" s="1">
        <v>12</v>
      </c>
      <c r="AL2295" s="7">
        <f>IF(Q2295&gt;0,RANK(Q2295,(N2295:P2295,Q2295:AJ2295)),0)</f>
        <v>4</v>
      </c>
      <c r="AM2295" s="7">
        <f>IF(R2295&gt;0,RANK(R2295,(N2295:P2295,Q2295:AJ2295)),0)</f>
        <v>5</v>
      </c>
      <c r="AN2295" s="7">
        <f>IF(S2295&gt;0,RANK(S2295,(N2295:P2295,Q2295:AJ2295)),0)</f>
        <v>6</v>
      </c>
      <c r="AO2295" s="7">
        <f>IF(T2295&gt;0,RANK(T2295,(N2295:P2295,Q2295:AJ2295)),0)</f>
        <v>8</v>
      </c>
      <c r="AP2295" s="2">
        <f t="shared" ref="AP2295:AP2331" si="913">IF($C2295=0,"-",Q2295/$C2295)</f>
        <v>1.9992210826950539E-2</v>
      </c>
      <c r="AQ2295" s="2">
        <f t="shared" ref="AQ2295:AQ2331" si="914">IF($C2295=0,"-",R2295/$C2295)</f>
        <v>5.5822406854472281E-3</v>
      </c>
      <c r="AR2295" s="2">
        <f t="shared" ref="AR2295:AR2331" si="915">IF($C2295=0,"-",S2295/$C2295)</f>
        <v>5.0629624821498121E-3</v>
      </c>
      <c r="AS2295" s="2">
        <f t="shared" ref="AS2295:AS2331" si="916">IF($C2295=0,"-",T2295/$C2295)</f>
        <v>2.0771128131896665E-3</v>
      </c>
      <c r="AU2295" t="s">
        <v>571</v>
      </c>
      <c r="AV2295" t="s">
        <v>1239</v>
      </c>
      <c r="AW2295">
        <v>2</v>
      </c>
      <c r="AY2295" s="130">
        <v>41</v>
      </c>
      <c r="AZ2295" s="131">
        <v>1</v>
      </c>
      <c r="BA2295" s="132">
        <f t="shared" ref="BA2295:BA2330" si="917">AY2295*1000+AZ2295</f>
        <v>41001</v>
      </c>
      <c r="BC2295" s="7" t="s">
        <v>532</v>
      </c>
    </row>
    <row r="2296" spans="1:55" hidden="1" outlineLevel="1" x14ac:dyDescent="0.2">
      <c r="A2296" t="s">
        <v>2893</v>
      </c>
      <c r="B2296" t="s">
        <v>1239</v>
      </c>
      <c r="C2296" s="1">
        <f t="shared" si="907"/>
        <v>34500</v>
      </c>
      <c r="D2296" s="7">
        <f>RANK(N2296,(N2296:P2296,Q2296:AJ2296))</f>
        <v>1</v>
      </c>
      <c r="E2296" s="7">
        <f>RANK(O2296,(N2296:P2296,Q2296:AJ2296))</f>
        <v>2</v>
      </c>
      <c r="F2296" s="7">
        <f>IF(P2296&gt;0,RANK(P2296,(N2296:P2296,Q2296:AJ2296)),0)</f>
        <v>3</v>
      </c>
      <c r="G2296" s="1">
        <f t="shared" si="908"/>
        <v>4761</v>
      </c>
      <c r="H2296" s="2">
        <f t="shared" si="885"/>
        <v>0.13800000000000001</v>
      </c>
      <c r="I2296" s="2"/>
      <c r="J2296" s="2">
        <f t="shared" si="909"/>
        <v>0.49886956521739129</v>
      </c>
      <c r="K2296" s="2">
        <f t="shared" si="910"/>
        <v>0.36086956521739133</v>
      </c>
      <c r="L2296" s="2">
        <f t="shared" si="911"/>
        <v>7.0869565217391309E-2</v>
      </c>
      <c r="M2296" s="2">
        <f t="shared" si="912"/>
        <v>6.9391304347826019E-2</v>
      </c>
      <c r="N2296" s="1">
        <v>17211</v>
      </c>
      <c r="O2296" s="1">
        <v>12450</v>
      </c>
      <c r="P2296" s="1">
        <v>2445</v>
      </c>
      <c r="Q2296" s="1">
        <v>1901</v>
      </c>
      <c r="R2296" s="1">
        <v>184</v>
      </c>
      <c r="S2296" s="1">
        <v>48</v>
      </c>
      <c r="T2296" s="1">
        <v>84</v>
      </c>
      <c r="W2296" s="1">
        <v>96</v>
      </c>
      <c r="AB2296" s="1">
        <v>81</v>
      </c>
      <c r="AL2296" s="7">
        <f>IF(Q2296&gt;0,RANK(Q2296,(N2296:P2296,Q2296:AJ2296)),0)</f>
        <v>4</v>
      </c>
      <c r="AM2296" s="7">
        <f>IF(R2296&gt;0,RANK(R2296,(N2296:P2296,Q2296:AJ2296)),0)</f>
        <v>5</v>
      </c>
      <c r="AN2296" s="7">
        <f>IF(S2296&gt;0,RANK(S2296,(N2296:P2296,Q2296:AJ2296)),0)</f>
        <v>9</v>
      </c>
      <c r="AO2296" s="7">
        <f>IF(T2296&gt;0,RANK(T2296,(N2296:P2296,Q2296:AJ2296)),0)</f>
        <v>7</v>
      </c>
      <c r="AP2296" s="2">
        <f t="shared" si="913"/>
        <v>5.510144927536232E-2</v>
      </c>
      <c r="AQ2296" s="2">
        <f t="shared" si="914"/>
        <v>5.3333333333333332E-3</v>
      </c>
      <c r="AR2296" s="2">
        <f t="shared" si="915"/>
        <v>1.3913043478260871E-3</v>
      </c>
      <c r="AS2296" s="2">
        <f t="shared" si="916"/>
        <v>2.434782608695652E-3</v>
      </c>
      <c r="AU2296" t="s">
        <v>2893</v>
      </c>
      <c r="AV2296" t="s">
        <v>1239</v>
      </c>
      <c r="AY2296" s="130">
        <v>41</v>
      </c>
      <c r="AZ2296" s="131">
        <v>3</v>
      </c>
      <c r="BA2296" s="132">
        <f t="shared" si="917"/>
        <v>41003</v>
      </c>
      <c r="BC2296" s="7" t="s">
        <v>532</v>
      </c>
    </row>
    <row r="2297" spans="1:55" hidden="1" outlineLevel="1" x14ac:dyDescent="0.2">
      <c r="A2297" t="s">
        <v>2664</v>
      </c>
      <c r="B2297" t="s">
        <v>1239</v>
      </c>
      <c r="C2297" s="1">
        <f t="shared" si="907"/>
        <v>145146</v>
      </c>
      <c r="D2297" s="7">
        <f>RANK(N2297,(N2297:P2297,Q2297:AJ2297))</f>
        <v>1</v>
      </c>
      <c r="E2297" s="7">
        <f>RANK(O2297,(N2297:P2297,Q2297:AJ2297))</f>
        <v>2</v>
      </c>
      <c r="F2297" s="7">
        <f>IF(P2297&gt;0,RANK(P2297,(N2297:P2297,Q2297:AJ2297)),0)</f>
        <v>3</v>
      </c>
      <c r="G2297" s="1">
        <f t="shared" si="908"/>
        <v>8266</v>
      </c>
      <c r="H2297" s="2">
        <f t="shared" ref="H2297:H2360" si="918">G2297/C2297</f>
        <v>5.6949554241935707E-2</v>
      </c>
      <c r="I2297" s="2"/>
      <c r="J2297" s="2">
        <f t="shared" si="909"/>
        <v>0.46648891461011671</v>
      </c>
      <c r="K2297" s="2">
        <f t="shared" si="910"/>
        <v>0.409539360368181</v>
      </c>
      <c r="L2297" s="2">
        <f t="shared" si="911"/>
        <v>8.4769817976382403E-2</v>
      </c>
      <c r="M2297" s="2">
        <f t="shared" si="912"/>
        <v>3.9201907045319825E-2</v>
      </c>
      <c r="N2297" s="1">
        <v>67709</v>
      </c>
      <c r="O2297" s="1">
        <v>59443</v>
      </c>
      <c r="P2297" s="1">
        <v>12304</v>
      </c>
      <c r="Q2297" s="1">
        <v>4038</v>
      </c>
      <c r="R2297" s="1">
        <v>830</v>
      </c>
      <c r="S2297" s="1">
        <v>316</v>
      </c>
      <c r="T2297" s="1">
        <v>253</v>
      </c>
      <c r="W2297" s="1">
        <v>109</v>
      </c>
      <c r="AB2297" s="1">
        <v>144</v>
      </c>
      <c r="AL2297" s="7">
        <f>IF(Q2297&gt;0,RANK(Q2297,(N2297:P2297,Q2297:AJ2297)),0)</f>
        <v>4</v>
      </c>
      <c r="AM2297" s="7">
        <f>IF(R2297&gt;0,RANK(R2297,(N2297:P2297,Q2297:AJ2297)),0)</f>
        <v>5</v>
      </c>
      <c r="AN2297" s="7">
        <f>IF(S2297&gt;0,RANK(S2297,(N2297:P2297,Q2297:AJ2297)),0)</f>
        <v>6</v>
      </c>
      <c r="AO2297" s="7">
        <f>IF(T2297&gt;0,RANK(T2297,(N2297:P2297,Q2297:AJ2297)),0)</f>
        <v>7</v>
      </c>
      <c r="AP2297" s="2">
        <f t="shared" si="913"/>
        <v>2.7820263734446696E-2</v>
      </c>
      <c r="AQ2297" s="2">
        <f t="shared" si="914"/>
        <v>5.7183801138164332E-3</v>
      </c>
      <c r="AR2297" s="2">
        <f t="shared" si="915"/>
        <v>2.1771182120072204E-3</v>
      </c>
      <c r="AS2297" s="2">
        <f t="shared" si="916"/>
        <v>1.7430724925247682E-3</v>
      </c>
      <c r="AU2297" t="s">
        <v>2664</v>
      </c>
      <c r="AV2297" t="s">
        <v>1239</v>
      </c>
      <c r="AY2297" s="130">
        <v>41</v>
      </c>
      <c r="AZ2297" s="131">
        <v>5</v>
      </c>
      <c r="BA2297" s="132">
        <f t="shared" si="917"/>
        <v>41005</v>
      </c>
      <c r="BC2297" s="7" t="s">
        <v>532</v>
      </c>
    </row>
    <row r="2298" spans="1:55" hidden="1" outlineLevel="1" x14ac:dyDescent="0.2">
      <c r="A2298" t="s">
        <v>2665</v>
      </c>
      <c r="B2298" t="s">
        <v>1239</v>
      </c>
      <c r="C2298" s="1">
        <f t="shared" si="907"/>
        <v>15405</v>
      </c>
      <c r="D2298" s="7">
        <f>RANK(N2298,(N2298:P2298,Q2298:AJ2298))</f>
        <v>1</v>
      </c>
      <c r="E2298" s="7">
        <f>RANK(O2298,(N2298:P2298,Q2298:AJ2298))</f>
        <v>2</v>
      </c>
      <c r="F2298" s="7">
        <f>IF(P2298&gt;0,RANK(P2298,(N2298:P2298,Q2298:AJ2298)),0)</f>
        <v>3</v>
      </c>
      <c r="G2298" s="1">
        <f t="shared" si="908"/>
        <v>2398</v>
      </c>
      <c r="H2298" s="2">
        <f t="shared" si="918"/>
        <v>0.15566374553716325</v>
      </c>
      <c r="I2298" s="2"/>
      <c r="J2298" s="2">
        <f t="shared" si="909"/>
        <v>0.50191496267445634</v>
      </c>
      <c r="K2298" s="2">
        <f t="shared" si="910"/>
        <v>0.34625121713729307</v>
      </c>
      <c r="L2298" s="2">
        <f t="shared" si="911"/>
        <v>0.10269393054203181</v>
      </c>
      <c r="M2298" s="2">
        <f t="shared" si="912"/>
        <v>4.9139889646218779E-2</v>
      </c>
      <c r="N2298" s="1">
        <v>7732</v>
      </c>
      <c r="O2298" s="1">
        <v>5334</v>
      </c>
      <c r="P2298" s="1">
        <v>1582</v>
      </c>
      <c r="Q2298" s="1">
        <v>537</v>
      </c>
      <c r="R2298" s="1">
        <v>89</v>
      </c>
      <c r="S2298" s="1">
        <v>30</v>
      </c>
      <c r="T2298" s="1">
        <v>38</v>
      </c>
      <c r="W2298" s="1">
        <v>35</v>
      </c>
      <c r="AB2298" s="1">
        <v>28</v>
      </c>
      <c r="AL2298" s="7">
        <f>IF(Q2298&gt;0,RANK(Q2298,(N2298:P2298,Q2298:AJ2298)),0)</f>
        <v>4</v>
      </c>
      <c r="AM2298" s="7">
        <f>IF(R2298&gt;0,RANK(R2298,(N2298:P2298,Q2298:AJ2298)),0)</f>
        <v>5</v>
      </c>
      <c r="AN2298" s="7">
        <f>IF(S2298&gt;0,RANK(S2298,(N2298:P2298,Q2298:AJ2298)),0)</f>
        <v>8</v>
      </c>
      <c r="AO2298" s="7">
        <f>IF(T2298&gt;0,RANK(T2298,(N2298:P2298,Q2298:AJ2298)),0)</f>
        <v>6</v>
      </c>
      <c r="AP2298" s="2">
        <f t="shared" si="913"/>
        <v>3.4858812074001946E-2</v>
      </c>
      <c r="AQ2298" s="2">
        <f t="shared" si="914"/>
        <v>5.7773450178513468E-3</v>
      </c>
      <c r="AR2298" s="2">
        <f t="shared" si="915"/>
        <v>1.9474196689386564E-3</v>
      </c>
      <c r="AS2298" s="2">
        <f t="shared" si="916"/>
        <v>2.4667315806556314E-3</v>
      </c>
      <c r="AU2298" t="s">
        <v>2665</v>
      </c>
      <c r="AV2298" t="s">
        <v>1239</v>
      </c>
      <c r="AW2298">
        <v>1</v>
      </c>
      <c r="AY2298" s="130">
        <v>41</v>
      </c>
      <c r="AZ2298" s="131">
        <v>7</v>
      </c>
      <c r="BA2298" s="132">
        <f t="shared" si="917"/>
        <v>41007</v>
      </c>
      <c r="BC2298" s="7" t="s">
        <v>532</v>
      </c>
    </row>
    <row r="2299" spans="1:55" hidden="1" outlineLevel="1" x14ac:dyDescent="0.2">
      <c r="A2299" t="s">
        <v>601</v>
      </c>
      <c r="B2299" t="s">
        <v>1239</v>
      </c>
      <c r="C2299" s="1">
        <f t="shared" si="907"/>
        <v>18476</v>
      </c>
      <c r="D2299" s="7">
        <f>RANK(N2299,(N2299:P2299,Q2299:AJ2299))</f>
        <v>1</v>
      </c>
      <c r="E2299" s="7">
        <f>RANK(O2299,(N2299:P2299,Q2299:AJ2299))</f>
        <v>2</v>
      </c>
      <c r="F2299" s="7">
        <f>IF(P2299&gt;0,RANK(P2299,(N2299:P2299,Q2299:AJ2299)),0)</f>
        <v>3</v>
      </c>
      <c r="G2299" s="1">
        <f t="shared" si="908"/>
        <v>3070</v>
      </c>
      <c r="H2299" s="2">
        <f t="shared" si="918"/>
        <v>0.16616150681965794</v>
      </c>
      <c r="I2299" s="2"/>
      <c r="J2299" s="2">
        <f t="shared" si="909"/>
        <v>0.50200259796492752</v>
      </c>
      <c r="K2299" s="2">
        <f t="shared" si="910"/>
        <v>0.33584109114526955</v>
      </c>
      <c r="L2299" s="2">
        <f t="shared" si="911"/>
        <v>0.12610954752110848</v>
      </c>
      <c r="M2299" s="2">
        <f t="shared" si="912"/>
        <v>3.6046763368694446E-2</v>
      </c>
      <c r="N2299" s="1">
        <v>9275</v>
      </c>
      <c r="O2299" s="1">
        <v>6205</v>
      </c>
      <c r="P2299" s="1">
        <v>2330</v>
      </c>
      <c r="Q2299" s="1">
        <v>413</v>
      </c>
      <c r="R2299" s="1">
        <v>97</v>
      </c>
      <c r="S2299" s="1">
        <v>77</v>
      </c>
      <c r="T2299" s="1">
        <v>21</v>
      </c>
      <c r="W2299" s="1">
        <v>38</v>
      </c>
      <c r="AB2299" s="1">
        <v>20</v>
      </c>
      <c r="AL2299" s="7">
        <f>IF(Q2299&gt;0,RANK(Q2299,(N2299:P2299,Q2299:AJ2299)),0)</f>
        <v>4</v>
      </c>
      <c r="AM2299" s="7">
        <f>IF(R2299&gt;0,RANK(R2299,(N2299:P2299,Q2299:AJ2299)),0)</f>
        <v>5</v>
      </c>
      <c r="AN2299" s="7">
        <f>IF(S2299&gt;0,RANK(S2299,(N2299:P2299,Q2299:AJ2299)),0)</f>
        <v>6</v>
      </c>
      <c r="AO2299" s="7">
        <f>IF(T2299&gt;0,RANK(T2299,(N2299:P2299,Q2299:AJ2299)),0)</f>
        <v>8</v>
      </c>
      <c r="AP2299" s="2">
        <f t="shared" si="913"/>
        <v>2.2353323230136394E-2</v>
      </c>
      <c r="AQ2299" s="2">
        <f t="shared" si="914"/>
        <v>5.2500541242693228E-3</v>
      </c>
      <c r="AR2299" s="2">
        <f t="shared" si="915"/>
        <v>4.1675687378220395E-3</v>
      </c>
      <c r="AS2299" s="2">
        <f t="shared" si="916"/>
        <v>1.1366096557696471E-3</v>
      </c>
      <c r="AU2299" t="s">
        <v>601</v>
      </c>
      <c r="AV2299" t="s">
        <v>1239</v>
      </c>
      <c r="AW2299">
        <v>1</v>
      </c>
      <c r="AY2299" s="130">
        <v>41</v>
      </c>
      <c r="AZ2299" s="131">
        <v>9</v>
      </c>
      <c r="BA2299" s="132">
        <f t="shared" si="917"/>
        <v>41009</v>
      </c>
      <c r="BC2299" s="7" t="s">
        <v>532</v>
      </c>
    </row>
    <row r="2300" spans="1:55" hidden="1" outlineLevel="1" x14ac:dyDescent="0.2">
      <c r="A2300" t="s">
        <v>2167</v>
      </c>
      <c r="B2300" t="s">
        <v>1239</v>
      </c>
      <c r="C2300" s="1">
        <f t="shared" si="907"/>
        <v>27638</v>
      </c>
      <c r="D2300" s="7">
        <f>RANK(N2300,(N2300:P2300,Q2300:AJ2300))</f>
        <v>1</v>
      </c>
      <c r="E2300" s="7">
        <f>RANK(O2300,(N2300:P2300,Q2300:AJ2300))</f>
        <v>2</v>
      </c>
      <c r="F2300" s="7">
        <f>IF(P2300&gt;0,RANK(P2300,(N2300:P2300,Q2300:AJ2300)),0)</f>
        <v>3</v>
      </c>
      <c r="G2300" s="1">
        <f t="shared" si="908"/>
        <v>1285</v>
      </c>
      <c r="H2300" s="2">
        <f t="shared" si="918"/>
        <v>4.6493957594616109E-2</v>
      </c>
      <c r="I2300" s="2"/>
      <c r="J2300" s="2">
        <f t="shared" si="909"/>
        <v>0.44037195166075693</v>
      </c>
      <c r="K2300" s="2">
        <f t="shared" si="910"/>
        <v>0.39387799406614082</v>
      </c>
      <c r="L2300" s="2">
        <f t="shared" si="911"/>
        <v>0.12518995585787684</v>
      </c>
      <c r="M2300" s="2">
        <f t="shared" si="912"/>
        <v>4.0560098415225398E-2</v>
      </c>
      <c r="N2300" s="1">
        <v>12171</v>
      </c>
      <c r="O2300" s="1">
        <v>10886</v>
      </c>
      <c r="P2300" s="1">
        <v>3460</v>
      </c>
      <c r="Q2300" s="1">
        <v>600</v>
      </c>
      <c r="R2300" s="1">
        <v>230</v>
      </c>
      <c r="S2300" s="1">
        <v>118</v>
      </c>
      <c r="T2300" s="1">
        <v>56</v>
      </c>
      <c r="W2300" s="1">
        <v>84</v>
      </c>
      <c r="AB2300" s="1">
        <v>33</v>
      </c>
      <c r="AL2300" s="7">
        <f>IF(Q2300&gt;0,RANK(Q2300,(N2300:P2300,Q2300:AJ2300)),0)</f>
        <v>4</v>
      </c>
      <c r="AM2300" s="7">
        <f>IF(R2300&gt;0,RANK(R2300,(N2300:P2300,Q2300:AJ2300)),0)</f>
        <v>5</v>
      </c>
      <c r="AN2300" s="7">
        <f>IF(S2300&gt;0,RANK(S2300,(N2300:P2300,Q2300:AJ2300)),0)</f>
        <v>6</v>
      </c>
      <c r="AO2300" s="7">
        <f>IF(T2300&gt;0,RANK(T2300,(N2300:P2300,Q2300:AJ2300)),0)</f>
        <v>8</v>
      </c>
      <c r="AP2300" s="2">
        <f t="shared" si="913"/>
        <v>2.1709240900209856E-2</v>
      </c>
      <c r="AQ2300" s="2">
        <f t="shared" si="914"/>
        <v>8.3218756784137777E-3</v>
      </c>
      <c r="AR2300" s="2">
        <f t="shared" si="915"/>
        <v>4.2694840437079379E-3</v>
      </c>
      <c r="AS2300" s="2">
        <f t="shared" si="916"/>
        <v>2.0261958173529199E-3</v>
      </c>
      <c r="AU2300" t="s">
        <v>2167</v>
      </c>
      <c r="AV2300" t="s">
        <v>1239</v>
      </c>
      <c r="AW2300">
        <v>4</v>
      </c>
      <c r="AY2300" s="130">
        <v>41</v>
      </c>
      <c r="AZ2300" s="131">
        <v>11</v>
      </c>
      <c r="BA2300" s="132">
        <f t="shared" si="917"/>
        <v>41011</v>
      </c>
      <c r="BC2300" s="7" t="s">
        <v>532</v>
      </c>
    </row>
    <row r="2301" spans="1:55" hidden="1" outlineLevel="1" x14ac:dyDescent="0.2">
      <c r="A2301" t="s">
        <v>2757</v>
      </c>
      <c r="B2301" t="s">
        <v>1239</v>
      </c>
      <c r="C2301" s="1">
        <f t="shared" si="907"/>
        <v>6989</v>
      </c>
      <c r="D2301" s="7">
        <f>RANK(N2301,(N2301:P2301,Q2301:AJ2301))</f>
        <v>2</v>
      </c>
      <c r="E2301" s="7">
        <f>RANK(O2301,(N2301:P2301,Q2301:AJ2301))</f>
        <v>1</v>
      </c>
      <c r="F2301" s="7">
        <f>IF(P2301&gt;0,RANK(P2301,(N2301:P2301,Q2301:AJ2301)),0)</f>
        <v>3</v>
      </c>
      <c r="G2301" s="1">
        <f t="shared" si="908"/>
        <v>643</v>
      </c>
      <c r="H2301" s="2">
        <f t="shared" si="918"/>
        <v>9.2001716983831736E-2</v>
      </c>
      <c r="I2301" s="2"/>
      <c r="J2301" s="2">
        <f t="shared" si="909"/>
        <v>0.37301473744455571</v>
      </c>
      <c r="K2301" s="2">
        <f t="shared" si="910"/>
        <v>0.46501645442838746</v>
      </c>
      <c r="L2301" s="2">
        <f t="shared" si="911"/>
        <v>0.13564172270711117</v>
      </c>
      <c r="M2301" s="2">
        <f t="shared" si="912"/>
        <v>2.6327085419945662E-2</v>
      </c>
      <c r="N2301" s="1">
        <v>2607</v>
      </c>
      <c r="O2301" s="1">
        <v>3250</v>
      </c>
      <c r="P2301" s="1">
        <v>948</v>
      </c>
      <c r="Q2301" s="1">
        <v>76</v>
      </c>
      <c r="R2301" s="1">
        <v>34</v>
      </c>
      <c r="S2301" s="1">
        <v>25</v>
      </c>
      <c r="T2301" s="1">
        <v>12</v>
      </c>
      <c r="W2301" s="1">
        <v>21</v>
      </c>
      <c r="AB2301" s="1">
        <v>16</v>
      </c>
      <c r="AL2301" s="7">
        <f>IF(Q2301&gt;0,RANK(Q2301,(N2301:P2301,Q2301:AJ2301)),0)</f>
        <v>4</v>
      </c>
      <c r="AM2301" s="7">
        <f>IF(R2301&gt;0,RANK(R2301,(N2301:P2301,Q2301:AJ2301)),0)</f>
        <v>5</v>
      </c>
      <c r="AN2301" s="7">
        <f>IF(S2301&gt;0,RANK(S2301,(N2301:P2301,Q2301:AJ2301)),0)</f>
        <v>6</v>
      </c>
      <c r="AO2301" s="7">
        <f>IF(T2301&gt;0,RANK(T2301,(N2301:P2301,Q2301:AJ2301)),0)</f>
        <v>9</v>
      </c>
      <c r="AP2301" s="2">
        <f t="shared" si="913"/>
        <v>1.0874230934325369E-2</v>
      </c>
      <c r="AQ2301" s="2">
        <f t="shared" si="914"/>
        <v>4.8647875232508226E-3</v>
      </c>
      <c r="AR2301" s="2">
        <f t="shared" si="915"/>
        <v>3.5770496494491343E-3</v>
      </c>
      <c r="AS2301" s="2">
        <f t="shared" si="916"/>
        <v>1.7169838317355845E-3</v>
      </c>
      <c r="AU2301" t="s">
        <v>2757</v>
      </c>
      <c r="AV2301" t="s">
        <v>1239</v>
      </c>
      <c r="AW2301">
        <v>2</v>
      </c>
      <c r="AY2301" s="130">
        <v>41</v>
      </c>
      <c r="AZ2301" s="131">
        <v>13</v>
      </c>
      <c r="BA2301" s="132">
        <f t="shared" si="917"/>
        <v>41013</v>
      </c>
      <c r="BC2301" s="7" t="s">
        <v>532</v>
      </c>
    </row>
    <row r="2302" spans="1:55" hidden="1" outlineLevel="1" x14ac:dyDescent="0.2">
      <c r="A2302" t="s">
        <v>3220</v>
      </c>
      <c r="B2302" t="s">
        <v>1239</v>
      </c>
      <c r="C2302" s="1">
        <f t="shared" si="907"/>
        <v>10972</v>
      </c>
      <c r="D2302" s="7">
        <f>RANK(N2302,(N2302:P2302,Q2302:AJ2302))</f>
        <v>2</v>
      </c>
      <c r="E2302" s="7">
        <f>RANK(O2302,(N2302:P2302,Q2302:AJ2302))</f>
        <v>1</v>
      </c>
      <c r="F2302" s="7">
        <f>IF(P2302&gt;0,RANK(P2302,(N2302:P2302,Q2302:AJ2302)),0)</f>
        <v>3</v>
      </c>
      <c r="G2302" s="1">
        <f t="shared" si="908"/>
        <v>588</v>
      </c>
      <c r="H2302" s="2">
        <f t="shared" si="918"/>
        <v>5.3590958804228948E-2</v>
      </c>
      <c r="I2302" s="2"/>
      <c r="J2302" s="2">
        <f t="shared" si="909"/>
        <v>0.38297484506015311</v>
      </c>
      <c r="K2302" s="2">
        <f t="shared" si="910"/>
        <v>0.43656580386438204</v>
      </c>
      <c r="L2302" s="2">
        <f t="shared" si="911"/>
        <v>0.14218009478672985</v>
      </c>
      <c r="M2302" s="2">
        <f t="shared" si="912"/>
        <v>3.8279256288734992E-2</v>
      </c>
      <c r="N2302" s="1">
        <v>4202</v>
      </c>
      <c r="O2302" s="1">
        <v>4790</v>
      </c>
      <c r="P2302" s="1">
        <v>1560</v>
      </c>
      <c r="Q2302" s="1">
        <v>224</v>
      </c>
      <c r="R2302" s="1">
        <v>74</v>
      </c>
      <c r="S2302" s="1">
        <v>46</v>
      </c>
      <c r="T2302" s="1">
        <v>31</v>
      </c>
      <c r="W2302" s="1">
        <v>29</v>
      </c>
      <c r="AB2302" s="1">
        <v>16</v>
      </c>
      <c r="AL2302" s="7">
        <f>IF(Q2302&gt;0,RANK(Q2302,(N2302:P2302,Q2302:AJ2302)),0)</f>
        <v>4</v>
      </c>
      <c r="AM2302" s="7">
        <f>IF(R2302&gt;0,RANK(R2302,(N2302:P2302,Q2302:AJ2302)),0)</f>
        <v>5</v>
      </c>
      <c r="AN2302" s="7">
        <f>IF(S2302&gt;0,RANK(S2302,(N2302:P2302,Q2302:AJ2302)),0)</f>
        <v>6</v>
      </c>
      <c r="AO2302" s="7">
        <f>IF(T2302&gt;0,RANK(T2302,(N2302:P2302,Q2302:AJ2302)),0)</f>
        <v>7</v>
      </c>
      <c r="AP2302" s="2">
        <f t="shared" si="913"/>
        <v>2.0415603353991979E-2</v>
      </c>
      <c r="AQ2302" s="2">
        <f t="shared" si="914"/>
        <v>6.7444403937294934E-3</v>
      </c>
      <c r="AR2302" s="2">
        <f t="shared" si="915"/>
        <v>4.1924899744804961E-3</v>
      </c>
      <c r="AS2302" s="2">
        <f t="shared" si="916"/>
        <v>2.8253736784542472E-3</v>
      </c>
      <c r="AU2302" t="s">
        <v>3220</v>
      </c>
      <c r="AV2302" t="s">
        <v>1239</v>
      </c>
      <c r="AW2302">
        <v>4</v>
      </c>
      <c r="AY2302" s="130">
        <v>41</v>
      </c>
      <c r="AZ2302" s="131">
        <v>15</v>
      </c>
      <c r="BA2302" s="132">
        <f t="shared" si="917"/>
        <v>41015</v>
      </c>
      <c r="BC2302" s="7" t="s">
        <v>532</v>
      </c>
    </row>
    <row r="2303" spans="1:55" hidden="1" outlineLevel="1" x14ac:dyDescent="0.2">
      <c r="A2303" t="s">
        <v>2758</v>
      </c>
      <c r="B2303" t="s">
        <v>1239</v>
      </c>
      <c r="C2303" s="1">
        <f t="shared" si="907"/>
        <v>45282</v>
      </c>
      <c r="D2303" s="7">
        <f>RANK(N2303,(N2303:P2303,Q2303:AJ2303))</f>
        <v>2</v>
      </c>
      <c r="E2303" s="7">
        <f>RANK(O2303,(N2303:P2303,Q2303:AJ2303))</f>
        <v>1</v>
      </c>
      <c r="F2303" s="7">
        <f>IF(P2303&gt;0,RANK(P2303,(N2303:P2303,Q2303:AJ2303)),0)</f>
        <v>3</v>
      </c>
      <c r="G2303" s="1">
        <f t="shared" si="908"/>
        <v>3984</v>
      </c>
      <c r="H2303" s="2">
        <f t="shared" si="918"/>
        <v>8.7981979594540877E-2</v>
      </c>
      <c r="I2303" s="2"/>
      <c r="J2303" s="2">
        <f t="shared" si="909"/>
        <v>0.37875977209487216</v>
      </c>
      <c r="K2303" s="2">
        <f t="shared" si="910"/>
        <v>0.46674175168941301</v>
      </c>
      <c r="L2303" s="2">
        <f t="shared" si="911"/>
        <v>0.11717680314473743</v>
      </c>
      <c r="M2303" s="2">
        <f t="shared" si="912"/>
        <v>3.732167307097746E-2</v>
      </c>
      <c r="N2303" s="1">
        <v>17151</v>
      </c>
      <c r="O2303" s="1">
        <v>21135</v>
      </c>
      <c r="P2303" s="1">
        <v>5306</v>
      </c>
      <c r="Q2303" s="1">
        <v>1023</v>
      </c>
      <c r="R2303" s="1">
        <v>285</v>
      </c>
      <c r="S2303" s="1">
        <v>124</v>
      </c>
      <c r="T2303" s="1">
        <v>111</v>
      </c>
      <c r="W2303" s="1">
        <v>110</v>
      </c>
      <c r="AB2303" s="1">
        <v>37</v>
      </c>
      <c r="AL2303" s="7">
        <f>IF(Q2303&gt;0,RANK(Q2303,(N2303:P2303,Q2303:AJ2303)),0)</f>
        <v>4</v>
      </c>
      <c r="AM2303" s="7">
        <f>IF(R2303&gt;0,RANK(R2303,(N2303:P2303,Q2303:AJ2303)),0)</f>
        <v>5</v>
      </c>
      <c r="AN2303" s="7">
        <f>IF(S2303&gt;0,RANK(S2303,(N2303:P2303,Q2303:AJ2303)),0)</f>
        <v>6</v>
      </c>
      <c r="AO2303" s="7">
        <f>IF(T2303&gt;0,RANK(T2303,(N2303:P2303,Q2303:AJ2303)),0)</f>
        <v>7</v>
      </c>
      <c r="AP2303" s="2">
        <f t="shared" si="913"/>
        <v>2.2591758314562078E-2</v>
      </c>
      <c r="AQ2303" s="2">
        <f t="shared" si="914"/>
        <v>6.2938916125612823E-3</v>
      </c>
      <c r="AR2303" s="2">
        <f t="shared" si="915"/>
        <v>2.7383949472196459E-3</v>
      </c>
      <c r="AS2303" s="2">
        <f t="shared" si="916"/>
        <v>2.4513051543659731E-3</v>
      </c>
      <c r="AU2303" t="s">
        <v>2758</v>
      </c>
      <c r="AV2303" t="s">
        <v>1239</v>
      </c>
      <c r="AW2303">
        <v>2</v>
      </c>
      <c r="AY2303" s="130">
        <v>41</v>
      </c>
      <c r="AZ2303" s="131">
        <v>17</v>
      </c>
      <c r="BA2303" s="132">
        <f t="shared" si="917"/>
        <v>41017</v>
      </c>
      <c r="BC2303" s="7" t="s">
        <v>532</v>
      </c>
    </row>
    <row r="2304" spans="1:55" hidden="1" outlineLevel="1" x14ac:dyDescent="0.2">
      <c r="A2304" t="s">
        <v>3274</v>
      </c>
      <c r="B2304" t="s">
        <v>1239</v>
      </c>
      <c r="C2304" s="1">
        <f t="shared" si="907"/>
        <v>42769</v>
      </c>
      <c r="D2304" s="7">
        <f>RANK(N2304,(N2304:P2304,Q2304:AJ2304))</f>
        <v>2</v>
      </c>
      <c r="E2304" s="7">
        <f>RANK(O2304,(N2304:P2304,Q2304:AJ2304))</f>
        <v>1</v>
      </c>
      <c r="F2304" s="7">
        <f>IF(P2304&gt;0,RANK(P2304,(N2304:P2304,Q2304:AJ2304)),0)</f>
        <v>3</v>
      </c>
      <c r="G2304" s="1">
        <f t="shared" si="908"/>
        <v>6605</v>
      </c>
      <c r="H2304" s="2">
        <f t="shared" si="918"/>
        <v>0.15443428651593444</v>
      </c>
      <c r="I2304" s="2"/>
      <c r="J2304" s="2">
        <f t="shared" si="909"/>
        <v>0.35656667212233162</v>
      </c>
      <c r="K2304" s="2">
        <f t="shared" si="910"/>
        <v>0.511000958638266</v>
      </c>
      <c r="L2304" s="2">
        <f t="shared" si="911"/>
        <v>0.10439804531319413</v>
      </c>
      <c r="M2304" s="2">
        <f t="shared" si="912"/>
        <v>2.8034323926208249E-2</v>
      </c>
      <c r="N2304" s="1">
        <v>15250</v>
      </c>
      <c r="O2304" s="1">
        <v>21855</v>
      </c>
      <c r="P2304" s="1">
        <v>4465</v>
      </c>
      <c r="Q2304" s="1">
        <v>632</v>
      </c>
      <c r="R2304" s="1">
        <v>232</v>
      </c>
      <c r="S2304" s="1">
        <v>122</v>
      </c>
      <c r="T2304" s="1">
        <v>82</v>
      </c>
      <c r="W2304" s="1">
        <v>96</v>
      </c>
      <c r="AB2304" s="1">
        <v>35</v>
      </c>
      <c r="AL2304" s="7">
        <f>IF(Q2304&gt;0,RANK(Q2304,(N2304:P2304,Q2304:AJ2304)),0)</f>
        <v>4</v>
      </c>
      <c r="AM2304" s="7">
        <f>IF(R2304&gt;0,RANK(R2304,(N2304:P2304,Q2304:AJ2304)),0)</f>
        <v>5</v>
      </c>
      <c r="AN2304" s="7">
        <f>IF(S2304&gt;0,RANK(S2304,(N2304:P2304,Q2304:AJ2304)),0)</f>
        <v>6</v>
      </c>
      <c r="AO2304" s="7">
        <f>IF(T2304&gt;0,RANK(T2304,(N2304:P2304,Q2304:AJ2304)),0)</f>
        <v>8</v>
      </c>
      <c r="AP2304" s="2">
        <f t="shared" si="913"/>
        <v>1.4777058149594333E-2</v>
      </c>
      <c r="AQ2304" s="2">
        <f t="shared" si="914"/>
        <v>5.4244897004839957E-3</v>
      </c>
      <c r="AR2304" s="2">
        <f t="shared" si="915"/>
        <v>2.8525333769786527E-3</v>
      </c>
      <c r="AS2304" s="2">
        <f t="shared" si="916"/>
        <v>1.917276532067619E-3</v>
      </c>
      <c r="AU2304" t="s">
        <v>3274</v>
      </c>
      <c r="AV2304" t="s">
        <v>1239</v>
      </c>
      <c r="AW2304">
        <v>4</v>
      </c>
      <c r="AY2304" s="130">
        <v>41</v>
      </c>
      <c r="AZ2304" s="131">
        <v>19</v>
      </c>
      <c r="BA2304" s="132">
        <f t="shared" si="917"/>
        <v>41019</v>
      </c>
      <c r="BC2304" s="7" t="s">
        <v>532</v>
      </c>
    </row>
    <row r="2305" spans="1:55" hidden="1" outlineLevel="1" x14ac:dyDescent="0.2">
      <c r="A2305" t="s">
        <v>2759</v>
      </c>
      <c r="B2305" t="s">
        <v>1239</v>
      </c>
      <c r="C2305" s="1">
        <f t="shared" si="907"/>
        <v>1040</v>
      </c>
      <c r="D2305" s="7">
        <f>RANK(N2305,(N2305:P2305,Q2305:AJ2305))</f>
        <v>1</v>
      </c>
      <c r="E2305" s="7">
        <f>RANK(O2305,(N2305:P2305,Q2305:AJ2305))</f>
        <v>2</v>
      </c>
      <c r="F2305" s="7">
        <f>IF(P2305&gt;0,RANK(P2305,(N2305:P2305,Q2305:AJ2305)),0)</f>
        <v>3</v>
      </c>
      <c r="G2305" s="1">
        <f t="shared" si="908"/>
        <v>87</v>
      </c>
      <c r="H2305" s="2">
        <f t="shared" si="918"/>
        <v>8.3653846153846148E-2</v>
      </c>
      <c r="I2305" s="2"/>
      <c r="J2305" s="2">
        <f t="shared" si="909"/>
        <v>0.46634615384615385</v>
      </c>
      <c r="K2305" s="2">
        <f t="shared" si="910"/>
        <v>0.38269230769230766</v>
      </c>
      <c r="L2305" s="2">
        <f t="shared" si="911"/>
        <v>0.13750000000000001</v>
      </c>
      <c r="M2305" s="2">
        <f t="shared" si="912"/>
        <v>1.3461538461538469E-2</v>
      </c>
      <c r="N2305" s="1">
        <v>485</v>
      </c>
      <c r="O2305" s="1">
        <v>398</v>
      </c>
      <c r="P2305" s="1">
        <v>143</v>
      </c>
      <c r="Q2305" s="1">
        <v>6</v>
      </c>
      <c r="R2305" s="1">
        <v>2</v>
      </c>
      <c r="S2305" s="1">
        <v>3</v>
      </c>
      <c r="T2305" s="1">
        <v>1</v>
      </c>
      <c r="W2305" s="1">
        <v>2</v>
      </c>
      <c r="AB2305" s="1">
        <v>0</v>
      </c>
      <c r="AL2305" s="7">
        <f>IF(Q2305&gt;0,RANK(Q2305,(N2305:P2305,Q2305:AJ2305)),0)</f>
        <v>4</v>
      </c>
      <c r="AM2305" s="7">
        <f>IF(R2305&gt;0,RANK(R2305,(N2305:P2305,Q2305:AJ2305)),0)</f>
        <v>6</v>
      </c>
      <c r="AN2305" s="7">
        <f>IF(S2305&gt;0,RANK(S2305,(N2305:P2305,Q2305:AJ2305)),0)</f>
        <v>5</v>
      </c>
      <c r="AO2305" s="7">
        <f>IF(T2305&gt;0,RANK(T2305,(N2305:P2305,Q2305:AJ2305)),0)</f>
        <v>8</v>
      </c>
      <c r="AP2305" s="2">
        <f t="shared" si="913"/>
        <v>5.7692307692307696E-3</v>
      </c>
      <c r="AQ2305" s="2">
        <f t="shared" si="914"/>
        <v>1.9230769230769232E-3</v>
      </c>
      <c r="AR2305" s="2">
        <f t="shared" si="915"/>
        <v>2.8846153846153848E-3</v>
      </c>
      <c r="AS2305" s="2">
        <f t="shared" si="916"/>
        <v>9.6153846153846159E-4</v>
      </c>
      <c r="AU2305" t="s">
        <v>2759</v>
      </c>
      <c r="AV2305" t="s">
        <v>1239</v>
      </c>
      <c r="AW2305">
        <v>2</v>
      </c>
      <c r="AY2305" s="130">
        <v>41</v>
      </c>
      <c r="AZ2305" s="131">
        <v>21</v>
      </c>
      <c r="BA2305" s="132">
        <f t="shared" si="917"/>
        <v>41021</v>
      </c>
      <c r="BC2305" s="7" t="s">
        <v>532</v>
      </c>
    </row>
    <row r="2306" spans="1:55" hidden="1" outlineLevel="1" x14ac:dyDescent="0.2">
      <c r="A2306" t="s">
        <v>1019</v>
      </c>
      <c r="B2306" t="s">
        <v>1239</v>
      </c>
      <c r="C2306" s="1">
        <f t="shared" si="907"/>
        <v>3837</v>
      </c>
      <c r="D2306" s="7">
        <f>RANK(N2306,(N2306:P2306,Q2306:AJ2306))</f>
        <v>2</v>
      </c>
      <c r="E2306" s="7">
        <f>RANK(O2306,(N2306:P2306,Q2306:AJ2306))</f>
        <v>1</v>
      </c>
      <c r="F2306" s="7">
        <f>IF(P2306&gt;0,RANK(P2306,(N2306:P2306,Q2306:AJ2306)),0)</f>
        <v>3</v>
      </c>
      <c r="G2306" s="1">
        <f t="shared" si="908"/>
        <v>930</v>
      </c>
      <c r="H2306" s="2">
        <f t="shared" si="918"/>
        <v>0.24237685691946834</v>
      </c>
      <c r="I2306" s="2"/>
      <c r="J2306" s="2">
        <f t="shared" si="909"/>
        <v>0.30753192598384155</v>
      </c>
      <c r="K2306" s="2">
        <f t="shared" si="910"/>
        <v>0.54990878290330991</v>
      </c>
      <c r="L2306" s="2">
        <f t="shared" si="911"/>
        <v>0.1125879593432369</v>
      </c>
      <c r="M2306" s="2">
        <f t="shared" si="912"/>
        <v>2.9971331769611587E-2</v>
      </c>
      <c r="N2306" s="1">
        <v>1180</v>
      </c>
      <c r="O2306" s="1">
        <v>2110</v>
      </c>
      <c r="P2306" s="1">
        <v>432</v>
      </c>
      <c r="Q2306" s="1">
        <v>64</v>
      </c>
      <c r="R2306" s="1">
        <v>17</v>
      </c>
      <c r="S2306" s="1">
        <v>15</v>
      </c>
      <c r="T2306" s="1">
        <v>4</v>
      </c>
      <c r="W2306" s="1">
        <v>8</v>
      </c>
      <c r="AB2306" s="1">
        <v>7</v>
      </c>
      <c r="AL2306" s="7">
        <f>IF(Q2306&gt;0,RANK(Q2306,(N2306:P2306,Q2306:AJ2306)),0)</f>
        <v>4</v>
      </c>
      <c r="AM2306" s="7">
        <f>IF(R2306&gt;0,RANK(R2306,(N2306:P2306,Q2306:AJ2306)),0)</f>
        <v>5</v>
      </c>
      <c r="AN2306" s="7">
        <f>IF(S2306&gt;0,RANK(S2306,(N2306:P2306,Q2306:AJ2306)),0)</f>
        <v>6</v>
      </c>
      <c r="AO2306" s="7">
        <f>IF(T2306&gt;0,RANK(T2306,(N2306:P2306,Q2306:AJ2306)),0)</f>
        <v>9</v>
      </c>
      <c r="AP2306" s="2">
        <f t="shared" si="913"/>
        <v>1.6679697680479541E-2</v>
      </c>
      <c r="AQ2306" s="2">
        <f t="shared" si="914"/>
        <v>4.4305446963773783E-3</v>
      </c>
      <c r="AR2306" s="2">
        <f t="shared" si="915"/>
        <v>3.9093041438623922E-3</v>
      </c>
      <c r="AS2306" s="2">
        <f t="shared" si="916"/>
        <v>1.0424811050299713E-3</v>
      </c>
      <c r="AU2306" t="s">
        <v>1019</v>
      </c>
      <c r="AV2306" t="s">
        <v>1239</v>
      </c>
      <c r="AW2306">
        <v>2</v>
      </c>
      <c r="AY2306" s="130">
        <v>41</v>
      </c>
      <c r="AZ2306" s="131">
        <v>23</v>
      </c>
      <c r="BA2306" s="132">
        <f t="shared" si="917"/>
        <v>41023</v>
      </c>
      <c r="BC2306" s="7" t="s">
        <v>532</v>
      </c>
    </row>
    <row r="2307" spans="1:55" hidden="1" outlineLevel="1" x14ac:dyDescent="0.2">
      <c r="A2307" t="s">
        <v>2760</v>
      </c>
      <c r="B2307" t="s">
        <v>1239</v>
      </c>
      <c r="C2307" s="1">
        <f t="shared" si="907"/>
        <v>3515</v>
      </c>
      <c r="D2307" s="7">
        <f>RANK(N2307,(N2307:P2307,Q2307:AJ2307))</f>
        <v>2</v>
      </c>
      <c r="E2307" s="7">
        <f>RANK(O2307,(N2307:P2307,Q2307:AJ2307))</f>
        <v>1</v>
      </c>
      <c r="F2307" s="7">
        <f>IF(P2307&gt;0,RANK(P2307,(N2307:P2307,Q2307:AJ2307)),0)</f>
        <v>3</v>
      </c>
      <c r="G2307" s="1">
        <f t="shared" si="908"/>
        <v>968</v>
      </c>
      <c r="H2307" s="2">
        <f t="shared" si="918"/>
        <v>0.27539118065433854</v>
      </c>
      <c r="I2307" s="2"/>
      <c r="J2307" s="2">
        <f t="shared" si="909"/>
        <v>0.27880512091038406</v>
      </c>
      <c r="K2307" s="2">
        <f t="shared" si="910"/>
        <v>0.55419630156472266</v>
      </c>
      <c r="L2307" s="2">
        <f t="shared" si="911"/>
        <v>0.14395448079658607</v>
      </c>
      <c r="M2307" s="2">
        <f t="shared" si="912"/>
        <v>2.3044096728307151E-2</v>
      </c>
      <c r="N2307" s="1">
        <v>980</v>
      </c>
      <c r="O2307" s="1">
        <v>1948</v>
      </c>
      <c r="P2307" s="1">
        <v>506</v>
      </c>
      <c r="Q2307" s="1">
        <v>38</v>
      </c>
      <c r="R2307" s="1">
        <v>13</v>
      </c>
      <c r="S2307" s="1">
        <v>8</v>
      </c>
      <c r="T2307" s="1">
        <v>5</v>
      </c>
      <c r="W2307" s="1">
        <v>12</v>
      </c>
      <c r="AB2307" s="1">
        <v>5</v>
      </c>
      <c r="AL2307" s="7">
        <f>IF(Q2307&gt;0,RANK(Q2307,(N2307:P2307,Q2307:AJ2307)),0)</f>
        <v>4</v>
      </c>
      <c r="AM2307" s="7">
        <f>IF(R2307&gt;0,RANK(R2307,(N2307:P2307,Q2307:AJ2307)),0)</f>
        <v>5</v>
      </c>
      <c r="AN2307" s="7">
        <f>IF(S2307&gt;0,RANK(S2307,(N2307:P2307,Q2307:AJ2307)),0)</f>
        <v>7</v>
      </c>
      <c r="AO2307" s="7">
        <f>IF(T2307&gt;0,RANK(T2307,(N2307:P2307,Q2307:AJ2307)),0)</f>
        <v>8</v>
      </c>
      <c r="AP2307" s="2">
        <f t="shared" si="913"/>
        <v>1.0810810810810811E-2</v>
      </c>
      <c r="AQ2307" s="2">
        <f t="shared" si="914"/>
        <v>3.6984352773826458E-3</v>
      </c>
      <c r="AR2307" s="2">
        <f t="shared" si="915"/>
        <v>2.275960170697013E-3</v>
      </c>
      <c r="AS2307" s="2">
        <f t="shared" si="916"/>
        <v>1.4224751066856331E-3</v>
      </c>
      <c r="AU2307" t="s">
        <v>2760</v>
      </c>
      <c r="AV2307" t="s">
        <v>1239</v>
      </c>
      <c r="AW2307">
        <v>2</v>
      </c>
      <c r="AY2307" s="130">
        <v>41</v>
      </c>
      <c r="AZ2307" s="131">
        <v>25</v>
      </c>
      <c r="BA2307" s="132">
        <f t="shared" si="917"/>
        <v>41025</v>
      </c>
      <c r="BC2307" s="7" t="s">
        <v>532</v>
      </c>
    </row>
    <row r="2308" spans="1:55" hidden="1" outlineLevel="1" x14ac:dyDescent="0.2">
      <c r="A2308" t="s">
        <v>3034</v>
      </c>
      <c r="B2308" t="s">
        <v>1239</v>
      </c>
      <c r="C2308" s="1">
        <f t="shared" si="907"/>
        <v>7574</v>
      </c>
      <c r="D2308" s="7">
        <f>RANK(N2308,(N2308:P2308,Q2308:AJ2308))</f>
        <v>1</v>
      </c>
      <c r="E2308" s="7">
        <f>RANK(O2308,(N2308:P2308,Q2308:AJ2308))</f>
        <v>2</v>
      </c>
      <c r="F2308" s="7">
        <f>IF(P2308&gt;0,RANK(P2308,(N2308:P2308,Q2308:AJ2308)),0)</f>
        <v>3</v>
      </c>
      <c r="G2308" s="1">
        <f t="shared" si="908"/>
        <v>860</v>
      </c>
      <c r="H2308" s="2">
        <f t="shared" si="918"/>
        <v>0.11354634275151836</v>
      </c>
      <c r="I2308" s="2"/>
      <c r="J2308" s="2">
        <f t="shared" si="909"/>
        <v>0.48243992606284658</v>
      </c>
      <c r="K2308" s="2">
        <f t="shared" si="910"/>
        <v>0.36889358331132821</v>
      </c>
      <c r="L2308" s="2">
        <f t="shared" si="911"/>
        <v>9.519408502772643E-2</v>
      </c>
      <c r="M2308" s="2">
        <f t="shared" si="912"/>
        <v>5.3472405598098779E-2</v>
      </c>
      <c r="N2308" s="1">
        <v>3654</v>
      </c>
      <c r="O2308" s="1">
        <v>2794</v>
      </c>
      <c r="P2308" s="1">
        <v>721</v>
      </c>
      <c r="Q2308" s="1">
        <v>327</v>
      </c>
      <c r="R2308" s="1">
        <v>34</v>
      </c>
      <c r="S2308" s="1">
        <v>15</v>
      </c>
      <c r="T2308" s="1">
        <v>22</v>
      </c>
      <c r="W2308" s="1">
        <v>3</v>
      </c>
      <c r="AB2308" s="1">
        <v>4</v>
      </c>
      <c r="AL2308" s="7">
        <f>IF(Q2308&gt;0,RANK(Q2308,(N2308:P2308,Q2308:AJ2308)),0)</f>
        <v>4</v>
      </c>
      <c r="AM2308" s="7">
        <f>IF(R2308&gt;0,RANK(R2308,(N2308:P2308,Q2308:AJ2308)),0)</f>
        <v>5</v>
      </c>
      <c r="AN2308" s="7">
        <f>IF(S2308&gt;0,RANK(S2308,(N2308:P2308,Q2308:AJ2308)),0)</f>
        <v>7</v>
      </c>
      <c r="AO2308" s="7">
        <f>IF(T2308&gt;0,RANK(T2308,(N2308:P2308,Q2308:AJ2308)),0)</f>
        <v>6</v>
      </c>
      <c r="AP2308" s="2">
        <f t="shared" si="913"/>
        <v>4.3174016371798254E-2</v>
      </c>
      <c r="AQ2308" s="2">
        <f t="shared" si="914"/>
        <v>4.4890414576181674E-3</v>
      </c>
      <c r="AR2308" s="2">
        <f t="shared" si="915"/>
        <v>1.9804594665962503E-3</v>
      </c>
      <c r="AS2308" s="2">
        <f t="shared" si="916"/>
        <v>2.9046738843411671E-3</v>
      </c>
      <c r="AU2308" t="s">
        <v>3034</v>
      </c>
      <c r="AV2308" t="s">
        <v>1239</v>
      </c>
      <c r="AW2308">
        <v>2</v>
      </c>
      <c r="AY2308" s="130">
        <v>41</v>
      </c>
      <c r="AZ2308" s="131">
        <v>27</v>
      </c>
      <c r="BA2308" s="132">
        <f t="shared" si="917"/>
        <v>41027</v>
      </c>
      <c r="BC2308" s="7" t="s">
        <v>532</v>
      </c>
    </row>
    <row r="2309" spans="1:55" hidden="1" outlineLevel="1" x14ac:dyDescent="0.2">
      <c r="A2309" t="s">
        <v>1913</v>
      </c>
      <c r="B2309" t="s">
        <v>1239</v>
      </c>
      <c r="C2309" s="1">
        <f t="shared" si="907"/>
        <v>73647</v>
      </c>
      <c r="D2309" s="7">
        <f>RANK(N2309,(N2309:P2309,Q2309:AJ2309))</f>
        <v>2</v>
      </c>
      <c r="E2309" s="7">
        <f>RANK(O2309,(N2309:P2309,Q2309:AJ2309))</f>
        <v>1</v>
      </c>
      <c r="F2309" s="7">
        <f>IF(P2309&gt;0,RANK(P2309,(N2309:P2309,Q2309:AJ2309)),0)</f>
        <v>3</v>
      </c>
      <c r="G2309" s="1">
        <f t="shared" si="908"/>
        <v>4541</v>
      </c>
      <c r="H2309" s="2">
        <f t="shared" si="918"/>
        <v>6.1658994935299472E-2</v>
      </c>
      <c r="I2309" s="2"/>
      <c r="J2309" s="2">
        <f t="shared" si="909"/>
        <v>0.39689328825342512</v>
      </c>
      <c r="K2309" s="2">
        <f t="shared" si="910"/>
        <v>0.4585522831887246</v>
      </c>
      <c r="L2309" s="2">
        <f t="shared" si="911"/>
        <v>0.10142979347427594</v>
      </c>
      <c r="M2309" s="2">
        <f t="shared" si="912"/>
        <v>4.3124635083574392E-2</v>
      </c>
      <c r="N2309" s="1">
        <v>29230</v>
      </c>
      <c r="O2309" s="1">
        <v>33771</v>
      </c>
      <c r="P2309" s="1">
        <v>7470</v>
      </c>
      <c r="Q2309" s="1">
        <v>1958</v>
      </c>
      <c r="R2309" s="1">
        <v>559</v>
      </c>
      <c r="S2309" s="1">
        <v>262</v>
      </c>
      <c r="T2309" s="1">
        <v>233</v>
      </c>
      <c r="W2309" s="1">
        <v>57</v>
      </c>
      <c r="AB2309" s="1">
        <v>107</v>
      </c>
      <c r="AL2309" s="7">
        <f>IF(Q2309&gt;0,RANK(Q2309,(N2309:P2309,Q2309:AJ2309)),0)</f>
        <v>4</v>
      </c>
      <c r="AM2309" s="7">
        <f>IF(R2309&gt;0,RANK(R2309,(N2309:P2309,Q2309:AJ2309)),0)</f>
        <v>5</v>
      </c>
      <c r="AN2309" s="7">
        <f>IF(S2309&gt;0,RANK(S2309,(N2309:P2309,Q2309:AJ2309)),0)</f>
        <v>6</v>
      </c>
      <c r="AO2309" s="7">
        <f>IF(T2309&gt;0,RANK(T2309,(N2309:P2309,Q2309:AJ2309)),0)</f>
        <v>7</v>
      </c>
      <c r="AP2309" s="2">
        <f t="shared" si="913"/>
        <v>2.6586283215881162E-2</v>
      </c>
      <c r="AQ2309" s="2">
        <f t="shared" si="914"/>
        <v>7.5902616535636208E-3</v>
      </c>
      <c r="AR2309" s="2">
        <f t="shared" si="915"/>
        <v>3.5575108286827707E-3</v>
      </c>
      <c r="AS2309" s="2">
        <f t="shared" si="916"/>
        <v>3.1637405461186472E-3</v>
      </c>
      <c r="AU2309" t="s">
        <v>1913</v>
      </c>
      <c r="AV2309" t="s">
        <v>1239</v>
      </c>
      <c r="AW2309">
        <v>2</v>
      </c>
      <c r="AY2309" s="130">
        <v>41</v>
      </c>
      <c r="AZ2309" s="131">
        <v>29</v>
      </c>
      <c r="BA2309" s="132">
        <f t="shared" si="917"/>
        <v>41029</v>
      </c>
      <c r="BC2309" s="7" t="s">
        <v>532</v>
      </c>
    </row>
    <row r="2310" spans="1:55" hidden="1" outlineLevel="1" x14ac:dyDescent="0.2">
      <c r="A2310" t="s">
        <v>1884</v>
      </c>
      <c r="B2310" t="s">
        <v>1239</v>
      </c>
      <c r="C2310" s="1">
        <f t="shared" si="907"/>
        <v>6195</v>
      </c>
      <c r="D2310" s="7">
        <f>RANK(N2310,(N2310:P2310,Q2310:AJ2310))</f>
        <v>2</v>
      </c>
      <c r="E2310" s="7">
        <f>RANK(O2310,(N2310:P2310,Q2310:AJ2310))</f>
        <v>1</v>
      </c>
      <c r="F2310" s="7">
        <f>IF(P2310&gt;0,RANK(P2310,(N2310:P2310,Q2310:AJ2310)),0)</f>
        <v>3</v>
      </c>
      <c r="G2310" s="1">
        <f t="shared" si="908"/>
        <v>79</v>
      </c>
      <c r="H2310" s="2">
        <f t="shared" si="918"/>
        <v>1.2752219531880549E-2</v>
      </c>
      <c r="I2310" s="2"/>
      <c r="J2310" s="2">
        <f t="shared" si="909"/>
        <v>0.41242937853107342</v>
      </c>
      <c r="K2310" s="2">
        <f t="shared" si="910"/>
        <v>0.42518159806295397</v>
      </c>
      <c r="L2310" s="2">
        <f t="shared" si="911"/>
        <v>0.13123486682808716</v>
      </c>
      <c r="M2310" s="2">
        <f t="shared" si="912"/>
        <v>3.115415657788545E-2</v>
      </c>
      <c r="N2310" s="1">
        <v>2555</v>
      </c>
      <c r="O2310" s="1">
        <v>2634</v>
      </c>
      <c r="P2310" s="1">
        <v>813</v>
      </c>
      <c r="Q2310" s="1">
        <v>85</v>
      </c>
      <c r="R2310" s="1">
        <v>45</v>
      </c>
      <c r="S2310" s="1">
        <v>31</v>
      </c>
      <c r="T2310" s="1">
        <v>9</v>
      </c>
      <c r="W2310" s="1">
        <v>13</v>
      </c>
      <c r="AB2310" s="1">
        <v>10</v>
      </c>
      <c r="AL2310" s="7">
        <f>IF(Q2310&gt;0,RANK(Q2310,(N2310:P2310,Q2310:AJ2310)),0)</f>
        <v>4</v>
      </c>
      <c r="AM2310" s="7">
        <f>IF(R2310&gt;0,RANK(R2310,(N2310:P2310,Q2310:AJ2310)),0)</f>
        <v>5</v>
      </c>
      <c r="AN2310" s="7">
        <f>IF(S2310&gt;0,RANK(S2310,(N2310:P2310,Q2310:AJ2310)),0)</f>
        <v>6</v>
      </c>
      <c r="AO2310" s="7">
        <f>IF(T2310&gt;0,RANK(T2310,(N2310:P2310,Q2310:AJ2310)),0)</f>
        <v>9</v>
      </c>
      <c r="AP2310" s="2">
        <f t="shared" si="913"/>
        <v>1.3720742534301856E-2</v>
      </c>
      <c r="AQ2310" s="2">
        <f t="shared" si="914"/>
        <v>7.2639225181598066E-3</v>
      </c>
      <c r="AR2310" s="2">
        <f t="shared" si="915"/>
        <v>5.0040355125100886E-3</v>
      </c>
      <c r="AS2310" s="2">
        <f t="shared" si="916"/>
        <v>1.4527845036319612E-3</v>
      </c>
      <c r="AU2310" t="s">
        <v>1884</v>
      </c>
      <c r="AV2310" t="s">
        <v>1239</v>
      </c>
      <c r="AW2310">
        <v>2</v>
      </c>
      <c r="AY2310" s="130">
        <v>41</v>
      </c>
      <c r="AZ2310" s="131">
        <v>31</v>
      </c>
      <c r="BA2310" s="132">
        <f t="shared" si="917"/>
        <v>41031</v>
      </c>
      <c r="BC2310" s="7" t="s">
        <v>532</v>
      </c>
    </row>
    <row r="2311" spans="1:55" hidden="1" outlineLevel="1" x14ac:dyDescent="0.2">
      <c r="A2311" t="s">
        <v>3087</v>
      </c>
      <c r="B2311" t="s">
        <v>1239</v>
      </c>
      <c r="C2311" s="1">
        <f t="shared" si="907"/>
        <v>32111</v>
      </c>
      <c r="D2311" s="7">
        <f>RANK(N2311,(N2311:P2311,Q2311:AJ2311))</f>
        <v>2</v>
      </c>
      <c r="E2311" s="7">
        <f>RANK(O2311,(N2311:P2311,Q2311:AJ2311))</f>
        <v>1</v>
      </c>
      <c r="F2311" s="7">
        <f>IF(P2311&gt;0,RANK(P2311,(N2311:P2311,Q2311:AJ2311)),0)</f>
        <v>3</v>
      </c>
      <c r="G2311" s="1">
        <f t="shared" si="908"/>
        <v>4935</v>
      </c>
      <c r="H2311" s="2">
        <f t="shared" si="918"/>
        <v>0.15368565289153249</v>
      </c>
      <c r="I2311" s="2"/>
      <c r="J2311" s="2">
        <f t="shared" si="909"/>
        <v>0.3460807822864439</v>
      </c>
      <c r="K2311" s="2">
        <f t="shared" si="910"/>
        <v>0.49976643517797642</v>
      </c>
      <c r="L2311" s="2">
        <f t="shared" si="911"/>
        <v>0.11042944785276074</v>
      </c>
      <c r="M2311" s="2">
        <f t="shared" si="912"/>
        <v>4.3723334682818943E-2</v>
      </c>
      <c r="N2311" s="1">
        <v>11113</v>
      </c>
      <c r="O2311" s="1">
        <v>16048</v>
      </c>
      <c r="P2311" s="1">
        <v>3546</v>
      </c>
      <c r="Q2311" s="1">
        <v>649</v>
      </c>
      <c r="R2311" s="1">
        <v>360</v>
      </c>
      <c r="S2311" s="1">
        <v>223</v>
      </c>
      <c r="T2311" s="1">
        <v>66</v>
      </c>
      <c r="W2311" s="1">
        <v>79</v>
      </c>
      <c r="AB2311" s="1">
        <v>27</v>
      </c>
      <c r="AL2311" s="7">
        <f>IF(Q2311&gt;0,RANK(Q2311,(N2311:P2311,Q2311:AJ2311)),0)</f>
        <v>4</v>
      </c>
      <c r="AM2311" s="7">
        <f>IF(R2311&gt;0,RANK(R2311,(N2311:P2311,Q2311:AJ2311)),0)</f>
        <v>5</v>
      </c>
      <c r="AN2311" s="7">
        <f>IF(S2311&gt;0,RANK(S2311,(N2311:P2311,Q2311:AJ2311)),0)</f>
        <v>6</v>
      </c>
      <c r="AO2311" s="7">
        <f>IF(T2311&gt;0,RANK(T2311,(N2311:P2311,Q2311:AJ2311)),0)</f>
        <v>8</v>
      </c>
      <c r="AP2311" s="2">
        <f t="shared" si="913"/>
        <v>2.021114259910934E-2</v>
      </c>
      <c r="AQ2311" s="2">
        <f t="shared" si="914"/>
        <v>1.121111145713307E-2</v>
      </c>
      <c r="AR2311" s="2">
        <f t="shared" si="915"/>
        <v>6.9446607081685404E-3</v>
      </c>
      <c r="AS2311" s="2">
        <f t="shared" si="916"/>
        <v>2.0553704338077293E-3</v>
      </c>
      <c r="AU2311" t="s">
        <v>3087</v>
      </c>
      <c r="AV2311" t="s">
        <v>1239</v>
      </c>
      <c r="AY2311" s="130">
        <v>41</v>
      </c>
      <c r="AZ2311" s="131">
        <v>33</v>
      </c>
      <c r="BA2311" s="132">
        <f t="shared" si="917"/>
        <v>41033</v>
      </c>
      <c r="BC2311" s="7" t="s">
        <v>532</v>
      </c>
    </row>
    <row r="2312" spans="1:55" hidden="1" outlineLevel="1" x14ac:dyDescent="0.2">
      <c r="A2312" t="s">
        <v>3081</v>
      </c>
      <c r="B2312" t="s">
        <v>1239</v>
      </c>
      <c r="C2312" s="1">
        <f t="shared" si="907"/>
        <v>22360</v>
      </c>
      <c r="D2312" s="7">
        <f>RANK(N2312,(N2312:P2312,Q2312:AJ2312))</f>
        <v>2</v>
      </c>
      <c r="E2312" s="7">
        <f>RANK(O2312,(N2312:P2312,Q2312:AJ2312))</f>
        <v>1</v>
      </c>
      <c r="F2312" s="7">
        <f>IF(P2312&gt;0,RANK(P2312,(N2312:P2312,Q2312:AJ2312)),0)</f>
        <v>3</v>
      </c>
      <c r="G2312" s="1">
        <f t="shared" si="908"/>
        <v>4909</v>
      </c>
      <c r="H2312" s="2">
        <f t="shared" si="918"/>
        <v>0.21954382826475849</v>
      </c>
      <c r="I2312" s="2"/>
      <c r="J2312" s="2">
        <f t="shared" si="909"/>
        <v>0.32231663685152057</v>
      </c>
      <c r="K2312" s="2">
        <f t="shared" si="910"/>
        <v>0.54186046511627906</v>
      </c>
      <c r="L2312" s="2">
        <f t="shared" si="911"/>
        <v>0.11350626118067979</v>
      </c>
      <c r="M2312" s="2">
        <f t="shared" si="912"/>
        <v>2.2316636851520591E-2</v>
      </c>
      <c r="N2312" s="1">
        <v>7207</v>
      </c>
      <c r="O2312" s="1">
        <v>12116</v>
      </c>
      <c r="P2312" s="1">
        <v>2538</v>
      </c>
      <c r="Q2312" s="1">
        <v>202</v>
      </c>
      <c r="R2312" s="1">
        <v>114</v>
      </c>
      <c r="S2312" s="1">
        <v>49</v>
      </c>
      <c r="T2312" s="1">
        <v>47</v>
      </c>
      <c r="W2312" s="1">
        <v>54</v>
      </c>
      <c r="AB2312" s="1">
        <v>33</v>
      </c>
      <c r="AL2312" s="7">
        <f>IF(Q2312&gt;0,RANK(Q2312,(N2312:P2312,Q2312:AJ2312)),0)</f>
        <v>4</v>
      </c>
      <c r="AM2312" s="7">
        <f>IF(R2312&gt;0,RANK(R2312,(N2312:P2312,Q2312:AJ2312)),0)</f>
        <v>5</v>
      </c>
      <c r="AN2312" s="7">
        <f>IF(S2312&gt;0,RANK(S2312,(N2312:P2312,Q2312:AJ2312)),0)</f>
        <v>7</v>
      </c>
      <c r="AO2312" s="7">
        <f>IF(T2312&gt;0,RANK(T2312,(N2312:P2312,Q2312:AJ2312)),0)</f>
        <v>8</v>
      </c>
      <c r="AP2312" s="2">
        <f t="shared" si="913"/>
        <v>9.0339892665474066E-3</v>
      </c>
      <c r="AQ2312" s="2">
        <f t="shared" si="914"/>
        <v>5.0983899821109126E-3</v>
      </c>
      <c r="AR2312" s="2">
        <f t="shared" si="915"/>
        <v>2.1914132379248657E-3</v>
      </c>
      <c r="AS2312" s="2">
        <f t="shared" si="916"/>
        <v>2.1019677996422181E-3</v>
      </c>
      <c r="AU2312" t="s">
        <v>3081</v>
      </c>
      <c r="AV2312" t="s">
        <v>1239</v>
      </c>
      <c r="AW2312">
        <v>2</v>
      </c>
      <c r="AY2312" s="130">
        <v>41</v>
      </c>
      <c r="AZ2312" s="131">
        <v>35</v>
      </c>
      <c r="BA2312" s="132">
        <f t="shared" si="917"/>
        <v>41035</v>
      </c>
      <c r="BC2312" s="7" t="s">
        <v>532</v>
      </c>
    </row>
    <row r="2313" spans="1:55" hidden="1" outlineLevel="1" x14ac:dyDescent="0.2">
      <c r="A2313" t="s">
        <v>1186</v>
      </c>
      <c r="B2313" t="s">
        <v>1239</v>
      </c>
      <c r="C2313" s="1">
        <f t="shared" si="907"/>
        <v>3652</v>
      </c>
      <c r="D2313" s="7">
        <f>RANK(N2313,(N2313:P2313,Q2313:AJ2313))</f>
        <v>2</v>
      </c>
      <c r="E2313" s="7">
        <f>RANK(O2313,(N2313:P2313,Q2313:AJ2313))</f>
        <v>1</v>
      </c>
      <c r="F2313" s="7">
        <f>IF(P2313&gt;0,RANK(P2313,(N2313:P2313,Q2313:AJ2313)),0)</f>
        <v>3</v>
      </c>
      <c r="G2313" s="1">
        <f t="shared" si="908"/>
        <v>1277</v>
      </c>
      <c r="H2313" s="2">
        <f t="shared" si="918"/>
        <v>0.349671412924425</v>
      </c>
      <c r="I2313" s="2"/>
      <c r="J2313" s="2">
        <f t="shared" si="909"/>
        <v>0.26341730558598031</v>
      </c>
      <c r="K2313" s="2">
        <f t="shared" si="910"/>
        <v>0.61308871851040525</v>
      </c>
      <c r="L2313" s="2">
        <f t="shared" si="911"/>
        <v>0.10542168674698796</v>
      </c>
      <c r="M2313" s="2">
        <f t="shared" si="912"/>
        <v>1.8072289156626481E-2</v>
      </c>
      <c r="N2313" s="1">
        <v>962</v>
      </c>
      <c r="O2313" s="1">
        <v>2239</v>
      </c>
      <c r="P2313" s="1">
        <v>385</v>
      </c>
      <c r="Q2313" s="1">
        <v>31</v>
      </c>
      <c r="R2313" s="1">
        <v>14</v>
      </c>
      <c r="S2313" s="1">
        <v>12</v>
      </c>
      <c r="T2313" s="1">
        <v>5</v>
      </c>
      <c r="W2313" s="1">
        <v>2</v>
      </c>
      <c r="AB2313" s="1">
        <v>2</v>
      </c>
      <c r="AL2313" s="7">
        <f>IF(Q2313&gt;0,RANK(Q2313,(N2313:P2313,Q2313:AJ2313)),0)</f>
        <v>4</v>
      </c>
      <c r="AM2313" s="7">
        <f>IF(R2313&gt;0,RANK(R2313,(N2313:P2313,Q2313:AJ2313)),0)</f>
        <v>5</v>
      </c>
      <c r="AN2313" s="7">
        <f>IF(S2313&gt;0,RANK(S2313,(N2313:P2313,Q2313:AJ2313)),0)</f>
        <v>6</v>
      </c>
      <c r="AO2313" s="7">
        <f>IF(T2313&gt;0,RANK(T2313,(N2313:P2313,Q2313:AJ2313)),0)</f>
        <v>7</v>
      </c>
      <c r="AP2313" s="2">
        <f t="shared" si="913"/>
        <v>8.4884994523548741E-3</v>
      </c>
      <c r="AQ2313" s="2">
        <f t="shared" si="914"/>
        <v>3.8335158817086527E-3</v>
      </c>
      <c r="AR2313" s="2">
        <f t="shared" si="915"/>
        <v>3.2858707557502738E-3</v>
      </c>
      <c r="AS2313" s="2">
        <f t="shared" si="916"/>
        <v>1.3691128148959474E-3</v>
      </c>
      <c r="AU2313" t="s">
        <v>1186</v>
      </c>
      <c r="AV2313" t="s">
        <v>1239</v>
      </c>
      <c r="AW2313">
        <v>2</v>
      </c>
      <c r="AY2313" s="130">
        <v>41</v>
      </c>
      <c r="AZ2313" s="131">
        <v>37</v>
      </c>
      <c r="BA2313" s="132">
        <f t="shared" si="917"/>
        <v>41037</v>
      </c>
      <c r="BC2313" s="7" t="s">
        <v>532</v>
      </c>
    </row>
    <row r="2314" spans="1:55" hidden="1" outlineLevel="1" x14ac:dyDescent="0.2">
      <c r="A2314" t="s">
        <v>592</v>
      </c>
      <c r="B2314" t="s">
        <v>1239</v>
      </c>
      <c r="C2314" s="1">
        <f t="shared" si="907"/>
        <v>139787</v>
      </c>
      <c r="D2314" s="7">
        <f>RANK(N2314,(N2314:P2314,Q2314:AJ2314))</f>
        <v>1</v>
      </c>
      <c r="E2314" s="7">
        <f>RANK(O2314,(N2314:P2314,Q2314:AJ2314))</f>
        <v>2</v>
      </c>
      <c r="F2314" s="7">
        <f>IF(P2314&gt;0,RANK(P2314,(N2314:P2314,Q2314:AJ2314)),0)</f>
        <v>3</v>
      </c>
      <c r="G2314" s="1">
        <f t="shared" si="908"/>
        <v>21208</v>
      </c>
      <c r="H2314" s="2">
        <f t="shared" si="918"/>
        <v>0.15171654016467911</v>
      </c>
      <c r="I2314" s="2"/>
      <c r="J2314" s="2">
        <f t="shared" si="909"/>
        <v>0.49690600699635873</v>
      </c>
      <c r="K2314" s="2">
        <f t="shared" si="910"/>
        <v>0.34518946683167961</v>
      </c>
      <c r="L2314" s="2">
        <f t="shared" si="911"/>
        <v>8.2253714580039633E-2</v>
      </c>
      <c r="M2314" s="2">
        <f t="shared" si="912"/>
        <v>7.5650811591922079E-2</v>
      </c>
      <c r="N2314" s="1">
        <v>69461</v>
      </c>
      <c r="O2314" s="1">
        <v>48253</v>
      </c>
      <c r="P2314" s="1">
        <v>11498</v>
      </c>
      <c r="Q2314" s="1">
        <v>7907</v>
      </c>
      <c r="R2314" s="1">
        <v>1537</v>
      </c>
      <c r="S2314" s="1">
        <v>284</v>
      </c>
      <c r="T2314" s="1">
        <v>356</v>
      </c>
      <c r="W2314" s="1">
        <v>148</v>
      </c>
      <c r="AB2314" s="1">
        <v>343</v>
      </c>
      <c r="AL2314" s="7">
        <f>IF(Q2314&gt;0,RANK(Q2314,(N2314:P2314,Q2314:AJ2314)),0)</f>
        <v>4</v>
      </c>
      <c r="AM2314" s="7">
        <f>IF(R2314&gt;0,RANK(R2314,(N2314:P2314,Q2314:AJ2314)),0)</f>
        <v>5</v>
      </c>
      <c r="AN2314" s="7">
        <f>IF(S2314&gt;0,RANK(S2314,(N2314:P2314,Q2314:AJ2314)),0)</f>
        <v>8</v>
      </c>
      <c r="AO2314" s="7">
        <f>IF(T2314&gt;0,RANK(T2314,(N2314:P2314,Q2314:AJ2314)),0)</f>
        <v>6</v>
      </c>
      <c r="AP2314" s="2">
        <f t="shared" si="913"/>
        <v>5.6564630473506121E-2</v>
      </c>
      <c r="AQ2314" s="2">
        <f t="shared" si="914"/>
        <v>1.0995299992130884E-2</v>
      </c>
      <c r="AR2314" s="2">
        <f t="shared" si="915"/>
        <v>2.0316624578823497E-3</v>
      </c>
      <c r="AS2314" s="2">
        <f t="shared" si="916"/>
        <v>2.5467318134018186E-3</v>
      </c>
      <c r="AU2314" t="s">
        <v>592</v>
      </c>
      <c r="AV2314" t="s">
        <v>1239</v>
      </c>
      <c r="AW2314">
        <v>4</v>
      </c>
      <c r="AY2314" s="130">
        <v>41</v>
      </c>
      <c r="AZ2314" s="131">
        <v>39</v>
      </c>
      <c r="BA2314" s="132">
        <f t="shared" si="917"/>
        <v>41039</v>
      </c>
      <c r="BC2314" s="7" t="s">
        <v>532</v>
      </c>
    </row>
    <row r="2315" spans="1:55" hidden="1" outlineLevel="1" x14ac:dyDescent="0.2">
      <c r="A2315" t="s">
        <v>2585</v>
      </c>
      <c r="B2315" t="s">
        <v>1239</v>
      </c>
      <c r="C2315" s="1">
        <f t="shared" si="907"/>
        <v>20607</v>
      </c>
      <c r="D2315" s="7">
        <f>RANK(N2315,(N2315:P2315,Q2315:AJ2315))</f>
        <v>1</v>
      </c>
      <c r="E2315" s="7">
        <f>RANK(O2315,(N2315:P2315,Q2315:AJ2315))</f>
        <v>2</v>
      </c>
      <c r="F2315" s="7">
        <f>IF(P2315&gt;0,RANK(P2315,(N2315:P2315,Q2315:AJ2315)),0)</f>
        <v>3</v>
      </c>
      <c r="G2315" s="1">
        <f t="shared" si="908"/>
        <v>3835</v>
      </c>
      <c r="H2315" s="2">
        <f t="shared" si="918"/>
        <v>0.18610181006454118</v>
      </c>
      <c r="I2315" s="2"/>
      <c r="J2315" s="2">
        <f t="shared" si="909"/>
        <v>0.51205900907458635</v>
      </c>
      <c r="K2315" s="2">
        <f t="shared" si="910"/>
        <v>0.32595719901004511</v>
      </c>
      <c r="L2315" s="2">
        <f t="shared" si="911"/>
        <v>0.11010821565487455</v>
      </c>
      <c r="M2315" s="2">
        <f t="shared" si="912"/>
        <v>5.1875576260493994E-2</v>
      </c>
      <c r="N2315" s="1">
        <v>10552</v>
      </c>
      <c r="O2315" s="1">
        <v>6717</v>
      </c>
      <c r="P2315" s="1">
        <v>2269</v>
      </c>
      <c r="Q2315" s="1">
        <v>758</v>
      </c>
      <c r="R2315" s="1">
        <v>155</v>
      </c>
      <c r="S2315" s="1">
        <v>42</v>
      </c>
      <c r="T2315" s="1">
        <v>52</v>
      </c>
      <c r="W2315" s="1">
        <v>39</v>
      </c>
      <c r="AB2315" s="1">
        <v>23</v>
      </c>
      <c r="AL2315" s="7">
        <f>IF(Q2315&gt;0,RANK(Q2315,(N2315:P2315,Q2315:AJ2315)),0)</f>
        <v>4</v>
      </c>
      <c r="AM2315" s="7">
        <f>IF(R2315&gt;0,RANK(R2315,(N2315:P2315,Q2315:AJ2315)),0)</f>
        <v>5</v>
      </c>
      <c r="AN2315" s="7">
        <f>IF(S2315&gt;0,RANK(S2315,(N2315:P2315,Q2315:AJ2315)),0)</f>
        <v>7</v>
      </c>
      <c r="AO2315" s="7">
        <f>IF(T2315&gt;0,RANK(T2315,(N2315:P2315,Q2315:AJ2315)),0)</f>
        <v>6</v>
      </c>
      <c r="AP2315" s="2">
        <f t="shared" si="913"/>
        <v>3.6783617217450382E-2</v>
      </c>
      <c r="AQ2315" s="2">
        <f t="shared" si="914"/>
        <v>7.5217159217741544E-3</v>
      </c>
      <c r="AR2315" s="2">
        <f t="shared" si="915"/>
        <v>2.0381423788033192E-3</v>
      </c>
      <c r="AS2315" s="2">
        <f t="shared" si="916"/>
        <v>2.5234143737564905E-3</v>
      </c>
      <c r="AU2315" t="s">
        <v>2585</v>
      </c>
      <c r="AV2315" t="s">
        <v>1239</v>
      </c>
      <c r="AW2315">
        <v>5</v>
      </c>
      <c r="AY2315" s="130">
        <v>41</v>
      </c>
      <c r="AZ2315" s="131">
        <v>41</v>
      </c>
      <c r="BA2315" s="132">
        <f t="shared" si="917"/>
        <v>41041</v>
      </c>
      <c r="BC2315" s="7" t="s">
        <v>532</v>
      </c>
    </row>
    <row r="2316" spans="1:55" hidden="1" outlineLevel="1" x14ac:dyDescent="0.2">
      <c r="A2316" t="s">
        <v>2576</v>
      </c>
      <c r="B2316" t="s">
        <v>1239</v>
      </c>
      <c r="C2316" s="1">
        <f t="shared" si="907"/>
        <v>41325</v>
      </c>
      <c r="D2316" s="7">
        <f>RANK(N2316,(N2316:P2316,Q2316:AJ2316))</f>
        <v>2</v>
      </c>
      <c r="E2316" s="7">
        <f>RANK(O2316,(N2316:P2316,Q2316:AJ2316))</f>
        <v>1</v>
      </c>
      <c r="F2316" s="7">
        <f>IF(P2316&gt;0,RANK(P2316,(N2316:P2316,Q2316:AJ2316)),0)</f>
        <v>3</v>
      </c>
      <c r="G2316" s="1">
        <f t="shared" si="908"/>
        <v>1290</v>
      </c>
      <c r="H2316" s="2">
        <f t="shared" si="918"/>
        <v>3.1215970961887479E-2</v>
      </c>
      <c r="I2316" s="2"/>
      <c r="J2316" s="2">
        <f t="shared" si="909"/>
        <v>0.41236539624924379</v>
      </c>
      <c r="K2316" s="2">
        <f t="shared" si="910"/>
        <v>0.44358136721113128</v>
      </c>
      <c r="L2316" s="2">
        <f t="shared" si="911"/>
        <v>0.11549909255898366</v>
      </c>
      <c r="M2316" s="2">
        <f t="shared" si="912"/>
        <v>2.8554143980641322E-2</v>
      </c>
      <c r="N2316" s="1">
        <v>17041</v>
      </c>
      <c r="O2316" s="1">
        <v>18331</v>
      </c>
      <c r="P2316" s="1">
        <v>4773</v>
      </c>
      <c r="Q2316" s="1">
        <v>689</v>
      </c>
      <c r="R2316" s="1">
        <v>211</v>
      </c>
      <c r="S2316" s="1">
        <v>145</v>
      </c>
      <c r="T2316" s="1">
        <v>62</v>
      </c>
      <c r="W2316" s="1">
        <v>22</v>
      </c>
      <c r="AB2316" s="1">
        <v>51</v>
      </c>
      <c r="AL2316" s="7">
        <f>IF(Q2316&gt;0,RANK(Q2316,(N2316:P2316,Q2316:AJ2316)),0)</f>
        <v>4</v>
      </c>
      <c r="AM2316" s="7">
        <f>IF(R2316&gt;0,RANK(R2316,(N2316:P2316,Q2316:AJ2316)),0)</f>
        <v>5</v>
      </c>
      <c r="AN2316" s="7">
        <f>IF(S2316&gt;0,RANK(S2316,(N2316:P2316,Q2316:AJ2316)),0)</f>
        <v>6</v>
      </c>
      <c r="AO2316" s="7">
        <f>IF(T2316&gt;0,RANK(T2316,(N2316:P2316,Q2316:AJ2316)),0)</f>
        <v>7</v>
      </c>
      <c r="AP2316" s="2">
        <f t="shared" si="913"/>
        <v>1.6672716273442228E-2</v>
      </c>
      <c r="AQ2316" s="2">
        <f t="shared" si="914"/>
        <v>5.105868118572293E-3</v>
      </c>
      <c r="AR2316" s="2">
        <f t="shared" si="915"/>
        <v>3.5087719298245615E-3</v>
      </c>
      <c r="AS2316" s="2">
        <f t="shared" si="916"/>
        <v>1.5003024803387779E-3</v>
      </c>
      <c r="AU2316" t="s">
        <v>2576</v>
      </c>
      <c r="AV2316" t="s">
        <v>1239</v>
      </c>
      <c r="AW2316">
        <v>4</v>
      </c>
      <c r="AY2316" s="130">
        <v>41</v>
      </c>
      <c r="AZ2316" s="131">
        <v>43</v>
      </c>
      <c r="BA2316" s="132">
        <f t="shared" si="917"/>
        <v>41043</v>
      </c>
      <c r="BC2316" s="7" t="s">
        <v>532</v>
      </c>
    </row>
    <row r="2317" spans="1:55" hidden="1" outlineLevel="1" x14ac:dyDescent="0.2">
      <c r="A2317" t="s">
        <v>1188</v>
      </c>
      <c r="B2317" t="s">
        <v>1239</v>
      </c>
      <c r="C2317" s="1">
        <f t="shared" si="907"/>
        <v>9892</v>
      </c>
      <c r="D2317" s="7">
        <f>RANK(N2317,(N2317:P2317,Q2317:AJ2317))</f>
        <v>2</v>
      </c>
      <c r="E2317" s="7">
        <f>RANK(O2317,(N2317:P2317,Q2317:AJ2317))</f>
        <v>1</v>
      </c>
      <c r="F2317" s="7">
        <f>IF(P2317&gt;0,RANK(P2317,(N2317:P2317,Q2317:AJ2317)),0)</f>
        <v>3</v>
      </c>
      <c r="G2317" s="1">
        <f t="shared" si="908"/>
        <v>3218</v>
      </c>
      <c r="H2317" s="2">
        <f t="shared" si="918"/>
        <v>0.32531338455317427</v>
      </c>
      <c r="I2317" s="2"/>
      <c r="J2317" s="2">
        <f t="shared" si="909"/>
        <v>0.28578649413667612</v>
      </c>
      <c r="K2317" s="2">
        <f t="shared" si="910"/>
        <v>0.61109987868985038</v>
      </c>
      <c r="L2317" s="2">
        <f t="shared" si="911"/>
        <v>8.532147189648201E-2</v>
      </c>
      <c r="M2317" s="2">
        <f t="shared" si="912"/>
        <v>1.7792155276991489E-2</v>
      </c>
      <c r="N2317" s="1">
        <v>2827</v>
      </c>
      <c r="O2317" s="1">
        <v>6045</v>
      </c>
      <c r="P2317" s="1">
        <v>844</v>
      </c>
      <c r="Q2317" s="1">
        <v>61</v>
      </c>
      <c r="R2317" s="1">
        <v>35</v>
      </c>
      <c r="S2317" s="1">
        <v>35</v>
      </c>
      <c r="T2317" s="1">
        <v>9</v>
      </c>
      <c r="W2317" s="1">
        <v>24</v>
      </c>
      <c r="AB2317" s="1">
        <v>12</v>
      </c>
      <c r="AL2317" s="7">
        <f>IF(Q2317&gt;0,RANK(Q2317,(N2317:P2317,Q2317:AJ2317)),0)</f>
        <v>4</v>
      </c>
      <c r="AM2317" s="7">
        <f>IF(R2317&gt;0,RANK(R2317,(N2317:P2317,Q2317:AJ2317)),0)</f>
        <v>5</v>
      </c>
      <c r="AN2317" s="7">
        <f>IF(S2317&gt;0,RANK(S2317,(N2317:P2317,Q2317:AJ2317)),0)</f>
        <v>5</v>
      </c>
      <c r="AO2317" s="7">
        <f>IF(T2317&gt;0,RANK(T2317,(N2317:P2317,Q2317:AJ2317)),0)</f>
        <v>9</v>
      </c>
      <c r="AP2317" s="2">
        <f t="shared" si="913"/>
        <v>6.1665992721391021E-3</v>
      </c>
      <c r="AQ2317" s="2">
        <f t="shared" si="914"/>
        <v>3.5382126971289932E-3</v>
      </c>
      <c r="AR2317" s="2">
        <f t="shared" si="915"/>
        <v>3.5382126971289932E-3</v>
      </c>
      <c r="AS2317" s="2">
        <f t="shared" si="916"/>
        <v>9.0982612211888399E-4</v>
      </c>
      <c r="AU2317" t="s">
        <v>1188</v>
      </c>
      <c r="AV2317" t="s">
        <v>1239</v>
      </c>
      <c r="AW2317">
        <v>2</v>
      </c>
      <c r="AY2317" s="130">
        <v>41</v>
      </c>
      <c r="AZ2317" s="131">
        <v>45</v>
      </c>
      <c r="BA2317" s="132">
        <f t="shared" si="917"/>
        <v>41045</v>
      </c>
      <c r="BC2317" s="7" t="s">
        <v>532</v>
      </c>
    </row>
    <row r="2318" spans="1:55" hidden="1" outlineLevel="1" x14ac:dyDescent="0.2">
      <c r="A2318" t="s">
        <v>1066</v>
      </c>
      <c r="B2318" t="s">
        <v>1239</v>
      </c>
      <c r="C2318" s="1">
        <f t="shared" si="907"/>
        <v>107463</v>
      </c>
      <c r="D2318" s="7">
        <f>RANK(N2318,(N2318:P2318,Q2318:AJ2318))</f>
        <v>1</v>
      </c>
      <c r="E2318" s="7">
        <f>RANK(O2318,(N2318:P2318,Q2318:AJ2318))</f>
        <v>2</v>
      </c>
      <c r="F2318" s="7">
        <f>IF(P2318&gt;0,RANK(P2318,(N2318:P2318,Q2318:AJ2318)),0)</f>
        <v>3</v>
      </c>
      <c r="G2318" s="1">
        <f t="shared" si="908"/>
        <v>2222</v>
      </c>
      <c r="H2318" s="2">
        <f t="shared" si="918"/>
        <v>2.0676884136865713E-2</v>
      </c>
      <c r="I2318" s="2"/>
      <c r="J2318" s="2">
        <f t="shared" si="909"/>
        <v>0.45259298549268118</v>
      </c>
      <c r="K2318" s="2">
        <f t="shared" si="910"/>
        <v>0.43191610135581548</v>
      </c>
      <c r="L2318" s="2">
        <f t="shared" si="911"/>
        <v>8.190726110382178E-2</v>
      </c>
      <c r="M2318" s="2">
        <f t="shared" si="912"/>
        <v>3.3583652047681614E-2</v>
      </c>
      <c r="N2318" s="1">
        <v>48637</v>
      </c>
      <c r="O2318" s="1">
        <v>46415</v>
      </c>
      <c r="P2318" s="1">
        <v>8802</v>
      </c>
      <c r="Q2318" s="1">
        <v>2314</v>
      </c>
      <c r="R2318" s="1">
        <v>447</v>
      </c>
      <c r="S2318" s="1">
        <v>270</v>
      </c>
      <c r="T2318" s="1">
        <v>132</v>
      </c>
      <c r="W2318" s="1">
        <v>305</v>
      </c>
      <c r="AB2318" s="1">
        <v>141</v>
      </c>
      <c r="AL2318" s="7">
        <f>IF(Q2318&gt;0,RANK(Q2318,(N2318:P2318,Q2318:AJ2318)),0)</f>
        <v>4</v>
      </c>
      <c r="AM2318" s="7">
        <f>IF(R2318&gt;0,RANK(R2318,(N2318:P2318,Q2318:AJ2318)),0)</f>
        <v>5</v>
      </c>
      <c r="AN2318" s="7">
        <f>IF(S2318&gt;0,RANK(S2318,(N2318:P2318,Q2318:AJ2318)),0)</f>
        <v>7</v>
      </c>
      <c r="AO2318" s="7">
        <f>IF(T2318&gt;0,RANK(T2318,(N2318:P2318,Q2318:AJ2318)),0)</f>
        <v>9</v>
      </c>
      <c r="AP2318" s="2">
        <f t="shared" si="913"/>
        <v>2.1532992750993366E-2</v>
      </c>
      <c r="AQ2318" s="2">
        <f t="shared" si="914"/>
        <v>4.1595712012506628E-3</v>
      </c>
      <c r="AR2318" s="2">
        <f t="shared" si="915"/>
        <v>2.5124926718963735E-3</v>
      </c>
      <c r="AS2318" s="2">
        <f t="shared" si="916"/>
        <v>1.2283297507048939E-3</v>
      </c>
      <c r="AU2318" t="s">
        <v>1066</v>
      </c>
      <c r="AV2318" t="s">
        <v>1239</v>
      </c>
      <c r="AW2318">
        <v>5</v>
      </c>
      <c r="AY2318" s="130">
        <v>41</v>
      </c>
      <c r="AZ2318" s="131">
        <v>47</v>
      </c>
      <c r="BA2318" s="132">
        <f t="shared" si="917"/>
        <v>41047</v>
      </c>
      <c r="BC2318" s="7" t="s">
        <v>532</v>
      </c>
    </row>
    <row r="2319" spans="1:55" hidden="1" outlineLevel="1" x14ac:dyDescent="0.2">
      <c r="A2319" t="s">
        <v>1927</v>
      </c>
      <c r="B2319" t="s">
        <v>1239</v>
      </c>
      <c r="C2319" s="1">
        <f t="shared" si="907"/>
        <v>3331</v>
      </c>
      <c r="D2319" s="7">
        <f>RANK(N2319,(N2319:P2319,Q2319:AJ2319))</f>
        <v>1</v>
      </c>
      <c r="E2319" s="7">
        <f>RANK(O2319,(N2319:P2319,Q2319:AJ2319))</f>
        <v>2</v>
      </c>
      <c r="F2319" s="7">
        <f>IF(P2319&gt;0,RANK(P2319,(N2319:P2319,Q2319:AJ2319)),0)</f>
        <v>3</v>
      </c>
      <c r="G2319" s="1">
        <f t="shared" si="908"/>
        <v>45</v>
      </c>
      <c r="H2319" s="2">
        <f t="shared" si="918"/>
        <v>1.3509456619633743E-2</v>
      </c>
      <c r="I2319" s="2"/>
      <c r="J2319" s="2">
        <f t="shared" si="909"/>
        <v>0.42809966976883818</v>
      </c>
      <c r="K2319" s="2">
        <f t="shared" si="910"/>
        <v>0.41459021314920447</v>
      </c>
      <c r="L2319" s="2">
        <f t="shared" si="911"/>
        <v>0.13659561693185229</v>
      </c>
      <c r="M2319" s="2">
        <f t="shared" si="912"/>
        <v>2.0714500150105064E-2</v>
      </c>
      <c r="N2319" s="1">
        <v>1426</v>
      </c>
      <c r="O2319" s="1">
        <v>1381</v>
      </c>
      <c r="P2319" s="1">
        <v>455</v>
      </c>
      <c r="Q2319" s="1">
        <v>30</v>
      </c>
      <c r="R2319" s="1">
        <v>17</v>
      </c>
      <c r="S2319" s="1">
        <v>8</v>
      </c>
      <c r="T2319" s="1">
        <v>6</v>
      </c>
      <c r="W2319" s="1">
        <v>3</v>
      </c>
      <c r="AB2319" s="1">
        <v>5</v>
      </c>
      <c r="AL2319" s="7">
        <f>IF(Q2319&gt;0,RANK(Q2319,(N2319:P2319,Q2319:AJ2319)),0)</f>
        <v>4</v>
      </c>
      <c r="AM2319" s="7">
        <f>IF(R2319&gt;0,RANK(R2319,(N2319:P2319,Q2319:AJ2319)),0)</f>
        <v>5</v>
      </c>
      <c r="AN2319" s="7">
        <f>IF(S2319&gt;0,RANK(S2319,(N2319:P2319,Q2319:AJ2319)),0)</f>
        <v>6</v>
      </c>
      <c r="AO2319" s="7">
        <f>IF(T2319&gt;0,RANK(T2319,(N2319:P2319,Q2319:AJ2319)),0)</f>
        <v>7</v>
      </c>
      <c r="AP2319" s="2">
        <f t="shared" si="913"/>
        <v>9.0063044130891633E-3</v>
      </c>
      <c r="AQ2319" s="2">
        <f t="shared" si="914"/>
        <v>5.103572500750525E-3</v>
      </c>
      <c r="AR2319" s="2">
        <f t="shared" si="915"/>
        <v>2.4016811768237767E-3</v>
      </c>
      <c r="AS2319" s="2">
        <f t="shared" si="916"/>
        <v>1.8012608826178324E-3</v>
      </c>
      <c r="AU2319" t="s">
        <v>1927</v>
      </c>
      <c r="AV2319" t="s">
        <v>1239</v>
      </c>
      <c r="AW2319">
        <v>2</v>
      </c>
      <c r="AY2319" s="130">
        <v>41</v>
      </c>
      <c r="AZ2319" s="131">
        <v>49</v>
      </c>
      <c r="BA2319" s="132">
        <f t="shared" si="917"/>
        <v>41049</v>
      </c>
      <c r="BC2319" s="7" t="s">
        <v>532</v>
      </c>
    </row>
    <row r="2320" spans="1:55" hidden="1" outlineLevel="1" x14ac:dyDescent="0.2">
      <c r="A2320" t="s">
        <v>2256</v>
      </c>
      <c r="B2320" t="s">
        <v>1239</v>
      </c>
      <c r="C2320" s="1">
        <f t="shared" si="907"/>
        <v>269961</v>
      </c>
      <c r="D2320" s="7">
        <f>RANK(N2320,(N2320:P2320,Q2320:AJ2320))</f>
        <v>1</v>
      </c>
      <c r="E2320" s="7">
        <f>RANK(O2320,(N2320:P2320,Q2320:AJ2320))</f>
        <v>2</v>
      </c>
      <c r="F2320" s="7">
        <f>IF(P2320&gt;0,RANK(P2320,(N2320:P2320,Q2320:AJ2320)),0)</f>
        <v>4</v>
      </c>
      <c r="G2320" s="1">
        <f t="shared" si="908"/>
        <v>88784</v>
      </c>
      <c r="H2320" s="2">
        <f t="shared" si="918"/>
        <v>0.32887713410455582</v>
      </c>
      <c r="I2320" s="2"/>
      <c r="J2320" s="2">
        <f t="shared" si="909"/>
        <v>0.59222628453739612</v>
      </c>
      <c r="K2320" s="2">
        <f t="shared" si="910"/>
        <v>0.2633491504328403</v>
      </c>
      <c r="L2320" s="2">
        <f t="shared" si="911"/>
        <v>6.495753090261186E-2</v>
      </c>
      <c r="M2320" s="2">
        <f t="shared" si="912"/>
        <v>7.9467034127151726E-2</v>
      </c>
      <c r="N2320" s="1">
        <v>159878</v>
      </c>
      <c r="O2320" s="1">
        <v>71094</v>
      </c>
      <c r="P2320" s="1">
        <v>17536</v>
      </c>
      <c r="Q2320" s="1">
        <v>17815</v>
      </c>
      <c r="R2320" s="1">
        <v>1666</v>
      </c>
      <c r="S2320" s="1">
        <v>401</v>
      </c>
      <c r="T2320" s="1">
        <v>547</v>
      </c>
      <c r="W2320" s="1">
        <v>602</v>
      </c>
      <c r="AB2320" s="1">
        <v>422</v>
      </c>
      <c r="AL2320" s="7">
        <f>IF(Q2320&gt;0,RANK(Q2320,(N2320:P2320,Q2320:AJ2320)),0)</f>
        <v>3</v>
      </c>
      <c r="AM2320" s="7">
        <f>IF(R2320&gt;0,RANK(R2320,(N2320:P2320,Q2320:AJ2320)),0)</f>
        <v>5</v>
      </c>
      <c r="AN2320" s="7">
        <f>IF(S2320&gt;0,RANK(S2320,(N2320:P2320,Q2320:AJ2320)),0)</f>
        <v>9</v>
      </c>
      <c r="AO2320" s="7">
        <f>IF(T2320&gt;0,RANK(T2320,(N2320:P2320,Q2320:AJ2320)),0)</f>
        <v>7</v>
      </c>
      <c r="AP2320" s="2">
        <f t="shared" si="913"/>
        <v>6.5991013516767241E-2</v>
      </c>
      <c r="AQ2320" s="2">
        <f t="shared" si="914"/>
        <v>6.1712617748489592E-3</v>
      </c>
      <c r="AR2320" s="2">
        <f t="shared" si="915"/>
        <v>1.4853997429258301E-3</v>
      </c>
      <c r="AS2320" s="2">
        <f t="shared" si="916"/>
        <v>2.0262186019462071E-3</v>
      </c>
      <c r="AU2320" t="s">
        <v>2256</v>
      </c>
      <c r="AV2320" t="s">
        <v>1239</v>
      </c>
      <c r="AY2320" s="130">
        <v>41</v>
      </c>
      <c r="AZ2320" s="131">
        <v>51</v>
      </c>
      <c r="BA2320" s="132">
        <f t="shared" si="917"/>
        <v>41051</v>
      </c>
      <c r="BC2320" s="7" t="s">
        <v>532</v>
      </c>
    </row>
    <row r="2321" spans="1:55" hidden="1" outlineLevel="1" x14ac:dyDescent="0.2">
      <c r="A2321" t="s">
        <v>956</v>
      </c>
      <c r="B2321" t="s">
        <v>1239</v>
      </c>
      <c r="C2321" s="1">
        <f t="shared" si="907"/>
        <v>25331</v>
      </c>
      <c r="D2321" s="7">
        <f>RANK(N2321,(N2321:P2321,Q2321:AJ2321))</f>
        <v>2</v>
      </c>
      <c r="E2321" s="7">
        <f>RANK(O2321,(N2321:P2321,Q2321:AJ2321))</f>
        <v>1</v>
      </c>
      <c r="F2321" s="7">
        <f>IF(P2321&gt;0,RANK(P2321,(N2321:P2321,Q2321:AJ2321)),0)</f>
        <v>3</v>
      </c>
      <c r="G2321" s="1">
        <f t="shared" si="908"/>
        <v>536</v>
      </c>
      <c r="H2321" s="2">
        <f t="shared" si="918"/>
        <v>2.1159843669811693E-2</v>
      </c>
      <c r="I2321" s="2"/>
      <c r="J2321" s="2">
        <f t="shared" si="909"/>
        <v>0.43196083849828276</v>
      </c>
      <c r="K2321" s="2">
        <f t="shared" si="910"/>
        <v>0.45312068216809442</v>
      </c>
      <c r="L2321" s="2">
        <f t="shared" si="911"/>
        <v>8.2626031344992301E-2</v>
      </c>
      <c r="M2321" s="2">
        <f t="shared" si="912"/>
        <v>3.2292447988630568E-2</v>
      </c>
      <c r="N2321" s="1">
        <v>10942</v>
      </c>
      <c r="O2321" s="1">
        <v>11478</v>
      </c>
      <c r="P2321" s="1">
        <v>2093</v>
      </c>
      <c r="Q2321" s="1">
        <v>555</v>
      </c>
      <c r="R2321" s="1">
        <v>107</v>
      </c>
      <c r="S2321" s="1">
        <v>62</v>
      </c>
      <c r="T2321" s="1">
        <v>33</v>
      </c>
      <c r="W2321" s="1">
        <v>20</v>
      </c>
      <c r="AB2321" s="1">
        <v>41</v>
      </c>
      <c r="AL2321" s="7">
        <f>IF(Q2321&gt;0,RANK(Q2321,(N2321:P2321,Q2321:AJ2321)),0)</f>
        <v>4</v>
      </c>
      <c r="AM2321" s="7">
        <f>IF(R2321&gt;0,RANK(R2321,(N2321:P2321,Q2321:AJ2321)),0)</f>
        <v>5</v>
      </c>
      <c r="AN2321" s="7">
        <f>IF(S2321&gt;0,RANK(S2321,(N2321:P2321,Q2321:AJ2321)),0)</f>
        <v>6</v>
      </c>
      <c r="AO2321" s="7">
        <f>IF(T2321&gt;0,RANK(T2321,(N2321:P2321,Q2321:AJ2321)),0)</f>
        <v>8</v>
      </c>
      <c r="AP2321" s="2">
        <f t="shared" si="913"/>
        <v>2.1909912755122184E-2</v>
      </c>
      <c r="AQ2321" s="2">
        <f t="shared" si="914"/>
        <v>4.2240732699064384E-3</v>
      </c>
      <c r="AR2321" s="2">
        <f t="shared" si="915"/>
        <v>2.4475938573289644E-3</v>
      </c>
      <c r="AS2321" s="2">
        <f t="shared" si="916"/>
        <v>1.3027515692234811E-3</v>
      </c>
      <c r="AU2321" t="s">
        <v>956</v>
      </c>
      <c r="AV2321" t="s">
        <v>1239</v>
      </c>
      <c r="AW2321">
        <v>5</v>
      </c>
      <c r="AY2321" s="130">
        <v>41</v>
      </c>
      <c r="AZ2321" s="131">
        <v>53</v>
      </c>
      <c r="BA2321" s="132">
        <f t="shared" si="917"/>
        <v>41053</v>
      </c>
      <c r="BC2321" s="7" t="s">
        <v>532</v>
      </c>
    </row>
    <row r="2322" spans="1:55" hidden="1" outlineLevel="1" x14ac:dyDescent="0.2">
      <c r="A2322" t="s">
        <v>421</v>
      </c>
      <c r="B2322" t="s">
        <v>1239</v>
      </c>
      <c r="C2322" s="1">
        <f t="shared" si="907"/>
        <v>1067</v>
      </c>
      <c r="D2322" s="7">
        <f>RANK(N2322,(N2322:P2322,Q2322:AJ2322))</f>
        <v>2</v>
      </c>
      <c r="E2322" s="7">
        <f>RANK(O2322,(N2322:P2322,Q2322:AJ2322))</f>
        <v>1</v>
      </c>
      <c r="F2322" s="7">
        <f>IF(P2322&gt;0,RANK(P2322,(N2322:P2322,Q2322:AJ2322)),0)</f>
        <v>3</v>
      </c>
      <c r="G2322" s="1">
        <f t="shared" si="908"/>
        <v>32</v>
      </c>
      <c r="H2322" s="2">
        <f t="shared" si="918"/>
        <v>2.9990627928772259E-2</v>
      </c>
      <c r="I2322" s="2"/>
      <c r="J2322" s="2">
        <f t="shared" si="909"/>
        <v>0.41611996251171507</v>
      </c>
      <c r="K2322" s="2">
        <f t="shared" si="910"/>
        <v>0.44611059044048734</v>
      </c>
      <c r="L2322" s="2">
        <f t="shared" si="911"/>
        <v>0.11808809746954077</v>
      </c>
      <c r="M2322" s="2">
        <f t="shared" si="912"/>
        <v>1.9681349578256763E-2</v>
      </c>
      <c r="N2322" s="1">
        <v>444</v>
      </c>
      <c r="O2322" s="1">
        <v>476</v>
      </c>
      <c r="P2322" s="1">
        <v>126</v>
      </c>
      <c r="Q2322" s="1">
        <v>11</v>
      </c>
      <c r="R2322" s="1">
        <v>7</v>
      </c>
      <c r="S2322" s="1">
        <v>1</v>
      </c>
      <c r="T2322" s="1">
        <v>1</v>
      </c>
      <c r="W2322" s="1">
        <v>0</v>
      </c>
      <c r="AB2322" s="1">
        <v>1</v>
      </c>
      <c r="AL2322" s="7">
        <f>IF(Q2322&gt;0,RANK(Q2322,(N2322:P2322,Q2322:AJ2322)),0)</f>
        <v>4</v>
      </c>
      <c r="AM2322" s="7">
        <f>IF(R2322&gt;0,RANK(R2322,(N2322:P2322,Q2322:AJ2322)),0)</f>
        <v>5</v>
      </c>
      <c r="AN2322" s="7">
        <f>IF(S2322&gt;0,RANK(S2322,(N2322:P2322,Q2322:AJ2322)),0)</f>
        <v>6</v>
      </c>
      <c r="AO2322" s="7">
        <f>IF(T2322&gt;0,RANK(T2322,(N2322:P2322,Q2322:AJ2322)),0)</f>
        <v>6</v>
      </c>
      <c r="AP2322" s="2">
        <f t="shared" si="913"/>
        <v>1.0309278350515464E-2</v>
      </c>
      <c r="AQ2322" s="2">
        <f t="shared" si="914"/>
        <v>6.5604498594189313E-3</v>
      </c>
      <c r="AR2322" s="2">
        <f t="shared" si="915"/>
        <v>9.372071227741331E-4</v>
      </c>
      <c r="AS2322" s="2">
        <f t="shared" si="916"/>
        <v>9.372071227741331E-4</v>
      </c>
      <c r="AU2322" t="s">
        <v>421</v>
      </c>
      <c r="AV2322" t="s">
        <v>1239</v>
      </c>
      <c r="AW2322">
        <v>2</v>
      </c>
      <c r="AY2322" s="130">
        <v>41</v>
      </c>
      <c r="AZ2322" s="131">
        <v>55</v>
      </c>
      <c r="BA2322" s="132">
        <f t="shared" si="917"/>
        <v>41055</v>
      </c>
      <c r="BC2322" s="7" t="s">
        <v>532</v>
      </c>
    </row>
    <row r="2323" spans="1:55" hidden="1" outlineLevel="1" x14ac:dyDescent="0.2">
      <c r="A2323" t="s">
        <v>2233</v>
      </c>
      <c r="B2323" t="s">
        <v>1239</v>
      </c>
      <c r="C2323" s="1">
        <f t="shared" si="907"/>
        <v>11332</v>
      </c>
      <c r="D2323" s="7">
        <f>RANK(N2323,(N2323:P2323,Q2323:AJ2323))</f>
        <v>1</v>
      </c>
      <c r="E2323" s="7">
        <f>RANK(O2323,(N2323:P2323,Q2323:AJ2323))</f>
        <v>2</v>
      </c>
      <c r="F2323" s="7">
        <f>IF(P2323&gt;0,RANK(P2323,(N2323:P2323,Q2323:AJ2323)),0)</f>
        <v>3</v>
      </c>
      <c r="G2323" s="1">
        <f t="shared" si="908"/>
        <v>1891</v>
      </c>
      <c r="H2323" s="2">
        <f t="shared" si="918"/>
        <v>0.16687257324391105</v>
      </c>
      <c r="I2323" s="2"/>
      <c r="J2323" s="2">
        <f t="shared" si="909"/>
        <v>0.50961877867984473</v>
      </c>
      <c r="K2323" s="2">
        <f t="shared" si="910"/>
        <v>0.34274620543593365</v>
      </c>
      <c r="L2323" s="2">
        <f t="shared" si="911"/>
        <v>0.11145428873985175</v>
      </c>
      <c r="M2323" s="2">
        <f t="shared" si="912"/>
        <v>3.6180727144369873E-2</v>
      </c>
      <c r="N2323" s="1">
        <v>5775</v>
      </c>
      <c r="O2323" s="1">
        <v>3884</v>
      </c>
      <c r="P2323" s="1">
        <v>1263</v>
      </c>
      <c r="Q2323" s="1">
        <v>283</v>
      </c>
      <c r="R2323" s="1">
        <v>54</v>
      </c>
      <c r="S2323" s="1">
        <v>29</v>
      </c>
      <c r="T2323" s="1">
        <v>16</v>
      </c>
      <c r="W2323" s="1">
        <v>16</v>
      </c>
      <c r="AB2323" s="1">
        <v>12</v>
      </c>
      <c r="AL2323" s="7">
        <f>IF(Q2323&gt;0,RANK(Q2323,(N2323:P2323,Q2323:AJ2323)),0)</f>
        <v>4</v>
      </c>
      <c r="AM2323" s="7">
        <f>IF(R2323&gt;0,RANK(R2323,(N2323:P2323,Q2323:AJ2323)),0)</f>
        <v>5</v>
      </c>
      <c r="AN2323" s="7">
        <f>IF(S2323&gt;0,RANK(S2323,(N2323:P2323,Q2323:AJ2323)),0)</f>
        <v>6</v>
      </c>
      <c r="AO2323" s="7">
        <f>IF(T2323&gt;0,RANK(T2323,(N2323:P2323,Q2323:AJ2323)),0)</f>
        <v>7</v>
      </c>
      <c r="AP2323" s="2">
        <f t="shared" si="913"/>
        <v>2.4973526297211435E-2</v>
      </c>
      <c r="AQ2323" s="2">
        <f t="shared" si="914"/>
        <v>4.7652665019414049E-3</v>
      </c>
      <c r="AR2323" s="2">
        <f t="shared" si="915"/>
        <v>2.5591246028944582E-3</v>
      </c>
      <c r="AS2323" s="2">
        <f t="shared" si="916"/>
        <v>1.4119308153900459E-3</v>
      </c>
      <c r="AU2323" t="s">
        <v>2233</v>
      </c>
      <c r="AV2323" t="s">
        <v>1239</v>
      </c>
      <c r="AW2323">
        <v>5</v>
      </c>
      <c r="AY2323" s="130">
        <v>41</v>
      </c>
      <c r="AZ2323" s="131">
        <v>57</v>
      </c>
      <c r="BA2323" s="132">
        <f t="shared" si="917"/>
        <v>41057</v>
      </c>
      <c r="BC2323" s="7" t="s">
        <v>532</v>
      </c>
    </row>
    <row r="2324" spans="1:55" hidden="1" outlineLevel="1" x14ac:dyDescent="0.2">
      <c r="A2324" t="s">
        <v>2234</v>
      </c>
      <c r="B2324" t="s">
        <v>1239</v>
      </c>
      <c r="C2324" s="1">
        <f t="shared" si="907"/>
        <v>21495</v>
      </c>
      <c r="D2324" s="7">
        <f>RANK(N2324,(N2324:P2324,Q2324:AJ2324))</f>
        <v>2</v>
      </c>
      <c r="E2324" s="7">
        <f>RANK(O2324,(N2324:P2324,Q2324:AJ2324))</f>
        <v>1</v>
      </c>
      <c r="F2324" s="7">
        <f>IF(P2324&gt;0,RANK(P2324,(N2324:P2324,Q2324:AJ2324)),0)</f>
        <v>3</v>
      </c>
      <c r="G2324" s="1">
        <f t="shared" si="908"/>
        <v>929</v>
      </c>
      <c r="H2324" s="2">
        <f t="shared" si="918"/>
        <v>4.3219353337985579E-2</v>
      </c>
      <c r="I2324" s="2"/>
      <c r="J2324" s="2">
        <f t="shared" si="909"/>
        <v>0.40818795068620611</v>
      </c>
      <c r="K2324" s="2">
        <f t="shared" si="910"/>
        <v>0.45140730402419166</v>
      </c>
      <c r="L2324" s="2">
        <f t="shared" si="911"/>
        <v>0.11630611770179111</v>
      </c>
      <c r="M2324" s="2">
        <f t="shared" si="912"/>
        <v>2.4098627587811172E-2</v>
      </c>
      <c r="N2324" s="1">
        <v>8774</v>
      </c>
      <c r="O2324" s="1">
        <v>9703</v>
      </c>
      <c r="P2324" s="1">
        <v>2500</v>
      </c>
      <c r="Q2324" s="1">
        <v>254</v>
      </c>
      <c r="R2324" s="1">
        <v>118</v>
      </c>
      <c r="S2324" s="1">
        <v>57</v>
      </c>
      <c r="T2324" s="1">
        <v>57</v>
      </c>
      <c r="W2324" s="1">
        <v>9</v>
      </c>
      <c r="AB2324" s="1">
        <v>23</v>
      </c>
      <c r="AL2324" s="7">
        <f>IF(Q2324&gt;0,RANK(Q2324,(N2324:P2324,Q2324:AJ2324)),0)</f>
        <v>4</v>
      </c>
      <c r="AM2324" s="7">
        <f>IF(R2324&gt;0,RANK(R2324,(N2324:P2324,Q2324:AJ2324)),0)</f>
        <v>5</v>
      </c>
      <c r="AN2324" s="7">
        <f>IF(S2324&gt;0,RANK(S2324,(N2324:P2324,Q2324:AJ2324)),0)</f>
        <v>6</v>
      </c>
      <c r="AO2324" s="7">
        <f>IF(T2324&gt;0,RANK(T2324,(N2324:P2324,Q2324:AJ2324)),0)</f>
        <v>6</v>
      </c>
      <c r="AP2324" s="2">
        <f t="shared" si="913"/>
        <v>1.1816701558501978E-2</v>
      </c>
      <c r="AQ2324" s="2">
        <f t="shared" si="914"/>
        <v>5.4896487555245402E-3</v>
      </c>
      <c r="AR2324" s="2">
        <f t="shared" si="915"/>
        <v>2.6517794836008373E-3</v>
      </c>
      <c r="AS2324" s="2">
        <f t="shared" si="916"/>
        <v>2.6517794836008373E-3</v>
      </c>
      <c r="AU2324" t="s">
        <v>2234</v>
      </c>
      <c r="AV2324" t="s">
        <v>1239</v>
      </c>
      <c r="AW2324">
        <v>2</v>
      </c>
      <c r="AY2324" s="130">
        <v>41</v>
      </c>
      <c r="AZ2324" s="131">
        <v>59</v>
      </c>
      <c r="BA2324" s="132">
        <f t="shared" si="917"/>
        <v>41059</v>
      </c>
      <c r="BC2324" s="7" t="s">
        <v>532</v>
      </c>
    </row>
    <row r="2325" spans="1:55" hidden="1" outlineLevel="1" x14ac:dyDescent="0.2">
      <c r="A2325" t="s">
        <v>2184</v>
      </c>
      <c r="B2325" t="s">
        <v>1239</v>
      </c>
      <c r="C2325" s="1">
        <f t="shared" si="907"/>
        <v>11345</v>
      </c>
      <c r="D2325" s="7">
        <f>RANK(N2325,(N2325:P2325,Q2325:AJ2325))</f>
        <v>2</v>
      </c>
      <c r="E2325" s="7">
        <f>RANK(O2325,(N2325:P2325,Q2325:AJ2325))</f>
        <v>1</v>
      </c>
      <c r="F2325" s="7">
        <f>IF(P2325&gt;0,RANK(P2325,(N2325:P2325,Q2325:AJ2325)),0)</f>
        <v>3</v>
      </c>
      <c r="G2325" s="1">
        <f t="shared" si="908"/>
        <v>1035</v>
      </c>
      <c r="H2325" s="2">
        <f t="shared" si="918"/>
        <v>9.122961657117673E-2</v>
      </c>
      <c r="I2325" s="2"/>
      <c r="J2325" s="2">
        <f t="shared" si="909"/>
        <v>0.38598501542529751</v>
      </c>
      <c r="K2325" s="2">
        <f t="shared" si="910"/>
        <v>0.47721463199647424</v>
      </c>
      <c r="L2325" s="2">
        <f t="shared" si="911"/>
        <v>0.10938739532833848</v>
      </c>
      <c r="M2325" s="2">
        <f t="shared" si="912"/>
        <v>2.7412957249889777E-2</v>
      </c>
      <c r="N2325" s="1">
        <v>4379</v>
      </c>
      <c r="O2325" s="1">
        <v>5414</v>
      </c>
      <c r="P2325" s="1">
        <v>1241</v>
      </c>
      <c r="Q2325" s="1">
        <v>198</v>
      </c>
      <c r="R2325" s="1">
        <v>47</v>
      </c>
      <c r="S2325" s="1">
        <v>24</v>
      </c>
      <c r="T2325" s="1">
        <v>17</v>
      </c>
      <c r="W2325" s="1">
        <v>8</v>
      </c>
      <c r="AB2325" s="1">
        <v>17</v>
      </c>
      <c r="AL2325" s="7">
        <f>IF(Q2325&gt;0,RANK(Q2325,(N2325:P2325,Q2325:AJ2325)),0)</f>
        <v>4</v>
      </c>
      <c r="AM2325" s="7">
        <f>IF(R2325&gt;0,RANK(R2325,(N2325:P2325,Q2325:AJ2325)),0)</f>
        <v>5</v>
      </c>
      <c r="AN2325" s="7">
        <f>IF(S2325&gt;0,RANK(S2325,(N2325:P2325,Q2325:AJ2325)),0)</f>
        <v>6</v>
      </c>
      <c r="AO2325" s="7">
        <f>IF(T2325&gt;0,RANK(T2325,(N2325:P2325,Q2325:AJ2325)),0)</f>
        <v>7</v>
      </c>
      <c r="AP2325" s="2">
        <f t="shared" si="913"/>
        <v>1.7452622300572939E-2</v>
      </c>
      <c r="AQ2325" s="2">
        <f t="shared" si="914"/>
        <v>4.1427941824592335E-3</v>
      </c>
      <c r="AR2325" s="2">
        <f t="shared" si="915"/>
        <v>2.1154693697664167E-3</v>
      </c>
      <c r="AS2325" s="2">
        <f t="shared" si="916"/>
        <v>1.498457470251212E-3</v>
      </c>
      <c r="AU2325" t="s">
        <v>2184</v>
      </c>
      <c r="AV2325" t="s">
        <v>1239</v>
      </c>
      <c r="AW2325">
        <v>2</v>
      </c>
      <c r="AY2325" s="130">
        <v>41</v>
      </c>
      <c r="AZ2325" s="131">
        <v>61</v>
      </c>
      <c r="BA2325" s="132">
        <f t="shared" si="917"/>
        <v>41061</v>
      </c>
      <c r="BC2325" s="7" t="s">
        <v>532</v>
      </c>
    </row>
    <row r="2326" spans="1:55" hidden="1" outlineLevel="1" x14ac:dyDescent="0.2">
      <c r="A2326" t="s">
        <v>1852</v>
      </c>
      <c r="B2326" t="s">
        <v>1239</v>
      </c>
      <c r="C2326" s="1">
        <f t="shared" si="907"/>
        <v>4297</v>
      </c>
      <c r="D2326" s="7">
        <f>RANK(N2326,(N2326:P2326,Q2326:AJ2326))</f>
        <v>2</v>
      </c>
      <c r="E2326" s="7">
        <f>RANK(O2326,(N2326:P2326,Q2326:AJ2326))</f>
        <v>1</v>
      </c>
      <c r="F2326" s="7">
        <f>IF(P2326&gt;0,RANK(P2326,(N2326:P2326,Q2326:AJ2326)),0)</f>
        <v>3</v>
      </c>
      <c r="G2326" s="1">
        <f t="shared" si="908"/>
        <v>1058</v>
      </c>
      <c r="H2326" s="2">
        <f t="shared" si="918"/>
        <v>0.24621829183151037</v>
      </c>
      <c r="I2326" s="2"/>
      <c r="J2326" s="2">
        <f t="shared" si="909"/>
        <v>0.30742378403537352</v>
      </c>
      <c r="K2326" s="2">
        <f t="shared" si="910"/>
        <v>0.55364207586688385</v>
      </c>
      <c r="L2326" s="2">
        <f t="shared" si="911"/>
        <v>0.11240400279264604</v>
      </c>
      <c r="M2326" s="2">
        <f t="shared" si="912"/>
        <v>2.6530137305096596E-2</v>
      </c>
      <c r="N2326" s="1">
        <v>1321</v>
      </c>
      <c r="O2326" s="1">
        <v>2379</v>
      </c>
      <c r="P2326" s="1">
        <v>483</v>
      </c>
      <c r="Q2326" s="1">
        <v>58</v>
      </c>
      <c r="R2326" s="1">
        <v>21</v>
      </c>
      <c r="S2326" s="1">
        <v>10</v>
      </c>
      <c r="T2326" s="1">
        <v>7</v>
      </c>
      <c r="W2326" s="1">
        <v>13</v>
      </c>
      <c r="AB2326" s="1">
        <v>5</v>
      </c>
      <c r="AL2326" s="7">
        <f>IF(Q2326&gt;0,RANK(Q2326,(N2326:P2326,Q2326:AJ2326)),0)</f>
        <v>4</v>
      </c>
      <c r="AM2326" s="7">
        <f>IF(R2326&gt;0,RANK(R2326,(N2326:P2326,Q2326:AJ2326)),0)</f>
        <v>5</v>
      </c>
      <c r="AN2326" s="7">
        <f>IF(S2326&gt;0,RANK(S2326,(N2326:P2326,Q2326:AJ2326)),0)</f>
        <v>7</v>
      </c>
      <c r="AO2326" s="7">
        <f>IF(T2326&gt;0,RANK(T2326,(N2326:P2326,Q2326:AJ2326)),0)</f>
        <v>8</v>
      </c>
      <c r="AP2326" s="2">
        <f t="shared" si="913"/>
        <v>1.3497789155224576E-2</v>
      </c>
      <c r="AQ2326" s="2">
        <f t="shared" si="914"/>
        <v>4.8871305562020011E-3</v>
      </c>
      <c r="AR2326" s="2">
        <f t="shared" si="915"/>
        <v>2.3272050267628577E-3</v>
      </c>
      <c r="AS2326" s="2">
        <f t="shared" si="916"/>
        <v>1.6290435187340006E-3</v>
      </c>
      <c r="AU2326" t="s">
        <v>1852</v>
      </c>
      <c r="AV2326" t="s">
        <v>1239</v>
      </c>
      <c r="AW2326">
        <v>2</v>
      </c>
      <c r="AY2326" s="130">
        <v>41</v>
      </c>
      <c r="AZ2326" s="131">
        <v>63</v>
      </c>
      <c r="BA2326" s="132">
        <f t="shared" si="917"/>
        <v>41063</v>
      </c>
      <c r="BC2326" s="7" t="s">
        <v>532</v>
      </c>
    </row>
    <row r="2327" spans="1:55" hidden="1" outlineLevel="1" x14ac:dyDescent="0.2">
      <c r="A2327" t="s">
        <v>2512</v>
      </c>
      <c r="B2327" t="s">
        <v>1239</v>
      </c>
      <c r="C2327" s="1">
        <f t="shared" si="907"/>
        <v>9952</v>
      </c>
      <c r="D2327" s="7">
        <f>RANK(N2327,(N2327:P2327,Q2327:AJ2327))</f>
        <v>1</v>
      </c>
      <c r="E2327" s="7">
        <f>RANK(O2327,(N2327:P2327,Q2327:AJ2327))</f>
        <v>2</v>
      </c>
      <c r="F2327" s="7">
        <f>IF(P2327&gt;0,RANK(P2327,(N2327:P2327,Q2327:AJ2327)),0)</f>
        <v>3</v>
      </c>
      <c r="G2327" s="1">
        <f t="shared" si="908"/>
        <v>1305</v>
      </c>
      <c r="H2327" s="2">
        <f t="shared" si="918"/>
        <v>0.13112942122186494</v>
      </c>
      <c r="I2327" s="2"/>
      <c r="J2327" s="2">
        <f t="shared" si="909"/>
        <v>0.49909565916398713</v>
      </c>
      <c r="K2327" s="2">
        <f t="shared" si="910"/>
        <v>0.36796623794212219</v>
      </c>
      <c r="L2327" s="2">
        <f t="shared" si="911"/>
        <v>0.10088424437299036</v>
      </c>
      <c r="M2327" s="2">
        <f t="shared" si="912"/>
        <v>3.2053858520900327E-2</v>
      </c>
      <c r="N2327" s="1">
        <v>4967</v>
      </c>
      <c r="O2327" s="1">
        <v>3662</v>
      </c>
      <c r="P2327" s="1">
        <v>1004</v>
      </c>
      <c r="Q2327" s="1">
        <v>200</v>
      </c>
      <c r="R2327" s="1">
        <v>43</v>
      </c>
      <c r="S2327" s="1">
        <v>24</v>
      </c>
      <c r="T2327" s="1">
        <v>21</v>
      </c>
      <c r="W2327" s="1">
        <v>19</v>
      </c>
      <c r="AB2327" s="1">
        <v>12</v>
      </c>
      <c r="AL2327" s="7">
        <f>IF(Q2327&gt;0,RANK(Q2327,(N2327:P2327,Q2327:AJ2327)),0)</f>
        <v>4</v>
      </c>
      <c r="AM2327" s="7">
        <f>IF(R2327&gt;0,RANK(R2327,(N2327:P2327,Q2327:AJ2327)),0)</f>
        <v>5</v>
      </c>
      <c r="AN2327" s="7">
        <f>IF(S2327&gt;0,RANK(S2327,(N2327:P2327,Q2327:AJ2327)),0)</f>
        <v>6</v>
      </c>
      <c r="AO2327" s="7">
        <f>IF(T2327&gt;0,RANK(T2327,(N2327:P2327,Q2327:AJ2327)),0)</f>
        <v>7</v>
      </c>
      <c r="AP2327" s="2">
        <f t="shared" si="913"/>
        <v>2.0096463022508039E-2</v>
      </c>
      <c r="AQ2327" s="2">
        <f t="shared" si="914"/>
        <v>4.3207395498392285E-3</v>
      </c>
      <c r="AR2327" s="2">
        <f t="shared" si="915"/>
        <v>2.4115755627009648E-3</v>
      </c>
      <c r="AS2327" s="2">
        <f t="shared" si="916"/>
        <v>2.1101286173633442E-3</v>
      </c>
      <c r="AU2327" t="s">
        <v>2512</v>
      </c>
      <c r="AV2327" t="s">
        <v>1239</v>
      </c>
      <c r="AW2327">
        <v>2</v>
      </c>
      <c r="AY2327" s="130">
        <v>41</v>
      </c>
      <c r="AZ2327" s="131">
        <v>65</v>
      </c>
      <c r="BA2327" s="132">
        <f t="shared" si="917"/>
        <v>41065</v>
      </c>
      <c r="BC2327" s="7" t="s">
        <v>532</v>
      </c>
    </row>
    <row r="2328" spans="1:55" hidden="1" outlineLevel="1" x14ac:dyDescent="0.2">
      <c r="A2328" t="s">
        <v>3298</v>
      </c>
      <c r="B2328" t="s">
        <v>1239</v>
      </c>
      <c r="C2328" s="1">
        <f t="shared" si="907"/>
        <v>159755</v>
      </c>
      <c r="D2328" s="7">
        <f>RANK(N2328,(N2328:P2328,Q2328:AJ2328))</f>
        <v>1</v>
      </c>
      <c r="E2328" s="7">
        <f>RANK(O2328,(N2328:P2328,Q2328:AJ2328))</f>
        <v>2</v>
      </c>
      <c r="F2328" s="7">
        <f>IF(P2328&gt;0,RANK(P2328,(N2328:P2328,Q2328:AJ2328)),0)</f>
        <v>3</v>
      </c>
      <c r="G2328" s="1">
        <f t="shared" si="908"/>
        <v>11398</v>
      </c>
      <c r="H2328" s="2">
        <f t="shared" si="918"/>
        <v>7.1346749710494192E-2</v>
      </c>
      <c r="I2328" s="2"/>
      <c r="J2328" s="2">
        <f t="shared" si="909"/>
        <v>0.47960314231166473</v>
      </c>
      <c r="K2328" s="2">
        <f t="shared" si="910"/>
        <v>0.40825639260117053</v>
      </c>
      <c r="L2328" s="2">
        <f t="shared" si="911"/>
        <v>7.1647209789990923E-2</v>
      </c>
      <c r="M2328" s="2">
        <f t="shared" si="912"/>
        <v>4.0493255297173875E-2</v>
      </c>
      <c r="N2328" s="1">
        <v>76619</v>
      </c>
      <c r="O2328" s="1">
        <v>65221</v>
      </c>
      <c r="P2328" s="1">
        <v>11446</v>
      </c>
      <c r="Q2328" s="1">
        <v>4555</v>
      </c>
      <c r="R2328" s="1">
        <v>958</v>
      </c>
      <c r="S2328" s="1">
        <v>324</v>
      </c>
      <c r="T2328" s="1">
        <v>322</v>
      </c>
      <c r="W2328" s="1">
        <v>149</v>
      </c>
      <c r="AB2328" s="1">
        <v>161</v>
      </c>
      <c r="AL2328" s="7">
        <f>IF(Q2328&gt;0,RANK(Q2328,(N2328:P2328,Q2328:AJ2328)),0)</f>
        <v>4</v>
      </c>
      <c r="AM2328" s="7">
        <f>IF(R2328&gt;0,RANK(R2328,(N2328:P2328,Q2328:AJ2328)),0)</f>
        <v>5</v>
      </c>
      <c r="AN2328" s="7">
        <f>IF(S2328&gt;0,RANK(S2328,(N2328:P2328,Q2328:AJ2328)),0)</f>
        <v>6</v>
      </c>
      <c r="AO2328" s="7">
        <f>IF(T2328&gt;0,RANK(T2328,(N2328:P2328,Q2328:AJ2328)),0)</f>
        <v>7</v>
      </c>
      <c r="AP2328" s="2">
        <f t="shared" si="913"/>
        <v>2.8512409627241712E-2</v>
      </c>
      <c r="AQ2328" s="2">
        <f t="shared" si="914"/>
        <v>5.996682419955557E-3</v>
      </c>
      <c r="AR2328" s="2">
        <f t="shared" si="915"/>
        <v>2.0281055366029232E-3</v>
      </c>
      <c r="AS2328" s="2">
        <f t="shared" si="916"/>
        <v>2.0155863666238929E-3</v>
      </c>
      <c r="AU2328" t="s">
        <v>3298</v>
      </c>
      <c r="AV2328" t="s">
        <v>1239</v>
      </c>
      <c r="AW2328">
        <v>1</v>
      </c>
      <c r="AY2328" s="130">
        <v>41</v>
      </c>
      <c r="AZ2328" s="131">
        <v>67</v>
      </c>
      <c r="BA2328" s="132">
        <f t="shared" si="917"/>
        <v>41067</v>
      </c>
      <c r="BC2328" s="7" t="s">
        <v>532</v>
      </c>
    </row>
    <row r="2329" spans="1:55" hidden="1" outlineLevel="1" x14ac:dyDescent="0.2">
      <c r="A2329" t="s">
        <v>798</v>
      </c>
      <c r="B2329" t="s">
        <v>1239</v>
      </c>
      <c r="C2329" s="1">
        <f t="shared" si="907"/>
        <v>874</v>
      </c>
      <c r="D2329" s="7">
        <f>RANK(N2329,(N2329:P2329,Q2329:AJ2329))</f>
        <v>2</v>
      </c>
      <c r="E2329" s="7">
        <f>RANK(O2329,(N2329:P2329,Q2329:AJ2329))</f>
        <v>1</v>
      </c>
      <c r="F2329" s="7">
        <f>IF(P2329&gt;0,RANK(P2329,(N2329:P2329,Q2329:AJ2329)),0)</f>
        <v>3</v>
      </c>
      <c r="G2329" s="1">
        <f t="shared" si="908"/>
        <v>119</v>
      </c>
      <c r="H2329" s="2">
        <f t="shared" si="918"/>
        <v>0.13615560640732266</v>
      </c>
      <c r="I2329" s="2"/>
      <c r="J2329" s="2">
        <f t="shared" si="909"/>
        <v>0.34210526315789475</v>
      </c>
      <c r="K2329" s="2">
        <f t="shared" si="910"/>
        <v>0.47826086956521741</v>
      </c>
      <c r="L2329" s="2">
        <f t="shared" si="911"/>
        <v>0.13844393592677345</v>
      </c>
      <c r="M2329" s="2">
        <f t="shared" si="912"/>
        <v>4.118993135011445E-2</v>
      </c>
      <c r="N2329" s="1">
        <v>299</v>
      </c>
      <c r="O2329" s="1">
        <v>418</v>
      </c>
      <c r="P2329" s="1">
        <v>121</v>
      </c>
      <c r="Q2329" s="1">
        <v>16</v>
      </c>
      <c r="R2329" s="1">
        <v>6</v>
      </c>
      <c r="S2329" s="1">
        <v>7</v>
      </c>
      <c r="T2329" s="1">
        <v>1</v>
      </c>
      <c r="W2329" s="1">
        <v>1</v>
      </c>
      <c r="AB2329" s="1">
        <v>5</v>
      </c>
      <c r="AL2329" s="7">
        <f>IF(Q2329&gt;0,RANK(Q2329,(N2329:P2329,Q2329:AJ2329)),0)</f>
        <v>4</v>
      </c>
      <c r="AM2329" s="7">
        <f>IF(R2329&gt;0,RANK(R2329,(N2329:P2329,Q2329:AJ2329)),0)</f>
        <v>6</v>
      </c>
      <c r="AN2329" s="7">
        <f>IF(S2329&gt;0,RANK(S2329,(N2329:P2329,Q2329:AJ2329)),0)</f>
        <v>5</v>
      </c>
      <c r="AO2329" s="7">
        <f>IF(T2329&gt;0,RANK(T2329,(N2329:P2329,Q2329:AJ2329)),0)</f>
        <v>8</v>
      </c>
      <c r="AP2329" s="2">
        <f t="shared" si="913"/>
        <v>1.8306636155606407E-2</v>
      </c>
      <c r="AQ2329" s="2">
        <f t="shared" si="914"/>
        <v>6.8649885583524023E-3</v>
      </c>
      <c r="AR2329" s="2">
        <f t="shared" si="915"/>
        <v>8.0091533180778034E-3</v>
      </c>
      <c r="AS2329" s="2">
        <f t="shared" si="916"/>
        <v>1.1441647597254005E-3</v>
      </c>
      <c r="AU2329" t="s">
        <v>798</v>
      </c>
      <c r="AV2329" t="s">
        <v>1239</v>
      </c>
      <c r="AW2329">
        <v>2</v>
      </c>
      <c r="AY2329" s="130">
        <v>41</v>
      </c>
      <c r="AZ2329" s="131">
        <v>69</v>
      </c>
      <c r="BA2329" s="132">
        <f t="shared" si="917"/>
        <v>41069</v>
      </c>
      <c r="BC2329" s="7" t="s">
        <v>532</v>
      </c>
    </row>
    <row r="2330" spans="1:55" hidden="1" outlineLevel="1" x14ac:dyDescent="0.2">
      <c r="A2330" t="s">
        <v>2513</v>
      </c>
      <c r="B2330" t="s">
        <v>1239</v>
      </c>
      <c r="C2330" s="1">
        <f t="shared" si="907"/>
        <v>31135</v>
      </c>
      <c r="D2330" s="7">
        <f>RANK(N2330,(N2330:P2330,Q2330:AJ2330))</f>
        <v>2</v>
      </c>
      <c r="E2330" s="7">
        <f>RANK(O2330,(N2330:P2330,Q2330:AJ2330))</f>
        <v>1</v>
      </c>
      <c r="F2330" s="7">
        <f>IF(P2330&gt;0,RANK(P2330,(N2330:P2330,Q2330:AJ2330)),0)</f>
        <v>3</v>
      </c>
      <c r="G2330" s="1">
        <f t="shared" si="908"/>
        <v>822</v>
      </c>
      <c r="H2330" s="2">
        <f t="shared" si="918"/>
        <v>2.6401156255018467E-2</v>
      </c>
      <c r="I2330" s="2"/>
      <c r="J2330" s="2">
        <f t="shared" si="909"/>
        <v>0.42004175365344465</v>
      </c>
      <c r="K2330" s="2">
        <f t="shared" si="910"/>
        <v>0.44644290990846314</v>
      </c>
      <c r="L2330" s="2">
        <f t="shared" si="911"/>
        <v>9.3560301911032595E-2</v>
      </c>
      <c r="M2330" s="2">
        <f t="shared" si="912"/>
        <v>3.9955034527059619E-2</v>
      </c>
      <c r="N2330" s="1">
        <v>13078</v>
      </c>
      <c r="O2330" s="1">
        <v>13900</v>
      </c>
      <c r="P2330" s="1">
        <v>2913</v>
      </c>
      <c r="Q2330" s="1">
        <v>753</v>
      </c>
      <c r="R2330" s="1">
        <v>218</v>
      </c>
      <c r="S2330" s="1">
        <v>93</v>
      </c>
      <c r="T2330" s="1">
        <v>63</v>
      </c>
      <c r="W2330" s="1">
        <v>86</v>
      </c>
      <c r="AB2330" s="1">
        <v>31</v>
      </c>
      <c r="AL2330" s="7">
        <f>IF(Q2330&gt;0,RANK(Q2330,(N2330:P2330,Q2330:AJ2330)),0)</f>
        <v>4</v>
      </c>
      <c r="AM2330" s="7">
        <f>IF(R2330&gt;0,RANK(R2330,(N2330:P2330,Q2330:AJ2330)),0)</f>
        <v>5</v>
      </c>
      <c r="AN2330" s="7">
        <f>IF(S2330&gt;0,RANK(S2330,(N2330:P2330,Q2330:AJ2330)),0)</f>
        <v>6</v>
      </c>
      <c r="AO2330" s="7">
        <f>IF(T2330&gt;0,RANK(T2330,(N2330:P2330,Q2330:AJ2330)),0)</f>
        <v>8</v>
      </c>
      <c r="AP2330" s="2">
        <f t="shared" si="913"/>
        <v>2.4185000802954874E-2</v>
      </c>
      <c r="AQ2330" s="2">
        <f t="shared" si="914"/>
        <v>7.0017665007226591E-3</v>
      </c>
      <c r="AR2330" s="2">
        <f t="shared" si="915"/>
        <v>2.9869921310422356E-3</v>
      </c>
      <c r="AS2330" s="2">
        <f t="shared" si="916"/>
        <v>2.0234462823189338E-3</v>
      </c>
      <c r="AU2330" t="s">
        <v>2513</v>
      </c>
      <c r="AV2330" t="s">
        <v>1239</v>
      </c>
      <c r="AW2330">
        <v>1</v>
      </c>
      <c r="AY2330" s="130">
        <v>41</v>
      </c>
      <c r="AZ2330" s="131">
        <v>71</v>
      </c>
      <c r="BA2330" s="132">
        <f t="shared" si="917"/>
        <v>41071</v>
      </c>
      <c r="BC2330" s="7" t="s">
        <v>532</v>
      </c>
    </row>
    <row r="2331" spans="1:55" collapsed="1" x14ac:dyDescent="0.2">
      <c r="A2331" t="s">
        <v>82</v>
      </c>
      <c r="B2331" t="s">
        <v>3301</v>
      </c>
      <c r="C2331" s="1">
        <f t="shared" si="907"/>
        <v>1377760</v>
      </c>
      <c r="D2331" s="7">
        <f>RANK(N2331,(N2331:P2331,Q2331:AJ2331))</f>
        <v>1</v>
      </c>
      <c r="E2331" s="7">
        <f>RANK(O2331,(N2331:P2331,Q2331:AJ2331))</f>
        <v>2</v>
      </c>
      <c r="F2331" s="7">
        <f>IF(P2331&gt;0,RANK(P2331,(N2331:P2331,Q2331:AJ2331)),0)</f>
        <v>3</v>
      </c>
      <c r="G2331" s="1">
        <f t="shared" si="908"/>
        <v>111489</v>
      </c>
      <c r="H2331" s="2">
        <f t="shared" si="918"/>
        <v>8.0920479619091865E-2</v>
      </c>
      <c r="I2331" s="2"/>
      <c r="J2331" s="2">
        <f t="shared" si="909"/>
        <v>0.47151971315758912</v>
      </c>
      <c r="K2331" s="2">
        <f t="shared" si="910"/>
        <v>0.39059923353849729</v>
      </c>
      <c r="L2331" s="2">
        <f t="shared" si="911"/>
        <v>8.7984119149924517E-2</v>
      </c>
      <c r="M2331" s="2">
        <f t="shared" si="912"/>
        <v>4.9896934153989075E-2</v>
      </c>
      <c r="N2331" s="1">
        <f t="shared" ref="N2331:W2331" si="919">SUM(N2295:N2330)</f>
        <v>649641</v>
      </c>
      <c r="O2331" s="1">
        <f t="shared" si="919"/>
        <v>538152</v>
      </c>
      <c r="P2331" s="1">
        <f t="shared" si="919"/>
        <v>121221</v>
      </c>
      <c r="Q2331" s="1">
        <f t="shared" si="919"/>
        <v>49415</v>
      </c>
      <c r="R2331" s="1">
        <f t="shared" si="919"/>
        <v>8903</v>
      </c>
      <c r="S2331" s="1">
        <f t="shared" si="919"/>
        <v>3379</v>
      </c>
      <c r="T2331" s="1">
        <f t="shared" si="919"/>
        <v>2798</v>
      </c>
      <c r="W2331" s="1">
        <f t="shared" si="919"/>
        <v>2329</v>
      </c>
      <c r="AB2331" s="1">
        <f>SUM(AB2295:AB2330)</f>
        <v>1922</v>
      </c>
      <c r="AL2331" s="7">
        <f>IF(Q2331&gt;0,RANK(Q2331,(N2331:P2331,Q2331:AJ2331)),0)</f>
        <v>4</v>
      </c>
      <c r="AM2331" s="7">
        <f>IF(R2331&gt;0,RANK(R2331,(N2331:P2331,Q2331:AJ2331)),0)</f>
        <v>5</v>
      </c>
      <c r="AN2331" s="7">
        <f>IF(S2331&gt;0,RANK(S2331,(N2331:P2331,Q2331:AJ2331)),0)</f>
        <v>6</v>
      </c>
      <c r="AO2331" s="7">
        <f>IF(T2331&gt;0,RANK(T2331,(N2331:P2331,Q2331:AJ2331)),0)</f>
        <v>7</v>
      </c>
      <c r="AP2331" s="2">
        <f t="shared" si="913"/>
        <v>3.5866188595981882E-2</v>
      </c>
      <c r="AQ2331" s="2">
        <f t="shared" si="914"/>
        <v>6.4619382185576585E-3</v>
      </c>
      <c r="AR2331" s="2">
        <f t="shared" si="915"/>
        <v>2.4525316455696203E-3</v>
      </c>
      <c r="AS2331" s="2">
        <f t="shared" si="916"/>
        <v>2.0308326559052375E-3</v>
      </c>
      <c r="AU2331" t="s">
        <v>82</v>
      </c>
      <c r="AV2331" t="s">
        <v>3301</v>
      </c>
      <c r="AY2331" s="130">
        <v>41</v>
      </c>
      <c r="AZ2331" s="131"/>
      <c r="BA2331" s="130">
        <v>41</v>
      </c>
      <c r="BC2331" s="7" t="s">
        <v>433</v>
      </c>
    </row>
    <row r="2332" spans="1:55" x14ac:dyDescent="0.2">
      <c r="C2332" s="1"/>
      <c r="E2332" s="7"/>
      <c r="F2332" s="7"/>
      <c r="I2332" s="2"/>
      <c r="AL2332" s="7"/>
      <c r="AM2332" s="7"/>
      <c r="AN2332" s="7"/>
      <c r="AO2332" s="7"/>
      <c r="AY2332" s="130"/>
      <c r="AZ2332" s="131"/>
      <c r="BA2332" s="132"/>
    </row>
    <row r="2333" spans="1:55" hidden="1" outlineLevel="1" x14ac:dyDescent="0.2">
      <c r="A2333" t="s">
        <v>1628</v>
      </c>
      <c r="B2333" t="s">
        <v>1985</v>
      </c>
      <c r="C2333" s="1">
        <f t="shared" ref="C2333:C2364" si="920">SUM(N2333:AJ2333)</f>
        <v>29508</v>
      </c>
      <c r="D2333" s="7">
        <f>RANK(N2333,(N2333:P2333,Q2333:AJ2333))</f>
        <v>2</v>
      </c>
      <c r="E2333" s="7">
        <f>RANK(O2333,(N2333:P2333,Q2333:AJ2333))</f>
        <v>1</v>
      </c>
      <c r="F2333" s="7">
        <f>IF(P2333&gt;0,RANK(P2333,(N2333:P2333,Q2333:AJ2333)),0)</f>
        <v>3</v>
      </c>
      <c r="G2333" s="1">
        <f t="shared" ref="G2333:G2364" si="921">MAX(N2333:P2333)-LARGE(N2333:P2333,2)</f>
        <v>4564</v>
      </c>
      <c r="H2333" s="2">
        <f t="shared" si="918"/>
        <v>0.15466992002168903</v>
      </c>
      <c r="I2333" s="2"/>
      <c r="J2333" s="2">
        <f t="shared" ref="J2333:J2364" si="922">IF($C2333=0,"-",N2333/$C2333)</f>
        <v>0.36512132303104244</v>
      </c>
      <c r="K2333" s="2">
        <f t="shared" ref="K2333:K2364" si="923">IF($C2333=0,"-",O2333/$C2333)</f>
        <v>0.5197912430527315</v>
      </c>
      <c r="L2333" s="2">
        <f t="shared" ref="L2333:L2364" si="924">IF($C2333=0,"-",P2333/$C2333)</f>
        <v>0.10797071980479869</v>
      </c>
      <c r="M2333" s="2">
        <f t="shared" ref="M2333:M2364" si="925">IF(C2333=0,"-",(1-J2333-K2333-L2333))</f>
        <v>7.1167141114274191E-3</v>
      </c>
      <c r="N2333" s="1">
        <v>10774</v>
      </c>
      <c r="O2333" s="1">
        <v>15338</v>
      </c>
      <c r="P2333" s="1">
        <v>3186</v>
      </c>
      <c r="R2333" s="1">
        <v>113</v>
      </c>
      <c r="S2333" s="1">
        <v>72</v>
      </c>
      <c r="T2333" s="1">
        <v>25</v>
      </c>
      <c r="AL2333" s="7">
        <f>IF(Q2333&gt;0,RANK(Q2333,(N2333:P2333,Q2333:AJ2333)),0)</f>
        <v>0</v>
      </c>
      <c r="AM2333" s="7">
        <f>IF(R2333&gt;0,RANK(R2333,(N2333:P2333,Q2333:AJ2333)),0)</f>
        <v>4</v>
      </c>
      <c r="AN2333" s="7">
        <f>IF(S2333&gt;0,RANK(S2333,(N2333:P2333,Q2333:AJ2333)),0)</f>
        <v>5</v>
      </c>
      <c r="AO2333" s="7">
        <f>IF(T2333&gt;0,RANK(T2333,(N2333:P2333,Q2333:AJ2333)),0)</f>
        <v>6</v>
      </c>
      <c r="AP2333" s="2">
        <f t="shared" ref="AP2333:AP2364" si="926">IF($C2333=0,"-",Q2333/$C2333)</f>
        <v>0</v>
      </c>
      <c r="AQ2333" s="2">
        <f t="shared" ref="AQ2333:AQ2364" si="927">IF($C2333=0,"-",R2333/$C2333)</f>
        <v>3.8294699742442728E-3</v>
      </c>
      <c r="AR2333" s="2">
        <f t="shared" ref="AR2333:AR2364" si="928">IF($C2333=0,"-",S2333/$C2333)</f>
        <v>2.4400162667751117E-3</v>
      </c>
      <c r="AS2333" s="2">
        <f t="shared" ref="AS2333:AS2364" si="929">IF($C2333=0,"-",T2333/$C2333)</f>
        <v>8.4722787040802494E-4</v>
      </c>
      <c r="AU2333" t="s">
        <v>1628</v>
      </c>
      <c r="AV2333" t="s">
        <v>1985</v>
      </c>
      <c r="AY2333" s="130">
        <v>42</v>
      </c>
      <c r="AZ2333" s="131">
        <v>1</v>
      </c>
      <c r="BA2333" s="132">
        <f t="shared" ref="BA2333:BA2396" si="930">AY2333*1000+AZ2333</f>
        <v>42001</v>
      </c>
      <c r="BC2333" s="7" t="s">
        <v>532</v>
      </c>
    </row>
    <row r="2334" spans="1:55" hidden="1" outlineLevel="1" x14ac:dyDescent="0.2">
      <c r="A2334" t="s">
        <v>3061</v>
      </c>
      <c r="B2334" t="s">
        <v>1985</v>
      </c>
      <c r="C2334" s="1">
        <f t="shared" si="920"/>
        <v>538615</v>
      </c>
      <c r="D2334" s="7">
        <f>RANK(N2334,(N2334:P2334,Q2334:AJ2334))</f>
        <v>1</v>
      </c>
      <c r="E2334" s="7">
        <f>RANK(O2334,(N2334:P2334,Q2334:AJ2334))</f>
        <v>2</v>
      </c>
      <c r="F2334" s="7">
        <f>IF(P2334&gt;0,RANK(P2334,(N2334:P2334,Q2334:AJ2334)),0)</f>
        <v>3</v>
      </c>
      <c r="G2334" s="1">
        <f t="shared" si="921"/>
        <v>80413</v>
      </c>
      <c r="H2334" s="2">
        <f t="shared" si="918"/>
        <v>0.1492958792458435</v>
      </c>
      <c r="I2334" s="2"/>
      <c r="J2334" s="2">
        <f t="shared" si="922"/>
        <v>0.52816947170056538</v>
      </c>
      <c r="K2334" s="2">
        <f t="shared" si="923"/>
        <v>0.37887359245472185</v>
      </c>
      <c r="L2334" s="2">
        <f t="shared" si="924"/>
        <v>7.8551469973914573E-2</v>
      </c>
      <c r="M2334" s="2">
        <f t="shared" si="925"/>
        <v>1.440546587079819E-2</v>
      </c>
      <c r="N2334" s="1">
        <v>284480</v>
      </c>
      <c r="O2334" s="1">
        <v>204067</v>
      </c>
      <c r="P2334" s="1">
        <v>42309</v>
      </c>
      <c r="R2334" s="1">
        <v>1892</v>
      </c>
      <c r="S2334" s="1">
        <v>5322</v>
      </c>
      <c r="T2334" s="1">
        <v>545</v>
      </c>
      <c r="AL2334" s="7">
        <f>IF(Q2334&gt;0,RANK(Q2334,(N2334:P2334,Q2334:AJ2334)),0)</f>
        <v>0</v>
      </c>
      <c r="AM2334" s="7">
        <f>IF(R2334&gt;0,RANK(R2334,(N2334:P2334,Q2334:AJ2334)),0)</f>
        <v>5</v>
      </c>
      <c r="AN2334" s="7">
        <f>IF(S2334&gt;0,RANK(S2334,(N2334:P2334,Q2334:AJ2334)),0)</f>
        <v>4</v>
      </c>
      <c r="AO2334" s="7">
        <f>IF(T2334&gt;0,RANK(T2334,(N2334:P2334,Q2334:AJ2334)),0)</f>
        <v>6</v>
      </c>
      <c r="AP2334" s="2">
        <f t="shared" si="926"/>
        <v>0</v>
      </c>
      <c r="AQ2334" s="2">
        <f t="shared" si="927"/>
        <v>3.5127131624629838E-3</v>
      </c>
      <c r="AR2334" s="2">
        <f t="shared" si="928"/>
        <v>9.880898229718816E-3</v>
      </c>
      <c r="AS2334" s="2">
        <f t="shared" si="929"/>
        <v>1.0118544786164516E-3</v>
      </c>
      <c r="AU2334" t="s">
        <v>3061</v>
      </c>
      <c r="AV2334" t="s">
        <v>1985</v>
      </c>
      <c r="AY2334" s="130">
        <v>42</v>
      </c>
      <c r="AZ2334" s="131">
        <v>3</v>
      </c>
      <c r="BA2334" s="132">
        <f t="shared" si="930"/>
        <v>42003</v>
      </c>
      <c r="BC2334" s="7" t="s">
        <v>532</v>
      </c>
    </row>
    <row r="2335" spans="1:55" hidden="1" outlineLevel="1" x14ac:dyDescent="0.2">
      <c r="A2335" t="s">
        <v>1851</v>
      </c>
      <c r="B2335" t="s">
        <v>1985</v>
      </c>
      <c r="C2335" s="1">
        <f t="shared" si="920"/>
        <v>25779</v>
      </c>
      <c r="D2335" s="7">
        <f>RANK(N2335,(N2335:P2335,Q2335:AJ2335))</f>
        <v>1</v>
      </c>
      <c r="E2335" s="7">
        <f>RANK(O2335,(N2335:P2335,Q2335:AJ2335))</f>
        <v>2</v>
      </c>
      <c r="F2335" s="7">
        <f>IF(P2335&gt;0,RANK(P2335,(N2335:P2335,Q2335:AJ2335)),0)</f>
        <v>3</v>
      </c>
      <c r="G2335" s="1">
        <f t="shared" si="921"/>
        <v>78</v>
      </c>
      <c r="H2335" s="2">
        <f t="shared" si="918"/>
        <v>3.0257186081694403E-3</v>
      </c>
      <c r="I2335" s="2"/>
      <c r="J2335" s="2">
        <f t="shared" si="922"/>
        <v>0.43174677062725475</v>
      </c>
      <c r="K2335" s="2">
        <f t="shared" si="923"/>
        <v>0.42872105201908528</v>
      </c>
      <c r="L2335" s="2">
        <f t="shared" si="924"/>
        <v>0.13390744404360139</v>
      </c>
      <c r="M2335" s="2">
        <f t="shared" si="925"/>
        <v>5.6247333100585828E-3</v>
      </c>
      <c r="N2335" s="1">
        <v>11130</v>
      </c>
      <c r="O2335" s="1">
        <v>11052</v>
      </c>
      <c r="P2335" s="1">
        <v>3452</v>
      </c>
      <c r="R2335" s="1">
        <v>47</v>
      </c>
      <c r="S2335" s="1">
        <v>73</v>
      </c>
      <c r="T2335" s="1">
        <v>25</v>
      </c>
      <c r="AL2335" s="7">
        <f>IF(Q2335&gt;0,RANK(Q2335,(N2335:P2335,Q2335:AJ2335)),0)</f>
        <v>0</v>
      </c>
      <c r="AM2335" s="7">
        <f>IF(R2335&gt;0,RANK(R2335,(N2335:P2335,Q2335:AJ2335)),0)</f>
        <v>5</v>
      </c>
      <c r="AN2335" s="7">
        <f>IF(S2335&gt;0,RANK(S2335,(N2335:P2335,Q2335:AJ2335)),0)</f>
        <v>4</v>
      </c>
      <c r="AO2335" s="7">
        <f>IF(T2335&gt;0,RANK(T2335,(N2335:P2335,Q2335:AJ2335)),0)</f>
        <v>6</v>
      </c>
      <c r="AP2335" s="2">
        <f t="shared" si="926"/>
        <v>0</v>
      </c>
      <c r="AQ2335" s="2">
        <f t="shared" si="927"/>
        <v>1.8231894177431242E-3</v>
      </c>
      <c r="AR2335" s="2">
        <f t="shared" si="928"/>
        <v>2.8317622871329375E-3</v>
      </c>
      <c r="AS2335" s="2">
        <f t="shared" si="929"/>
        <v>9.697816051825129E-4</v>
      </c>
      <c r="AU2335" t="s">
        <v>1851</v>
      </c>
      <c r="AV2335" t="s">
        <v>1985</v>
      </c>
      <c r="AY2335" s="130">
        <v>42</v>
      </c>
      <c r="AZ2335" s="131">
        <v>5</v>
      </c>
      <c r="BA2335" s="132">
        <f t="shared" si="930"/>
        <v>42005</v>
      </c>
      <c r="BC2335" s="7" t="s">
        <v>532</v>
      </c>
    </row>
    <row r="2336" spans="1:55" hidden="1" outlineLevel="1" x14ac:dyDescent="0.2">
      <c r="A2336" t="s">
        <v>954</v>
      </c>
      <c r="B2336" t="s">
        <v>1985</v>
      </c>
      <c r="C2336" s="1">
        <f t="shared" si="920"/>
        <v>74279</v>
      </c>
      <c r="D2336" s="7">
        <f>RANK(N2336,(N2336:P2336,Q2336:AJ2336))</f>
        <v>1</v>
      </c>
      <c r="E2336" s="7">
        <f>RANK(O2336,(N2336:P2336,Q2336:AJ2336))</f>
        <v>2</v>
      </c>
      <c r="F2336" s="7">
        <f>IF(P2336&gt;0,RANK(P2336,(N2336:P2336,Q2336:AJ2336)),0)</f>
        <v>3</v>
      </c>
      <c r="G2336" s="1">
        <f t="shared" si="921"/>
        <v>13530</v>
      </c>
      <c r="H2336" s="2">
        <f t="shared" si="918"/>
        <v>0.18215107903983629</v>
      </c>
      <c r="I2336" s="2"/>
      <c r="J2336" s="2">
        <f t="shared" si="922"/>
        <v>0.5328289287685618</v>
      </c>
      <c r="K2336" s="2">
        <f t="shared" si="923"/>
        <v>0.35067784972872545</v>
      </c>
      <c r="L2336" s="2">
        <f t="shared" si="924"/>
        <v>0.11141776275932633</v>
      </c>
      <c r="M2336" s="2">
        <f t="shared" si="925"/>
        <v>5.0754587433864129E-3</v>
      </c>
      <c r="N2336" s="1">
        <v>39578</v>
      </c>
      <c r="O2336" s="1">
        <v>26048</v>
      </c>
      <c r="P2336" s="1">
        <v>8276</v>
      </c>
      <c r="R2336" s="1">
        <v>202</v>
      </c>
      <c r="S2336" s="1">
        <v>122</v>
      </c>
      <c r="T2336" s="1">
        <v>53</v>
      </c>
      <c r="AL2336" s="7">
        <f>IF(Q2336&gt;0,RANK(Q2336,(N2336:P2336,Q2336:AJ2336)),0)</f>
        <v>0</v>
      </c>
      <c r="AM2336" s="7">
        <f>IF(R2336&gt;0,RANK(R2336,(N2336:P2336,Q2336:AJ2336)),0)</f>
        <v>4</v>
      </c>
      <c r="AN2336" s="7">
        <f>IF(S2336&gt;0,RANK(S2336,(N2336:P2336,Q2336:AJ2336)),0)</f>
        <v>5</v>
      </c>
      <c r="AO2336" s="7">
        <f>IF(T2336&gt;0,RANK(T2336,(N2336:P2336,Q2336:AJ2336)),0)</f>
        <v>6</v>
      </c>
      <c r="AP2336" s="2">
        <f t="shared" si="926"/>
        <v>0</v>
      </c>
      <c r="AQ2336" s="2">
        <f t="shared" si="927"/>
        <v>2.7194765680744223E-3</v>
      </c>
      <c r="AR2336" s="2">
        <f t="shared" si="928"/>
        <v>1.6424561450746509E-3</v>
      </c>
      <c r="AS2336" s="2">
        <f t="shared" si="929"/>
        <v>7.1352603023734835E-4</v>
      </c>
      <c r="AU2336" t="s">
        <v>954</v>
      </c>
      <c r="AV2336" t="s">
        <v>1985</v>
      </c>
      <c r="AY2336" s="130">
        <v>42</v>
      </c>
      <c r="AZ2336" s="131">
        <v>7</v>
      </c>
      <c r="BA2336" s="132">
        <f t="shared" si="930"/>
        <v>42007</v>
      </c>
      <c r="BC2336" s="7" t="s">
        <v>532</v>
      </c>
    </row>
    <row r="2337" spans="1:55" hidden="1" outlineLevel="1" x14ac:dyDescent="0.2">
      <c r="A2337" t="s">
        <v>945</v>
      </c>
      <c r="B2337" t="s">
        <v>1985</v>
      </c>
      <c r="C2337" s="1">
        <f t="shared" si="920"/>
        <v>18127</v>
      </c>
      <c r="D2337" s="7">
        <f>RANK(N2337,(N2337:P2337,Q2337:AJ2337))</f>
        <v>2</v>
      </c>
      <c r="E2337" s="7">
        <f>RANK(O2337,(N2337:P2337,Q2337:AJ2337))</f>
        <v>1</v>
      </c>
      <c r="F2337" s="7">
        <f>IF(P2337&gt;0,RANK(P2337,(N2337:P2337,Q2337:AJ2337)),0)</f>
        <v>3</v>
      </c>
      <c r="G2337" s="1">
        <f t="shared" si="921"/>
        <v>4110</v>
      </c>
      <c r="H2337" s="2">
        <f t="shared" si="918"/>
        <v>0.22673360180945551</v>
      </c>
      <c r="I2337" s="2"/>
      <c r="J2337" s="2">
        <f t="shared" si="922"/>
        <v>0.32846030782810171</v>
      </c>
      <c r="K2337" s="2">
        <f t="shared" si="923"/>
        <v>0.55519390963755721</v>
      </c>
      <c r="L2337" s="2">
        <f t="shared" si="924"/>
        <v>0.11259447233408727</v>
      </c>
      <c r="M2337" s="2">
        <f t="shared" si="925"/>
        <v>3.7513102002538629E-3</v>
      </c>
      <c r="N2337" s="1">
        <v>5954</v>
      </c>
      <c r="O2337" s="1">
        <v>10064</v>
      </c>
      <c r="P2337" s="1">
        <v>2041</v>
      </c>
      <c r="R2337" s="1">
        <v>26</v>
      </c>
      <c r="S2337" s="1">
        <v>29</v>
      </c>
      <c r="T2337" s="1">
        <v>13</v>
      </c>
      <c r="AL2337" s="7">
        <f>IF(Q2337&gt;0,RANK(Q2337,(N2337:P2337,Q2337:AJ2337)),0)</f>
        <v>0</v>
      </c>
      <c r="AM2337" s="7">
        <f>IF(R2337&gt;0,RANK(R2337,(N2337:P2337,Q2337:AJ2337)),0)</f>
        <v>5</v>
      </c>
      <c r="AN2337" s="7">
        <f>IF(S2337&gt;0,RANK(S2337,(N2337:P2337,Q2337:AJ2337)),0)</f>
        <v>4</v>
      </c>
      <c r="AO2337" s="7">
        <f>IF(T2337&gt;0,RANK(T2337,(N2337:P2337,Q2337:AJ2337)),0)</f>
        <v>6</v>
      </c>
      <c r="AP2337" s="2">
        <f t="shared" si="926"/>
        <v>0</v>
      </c>
      <c r="AQ2337" s="2">
        <f t="shared" si="927"/>
        <v>1.4343244883323219E-3</v>
      </c>
      <c r="AR2337" s="2">
        <f t="shared" si="928"/>
        <v>1.5998234677552822E-3</v>
      </c>
      <c r="AS2337" s="2">
        <f t="shared" si="929"/>
        <v>7.1716224416616095E-4</v>
      </c>
      <c r="AU2337" t="s">
        <v>945</v>
      </c>
      <c r="AV2337" t="s">
        <v>1985</v>
      </c>
      <c r="AY2337" s="130">
        <v>42</v>
      </c>
      <c r="AZ2337" s="131">
        <v>9</v>
      </c>
      <c r="BA2337" s="132">
        <f t="shared" si="930"/>
        <v>42009</v>
      </c>
      <c r="BC2337" s="7" t="s">
        <v>532</v>
      </c>
    </row>
    <row r="2338" spans="1:55" hidden="1" outlineLevel="1" x14ac:dyDescent="0.2">
      <c r="A2338" t="s">
        <v>2068</v>
      </c>
      <c r="B2338" t="s">
        <v>1985</v>
      </c>
      <c r="C2338" s="1">
        <f t="shared" si="920"/>
        <v>121718</v>
      </c>
      <c r="D2338" s="7">
        <f>RANK(N2338,(N2338:P2338,Q2338:AJ2338))</f>
        <v>2</v>
      </c>
      <c r="E2338" s="7">
        <f>RANK(O2338,(N2338:P2338,Q2338:AJ2338))</f>
        <v>1</v>
      </c>
      <c r="F2338" s="7">
        <f>IF(P2338&gt;0,RANK(P2338,(N2338:P2338,Q2338:AJ2338)),0)</f>
        <v>3</v>
      </c>
      <c r="G2338" s="1">
        <f t="shared" si="921"/>
        <v>6402</v>
      </c>
      <c r="H2338" s="2">
        <f t="shared" si="918"/>
        <v>5.2596986476938494E-2</v>
      </c>
      <c r="I2338" s="2"/>
      <c r="J2338" s="2">
        <f t="shared" si="922"/>
        <v>0.4098572109301829</v>
      </c>
      <c r="K2338" s="2">
        <f t="shared" si="923"/>
        <v>0.4624541974071214</v>
      </c>
      <c r="L2338" s="2">
        <f t="shared" si="924"/>
        <v>0.1132782332933502</v>
      </c>
      <c r="M2338" s="2">
        <f t="shared" si="925"/>
        <v>1.4410358369345497E-2</v>
      </c>
      <c r="N2338" s="1">
        <v>49887</v>
      </c>
      <c r="O2338" s="1">
        <v>56289</v>
      </c>
      <c r="P2338" s="1">
        <v>13788</v>
      </c>
      <c r="R2338" s="1">
        <v>1377</v>
      </c>
      <c r="S2338" s="1">
        <v>204</v>
      </c>
      <c r="T2338" s="1">
        <v>173</v>
      </c>
      <c r="AL2338" s="7">
        <f>IF(Q2338&gt;0,RANK(Q2338,(N2338:P2338,Q2338:AJ2338)),0)</f>
        <v>0</v>
      </c>
      <c r="AM2338" s="7">
        <f>IF(R2338&gt;0,RANK(R2338,(N2338:P2338,Q2338:AJ2338)),0)</f>
        <v>4</v>
      </c>
      <c r="AN2338" s="7">
        <f>IF(S2338&gt;0,RANK(S2338,(N2338:P2338,Q2338:AJ2338)),0)</f>
        <v>5</v>
      </c>
      <c r="AO2338" s="7">
        <f>IF(T2338&gt;0,RANK(T2338,(N2338:P2338,Q2338:AJ2338)),0)</f>
        <v>6</v>
      </c>
      <c r="AP2338" s="2">
        <f t="shared" si="926"/>
        <v>0</v>
      </c>
      <c r="AQ2338" s="2">
        <f t="shared" si="927"/>
        <v>1.1313035048226228E-2</v>
      </c>
      <c r="AR2338" s="2">
        <f t="shared" si="928"/>
        <v>1.6760051923298115E-3</v>
      </c>
      <c r="AS2338" s="2">
        <f t="shared" si="929"/>
        <v>1.4213181287894971E-3</v>
      </c>
      <c r="AU2338" t="s">
        <v>2068</v>
      </c>
      <c r="AV2338" t="s">
        <v>1985</v>
      </c>
      <c r="AY2338" s="130">
        <v>42</v>
      </c>
      <c r="AZ2338" s="131">
        <v>11</v>
      </c>
      <c r="BA2338" s="132">
        <f t="shared" si="930"/>
        <v>42011</v>
      </c>
      <c r="BC2338" s="7" t="s">
        <v>532</v>
      </c>
    </row>
    <row r="2339" spans="1:55" hidden="1" outlineLevel="1" x14ac:dyDescent="0.2">
      <c r="A2339" t="s">
        <v>1310</v>
      </c>
      <c r="B2339" t="s">
        <v>1985</v>
      </c>
      <c r="C2339" s="1">
        <f t="shared" si="920"/>
        <v>40691</v>
      </c>
      <c r="D2339" s="7">
        <f>RANK(N2339,(N2339:P2339,Q2339:AJ2339))</f>
        <v>2</v>
      </c>
      <c r="E2339" s="7">
        <f>RANK(O2339,(N2339:P2339,Q2339:AJ2339))</f>
        <v>1</v>
      </c>
      <c r="F2339" s="7">
        <f>IF(P2339&gt;0,RANK(P2339,(N2339:P2339,Q2339:AJ2339)),0)</f>
        <v>3</v>
      </c>
      <c r="G2339" s="1">
        <f t="shared" si="921"/>
        <v>6246</v>
      </c>
      <c r="H2339" s="2">
        <f t="shared" si="918"/>
        <v>0.15349831658106214</v>
      </c>
      <c r="I2339" s="2"/>
      <c r="J2339" s="2">
        <f t="shared" si="922"/>
        <v>0.36951660072251852</v>
      </c>
      <c r="K2339" s="2">
        <f t="shared" si="923"/>
        <v>0.52301491730358063</v>
      </c>
      <c r="L2339" s="2">
        <f t="shared" si="924"/>
        <v>9.8645892212037053E-2</v>
      </c>
      <c r="M2339" s="2">
        <f t="shared" si="925"/>
        <v>8.8225897618637444E-3</v>
      </c>
      <c r="N2339" s="1">
        <v>15036</v>
      </c>
      <c r="O2339" s="1">
        <v>21282</v>
      </c>
      <c r="P2339" s="1">
        <v>4014</v>
      </c>
      <c r="R2339" s="1">
        <v>202</v>
      </c>
      <c r="S2339" s="1">
        <v>123</v>
      </c>
      <c r="T2339" s="1">
        <v>34</v>
      </c>
      <c r="AL2339" s="7">
        <f>IF(Q2339&gt;0,RANK(Q2339,(N2339:P2339,Q2339:AJ2339)),0)</f>
        <v>0</v>
      </c>
      <c r="AM2339" s="7">
        <f>IF(R2339&gt;0,RANK(R2339,(N2339:P2339,Q2339:AJ2339)),0)</f>
        <v>4</v>
      </c>
      <c r="AN2339" s="7">
        <f>IF(S2339&gt;0,RANK(S2339,(N2339:P2339,Q2339:AJ2339)),0)</f>
        <v>5</v>
      </c>
      <c r="AO2339" s="7">
        <f>IF(T2339&gt;0,RANK(T2339,(N2339:P2339,Q2339:AJ2339)),0)</f>
        <v>6</v>
      </c>
      <c r="AP2339" s="2">
        <f t="shared" si="926"/>
        <v>0</v>
      </c>
      <c r="AQ2339" s="2">
        <f t="shared" si="927"/>
        <v>4.9642427072325579E-3</v>
      </c>
      <c r="AR2339" s="2">
        <f t="shared" si="928"/>
        <v>3.0227814504435869E-3</v>
      </c>
      <c r="AS2339" s="2">
        <f t="shared" si="929"/>
        <v>8.3556560418765816E-4</v>
      </c>
      <c r="AU2339" t="s">
        <v>1310</v>
      </c>
      <c r="AV2339" t="s">
        <v>1985</v>
      </c>
      <c r="AY2339" s="130">
        <v>42</v>
      </c>
      <c r="AZ2339" s="131">
        <v>13</v>
      </c>
      <c r="BA2339" s="132">
        <f t="shared" si="930"/>
        <v>42013</v>
      </c>
      <c r="BC2339" s="7" t="s">
        <v>532</v>
      </c>
    </row>
    <row r="2340" spans="1:55" hidden="1" outlineLevel="1" x14ac:dyDescent="0.2">
      <c r="A2340" t="s">
        <v>1543</v>
      </c>
      <c r="B2340" t="s">
        <v>1985</v>
      </c>
      <c r="C2340" s="1">
        <f t="shared" si="920"/>
        <v>21008</v>
      </c>
      <c r="D2340" s="7">
        <f>RANK(N2340,(N2340:P2340,Q2340:AJ2340))</f>
        <v>2</v>
      </c>
      <c r="E2340" s="7">
        <f>RANK(O2340,(N2340:P2340,Q2340:AJ2340))</f>
        <v>1</v>
      </c>
      <c r="F2340" s="7">
        <f>IF(P2340&gt;0,RANK(P2340,(N2340:P2340,Q2340:AJ2340)),0)</f>
        <v>3</v>
      </c>
      <c r="G2340" s="1">
        <f t="shared" si="921"/>
        <v>2657</v>
      </c>
      <c r="H2340" s="2">
        <f t="shared" si="918"/>
        <v>0.12647562833206397</v>
      </c>
      <c r="I2340" s="2"/>
      <c r="J2340" s="2">
        <f t="shared" si="922"/>
        <v>0.36824067022086826</v>
      </c>
      <c r="K2340" s="2">
        <f t="shared" si="923"/>
        <v>0.4947162985529322</v>
      </c>
      <c r="L2340" s="2">
        <f t="shared" si="924"/>
        <v>0.12909367859862908</v>
      </c>
      <c r="M2340" s="2">
        <f t="shared" si="925"/>
        <v>7.9493526275704607E-3</v>
      </c>
      <c r="N2340" s="1">
        <v>7736</v>
      </c>
      <c r="O2340" s="1">
        <v>10393</v>
      </c>
      <c r="P2340" s="1">
        <v>2712</v>
      </c>
      <c r="R2340" s="1">
        <v>67</v>
      </c>
      <c r="S2340" s="1">
        <v>80</v>
      </c>
      <c r="T2340" s="1">
        <v>20</v>
      </c>
      <c r="AL2340" s="7">
        <f>IF(Q2340&gt;0,RANK(Q2340,(N2340:P2340,Q2340:AJ2340)),0)</f>
        <v>0</v>
      </c>
      <c r="AM2340" s="7">
        <f>IF(R2340&gt;0,RANK(R2340,(N2340:P2340,Q2340:AJ2340)),0)</f>
        <v>5</v>
      </c>
      <c r="AN2340" s="7">
        <f>IF(S2340&gt;0,RANK(S2340,(N2340:P2340,Q2340:AJ2340)),0)</f>
        <v>4</v>
      </c>
      <c r="AO2340" s="7">
        <f>IF(T2340&gt;0,RANK(T2340,(N2340:P2340,Q2340:AJ2340)),0)</f>
        <v>6</v>
      </c>
      <c r="AP2340" s="2">
        <f t="shared" si="926"/>
        <v>0</v>
      </c>
      <c r="AQ2340" s="2">
        <f t="shared" si="927"/>
        <v>3.1892612338156891E-3</v>
      </c>
      <c r="AR2340" s="2">
        <f t="shared" si="928"/>
        <v>3.8080731150038081E-3</v>
      </c>
      <c r="AS2340" s="2">
        <f t="shared" si="929"/>
        <v>9.5201827875095201E-4</v>
      </c>
      <c r="AU2340" t="s">
        <v>1543</v>
      </c>
      <c r="AV2340" t="s">
        <v>1985</v>
      </c>
      <c r="AY2340" s="130">
        <v>42</v>
      </c>
      <c r="AZ2340" s="131">
        <v>15</v>
      </c>
      <c r="BA2340" s="132">
        <f t="shared" si="930"/>
        <v>42015</v>
      </c>
      <c r="BC2340" s="7" t="s">
        <v>532</v>
      </c>
    </row>
    <row r="2341" spans="1:55" hidden="1" outlineLevel="1" x14ac:dyDescent="0.2">
      <c r="A2341" t="s">
        <v>2380</v>
      </c>
      <c r="B2341" t="s">
        <v>1985</v>
      </c>
      <c r="C2341" s="1">
        <f t="shared" si="920"/>
        <v>227363</v>
      </c>
      <c r="D2341" s="7">
        <f>RANK(N2341,(N2341:P2341,Q2341:AJ2341))</f>
        <v>1</v>
      </c>
      <c r="E2341" s="7">
        <f>RANK(O2341,(N2341:P2341,Q2341:AJ2341))</f>
        <v>2</v>
      </c>
      <c r="F2341" s="7">
        <f>IF(P2341&gt;0,RANK(P2341,(N2341:P2341,Q2341:AJ2341)),0)</f>
        <v>3</v>
      </c>
      <c r="G2341" s="1">
        <f t="shared" si="921"/>
        <v>8414</v>
      </c>
      <c r="H2341" s="2">
        <f t="shared" si="918"/>
        <v>3.7006900858978814E-2</v>
      </c>
      <c r="I2341" s="2"/>
      <c r="J2341" s="2">
        <f t="shared" si="922"/>
        <v>0.454396713625348</v>
      </c>
      <c r="K2341" s="2">
        <f t="shared" si="923"/>
        <v>0.41738981276636922</v>
      </c>
      <c r="L2341" s="2">
        <f t="shared" si="924"/>
        <v>0.10795072197323223</v>
      </c>
      <c r="M2341" s="2">
        <f t="shared" si="925"/>
        <v>2.0262751635050605E-2</v>
      </c>
      <c r="N2341" s="1">
        <v>103313</v>
      </c>
      <c r="O2341" s="1">
        <v>94899</v>
      </c>
      <c r="P2341" s="1">
        <v>24544</v>
      </c>
      <c r="R2341" s="1">
        <v>3479</v>
      </c>
      <c r="S2341" s="1">
        <v>762</v>
      </c>
      <c r="T2341" s="1">
        <v>366</v>
      </c>
      <c r="AL2341" s="7">
        <f>IF(Q2341&gt;0,RANK(Q2341,(N2341:P2341,Q2341:AJ2341)),0)</f>
        <v>0</v>
      </c>
      <c r="AM2341" s="7">
        <f>IF(R2341&gt;0,RANK(R2341,(N2341:P2341,Q2341:AJ2341)),0)</f>
        <v>4</v>
      </c>
      <c r="AN2341" s="7">
        <f>IF(S2341&gt;0,RANK(S2341,(N2341:P2341,Q2341:AJ2341)),0)</f>
        <v>5</v>
      </c>
      <c r="AO2341" s="7">
        <f>IF(T2341&gt;0,RANK(T2341,(N2341:P2341,Q2341:AJ2341)),0)</f>
        <v>6</v>
      </c>
      <c r="AP2341" s="2">
        <f t="shared" si="926"/>
        <v>0</v>
      </c>
      <c r="AQ2341" s="2">
        <f t="shared" si="927"/>
        <v>1.5301522235368112E-2</v>
      </c>
      <c r="AR2341" s="2">
        <f t="shared" si="928"/>
        <v>3.3514687965939928E-3</v>
      </c>
      <c r="AS2341" s="2">
        <f t="shared" si="929"/>
        <v>1.6097606030884533E-3</v>
      </c>
      <c r="AU2341" t="s">
        <v>2380</v>
      </c>
      <c r="AV2341" t="s">
        <v>1985</v>
      </c>
      <c r="AY2341" s="130">
        <v>42</v>
      </c>
      <c r="AZ2341" s="131">
        <v>17</v>
      </c>
      <c r="BA2341" s="132">
        <f t="shared" si="930"/>
        <v>42017</v>
      </c>
      <c r="BC2341" s="7" t="s">
        <v>532</v>
      </c>
    </row>
    <row r="2342" spans="1:55" hidden="1" outlineLevel="1" x14ac:dyDescent="0.2">
      <c r="A2342" t="s">
        <v>1139</v>
      </c>
      <c r="B2342" t="s">
        <v>1985</v>
      </c>
      <c r="C2342" s="1">
        <f t="shared" si="920"/>
        <v>60591</v>
      </c>
      <c r="D2342" s="7">
        <f>RANK(N2342,(N2342:P2342,Q2342:AJ2342))</f>
        <v>2</v>
      </c>
      <c r="E2342" s="7">
        <f>RANK(O2342,(N2342:P2342,Q2342:AJ2342))</f>
        <v>1</v>
      </c>
      <c r="F2342" s="7">
        <f>IF(P2342&gt;0,RANK(P2342,(N2342:P2342,Q2342:AJ2342)),0)</f>
        <v>3</v>
      </c>
      <c r="G2342" s="1">
        <f t="shared" si="921"/>
        <v>10048</v>
      </c>
      <c r="H2342" s="2">
        <f t="shared" si="918"/>
        <v>0.1658332095525738</v>
      </c>
      <c r="I2342" s="2"/>
      <c r="J2342" s="2">
        <f t="shared" si="922"/>
        <v>0.36292518690894687</v>
      </c>
      <c r="K2342" s="2">
        <f t="shared" si="923"/>
        <v>0.52875839646152067</v>
      </c>
      <c r="L2342" s="2">
        <f t="shared" si="924"/>
        <v>0.10141770229902131</v>
      </c>
      <c r="M2342" s="2">
        <f t="shared" si="925"/>
        <v>6.898714330511091E-3</v>
      </c>
      <c r="N2342" s="1">
        <v>21990</v>
      </c>
      <c r="O2342" s="1">
        <v>32038</v>
      </c>
      <c r="P2342" s="1">
        <v>6145</v>
      </c>
      <c r="R2342" s="1">
        <v>246</v>
      </c>
      <c r="S2342" s="1">
        <v>133</v>
      </c>
      <c r="T2342" s="1">
        <v>39</v>
      </c>
      <c r="AL2342" s="7">
        <f>IF(Q2342&gt;0,RANK(Q2342,(N2342:P2342,Q2342:AJ2342)),0)</f>
        <v>0</v>
      </c>
      <c r="AM2342" s="7">
        <f>IF(R2342&gt;0,RANK(R2342,(N2342:P2342,Q2342:AJ2342)),0)</f>
        <v>4</v>
      </c>
      <c r="AN2342" s="7">
        <f>IF(S2342&gt;0,RANK(S2342,(N2342:P2342,Q2342:AJ2342)),0)</f>
        <v>5</v>
      </c>
      <c r="AO2342" s="7">
        <f>IF(T2342&gt;0,RANK(T2342,(N2342:P2342,Q2342:AJ2342)),0)</f>
        <v>6</v>
      </c>
      <c r="AP2342" s="2">
        <f t="shared" si="926"/>
        <v>0</v>
      </c>
      <c r="AQ2342" s="2">
        <f t="shared" si="927"/>
        <v>4.0600089122146852E-3</v>
      </c>
      <c r="AR2342" s="2">
        <f t="shared" si="928"/>
        <v>2.1950454687989967E-3</v>
      </c>
      <c r="AS2342" s="2">
        <f t="shared" si="929"/>
        <v>6.4365994949745016E-4</v>
      </c>
      <c r="AU2342" t="s">
        <v>1139</v>
      </c>
      <c r="AV2342" t="s">
        <v>1985</v>
      </c>
      <c r="AY2342" s="130">
        <v>42</v>
      </c>
      <c r="AZ2342" s="131">
        <v>19</v>
      </c>
      <c r="BA2342" s="132">
        <f t="shared" si="930"/>
        <v>42019</v>
      </c>
      <c r="BC2342" s="7" t="s">
        <v>532</v>
      </c>
    </row>
    <row r="2343" spans="1:55" hidden="1" outlineLevel="1" x14ac:dyDescent="0.2">
      <c r="A2343" t="s">
        <v>2381</v>
      </c>
      <c r="B2343" t="s">
        <v>1985</v>
      </c>
      <c r="C2343" s="1">
        <f t="shared" si="920"/>
        <v>59275</v>
      </c>
      <c r="D2343" s="7">
        <f>RANK(N2343,(N2343:P2343,Q2343:AJ2343))</f>
        <v>1</v>
      </c>
      <c r="E2343" s="7">
        <f>RANK(O2343,(N2343:P2343,Q2343:AJ2343))</f>
        <v>2</v>
      </c>
      <c r="F2343" s="7">
        <f>IF(P2343&gt;0,RANK(P2343,(N2343:P2343,Q2343:AJ2343)),0)</f>
        <v>3</v>
      </c>
      <c r="G2343" s="1">
        <f t="shared" si="921"/>
        <v>10050</v>
      </c>
      <c r="H2343" s="2">
        <f t="shared" si="918"/>
        <v>0.16954871362294391</v>
      </c>
      <c r="I2343" s="2"/>
      <c r="J2343" s="2">
        <f t="shared" si="922"/>
        <v>0.51271193589202868</v>
      </c>
      <c r="K2343" s="2">
        <f t="shared" si="923"/>
        <v>0.3431632222690848</v>
      </c>
      <c r="L2343" s="2">
        <f t="shared" si="924"/>
        <v>0.13221425558835934</v>
      </c>
      <c r="M2343" s="2">
        <f t="shared" si="925"/>
        <v>1.1910586250527183E-2</v>
      </c>
      <c r="N2343" s="1">
        <v>30391</v>
      </c>
      <c r="O2343" s="1">
        <v>20341</v>
      </c>
      <c r="P2343" s="1">
        <v>7837</v>
      </c>
      <c r="R2343" s="1">
        <v>325</v>
      </c>
      <c r="S2343" s="1">
        <v>313</v>
      </c>
      <c r="T2343" s="1">
        <v>68</v>
      </c>
      <c r="AL2343" s="7">
        <f>IF(Q2343&gt;0,RANK(Q2343,(N2343:P2343,Q2343:AJ2343)),0)</f>
        <v>0</v>
      </c>
      <c r="AM2343" s="7">
        <f>IF(R2343&gt;0,RANK(R2343,(N2343:P2343,Q2343:AJ2343)),0)</f>
        <v>4</v>
      </c>
      <c r="AN2343" s="7">
        <f>IF(S2343&gt;0,RANK(S2343,(N2343:P2343,Q2343:AJ2343)),0)</f>
        <v>5</v>
      </c>
      <c r="AO2343" s="7">
        <f>IF(T2343&gt;0,RANK(T2343,(N2343:P2343,Q2343:AJ2343)),0)</f>
        <v>6</v>
      </c>
      <c r="AP2343" s="2">
        <f t="shared" si="926"/>
        <v>0</v>
      </c>
      <c r="AQ2343" s="2">
        <f t="shared" si="927"/>
        <v>5.482918599746942E-3</v>
      </c>
      <c r="AR2343" s="2">
        <f t="shared" si="928"/>
        <v>5.280472374525517E-3</v>
      </c>
      <c r="AS2343" s="2">
        <f t="shared" si="929"/>
        <v>1.1471952762547449E-3</v>
      </c>
      <c r="AU2343" t="s">
        <v>2381</v>
      </c>
      <c r="AV2343" t="s">
        <v>1985</v>
      </c>
      <c r="AY2343" s="130">
        <v>42</v>
      </c>
      <c r="AZ2343" s="131">
        <v>21</v>
      </c>
      <c r="BA2343" s="132">
        <f t="shared" si="930"/>
        <v>42021</v>
      </c>
      <c r="BC2343" s="7" t="s">
        <v>532</v>
      </c>
    </row>
    <row r="2344" spans="1:55" hidden="1" outlineLevel="1" x14ac:dyDescent="0.2">
      <c r="A2344" t="s">
        <v>2037</v>
      </c>
      <c r="B2344" t="s">
        <v>1985</v>
      </c>
      <c r="C2344" s="1">
        <f t="shared" si="920"/>
        <v>2231</v>
      </c>
      <c r="D2344" s="7">
        <f>RANK(N2344,(N2344:P2344,Q2344:AJ2344))</f>
        <v>2</v>
      </c>
      <c r="E2344" s="7">
        <f>RANK(O2344,(N2344:P2344,Q2344:AJ2344))</f>
        <v>1</v>
      </c>
      <c r="F2344" s="7">
        <f>IF(P2344&gt;0,RANK(P2344,(N2344:P2344,Q2344:AJ2344)),0)</f>
        <v>3</v>
      </c>
      <c r="G2344" s="1">
        <f t="shared" si="921"/>
        <v>291</v>
      </c>
      <c r="H2344" s="2">
        <f t="shared" si="918"/>
        <v>0.13043478260869565</v>
      </c>
      <c r="I2344" s="2"/>
      <c r="J2344" s="2">
        <f t="shared" si="922"/>
        <v>0.36844464365755264</v>
      </c>
      <c r="K2344" s="2">
        <f t="shared" si="923"/>
        <v>0.49887942626624832</v>
      </c>
      <c r="L2344" s="2">
        <f t="shared" si="924"/>
        <v>0.12684894666069027</v>
      </c>
      <c r="M2344" s="2">
        <f t="shared" si="925"/>
        <v>5.8269834155088296E-3</v>
      </c>
      <c r="N2344" s="1">
        <v>822</v>
      </c>
      <c r="O2344" s="1">
        <v>1113</v>
      </c>
      <c r="P2344" s="1">
        <v>283</v>
      </c>
      <c r="R2344" s="1">
        <v>6</v>
      </c>
      <c r="S2344" s="1">
        <v>5</v>
      </c>
      <c r="T2344" s="1">
        <v>2</v>
      </c>
      <c r="AL2344" s="7">
        <f>IF(Q2344&gt;0,RANK(Q2344,(N2344:P2344,Q2344:AJ2344)),0)</f>
        <v>0</v>
      </c>
      <c r="AM2344" s="7">
        <f>IF(R2344&gt;0,RANK(R2344,(N2344:P2344,Q2344:AJ2344)),0)</f>
        <v>4</v>
      </c>
      <c r="AN2344" s="7">
        <f>IF(S2344&gt;0,RANK(S2344,(N2344:P2344,Q2344:AJ2344)),0)</f>
        <v>5</v>
      </c>
      <c r="AO2344" s="7">
        <f>IF(T2344&gt;0,RANK(T2344,(N2344:P2344,Q2344:AJ2344)),0)</f>
        <v>6</v>
      </c>
      <c r="AP2344" s="2">
        <f t="shared" si="926"/>
        <v>0</v>
      </c>
      <c r="AQ2344" s="2">
        <f t="shared" si="927"/>
        <v>2.689376961004034E-3</v>
      </c>
      <c r="AR2344" s="2">
        <f t="shared" si="928"/>
        <v>2.2411474675033617E-3</v>
      </c>
      <c r="AS2344" s="2">
        <f t="shared" si="929"/>
        <v>8.9645898700134474E-4</v>
      </c>
      <c r="AU2344" t="s">
        <v>2037</v>
      </c>
      <c r="AV2344" t="s">
        <v>1985</v>
      </c>
      <c r="AY2344" s="130">
        <v>42</v>
      </c>
      <c r="AZ2344" s="131">
        <v>23</v>
      </c>
      <c r="BA2344" s="132">
        <f t="shared" si="930"/>
        <v>42023</v>
      </c>
      <c r="BC2344" s="7" t="s">
        <v>532</v>
      </c>
    </row>
    <row r="2345" spans="1:55" hidden="1" outlineLevel="1" x14ac:dyDescent="0.2">
      <c r="A2345" t="s">
        <v>2731</v>
      </c>
      <c r="B2345" t="s">
        <v>1985</v>
      </c>
      <c r="C2345" s="1">
        <f t="shared" si="920"/>
        <v>19829</v>
      </c>
      <c r="D2345" s="7">
        <f>RANK(N2345,(N2345:P2345,Q2345:AJ2345))</f>
        <v>1</v>
      </c>
      <c r="E2345" s="7">
        <f>RANK(O2345,(N2345:P2345,Q2345:AJ2345))</f>
        <v>2</v>
      </c>
      <c r="F2345" s="7">
        <f>IF(P2345&gt;0,RANK(P2345,(N2345:P2345,Q2345:AJ2345)),0)</f>
        <v>3</v>
      </c>
      <c r="G2345" s="1">
        <f t="shared" si="921"/>
        <v>2264</v>
      </c>
      <c r="H2345" s="2">
        <f t="shared" si="918"/>
        <v>0.1141762065661405</v>
      </c>
      <c r="I2345" s="2"/>
      <c r="J2345" s="2">
        <f t="shared" si="922"/>
        <v>0.47692773210953654</v>
      </c>
      <c r="K2345" s="2">
        <f t="shared" si="923"/>
        <v>0.36275152554339601</v>
      </c>
      <c r="L2345" s="2">
        <f t="shared" si="924"/>
        <v>0.15089011044429876</v>
      </c>
      <c r="M2345" s="2">
        <f t="shared" si="925"/>
        <v>9.430631902768688E-3</v>
      </c>
      <c r="N2345" s="1">
        <v>9457</v>
      </c>
      <c r="O2345" s="1">
        <v>7193</v>
      </c>
      <c r="P2345" s="1">
        <v>2992</v>
      </c>
      <c r="R2345" s="1">
        <v>89</v>
      </c>
      <c r="S2345" s="1">
        <v>73</v>
      </c>
      <c r="T2345" s="1">
        <v>25</v>
      </c>
      <c r="AL2345" s="7">
        <f>IF(Q2345&gt;0,RANK(Q2345,(N2345:P2345,Q2345:AJ2345)),0)</f>
        <v>0</v>
      </c>
      <c r="AM2345" s="7">
        <f>IF(R2345&gt;0,RANK(R2345,(N2345:P2345,Q2345:AJ2345)),0)</f>
        <v>4</v>
      </c>
      <c r="AN2345" s="7">
        <f>IF(S2345&gt;0,RANK(S2345,(N2345:P2345,Q2345:AJ2345)),0)</f>
        <v>5</v>
      </c>
      <c r="AO2345" s="7">
        <f>IF(T2345&gt;0,RANK(T2345,(N2345:P2345,Q2345:AJ2345)),0)</f>
        <v>6</v>
      </c>
      <c r="AP2345" s="2">
        <f t="shared" si="926"/>
        <v>0</v>
      </c>
      <c r="AQ2345" s="2">
        <f t="shared" si="927"/>
        <v>4.4883756114781383E-3</v>
      </c>
      <c r="AR2345" s="2">
        <f t="shared" si="928"/>
        <v>3.6814766251449895E-3</v>
      </c>
      <c r="AS2345" s="2">
        <f t="shared" si="929"/>
        <v>1.2607796661455444E-3</v>
      </c>
      <c r="AU2345" t="s">
        <v>2731</v>
      </c>
      <c r="AV2345" t="s">
        <v>1985</v>
      </c>
      <c r="AY2345" s="130">
        <v>42</v>
      </c>
      <c r="AZ2345" s="131">
        <v>25</v>
      </c>
      <c r="BA2345" s="132">
        <f t="shared" si="930"/>
        <v>42025</v>
      </c>
      <c r="BC2345" s="7" t="s">
        <v>532</v>
      </c>
    </row>
    <row r="2346" spans="1:55" hidden="1" outlineLevel="1" x14ac:dyDescent="0.2">
      <c r="A2346" t="s">
        <v>2179</v>
      </c>
      <c r="B2346" t="s">
        <v>1985</v>
      </c>
      <c r="C2346" s="1">
        <f t="shared" si="920"/>
        <v>46826</v>
      </c>
      <c r="D2346" s="7">
        <f>RANK(N2346,(N2346:P2346,Q2346:AJ2346))</f>
        <v>1</v>
      </c>
      <c r="E2346" s="7">
        <f>RANK(O2346,(N2346:P2346,Q2346:AJ2346))</f>
        <v>2</v>
      </c>
      <c r="F2346" s="7">
        <f>IF(P2346&gt;0,RANK(P2346,(N2346:P2346,Q2346:AJ2346)),0)</f>
        <v>3</v>
      </c>
      <c r="G2346" s="1">
        <f t="shared" si="921"/>
        <v>210</v>
      </c>
      <c r="H2346" s="2">
        <f t="shared" si="918"/>
        <v>4.4846879938495706E-3</v>
      </c>
      <c r="I2346" s="2"/>
      <c r="J2346" s="2">
        <f t="shared" si="922"/>
        <v>0.45156536966642463</v>
      </c>
      <c r="K2346" s="2">
        <f t="shared" si="923"/>
        <v>0.44708068167257509</v>
      </c>
      <c r="L2346" s="2">
        <f t="shared" si="924"/>
        <v>8.9117157134925046E-2</v>
      </c>
      <c r="M2346" s="2">
        <f t="shared" si="925"/>
        <v>1.2236791526075291E-2</v>
      </c>
      <c r="N2346" s="1">
        <v>21145</v>
      </c>
      <c r="O2346" s="1">
        <v>20935</v>
      </c>
      <c r="P2346" s="1">
        <v>4173</v>
      </c>
      <c r="R2346" s="1">
        <v>378</v>
      </c>
      <c r="S2346" s="1">
        <v>75</v>
      </c>
      <c r="T2346" s="1">
        <v>120</v>
      </c>
      <c r="AL2346" s="7">
        <f>IF(Q2346&gt;0,RANK(Q2346,(N2346:P2346,Q2346:AJ2346)),0)</f>
        <v>0</v>
      </c>
      <c r="AM2346" s="7">
        <f>IF(R2346&gt;0,RANK(R2346,(N2346:P2346,Q2346:AJ2346)),0)</f>
        <v>4</v>
      </c>
      <c r="AN2346" s="7">
        <f>IF(S2346&gt;0,RANK(S2346,(N2346:P2346,Q2346:AJ2346)),0)</f>
        <v>6</v>
      </c>
      <c r="AO2346" s="7">
        <f>IF(T2346&gt;0,RANK(T2346,(N2346:P2346,Q2346:AJ2346)),0)</f>
        <v>5</v>
      </c>
      <c r="AP2346" s="2">
        <f t="shared" si="926"/>
        <v>0</v>
      </c>
      <c r="AQ2346" s="2">
        <f t="shared" si="927"/>
        <v>8.0724383889292269E-3</v>
      </c>
      <c r="AR2346" s="2">
        <f t="shared" si="928"/>
        <v>1.6016742835177039E-3</v>
      </c>
      <c r="AS2346" s="2">
        <f t="shared" si="929"/>
        <v>2.5626788536283261E-3</v>
      </c>
      <c r="AU2346" t="s">
        <v>2179</v>
      </c>
      <c r="AV2346" t="s">
        <v>1985</v>
      </c>
      <c r="AY2346" s="130">
        <v>42</v>
      </c>
      <c r="AZ2346" s="131">
        <v>27</v>
      </c>
      <c r="BA2346" s="132">
        <f t="shared" si="930"/>
        <v>42027</v>
      </c>
      <c r="BC2346" s="7" t="s">
        <v>532</v>
      </c>
    </row>
    <row r="2347" spans="1:55" hidden="1" outlineLevel="1" x14ac:dyDescent="0.2">
      <c r="A2347" t="s">
        <v>2180</v>
      </c>
      <c r="B2347" t="s">
        <v>1985</v>
      </c>
      <c r="C2347" s="1">
        <f t="shared" si="920"/>
        <v>158366</v>
      </c>
      <c r="D2347" s="7">
        <f>RANK(N2347,(N2347:P2347,Q2347:AJ2347))</f>
        <v>2</v>
      </c>
      <c r="E2347" s="7">
        <f>RANK(O2347,(N2347:P2347,Q2347:AJ2347))</f>
        <v>1</v>
      </c>
      <c r="F2347" s="7">
        <f>IF(P2347&gt;0,RANK(P2347,(N2347:P2347,Q2347:AJ2347)),0)</f>
        <v>3</v>
      </c>
      <c r="G2347" s="1">
        <f t="shared" si="921"/>
        <v>12246</v>
      </c>
      <c r="H2347" s="2">
        <f t="shared" si="918"/>
        <v>7.7327204071581015E-2</v>
      </c>
      <c r="I2347" s="2"/>
      <c r="J2347" s="2">
        <f t="shared" si="922"/>
        <v>0.4090713915865779</v>
      </c>
      <c r="K2347" s="2">
        <f t="shared" si="923"/>
        <v>0.48639859565815896</v>
      </c>
      <c r="L2347" s="2">
        <f t="shared" si="924"/>
        <v>8.8825884343861683E-2</v>
      </c>
      <c r="M2347" s="2">
        <f t="shared" si="925"/>
        <v>1.5704128411401452E-2</v>
      </c>
      <c r="N2347" s="1">
        <v>64783</v>
      </c>
      <c r="O2347" s="1">
        <v>77029</v>
      </c>
      <c r="P2347" s="1">
        <v>14067</v>
      </c>
      <c r="R2347" s="1">
        <v>1942</v>
      </c>
      <c r="S2347" s="1">
        <v>323</v>
      </c>
      <c r="T2347" s="1">
        <v>222</v>
      </c>
      <c r="AL2347" s="7">
        <f>IF(Q2347&gt;0,RANK(Q2347,(N2347:P2347,Q2347:AJ2347)),0)</f>
        <v>0</v>
      </c>
      <c r="AM2347" s="7">
        <f>IF(R2347&gt;0,RANK(R2347,(N2347:P2347,Q2347:AJ2347)),0)</f>
        <v>4</v>
      </c>
      <c r="AN2347" s="7">
        <f>IF(S2347&gt;0,RANK(S2347,(N2347:P2347,Q2347:AJ2347)),0)</f>
        <v>5</v>
      </c>
      <c r="AO2347" s="7">
        <f>IF(T2347&gt;0,RANK(T2347,(N2347:P2347,Q2347:AJ2347)),0)</f>
        <v>6</v>
      </c>
      <c r="AP2347" s="2">
        <f t="shared" si="926"/>
        <v>0</v>
      </c>
      <c r="AQ2347" s="2">
        <f t="shared" si="927"/>
        <v>1.2262733162421227E-2</v>
      </c>
      <c r="AR2347" s="2">
        <f t="shared" si="928"/>
        <v>2.03957920260662E-3</v>
      </c>
      <c r="AS2347" s="2">
        <f t="shared" si="929"/>
        <v>1.4018160463735903E-3</v>
      </c>
      <c r="AU2347" t="s">
        <v>2180</v>
      </c>
      <c r="AV2347" t="s">
        <v>1985</v>
      </c>
      <c r="AY2347" s="130">
        <v>42</v>
      </c>
      <c r="AZ2347" s="131">
        <v>29</v>
      </c>
      <c r="BA2347" s="132">
        <f t="shared" si="930"/>
        <v>42029</v>
      </c>
      <c r="BC2347" s="7" t="s">
        <v>532</v>
      </c>
    </row>
    <row r="2348" spans="1:55" hidden="1" outlineLevel="1" x14ac:dyDescent="0.2">
      <c r="A2348" t="s">
        <v>1844</v>
      </c>
      <c r="B2348" t="s">
        <v>1985</v>
      </c>
      <c r="C2348" s="1">
        <f t="shared" si="920"/>
        <v>15071</v>
      </c>
      <c r="D2348" s="7">
        <f>RANK(N2348,(N2348:P2348,Q2348:AJ2348))</f>
        <v>2</v>
      </c>
      <c r="E2348" s="7">
        <f>RANK(O2348,(N2348:P2348,Q2348:AJ2348))</f>
        <v>1</v>
      </c>
      <c r="F2348" s="7">
        <f>IF(P2348&gt;0,RANK(P2348,(N2348:P2348,Q2348:AJ2348)),0)</f>
        <v>3</v>
      </c>
      <c r="G2348" s="1">
        <f t="shared" si="921"/>
        <v>962</v>
      </c>
      <c r="H2348" s="2">
        <f t="shared" si="918"/>
        <v>6.3831198991440519E-2</v>
      </c>
      <c r="I2348" s="2"/>
      <c r="J2348" s="2">
        <f t="shared" si="922"/>
        <v>0.3950633667308075</v>
      </c>
      <c r="K2348" s="2">
        <f t="shared" si="923"/>
        <v>0.45889456572224802</v>
      </c>
      <c r="L2348" s="2">
        <f t="shared" si="924"/>
        <v>0.13695176166146905</v>
      </c>
      <c r="M2348" s="2">
        <f t="shared" si="925"/>
        <v>9.0903058854754915E-3</v>
      </c>
      <c r="N2348" s="1">
        <v>5954</v>
      </c>
      <c r="O2348" s="1">
        <v>6916</v>
      </c>
      <c r="P2348" s="1">
        <v>2064</v>
      </c>
      <c r="R2348" s="1">
        <v>26</v>
      </c>
      <c r="S2348" s="1">
        <v>95</v>
      </c>
      <c r="T2348" s="1">
        <v>16</v>
      </c>
      <c r="AL2348" s="7">
        <f>IF(Q2348&gt;0,RANK(Q2348,(N2348:P2348,Q2348:AJ2348)),0)</f>
        <v>0</v>
      </c>
      <c r="AM2348" s="7">
        <f>IF(R2348&gt;0,RANK(R2348,(N2348:P2348,Q2348:AJ2348)),0)</f>
        <v>5</v>
      </c>
      <c r="AN2348" s="7">
        <f>IF(S2348&gt;0,RANK(S2348,(N2348:P2348,Q2348:AJ2348)),0)</f>
        <v>4</v>
      </c>
      <c r="AO2348" s="7">
        <f>IF(T2348&gt;0,RANK(T2348,(N2348:P2348,Q2348:AJ2348)),0)</f>
        <v>6</v>
      </c>
      <c r="AP2348" s="2">
        <f t="shared" si="926"/>
        <v>0</v>
      </c>
      <c r="AQ2348" s="2">
        <f t="shared" si="927"/>
        <v>1.7251675403092031E-3</v>
      </c>
      <c r="AR2348" s="2">
        <f t="shared" si="928"/>
        <v>6.3034967818990113E-3</v>
      </c>
      <c r="AS2348" s="2">
        <f t="shared" si="929"/>
        <v>1.0616415632672019E-3</v>
      </c>
      <c r="AU2348" t="s">
        <v>1844</v>
      </c>
      <c r="AV2348" t="s">
        <v>1985</v>
      </c>
      <c r="AY2348" s="130">
        <v>42</v>
      </c>
      <c r="AZ2348" s="131">
        <v>31</v>
      </c>
      <c r="BA2348" s="132">
        <f t="shared" si="930"/>
        <v>42031</v>
      </c>
      <c r="BC2348" s="7" t="s">
        <v>532</v>
      </c>
    </row>
    <row r="2349" spans="1:55" hidden="1" outlineLevel="1" x14ac:dyDescent="0.2">
      <c r="A2349" t="s">
        <v>1845</v>
      </c>
      <c r="B2349" t="s">
        <v>1985</v>
      </c>
      <c r="C2349" s="1">
        <f t="shared" si="920"/>
        <v>28955</v>
      </c>
      <c r="D2349" s="7">
        <f>RANK(N2349,(N2349:P2349,Q2349:AJ2349))</f>
        <v>2</v>
      </c>
      <c r="E2349" s="7">
        <f>RANK(O2349,(N2349:P2349,Q2349:AJ2349))</f>
        <v>1</v>
      </c>
      <c r="F2349" s="7">
        <f>IF(P2349&gt;0,RANK(P2349,(N2349:P2349,Q2349:AJ2349)),0)</f>
        <v>3</v>
      </c>
      <c r="G2349" s="1">
        <f t="shared" si="921"/>
        <v>996</v>
      </c>
      <c r="H2349" s="2">
        <f t="shared" si="918"/>
        <v>3.4398204109825595E-2</v>
      </c>
      <c r="I2349" s="2"/>
      <c r="J2349" s="2">
        <f t="shared" si="922"/>
        <v>0.41412536694871355</v>
      </c>
      <c r="K2349" s="2">
        <f t="shared" si="923"/>
        <v>0.44852357105853913</v>
      </c>
      <c r="L2349" s="2">
        <f t="shared" si="924"/>
        <v>0.12978760145052667</v>
      </c>
      <c r="M2349" s="2">
        <f t="shared" si="925"/>
        <v>7.5634605422207069E-3</v>
      </c>
      <c r="N2349" s="1">
        <v>11991</v>
      </c>
      <c r="O2349" s="1">
        <v>12987</v>
      </c>
      <c r="P2349" s="1">
        <v>3758</v>
      </c>
      <c r="R2349" s="1">
        <v>56</v>
      </c>
      <c r="S2349" s="1">
        <v>137</v>
      </c>
      <c r="T2349" s="1">
        <v>26</v>
      </c>
      <c r="AL2349" s="7">
        <f>IF(Q2349&gt;0,RANK(Q2349,(N2349:P2349,Q2349:AJ2349)),0)</f>
        <v>0</v>
      </c>
      <c r="AM2349" s="7">
        <f>IF(R2349&gt;0,RANK(R2349,(N2349:P2349,Q2349:AJ2349)),0)</f>
        <v>5</v>
      </c>
      <c r="AN2349" s="7">
        <f>IF(S2349&gt;0,RANK(S2349,(N2349:P2349,Q2349:AJ2349)),0)</f>
        <v>4</v>
      </c>
      <c r="AO2349" s="7">
        <f>IF(T2349&gt;0,RANK(T2349,(N2349:P2349,Q2349:AJ2349)),0)</f>
        <v>6</v>
      </c>
      <c r="AP2349" s="2">
        <f t="shared" si="926"/>
        <v>0</v>
      </c>
      <c r="AQ2349" s="2">
        <f t="shared" si="927"/>
        <v>1.9340355724399932E-3</v>
      </c>
      <c r="AR2349" s="2">
        <f t="shared" si="928"/>
        <v>4.7314798825764115E-3</v>
      </c>
      <c r="AS2349" s="2">
        <f t="shared" si="929"/>
        <v>8.9794508720428246E-4</v>
      </c>
      <c r="AU2349" t="s">
        <v>1845</v>
      </c>
      <c r="AV2349" t="s">
        <v>1985</v>
      </c>
      <c r="AY2349" s="130">
        <v>42</v>
      </c>
      <c r="AZ2349" s="131">
        <v>33</v>
      </c>
      <c r="BA2349" s="132">
        <f t="shared" si="930"/>
        <v>42033</v>
      </c>
      <c r="BC2349" s="7" t="s">
        <v>532</v>
      </c>
    </row>
    <row r="2350" spans="1:55" hidden="1" outlineLevel="1" x14ac:dyDescent="0.2">
      <c r="A2350" t="s">
        <v>2705</v>
      </c>
      <c r="B2350" t="s">
        <v>1985</v>
      </c>
      <c r="C2350" s="1">
        <f t="shared" si="920"/>
        <v>11483</v>
      </c>
      <c r="D2350" s="7">
        <f>RANK(N2350,(N2350:P2350,Q2350:AJ2350))</f>
        <v>1</v>
      </c>
      <c r="E2350" s="7">
        <f>RANK(O2350,(N2350:P2350,Q2350:AJ2350))</f>
        <v>2</v>
      </c>
      <c r="F2350" s="7">
        <f>IF(P2350&gt;0,RANK(P2350,(N2350:P2350,Q2350:AJ2350)),0)</f>
        <v>3</v>
      </c>
      <c r="G2350" s="1">
        <f t="shared" si="921"/>
        <v>1365</v>
      </c>
      <c r="H2350" s="2">
        <f t="shared" si="918"/>
        <v>0.1188713750761996</v>
      </c>
      <c r="I2350" s="2"/>
      <c r="J2350" s="2">
        <f t="shared" si="922"/>
        <v>0.49272838108508232</v>
      </c>
      <c r="K2350" s="2">
        <f t="shared" si="923"/>
        <v>0.37385700600888272</v>
      </c>
      <c r="L2350" s="2">
        <f t="shared" si="924"/>
        <v>0.12400940520769833</v>
      </c>
      <c r="M2350" s="2">
        <f t="shared" si="925"/>
        <v>9.4052076983366234E-3</v>
      </c>
      <c r="N2350" s="1">
        <v>5658</v>
      </c>
      <c r="O2350" s="1">
        <v>4293</v>
      </c>
      <c r="P2350" s="1">
        <v>1424</v>
      </c>
      <c r="R2350" s="1">
        <v>33</v>
      </c>
      <c r="S2350" s="1">
        <v>57</v>
      </c>
      <c r="T2350" s="1">
        <v>18</v>
      </c>
      <c r="AL2350" s="7">
        <f>IF(Q2350&gt;0,RANK(Q2350,(N2350:P2350,Q2350:AJ2350)),0)</f>
        <v>0</v>
      </c>
      <c r="AM2350" s="7">
        <f>IF(R2350&gt;0,RANK(R2350,(N2350:P2350,Q2350:AJ2350)),0)</f>
        <v>5</v>
      </c>
      <c r="AN2350" s="7">
        <f>IF(S2350&gt;0,RANK(S2350,(N2350:P2350,Q2350:AJ2350)),0)</f>
        <v>4</v>
      </c>
      <c r="AO2350" s="7">
        <f>IF(T2350&gt;0,RANK(T2350,(N2350:P2350,Q2350:AJ2350)),0)</f>
        <v>6</v>
      </c>
      <c r="AP2350" s="2">
        <f t="shared" si="926"/>
        <v>0</v>
      </c>
      <c r="AQ2350" s="2">
        <f t="shared" si="927"/>
        <v>2.8738134633806496E-3</v>
      </c>
      <c r="AR2350" s="2">
        <f t="shared" si="928"/>
        <v>4.9638596185665766E-3</v>
      </c>
      <c r="AS2350" s="2">
        <f t="shared" si="929"/>
        <v>1.5675346163894453E-3</v>
      </c>
      <c r="AU2350" t="s">
        <v>2705</v>
      </c>
      <c r="AV2350" t="s">
        <v>1985</v>
      </c>
      <c r="AY2350" s="130">
        <v>42</v>
      </c>
      <c r="AZ2350" s="131">
        <v>35</v>
      </c>
      <c r="BA2350" s="132">
        <f t="shared" si="930"/>
        <v>42035</v>
      </c>
      <c r="BC2350" s="7" t="s">
        <v>532</v>
      </c>
    </row>
    <row r="2351" spans="1:55" hidden="1" outlineLevel="1" x14ac:dyDescent="0.2">
      <c r="A2351" t="s">
        <v>601</v>
      </c>
      <c r="B2351" t="s">
        <v>1985</v>
      </c>
      <c r="C2351" s="1">
        <f t="shared" si="920"/>
        <v>20372</v>
      </c>
      <c r="D2351" s="7">
        <f>RANK(N2351,(N2351:P2351,Q2351:AJ2351))</f>
        <v>1</v>
      </c>
      <c r="E2351" s="7">
        <f>RANK(O2351,(N2351:P2351,Q2351:AJ2351))</f>
        <v>2</v>
      </c>
      <c r="F2351" s="7">
        <f>IF(P2351&gt;0,RANK(P2351,(N2351:P2351,Q2351:AJ2351)),0)</f>
        <v>3</v>
      </c>
      <c r="G2351" s="1">
        <f t="shared" si="921"/>
        <v>145</v>
      </c>
      <c r="H2351" s="2">
        <f t="shared" si="918"/>
        <v>7.1176124091890834E-3</v>
      </c>
      <c r="I2351" s="2"/>
      <c r="J2351" s="2">
        <f t="shared" si="922"/>
        <v>0.41129982328686432</v>
      </c>
      <c r="K2351" s="2">
        <f t="shared" si="923"/>
        <v>0.40418221087767525</v>
      </c>
      <c r="L2351" s="2">
        <f t="shared" si="924"/>
        <v>0.17936383271156489</v>
      </c>
      <c r="M2351" s="2">
        <f t="shared" si="925"/>
        <v>5.1541331238955379E-3</v>
      </c>
      <c r="N2351" s="1">
        <v>8379</v>
      </c>
      <c r="O2351" s="1">
        <v>8234</v>
      </c>
      <c r="P2351" s="1">
        <v>3654</v>
      </c>
      <c r="R2351" s="1">
        <v>74</v>
      </c>
      <c r="S2351" s="1">
        <v>18</v>
      </c>
      <c r="T2351" s="1">
        <v>13</v>
      </c>
      <c r="AL2351" s="7">
        <f>IF(Q2351&gt;0,RANK(Q2351,(N2351:P2351,Q2351:AJ2351)),0)</f>
        <v>0</v>
      </c>
      <c r="AM2351" s="7">
        <f>IF(R2351&gt;0,RANK(R2351,(N2351:P2351,Q2351:AJ2351)),0)</f>
        <v>4</v>
      </c>
      <c r="AN2351" s="7">
        <f>IF(S2351&gt;0,RANK(S2351,(N2351:P2351,Q2351:AJ2351)),0)</f>
        <v>5</v>
      </c>
      <c r="AO2351" s="7">
        <f>IF(T2351&gt;0,RANK(T2351,(N2351:P2351,Q2351:AJ2351)),0)</f>
        <v>6</v>
      </c>
      <c r="AP2351" s="2">
        <f t="shared" si="926"/>
        <v>0</v>
      </c>
      <c r="AQ2351" s="2">
        <f t="shared" si="927"/>
        <v>3.6324366777930493E-3</v>
      </c>
      <c r="AR2351" s="2">
        <f t="shared" si="928"/>
        <v>8.8356567838209312E-4</v>
      </c>
      <c r="AS2351" s="2">
        <f t="shared" si="929"/>
        <v>6.3813076772040059E-4</v>
      </c>
      <c r="AU2351" t="s">
        <v>601</v>
      </c>
      <c r="AV2351" t="s">
        <v>1985</v>
      </c>
      <c r="AY2351" s="130">
        <v>42</v>
      </c>
      <c r="AZ2351" s="131">
        <v>37</v>
      </c>
      <c r="BA2351" s="132">
        <f t="shared" si="930"/>
        <v>42037</v>
      </c>
      <c r="BC2351" s="7" t="s">
        <v>532</v>
      </c>
    </row>
    <row r="2352" spans="1:55" hidden="1" outlineLevel="1" x14ac:dyDescent="0.2">
      <c r="A2352" t="s">
        <v>3080</v>
      </c>
      <c r="B2352" t="s">
        <v>1985</v>
      </c>
      <c r="C2352" s="1">
        <f t="shared" si="920"/>
        <v>31446</v>
      </c>
      <c r="D2352" s="7">
        <f>RANK(N2352,(N2352:P2352,Q2352:AJ2352))</f>
        <v>2</v>
      </c>
      <c r="E2352" s="7">
        <f>RANK(O2352,(N2352:P2352,Q2352:AJ2352))</f>
        <v>1</v>
      </c>
      <c r="F2352" s="7">
        <f>IF(P2352&gt;0,RANK(P2352,(N2352:P2352,Q2352:AJ2352)),0)</f>
        <v>3</v>
      </c>
      <c r="G2352" s="1">
        <f t="shared" si="921"/>
        <v>1716</v>
      </c>
      <c r="H2352" s="2">
        <f t="shared" si="918"/>
        <v>5.4569738599503911E-2</v>
      </c>
      <c r="I2352" s="2"/>
      <c r="J2352" s="2">
        <f t="shared" si="922"/>
        <v>0.41159447942504612</v>
      </c>
      <c r="K2352" s="2">
        <f t="shared" si="923"/>
        <v>0.46616421802455005</v>
      </c>
      <c r="L2352" s="2">
        <f t="shared" si="924"/>
        <v>0.11190612478534631</v>
      </c>
      <c r="M2352" s="2">
        <f t="shared" si="925"/>
        <v>1.0335177765057518E-2</v>
      </c>
      <c r="N2352" s="1">
        <v>12943</v>
      </c>
      <c r="O2352" s="1">
        <v>14659</v>
      </c>
      <c r="P2352" s="1">
        <v>3519</v>
      </c>
      <c r="R2352" s="1">
        <v>98</v>
      </c>
      <c r="S2352" s="1">
        <v>182</v>
      </c>
      <c r="T2352" s="1">
        <v>45</v>
      </c>
      <c r="AL2352" s="7">
        <f>IF(Q2352&gt;0,RANK(Q2352,(N2352:P2352,Q2352:AJ2352)),0)</f>
        <v>0</v>
      </c>
      <c r="AM2352" s="7">
        <f>IF(R2352&gt;0,RANK(R2352,(N2352:P2352,Q2352:AJ2352)),0)</f>
        <v>5</v>
      </c>
      <c r="AN2352" s="7">
        <f>IF(S2352&gt;0,RANK(S2352,(N2352:P2352,Q2352:AJ2352)),0)</f>
        <v>4</v>
      </c>
      <c r="AO2352" s="7">
        <f>IF(T2352&gt;0,RANK(T2352,(N2352:P2352,Q2352:AJ2352)),0)</f>
        <v>6</v>
      </c>
      <c r="AP2352" s="2">
        <f t="shared" si="926"/>
        <v>0</v>
      </c>
      <c r="AQ2352" s="2">
        <f t="shared" si="927"/>
        <v>3.1164536030019716E-3</v>
      </c>
      <c r="AR2352" s="2">
        <f t="shared" si="928"/>
        <v>5.7876995484322331E-3</v>
      </c>
      <c r="AS2352" s="2">
        <f t="shared" si="929"/>
        <v>1.4310246136233543E-3</v>
      </c>
      <c r="AU2352" t="s">
        <v>3080</v>
      </c>
      <c r="AV2352" t="s">
        <v>1985</v>
      </c>
      <c r="AY2352" s="130">
        <v>42</v>
      </c>
      <c r="AZ2352" s="131">
        <v>39</v>
      </c>
      <c r="BA2352" s="132">
        <f t="shared" si="930"/>
        <v>42039</v>
      </c>
      <c r="BC2352" s="7" t="s">
        <v>532</v>
      </c>
    </row>
    <row r="2353" spans="1:55" hidden="1" outlineLevel="1" x14ac:dyDescent="0.2">
      <c r="A2353" t="s">
        <v>2220</v>
      </c>
      <c r="B2353" t="s">
        <v>1985</v>
      </c>
      <c r="C2353" s="1">
        <f t="shared" si="920"/>
        <v>78985</v>
      </c>
      <c r="D2353" s="7">
        <f>RANK(N2353,(N2353:P2353,Q2353:AJ2353))</f>
        <v>2</v>
      </c>
      <c r="E2353" s="7">
        <f>RANK(O2353,(N2353:P2353,Q2353:AJ2353))</f>
        <v>1</v>
      </c>
      <c r="F2353" s="7">
        <f>IF(P2353&gt;0,RANK(P2353,(N2353:P2353,Q2353:AJ2353)),0)</f>
        <v>3</v>
      </c>
      <c r="G2353" s="1">
        <f t="shared" si="921"/>
        <v>15194</v>
      </c>
      <c r="H2353" s="2">
        <f t="shared" si="918"/>
        <v>0.19236563904538836</v>
      </c>
      <c r="I2353" s="2"/>
      <c r="J2353" s="2">
        <f t="shared" si="922"/>
        <v>0.36398050262708109</v>
      </c>
      <c r="K2353" s="2">
        <f t="shared" si="923"/>
        <v>0.55634614167246943</v>
      </c>
      <c r="L2353" s="2">
        <f t="shared" si="924"/>
        <v>7.1773121478761789E-2</v>
      </c>
      <c r="M2353" s="2">
        <f t="shared" si="925"/>
        <v>7.9002342216877436E-3</v>
      </c>
      <c r="N2353" s="1">
        <v>28749</v>
      </c>
      <c r="O2353" s="1">
        <v>43943</v>
      </c>
      <c r="P2353" s="1">
        <v>5669</v>
      </c>
      <c r="R2353" s="1">
        <v>407</v>
      </c>
      <c r="S2353" s="1">
        <v>144</v>
      </c>
      <c r="T2353" s="1">
        <v>73</v>
      </c>
      <c r="AL2353" s="7">
        <f>IF(Q2353&gt;0,RANK(Q2353,(N2353:P2353,Q2353:AJ2353)),0)</f>
        <v>0</v>
      </c>
      <c r="AM2353" s="7">
        <f>IF(R2353&gt;0,RANK(R2353,(N2353:P2353,Q2353:AJ2353)),0)</f>
        <v>4</v>
      </c>
      <c r="AN2353" s="7">
        <f>IF(S2353&gt;0,RANK(S2353,(N2353:P2353,Q2353:AJ2353)),0)</f>
        <v>5</v>
      </c>
      <c r="AO2353" s="7">
        <f>IF(T2353&gt;0,RANK(T2353,(N2353:P2353,Q2353:AJ2353)),0)</f>
        <v>6</v>
      </c>
      <c r="AP2353" s="2">
        <f t="shared" si="926"/>
        <v>0</v>
      </c>
      <c r="AQ2353" s="2">
        <f t="shared" si="927"/>
        <v>5.1528771285687157E-3</v>
      </c>
      <c r="AR2353" s="2">
        <f t="shared" si="928"/>
        <v>1.8231309742356143E-3</v>
      </c>
      <c r="AS2353" s="2">
        <f t="shared" si="929"/>
        <v>9.2422611888333232E-4</v>
      </c>
      <c r="AU2353" t="s">
        <v>2220</v>
      </c>
      <c r="AV2353" t="s">
        <v>1985</v>
      </c>
      <c r="AY2353" s="130">
        <v>42</v>
      </c>
      <c r="AZ2353" s="131">
        <v>41</v>
      </c>
      <c r="BA2353" s="132">
        <f t="shared" si="930"/>
        <v>42041</v>
      </c>
      <c r="BC2353" s="7" t="s">
        <v>532</v>
      </c>
    </row>
    <row r="2354" spans="1:55" hidden="1" outlineLevel="1" x14ac:dyDescent="0.2">
      <c r="A2354" t="s">
        <v>1764</v>
      </c>
      <c r="B2354" t="s">
        <v>1985</v>
      </c>
      <c r="C2354" s="1">
        <f t="shared" si="920"/>
        <v>92971</v>
      </c>
      <c r="D2354" s="7">
        <f>RANK(N2354,(N2354:P2354,Q2354:AJ2354))</f>
        <v>2</v>
      </c>
      <c r="E2354" s="7">
        <f>RANK(O2354,(N2354:P2354,Q2354:AJ2354))</f>
        <v>1</v>
      </c>
      <c r="F2354" s="7">
        <f>IF(P2354&gt;0,RANK(P2354,(N2354:P2354,Q2354:AJ2354)),0)</f>
        <v>3</v>
      </c>
      <c r="G2354" s="1">
        <f t="shared" si="921"/>
        <v>3481</v>
      </c>
      <c r="H2354" s="2">
        <f t="shared" si="918"/>
        <v>3.7441782921556185E-2</v>
      </c>
      <c r="I2354" s="2"/>
      <c r="J2354" s="2">
        <f t="shared" si="922"/>
        <v>0.44030934377386499</v>
      </c>
      <c r="K2354" s="2">
        <f t="shared" si="923"/>
        <v>0.47775112669542114</v>
      </c>
      <c r="L2354" s="2">
        <f t="shared" si="924"/>
        <v>7.4937346054145912E-2</v>
      </c>
      <c r="M2354" s="2">
        <f t="shared" si="925"/>
        <v>7.0021834765679608E-3</v>
      </c>
      <c r="N2354" s="1">
        <v>40936</v>
      </c>
      <c r="O2354" s="1">
        <v>44417</v>
      </c>
      <c r="P2354" s="1">
        <v>6967</v>
      </c>
      <c r="R2354" s="1">
        <v>358</v>
      </c>
      <c r="S2354" s="1">
        <v>178</v>
      </c>
      <c r="T2354" s="1">
        <v>115</v>
      </c>
      <c r="AL2354" s="7">
        <f>IF(Q2354&gt;0,RANK(Q2354,(N2354:P2354,Q2354:AJ2354)),0)</f>
        <v>0</v>
      </c>
      <c r="AM2354" s="7">
        <f>IF(R2354&gt;0,RANK(R2354,(N2354:P2354,Q2354:AJ2354)),0)</f>
        <v>4</v>
      </c>
      <c r="AN2354" s="7">
        <f>IF(S2354&gt;0,RANK(S2354,(N2354:P2354,Q2354:AJ2354)),0)</f>
        <v>5</v>
      </c>
      <c r="AO2354" s="7">
        <f>IF(T2354&gt;0,RANK(T2354,(N2354:P2354,Q2354:AJ2354)),0)</f>
        <v>6</v>
      </c>
      <c r="AP2354" s="2">
        <f t="shared" si="926"/>
        <v>0</v>
      </c>
      <c r="AQ2354" s="2">
        <f t="shared" si="927"/>
        <v>3.8506631100020438E-3</v>
      </c>
      <c r="AR2354" s="2">
        <f t="shared" si="928"/>
        <v>1.9145755127943122E-3</v>
      </c>
      <c r="AS2354" s="2">
        <f t="shared" si="929"/>
        <v>1.2369448537716062E-3</v>
      </c>
      <c r="AU2354" t="s">
        <v>1764</v>
      </c>
      <c r="AV2354" t="s">
        <v>1985</v>
      </c>
      <c r="AY2354" s="130">
        <v>42</v>
      </c>
      <c r="AZ2354" s="131">
        <v>43</v>
      </c>
      <c r="BA2354" s="132">
        <f t="shared" si="930"/>
        <v>42043</v>
      </c>
      <c r="BC2354" s="7" t="s">
        <v>532</v>
      </c>
    </row>
    <row r="2355" spans="1:55" hidden="1" outlineLevel="1" x14ac:dyDescent="0.2">
      <c r="A2355" t="s">
        <v>1263</v>
      </c>
      <c r="B2355" t="s">
        <v>1985</v>
      </c>
      <c r="C2355" s="1">
        <f t="shared" si="920"/>
        <v>234748</v>
      </c>
      <c r="D2355" s="7">
        <f>RANK(N2355,(N2355:P2355,Q2355:AJ2355))</f>
        <v>1</v>
      </c>
      <c r="E2355" s="7">
        <f>RANK(O2355,(N2355:P2355,Q2355:AJ2355))</f>
        <v>2</v>
      </c>
      <c r="F2355" s="7">
        <f>IF(P2355&gt;0,RANK(P2355,(N2355:P2355,Q2355:AJ2355)),0)</f>
        <v>3</v>
      </c>
      <c r="G2355" s="1">
        <f t="shared" si="921"/>
        <v>23318</v>
      </c>
      <c r="H2355" s="2">
        <f t="shared" si="918"/>
        <v>9.9332049687324286E-2</v>
      </c>
      <c r="I2355" s="2"/>
      <c r="J2355" s="2">
        <f t="shared" si="922"/>
        <v>0.49391688108098897</v>
      </c>
      <c r="K2355" s="2">
        <f t="shared" si="923"/>
        <v>0.39458483139366468</v>
      </c>
      <c r="L2355" s="2">
        <f t="shared" si="924"/>
        <v>9.3219111557925949E-2</v>
      </c>
      <c r="M2355" s="2">
        <f t="shared" si="925"/>
        <v>1.8279175967420402E-2</v>
      </c>
      <c r="N2355" s="1">
        <v>115946</v>
      </c>
      <c r="O2355" s="1">
        <v>92628</v>
      </c>
      <c r="P2355" s="1">
        <v>21883</v>
      </c>
      <c r="R2355" s="1">
        <v>2371</v>
      </c>
      <c r="S2355" s="1">
        <v>1578</v>
      </c>
      <c r="T2355" s="1">
        <v>342</v>
      </c>
      <c r="AL2355" s="7">
        <f>IF(Q2355&gt;0,RANK(Q2355,(N2355:P2355,Q2355:AJ2355)),0)</f>
        <v>0</v>
      </c>
      <c r="AM2355" s="7">
        <f>IF(R2355&gt;0,RANK(R2355,(N2355:P2355,Q2355:AJ2355)),0)</f>
        <v>4</v>
      </c>
      <c r="AN2355" s="7">
        <f>IF(S2355&gt;0,RANK(S2355,(N2355:P2355,Q2355:AJ2355)),0)</f>
        <v>5</v>
      </c>
      <c r="AO2355" s="7">
        <f>IF(T2355&gt;0,RANK(T2355,(N2355:P2355,Q2355:AJ2355)),0)</f>
        <v>6</v>
      </c>
      <c r="AP2355" s="2">
        <f t="shared" si="926"/>
        <v>0</v>
      </c>
      <c r="AQ2355" s="2">
        <f t="shared" si="927"/>
        <v>1.0100192546901358E-2</v>
      </c>
      <c r="AR2355" s="2">
        <f t="shared" si="928"/>
        <v>6.7221019987390735E-3</v>
      </c>
      <c r="AS2355" s="2">
        <f t="shared" si="929"/>
        <v>1.4568814217799512E-3</v>
      </c>
      <c r="AU2355" t="s">
        <v>1263</v>
      </c>
      <c r="AV2355" t="s">
        <v>1985</v>
      </c>
      <c r="AY2355" s="130">
        <v>42</v>
      </c>
      <c r="AZ2355" s="131">
        <v>45</v>
      </c>
      <c r="BA2355" s="132">
        <f t="shared" si="930"/>
        <v>42045</v>
      </c>
      <c r="BC2355" s="7" t="s">
        <v>532</v>
      </c>
    </row>
    <row r="2356" spans="1:55" hidden="1" outlineLevel="1" x14ac:dyDescent="0.2">
      <c r="A2356" t="s">
        <v>773</v>
      </c>
      <c r="B2356" t="s">
        <v>1985</v>
      </c>
      <c r="C2356" s="1">
        <f t="shared" si="920"/>
        <v>13013</v>
      </c>
      <c r="D2356" s="7">
        <f>RANK(N2356,(N2356:P2356,Q2356:AJ2356))</f>
        <v>1</v>
      </c>
      <c r="E2356" s="7">
        <f>RANK(O2356,(N2356:P2356,Q2356:AJ2356))</f>
        <v>2</v>
      </c>
      <c r="F2356" s="7">
        <f>IF(P2356&gt;0,RANK(P2356,(N2356:P2356,Q2356:AJ2356)),0)</f>
        <v>3</v>
      </c>
      <c r="G2356" s="1">
        <f t="shared" si="921"/>
        <v>860</v>
      </c>
      <c r="H2356" s="2">
        <f t="shared" si="918"/>
        <v>6.6087758395450696E-2</v>
      </c>
      <c r="I2356" s="2"/>
      <c r="J2356" s="2">
        <f t="shared" si="922"/>
        <v>0.44178898025051871</v>
      </c>
      <c r="K2356" s="2">
        <f t="shared" si="923"/>
        <v>0.37570122185506799</v>
      </c>
      <c r="L2356" s="2">
        <f t="shared" si="924"/>
        <v>0.17620840697763776</v>
      </c>
      <c r="M2356" s="2">
        <f t="shared" si="925"/>
        <v>6.3013909167755344E-3</v>
      </c>
      <c r="N2356" s="1">
        <v>5749</v>
      </c>
      <c r="O2356" s="1">
        <v>4889</v>
      </c>
      <c r="P2356" s="1">
        <v>2293</v>
      </c>
      <c r="R2356" s="1">
        <v>36</v>
      </c>
      <c r="S2356" s="1">
        <v>34</v>
      </c>
      <c r="T2356" s="1">
        <v>12</v>
      </c>
      <c r="AL2356" s="7">
        <f>IF(Q2356&gt;0,RANK(Q2356,(N2356:P2356,Q2356:AJ2356)),0)</f>
        <v>0</v>
      </c>
      <c r="AM2356" s="7">
        <f>IF(R2356&gt;0,RANK(R2356,(N2356:P2356,Q2356:AJ2356)),0)</f>
        <v>4</v>
      </c>
      <c r="AN2356" s="7">
        <f>IF(S2356&gt;0,RANK(S2356,(N2356:P2356,Q2356:AJ2356)),0)</f>
        <v>5</v>
      </c>
      <c r="AO2356" s="7">
        <f>IF(T2356&gt;0,RANK(T2356,(N2356:P2356,Q2356:AJ2356)),0)</f>
        <v>6</v>
      </c>
      <c r="AP2356" s="2">
        <f t="shared" si="926"/>
        <v>0</v>
      </c>
      <c r="AQ2356" s="2">
        <f t="shared" si="927"/>
        <v>2.7664643049258434E-3</v>
      </c>
      <c r="AR2356" s="2">
        <f t="shared" si="928"/>
        <v>2.6127718435410745E-3</v>
      </c>
      <c r="AS2356" s="2">
        <f t="shared" si="929"/>
        <v>9.2215476830861444E-4</v>
      </c>
      <c r="AU2356" t="s">
        <v>773</v>
      </c>
      <c r="AV2356" t="s">
        <v>1985</v>
      </c>
      <c r="AY2356" s="130">
        <v>42</v>
      </c>
      <c r="AZ2356" s="131">
        <v>47</v>
      </c>
      <c r="BA2356" s="132">
        <f t="shared" si="930"/>
        <v>42047</v>
      </c>
      <c r="BC2356" s="7" t="s">
        <v>532</v>
      </c>
    </row>
    <row r="2357" spans="1:55" hidden="1" outlineLevel="1" x14ac:dyDescent="0.2">
      <c r="A2357" t="s">
        <v>2277</v>
      </c>
      <c r="B2357" t="s">
        <v>1985</v>
      </c>
      <c r="C2357" s="1">
        <f t="shared" si="920"/>
        <v>108791</v>
      </c>
      <c r="D2357" s="7">
        <f>RANK(N2357,(N2357:P2357,Q2357:AJ2357))</f>
        <v>1</v>
      </c>
      <c r="E2357" s="7">
        <f>RANK(O2357,(N2357:P2357,Q2357:AJ2357))</f>
        <v>2</v>
      </c>
      <c r="F2357" s="7">
        <f>IF(P2357&gt;0,RANK(P2357,(N2357:P2357,Q2357:AJ2357)),0)</f>
        <v>3</v>
      </c>
      <c r="G2357" s="1">
        <f t="shared" si="921"/>
        <v>17624</v>
      </c>
      <c r="H2357" s="2">
        <f t="shared" si="918"/>
        <v>0.16199869474496972</v>
      </c>
      <c r="I2357" s="2"/>
      <c r="J2357" s="2">
        <f t="shared" si="922"/>
        <v>0.52860990339274383</v>
      </c>
      <c r="K2357" s="2">
        <f t="shared" si="923"/>
        <v>0.36661120864777419</v>
      </c>
      <c r="L2357" s="2">
        <f t="shared" si="924"/>
        <v>9.5467455947642721E-2</v>
      </c>
      <c r="M2357" s="2">
        <f t="shared" si="925"/>
        <v>9.3114320118392602E-3</v>
      </c>
      <c r="N2357" s="1">
        <v>57508</v>
      </c>
      <c r="O2357" s="1">
        <v>39884</v>
      </c>
      <c r="P2357" s="1">
        <v>10386</v>
      </c>
      <c r="R2357" s="1">
        <v>297</v>
      </c>
      <c r="S2357" s="1">
        <v>597</v>
      </c>
      <c r="T2357" s="1">
        <v>119</v>
      </c>
      <c r="AL2357" s="7">
        <f>IF(Q2357&gt;0,RANK(Q2357,(N2357:P2357,Q2357:AJ2357)),0)</f>
        <v>0</v>
      </c>
      <c r="AM2357" s="7">
        <f>IF(R2357&gt;0,RANK(R2357,(N2357:P2357,Q2357:AJ2357)),0)</f>
        <v>5</v>
      </c>
      <c r="AN2357" s="7">
        <f>IF(S2357&gt;0,RANK(S2357,(N2357:P2357,Q2357:AJ2357)),0)</f>
        <v>4</v>
      </c>
      <c r="AO2357" s="7">
        <f>IF(T2357&gt;0,RANK(T2357,(N2357:P2357,Q2357:AJ2357)),0)</f>
        <v>6</v>
      </c>
      <c r="AP2357" s="2">
        <f t="shared" si="926"/>
        <v>0</v>
      </c>
      <c r="AQ2357" s="2">
        <f t="shared" si="927"/>
        <v>2.7300052394039947E-3</v>
      </c>
      <c r="AR2357" s="2">
        <f t="shared" si="928"/>
        <v>5.4875862893070202E-3</v>
      </c>
      <c r="AS2357" s="2">
        <f t="shared" si="929"/>
        <v>1.0938404831282E-3</v>
      </c>
      <c r="AU2357" t="s">
        <v>2277</v>
      </c>
      <c r="AV2357" t="s">
        <v>1985</v>
      </c>
      <c r="AY2357" s="130">
        <v>42</v>
      </c>
      <c r="AZ2357" s="131">
        <v>49</v>
      </c>
      <c r="BA2357" s="132">
        <f t="shared" si="930"/>
        <v>42049</v>
      </c>
      <c r="BC2357" s="7" t="s">
        <v>532</v>
      </c>
    </row>
    <row r="2358" spans="1:55" hidden="1" outlineLevel="1" x14ac:dyDescent="0.2">
      <c r="A2358" t="s">
        <v>808</v>
      </c>
      <c r="B2358" t="s">
        <v>1985</v>
      </c>
      <c r="C2358" s="1">
        <f t="shared" si="920"/>
        <v>46532</v>
      </c>
      <c r="D2358" s="7">
        <f>RANK(N2358,(N2358:P2358,Q2358:AJ2358))</f>
        <v>1</v>
      </c>
      <c r="E2358" s="7">
        <f>RANK(O2358,(N2358:P2358,Q2358:AJ2358))</f>
        <v>2</v>
      </c>
      <c r="F2358" s="7">
        <f>IF(P2358&gt;0,RANK(P2358,(N2358:P2358,Q2358:AJ2358)),0)</f>
        <v>3</v>
      </c>
      <c r="G2358" s="1">
        <f t="shared" si="921"/>
        <v>12340</v>
      </c>
      <c r="H2358" s="2">
        <f t="shared" si="918"/>
        <v>0.26519384509584804</v>
      </c>
      <c r="I2358" s="2"/>
      <c r="J2358" s="2">
        <f t="shared" si="922"/>
        <v>0.56647038597094468</v>
      </c>
      <c r="K2358" s="2">
        <f t="shared" si="923"/>
        <v>0.3012765408750967</v>
      </c>
      <c r="L2358" s="2">
        <f t="shared" si="924"/>
        <v>0.1229691395168916</v>
      </c>
      <c r="M2358" s="2">
        <f t="shared" si="925"/>
        <v>9.2839336370670184E-3</v>
      </c>
      <c r="N2358" s="1">
        <v>26359</v>
      </c>
      <c r="O2358" s="1">
        <v>14019</v>
      </c>
      <c r="P2358" s="1">
        <v>5722</v>
      </c>
      <c r="R2358" s="1">
        <v>104</v>
      </c>
      <c r="S2358" s="1">
        <v>262</v>
      </c>
      <c r="T2358" s="1">
        <v>66</v>
      </c>
      <c r="AL2358" s="7">
        <f>IF(Q2358&gt;0,RANK(Q2358,(N2358:P2358,Q2358:AJ2358)),0)</f>
        <v>0</v>
      </c>
      <c r="AM2358" s="7">
        <f>IF(R2358&gt;0,RANK(R2358,(N2358:P2358,Q2358:AJ2358)),0)</f>
        <v>5</v>
      </c>
      <c r="AN2358" s="7">
        <f>IF(S2358&gt;0,RANK(S2358,(N2358:P2358,Q2358:AJ2358)),0)</f>
        <v>4</v>
      </c>
      <c r="AO2358" s="7">
        <f>IF(T2358&gt;0,RANK(T2358,(N2358:P2358,Q2358:AJ2358)),0)</f>
        <v>6</v>
      </c>
      <c r="AP2358" s="2">
        <f t="shared" si="926"/>
        <v>0</v>
      </c>
      <c r="AQ2358" s="2">
        <f t="shared" si="927"/>
        <v>2.2350210607753802E-3</v>
      </c>
      <c r="AR2358" s="2">
        <f t="shared" si="928"/>
        <v>5.6305338261841316E-3</v>
      </c>
      <c r="AS2358" s="2">
        <f t="shared" si="929"/>
        <v>1.418378750107453E-3</v>
      </c>
      <c r="AU2358" t="s">
        <v>808</v>
      </c>
      <c r="AV2358" t="s">
        <v>1985</v>
      </c>
      <c r="AY2358" s="130">
        <v>42</v>
      </c>
      <c r="AZ2358" s="131">
        <v>51</v>
      </c>
      <c r="BA2358" s="132">
        <f t="shared" si="930"/>
        <v>42051</v>
      </c>
      <c r="BC2358" s="7" t="s">
        <v>532</v>
      </c>
    </row>
    <row r="2359" spans="1:55" hidden="1" outlineLevel="1" x14ac:dyDescent="0.2">
      <c r="A2359" t="s">
        <v>1917</v>
      </c>
      <c r="B2359" t="s">
        <v>1985</v>
      </c>
      <c r="C2359" s="1">
        <f t="shared" si="920"/>
        <v>2201</v>
      </c>
      <c r="D2359" s="7">
        <f>RANK(N2359,(N2359:P2359,Q2359:AJ2359))</f>
        <v>1</v>
      </c>
      <c r="E2359" s="7">
        <f>RANK(O2359,(N2359:P2359,Q2359:AJ2359))</f>
        <v>2</v>
      </c>
      <c r="F2359" s="7">
        <f>IF(P2359&gt;0,RANK(P2359,(N2359:P2359,Q2359:AJ2359)),0)</f>
        <v>3</v>
      </c>
      <c r="G2359" s="1">
        <f t="shared" si="921"/>
        <v>62</v>
      </c>
      <c r="H2359" s="2">
        <f t="shared" si="918"/>
        <v>2.8169014084507043E-2</v>
      </c>
      <c r="I2359" s="2"/>
      <c r="J2359" s="2">
        <f t="shared" si="922"/>
        <v>0.43798273512039981</v>
      </c>
      <c r="K2359" s="2">
        <f t="shared" si="923"/>
        <v>0.40981372103589275</v>
      </c>
      <c r="L2359" s="2">
        <f t="shared" si="924"/>
        <v>0.14766015447523853</v>
      </c>
      <c r="M2359" s="2">
        <f t="shared" si="925"/>
        <v>4.5433893684689586E-3</v>
      </c>
      <c r="N2359" s="1">
        <v>964</v>
      </c>
      <c r="O2359" s="1">
        <v>902</v>
      </c>
      <c r="P2359" s="1">
        <v>325</v>
      </c>
      <c r="R2359" s="1">
        <v>4</v>
      </c>
      <c r="S2359" s="1">
        <v>4</v>
      </c>
      <c r="T2359" s="1">
        <v>2</v>
      </c>
      <c r="AL2359" s="7">
        <f>IF(Q2359&gt;0,RANK(Q2359,(N2359:P2359,Q2359:AJ2359)),0)</f>
        <v>0</v>
      </c>
      <c r="AM2359" s="7">
        <f>IF(R2359&gt;0,RANK(R2359,(N2359:P2359,Q2359:AJ2359)),0)</f>
        <v>4</v>
      </c>
      <c r="AN2359" s="7">
        <f>IF(S2359&gt;0,RANK(S2359,(N2359:P2359,Q2359:AJ2359)),0)</f>
        <v>4</v>
      </c>
      <c r="AO2359" s="7">
        <f>IF(T2359&gt;0,RANK(T2359,(N2359:P2359,Q2359:AJ2359)),0)</f>
        <v>6</v>
      </c>
      <c r="AP2359" s="2">
        <f t="shared" si="926"/>
        <v>0</v>
      </c>
      <c r="AQ2359" s="2">
        <f t="shared" si="927"/>
        <v>1.817355747387551E-3</v>
      </c>
      <c r="AR2359" s="2">
        <f t="shared" si="928"/>
        <v>1.817355747387551E-3</v>
      </c>
      <c r="AS2359" s="2">
        <f t="shared" si="929"/>
        <v>9.0867787369377552E-4</v>
      </c>
      <c r="AU2359" t="s">
        <v>1917</v>
      </c>
      <c r="AV2359" t="s">
        <v>1985</v>
      </c>
      <c r="AY2359" s="130">
        <v>42</v>
      </c>
      <c r="AZ2359" s="131">
        <v>53</v>
      </c>
      <c r="BA2359" s="132">
        <f t="shared" si="930"/>
        <v>42053</v>
      </c>
      <c r="BC2359" s="7" t="s">
        <v>532</v>
      </c>
    </row>
    <row r="2360" spans="1:55" hidden="1" outlineLevel="1" x14ac:dyDescent="0.2">
      <c r="A2360" t="s">
        <v>2231</v>
      </c>
      <c r="B2360" t="s">
        <v>1985</v>
      </c>
      <c r="C2360" s="1">
        <f t="shared" si="920"/>
        <v>44730</v>
      </c>
      <c r="D2360" s="7">
        <f>RANK(N2360,(N2360:P2360,Q2360:AJ2360))</f>
        <v>2</v>
      </c>
      <c r="E2360" s="7">
        <f>RANK(O2360,(N2360:P2360,Q2360:AJ2360))</f>
        <v>1</v>
      </c>
      <c r="F2360" s="7">
        <f>IF(P2360&gt;0,RANK(P2360,(N2360:P2360,Q2360:AJ2360)),0)</f>
        <v>3</v>
      </c>
      <c r="G2360" s="1">
        <f t="shared" si="921"/>
        <v>10412</v>
      </c>
      <c r="H2360" s="2">
        <f t="shared" si="918"/>
        <v>0.23277442432372009</v>
      </c>
      <c r="I2360" s="2"/>
      <c r="J2360" s="2">
        <f t="shared" si="922"/>
        <v>0.3348982785602504</v>
      </c>
      <c r="K2360" s="2">
        <f t="shared" si="923"/>
        <v>0.56767270288397054</v>
      </c>
      <c r="L2360" s="2">
        <f t="shared" si="924"/>
        <v>9.226469930695283E-2</v>
      </c>
      <c r="M2360" s="2">
        <f t="shared" si="925"/>
        <v>5.1643192488262935E-3</v>
      </c>
      <c r="N2360" s="1">
        <v>14980</v>
      </c>
      <c r="O2360" s="1">
        <v>25392</v>
      </c>
      <c r="P2360" s="1">
        <v>4127</v>
      </c>
      <c r="R2360" s="1">
        <v>114</v>
      </c>
      <c r="S2360" s="1">
        <v>80</v>
      </c>
      <c r="T2360" s="1">
        <v>37</v>
      </c>
      <c r="AL2360" s="7">
        <f>IF(Q2360&gt;0,RANK(Q2360,(N2360:P2360,Q2360:AJ2360)),0)</f>
        <v>0</v>
      </c>
      <c r="AM2360" s="7">
        <f>IF(R2360&gt;0,RANK(R2360,(N2360:P2360,Q2360:AJ2360)),0)</f>
        <v>4</v>
      </c>
      <c r="AN2360" s="7">
        <f>IF(S2360&gt;0,RANK(S2360,(N2360:P2360,Q2360:AJ2360)),0)</f>
        <v>5</v>
      </c>
      <c r="AO2360" s="7">
        <f>IF(T2360&gt;0,RANK(T2360,(N2360:P2360,Q2360:AJ2360)),0)</f>
        <v>6</v>
      </c>
      <c r="AP2360" s="2">
        <f t="shared" si="926"/>
        <v>0</v>
      </c>
      <c r="AQ2360" s="2">
        <f t="shared" si="927"/>
        <v>2.5486250838363516E-3</v>
      </c>
      <c r="AR2360" s="2">
        <f t="shared" si="928"/>
        <v>1.788508830762352E-3</v>
      </c>
      <c r="AS2360" s="2">
        <f t="shared" si="929"/>
        <v>8.271853342275878E-4</v>
      </c>
      <c r="AU2360" t="s">
        <v>2231</v>
      </c>
      <c r="AV2360" t="s">
        <v>1985</v>
      </c>
      <c r="AY2360" s="130">
        <v>42</v>
      </c>
      <c r="AZ2360" s="131">
        <v>55</v>
      </c>
      <c r="BA2360" s="132">
        <f t="shared" si="930"/>
        <v>42055</v>
      </c>
      <c r="BC2360" s="7" t="s">
        <v>532</v>
      </c>
    </row>
    <row r="2361" spans="1:55" hidden="1" outlineLevel="1" x14ac:dyDescent="0.2">
      <c r="A2361" t="s">
        <v>238</v>
      </c>
      <c r="B2361" t="s">
        <v>1985</v>
      </c>
      <c r="C2361" s="1">
        <f t="shared" si="920"/>
        <v>4868</v>
      </c>
      <c r="D2361" s="7">
        <f>RANK(N2361,(N2361:P2361,Q2361:AJ2361))</f>
        <v>2</v>
      </c>
      <c r="E2361" s="7">
        <f>RANK(O2361,(N2361:P2361,Q2361:AJ2361))</f>
        <v>1</v>
      </c>
      <c r="F2361" s="7">
        <f>IF(P2361&gt;0,RANK(P2361,(N2361:P2361,Q2361:AJ2361)),0)</f>
        <v>3</v>
      </c>
      <c r="G2361" s="1">
        <f t="shared" si="921"/>
        <v>1045</v>
      </c>
      <c r="H2361" s="2">
        <f t="shared" ref="H2361:H2407" si="931">G2361/C2361</f>
        <v>0.21466721446179129</v>
      </c>
      <c r="I2361" s="2"/>
      <c r="J2361" s="2">
        <f t="shared" si="922"/>
        <v>0.33278553820870993</v>
      </c>
      <c r="K2361" s="2">
        <f t="shared" si="923"/>
        <v>0.5474527526705012</v>
      </c>
      <c r="L2361" s="2">
        <f t="shared" si="924"/>
        <v>0.11380443714050945</v>
      </c>
      <c r="M2361" s="2">
        <f t="shared" si="925"/>
        <v>5.9572719802794272E-3</v>
      </c>
      <c r="N2361" s="1">
        <v>1620</v>
      </c>
      <c r="O2361" s="1">
        <v>2665</v>
      </c>
      <c r="P2361" s="1">
        <v>554</v>
      </c>
      <c r="R2361" s="1">
        <v>12</v>
      </c>
      <c r="S2361" s="1">
        <v>15</v>
      </c>
      <c r="T2361" s="1">
        <v>2</v>
      </c>
      <c r="AL2361" s="7">
        <f>IF(Q2361&gt;0,RANK(Q2361,(N2361:P2361,Q2361:AJ2361)),0)</f>
        <v>0</v>
      </c>
      <c r="AM2361" s="7">
        <f>IF(R2361&gt;0,RANK(R2361,(N2361:P2361,Q2361:AJ2361)),0)</f>
        <v>5</v>
      </c>
      <c r="AN2361" s="7">
        <f>IF(S2361&gt;0,RANK(S2361,(N2361:P2361,Q2361:AJ2361)),0)</f>
        <v>4</v>
      </c>
      <c r="AO2361" s="7">
        <f>IF(T2361&gt;0,RANK(T2361,(N2361:P2361,Q2361:AJ2361)),0)</f>
        <v>6</v>
      </c>
      <c r="AP2361" s="2">
        <f t="shared" si="926"/>
        <v>0</v>
      </c>
      <c r="AQ2361" s="2">
        <f t="shared" si="927"/>
        <v>2.4650780608052587E-3</v>
      </c>
      <c r="AR2361" s="2">
        <f t="shared" si="928"/>
        <v>3.0813475760065735E-3</v>
      </c>
      <c r="AS2361" s="2">
        <f t="shared" si="929"/>
        <v>4.1084634346754312E-4</v>
      </c>
      <c r="AU2361" t="s">
        <v>238</v>
      </c>
      <c r="AV2361" t="s">
        <v>1985</v>
      </c>
      <c r="AY2361" s="130">
        <v>42</v>
      </c>
      <c r="AZ2361" s="131">
        <v>57</v>
      </c>
      <c r="BA2361" s="132">
        <f t="shared" si="930"/>
        <v>42057</v>
      </c>
      <c r="BC2361" s="7" t="s">
        <v>532</v>
      </c>
    </row>
    <row r="2362" spans="1:55" hidden="1" outlineLevel="1" x14ac:dyDescent="0.2">
      <c r="A2362" t="s">
        <v>1796</v>
      </c>
      <c r="B2362" t="s">
        <v>1985</v>
      </c>
      <c r="C2362" s="1">
        <f t="shared" si="920"/>
        <v>13736</v>
      </c>
      <c r="D2362" s="7">
        <f>RANK(N2362,(N2362:P2362,Q2362:AJ2362))</f>
        <v>1</v>
      </c>
      <c r="E2362" s="7">
        <f>RANK(O2362,(N2362:P2362,Q2362:AJ2362))</f>
        <v>2</v>
      </c>
      <c r="F2362" s="7">
        <f>IF(P2362&gt;0,RANK(P2362,(N2362:P2362,Q2362:AJ2362)),0)</f>
        <v>3</v>
      </c>
      <c r="G2362" s="1">
        <f t="shared" si="921"/>
        <v>3618</v>
      </c>
      <c r="H2362" s="2">
        <f t="shared" si="931"/>
        <v>0.26339545719277813</v>
      </c>
      <c r="I2362" s="2"/>
      <c r="J2362" s="2">
        <f t="shared" si="922"/>
        <v>0.55474665113570176</v>
      </c>
      <c r="K2362" s="2">
        <f t="shared" si="923"/>
        <v>0.29135119394292369</v>
      </c>
      <c r="L2362" s="2">
        <f t="shared" si="924"/>
        <v>0.14938846825859056</v>
      </c>
      <c r="M2362" s="2">
        <f t="shared" si="925"/>
        <v>4.5136866627839833E-3</v>
      </c>
      <c r="N2362" s="1">
        <v>7620</v>
      </c>
      <c r="O2362" s="1">
        <v>4002</v>
      </c>
      <c r="P2362" s="1">
        <v>2052</v>
      </c>
      <c r="R2362" s="1">
        <v>24</v>
      </c>
      <c r="S2362" s="1">
        <v>31</v>
      </c>
      <c r="T2362" s="1">
        <v>7</v>
      </c>
      <c r="AL2362" s="7">
        <f>IF(Q2362&gt;0,RANK(Q2362,(N2362:P2362,Q2362:AJ2362)),0)</f>
        <v>0</v>
      </c>
      <c r="AM2362" s="7">
        <f>IF(R2362&gt;0,RANK(R2362,(N2362:P2362,Q2362:AJ2362)),0)</f>
        <v>5</v>
      </c>
      <c r="AN2362" s="7">
        <f>IF(S2362&gt;0,RANK(S2362,(N2362:P2362,Q2362:AJ2362)),0)</f>
        <v>4</v>
      </c>
      <c r="AO2362" s="7">
        <f>IF(T2362&gt;0,RANK(T2362,(N2362:P2362,Q2362:AJ2362)),0)</f>
        <v>6</v>
      </c>
      <c r="AP2362" s="2">
        <f t="shared" si="926"/>
        <v>0</v>
      </c>
      <c r="AQ2362" s="2">
        <f t="shared" si="927"/>
        <v>1.7472335468841002E-3</v>
      </c>
      <c r="AR2362" s="2">
        <f t="shared" si="928"/>
        <v>2.2568433313919626E-3</v>
      </c>
      <c r="AS2362" s="2">
        <f t="shared" si="929"/>
        <v>5.096097845078626E-4</v>
      </c>
      <c r="AU2362" t="s">
        <v>1796</v>
      </c>
      <c r="AV2362" t="s">
        <v>1985</v>
      </c>
      <c r="AY2362" s="130">
        <v>42</v>
      </c>
      <c r="AZ2362" s="131">
        <v>59</v>
      </c>
      <c r="BA2362" s="132">
        <f t="shared" si="930"/>
        <v>42059</v>
      </c>
      <c r="BC2362" s="7" t="s">
        <v>532</v>
      </c>
    </row>
    <row r="2363" spans="1:55" hidden="1" outlineLevel="1" x14ac:dyDescent="0.2">
      <c r="A2363" t="s">
        <v>2526</v>
      </c>
      <c r="B2363" t="s">
        <v>1985</v>
      </c>
      <c r="C2363" s="1">
        <f t="shared" si="920"/>
        <v>14495</v>
      </c>
      <c r="D2363" s="7">
        <f>RANK(N2363,(N2363:P2363,Q2363:AJ2363))</f>
        <v>2</v>
      </c>
      <c r="E2363" s="7">
        <f>RANK(O2363,(N2363:P2363,Q2363:AJ2363))</f>
        <v>1</v>
      </c>
      <c r="F2363" s="7">
        <f>IF(P2363&gt;0,RANK(P2363,(N2363:P2363,Q2363:AJ2363)),0)</f>
        <v>3</v>
      </c>
      <c r="G2363" s="1">
        <f t="shared" si="921"/>
        <v>2039</v>
      </c>
      <c r="H2363" s="2">
        <f t="shared" si="931"/>
        <v>0.14066919627457744</v>
      </c>
      <c r="I2363" s="2"/>
      <c r="J2363" s="2">
        <f t="shared" si="922"/>
        <v>0.36460848568471887</v>
      </c>
      <c r="K2363" s="2">
        <f t="shared" si="923"/>
        <v>0.50527768195929634</v>
      </c>
      <c r="L2363" s="2">
        <f t="shared" si="924"/>
        <v>0.12507761296998965</v>
      </c>
      <c r="M2363" s="2">
        <f t="shared" si="925"/>
        <v>5.0362193859950777E-3</v>
      </c>
      <c r="N2363" s="1">
        <v>5285</v>
      </c>
      <c r="O2363" s="1">
        <v>7324</v>
      </c>
      <c r="P2363" s="1">
        <v>1813</v>
      </c>
      <c r="R2363" s="1">
        <v>31</v>
      </c>
      <c r="S2363" s="1">
        <v>29</v>
      </c>
      <c r="T2363" s="1">
        <v>13</v>
      </c>
      <c r="AL2363" s="7">
        <f>IF(Q2363&gt;0,RANK(Q2363,(N2363:P2363,Q2363:AJ2363)),0)</f>
        <v>0</v>
      </c>
      <c r="AM2363" s="7">
        <f>IF(R2363&gt;0,RANK(R2363,(N2363:P2363,Q2363:AJ2363)),0)</f>
        <v>4</v>
      </c>
      <c r="AN2363" s="7">
        <f>IF(S2363&gt;0,RANK(S2363,(N2363:P2363,Q2363:AJ2363)),0)</f>
        <v>5</v>
      </c>
      <c r="AO2363" s="7">
        <f>IF(T2363&gt;0,RANK(T2363,(N2363:P2363,Q2363:AJ2363)),0)</f>
        <v>6</v>
      </c>
      <c r="AP2363" s="2">
        <f t="shared" si="926"/>
        <v>0</v>
      </c>
      <c r="AQ2363" s="2">
        <f t="shared" si="927"/>
        <v>2.1386685063815108E-3</v>
      </c>
      <c r="AR2363" s="2">
        <f t="shared" si="928"/>
        <v>2.0006898930665746E-3</v>
      </c>
      <c r="AS2363" s="2">
        <f t="shared" si="929"/>
        <v>8.9686098654708521E-4</v>
      </c>
      <c r="AU2363" t="s">
        <v>2526</v>
      </c>
      <c r="AV2363" t="s">
        <v>1985</v>
      </c>
      <c r="AY2363" s="130">
        <v>42</v>
      </c>
      <c r="AZ2363" s="131">
        <v>61</v>
      </c>
      <c r="BA2363" s="132">
        <f t="shared" si="930"/>
        <v>42061</v>
      </c>
      <c r="BC2363" s="7" t="s">
        <v>532</v>
      </c>
    </row>
    <row r="2364" spans="1:55" hidden="1" outlineLevel="1" x14ac:dyDescent="0.2">
      <c r="A2364" t="s">
        <v>3314</v>
      </c>
      <c r="B2364" t="s">
        <v>1985</v>
      </c>
      <c r="C2364" s="1">
        <f t="shared" si="920"/>
        <v>30583</v>
      </c>
      <c r="D2364" s="7">
        <f>RANK(N2364,(N2364:P2364,Q2364:AJ2364))</f>
        <v>1</v>
      </c>
      <c r="E2364" s="7">
        <f>RANK(O2364,(N2364:P2364,Q2364:AJ2364))</f>
        <v>2</v>
      </c>
      <c r="F2364" s="7">
        <f>IF(P2364&gt;0,RANK(P2364,(N2364:P2364,Q2364:AJ2364)),0)</f>
        <v>3</v>
      </c>
      <c r="G2364" s="1">
        <f t="shared" si="921"/>
        <v>994</v>
      </c>
      <c r="H2364" s="2">
        <f t="shared" si="931"/>
        <v>3.2501716639963381E-2</v>
      </c>
      <c r="I2364" s="2"/>
      <c r="J2364" s="2">
        <f t="shared" si="922"/>
        <v>0.45345453356439852</v>
      </c>
      <c r="K2364" s="2">
        <f t="shared" si="923"/>
        <v>0.42095281692443515</v>
      </c>
      <c r="L2364" s="2">
        <f t="shared" si="924"/>
        <v>0.12013209953241998</v>
      </c>
      <c r="M2364" s="2">
        <f t="shared" si="925"/>
        <v>5.4605499787464123E-3</v>
      </c>
      <c r="N2364" s="1">
        <v>13868</v>
      </c>
      <c r="O2364" s="1">
        <v>12874</v>
      </c>
      <c r="P2364" s="1">
        <v>3674</v>
      </c>
      <c r="R2364" s="1">
        <v>88</v>
      </c>
      <c r="S2364" s="1">
        <v>62</v>
      </c>
      <c r="T2364" s="1">
        <v>17</v>
      </c>
      <c r="AL2364" s="7">
        <f>IF(Q2364&gt;0,RANK(Q2364,(N2364:P2364,Q2364:AJ2364)),0)</f>
        <v>0</v>
      </c>
      <c r="AM2364" s="7">
        <f>IF(R2364&gt;0,RANK(R2364,(N2364:P2364,Q2364:AJ2364)),0)</f>
        <v>4</v>
      </c>
      <c r="AN2364" s="7">
        <f>IF(S2364&gt;0,RANK(S2364,(N2364:P2364,Q2364:AJ2364)),0)</f>
        <v>5</v>
      </c>
      <c r="AO2364" s="7">
        <f>IF(T2364&gt;0,RANK(T2364,(N2364:P2364,Q2364:AJ2364)),0)</f>
        <v>6</v>
      </c>
      <c r="AP2364" s="2">
        <f t="shared" si="926"/>
        <v>0</v>
      </c>
      <c r="AQ2364" s="2">
        <f t="shared" si="927"/>
        <v>2.877415557662754E-3</v>
      </c>
      <c r="AR2364" s="2">
        <f t="shared" si="928"/>
        <v>2.0272700519896676E-3</v>
      </c>
      <c r="AS2364" s="2">
        <f t="shared" si="929"/>
        <v>5.5586436909394106E-4</v>
      </c>
      <c r="AU2364" t="s">
        <v>3314</v>
      </c>
      <c r="AV2364" t="s">
        <v>1985</v>
      </c>
      <c r="AY2364" s="130">
        <v>42</v>
      </c>
      <c r="AZ2364" s="131">
        <v>63</v>
      </c>
      <c r="BA2364" s="132">
        <f t="shared" si="930"/>
        <v>42063</v>
      </c>
      <c r="BC2364" s="7" t="s">
        <v>532</v>
      </c>
    </row>
    <row r="2365" spans="1:55" hidden="1" outlineLevel="1" x14ac:dyDescent="0.2">
      <c r="A2365" t="s">
        <v>1884</v>
      </c>
      <c r="B2365" t="s">
        <v>1985</v>
      </c>
      <c r="C2365" s="1">
        <f t="shared" ref="C2365:C2400" si="932">SUM(N2365:AJ2365)</f>
        <v>16457</v>
      </c>
      <c r="D2365" s="7">
        <f>RANK(N2365,(N2365:P2365,Q2365:AJ2365))</f>
        <v>2</v>
      </c>
      <c r="E2365" s="7">
        <f>RANK(O2365,(N2365:P2365,Q2365:AJ2365))</f>
        <v>1</v>
      </c>
      <c r="F2365" s="7">
        <f>IF(P2365&gt;0,RANK(P2365,(N2365:P2365,Q2365:AJ2365)),0)</f>
        <v>3</v>
      </c>
      <c r="G2365" s="1">
        <f t="shared" ref="G2365:G2400" si="933">MAX(N2365:P2365)-LARGE(N2365:P2365,2)</f>
        <v>2310</v>
      </c>
      <c r="H2365" s="2">
        <f t="shared" si="931"/>
        <v>0.14036580178647384</v>
      </c>
      <c r="I2365" s="2"/>
      <c r="J2365" s="2">
        <f t="shared" ref="J2365:J2400" si="934">IF($C2365=0,"-",N2365/$C2365)</f>
        <v>0.35522877802758707</v>
      </c>
      <c r="K2365" s="2">
        <f t="shared" ref="K2365:K2400" si="935">IF($C2365=0,"-",O2365/$C2365)</f>
        <v>0.49559457981406091</v>
      </c>
      <c r="L2365" s="2">
        <f t="shared" ref="L2365:L2400" si="936">IF($C2365=0,"-",P2365/$C2365)</f>
        <v>0.14109497478276722</v>
      </c>
      <c r="M2365" s="2">
        <f t="shared" ref="M2365:M2396" si="937">IF(C2365=0,"-",(1-J2365-K2365-L2365))</f>
        <v>8.0816673755847446E-3</v>
      </c>
      <c r="N2365" s="1">
        <v>5846</v>
      </c>
      <c r="O2365" s="1">
        <v>8156</v>
      </c>
      <c r="P2365" s="1">
        <v>2322</v>
      </c>
      <c r="R2365" s="1">
        <v>43</v>
      </c>
      <c r="S2365" s="1">
        <v>76</v>
      </c>
      <c r="T2365" s="1">
        <v>14</v>
      </c>
      <c r="AL2365" s="7">
        <f>IF(Q2365&gt;0,RANK(Q2365,(N2365:P2365,Q2365:AJ2365)),0)</f>
        <v>0</v>
      </c>
      <c r="AM2365" s="7">
        <f>IF(R2365&gt;0,RANK(R2365,(N2365:P2365,Q2365:AJ2365)),0)</f>
        <v>5</v>
      </c>
      <c r="AN2365" s="7">
        <f>IF(S2365&gt;0,RANK(S2365,(N2365:P2365,Q2365:AJ2365)),0)</f>
        <v>4</v>
      </c>
      <c r="AO2365" s="7">
        <f>IF(T2365&gt;0,RANK(T2365,(N2365:P2365,Q2365:AJ2365)),0)</f>
        <v>6</v>
      </c>
      <c r="AP2365" s="2">
        <f t="shared" ref="AP2365:AP2400" si="938">IF($C2365=0,"-",Q2365/$C2365)</f>
        <v>0</v>
      </c>
      <c r="AQ2365" s="2">
        <f t="shared" ref="AQ2365:AQ2400" si="939">IF($C2365=0,"-",R2365/$C2365)</f>
        <v>2.6128699033845779E-3</v>
      </c>
      <c r="AR2365" s="2">
        <f t="shared" ref="AR2365:AR2400" si="940">IF($C2365=0,"-",S2365/$C2365)</f>
        <v>4.6180956431913474E-3</v>
      </c>
      <c r="AS2365" s="2">
        <f t="shared" ref="AS2365:AS2400" si="941">IF($C2365=0,"-",T2365/$C2365)</f>
        <v>8.507018290089324E-4</v>
      </c>
      <c r="AU2365" t="s">
        <v>1884</v>
      </c>
      <c r="AV2365" t="s">
        <v>1985</v>
      </c>
      <c r="AY2365" s="130">
        <v>42</v>
      </c>
      <c r="AZ2365" s="131">
        <v>65</v>
      </c>
      <c r="BA2365" s="132">
        <f t="shared" si="930"/>
        <v>42065</v>
      </c>
      <c r="BC2365" s="7" t="s">
        <v>532</v>
      </c>
    </row>
    <row r="2366" spans="1:55" hidden="1" outlineLevel="1" x14ac:dyDescent="0.2">
      <c r="A2366" t="s">
        <v>951</v>
      </c>
      <c r="B2366" t="s">
        <v>1985</v>
      </c>
      <c r="C2366" s="1">
        <f t="shared" si="932"/>
        <v>7984</v>
      </c>
      <c r="D2366" s="7">
        <f>RANK(N2366,(N2366:P2366,Q2366:AJ2366))</f>
        <v>2</v>
      </c>
      <c r="E2366" s="7">
        <f>RANK(O2366,(N2366:P2366,Q2366:AJ2366))</f>
        <v>1</v>
      </c>
      <c r="F2366" s="7">
        <f>IF(P2366&gt;0,RANK(P2366,(N2366:P2366,Q2366:AJ2366)),0)</f>
        <v>3</v>
      </c>
      <c r="G2366" s="1">
        <f t="shared" si="933"/>
        <v>1232</v>
      </c>
      <c r="H2366" s="2">
        <f t="shared" si="931"/>
        <v>0.15430861723446893</v>
      </c>
      <c r="I2366" s="2"/>
      <c r="J2366" s="2">
        <f t="shared" si="934"/>
        <v>0.36272545090180358</v>
      </c>
      <c r="K2366" s="2">
        <f t="shared" si="935"/>
        <v>0.51703406813627251</v>
      </c>
      <c r="L2366" s="2">
        <f t="shared" si="936"/>
        <v>0.11410320641282565</v>
      </c>
      <c r="M2366" s="2">
        <f t="shared" si="937"/>
        <v>6.1372745490982095E-3</v>
      </c>
      <c r="N2366" s="1">
        <v>2896</v>
      </c>
      <c r="O2366" s="1">
        <v>4128</v>
      </c>
      <c r="P2366" s="1">
        <v>911</v>
      </c>
      <c r="R2366" s="1">
        <v>23</v>
      </c>
      <c r="S2366" s="1">
        <v>16</v>
      </c>
      <c r="T2366" s="1">
        <v>10</v>
      </c>
      <c r="AL2366" s="7">
        <f>IF(Q2366&gt;0,RANK(Q2366,(N2366:P2366,Q2366:AJ2366)),0)</f>
        <v>0</v>
      </c>
      <c r="AM2366" s="7">
        <f>IF(R2366&gt;0,RANK(R2366,(N2366:P2366,Q2366:AJ2366)),0)</f>
        <v>4</v>
      </c>
      <c r="AN2366" s="7">
        <f>IF(S2366&gt;0,RANK(S2366,(N2366:P2366,Q2366:AJ2366)),0)</f>
        <v>5</v>
      </c>
      <c r="AO2366" s="7">
        <f>IF(T2366&gt;0,RANK(T2366,(N2366:P2366,Q2366:AJ2366)),0)</f>
        <v>6</v>
      </c>
      <c r="AP2366" s="2">
        <f t="shared" si="938"/>
        <v>0</v>
      </c>
      <c r="AQ2366" s="2">
        <f t="shared" si="939"/>
        <v>2.880761523046092E-3</v>
      </c>
      <c r="AR2366" s="2">
        <f t="shared" si="940"/>
        <v>2.004008016032064E-3</v>
      </c>
      <c r="AS2366" s="2">
        <f t="shared" si="941"/>
        <v>1.25250501002004E-3</v>
      </c>
      <c r="AU2366" t="s">
        <v>951</v>
      </c>
      <c r="AV2366" t="s">
        <v>1985</v>
      </c>
      <c r="AY2366" s="130">
        <v>42</v>
      </c>
      <c r="AZ2366" s="131">
        <v>67</v>
      </c>
      <c r="BA2366" s="132">
        <f t="shared" si="930"/>
        <v>42067</v>
      </c>
      <c r="BC2366" s="7" t="s">
        <v>532</v>
      </c>
    </row>
    <row r="2367" spans="1:55" hidden="1" outlineLevel="1" x14ac:dyDescent="0.2">
      <c r="A2367" t="s">
        <v>1818</v>
      </c>
      <c r="B2367" t="s">
        <v>1985</v>
      </c>
      <c r="C2367" s="1">
        <f t="shared" si="932"/>
        <v>82681</v>
      </c>
      <c r="D2367" s="7">
        <f>RANK(N2367,(N2367:P2367,Q2367:AJ2367))</f>
        <v>1</v>
      </c>
      <c r="E2367" s="7">
        <f>RANK(O2367,(N2367:P2367,Q2367:AJ2367))</f>
        <v>2</v>
      </c>
      <c r="F2367" s="7">
        <f>IF(P2367&gt;0,RANK(P2367,(N2367:P2367,Q2367:AJ2367)),0)</f>
        <v>3</v>
      </c>
      <c r="G2367" s="1">
        <f t="shared" si="933"/>
        <v>19447</v>
      </c>
      <c r="H2367" s="2">
        <f t="shared" si="931"/>
        <v>0.23520518619755446</v>
      </c>
      <c r="I2367" s="2"/>
      <c r="J2367" s="2">
        <f t="shared" si="934"/>
        <v>0.56091484137830938</v>
      </c>
      <c r="K2367" s="2">
        <f t="shared" si="935"/>
        <v>0.32570965518075495</v>
      </c>
      <c r="L2367" s="2">
        <f t="shared" si="936"/>
        <v>9.9043311038811824E-2</v>
      </c>
      <c r="M2367" s="2">
        <f t="shared" si="937"/>
        <v>1.4332192402123842E-2</v>
      </c>
      <c r="N2367" s="1">
        <v>46377</v>
      </c>
      <c r="O2367" s="1">
        <v>26930</v>
      </c>
      <c r="P2367" s="1">
        <v>8189</v>
      </c>
      <c r="R2367" s="1">
        <v>136</v>
      </c>
      <c r="S2367" s="1">
        <v>944</v>
      </c>
      <c r="T2367" s="1">
        <v>105</v>
      </c>
      <c r="AL2367" s="7">
        <f>IF(Q2367&gt;0,RANK(Q2367,(N2367:P2367,Q2367:AJ2367)),0)</f>
        <v>0</v>
      </c>
      <c r="AM2367" s="7">
        <f>IF(R2367&gt;0,RANK(R2367,(N2367:P2367,Q2367:AJ2367)),0)</f>
        <v>5</v>
      </c>
      <c r="AN2367" s="7">
        <f>IF(S2367&gt;0,RANK(S2367,(N2367:P2367,Q2367:AJ2367)),0)</f>
        <v>4</v>
      </c>
      <c r="AO2367" s="7">
        <f>IF(T2367&gt;0,RANK(T2367,(N2367:P2367,Q2367:AJ2367)),0)</f>
        <v>6</v>
      </c>
      <c r="AP2367" s="2">
        <f t="shared" si="938"/>
        <v>0</v>
      </c>
      <c r="AQ2367" s="2">
        <f t="shared" si="939"/>
        <v>1.6448760900327766E-3</v>
      </c>
      <c r="AR2367" s="2">
        <f t="shared" si="940"/>
        <v>1.1417375213168685E-2</v>
      </c>
      <c r="AS2367" s="2">
        <f t="shared" si="941"/>
        <v>1.2699410989223643E-3</v>
      </c>
      <c r="AU2367" t="s">
        <v>1818</v>
      </c>
      <c r="AV2367" t="s">
        <v>1985</v>
      </c>
      <c r="AY2367" s="130">
        <v>42</v>
      </c>
      <c r="AZ2367" s="131">
        <v>69</v>
      </c>
      <c r="BA2367" s="132">
        <f t="shared" si="930"/>
        <v>42069</v>
      </c>
      <c r="BC2367" s="7" t="s">
        <v>532</v>
      </c>
    </row>
    <row r="2368" spans="1:55" hidden="1" outlineLevel="1" x14ac:dyDescent="0.2">
      <c r="A2368" t="s">
        <v>2624</v>
      </c>
      <c r="B2368" t="s">
        <v>1985</v>
      </c>
      <c r="C2368" s="1">
        <f t="shared" si="932"/>
        <v>155286</v>
      </c>
      <c r="D2368" s="7">
        <f>RANK(N2368,(N2368:P2368,Q2368:AJ2368))</f>
        <v>2</v>
      </c>
      <c r="E2368" s="7">
        <f>RANK(O2368,(N2368:P2368,Q2368:AJ2368))</f>
        <v>1</v>
      </c>
      <c r="F2368" s="7">
        <f>IF(P2368&gt;0,RANK(P2368,(N2368:P2368,Q2368:AJ2368)),0)</f>
        <v>3</v>
      </c>
      <c r="G2368" s="1">
        <f t="shared" si="933"/>
        <v>43755</v>
      </c>
      <c r="H2368" s="2">
        <f t="shared" si="931"/>
        <v>0.28177041072601522</v>
      </c>
      <c r="I2368" s="2"/>
      <c r="J2368" s="2">
        <f t="shared" si="934"/>
        <v>0.31631956518939247</v>
      </c>
      <c r="K2368" s="2">
        <f t="shared" si="935"/>
        <v>0.59808997591540769</v>
      </c>
      <c r="L2368" s="2">
        <f t="shared" si="936"/>
        <v>7.4707314245971948E-2</v>
      </c>
      <c r="M2368" s="2">
        <f t="shared" si="937"/>
        <v>1.0883144649227947E-2</v>
      </c>
      <c r="N2368" s="1">
        <v>49120</v>
      </c>
      <c r="O2368" s="1">
        <v>92875</v>
      </c>
      <c r="P2368" s="1">
        <v>11601</v>
      </c>
      <c r="R2368" s="1">
        <v>718</v>
      </c>
      <c r="S2368" s="1">
        <v>692</v>
      </c>
      <c r="T2368" s="1">
        <v>280</v>
      </c>
      <c r="AL2368" s="7">
        <f>IF(Q2368&gt;0,RANK(Q2368,(N2368:P2368,Q2368:AJ2368)),0)</f>
        <v>0</v>
      </c>
      <c r="AM2368" s="7">
        <f>IF(R2368&gt;0,RANK(R2368,(N2368:P2368,Q2368:AJ2368)),0)</f>
        <v>4</v>
      </c>
      <c r="AN2368" s="7">
        <f>IF(S2368&gt;0,RANK(S2368,(N2368:P2368,Q2368:AJ2368)),0)</f>
        <v>5</v>
      </c>
      <c r="AO2368" s="7">
        <f>IF(T2368&gt;0,RANK(T2368,(N2368:P2368,Q2368:AJ2368)),0)</f>
        <v>6</v>
      </c>
      <c r="AP2368" s="2">
        <f t="shared" si="938"/>
        <v>0</v>
      </c>
      <c r="AQ2368" s="2">
        <f t="shared" si="939"/>
        <v>4.6237265432814293E-3</v>
      </c>
      <c r="AR2368" s="2">
        <f t="shared" si="940"/>
        <v>4.4562935486779235E-3</v>
      </c>
      <c r="AS2368" s="2">
        <f t="shared" si="941"/>
        <v>1.8031245572685238E-3</v>
      </c>
      <c r="AU2368" t="s">
        <v>2624</v>
      </c>
      <c r="AV2368" t="s">
        <v>1985</v>
      </c>
      <c r="AY2368" s="130">
        <v>42</v>
      </c>
      <c r="AZ2368" s="131">
        <v>71</v>
      </c>
      <c r="BA2368" s="132">
        <f t="shared" si="930"/>
        <v>42071</v>
      </c>
      <c r="BC2368" s="7" t="s">
        <v>532</v>
      </c>
    </row>
    <row r="2369" spans="1:55" hidden="1" outlineLevel="1" x14ac:dyDescent="0.2">
      <c r="A2369" t="s">
        <v>880</v>
      </c>
      <c r="B2369" t="s">
        <v>1985</v>
      </c>
      <c r="C2369" s="1">
        <f t="shared" si="932"/>
        <v>36259</v>
      </c>
      <c r="D2369" s="7">
        <f>RANK(N2369,(N2369:P2369,Q2369:AJ2369))</f>
        <v>1</v>
      </c>
      <c r="E2369" s="7">
        <f>RANK(O2369,(N2369:P2369,Q2369:AJ2369))</f>
        <v>2</v>
      </c>
      <c r="F2369" s="7">
        <f>IF(P2369&gt;0,RANK(P2369,(N2369:P2369,Q2369:AJ2369)),0)</f>
        <v>3</v>
      </c>
      <c r="G2369" s="1">
        <f t="shared" si="933"/>
        <v>5905</v>
      </c>
      <c r="H2369" s="2">
        <f t="shared" si="931"/>
        <v>0.16285611848092887</v>
      </c>
      <c r="I2369" s="2"/>
      <c r="J2369" s="2">
        <f t="shared" si="934"/>
        <v>0.52381477702087753</v>
      </c>
      <c r="K2369" s="2">
        <f t="shared" si="935"/>
        <v>0.36095865853994868</v>
      </c>
      <c r="L2369" s="2">
        <f t="shared" si="936"/>
        <v>0.11037259714829421</v>
      </c>
      <c r="M2369" s="2">
        <f t="shared" si="937"/>
        <v>4.8539672908795711E-3</v>
      </c>
      <c r="N2369" s="1">
        <v>18993</v>
      </c>
      <c r="O2369" s="1">
        <v>13088</v>
      </c>
      <c r="P2369" s="1">
        <v>4002</v>
      </c>
      <c r="R2369" s="1">
        <v>93</v>
      </c>
      <c r="S2369" s="1">
        <v>65</v>
      </c>
      <c r="T2369" s="1">
        <v>18</v>
      </c>
      <c r="AL2369" s="7">
        <f>IF(Q2369&gt;0,RANK(Q2369,(N2369:P2369,Q2369:AJ2369)),0)</f>
        <v>0</v>
      </c>
      <c r="AM2369" s="7">
        <f>IF(R2369&gt;0,RANK(R2369,(N2369:P2369,Q2369:AJ2369)),0)</f>
        <v>4</v>
      </c>
      <c r="AN2369" s="7">
        <f>IF(S2369&gt;0,RANK(S2369,(N2369:P2369,Q2369:AJ2369)),0)</f>
        <v>5</v>
      </c>
      <c r="AO2369" s="7">
        <f>IF(T2369&gt;0,RANK(T2369,(N2369:P2369,Q2369:AJ2369)),0)</f>
        <v>6</v>
      </c>
      <c r="AP2369" s="2">
        <f t="shared" si="938"/>
        <v>0</v>
      </c>
      <c r="AQ2369" s="2">
        <f t="shared" si="939"/>
        <v>2.5648804434761025E-3</v>
      </c>
      <c r="AR2369" s="2">
        <f t="shared" si="940"/>
        <v>1.7926583744725447E-3</v>
      </c>
      <c r="AS2369" s="2">
        <f t="shared" si="941"/>
        <v>4.9642847293085858E-4</v>
      </c>
      <c r="AU2369" t="s">
        <v>880</v>
      </c>
      <c r="AV2369" t="s">
        <v>1985</v>
      </c>
      <c r="AY2369" s="130">
        <v>42</v>
      </c>
      <c r="AZ2369" s="131">
        <v>73</v>
      </c>
      <c r="BA2369" s="132">
        <f t="shared" si="930"/>
        <v>42073</v>
      </c>
      <c r="BC2369" s="7" t="s">
        <v>532</v>
      </c>
    </row>
    <row r="2370" spans="1:55" hidden="1" outlineLevel="1" x14ac:dyDescent="0.2">
      <c r="A2370" t="s">
        <v>1819</v>
      </c>
      <c r="B2370" t="s">
        <v>1985</v>
      </c>
      <c r="C2370" s="1">
        <f t="shared" si="932"/>
        <v>40735</v>
      </c>
      <c r="D2370" s="7">
        <f>RANK(N2370,(N2370:P2370,Q2370:AJ2370))</f>
        <v>2</v>
      </c>
      <c r="E2370" s="7">
        <f>RANK(O2370,(N2370:P2370,Q2370:AJ2370))</f>
        <v>1</v>
      </c>
      <c r="F2370" s="7">
        <f>IF(P2370&gt;0,RANK(P2370,(N2370:P2370,Q2370:AJ2370)),0)</f>
        <v>3</v>
      </c>
      <c r="G2370" s="1">
        <f t="shared" si="933"/>
        <v>7698</v>
      </c>
      <c r="H2370" s="2">
        <f t="shared" si="931"/>
        <v>0.18897753774395484</v>
      </c>
      <c r="I2370" s="2"/>
      <c r="J2370" s="2">
        <f t="shared" si="934"/>
        <v>0.34827543881183259</v>
      </c>
      <c r="K2370" s="2">
        <f t="shared" si="935"/>
        <v>0.53725297655578741</v>
      </c>
      <c r="L2370" s="2">
        <f t="shared" si="936"/>
        <v>0.10396464956425679</v>
      </c>
      <c r="M2370" s="2">
        <f t="shared" si="937"/>
        <v>1.0506935068123266E-2</v>
      </c>
      <c r="N2370" s="1">
        <v>14187</v>
      </c>
      <c r="O2370" s="1">
        <v>21885</v>
      </c>
      <c r="P2370" s="1">
        <v>4235</v>
      </c>
      <c r="R2370" s="1">
        <v>175</v>
      </c>
      <c r="S2370" s="1">
        <v>153</v>
      </c>
      <c r="T2370" s="1">
        <v>100</v>
      </c>
      <c r="AL2370" s="7">
        <f>IF(Q2370&gt;0,RANK(Q2370,(N2370:P2370,Q2370:AJ2370)),0)</f>
        <v>0</v>
      </c>
      <c r="AM2370" s="7">
        <f>IF(R2370&gt;0,RANK(R2370,(N2370:P2370,Q2370:AJ2370)),0)</f>
        <v>4</v>
      </c>
      <c r="AN2370" s="7">
        <f>IF(S2370&gt;0,RANK(S2370,(N2370:P2370,Q2370:AJ2370)),0)</f>
        <v>5</v>
      </c>
      <c r="AO2370" s="7">
        <f>IF(T2370&gt;0,RANK(T2370,(N2370:P2370,Q2370:AJ2370)),0)</f>
        <v>6</v>
      </c>
      <c r="AP2370" s="2">
        <f t="shared" si="938"/>
        <v>0</v>
      </c>
      <c r="AQ2370" s="2">
        <f t="shared" si="939"/>
        <v>4.2960598993494539E-3</v>
      </c>
      <c r="AR2370" s="2">
        <f t="shared" si="940"/>
        <v>3.7559837977169512E-3</v>
      </c>
      <c r="AS2370" s="2">
        <f t="shared" si="941"/>
        <v>2.4548913710568309E-3</v>
      </c>
      <c r="AU2370" t="s">
        <v>1819</v>
      </c>
      <c r="AV2370" t="s">
        <v>1985</v>
      </c>
      <c r="AY2370" s="130">
        <v>42</v>
      </c>
      <c r="AZ2370" s="131">
        <v>75</v>
      </c>
      <c r="BA2370" s="132">
        <f t="shared" si="930"/>
        <v>42075</v>
      </c>
      <c r="BC2370" s="7" t="s">
        <v>532</v>
      </c>
    </row>
    <row r="2371" spans="1:55" hidden="1" outlineLevel="1" x14ac:dyDescent="0.2">
      <c r="A2371" t="s">
        <v>2024</v>
      </c>
      <c r="B2371" t="s">
        <v>1985</v>
      </c>
      <c r="C2371" s="1">
        <f t="shared" si="932"/>
        <v>106110</v>
      </c>
      <c r="D2371" s="7">
        <f>RANK(N2371,(N2371:P2371,Q2371:AJ2371))</f>
        <v>1</v>
      </c>
      <c r="E2371" s="7">
        <f>RANK(O2371,(N2371:P2371,Q2371:AJ2371))</f>
        <v>2</v>
      </c>
      <c r="F2371" s="7">
        <f>IF(P2371&gt;0,RANK(P2371,(N2371:P2371,Q2371:AJ2371)),0)</f>
        <v>3</v>
      </c>
      <c r="G2371" s="1">
        <f t="shared" si="933"/>
        <v>3465</v>
      </c>
      <c r="H2371" s="2">
        <f t="shared" si="931"/>
        <v>3.265479219677693E-2</v>
      </c>
      <c r="I2371" s="2"/>
      <c r="J2371" s="2">
        <f t="shared" si="934"/>
        <v>0.45771369333710299</v>
      </c>
      <c r="K2371" s="2">
        <f t="shared" si="935"/>
        <v>0.42505890114032607</v>
      </c>
      <c r="L2371" s="2">
        <f t="shared" si="936"/>
        <v>0.10316652530392989</v>
      </c>
      <c r="M2371" s="2">
        <f t="shared" si="937"/>
        <v>1.4060880218641048E-2</v>
      </c>
      <c r="N2371" s="1">
        <v>48568</v>
      </c>
      <c r="O2371" s="1">
        <v>45103</v>
      </c>
      <c r="P2371" s="1">
        <v>10947</v>
      </c>
      <c r="R2371" s="1">
        <v>808</v>
      </c>
      <c r="S2371" s="1">
        <v>483</v>
      </c>
      <c r="T2371" s="1">
        <v>201</v>
      </c>
      <c r="AL2371" s="7">
        <f>IF(Q2371&gt;0,RANK(Q2371,(N2371:P2371,Q2371:AJ2371)),0)</f>
        <v>0</v>
      </c>
      <c r="AM2371" s="7">
        <f>IF(R2371&gt;0,RANK(R2371,(N2371:P2371,Q2371:AJ2371)),0)</f>
        <v>4</v>
      </c>
      <c r="AN2371" s="7">
        <f>IF(S2371&gt;0,RANK(S2371,(N2371:P2371,Q2371:AJ2371)),0)</f>
        <v>5</v>
      </c>
      <c r="AO2371" s="7">
        <f>IF(T2371&gt;0,RANK(T2371,(N2371:P2371,Q2371:AJ2371)),0)</f>
        <v>6</v>
      </c>
      <c r="AP2371" s="2">
        <f t="shared" si="938"/>
        <v>0</v>
      </c>
      <c r="AQ2371" s="2">
        <f t="shared" si="939"/>
        <v>7.6147394213551978E-3</v>
      </c>
      <c r="AR2371" s="2">
        <f t="shared" si="940"/>
        <v>4.5518801243992083E-3</v>
      </c>
      <c r="AS2371" s="2">
        <f t="shared" si="941"/>
        <v>1.8942606728866271E-3</v>
      </c>
      <c r="AU2371" t="s">
        <v>2024</v>
      </c>
      <c r="AV2371" t="s">
        <v>1985</v>
      </c>
      <c r="AY2371" s="130">
        <v>42</v>
      </c>
      <c r="AZ2371" s="131">
        <v>77</v>
      </c>
      <c r="BA2371" s="132">
        <f t="shared" si="930"/>
        <v>42077</v>
      </c>
      <c r="BC2371" s="7" t="s">
        <v>532</v>
      </c>
    </row>
    <row r="2372" spans="1:55" hidden="1" outlineLevel="1" x14ac:dyDescent="0.2">
      <c r="A2372" t="s">
        <v>1590</v>
      </c>
      <c r="B2372" t="s">
        <v>1985</v>
      </c>
      <c r="C2372" s="1">
        <f t="shared" si="932"/>
        <v>116817</v>
      </c>
      <c r="D2372" s="7">
        <f>RANK(N2372,(N2372:P2372,Q2372:AJ2372))</f>
        <v>1</v>
      </c>
      <c r="E2372" s="7">
        <f>RANK(O2372,(N2372:P2372,Q2372:AJ2372))</f>
        <v>2</v>
      </c>
      <c r="F2372" s="7">
        <f>IF(P2372&gt;0,RANK(P2372,(N2372:P2372,Q2372:AJ2372)),0)</f>
        <v>3</v>
      </c>
      <c r="G2372" s="1">
        <f t="shared" si="933"/>
        <v>16597</v>
      </c>
      <c r="H2372" s="2">
        <f t="shared" si="931"/>
        <v>0.14207692373541522</v>
      </c>
      <c r="I2372" s="2"/>
      <c r="J2372" s="2">
        <f t="shared" si="934"/>
        <v>0.51511338247001726</v>
      </c>
      <c r="K2372" s="2">
        <f t="shared" si="935"/>
        <v>0.37303645873460201</v>
      </c>
      <c r="L2372" s="2">
        <f t="shared" si="936"/>
        <v>0.10635438335173819</v>
      </c>
      <c r="M2372" s="2">
        <f t="shared" si="937"/>
        <v>5.4957754436425477E-3</v>
      </c>
      <c r="N2372" s="1">
        <v>60174</v>
      </c>
      <c r="O2372" s="1">
        <v>43577</v>
      </c>
      <c r="P2372" s="1">
        <v>12424</v>
      </c>
      <c r="R2372" s="1">
        <v>280</v>
      </c>
      <c r="S2372" s="1">
        <v>174</v>
      </c>
      <c r="T2372" s="1">
        <v>188</v>
      </c>
      <c r="AL2372" s="7">
        <f>IF(Q2372&gt;0,RANK(Q2372,(N2372:P2372,Q2372:AJ2372)),0)</f>
        <v>0</v>
      </c>
      <c r="AM2372" s="7">
        <f>IF(R2372&gt;0,RANK(R2372,(N2372:P2372,Q2372:AJ2372)),0)</f>
        <v>4</v>
      </c>
      <c r="AN2372" s="7">
        <f>IF(S2372&gt;0,RANK(S2372,(N2372:P2372,Q2372:AJ2372)),0)</f>
        <v>6</v>
      </c>
      <c r="AO2372" s="7">
        <f>IF(T2372&gt;0,RANK(T2372,(N2372:P2372,Q2372:AJ2372)),0)</f>
        <v>5</v>
      </c>
      <c r="AP2372" s="2">
        <f t="shared" si="938"/>
        <v>0</v>
      </c>
      <c r="AQ2372" s="2">
        <f t="shared" si="939"/>
        <v>2.3969114084422642E-3</v>
      </c>
      <c r="AR2372" s="2">
        <f t="shared" si="940"/>
        <v>1.4895092323891214E-3</v>
      </c>
      <c r="AS2372" s="2">
        <f t="shared" si="941"/>
        <v>1.6093548028112347E-3</v>
      </c>
      <c r="AU2372" t="s">
        <v>1590</v>
      </c>
      <c r="AV2372" t="s">
        <v>1985</v>
      </c>
      <c r="AY2372" s="130">
        <v>42</v>
      </c>
      <c r="AZ2372" s="131">
        <v>79</v>
      </c>
      <c r="BA2372" s="132">
        <f t="shared" si="930"/>
        <v>42079</v>
      </c>
      <c r="BC2372" s="7" t="s">
        <v>532</v>
      </c>
    </row>
    <row r="2373" spans="1:55" hidden="1" outlineLevel="1" x14ac:dyDescent="0.2">
      <c r="A2373" t="s">
        <v>630</v>
      </c>
      <c r="B2373" t="s">
        <v>1985</v>
      </c>
      <c r="C2373" s="1">
        <f t="shared" si="932"/>
        <v>39241</v>
      </c>
      <c r="D2373" s="7">
        <f>RANK(N2373,(N2373:P2373,Q2373:AJ2373))</f>
        <v>2</v>
      </c>
      <c r="E2373" s="7">
        <f>RANK(O2373,(N2373:P2373,Q2373:AJ2373))</f>
        <v>1</v>
      </c>
      <c r="F2373" s="7">
        <f>IF(P2373&gt;0,RANK(P2373,(N2373:P2373,Q2373:AJ2373)),0)</f>
        <v>3</v>
      </c>
      <c r="G2373" s="1">
        <f t="shared" si="933"/>
        <v>8019</v>
      </c>
      <c r="H2373" s="2">
        <f t="shared" si="931"/>
        <v>0.20435259040289494</v>
      </c>
      <c r="I2373" s="2"/>
      <c r="J2373" s="2">
        <f t="shared" si="934"/>
        <v>0.34443566677709536</v>
      </c>
      <c r="K2373" s="2">
        <f t="shared" si="935"/>
        <v>0.54878825717999036</v>
      </c>
      <c r="L2373" s="2">
        <f t="shared" si="936"/>
        <v>9.8239086669554804E-2</v>
      </c>
      <c r="M2373" s="2">
        <f t="shared" si="937"/>
        <v>8.5369893733594771E-3</v>
      </c>
      <c r="N2373" s="1">
        <v>13516</v>
      </c>
      <c r="O2373" s="1">
        <v>21535</v>
      </c>
      <c r="P2373" s="1">
        <v>3855</v>
      </c>
      <c r="R2373" s="1">
        <v>103</v>
      </c>
      <c r="S2373" s="1">
        <v>171</v>
      </c>
      <c r="T2373" s="1">
        <v>61</v>
      </c>
      <c r="AL2373" s="7">
        <f>IF(Q2373&gt;0,RANK(Q2373,(N2373:P2373,Q2373:AJ2373)),0)</f>
        <v>0</v>
      </c>
      <c r="AM2373" s="7">
        <f>IF(R2373&gt;0,RANK(R2373,(N2373:P2373,Q2373:AJ2373)),0)</f>
        <v>5</v>
      </c>
      <c r="AN2373" s="7">
        <f>IF(S2373&gt;0,RANK(S2373,(N2373:P2373,Q2373:AJ2373)),0)</f>
        <v>4</v>
      </c>
      <c r="AO2373" s="7">
        <f>IF(T2373&gt;0,RANK(T2373,(N2373:P2373,Q2373:AJ2373)),0)</f>
        <v>6</v>
      </c>
      <c r="AP2373" s="2">
        <f t="shared" si="938"/>
        <v>0</v>
      </c>
      <c r="AQ2373" s="2">
        <f t="shared" si="939"/>
        <v>2.6248056879284421E-3</v>
      </c>
      <c r="AR2373" s="2">
        <f t="shared" si="940"/>
        <v>4.3576871129685788E-3</v>
      </c>
      <c r="AS2373" s="2">
        <f t="shared" si="941"/>
        <v>1.5544965724624755E-3</v>
      </c>
      <c r="AU2373" t="s">
        <v>630</v>
      </c>
      <c r="AV2373" t="s">
        <v>1985</v>
      </c>
      <c r="AY2373" s="130">
        <v>42</v>
      </c>
      <c r="AZ2373" s="131">
        <v>81</v>
      </c>
      <c r="BA2373" s="132">
        <f t="shared" si="930"/>
        <v>42081</v>
      </c>
      <c r="BC2373" s="7" t="s">
        <v>532</v>
      </c>
    </row>
    <row r="2374" spans="1:55" hidden="1" outlineLevel="1" x14ac:dyDescent="0.2">
      <c r="A2374" t="s">
        <v>631</v>
      </c>
      <c r="B2374" t="s">
        <v>1985</v>
      </c>
      <c r="C2374" s="1">
        <f t="shared" si="932"/>
        <v>14869</v>
      </c>
      <c r="D2374" s="7">
        <f>RANK(N2374,(N2374:P2374,Q2374:AJ2374))</f>
        <v>2</v>
      </c>
      <c r="E2374" s="7">
        <f>RANK(O2374,(N2374:P2374,Q2374:AJ2374))</f>
        <v>1</v>
      </c>
      <c r="F2374" s="7">
        <f>IF(P2374&gt;0,RANK(P2374,(N2374:P2374,Q2374:AJ2374)),0)</f>
        <v>3</v>
      </c>
      <c r="G2374" s="1">
        <f t="shared" si="933"/>
        <v>1329</v>
      </c>
      <c r="H2374" s="2">
        <f t="shared" si="931"/>
        <v>8.9380590490281797E-2</v>
      </c>
      <c r="I2374" s="2"/>
      <c r="J2374" s="2">
        <f t="shared" si="934"/>
        <v>0.37050238751765419</v>
      </c>
      <c r="K2374" s="2">
        <f t="shared" si="935"/>
        <v>0.45988297800793598</v>
      </c>
      <c r="L2374" s="2">
        <f t="shared" si="936"/>
        <v>0.15804694330486246</v>
      </c>
      <c r="M2374" s="2">
        <f t="shared" si="937"/>
        <v>1.1567691169547367E-2</v>
      </c>
      <c r="N2374" s="1">
        <v>5509</v>
      </c>
      <c r="O2374" s="1">
        <v>6838</v>
      </c>
      <c r="P2374" s="1">
        <v>2350</v>
      </c>
      <c r="R2374" s="1">
        <v>57</v>
      </c>
      <c r="S2374" s="1">
        <v>95</v>
      </c>
      <c r="T2374" s="1">
        <v>20</v>
      </c>
      <c r="AL2374" s="7">
        <f>IF(Q2374&gt;0,RANK(Q2374,(N2374:P2374,Q2374:AJ2374)),0)</f>
        <v>0</v>
      </c>
      <c r="AM2374" s="7">
        <f>IF(R2374&gt;0,RANK(R2374,(N2374:P2374,Q2374:AJ2374)),0)</f>
        <v>5</v>
      </c>
      <c r="AN2374" s="7">
        <f>IF(S2374&gt;0,RANK(S2374,(N2374:P2374,Q2374:AJ2374)),0)</f>
        <v>4</v>
      </c>
      <c r="AO2374" s="7">
        <f>IF(T2374&gt;0,RANK(T2374,(N2374:P2374,Q2374:AJ2374)),0)</f>
        <v>6</v>
      </c>
      <c r="AP2374" s="2">
        <f t="shared" si="938"/>
        <v>0</v>
      </c>
      <c r="AQ2374" s="2">
        <f t="shared" si="939"/>
        <v>3.8334790503732597E-3</v>
      </c>
      <c r="AR2374" s="2">
        <f t="shared" si="940"/>
        <v>6.3891317506220993E-3</v>
      </c>
      <c r="AS2374" s="2">
        <f t="shared" si="941"/>
        <v>1.3450803685520209E-3</v>
      </c>
      <c r="AU2374" t="s">
        <v>631</v>
      </c>
      <c r="AV2374" t="s">
        <v>1985</v>
      </c>
      <c r="AY2374" s="130">
        <v>42</v>
      </c>
      <c r="AZ2374" s="131">
        <v>83</v>
      </c>
      <c r="BA2374" s="132">
        <f t="shared" si="930"/>
        <v>42083</v>
      </c>
      <c r="BC2374" s="7" t="s">
        <v>532</v>
      </c>
    </row>
    <row r="2375" spans="1:55" hidden="1" outlineLevel="1" x14ac:dyDescent="0.2">
      <c r="A2375" t="s">
        <v>3190</v>
      </c>
      <c r="B2375" t="s">
        <v>1985</v>
      </c>
      <c r="C2375" s="1">
        <f t="shared" si="932"/>
        <v>45779</v>
      </c>
      <c r="D2375" s="7">
        <f>RANK(N2375,(N2375:P2375,Q2375:AJ2375))</f>
        <v>1</v>
      </c>
      <c r="E2375" s="7">
        <f>RANK(O2375,(N2375:P2375,Q2375:AJ2375))</f>
        <v>2</v>
      </c>
      <c r="F2375" s="7">
        <f>IF(P2375&gt;0,RANK(P2375,(N2375:P2375,Q2375:AJ2375)),0)</f>
        <v>3</v>
      </c>
      <c r="G2375" s="1">
        <f t="shared" si="933"/>
        <v>5790</v>
      </c>
      <c r="H2375" s="2">
        <f t="shared" si="931"/>
        <v>0.12647720570567292</v>
      </c>
      <c r="I2375" s="2"/>
      <c r="J2375" s="2">
        <f t="shared" si="934"/>
        <v>0.50247930273706287</v>
      </c>
      <c r="K2375" s="2">
        <f t="shared" si="935"/>
        <v>0.37600209703138993</v>
      </c>
      <c r="L2375" s="2">
        <f t="shared" si="936"/>
        <v>0.11157954520631731</v>
      </c>
      <c r="M2375" s="2">
        <f t="shared" si="937"/>
        <v>9.9390550252298898E-3</v>
      </c>
      <c r="N2375" s="1">
        <v>23003</v>
      </c>
      <c r="O2375" s="1">
        <v>17213</v>
      </c>
      <c r="P2375" s="1">
        <v>5108</v>
      </c>
      <c r="R2375" s="1">
        <v>132</v>
      </c>
      <c r="S2375" s="1">
        <v>264</v>
      </c>
      <c r="T2375" s="1">
        <v>59</v>
      </c>
      <c r="AL2375" s="7">
        <f>IF(Q2375&gt;0,RANK(Q2375,(N2375:P2375,Q2375:AJ2375)),0)</f>
        <v>0</v>
      </c>
      <c r="AM2375" s="7">
        <f>IF(R2375&gt;0,RANK(R2375,(N2375:P2375,Q2375:AJ2375)),0)</f>
        <v>5</v>
      </c>
      <c r="AN2375" s="7">
        <f>IF(S2375&gt;0,RANK(S2375,(N2375:P2375,Q2375:AJ2375)),0)</f>
        <v>4</v>
      </c>
      <c r="AO2375" s="7">
        <f>IF(T2375&gt;0,RANK(T2375,(N2375:P2375,Q2375:AJ2375)),0)</f>
        <v>6</v>
      </c>
      <c r="AP2375" s="2">
        <f t="shared" si="938"/>
        <v>0</v>
      </c>
      <c r="AQ2375" s="2">
        <f t="shared" si="939"/>
        <v>2.8834181611656E-3</v>
      </c>
      <c r="AR2375" s="2">
        <f t="shared" si="940"/>
        <v>5.7668363223311999E-3</v>
      </c>
      <c r="AS2375" s="2">
        <f t="shared" si="941"/>
        <v>1.288800541733109E-3</v>
      </c>
      <c r="AU2375" t="s">
        <v>3190</v>
      </c>
      <c r="AV2375" t="s">
        <v>1985</v>
      </c>
      <c r="AY2375" s="130">
        <v>42</v>
      </c>
      <c r="AZ2375" s="131">
        <v>85</v>
      </c>
      <c r="BA2375" s="132">
        <f t="shared" si="930"/>
        <v>42085</v>
      </c>
      <c r="BC2375" s="7" t="s">
        <v>532</v>
      </c>
    </row>
    <row r="2376" spans="1:55" hidden="1" outlineLevel="1" x14ac:dyDescent="0.2">
      <c r="A2376" t="s">
        <v>818</v>
      </c>
      <c r="B2376" t="s">
        <v>1985</v>
      </c>
      <c r="C2376" s="1">
        <f t="shared" si="932"/>
        <v>13718</v>
      </c>
      <c r="D2376" s="7">
        <f>RANK(N2376,(N2376:P2376,Q2376:AJ2376))</f>
        <v>2</v>
      </c>
      <c r="E2376" s="7">
        <f>RANK(O2376,(N2376:P2376,Q2376:AJ2376))</f>
        <v>1</v>
      </c>
      <c r="F2376" s="7">
        <f>IF(P2376&gt;0,RANK(P2376,(N2376:P2376,Q2376:AJ2376)),0)</f>
        <v>3</v>
      </c>
      <c r="G2376" s="1">
        <f t="shared" si="933"/>
        <v>1561</v>
      </c>
      <c r="H2376" s="2">
        <f t="shared" si="931"/>
        <v>0.11379209797346553</v>
      </c>
      <c r="I2376" s="2"/>
      <c r="J2376" s="2">
        <f t="shared" si="934"/>
        <v>0.38832191281527917</v>
      </c>
      <c r="K2376" s="2">
        <f t="shared" si="935"/>
        <v>0.50211401078874474</v>
      </c>
      <c r="L2376" s="2">
        <f t="shared" si="936"/>
        <v>0.10147251785974631</v>
      </c>
      <c r="M2376" s="2">
        <f t="shared" si="937"/>
        <v>8.0915585362297815E-3</v>
      </c>
      <c r="N2376" s="1">
        <v>5327</v>
      </c>
      <c r="O2376" s="1">
        <v>6888</v>
      </c>
      <c r="P2376" s="1">
        <v>1392</v>
      </c>
      <c r="R2376" s="1">
        <v>32</v>
      </c>
      <c r="S2376" s="1">
        <v>58</v>
      </c>
      <c r="T2376" s="1">
        <v>21</v>
      </c>
      <c r="AL2376" s="7">
        <f>IF(Q2376&gt;0,RANK(Q2376,(N2376:P2376,Q2376:AJ2376)),0)</f>
        <v>0</v>
      </c>
      <c r="AM2376" s="7">
        <f>IF(R2376&gt;0,RANK(R2376,(N2376:P2376,Q2376:AJ2376)),0)</f>
        <v>5</v>
      </c>
      <c r="AN2376" s="7">
        <f>IF(S2376&gt;0,RANK(S2376,(N2376:P2376,Q2376:AJ2376)),0)</f>
        <v>4</v>
      </c>
      <c r="AO2376" s="7">
        <f>IF(T2376&gt;0,RANK(T2376,(N2376:P2376,Q2376:AJ2376)),0)</f>
        <v>6</v>
      </c>
      <c r="AP2376" s="2">
        <f t="shared" si="938"/>
        <v>0</v>
      </c>
      <c r="AQ2376" s="2">
        <f t="shared" si="939"/>
        <v>2.3327015599941682E-3</v>
      </c>
      <c r="AR2376" s="2">
        <f t="shared" si="940"/>
        <v>4.2280215774894297E-3</v>
      </c>
      <c r="AS2376" s="2">
        <f t="shared" si="941"/>
        <v>1.5308353987461729E-3</v>
      </c>
      <c r="AU2376" t="s">
        <v>818</v>
      </c>
      <c r="AV2376" t="s">
        <v>1985</v>
      </c>
      <c r="AY2376" s="130">
        <v>42</v>
      </c>
      <c r="AZ2376" s="131">
        <v>87</v>
      </c>
      <c r="BA2376" s="132">
        <f t="shared" si="930"/>
        <v>42087</v>
      </c>
      <c r="BC2376" s="7" t="s">
        <v>532</v>
      </c>
    </row>
    <row r="2377" spans="1:55" hidden="1" outlineLevel="1" x14ac:dyDescent="0.2">
      <c r="A2377" t="s">
        <v>2129</v>
      </c>
      <c r="B2377" t="s">
        <v>1985</v>
      </c>
      <c r="C2377" s="1">
        <f t="shared" si="932"/>
        <v>39065</v>
      </c>
      <c r="D2377" s="7">
        <f>RANK(N2377,(N2377:P2377,Q2377:AJ2377))</f>
        <v>2</v>
      </c>
      <c r="E2377" s="7">
        <f>RANK(O2377,(N2377:P2377,Q2377:AJ2377))</f>
        <v>1</v>
      </c>
      <c r="F2377" s="7">
        <f>IF(P2377&gt;0,RANK(P2377,(N2377:P2377,Q2377:AJ2377)),0)</f>
        <v>3</v>
      </c>
      <c r="G2377" s="1">
        <f t="shared" si="933"/>
        <v>779</v>
      </c>
      <c r="H2377" s="2">
        <f t="shared" si="931"/>
        <v>1.9941123768078842E-2</v>
      </c>
      <c r="I2377" s="2"/>
      <c r="J2377" s="2">
        <f t="shared" si="934"/>
        <v>0.42357609113016764</v>
      </c>
      <c r="K2377" s="2">
        <f t="shared" si="935"/>
        <v>0.44351721489824653</v>
      </c>
      <c r="L2377" s="2">
        <f t="shared" si="936"/>
        <v>0.11903238192755664</v>
      </c>
      <c r="M2377" s="2">
        <f t="shared" si="937"/>
        <v>1.3874312044029252E-2</v>
      </c>
      <c r="N2377" s="1">
        <v>16547</v>
      </c>
      <c r="O2377" s="1">
        <v>17326</v>
      </c>
      <c r="P2377" s="1">
        <v>4650</v>
      </c>
      <c r="R2377" s="1">
        <v>224</v>
      </c>
      <c r="S2377" s="1">
        <v>262</v>
      </c>
      <c r="T2377" s="1">
        <v>56</v>
      </c>
      <c r="AL2377" s="7">
        <f>IF(Q2377&gt;0,RANK(Q2377,(N2377:P2377,Q2377:AJ2377)),0)</f>
        <v>0</v>
      </c>
      <c r="AM2377" s="7">
        <f>IF(R2377&gt;0,RANK(R2377,(N2377:P2377,Q2377:AJ2377)),0)</f>
        <v>5</v>
      </c>
      <c r="AN2377" s="7">
        <f>IF(S2377&gt;0,RANK(S2377,(N2377:P2377,Q2377:AJ2377)),0)</f>
        <v>4</v>
      </c>
      <c r="AO2377" s="7">
        <f>IF(T2377&gt;0,RANK(T2377,(N2377:P2377,Q2377:AJ2377)),0)</f>
        <v>6</v>
      </c>
      <c r="AP2377" s="2">
        <f t="shared" si="938"/>
        <v>0</v>
      </c>
      <c r="AQ2377" s="2">
        <f t="shared" si="939"/>
        <v>5.7340330218865997E-3</v>
      </c>
      <c r="AR2377" s="2">
        <f t="shared" si="940"/>
        <v>6.7067707666709333E-3</v>
      </c>
      <c r="AS2377" s="2">
        <f t="shared" si="941"/>
        <v>1.4335082554716499E-3</v>
      </c>
      <c r="AU2377" t="s">
        <v>2129</v>
      </c>
      <c r="AV2377" t="s">
        <v>1985</v>
      </c>
      <c r="AY2377" s="130">
        <v>42</v>
      </c>
      <c r="AZ2377" s="131">
        <v>89</v>
      </c>
      <c r="BA2377" s="132">
        <f t="shared" si="930"/>
        <v>42089</v>
      </c>
      <c r="BC2377" s="7" t="s">
        <v>532</v>
      </c>
    </row>
    <row r="2378" spans="1:55" hidden="1" outlineLevel="1" x14ac:dyDescent="0.2">
      <c r="A2378" t="s">
        <v>961</v>
      </c>
      <c r="B2378" t="s">
        <v>1985</v>
      </c>
      <c r="C2378" s="1">
        <f t="shared" si="932"/>
        <v>293961</v>
      </c>
      <c r="D2378" s="7">
        <f>RANK(N2378,(N2378:P2378,Q2378:AJ2378))</f>
        <v>1</v>
      </c>
      <c r="E2378" s="7">
        <f>RANK(O2378,(N2378:P2378,Q2378:AJ2378))</f>
        <v>2</v>
      </c>
      <c r="F2378" s="7">
        <f>IF(P2378&gt;0,RANK(P2378,(N2378:P2378,Q2378:AJ2378)),0)</f>
        <v>3</v>
      </c>
      <c r="G2378" s="1">
        <f t="shared" si="933"/>
        <v>22617</v>
      </c>
      <c r="H2378" s="2">
        <f t="shared" si="931"/>
        <v>7.6938777592945998E-2</v>
      </c>
      <c r="I2378" s="2"/>
      <c r="J2378" s="2">
        <f t="shared" si="934"/>
        <v>0.48871789114882586</v>
      </c>
      <c r="K2378" s="2">
        <f t="shared" si="935"/>
        <v>0.41177911355587987</v>
      </c>
      <c r="L2378" s="2">
        <f t="shared" si="936"/>
        <v>8.2976993546763009E-2</v>
      </c>
      <c r="M2378" s="2">
        <f t="shared" si="937"/>
        <v>1.6526001748531208E-2</v>
      </c>
      <c r="N2378" s="1">
        <v>143664</v>
      </c>
      <c r="O2378" s="1">
        <v>121047</v>
      </c>
      <c r="P2378" s="1">
        <v>24392</v>
      </c>
      <c r="R2378" s="1">
        <v>4004</v>
      </c>
      <c r="S2378" s="1">
        <v>497</v>
      </c>
      <c r="T2378" s="1">
        <v>357</v>
      </c>
      <c r="AL2378" s="7">
        <f>IF(Q2378&gt;0,RANK(Q2378,(N2378:P2378,Q2378:AJ2378)),0)</f>
        <v>0</v>
      </c>
      <c r="AM2378" s="7">
        <f>IF(R2378&gt;0,RANK(R2378,(N2378:P2378,Q2378:AJ2378)),0)</f>
        <v>4</v>
      </c>
      <c r="AN2378" s="7">
        <f>IF(S2378&gt;0,RANK(S2378,(N2378:P2378,Q2378:AJ2378)),0)</f>
        <v>5</v>
      </c>
      <c r="AO2378" s="7">
        <f>IF(T2378&gt;0,RANK(T2378,(N2378:P2378,Q2378:AJ2378)),0)</f>
        <v>6</v>
      </c>
      <c r="AP2378" s="2">
        <f t="shared" si="938"/>
        <v>0</v>
      </c>
      <c r="AQ2378" s="2">
        <f t="shared" si="939"/>
        <v>1.3620854467089171E-2</v>
      </c>
      <c r="AR2378" s="2">
        <f t="shared" si="940"/>
        <v>1.6907004670687609E-3</v>
      </c>
      <c r="AS2378" s="2">
        <f t="shared" si="941"/>
        <v>1.2144468143733351E-3</v>
      </c>
      <c r="AU2378" t="s">
        <v>961</v>
      </c>
      <c r="AV2378" t="s">
        <v>1985</v>
      </c>
      <c r="AY2378" s="130">
        <v>42</v>
      </c>
      <c r="AZ2378" s="131">
        <v>91</v>
      </c>
      <c r="BA2378" s="132">
        <f t="shared" si="930"/>
        <v>42091</v>
      </c>
      <c r="BC2378" s="7" t="s">
        <v>532</v>
      </c>
    </row>
    <row r="2379" spans="1:55" hidden="1" outlineLevel="1" x14ac:dyDescent="0.2">
      <c r="A2379" t="s">
        <v>819</v>
      </c>
      <c r="B2379" t="s">
        <v>1985</v>
      </c>
      <c r="C2379" s="1">
        <f t="shared" si="932"/>
        <v>5811</v>
      </c>
      <c r="D2379" s="7">
        <f>RANK(N2379,(N2379:P2379,Q2379:AJ2379))</f>
        <v>2</v>
      </c>
      <c r="E2379" s="7">
        <f>RANK(O2379,(N2379:P2379,Q2379:AJ2379))</f>
        <v>1</v>
      </c>
      <c r="F2379" s="7">
        <f>IF(P2379&gt;0,RANK(P2379,(N2379:P2379,Q2379:AJ2379)),0)</f>
        <v>3</v>
      </c>
      <c r="G2379" s="1">
        <f t="shared" si="933"/>
        <v>602</v>
      </c>
      <c r="H2379" s="2">
        <f t="shared" si="931"/>
        <v>0.10359662708655998</v>
      </c>
      <c r="I2379" s="2"/>
      <c r="J2379" s="2">
        <f t="shared" si="934"/>
        <v>0.37566683875408707</v>
      </c>
      <c r="K2379" s="2">
        <f t="shared" si="935"/>
        <v>0.47926346584064705</v>
      </c>
      <c r="L2379" s="2">
        <f t="shared" si="936"/>
        <v>0.13491653760110137</v>
      </c>
      <c r="M2379" s="2">
        <f t="shared" si="937"/>
        <v>1.0153157804164453E-2</v>
      </c>
      <c r="N2379" s="1">
        <v>2183</v>
      </c>
      <c r="O2379" s="1">
        <v>2785</v>
      </c>
      <c r="P2379" s="1">
        <v>784</v>
      </c>
      <c r="R2379" s="1">
        <v>33</v>
      </c>
      <c r="S2379" s="1">
        <v>18</v>
      </c>
      <c r="T2379" s="1">
        <v>8</v>
      </c>
      <c r="AL2379" s="7">
        <f>IF(Q2379&gt;0,RANK(Q2379,(N2379:P2379,Q2379:AJ2379)),0)</f>
        <v>0</v>
      </c>
      <c r="AM2379" s="7">
        <f>IF(R2379&gt;0,RANK(R2379,(N2379:P2379,Q2379:AJ2379)),0)</f>
        <v>4</v>
      </c>
      <c r="AN2379" s="7">
        <f>IF(S2379&gt;0,RANK(S2379,(N2379:P2379,Q2379:AJ2379)),0)</f>
        <v>5</v>
      </c>
      <c r="AO2379" s="7">
        <f>IF(T2379&gt;0,RANK(T2379,(N2379:P2379,Q2379:AJ2379)),0)</f>
        <v>6</v>
      </c>
      <c r="AP2379" s="2">
        <f t="shared" si="938"/>
        <v>0</v>
      </c>
      <c r="AQ2379" s="2">
        <f t="shared" si="939"/>
        <v>5.6788848735157462E-3</v>
      </c>
      <c r="AR2379" s="2">
        <f t="shared" si="940"/>
        <v>3.0975735673722249E-3</v>
      </c>
      <c r="AS2379" s="2">
        <f t="shared" si="941"/>
        <v>1.3766993632765446E-3</v>
      </c>
      <c r="AU2379" t="s">
        <v>819</v>
      </c>
      <c r="AV2379" t="s">
        <v>1985</v>
      </c>
      <c r="AY2379" s="130">
        <v>42</v>
      </c>
      <c r="AZ2379" s="131">
        <v>93</v>
      </c>
      <c r="BA2379" s="132">
        <f t="shared" si="930"/>
        <v>42093</v>
      </c>
      <c r="BC2379" s="7" t="s">
        <v>532</v>
      </c>
    </row>
    <row r="2380" spans="1:55" hidden="1" outlineLevel="1" x14ac:dyDescent="0.2">
      <c r="A2380" t="s">
        <v>12</v>
      </c>
      <c r="B2380" t="s">
        <v>1985</v>
      </c>
      <c r="C2380" s="1">
        <f t="shared" si="932"/>
        <v>91002</v>
      </c>
      <c r="D2380" s="7">
        <f>RANK(N2380,(N2380:P2380,Q2380:AJ2380))</f>
        <v>1</v>
      </c>
      <c r="E2380" s="7">
        <f>RANK(O2380,(N2380:P2380,Q2380:AJ2380))</f>
        <v>2</v>
      </c>
      <c r="F2380" s="7">
        <f>IF(P2380&gt;0,RANK(P2380,(N2380:P2380,Q2380:AJ2380)),0)</f>
        <v>3</v>
      </c>
      <c r="G2380" s="1">
        <f t="shared" si="933"/>
        <v>8233</v>
      </c>
      <c r="H2380" s="2">
        <f t="shared" si="931"/>
        <v>9.0470539109030565E-2</v>
      </c>
      <c r="I2380" s="2"/>
      <c r="J2380" s="2">
        <f t="shared" si="934"/>
        <v>0.48305531746555019</v>
      </c>
      <c r="K2380" s="2">
        <f t="shared" si="935"/>
        <v>0.39258477835651961</v>
      </c>
      <c r="L2380" s="2">
        <f t="shared" si="936"/>
        <v>0.10821740181534471</v>
      </c>
      <c r="M2380" s="2">
        <f t="shared" si="937"/>
        <v>1.6142502362585479E-2</v>
      </c>
      <c r="N2380" s="1">
        <v>43959</v>
      </c>
      <c r="O2380" s="1">
        <v>35726</v>
      </c>
      <c r="P2380" s="1">
        <v>9848</v>
      </c>
      <c r="R2380" s="1">
        <v>589</v>
      </c>
      <c r="S2380" s="1">
        <v>702</v>
      </c>
      <c r="T2380" s="1">
        <v>178</v>
      </c>
      <c r="AL2380" s="7">
        <f>IF(Q2380&gt;0,RANK(Q2380,(N2380:P2380,Q2380:AJ2380)),0)</f>
        <v>0</v>
      </c>
      <c r="AM2380" s="7">
        <f>IF(R2380&gt;0,RANK(R2380,(N2380:P2380,Q2380:AJ2380)),0)</f>
        <v>5</v>
      </c>
      <c r="AN2380" s="7">
        <f>IF(S2380&gt;0,RANK(S2380,(N2380:P2380,Q2380:AJ2380)),0)</f>
        <v>4</v>
      </c>
      <c r="AO2380" s="7">
        <f>IF(T2380&gt;0,RANK(T2380,(N2380:P2380,Q2380:AJ2380)),0)</f>
        <v>6</v>
      </c>
      <c r="AP2380" s="2">
        <f t="shared" si="938"/>
        <v>0</v>
      </c>
      <c r="AQ2380" s="2">
        <f t="shared" si="939"/>
        <v>6.4723852223028061E-3</v>
      </c>
      <c r="AR2380" s="2">
        <f t="shared" si="940"/>
        <v>7.7141161732709167E-3</v>
      </c>
      <c r="AS2380" s="2">
        <f t="shared" si="941"/>
        <v>1.956000967011714E-3</v>
      </c>
      <c r="AU2380" t="s">
        <v>12</v>
      </c>
      <c r="AV2380" t="s">
        <v>1985</v>
      </c>
      <c r="AY2380" s="130">
        <v>42</v>
      </c>
      <c r="AZ2380" s="131">
        <v>95</v>
      </c>
      <c r="BA2380" s="132">
        <f t="shared" si="930"/>
        <v>42095</v>
      </c>
      <c r="BC2380" s="7" t="s">
        <v>532</v>
      </c>
    </row>
    <row r="2381" spans="1:55" hidden="1" outlineLevel="1" x14ac:dyDescent="0.2">
      <c r="A2381" t="s">
        <v>172</v>
      </c>
      <c r="B2381" t="s">
        <v>1985</v>
      </c>
      <c r="C2381" s="1">
        <f t="shared" si="932"/>
        <v>32400</v>
      </c>
      <c r="D2381" s="7">
        <f>RANK(N2381,(N2381:P2381,Q2381:AJ2381))</f>
        <v>2</v>
      </c>
      <c r="E2381" s="7">
        <f>RANK(O2381,(N2381:P2381,Q2381:AJ2381))</f>
        <v>1</v>
      </c>
      <c r="F2381" s="7">
        <f>IF(P2381&gt;0,RANK(P2381,(N2381:P2381,Q2381:AJ2381)),0)</f>
        <v>3</v>
      </c>
      <c r="G2381" s="1">
        <f t="shared" si="933"/>
        <v>133</v>
      </c>
      <c r="H2381" s="2">
        <f t="shared" si="931"/>
        <v>4.104938271604938E-3</v>
      </c>
      <c r="I2381" s="2"/>
      <c r="J2381" s="2">
        <f t="shared" si="934"/>
        <v>0.41413580246913578</v>
      </c>
      <c r="K2381" s="2">
        <f t="shared" si="935"/>
        <v>0.41824074074074075</v>
      </c>
      <c r="L2381" s="2">
        <f t="shared" si="936"/>
        <v>0.15966049382716049</v>
      </c>
      <c r="M2381" s="2">
        <f t="shared" si="937"/>
        <v>7.9629629629630327E-3</v>
      </c>
      <c r="N2381" s="1">
        <v>13418</v>
      </c>
      <c r="O2381" s="1">
        <v>13551</v>
      </c>
      <c r="P2381" s="1">
        <v>5173</v>
      </c>
      <c r="R2381" s="1">
        <v>98</v>
      </c>
      <c r="S2381" s="1">
        <v>120</v>
      </c>
      <c r="T2381" s="1">
        <v>40</v>
      </c>
      <c r="AL2381" s="7">
        <f>IF(Q2381&gt;0,RANK(Q2381,(N2381:P2381,Q2381:AJ2381)),0)</f>
        <v>0</v>
      </c>
      <c r="AM2381" s="7">
        <f>IF(R2381&gt;0,RANK(R2381,(N2381:P2381,Q2381:AJ2381)),0)</f>
        <v>5</v>
      </c>
      <c r="AN2381" s="7">
        <f>IF(S2381&gt;0,RANK(S2381,(N2381:P2381,Q2381:AJ2381)),0)</f>
        <v>4</v>
      </c>
      <c r="AO2381" s="7">
        <f>IF(T2381&gt;0,RANK(T2381,(N2381:P2381,Q2381:AJ2381)),0)</f>
        <v>6</v>
      </c>
      <c r="AP2381" s="2">
        <f t="shared" si="938"/>
        <v>0</v>
      </c>
      <c r="AQ2381" s="2">
        <f t="shared" si="939"/>
        <v>3.0246913580246914E-3</v>
      </c>
      <c r="AR2381" s="2">
        <f t="shared" si="940"/>
        <v>3.7037037037037038E-3</v>
      </c>
      <c r="AS2381" s="2">
        <f t="shared" si="941"/>
        <v>1.2345679012345679E-3</v>
      </c>
      <c r="AU2381" t="s">
        <v>172</v>
      </c>
      <c r="AV2381" t="s">
        <v>1985</v>
      </c>
      <c r="AY2381" s="130">
        <v>42</v>
      </c>
      <c r="AZ2381" s="131">
        <v>97</v>
      </c>
      <c r="BA2381" s="132">
        <f t="shared" si="930"/>
        <v>42097</v>
      </c>
      <c r="BC2381" s="7" t="s">
        <v>532</v>
      </c>
    </row>
    <row r="2382" spans="1:55" hidden="1" outlineLevel="1" x14ac:dyDescent="0.2">
      <c r="A2382" t="s">
        <v>1701</v>
      </c>
      <c r="B2382" t="s">
        <v>1985</v>
      </c>
      <c r="C2382" s="1">
        <f t="shared" si="932"/>
        <v>14515</v>
      </c>
      <c r="D2382" s="7">
        <f>RANK(N2382,(N2382:P2382,Q2382:AJ2382))</f>
        <v>2</v>
      </c>
      <c r="E2382" s="7">
        <f>RANK(O2382,(N2382:P2382,Q2382:AJ2382))</f>
        <v>1</v>
      </c>
      <c r="F2382" s="7">
        <f>IF(P2382&gt;0,RANK(P2382,(N2382:P2382,Q2382:AJ2382)),0)</f>
        <v>3</v>
      </c>
      <c r="G2382" s="1">
        <f t="shared" si="933"/>
        <v>3545</v>
      </c>
      <c r="H2382" s="2">
        <f t="shared" si="931"/>
        <v>0.24423010678608337</v>
      </c>
      <c r="I2382" s="2"/>
      <c r="J2382" s="2">
        <f t="shared" si="934"/>
        <v>0.31767137444023424</v>
      </c>
      <c r="K2382" s="2">
        <f t="shared" si="935"/>
        <v>0.56190148122631756</v>
      </c>
      <c r="L2382" s="2">
        <f t="shared" si="936"/>
        <v>0.11085084395452979</v>
      </c>
      <c r="M2382" s="2">
        <f t="shared" si="937"/>
        <v>9.576300378918462E-3</v>
      </c>
      <c r="N2382" s="1">
        <v>4611</v>
      </c>
      <c r="O2382" s="1">
        <v>8156</v>
      </c>
      <c r="P2382" s="1">
        <v>1609</v>
      </c>
      <c r="R2382" s="1">
        <v>85</v>
      </c>
      <c r="S2382" s="1">
        <v>36</v>
      </c>
      <c r="T2382" s="1">
        <v>18</v>
      </c>
      <c r="AL2382" s="7">
        <f>IF(Q2382&gt;0,RANK(Q2382,(N2382:P2382,Q2382:AJ2382)),0)</f>
        <v>0</v>
      </c>
      <c r="AM2382" s="7">
        <f>IF(R2382&gt;0,RANK(R2382,(N2382:P2382,Q2382:AJ2382)),0)</f>
        <v>4</v>
      </c>
      <c r="AN2382" s="7">
        <f>IF(S2382&gt;0,RANK(S2382,(N2382:P2382,Q2382:AJ2382)),0)</f>
        <v>5</v>
      </c>
      <c r="AO2382" s="7">
        <f>IF(T2382&gt;0,RANK(T2382,(N2382:P2382,Q2382:AJ2382)),0)</f>
        <v>6</v>
      </c>
      <c r="AP2382" s="2">
        <f t="shared" si="938"/>
        <v>0</v>
      </c>
      <c r="AQ2382" s="2">
        <f t="shared" si="939"/>
        <v>5.8560110230795725E-3</v>
      </c>
      <c r="AR2382" s="2">
        <f t="shared" si="940"/>
        <v>2.4801929038925251E-3</v>
      </c>
      <c r="AS2382" s="2">
        <f t="shared" si="941"/>
        <v>1.2400964519462625E-3</v>
      </c>
      <c r="AU2382" t="s">
        <v>1701</v>
      </c>
      <c r="AV2382" t="s">
        <v>1985</v>
      </c>
      <c r="AY2382" s="130">
        <v>42</v>
      </c>
      <c r="AZ2382" s="131">
        <v>99</v>
      </c>
      <c r="BA2382" s="132">
        <f t="shared" si="930"/>
        <v>42099</v>
      </c>
      <c r="BC2382" s="7" t="s">
        <v>532</v>
      </c>
    </row>
    <row r="2383" spans="1:55" hidden="1" outlineLevel="1" x14ac:dyDescent="0.2">
      <c r="A2383" t="s">
        <v>739</v>
      </c>
      <c r="B2383" t="s">
        <v>1985</v>
      </c>
      <c r="C2383" s="1">
        <f t="shared" si="932"/>
        <v>533277</v>
      </c>
      <c r="D2383" s="7">
        <f>RANK(N2383,(N2383:P2383,Q2383:AJ2383))</f>
        <v>1</v>
      </c>
      <c r="E2383" s="7">
        <f>RANK(O2383,(N2383:P2383,Q2383:AJ2383))</f>
        <v>2</v>
      </c>
      <c r="F2383" s="7">
        <f>IF(P2383&gt;0,RANK(P2383,(N2383:P2383,Q2383:AJ2383)),0)</f>
        <v>3</v>
      </c>
      <c r="G2383" s="1">
        <f t="shared" si="933"/>
        <v>327643</v>
      </c>
      <c r="H2383" s="2">
        <f t="shared" si="931"/>
        <v>0.61439552052685564</v>
      </c>
      <c r="I2383" s="2"/>
      <c r="J2383" s="2">
        <f t="shared" si="934"/>
        <v>0.77443429962289767</v>
      </c>
      <c r="K2383" s="2">
        <f t="shared" si="935"/>
        <v>0.16003877909604203</v>
      </c>
      <c r="L2383" s="2">
        <f t="shared" si="936"/>
        <v>5.4997684130386269E-2</v>
      </c>
      <c r="M2383" s="2">
        <f t="shared" si="937"/>
        <v>1.0529237150674033E-2</v>
      </c>
      <c r="N2383" s="1">
        <v>412988</v>
      </c>
      <c r="O2383" s="1">
        <v>85345</v>
      </c>
      <c r="P2383" s="1">
        <v>29329</v>
      </c>
      <c r="R2383" s="1">
        <v>3641</v>
      </c>
      <c r="S2383" s="1">
        <v>1258</v>
      </c>
      <c r="T2383" s="1">
        <v>716</v>
      </c>
      <c r="AL2383" s="7">
        <f>IF(Q2383&gt;0,RANK(Q2383,(N2383:P2383,Q2383:AJ2383)),0)</f>
        <v>0</v>
      </c>
      <c r="AM2383" s="7">
        <f>IF(R2383&gt;0,RANK(R2383,(N2383:P2383,Q2383:AJ2383)),0)</f>
        <v>4</v>
      </c>
      <c r="AN2383" s="7">
        <f>IF(S2383&gt;0,RANK(S2383,(N2383:P2383,Q2383:AJ2383)),0)</f>
        <v>5</v>
      </c>
      <c r="AO2383" s="7">
        <f>IF(T2383&gt;0,RANK(T2383,(N2383:P2383,Q2383:AJ2383)),0)</f>
        <v>6</v>
      </c>
      <c r="AP2383" s="2">
        <f t="shared" si="938"/>
        <v>0</v>
      </c>
      <c r="AQ2383" s="2">
        <f t="shared" si="939"/>
        <v>6.827596164844912E-3</v>
      </c>
      <c r="AR2383" s="2">
        <f t="shared" si="940"/>
        <v>2.3589991692872562E-3</v>
      </c>
      <c r="AS2383" s="2">
        <f t="shared" si="941"/>
        <v>1.3426418165418722E-3</v>
      </c>
      <c r="AU2383" t="s">
        <v>739</v>
      </c>
      <c r="AV2383" t="s">
        <v>1985</v>
      </c>
      <c r="AY2383" s="130">
        <v>42</v>
      </c>
      <c r="AZ2383" s="131">
        <v>101</v>
      </c>
      <c r="BA2383" s="132">
        <f t="shared" si="930"/>
        <v>42101</v>
      </c>
      <c r="BC2383" s="7" t="s">
        <v>532</v>
      </c>
    </row>
    <row r="2384" spans="1:55" hidden="1" outlineLevel="1" x14ac:dyDescent="0.2">
      <c r="A2384" t="s">
        <v>1572</v>
      </c>
      <c r="B2384" t="s">
        <v>1985</v>
      </c>
      <c r="C2384" s="1">
        <f t="shared" si="932"/>
        <v>14244</v>
      </c>
      <c r="D2384" s="7">
        <f>RANK(N2384,(N2384:P2384,Q2384:AJ2384))</f>
        <v>2</v>
      </c>
      <c r="E2384" s="7">
        <f>RANK(O2384,(N2384:P2384,Q2384:AJ2384))</f>
        <v>1</v>
      </c>
      <c r="F2384" s="7">
        <f>IF(P2384&gt;0,RANK(P2384,(N2384:P2384,Q2384:AJ2384)),0)</f>
        <v>3</v>
      </c>
      <c r="G2384" s="1">
        <f t="shared" si="933"/>
        <v>1188</v>
      </c>
      <c r="H2384" s="2">
        <f t="shared" si="931"/>
        <v>8.3403538331929233E-2</v>
      </c>
      <c r="I2384" s="2"/>
      <c r="J2384" s="2">
        <f t="shared" si="934"/>
        <v>0.38675933726481326</v>
      </c>
      <c r="K2384" s="2">
        <f t="shared" si="935"/>
        <v>0.47016287559674247</v>
      </c>
      <c r="L2384" s="2">
        <f t="shared" si="936"/>
        <v>0.13149396237012076</v>
      </c>
      <c r="M2384" s="2">
        <f t="shared" si="937"/>
        <v>1.1583824768323508E-2</v>
      </c>
      <c r="N2384" s="1">
        <v>5509</v>
      </c>
      <c r="O2384" s="1">
        <v>6697</v>
      </c>
      <c r="P2384" s="1">
        <v>1873</v>
      </c>
      <c r="R2384" s="1">
        <v>65</v>
      </c>
      <c r="S2384" s="1">
        <v>76</v>
      </c>
      <c r="T2384" s="1">
        <v>24</v>
      </c>
      <c r="AL2384" s="7">
        <f>IF(Q2384&gt;0,RANK(Q2384,(N2384:P2384,Q2384:AJ2384)),0)</f>
        <v>0</v>
      </c>
      <c r="AM2384" s="7">
        <f>IF(R2384&gt;0,RANK(R2384,(N2384:P2384,Q2384:AJ2384)),0)</f>
        <v>5</v>
      </c>
      <c r="AN2384" s="7">
        <f>IF(S2384&gt;0,RANK(S2384,(N2384:P2384,Q2384:AJ2384)),0)</f>
        <v>4</v>
      </c>
      <c r="AO2384" s="7">
        <f>IF(T2384&gt;0,RANK(T2384,(N2384:P2384,Q2384:AJ2384)),0)</f>
        <v>6</v>
      </c>
      <c r="AP2384" s="2">
        <f t="shared" si="938"/>
        <v>0</v>
      </c>
      <c r="AQ2384" s="2">
        <f t="shared" si="939"/>
        <v>4.5633249087335022E-3</v>
      </c>
      <c r="AR2384" s="2">
        <f t="shared" si="940"/>
        <v>5.3355798932884025E-3</v>
      </c>
      <c r="AS2384" s="2">
        <f t="shared" si="941"/>
        <v>1.6849199663016006E-3</v>
      </c>
      <c r="AU2384" t="s">
        <v>1572</v>
      </c>
      <c r="AV2384" t="s">
        <v>1985</v>
      </c>
      <c r="AY2384" s="130">
        <v>42</v>
      </c>
      <c r="AZ2384" s="131">
        <v>103</v>
      </c>
      <c r="BA2384" s="132">
        <f t="shared" si="930"/>
        <v>42103</v>
      </c>
      <c r="BC2384" s="7" t="s">
        <v>532</v>
      </c>
    </row>
    <row r="2385" spans="1:55" hidden="1" outlineLevel="1" x14ac:dyDescent="0.2">
      <c r="A2385" t="s">
        <v>740</v>
      </c>
      <c r="B2385" t="s">
        <v>1985</v>
      </c>
      <c r="C2385" s="1">
        <f t="shared" si="932"/>
        <v>6817</v>
      </c>
      <c r="D2385" s="7">
        <f>RANK(N2385,(N2385:P2385,Q2385:AJ2385))</f>
        <v>2</v>
      </c>
      <c r="E2385" s="7">
        <f>RANK(O2385,(N2385:P2385,Q2385:AJ2385))</f>
        <v>1</v>
      </c>
      <c r="F2385" s="7">
        <f>IF(P2385&gt;0,RANK(P2385,(N2385:P2385,Q2385:AJ2385)),0)</f>
        <v>3</v>
      </c>
      <c r="G2385" s="1">
        <f t="shared" si="933"/>
        <v>1568</v>
      </c>
      <c r="H2385" s="2">
        <f t="shared" si="931"/>
        <v>0.23001320228839667</v>
      </c>
      <c r="I2385" s="2"/>
      <c r="J2385" s="2">
        <f t="shared" si="934"/>
        <v>0.31480123221358369</v>
      </c>
      <c r="K2385" s="2">
        <f t="shared" si="935"/>
        <v>0.5448144345019803</v>
      </c>
      <c r="L2385" s="2">
        <f t="shared" si="936"/>
        <v>0.13569018629895849</v>
      </c>
      <c r="M2385" s="2">
        <f t="shared" si="937"/>
        <v>4.6941469854775153E-3</v>
      </c>
      <c r="N2385" s="1">
        <v>2146</v>
      </c>
      <c r="O2385" s="1">
        <v>3714</v>
      </c>
      <c r="P2385" s="1">
        <v>925</v>
      </c>
      <c r="R2385" s="1">
        <v>17</v>
      </c>
      <c r="S2385" s="1">
        <v>8</v>
      </c>
      <c r="T2385" s="1">
        <v>7</v>
      </c>
      <c r="AL2385" s="7">
        <f>IF(Q2385&gt;0,RANK(Q2385,(N2385:P2385,Q2385:AJ2385)),0)</f>
        <v>0</v>
      </c>
      <c r="AM2385" s="7">
        <f>IF(R2385&gt;0,RANK(R2385,(N2385:P2385,Q2385:AJ2385)),0)</f>
        <v>4</v>
      </c>
      <c r="AN2385" s="7">
        <f>IF(S2385&gt;0,RANK(S2385,(N2385:P2385,Q2385:AJ2385)),0)</f>
        <v>5</v>
      </c>
      <c r="AO2385" s="7">
        <f>IF(T2385&gt;0,RANK(T2385,(N2385:P2385,Q2385:AJ2385)),0)</f>
        <v>6</v>
      </c>
      <c r="AP2385" s="2">
        <f t="shared" si="938"/>
        <v>0</v>
      </c>
      <c r="AQ2385" s="2">
        <f t="shared" si="939"/>
        <v>2.4937655860349127E-3</v>
      </c>
      <c r="AR2385" s="2">
        <f t="shared" si="940"/>
        <v>1.1735367463693706E-3</v>
      </c>
      <c r="AS2385" s="2">
        <f t="shared" si="941"/>
        <v>1.0268446530731993E-3</v>
      </c>
      <c r="AU2385" t="s">
        <v>740</v>
      </c>
      <c r="AV2385" t="s">
        <v>1985</v>
      </c>
      <c r="AY2385" s="130">
        <v>42</v>
      </c>
      <c r="AZ2385" s="131">
        <v>105</v>
      </c>
      <c r="BA2385" s="132">
        <f t="shared" si="930"/>
        <v>42105</v>
      </c>
      <c r="BC2385" s="7" t="s">
        <v>532</v>
      </c>
    </row>
    <row r="2386" spans="1:55" hidden="1" outlineLevel="1" x14ac:dyDescent="0.2">
      <c r="A2386" t="s">
        <v>229</v>
      </c>
      <c r="B2386" t="s">
        <v>1985</v>
      </c>
      <c r="C2386" s="1">
        <f t="shared" si="932"/>
        <v>56629</v>
      </c>
      <c r="D2386" s="7">
        <f>RANK(N2386,(N2386:P2386,Q2386:AJ2386))</f>
        <v>1</v>
      </c>
      <c r="E2386" s="7">
        <f>RANK(O2386,(N2386:P2386,Q2386:AJ2386))</f>
        <v>2</v>
      </c>
      <c r="F2386" s="7">
        <f>IF(P2386&gt;0,RANK(P2386,(N2386:P2386,Q2386:AJ2386)),0)</f>
        <v>3</v>
      </c>
      <c r="G2386" s="1">
        <f t="shared" si="933"/>
        <v>1940</v>
      </c>
      <c r="H2386" s="2">
        <f t="shared" si="931"/>
        <v>3.425806565540624E-2</v>
      </c>
      <c r="I2386" s="2"/>
      <c r="J2386" s="2">
        <f t="shared" si="934"/>
        <v>0.4389976866976284</v>
      </c>
      <c r="K2386" s="2">
        <f t="shared" si="935"/>
        <v>0.40473962104222216</v>
      </c>
      <c r="L2386" s="2">
        <f t="shared" si="936"/>
        <v>0.14958766709636406</v>
      </c>
      <c r="M2386" s="2">
        <f t="shared" si="937"/>
        <v>6.6750251637853752E-3</v>
      </c>
      <c r="N2386" s="1">
        <v>24860</v>
      </c>
      <c r="O2386" s="1">
        <v>22920</v>
      </c>
      <c r="P2386" s="1">
        <v>8471</v>
      </c>
      <c r="R2386" s="1">
        <v>232</v>
      </c>
      <c r="S2386" s="1">
        <v>82</v>
      </c>
      <c r="T2386" s="1">
        <v>64</v>
      </c>
      <c r="AL2386" s="7">
        <f>IF(Q2386&gt;0,RANK(Q2386,(N2386:P2386,Q2386:AJ2386)),0)</f>
        <v>0</v>
      </c>
      <c r="AM2386" s="7">
        <f>IF(R2386&gt;0,RANK(R2386,(N2386:P2386,Q2386:AJ2386)),0)</f>
        <v>4</v>
      </c>
      <c r="AN2386" s="7">
        <f>IF(S2386&gt;0,RANK(S2386,(N2386:P2386,Q2386:AJ2386)),0)</f>
        <v>5</v>
      </c>
      <c r="AO2386" s="7">
        <f>IF(T2386&gt;0,RANK(T2386,(N2386:P2386,Q2386:AJ2386)),0)</f>
        <v>6</v>
      </c>
      <c r="AP2386" s="2">
        <f t="shared" si="938"/>
        <v>0</v>
      </c>
      <c r="AQ2386" s="2">
        <f t="shared" si="939"/>
        <v>4.0968408412650759E-3</v>
      </c>
      <c r="AR2386" s="2">
        <f t="shared" si="940"/>
        <v>1.4480213318264494E-3</v>
      </c>
      <c r="AS2386" s="2">
        <f t="shared" si="941"/>
        <v>1.1301629906938142E-3</v>
      </c>
      <c r="AU2386" t="s">
        <v>229</v>
      </c>
      <c r="AV2386" t="s">
        <v>1985</v>
      </c>
      <c r="AY2386" s="130">
        <v>42</v>
      </c>
      <c r="AZ2386" s="131">
        <v>107</v>
      </c>
      <c r="BA2386" s="132">
        <f t="shared" si="930"/>
        <v>42107</v>
      </c>
      <c r="BC2386" s="7" t="s">
        <v>532</v>
      </c>
    </row>
    <row r="2387" spans="1:55" hidden="1" outlineLevel="1" x14ac:dyDescent="0.2">
      <c r="A2387" t="s">
        <v>230</v>
      </c>
      <c r="B2387" t="s">
        <v>1985</v>
      </c>
      <c r="C2387" s="1">
        <f t="shared" si="932"/>
        <v>11642</v>
      </c>
      <c r="D2387" s="7">
        <f>RANK(N2387,(N2387:P2387,Q2387:AJ2387))</f>
        <v>2</v>
      </c>
      <c r="E2387" s="7">
        <f>RANK(O2387,(N2387:P2387,Q2387:AJ2387))</f>
        <v>1</v>
      </c>
      <c r="F2387" s="7">
        <f>IF(P2387&gt;0,RANK(P2387,(N2387:P2387,Q2387:AJ2387)),0)</f>
        <v>3</v>
      </c>
      <c r="G2387" s="1">
        <f t="shared" si="933"/>
        <v>3337</v>
      </c>
      <c r="H2387" s="2">
        <f t="shared" si="931"/>
        <v>0.28663459886617421</v>
      </c>
      <c r="I2387" s="2"/>
      <c r="J2387" s="2">
        <f t="shared" si="934"/>
        <v>0.29247551967015978</v>
      </c>
      <c r="K2387" s="2">
        <f t="shared" si="935"/>
        <v>0.57911011853633398</v>
      </c>
      <c r="L2387" s="2">
        <f t="shared" si="936"/>
        <v>0.1246349424497509</v>
      </c>
      <c r="M2387" s="2">
        <f t="shared" si="937"/>
        <v>3.7794193437552803E-3</v>
      </c>
      <c r="N2387" s="1">
        <v>3405</v>
      </c>
      <c r="O2387" s="1">
        <v>6742</v>
      </c>
      <c r="P2387" s="1">
        <v>1451</v>
      </c>
      <c r="R2387" s="1">
        <v>26</v>
      </c>
      <c r="S2387" s="1">
        <v>12</v>
      </c>
      <c r="T2387" s="1">
        <v>6</v>
      </c>
      <c r="AL2387" s="7">
        <f>IF(Q2387&gt;0,RANK(Q2387,(N2387:P2387,Q2387:AJ2387)),0)</f>
        <v>0</v>
      </c>
      <c r="AM2387" s="7">
        <f>IF(R2387&gt;0,RANK(R2387,(N2387:P2387,Q2387:AJ2387)),0)</f>
        <v>4</v>
      </c>
      <c r="AN2387" s="7">
        <f>IF(S2387&gt;0,RANK(S2387,(N2387:P2387,Q2387:AJ2387)),0)</f>
        <v>5</v>
      </c>
      <c r="AO2387" s="7">
        <f>IF(T2387&gt;0,RANK(T2387,(N2387:P2387,Q2387:AJ2387)),0)</f>
        <v>6</v>
      </c>
      <c r="AP2387" s="2">
        <f t="shared" si="938"/>
        <v>0</v>
      </c>
      <c r="AQ2387" s="2">
        <f t="shared" si="939"/>
        <v>2.2332932485827177E-3</v>
      </c>
      <c r="AR2387" s="2">
        <f t="shared" si="940"/>
        <v>1.0307507301151005E-3</v>
      </c>
      <c r="AS2387" s="2">
        <f t="shared" si="941"/>
        <v>5.1537536505755026E-4</v>
      </c>
      <c r="AU2387" t="s">
        <v>230</v>
      </c>
      <c r="AV2387" t="s">
        <v>1985</v>
      </c>
      <c r="AY2387" s="130">
        <v>42</v>
      </c>
      <c r="AZ2387" s="131">
        <v>109</v>
      </c>
      <c r="BA2387" s="132">
        <f t="shared" si="930"/>
        <v>42109</v>
      </c>
      <c r="BC2387" s="7" t="s">
        <v>532</v>
      </c>
    </row>
    <row r="2388" spans="1:55" hidden="1" outlineLevel="1" x14ac:dyDescent="0.2">
      <c r="A2388" t="s">
        <v>2138</v>
      </c>
      <c r="B2388" t="s">
        <v>1985</v>
      </c>
      <c r="C2388" s="1">
        <f t="shared" si="932"/>
        <v>31591</v>
      </c>
      <c r="D2388" s="7">
        <f>RANK(N2388,(N2388:P2388,Q2388:AJ2388))</f>
        <v>2</v>
      </c>
      <c r="E2388" s="7">
        <f>RANK(O2388,(N2388:P2388,Q2388:AJ2388))</f>
        <v>1</v>
      </c>
      <c r="F2388" s="7">
        <f>IF(P2388&gt;0,RANK(P2388,(N2388:P2388,Q2388:AJ2388)),0)</f>
        <v>3</v>
      </c>
      <c r="G2388" s="1">
        <f t="shared" si="933"/>
        <v>2016</v>
      </c>
      <c r="H2388" s="2">
        <f t="shared" si="931"/>
        <v>6.3815643695989369E-2</v>
      </c>
      <c r="I2388" s="2"/>
      <c r="J2388" s="2">
        <f t="shared" si="934"/>
        <v>0.40261466873476626</v>
      </c>
      <c r="K2388" s="2">
        <f t="shared" si="935"/>
        <v>0.46643031243075561</v>
      </c>
      <c r="L2388" s="2">
        <f t="shared" si="936"/>
        <v>0.1256053939413124</v>
      </c>
      <c r="M2388" s="2">
        <f t="shared" si="937"/>
        <v>5.3496248931657331E-3</v>
      </c>
      <c r="N2388" s="1">
        <v>12719</v>
      </c>
      <c r="O2388" s="1">
        <v>14735</v>
      </c>
      <c r="P2388" s="1">
        <v>3968</v>
      </c>
      <c r="R2388" s="1">
        <v>53</v>
      </c>
      <c r="S2388" s="1">
        <v>86</v>
      </c>
      <c r="T2388" s="1">
        <v>30</v>
      </c>
      <c r="AL2388" s="7">
        <f>IF(Q2388&gt;0,RANK(Q2388,(N2388:P2388,Q2388:AJ2388)),0)</f>
        <v>0</v>
      </c>
      <c r="AM2388" s="7">
        <f>IF(R2388&gt;0,RANK(R2388,(N2388:P2388,Q2388:AJ2388)),0)</f>
        <v>5</v>
      </c>
      <c r="AN2388" s="7">
        <f>IF(S2388&gt;0,RANK(S2388,(N2388:P2388,Q2388:AJ2388)),0)</f>
        <v>4</v>
      </c>
      <c r="AO2388" s="7">
        <f>IF(T2388&gt;0,RANK(T2388,(N2388:P2388,Q2388:AJ2388)),0)</f>
        <v>6</v>
      </c>
      <c r="AP2388" s="2">
        <f t="shared" si="938"/>
        <v>0</v>
      </c>
      <c r="AQ2388" s="2">
        <f t="shared" si="939"/>
        <v>1.6776930138330537E-3</v>
      </c>
      <c r="AR2388" s="2">
        <f t="shared" si="940"/>
        <v>2.7222943243328797E-3</v>
      </c>
      <c r="AS2388" s="2">
        <f t="shared" si="941"/>
        <v>9.4963755499984169E-4</v>
      </c>
      <c r="AU2388" t="s">
        <v>2138</v>
      </c>
      <c r="AV2388" t="s">
        <v>1985</v>
      </c>
      <c r="AY2388" s="130">
        <v>42</v>
      </c>
      <c r="AZ2388" s="131">
        <v>111</v>
      </c>
      <c r="BA2388" s="132">
        <f t="shared" si="930"/>
        <v>42111</v>
      </c>
      <c r="BC2388" s="7" t="s">
        <v>532</v>
      </c>
    </row>
    <row r="2389" spans="1:55" hidden="1" outlineLevel="1" x14ac:dyDescent="0.2">
      <c r="A2389" t="s">
        <v>2853</v>
      </c>
      <c r="B2389" t="s">
        <v>1985</v>
      </c>
      <c r="C2389" s="1">
        <f t="shared" si="932"/>
        <v>2858</v>
      </c>
      <c r="D2389" s="7">
        <f>RANK(N2389,(N2389:P2389,Q2389:AJ2389))</f>
        <v>2</v>
      </c>
      <c r="E2389" s="7">
        <f>RANK(O2389,(N2389:P2389,Q2389:AJ2389))</f>
        <v>1</v>
      </c>
      <c r="F2389" s="7">
        <f>IF(P2389&gt;0,RANK(P2389,(N2389:P2389,Q2389:AJ2389)),0)</f>
        <v>3</v>
      </c>
      <c r="G2389" s="1">
        <f t="shared" si="933"/>
        <v>281</v>
      </c>
      <c r="H2389" s="2">
        <f t="shared" si="931"/>
        <v>9.8320503848845345E-2</v>
      </c>
      <c r="I2389" s="2"/>
      <c r="J2389" s="2">
        <f t="shared" si="934"/>
        <v>0.37473757872638208</v>
      </c>
      <c r="K2389" s="2">
        <f t="shared" si="935"/>
        <v>0.47305808257522741</v>
      </c>
      <c r="L2389" s="2">
        <f t="shared" si="936"/>
        <v>0.14625612316305109</v>
      </c>
      <c r="M2389" s="2">
        <f t="shared" si="937"/>
        <v>5.9482155353394739E-3</v>
      </c>
      <c r="N2389" s="1">
        <v>1071</v>
      </c>
      <c r="O2389" s="1">
        <v>1352</v>
      </c>
      <c r="P2389" s="1">
        <v>418</v>
      </c>
      <c r="R2389" s="1">
        <v>11</v>
      </c>
      <c r="S2389" s="1">
        <v>3</v>
      </c>
      <c r="T2389" s="1">
        <v>3</v>
      </c>
      <c r="AL2389" s="7">
        <f>IF(Q2389&gt;0,RANK(Q2389,(N2389:P2389,Q2389:AJ2389)),0)</f>
        <v>0</v>
      </c>
      <c r="AM2389" s="7">
        <f>IF(R2389&gt;0,RANK(R2389,(N2389:P2389,Q2389:AJ2389)),0)</f>
        <v>4</v>
      </c>
      <c r="AN2389" s="7">
        <f>IF(S2389&gt;0,RANK(S2389,(N2389:P2389,Q2389:AJ2389)),0)</f>
        <v>5</v>
      </c>
      <c r="AO2389" s="7">
        <f>IF(T2389&gt;0,RANK(T2389,(N2389:P2389,Q2389:AJ2389)),0)</f>
        <v>5</v>
      </c>
      <c r="AP2389" s="2">
        <f t="shared" si="938"/>
        <v>0</v>
      </c>
      <c r="AQ2389" s="2">
        <f t="shared" si="939"/>
        <v>3.8488453463960811E-3</v>
      </c>
      <c r="AR2389" s="2">
        <f t="shared" si="940"/>
        <v>1.0496850944716584E-3</v>
      </c>
      <c r="AS2389" s="2">
        <f t="shared" si="941"/>
        <v>1.0496850944716584E-3</v>
      </c>
      <c r="AU2389" t="s">
        <v>2853</v>
      </c>
      <c r="AV2389" t="s">
        <v>1985</v>
      </c>
      <c r="AY2389" s="130">
        <v>42</v>
      </c>
      <c r="AZ2389" s="131">
        <v>113</v>
      </c>
      <c r="BA2389" s="132">
        <f t="shared" si="930"/>
        <v>42113</v>
      </c>
      <c r="BC2389" s="7" t="s">
        <v>532</v>
      </c>
    </row>
    <row r="2390" spans="1:55" hidden="1" outlineLevel="1" x14ac:dyDescent="0.2">
      <c r="A2390" t="s">
        <v>726</v>
      </c>
      <c r="B2390" t="s">
        <v>1985</v>
      </c>
      <c r="C2390" s="1">
        <f t="shared" si="932"/>
        <v>15636</v>
      </c>
      <c r="D2390" s="7">
        <f>RANK(N2390,(N2390:P2390,Q2390:AJ2390))</f>
        <v>2</v>
      </c>
      <c r="E2390" s="7">
        <f>RANK(O2390,(N2390:P2390,Q2390:AJ2390))</f>
        <v>1</v>
      </c>
      <c r="F2390" s="7">
        <f>IF(P2390&gt;0,RANK(P2390,(N2390:P2390,Q2390:AJ2390)),0)</f>
        <v>3</v>
      </c>
      <c r="G2390" s="1">
        <f t="shared" si="933"/>
        <v>1442</v>
      </c>
      <c r="H2390" s="2">
        <f t="shared" si="931"/>
        <v>9.2223074955231521E-2</v>
      </c>
      <c r="I2390" s="2"/>
      <c r="J2390" s="2">
        <f t="shared" si="934"/>
        <v>0.37810181632130979</v>
      </c>
      <c r="K2390" s="2">
        <f t="shared" si="935"/>
        <v>0.47032489127654131</v>
      </c>
      <c r="L2390" s="2">
        <f t="shared" si="936"/>
        <v>0.14492197492964953</v>
      </c>
      <c r="M2390" s="2">
        <f t="shared" si="937"/>
        <v>6.6513174724993629E-3</v>
      </c>
      <c r="N2390" s="1">
        <v>5912</v>
      </c>
      <c r="O2390" s="1">
        <v>7354</v>
      </c>
      <c r="P2390" s="1">
        <v>2266</v>
      </c>
      <c r="R2390" s="1">
        <v>50</v>
      </c>
      <c r="S2390" s="1">
        <v>34</v>
      </c>
      <c r="T2390" s="1">
        <v>20</v>
      </c>
      <c r="AL2390" s="7">
        <f>IF(Q2390&gt;0,RANK(Q2390,(N2390:P2390,Q2390:AJ2390)),0)</f>
        <v>0</v>
      </c>
      <c r="AM2390" s="7">
        <f>IF(R2390&gt;0,RANK(R2390,(N2390:P2390,Q2390:AJ2390)),0)</f>
        <v>4</v>
      </c>
      <c r="AN2390" s="7">
        <f>IF(S2390&gt;0,RANK(S2390,(N2390:P2390,Q2390:AJ2390)),0)</f>
        <v>5</v>
      </c>
      <c r="AO2390" s="7">
        <f>IF(T2390&gt;0,RANK(T2390,(N2390:P2390,Q2390:AJ2390)),0)</f>
        <v>6</v>
      </c>
      <c r="AP2390" s="2">
        <f t="shared" si="938"/>
        <v>0</v>
      </c>
      <c r="AQ2390" s="2">
        <f t="shared" si="939"/>
        <v>3.1977487848554617E-3</v>
      </c>
      <c r="AR2390" s="2">
        <f t="shared" si="940"/>
        <v>2.1744691737017141E-3</v>
      </c>
      <c r="AS2390" s="2">
        <f t="shared" si="941"/>
        <v>1.2790995139421847E-3</v>
      </c>
      <c r="AU2390" t="s">
        <v>726</v>
      </c>
      <c r="AV2390" t="s">
        <v>1985</v>
      </c>
      <c r="AY2390" s="130">
        <v>42</v>
      </c>
      <c r="AZ2390" s="131">
        <v>115</v>
      </c>
      <c r="BA2390" s="132">
        <f t="shared" si="930"/>
        <v>42115</v>
      </c>
      <c r="BC2390" s="7" t="s">
        <v>532</v>
      </c>
    </row>
    <row r="2391" spans="1:55" hidden="1" outlineLevel="1" x14ac:dyDescent="0.2">
      <c r="A2391" t="s">
        <v>2230</v>
      </c>
      <c r="B2391" t="s">
        <v>1985</v>
      </c>
      <c r="C2391" s="1">
        <f t="shared" si="932"/>
        <v>14425</v>
      </c>
      <c r="D2391" s="7">
        <f>RANK(N2391,(N2391:P2391,Q2391:AJ2391))</f>
        <v>2</v>
      </c>
      <c r="E2391" s="7">
        <f>RANK(O2391,(N2391:P2391,Q2391:AJ2391))</f>
        <v>1</v>
      </c>
      <c r="F2391" s="7">
        <f>IF(P2391&gt;0,RANK(P2391,(N2391:P2391,Q2391:AJ2391)),0)</f>
        <v>3</v>
      </c>
      <c r="G2391" s="1">
        <f t="shared" si="933"/>
        <v>2421</v>
      </c>
      <c r="H2391" s="2">
        <f t="shared" si="931"/>
        <v>0.16783362218370884</v>
      </c>
      <c r="I2391" s="2"/>
      <c r="J2391" s="2">
        <f t="shared" si="934"/>
        <v>0.3439168110918544</v>
      </c>
      <c r="K2391" s="2">
        <f t="shared" si="935"/>
        <v>0.51175043327556324</v>
      </c>
      <c r="L2391" s="2">
        <f t="shared" si="936"/>
        <v>0.13816291161178509</v>
      </c>
      <c r="M2391" s="2">
        <f t="shared" si="937"/>
        <v>6.169844020797205E-3</v>
      </c>
      <c r="N2391" s="1">
        <v>4961</v>
      </c>
      <c r="O2391" s="1">
        <v>7382</v>
      </c>
      <c r="P2391" s="1">
        <v>1993</v>
      </c>
      <c r="R2391" s="1">
        <v>41</v>
      </c>
      <c r="S2391" s="1">
        <v>38</v>
      </c>
      <c r="T2391" s="1">
        <v>10</v>
      </c>
      <c r="AL2391" s="7">
        <f>IF(Q2391&gt;0,RANK(Q2391,(N2391:P2391,Q2391:AJ2391)),0)</f>
        <v>0</v>
      </c>
      <c r="AM2391" s="7">
        <f>IF(R2391&gt;0,RANK(R2391,(N2391:P2391,Q2391:AJ2391)),0)</f>
        <v>4</v>
      </c>
      <c r="AN2391" s="7">
        <f>IF(S2391&gt;0,RANK(S2391,(N2391:P2391,Q2391:AJ2391)),0)</f>
        <v>5</v>
      </c>
      <c r="AO2391" s="7">
        <f>IF(T2391&gt;0,RANK(T2391,(N2391:P2391,Q2391:AJ2391)),0)</f>
        <v>6</v>
      </c>
      <c r="AP2391" s="2">
        <f t="shared" si="938"/>
        <v>0</v>
      </c>
      <c r="AQ2391" s="2">
        <f t="shared" si="939"/>
        <v>2.8422876949740035E-3</v>
      </c>
      <c r="AR2391" s="2">
        <f t="shared" si="940"/>
        <v>2.6343154246100519E-3</v>
      </c>
      <c r="AS2391" s="2">
        <f t="shared" si="941"/>
        <v>6.932409012131716E-4</v>
      </c>
      <c r="AU2391" t="s">
        <v>2230</v>
      </c>
      <c r="AV2391" t="s">
        <v>1985</v>
      </c>
      <c r="AY2391" s="130">
        <v>42</v>
      </c>
      <c r="AZ2391" s="131">
        <v>117</v>
      </c>
      <c r="BA2391" s="132">
        <f t="shared" si="930"/>
        <v>42117</v>
      </c>
      <c r="BC2391" s="7" t="s">
        <v>532</v>
      </c>
    </row>
    <row r="2392" spans="1:55" hidden="1" outlineLevel="1" x14ac:dyDescent="0.2">
      <c r="A2392" t="s">
        <v>2184</v>
      </c>
      <c r="B2392" t="s">
        <v>1985</v>
      </c>
      <c r="C2392" s="1">
        <f t="shared" si="932"/>
        <v>11724</v>
      </c>
      <c r="D2392" s="7">
        <f>RANK(N2392,(N2392:P2392,Q2392:AJ2392))</f>
        <v>2</v>
      </c>
      <c r="E2392" s="7">
        <f>RANK(O2392,(N2392:P2392,Q2392:AJ2392))</f>
        <v>1</v>
      </c>
      <c r="F2392" s="7">
        <f>IF(P2392&gt;0,RANK(P2392,(N2392:P2392,Q2392:AJ2392)),0)</f>
        <v>3</v>
      </c>
      <c r="G2392" s="1">
        <f t="shared" si="933"/>
        <v>2912</v>
      </c>
      <c r="H2392" s="2">
        <f t="shared" si="931"/>
        <v>0.24837939269873763</v>
      </c>
      <c r="I2392" s="2"/>
      <c r="J2392" s="2">
        <f t="shared" si="934"/>
        <v>0.31200955305356531</v>
      </c>
      <c r="K2392" s="2">
        <f t="shared" si="935"/>
        <v>0.56038894575230291</v>
      </c>
      <c r="L2392" s="2">
        <f t="shared" si="936"/>
        <v>0.12205731832139202</v>
      </c>
      <c r="M2392" s="2">
        <f t="shared" si="937"/>
        <v>5.5441828727396947E-3</v>
      </c>
      <c r="N2392" s="1">
        <v>3658</v>
      </c>
      <c r="O2392" s="1">
        <v>6570</v>
      </c>
      <c r="P2392" s="1">
        <v>1431</v>
      </c>
      <c r="R2392" s="1">
        <v>26</v>
      </c>
      <c r="S2392" s="1">
        <v>20</v>
      </c>
      <c r="T2392" s="1">
        <v>19</v>
      </c>
      <c r="AL2392" s="7">
        <f>IF(Q2392&gt;0,RANK(Q2392,(N2392:P2392,Q2392:AJ2392)),0)</f>
        <v>0</v>
      </c>
      <c r="AM2392" s="7">
        <f>IF(R2392&gt;0,RANK(R2392,(N2392:P2392,Q2392:AJ2392)),0)</f>
        <v>4</v>
      </c>
      <c r="AN2392" s="7">
        <f>IF(S2392&gt;0,RANK(S2392,(N2392:P2392,Q2392:AJ2392)),0)</f>
        <v>5</v>
      </c>
      <c r="AO2392" s="7">
        <f>IF(T2392&gt;0,RANK(T2392,(N2392:P2392,Q2392:AJ2392)),0)</f>
        <v>6</v>
      </c>
      <c r="AP2392" s="2">
        <f t="shared" si="938"/>
        <v>0</v>
      </c>
      <c r="AQ2392" s="2">
        <f t="shared" si="939"/>
        <v>2.2176731490958718E-3</v>
      </c>
      <c r="AR2392" s="2">
        <f t="shared" si="940"/>
        <v>1.7059024223814397E-3</v>
      </c>
      <c r="AS2392" s="2">
        <f t="shared" si="941"/>
        <v>1.6206073012623677E-3</v>
      </c>
      <c r="AU2392" t="s">
        <v>2184</v>
      </c>
      <c r="AV2392" t="s">
        <v>1985</v>
      </c>
      <c r="AY2392" s="130">
        <v>42</v>
      </c>
      <c r="AZ2392" s="131">
        <v>119</v>
      </c>
      <c r="BA2392" s="132">
        <f t="shared" si="930"/>
        <v>42119</v>
      </c>
      <c r="BC2392" s="7" t="s">
        <v>532</v>
      </c>
    </row>
    <row r="2393" spans="1:55" hidden="1" outlineLevel="1" x14ac:dyDescent="0.2">
      <c r="A2393" t="s">
        <v>2874</v>
      </c>
      <c r="B2393" t="s">
        <v>1985</v>
      </c>
      <c r="C2393" s="1">
        <f t="shared" si="932"/>
        <v>19549</v>
      </c>
      <c r="D2393" s="7">
        <f>RANK(N2393,(N2393:P2393,Q2393:AJ2393))</f>
        <v>2</v>
      </c>
      <c r="E2393" s="7">
        <f>RANK(O2393,(N2393:P2393,Q2393:AJ2393))</f>
        <v>1</v>
      </c>
      <c r="F2393" s="7">
        <f>IF(P2393&gt;0,RANK(P2393,(N2393:P2393,Q2393:AJ2393)),0)</f>
        <v>3</v>
      </c>
      <c r="G2393" s="1">
        <f t="shared" si="933"/>
        <v>193</v>
      </c>
      <c r="H2393" s="2">
        <f t="shared" si="931"/>
        <v>9.8726277558954419E-3</v>
      </c>
      <c r="I2393" s="2"/>
      <c r="J2393" s="2">
        <f t="shared" si="934"/>
        <v>0.41971456340477775</v>
      </c>
      <c r="K2393" s="2">
        <f t="shared" si="935"/>
        <v>0.42958719116067318</v>
      </c>
      <c r="L2393" s="2">
        <f t="shared" si="936"/>
        <v>0.14205330195917951</v>
      </c>
      <c r="M2393" s="2">
        <f t="shared" si="937"/>
        <v>8.6449434753695653E-3</v>
      </c>
      <c r="N2393" s="1">
        <v>8205</v>
      </c>
      <c r="O2393" s="1">
        <v>8398</v>
      </c>
      <c r="P2393" s="1">
        <v>2777</v>
      </c>
      <c r="R2393" s="1">
        <v>75</v>
      </c>
      <c r="S2393" s="1">
        <v>70</v>
      </c>
      <c r="T2393" s="1">
        <v>24</v>
      </c>
      <c r="AL2393" s="7">
        <f>IF(Q2393&gt;0,RANK(Q2393,(N2393:P2393,Q2393:AJ2393)),0)</f>
        <v>0</v>
      </c>
      <c r="AM2393" s="7">
        <f>IF(R2393&gt;0,RANK(R2393,(N2393:P2393,Q2393:AJ2393)),0)</f>
        <v>4</v>
      </c>
      <c r="AN2393" s="7">
        <f>IF(S2393&gt;0,RANK(S2393,(N2393:P2393,Q2393:AJ2393)),0)</f>
        <v>5</v>
      </c>
      <c r="AO2393" s="7">
        <f>IF(T2393&gt;0,RANK(T2393,(N2393:P2393,Q2393:AJ2393)),0)</f>
        <v>6</v>
      </c>
      <c r="AP2393" s="2">
        <f t="shared" si="938"/>
        <v>0</v>
      </c>
      <c r="AQ2393" s="2">
        <f t="shared" si="939"/>
        <v>3.8365133766433065E-3</v>
      </c>
      <c r="AR2393" s="2">
        <f t="shared" si="940"/>
        <v>3.5807458182004195E-3</v>
      </c>
      <c r="AS2393" s="2">
        <f t="shared" si="941"/>
        <v>1.2276842805258581E-3</v>
      </c>
      <c r="AU2393" t="s">
        <v>2874</v>
      </c>
      <c r="AV2393" t="s">
        <v>1985</v>
      </c>
      <c r="AY2393" s="130">
        <v>42</v>
      </c>
      <c r="AZ2393" s="131">
        <v>121</v>
      </c>
      <c r="BA2393" s="132">
        <f t="shared" si="930"/>
        <v>42121</v>
      </c>
      <c r="BC2393" s="7" t="s">
        <v>532</v>
      </c>
    </row>
    <row r="2394" spans="1:55" hidden="1" outlineLevel="1" x14ac:dyDescent="0.2">
      <c r="A2394" t="s">
        <v>1840</v>
      </c>
      <c r="B2394" t="s">
        <v>1985</v>
      </c>
      <c r="C2394" s="1">
        <f t="shared" si="932"/>
        <v>17067</v>
      </c>
      <c r="D2394" s="7">
        <f>RANK(N2394,(N2394:P2394,Q2394:AJ2394))</f>
        <v>1</v>
      </c>
      <c r="E2394" s="7">
        <f>RANK(O2394,(N2394:P2394,Q2394:AJ2394))</f>
        <v>2</v>
      </c>
      <c r="F2394" s="7">
        <f>IF(P2394&gt;0,RANK(P2394,(N2394:P2394,Q2394:AJ2394)),0)</f>
        <v>3</v>
      </c>
      <c r="G2394" s="1">
        <f t="shared" si="933"/>
        <v>235</v>
      </c>
      <c r="H2394" s="2">
        <f t="shared" si="931"/>
        <v>1.3769262319095331E-2</v>
      </c>
      <c r="I2394" s="2"/>
      <c r="J2394" s="2">
        <f t="shared" si="934"/>
        <v>0.42719868752563428</v>
      </c>
      <c r="K2394" s="2">
        <f t="shared" si="935"/>
        <v>0.41342942520653891</v>
      </c>
      <c r="L2394" s="2">
        <f t="shared" si="936"/>
        <v>0.14671588445538172</v>
      </c>
      <c r="M2394" s="2">
        <f t="shared" si="937"/>
        <v>1.2656002812445083E-2</v>
      </c>
      <c r="N2394" s="1">
        <v>7291</v>
      </c>
      <c r="O2394" s="1">
        <v>7056</v>
      </c>
      <c r="P2394" s="1">
        <v>2504</v>
      </c>
      <c r="R2394" s="1">
        <v>66</v>
      </c>
      <c r="S2394" s="1">
        <v>124</v>
      </c>
      <c r="T2394" s="1">
        <v>26</v>
      </c>
      <c r="AL2394" s="7">
        <f>IF(Q2394&gt;0,RANK(Q2394,(N2394:P2394,Q2394:AJ2394)),0)</f>
        <v>0</v>
      </c>
      <c r="AM2394" s="7">
        <f>IF(R2394&gt;0,RANK(R2394,(N2394:P2394,Q2394:AJ2394)),0)</f>
        <v>5</v>
      </c>
      <c r="AN2394" s="7">
        <f>IF(S2394&gt;0,RANK(S2394,(N2394:P2394,Q2394:AJ2394)),0)</f>
        <v>4</v>
      </c>
      <c r="AO2394" s="7">
        <f>IF(T2394&gt;0,RANK(T2394,(N2394:P2394,Q2394:AJ2394)),0)</f>
        <v>6</v>
      </c>
      <c r="AP2394" s="2">
        <f t="shared" si="938"/>
        <v>0</v>
      </c>
      <c r="AQ2394" s="2">
        <f t="shared" si="939"/>
        <v>3.8671119704693268E-3</v>
      </c>
      <c r="AR2394" s="2">
        <f t="shared" si="940"/>
        <v>7.2654830960332808E-3</v>
      </c>
      <c r="AS2394" s="2">
        <f t="shared" si="941"/>
        <v>1.5234077459424622E-3</v>
      </c>
      <c r="AU2394" t="s">
        <v>1840</v>
      </c>
      <c r="AV2394" t="s">
        <v>1985</v>
      </c>
      <c r="AY2394" s="130">
        <v>42</v>
      </c>
      <c r="AZ2394" s="131">
        <v>123</v>
      </c>
      <c r="BA2394" s="132">
        <f t="shared" si="930"/>
        <v>42123</v>
      </c>
      <c r="BC2394" s="7" t="s">
        <v>532</v>
      </c>
    </row>
    <row r="2395" spans="1:55" hidden="1" outlineLevel="1" x14ac:dyDescent="0.2">
      <c r="A2395" t="s">
        <v>3298</v>
      </c>
      <c r="B2395" t="s">
        <v>1985</v>
      </c>
      <c r="C2395" s="1">
        <f t="shared" si="932"/>
        <v>77745</v>
      </c>
      <c r="D2395" s="7">
        <f>RANK(N2395,(N2395:P2395,Q2395:AJ2395))</f>
        <v>1</v>
      </c>
      <c r="E2395" s="7">
        <f>RANK(O2395,(N2395:P2395,Q2395:AJ2395))</f>
        <v>2</v>
      </c>
      <c r="F2395" s="7">
        <f>IF(P2395&gt;0,RANK(P2395,(N2395:P2395,Q2395:AJ2395)),0)</f>
        <v>3</v>
      </c>
      <c r="G2395" s="1">
        <f t="shared" si="933"/>
        <v>13175</v>
      </c>
      <c r="H2395" s="2">
        <f t="shared" si="931"/>
        <v>0.16946427422985402</v>
      </c>
      <c r="I2395" s="2"/>
      <c r="J2395" s="2">
        <f t="shared" si="934"/>
        <v>0.5267477008167728</v>
      </c>
      <c r="K2395" s="2">
        <f t="shared" si="935"/>
        <v>0.35728342658691875</v>
      </c>
      <c r="L2395" s="2">
        <f t="shared" si="936"/>
        <v>0.11140266255064635</v>
      </c>
      <c r="M2395" s="2">
        <f t="shared" si="937"/>
        <v>4.5662100456621002E-3</v>
      </c>
      <c r="N2395" s="1">
        <v>40952</v>
      </c>
      <c r="O2395" s="1">
        <v>27777</v>
      </c>
      <c r="P2395" s="1">
        <v>8661</v>
      </c>
      <c r="R2395" s="1">
        <v>177</v>
      </c>
      <c r="S2395" s="1">
        <v>122</v>
      </c>
      <c r="T2395" s="1">
        <v>56</v>
      </c>
      <c r="AL2395" s="7">
        <f>IF(Q2395&gt;0,RANK(Q2395,(N2395:P2395,Q2395:AJ2395)),0)</f>
        <v>0</v>
      </c>
      <c r="AM2395" s="7">
        <f>IF(R2395&gt;0,RANK(R2395,(N2395:P2395,Q2395:AJ2395)),0)</f>
        <v>4</v>
      </c>
      <c r="AN2395" s="7">
        <f>IF(S2395&gt;0,RANK(S2395,(N2395:P2395,Q2395:AJ2395)),0)</f>
        <v>5</v>
      </c>
      <c r="AO2395" s="7">
        <f>IF(T2395&gt;0,RANK(T2395,(N2395:P2395,Q2395:AJ2395)),0)</f>
        <v>6</v>
      </c>
      <c r="AP2395" s="2">
        <f t="shared" si="938"/>
        <v>0</v>
      </c>
      <c r="AQ2395" s="2">
        <f t="shared" si="939"/>
        <v>2.2766737410765967E-3</v>
      </c>
      <c r="AR2395" s="2">
        <f t="shared" si="940"/>
        <v>1.5692327480866938E-3</v>
      </c>
      <c r="AS2395" s="2">
        <f t="shared" si="941"/>
        <v>7.2030355649881019E-4</v>
      </c>
      <c r="AU2395" t="s">
        <v>3298</v>
      </c>
      <c r="AV2395" t="s">
        <v>1985</v>
      </c>
      <c r="AY2395" s="130">
        <v>42</v>
      </c>
      <c r="AZ2395" s="131">
        <v>125</v>
      </c>
      <c r="BA2395" s="132">
        <f t="shared" si="930"/>
        <v>42125</v>
      </c>
      <c r="BC2395" s="7" t="s">
        <v>532</v>
      </c>
    </row>
    <row r="2396" spans="1:55" hidden="1" outlineLevel="1" x14ac:dyDescent="0.2">
      <c r="A2396" t="s">
        <v>1841</v>
      </c>
      <c r="B2396" t="s">
        <v>1985</v>
      </c>
      <c r="C2396" s="1">
        <f t="shared" si="932"/>
        <v>16334</v>
      </c>
      <c r="D2396" s="7">
        <f>RANK(N2396,(N2396:P2396,Q2396:AJ2396))</f>
        <v>2</v>
      </c>
      <c r="E2396" s="7">
        <f>RANK(O2396,(N2396:P2396,Q2396:AJ2396))</f>
        <v>1</v>
      </c>
      <c r="F2396" s="7">
        <f>IF(P2396&gt;0,RANK(P2396,(N2396:P2396,Q2396:AJ2396)),0)</f>
        <v>3</v>
      </c>
      <c r="G2396" s="1">
        <f t="shared" si="933"/>
        <v>2149</v>
      </c>
      <c r="H2396" s="2">
        <f t="shared" si="931"/>
        <v>0.13156605852822334</v>
      </c>
      <c r="I2396" s="2"/>
      <c r="J2396" s="2">
        <f t="shared" si="934"/>
        <v>0.3629239622872536</v>
      </c>
      <c r="K2396" s="2">
        <f t="shared" si="935"/>
        <v>0.49449002081547694</v>
      </c>
      <c r="L2396" s="2">
        <f t="shared" si="936"/>
        <v>0.13015795273662301</v>
      </c>
      <c r="M2396" s="2">
        <f t="shared" si="937"/>
        <v>1.2428064160646513E-2</v>
      </c>
      <c r="N2396" s="1">
        <v>5928</v>
      </c>
      <c r="O2396" s="1">
        <v>8077</v>
      </c>
      <c r="P2396" s="1">
        <v>2126</v>
      </c>
      <c r="R2396" s="1">
        <v>41</v>
      </c>
      <c r="S2396" s="1">
        <v>142</v>
      </c>
      <c r="T2396" s="1">
        <v>20</v>
      </c>
      <c r="AL2396" s="7">
        <f>IF(Q2396&gt;0,RANK(Q2396,(N2396:P2396,Q2396:AJ2396)),0)</f>
        <v>0</v>
      </c>
      <c r="AM2396" s="7">
        <f>IF(R2396&gt;0,RANK(R2396,(N2396:P2396,Q2396:AJ2396)),0)</f>
        <v>5</v>
      </c>
      <c r="AN2396" s="7">
        <f>IF(S2396&gt;0,RANK(S2396,(N2396:P2396,Q2396:AJ2396)),0)</f>
        <v>4</v>
      </c>
      <c r="AO2396" s="7">
        <f>IF(T2396&gt;0,RANK(T2396,(N2396:P2396,Q2396:AJ2396)),0)</f>
        <v>6</v>
      </c>
      <c r="AP2396" s="2">
        <f t="shared" si="938"/>
        <v>0</v>
      </c>
      <c r="AQ2396" s="2">
        <f t="shared" si="939"/>
        <v>2.5101016285049588E-3</v>
      </c>
      <c r="AR2396" s="2">
        <f t="shared" si="940"/>
        <v>8.6935227133586382E-3</v>
      </c>
      <c r="AS2396" s="2">
        <f t="shared" si="941"/>
        <v>1.2244398187829068E-3</v>
      </c>
      <c r="AU2396" t="s">
        <v>1841</v>
      </c>
      <c r="AV2396" t="s">
        <v>1985</v>
      </c>
      <c r="AY2396" s="130">
        <v>42</v>
      </c>
      <c r="AZ2396" s="131">
        <v>127</v>
      </c>
      <c r="BA2396" s="132">
        <f t="shared" si="930"/>
        <v>42127</v>
      </c>
      <c r="BC2396" s="7" t="s">
        <v>532</v>
      </c>
    </row>
    <row r="2397" spans="1:55" hidden="1" outlineLevel="1" x14ac:dyDescent="0.2">
      <c r="A2397" t="s">
        <v>1086</v>
      </c>
      <c r="B2397" t="s">
        <v>1985</v>
      </c>
      <c r="C2397" s="1">
        <f t="shared" si="932"/>
        <v>143329</v>
      </c>
      <c r="D2397" s="7">
        <f>RANK(N2397,(N2397:P2397,Q2397:AJ2397))</f>
        <v>1</v>
      </c>
      <c r="E2397" s="7">
        <f>RANK(O2397,(N2397:P2397,Q2397:AJ2397))</f>
        <v>2</v>
      </c>
      <c r="F2397" s="7">
        <f>IF(P2397&gt;0,RANK(P2397,(N2397:P2397,Q2397:AJ2397)),0)</f>
        <v>3</v>
      </c>
      <c r="G2397" s="1">
        <f t="shared" si="933"/>
        <v>1628</v>
      </c>
      <c r="H2397" s="2">
        <f t="shared" si="931"/>
        <v>1.1358482930879306E-2</v>
      </c>
      <c r="I2397" s="2"/>
      <c r="J2397" s="2">
        <f t="shared" si="934"/>
        <v>0.44433436359703898</v>
      </c>
      <c r="K2397" s="2">
        <f t="shared" si="935"/>
        <v>0.43297588066615966</v>
      </c>
      <c r="L2397" s="2">
        <f t="shared" si="936"/>
        <v>0.11323598155293067</v>
      </c>
      <c r="M2397" s="2">
        <f>IF(C2397=0,"-",(1-J2397-K2397-L2397))</f>
        <v>9.4537741838707362E-3</v>
      </c>
      <c r="N2397" s="1">
        <v>63686</v>
      </c>
      <c r="O2397" s="1">
        <v>62058</v>
      </c>
      <c r="P2397" s="1">
        <v>16230</v>
      </c>
      <c r="R2397" s="1">
        <v>407</v>
      </c>
      <c r="S2397" s="1">
        <v>725</v>
      </c>
      <c r="T2397" s="1">
        <v>223</v>
      </c>
      <c r="AL2397" s="7">
        <f>IF(Q2397&gt;0,RANK(Q2397,(N2397:P2397,Q2397:AJ2397)),0)</f>
        <v>0</v>
      </c>
      <c r="AM2397" s="7">
        <f>IF(R2397&gt;0,RANK(R2397,(N2397:P2397,Q2397:AJ2397)),0)</f>
        <v>5</v>
      </c>
      <c r="AN2397" s="7">
        <f>IF(S2397&gt;0,RANK(S2397,(N2397:P2397,Q2397:AJ2397)),0)</f>
        <v>4</v>
      </c>
      <c r="AO2397" s="7">
        <f>IF(T2397&gt;0,RANK(T2397,(N2397:P2397,Q2397:AJ2397)),0)</f>
        <v>6</v>
      </c>
      <c r="AP2397" s="2">
        <f t="shared" si="938"/>
        <v>0</v>
      </c>
      <c r="AQ2397" s="2">
        <f t="shared" si="939"/>
        <v>2.8396207327198264E-3</v>
      </c>
      <c r="AR2397" s="2">
        <f t="shared" si="940"/>
        <v>5.0582924600046045E-3</v>
      </c>
      <c r="AS2397" s="2">
        <f t="shared" si="941"/>
        <v>1.5558609911462439E-3</v>
      </c>
      <c r="AU2397" t="s">
        <v>1086</v>
      </c>
      <c r="AV2397" t="s">
        <v>1985</v>
      </c>
      <c r="AY2397" s="130">
        <v>42</v>
      </c>
      <c r="AZ2397" s="131">
        <v>129</v>
      </c>
      <c r="BA2397" s="132">
        <f>AY2397*1000+AZ2397</f>
        <v>42129</v>
      </c>
      <c r="BC2397" s="7" t="s">
        <v>532</v>
      </c>
    </row>
    <row r="2398" spans="1:55" hidden="1" outlineLevel="1" x14ac:dyDescent="0.2">
      <c r="A2398" t="s">
        <v>2979</v>
      </c>
      <c r="B2398" t="s">
        <v>1985</v>
      </c>
      <c r="C2398" s="1">
        <f t="shared" si="932"/>
        <v>10408</v>
      </c>
      <c r="D2398" s="7">
        <f>RANK(N2398,(N2398:P2398,Q2398:AJ2398))</f>
        <v>2</v>
      </c>
      <c r="E2398" s="7">
        <f>RANK(O2398,(N2398:P2398,Q2398:AJ2398))</f>
        <v>1</v>
      </c>
      <c r="F2398" s="7">
        <f>IF(P2398&gt;0,RANK(P2398,(N2398:P2398,Q2398:AJ2398)),0)</f>
        <v>3</v>
      </c>
      <c r="G2398" s="1">
        <f t="shared" si="933"/>
        <v>839</v>
      </c>
      <c r="H2398" s="2">
        <f t="shared" si="931"/>
        <v>8.0611068408916214E-2</v>
      </c>
      <c r="I2398" s="2"/>
      <c r="J2398" s="2">
        <f t="shared" si="934"/>
        <v>0.38902767102229052</v>
      </c>
      <c r="K2398" s="2">
        <f t="shared" si="935"/>
        <v>0.46963873943120676</v>
      </c>
      <c r="L2398" s="2">
        <f t="shared" si="936"/>
        <v>0.13585703305149885</v>
      </c>
      <c r="M2398" s="2">
        <f>IF(C2398=0,"-",(1-J2398-K2398-L2398))</f>
        <v>5.4765564950038648E-3</v>
      </c>
      <c r="N2398" s="1">
        <v>4049</v>
      </c>
      <c r="O2398" s="1">
        <v>4888</v>
      </c>
      <c r="P2398" s="1">
        <v>1414</v>
      </c>
      <c r="R2398" s="1">
        <v>27</v>
      </c>
      <c r="S2398" s="1">
        <v>22</v>
      </c>
      <c r="T2398" s="1">
        <v>8</v>
      </c>
      <c r="AL2398" s="7">
        <f>IF(Q2398&gt;0,RANK(Q2398,(N2398:P2398,Q2398:AJ2398)),0)</f>
        <v>0</v>
      </c>
      <c r="AM2398" s="7">
        <f>IF(R2398&gt;0,RANK(R2398,(N2398:P2398,Q2398:AJ2398)),0)</f>
        <v>4</v>
      </c>
      <c r="AN2398" s="7">
        <f>IF(S2398&gt;0,RANK(S2398,(N2398:P2398,Q2398:AJ2398)),0)</f>
        <v>5</v>
      </c>
      <c r="AO2398" s="7">
        <f>IF(T2398&gt;0,RANK(T2398,(N2398:P2398,Q2398:AJ2398)),0)</f>
        <v>6</v>
      </c>
      <c r="AP2398" s="2">
        <f t="shared" si="938"/>
        <v>0</v>
      </c>
      <c r="AQ2398" s="2">
        <f t="shared" si="939"/>
        <v>2.5941583397386626E-3</v>
      </c>
      <c r="AR2398" s="2">
        <f t="shared" si="940"/>
        <v>2.1137586471944659E-3</v>
      </c>
      <c r="AS2398" s="2">
        <f t="shared" si="941"/>
        <v>7.6863950807071484E-4</v>
      </c>
      <c r="AU2398" t="s">
        <v>2979</v>
      </c>
      <c r="AV2398" t="s">
        <v>1985</v>
      </c>
      <c r="AY2398" s="130">
        <v>42</v>
      </c>
      <c r="AZ2398" s="131">
        <v>131</v>
      </c>
      <c r="BA2398" s="132">
        <f>AY2398*1000+AZ2398</f>
        <v>42131</v>
      </c>
      <c r="BC2398" s="7" t="s">
        <v>532</v>
      </c>
    </row>
    <row r="2399" spans="1:55" hidden="1" outlineLevel="1" x14ac:dyDescent="0.2">
      <c r="A2399" t="s">
        <v>2961</v>
      </c>
      <c r="B2399" t="s">
        <v>1985</v>
      </c>
      <c r="C2399" s="1">
        <f t="shared" si="932"/>
        <v>128156</v>
      </c>
      <c r="D2399" s="7">
        <f>RANK(N2399,(N2399:P2399,Q2399:AJ2399))</f>
        <v>2</v>
      </c>
      <c r="E2399" s="7">
        <f>RANK(O2399,(N2399:P2399,Q2399:AJ2399))</f>
        <v>1</v>
      </c>
      <c r="F2399" s="7">
        <f>IF(P2399&gt;0,RANK(P2399,(N2399:P2399,Q2399:AJ2399)),0)</f>
        <v>3</v>
      </c>
      <c r="G2399" s="1">
        <f t="shared" si="933"/>
        <v>15592</v>
      </c>
      <c r="H2399" s="2">
        <f t="shared" si="931"/>
        <v>0.12166422172976685</v>
      </c>
      <c r="I2399" s="2"/>
      <c r="J2399" s="2">
        <f t="shared" si="934"/>
        <v>0.38699709728768061</v>
      </c>
      <c r="K2399" s="2">
        <f t="shared" si="935"/>
        <v>0.50866131901744749</v>
      </c>
      <c r="L2399" s="2">
        <f t="shared" si="936"/>
        <v>9.0920440712881176E-2</v>
      </c>
      <c r="M2399" s="2">
        <f>IF(C2399=0,"-",(1-J2399-K2399-L2399))</f>
        <v>1.3421142981990722E-2</v>
      </c>
      <c r="N2399" s="1">
        <v>49596</v>
      </c>
      <c r="O2399" s="1">
        <v>65188</v>
      </c>
      <c r="P2399" s="1">
        <v>11652</v>
      </c>
      <c r="R2399" s="1">
        <v>888</v>
      </c>
      <c r="S2399" s="1">
        <v>692</v>
      </c>
      <c r="T2399" s="1">
        <v>140</v>
      </c>
      <c r="AL2399" s="7">
        <f>IF(Q2399&gt;0,RANK(Q2399,(N2399:P2399,Q2399:AJ2399)),0)</f>
        <v>0</v>
      </c>
      <c r="AM2399" s="7">
        <f>IF(R2399&gt;0,RANK(R2399,(N2399:P2399,Q2399:AJ2399)),0)</f>
        <v>4</v>
      </c>
      <c r="AN2399" s="7">
        <f>IF(S2399&gt;0,RANK(S2399,(N2399:P2399,Q2399:AJ2399)),0)</f>
        <v>5</v>
      </c>
      <c r="AO2399" s="7">
        <f>IF(T2399&gt;0,RANK(T2399,(N2399:P2399,Q2399:AJ2399)),0)</f>
        <v>6</v>
      </c>
      <c r="AP2399" s="2">
        <f t="shared" si="938"/>
        <v>0</v>
      </c>
      <c r="AQ2399" s="2">
        <f t="shared" si="939"/>
        <v>6.9290552139579884E-3</v>
      </c>
      <c r="AR2399" s="2">
        <f t="shared" si="940"/>
        <v>5.3996691532195136E-3</v>
      </c>
      <c r="AS2399" s="2">
        <f t="shared" si="941"/>
        <v>1.0924186148131964E-3</v>
      </c>
      <c r="AU2399" t="s">
        <v>2961</v>
      </c>
      <c r="AV2399" t="s">
        <v>1985</v>
      </c>
      <c r="AY2399" s="130">
        <v>42</v>
      </c>
      <c r="AZ2399" s="131">
        <v>133</v>
      </c>
      <c r="BA2399" s="132">
        <f>AY2399*1000+AZ2399</f>
        <v>42133</v>
      </c>
      <c r="BC2399" s="7" t="s">
        <v>532</v>
      </c>
    </row>
    <row r="2400" spans="1:55" collapsed="1" x14ac:dyDescent="0.2">
      <c r="A2400" t="s">
        <v>1984</v>
      </c>
      <c r="B2400" t="s">
        <v>3301</v>
      </c>
      <c r="C2400" s="1">
        <f t="shared" si="932"/>
        <v>4506118</v>
      </c>
      <c r="D2400" s="7">
        <f>RANK(N2400,(N2400:P2400,Q2400:AJ2400))</f>
        <v>1</v>
      </c>
      <c r="E2400" s="7">
        <f>RANK(O2400,(N2400:P2400,Q2400:AJ2400))</f>
        <v>2</v>
      </c>
      <c r="F2400" s="7">
        <f>IF(P2400&gt;0,RANK(P2400,(N2400:P2400,Q2400:AJ2400)),0)</f>
        <v>3</v>
      </c>
      <c r="G2400" s="1">
        <f t="shared" si="933"/>
        <v>414650</v>
      </c>
      <c r="H2400" s="2">
        <f t="shared" si="931"/>
        <v>9.2019339040832926E-2</v>
      </c>
      <c r="I2400" s="2"/>
      <c r="J2400" s="2">
        <f t="shared" si="934"/>
        <v>0.49173568024627851</v>
      </c>
      <c r="K2400" s="2">
        <f t="shared" si="935"/>
        <v>0.39971634120544558</v>
      </c>
      <c r="L2400" s="2">
        <f t="shared" si="936"/>
        <v>9.5644188634207983E-2</v>
      </c>
      <c r="M2400" s="2">
        <f>IF(C2400=0,"-",(1-J2400-K2400-L2400))</f>
        <v>1.2903789914067987E-2</v>
      </c>
      <c r="N2400" s="1">
        <f>SUM(N2333:N2399)</f>
        <v>2215819</v>
      </c>
      <c r="O2400" s="1">
        <f>SUM(O2333:O2399)</f>
        <v>1801169</v>
      </c>
      <c r="P2400" s="1">
        <f>SUM(P2333:P2399)</f>
        <v>430984</v>
      </c>
      <c r="Q2400" s="3">
        <v>3086</v>
      </c>
      <c r="R2400" s="1">
        <f>SUM(R2333:R2399)</f>
        <v>28000</v>
      </c>
      <c r="S2400" s="1">
        <f>SUM(S2333:S2399)</f>
        <v>19552</v>
      </c>
      <c r="T2400" s="1">
        <f>SUM(T2333:T2399)</f>
        <v>5783</v>
      </c>
      <c r="U2400" s="3"/>
      <c r="W2400" s="3">
        <v>1725</v>
      </c>
      <c r="AL2400" s="7">
        <f>IF(Q2400&gt;0,RANK(Q2400,(N2400:P2400,Q2400:AJ2400)),0)</f>
        <v>7</v>
      </c>
      <c r="AM2400" s="7">
        <f>IF(R2400&gt;0,RANK(R2400,(N2400:P2400,Q2400:AJ2400)),0)</f>
        <v>4</v>
      </c>
      <c r="AN2400" s="7">
        <f>IF(S2400&gt;0,RANK(S2400,(N2400:P2400,Q2400:AJ2400)),0)</f>
        <v>5</v>
      </c>
      <c r="AO2400" s="7">
        <f>IF(T2400&gt;0,RANK(T2400,(N2400:P2400,Q2400:AJ2400)),0)</f>
        <v>6</v>
      </c>
      <c r="AP2400" s="2">
        <f t="shared" si="938"/>
        <v>6.8484669065479423E-4</v>
      </c>
      <c r="AQ2400" s="2">
        <f t="shared" si="939"/>
        <v>6.213774250918418E-3</v>
      </c>
      <c r="AR2400" s="2">
        <f t="shared" si="940"/>
        <v>4.3389897912127469E-3</v>
      </c>
      <c r="AS2400" s="2">
        <f t="shared" si="941"/>
        <v>1.2833663033236147E-3</v>
      </c>
      <c r="AU2400" t="s">
        <v>1984</v>
      </c>
      <c r="AV2400" t="s">
        <v>3301</v>
      </c>
      <c r="AY2400" s="130">
        <v>42</v>
      </c>
      <c r="AZ2400" s="131"/>
      <c r="BA2400" s="130">
        <v>42</v>
      </c>
      <c r="BC2400" s="7" t="s">
        <v>433</v>
      </c>
    </row>
    <row r="2401" spans="1:55" x14ac:dyDescent="0.2">
      <c r="C2401" s="1"/>
      <c r="E2401" s="7"/>
      <c r="F2401" s="7"/>
      <c r="I2401" s="2"/>
      <c r="AL2401" s="7"/>
      <c r="AM2401" s="7"/>
      <c r="AN2401" s="7"/>
      <c r="AO2401" s="7"/>
      <c r="AY2401" s="130"/>
      <c r="AZ2401" s="131"/>
      <c r="BA2401" s="132"/>
    </row>
    <row r="2402" spans="1:55" hidden="1" outlineLevel="1" x14ac:dyDescent="0.2">
      <c r="A2402" t="s">
        <v>776</v>
      </c>
      <c r="B2402" t="s">
        <v>1496</v>
      </c>
      <c r="C2402" s="1">
        <f t="shared" ref="C2402:C2407" si="942">SUM(N2402:AJ2402)</f>
        <v>21671</v>
      </c>
      <c r="D2402" s="7">
        <f>RANK(N2402,(N2402:P2402,Q2402:AJ2402))</f>
        <v>1</v>
      </c>
      <c r="E2402" s="7">
        <f>RANK(O2402,(N2402:P2402,Q2402:AJ2402))</f>
        <v>2</v>
      </c>
      <c r="F2402" s="7">
        <f>IF(P2402&gt;0,RANK(P2402,(N2402:P2402,Q2402:AJ2402)),0)</f>
        <v>3</v>
      </c>
      <c r="G2402" s="1">
        <f t="shared" ref="G2402:G2407" si="943">MAX(N2402:P2402)-LARGE(N2402:P2402,2)</f>
        <v>5269</v>
      </c>
      <c r="H2402" s="2">
        <f t="shared" si="931"/>
        <v>0.24313598818697799</v>
      </c>
      <c r="I2402" s="2"/>
      <c r="J2402" s="2">
        <f t="shared" ref="J2402:L2407" si="944">IF($C2402=0,"-",N2402/$C2402)</f>
        <v>0.56559457339301367</v>
      </c>
      <c r="K2402" s="2">
        <f t="shared" si="944"/>
        <v>0.32245858520603571</v>
      </c>
      <c r="L2402" s="2">
        <f t="shared" si="944"/>
        <v>9.1827788288496151E-2</v>
      </c>
      <c r="M2402" s="2">
        <f t="shared" ref="M2402:M2407" si="945">IF(C2402=0,"-",(1-J2402-K2402-L2402))</f>
        <v>2.0119053112454474E-2</v>
      </c>
      <c r="N2402" s="1">
        <f>SUMIF(Town!$AH$1288:$AH$1326,$A2402,Town!N$1288:N$1326)</f>
        <v>12257</v>
      </c>
      <c r="O2402" s="1">
        <f>SUMIF(Town!$AH$1288:$AH$1326,$A2402,Town!O$1288:O$1326)</f>
        <v>6988</v>
      </c>
      <c r="P2402" s="1">
        <f>SUMIF(Town!$AH$1288:$AH$1326,$A2402,Town!P$1288:P$1326)</f>
        <v>1990</v>
      </c>
      <c r="Q2402" s="1">
        <f>SUMIF(Town!$AH$1288:$AH$1326,$A2402,Town!Q$1288:Q$1326)</f>
        <v>283</v>
      </c>
      <c r="R2402" s="1">
        <f>SUMIF(Town!$AH$1288:$AH$1326,$A2402,Town!R$1288:R$1326)</f>
        <v>64</v>
      </c>
      <c r="S2402" s="1">
        <f>SUMIF(Town!$AH$1288:$AH$1326,$A2402,Town!S$1288:S$1326)</f>
        <v>57</v>
      </c>
      <c r="T2402" s="1">
        <f>SUMIF(Town!$AH$1288:$AH$1326,$A2402,Town!T$1288:T$1326)</f>
        <v>28</v>
      </c>
      <c r="U2402" s="1">
        <f>SUMIF(Town!$AH$1288:$AH$1326,$A2402,Town!U$1288:U$1326)</f>
        <v>4</v>
      </c>
      <c r="AL2402" s="7">
        <f>IF(Q2402&gt;0,RANK(Q2402,(N2402:P2402,Q2402:AJ2402)),0)</f>
        <v>4</v>
      </c>
      <c r="AM2402" s="7">
        <f>IF(R2402&gt;0,RANK(R2402,(N2402:P2402,Q2402:AJ2402)),0)</f>
        <v>5</v>
      </c>
      <c r="AN2402" s="7">
        <f>IF(S2402&gt;0,RANK(S2402,(N2402:P2402,Q2402:AJ2402)),0)</f>
        <v>6</v>
      </c>
      <c r="AO2402" s="7">
        <f>IF(T2402&gt;0,RANK(T2402,(N2402:P2402,Q2402:AJ2402)),0)</f>
        <v>7</v>
      </c>
      <c r="AP2402" s="2">
        <f t="shared" ref="AP2402:AS2407" si="946">IF($C2402=0,"-",Q2402/$C2402)</f>
        <v>1.305892667620322E-2</v>
      </c>
      <c r="AQ2402" s="2">
        <f t="shared" si="946"/>
        <v>2.9532555027456048E-3</v>
      </c>
      <c r="AR2402" s="2">
        <f t="shared" si="946"/>
        <v>2.6302431821328041E-3</v>
      </c>
      <c r="AS2402" s="2">
        <f t="shared" si="946"/>
        <v>1.2920492824512022E-3</v>
      </c>
      <c r="AU2402" t="s">
        <v>776</v>
      </c>
      <c r="AV2402" t="s">
        <v>1496</v>
      </c>
      <c r="AY2402" s="130">
        <v>44</v>
      </c>
      <c r="AZ2402" s="131">
        <v>1</v>
      </c>
      <c r="BA2402" s="132">
        <f>AY2402*1000+AZ2402</f>
        <v>44001</v>
      </c>
      <c r="BC2402" s="7" t="s">
        <v>532</v>
      </c>
    </row>
    <row r="2403" spans="1:55" hidden="1" outlineLevel="1" x14ac:dyDescent="0.2">
      <c r="A2403" t="s">
        <v>2391</v>
      </c>
      <c r="B2403" t="s">
        <v>1496</v>
      </c>
      <c r="C2403" s="1">
        <f t="shared" si="942"/>
        <v>71526</v>
      </c>
      <c r="D2403" s="7">
        <f>RANK(N2403,(N2403:P2403,Q2403:AJ2403))</f>
        <v>1</v>
      </c>
      <c r="E2403" s="7">
        <f>RANK(O2403,(N2403:P2403,Q2403:AJ2403))</f>
        <v>2</v>
      </c>
      <c r="F2403" s="7">
        <f>IF(P2403&gt;0,RANK(P2403,(N2403:P2403,Q2403:AJ2403)),0)</f>
        <v>3</v>
      </c>
      <c r="G2403" s="1">
        <f t="shared" si="943"/>
        <v>21026</v>
      </c>
      <c r="H2403" s="2">
        <f t="shared" si="931"/>
        <v>0.29396303442104971</v>
      </c>
      <c r="I2403" s="2"/>
      <c r="J2403" s="2">
        <f t="shared" si="944"/>
        <v>0.57346978721024522</v>
      </c>
      <c r="K2403" s="2">
        <f t="shared" si="944"/>
        <v>0.27950675278919551</v>
      </c>
      <c r="L2403" s="2">
        <f t="shared" si="944"/>
        <v>0.12918379330593072</v>
      </c>
      <c r="M2403" s="2">
        <f t="shared" si="945"/>
        <v>1.7839666694628553E-2</v>
      </c>
      <c r="N2403" s="1">
        <f>SUMIF(Town!$AH$1288:$AH$1326,$A2403,Town!N$1288:N$1326)</f>
        <v>41018</v>
      </c>
      <c r="O2403" s="1">
        <f>SUMIF(Town!$AH$1288:$AH$1326,$A2403,Town!O$1288:O$1326)</f>
        <v>19992</v>
      </c>
      <c r="P2403" s="1">
        <f>SUMIF(Town!$AH$1288:$AH$1326,$A2403,Town!P$1288:P$1326)</f>
        <v>9240</v>
      </c>
      <c r="Q2403" s="1">
        <f>SUMIF(Town!$AH$1288:$AH$1326,$A2403,Town!Q$1288:Q$1326)</f>
        <v>839</v>
      </c>
      <c r="R2403" s="1">
        <f>SUMIF(Town!$AH$1288:$AH$1326,$A2403,Town!R$1288:R$1326)</f>
        <v>166</v>
      </c>
      <c r="S2403" s="1">
        <f>SUMIF(Town!$AH$1288:$AH$1326,$A2403,Town!S$1288:S$1326)</f>
        <v>176</v>
      </c>
      <c r="T2403" s="1">
        <f>SUMIF(Town!$AH$1288:$AH$1326,$A2403,Town!T$1288:T$1326)</f>
        <v>61</v>
      </c>
      <c r="U2403" s="1">
        <f>SUMIF(Town!$AH$1288:$AH$1326,$A2403,Town!U$1288:U$1326)</f>
        <v>34</v>
      </c>
      <c r="AL2403" s="7">
        <f>IF(Q2403&gt;0,RANK(Q2403,(N2403:P2403,Q2403:AJ2403)),0)</f>
        <v>4</v>
      </c>
      <c r="AM2403" s="7">
        <f>IF(R2403&gt;0,RANK(R2403,(N2403:P2403,Q2403:AJ2403)),0)</f>
        <v>6</v>
      </c>
      <c r="AN2403" s="7">
        <f>IF(S2403&gt;0,RANK(S2403,(N2403:P2403,Q2403:AJ2403)),0)</f>
        <v>5</v>
      </c>
      <c r="AO2403" s="7">
        <f>IF(T2403&gt;0,RANK(T2403,(N2403:P2403,Q2403:AJ2403)),0)</f>
        <v>7</v>
      </c>
      <c r="AP2403" s="2">
        <f t="shared" si="946"/>
        <v>1.17300002796186E-2</v>
      </c>
      <c r="AQ2403" s="2">
        <f t="shared" si="946"/>
        <v>2.3208343819030842E-3</v>
      </c>
      <c r="AR2403" s="2">
        <f t="shared" si="946"/>
        <v>2.4606436820177277E-3</v>
      </c>
      <c r="AS2403" s="2">
        <f t="shared" si="946"/>
        <v>8.5283673069932607E-4</v>
      </c>
      <c r="AU2403" t="s">
        <v>2391</v>
      </c>
      <c r="AV2403" t="s">
        <v>1496</v>
      </c>
      <c r="AY2403" s="130">
        <v>44</v>
      </c>
      <c r="AZ2403" s="131">
        <v>3</v>
      </c>
      <c r="BA2403" s="132">
        <f>AY2403*1000+AZ2403</f>
        <v>44003</v>
      </c>
      <c r="BC2403" s="7" t="s">
        <v>532</v>
      </c>
    </row>
    <row r="2404" spans="1:55" hidden="1" outlineLevel="1" x14ac:dyDescent="0.2">
      <c r="A2404" t="s">
        <v>3000</v>
      </c>
      <c r="B2404" t="s">
        <v>1496</v>
      </c>
      <c r="C2404" s="1">
        <f t="shared" si="942"/>
        <v>35096</v>
      </c>
      <c r="D2404" s="7">
        <f>RANK(N2404,(N2404:P2404,Q2404:AJ2404))</f>
        <v>1</v>
      </c>
      <c r="E2404" s="7">
        <f>RANK(O2404,(N2404:P2404,Q2404:AJ2404))</f>
        <v>2</v>
      </c>
      <c r="F2404" s="7">
        <f>IF(P2404&gt;0,RANK(P2404,(N2404:P2404,Q2404:AJ2404)),0)</f>
        <v>3</v>
      </c>
      <c r="G2404" s="1">
        <f t="shared" si="943"/>
        <v>7451</v>
      </c>
      <c r="H2404" s="2">
        <f t="shared" si="931"/>
        <v>0.21230339639844997</v>
      </c>
      <c r="I2404" s="2"/>
      <c r="J2404" s="2">
        <f t="shared" si="944"/>
        <v>0.53997606564850698</v>
      </c>
      <c r="K2404" s="2">
        <f t="shared" si="944"/>
        <v>0.327672669250057</v>
      </c>
      <c r="L2404" s="2">
        <f t="shared" si="944"/>
        <v>0.10784704809664919</v>
      </c>
      <c r="M2404" s="2">
        <f t="shared" si="945"/>
        <v>2.4504217004786832E-2</v>
      </c>
      <c r="N2404" s="1">
        <f>SUMIF(Town!$AH$1288:$AH$1326,$A2404,Town!N$1288:N$1326)</f>
        <v>18951</v>
      </c>
      <c r="O2404" s="1">
        <f>SUMIF(Town!$AH$1288:$AH$1326,$A2404,Town!O$1288:O$1326)</f>
        <v>11500</v>
      </c>
      <c r="P2404" s="1">
        <f>SUMIF(Town!$AH$1288:$AH$1326,$A2404,Town!P$1288:P$1326)</f>
        <v>3785</v>
      </c>
      <c r="Q2404" s="1">
        <f>SUMIF(Town!$AH$1288:$AH$1326,$A2404,Town!Q$1288:Q$1326)</f>
        <v>583</v>
      </c>
      <c r="R2404" s="1">
        <f>SUMIF(Town!$AH$1288:$AH$1326,$A2404,Town!R$1288:R$1326)</f>
        <v>121</v>
      </c>
      <c r="S2404" s="1">
        <f>SUMIF(Town!$AH$1288:$AH$1326,$A2404,Town!S$1288:S$1326)</f>
        <v>97</v>
      </c>
      <c r="T2404" s="1">
        <f>SUMIF(Town!$AH$1288:$AH$1326,$A2404,Town!T$1288:T$1326)</f>
        <v>48</v>
      </c>
      <c r="U2404" s="1">
        <f>SUMIF(Town!$AH$1288:$AH$1326,$A2404,Town!U$1288:U$1326)</f>
        <v>11</v>
      </c>
      <c r="AL2404" s="7">
        <f>IF(Q2404&gt;0,RANK(Q2404,(N2404:P2404,Q2404:AJ2404)),0)</f>
        <v>4</v>
      </c>
      <c r="AM2404" s="7">
        <f>IF(R2404&gt;0,RANK(R2404,(N2404:P2404,Q2404:AJ2404)),0)</f>
        <v>5</v>
      </c>
      <c r="AN2404" s="7">
        <f>IF(S2404&gt;0,RANK(S2404,(N2404:P2404,Q2404:AJ2404)),0)</f>
        <v>6</v>
      </c>
      <c r="AO2404" s="7">
        <f>IF(T2404&gt;0,RANK(T2404,(N2404:P2404,Q2404:AJ2404)),0)</f>
        <v>7</v>
      </c>
      <c r="AP2404" s="2">
        <f t="shared" si="946"/>
        <v>1.6611579667198541E-2</v>
      </c>
      <c r="AQ2404" s="2">
        <f t="shared" si="946"/>
        <v>3.4476863460223385E-3</v>
      </c>
      <c r="AR2404" s="2">
        <f t="shared" si="946"/>
        <v>2.7638477319352631E-3</v>
      </c>
      <c r="AS2404" s="2">
        <f t="shared" si="946"/>
        <v>1.3676772281741509E-3</v>
      </c>
      <c r="AU2404" t="s">
        <v>3000</v>
      </c>
      <c r="AV2404" t="s">
        <v>1496</v>
      </c>
      <c r="AY2404" s="130">
        <v>44</v>
      </c>
      <c r="AZ2404" s="131">
        <v>5</v>
      </c>
      <c r="BA2404" s="132">
        <f>AY2404*1000+AZ2404</f>
        <v>44005</v>
      </c>
      <c r="BC2404" s="7" t="s">
        <v>532</v>
      </c>
    </row>
    <row r="2405" spans="1:55" hidden="1" outlineLevel="1" x14ac:dyDescent="0.2">
      <c r="A2405" t="s">
        <v>2482</v>
      </c>
      <c r="B2405" t="s">
        <v>1496</v>
      </c>
      <c r="C2405" s="1">
        <f t="shared" si="942"/>
        <v>212122</v>
      </c>
      <c r="D2405" s="7">
        <f>RANK(N2405,(N2405:P2405,Q2405:AJ2405))</f>
        <v>1</v>
      </c>
      <c r="E2405" s="7">
        <f>RANK(O2405,(N2405:P2405,Q2405:AJ2405))</f>
        <v>2</v>
      </c>
      <c r="F2405" s="7">
        <f>IF(P2405&gt;0,RANK(P2405,(N2405:P2405,Q2405:AJ2405)),0)</f>
        <v>3</v>
      </c>
      <c r="G2405" s="1">
        <f t="shared" si="943"/>
        <v>84965</v>
      </c>
      <c r="H2405" s="2">
        <f t="shared" si="931"/>
        <v>0.40054779796532186</v>
      </c>
      <c r="I2405" s="2"/>
      <c r="J2405" s="2">
        <f t="shared" si="944"/>
        <v>0.63579449562044488</v>
      </c>
      <c r="K2405" s="2">
        <f t="shared" si="944"/>
        <v>0.23524669765512299</v>
      </c>
      <c r="L2405" s="2">
        <f t="shared" si="944"/>
        <v>0.10712703067102894</v>
      </c>
      <c r="M2405" s="2">
        <f t="shared" si="945"/>
        <v>2.1831776053403196E-2</v>
      </c>
      <c r="N2405" s="1">
        <f>SUMIF(Town!$AH$1288:$AH$1326,$A2405,Town!N$1288:N$1326)</f>
        <v>134866</v>
      </c>
      <c r="O2405" s="1">
        <f>SUMIF(Town!$AH$1288:$AH$1326,$A2405,Town!O$1288:O$1326)</f>
        <v>49901</v>
      </c>
      <c r="P2405" s="1">
        <f>SUMIF(Town!$AH$1288:$AH$1326,$A2405,Town!P$1288:P$1326)</f>
        <v>22724</v>
      </c>
      <c r="Q2405" s="1">
        <f>SUMIF(Town!$AH$1288:$AH$1326,$A2405,Town!Q$1288:Q$1326)</f>
        <v>3165</v>
      </c>
      <c r="R2405" s="1">
        <f>SUMIF(Town!$AH$1288:$AH$1326,$A2405,Town!R$1288:R$1326)</f>
        <v>604</v>
      </c>
      <c r="S2405" s="1">
        <f>SUMIF(Town!$AH$1288:$AH$1326,$A2405,Town!S$1288:S$1326)</f>
        <v>520</v>
      </c>
      <c r="T2405" s="1">
        <f>SUMIF(Town!$AH$1288:$AH$1326,$A2405,Town!T$1288:T$1326)</f>
        <v>225</v>
      </c>
      <c r="U2405" s="1">
        <f>SUMIF(Town!$AH$1288:$AH$1326,$A2405,Town!U$1288:U$1326)</f>
        <v>117</v>
      </c>
      <c r="AL2405" s="7">
        <f>IF(Q2405&gt;0,RANK(Q2405,(N2405:P2405,Q2405:AJ2405)),0)</f>
        <v>4</v>
      </c>
      <c r="AM2405" s="7">
        <f>IF(R2405&gt;0,RANK(R2405,(N2405:P2405,Q2405:AJ2405)),0)</f>
        <v>5</v>
      </c>
      <c r="AN2405" s="7">
        <f>IF(S2405&gt;0,RANK(S2405,(N2405:P2405,Q2405:AJ2405)),0)</f>
        <v>6</v>
      </c>
      <c r="AO2405" s="7">
        <f>IF(T2405&gt;0,RANK(T2405,(N2405:P2405,Q2405:AJ2405)),0)</f>
        <v>7</v>
      </c>
      <c r="AP2405" s="2">
        <f t="shared" si="946"/>
        <v>1.4920658866124212E-2</v>
      </c>
      <c r="AQ2405" s="2">
        <f t="shared" si="946"/>
        <v>2.8474179953045888E-3</v>
      </c>
      <c r="AR2405" s="2">
        <f t="shared" si="946"/>
        <v>2.4514194661562684E-3</v>
      </c>
      <c r="AS2405" s="2">
        <f t="shared" si="946"/>
        <v>1.0607103459330009E-3</v>
      </c>
      <c r="AU2405" t="s">
        <v>2482</v>
      </c>
      <c r="AV2405" t="s">
        <v>1496</v>
      </c>
      <c r="AY2405" s="130">
        <v>44</v>
      </c>
      <c r="AZ2405" s="131">
        <v>7</v>
      </c>
      <c r="BA2405" s="132">
        <f>AY2405*1000+AZ2405</f>
        <v>44007</v>
      </c>
      <c r="BC2405" s="7" t="s">
        <v>532</v>
      </c>
    </row>
    <row r="2406" spans="1:55" hidden="1" outlineLevel="1" x14ac:dyDescent="0.2">
      <c r="A2406" t="s">
        <v>3298</v>
      </c>
      <c r="B2406" t="s">
        <v>1496</v>
      </c>
      <c r="C2406" s="1">
        <f t="shared" si="942"/>
        <v>49832</v>
      </c>
      <c r="D2406" s="7">
        <f>RANK(N2406,(N2406:P2406,Q2406:AJ2406))</f>
        <v>1</v>
      </c>
      <c r="E2406" s="7">
        <f>RANK(O2406,(N2406:P2406,Q2406:AJ2406))</f>
        <v>2</v>
      </c>
      <c r="F2406" s="7">
        <f>IF(P2406&gt;0,RANK(P2406,(N2406:P2406,Q2406:AJ2406)),0)</f>
        <v>3</v>
      </c>
      <c r="G2406" s="1">
        <f t="shared" si="943"/>
        <v>9656</v>
      </c>
      <c r="H2406" s="2">
        <f t="shared" si="931"/>
        <v>0.19377107079788089</v>
      </c>
      <c r="I2406" s="2"/>
      <c r="J2406" s="2">
        <f t="shared" si="944"/>
        <v>0.52091025846845396</v>
      </c>
      <c r="K2406" s="2">
        <f t="shared" si="944"/>
        <v>0.32713918767057315</v>
      </c>
      <c r="L2406" s="2">
        <f t="shared" si="944"/>
        <v>0.12008348049446139</v>
      </c>
      <c r="M2406" s="2">
        <f t="shared" si="945"/>
        <v>3.1867073366511497E-2</v>
      </c>
      <c r="N2406" s="1">
        <f>SUMIF(Town!$AH$1288:$AH$1326,$A2406,Town!N$1288:N$1326)</f>
        <v>25958</v>
      </c>
      <c r="O2406" s="1">
        <f>SUMIF(Town!$AH$1288:$AH$1326,$A2406,Town!O$1288:O$1326)</f>
        <v>16302</v>
      </c>
      <c r="P2406" s="1">
        <f>SUMIF(Town!$AH$1288:$AH$1326,$A2406,Town!P$1288:P$1326)</f>
        <v>5984</v>
      </c>
      <c r="Q2406" s="1">
        <f>SUMIF(Town!$AH$1288:$AH$1326,$A2406,Town!Q$1288:Q$1326)</f>
        <v>1170</v>
      </c>
      <c r="R2406" s="1">
        <f>SUMIF(Town!$AH$1288:$AH$1326,$A2406,Town!R$1288:R$1326)</f>
        <v>154</v>
      </c>
      <c r="S2406" s="1">
        <f>SUMIF(Town!$AH$1288:$AH$1326,$A2406,Town!S$1288:S$1326)</f>
        <v>171</v>
      </c>
      <c r="T2406" s="1">
        <f>SUMIF(Town!$AH$1288:$AH$1326,$A2406,Town!T$1288:T$1326)</f>
        <v>73</v>
      </c>
      <c r="U2406" s="1">
        <f>SUMIF(Town!$AH$1288:$AH$1326,$A2406,Town!U$1288:U$1326)</f>
        <v>20</v>
      </c>
      <c r="AL2406" s="7">
        <f>IF(Q2406&gt;0,RANK(Q2406,(N2406:P2406,Q2406:AJ2406)),0)</f>
        <v>4</v>
      </c>
      <c r="AM2406" s="7">
        <f>IF(R2406&gt;0,RANK(R2406,(N2406:P2406,Q2406:AJ2406)),0)</f>
        <v>6</v>
      </c>
      <c r="AN2406" s="7">
        <f>IF(S2406&gt;0,RANK(S2406,(N2406:P2406,Q2406:AJ2406)),0)</f>
        <v>5</v>
      </c>
      <c r="AO2406" s="7">
        <f>IF(T2406&gt;0,RANK(T2406,(N2406:P2406,Q2406:AJ2406)),0)</f>
        <v>7</v>
      </c>
      <c r="AP2406" s="2">
        <f t="shared" si="946"/>
        <v>2.3478889067266015E-2</v>
      </c>
      <c r="AQ2406" s="2">
        <f t="shared" si="946"/>
        <v>3.0903836891956974E-3</v>
      </c>
      <c r="AR2406" s="2">
        <f t="shared" si="946"/>
        <v>3.4315299406004174E-3</v>
      </c>
      <c r="AS2406" s="2">
        <f t="shared" si="946"/>
        <v>1.4649221383849734E-3</v>
      </c>
      <c r="AU2406" t="s">
        <v>3298</v>
      </c>
      <c r="AV2406" t="s">
        <v>1496</v>
      </c>
      <c r="AY2406" s="130">
        <v>44</v>
      </c>
      <c r="AZ2406" s="131">
        <v>9</v>
      </c>
      <c r="BA2406" s="132">
        <f>AY2406*1000+AZ2406</f>
        <v>44009</v>
      </c>
      <c r="BC2406" s="7" t="s">
        <v>532</v>
      </c>
    </row>
    <row r="2407" spans="1:55" collapsed="1" x14ac:dyDescent="0.2">
      <c r="A2407" t="s">
        <v>1495</v>
      </c>
      <c r="B2407" t="s">
        <v>3301</v>
      </c>
      <c r="C2407" s="1">
        <f t="shared" si="942"/>
        <v>390284</v>
      </c>
      <c r="D2407" s="7">
        <f>RANK(N2407,(N2407:P2407,Q2407:AJ2407))</f>
        <v>1</v>
      </c>
      <c r="E2407" s="7">
        <f>RANK(O2407,(N2407:P2407,Q2407:AJ2407))</f>
        <v>2</v>
      </c>
      <c r="F2407" s="7">
        <f>IF(P2407&gt;0,RANK(P2407,(N2407:P2407,Q2407:AJ2407)),0)</f>
        <v>3</v>
      </c>
      <c r="G2407" s="1">
        <f t="shared" si="943"/>
        <v>128367</v>
      </c>
      <c r="H2407" s="2">
        <f t="shared" si="931"/>
        <v>0.32890664234249933</v>
      </c>
      <c r="I2407" s="2"/>
      <c r="J2407" s="2">
        <f t="shared" si="944"/>
        <v>0.59712926996751081</v>
      </c>
      <c r="K2407" s="2">
        <f t="shared" si="944"/>
        <v>0.26822262762501153</v>
      </c>
      <c r="L2407" s="2">
        <f t="shared" si="944"/>
        <v>0.11202867655348413</v>
      </c>
      <c r="M2407" s="2">
        <f t="shared" si="945"/>
        <v>2.2619425853993527E-2</v>
      </c>
      <c r="N2407" s="1">
        <f t="shared" ref="N2407:U2407" si="947">SUM(N2402:N2406)</f>
        <v>233050</v>
      </c>
      <c r="O2407" s="1">
        <f t="shared" si="947"/>
        <v>104683</v>
      </c>
      <c r="P2407" s="1">
        <f t="shared" si="947"/>
        <v>43723</v>
      </c>
      <c r="Q2407" s="1">
        <f t="shared" si="947"/>
        <v>6040</v>
      </c>
      <c r="R2407" s="1">
        <f t="shared" si="947"/>
        <v>1109</v>
      </c>
      <c r="S2407" s="1">
        <f t="shared" si="947"/>
        <v>1021</v>
      </c>
      <c r="T2407" s="1">
        <f t="shared" si="947"/>
        <v>435</v>
      </c>
      <c r="U2407" s="1">
        <f t="shared" si="947"/>
        <v>186</v>
      </c>
      <c r="W2407" s="68">
        <v>37</v>
      </c>
      <c r="AL2407" s="7">
        <f>IF(Q2407&gt;0,RANK(Q2407,(N2407:P2407,Q2407:AJ2407)),0)</f>
        <v>4</v>
      </c>
      <c r="AM2407" s="7">
        <f>IF(R2407&gt;0,RANK(R2407,(N2407:P2407,Q2407:AJ2407)),0)</f>
        <v>5</v>
      </c>
      <c r="AN2407" s="7">
        <f>IF(S2407&gt;0,RANK(S2407,(N2407:P2407,Q2407:AJ2407)),0)</f>
        <v>6</v>
      </c>
      <c r="AO2407" s="7">
        <f>IF(T2407&gt;0,RANK(T2407,(N2407:P2407,Q2407:AJ2407)),0)</f>
        <v>7</v>
      </c>
      <c r="AP2407" s="2">
        <f t="shared" si="946"/>
        <v>1.5475909850262886E-2</v>
      </c>
      <c r="AQ2407" s="2">
        <f t="shared" si="946"/>
        <v>2.8415205337651555E-3</v>
      </c>
      <c r="AR2407" s="2">
        <f t="shared" si="946"/>
        <v>2.61604370150967E-3</v>
      </c>
      <c r="AS2407" s="2">
        <f t="shared" si="946"/>
        <v>1.1145729776265488E-3</v>
      </c>
      <c r="AU2407" t="s">
        <v>1495</v>
      </c>
      <c r="AV2407" t="s">
        <v>3301</v>
      </c>
      <c r="AY2407" s="130">
        <v>44</v>
      </c>
      <c r="AZ2407" s="131"/>
      <c r="BA2407" s="130">
        <v>44</v>
      </c>
      <c r="BC2407" s="7" t="s">
        <v>433</v>
      </c>
    </row>
    <row r="2408" spans="1:55" x14ac:dyDescent="0.2">
      <c r="C2408" s="1"/>
      <c r="E2408" s="7"/>
      <c r="F2408" s="7"/>
      <c r="I2408" s="2"/>
      <c r="AL2408" s="7"/>
      <c r="AM2408" s="7"/>
      <c r="AN2408" s="7"/>
      <c r="AO2408" s="7"/>
      <c r="AY2408" s="130"/>
      <c r="AZ2408" s="131"/>
      <c r="BA2408" s="132"/>
    </row>
    <row r="2409" spans="1:55" hidden="1" outlineLevel="1" x14ac:dyDescent="0.2">
      <c r="A2409" t="s">
        <v>473</v>
      </c>
      <c r="B2409" t="s">
        <v>1088</v>
      </c>
      <c r="C2409" s="1">
        <f t="shared" ref="C2409:C2455" si="948">SUM(N2409:AJ2409)</f>
        <v>7100</v>
      </c>
      <c r="D2409" s="7">
        <f>RANK(N2409,(N2409:P2409,Q2409:AJ2409))</f>
        <v>1</v>
      </c>
      <c r="E2409" s="7">
        <f>RANK(O2409,(N2409:P2409,Q2409:AJ2409))</f>
        <v>2</v>
      </c>
      <c r="F2409" s="7">
        <f>IF(P2409&gt;0,RANK(P2409,(N2409:P2409,Q2409:AJ2409)),0)</f>
        <v>3</v>
      </c>
      <c r="G2409" s="1">
        <f t="shared" ref="G2409:G2455" si="949">MAX(N2409:P2409)-LARGE(N2409:P2409,2)</f>
        <v>439</v>
      </c>
      <c r="H2409" s="2">
        <f t="shared" ref="H2409:H2455" si="950">G2409/C2409</f>
        <v>6.1830985915492957E-2</v>
      </c>
      <c r="I2409" s="2"/>
      <c r="J2409" s="2">
        <f t="shared" ref="J2409:J2455" si="951">IF($C2409=0,"-",N2409/$C2409)</f>
        <v>0.49197183098591551</v>
      </c>
      <c r="K2409" s="2">
        <f t="shared" ref="K2409:K2455" si="952">IF($C2409=0,"-",O2409/$C2409)</f>
        <v>0.43014084507042255</v>
      </c>
      <c r="L2409" s="2">
        <f t="shared" ref="L2409:L2455" si="953">IF($C2409=0,"-",P2409/$C2409)</f>
        <v>7.5633802816901408E-2</v>
      </c>
      <c r="M2409" s="2">
        <f t="shared" ref="M2409:M2455" si="954">IF(C2409=0,"-",(1-J2409-K2409-L2409))</f>
        <v>2.2535211267604716E-3</v>
      </c>
      <c r="N2409" s="1">
        <v>3493</v>
      </c>
      <c r="O2409" s="1">
        <v>3054</v>
      </c>
      <c r="P2409" s="1">
        <v>537</v>
      </c>
      <c r="R2409" s="1">
        <v>8</v>
      </c>
      <c r="S2409" s="1">
        <v>5</v>
      </c>
      <c r="T2409" s="1">
        <v>3</v>
      </c>
      <c r="AL2409" s="7">
        <f>IF(Q2409&gt;0,RANK(Q2409,(N2409:P2409,Q2409:AJ2409)),0)</f>
        <v>0</v>
      </c>
      <c r="AM2409" s="7">
        <f>IF(R2409&gt;0,RANK(R2409,(N2409:P2409,Q2409:AJ2409)),0)</f>
        <v>4</v>
      </c>
      <c r="AN2409" s="7">
        <f>IF(S2409&gt;0,RANK(S2409,(N2409:P2409,Q2409:AJ2409)),0)</f>
        <v>5</v>
      </c>
      <c r="AO2409" s="7">
        <f>IF(T2409&gt;0,RANK(T2409,(N2409:P2409,Q2409:AJ2409)),0)</f>
        <v>6</v>
      </c>
      <c r="AP2409" s="2">
        <f t="shared" ref="AP2409:AP2455" si="955">IF($C2409=0,"-",Q2409/$C2409)</f>
        <v>0</v>
      </c>
      <c r="AQ2409" s="2">
        <f t="shared" ref="AQ2409:AQ2455" si="956">IF($C2409=0,"-",R2409/$C2409)</f>
        <v>1.1267605633802818E-3</v>
      </c>
      <c r="AR2409" s="2">
        <f t="shared" ref="AR2409:AR2455" si="957">IF($C2409=0,"-",S2409/$C2409)</f>
        <v>7.0422535211267609E-4</v>
      </c>
      <c r="AS2409" s="2">
        <f t="shared" ref="AS2409:AS2455" si="958">IF($C2409=0,"-",T2409/$C2409)</f>
        <v>4.2253521126760566E-4</v>
      </c>
      <c r="AU2409" t="s">
        <v>473</v>
      </c>
      <c r="AV2409" t="s">
        <v>1088</v>
      </c>
      <c r="AY2409" s="130">
        <v>45</v>
      </c>
      <c r="AZ2409" s="131">
        <v>1</v>
      </c>
      <c r="BA2409" s="132">
        <f t="shared" ref="BA2409:BA2454" si="959">AY2409*1000+AZ2409</f>
        <v>45001</v>
      </c>
      <c r="BC2409" s="7" t="s">
        <v>532</v>
      </c>
    </row>
    <row r="2410" spans="1:55" hidden="1" outlineLevel="1" x14ac:dyDescent="0.2">
      <c r="A2410" t="s">
        <v>472</v>
      </c>
      <c r="B2410" t="s">
        <v>1088</v>
      </c>
      <c r="C2410" s="1">
        <f t="shared" si="948"/>
        <v>43074</v>
      </c>
      <c r="D2410" s="7">
        <f>RANK(N2410,(N2410:P2410,Q2410:AJ2410))</f>
        <v>2</v>
      </c>
      <c r="E2410" s="7">
        <f>RANK(O2410,(N2410:P2410,Q2410:AJ2410))</f>
        <v>1</v>
      </c>
      <c r="F2410" s="7">
        <f>IF(P2410&gt;0,RANK(P2410,(N2410:P2410,Q2410:AJ2410)),0)</f>
        <v>3</v>
      </c>
      <c r="G2410" s="1">
        <f t="shared" si="949"/>
        <v>12225</v>
      </c>
      <c r="H2410" s="2">
        <f t="shared" si="950"/>
        <v>0.2838139016576125</v>
      </c>
      <c r="I2410" s="2"/>
      <c r="J2410" s="2">
        <f t="shared" si="951"/>
        <v>0.3323118354459767</v>
      </c>
      <c r="K2410" s="2">
        <f t="shared" si="952"/>
        <v>0.6161257371035892</v>
      </c>
      <c r="L2410" s="2">
        <f t="shared" si="953"/>
        <v>4.6060268375354041E-2</v>
      </c>
      <c r="M2410" s="2">
        <f t="shared" si="954"/>
        <v>5.5021590750801153E-3</v>
      </c>
      <c r="N2410" s="1">
        <v>14314</v>
      </c>
      <c r="O2410" s="1">
        <v>26539</v>
      </c>
      <c r="P2410" s="1">
        <v>1984</v>
      </c>
      <c r="R2410" s="1">
        <v>154</v>
      </c>
      <c r="S2410" s="1">
        <v>53</v>
      </c>
      <c r="T2410" s="1">
        <v>30</v>
      </c>
      <c r="AL2410" s="7">
        <f>IF(Q2410&gt;0,RANK(Q2410,(N2410:P2410,Q2410:AJ2410)),0)</f>
        <v>0</v>
      </c>
      <c r="AM2410" s="7">
        <f>IF(R2410&gt;0,RANK(R2410,(N2410:P2410,Q2410:AJ2410)),0)</f>
        <v>4</v>
      </c>
      <c r="AN2410" s="7">
        <f>IF(S2410&gt;0,RANK(S2410,(N2410:P2410,Q2410:AJ2410)),0)</f>
        <v>5</v>
      </c>
      <c r="AO2410" s="7">
        <f>IF(T2410&gt;0,RANK(T2410,(N2410:P2410,Q2410:AJ2410)),0)</f>
        <v>6</v>
      </c>
      <c r="AP2410" s="2">
        <f t="shared" si="955"/>
        <v>0</v>
      </c>
      <c r="AQ2410" s="2">
        <f t="shared" si="956"/>
        <v>3.5752426057482473E-3</v>
      </c>
      <c r="AR2410" s="2">
        <f t="shared" si="957"/>
        <v>1.230440637043228E-3</v>
      </c>
      <c r="AS2410" s="2">
        <f t="shared" si="958"/>
        <v>6.9647583228861954E-4</v>
      </c>
      <c r="AU2410" t="s">
        <v>472</v>
      </c>
      <c r="AV2410" t="s">
        <v>1088</v>
      </c>
      <c r="AY2410" s="130">
        <v>45</v>
      </c>
      <c r="AZ2410" s="131">
        <v>3</v>
      </c>
      <c r="BA2410" s="132">
        <f t="shared" si="959"/>
        <v>45003</v>
      </c>
      <c r="BC2410" s="7" t="s">
        <v>532</v>
      </c>
    </row>
    <row r="2411" spans="1:55" hidden="1" outlineLevel="1" x14ac:dyDescent="0.2">
      <c r="A2411" t="s">
        <v>2130</v>
      </c>
      <c r="B2411" t="s">
        <v>1088</v>
      </c>
      <c r="C2411" s="1">
        <f t="shared" si="948"/>
        <v>3273</v>
      </c>
      <c r="D2411" s="7">
        <f>RANK(N2411,(N2411:P2411,Q2411:AJ2411))</f>
        <v>1</v>
      </c>
      <c r="E2411" s="7">
        <f>RANK(O2411,(N2411:P2411,Q2411:AJ2411))</f>
        <v>2</v>
      </c>
      <c r="F2411" s="7">
        <f>IF(P2411&gt;0,RANK(P2411,(N2411:P2411,Q2411:AJ2411)),0)</f>
        <v>3</v>
      </c>
      <c r="G2411" s="1">
        <f t="shared" si="949"/>
        <v>1281</v>
      </c>
      <c r="H2411" s="2">
        <f t="shared" si="950"/>
        <v>0.3913840513290559</v>
      </c>
      <c r="I2411" s="2"/>
      <c r="J2411" s="2">
        <f t="shared" si="951"/>
        <v>0.67888787045523979</v>
      </c>
      <c r="K2411" s="2">
        <f t="shared" si="952"/>
        <v>0.28750381912618395</v>
      </c>
      <c r="L2411" s="2">
        <f t="shared" si="953"/>
        <v>2.6581118240146653E-2</v>
      </c>
      <c r="M2411" s="2">
        <f t="shared" si="954"/>
        <v>7.027192178429606E-3</v>
      </c>
      <c r="N2411" s="1">
        <v>2222</v>
      </c>
      <c r="O2411" s="1">
        <v>941</v>
      </c>
      <c r="P2411" s="1">
        <v>87</v>
      </c>
      <c r="R2411" s="1">
        <v>12</v>
      </c>
      <c r="S2411" s="1">
        <v>7</v>
      </c>
      <c r="T2411" s="1">
        <v>4</v>
      </c>
      <c r="AL2411" s="7">
        <f>IF(Q2411&gt;0,RANK(Q2411,(N2411:P2411,Q2411:AJ2411)),0)</f>
        <v>0</v>
      </c>
      <c r="AM2411" s="7">
        <f>IF(R2411&gt;0,RANK(R2411,(N2411:P2411,Q2411:AJ2411)),0)</f>
        <v>4</v>
      </c>
      <c r="AN2411" s="7">
        <f>IF(S2411&gt;0,RANK(S2411,(N2411:P2411,Q2411:AJ2411)),0)</f>
        <v>5</v>
      </c>
      <c r="AO2411" s="7">
        <f>IF(T2411&gt;0,RANK(T2411,(N2411:P2411,Q2411:AJ2411)),0)</f>
        <v>6</v>
      </c>
      <c r="AP2411" s="2">
        <f t="shared" si="955"/>
        <v>0</v>
      </c>
      <c r="AQ2411" s="2">
        <f t="shared" si="956"/>
        <v>3.6663611365719525E-3</v>
      </c>
      <c r="AR2411" s="2">
        <f t="shared" si="957"/>
        <v>2.1387106630003055E-3</v>
      </c>
      <c r="AS2411" s="2">
        <f t="shared" si="958"/>
        <v>1.2221203788573174E-3</v>
      </c>
      <c r="AU2411" t="s">
        <v>2130</v>
      </c>
      <c r="AV2411" t="s">
        <v>1088</v>
      </c>
      <c r="AY2411" s="130">
        <v>45</v>
      </c>
      <c r="AZ2411" s="131">
        <v>5</v>
      </c>
      <c r="BA2411" s="132">
        <f t="shared" si="959"/>
        <v>45005</v>
      </c>
      <c r="BC2411" s="7" t="s">
        <v>532</v>
      </c>
    </row>
    <row r="2412" spans="1:55" hidden="1" outlineLevel="1" x14ac:dyDescent="0.2">
      <c r="A2412" t="s">
        <v>87</v>
      </c>
      <c r="B2412" t="s">
        <v>1088</v>
      </c>
      <c r="C2412" s="1">
        <f t="shared" si="948"/>
        <v>45769</v>
      </c>
      <c r="D2412" s="7">
        <f>RANK(N2412,(N2412:P2412,Q2412:AJ2412))</f>
        <v>2</v>
      </c>
      <c r="E2412" s="7">
        <f>RANK(O2412,(N2412:P2412,Q2412:AJ2412))</f>
        <v>1</v>
      </c>
      <c r="F2412" s="7">
        <f>IF(P2412&gt;0,RANK(P2412,(N2412:P2412,Q2412:AJ2412)),0)</f>
        <v>3</v>
      </c>
      <c r="G2412" s="1">
        <f t="shared" si="949"/>
        <v>6677</v>
      </c>
      <c r="H2412" s="2">
        <f t="shared" si="950"/>
        <v>0.14588476916690335</v>
      </c>
      <c r="I2412" s="2"/>
      <c r="J2412" s="2">
        <f t="shared" si="951"/>
        <v>0.38148091502982368</v>
      </c>
      <c r="K2412" s="2">
        <f t="shared" si="952"/>
        <v>0.52736568419672702</v>
      </c>
      <c r="L2412" s="2">
        <f t="shared" si="953"/>
        <v>8.5123118267823206E-2</v>
      </c>
      <c r="M2412" s="2">
        <f t="shared" si="954"/>
        <v>6.030282505626039E-3</v>
      </c>
      <c r="N2412" s="1">
        <v>17460</v>
      </c>
      <c r="O2412" s="1">
        <v>24137</v>
      </c>
      <c r="P2412" s="1">
        <v>3896</v>
      </c>
      <c r="R2412" s="1">
        <v>158</v>
      </c>
      <c r="S2412" s="1">
        <v>79</v>
      </c>
      <c r="T2412" s="1">
        <v>39</v>
      </c>
      <c r="AL2412" s="7">
        <f>IF(Q2412&gt;0,RANK(Q2412,(N2412:P2412,Q2412:AJ2412)),0)</f>
        <v>0</v>
      </c>
      <c r="AM2412" s="7">
        <f>IF(R2412&gt;0,RANK(R2412,(N2412:P2412,Q2412:AJ2412)),0)</f>
        <v>4</v>
      </c>
      <c r="AN2412" s="7">
        <f>IF(S2412&gt;0,RANK(S2412,(N2412:P2412,Q2412:AJ2412)),0)</f>
        <v>5</v>
      </c>
      <c r="AO2412" s="7">
        <f>IF(T2412&gt;0,RANK(T2412,(N2412:P2412,Q2412:AJ2412)),0)</f>
        <v>6</v>
      </c>
      <c r="AP2412" s="2">
        <f t="shared" si="955"/>
        <v>0</v>
      </c>
      <c r="AQ2412" s="2">
        <f t="shared" si="956"/>
        <v>3.4521182459743495E-3</v>
      </c>
      <c r="AR2412" s="2">
        <f t="shared" si="957"/>
        <v>1.7260591229871748E-3</v>
      </c>
      <c r="AS2412" s="2">
        <f t="shared" si="958"/>
        <v>8.5210513666455459E-4</v>
      </c>
      <c r="AU2412" t="s">
        <v>87</v>
      </c>
      <c r="AV2412" t="s">
        <v>1088</v>
      </c>
      <c r="AY2412" s="130">
        <v>45</v>
      </c>
      <c r="AZ2412" s="131">
        <v>7</v>
      </c>
      <c r="BA2412" s="132">
        <f t="shared" si="959"/>
        <v>45007</v>
      </c>
      <c r="BC2412" s="7" t="s">
        <v>532</v>
      </c>
    </row>
    <row r="2413" spans="1:55" hidden="1" outlineLevel="1" x14ac:dyDescent="0.2">
      <c r="A2413" t="s">
        <v>2131</v>
      </c>
      <c r="B2413" t="s">
        <v>1088</v>
      </c>
      <c r="C2413" s="1">
        <f t="shared" si="948"/>
        <v>5312</v>
      </c>
      <c r="D2413" s="7">
        <f>RANK(N2413,(N2413:P2413,Q2413:AJ2413))</f>
        <v>1</v>
      </c>
      <c r="E2413" s="7">
        <f>RANK(O2413,(N2413:P2413,Q2413:AJ2413))</f>
        <v>2</v>
      </c>
      <c r="F2413" s="7">
        <f>IF(P2413&gt;0,RANK(P2413,(N2413:P2413,Q2413:AJ2413)),0)</f>
        <v>3</v>
      </c>
      <c r="G2413" s="1">
        <f t="shared" si="949"/>
        <v>1665</v>
      </c>
      <c r="H2413" s="2">
        <f t="shared" si="950"/>
        <v>0.31344126506024095</v>
      </c>
      <c r="I2413" s="2"/>
      <c r="J2413" s="2">
        <f t="shared" si="951"/>
        <v>0.6362951807228916</v>
      </c>
      <c r="K2413" s="2">
        <f t="shared" si="952"/>
        <v>0.32285391566265059</v>
      </c>
      <c r="L2413" s="2">
        <f t="shared" si="953"/>
        <v>3.614457831325301E-2</v>
      </c>
      <c r="M2413" s="2">
        <f t="shared" si="954"/>
        <v>4.7063253012048015E-3</v>
      </c>
      <c r="N2413" s="1">
        <v>3380</v>
      </c>
      <c r="O2413" s="1">
        <v>1715</v>
      </c>
      <c r="P2413" s="1">
        <v>192</v>
      </c>
      <c r="R2413" s="1">
        <v>13</v>
      </c>
      <c r="S2413" s="1">
        <v>8</v>
      </c>
      <c r="T2413" s="1">
        <v>4</v>
      </c>
      <c r="AL2413" s="7">
        <f>IF(Q2413&gt;0,RANK(Q2413,(N2413:P2413,Q2413:AJ2413)),0)</f>
        <v>0</v>
      </c>
      <c r="AM2413" s="7">
        <f>IF(R2413&gt;0,RANK(R2413,(N2413:P2413,Q2413:AJ2413)),0)</f>
        <v>4</v>
      </c>
      <c r="AN2413" s="7">
        <f>IF(S2413&gt;0,RANK(S2413,(N2413:P2413,Q2413:AJ2413)),0)</f>
        <v>5</v>
      </c>
      <c r="AO2413" s="7">
        <f>IF(T2413&gt;0,RANK(T2413,(N2413:P2413,Q2413:AJ2413)),0)</f>
        <v>6</v>
      </c>
      <c r="AP2413" s="2">
        <f t="shared" si="955"/>
        <v>0</v>
      </c>
      <c r="AQ2413" s="2">
        <f t="shared" si="956"/>
        <v>2.4472891566265061E-3</v>
      </c>
      <c r="AR2413" s="2">
        <f t="shared" si="957"/>
        <v>1.5060240963855422E-3</v>
      </c>
      <c r="AS2413" s="2">
        <f t="shared" si="958"/>
        <v>7.5301204819277112E-4</v>
      </c>
      <c r="AU2413" t="s">
        <v>2131</v>
      </c>
      <c r="AV2413" t="s">
        <v>1088</v>
      </c>
      <c r="AY2413" s="130">
        <v>45</v>
      </c>
      <c r="AZ2413" s="131">
        <v>9</v>
      </c>
      <c r="BA2413" s="132">
        <f t="shared" si="959"/>
        <v>45009</v>
      </c>
      <c r="BC2413" s="7" t="s">
        <v>532</v>
      </c>
    </row>
    <row r="2414" spans="1:55" hidden="1" outlineLevel="1" x14ac:dyDescent="0.2">
      <c r="A2414" t="s">
        <v>2904</v>
      </c>
      <c r="B2414" t="s">
        <v>1088</v>
      </c>
      <c r="C2414" s="1">
        <f t="shared" si="948"/>
        <v>7774</v>
      </c>
      <c r="D2414" s="7">
        <f>RANK(N2414,(N2414:P2414,Q2414:AJ2414))</f>
        <v>2</v>
      </c>
      <c r="E2414" s="7">
        <f>RANK(O2414,(N2414:P2414,Q2414:AJ2414))</f>
        <v>1</v>
      </c>
      <c r="F2414" s="7">
        <f>IF(P2414&gt;0,RANK(P2414,(N2414:P2414,Q2414:AJ2414)),0)</f>
        <v>3</v>
      </c>
      <c r="G2414" s="1">
        <f t="shared" si="949"/>
        <v>188</v>
      </c>
      <c r="H2414" s="2">
        <f t="shared" si="950"/>
        <v>2.4183174684846924E-2</v>
      </c>
      <c r="I2414" s="2"/>
      <c r="J2414" s="2">
        <f t="shared" si="951"/>
        <v>0.46565474659120143</v>
      </c>
      <c r="K2414" s="2">
        <f t="shared" si="952"/>
        <v>0.48983792127604836</v>
      </c>
      <c r="L2414" s="2">
        <f t="shared" si="953"/>
        <v>3.9876511448417806E-2</v>
      </c>
      <c r="M2414" s="2">
        <f t="shared" si="954"/>
        <v>4.630820684332404E-3</v>
      </c>
      <c r="N2414" s="1">
        <v>3620</v>
      </c>
      <c r="O2414" s="1">
        <v>3808</v>
      </c>
      <c r="P2414" s="1">
        <v>310</v>
      </c>
      <c r="R2414" s="1">
        <v>14</v>
      </c>
      <c r="S2414" s="1">
        <v>19</v>
      </c>
      <c r="T2414" s="1">
        <v>3</v>
      </c>
      <c r="AL2414" s="7">
        <f>IF(Q2414&gt;0,RANK(Q2414,(N2414:P2414,Q2414:AJ2414)),0)</f>
        <v>0</v>
      </c>
      <c r="AM2414" s="7">
        <f>IF(R2414&gt;0,RANK(R2414,(N2414:P2414,Q2414:AJ2414)),0)</f>
        <v>5</v>
      </c>
      <c r="AN2414" s="7">
        <f>IF(S2414&gt;0,RANK(S2414,(N2414:P2414,Q2414:AJ2414)),0)</f>
        <v>4</v>
      </c>
      <c r="AO2414" s="7">
        <f>IF(T2414&gt;0,RANK(T2414,(N2414:P2414,Q2414:AJ2414)),0)</f>
        <v>6</v>
      </c>
      <c r="AP2414" s="2">
        <f t="shared" si="955"/>
        <v>0</v>
      </c>
      <c r="AQ2414" s="2">
        <f t="shared" si="956"/>
        <v>1.8008747105737071E-3</v>
      </c>
      <c r="AR2414" s="2">
        <f t="shared" si="957"/>
        <v>2.4440442500643172E-3</v>
      </c>
      <c r="AS2414" s="2">
        <f t="shared" si="958"/>
        <v>3.8590172369436584E-4</v>
      </c>
      <c r="AU2414" t="s">
        <v>2904</v>
      </c>
      <c r="AV2414" t="s">
        <v>1088</v>
      </c>
      <c r="AY2414" s="130">
        <v>45</v>
      </c>
      <c r="AZ2414" s="131">
        <v>11</v>
      </c>
      <c r="BA2414" s="132">
        <f t="shared" si="959"/>
        <v>45011</v>
      </c>
      <c r="BC2414" s="7" t="s">
        <v>532</v>
      </c>
    </row>
    <row r="2415" spans="1:55" hidden="1" outlineLevel="1" x14ac:dyDescent="0.2">
      <c r="A2415" t="s">
        <v>2905</v>
      </c>
      <c r="B2415" t="s">
        <v>1088</v>
      </c>
      <c r="C2415" s="1">
        <f t="shared" si="948"/>
        <v>33162</v>
      </c>
      <c r="D2415" s="7">
        <f>RANK(N2415,(N2415:P2415,Q2415:AJ2415))</f>
        <v>2</v>
      </c>
      <c r="E2415" s="7">
        <f>RANK(O2415,(N2415:P2415,Q2415:AJ2415))</f>
        <v>1</v>
      </c>
      <c r="F2415" s="7">
        <f>IF(P2415&gt;0,RANK(P2415,(N2415:P2415,Q2415:AJ2415)),0)</f>
        <v>3</v>
      </c>
      <c r="G2415" s="1">
        <f t="shared" si="949"/>
        <v>4043</v>
      </c>
      <c r="H2415" s="2">
        <f t="shared" si="950"/>
        <v>0.12191665158916833</v>
      </c>
      <c r="I2415" s="2"/>
      <c r="J2415" s="2">
        <f t="shared" si="951"/>
        <v>0.40805741511368432</v>
      </c>
      <c r="K2415" s="2">
        <f t="shared" si="952"/>
        <v>0.52997406670285263</v>
      </c>
      <c r="L2415" s="2">
        <f t="shared" si="953"/>
        <v>5.5424883903262771E-2</v>
      </c>
      <c r="M2415" s="2">
        <f t="shared" si="954"/>
        <v>6.5436342802002792E-3</v>
      </c>
      <c r="N2415" s="1">
        <v>13532</v>
      </c>
      <c r="O2415" s="1">
        <v>17575</v>
      </c>
      <c r="P2415" s="1">
        <v>1838</v>
      </c>
      <c r="R2415" s="1">
        <v>131</v>
      </c>
      <c r="S2415" s="1">
        <v>39</v>
      </c>
      <c r="T2415" s="1">
        <v>47</v>
      </c>
      <c r="AL2415" s="7">
        <f>IF(Q2415&gt;0,RANK(Q2415,(N2415:P2415,Q2415:AJ2415)),0)</f>
        <v>0</v>
      </c>
      <c r="AM2415" s="7">
        <f>IF(R2415&gt;0,RANK(R2415,(N2415:P2415,Q2415:AJ2415)),0)</f>
        <v>4</v>
      </c>
      <c r="AN2415" s="7">
        <f>IF(S2415&gt;0,RANK(S2415,(N2415:P2415,Q2415:AJ2415)),0)</f>
        <v>6</v>
      </c>
      <c r="AO2415" s="7">
        <f>IF(T2415&gt;0,RANK(T2415,(N2415:P2415,Q2415:AJ2415)),0)</f>
        <v>5</v>
      </c>
      <c r="AP2415" s="2">
        <f t="shared" si="955"/>
        <v>0</v>
      </c>
      <c r="AQ2415" s="2">
        <f t="shared" si="956"/>
        <v>3.9503045654664974E-3</v>
      </c>
      <c r="AR2415" s="2">
        <f t="shared" si="957"/>
        <v>1.1760448706350643E-3</v>
      </c>
      <c r="AS2415" s="2">
        <f t="shared" si="958"/>
        <v>1.4172848440986673E-3</v>
      </c>
      <c r="AU2415" t="s">
        <v>2905</v>
      </c>
      <c r="AV2415" t="s">
        <v>1088</v>
      </c>
      <c r="AY2415" s="130">
        <v>45</v>
      </c>
      <c r="AZ2415" s="131">
        <v>13</v>
      </c>
      <c r="BA2415" s="132">
        <f t="shared" si="959"/>
        <v>45013</v>
      </c>
      <c r="BC2415" s="7" t="s">
        <v>532</v>
      </c>
    </row>
    <row r="2416" spans="1:55" hidden="1" outlineLevel="1" x14ac:dyDescent="0.2">
      <c r="A2416" t="s">
        <v>814</v>
      </c>
      <c r="B2416" t="s">
        <v>1088</v>
      </c>
      <c r="C2416" s="1">
        <f t="shared" si="948"/>
        <v>33242</v>
      </c>
      <c r="D2416" s="7">
        <f>RANK(N2416,(N2416:P2416,Q2416:AJ2416))</f>
        <v>2</v>
      </c>
      <c r="E2416" s="7">
        <f>RANK(O2416,(N2416:P2416,Q2416:AJ2416))</f>
        <v>1</v>
      </c>
      <c r="F2416" s="7">
        <f>IF(P2416&gt;0,RANK(P2416,(N2416:P2416,Q2416:AJ2416)),0)</f>
        <v>3</v>
      </c>
      <c r="G2416" s="1">
        <f t="shared" si="949"/>
        <v>4333</v>
      </c>
      <c r="H2416" s="2">
        <f t="shared" si="950"/>
        <v>0.13034715119427231</v>
      </c>
      <c r="I2416" s="2"/>
      <c r="J2416" s="2">
        <f t="shared" si="951"/>
        <v>0.40184104446182539</v>
      </c>
      <c r="K2416" s="2">
        <f t="shared" si="952"/>
        <v>0.53218819565609776</v>
      </c>
      <c r="L2416" s="2">
        <f t="shared" si="953"/>
        <v>5.7818422477588595E-2</v>
      </c>
      <c r="M2416" s="2">
        <f t="shared" si="954"/>
        <v>8.1523374044881955E-3</v>
      </c>
      <c r="N2416" s="1">
        <v>13358</v>
      </c>
      <c r="O2416" s="1">
        <v>17691</v>
      </c>
      <c r="P2416" s="1">
        <v>1922</v>
      </c>
      <c r="R2416" s="1">
        <v>131</v>
      </c>
      <c r="S2416" s="1">
        <v>102</v>
      </c>
      <c r="T2416" s="1">
        <v>38</v>
      </c>
      <c r="AL2416" s="7">
        <f>IF(Q2416&gt;0,RANK(Q2416,(N2416:P2416,Q2416:AJ2416)),0)</f>
        <v>0</v>
      </c>
      <c r="AM2416" s="7">
        <f>IF(R2416&gt;0,RANK(R2416,(N2416:P2416,Q2416:AJ2416)),0)</f>
        <v>4</v>
      </c>
      <c r="AN2416" s="7">
        <f>IF(S2416&gt;0,RANK(S2416,(N2416:P2416,Q2416:AJ2416)),0)</f>
        <v>5</v>
      </c>
      <c r="AO2416" s="7">
        <f>IF(T2416&gt;0,RANK(T2416,(N2416:P2416,Q2416:AJ2416)),0)</f>
        <v>6</v>
      </c>
      <c r="AP2416" s="2">
        <f t="shared" si="955"/>
        <v>0</v>
      </c>
      <c r="AQ2416" s="2">
        <f t="shared" si="956"/>
        <v>3.9407977859334574E-3</v>
      </c>
      <c r="AR2416" s="2">
        <f t="shared" si="957"/>
        <v>3.0684074363756695E-3</v>
      </c>
      <c r="AS2416" s="2">
        <f t="shared" si="958"/>
        <v>1.1431321821791709E-3</v>
      </c>
      <c r="AU2416" t="s">
        <v>814</v>
      </c>
      <c r="AV2416" t="s">
        <v>1088</v>
      </c>
      <c r="AY2416" s="130">
        <v>45</v>
      </c>
      <c r="AZ2416" s="131">
        <v>15</v>
      </c>
      <c r="BA2416" s="132">
        <f t="shared" si="959"/>
        <v>45015</v>
      </c>
      <c r="BC2416" s="7" t="s">
        <v>532</v>
      </c>
    </row>
    <row r="2417" spans="1:55" hidden="1" outlineLevel="1" x14ac:dyDescent="0.2">
      <c r="A2417" t="s">
        <v>1757</v>
      </c>
      <c r="B2417" t="s">
        <v>1088</v>
      </c>
      <c r="C2417" s="1">
        <f t="shared" si="948"/>
        <v>5598</v>
      </c>
      <c r="D2417" s="7">
        <f>RANK(N2417,(N2417:P2417,Q2417:AJ2417))</f>
        <v>1</v>
      </c>
      <c r="E2417" s="7">
        <f>RANK(O2417,(N2417:P2417,Q2417:AJ2417))</f>
        <v>2</v>
      </c>
      <c r="F2417" s="7">
        <f>IF(P2417&gt;0,RANK(P2417,(N2417:P2417,Q2417:AJ2417)),0)</f>
        <v>3</v>
      </c>
      <c r="G2417" s="1">
        <f t="shared" si="949"/>
        <v>196</v>
      </c>
      <c r="H2417" s="2">
        <f t="shared" si="950"/>
        <v>3.5012504465880674E-2</v>
      </c>
      <c r="I2417" s="2"/>
      <c r="J2417" s="2">
        <f t="shared" si="951"/>
        <v>0.48517327617006073</v>
      </c>
      <c r="K2417" s="2">
        <f t="shared" si="952"/>
        <v>0.45016077170418006</v>
      </c>
      <c r="L2417" s="2">
        <f t="shared" si="953"/>
        <v>5.6448731689889245E-2</v>
      </c>
      <c r="M2417" s="2">
        <f t="shared" si="954"/>
        <v>8.2172204358700179E-3</v>
      </c>
      <c r="N2417" s="1">
        <v>2716</v>
      </c>
      <c r="O2417" s="1">
        <v>2520</v>
      </c>
      <c r="P2417" s="1">
        <v>316</v>
      </c>
      <c r="R2417" s="1">
        <v>27</v>
      </c>
      <c r="S2417" s="1">
        <v>9</v>
      </c>
      <c r="T2417" s="1">
        <v>10</v>
      </c>
      <c r="AL2417" s="7">
        <f>IF(Q2417&gt;0,RANK(Q2417,(N2417:P2417,Q2417:AJ2417)),0)</f>
        <v>0</v>
      </c>
      <c r="AM2417" s="7">
        <f>IF(R2417&gt;0,RANK(R2417,(N2417:P2417,Q2417:AJ2417)),0)</f>
        <v>4</v>
      </c>
      <c r="AN2417" s="7">
        <f>IF(S2417&gt;0,RANK(S2417,(N2417:P2417,Q2417:AJ2417)),0)</f>
        <v>6</v>
      </c>
      <c r="AO2417" s="7">
        <f>IF(T2417&gt;0,RANK(T2417,(N2417:P2417,Q2417:AJ2417)),0)</f>
        <v>5</v>
      </c>
      <c r="AP2417" s="2">
        <f t="shared" si="955"/>
        <v>0</v>
      </c>
      <c r="AQ2417" s="2">
        <f t="shared" si="956"/>
        <v>4.8231511254019296E-3</v>
      </c>
      <c r="AR2417" s="2">
        <f t="shared" si="957"/>
        <v>1.6077170418006431E-3</v>
      </c>
      <c r="AS2417" s="2">
        <f t="shared" si="958"/>
        <v>1.7863522686673813E-3</v>
      </c>
      <c r="AU2417" t="s">
        <v>1757</v>
      </c>
      <c r="AV2417" t="s">
        <v>1088</v>
      </c>
      <c r="AY2417" s="130">
        <v>45</v>
      </c>
      <c r="AZ2417" s="131">
        <v>17</v>
      </c>
      <c r="BA2417" s="132">
        <f t="shared" si="959"/>
        <v>45017</v>
      </c>
      <c r="BC2417" s="7" t="s">
        <v>532</v>
      </c>
    </row>
    <row r="2418" spans="1:55" hidden="1" outlineLevel="1" x14ac:dyDescent="0.2">
      <c r="A2418" t="s">
        <v>1072</v>
      </c>
      <c r="B2418" t="s">
        <v>1088</v>
      </c>
      <c r="C2418" s="1">
        <f t="shared" si="948"/>
        <v>96688</v>
      </c>
      <c r="D2418" s="7">
        <f>RANK(N2418,(N2418:P2418,Q2418:AJ2418))</f>
        <v>2</v>
      </c>
      <c r="E2418" s="7">
        <f>RANK(O2418,(N2418:P2418,Q2418:AJ2418))</f>
        <v>1</v>
      </c>
      <c r="F2418" s="7">
        <f>IF(P2418&gt;0,RANK(P2418,(N2418:P2418,Q2418:AJ2418)),0)</f>
        <v>3</v>
      </c>
      <c r="G2418" s="1">
        <f t="shared" si="949"/>
        <v>5104</v>
      </c>
      <c r="H2418" s="2">
        <f t="shared" si="950"/>
        <v>5.2788350157206683E-2</v>
      </c>
      <c r="I2418" s="2"/>
      <c r="J2418" s="2">
        <f t="shared" si="951"/>
        <v>0.45063503226874069</v>
      </c>
      <c r="K2418" s="2">
        <f t="shared" si="952"/>
        <v>0.50342338242594742</v>
      </c>
      <c r="L2418" s="2">
        <f t="shared" si="953"/>
        <v>3.634370345854708E-2</v>
      </c>
      <c r="M2418" s="2">
        <f t="shared" si="954"/>
        <v>9.5978818467648136E-3</v>
      </c>
      <c r="N2418" s="1">
        <v>43571</v>
      </c>
      <c r="O2418" s="1">
        <v>48675</v>
      </c>
      <c r="P2418" s="1">
        <v>3514</v>
      </c>
      <c r="R2418" s="1">
        <v>503</v>
      </c>
      <c r="S2418" s="1">
        <v>257</v>
      </c>
      <c r="T2418" s="1">
        <v>168</v>
      </c>
      <c r="AL2418" s="7">
        <f>IF(Q2418&gt;0,RANK(Q2418,(N2418:P2418,Q2418:AJ2418)),0)</f>
        <v>0</v>
      </c>
      <c r="AM2418" s="7">
        <f>IF(R2418&gt;0,RANK(R2418,(N2418:P2418,Q2418:AJ2418)),0)</f>
        <v>4</v>
      </c>
      <c r="AN2418" s="7">
        <f>IF(S2418&gt;0,RANK(S2418,(N2418:P2418,Q2418:AJ2418)),0)</f>
        <v>5</v>
      </c>
      <c r="AO2418" s="7">
        <f>IF(T2418&gt;0,RANK(T2418,(N2418:P2418,Q2418:AJ2418)),0)</f>
        <v>6</v>
      </c>
      <c r="AP2418" s="2">
        <f t="shared" si="955"/>
        <v>0</v>
      </c>
      <c r="AQ2418" s="2">
        <f t="shared" si="956"/>
        <v>5.2023001820287939E-3</v>
      </c>
      <c r="AR2418" s="2">
        <f t="shared" si="957"/>
        <v>2.6580340890286283E-3</v>
      </c>
      <c r="AS2418" s="2">
        <f t="shared" si="958"/>
        <v>1.7375475757074302E-3</v>
      </c>
      <c r="AU2418" t="s">
        <v>1072</v>
      </c>
      <c r="AV2418" t="s">
        <v>1088</v>
      </c>
      <c r="AY2418" s="130">
        <v>45</v>
      </c>
      <c r="AZ2418" s="131">
        <v>19</v>
      </c>
      <c r="BA2418" s="132">
        <f t="shared" si="959"/>
        <v>45019</v>
      </c>
      <c r="BC2418" s="7" t="s">
        <v>532</v>
      </c>
    </row>
    <row r="2419" spans="1:55" hidden="1" outlineLevel="1" x14ac:dyDescent="0.2">
      <c r="A2419" t="s">
        <v>1634</v>
      </c>
      <c r="B2419" t="s">
        <v>1088</v>
      </c>
      <c r="C2419" s="1">
        <f t="shared" si="948"/>
        <v>13639</v>
      </c>
      <c r="D2419" s="7">
        <f>RANK(N2419,(N2419:P2419,Q2419:AJ2419))</f>
        <v>2</v>
      </c>
      <c r="E2419" s="7">
        <f>RANK(O2419,(N2419:P2419,Q2419:AJ2419))</f>
        <v>1</v>
      </c>
      <c r="F2419" s="7">
        <f>IF(P2419&gt;0,RANK(P2419,(N2419:P2419,Q2419:AJ2419)),0)</f>
        <v>3</v>
      </c>
      <c r="G2419" s="1">
        <f t="shared" si="949"/>
        <v>868</v>
      </c>
      <c r="H2419" s="2">
        <f t="shared" si="950"/>
        <v>6.3641029400982471E-2</v>
      </c>
      <c r="I2419" s="2"/>
      <c r="J2419" s="2">
        <f t="shared" si="951"/>
        <v>0.42679082044138134</v>
      </c>
      <c r="K2419" s="2">
        <f t="shared" si="952"/>
        <v>0.49043184984236382</v>
      </c>
      <c r="L2419" s="2">
        <f t="shared" si="953"/>
        <v>7.8011584427010783E-2</v>
      </c>
      <c r="M2419" s="2">
        <f t="shared" si="954"/>
        <v>4.7657452892441166E-3</v>
      </c>
      <c r="N2419" s="1">
        <v>5821</v>
      </c>
      <c r="O2419" s="1">
        <v>6689</v>
      </c>
      <c r="P2419" s="1">
        <v>1064</v>
      </c>
      <c r="R2419" s="1">
        <v>35</v>
      </c>
      <c r="S2419" s="1">
        <v>18</v>
      </c>
      <c r="T2419" s="1">
        <v>12</v>
      </c>
      <c r="AL2419" s="7">
        <f>IF(Q2419&gt;0,RANK(Q2419,(N2419:P2419,Q2419:AJ2419)),0)</f>
        <v>0</v>
      </c>
      <c r="AM2419" s="7">
        <f>IF(R2419&gt;0,RANK(R2419,(N2419:P2419,Q2419:AJ2419)),0)</f>
        <v>4</v>
      </c>
      <c r="AN2419" s="7">
        <f>IF(S2419&gt;0,RANK(S2419,(N2419:P2419,Q2419:AJ2419)),0)</f>
        <v>5</v>
      </c>
      <c r="AO2419" s="7">
        <f>IF(T2419&gt;0,RANK(T2419,(N2419:P2419,Q2419:AJ2419)),0)</f>
        <v>6</v>
      </c>
      <c r="AP2419" s="2">
        <f t="shared" si="955"/>
        <v>0</v>
      </c>
      <c r="AQ2419" s="2">
        <f t="shared" si="956"/>
        <v>2.5661705403621968E-3</v>
      </c>
      <c r="AR2419" s="2">
        <f t="shared" si="957"/>
        <v>1.3197448493291297E-3</v>
      </c>
      <c r="AS2419" s="2">
        <f t="shared" si="958"/>
        <v>8.7982989955275308E-4</v>
      </c>
      <c r="AU2419" t="s">
        <v>1634</v>
      </c>
      <c r="AV2419" t="s">
        <v>1088</v>
      </c>
      <c r="AY2419" s="130">
        <v>45</v>
      </c>
      <c r="AZ2419" s="131">
        <v>21</v>
      </c>
      <c r="BA2419" s="132">
        <f t="shared" si="959"/>
        <v>45021</v>
      </c>
      <c r="BC2419" s="7" t="s">
        <v>532</v>
      </c>
    </row>
    <row r="2420" spans="1:55" hidden="1" outlineLevel="1" x14ac:dyDescent="0.2">
      <c r="A2420" t="s">
        <v>2180</v>
      </c>
      <c r="B2420" t="s">
        <v>1088</v>
      </c>
      <c r="C2420" s="1">
        <f t="shared" si="948"/>
        <v>9072</v>
      </c>
      <c r="D2420" s="7">
        <f>RANK(N2420,(N2420:P2420,Q2420:AJ2420))</f>
        <v>1</v>
      </c>
      <c r="E2420" s="7">
        <f>RANK(O2420,(N2420:P2420,Q2420:AJ2420))</f>
        <v>2</v>
      </c>
      <c r="F2420" s="7">
        <f>IF(P2420&gt;0,RANK(P2420,(N2420:P2420,Q2420:AJ2420)),0)</f>
        <v>3</v>
      </c>
      <c r="G2420" s="1">
        <f t="shared" si="949"/>
        <v>1951</v>
      </c>
      <c r="H2420" s="2">
        <f t="shared" si="950"/>
        <v>0.21505731922398588</v>
      </c>
      <c r="I2420" s="2"/>
      <c r="J2420" s="2">
        <f t="shared" si="951"/>
        <v>0.56305114638447973</v>
      </c>
      <c r="K2420" s="2">
        <f t="shared" si="952"/>
        <v>0.34799382716049382</v>
      </c>
      <c r="L2420" s="2">
        <f t="shared" si="953"/>
        <v>8.3553791887125223E-2</v>
      </c>
      <c r="M2420" s="2">
        <f t="shared" si="954"/>
        <v>5.4012345679012308E-3</v>
      </c>
      <c r="N2420" s="1">
        <v>5108</v>
      </c>
      <c r="O2420" s="1">
        <v>3157</v>
      </c>
      <c r="P2420" s="1">
        <v>758</v>
      </c>
      <c r="R2420" s="1">
        <v>23</v>
      </c>
      <c r="S2420" s="1">
        <v>14</v>
      </c>
      <c r="T2420" s="1">
        <v>12</v>
      </c>
      <c r="AL2420" s="7">
        <f>IF(Q2420&gt;0,RANK(Q2420,(N2420:P2420,Q2420:AJ2420)),0)</f>
        <v>0</v>
      </c>
      <c r="AM2420" s="7">
        <f>IF(R2420&gt;0,RANK(R2420,(N2420:P2420,Q2420:AJ2420)),0)</f>
        <v>4</v>
      </c>
      <c r="AN2420" s="7">
        <f>IF(S2420&gt;0,RANK(S2420,(N2420:P2420,Q2420:AJ2420)),0)</f>
        <v>5</v>
      </c>
      <c r="AO2420" s="7">
        <f>IF(T2420&gt;0,RANK(T2420,(N2420:P2420,Q2420:AJ2420)),0)</f>
        <v>6</v>
      </c>
      <c r="AP2420" s="2">
        <f t="shared" si="955"/>
        <v>0</v>
      </c>
      <c r="AQ2420" s="2">
        <f t="shared" si="956"/>
        <v>2.5352733686067018E-3</v>
      </c>
      <c r="AR2420" s="2">
        <f t="shared" si="957"/>
        <v>1.5432098765432098E-3</v>
      </c>
      <c r="AS2420" s="2">
        <f t="shared" si="958"/>
        <v>1.3227513227513227E-3</v>
      </c>
      <c r="AU2420" t="s">
        <v>2180</v>
      </c>
      <c r="AV2420" t="s">
        <v>1088</v>
      </c>
      <c r="AY2420" s="130">
        <v>45</v>
      </c>
      <c r="AZ2420" s="131">
        <v>23</v>
      </c>
      <c r="BA2420" s="132">
        <f t="shared" si="959"/>
        <v>45023</v>
      </c>
      <c r="BC2420" s="7" t="s">
        <v>532</v>
      </c>
    </row>
    <row r="2421" spans="1:55" hidden="1" outlineLevel="1" x14ac:dyDescent="0.2">
      <c r="A2421" t="s">
        <v>384</v>
      </c>
      <c r="B2421" t="s">
        <v>1088</v>
      </c>
      <c r="C2421" s="1">
        <f t="shared" si="948"/>
        <v>10569</v>
      </c>
      <c r="D2421" s="7">
        <f>RANK(N2421,(N2421:P2421,Q2421:AJ2421))</f>
        <v>1</v>
      </c>
      <c r="E2421" s="7">
        <f>RANK(O2421,(N2421:P2421,Q2421:AJ2421))</f>
        <v>2</v>
      </c>
      <c r="F2421" s="7">
        <f>IF(P2421&gt;0,RANK(P2421,(N2421:P2421,Q2421:AJ2421)),0)</f>
        <v>3</v>
      </c>
      <c r="G2421" s="1">
        <f t="shared" si="949"/>
        <v>1706</v>
      </c>
      <c r="H2421" s="2">
        <f t="shared" si="950"/>
        <v>0.16141546030844925</v>
      </c>
      <c r="I2421" s="2"/>
      <c r="J2421" s="2">
        <f t="shared" si="951"/>
        <v>0.5425300406850222</v>
      </c>
      <c r="K2421" s="2">
        <f t="shared" si="952"/>
        <v>0.38111458037657298</v>
      </c>
      <c r="L2421" s="2">
        <f t="shared" si="953"/>
        <v>7.2665342038035763E-2</v>
      </c>
      <c r="M2421" s="2">
        <f t="shared" si="954"/>
        <v>3.6900369003690647E-3</v>
      </c>
      <c r="N2421" s="1">
        <v>5734</v>
      </c>
      <c r="O2421" s="1">
        <v>4028</v>
      </c>
      <c r="P2421" s="1">
        <v>768</v>
      </c>
      <c r="R2421" s="1">
        <v>17</v>
      </c>
      <c r="S2421" s="1">
        <v>14</v>
      </c>
      <c r="T2421" s="1">
        <v>8</v>
      </c>
      <c r="AL2421" s="7">
        <f>IF(Q2421&gt;0,RANK(Q2421,(N2421:P2421,Q2421:AJ2421)),0)</f>
        <v>0</v>
      </c>
      <c r="AM2421" s="7">
        <f>IF(R2421&gt;0,RANK(R2421,(N2421:P2421,Q2421:AJ2421)),0)</f>
        <v>4</v>
      </c>
      <c r="AN2421" s="7">
        <f>IF(S2421&gt;0,RANK(S2421,(N2421:P2421,Q2421:AJ2421)),0)</f>
        <v>5</v>
      </c>
      <c r="AO2421" s="7">
        <f>IF(T2421&gt;0,RANK(T2421,(N2421:P2421,Q2421:AJ2421)),0)</f>
        <v>6</v>
      </c>
      <c r="AP2421" s="2">
        <f t="shared" si="955"/>
        <v>0</v>
      </c>
      <c r="AQ2421" s="2">
        <f t="shared" si="956"/>
        <v>1.6084776232377709E-3</v>
      </c>
      <c r="AR2421" s="2">
        <f t="shared" si="957"/>
        <v>1.3246286309016937E-3</v>
      </c>
      <c r="AS2421" s="2">
        <f t="shared" si="958"/>
        <v>7.5693064622953923E-4</v>
      </c>
      <c r="AU2421" t="s">
        <v>384</v>
      </c>
      <c r="AV2421" t="s">
        <v>1088</v>
      </c>
      <c r="AY2421" s="130">
        <v>45</v>
      </c>
      <c r="AZ2421" s="131">
        <v>25</v>
      </c>
      <c r="BA2421" s="132">
        <f t="shared" si="959"/>
        <v>45025</v>
      </c>
      <c r="BC2421" s="7" t="s">
        <v>532</v>
      </c>
    </row>
    <row r="2422" spans="1:55" hidden="1" outlineLevel="1" x14ac:dyDescent="0.2">
      <c r="A2422" t="s">
        <v>1887</v>
      </c>
      <c r="B2422" t="s">
        <v>1088</v>
      </c>
      <c r="C2422" s="1">
        <f t="shared" si="948"/>
        <v>10198</v>
      </c>
      <c r="D2422" s="7">
        <f>RANK(N2422,(N2422:P2422,Q2422:AJ2422))</f>
        <v>1</v>
      </c>
      <c r="E2422" s="7">
        <f>RANK(O2422,(N2422:P2422,Q2422:AJ2422))</f>
        <v>2</v>
      </c>
      <c r="F2422" s="7">
        <f>IF(P2422&gt;0,RANK(P2422,(N2422:P2422,Q2422:AJ2422)),0)</f>
        <v>3</v>
      </c>
      <c r="G2422" s="1">
        <f t="shared" si="949"/>
        <v>2089</v>
      </c>
      <c r="H2422" s="2">
        <f t="shared" si="950"/>
        <v>0.20484408707589724</v>
      </c>
      <c r="I2422" s="2"/>
      <c r="J2422" s="2">
        <f t="shared" si="951"/>
        <v>0.58148656599333204</v>
      </c>
      <c r="K2422" s="2">
        <f t="shared" si="952"/>
        <v>0.3766424789174348</v>
      </c>
      <c r="L2422" s="2">
        <f t="shared" si="953"/>
        <v>3.8733084918611493E-2</v>
      </c>
      <c r="M2422" s="2">
        <f t="shared" si="954"/>
        <v>3.1378701706216705E-3</v>
      </c>
      <c r="N2422" s="1">
        <v>5930</v>
      </c>
      <c r="O2422" s="1">
        <v>3841</v>
      </c>
      <c r="P2422" s="1">
        <v>395</v>
      </c>
      <c r="R2422" s="1">
        <v>18</v>
      </c>
      <c r="S2422" s="1">
        <v>13</v>
      </c>
      <c r="T2422" s="1">
        <v>1</v>
      </c>
      <c r="AL2422" s="7">
        <f>IF(Q2422&gt;0,RANK(Q2422,(N2422:P2422,Q2422:AJ2422)),0)</f>
        <v>0</v>
      </c>
      <c r="AM2422" s="7">
        <f>IF(R2422&gt;0,RANK(R2422,(N2422:P2422,Q2422:AJ2422)),0)</f>
        <v>4</v>
      </c>
      <c r="AN2422" s="7">
        <f>IF(S2422&gt;0,RANK(S2422,(N2422:P2422,Q2422:AJ2422)),0)</f>
        <v>5</v>
      </c>
      <c r="AO2422" s="7">
        <f>IF(T2422&gt;0,RANK(T2422,(N2422:P2422,Q2422:AJ2422)),0)</f>
        <v>6</v>
      </c>
      <c r="AP2422" s="2">
        <f t="shared" si="955"/>
        <v>0</v>
      </c>
      <c r="AQ2422" s="2">
        <f t="shared" si="956"/>
        <v>1.7650519709747009E-3</v>
      </c>
      <c r="AR2422" s="2">
        <f t="shared" si="957"/>
        <v>1.2747597568150619E-3</v>
      </c>
      <c r="AS2422" s="2">
        <f t="shared" si="958"/>
        <v>9.8058442831927827E-5</v>
      </c>
      <c r="AU2422" t="s">
        <v>1887</v>
      </c>
      <c r="AV2422" t="s">
        <v>1088</v>
      </c>
      <c r="AY2422" s="130">
        <v>45</v>
      </c>
      <c r="AZ2422" s="131">
        <v>27</v>
      </c>
      <c r="BA2422" s="132">
        <f t="shared" si="959"/>
        <v>45027</v>
      </c>
      <c r="BC2422" s="7" t="s">
        <v>532</v>
      </c>
    </row>
    <row r="2423" spans="1:55" hidden="1" outlineLevel="1" x14ac:dyDescent="0.2">
      <c r="A2423" t="s">
        <v>1230</v>
      </c>
      <c r="B2423" t="s">
        <v>1088</v>
      </c>
      <c r="C2423" s="1">
        <f t="shared" si="948"/>
        <v>10401</v>
      </c>
      <c r="D2423" s="7">
        <f>RANK(N2423,(N2423:P2423,Q2423:AJ2423))</f>
        <v>1</v>
      </c>
      <c r="E2423" s="7">
        <f>RANK(O2423,(N2423:P2423,Q2423:AJ2423))</f>
        <v>2</v>
      </c>
      <c r="F2423" s="7">
        <f>IF(P2423&gt;0,RANK(P2423,(N2423:P2423,Q2423:AJ2423)),0)</f>
        <v>3</v>
      </c>
      <c r="G2423" s="1">
        <f t="shared" si="949"/>
        <v>867</v>
      </c>
      <c r="H2423" s="2">
        <f t="shared" si="950"/>
        <v>8.3357369483703495E-2</v>
      </c>
      <c r="I2423" s="2"/>
      <c r="J2423" s="2">
        <f t="shared" si="951"/>
        <v>0.51235458129026057</v>
      </c>
      <c r="K2423" s="2">
        <f t="shared" si="952"/>
        <v>0.42899721180655709</v>
      </c>
      <c r="L2423" s="2">
        <f t="shared" si="953"/>
        <v>5.2879530814344773E-2</v>
      </c>
      <c r="M2423" s="2">
        <f t="shared" si="954"/>
        <v>5.7686760888375696E-3</v>
      </c>
      <c r="N2423" s="1">
        <v>5329</v>
      </c>
      <c r="O2423" s="1">
        <v>4462</v>
      </c>
      <c r="P2423" s="1">
        <v>550</v>
      </c>
      <c r="R2423" s="1">
        <v>32</v>
      </c>
      <c r="S2423" s="1">
        <v>22</v>
      </c>
      <c r="T2423" s="1">
        <v>6</v>
      </c>
      <c r="AL2423" s="7">
        <f>IF(Q2423&gt;0,RANK(Q2423,(N2423:P2423,Q2423:AJ2423)),0)</f>
        <v>0</v>
      </c>
      <c r="AM2423" s="7">
        <f>IF(R2423&gt;0,RANK(R2423,(N2423:P2423,Q2423:AJ2423)),0)</f>
        <v>4</v>
      </c>
      <c r="AN2423" s="7">
        <f>IF(S2423&gt;0,RANK(S2423,(N2423:P2423,Q2423:AJ2423)),0)</f>
        <v>5</v>
      </c>
      <c r="AO2423" s="7">
        <f>IF(T2423&gt;0,RANK(T2423,(N2423:P2423,Q2423:AJ2423)),0)</f>
        <v>6</v>
      </c>
      <c r="AP2423" s="2">
        <f t="shared" si="955"/>
        <v>0</v>
      </c>
      <c r="AQ2423" s="2">
        <f t="shared" si="956"/>
        <v>3.0766272473800598E-3</v>
      </c>
      <c r="AR2423" s="2">
        <f t="shared" si="957"/>
        <v>2.1151812325737908E-3</v>
      </c>
      <c r="AS2423" s="2">
        <f t="shared" si="958"/>
        <v>5.7686760888376112E-4</v>
      </c>
      <c r="AU2423" t="s">
        <v>1230</v>
      </c>
      <c r="AV2423" t="s">
        <v>1088</v>
      </c>
      <c r="AY2423" s="130">
        <v>45</v>
      </c>
      <c r="AZ2423" s="131">
        <v>29</v>
      </c>
      <c r="BA2423" s="132">
        <f t="shared" si="959"/>
        <v>45029</v>
      </c>
      <c r="BC2423" s="7" t="s">
        <v>532</v>
      </c>
    </row>
    <row r="2424" spans="1:55" hidden="1" outlineLevel="1" x14ac:dyDescent="0.2">
      <c r="A2424" t="s">
        <v>241</v>
      </c>
      <c r="B2424" t="s">
        <v>1088</v>
      </c>
      <c r="C2424" s="1">
        <f t="shared" si="948"/>
        <v>18194</v>
      </c>
      <c r="D2424" s="7">
        <f>RANK(N2424,(N2424:P2424,Q2424:AJ2424))</f>
        <v>1</v>
      </c>
      <c r="E2424" s="7">
        <f>RANK(O2424,(N2424:P2424,Q2424:AJ2424))</f>
        <v>2</v>
      </c>
      <c r="F2424" s="7">
        <f>IF(P2424&gt;0,RANK(P2424,(N2424:P2424,Q2424:AJ2424)),0)</f>
        <v>3</v>
      </c>
      <c r="G2424" s="1">
        <f t="shared" si="949"/>
        <v>723</v>
      </c>
      <c r="H2424" s="2">
        <f t="shared" si="950"/>
        <v>3.9738375288556664E-2</v>
      </c>
      <c r="I2424" s="2"/>
      <c r="J2424" s="2">
        <f t="shared" si="951"/>
        <v>0.49153567110036278</v>
      </c>
      <c r="K2424" s="2">
        <f t="shared" si="952"/>
        <v>0.45179729581180611</v>
      </c>
      <c r="L2424" s="2">
        <f t="shared" si="953"/>
        <v>4.935693085632626E-2</v>
      </c>
      <c r="M2424" s="2">
        <f t="shared" si="954"/>
        <v>7.3101022315048489E-3</v>
      </c>
      <c r="N2424" s="1">
        <v>8943</v>
      </c>
      <c r="O2424" s="1">
        <v>8220</v>
      </c>
      <c r="P2424" s="1">
        <v>898</v>
      </c>
      <c r="R2424" s="1">
        <v>70</v>
      </c>
      <c r="S2424" s="1">
        <v>38</v>
      </c>
      <c r="T2424" s="1">
        <v>25</v>
      </c>
      <c r="AL2424" s="7">
        <f>IF(Q2424&gt;0,RANK(Q2424,(N2424:P2424,Q2424:AJ2424)),0)</f>
        <v>0</v>
      </c>
      <c r="AM2424" s="7">
        <f>IF(R2424&gt;0,RANK(R2424,(N2424:P2424,Q2424:AJ2424)),0)</f>
        <v>4</v>
      </c>
      <c r="AN2424" s="7">
        <f>IF(S2424&gt;0,RANK(S2424,(N2424:P2424,Q2424:AJ2424)),0)</f>
        <v>5</v>
      </c>
      <c r="AO2424" s="7">
        <f>IF(T2424&gt;0,RANK(T2424,(N2424:P2424,Q2424:AJ2424)),0)</f>
        <v>6</v>
      </c>
      <c r="AP2424" s="2">
        <f t="shared" si="955"/>
        <v>0</v>
      </c>
      <c r="AQ2424" s="2">
        <f t="shared" si="956"/>
        <v>3.8474222271078378E-3</v>
      </c>
      <c r="AR2424" s="2">
        <f t="shared" si="957"/>
        <v>2.088600637572826E-3</v>
      </c>
      <c r="AS2424" s="2">
        <f t="shared" si="958"/>
        <v>1.3740793668242277E-3</v>
      </c>
      <c r="AU2424" t="s">
        <v>241</v>
      </c>
      <c r="AV2424" t="s">
        <v>1088</v>
      </c>
      <c r="AY2424" s="130">
        <v>45</v>
      </c>
      <c r="AZ2424" s="131">
        <v>31</v>
      </c>
      <c r="BA2424" s="132">
        <f t="shared" si="959"/>
        <v>45031</v>
      </c>
      <c r="BC2424" s="7" t="s">
        <v>532</v>
      </c>
    </row>
    <row r="2425" spans="1:55" hidden="1" outlineLevel="1" x14ac:dyDescent="0.2">
      <c r="A2425" t="s">
        <v>242</v>
      </c>
      <c r="B2425" t="s">
        <v>1088</v>
      </c>
      <c r="C2425" s="1">
        <f t="shared" si="948"/>
        <v>7061</v>
      </c>
      <c r="D2425" s="7">
        <f>RANK(N2425,(N2425:P2425,Q2425:AJ2425))</f>
        <v>1</v>
      </c>
      <c r="E2425" s="7">
        <f>RANK(O2425,(N2425:P2425,Q2425:AJ2425))</f>
        <v>2</v>
      </c>
      <c r="F2425" s="7">
        <f>IF(P2425&gt;0,RANK(P2425,(N2425:P2425,Q2425:AJ2425)),0)</f>
        <v>3</v>
      </c>
      <c r="G2425" s="1">
        <f t="shared" si="949"/>
        <v>1218</v>
      </c>
      <c r="H2425" s="2">
        <f t="shared" si="950"/>
        <v>0.17249681348250956</v>
      </c>
      <c r="I2425" s="2"/>
      <c r="J2425" s="2">
        <f t="shared" si="951"/>
        <v>0.56535901430392299</v>
      </c>
      <c r="K2425" s="2">
        <f t="shared" si="952"/>
        <v>0.39286220082141338</v>
      </c>
      <c r="L2425" s="2">
        <f t="shared" si="953"/>
        <v>3.8946324883161028E-2</v>
      </c>
      <c r="M2425" s="2">
        <f t="shared" si="954"/>
        <v>2.8324599915026047E-3</v>
      </c>
      <c r="N2425" s="1">
        <v>3992</v>
      </c>
      <c r="O2425" s="1">
        <v>2774</v>
      </c>
      <c r="P2425" s="1">
        <v>275</v>
      </c>
      <c r="R2425" s="1">
        <v>12</v>
      </c>
      <c r="S2425" s="1">
        <v>4</v>
      </c>
      <c r="T2425" s="1">
        <v>4</v>
      </c>
      <c r="AL2425" s="7">
        <f>IF(Q2425&gt;0,RANK(Q2425,(N2425:P2425,Q2425:AJ2425)),0)</f>
        <v>0</v>
      </c>
      <c r="AM2425" s="7">
        <f>IF(R2425&gt;0,RANK(R2425,(N2425:P2425,Q2425:AJ2425)),0)</f>
        <v>4</v>
      </c>
      <c r="AN2425" s="7">
        <f>IF(S2425&gt;0,RANK(S2425,(N2425:P2425,Q2425:AJ2425)),0)</f>
        <v>5</v>
      </c>
      <c r="AO2425" s="7">
        <f>IF(T2425&gt;0,RANK(T2425,(N2425:P2425,Q2425:AJ2425)),0)</f>
        <v>5</v>
      </c>
      <c r="AP2425" s="2">
        <f t="shared" si="955"/>
        <v>0</v>
      </c>
      <c r="AQ2425" s="2">
        <f t="shared" si="956"/>
        <v>1.6994759949015719E-3</v>
      </c>
      <c r="AR2425" s="2">
        <f t="shared" si="957"/>
        <v>5.6649199830052397E-4</v>
      </c>
      <c r="AS2425" s="2">
        <f t="shared" si="958"/>
        <v>5.6649199830052397E-4</v>
      </c>
      <c r="AU2425" t="s">
        <v>242</v>
      </c>
      <c r="AV2425" t="s">
        <v>1088</v>
      </c>
      <c r="AY2425" s="130">
        <v>45</v>
      </c>
      <c r="AZ2425" s="131">
        <v>33</v>
      </c>
      <c r="BA2425" s="132">
        <f t="shared" si="959"/>
        <v>45033</v>
      </c>
      <c r="BC2425" s="7" t="s">
        <v>532</v>
      </c>
    </row>
    <row r="2426" spans="1:55" hidden="1" outlineLevel="1" x14ac:dyDescent="0.2">
      <c r="A2426" t="s">
        <v>2517</v>
      </c>
      <c r="B2426" t="s">
        <v>1088</v>
      </c>
      <c r="C2426" s="1">
        <f t="shared" si="948"/>
        <v>26987</v>
      </c>
      <c r="D2426" s="7">
        <f>RANK(N2426,(N2426:P2426,Q2426:AJ2426))</f>
        <v>2</v>
      </c>
      <c r="E2426" s="7">
        <f>RANK(O2426,(N2426:P2426,Q2426:AJ2426))</f>
        <v>1</v>
      </c>
      <c r="F2426" s="7">
        <f>IF(P2426&gt;0,RANK(P2426,(N2426:P2426,Q2426:AJ2426)),0)</f>
        <v>3</v>
      </c>
      <c r="G2426" s="1">
        <f t="shared" si="949"/>
        <v>5352</v>
      </c>
      <c r="H2426" s="2">
        <f t="shared" si="950"/>
        <v>0.19831770852632749</v>
      </c>
      <c r="I2426" s="2"/>
      <c r="J2426" s="2">
        <f t="shared" si="951"/>
        <v>0.36799199614629263</v>
      </c>
      <c r="K2426" s="2">
        <f t="shared" si="952"/>
        <v>0.5663097046726201</v>
      </c>
      <c r="L2426" s="2">
        <f t="shared" si="953"/>
        <v>5.8954311335087266E-2</v>
      </c>
      <c r="M2426" s="2">
        <f t="shared" si="954"/>
        <v>6.7439878460000061E-3</v>
      </c>
      <c r="N2426" s="1">
        <v>9931</v>
      </c>
      <c r="O2426" s="1">
        <v>15283</v>
      </c>
      <c r="P2426" s="1">
        <v>1591</v>
      </c>
      <c r="R2426" s="1">
        <v>104</v>
      </c>
      <c r="S2426" s="1">
        <v>58</v>
      </c>
      <c r="T2426" s="1">
        <v>20</v>
      </c>
      <c r="AL2426" s="7">
        <f>IF(Q2426&gt;0,RANK(Q2426,(N2426:P2426,Q2426:AJ2426)),0)</f>
        <v>0</v>
      </c>
      <c r="AM2426" s="7">
        <f>IF(R2426&gt;0,RANK(R2426,(N2426:P2426,Q2426:AJ2426)),0)</f>
        <v>4</v>
      </c>
      <c r="AN2426" s="7">
        <f>IF(S2426&gt;0,RANK(S2426,(N2426:P2426,Q2426:AJ2426)),0)</f>
        <v>5</v>
      </c>
      <c r="AO2426" s="7">
        <f>IF(T2426&gt;0,RANK(T2426,(N2426:P2426,Q2426:AJ2426)),0)</f>
        <v>6</v>
      </c>
      <c r="AP2426" s="2">
        <f t="shared" si="955"/>
        <v>0</v>
      </c>
      <c r="AQ2426" s="2">
        <f t="shared" si="956"/>
        <v>3.8537073405713862E-3</v>
      </c>
      <c r="AR2426" s="2">
        <f t="shared" si="957"/>
        <v>2.1491829399340424E-3</v>
      </c>
      <c r="AS2426" s="2">
        <f t="shared" si="958"/>
        <v>7.4109756549449739E-4</v>
      </c>
      <c r="AU2426" t="s">
        <v>2517</v>
      </c>
      <c r="AV2426" t="s">
        <v>1088</v>
      </c>
      <c r="AY2426" s="130">
        <v>45</v>
      </c>
      <c r="AZ2426" s="131">
        <v>35</v>
      </c>
      <c r="BA2426" s="132">
        <f t="shared" si="959"/>
        <v>45035</v>
      </c>
      <c r="BC2426" s="7" t="s">
        <v>532</v>
      </c>
    </row>
    <row r="2427" spans="1:55" hidden="1" outlineLevel="1" x14ac:dyDescent="0.2">
      <c r="A2427" t="s">
        <v>3152</v>
      </c>
      <c r="B2427" t="s">
        <v>1088</v>
      </c>
      <c r="C2427" s="1">
        <f t="shared" si="948"/>
        <v>7486</v>
      </c>
      <c r="D2427" s="7">
        <f>RANK(N2427,(N2427:P2427,Q2427:AJ2427))</f>
        <v>2</v>
      </c>
      <c r="E2427" s="7">
        <f>RANK(O2427,(N2427:P2427,Q2427:AJ2427))</f>
        <v>1</v>
      </c>
      <c r="F2427" s="7">
        <f>IF(P2427&gt;0,RANK(P2427,(N2427:P2427,Q2427:AJ2427)),0)</f>
        <v>3</v>
      </c>
      <c r="G2427" s="1">
        <f t="shared" si="949"/>
        <v>64</v>
      </c>
      <c r="H2427" s="2">
        <f t="shared" si="950"/>
        <v>8.5492920117552773E-3</v>
      </c>
      <c r="I2427" s="2"/>
      <c r="J2427" s="2">
        <f t="shared" si="951"/>
        <v>0.47769169115682608</v>
      </c>
      <c r="K2427" s="2">
        <f t="shared" si="952"/>
        <v>0.48624098316858133</v>
      </c>
      <c r="L2427" s="2">
        <f t="shared" si="953"/>
        <v>3.2594175794816993E-2</v>
      </c>
      <c r="M2427" s="2">
        <f t="shared" si="954"/>
        <v>3.4731498797755944E-3</v>
      </c>
      <c r="N2427" s="1">
        <v>3576</v>
      </c>
      <c r="O2427" s="1">
        <v>3640</v>
      </c>
      <c r="P2427" s="1">
        <v>244</v>
      </c>
      <c r="R2427" s="1">
        <v>13</v>
      </c>
      <c r="S2427" s="1">
        <v>11</v>
      </c>
      <c r="T2427" s="1">
        <v>2</v>
      </c>
      <c r="AL2427" s="7">
        <f>IF(Q2427&gt;0,RANK(Q2427,(N2427:P2427,Q2427:AJ2427)),0)</f>
        <v>0</v>
      </c>
      <c r="AM2427" s="7">
        <f>IF(R2427&gt;0,RANK(R2427,(N2427:P2427,Q2427:AJ2427)),0)</f>
        <v>4</v>
      </c>
      <c r="AN2427" s="7">
        <f>IF(S2427&gt;0,RANK(S2427,(N2427:P2427,Q2427:AJ2427)),0)</f>
        <v>5</v>
      </c>
      <c r="AO2427" s="7">
        <f>IF(T2427&gt;0,RANK(T2427,(N2427:P2427,Q2427:AJ2427)),0)</f>
        <v>6</v>
      </c>
      <c r="AP2427" s="2">
        <f t="shared" si="955"/>
        <v>0</v>
      </c>
      <c r="AQ2427" s="2">
        <f t="shared" si="956"/>
        <v>1.7365749398877905E-3</v>
      </c>
      <c r="AR2427" s="2">
        <f t="shared" si="957"/>
        <v>1.4694095645204381E-3</v>
      </c>
      <c r="AS2427" s="2">
        <f t="shared" si="958"/>
        <v>2.6716537536735242E-4</v>
      </c>
      <c r="AU2427" t="s">
        <v>3152</v>
      </c>
      <c r="AV2427" t="s">
        <v>1088</v>
      </c>
      <c r="AY2427" s="130">
        <v>45</v>
      </c>
      <c r="AZ2427" s="131">
        <v>37</v>
      </c>
      <c r="BA2427" s="132">
        <f t="shared" si="959"/>
        <v>45037</v>
      </c>
      <c r="BC2427" s="7" t="s">
        <v>532</v>
      </c>
    </row>
    <row r="2428" spans="1:55" hidden="1" outlineLevel="1" x14ac:dyDescent="0.2">
      <c r="A2428" t="s">
        <v>2906</v>
      </c>
      <c r="B2428" t="s">
        <v>1088</v>
      </c>
      <c r="C2428" s="1">
        <f t="shared" si="948"/>
        <v>7476</v>
      </c>
      <c r="D2428" s="7">
        <f>RANK(N2428,(N2428:P2428,Q2428:AJ2428))</f>
        <v>1</v>
      </c>
      <c r="E2428" s="7">
        <f>RANK(O2428,(N2428:P2428,Q2428:AJ2428))</f>
        <v>2</v>
      </c>
      <c r="F2428" s="7">
        <f>IF(P2428&gt;0,RANK(P2428,(N2428:P2428,Q2428:AJ2428)),0)</f>
        <v>3</v>
      </c>
      <c r="G2428" s="1">
        <f t="shared" si="949"/>
        <v>2305</v>
      </c>
      <c r="H2428" s="2">
        <f t="shared" si="950"/>
        <v>0.30831995719636168</v>
      </c>
      <c r="I2428" s="2"/>
      <c r="J2428" s="2">
        <f t="shared" si="951"/>
        <v>0.6312199036918138</v>
      </c>
      <c r="K2428" s="2">
        <f t="shared" si="952"/>
        <v>0.32289994649545212</v>
      </c>
      <c r="L2428" s="2">
        <f t="shared" si="953"/>
        <v>3.7988228999464954E-2</v>
      </c>
      <c r="M2428" s="2">
        <f t="shared" si="954"/>
        <v>7.8919208132691293E-3</v>
      </c>
      <c r="N2428" s="1">
        <v>4719</v>
      </c>
      <c r="O2428" s="1">
        <v>2414</v>
      </c>
      <c r="P2428" s="1">
        <v>284</v>
      </c>
      <c r="R2428" s="1">
        <v>27</v>
      </c>
      <c r="S2428" s="1">
        <v>16</v>
      </c>
      <c r="T2428" s="1">
        <v>16</v>
      </c>
      <c r="AL2428" s="7">
        <f>IF(Q2428&gt;0,RANK(Q2428,(N2428:P2428,Q2428:AJ2428)),0)</f>
        <v>0</v>
      </c>
      <c r="AM2428" s="7">
        <f>IF(R2428&gt;0,RANK(R2428,(N2428:P2428,Q2428:AJ2428)),0)</f>
        <v>4</v>
      </c>
      <c r="AN2428" s="7">
        <f>IF(S2428&gt;0,RANK(S2428,(N2428:P2428,Q2428:AJ2428)),0)</f>
        <v>5</v>
      </c>
      <c r="AO2428" s="7">
        <f>IF(T2428&gt;0,RANK(T2428,(N2428:P2428,Q2428:AJ2428)),0)</f>
        <v>5</v>
      </c>
      <c r="AP2428" s="2">
        <f t="shared" si="955"/>
        <v>0</v>
      </c>
      <c r="AQ2428" s="2">
        <f t="shared" si="956"/>
        <v>3.6115569823434992E-3</v>
      </c>
      <c r="AR2428" s="2">
        <f t="shared" si="957"/>
        <v>2.1401819154628142E-3</v>
      </c>
      <c r="AS2428" s="2">
        <f t="shared" si="958"/>
        <v>2.1401819154628142E-3</v>
      </c>
      <c r="AU2428" t="s">
        <v>2906</v>
      </c>
      <c r="AV2428" t="s">
        <v>1088</v>
      </c>
      <c r="AY2428" s="130">
        <v>45</v>
      </c>
      <c r="AZ2428" s="131">
        <v>39</v>
      </c>
      <c r="BA2428" s="132">
        <f t="shared" si="959"/>
        <v>45039</v>
      </c>
      <c r="BC2428" s="7" t="s">
        <v>532</v>
      </c>
    </row>
    <row r="2429" spans="1:55" hidden="1" outlineLevel="1" x14ac:dyDescent="0.2">
      <c r="A2429" t="s">
        <v>2922</v>
      </c>
      <c r="B2429" t="s">
        <v>1088</v>
      </c>
      <c r="C2429" s="1">
        <f t="shared" si="948"/>
        <v>36070</v>
      </c>
      <c r="D2429" s="7">
        <f>RANK(N2429,(N2429:P2429,Q2429:AJ2429))</f>
        <v>2</v>
      </c>
      <c r="E2429" s="7">
        <f>RANK(O2429,(N2429:P2429,Q2429:AJ2429))</f>
        <v>1</v>
      </c>
      <c r="F2429" s="7">
        <f>IF(P2429&gt;0,RANK(P2429,(N2429:P2429,Q2429:AJ2429)),0)</f>
        <v>3</v>
      </c>
      <c r="G2429" s="1">
        <f t="shared" si="949"/>
        <v>2686</v>
      </c>
      <c r="H2429" s="2">
        <f t="shared" si="950"/>
        <v>7.4466315497643473E-2</v>
      </c>
      <c r="I2429" s="2"/>
      <c r="J2429" s="2">
        <f t="shared" si="951"/>
        <v>0.4381480454671472</v>
      </c>
      <c r="K2429" s="2">
        <f t="shared" si="952"/>
        <v>0.51261436096479074</v>
      </c>
      <c r="L2429" s="2">
        <f t="shared" si="953"/>
        <v>4.333240920432492E-2</v>
      </c>
      <c r="M2429" s="2">
        <f t="shared" si="954"/>
        <v>5.9051843637372009E-3</v>
      </c>
      <c r="N2429" s="1">
        <v>15804</v>
      </c>
      <c r="O2429" s="1">
        <v>18490</v>
      </c>
      <c r="P2429" s="1">
        <v>1563</v>
      </c>
      <c r="R2429" s="68">
        <v>139</v>
      </c>
      <c r="S2429" s="1">
        <v>56</v>
      </c>
      <c r="T2429" s="1">
        <v>18</v>
      </c>
      <c r="AL2429" s="7">
        <f>IF(Q2429&gt;0,RANK(Q2429,(N2429:P2429,Q2429:AJ2429)),0)</f>
        <v>0</v>
      </c>
      <c r="AM2429" s="7">
        <f>IF(R2429&gt;0,RANK(R2429,(N2429:P2429,Q2429:AJ2429)),0)</f>
        <v>4</v>
      </c>
      <c r="AN2429" s="7">
        <f>IF(S2429&gt;0,RANK(S2429,(N2429:P2429,Q2429:AJ2429)),0)</f>
        <v>5</v>
      </c>
      <c r="AO2429" s="7">
        <f>IF(T2429&gt;0,RANK(T2429,(N2429:P2429,Q2429:AJ2429)),0)</f>
        <v>6</v>
      </c>
      <c r="AP2429" s="2">
        <f t="shared" si="955"/>
        <v>0</v>
      </c>
      <c r="AQ2429" s="2">
        <f t="shared" si="956"/>
        <v>3.8536179650679233E-3</v>
      </c>
      <c r="AR2429" s="2">
        <f t="shared" si="957"/>
        <v>1.5525367341280843E-3</v>
      </c>
      <c r="AS2429" s="2">
        <f t="shared" si="958"/>
        <v>4.9902966454116993E-4</v>
      </c>
      <c r="AU2429" t="s">
        <v>2922</v>
      </c>
      <c r="AV2429" t="s">
        <v>1088</v>
      </c>
      <c r="AY2429" s="130">
        <v>45</v>
      </c>
      <c r="AZ2429" s="131">
        <v>41</v>
      </c>
      <c r="BA2429" s="132">
        <f t="shared" si="959"/>
        <v>45041</v>
      </c>
      <c r="BC2429" s="7" t="s">
        <v>532</v>
      </c>
    </row>
    <row r="2430" spans="1:55" hidden="1" outlineLevel="1" x14ac:dyDescent="0.2">
      <c r="A2430" t="s">
        <v>2645</v>
      </c>
      <c r="B2430" t="s">
        <v>1088</v>
      </c>
      <c r="C2430" s="1">
        <f t="shared" si="948"/>
        <v>16352</v>
      </c>
      <c r="D2430" s="7">
        <f>RANK(N2430,(N2430:P2430,Q2430:AJ2430))</f>
        <v>1</v>
      </c>
      <c r="E2430" s="7">
        <f>RANK(O2430,(N2430:P2430,Q2430:AJ2430))</f>
        <v>2</v>
      </c>
      <c r="F2430" s="7">
        <f>IF(P2430&gt;0,RANK(P2430,(N2430:P2430,Q2430:AJ2430)),0)</f>
        <v>3</v>
      </c>
      <c r="G2430" s="1">
        <f t="shared" si="949"/>
        <v>1275</v>
      </c>
      <c r="H2430" s="2">
        <f t="shared" si="950"/>
        <v>7.7972113502935425E-2</v>
      </c>
      <c r="I2430" s="2"/>
      <c r="J2430" s="2">
        <f t="shared" si="951"/>
        <v>0.50746086105675148</v>
      </c>
      <c r="K2430" s="2">
        <f t="shared" si="952"/>
        <v>0.42948874755381605</v>
      </c>
      <c r="L2430" s="2">
        <f t="shared" si="953"/>
        <v>5.8096868884540118E-2</v>
      </c>
      <c r="M2430" s="2">
        <f t="shared" si="954"/>
        <v>4.953522504892352E-3</v>
      </c>
      <c r="N2430" s="1">
        <v>8298</v>
      </c>
      <c r="O2430" s="1">
        <v>7023</v>
      </c>
      <c r="P2430" s="1">
        <v>950</v>
      </c>
      <c r="R2430" s="1">
        <v>44</v>
      </c>
      <c r="S2430" s="1">
        <v>27</v>
      </c>
      <c r="T2430" s="1">
        <v>10</v>
      </c>
      <c r="AL2430" s="7">
        <f>IF(Q2430&gt;0,RANK(Q2430,(N2430:P2430,Q2430:AJ2430)),0)</f>
        <v>0</v>
      </c>
      <c r="AM2430" s="7">
        <f>IF(R2430&gt;0,RANK(R2430,(N2430:P2430,Q2430:AJ2430)),0)</f>
        <v>4</v>
      </c>
      <c r="AN2430" s="7">
        <f>IF(S2430&gt;0,RANK(S2430,(N2430:P2430,Q2430:AJ2430)),0)</f>
        <v>5</v>
      </c>
      <c r="AO2430" s="7">
        <f>IF(T2430&gt;0,RANK(T2430,(N2430:P2430,Q2430:AJ2430)),0)</f>
        <v>6</v>
      </c>
      <c r="AP2430" s="2">
        <f t="shared" si="955"/>
        <v>0</v>
      </c>
      <c r="AQ2430" s="2">
        <f t="shared" si="956"/>
        <v>2.6908023483365948E-3</v>
      </c>
      <c r="AR2430" s="2">
        <f t="shared" si="957"/>
        <v>1.6511741682974559E-3</v>
      </c>
      <c r="AS2430" s="2">
        <f t="shared" si="958"/>
        <v>6.1154598825831699E-4</v>
      </c>
      <c r="AU2430" t="s">
        <v>2645</v>
      </c>
      <c r="AV2430" t="s">
        <v>1088</v>
      </c>
      <c r="AY2430" s="130">
        <v>45</v>
      </c>
      <c r="AZ2430" s="131">
        <v>43</v>
      </c>
      <c r="BA2430" s="132">
        <f t="shared" si="959"/>
        <v>45043</v>
      </c>
      <c r="BC2430" s="7" t="s">
        <v>532</v>
      </c>
    </row>
    <row r="2431" spans="1:55" hidden="1" outlineLevel="1" x14ac:dyDescent="0.2">
      <c r="A2431" t="s">
        <v>2226</v>
      </c>
      <c r="B2431" t="s">
        <v>1088</v>
      </c>
      <c r="C2431" s="1">
        <f t="shared" si="948"/>
        <v>120420</v>
      </c>
      <c r="D2431" s="7">
        <f>RANK(N2431,(N2431:P2431,Q2431:AJ2431))</f>
        <v>2</v>
      </c>
      <c r="E2431" s="7">
        <f>RANK(O2431,(N2431:P2431,Q2431:AJ2431))</f>
        <v>1</v>
      </c>
      <c r="F2431" s="7">
        <f>IF(P2431&gt;0,RANK(P2431,(N2431:P2431,Q2431:AJ2431)),0)</f>
        <v>3</v>
      </c>
      <c r="G2431" s="1">
        <f t="shared" si="949"/>
        <v>29605</v>
      </c>
      <c r="H2431" s="2">
        <f t="shared" si="950"/>
        <v>0.24584786580302276</v>
      </c>
      <c r="I2431" s="2"/>
      <c r="J2431" s="2">
        <f t="shared" si="951"/>
        <v>0.34549908653047667</v>
      </c>
      <c r="K2431" s="2">
        <f t="shared" si="952"/>
        <v>0.59134695233349943</v>
      </c>
      <c r="L2431" s="2">
        <f t="shared" si="953"/>
        <v>5.6145158611526323E-2</v>
      </c>
      <c r="M2431" s="2">
        <f t="shared" si="954"/>
        <v>7.0088025244975719E-3</v>
      </c>
      <c r="N2431" s="1">
        <v>41605</v>
      </c>
      <c r="O2431" s="1">
        <v>71210</v>
      </c>
      <c r="P2431" s="1">
        <v>6761</v>
      </c>
      <c r="R2431" s="1">
        <v>479</v>
      </c>
      <c r="S2431" s="1">
        <v>233</v>
      </c>
      <c r="T2431" s="1">
        <v>132</v>
      </c>
      <c r="AL2431" s="7">
        <f>IF(Q2431&gt;0,RANK(Q2431,(N2431:P2431,Q2431:AJ2431)),0)</f>
        <v>0</v>
      </c>
      <c r="AM2431" s="7">
        <f>IF(R2431&gt;0,RANK(R2431,(N2431:P2431,Q2431:AJ2431)),0)</f>
        <v>4</v>
      </c>
      <c r="AN2431" s="7">
        <f>IF(S2431&gt;0,RANK(S2431,(N2431:P2431,Q2431:AJ2431)),0)</f>
        <v>5</v>
      </c>
      <c r="AO2431" s="7">
        <f>IF(T2431&gt;0,RANK(T2431,(N2431:P2431,Q2431:AJ2431)),0)</f>
        <v>6</v>
      </c>
      <c r="AP2431" s="2">
        <f t="shared" si="955"/>
        <v>0</v>
      </c>
      <c r="AQ2431" s="2">
        <f t="shared" si="956"/>
        <v>3.9777445607042019E-3</v>
      </c>
      <c r="AR2431" s="2">
        <f t="shared" si="957"/>
        <v>1.9348945357913969E-3</v>
      </c>
      <c r="AS2431" s="2">
        <f t="shared" si="958"/>
        <v>1.096163428001993E-3</v>
      </c>
      <c r="AU2431" t="s">
        <v>2226</v>
      </c>
      <c r="AV2431" t="s">
        <v>1088</v>
      </c>
      <c r="AY2431" s="130">
        <v>45</v>
      </c>
      <c r="AZ2431" s="131">
        <v>45</v>
      </c>
      <c r="BA2431" s="132">
        <f t="shared" si="959"/>
        <v>45045</v>
      </c>
      <c r="BC2431" s="7" t="s">
        <v>532</v>
      </c>
    </row>
    <row r="2432" spans="1:55" hidden="1" outlineLevel="1" x14ac:dyDescent="0.2">
      <c r="A2432" t="s">
        <v>626</v>
      </c>
      <c r="B2432" t="s">
        <v>1088</v>
      </c>
      <c r="C2432" s="1">
        <f t="shared" si="948"/>
        <v>18163</v>
      </c>
      <c r="D2432" s="7">
        <f>RANK(N2432,(N2432:P2432,Q2432:AJ2432))</f>
        <v>2</v>
      </c>
      <c r="E2432" s="7">
        <f>RANK(O2432,(N2432:P2432,Q2432:AJ2432))</f>
        <v>1</v>
      </c>
      <c r="F2432" s="7">
        <f>IF(P2432&gt;0,RANK(P2432,(N2432:P2432,Q2432:AJ2432)),0)</f>
        <v>3</v>
      </c>
      <c r="G2432" s="1">
        <f t="shared" si="949"/>
        <v>672</v>
      </c>
      <c r="H2432" s="2">
        <f t="shared" si="950"/>
        <v>3.6998293233496668E-2</v>
      </c>
      <c r="I2432" s="2"/>
      <c r="J2432" s="2">
        <f t="shared" si="951"/>
        <v>0.45108186973517589</v>
      </c>
      <c r="K2432" s="2">
        <f t="shared" si="952"/>
        <v>0.48808016296867257</v>
      </c>
      <c r="L2432" s="2">
        <f t="shared" si="953"/>
        <v>5.4231129218741396E-2</v>
      </c>
      <c r="M2432" s="2">
        <f t="shared" si="954"/>
        <v>6.606838077410089E-3</v>
      </c>
      <c r="N2432" s="1">
        <v>8193</v>
      </c>
      <c r="O2432" s="1">
        <v>8865</v>
      </c>
      <c r="P2432" s="1">
        <v>985</v>
      </c>
      <c r="R2432" s="1">
        <v>51</v>
      </c>
      <c r="S2432" s="1">
        <v>49</v>
      </c>
      <c r="T2432" s="1">
        <v>20</v>
      </c>
      <c r="AL2432" s="7">
        <f>IF(Q2432&gt;0,RANK(Q2432,(N2432:P2432,Q2432:AJ2432)),0)</f>
        <v>0</v>
      </c>
      <c r="AM2432" s="7">
        <f>IF(R2432&gt;0,RANK(R2432,(N2432:P2432,Q2432:AJ2432)),0)</f>
        <v>4</v>
      </c>
      <c r="AN2432" s="7">
        <f>IF(S2432&gt;0,RANK(S2432,(N2432:P2432,Q2432:AJ2432)),0)</f>
        <v>5</v>
      </c>
      <c r="AO2432" s="7">
        <f>IF(T2432&gt;0,RANK(T2432,(N2432:P2432,Q2432:AJ2432)),0)</f>
        <v>6</v>
      </c>
      <c r="AP2432" s="2">
        <f t="shared" si="955"/>
        <v>0</v>
      </c>
      <c r="AQ2432" s="2">
        <f t="shared" si="956"/>
        <v>2.8079061828993009E-3</v>
      </c>
      <c r="AR2432" s="2">
        <f t="shared" si="957"/>
        <v>2.6977922149424654E-3</v>
      </c>
      <c r="AS2432" s="2">
        <f t="shared" si="958"/>
        <v>1.1011396795683533E-3</v>
      </c>
      <c r="AU2432" t="s">
        <v>626</v>
      </c>
      <c r="AV2432" t="s">
        <v>1088</v>
      </c>
      <c r="AY2432" s="130">
        <v>45</v>
      </c>
      <c r="AZ2432" s="131">
        <v>47</v>
      </c>
      <c r="BA2432" s="132">
        <f t="shared" si="959"/>
        <v>45047</v>
      </c>
      <c r="BC2432" s="7" t="s">
        <v>532</v>
      </c>
    </row>
    <row r="2433" spans="1:55" hidden="1" outlineLevel="1" x14ac:dyDescent="0.2">
      <c r="A2433" t="s">
        <v>1654</v>
      </c>
      <c r="B2433" t="s">
        <v>1088</v>
      </c>
      <c r="C2433" s="1">
        <f t="shared" si="948"/>
        <v>7317</v>
      </c>
      <c r="D2433" s="7">
        <f>RANK(N2433,(N2433:P2433,Q2433:AJ2433))</f>
        <v>1</v>
      </c>
      <c r="E2433" s="7">
        <f>RANK(O2433,(N2433:P2433,Q2433:AJ2433))</f>
        <v>2</v>
      </c>
      <c r="F2433" s="7">
        <f>IF(P2433&gt;0,RANK(P2433,(N2433:P2433,Q2433:AJ2433)),0)</f>
        <v>3</v>
      </c>
      <c r="G2433" s="1">
        <f t="shared" si="949"/>
        <v>2717</v>
      </c>
      <c r="H2433" s="2">
        <f t="shared" si="950"/>
        <v>0.37132704660379939</v>
      </c>
      <c r="I2433" s="2"/>
      <c r="J2433" s="2">
        <f t="shared" si="951"/>
        <v>0.6598332649993166</v>
      </c>
      <c r="K2433" s="2">
        <f t="shared" si="952"/>
        <v>0.28850621839551727</v>
      </c>
      <c r="L2433" s="2">
        <f t="shared" si="953"/>
        <v>4.7013803471368049E-2</v>
      </c>
      <c r="M2433" s="2">
        <f t="shared" si="954"/>
        <v>4.6467131337980805E-3</v>
      </c>
      <c r="N2433" s="1">
        <v>4828</v>
      </c>
      <c r="O2433" s="1">
        <v>2111</v>
      </c>
      <c r="P2433" s="1">
        <v>344</v>
      </c>
      <c r="R2433" s="1">
        <v>15</v>
      </c>
      <c r="S2433" s="1">
        <v>13</v>
      </c>
      <c r="T2433" s="1">
        <v>6</v>
      </c>
      <c r="AL2433" s="7">
        <f>IF(Q2433&gt;0,RANK(Q2433,(N2433:P2433,Q2433:AJ2433)),0)</f>
        <v>0</v>
      </c>
      <c r="AM2433" s="7">
        <f>IF(R2433&gt;0,RANK(R2433,(N2433:P2433,Q2433:AJ2433)),0)</f>
        <v>4</v>
      </c>
      <c r="AN2433" s="7">
        <f>IF(S2433&gt;0,RANK(S2433,(N2433:P2433,Q2433:AJ2433)),0)</f>
        <v>5</v>
      </c>
      <c r="AO2433" s="7">
        <f>IF(T2433&gt;0,RANK(T2433,(N2433:P2433,Q2433:AJ2433)),0)</f>
        <v>6</v>
      </c>
      <c r="AP2433" s="2">
        <f t="shared" si="955"/>
        <v>0</v>
      </c>
      <c r="AQ2433" s="2">
        <f t="shared" si="956"/>
        <v>2.050020500205002E-3</v>
      </c>
      <c r="AR2433" s="2">
        <f t="shared" si="957"/>
        <v>1.7766844335110018E-3</v>
      </c>
      <c r="AS2433" s="2">
        <f t="shared" si="958"/>
        <v>8.2000820008200077E-4</v>
      </c>
      <c r="AU2433" t="s">
        <v>1654</v>
      </c>
      <c r="AV2433" t="s">
        <v>1088</v>
      </c>
      <c r="AY2433" s="130">
        <v>45</v>
      </c>
      <c r="AZ2433" s="131">
        <v>49</v>
      </c>
      <c r="BA2433" s="132">
        <f t="shared" si="959"/>
        <v>45049</v>
      </c>
      <c r="BC2433" s="7" t="s">
        <v>532</v>
      </c>
    </row>
    <row r="2434" spans="1:55" hidden="1" outlineLevel="1" x14ac:dyDescent="0.2">
      <c r="A2434" t="s">
        <v>801</v>
      </c>
      <c r="B2434" t="s">
        <v>1088</v>
      </c>
      <c r="C2434" s="1">
        <f t="shared" si="948"/>
        <v>54653</v>
      </c>
      <c r="D2434" s="7">
        <f>RANK(N2434,(N2434:P2434,Q2434:AJ2434))</f>
        <v>2</v>
      </c>
      <c r="E2434" s="7">
        <f>RANK(O2434,(N2434:P2434,Q2434:AJ2434))</f>
        <v>1</v>
      </c>
      <c r="F2434" s="7">
        <f>IF(P2434&gt;0,RANK(P2434,(N2434:P2434,Q2434:AJ2434)),0)</f>
        <v>3</v>
      </c>
      <c r="G2434" s="1">
        <f t="shared" si="949"/>
        <v>2437</v>
      </c>
      <c r="H2434" s="2">
        <f t="shared" si="950"/>
        <v>4.459041589665709E-2</v>
      </c>
      <c r="I2434" s="2"/>
      <c r="J2434" s="2">
        <f t="shared" si="951"/>
        <v>0.43404753627431247</v>
      </c>
      <c r="K2434" s="2">
        <f t="shared" si="952"/>
        <v>0.47863795217096955</v>
      </c>
      <c r="L2434" s="2">
        <f t="shared" si="953"/>
        <v>8.1349605694106458E-2</v>
      </c>
      <c r="M2434" s="2">
        <f t="shared" si="954"/>
        <v>5.9649058606115191E-3</v>
      </c>
      <c r="N2434" s="1">
        <v>23722</v>
      </c>
      <c r="O2434" s="1">
        <v>26159</v>
      </c>
      <c r="P2434" s="1">
        <v>4446</v>
      </c>
      <c r="R2434" s="1">
        <v>164</v>
      </c>
      <c r="S2434" s="1">
        <v>103</v>
      </c>
      <c r="T2434" s="1">
        <v>59</v>
      </c>
      <c r="AL2434" s="7">
        <f>IF(Q2434&gt;0,RANK(Q2434,(N2434:P2434,Q2434:AJ2434)),0)</f>
        <v>0</v>
      </c>
      <c r="AM2434" s="7">
        <f>IF(R2434&gt;0,RANK(R2434,(N2434:P2434,Q2434:AJ2434)),0)</f>
        <v>4</v>
      </c>
      <c r="AN2434" s="7">
        <f>IF(S2434&gt;0,RANK(S2434,(N2434:P2434,Q2434:AJ2434)),0)</f>
        <v>5</v>
      </c>
      <c r="AO2434" s="7">
        <f>IF(T2434&gt;0,RANK(T2434,(N2434:P2434,Q2434:AJ2434)),0)</f>
        <v>6</v>
      </c>
      <c r="AP2434" s="2">
        <f t="shared" si="955"/>
        <v>0</v>
      </c>
      <c r="AQ2434" s="2">
        <f t="shared" si="956"/>
        <v>3.0007501875468868E-3</v>
      </c>
      <c r="AR2434" s="2">
        <f t="shared" si="957"/>
        <v>1.8846174958373739E-3</v>
      </c>
      <c r="AS2434" s="2">
        <f t="shared" si="958"/>
        <v>1.0795381772272337E-3</v>
      </c>
      <c r="AU2434" t="s">
        <v>801</v>
      </c>
      <c r="AV2434" t="s">
        <v>1088</v>
      </c>
      <c r="AY2434" s="130">
        <v>45</v>
      </c>
      <c r="AZ2434" s="131">
        <v>51</v>
      </c>
      <c r="BA2434" s="132">
        <f t="shared" si="959"/>
        <v>45051</v>
      </c>
      <c r="BC2434" s="7" t="s">
        <v>532</v>
      </c>
    </row>
    <row r="2435" spans="1:55" hidden="1" outlineLevel="1" x14ac:dyDescent="0.2">
      <c r="A2435" t="s">
        <v>1243</v>
      </c>
      <c r="B2435" t="s">
        <v>1088</v>
      </c>
      <c r="C2435" s="1">
        <f t="shared" si="948"/>
        <v>6468</v>
      </c>
      <c r="D2435" s="7">
        <f>RANK(N2435,(N2435:P2435,Q2435:AJ2435))</f>
        <v>1</v>
      </c>
      <c r="E2435" s="7">
        <f>RANK(O2435,(N2435:P2435,Q2435:AJ2435))</f>
        <v>2</v>
      </c>
      <c r="F2435" s="7">
        <f>IF(P2435&gt;0,RANK(P2435,(N2435:P2435,Q2435:AJ2435)),0)</f>
        <v>3</v>
      </c>
      <c r="G2435" s="1">
        <f t="shared" si="949"/>
        <v>2029</v>
      </c>
      <c r="H2435" s="2">
        <f t="shared" si="950"/>
        <v>0.31369820655534941</v>
      </c>
      <c r="I2435" s="2"/>
      <c r="J2435" s="2">
        <f t="shared" si="951"/>
        <v>0.62662337662337664</v>
      </c>
      <c r="K2435" s="2">
        <f t="shared" si="952"/>
        <v>0.31292517006802723</v>
      </c>
      <c r="L2435" s="2">
        <f t="shared" si="953"/>
        <v>5.3803339517625233E-2</v>
      </c>
      <c r="M2435" s="2">
        <f t="shared" si="954"/>
        <v>6.648113790970904E-3</v>
      </c>
      <c r="N2435" s="1">
        <v>4053</v>
      </c>
      <c r="O2435" s="1">
        <v>2024</v>
      </c>
      <c r="P2435" s="1">
        <v>348</v>
      </c>
      <c r="R2435" s="1">
        <v>29</v>
      </c>
      <c r="S2435" s="1">
        <v>9</v>
      </c>
      <c r="T2435" s="1">
        <v>5</v>
      </c>
      <c r="AL2435" s="7">
        <f>IF(Q2435&gt;0,RANK(Q2435,(N2435:P2435,Q2435:AJ2435)),0)</f>
        <v>0</v>
      </c>
      <c r="AM2435" s="7">
        <f>IF(R2435&gt;0,RANK(R2435,(N2435:P2435,Q2435:AJ2435)),0)</f>
        <v>4</v>
      </c>
      <c r="AN2435" s="7">
        <f>IF(S2435&gt;0,RANK(S2435,(N2435:P2435,Q2435:AJ2435)),0)</f>
        <v>5</v>
      </c>
      <c r="AO2435" s="7">
        <f>IF(T2435&gt;0,RANK(T2435,(N2435:P2435,Q2435:AJ2435)),0)</f>
        <v>6</v>
      </c>
      <c r="AP2435" s="2">
        <f t="shared" si="955"/>
        <v>0</v>
      </c>
      <c r="AQ2435" s="2">
        <f t="shared" si="956"/>
        <v>4.4836116264687694E-3</v>
      </c>
      <c r="AR2435" s="2">
        <f t="shared" si="957"/>
        <v>1.3914656771799629E-3</v>
      </c>
      <c r="AS2435" s="2">
        <f t="shared" si="958"/>
        <v>7.7303648732220164E-4</v>
      </c>
      <c r="AU2435" t="s">
        <v>1243</v>
      </c>
      <c r="AV2435" t="s">
        <v>1088</v>
      </c>
      <c r="AY2435" s="130">
        <v>45</v>
      </c>
      <c r="AZ2435" s="131">
        <v>53</v>
      </c>
      <c r="BA2435" s="132">
        <f t="shared" si="959"/>
        <v>45053</v>
      </c>
      <c r="BC2435" s="7" t="s">
        <v>532</v>
      </c>
    </row>
    <row r="2436" spans="1:55" hidden="1" outlineLevel="1" x14ac:dyDescent="0.2">
      <c r="A2436" t="s">
        <v>617</v>
      </c>
      <c r="B2436" t="s">
        <v>1088</v>
      </c>
      <c r="C2436" s="1">
        <f t="shared" si="948"/>
        <v>16354</v>
      </c>
      <c r="D2436" s="7">
        <f>RANK(N2436,(N2436:P2436,Q2436:AJ2436))</f>
        <v>2</v>
      </c>
      <c r="E2436" s="7">
        <f>RANK(O2436,(N2436:P2436,Q2436:AJ2436))</f>
        <v>1</v>
      </c>
      <c r="F2436" s="7">
        <f>IF(P2436&gt;0,RANK(P2436,(N2436:P2436,Q2436:AJ2436)),0)</f>
        <v>3</v>
      </c>
      <c r="G2436" s="1">
        <f t="shared" si="949"/>
        <v>1749</v>
      </c>
      <c r="H2436" s="2">
        <f t="shared" si="950"/>
        <v>0.10694631282866578</v>
      </c>
      <c r="I2436" s="2"/>
      <c r="J2436" s="2">
        <f t="shared" si="951"/>
        <v>0.41359911948147243</v>
      </c>
      <c r="K2436" s="2">
        <f t="shared" si="952"/>
        <v>0.52054543231013817</v>
      </c>
      <c r="L2436" s="2">
        <f t="shared" si="953"/>
        <v>6.0902531490766784E-2</v>
      </c>
      <c r="M2436" s="2">
        <f t="shared" si="954"/>
        <v>4.9529167176226158E-3</v>
      </c>
      <c r="N2436" s="1">
        <v>6764</v>
      </c>
      <c r="O2436" s="1">
        <v>8513</v>
      </c>
      <c r="P2436" s="1">
        <v>996</v>
      </c>
      <c r="R2436" s="1">
        <v>58</v>
      </c>
      <c r="S2436" s="1">
        <v>14</v>
      </c>
      <c r="T2436" s="1">
        <v>9</v>
      </c>
      <c r="AL2436" s="7">
        <f>IF(Q2436&gt;0,RANK(Q2436,(N2436:P2436,Q2436:AJ2436)),0)</f>
        <v>0</v>
      </c>
      <c r="AM2436" s="7">
        <f>IF(R2436&gt;0,RANK(R2436,(N2436:P2436,Q2436:AJ2436)),0)</f>
        <v>4</v>
      </c>
      <c r="AN2436" s="7">
        <f>IF(S2436&gt;0,RANK(S2436,(N2436:P2436,Q2436:AJ2436)),0)</f>
        <v>5</v>
      </c>
      <c r="AO2436" s="7">
        <f>IF(T2436&gt;0,RANK(T2436,(N2436:P2436,Q2436:AJ2436)),0)</f>
        <v>6</v>
      </c>
      <c r="AP2436" s="2">
        <f t="shared" si="955"/>
        <v>0</v>
      </c>
      <c r="AQ2436" s="2">
        <f t="shared" si="956"/>
        <v>3.5465329582976641E-3</v>
      </c>
      <c r="AR2436" s="2">
        <f t="shared" si="957"/>
        <v>8.5605967958909132E-4</v>
      </c>
      <c r="AS2436" s="2">
        <f t="shared" si="958"/>
        <v>5.5032407973584449E-4</v>
      </c>
      <c r="AU2436" t="s">
        <v>617</v>
      </c>
      <c r="AV2436" t="s">
        <v>1088</v>
      </c>
      <c r="AY2436" s="130">
        <v>45</v>
      </c>
      <c r="AZ2436" s="131">
        <v>55</v>
      </c>
      <c r="BA2436" s="132">
        <f t="shared" si="959"/>
        <v>45055</v>
      </c>
      <c r="BC2436" s="7" t="s">
        <v>532</v>
      </c>
    </row>
    <row r="2437" spans="1:55" hidden="1" outlineLevel="1" x14ac:dyDescent="0.2">
      <c r="A2437" t="s">
        <v>2624</v>
      </c>
      <c r="B2437" t="s">
        <v>1088</v>
      </c>
      <c r="C2437" s="1">
        <f t="shared" si="948"/>
        <v>17957</v>
      </c>
      <c r="D2437" s="7">
        <f>RANK(N2437,(N2437:P2437,Q2437:AJ2437))</f>
        <v>1</v>
      </c>
      <c r="E2437" s="7">
        <f>RANK(O2437,(N2437:P2437,Q2437:AJ2437))</f>
        <v>2</v>
      </c>
      <c r="F2437" s="7">
        <f>IF(P2437&gt;0,RANK(P2437,(N2437:P2437,Q2437:AJ2437)),0)</f>
        <v>3</v>
      </c>
      <c r="G2437" s="1">
        <f t="shared" si="949"/>
        <v>1208</v>
      </c>
      <c r="H2437" s="2">
        <f t="shared" si="950"/>
        <v>6.7271816004900592E-2</v>
      </c>
      <c r="I2437" s="2"/>
      <c r="J2437" s="2">
        <f t="shared" si="951"/>
        <v>0.48738653449908115</v>
      </c>
      <c r="K2437" s="2">
        <f t="shared" si="952"/>
        <v>0.42011471849418053</v>
      </c>
      <c r="L2437" s="2">
        <f t="shared" si="953"/>
        <v>8.8990365874032404E-2</v>
      </c>
      <c r="M2437" s="2">
        <f t="shared" si="954"/>
        <v>3.5083811327059761E-3</v>
      </c>
      <c r="N2437" s="1">
        <v>8752</v>
      </c>
      <c r="O2437" s="1">
        <v>7544</v>
      </c>
      <c r="P2437" s="1">
        <v>1598</v>
      </c>
      <c r="R2437" s="1">
        <v>31</v>
      </c>
      <c r="S2437" s="1">
        <v>17</v>
      </c>
      <c r="T2437" s="1">
        <v>15</v>
      </c>
      <c r="AL2437" s="7">
        <f>IF(Q2437&gt;0,RANK(Q2437,(N2437:P2437,Q2437:AJ2437)),0)</f>
        <v>0</v>
      </c>
      <c r="AM2437" s="7">
        <f>IF(R2437&gt;0,RANK(R2437,(N2437:P2437,Q2437:AJ2437)),0)</f>
        <v>4</v>
      </c>
      <c r="AN2437" s="7">
        <f>IF(S2437&gt;0,RANK(S2437,(N2437:P2437,Q2437:AJ2437)),0)</f>
        <v>5</v>
      </c>
      <c r="AO2437" s="7">
        <f>IF(T2437&gt;0,RANK(T2437,(N2437:P2437,Q2437:AJ2437)),0)</f>
        <v>6</v>
      </c>
      <c r="AP2437" s="2">
        <f t="shared" si="955"/>
        <v>0</v>
      </c>
      <c r="AQ2437" s="2">
        <f t="shared" si="956"/>
        <v>1.7263462716489392E-3</v>
      </c>
      <c r="AR2437" s="2">
        <f t="shared" si="957"/>
        <v>9.4670601993651496E-4</v>
      </c>
      <c r="AS2437" s="2">
        <f t="shared" si="958"/>
        <v>8.3532884112045441E-4</v>
      </c>
      <c r="AU2437" t="s">
        <v>2624</v>
      </c>
      <c r="AV2437" t="s">
        <v>1088</v>
      </c>
      <c r="AY2437" s="130">
        <v>45</v>
      </c>
      <c r="AZ2437" s="131">
        <v>57</v>
      </c>
      <c r="BA2437" s="132">
        <f t="shared" si="959"/>
        <v>45057</v>
      </c>
      <c r="BC2437" s="7" t="s">
        <v>532</v>
      </c>
    </row>
    <row r="2438" spans="1:55" hidden="1" outlineLevel="1" x14ac:dyDescent="0.2">
      <c r="A2438" t="s">
        <v>2063</v>
      </c>
      <c r="B2438" t="s">
        <v>1088</v>
      </c>
      <c r="C2438" s="1">
        <f t="shared" si="948"/>
        <v>16547</v>
      </c>
      <c r="D2438" s="7">
        <f>RANK(N2438,(N2438:P2438,Q2438:AJ2438))</f>
        <v>2</v>
      </c>
      <c r="E2438" s="7">
        <f>RANK(O2438,(N2438:P2438,Q2438:AJ2438))</f>
        <v>1</v>
      </c>
      <c r="F2438" s="7">
        <f>IF(P2438&gt;0,RANK(P2438,(N2438:P2438,Q2438:AJ2438)),0)</f>
        <v>3</v>
      </c>
      <c r="G2438" s="1">
        <f t="shared" si="949"/>
        <v>1002</v>
      </c>
      <c r="H2438" s="2">
        <f t="shared" si="950"/>
        <v>6.0554783344412881E-2</v>
      </c>
      <c r="I2438" s="2"/>
      <c r="J2438" s="2">
        <f t="shared" si="951"/>
        <v>0.42636127394693901</v>
      </c>
      <c r="K2438" s="2">
        <f t="shared" si="952"/>
        <v>0.4869160572913519</v>
      </c>
      <c r="L2438" s="2">
        <f t="shared" si="953"/>
        <v>8.104188070345078E-2</v>
      </c>
      <c r="M2438" s="2">
        <f t="shared" si="954"/>
        <v>5.680788058258307E-3</v>
      </c>
      <c r="N2438" s="1">
        <v>7055</v>
      </c>
      <c r="O2438" s="1">
        <v>8057</v>
      </c>
      <c r="P2438" s="1">
        <v>1341</v>
      </c>
      <c r="R2438" s="1">
        <v>46</v>
      </c>
      <c r="S2438" s="1">
        <v>38</v>
      </c>
      <c r="T2438" s="1">
        <v>10</v>
      </c>
      <c r="AL2438" s="7">
        <f>IF(Q2438&gt;0,RANK(Q2438,(N2438:P2438,Q2438:AJ2438)),0)</f>
        <v>0</v>
      </c>
      <c r="AM2438" s="7">
        <f>IF(R2438&gt;0,RANK(R2438,(N2438:P2438,Q2438:AJ2438)),0)</f>
        <v>4</v>
      </c>
      <c r="AN2438" s="7">
        <f>IF(S2438&gt;0,RANK(S2438,(N2438:P2438,Q2438:AJ2438)),0)</f>
        <v>5</v>
      </c>
      <c r="AO2438" s="7">
        <f>IF(T2438&gt;0,RANK(T2438,(N2438:P2438,Q2438:AJ2438)),0)</f>
        <v>6</v>
      </c>
      <c r="AP2438" s="2">
        <f t="shared" si="955"/>
        <v>0</v>
      </c>
      <c r="AQ2438" s="2">
        <f t="shared" si="956"/>
        <v>2.7799601136157611E-3</v>
      </c>
      <c r="AR2438" s="2">
        <f t="shared" si="957"/>
        <v>2.2964887895086722E-3</v>
      </c>
      <c r="AS2438" s="2">
        <f t="shared" si="958"/>
        <v>6.0433915513386112E-4</v>
      </c>
      <c r="AU2438" t="s">
        <v>2063</v>
      </c>
      <c r="AV2438" t="s">
        <v>1088</v>
      </c>
      <c r="AY2438" s="130">
        <v>45</v>
      </c>
      <c r="AZ2438" s="131">
        <v>59</v>
      </c>
      <c r="BA2438" s="132">
        <f t="shared" si="959"/>
        <v>45059</v>
      </c>
      <c r="BC2438" s="7" t="s">
        <v>532</v>
      </c>
    </row>
    <row r="2439" spans="1:55" hidden="1" outlineLevel="1" x14ac:dyDescent="0.2">
      <c r="A2439" t="s">
        <v>881</v>
      </c>
      <c r="B2439" t="s">
        <v>1088</v>
      </c>
      <c r="C2439" s="1">
        <f t="shared" si="948"/>
        <v>5908</v>
      </c>
      <c r="D2439" s="7">
        <f>RANK(N2439,(N2439:P2439,Q2439:AJ2439))</f>
        <v>1</v>
      </c>
      <c r="E2439" s="7">
        <f>RANK(O2439,(N2439:P2439,Q2439:AJ2439))</f>
        <v>2</v>
      </c>
      <c r="F2439" s="7">
        <f>IF(P2439&gt;0,RANK(P2439,(N2439:P2439,Q2439:AJ2439)),0)</f>
        <v>3</v>
      </c>
      <c r="G2439" s="1">
        <f t="shared" si="949"/>
        <v>1615</v>
      </c>
      <c r="H2439" s="2">
        <f t="shared" si="950"/>
        <v>0.27335815842924849</v>
      </c>
      <c r="I2439" s="2"/>
      <c r="J2439" s="2">
        <f t="shared" si="951"/>
        <v>0.60731211916046035</v>
      </c>
      <c r="K2439" s="2">
        <f t="shared" si="952"/>
        <v>0.33395396073121192</v>
      </c>
      <c r="L2439" s="2">
        <f t="shared" si="953"/>
        <v>5.4163845633039949E-2</v>
      </c>
      <c r="M2439" s="2">
        <f t="shared" si="954"/>
        <v>4.5700744752877817E-3</v>
      </c>
      <c r="N2439" s="1">
        <v>3588</v>
      </c>
      <c r="O2439" s="1">
        <v>1973</v>
      </c>
      <c r="P2439" s="1">
        <v>320</v>
      </c>
      <c r="R2439" s="1">
        <v>16</v>
      </c>
      <c r="S2439" s="1">
        <v>8</v>
      </c>
      <c r="T2439" s="1">
        <v>3</v>
      </c>
      <c r="AL2439" s="7">
        <f>IF(Q2439&gt;0,RANK(Q2439,(N2439:P2439,Q2439:AJ2439)),0)</f>
        <v>0</v>
      </c>
      <c r="AM2439" s="7">
        <f>IF(R2439&gt;0,RANK(R2439,(N2439:P2439,Q2439:AJ2439)),0)</f>
        <v>4</v>
      </c>
      <c r="AN2439" s="7">
        <f>IF(S2439&gt;0,RANK(S2439,(N2439:P2439,Q2439:AJ2439)),0)</f>
        <v>5</v>
      </c>
      <c r="AO2439" s="7">
        <f>IF(T2439&gt;0,RANK(T2439,(N2439:P2439,Q2439:AJ2439)),0)</f>
        <v>6</v>
      </c>
      <c r="AP2439" s="2">
        <f t="shared" si="955"/>
        <v>0</v>
      </c>
      <c r="AQ2439" s="2">
        <f t="shared" si="956"/>
        <v>2.7081922816519972E-3</v>
      </c>
      <c r="AR2439" s="2">
        <f t="shared" si="957"/>
        <v>1.3540961408259986E-3</v>
      </c>
      <c r="AS2439" s="2">
        <f t="shared" si="958"/>
        <v>5.077860528097495E-4</v>
      </c>
      <c r="AU2439" t="s">
        <v>881</v>
      </c>
      <c r="AV2439" t="s">
        <v>1088</v>
      </c>
      <c r="AY2439" s="130">
        <v>45</v>
      </c>
      <c r="AZ2439" s="131">
        <v>61</v>
      </c>
      <c r="BA2439" s="132">
        <f t="shared" si="959"/>
        <v>45061</v>
      </c>
      <c r="BC2439" s="7" t="s">
        <v>532</v>
      </c>
    </row>
    <row r="2440" spans="1:55" hidden="1" outlineLevel="1" x14ac:dyDescent="0.2">
      <c r="A2440" t="s">
        <v>3174</v>
      </c>
      <c r="B2440" t="s">
        <v>1088</v>
      </c>
      <c r="C2440" s="1">
        <f t="shared" si="948"/>
        <v>62720</v>
      </c>
      <c r="D2440" s="7">
        <f>RANK(N2440,(N2440:P2440,Q2440:AJ2440))</f>
        <v>2</v>
      </c>
      <c r="E2440" s="7">
        <f>RANK(O2440,(N2440:P2440,Q2440:AJ2440))</f>
        <v>1</v>
      </c>
      <c r="F2440" s="7">
        <f>IF(P2440&gt;0,RANK(P2440,(N2440:P2440,Q2440:AJ2440)),0)</f>
        <v>3</v>
      </c>
      <c r="G2440" s="1">
        <f t="shared" si="949"/>
        <v>20751</v>
      </c>
      <c r="H2440" s="2">
        <f t="shared" si="950"/>
        <v>0.33085140306122451</v>
      </c>
      <c r="I2440" s="2"/>
      <c r="J2440" s="2">
        <f t="shared" si="951"/>
        <v>0.30145089285714288</v>
      </c>
      <c r="K2440" s="2">
        <f t="shared" si="952"/>
        <v>0.6323022959183674</v>
      </c>
      <c r="L2440" s="2">
        <f t="shared" si="953"/>
        <v>5.904017857142857E-2</v>
      </c>
      <c r="M2440" s="2">
        <f t="shared" si="954"/>
        <v>7.2066326530611513E-3</v>
      </c>
      <c r="N2440" s="1">
        <v>18907</v>
      </c>
      <c r="O2440" s="1">
        <v>39658</v>
      </c>
      <c r="P2440" s="1">
        <v>3703</v>
      </c>
      <c r="R2440" s="1">
        <v>301</v>
      </c>
      <c r="S2440" s="1">
        <v>93</v>
      </c>
      <c r="T2440" s="1">
        <v>58</v>
      </c>
      <c r="AL2440" s="7">
        <f>IF(Q2440&gt;0,RANK(Q2440,(N2440:P2440,Q2440:AJ2440)),0)</f>
        <v>0</v>
      </c>
      <c r="AM2440" s="7">
        <f>IF(R2440&gt;0,RANK(R2440,(N2440:P2440,Q2440:AJ2440)),0)</f>
        <v>4</v>
      </c>
      <c r="AN2440" s="7">
        <f>IF(S2440&gt;0,RANK(S2440,(N2440:P2440,Q2440:AJ2440)),0)</f>
        <v>5</v>
      </c>
      <c r="AO2440" s="7">
        <f>IF(T2440&gt;0,RANK(T2440,(N2440:P2440,Q2440:AJ2440)),0)</f>
        <v>6</v>
      </c>
      <c r="AP2440" s="2">
        <f t="shared" si="955"/>
        <v>0</v>
      </c>
      <c r="AQ2440" s="2">
        <f t="shared" si="956"/>
        <v>4.7991071428571432E-3</v>
      </c>
      <c r="AR2440" s="2">
        <f t="shared" si="957"/>
        <v>1.482780612244898E-3</v>
      </c>
      <c r="AS2440" s="2">
        <f t="shared" si="958"/>
        <v>9.247448979591837E-4</v>
      </c>
      <c r="AU2440" t="s">
        <v>3174</v>
      </c>
      <c r="AV2440" t="s">
        <v>1088</v>
      </c>
      <c r="AY2440" s="130">
        <v>45</v>
      </c>
      <c r="AZ2440" s="131">
        <v>63</v>
      </c>
      <c r="BA2440" s="132">
        <f t="shared" si="959"/>
        <v>45063</v>
      </c>
      <c r="BC2440" s="7" t="s">
        <v>532</v>
      </c>
    </row>
    <row r="2441" spans="1:55" hidden="1" outlineLevel="1" x14ac:dyDescent="0.2">
      <c r="A2441" t="s">
        <v>3112</v>
      </c>
      <c r="B2441" t="s">
        <v>1088</v>
      </c>
      <c r="C2441" s="1">
        <f t="shared" si="948"/>
        <v>3123</v>
      </c>
      <c r="D2441" s="7">
        <f>RANK(N2441,(N2441:P2441,Q2441:AJ2441))</f>
        <v>1</v>
      </c>
      <c r="E2441" s="7">
        <f>RANK(O2441,(N2441:P2441,Q2441:AJ2441))</f>
        <v>2</v>
      </c>
      <c r="F2441" s="7">
        <f>IF(P2441&gt;0,RANK(P2441,(N2441:P2441,Q2441:AJ2441)),0)</f>
        <v>3</v>
      </c>
      <c r="G2441" s="1">
        <f t="shared" si="949"/>
        <v>754</v>
      </c>
      <c r="H2441" s="2">
        <f t="shared" si="950"/>
        <v>0.24143451809157862</v>
      </c>
      <c r="I2441" s="2"/>
      <c r="J2441" s="2">
        <f t="shared" si="951"/>
        <v>0.59494076208773616</v>
      </c>
      <c r="K2441" s="2">
        <f t="shared" si="952"/>
        <v>0.35350624399615754</v>
      </c>
      <c r="L2441" s="2">
        <f t="shared" si="953"/>
        <v>4.7390329811079088E-2</v>
      </c>
      <c r="M2441" s="2">
        <f t="shared" si="954"/>
        <v>4.1626641050272056E-3</v>
      </c>
      <c r="N2441" s="1">
        <v>1858</v>
      </c>
      <c r="O2441" s="1">
        <v>1104</v>
      </c>
      <c r="P2441" s="1">
        <v>148</v>
      </c>
      <c r="R2441" s="1">
        <v>3</v>
      </c>
      <c r="S2441" s="1">
        <v>5</v>
      </c>
      <c r="T2441" s="1">
        <v>5</v>
      </c>
      <c r="AL2441" s="7">
        <f>IF(Q2441&gt;0,RANK(Q2441,(N2441:P2441,Q2441:AJ2441)),0)</f>
        <v>0</v>
      </c>
      <c r="AM2441" s="7">
        <f>IF(R2441&gt;0,RANK(R2441,(N2441:P2441,Q2441:AJ2441)),0)</f>
        <v>6</v>
      </c>
      <c r="AN2441" s="7">
        <f>IF(S2441&gt;0,RANK(S2441,(N2441:P2441,Q2441:AJ2441)),0)</f>
        <v>4</v>
      </c>
      <c r="AO2441" s="7">
        <f>IF(T2441&gt;0,RANK(T2441,(N2441:P2441,Q2441:AJ2441)),0)</f>
        <v>4</v>
      </c>
      <c r="AP2441" s="2">
        <f t="shared" si="955"/>
        <v>0</v>
      </c>
      <c r="AQ2441" s="2">
        <f t="shared" si="956"/>
        <v>9.6061479346781938E-4</v>
      </c>
      <c r="AR2441" s="2">
        <f t="shared" si="957"/>
        <v>1.6010246557796989E-3</v>
      </c>
      <c r="AS2441" s="2">
        <f t="shared" si="958"/>
        <v>1.6010246557796989E-3</v>
      </c>
      <c r="AU2441" t="s">
        <v>3112</v>
      </c>
      <c r="AV2441" t="s">
        <v>1088</v>
      </c>
      <c r="AY2441" s="130">
        <v>45</v>
      </c>
      <c r="AZ2441" s="131">
        <v>65</v>
      </c>
      <c r="BA2441" s="132">
        <f t="shared" si="959"/>
        <v>45065</v>
      </c>
      <c r="BC2441" s="7" t="s">
        <v>532</v>
      </c>
    </row>
    <row r="2442" spans="1:55" hidden="1" outlineLevel="1" x14ac:dyDescent="0.2">
      <c r="A2442" t="s">
        <v>1066</v>
      </c>
      <c r="B2442" t="s">
        <v>1088</v>
      </c>
      <c r="C2442" s="1">
        <f t="shared" si="948"/>
        <v>10451</v>
      </c>
      <c r="D2442" s="7">
        <f>RANK(N2442,(N2442:P2442,Q2442:AJ2442))</f>
        <v>1</v>
      </c>
      <c r="E2442" s="7">
        <f>RANK(O2442,(N2442:P2442,Q2442:AJ2442))</f>
        <v>2</v>
      </c>
      <c r="F2442" s="7">
        <f>IF(P2442&gt;0,RANK(P2442,(N2442:P2442,Q2442:AJ2442)),0)</f>
        <v>3</v>
      </c>
      <c r="G2442" s="1">
        <f t="shared" si="949"/>
        <v>2764</v>
      </c>
      <c r="H2442" s="2">
        <f t="shared" si="950"/>
        <v>0.26447229930150223</v>
      </c>
      <c r="I2442" s="2"/>
      <c r="J2442" s="2">
        <f t="shared" si="951"/>
        <v>0.60845852071572093</v>
      </c>
      <c r="K2442" s="2">
        <f t="shared" si="952"/>
        <v>0.34398622141421875</v>
      </c>
      <c r="L2442" s="2">
        <f t="shared" si="953"/>
        <v>3.4063725959238352E-2</v>
      </c>
      <c r="M2442" s="2">
        <f t="shared" si="954"/>
        <v>1.3491531910821968E-2</v>
      </c>
      <c r="N2442" s="1">
        <v>6359</v>
      </c>
      <c r="O2442" s="1">
        <v>3595</v>
      </c>
      <c r="P2442" s="1">
        <v>356</v>
      </c>
      <c r="R2442" s="1">
        <v>17</v>
      </c>
      <c r="S2442" s="1">
        <v>30</v>
      </c>
      <c r="T2442" s="1">
        <v>94</v>
      </c>
      <c r="AL2442" s="7">
        <f>IF(Q2442&gt;0,RANK(Q2442,(N2442:P2442,Q2442:AJ2442)),0)</f>
        <v>0</v>
      </c>
      <c r="AM2442" s="7">
        <f>IF(R2442&gt;0,RANK(R2442,(N2442:P2442,Q2442:AJ2442)),0)</f>
        <v>6</v>
      </c>
      <c r="AN2442" s="7">
        <f>IF(S2442&gt;0,RANK(S2442,(N2442:P2442,Q2442:AJ2442)),0)</f>
        <v>5</v>
      </c>
      <c r="AO2442" s="7">
        <f>IF(T2442&gt;0,RANK(T2442,(N2442:P2442,Q2442:AJ2442)),0)</f>
        <v>4</v>
      </c>
      <c r="AP2442" s="2">
        <f t="shared" si="955"/>
        <v>0</v>
      </c>
      <c r="AQ2442" s="2">
        <f t="shared" si="956"/>
        <v>1.6266385991771121E-3</v>
      </c>
      <c r="AR2442" s="2">
        <f t="shared" si="957"/>
        <v>2.8705387044301979E-3</v>
      </c>
      <c r="AS2442" s="2">
        <f t="shared" si="958"/>
        <v>8.9943546072146201E-3</v>
      </c>
      <c r="AU2442" t="s">
        <v>1066</v>
      </c>
      <c r="AV2442" t="s">
        <v>1088</v>
      </c>
      <c r="AY2442" s="130">
        <v>45</v>
      </c>
      <c r="AZ2442" s="131">
        <v>67</v>
      </c>
      <c r="BA2442" s="132">
        <f t="shared" si="959"/>
        <v>45067</v>
      </c>
      <c r="BC2442" s="7" t="s">
        <v>532</v>
      </c>
    </row>
    <row r="2443" spans="1:55" hidden="1" outlineLevel="1" x14ac:dyDescent="0.2">
      <c r="A2443" t="s">
        <v>2160</v>
      </c>
      <c r="B2443" t="s">
        <v>1088</v>
      </c>
      <c r="C2443" s="1">
        <f t="shared" si="948"/>
        <v>8027</v>
      </c>
      <c r="D2443" s="7">
        <f>RANK(N2443,(N2443:P2443,Q2443:AJ2443))</f>
        <v>1</v>
      </c>
      <c r="E2443" s="7">
        <f>RANK(O2443,(N2443:P2443,Q2443:AJ2443))</f>
        <v>2</v>
      </c>
      <c r="F2443" s="7">
        <f>IF(P2443&gt;0,RANK(P2443,(N2443:P2443,Q2443:AJ2443)),0)</f>
        <v>3</v>
      </c>
      <c r="G2443" s="1">
        <f t="shared" si="949"/>
        <v>3200</v>
      </c>
      <c r="H2443" s="2">
        <f t="shared" si="950"/>
        <v>0.39865454092438024</v>
      </c>
      <c r="I2443" s="2"/>
      <c r="J2443" s="2">
        <f t="shared" si="951"/>
        <v>0.66625140151987039</v>
      </c>
      <c r="K2443" s="2">
        <f t="shared" si="952"/>
        <v>0.2675968605954902</v>
      </c>
      <c r="L2443" s="2">
        <f t="shared" si="953"/>
        <v>6.1542294755201198E-2</v>
      </c>
      <c r="M2443" s="2">
        <f t="shared" si="954"/>
        <v>4.6094431294382079E-3</v>
      </c>
      <c r="N2443" s="1">
        <v>5348</v>
      </c>
      <c r="O2443" s="1">
        <v>2148</v>
      </c>
      <c r="P2443" s="1">
        <v>494</v>
      </c>
      <c r="R2443" s="68">
        <v>20</v>
      </c>
      <c r="S2443" s="1">
        <v>11</v>
      </c>
      <c r="T2443" s="1">
        <v>6</v>
      </c>
      <c r="AL2443" s="7">
        <f>IF(Q2443&gt;0,RANK(Q2443,(N2443:P2443,Q2443:AJ2443)),0)</f>
        <v>0</v>
      </c>
      <c r="AM2443" s="7">
        <f>IF(R2443&gt;0,RANK(R2443,(N2443:P2443,Q2443:AJ2443)),0)</f>
        <v>4</v>
      </c>
      <c r="AN2443" s="7">
        <f>IF(S2443&gt;0,RANK(S2443,(N2443:P2443,Q2443:AJ2443)),0)</f>
        <v>5</v>
      </c>
      <c r="AO2443" s="7">
        <f>IF(T2443&gt;0,RANK(T2443,(N2443:P2443,Q2443:AJ2443)),0)</f>
        <v>6</v>
      </c>
      <c r="AP2443" s="2">
        <f t="shared" si="955"/>
        <v>0</v>
      </c>
      <c r="AQ2443" s="2">
        <f t="shared" si="956"/>
        <v>2.4915908807773765E-3</v>
      </c>
      <c r="AR2443" s="2">
        <f t="shared" si="957"/>
        <v>1.370374984427557E-3</v>
      </c>
      <c r="AS2443" s="2">
        <f t="shared" si="958"/>
        <v>7.4747726423321286E-4</v>
      </c>
      <c r="AU2443" t="s">
        <v>2160</v>
      </c>
      <c r="AV2443" t="s">
        <v>1088</v>
      </c>
      <c r="AY2443" s="130">
        <v>45</v>
      </c>
      <c r="AZ2443" s="131">
        <v>69</v>
      </c>
      <c r="BA2443" s="132">
        <f t="shared" si="959"/>
        <v>45069</v>
      </c>
      <c r="BC2443" s="7" t="s">
        <v>532</v>
      </c>
    </row>
    <row r="2444" spans="1:55" hidden="1" outlineLevel="1" x14ac:dyDescent="0.2">
      <c r="A2444" t="s">
        <v>2161</v>
      </c>
      <c r="B2444" t="s">
        <v>1088</v>
      </c>
      <c r="C2444" s="1">
        <f t="shared" si="948"/>
        <v>11232</v>
      </c>
      <c r="D2444" s="7">
        <f>RANK(N2444,(N2444:P2444,Q2444:AJ2444))</f>
        <v>2</v>
      </c>
      <c r="E2444" s="7">
        <f>RANK(O2444,(N2444:P2444,Q2444:AJ2444))</f>
        <v>1</v>
      </c>
      <c r="F2444" s="7">
        <f>IF(P2444&gt;0,RANK(P2444,(N2444:P2444,Q2444:AJ2444)),0)</f>
        <v>3</v>
      </c>
      <c r="G2444" s="1">
        <f t="shared" si="949"/>
        <v>866</v>
      </c>
      <c r="H2444" s="2">
        <f t="shared" si="950"/>
        <v>7.7101139601139596E-2</v>
      </c>
      <c r="I2444" s="2"/>
      <c r="J2444" s="2">
        <f t="shared" si="951"/>
        <v>0.42770655270655272</v>
      </c>
      <c r="K2444" s="2">
        <f t="shared" si="952"/>
        <v>0.50480769230769229</v>
      </c>
      <c r="L2444" s="2">
        <f t="shared" si="953"/>
        <v>6.0719373219373221E-2</v>
      </c>
      <c r="M2444" s="2">
        <f t="shared" si="954"/>
        <v>6.766381766381821E-3</v>
      </c>
      <c r="N2444" s="1">
        <v>4804</v>
      </c>
      <c r="O2444" s="1">
        <v>5670</v>
      </c>
      <c r="P2444" s="1">
        <v>682</v>
      </c>
      <c r="R2444" s="1">
        <v>39</v>
      </c>
      <c r="S2444" s="1">
        <v>27</v>
      </c>
      <c r="T2444" s="1">
        <v>10</v>
      </c>
      <c r="AL2444" s="7">
        <f>IF(Q2444&gt;0,RANK(Q2444,(N2444:P2444,Q2444:AJ2444)),0)</f>
        <v>0</v>
      </c>
      <c r="AM2444" s="7">
        <f>IF(R2444&gt;0,RANK(R2444,(N2444:P2444,Q2444:AJ2444)),0)</f>
        <v>4</v>
      </c>
      <c r="AN2444" s="7">
        <f>IF(S2444&gt;0,RANK(S2444,(N2444:P2444,Q2444:AJ2444)),0)</f>
        <v>5</v>
      </c>
      <c r="AO2444" s="7">
        <f>IF(T2444&gt;0,RANK(T2444,(N2444:P2444,Q2444:AJ2444)),0)</f>
        <v>6</v>
      </c>
      <c r="AP2444" s="2">
        <f t="shared" si="955"/>
        <v>0</v>
      </c>
      <c r="AQ2444" s="2">
        <f t="shared" si="956"/>
        <v>3.472222222222222E-3</v>
      </c>
      <c r="AR2444" s="2">
        <f t="shared" si="957"/>
        <v>2.403846153846154E-3</v>
      </c>
      <c r="AS2444" s="2">
        <f t="shared" si="958"/>
        <v>8.9031339031339033E-4</v>
      </c>
      <c r="AU2444" t="s">
        <v>2161</v>
      </c>
      <c r="AV2444" t="s">
        <v>1088</v>
      </c>
      <c r="AY2444" s="130">
        <v>45</v>
      </c>
      <c r="AZ2444" s="131">
        <v>71</v>
      </c>
      <c r="BA2444" s="132">
        <f t="shared" si="959"/>
        <v>45071</v>
      </c>
      <c r="BC2444" s="7" t="s">
        <v>532</v>
      </c>
    </row>
    <row r="2445" spans="1:55" hidden="1" outlineLevel="1" x14ac:dyDescent="0.2">
      <c r="A2445" t="s">
        <v>3165</v>
      </c>
      <c r="B2445" t="s">
        <v>1088</v>
      </c>
      <c r="C2445" s="1">
        <f t="shared" si="948"/>
        <v>19952</v>
      </c>
      <c r="D2445" s="7">
        <f>RANK(N2445,(N2445:P2445,Q2445:AJ2445))</f>
        <v>2</v>
      </c>
      <c r="E2445" s="7">
        <f>RANK(O2445,(N2445:P2445,Q2445:AJ2445))</f>
        <v>1</v>
      </c>
      <c r="F2445" s="7">
        <f>IF(P2445&gt;0,RANK(P2445,(N2445:P2445,Q2445:AJ2445)),0)</f>
        <v>3</v>
      </c>
      <c r="G2445" s="1">
        <f t="shared" si="949"/>
        <v>3105</v>
      </c>
      <c r="H2445" s="2">
        <f t="shared" si="950"/>
        <v>0.15562349639133921</v>
      </c>
      <c r="I2445" s="2"/>
      <c r="J2445" s="2">
        <f t="shared" si="951"/>
        <v>0.37078989574979954</v>
      </c>
      <c r="K2445" s="2">
        <f t="shared" si="952"/>
        <v>0.52641339214113869</v>
      </c>
      <c r="L2445" s="2">
        <f t="shared" si="953"/>
        <v>9.8285886126704095E-2</v>
      </c>
      <c r="M2445" s="2">
        <f t="shared" si="954"/>
        <v>4.5108259823577329E-3</v>
      </c>
      <c r="N2445" s="1">
        <v>7398</v>
      </c>
      <c r="O2445" s="1">
        <v>10503</v>
      </c>
      <c r="P2445" s="1">
        <v>1961</v>
      </c>
      <c r="R2445" s="1">
        <v>52</v>
      </c>
      <c r="S2445" s="1">
        <v>23</v>
      </c>
      <c r="T2445" s="1">
        <v>15</v>
      </c>
      <c r="AL2445" s="7">
        <f>IF(Q2445&gt;0,RANK(Q2445,(N2445:P2445,Q2445:AJ2445)),0)</f>
        <v>0</v>
      </c>
      <c r="AM2445" s="7">
        <f>IF(R2445&gt;0,RANK(R2445,(N2445:P2445,Q2445:AJ2445)),0)</f>
        <v>4</v>
      </c>
      <c r="AN2445" s="7">
        <f>IF(S2445&gt;0,RANK(S2445,(N2445:P2445,Q2445:AJ2445)),0)</f>
        <v>5</v>
      </c>
      <c r="AO2445" s="7">
        <f>IF(T2445&gt;0,RANK(T2445,(N2445:P2445,Q2445:AJ2445)),0)</f>
        <v>6</v>
      </c>
      <c r="AP2445" s="2">
        <f t="shared" si="955"/>
        <v>0</v>
      </c>
      <c r="AQ2445" s="2">
        <f t="shared" si="956"/>
        <v>2.6062550120288693E-3</v>
      </c>
      <c r="AR2445" s="2">
        <f t="shared" si="957"/>
        <v>1.152766639935846E-3</v>
      </c>
      <c r="AS2445" s="2">
        <f t="shared" si="958"/>
        <v>7.5180433039294305E-4</v>
      </c>
      <c r="AU2445" t="s">
        <v>3165</v>
      </c>
      <c r="AV2445" t="s">
        <v>1088</v>
      </c>
      <c r="AY2445" s="130">
        <v>45</v>
      </c>
      <c r="AZ2445" s="131">
        <v>73</v>
      </c>
      <c r="BA2445" s="132">
        <f t="shared" si="959"/>
        <v>45073</v>
      </c>
      <c r="BC2445" s="7" t="s">
        <v>532</v>
      </c>
    </row>
    <row r="2446" spans="1:55" hidden="1" outlineLevel="1" x14ac:dyDescent="0.2">
      <c r="A2446" t="s">
        <v>1288</v>
      </c>
      <c r="B2446" t="s">
        <v>1088</v>
      </c>
      <c r="C2446" s="1">
        <f t="shared" si="948"/>
        <v>30315</v>
      </c>
      <c r="D2446" s="7">
        <f>RANK(N2446,(N2446:P2446,Q2446:AJ2446))</f>
        <v>1</v>
      </c>
      <c r="E2446" s="7">
        <f>RANK(O2446,(N2446:P2446,Q2446:AJ2446))</f>
        <v>2</v>
      </c>
      <c r="F2446" s="7">
        <f>IF(P2446&gt;0,RANK(P2446,(N2446:P2446,Q2446:AJ2446)),0)</f>
        <v>3</v>
      </c>
      <c r="G2446" s="1">
        <f t="shared" si="949"/>
        <v>8116</v>
      </c>
      <c r="H2446" s="2">
        <f t="shared" si="950"/>
        <v>0.26772224971136399</v>
      </c>
      <c r="I2446" s="2"/>
      <c r="J2446" s="2">
        <f t="shared" si="951"/>
        <v>0.61388751443179945</v>
      </c>
      <c r="K2446" s="2">
        <f t="shared" si="952"/>
        <v>0.34616526472043541</v>
      </c>
      <c r="L2446" s="2">
        <f t="shared" si="953"/>
        <v>3.6681510803232724E-2</v>
      </c>
      <c r="M2446" s="2">
        <f t="shared" si="954"/>
        <v>3.2657100445324175E-3</v>
      </c>
      <c r="N2446" s="1">
        <v>18610</v>
      </c>
      <c r="O2446" s="1">
        <v>10494</v>
      </c>
      <c r="P2446" s="1">
        <v>1112</v>
      </c>
      <c r="R2446" s="1">
        <v>61</v>
      </c>
      <c r="S2446" s="1">
        <v>21</v>
      </c>
      <c r="T2446" s="1">
        <v>17</v>
      </c>
      <c r="AL2446" s="7">
        <f>IF(Q2446&gt;0,RANK(Q2446,(N2446:P2446,Q2446:AJ2446)),0)</f>
        <v>0</v>
      </c>
      <c r="AM2446" s="7">
        <f>IF(R2446&gt;0,RANK(R2446,(N2446:P2446,Q2446:AJ2446)),0)</f>
        <v>4</v>
      </c>
      <c r="AN2446" s="7">
        <f>IF(S2446&gt;0,RANK(S2446,(N2446:P2446,Q2446:AJ2446)),0)</f>
        <v>5</v>
      </c>
      <c r="AO2446" s="7">
        <f>IF(T2446&gt;0,RANK(T2446,(N2446:P2446,Q2446:AJ2446)),0)</f>
        <v>6</v>
      </c>
      <c r="AP2446" s="2">
        <f t="shared" si="955"/>
        <v>0</v>
      </c>
      <c r="AQ2446" s="2">
        <f t="shared" si="956"/>
        <v>2.0122051789543132E-3</v>
      </c>
      <c r="AR2446" s="2">
        <f t="shared" si="957"/>
        <v>6.9272637308263234E-4</v>
      </c>
      <c r="AS2446" s="2">
        <f t="shared" si="958"/>
        <v>5.6077849249546428E-4</v>
      </c>
      <c r="AU2446" t="s">
        <v>1288</v>
      </c>
      <c r="AV2446" t="s">
        <v>1088</v>
      </c>
      <c r="AY2446" s="130">
        <v>45</v>
      </c>
      <c r="AZ2446" s="131">
        <v>75</v>
      </c>
      <c r="BA2446" s="132">
        <f t="shared" si="959"/>
        <v>45075</v>
      </c>
      <c r="BC2446" s="7" t="s">
        <v>532</v>
      </c>
    </row>
    <row r="2447" spans="1:55" hidden="1" outlineLevel="1" x14ac:dyDescent="0.2">
      <c r="A2447" t="s">
        <v>1571</v>
      </c>
      <c r="B2447" t="s">
        <v>1088</v>
      </c>
      <c r="C2447" s="1">
        <f t="shared" si="948"/>
        <v>27900</v>
      </c>
      <c r="D2447" s="7">
        <f>RANK(N2447,(N2447:P2447,Q2447:AJ2447))</f>
        <v>2</v>
      </c>
      <c r="E2447" s="7">
        <f>RANK(O2447,(N2447:P2447,Q2447:AJ2447))</f>
        <v>1</v>
      </c>
      <c r="F2447" s="7">
        <f>IF(P2447&gt;0,RANK(P2447,(N2447:P2447,Q2447:AJ2447)),0)</f>
        <v>3</v>
      </c>
      <c r="G2447" s="1">
        <f t="shared" si="949"/>
        <v>8782</v>
      </c>
      <c r="H2447" s="2">
        <f t="shared" si="950"/>
        <v>0.31476702508960575</v>
      </c>
      <c r="I2447" s="2"/>
      <c r="J2447" s="2">
        <f t="shared" si="951"/>
        <v>0.29996415770609319</v>
      </c>
      <c r="K2447" s="2">
        <f t="shared" si="952"/>
        <v>0.61473118279569894</v>
      </c>
      <c r="L2447" s="2">
        <f t="shared" si="953"/>
        <v>7.9247311827956995E-2</v>
      </c>
      <c r="M2447" s="2">
        <f t="shared" si="954"/>
        <v>6.0573476702508733E-3</v>
      </c>
      <c r="N2447" s="1">
        <v>8369</v>
      </c>
      <c r="O2447" s="1">
        <v>17151</v>
      </c>
      <c r="P2447" s="1">
        <v>2211</v>
      </c>
      <c r="R2447" s="1">
        <v>94</v>
      </c>
      <c r="S2447" s="1">
        <v>40</v>
      </c>
      <c r="T2447" s="1">
        <v>35</v>
      </c>
      <c r="AL2447" s="7">
        <f>IF(Q2447&gt;0,RANK(Q2447,(N2447:P2447,Q2447:AJ2447)),0)</f>
        <v>0</v>
      </c>
      <c r="AM2447" s="7">
        <f>IF(R2447&gt;0,RANK(R2447,(N2447:P2447,Q2447:AJ2447)),0)</f>
        <v>4</v>
      </c>
      <c r="AN2447" s="7">
        <f>IF(S2447&gt;0,RANK(S2447,(N2447:P2447,Q2447:AJ2447)),0)</f>
        <v>5</v>
      </c>
      <c r="AO2447" s="7">
        <f>IF(T2447&gt;0,RANK(T2447,(N2447:P2447,Q2447:AJ2447)),0)</f>
        <v>6</v>
      </c>
      <c r="AP2447" s="2">
        <f t="shared" si="955"/>
        <v>0</v>
      </c>
      <c r="AQ2447" s="2">
        <f t="shared" si="956"/>
        <v>3.3691756272401434E-3</v>
      </c>
      <c r="AR2447" s="2">
        <f t="shared" si="957"/>
        <v>1.4336917562724014E-3</v>
      </c>
      <c r="AS2447" s="2">
        <f t="shared" si="958"/>
        <v>1.2544802867383513E-3</v>
      </c>
      <c r="AU2447" t="s">
        <v>1571</v>
      </c>
      <c r="AV2447" t="s">
        <v>1088</v>
      </c>
      <c r="AY2447" s="130">
        <v>45</v>
      </c>
      <c r="AZ2447" s="131">
        <v>77</v>
      </c>
      <c r="BA2447" s="132">
        <f t="shared" si="959"/>
        <v>45077</v>
      </c>
      <c r="BC2447" s="7" t="s">
        <v>532</v>
      </c>
    </row>
    <row r="2448" spans="1:55" hidden="1" outlineLevel="1" x14ac:dyDescent="0.2">
      <c r="A2448" t="s">
        <v>1591</v>
      </c>
      <c r="B2448" t="s">
        <v>1088</v>
      </c>
      <c r="C2448" s="1">
        <f t="shared" si="948"/>
        <v>95230</v>
      </c>
      <c r="D2448" s="7">
        <f>RANK(N2448,(N2448:P2448,Q2448:AJ2448))</f>
        <v>1</v>
      </c>
      <c r="E2448" s="7">
        <f>RANK(O2448,(N2448:P2448,Q2448:AJ2448))</f>
        <v>2</v>
      </c>
      <c r="F2448" s="7">
        <f>IF(P2448&gt;0,RANK(P2448,(N2448:P2448,Q2448:AJ2448)),0)</f>
        <v>3</v>
      </c>
      <c r="G2448" s="1">
        <f t="shared" si="949"/>
        <v>13130</v>
      </c>
      <c r="H2448" s="2">
        <f t="shared" si="950"/>
        <v>0.13787671952115929</v>
      </c>
      <c r="I2448" s="2"/>
      <c r="J2448" s="2">
        <f t="shared" si="951"/>
        <v>0.54837761209702829</v>
      </c>
      <c r="K2448" s="2">
        <f t="shared" si="952"/>
        <v>0.41050089257586897</v>
      </c>
      <c r="L2448" s="2">
        <f t="shared" si="953"/>
        <v>3.316181875459414E-2</v>
      </c>
      <c r="M2448" s="2">
        <f t="shared" si="954"/>
        <v>7.9596765725086019E-3</v>
      </c>
      <c r="N2448" s="68">
        <v>52222</v>
      </c>
      <c r="O2448" s="68">
        <v>39092</v>
      </c>
      <c r="P2448" s="68">
        <v>3158</v>
      </c>
      <c r="Q2448" s="68"/>
      <c r="R2448" s="68">
        <v>505</v>
      </c>
      <c r="S2448" s="68">
        <v>135</v>
      </c>
      <c r="T2448" s="68">
        <v>118</v>
      </c>
      <c r="AL2448" s="7">
        <f>IF(Q2448&gt;0,RANK(Q2448,(N2448:P2448,Q2448:AJ2448)),0)</f>
        <v>0</v>
      </c>
      <c r="AM2448" s="7">
        <f>IF(R2448&gt;0,RANK(R2448,(N2448:P2448,Q2448:AJ2448)),0)</f>
        <v>4</v>
      </c>
      <c r="AN2448" s="7">
        <f>IF(S2448&gt;0,RANK(S2448,(N2448:P2448,Q2448:AJ2448)),0)</f>
        <v>5</v>
      </c>
      <c r="AO2448" s="7">
        <f>IF(T2448&gt;0,RANK(T2448,(N2448:P2448,Q2448:AJ2448)),0)</f>
        <v>6</v>
      </c>
      <c r="AP2448" s="2">
        <f t="shared" si="955"/>
        <v>0</v>
      </c>
      <c r="AQ2448" s="2">
        <f t="shared" si="956"/>
        <v>5.302950750813819E-3</v>
      </c>
      <c r="AR2448" s="2">
        <f t="shared" si="957"/>
        <v>1.4176204977423082E-3</v>
      </c>
      <c r="AS2448" s="2">
        <f t="shared" si="958"/>
        <v>1.2391053239525359E-3</v>
      </c>
      <c r="AU2448" t="s">
        <v>1591</v>
      </c>
      <c r="AV2448" t="s">
        <v>1088</v>
      </c>
      <c r="AY2448" s="130">
        <v>45</v>
      </c>
      <c r="AZ2448" s="131">
        <v>79</v>
      </c>
      <c r="BA2448" s="132">
        <f t="shared" si="959"/>
        <v>45079</v>
      </c>
      <c r="BC2448" s="7" t="s">
        <v>532</v>
      </c>
    </row>
    <row r="2449" spans="1:55" hidden="1" outlineLevel="1" x14ac:dyDescent="0.2">
      <c r="A2449" t="s">
        <v>1702</v>
      </c>
      <c r="B2449" t="s">
        <v>1088</v>
      </c>
      <c r="C2449" s="1">
        <f t="shared" si="948"/>
        <v>5700</v>
      </c>
      <c r="D2449" s="7">
        <f>RANK(N2449,(N2449:P2449,Q2449:AJ2449))</f>
        <v>2</v>
      </c>
      <c r="E2449" s="7">
        <f>RANK(O2449,(N2449:P2449,Q2449:AJ2449))</f>
        <v>1</v>
      </c>
      <c r="F2449" s="7">
        <f>IF(P2449&gt;0,RANK(P2449,(N2449:P2449,Q2449:AJ2449)),0)</f>
        <v>3</v>
      </c>
      <c r="G2449" s="1">
        <f t="shared" si="949"/>
        <v>339</v>
      </c>
      <c r="H2449" s="2">
        <f t="shared" si="950"/>
        <v>5.9473684210526317E-2</v>
      </c>
      <c r="I2449" s="2"/>
      <c r="J2449" s="2">
        <f t="shared" si="951"/>
        <v>0.43614035087719299</v>
      </c>
      <c r="K2449" s="2">
        <f t="shared" si="952"/>
        <v>0.49561403508771928</v>
      </c>
      <c r="L2449" s="2">
        <f t="shared" si="953"/>
        <v>6.5087719298245611E-2</v>
      </c>
      <c r="M2449" s="2">
        <f t="shared" si="954"/>
        <v>3.157894736842054E-3</v>
      </c>
      <c r="N2449" s="1">
        <v>2486</v>
      </c>
      <c r="O2449" s="1">
        <v>2825</v>
      </c>
      <c r="P2449" s="1">
        <v>371</v>
      </c>
      <c r="R2449" s="1">
        <v>8</v>
      </c>
      <c r="S2449" s="1">
        <v>9</v>
      </c>
      <c r="T2449" s="1">
        <v>1</v>
      </c>
      <c r="AL2449" s="7">
        <f>IF(Q2449&gt;0,RANK(Q2449,(N2449:P2449,Q2449:AJ2449)),0)</f>
        <v>0</v>
      </c>
      <c r="AM2449" s="7">
        <f>IF(R2449&gt;0,RANK(R2449,(N2449:P2449,Q2449:AJ2449)),0)</f>
        <v>5</v>
      </c>
      <c r="AN2449" s="7">
        <f>IF(S2449&gt;0,RANK(S2449,(N2449:P2449,Q2449:AJ2449)),0)</f>
        <v>4</v>
      </c>
      <c r="AO2449" s="7">
        <f>IF(T2449&gt;0,RANK(T2449,(N2449:P2449,Q2449:AJ2449)),0)</f>
        <v>6</v>
      </c>
      <c r="AP2449" s="2">
        <f t="shared" si="955"/>
        <v>0</v>
      </c>
      <c r="AQ2449" s="2">
        <f t="shared" si="956"/>
        <v>1.4035087719298245E-3</v>
      </c>
      <c r="AR2449" s="2">
        <f t="shared" si="957"/>
        <v>1.5789473684210526E-3</v>
      </c>
      <c r="AS2449" s="2">
        <f t="shared" si="958"/>
        <v>1.7543859649122806E-4</v>
      </c>
      <c r="AU2449" t="s">
        <v>1702</v>
      </c>
      <c r="AV2449" t="s">
        <v>1088</v>
      </c>
      <c r="AY2449" s="130">
        <v>45</v>
      </c>
      <c r="AZ2449" s="131">
        <v>81</v>
      </c>
      <c r="BA2449" s="132">
        <f t="shared" si="959"/>
        <v>45081</v>
      </c>
      <c r="BC2449" s="7" t="s">
        <v>532</v>
      </c>
    </row>
    <row r="2450" spans="1:55" hidden="1" outlineLevel="1" x14ac:dyDescent="0.2">
      <c r="A2450" t="s">
        <v>3153</v>
      </c>
      <c r="B2450" t="s">
        <v>1088</v>
      </c>
      <c r="C2450" s="1">
        <f t="shared" si="948"/>
        <v>67196</v>
      </c>
      <c r="D2450" s="7">
        <f>RANK(N2450,(N2450:P2450,Q2450:AJ2450))</f>
        <v>2</v>
      </c>
      <c r="E2450" s="7">
        <f>RANK(O2450,(N2450:P2450,Q2450:AJ2450))</f>
        <v>1</v>
      </c>
      <c r="F2450" s="7">
        <f>IF(P2450&gt;0,RANK(P2450,(N2450:P2450,Q2450:AJ2450)),0)</f>
        <v>3</v>
      </c>
      <c r="G2450" s="1">
        <f t="shared" si="949"/>
        <v>9158</v>
      </c>
      <c r="H2450" s="2">
        <f t="shared" si="950"/>
        <v>0.13628787427823086</v>
      </c>
      <c r="I2450" s="2"/>
      <c r="J2450" s="2">
        <f t="shared" si="951"/>
        <v>0.39904160961962021</v>
      </c>
      <c r="K2450" s="2">
        <f t="shared" si="952"/>
        <v>0.53532948389785107</v>
      </c>
      <c r="L2450" s="2">
        <f t="shared" si="953"/>
        <v>5.7815941425084824E-2</v>
      </c>
      <c r="M2450" s="2">
        <f t="shared" si="954"/>
        <v>7.8129650574439019E-3</v>
      </c>
      <c r="N2450" s="1">
        <v>26814</v>
      </c>
      <c r="O2450" s="1">
        <v>35972</v>
      </c>
      <c r="P2450" s="1">
        <v>3885</v>
      </c>
      <c r="R2450" s="1">
        <v>297</v>
      </c>
      <c r="S2450" s="1">
        <v>155</v>
      </c>
      <c r="T2450" s="1">
        <v>73</v>
      </c>
      <c r="AL2450" s="7">
        <f>IF(Q2450&gt;0,RANK(Q2450,(N2450:P2450,Q2450:AJ2450)),0)</f>
        <v>0</v>
      </c>
      <c r="AM2450" s="7">
        <f>IF(R2450&gt;0,RANK(R2450,(N2450:P2450,Q2450:AJ2450)),0)</f>
        <v>4</v>
      </c>
      <c r="AN2450" s="7">
        <f>IF(S2450&gt;0,RANK(S2450,(N2450:P2450,Q2450:AJ2450)),0)</f>
        <v>5</v>
      </c>
      <c r="AO2450" s="7">
        <f>IF(T2450&gt;0,RANK(T2450,(N2450:P2450,Q2450:AJ2450)),0)</f>
        <v>6</v>
      </c>
      <c r="AP2450" s="2">
        <f t="shared" si="955"/>
        <v>0</v>
      </c>
      <c r="AQ2450" s="2">
        <f t="shared" si="956"/>
        <v>4.4199059467825465E-3</v>
      </c>
      <c r="AR2450" s="2">
        <f t="shared" si="957"/>
        <v>2.3066849217215309E-3</v>
      </c>
      <c r="AS2450" s="2">
        <f t="shared" si="958"/>
        <v>1.0863741889398178E-3</v>
      </c>
      <c r="AU2450" t="s">
        <v>3153</v>
      </c>
      <c r="AV2450" t="s">
        <v>1088</v>
      </c>
      <c r="AY2450" s="130">
        <v>45</v>
      </c>
      <c r="AZ2450" s="131">
        <v>83</v>
      </c>
      <c r="BA2450" s="132">
        <f t="shared" si="959"/>
        <v>45083</v>
      </c>
      <c r="BC2450" s="7" t="s">
        <v>532</v>
      </c>
    </row>
    <row r="2451" spans="1:55" hidden="1" outlineLevel="1" x14ac:dyDescent="0.2">
      <c r="A2451" t="s">
        <v>619</v>
      </c>
      <c r="B2451" t="s">
        <v>1088</v>
      </c>
      <c r="C2451" s="1">
        <f t="shared" si="948"/>
        <v>25392</v>
      </c>
      <c r="D2451" s="7">
        <f>RANK(N2451,(N2451:P2451,Q2451:AJ2451))</f>
        <v>1</v>
      </c>
      <c r="E2451" s="7">
        <f>RANK(O2451,(N2451:P2451,Q2451:AJ2451))</f>
        <v>2</v>
      </c>
      <c r="F2451" s="7">
        <f>IF(P2451&gt;0,RANK(P2451,(N2451:P2451,Q2451:AJ2451)),0)</f>
        <v>3</v>
      </c>
      <c r="G2451" s="1">
        <f t="shared" si="949"/>
        <v>118</v>
      </c>
      <c r="H2451" s="2">
        <f t="shared" si="950"/>
        <v>4.6471329552615001E-3</v>
      </c>
      <c r="I2451" s="2"/>
      <c r="J2451" s="2">
        <f t="shared" si="951"/>
        <v>0.48038752362948961</v>
      </c>
      <c r="K2451" s="2">
        <f t="shared" si="952"/>
        <v>0.47574039067422813</v>
      </c>
      <c r="L2451" s="2">
        <f t="shared" si="953"/>
        <v>3.6743856332703211E-2</v>
      </c>
      <c r="M2451" s="2">
        <f t="shared" si="954"/>
        <v>7.1282293635789931E-3</v>
      </c>
      <c r="N2451" s="1">
        <v>12198</v>
      </c>
      <c r="O2451" s="1">
        <v>12080</v>
      </c>
      <c r="P2451" s="1">
        <v>933</v>
      </c>
      <c r="R2451" s="1">
        <v>120</v>
      </c>
      <c r="S2451" s="1">
        <v>33</v>
      </c>
      <c r="T2451" s="1">
        <v>28</v>
      </c>
      <c r="AL2451" s="7">
        <f>IF(Q2451&gt;0,RANK(Q2451,(N2451:P2451,Q2451:AJ2451)),0)</f>
        <v>0</v>
      </c>
      <c r="AM2451" s="7">
        <f>IF(R2451&gt;0,RANK(R2451,(N2451:P2451,Q2451:AJ2451)),0)</f>
        <v>4</v>
      </c>
      <c r="AN2451" s="7">
        <f>IF(S2451&gt;0,RANK(S2451,(N2451:P2451,Q2451:AJ2451)),0)</f>
        <v>5</v>
      </c>
      <c r="AO2451" s="7">
        <f>IF(T2451&gt;0,RANK(T2451,(N2451:P2451,Q2451:AJ2451)),0)</f>
        <v>6</v>
      </c>
      <c r="AP2451" s="2">
        <f t="shared" si="955"/>
        <v>0</v>
      </c>
      <c r="AQ2451" s="2">
        <f t="shared" si="956"/>
        <v>4.725897920604915E-3</v>
      </c>
      <c r="AR2451" s="2">
        <f t="shared" si="957"/>
        <v>1.2996219281663517E-3</v>
      </c>
      <c r="AS2451" s="2">
        <f t="shared" si="958"/>
        <v>1.1027095148078135E-3</v>
      </c>
      <c r="AU2451" t="s">
        <v>619</v>
      </c>
      <c r="AV2451" t="s">
        <v>1088</v>
      </c>
      <c r="AY2451" s="130">
        <v>45</v>
      </c>
      <c r="AZ2451" s="131">
        <v>85</v>
      </c>
      <c r="BA2451" s="132">
        <f t="shared" si="959"/>
        <v>45085</v>
      </c>
      <c r="BC2451" s="7" t="s">
        <v>532</v>
      </c>
    </row>
    <row r="2452" spans="1:55" hidden="1" outlineLevel="1" x14ac:dyDescent="0.2">
      <c r="A2452" t="s">
        <v>2184</v>
      </c>
      <c r="B2452" t="s">
        <v>1088</v>
      </c>
      <c r="C2452" s="1">
        <f t="shared" si="948"/>
        <v>10055</v>
      </c>
      <c r="D2452" s="7">
        <f>RANK(N2452,(N2452:P2452,Q2452:AJ2452))</f>
        <v>1</v>
      </c>
      <c r="E2452" s="7">
        <f>RANK(O2452,(N2452:P2452,Q2452:AJ2452))</f>
        <v>2</v>
      </c>
      <c r="F2452" s="7">
        <f>IF(P2452&gt;0,RANK(P2452,(N2452:P2452,Q2452:AJ2452)),0)</f>
        <v>3</v>
      </c>
      <c r="G2452" s="1">
        <f t="shared" si="949"/>
        <v>1552</v>
      </c>
      <c r="H2452" s="2">
        <f t="shared" si="950"/>
        <v>0.15435106911984087</v>
      </c>
      <c r="I2452" s="2"/>
      <c r="J2452" s="2">
        <f t="shared" si="951"/>
        <v>0.53774241670810541</v>
      </c>
      <c r="K2452" s="2">
        <f t="shared" si="952"/>
        <v>0.38339134758826454</v>
      </c>
      <c r="L2452" s="2">
        <f t="shared" si="953"/>
        <v>7.4490303331675778E-2</v>
      </c>
      <c r="M2452" s="2">
        <f t="shared" si="954"/>
        <v>4.375932371954272E-3</v>
      </c>
      <c r="N2452" s="1">
        <v>5407</v>
      </c>
      <c r="O2452" s="68">
        <v>3855</v>
      </c>
      <c r="P2452" s="1">
        <v>749</v>
      </c>
      <c r="R2452" s="1">
        <v>15</v>
      </c>
      <c r="S2452" s="1">
        <v>21</v>
      </c>
      <c r="T2452" s="1">
        <v>8</v>
      </c>
      <c r="AL2452" s="7">
        <f>IF(Q2452&gt;0,RANK(Q2452,(N2452:P2452,Q2452:AJ2452)),0)</f>
        <v>0</v>
      </c>
      <c r="AM2452" s="7">
        <f>IF(R2452&gt;0,RANK(R2452,(N2452:P2452,Q2452:AJ2452)),0)</f>
        <v>5</v>
      </c>
      <c r="AN2452" s="7">
        <f>IF(S2452&gt;0,RANK(S2452,(N2452:P2452,Q2452:AJ2452)),0)</f>
        <v>4</v>
      </c>
      <c r="AO2452" s="7">
        <f>IF(T2452&gt;0,RANK(T2452,(N2452:P2452,Q2452:AJ2452)),0)</f>
        <v>6</v>
      </c>
      <c r="AP2452" s="2">
        <f t="shared" si="955"/>
        <v>0</v>
      </c>
      <c r="AQ2452" s="2">
        <f t="shared" si="956"/>
        <v>1.4917951268025858E-3</v>
      </c>
      <c r="AR2452" s="2">
        <f t="shared" si="957"/>
        <v>2.0885131775236201E-3</v>
      </c>
      <c r="AS2452" s="2">
        <f t="shared" si="958"/>
        <v>7.9562406762804573E-4</v>
      </c>
      <c r="AU2452" t="s">
        <v>2184</v>
      </c>
      <c r="AV2452" t="s">
        <v>1088</v>
      </c>
      <c r="AY2452" s="130">
        <v>45</v>
      </c>
      <c r="AZ2452" s="131">
        <v>87</v>
      </c>
      <c r="BA2452" s="132">
        <f t="shared" si="959"/>
        <v>45087</v>
      </c>
      <c r="BC2452" s="7" t="s">
        <v>532</v>
      </c>
    </row>
    <row r="2453" spans="1:55" hidden="1" outlineLevel="1" x14ac:dyDescent="0.2">
      <c r="A2453" t="s">
        <v>2573</v>
      </c>
      <c r="B2453" t="s">
        <v>1088</v>
      </c>
      <c r="C2453" s="1">
        <f t="shared" si="948"/>
        <v>11357</v>
      </c>
      <c r="D2453" s="7">
        <f>RANK(N2453,(N2453:P2453,Q2453:AJ2453))</f>
        <v>1</v>
      </c>
      <c r="E2453" s="7">
        <f>RANK(O2453,(N2453:P2453,Q2453:AJ2453))</f>
        <v>2</v>
      </c>
      <c r="F2453" s="7">
        <f>IF(P2453&gt;0,RANK(P2453,(N2453:P2453,Q2453:AJ2453)),0)</f>
        <v>3</v>
      </c>
      <c r="G2453" s="1">
        <f t="shared" si="949"/>
        <v>3030</v>
      </c>
      <c r="H2453" s="2">
        <f t="shared" si="950"/>
        <v>0.26679580875231135</v>
      </c>
      <c r="I2453" s="2"/>
      <c r="J2453" s="2">
        <f t="shared" si="951"/>
        <v>0.61521528572686446</v>
      </c>
      <c r="K2453" s="2">
        <f t="shared" si="952"/>
        <v>0.34841947697455317</v>
      </c>
      <c r="L2453" s="2">
        <f t="shared" si="953"/>
        <v>3.301928326142467E-2</v>
      </c>
      <c r="M2453" s="2">
        <f t="shared" si="954"/>
        <v>3.3459540371577057E-3</v>
      </c>
      <c r="N2453" s="1">
        <v>6987</v>
      </c>
      <c r="O2453" s="1">
        <v>3957</v>
      </c>
      <c r="P2453" s="1">
        <v>375</v>
      </c>
      <c r="R2453" s="1">
        <v>19</v>
      </c>
      <c r="S2453" s="1">
        <v>15</v>
      </c>
      <c r="T2453" s="1">
        <v>4</v>
      </c>
      <c r="AL2453" s="7">
        <f>IF(Q2453&gt;0,RANK(Q2453,(N2453:P2453,Q2453:AJ2453)),0)</f>
        <v>0</v>
      </c>
      <c r="AM2453" s="7">
        <f>IF(R2453&gt;0,RANK(R2453,(N2453:P2453,Q2453:AJ2453)),0)</f>
        <v>4</v>
      </c>
      <c r="AN2453" s="7">
        <f>IF(S2453&gt;0,RANK(S2453,(N2453:P2453,Q2453:AJ2453)),0)</f>
        <v>5</v>
      </c>
      <c r="AO2453" s="7">
        <f>IF(T2453&gt;0,RANK(T2453,(N2453:P2453,Q2453:AJ2453)),0)</f>
        <v>6</v>
      </c>
      <c r="AP2453" s="2">
        <f t="shared" si="955"/>
        <v>0</v>
      </c>
      <c r="AQ2453" s="2">
        <f t="shared" si="956"/>
        <v>1.67297701857885E-3</v>
      </c>
      <c r="AR2453" s="2">
        <f t="shared" si="957"/>
        <v>1.320771330456987E-3</v>
      </c>
      <c r="AS2453" s="2">
        <f t="shared" si="958"/>
        <v>3.5220568812186317E-4</v>
      </c>
      <c r="AU2453" t="s">
        <v>2573</v>
      </c>
      <c r="AV2453" t="s">
        <v>1088</v>
      </c>
      <c r="AY2453" s="130">
        <v>45</v>
      </c>
      <c r="AZ2453" s="131">
        <v>89</v>
      </c>
      <c r="BA2453" s="132">
        <f t="shared" si="959"/>
        <v>45089</v>
      </c>
      <c r="BC2453" s="7" t="s">
        <v>532</v>
      </c>
    </row>
    <row r="2454" spans="1:55" hidden="1" outlineLevel="1" x14ac:dyDescent="0.2">
      <c r="A2454" t="s">
        <v>2961</v>
      </c>
      <c r="B2454" t="s">
        <v>1088</v>
      </c>
      <c r="C2454" s="1">
        <f t="shared" si="948"/>
        <v>42523</v>
      </c>
      <c r="D2454" s="7">
        <f>RANK(N2454,(N2454:P2454,Q2454:AJ2454))</f>
        <v>2</v>
      </c>
      <c r="E2454" s="7">
        <f>RANK(O2454,(N2454:P2454,Q2454:AJ2454))</f>
        <v>1</v>
      </c>
      <c r="F2454" s="7">
        <f>IF(P2454&gt;0,RANK(P2454,(N2454:P2454,Q2454:AJ2454)),0)</f>
        <v>3</v>
      </c>
      <c r="G2454" s="1">
        <f t="shared" si="949"/>
        <v>5349</v>
      </c>
      <c r="H2454" s="2">
        <f t="shared" si="950"/>
        <v>0.12579074853608635</v>
      </c>
      <c r="I2454" s="2"/>
      <c r="J2454" s="2">
        <f t="shared" si="951"/>
        <v>0.39679702749100487</v>
      </c>
      <c r="K2454" s="2">
        <f t="shared" si="952"/>
        <v>0.52258777602709117</v>
      </c>
      <c r="L2454" s="2">
        <f t="shared" si="953"/>
        <v>7.4618441784446071E-2</v>
      </c>
      <c r="M2454" s="2">
        <f t="shared" si="954"/>
        <v>5.99675469745789E-3</v>
      </c>
      <c r="N2454" s="1">
        <v>16873</v>
      </c>
      <c r="O2454" s="1">
        <v>22222</v>
      </c>
      <c r="P2454" s="1">
        <v>3173</v>
      </c>
      <c r="R2454" s="1">
        <v>146</v>
      </c>
      <c r="S2454" s="1">
        <v>72</v>
      </c>
      <c r="T2454" s="1">
        <v>37</v>
      </c>
      <c r="AL2454" s="7">
        <f>IF(Q2454&gt;0,RANK(Q2454,(N2454:P2454,Q2454:AJ2454)),0)</f>
        <v>0</v>
      </c>
      <c r="AM2454" s="7">
        <f>IF(R2454&gt;0,RANK(R2454,(N2454:P2454,Q2454:AJ2454)),0)</f>
        <v>4</v>
      </c>
      <c r="AN2454" s="7">
        <f>IF(S2454&gt;0,RANK(S2454,(N2454:P2454,Q2454:AJ2454)),0)</f>
        <v>5</v>
      </c>
      <c r="AO2454" s="7">
        <f>IF(T2454&gt;0,RANK(T2454,(N2454:P2454,Q2454:AJ2454)),0)</f>
        <v>6</v>
      </c>
      <c r="AP2454" s="2">
        <f t="shared" si="955"/>
        <v>0</v>
      </c>
      <c r="AQ2454" s="2">
        <f t="shared" si="956"/>
        <v>3.4334360228582177E-3</v>
      </c>
      <c r="AR2454" s="2">
        <f t="shared" si="957"/>
        <v>1.6932013263410389E-3</v>
      </c>
      <c r="AS2454" s="2">
        <f t="shared" si="958"/>
        <v>8.7011734825858951E-4</v>
      </c>
      <c r="AU2454" t="s">
        <v>2961</v>
      </c>
      <c r="AV2454" t="s">
        <v>1088</v>
      </c>
      <c r="AY2454" s="130">
        <v>45</v>
      </c>
      <c r="AZ2454" s="131">
        <v>91</v>
      </c>
      <c r="BA2454" s="132">
        <f t="shared" si="959"/>
        <v>45091</v>
      </c>
      <c r="BC2454" s="7" t="s">
        <v>532</v>
      </c>
    </row>
    <row r="2455" spans="1:55" collapsed="1" x14ac:dyDescent="0.2">
      <c r="A2455" t="s">
        <v>1087</v>
      </c>
      <c r="B2455" t="s">
        <v>3301</v>
      </c>
      <c r="C2455" s="1">
        <f t="shared" si="948"/>
        <v>1149457</v>
      </c>
      <c r="D2455" s="7">
        <f>RANK(N2455,(N2455:P2455,Q2455:AJ2455))</f>
        <v>2</v>
      </c>
      <c r="E2455" s="7">
        <f>RANK(O2455,(N2455:P2455,Q2455:AJ2455))</f>
        <v>1</v>
      </c>
      <c r="F2455" s="7">
        <f>IF(P2455&gt;0,RANK(P2455,(N2455:P2455,Q2455:AJ2455)),0)</f>
        <v>3</v>
      </c>
      <c r="G2455" s="1">
        <f t="shared" si="949"/>
        <v>69407</v>
      </c>
      <c r="H2455" s="2">
        <f t="shared" si="950"/>
        <v>6.038242404892049E-2</v>
      </c>
      <c r="I2455" s="2"/>
      <c r="J2455" s="2">
        <f t="shared" si="951"/>
        <v>0.43851227144643079</v>
      </c>
      <c r="K2455" s="2">
        <f t="shared" si="952"/>
        <v>0.49889469549535126</v>
      </c>
      <c r="L2455" s="2">
        <f t="shared" si="953"/>
        <v>5.6014274566164722E-2</v>
      </c>
      <c r="M2455" s="2">
        <f t="shared" si="954"/>
        <v>6.5787584920532285E-3</v>
      </c>
      <c r="N2455" s="68">
        <f t="shared" ref="N2455:T2455" si="960">SUM(N2409:N2454)</f>
        <v>504051</v>
      </c>
      <c r="O2455" s="68">
        <f t="shared" si="960"/>
        <v>573458</v>
      </c>
      <c r="P2455" s="68">
        <f t="shared" si="960"/>
        <v>64386</v>
      </c>
      <c r="Q2455" s="68"/>
      <c r="R2455" s="68">
        <f t="shared" si="960"/>
        <v>4271</v>
      </c>
      <c r="S2455" s="68">
        <f t="shared" si="960"/>
        <v>2043</v>
      </c>
      <c r="T2455" s="68">
        <f t="shared" si="960"/>
        <v>1248</v>
      </c>
      <c r="AL2455" s="7">
        <f>IF(Q2455&gt;0,RANK(Q2455,(N2455:P2455,Q2455:AJ2455)),0)</f>
        <v>0</v>
      </c>
      <c r="AM2455" s="7">
        <f>IF(R2455&gt;0,RANK(R2455,(N2455:P2455,Q2455:AJ2455)),0)</f>
        <v>4</v>
      </c>
      <c r="AN2455" s="7">
        <f>IF(S2455&gt;0,RANK(S2455,(N2455:P2455,Q2455:AJ2455)),0)</f>
        <v>5</v>
      </c>
      <c r="AO2455" s="7">
        <f>IF(T2455&gt;0,RANK(T2455,(N2455:P2455,Q2455:AJ2455)),0)</f>
        <v>6</v>
      </c>
      <c r="AP2455" s="2">
        <f t="shared" si="955"/>
        <v>0</v>
      </c>
      <c r="AQ2455" s="2">
        <f t="shared" si="956"/>
        <v>3.7156674847340964E-3</v>
      </c>
      <c r="AR2455" s="2">
        <f t="shared" si="957"/>
        <v>1.7773609626110416E-3</v>
      </c>
      <c r="AS2455" s="2">
        <f t="shared" si="958"/>
        <v>1.0857300447080665E-3</v>
      </c>
      <c r="AU2455" t="s">
        <v>1087</v>
      </c>
      <c r="AV2455" t="s">
        <v>3301</v>
      </c>
      <c r="AY2455" s="130">
        <v>45</v>
      </c>
      <c r="AZ2455" s="131"/>
      <c r="BA2455" s="130">
        <v>45</v>
      </c>
      <c r="BC2455" s="7" t="s">
        <v>433</v>
      </c>
    </row>
    <row r="2456" spans="1:55" x14ac:dyDescent="0.2">
      <c r="C2456" s="1"/>
      <c r="E2456" s="7"/>
      <c r="F2456" s="7"/>
      <c r="I2456" s="2"/>
      <c r="N2456" s="68"/>
      <c r="O2456" s="68"/>
      <c r="P2456" s="68"/>
      <c r="Q2456" s="68"/>
      <c r="R2456" s="68"/>
      <c r="S2456" s="68"/>
      <c r="T2456" s="68"/>
      <c r="AL2456" s="7"/>
      <c r="AM2456" s="7"/>
      <c r="AN2456" s="7"/>
      <c r="AO2456" s="7"/>
      <c r="AY2456" s="130"/>
      <c r="AZ2456" s="131"/>
      <c r="BA2456" s="132"/>
    </row>
    <row r="2457" spans="1:55" hidden="1" outlineLevel="1" x14ac:dyDescent="0.2">
      <c r="A2457" t="s">
        <v>1968</v>
      </c>
      <c r="B2457" t="s">
        <v>1866</v>
      </c>
      <c r="C2457" s="1">
        <f t="shared" ref="C2457:C2488" si="961">SUM(N2457:AJ2457)</f>
        <v>1587</v>
      </c>
      <c r="D2457" s="7">
        <f>RANK(N2457,(N2457:P2457,Q2457:AJ2457))</f>
        <v>2</v>
      </c>
      <c r="E2457" s="7">
        <f>RANK(O2457,(N2457:P2457,Q2457:AJ2457))</f>
        <v>1</v>
      </c>
      <c r="F2457" s="7">
        <f>IF(P2457&gt;0,RANK(P2457,(N2457:P2457,Q2457:AJ2457)),0)</f>
        <v>3</v>
      </c>
      <c r="G2457" s="1">
        <f t="shared" ref="G2457:G2488" si="962">MAX(N2457:P2457)-LARGE(N2457:P2457,2)</f>
        <v>45</v>
      </c>
      <c r="H2457" s="2">
        <f t="shared" ref="H2457:H2472" si="963">G2457/C2457</f>
        <v>2.835538752362949E-2</v>
      </c>
      <c r="I2457" s="2"/>
      <c r="J2457" s="2">
        <f t="shared" ref="J2457:J2488" si="964">IF($C2457=0,"-",N2457/$C2457)</f>
        <v>0.41839949590422182</v>
      </c>
      <c r="K2457" s="2">
        <f t="shared" ref="K2457:K2488" si="965">IF($C2457=0,"-",O2457/$C2457)</f>
        <v>0.4467548834278513</v>
      </c>
      <c r="L2457" s="2">
        <f t="shared" ref="L2457:L2488" si="966">IF($C2457=0,"-",P2457/$C2457)</f>
        <v>0.12539382482671707</v>
      </c>
      <c r="M2457" s="2">
        <f t="shared" ref="M2457:M2488" si="967">IF(C2457=0,"-",(1-J2457-K2457-L2457))</f>
        <v>9.4517958412097536E-3</v>
      </c>
      <c r="N2457" s="1">
        <v>664</v>
      </c>
      <c r="O2457" s="1">
        <v>709</v>
      </c>
      <c r="P2457" s="1">
        <v>199</v>
      </c>
      <c r="R2457" s="1">
        <v>6</v>
      </c>
      <c r="S2457" s="1">
        <v>9</v>
      </c>
      <c r="AL2457" s="7">
        <f>IF(Q2457&gt;0,RANK(Q2457,(N2457:P2457,Q2457:AJ2457)),0)</f>
        <v>0</v>
      </c>
      <c r="AM2457" s="7">
        <f>IF(R2457&gt;0,RANK(R2457,(N2457:P2457,Q2457:AJ2457)),0)</f>
        <v>5</v>
      </c>
      <c r="AN2457" s="7">
        <f>IF(S2457&gt;0,RANK(S2457,(N2457:P2457,Q2457:AJ2457)),0)</f>
        <v>4</v>
      </c>
      <c r="AO2457" s="7">
        <f>IF(T2457&gt;0,RANK(T2457,(N2457:P2457,Q2457:AJ2457)),0)</f>
        <v>0</v>
      </c>
      <c r="AP2457" s="2">
        <f t="shared" ref="AP2457:AP2488" si="968">IF($C2457=0,"-",Q2457/$C2457)</f>
        <v>0</v>
      </c>
      <c r="AQ2457" s="2">
        <f t="shared" ref="AQ2457:AQ2488" si="969">IF($C2457=0,"-",R2457/$C2457)</f>
        <v>3.780718336483932E-3</v>
      </c>
      <c r="AR2457" s="2">
        <f t="shared" ref="AR2457:AR2488" si="970">IF($C2457=0,"-",S2457/$C2457)</f>
        <v>5.6710775047258983E-3</v>
      </c>
      <c r="AS2457" s="2">
        <f t="shared" ref="AS2457:AS2488" si="971">IF($C2457=0,"-",T2457/$C2457)</f>
        <v>0</v>
      </c>
      <c r="AU2457" t="s">
        <v>1968</v>
      </c>
      <c r="AV2457" t="s">
        <v>1866</v>
      </c>
      <c r="AY2457" s="130">
        <v>46</v>
      </c>
      <c r="AZ2457" s="131">
        <v>3</v>
      </c>
      <c r="BA2457" s="132">
        <f t="shared" ref="BA2457:BA2520" si="972">AY2457*1000+AZ2457</f>
        <v>46003</v>
      </c>
      <c r="BC2457" s="7" t="s">
        <v>532</v>
      </c>
    </row>
    <row r="2458" spans="1:55" hidden="1" outlineLevel="1" x14ac:dyDescent="0.2">
      <c r="A2458" t="s">
        <v>1934</v>
      </c>
      <c r="B2458" t="s">
        <v>1866</v>
      </c>
      <c r="C2458" s="1">
        <f t="shared" si="961"/>
        <v>8581</v>
      </c>
      <c r="D2458" s="7">
        <f>RANK(N2458,(N2458:P2458,Q2458:AJ2458))</f>
        <v>1</v>
      </c>
      <c r="E2458" s="7">
        <f>RANK(O2458,(N2458:P2458,Q2458:AJ2458))</f>
        <v>2</v>
      </c>
      <c r="F2458" s="7">
        <f>IF(P2458&gt;0,RANK(P2458,(N2458:P2458,Q2458:AJ2458)),0)</f>
        <v>3</v>
      </c>
      <c r="G2458" s="1">
        <f t="shared" si="962"/>
        <v>314</v>
      </c>
      <c r="H2458" s="2">
        <f t="shared" si="963"/>
        <v>3.6592471739890456E-2</v>
      </c>
      <c r="I2458" s="2"/>
      <c r="J2458" s="2">
        <f t="shared" si="964"/>
        <v>0.46428155226663559</v>
      </c>
      <c r="K2458" s="2">
        <f t="shared" si="965"/>
        <v>0.42768908052674515</v>
      </c>
      <c r="L2458" s="2">
        <f t="shared" si="966"/>
        <v>9.8123761799324083E-2</v>
      </c>
      <c r="M2458" s="2">
        <f t="shared" si="967"/>
        <v>9.9056054072951816E-3</v>
      </c>
      <c r="N2458" s="1">
        <v>3984</v>
      </c>
      <c r="O2458" s="1">
        <v>3670</v>
      </c>
      <c r="P2458" s="1">
        <v>842</v>
      </c>
      <c r="R2458" s="1">
        <v>63</v>
      </c>
      <c r="S2458" s="1">
        <v>20</v>
      </c>
      <c r="T2458" s="1">
        <v>2</v>
      </c>
      <c r="AL2458" s="7">
        <f>IF(Q2458&gt;0,RANK(Q2458,(N2458:P2458,Q2458:AJ2458)),0)</f>
        <v>0</v>
      </c>
      <c r="AM2458" s="7">
        <f>IF(R2458&gt;0,RANK(R2458,(N2458:P2458,Q2458:AJ2458)),0)</f>
        <v>4</v>
      </c>
      <c r="AN2458" s="7">
        <f>IF(S2458&gt;0,RANK(S2458,(N2458:P2458,Q2458:AJ2458)),0)</f>
        <v>5</v>
      </c>
      <c r="AO2458" s="7">
        <f>IF(T2458&gt;0,RANK(T2458,(N2458:P2458,Q2458:AJ2458)),0)</f>
        <v>6</v>
      </c>
      <c r="AP2458" s="2">
        <f t="shared" si="968"/>
        <v>0</v>
      </c>
      <c r="AQ2458" s="2">
        <f t="shared" si="969"/>
        <v>7.3418016548187854E-3</v>
      </c>
      <c r="AR2458" s="2">
        <f t="shared" si="970"/>
        <v>2.3307306840694556E-3</v>
      </c>
      <c r="AS2458" s="2">
        <f t="shared" si="971"/>
        <v>2.3307306840694559E-4</v>
      </c>
      <c r="AU2458" t="s">
        <v>1934</v>
      </c>
      <c r="AV2458" t="s">
        <v>1866</v>
      </c>
      <c r="AY2458" s="130">
        <v>46</v>
      </c>
      <c r="AZ2458" s="131">
        <v>5</v>
      </c>
      <c r="BA2458" s="132">
        <f t="shared" si="972"/>
        <v>46005</v>
      </c>
      <c r="BC2458" s="7" t="s">
        <v>532</v>
      </c>
    </row>
    <row r="2459" spans="1:55" hidden="1" outlineLevel="1" x14ac:dyDescent="0.2">
      <c r="A2459" t="s">
        <v>2535</v>
      </c>
      <c r="B2459" t="s">
        <v>1866</v>
      </c>
      <c r="C2459" s="1">
        <f t="shared" si="961"/>
        <v>1145</v>
      </c>
      <c r="D2459" s="7">
        <f>RANK(N2459,(N2459:P2459,Q2459:AJ2459))</f>
        <v>2</v>
      </c>
      <c r="E2459" s="7">
        <f>RANK(O2459,(N2459:P2459,Q2459:AJ2459))</f>
        <v>1</v>
      </c>
      <c r="F2459" s="7">
        <f>IF(P2459&gt;0,RANK(P2459,(N2459:P2459,Q2459:AJ2459)),0)</f>
        <v>3</v>
      </c>
      <c r="G2459" s="1">
        <f t="shared" si="962"/>
        <v>32</v>
      </c>
      <c r="H2459" s="2">
        <f t="shared" si="963"/>
        <v>2.794759825327511E-2</v>
      </c>
      <c r="I2459" s="2"/>
      <c r="J2459" s="2">
        <f t="shared" si="964"/>
        <v>0.44279475982532751</v>
      </c>
      <c r="K2459" s="2">
        <f t="shared" si="965"/>
        <v>0.4707423580786026</v>
      </c>
      <c r="L2459" s="2">
        <f t="shared" si="966"/>
        <v>8.1222707423580787E-2</v>
      </c>
      <c r="M2459" s="2">
        <f t="shared" si="967"/>
        <v>5.2401746724891618E-3</v>
      </c>
      <c r="N2459" s="1">
        <v>507</v>
      </c>
      <c r="O2459" s="1">
        <v>539</v>
      </c>
      <c r="P2459" s="1">
        <v>93</v>
      </c>
      <c r="R2459" s="1">
        <v>2</v>
      </c>
      <c r="S2459" s="1">
        <v>2</v>
      </c>
      <c r="T2459" s="1">
        <v>2</v>
      </c>
      <c r="AL2459" s="7">
        <f>IF(Q2459&gt;0,RANK(Q2459,(N2459:P2459,Q2459:AJ2459)),0)</f>
        <v>0</v>
      </c>
      <c r="AM2459" s="7">
        <f>IF(R2459&gt;0,RANK(R2459,(N2459:P2459,Q2459:AJ2459)),0)</f>
        <v>4</v>
      </c>
      <c r="AN2459" s="7">
        <f>IF(S2459&gt;0,RANK(S2459,(N2459:P2459,Q2459:AJ2459)),0)</f>
        <v>4</v>
      </c>
      <c r="AO2459" s="7">
        <f>IF(T2459&gt;0,RANK(T2459,(N2459:P2459,Q2459:AJ2459)),0)</f>
        <v>4</v>
      </c>
      <c r="AP2459" s="2">
        <f t="shared" si="968"/>
        <v>0</v>
      </c>
      <c r="AQ2459" s="2">
        <f t="shared" si="969"/>
        <v>1.7467248908296944E-3</v>
      </c>
      <c r="AR2459" s="2">
        <f t="shared" si="970"/>
        <v>1.7467248908296944E-3</v>
      </c>
      <c r="AS2459" s="2">
        <f t="shared" si="971"/>
        <v>1.7467248908296944E-3</v>
      </c>
      <c r="AU2459" t="s">
        <v>2535</v>
      </c>
      <c r="AV2459" t="s">
        <v>1866</v>
      </c>
      <c r="AY2459" s="130">
        <v>46</v>
      </c>
      <c r="AZ2459" s="131">
        <v>7</v>
      </c>
      <c r="BA2459" s="132">
        <f t="shared" si="972"/>
        <v>46007</v>
      </c>
      <c r="BC2459" s="7" t="s">
        <v>532</v>
      </c>
    </row>
    <row r="2460" spans="1:55" hidden="1" outlineLevel="1" x14ac:dyDescent="0.2">
      <c r="A2460" t="s">
        <v>2536</v>
      </c>
      <c r="B2460" t="s">
        <v>1866</v>
      </c>
      <c r="C2460" s="1">
        <f t="shared" si="961"/>
        <v>3436</v>
      </c>
      <c r="D2460" s="7">
        <f>RANK(N2460,(N2460:P2460,Q2460:AJ2460))</f>
        <v>1</v>
      </c>
      <c r="E2460" s="7">
        <f>RANK(O2460,(N2460:P2460,Q2460:AJ2460))</f>
        <v>2</v>
      </c>
      <c r="F2460" s="7">
        <f>IF(P2460&gt;0,RANK(P2460,(N2460:P2460,Q2460:AJ2460)),0)</f>
        <v>3</v>
      </c>
      <c r="G2460" s="1">
        <f t="shared" si="962"/>
        <v>141</v>
      </c>
      <c r="H2460" s="2">
        <f t="shared" si="963"/>
        <v>4.1036088474970894E-2</v>
      </c>
      <c r="I2460" s="2"/>
      <c r="J2460" s="2">
        <f t="shared" si="964"/>
        <v>0.45663562281722936</v>
      </c>
      <c r="K2460" s="2">
        <f t="shared" si="965"/>
        <v>0.41559953434225844</v>
      </c>
      <c r="L2460" s="2">
        <f t="shared" si="966"/>
        <v>0.11379511059371362</v>
      </c>
      <c r="M2460" s="2">
        <f t="shared" si="967"/>
        <v>1.396973224679858E-2</v>
      </c>
      <c r="N2460" s="1">
        <v>1569</v>
      </c>
      <c r="O2460" s="1">
        <v>1428</v>
      </c>
      <c r="P2460" s="1">
        <v>391</v>
      </c>
      <c r="R2460" s="1">
        <v>20</v>
      </c>
      <c r="S2460" s="1">
        <v>26</v>
      </c>
      <c r="T2460" s="1">
        <v>2</v>
      </c>
      <c r="AL2460" s="7">
        <f>IF(Q2460&gt;0,RANK(Q2460,(N2460:P2460,Q2460:AJ2460)),0)</f>
        <v>0</v>
      </c>
      <c r="AM2460" s="7">
        <f>IF(R2460&gt;0,RANK(R2460,(N2460:P2460,Q2460:AJ2460)),0)</f>
        <v>5</v>
      </c>
      <c r="AN2460" s="7">
        <f>IF(S2460&gt;0,RANK(S2460,(N2460:P2460,Q2460:AJ2460)),0)</f>
        <v>4</v>
      </c>
      <c r="AO2460" s="7">
        <f>IF(T2460&gt;0,RANK(T2460,(N2460:P2460,Q2460:AJ2460)),0)</f>
        <v>6</v>
      </c>
      <c r="AP2460" s="2">
        <f t="shared" si="968"/>
        <v>0</v>
      </c>
      <c r="AQ2460" s="2">
        <f t="shared" si="969"/>
        <v>5.8207217694994182E-3</v>
      </c>
      <c r="AR2460" s="2">
        <f t="shared" si="970"/>
        <v>7.5669383003492434E-3</v>
      </c>
      <c r="AS2460" s="2">
        <f t="shared" si="971"/>
        <v>5.8207217694994178E-4</v>
      </c>
      <c r="AU2460" t="s">
        <v>2536</v>
      </c>
      <c r="AV2460" t="s">
        <v>1866</v>
      </c>
      <c r="AY2460" s="130">
        <v>46</v>
      </c>
      <c r="AZ2460" s="131">
        <v>9</v>
      </c>
      <c r="BA2460" s="132">
        <f t="shared" si="972"/>
        <v>46009</v>
      </c>
      <c r="BC2460" s="7" t="s">
        <v>532</v>
      </c>
    </row>
    <row r="2461" spans="1:55" hidden="1" outlineLevel="1" x14ac:dyDescent="0.2">
      <c r="A2461" t="s">
        <v>1901</v>
      </c>
      <c r="B2461" t="s">
        <v>1866</v>
      </c>
      <c r="C2461" s="1">
        <f t="shared" si="961"/>
        <v>11272</v>
      </c>
      <c r="D2461" s="7">
        <f>RANK(N2461,(N2461:P2461,Q2461:AJ2461))</f>
        <v>2</v>
      </c>
      <c r="E2461" s="7">
        <f>RANK(O2461,(N2461:P2461,Q2461:AJ2461))</f>
        <v>1</v>
      </c>
      <c r="F2461" s="7">
        <f>IF(P2461&gt;0,RANK(P2461,(N2461:P2461,Q2461:AJ2461)),0)</f>
        <v>3</v>
      </c>
      <c r="G2461" s="1">
        <f t="shared" si="962"/>
        <v>7</v>
      </c>
      <c r="H2461" s="2">
        <f t="shared" si="963"/>
        <v>6.2100780695528745E-4</v>
      </c>
      <c r="I2461" s="2"/>
      <c r="J2461" s="2">
        <f t="shared" si="964"/>
        <v>0.45289212207239177</v>
      </c>
      <c r="K2461" s="2">
        <f t="shared" si="965"/>
        <v>0.45351312987934705</v>
      </c>
      <c r="L2461" s="2">
        <f t="shared" si="966"/>
        <v>8.6852377572746622E-2</v>
      </c>
      <c r="M2461" s="2">
        <f t="shared" si="967"/>
        <v>6.7423704755145003E-3</v>
      </c>
      <c r="N2461" s="1">
        <v>5105</v>
      </c>
      <c r="O2461" s="1">
        <v>5112</v>
      </c>
      <c r="P2461" s="1">
        <v>979</v>
      </c>
      <c r="R2461" s="1">
        <v>42</v>
      </c>
      <c r="S2461" s="1">
        <v>22</v>
      </c>
      <c r="T2461" s="1">
        <v>12</v>
      </c>
      <c r="AL2461" s="7">
        <f>IF(Q2461&gt;0,RANK(Q2461,(N2461:P2461,Q2461:AJ2461)),0)</f>
        <v>0</v>
      </c>
      <c r="AM2461" s="7">
        <f>IF(R2461&gt;0,RANK(R2461,(N2461:P2461,Q2461:AJ2461)),0)</f>
        <v>4</v>
      </c>
      <c r="AN2461" s="7">
        <f>IF(S2461&gt;0,RANK(S2461,(N2461:P2461,Q2461:AJ2461)),0)</f>
        <v>5</v>
      </c>
      <c r="AO2461" s="7">
        <f>IF(T2461&gt;0,RANK(T2461,(N2461:P2461,Q2461:AJ2461)),0)</f>
        <v>6</v>
      </c>
      <c r="AP2461" s="2">
        <f t="shared" si="968"/>
        <v>0</v>
      </c>
      <c r="AQ2461" s="2">
        <f t="shared" si="969"/>
        <v>3.7260468417317245E-3</v>
      </c>
      <c r="AR2461" s="2">
        <f t="shared" si="970"/>
        <v>1.9517388218594747E-3</v>
      </c>
      <c r="AS2461" s="2">
        <f t="shared" si="971"/>
        <v>1.0645848119233499E-3</v>
      </c>
      <c r="AU2461" t="s">
        <v>1901</v>
      </c>
      <c r="AV2461" t="s">
        <v>1866</v>
      </c>
      <c r="AY2461" s="130">
        <v>46</v>
      </c>
      <c r="AZ2461" s="131">
        <v>11</v>
      </c>
      <c r="BA2461" s="132">
        <f t="shared" si="972"/>
        <v>46011</v>
      </c>
      <c r="BC2461" s="7" t="s">
        <v>532</v>
      </c>
    </row>
    <row r="2462" spans="1:55" hidden="1" outlineLevel="1" x14ac:dyDescent="0.2">
      <c r="A2462" t="s">
        <v>470</v>
      </c>
      <c r="B2462" t="s">
        <v>1866</v>
      </c>
      <c r="C2462" s="1">
        <f t="shared" si="961"/>
        <v>16447</v>
      </c>
      <c r="D2462" s="7">
        <f>RANK(N2462,(N2462:P2462,Q2462:AJ2462))</f>
        <v>1</v>
      </c>
      <c r="E2462" s="7">
        <f>RANK(O2462,(N2462:P2462,Q2462:AJ2462))</f>
        <v>2</v>
      </c>
      <c r="F2462" s="7">
        <f>IF(P2462&gt;0,RANK(P2462,(N2462:P2462,Q2462:AJ2462)),0)</f>
        <v>3</v>
      </c>
      <c r="G2462" s="1">
        <f t="shared" si="962"/>
        <v>1112</v>
      </c>
      <c r="H2462" s="2">
        <f t="shared" si="963"/>
        <v>6.7611114488964549E-2</v>
      </c>
      <c r="I2462" s="2"/>
      <c r="J2462" s="2">
        <f t="shared" si="964"/>
        <v>0.48112117711436736</v>
      </c>
      <c r="K2462" s="2">
        <f t="shared" si="965"/>
        <v>0.4135100626254028</v>
      </c>
      <c r="L2462" s="2">
        <f t="shared" si="966"/>
        <v>9.8619809083723475E-2</v>
      </c>
      <c r="M2462" s="2">
        <f t="shared" si="967"/>
        <v>6.7489511765064236E-3</v>
      </c>
      <c r="N2462" s="1">
        <v>7913</v>
      </c>
      <c r="O2462" s="1">
        <v>6801</v>
      </c>
      <c r="P2462" s="1">
        <v>1622</v>
      </c>
      <c r="R2462" s="1">
        <v>69</v>
      </c>
      <c r="S2462" s="1">
        <v>20</v>
      </c>
      <c r="T2462" s="1">
        <v>22</v>
      </c>
      <c r="AL2462" s="7">
        <f>IF(Q2462&gt;0,RANK(Q2462,(N2462:P2462,Q2462:AJ2462)),0)</f>
        <v>0</v>
      </c>
      <c r="AM2462" s="7">
        <f>IF(R2462&gt;0,RANK(R2462,(N2462:P2462,Q2462:AJ2462)),0)</f>
        <v>4</v>
      </c>
      <c r="AN2462" s="7">
        <f>IF(S2462&gt;0,RANK(S2462,(N2462:P2462,Q2462:AJ2462)),0)</f>
        <v>6</v>
      </c>
      <c r="AO2462" s="7">
        <f>IF(T2462&gt;0,RANK(T2462,(N2462:P2462,Q2462:AJ2462)),0)</f>
        <v>5</v>
      </c>
      <c r="AP2462" s="2">
        <f t="shared" si="968"/>
        <v>0</v>
      </c>
      <c r="AQ2462" s="2">
        <f t="shared" si="969"/>
        <v>4.1952939745850308E-3</v>
      </c>
      <c r="AR2462" s="2">
        <f t="shared" si="970"/>
        <v>1.2160272390101538E-3</v>
      </c>
      <c r="AS2462" s="2">
        <f t="shared" si="971"/>
        <v>1.3376299629111691E-3</v>
      </c>
      <c r="AU2462" t="s">
        <v>470</v>
      </c>
      <c r="AV2462" t="s">
        <v>1866</v>
      </c>
      <c r="AY2462" s="130">
        <v>46</v>
      </c>
      <c r="AZ2462" s="131">
        <v>13</v>
      </c>
      <c r="BA2462" s="132">
        <f t="shared" si="972"/>
        <v>46013</v>
      </c>
      <c r="BC2462" s="7" t="s">
        <v>532</v>
      </c>
    </row>
    <row r="2463" spans="1:55" hidden="1" outlineLevel="1" x14ac:dyDescent="0.2">
      <c r="A2463" t="s">
        <v>729</v>
      </c>
      <c r="B2463" t="s">
        <v>1866</v>
      </c>
      <c r="C2463" s="1">
        <f t="shared" si="961"/>
        <v>2404</v>
      </c>
      <c r="D2463" s="7">
        <f>RANK(N2463,(N2463:P2463,Q2463:AJ2463))</f>
        <v>1</v>
      </c>
      <c r="E2463" s="7">
        <f>RANK(O2463,(N2463:P2463,Q2463:AJ2463))</f>
        <v>2</v>
      </c>
      <c r="F2463" s="7">
        <f>IF(P2463&gt;0,RANK(P2463,(N2463:P2463,Q2463:AJ2463)),0)</f>
        <v>3</v>
      </c>
      <c r="G2463" s="1">
        <f t="shared" si="962"/>
        <v>110</v>
      </c>
      <c r="H2463" s="2">
        <f t="shared" si="963"/>
        <v>4.5757071547420966E-2</v>
      </c>
      <c r="I2463" s="2"/>
      <c r="J2463" s="2">
        <f t="shared" si="964"/>
        <v>0.45382695507487519</v>
      </c>
      <c r="K2463" s="2">
        <f t="shared" si="965"/>
        <v>0.40806988352745427</v>
      </c>
      <c r="L2463" s="2">
        <f t="shared" si="966"/>
        <v>0.11688851913477537</v>
      </c>
      <c r="M2463" s="2">
        <f t="shared" si="967"/>
        <v>2.1214642262895114E-2</v>
      </c>
      <c r="N2463" s="1">
        <v>1091</v>
      </c>
      <c r="O2463" s="1">
        <v>981</v>
      </c>
      <c r="P2463" s="1">
        <v>281</v>
      </c>
      <c r="R2463" s="1">
        <v>15</v>
      </c>
      <c r="S2463" s="1">
        <v>30</v>
      </c>
      <c r="T2463" s="1">
        <v>6</v>
      </c>
      <c r="AL2463" s="7">
        <f>IF(Q2463&gt;0,RANK(Q2463,(N2463:P2463,Q2463:AJ2463)),0)</f>
        <v>0</v>
      </c>
      <c r="AM2463" s="7">
        <f>IF(R2463&gt;0,RANK(R2463,(N2463:P2463,Q2463:AJ2463)),0)</f>
        <v>5</v>
      </c>
      <c r="AN2463" s="7">
        <f>IF(S2463&gt;0,RANK(S2463,(N2463:P2463,Q2463:AJ2463)),0)</f>
        <v>4</v>
      </c>
      <c r="AO2463" s="7">
        <f>IF(T2463&gt;0,RANK(T2463,(N2463:P2463,Q2463:AJ2463)),0)</f>
        <v>6</v>
      </c>
      <c r="AP2463" s="2">
        <f t="shared" si="968"/>
        <v>0</v>
      </c>
      <c r="AQ2463" s="2">
        <f t="shared" si="969"/>
        <v>6.239600665557404E-3</v>
      </c>
      <c r="AR2463" s="2">
        <f t="shared" si="970"/>
        <v>1.2479201331114808E-2</v>
      </c>
      <c r="AS2463" s="2">
        <f t="shared" si="971"/>
        <v>2.4958402662229617E-3</v>
      </c>
      <c r="AU2463" t="s">
        <v>729</v>
      </c>
      <c r="AV2463" t="s">
        <v>1866</v>
      </c>
      <c r="AY2463" s="130">
        <v>46</v>
      </c>
      <c r="AZ2463" s="131">
        <v>15</v>
      </c>
      <c r="BA2463" s="132">
        <f t="shared" si="972"/>
        <v>46015</v>
      </c>
      <c r="BC2463" s="7" t="s">
        <v>532</v>
      </c>
    </row>
    <row r="2464" spans="1:55" hidden="1" outlineLevel="1" x14ac:dyDescent="0.2">
      <c r="A2464" t="s">
        <v>611</v>
      </c>
      <c r="B2464" t="s">
        <v>1866</v>
      </c>
      <c r="C2464" s="1">
        <f t="shared" si="961"/>
        <v>640</v>
      </c>
      <c r="D2464" s="7">
        <f>RANK(N2464,(N2464:P2464,Q2464:AJ2464))</f>
        <v>1</v>
      </c>
      <c r="E2464" s="7">
        <f>RANK(O2464,(N2464:P2464,Q2464:AJ2464))</f>
        <v>2</v>
      </c>
      <c r="F2464" s="7">
        <f>IF(P2464&gt;0,RANK(P2464,(N2464:P2464,Q2464:AJ2464)),0)</f>
        <v>3</v>
      </c>
      <c r="G2464" s="1">
        <f t="shared" si="962"/>
        <v>331</v>
      </c>
      <c r="H2464" s="2">
        <f t="shared" si="963"/>
        <v>0.51718750000000002</v>
      </c>
      <c r="I2464" s="2"/>
      <c r="J2464" s="2">
        <f t="shared" si="964"/>
        <v>0.7265625</v>
      </c>
      <c r="K2464" s="2">
        <f t="shared" si="965"/>
        <v>0.20937500000000001</v>
      </c>
      <c r="L2464" s="2">
        <f t="shared" si="966"/>
        <v>5.46875E-2</v>
      </c>
      <c r="M2464" s="2">
        <f t="shared" si="967"/>
        <v>9.3749999999999944E-3</v>
      </c>
      <c r="N2464" s="1">
        <v>465</v>
      </c>
      <c r="O2464" s="1">
        <v>134</v>
      </c>
      <c r="P2464" s="1">
        <v>35</v>
      </c>
      <c r="S2464" s="1">
        <v>5</v>
      </c>
      <c r="T2464" s="1">
        <v>1</v>
      </c>
      <c r="AL2464" s="7">
        <f>IF(Q2464&gt;0,RANK(Q2464,(N2464:P2464,Q2464:AJ2464)),0)</f>
        <v>0</v>
      </c>
      <c r="AM2464" s="7">
        <f>IF(R2464&gt;0,RANK(R2464,(N2464:P2464,Q2464:AJ2464)),0)</f>
        <v>0</v>
      </c>
      <c r="AN2464" s="7">
        <f>IF(S2464&gt;0,RANK(S2464,(N2464:P2464,Q2464:AJ2464)),0)</f>
        <v>4</v>
      </c>
      <c r="AO2464" s="7">
        <f>IF(T2464&gt;0,RANK(T2464,(N2464:P2464,Q2464:AJ2464)),0)</f>
        <v>5</v>
      </c>
      <c r="AP2464" s="2">
        <f t="shared" si="968"/>
        <v>0</v>
      </c>
      <c r="AQ2464" s="2">
        <f t="shared" si="969"/>
        <v>0</v>
      </c>
      <c r="AR2464" s="2">
        <f t="shared" si="970"/>
        <v>7.8125E-3</v>
      </c>
      <c r="AS2464" s="2">
        <f t="shared" si="971"/>
        <v>1.5625000000000001E-3</v>
      </c>
      <c r="AU2464" t="s">
        <v>611</v>
      </c>
      <c r="AV2464" t="s">
        <v>1866</v>
      </c>
      <c r="AY2464" s="130">
        <v>46</v>
      </c>
      <c r="AZ2464" s="131">
        <v>17</v>
      </c>
      <c r="BA2464" s="132">
        <f t="shared" si="972"/>
        <v>46017</v>
      </c>
      <c r="BC2464" s="7" t="s">
        <v>532</v>
      </c>
    </row>
    <row r="2465" spans="1:55" hidden="1" outlineLevel="1" x14ac:dyDescent="0.2">
      <c r="A2465" t="s">
        <v>2719</v>
      </c>
      <c r="B2465" t="s">
        <v>1866</v>
      </c>
      <c r="C2465" s="1">
        <f t="shared" si="961"/>
        <v>3657</v>
      </c>
      <c r="D2465" s="7">
        <f>RANK(N2465,(N2465:P2465,Q2465:AJ2465))</f>
        <v>2</v>
      </c>
      <c r="E2465" s="7">
        <f>RANK(O2465,(N2465:P2465,Q2465:AJ2465))</f>
        <v>1</v>
      </c>
      <c r="F2465" s="7">
        <f>IF(P2465&gt;0,RANK(P2465,(N2465:P2465,Q2465:AJ2465)),0)</f>
        <v>3</v>
      </c>
      <c r="G2465" s="1">
        <f t="shared" si="962"/>
        <v>815</v>
      </c>
      <c r="H2465" s="2">
        <f t="shared" si="963"/>
        <v>0.22286026797921793</v>
      </c>
      <c r="I2465" s="2"/>
      <c r="J2465" s="2">
        <f t="shared" si="964"/>
        <v>0.30954334153677876</v>
      </c>
      <c r="K2465" s="2">
        <f t="shared" si="965"/>
        <v>0.53240360951599675</v>
      </c>
      <c r="L2465" s="2">
        <f t="shared" si="966"/>
        <v>0.14793546622914958</v>
      </c>
      <c r="M2465" s="2">
        <f t="shared" si="967"/>
        <v>1.0117582718074919E-2</v>
      </c>
      <c r="N2465" s="1">
        <v>1132</v>
      </c>
      <c r="O2465" s="1">
        <v>1947</v>
      </c>
      <c r="P2465" s="1">
        <v>541</v>
      </c>
      <c r="R2465" s="1">
        <v>27</v>
      </c>
      <c r="S2465" s="1">
        <v>6</v>
      </c>
      <c r="T2465" s="1">
        <v>4</v>
      </c>
      <c r="AL2465" s="7">
        <f>IF(Q2465&gt;0,RANK(Q2465,(N2465:P2465,Q2465:AJ2465)),0)</f>
        <v>0</v>
      </c>
      <c r="AM2465" s="7">
        <f>IF(R2465&gt;0,RANK(R2465,(N2465:P2465,Q2465:AJ2465)),0)</f>
        <v>4</v>
      </c>
      <c r="AN2465" s="7">
        <f>IF(S2465&gt;0,RANK(S2465,(N2465:P2465,Q2465:AJ2465)),0)</f>
        <v>5</v>
      </c>
      <c r="AO2465" s="7">
        <f>IF(T2465&gt;0,RANK(T2465,(N2465:P2465,Q2465:AJ2465)),0)</f>
        <v>6</v>
      </c>
      <c r="AP2465" s="2">
        <f t="shared" si="968"/>
        <v>0</v>
      </c>
      <c r="AQ2465" s="2">
        <f t="shared" si="969"/>
        <v>7.3831009023789989E-3</v>
      </c>
      <c r="AR2465" s="2">
        <f t="shared" si="970"/>
        <v>1.6406890894175555E-3</v>
      </c>
      <c r="AS2465" s="2">
        <f t="shared" si="971"/>
        <v>1.0937927262783702E-3</v>
      </c>
      <c r="AU2465" t="s">
        <v>2719</v>
      </c>
      <c r="AV2465" t="s">
        <v>1866</v>
      </c>
      <c r="AY2465" s="130">
        <v>46</v>
      </c>
      <c r="AZ2465" s="131">
        <v>19</v>
      </c>
      <c r="BA2465" s="132">
        <f t="shared" si="972"/>
        <v>46019</v>
      </c>
      <c r="BC2465" s="7" t="s">
        <v>532</v>
      </c>
    </row>
    <row r="2466" spans="1:55" hidden="1" outlineLevel="1" x14ac:dyDescent="0.2">
      <c r="A2466" t="s">
        <v>1662</v>
      </c>
      <c r="B2466" t="s">
        <v>1866</v>
      </c>
      <c r="C2466" s="1">
        <f t="shared" si="961"/>
        <v>970</v>
      </c>
      <c r="D2466" s="7">
        <f>RANK(N2466,(N2466:P2466,Q2466:AJ2466))</f>
        <v>2</v>
      </c>
      <c r="E2466" s="7">
        <f>RANK(O2466,(N2466:P2466,Q2466:AJ2466))</f>
        <v>1</v>
      </c>
      <c r="F2466" s="7">
        <f>IF(P2466&gt;0,RANK(P2466,(N2466:P2466,Q2466:AJ2466)),0)</f>
        <v>3</v>
      </c>
      <c r="G2466" s="1">
        <f t="shared" si="962"/>
        <v>421</v>
      </c>
      <c r="H2466" s="2">
        <f t="shared" si="963"/>
        <v>0.43402061855670104</v>
      </c>
      <c r="I2466" s="2"/>
      <c r="J2466" s="2">
        <f t="shared" si="964"/>
        <v>0.20824742268041238</v>
      </c>
      <c r="K2466" s="2">
        <f t="shared" si="965"/>
        <v>0.64226804123711345</v>
      </c>
      <c r="L2466" s="2">
        <f t="shared" si="966"/>
        <v>0.14432989690721648</v>
      </c>
      <c r="M2466" s="2">
        <f t="shared" si="967"/>
        <v>5.1546391752576581E-3</v>
      </c>
      <c r="N2466" s="1">
        <v>202</v>
      </c>
      <c r="O2466" s="1">
        <v>623</v>
      </c>
      <c r="P2466" s="1">
        <v>140</v>
      </c>
      <c r="R2466" s="1">
        <v>2</v>
      </c>
      <c r="S2466" s="1">
        <v>1</v>
      </c>
      <c r="T2466" s="1">
        <v>2</v>
      </c>
      <c r="AL2466" s="7">
        <f>IF(Q2466&gt;0,RANK(Q2466,(N2466:P2466,Q2466:AJ2466)),0)</f>
        <v>0</v>
      </c>
      <c r="AM2466" s="7">
        <f>IF(R2466&gt;0,RANK(R2466,(N2466:P2466,Q2466:AJ2466)),0)</f>
        <v>4</v>
      </c>
      <c r="AN2466" s="7">
        <f>IF(S2466&gt;0,RANK(S2466,(N2466:P2466,Q2466:AJ2466)),0)</f>
        <v>6</v>
      </c>
      <c r="AO2466" s="7">
        <f>IF(T2466&gt;0,RANK(T2466,(N2466:P2466,Q2466:AJ2466)),0)</f>
        <v>4</v>
      </c>
      <c r="AP2466" s="2">
        <f t="shared" si="968"/>
        <v>0</v>
      </c>
      <c r="AQ2466" s="2">
        <f t="shared" si="969"/>
        <v>2.0618556701030928E-3</v>
      </c>
      <c r="AR2466" s="2">
        <f t="shared" si="970"/>
        <v>1.0309278350515464E-3</v>
      </c>
      <c r="AS2466" s="2">
        <f t="shared" si="971"/>
        <v>2.0618556701030928E-3</v>
      </c>
      <c r="AU2466" t="s">
        <v>1662</v>
      </c>
      <c r="AV2466" t="s">
        <v>1866</v>
      </c>
      <c r="AY2466" s="130">
        <v>46</v>
      </c>
      <c r="AZ2466" s="131">
        <v>21</v>
      </c>
      <c r="BA2466" s="132">
        <f t="shared" si="972"/>
        <v>46021</v>
      </c>
      <c r="BC2466" s="7" t="s">
        <v>532</v>
      </c>
    </row>
    <row r="2467" spans="1:55" hidden="1" outlineLevel="1" x14ac:dyDescent="0.2">
      <c r="A2467" t="s">
        <v>1115</v>
      </c>
      <c r="B2467" t="s">
        <v>1866</v>
      </c>
      <c r="C2467" s="1">
        <f t="shared" si="961"/>
        <v>4035</v>
      </c>
      <c r="D2467" s="7">
        <f>RANK(N2467,(N2467:P2467,Q2467:AJ2467))</f>
        <v>1</v>
      </c>
      <c r="E2467" s="7">
        <f>RANK(O2467,(N2467:P2467,Q2467:AJ2467))</f>
        <v>2</v>
      </c>
      <c r="F2467" s="7">
        <f>IF(P2467&gt;0,RANK(P2467,(N2467:P2467,Q2467:AJ2467)),0)</f>
        <v>3</v>
      </c>
      <c r="G2467" s="1">
        <f t="shared" si="962"/>
        <v>202</v>
      </c>
      <c r="H2467" s="2">
        <f t="shared" si="963"/>
        <v>5.0061957868649316E-2</v>
      </c>
      <c r="I2467" s="2"/>
      <c r="J2467" s="2">
        <f t="shared" si="964"/>
        <v>0.47410161090458486</v>
      </c>
      <c r="K2467" s="2">
        <f t="shared" si="965"/>
        <v>0.42403965303593555</v>
      </c>
      <c r="L2467" s="2">
        <f t="shared" si="966"/>
        <v>9.6654275092936809E-2</v>
      </c>
      <c r="M2467" s="2">
        <f t="shared" si="967"/>
        <v>5.2044609665428399E-3</v>
      </c>
      <c r="N2467" s="1">
        <v>1913</v>
      </c>
      <c r="O2467" s="1">
        <v>1711</v>
      </c>
      <c r="P2467" s="1">
        <v>390</v>
      </c>
      <c r="R2467" s="1">
        <v>10</v>
      </c>
      <c r="S2467" s="1">
        <v>9</v>
      </c>
      <c r="T2467" s="1">
        <v>2</v>
      </c>
      <c r="AL2467" s="7">
        <f>IF(Q2467&gt;0,RANK(Q2467,(N2467:P2467,Q2467:AJ2467)),0)</f>
        <v>0</v>
      </c>
      <c r="AM2467" s="7">
        <f>IF(R2467&gt;0,RANK(R2467,(N2467:P2467,Q2467:AJ2467)),0)</f>
        <v>4</v>
      </c>
      <c r="AN2467" s="7">
        <f>IF(S2467&gt;0,RANK(S2467,(N2467:P2467,Q2467:AJ2467)),0)</f>
        <v>5</v>
      </c>
      <c r="AO2467" s="7">
        <f>IF(T2467&gt;0,RANK(T2467,(N2467:P2467,Q2467:AJ2467)),0)</f>
        <v>6</v>
      </c>
      <c r="AP2467" s="2">
        <f t="shared" si="968"/>
        <v>0</v>
      </c>
      <c r="AQ2467" s="2">
        <f t="shared" si="969"/>
        <v>2.4783147459727386E-3</v>
      </c>
      <c r="AR2467" s="2">
        <f t="shared" si="970"/>
        <v>2.2304832713754648E-3</v>
      </c>
      <c r="AS2467" s="2">
        <f t="shared" si="971"/>
        <v>4.9566294919454773E-4</v>
      </c>
      <c r="AU2467" t="s">
        <v>1115</v>
      </c>
      <c r="AV2467" t="s">
        <v>1866</v>
      </c>
      <c r="AY2467" s="130">
        <v>46</v>
      </c>
      <c r="AZ2467" s="131">
        <v>23</v>
      </c>
      <c r="BA2467" s="132">
        <f t="shared" si="972"/>
        <v>46023</v>
      </c>
      <c r="BC2467" s="7" t="s">
        <v>532</v>
      </c>
    </row>
    <row r="2468" spans="1:55" hidden="1" outlineLevel="1" x14ac:dyDescent="0.2">
      <c r="A2468" t="s">
        <v>667</v>
      </c>
      <c r="B2468" t="s">
        <v>1866</v>
      </c>
      <c r="C2468" s="1">
        <f t="shared" si="961"/>
        <v>2242</v>
      </c>
      <c r="D2468" s="7">
        <f>RANK(N2468,(N2468:P2468,Q2468:AJ2468))</f>
        <v>2</v>
      </c>
      <c r="E2468" s="7">
        <f>RANK(O2468,(N2468:P2468,Q2468:AJ2468))</f>
        <v>1</v>
      </c>
      <c r="F2468" s="7">
        <f>IF(P2468&gt;0,RANK(P2468,(N2468:P2468,Q2468:AJ2468)),0)</f>
        <v>3</v>
      </c>
      <c r="G2468" s="1">
        <f t="shared" si="962"/>
        <v>42</v>
      </c>
      <c r="H2468" s="2">
        <f t="shared" si="963"/>
        <v>1.8733273862622659E-2</v>
      </c>
      <c r="I2468" s="2"/>
      <c r="J2468" s="2">
        <f t="shared" si="964"/>
        <v>0.42640499553969669</v>
      </c>
      <c r="K2468" s="2">
        <f t="shared" si="965"/>
        <v>0.44513826940231938</v>
      </c>
      <c r="L2468" s="2">
        <f t="shared" si="966"/>
        <v>0.12132024977698483</v>
      </c>
      <c r="M2468" s="2">
        <f t="shared" si="967"/>
        <v>7.1364852809991108E-3</v>
      </c>
      <c r="N2468" s="1">
        <v>956</v>
      </c>
      <c r="O2468" s="1">
        <v>998</v>
      </c>
      <c r="P2468" s="1">
        <v>272</v>
      </c>
      <c r="R2468" s="1">
        <v>3</v>
      </c>
      <c r="S2468" s="1">
        <v>9</v>
      </c>
      <c r="T2468" s="1">
        <v>4</v>
      </c>
      <c r="AL2468" s="7">
        <f>IF(Q2468&gt;0,RANK(Q2468,(N2468:P2468,Q2468:AJ2468)),0)</f>
        <v>0</v>
      </c>
      <c r="AM2468" s="7">
        <f>IF(R2468&gt;0,RANK(R2468,(N2468:P2468,Q2468:AJ2468)),0)</f>
        <v>6</v>
      </c>
      <c r="AN2468" s="7">
        <f>IF(S2468&gt;0,RANK(S2468,(N2468:P2468,Q2468:AJ2468)),0)</f>
        <v>4</v>
      </c>
      <c r="AO2468" s="7">
        <f>IF(T2468&gt;0,RANK(T2468,(N2468:P2468,Q2468:AJ2468)),0)</f>
        <v>5</v>
      </c>
      <c r="AP2468" s="2">
        <f t="shared" si="968"/>
        <v>0</v>
      </c>
      <c r="AQ2468" s="2">
        <f t="shared" si="969"/>
        <v>1.3380909901873326E-3</v>
      </c>
      <c r="AR2468" s="2">
        <f t="shared" si="970"/>
        <v>4.0142729705619981E-3</v>
      </c>
      <c r="AS2468" s="2">
        <f t="shared" si="971"/>
        <v>1.7841213202497771E-3</v>
      </c>
      <c r="AU2468" t="s">
        <v>667</v>
      </c>
      <c r="AV2468" t="s">
        <v>1866</v>
      </c>
      <c r="AY2468" s="130">
        <v>46</v>
      </c>
      <c r="AZ2468" s="131">
        <v>25</v>
      </c>
      <c r="BA2468" s="132">
        <f t="shared" si="972"/>
        <v>46025</v>
      </c>
      <c r="BC2468" s="7" t="s">
        <v>532</v>
      </c>
    </row>
    <row r="2469" spans="1:55" hidden="1" outlineLevel="1" x14ac:dyDescent="0.2">
      <c r="A2469" t="s">
        <v>491</v>
      </c>
      <c r="B2469" t="s">
        <v>1866</v>
      </c>
      <c r="C2469" s="1">
        <f t="shared" si="961"/>
        <v>5572</v>
      </c>
      <c r="D2469" s="7">
        <f>RANK(N2469,(N2469:P2469,Q2469:AJ2469))</f>
        <v>1</v>
      </c>
      <c r="E2469" s="7">
        <f>RANK(O2469,(N2469:P2469,Q2469:AJ2469))</f>
        <v>2</v>
      </c>
      <c r="F2469" s="7">
        <f>IF(P2469&gt;0,RANK(P2469,(N2469:P2469,Q2469:AJ2469)),0)</f>
        <v>3</v>
      </c>
      <c r="G2469" s="1">
        <f t="shared" si="962"/>
        <v>972</v>
      </c>
      <c r="H2469" s="2">
        <f t="shared" si="963"/>
        <v>0.17444364680545585</v>
      </c>
      <c r="I2469" s="2"/>
      <c r="J2469" s="2">
        <f t="shared" si="964"/>
        <v>0.5348169418521177</v>
      </c>
      <c r="K2469" s="2">
        <f t="shared" si="965"/>
        <v>0.36037329504666188</v>
      </c>
      <c r="L2469" s="2">
        <f t="shared" si="966"/>
        <v>9.0631730078966258E-2</v>
      </c>
      <c r="M2469" s="2">
        <f t="shared" si="967"/>
        <v>1.4178033022254163E-2</v>
      </c>
      <c r="N2469" s="1">
        <v>2980</v>
      </c>
      <c r="O2469" s="1">
        <v>2008</v>
      </c>
      <c r="P2469" s="1">
        <v>505</v>
      </c>
      <c r="R2469" s="1">
        <v>42</v>
      </c>
      <c r="S2469" s="1">
        <v>7</v>
      </c>
      <c r="T2469" s="1">
        <v>30</v>
      </c>
      <c r="AL2469" s="7">
        <f>IF(Q2469&gt;0,RANK(Q2469,(N2469:P2469,Q2469:AJ2469)),0)</f>
        <v>0</v>
      </c>
      <c r="AM2469" s="7">
        <f>IF(R2469&gt;0,RANK(R2469,(N2469:P2469,Q2469:AJ2469)),0)</f>
        <v>4</v>
      </c>
      <c r="AN2469" s="7">
        <f>IF(S2469&gt;0,RANK(S2469,(N2469:P2469,Q2469:AJ2469)),0)</f>
        <v>6</v>
      </c>
      <c r="AO2469" s="7">
        <f>IF(T2469&gt;0,RANK(T2469,(N2469:P2469,Q2469:AJ2469)),0)</f>
        <v>5</v>
      </c>
      <c r="AP2469" s="2">
        <f t="shared" si="968"/>
        <v>0</v>
      </c>
      <c r="AQ2469" s="2">
        <f t="shared" si="969"/>
        <v>7.537688442211055E-3</v>
      </c>
      <c r="AR2469" s="2">
        <f t="shared" si="970"/>
        <v>1.2562814070351759E-3</v>
      </c>
      <c r="AS2469" s="2">
        <f t="shared" si="971"/>
        <v>5.3840631730078968E-3</v>
      </c>
      <c r="AU2469" t="s">
        <v>491</v>
      </c>
      <c r="AV2469" t="s">
        <v>1866</v>
      </c>
      <c r="AY2469" s="130">
        <v>46</v>
      </c>
      <c r="AZ2469" s="131">
        <v>27</v>
      </c>
      <c r="BA2469" s="132">
        <f t="shared" si="972"/>
        <v>46027</v>
      </c>
      <c r="BC2469" s="7" t="s">
        <v>532</v>
      </c>
    </row>
    <row r="2470" spans="1:55" hidden="1" outlineLevel="1" x14ac:dyDescent="0.2">
      <c r="A2470" t="s">
        <v>3288</v>
      </c>
      <c r="B2470" t="s">
        <v>1866</v>
      </c>
      <c r="C2470" s="1">
        <f t="shared" si="961"/>
        <v>11055</v>
      </c>
      <c r="D2470" s="7">
        <f>RANK(N2470,(N2470:P2470,Q2470:AJ2470))</f>
        <v>2</v>
      </c>
      <c r="E2470" s="7">
        <f>RANK(O2470,(N2470:P2470,Q2470:AJ2470))</f>
        <v>1</v>
      </c>
      <c r="F2470" s="7">
        <f>IF(P2470&gt;0,RANK(P2470,(N2470:P2470,Q2470:AJ2470)),0)</f>
        <v>3</v>
      </c>
      <c r="G2470" s="1">
        <f t="shared" si="962"/>
        <v>273</v>
      </c>
      <c r="H2470" s="2">
        <f t="shared" si="963"/>
        <v>2.469470827679783E-2</v>
      </c>
      <c r="I2470" s="2"/>
      <c r="J2470" s="2">
        <f t="shared" si="964"/>
        <v>0.42713704206241521</v>
      </c>
      <c r="K2470" s="2">
        <f t="shared" si="965"/>
        <v>0.45183175033921302</v>
      </c>
      <c r="L2470" s="2">
        <f t="shared" si="966"/>
        <v>0.11207598371777476</v>
      </c>
      <c r="M2470" s="2">
        <f t="shared" si="967"/>
        <v>8.9552238805970102E-3</v>
      </c>
      <c r="N2470" s="1">
        <v>4722</v>
      </c>
      <c r="O2470" s="1">
        <v>4995</v>
      </c>
      <c r="P2470" s="1">
        <v>1239</v>
      </c>
      <c r="R2470" s="1">
        <v>32</v>
      </c>
      <c r="S2470" s="1">
        <v>60</v>
      </c>
      <c r="T2470" s="1">
        <v>7</v>
      </c>
      <c r="AL2470" s="7">
        <f>IF(Q2470&gt;0,RANK(Q2470,(N2470:P2470,Q2470:AJ2470)),0)</f>
        <v>0</v>
      </c>
      <c r="AM2470" s="7">
        <f>IF(R2470&gt;0,RANK(R2470,(N2470:P2470,Q2470:AJ2470)),0)</f>
        <v>5</v>
      </c>
      <c r="AN2470" s="7">
        <f>IF(S2470&gt;0,RANK(S2470,(N2470:P2470,Q2470:AJ2470)),0)</f>
        <v>4</v>
      </c>
      <c r="AO2470" s="7">
        <f>IF(T2470&gt;0,RANK(T2470,(N2470:P2470,Q2470:AJ2470)),0)</f>
        <v>6</v>
      </c>
      <c r="AP2470" s="2">
        <f t="shared" si="968"/>
        <v>0</v>
      </c>
      <c r="AQ2470" s="2">
        <f t="shared" si="969"/>
        <v>2.8946178199909544E-3</v>
      </c>
      <c r="AR2470" s="2">
        <f t="shared" si="970"/>
        <v>5.4274084124830389E-3</v>
      </c>
      <c r="AS2470" s="2">
        <f t="shared" si="971"/>
        <v>6.3319764812302124E-4</v>
      </c>
      <c r="AU2470" t="s">
        <v>3288</v>
      </c>
      <c r="AV2470" t="s">
        <v>1866</v>
      </c>
      <c r="AY2470" s="130">
        <v>46</v>
      </c>
      <c r="AZ2470" s="131">
        <v>29</v>
      </c>
      <c r="BA2470" s="132">
        <f t="shared" si="972"/>
        <v>46029</v>
      </c>
      <c r="BC2470" s="7" t="s">
        <v>532</v>
      </c>
    </row>
    <row r="2471" spans="1:55" hidden="1" outlineLevel="1" x14ac:dyDescent="0.2">
      <c r="A2471" t="s">
        <v>2769</v>
      </c>
      <c r="B2471" t="s">
        <v>1866</v>
      </c>
      <c r="C2471" s="1">
        <f t="shared" si="961"/>
        <v>1300</v>
      </c>
      <c r="D2471" s="7">
        <f>RANK(N2471,(N2471:P2471,Q2471:AJ2471))</f>
        <v>1</v>
      </c>
      <c r="E2471" s="7">
        <f>RANK(O2471,(N2471:P2471,Q2471:AJ2471))</f>
        <v>2</v>
      </c>
      <c r="F2471" s="7">
        <f>IF(P2471&gt;0,RANK(P2471,(N2471:P2471,Q2471:AJ2471)),0)</f>
        <v>3</v>
      </c>
      <c r="G2471" s="1">
        <f t="shared" si="962"/>
        <v>6</v>
      </c>
      <c r="H2471" s="2">
        <f t="shared" si="963"/>
        <v>4.6153846153846158E-3</v>
      </c>
      <c r="I2471" s="2"/>
      <c r="J2471" s="2">
        <f t="shared" si="964"/>
        <v>0.41461538461538461</v>
      </c>
      <c r="K2471" s="2">
        <f t="shared" si="965"/>
        <v>0.41</v>
      </c>
      <c r="L2471" s="2">
        <f t="shared" si="966"/>
        <v>0.16615384615384615</v>
      </c>
      <c r="M2471" s="2">
        <f t="shared" si="967"/>
        <v>9.2307692307692646E-3</v>
      </c>
      <c r="N2471" s="1">
        <v>539</v>
      </c>
      <c r="O2471" s="1">
        <v>533</v>
      </c>
      <c r="P2471" s="1">
        <v>216</v>
      </c>
      <c r="R2471" s="1">
        <v>4</v>
      </c>
      <c r="S2471" s="1">
        <v>8</v>
      </c>
      <c r="AL2471" s="7">
        <f>IF(Q2471&gt;0,RANK(Q2471,(N2471:P2471,Q2471:AJ2471)),0)</f>
        <v>0</v>
      </c>
      <c r="AM2471" s="7">
        <f>IF(R2471&gt;0,RANK(R2471,(N2471:P2471,Q2471:AJ2471)),0)</f>
        <v>5</v>
      </c>
      <c r="AN2471" s="7">
        <f>IF(S2471&gt;0,RANK(S2471,(N2471:P2471,Q2471:AJ2471)),0)</f>
        <v>4</v>
      </c>
      <c r="AO2471" s="7">
        <f>IF(T2471&gt;0,RANK(T2471,(N2471:P2471,Q2471:AJ2471)),0)</f>
        <v>0</v>
      </c>
      <c r="AP2471" s="2">
        <f t="shared" si="968"/>
        <v>0</v>
      </c>
      <c r="AQ2471" s="2">
        <f t="shared" si="969"/>
        <v>3.0769230769230769E-3</v>
      </c>
      <c r="AR2471" s="2">
        <f t="shared" si="970"/>
        <v>6.1538461538461538E-3</v>
      </c>
      <c r="AS2471" s="2">
        <f t="shared" si="971"/>
        <v>0</v>
      </c>
      <c r="AU2471" t="s">
        <v>2769</v>
      </c>
      <c r="AV2471" t="s">
        <v>1866</v>
      </c>
      <c r="AY2471" s="130">
        <v>46</v>
      </c>
      <c r="AZ2471" s="131">
        <v>31</v>
      </c>
      <c r="BA2471" s="132">
        <f t="shared" si="972"/>
        <v>46031</v>
      </c>
      <c r="BC2471" s="7" t="s">
        <v>532</v>
      </c>
    </row>
    <row r="2472" spans="1:55" hidden="1" outlineLevel="1" x14ac:dyDescent="0.2">
      <c r="A2472" t="s">
        <v>451</v>
      </c>
      <c r="B2472" t="s">
        <v>1866</v>
      </c>
      <c r="C2472" s="1">
        <f t="shared" si="961"/>
        <v>3357</v>
      </c>
      <c r="D2472" s="7">
        <f>RANK(N2472,(N2472:P2472,Q2472:AJ2472))</f>
        <v>2</v>
      </c>
      <c r="E2472" s="7">
        <f>RANK(O2472,(N2472:P2472,Q2472:AJ2472))</f>
        <v>1</v>
      </c>
      <c r="F2472" s="7">
        <f>IF(P2472&gt;0,RANK(P2472,(N2472:P2472,Q2472:AJ2472)),0)</f>
        <v>3</v>
      </c>
      <c r="G2472" s="1">
        <f t="shared" si="962"/>
        <v>618</v>
      </c>
      <c r="H2472" s="2">
        <f t="shared" si="963"/>
        <v>0.18409294012511171</v>
      </c>
      <c r="I2472" s="2"/>
      <c r="J2472" s="2">
        <f t="shared" si="964"/>
        <v>0.33422698838248438</v>
      </c>
      <c r="K2472" s="2">
        <f t="shared" si="965"/>
        <v>0.51831992850759612</v>
      </c>
      <c r="L2472" s="2">
        <f t="shared" si="966"/>
        <v>0.12451593684837653</v>
      </c>
      <c r="M2472" s="2">
        <f t="shared" si="967"/>
        <v>2.2937146261542918E-2</v>
      </c>
      <c r="N2472" s="1">
        <v>1122</v>
      </c>
      <c r="O2472" s="1">
        <v>1740</v>
      </c>
      <c r="P2472" s="1">
        <v>418</v>
      </c>
      <c r="R2472" s="1">
        <v>55</v>
      </c>
      <c r="S2472" s="1">
        <v>14</v>
      </c>
      <c r="T2472" s="1">
        <v>8</v>
      </c>
      <c r="AL2472" s="7">
        <f>IF(Q2472&gt;0,RANK(Q2472,(N2472:P2472,Q2472:AJ2472)),0)</f>
        <v>0</v>
      </c>
      <c r="AM2472" s="7">
        <f>IF(R2472&gt;0,RANK(R2472,(N2472:P2472,Q2472:AJ2472)),0)</f>
        <v>4</v>
      </c>
      <c r="AN2472" s="7">
        <f>IF(S2472&gt;0,RANK(S2472,(N2472:P2472,Q2472:AJ2472)),0)</f>
        <v>5</v>
      </c>
      <c r="AO2472" s="7">
        <f>IF(T2472&gt;0,RANK(T2472,(N2472:P2472,Q2472:AJ2472)),0)</f>
        <v>6</v>
      </c>
      <c r="AP2472" s="2">
        <f t="shared" si="968"/>
        <v>0</v>
      </c>
      <c r="AQ2472" s="2">
        <f t="shared" si="969"/>
        <v>1.6383675901102176E-2</v>
      </c>
      <c r="AR2472" s="2">
        <f t="shared" si="970"/>
        <v>4.1703902293714623E-3</v>
      </c>
      <c r="AS2472" s="2">
        <f t="shared" si="971"/>
        <v>2.3830801310694072E-3</v>
      </c>
      <c r="AU2472" t="s">
        <v>451</v>
      </c>
      <c r="AV2472" t="s">
        <v>1866</v>
      </c>
      <c r="AY2472" s="130">
        <v>46</v>
      </c>
      <c r="AZ2472" s="131">
        <v>33</v>
      </c>
      <c r="BA2472" s="132">
        <f t="shared" si="972"/>
        <v>46033</v>
      </c>
      <c r="BC2472" s="7" t="s">
        <v>532</v>
      </c>
    </row>
    <row r="2473" spans="1:55" hidden="1" outlineLevel="1" x14ac:dyDescent="0.2">
      <c r="A2473" t="s">
        <v>3090</v>
      </c>
      <c r="B2473" t="s">
        <v>1866</v>
      </c>
      <c r="C2473" s="1">
        <f t="shared" si="961"/>
        <v>7528</v>
      </c>
      <c r="D2473" s="7">
        <f>RANK(N2473,(N2473:P2473,Q2473:AJ2473))</f>
        <v>2</v>
      </c>
      <c r="E2473" s="7">
        <f>RANK(O2473,(N2473:P2473,Q2473:AJ2473))</f>
        <v>1</v>
      </c>
      <c r="F2473" s="7">
        <f>IF(P2473&gt;0,RANK(P2473,(N2473:P2473,Q2473:AJ2473)),0)</f>
        <v>3</v>
      </c>
      <c r="G2473" s="1">
        <f t="shared" si="962"/>
        <v>7</v>
      </c>
      <c r="H2473" s="2">
        <f t="shared" ref="H2473:H2536" si="973">G2473/C2473</f>
        <v>9.2986184909670563E-4</v>
      </c>
      <c r="I2473" s="2"/>
      <c r="J2473" s="2">
        <f t="shared" si="964"/>
        <v>0.44686503719447396</v>
      </c>
      <c r="K2473" s="2">
        <f t="shared" si="965"/>
        <v>0.44779489904357067</v>
      </c>
      <c r="L2473" s="2">
        <f t="shared" si="966"/>
        <v>9.7901168969181718E-2</v>
      </c>
      <c r="M2473" s="2">
        <f t="shared" si="967"/>
        <v>7.4388947927735982E-3</v>
      </c>
      <c r="N2473" s="1">
        <v>3364</v>
      </c>
      <c r="O2473" s="1">
        <v>3371</v>
      </c>
      <c r="P2473" s="1">
        <v>737</v>
      </c>
      <c r="R2473" s="1">
        <v>26</v>
      </c>
      <c r="S2473" s="1">
        <v>23</v>
      </c>
      <c r="T2473" s="1">
        <v>7</v>
      </c>
      <c r="AL2473" s="7">
        <f>IF(Q2473&gt;0,RANK(Q2473,(N2473:P2473,Q2473:AJ2473)),0)</f>
        <v>0</v>
      </c>
      <c r="AM2473" s="7">
        <f>IF(R2473&gt;0,RANK(R2473,(N2473:P2473,Q2473:AJ2473)),0)</f>
        <v>4</v>
      </c>
      <c r="AN2473" s="7">
        <f>IF(S2473&gt;0,RANK(S2473,(N2473:P2473,Q2473:AJ2473)),0)</f>
        <v>5</v>
      </c>
      <c r="AO2473" s="7">
        <f>IF(T2473&gt;0,RANK(T2473,(N2473:P2473,Q2473:AJ2473)),0)</f>
        <v>6</v>
      </c>
      <c r="AP2473" s="2">
        <f t="shared" si="968"/>
        <v>0</v>
      </c>
      <c r="AQ2473" s="2">
        <f t="shared" si="969"/>
        <v>3.4537725823591925E-3</v>
      </c>
      <c r="AR2473" s="2">
        <f t="shared" si="970"/>
        <v>3.0552603613177472E-3</v>
      </c>
      <c r="AS2473" s="2">
        <f t="shared" si="971"/>
        <v>9.2986184909670563E-4</v>
      </c>
      <c r="AU2473" t="s">
        <v>3090</v>
      </c>
      <c r="AV2473" t="s">
        <v>1866</v>
      </c>
      <c r="AY2473" s="130">
        <v>46</v>
      </c>
      <c r="AZ2473" s="131">
        <v>35</v>
      </c>
      <c r="BA2473" s="132">
        <f t="shared" si="972"/>
        <v>46035</v>
      </c>
      <c r="BC2473" s="7" t="s">
        <v>532</v>
      </c>
    </row>
    <row r="2474" spans="1:55" hidden="1" outlineLevel="1" x14ac:dyDescent="0.2">
      <c r="A2474" t="s">
        <v>1404</v>
      </c>
      <c r="B2474" t="s">
        <v>1866</v>
      </c>
      <c r="C2474" s="1">
        <f t="shared" si="961"/>
        <v>3533</v>
      </c>
      <c r="D2474" s="7">
        <f>RANK(N2474,(N2474:P2474,Q2474:AJ2474))</f>
        <v>1</v>
      </c>
      <c r="E2474" s="7">
        <f>RANK(O2474,(N2474:P2474,Q2474:AJ2474))</f>
        <v>2</v>
      </c>
      <c r="F2474" s="7">
        <f>IF(P2474&gt;0,RANK(P2474,(N2474:P2474,Q2474:AJ2474)),0)</f>
        <v>3</v>
      </c>
      <c r="G2474" s="1">
        <f t="shared" si="962"/>
        <v>558</v>
      </c>
      <c r="H2474" s="2">
        <f t="shared" si="973"/>
        <v>0.15793942824794793</v>
      </c>
      <c r="I2474" s="2"/>
      <c r="J2474" s="2">
        <f t="shared" si="964"/>
        <v>0.52080384941975655</v>
      </c>
      <c r="K2474" s="2">
        <f t="shared" si="965"/>
        <v>0.36286442117180867</v>
      </c>
      <c r="L2474" s="2">
        <f t="shared" si="966"/>
        <v>0.11180300028304557</v>
      </c>
      <c r="M2474" s="2">
        <f t="shared" si="967"/>
        <v>4.5287291253892081E-3</v>
      </c>
      <c r="N2474" s="1">
        <v>1840</v>
      </c>
      <c r="O2474" s="1">
        <v>1282</v>
      </c>
      <c r="P2474" s="1">
        <v>395</v>
      </c>
      <c r="R2474" s="1">
        <v>6</v>
      </c>
      <c r="S2474" s="1">
        <v>10</v>
      </c>
      <c r="AL2474" s="7">
        <f>IF(Q2474&gt;0,RANK(Q2474,(N2474:P2474,Q2474:AJ2474)),0)</f>
        <v>0</v>
      </c>
      <c r="AM2474" s="7">
        <f>IF(R2474&gt;0,RANK(R2474,(N2474:P2474,Q2474:AJ2474)),0)</f>
        <v>5</v>
      </c>
      <c r="AN2474" s="7">
        <f>IF(S2474&gt;0,RANK(S2474,(N2474:P2474,Q2474:AJ2474)),0)</f>
        <v>4</v>
      </c>
      <c r="AO2474" s="7">
        <f>IF(T2474&gt;0,RANK(T2474,(N2474:P2474,Q2474:AJ2474)),0)</f>
        <v>0</v>
      </c>
      <c r="AP2474" s="2">
        <f t="shared" si="968"/>
        <v>0</v>
      </c>
      <c r="AQ2474" s="2">
        <f t="shared" si="969"/>
        <v>1.6982734220209455E-3</v>
      </c>
      <c r="AR2474" s="2">
        <f t="shared" si="970"/>
        <v>2.8304557033682421E-3</v>
      </c>
      <c r="AS2474" s="2">
        <f t="shared" si="971"/>
        <v>0</v>
      </c>
      <c r="AU2474" t="s">
        <v>1404</v>
      </c>
      <c r="AV2474" t="s">
        <v>1866</v>
      </c>
      <c r="AY2474" s="130">
        <v>46</v>
      </c>
      <c r="AZ2474" s="131">
        <v>37</v>
      </c>
      <c r="BA2474" s="132">
        <f t="shared" si="972"/>
        <v>46037</v>
      </c>
      <c r="BC2474" s="7" t="s">
        <v>532</v>
      </c>
    </row>
    <row r="2475" spans="1:55" hidden="1" outlineLevel="1" x14ac:dyDescent="0.2">
      <c r="A2475" t="s">
        <v>1281</v>
      </c>
      <c r="B2475" t="s">
        <v>1866</v>
      </c>
      <c r="C2475" s="1">
        <f t="shared" si="961"/>
        <v>2349</v>
      </c>
      <c r="D2475" s="7">
        <f>RANK(N2475,(N2475:P2475,Q2475:AJ2475))</f>
        <v>1</v>
      </c>
      <c r="E2475" s="7">
        <f>RANK(O2475,(N2475:P2475,Q2475:AJ2475))</f>
        <v>2</v>
      </c>
      <c r="F2475" s="7">
        <f>IF(P2475&gt;0,RANK(P2475,(N2475:P2475,Q2475:AJ2475)),0)</f>
        <v>3</v>
      </c>
      <c r="G2475" s="1">
        <f t="shared" si="962"/>
        <v>135</v>
      </c>
      <c r="H2475" s="2">
        <f t="shared" si="973"/>
        <v>5.7471264367816091E-2</v>
      </c>
      <c r="I2475" s="2"/>
      <c r="J2475" s="2">
        <f t="shared" si="964"/>
        <v>0.46402724563644104</v>
      </c>
      <c r="K2475" s="2">
        <f t="shared" si="965"/>
        <v>0.40655598126862497</v>
      </c>
      <c r="L2475" s="2">
        <f t="shared" si="966"/>
        <v>0.11707109408258834</v>
      </c>
      <c r="M2475" s="2">
        <f t="shared" si="967"/>
        <v>1.2345679012345651E-2</v>
      </c>
      <c r="N2475" s="1">
        <v>1090</v>
      </c>
      <c r="O2475" s="1">
        <v>955</v>
      </c>
      <c r="P2475" s="1">
        <v>275</v>
      </c>
      <c r="R2475" s="1">
        <v>9</v>
      </c>
      <c r="S2475" s="1">
        <v>19</v>
      </c>
      <c r="T2475" s="1">
        <v>1</v>
      </c>
      <c r="AL2475" s="7">
        <f>IF(Q2475&gt;0,RANK(Q2475,(N2475:P2475,Q2475:AJ2475)),0)</f>
        <v>0</v>
      </c>
      <c r="AM2475" s="7">
        <f>IF(R2475&gt;0,RANK(R2475,(N2475:P2475,Q2475:AJ2475)),0)</f>
        <v>5</v>
      </c>
      <c r="AN2475" s="7">
        <f>IF(S2475&gt;0,RANK(S2475,(N2475:P2475,Q2475:AJ2475)),0)</f>
        <v>4</v>
      </c>
      <c r="AO2475" s="7">
        <f>IF(T2475&gt;0,RANK(T2475,(N2475:P2475,Q2475:AJ2475)),0)</f>
        <v>6</v>
      </c>
      <c r="AP2475" s="2">
        <f t="shared" si="968"/>
        <v>0</v>
      </c>
      <c r="AQ2475" s="2">
        <f t="shared" si="969"/>
        <v>3.8314176245210726E-3</v>
      </c>
      <c r="AR2475" s="2">
        <f t="shared" si="970"/>
        <v>8.0885483184333761E-3</v>
      </c>
      <c r="AS2475" s="2">
        <f t="shared" si="971"/>
        <v>4.2571306939123032E-4</v>
      </c>
      <c r="AU2475" t="s">
        <v>1281</v>
      </c>
      <c r="AV2475" t="s">
        <v>1866</v>
      </c>
      <c r="AY2475" s="130">
        <v>46</v>
      </c>
      <c r="AZ2475" s="131">
        <v>39</v>
      </c>
      <c r="BA2475" s="132">
        <f t="shared" si="972"/>
        <v>46039</v>
      </c>
      <c r="BC2475" s="7" t="s">
        <v>532</v>
      </c>
    </row>
    <row r="2476" spans="1:55" hidden="1" outlineLevel="1" x14ac:dyDescent="0.2">
      <c r="A2476" t="s">
        <v>568</v>
      </c>
      <c r="B2476" t="s">
        <v>1866</v>
      </c>
      <c r="C2476" s="1">
        <f t="shared" si="961"/>
        <v>1979</v>
      </c>
      <c r="D2476" s="7">
        <f>RANK(N2476,(N2476:P2476,Q2476:AJ2476))</f>
        <v>1</v>
      </c>
      <c r="E2476" s="7">
        <f>RANK(O2476,(N2476:P2476,Q2476:AJ2476))</f>
        <v>2</v>
      </c>
      <c r="F2476" s="7">
        <f>IF(P2476&gt;0,RANK(P2476,(N2476:P2476,Q2476:AJ2476)),0)</f>
        <v>3</v>
      </c>
      <c r="G2476" s="1">
        <f t="shared" si="962"/>
        <v>457</v>
      </c>
      <c r="H2476" s="2">
        <f t="shared" si="973"/>
        <v>0.23092470944921678</v>
      </c>
      <c r="I2476" s="2"/>
      <c r="J2476" s="2">
        <f t="shared" si="964"/>
        <v>0.562910560889338</v>
      </c>
      <c r="K2476" s="2">
        <f t="shared" si="965"/>
        <v>0.33198585144012127</v>
      </c>
      <c r="L2476" s="2">
        <f t="shared" si="966"/>
        <v>9.8534613441131888E-2</v>
      </c>
      <c r="M2476" s="2">
        <f t="shared" si="967"/>
        <v>6.5689742294088443E-3</v>
      </c>
      <c r="N2476" s="1">
        <v>1114</v>
      </c>
      <c r="O2476" s="1">
        <v>657</v>
      </c>
      <c r="P2476" s="1">
        <v>195</v>
      </c>
      <c r="R2476" s="1">
        <v>5</v>
      </c>
      <c r="S2476" s="1">
        <v>7</v>
      </c>
      <c r="T2476" s="1">
        <v>1</v>
      </c>
      <c r="AL2476" s="7">
        <f>IF(Q2476&gt;0,RANK(Q2476,(N2476:P2476,Q2476:AJ2476)),0)</f>
        <v>0</v>
      </c>
      <c r="AM2476" s="7">
        <f>IF(R2476&gt;0,RANK(R2476,(N2476:P2476,Q2476:AJ2476)),0)</f>
        <v>5</v>
      </c>
      <c r="AN2476" s="7">
        <f>IF(S2476&gt;0,RANK(S2476,(N2476:P2476,Q2476:AJ2476)),0)</f>
        <v>4</v>
      </c>
      <c r="AO2476" s="7">
        <f>IF(T2476&gt;0,RANK(T2476,(N2476:P2476,Q2476:AJ2476)),0)</f>
        <v>6</v>
      </c>
      <c r="AP2476" s="2">
        <f t="shared" si="968"/>
        <v>0</v>
      </c>
      <c r="AQ2476" s="2">
        <f t="shared" si="969"/>
        <v>2.5265285497726125E-3</v>
      </c>
      <c r="AR2476" s="2">
        <f t="shared" si="970"/>
        <v>3.5371399696816574E-3</v>
      </c>
      <c r="AS2476" s="2">
        <f t="shared" si="971"/>
        <v>5.0530570995452253E-4</v>
      </c>
      <c r="AU2476" t="s">
        <v>568</v>
      </c>
      <c r="AV2476" t="s">
        <v>1866</v>
      </c>
      <c r="AY2476" s="130">
        <v>46</v>
      </c>
      <c r="AZ2476" s="131">
        <v>41</v>
      </c>
      <c r="BA2476" s="132">
        <f t="shared" si="972"/>
        <v>46041</v>
      </c>
      <c r="BC2476" s="7" t="s">
        <v>532</v>
      </c>
    </row>
    <row r="2477" spans="1:55" hidden="1" outlineLevel="1" x14ac:dyDescent="0.2">
      <c r="A2477" t="s">
        <v>3274</v>
      </c>
      <c r="B2477" t="s">
        <v>1866</v>
      </c>
      <c r="C2477" s="1">
        <f t="shared" si="961"/>
        <v>1909</v>
      </c>
      <c r="D2477" s="7">
        <f>RANK(N2477,(N2477:P2477,Q2477:AJ2477))</f>
        <v>2</v>
      </c>
      <c r="E2477" s="7">
        <f>RANK(O2477,(N2477:P2477,Q2477:AJ2477))</f>
        <v>1</v>
      </c>
      <c r="F2477" s="7">
        <f>IF(P2477&gt;0,RANK(P2477,(N2477:P2477,Q2477:AJ2477)),0)</f>
        <v>3</v>
      </c>
      <c r="G2477" s="1">
        <f t="shared" si="962"/>
        <v>686</v>
      </c>
      <c r="H2477" s="2">
        <f t="shared" si="973"/>
        <v>0.35935044525929805</v>
      </c>
      <c r="I2477" s="2"/>
      <c r="J2477" s="2">
        <f t="shared" si="964"/>
        <v>0.27448926139339969</v>
      </c>
      <c r="K2477" s="2">
        <f t="shared" si="965"/>
        <v>0.63383970665269773</v>
      </c>
      <c r="L2477" s="2">
        <f t="shared" si="966"/>
        <v>8.4337349397590355E-2</v>
      </c>
      <c r="M2477" s="2">
        <f t="shared" si="967"/>
        <v>7.3336825563122265E-3</v>
      </c>
      <c r="N2477" s="1">
        <v>524</v>
      </c>
      <c r="O2477" s="1">
        <v>1210</v>
      </c>
      <c r="P2477" s="1">
        <v>161</v>
      </c>
      <c r="R2477" s="1">
        <v>7</v>
      </c>
      <c r="S2477" s="1">
        <v>5</v>
      </c>
      <c r="T2477" s="1">
        <v>2</v>
      </c>
      <c r="AL2477" s="7">
        <f>IF(Q2477&gt;0,RANK(Q2477,(N2477:P2477,Q2477:AJ2477)),0)</f>
        <v>0</v>
      </c>
      <c r="AM2477" s="7">
        <f>IF(R2477&gt;0,RANK(R2477,(N2477:P2477,Q2477:AJ2477)),0)</f>
        <v>4</v>
      </c>
      <c r="AN2477" s="7">
        <f>IF(S2477&gt;0,RANK(S2477,(N2477:P2477,Q2477:AJ2477)),0)</f>
        <v>5</v>
      </c>
      <c r="AO2477" s="7">
        <f>IF(T2477&gt;0,RANK(T2477,(N2477:P2477,Q2477:AJ2477)),0)</f>
        <v>6</v>
      </c>
      <c r="AP2477" s="2">
        <f t="shared" si="968"/>
        <v>0</v>
      </c>
      <c r="AQ2477" s="2">
        <f t="shared" si="969"/>
        <v>3.6668412781561029E-3</v>
      </c>
      <c r="AR2477" s="2">
        <f t="shared" si="970"/>
        <v>2.6191723415400735E-3</v>
      </c>
      <c r="AS2477" s="2">
        <f t="shared" si="971"/>
        <v>1.0476689366160294E-3</v>
      </c>
      <c r="AU2477" t="s">
        <v>3274</v>
      </c>
      <c r="AV2477" t="s">
        <v>1866</v>
      </c>
      <c r="AY2477" s="130">
        <v>46</v>
      </c>
      <c r="AZ2477" s="131">
        <v>43</v>
      </c>
      <c r="BA2477" s="132">
        <f t="shared" si="972"/>
        <v>46043</v>
      </c>
      <c r="BC2477" s="7" t="s">
        <v>532</v>
      </c>
    </row>
    <row r="2478" spans="1:55" hidden="1" outlineLevel="1" x14ac:dyDescent="0.2">
      <c r="A2478" t="s">
        <v>67</v>
      </c>
      <c r="B2478" t="s">
        <v>1866</v>
      </c>
      <c r="C2478" s="1">
        <f t="shared" si="961"/>
        <v>2310</v>
      </c>
      <c r="D2478" s="7">
        <f>RANK(N2478,(N2478:P2478,Q2478:AJ2478))</f>
        <v>2</v>
      </c>
      <c r="E2478" s="7">
        <f>RANK(O2478,(N2478:P2478,Q2478:AJ2478))</f>
        <v>1</v>
      </c>
      <c r="F2478" s="7">
        <f>IF(P2478&gt;0,RANK(P2478,(N2478:P2478,Q2478:AJ2478)),0)</f>
        <v>3</v>
      </c>
      <c r="G2478" s="1">
        <f t="shared" si="962"/>
        <v>82</v>
      </c>
      <c r="H2478" s="2">
        <f t="shared" si="973"/>
        <v>3.54978354978355E-2</v>
      </c>
      <c r="I2478" s="2"/>
      <c r="J2478" s="2">
        <f t="shared" si="964"/>
        <v>0.4212121212121212</v>
      </c>
      <c r="K2478" s="2">
        <f t="shared" si="965"/>
        <v>0.45670995670995673</v>
      </c>
      <c r="L2478" s="2">
        <f t="shared" si="966"/>
        <v>0.11385281385281386</v>
      </c>
      <c r="M2478" s="2">
        <f t="shared" si="967"/>
        <v>8.2251082251082602E-3</v>
      </c>
      <c r="N2478" s="1">
        <v>973</v>
      </c>
      <c r="O2478" s="1">
        <v>1055</v>
      </c>
      <c r="P2478" s="1">
        <v>263</v>
      </c>
      <c r="R2478" s="1">
        <v>6</v>
      </c>
      <c r="S2478" s="1">
        <v>12</v>
      </c>
      <c r="T2478" s="1">
        <v>1</v>
      </c>
      <c r="AL2478" s="7">
        <f>IF(Q2478&gt;0,RANK(Q2478,(N2478:P2478,Q2478:AJ2478)),0)</f>
        <v>0</v>
      </c>
      <c r="AM2478" s="7">
        <f>IF(R2478&gt;0,RANK(R2478,(N2478:P2478,Q2478:AJ2478)),0)</f>
        <v>5</v>
      </c>
      <c r="AN2478" s="7">
        <f>IF(S2478&gt;0,RANK(S2478,(N2478:P2478,Q2478:AJ2478)),0)</f>
        <v>4</v>
      </c>
      <c r="AO2478" s="7">
        <f>IF(T2478&gt;0,RANK(T2478,(N2478:P2478,Q2478:AJ2478)),0)</f>
        <v>6</v>
      </c>
      <c r="AP2478" s="2">
        <f t="shared" si="968"/>
        <v>0</v>
      </c>
      <c r="AQ2478" s="2">
        <f t="shared" si="969"/>
        <v>2.5974025974025974E-3</v>
      </c>
      <c r="AR2478" s="2">
        <f t="shared" si="970"/>
        <v>5.1948051948051948E-3</v>
      </c>
      <c r="AS2478" s="2">
        <f t="shared" si="971"/>
        <v>4.329004329004329E-4</v>
      </c>
      <c r="AU2478" t="s">
        <v>67</v>
      </c>
      <c r="AV2478" t="s">
        <v>1866</v>
      </c>
      <c r="AY2478" s="130">
        <v>46</v>
      </c>
      <c r="AZ2478" s="131">
        <v>45</v>
      </c>
      <c r="BA2478" s="132">
        <f t="shared" si="972"/>
        <v>46045</v>
      </c>
      <c r="BC2478" s="7" t="s">
        <v>532</v>
      </c>
    </row>
    <row r="2479" spans="1:55" hidden="1" outlineLevel="1" x14ac:dyDescent="0.2">
      <c r="A2479" t="s">
        <v>838</v>
      </c>
      <c r="B2479" t="s">
        <v>1866</v>
      </c>
      <c r="C2479" s="1">
        <f t="shared" si="961"/>
        <v>3458</v>
      </c>
      <c r="D2479" s="7">
        <f>RANK(N2479,(N2479:P2479,Q2479:AJ2479))</f>
        <v>2</v>
      </c>
      <c r="E2479" s="7">
        <f>RANK(O2479,(N2479:P2479,Q2479:AJ2479))</f>
        <v>1</v>
      </c>
      <c r="F2479" s="7">
        <f>IF(P2479&gt;0,RANK(P2479,(N2479:P2479,Q2479:AJ2479)),0)</f>
        <v>3</v>
      </c>
      <c r="G2479" s="1">
        <f t="shared" si="962"/>
        <v>279</v>
      </c>
      <c r="H2479" s="2">
        <f t="shared" si="973"/>
        <v>8.0682475419317529E-2</v>
      </c>
      <c r="I2479" s="2"/>
      <c r="J2479" s="2">
        <f t="shared" si="964"/>
        <v>0.39242336610757661</v>
      </c>
      <c r="K2479" s="2">
        <f t="shared" si="965"/>
        <v>0.47310584152689417</v>
      </c>
      <c r="L2479" s="2">
        <f t="shared" si="966"/>
        <v>0.12058993637941007</v>
      </c>
      <c r="M2479" s="2">
        <f t="shared" si="967"/>
        <v>1.3880855986119101E-2</v>
      </c>
      <c r="N2479" s="1">
        <v>1357</v>
      </c>
      <c r="O2479" s="1">
        <v>1636</v>
      </c>
      <c r="P2479" s="1">
        <v>417</v>
      </c>
      <c r="R2479" s="1">
        <v>25</v>
      </c>
      <c r="S2479" s="1">
        <v>19</v>
      </c>
      <c r="T2479" s="1">
        <v>4</v>
      </c>
      <c r="AL2479" s="7">
        <f>IF(Q2479&gt;0,RANK(Q2479,(N2479:P2479,Q2479:AJ2479)),0)</f>
        <v>0</v>
      </c>
      <c r="AM2479" s="7">
        <f>IF(R2479&gt;0,RANK(R2479,(N2479:P2479,Q2479:AJ2479)),0)</f>
        <v>4</v>
      </c>
      <c r="AN2479" s="7">
        <f>IF(S2479&gt;0,RANK(S2479,(N2479:P2479,Q2479:AJ2479)),0)</f>
        <v>5</v>
      </c>
      <c r="AO2479" s="7">
        <f>IF(T2479&gt;0,RANK(T2479,(N2479:P2479,Q2479:AJ2479)),0)</f>
        <v>6</v>
      </c>
      <c r="AP2479" s="2">
        <f t="shared" si="968"/>
        <v>0</v>
      </c>
      <c r="AQ2479" s="2">
        <f t="shared" si="969"/>
        <v>7.2296124927703877E-3</v>
      </c>
      <c r="AR2479" s="2">
        <f t="shared" si="970"/>
        <v>5.4945054945054949E-3</v>
      </c>
      <c r="AS2479" s="2">
        <f t="shared" si="971"/>
        <v>1.1567379988432619E-3</v>
      </c>
      <c r="AU2479" t="s">
        <v>838</v>
      </c>
      <c r="AV2479" t="s">
        <v>1866</v>
      </c>
      <c r="AY2479" s="130">
        <v>46</v>
      </c>
      <c r="AZ2479" s="131">
        <v>47</v>
      </c>
      <c r="BA2479" s="132">
        <f t="shared" si="972"/>
        <v>46047</v>
      </c>
      <c r="BC2479" s="7" t="s">
        <v>532</v>
      </c>
    </row>
    <row r="2480" spans="1:55" hidden="1" outlineLevel="1" x14ac:dyDescent="0.2">
      <c r="A2480" t="s">
        <v>588</v>
      </c>
      <c r="B2480" t="s">
        <v>1866</v>
      </c>
      <c r="C2480" s="1">
        <f t="shared" si="961"/>
        <v>1389</v>
      </c>
      <c r="D2480" s="7">
        <f>RANK(N2480,(N2480:P2480,Q2480:AJ2480))</f>
        <v>2</v>
      </c>
      <c r="E2480" s="7">
        <f>RANK(O2480,(N2480:P2480,Q2480:AJ2480))</f>
        <v>1</v>
      </c>
      <c r="F2480" s="7">
        <f>IF(P2480&gt;0,RANK(P2480,(N2480:P2480,Q2480:AJ2480)),0)</f>
        <v>3</v>
      </c>
      <c r="G2480" s="1">
        <f t="shared" si="962"/>
        <v>233</v>
      </c>
      <c r="H2480" s="2">
        <f t="shared" si="973"/>
        <v>0.16774658027357811</v>
      </c>
      <c r="I2480" s="2"/>
      <c r="J2480" s="2">
        <f t="shared" si="964"/>
        <v>0.35493160547156227</v>
      </c>
      <c r="K2480" s="2">
        <f t="shared" si="965"/>
        <v>0.52267818574514036</v>
      </c>
      <c r="L2480" s="2">
        <f t="shared" si="966"/>
        <v>0.11879049676025918</v>
      </c>
      <c r="M2480" s="2">
        <f t="shared" si="967"/>
        <v>3.5997120230381319E-3</v>
      </c>
      <c r="N2480" s="1">
        <v>493</v>
      </c>
      <c r="O2480" s="1">
        <v>726</v>
      </c>
      <c r="P2480" s="1">
        <v>165</v>
      </c>
      <c r="R2480" s="1">
        <v>2</v>
      </c>
      <c r="S2480" s="1">
        <v>3</v>
      </c>
      <c r="AL2480" s="7">
        <f>IF(Q2480&gt;0,RANK(Q2480,(N2480:P2480,Q2480:AJ2480)),0)</f>
        <v>0</v>
      </c>
      <c r="AM2480" s="7">
        <f>IF(R2480&gt;0,RANK(R2480,(N2480:P2480,Q2480:AJ2480)),0)</f>
        <v>5</v>
      </c>
      <c r="AN2480" s="7">
        <f>IF(S2480&gt;0,RANK(S2480,(N2480:P2480,Q2480:AJ2480)),0)</f>
        <v>4</v>
      </c>
      <c r="AO2480" s="7">
        <f>IF(T2480&gt;0,RANK(T2480,(N2480:P2480,Q2480:AJ2480)),0)</f>
        <v>0</v>
      </c>
      <c r="AP2480" s="2">
        <f t="shared" si="968"/>
        <v>0</v>
      </c>
      <c r="AQ2480" s="2">
        <f t="shared" si="969"/>
        <v>1.4398848092152627E-3</v>
      </c>
      <c r="AR2480" s="2">
        <f t="shared" si="970"/>
        <v>2.1598272138228943E-3</v>
      </c>
      <c r="AS2480" s="2">
        <f t="shared" si="971"/>
        <v>0</v>
      </c>
      <c r="AU2480" t="s">
        <v>588</v>
      </c>
      <c r="AV2480" t="s">
        <v>1866</v>
      </c>
      <c r="AY2480" s="130">
        <v>46</v>
      </c>
      <c r="AZ2480" s="131">
        <v>49</v>
      </c>
      <c r="BA2480" s="132">
        <f t="shared" si="972"/>
        <v>46049</v>
      </c>
      <c r="BC2480" s="7" t="s">
        <v>532</v>
      </c>
    </row>
    <row r="2481" spans="1:55" hidden="1" outlineLevel="1" x14ac:dyDescent="0.2">
      <c r="A2481" t="s">
        <v>1019</v>
      </c>
      <c r="B2481" t="s">
        <v>1866</v>
      </c>
      <c r="C2481" s="1">
        <f t="shared" si="961"/>
        <v>4083</v>
      </c>
      <c r="D2481" s="7">
        <f>RANK(N2481,(N2481:P2481,Q2481:AJ2481))</f>
        <v>1</v>
      </c>
      <c r="E2481" s="7">
        <f>RANK(O2481,(N2481:P2481,Q2481:AJ2481))</f>
        <v>2</v>
      </c>
      <c r="F2481" s="7">
        <f>IF(P2481&gt;0,RANK(P2481,(N2481:P2481,Q2481:AJ2481)),0)</f>
        <v>3</v>
      </c>
      <c r="G2481" s="1">
        <f t="shared" si="962"/>
        <v>23</v>
      </c>
      <c r="H2481" s="2">
        <f t="shared" si="973"/>
        <v>5.6331129071760964E-3</v>
      </c>
      <c r="I2481" s="2"/>
      <c r="J2481" s="2">
        <f t="shared" si="964"/>
        <v>0.44207690423708057</v>
      </c>
      <c r="K2481" s="2">
        <f t="shared" si="965"/>
        <v>0.43644379132990446</v>
      </c>
      <c r="L2481" s="2">
        <f t="shared" si="966"/>
        <v>0.115356355620867</v>
      </c>
      <c r="M2481" s="2">
        <f t="shared" si="967"/>
        <v>6.122948812147963E-3</v>
      </c>
      <c r="N2481" s="1">
        <v>1805</v>
      </c>
      <c r="O2481" s="1">
        <v>1782</v>
      </c>
      <c r="P2481" s="1">
        <v>471</v>
      </c>
      <c r="R2481" s="1">
        <v>7</v>
      </c>
      <c r="S2481" s="1">
        <v>16</v>
      </c>
      <c r="T2481" s="1">
        <v>2</v>
      </c>
      <c r="AL2481" s="7">
        <f>IF(Q2481&gt;0,RANK(Q2481,(N2481:P2481,Q2481:AJ2481)),0)</f>
        <v>0</v>
      </c>
      <c r="AM2481" s="7">
        <f>IF(R2481&gt;0,RANK(R2481,(N2481:P2481,Q2481:AJ2481)),0)</f>
        <v>5</v>
      </c>
      <c r="AN2481" s="7">
        <f>IF(S2481&gt;0,RANK(S2481,(N2481:P2481,Q2481:AJ2481)),0)</f>
        <v>4</v>
      </c>
      <c r="AO2481" s="7">
        <f>IF(T2481&gt;0,RANK(T2481,(N2481:P2481,Q2481:AJ2481)),0)</f>
        <v>6</v>
      </c>
      <c r="AP2481" s="2">
        <f t="shared" si="968"/>
        <v>0</v>
      </c>
      <c r="AQ2481" s="2">
        <f t="shared" si="969"/>
        <v>1.7144256674014205E-3</v>
      </c>
      <c r="AR2481" s="2">
        <f t="shared" si="970"/>
        <v>3.9186872397746755E-3</v>
      </c>
      <c r="AS2481" s="2">
        <f t="shared" si="971"/>
        <v>4.8983590497183444E-4</v>
      </c>
      <c r="AU2481" t="s">
        <v>1019</v>
      </c>
      <c r="AV2481" t="s">
        <v>1866</v>
      </c>
      <c r="AY2481" s="130">
        <v>46</v>
      </c>
      <c r="AZ2481" s="131">
        <v>51</v>
      </c>
      <c r="BA2481" s="132">
        <f t="shared" si="972"/>
        <v>46051</v>
      </c>
      <c r="BC2481" s="7" t="s">
        <v>532</v>
      </c>
    </row>
    <row r="2482" spans="1:55" hidden="1" outlineLevel="1" x14ac:dyDescent="0.2">
      <c r="A2482" t="s">
        <v>589</v>
      </c>
      <c r="B2482" t="s">
        <v>1866</v>
      </c>
      <c r="C2482" s="1">
        <f t="shared" si="961"/>
        <v>2433</v>
      </c>
      <c r="D2482" s="7">
        <f>RANK(N2482,(N2482:P2482,Q2482:AJ2482))</f>
        <v>2</v>
      </c>
      <c r="E2482" s="7">
        <f>RANK(O2482,(N2482:P2482,Q2482:AJ2482))</f>
        <v>1</v>
      </c>
      <c r="F2482" s="7">
        <f>IF(P2482&gt;0,RANK(P2482,(N2482:P2482,Q2482:AJ2482)),0)</f>
        <v>3</v>
      </c>
      <c r="G2482" s="1">
        <f t="shared" si="962"/>
        <v>285</v>
      </c>
      <c r="H2482" s="2">
        <f t="shared" si="973"/>
        <v>0.11713933415536375</v>
      </c>
      <c r="I2482" s="2"/>
      <c r="J2482" s="2">
        <f t="shared" si="964"/>
        <v>0.37936703658035348</v>
      </c>
      <c r="K2482" s="2">
        <f t="shared" si="965"/>
        <v>0.49650637073571724</v>
      </c>
      <c r="L2482" s="2">
        <f t="shared" si="966"/>
        <v>0.11755034936292642</v>
      </c>
      <c r="M2482" s="2">
        <f t="shared" si="967"/>
        <v>6.5762433210029142E-3</v>
      </c>
      <c r="N2482" s="1">
        <v>923</v>
      </c>
      <c r="O2482" s="1">
        <v>1208</v>
      </c>
      <c r="P2482" s="1">
        <v>286</v>
      </c>
      <c r="R2482" s="1">
        <v>6</v>
      </c>
      <c r="S2482" s="1">
        <v>9</v>
      </c>
      <c r="T2482" s="1">
        <v>1</v>
      </c>
      <c r="AL2482" s="7">
        <f>IF(Q2482&gt;0,RANK(Q2482,(N2482:P2482,Q2482:AJ2482)),0)</f>
        <v>0</v>
      </c>
      <c r="AM2482" s="7">
        <f>IF(R2482&gt;0,RANK(R2482,(N2482:P2482,Q2482:AJ2482)),0)</f>
        <v>5</v>
      </c>
      <c r="AN2482" s="7">
        <f>IF(S2482&gt;0,RANK(S2482,(N2482:P2482,Q2482:AJ2482)),0)</f>
        <v>4</v>
      </c>
      <c r="AO2482" s="7">
        <f>IF(T2482&gt;0,RANK(T2482,(N2482:P2482,Q2482:AJ2482)),0)</f>
        <v>6</v>
      </c>
      <c r="AP2482" s="2">
        <f t="shared" si="968"/>
        <v>0</v>
      </c>
      <c r="AQ2482" s="2">
        <f t="shared" si="969"/>
        <v>2.4660912453760789E-3</v>
      </c>
      <c r="AR2482" s="2">
        <f t="shared" si="970"/>
        <v>3.6991368680641184E-3</v>
      </c>
      <c r="AS2482" s="2">
        <f t="shared" si="971"/>
        <v>4.1101520756267981E-4</v>
      </c>
      <c r="AU2482" t="s">
        <v>589</v>
      </c>
      <c r="AV2482" t="s">
        <v>1866</v>
      </c>
      <c r="AY2482" s="130">
        <v>46</v>
      </c>
      <c r="AZ2482" s="131">
        <v>53</v>
      </c>
      <c r="BA2482" s="132">
        <f t="shared" si="972"/>
        <v>46053</v>
      </c>
      <c r="BC2482" s="7" t="s">
        <v>532</v>
      </c>
    </row>
    <row r="2483" spans="1:55" hidden="1" outlineLevel="1" x14ac:dyDescent="0.2">
      <c r="A2483" t="s">
        <v>555</v>
      </c>
      <c r="B2483" t="s">
        <v>1866</v>
      </c>
      <c r="C2483" s="1">
        <f t="shared" si="961"/>
        <v>1289</v>
      </c>
      <c r="D2483" s="7">
        <f>RANK(N2483,(N2483:P2483,Q2483:AJ2483))</f>
        <v>2</v>
      </c>
      <c r="E2483" s="7">
        <f>RANK(O2483,(N2483:P2483,Q2483:AJ2483))</f>
        <v>1</v>
      </c>
      <c r="F2483" s="7">
        <f>IF(P2483&gt;0,RANK(P2483,(N2483:P2483,Q2483:AJ2483)),0)</f>
        <v>3</v>
      </c>
      <c r="G2483" s="1">
        <f t="shared" si="962"/>
        <v>603</v>
      </c>
      <c r="H2483" s="2">
        <f t="shared" si="973"/>
        <v>0.46780449961210241</v>
      </c>
      <c r="I2483" s="2"/>
      <c r="J2483" s="2">
        <f t="shared" si="964"/>
        <v>0.22032583397982933</v>
      </c>
      <c r="K2483" s="2">
        <f t="shared" si="965"/>
        <v>0.68813033359193176</v>
      </c>
      <c r="L2483" s="2">
        <f t="shared" si="966"/>
        <v>8.5337470907680374E-2</v>
      </c>
      <c r="M2483" s="2">
        <f t="shared" si="967"/>
        <v>6.2063615205585621E-3</v>
      </c>
      <c r="N2483" s="1">
        <v>284</v>
      </c>
      <c r="O2483" s="1">
        <v>887</v>
      </c>
      <c r="P2483" s="1">
        <v>110</v>
      </c>
      <c r="R2483" s="1">
        <v>3</v>
      </c>
      <c r="S2483" s="1">
        <v>2</v>
      </c>
      <c r="T2483" s="1">
        <v>3</v>
      </c>
      <c r="AL2483" s="7">
        <f>IF(Q2483&gt;0,RANK(Q2483,(N2483:P2483,Q2483:AJ2483)),0)</f>
        <v>0</v>
      </c>
      <c r="AM2483" s="7">
        <f>IF(R2483&gt;0,RANK(R2483,(N2483:P2483,Q2483:AJ2483)),0)</f>
        <v>4</v>
      </c>
      <c r="AN2483" s="7">
        <f>IF(S2483&gt;0,RANK(S2483,(N2483:P2483,Q2483:AJ2483)),0)</f>
        <v>6</v>
      </c>
      <c r="AO2483" s="7">
        <f>IF(T2483&gt;0,RANK(T2483,(N2483:P2483,Q2483:AJ2483)),0)</f>
        <v>4</v>
      </c>
      <c r="AP2483" s="2">
        <f t="shared" si="968"/>
        <v>0</v>
      </c>
      <c r="AQ2483" s="2">
        <f t="shared" si="969"/>
        <v>2.3273855702094647E-3</v>
      </c>
      <c r="AR2483" s="2">
        <f t="shared" si="970"/>
        <v>1.5515903801396431E-3</v>
      </c>
      <c r="AS2483" s="2">
        <f t="shared" si="971"/>
        <v>2.3273855702094647E-3</v>
      </c>
      <c r="AU2483" t="s">
        <v>555</v>
      </c>
      <c r="AV2483" t="s">
        <v>1866</v>
      </c>
      <c r="AY2483" s="130">
        <v>46</v>
      </c>
      <c r="AZ2483" s="131">
        <v>55</v>
      </c>
      <c r="BA2483" s="132">
        <f t="shared" si="972"/>
        <v>46055</v>
      </c>
      <c r="BC2483" s="7" t="s">
        <v>532</v>
      </c>
    </row>
    <row r="2484" spans="1:55" hidden="1" outlineLevel="1" x14ac:dyDescent="0.2">
      <c r="A2484" t="s">
        <v>2480</v>
      </c>
      <c r="B2484" t="s">
        <v>1866</v>
      </c>
      <c r="C2484" s="1">
        <f t="shared" si="961"/>
        <v>2758</v>
      </c>
      <c r="D2484" s="7">
        <f>RANK(N2484,(N2484:P2484,Q2484:AJ2484))</f>
        <v>2</v>
      </c>
      <c r="E2484" s="7">
        <f>RANK(O2484,(N2484:P2484,Q2484:AJ2484))</f>
        <v>1</v>
      </c>
      <c r="F2484" s="7">
        <f>IF(P2484&gt;0,RANK(P2484,(N2484:P2484,Q2484:AJ2484)),0)</f>
        <v>3</v>
      </c>
      <c r="G2484" s="1">
        <f t="shared" si="962"/>
        <v>251</v>
      </c>
      <c r="H2484" s="2">
        <f t="shared" si="973"/>
        <v>9.100797679477883E-2</v>
      </c>
      <c r="I2484" s="2"/>
      <c r="J2484" s="2">
        <f t="shared" si="964"/>
        <v>0.39920232052211746</v>
      </c>
      <c r="K2484" s="2">
        <f t="shared" si="965"/>
        <v>0.4902102973168963</v>
      </c>
      <c r="L2484" s="2">
        <f t="shared" si="966"/>
        <v>0.10333575054387237</v>
      </c>
      <c r="M2484" s="2">
        <f t="shared" si="967"/>
        <v>7.2516316171138684E-3</v>
      </c>
      <c r="N2484" s="1">
        <v>1101</v>
      </c>
      <c r="O2484" s="1">
        <v>1352</v>
      </c>
      <c r="P2484" s="1">
        <v>285</v>
      </c>
      <c r="R2484" s="1">
        <v>12</v>
      </c>
      <c r="S2484" s="1">
        <v>5</v>
      </c>
      <c r="T2484" s="1">
        <v>3</v>
      </c>
      <c r="AL2484" s="7">
        <f>IF(Q2484&gt;0,RANK(Q2484,(N2484:P2484,Q2484:AJ2484)),0)</f>
        <v>0</v>
      </c>
      <c r="AM2484" s="7">
        <f>IF(R2484&gt;0,RANK(R2484,(N2484:P2484,Q2484:AJ2484)),0)</f>
        <v>4</v>
      </c>
      <c r="AN2484" s="7">
        <f>IF(S2484&gt;0,RANK(S2484,(N2484:P2484,Q2484:AJ2484)),0)</f>
        <v>5</v>
      </c>
      <c r="AO2484" s="7">
        <f>IF(T2484&gt;0,RANK(T2484,(N2484:P2484,Q2484:AJ2484)),0)</f>
        <v>6</v>
      </c>
      <c r="AP2484" s="2">
        <f t="shared" si="968"/>
        <v>0</v>
      </c>
      <c r="AQ2484" s="2">
        <f t="shared" si="969"/>
        <v>4.3509789702683103E-3</v>
      </c>
      <c r="AR2484" s="2">
        <f t="shared" si="970"/>
        <v>1.8129079042784628E-3</v>
      </c>
      <c r="AS2484" s="2">
        <f t="shared" si="971"/>
        <v>1.0877447425670776E-3</v>
      </c>
      <c r="AU2484" t="s">
        <v>2480</v>
      </c>
      <c r="AV2484" t="s">
        <v>1866</v>
      </c>
      <c r="AY2484" s="130">
        <v>46</v>
      </c>
      <c r="AZ2484" s="131">
        <v>57</v>
      </c>
      <c r="BA2484" s="132">
        <f t="shared" si="972"/>
        <v>46057</v>
      </c>
      <c r="BC2484" s="7" t="s">
        <v>532</v>
      </c>
    </row>
    <row r="2485" spans="1:55" hidden="1" outlineLevel="1" x14ac:dyDescent="0.2">
      <c r="A2485" t="s">
        <v>2364</v>
      </c>
      <c r="B2485" t="s">
        <v>1866</v>
      </c>
      <c r="C2485" s="1">
        <f t="shared" si="961"/>
        <v>2268</v>
      </c>
      <c r="D2485" s="7">
        <f>RANK(N2485,(N2485:P2485,Q2485:AJ2485))</f>
        <v>2</v>
      </c>
      <c r="E2485" s="7">
        <f>RANK(O2485,(N2485:P2485,Q2485:AJ2485))</f>
        <v>1</v>
      </c>
      <c r="F2485" s="7">
        <f>IF(P2485&gt;0,RANK(P2485,(N2485:P2485,Q2485:AJ2485)),0)</f>
        <v>3</v>
      </c>
      <c r="G2485" s="1">
        <f t="shared" si="962"/>
        <v>384</v>
      </c>
      <c r="H2485" s="2">
        <f t="shared" si="973"/>
        <v>0.1693121693121693</v>
      </c>
      <c r="I2485" s="2"/>
      <c r="J2485" s="2">
        <f t="shared" si="964"/>
        <v>0.35405643738977072</v>
      </c>
      <c r="K2485" s="2">
        <f t="shared" si="965"/>
        <v>0.52336860670194008</v>
      </c>
      <c r="L2485" s="2">
        <f t="shared" si="966"/>
        <v>0.11022927689594356</v>
      </c>
      <c r="M2485" s="2">
        <f t="shared" si="967"/>
        <v>1.2345679012345595E-2</v>
      </c>
      <c r="N2485" s="1">
        <v>803</v>
      </c>
      <c r="O2485" s="1">
        <v>1187</v>
      </c>
      <c r="P2485" s="1">
        <v>250</v>
      </c>
      <c r="R2485" s="1">
        <v>17</v>
      </c>
      <c r="S2485" s="1">
        <v>9</v>
      </c>
      <c r="T2485" s="1">
        <v>2</v>
      </c>
      <c r="AL2485" s="7">
        <f>IF(Q2485&gt;0,RANK(Q2485,(N2485:P2485,Q2485:AJ2485)),0)</f>
        <v>0</v>
      </c>
      <c r="AM2485" s="7">
        <f>IF(R2485&gt;0,RANK(R2485,(N2485:P2485,Q2485:AJ2485)),0)</f>
        <v>4</v>
      </c>
      <c r="AN2485" s="7">
        <f>IF(S2485&gt;0,RANK(S2485,(N2485:P2485,Q2485:AJ2485)),0)</f>
        <v>5</v>
      </c>
      <c r="AO2485" s="7">
        <f>IF(T2485&gt;0,RANK(T2485,(N2485:P2485,Q2485:AJ2485)),0)</f>
        <v>6</v>
      </c>
      <c r="AP2485" s="2">
        <f t="shared" si="968"/>
        <v>0</v>
      </c>
      <c r="AQ2485" s="2">
        <f t="shared" si="969"/>
        <v>7.4955908289241618E-3</v>
      </c>
      <c r="AR2485" s="2">
        <f t="shared" si="970"/>
        <v>3.968253968253968E-3</v>
      </c>
      <c r="AS2485" s="2">
        <f t="shared" si="971"/>
        <v>8.8183421516754845E-4</v>
      </c>
      <c r="AU2485" t="s">
        <v>2364</v>
      </c>
      <c r="AV2485" t="s">
        <v>1866</v>
      </c>
      <c r="AY2485" s="130">
        <v>46</v>
      </c>
      <c r="AZ2485" s="131">
        <v>59</v>
      </c>
      <c r="BA2485" s="132">
        <f t="shared" si="972"/>
        <v>46059</v>
      </c>
      <c r="BC2485" s="7" t="s">
        <v>532</v>
      </c>
    </row>
    <row r="2486" spans="1:55" hidden="1" outlineLevel="1" x14ac:dyDescent="0.2">
      <c r="A2486" t="s">
        <v>820</v>
      </c>
      <c r="B2486" t="s">
        <v>1866</v>
      </c>
      <c r="C2486" s="1">
        <f t="shared" si="961"/>
        <v>1534</v>
      </c>
      <c r="D2486" s="7">
        <f>RANK(N2486,(N2486:P2486,Q2486:AJ2486))</f>
        <v>2</v>
      </c>
      <c r="E2486" s="7">
        <f>RANK(O2486,(N2486:P2486,Q2486:AJ2486))</f>
        <v>1</v>
      </c>
      <c r="F2486" s="7">
        <f>IF(P2486&gt;0,RANK(P2486,(N2486:P2486,Q2486:AJ2486)),0)</f>
        <v>3</v>
      </c>
      <c r="G2486" s="1">
        <f t="shared" si="962"/>
        <v>260</v>
      </c>
      <c r="H2486" s="2">
        <f t="shared" si="973"/>
        <v>0.16949152542372881</v>
      </c>
      <c r="I2486" s="2"/>
      <c r="J2486" s="2">
        <f t="shared" si="964"/>
        <v>0.35267275097783574</v>
      </c>
      <c r="K2486" s="2">
        <f t="shared" si="965"/>
        <v>0.52216427640156449</v>
      </c>
      <c r="L2486" s="2">
        <f t="shared" si="966"/>
        <v>0.11082138200782268</v>
      </c>
      <c r="M2486" s="2">
        <f t="shared" si="967"/>
        <v>1.4341590612777039E-2</v>
      </c>
      <c r="N2486" s="1">
        <v>541</v>
      </c>
      <c r="O2486" s="1">
        <v>801</v>
      </c>
      <c r="P2486" s="1">
        <v>170</v>
      </c>
      <c r="R2486" s="1">
        <v>5</v>
      </c>
      <c r="S2486" s="1">
        <v>16</v>
      </c>
      <c r="T2486" s="1">
        <v>1</v>
      </c>
      <c r="AL2486" s="7">
        <f>IF(Q2486&gt;0,RANK(Q2486,(N2486:P2486,Q2486:AJ2486)),0)</f>
        <v>0</v>
      </c>
      <c r="AM2486" s="7">
        <f>IF(R2486&gt;0,RANK(R2486,(N2486:P2486,Q2486:AJ2486)),0)</f>
        <v>5</v>
      </c>
      <c r="AN2486" s="7">
        <f>IF(S2486&gt;0,RANK(S2486,(N2486:P2486,Q2486:AJ2486)),0)</f>
        <v>4</v>
      </c>
      <c r="AO2486" s="7">
        <f>IF(T2486&gt;0,RANK(T2486,(N2486:P2486,Q2486:AJ2486)),0)</f>
        <v>6</v>
      </c>
      <c r="AP2486" s="2">
        <f t="shared" si="968"/>
        <v>0</v>
      </c>
      <c r="AQ2486" s="2">
        <f t="shared" si="969"/>
        <v>3.259452411994785E-3</v>
      </c>
      <c r="AR2486" s="2">
        <f t="shared" si="970"/>
        <v>1.0430247718383311E-2</v>
      </c>
      <c r="AS2486" s="2">
        <f t="shared" si="971"/>
        <v>6.5189048239895696E-4</v>
      </c>
      <c r="AU2486" t="s">
        <v>820</v>
      </c>
      <c r="AV2486" t="s">
        <v>1866</v>
      </c>
      <c r="AY2486" s="130">
        <v>46</v>
      </c>
      <c r="AZ2486" s="131">
        <v>61</v>
      </c>
      <c r="BA2486" s="132">
        <f t="shared" si="972"/>
        <v>46061</v>
      </c>
      <c r="BC2486" s="7" t="s">
        <v>532</v>
      </c>
    </row>
    <row r="2487" spans="1:55" hidden="1" outlineLevel="1" x14ac:dyDescent="0.2">
      <c r="A2487" t="s">
        <v>1045</v>
      </c>
      <c r="B2487" t="s">
        <v>1866</v>
      </c>
      <c r="C2487" s="1">
        <f t="shared" si="961"/>
        <v>785</v>
      </c>
      <c r="D2487" s="7">
        <f>RANK(N2487,(N2487:P2487,Q2487:AJ2487))</f>
        <v>2</v>
      </c>
      <c r="E2487" s="7">
        <f>RANK(O2487,(N2487:P2487,Q2487:AJ2487))</f>
        <v>1</v>
      </c>
      <c r="F2487" s="7">
        <f>IF(P2487&gt;0,RANK(P2487,(N2487:P2487,Q2487:AJ2487)),0)</f>
        <v>3</v>
      </c>
      <c r="G2487" s="1">
        <f t="shared" si="962"/>
        <v>386</v>
      </c>
      <c r="H2487" s="2">
        <f t="shared" si="973"/>
        <v>0.49171974522292994</v>
      </c>
      <c r="I2487" s="2"/>
      <c r="J2487" s="2">
        <f t="shared" si="964"/>
        <v>0.19235668789808918</v>
      </c>
      <c r="K2487" s="2">
        <f t="shared" si="965"/>
        <v>0.68407643312101907</v>
      </c>
      <c r="L2487" s="2">
        <f t="shared" si="966"/>
        <v>0.11464968152866242</v>
      </c>
      <c r="M2487" s="2">
        <f t="shared" si="967"/>
        <v>8.9171974522293806E-3</v>
      </c>
      <c r="N2487" s="1">
        <v>151</v>
      </c>
      <c r="O2487" s="1">
        <v>537</v>
      </c>
      <c r="P2487" s="1">
        <v>90</v>
      </c>
      <c r="R2487" s="1">
        <v>2</v>
      </c>
      <c r="S2487" s="1">
        <v>5</v>
      </c>
      <c r="AL2487" s="7">
        <f>IF(Q2487&gt;0,RANK(Q2487,(N2487:P2487,Q2487:AJ2487)),0)</f>
        <v>0</v>
      </c>
      <c r="AM2487" s="7">
        <f>IF(R2487&gt;0,RANK(R2487,(N2487:P2487,Q2487:AJ2487)),0)</f>
        <v>5</v>
      </c>
      <c r="AN2487" s="7">
        <f>IF(S2487&gt;0,RANK(S2487,(N2487:P2487,Q2487:AJ2487)),0)</f>
        <v>4</v>
      </c>
      <c r="AO2487" s="7">
        <f>IF(T2487&gt;0,RANK(T2487,(N2487:P2487,Q2487:AJ2487)),0)</f>
        <v>0</v>
      </c>
      <c r="AP2487" s="2">
        <f t="shared" si="968"/>
        <v>0</v>
      </c>
      <c r="AQ2487" s="2">
        <f t="shared" si="969"/>
        <v>2.5477707006369425E-3</v>
      </c>
      <c r="AR2487" s="2">
        <f t="shared" si="970"/>
        <v>6.369426751592357E-3</v>
      </c>
      <c r="AS2487" s="2">
        <f t="shared" si="971"/>
        <v>0</v>
      </c>
      <c r="AU2487" t="s">
        <v>1045</v>
      </c>
      <c r="AV2487" t="s">
        <v>1866</v>
      </c>
      <c r="AY2487" s="130">
        <v>46</v>
      </c>
      <c r="AZ2487" s="131">
        <v>63</v>
      </c>
      <c r="BA2487" s="132">
        <f t="shared" si="972"/>
        <v>46063</v>
      </c>
      <c r="BC2487" s="7" t="s">
        <v>532</v>
      </c>
    </row>
    <row r="2488" spans="1:55" hidden="1" outlineLevel="1" x14ac:dyDescent="0.2">
      <c r="A2488" t="s">
        <v>412</v>
      </c>
      <c r="B2488" t="s">
        <v>1866</v>
      </c>
      <c r="C2488" s="1">
        <f t="shared" si="961"/>
        <v>7868</v>
      </c>
      <c r="D2488" s="7">
        <f>RANK(N2488,(N2488:P2488,Q2488:AJ2488))</f>
        <v>2</v>
      </c>
      <c r="E2488" s="7">
        <f>RANK(O2488,(N2488:P2488,Q2488:AJ2488))</f>
        <v>1</v>
      </c>
      <c r="F2488" s="7">
        <f>IF(P2488&gt;0,RANK(P2488,(N2488:P2488,Q2488:AJ2488)),0)</f>
        <v>3</v>
      </c>
      <c r="G2488" s="1">
        <f t="shared" si="962"/>
        <v>1681</v>
      </c>
      <c r="H2488" s="2">
        <f t="shared" si="973"/>
        <v>0.21365022877478393</v>
      </c>
      <c r="I2488" s="2"/>
      <c r="J2488" s="2">
        <f t="shared" si="964"/>
        <v>0.3543467208947636</v>
      </c>
      <c r="K2488" s="2">
        <f t="shared" si="965"/>
        <v>0.5679969496695475</v>
      </c>
      <c r="L2488" s="2">
        <f t="shared" si="966"/>
        <v>6.7488561260803256E-2</v>
      </c>
      <c r="M2488" s="2">
        <f t="shared" si="967"/>
        <v>1.0167768174885641E-2</v>
      </c>
      <c r="N2488" s="1">
        <v>2788</v>
      </c>
      <c r="O2488" s="1">
        <v>4469</v>
      </c>
      <c r="P2488" s="1">
        <v>531</v>
      </c>
      <c r="R2488" s="1">
        <v>52</v>
      </c>
      <c r="S2488" s="1">
        <v>19</v>
      </c>
      <c r="T2488" s="1">
        <v>9</v>
      </c>
      <c r="AL2488" s="7">
        <f>IF(Q2488&gt;0,RANK(Q2488,(N2488:P2488,Q2488:AJ2488)),0)</f>
        <v>0</v>
      </c>
      <c r="AM2488" s="7">
        <f>IF(R2488&gt;0,RANK(R2488,(N2488:P2488,Q2488:AJ2488)),0)</f>
        <v>4</v>
      </c>
      <c r="AN2488" s="7">
        <f>IF(S2488&gt;0,RANK(S2488,(N2488:P2488,Q2488:AJ2488)),0)</f>
        <v>5</v>
      </c>
      <c r="AO2488" s="7">
        <f>IF(T2488&gt;0,RANK(T2488,(N2488:P2488,Q2488:AJ2488)),0)</f>
        <v>6</v>
      </c>
      <c r="AP2488" s="2">
        <f t="shared" si="968"/>
        <v>0</v>
      </c>
      <c r="AQ2488" s="2">
        <f t="shared" si="969"/>
        <v>6.6090493136756485E-3</v>
      </c>
      <c r="AR2488" s="2">
        <f t="shared" si="970"/>
        <v>2.414844941535333E-3</v>
      </c>
      <c r="AS2488" s="2">
        <f t="shared" si="971"/>
        <v>1.1438739196746315E-3</v>
      </c>
      <c r="AU2488" t="s">
        <v>412</v>
      </c>
      <c r="AV2488" t="s">
        <v>1866</v>
      </c>
      <c r="AY2488" s="130">
        <v>46</v>
      </c>
      <c r="AZ2488" s="131">
        <v>65</v>
      </c>
      <c r="BA2488" s="132">
        <f t="shared" si="972"/>
        <v>46065</v>
      </c>
      <c r="BC2488" s="7" t="s">
        <v>532</v>
      </c>
    </row>
    <row r="2489" spans="1:55" hidden="1" outlineLevel="1" x14ac:dyDescent="0.2">
      <c r="A2489" t="s">
        <v>821</v>
      </c>
      <c r="B2489" t="s">
        <v>1866</v>
      </c>
      <c r="C2489" s="1">
        <f t="shared" ref="C2489:C2523" si="974">SUM(N2489:AJ2489)</f>
        <v>3911</v>
      </c>
      <c r="D2489" s="7">
        <f>RANK(N2489,(N2489:P2489,Q2489:AJ2489))</f>
        <v>2</v>
      </c>
      <c r="E2489" s="7">
        <f>RANK(O2489,(N2489:P2489,Q2489:AJ2489))</f>
        <v>1</v>
      </c>
      <c r="F2489" s="7">
        <f>IF(P2489&gt;0,RANK(P2489,(N2489:P2489,Q2489:AJ2489)),0)</f>
        <v>3</v>
      </c>
      <c r="G2489" s="1">
        <f t="shared" ref="G2489:G2523" si="975">MAX(N2489:P2489)-LARGE(N2489:P2489,2)</f>
        <v>892</v>
      </c>
      <c r="H2489" s="2">
        <f t="shared" si="973"/>
        <v>0.22807466121196626</v>
      </c>
      <c r="I2489" s="2"/>
      <c r="J2489" s="2">
        <f t="shared" ref="J2489:J2523" si="976">IF($C2489=0,"-",N2489/$C2489)</f>
        <v>0.32856047046791104</v>
      </c>
      <c r="K2489" s="2">
        <f t="shared" ref="K2489:K2523" si="977">IF($C2489=0,"-",O2489/$C2489)</f>
        <v>0.55663513167987722</v>
      </c>
      <c r="L2489" s="2">
        <f t="shared" ref="L2489:L2523" si="978">IF($C2489=0,"-",P2489/$C2489)</f>
        <v>0.10457683456916389</v>
      </c>
      <c r="M2489" s="2">
        <f t="shared" ref="M2489:M2520" si="979">IF(C2489=0,"-",(1-J2489-K2489-L2489))</f>
        <v>1.0227563283047858E-2</v>
      </c>
      <c r="N2489" s="1">
        <v>1285</v>
      </c>
      <c r="O2489" s="1">
        <v>2177</v>
      </c>
      <c r="P2489" s="1">
        <v>409</v>
      </c>
      <c r="R2489" s="1">
        <v>32</v>
      </c>
      <c r="S2489" s="1">
        <v>6</v>
      </c>
      <c r="T2489" s="1">
        <v>2</v>
      </c>
      <c r="AL2489" s="7">
        <f>IF(Q2489&gt;0,RANK(Q2489,(N2489:P2489,Q2489:AJ2489)),0)</f>
        <v>0</v>
      </c>
      <c r="AM2489" s="7">
        <f>IF(R2489&gt;0,RANK(R2489,(N2489:P2489,Q2489:AJ2489)),0)</f>
        <v>4</v>
      </c>
      <c r="AN2489" s="7">
        <f>IF(S2489&gt;0,RANK(S2489,(N2489:P2489,Q2489:AJ2489)),0)</f>
        <v>5</v>
      </c>
      <c r="AO2489" s="7">
        <f>IF(T2489&gt;0,RANK(T2489,(N2489:P2489,Q2489:AJ2489)),0)</f>
        <v>6</v>
      </c>
      <c r="AP2489" s="2">
        <f t="shared" ref="AP2489:AP2523" si="980">IF($C2489=0,"-",Q2489/$C2489)</f>
        <v>0</v>
      </c>
      <c r="AQ2489" s="2">
        <f t="shared" ref="AQ2489:AQ2523" si="981">IF($C2489=0,"-",R2489/$C2489)</f>
        <v>8.1820506264382517E-3</v>
      </c>
      <c r="AR2489" s="2">
        <f t="shared" ref="AR2489:AR2523" si="982">IF($C2489=0,"-",S2489/$C2489)</f>
        <v>1.534134492457172E-3</v>
      </c>
      <c r="AS2489" s="2">
        <f t="shared" ref="AS2489:AS2523" si="983">IF($C2489=0,"-",T2489/$C2489)</f>
        <v>5.1137816415239073E-4</v>
      </c>
      <c r="AU2489" t="s">
        <v>821</v>
      </c>
      <c r="AV2489" t="s">
        <v>1866</v>
      </c>
      <c r="AY2489" s="130">
        <v>46</v>
      </c>
      <c r="AZ2489" s="131">
        <v>67</v>
      </c>
      <c r="BA2489" s="132">
        <f t="shared" si="972"/>
        <v>46067</v>
      </c>
      <c r="BC2489" s="7" t="s">
        <v>532</v>
      </c>
    </row>
    <row r="2490" spans="1:55" hidden="1" outlineLevel="1" x14ac:dyDescent="0.2">
      <c r="A2490" t="s">
        <v>822</v>
      </c>
      <c r="B2490" t="s">
        <v>1866</v>
      </c>
      <c r="C2490" s="1">
        <f t="shared" si="974"/>
        <v>904</v>
      </c>
      <c r="D2490" s="7">
        <f>RANK(N2490,(N2490:P2490,Q2490:AJ2490))</f>
        <v>2</v>
      </c>
      <c r="E2490" s="7">
        <f>RANK(O2490,(N2490:P2490,Q2490:AJ2490))</f>
        <v>1</v>
      </c>
      <c r="F2490" s="7">
        <f>IF(P2490&gt;0,RANK(P2490,(N2490:P2490,Q2490:AJ2490)),0)</f>
        <v>3</v>
      </c>
      <c r="G2490" s="1">
        <f t="shared" si="975"/>
        <v>184</v>
      </c>
      <c r="H2490" s="2">
        <f t="shared" si="973"/>
        <v>0.20353982300884957</v>
      </c>
      <c r="I2490" s="2"/>
      <c r="J2490" s="2">
        <f t="shared" si="976"/>
        <v>0.3418141592920354</v>
      </c>
      <c r="K2490" s="2">
        <f t="shared" si="977"/>
        <v>0.54535398230088494</v>
      </c>
      <c r="L2490" s="2">
        <f t="shared" si="978"/>
        <v>0.10508849557522124</v>
      </c>
      <c r="M2490" s="2">
        <f t="shared" si="979"/>
        <v>7.7433628318584191E-3</v>
      </c>
      <c r="N2490" s="1">
        <v>309</v>
      </c>
      <c r="O2490" s="1">
        <v>493</v>
      </c>
      <c r="P2490" s="1">
        <v>95</v>
      </c>
      <c r="R2490" s="1">
        <v>5</v>
      </c>
      <c r="S2490" s="1">
        <v>2</v>
      </c>
      <c r="AL2490" s="7">
        <f>IF(Q2490&gt;0,RANK(Q2490,(N2490:P2490,Q2490:AJ2490)),0)</f>
        <v>0</v>
      </c>
      <c r="AM2490" s="7">
        <f>IF(R2490&gt;0,RANK(R2490,(N2490:P2490,Q2490:AJ2490)),0)</f>
        <v>4</v>
      </c>
      <c r="AN2490" s="7">
        <f>IF(S2490&gt;0,RANK(S2490,(N2490:P2490,Q2490:AJ2490)),0)</f>
        <v>5</v>
      </c>
      <c r="AO2490" s="7">
        <f>IF(T2490&gt;0,RANK(T2490,(N2490:P2490,Q2490:AJ2490)),0)</f>
        <v>0</v>
      </c>
      <c r="AP2490" s="2">
        <f t="shared" si="980"/>
        <v>0</v>
      </c>
      <c r="AQ2490" s="2">
        <f t="shared" si="981"/>
        <v>5.5309734513274336E-3</v>
      </c>
      <c r="AR2490" s="2">
        <f t="shared" si="982"/>
        <v>2.2123893805309734E-3</v>
      </c>
      <c r="AS2490" s="2">
        <f t="shared" si="983"/>
        <v>0</v>
      </c>
      <c r="AU2490" t="s">
        <v>822</v>
      </c>
      <c r="AV2490" t="s">
        <v>1866</v>
      </c>
      <c r="AY2490" s="130">
        <v>46</v>
      </c>
      <c r="AZ2490" s="131">
        <v>69</v>
      </c>
      <c r="BA2490" s="132">
        <f t="shared" si="972"/>
        <v>46069</v>
      </c>
      <c r="BC2490" s="7" t="s">
        <v>532</v>
      </c>
    </row>
    <row r="2491" spans="1:55" hidden="1" outlineLevel="1" x14ac:dyDescent="0.2">
      <c r="A2491" t="s">
        <v>1913</v>
      </c>
      <c r="B2491" t="s">
        <v>1866</v>
      </c>
      <c r="C2491" s="1">
        <f t="shared" si="974"/>
        <v>1169</v>
      </c>
      <c r="D2491" s="7">
        <f>RANK(N2491,(N2491:P2491,Q2491:AJ2491))</f>
        <v>2</v>
      </c>
      <c r="E2491" s="7">
        <f>RANK(O2491,(N2491:P2491,Q2491:AJ2491))</f>
        <v>1</v>
      </c>
      <c r="F2491" s="7">
        <f>IF(P2491&gt;0,RANK(P2491,(N2491:P2491,Q2491:AJ2491)),0)</f>
        <v>3</v>
      </c>
      <c r="G2491" s="1">
        <f t="shared" si="975"/>
        <v>223</v>
      </c>
      <c r="H2491" s="2">
        <f t="shared" si="973"/>
        <v>0.19076133447390933</v>
      </c>
      <c r="I2491" s="2"/>
      <c r="J2491" s="2">
        <f t="shared" si="976"/>
        <v>0.36184773310521812</v>
      </c>
      <c r="K2491" s="2">
        <f t="shared" si="977"/>
        <v>0.55260906757912742</v>
      </c>
      <c r="L2491" s="2">
        <f t="shared" si="978"/>
        <v>7.5278015397775871E-2</v>
      </c>
      <c r="M2491" s="2">
        <f t="shared" si="979"/>
        <v>1.026518391787859E-2</v>
      </c>
      <c r="N2491" s="1">
        <v>423</v>
      </c>
      <c r="O2491" s="1">
        <v>646</v>
      </c>
      <c r="P2491" s="1">
        <v>88</v>
      </c>
      <c r="R2491" s="1">
        <v>9</v>
      </c>
      <c r="S2491" s="1">
        <v>2</v>
      </c>
      <c r="T2491" s="1">
        <v>1</v>
      </c>
      <c r="AL2491" s="7">
        <f>IF(Q2491&gt;0,RANK(Q2491,(N2491:P2491,Q2491:AJ2491)),0)</f>
        <v>0</v>
      </c>
      <c r="AM2491" s="7">
        <f>IF(R2491&gt;0,RANK(R2491,(N2491:P2491,Q2491:AJ2491)),0)</f>
        <v>4</v>
      </c>
      <c r="AN2491" s="7">
        <f>IF(S2491&gt;0,RANK(S2491,(N2491:P2491,Q2491:AJ2491)),0)</f>
        <v>5</v>
      </c>
      <c r="AO2491" s="7">
        <f>IF(T2491&gt;0,RANK(T2491,(N2491:P2491,Q2491:AJ2491)),0)</f>
        <v>6</v>
      </c>
      <c r="AP2491" s="2">
        <f t="shared" si="980"/>
        <v>0</v>
      </c>
      <c r="AQ2491" s="2">
        <f t="shared" si="981"/>
        <v>7.6988879384088963E-3</v>
      </c>
      <c r="AR2491" s="2">
        <f t="shared" si="982"/>
        <v>1.710863986313088E-3</v>
      </c>
      <c r="AS2491" s="2">
        <f t="shared" si="983"/>
        <v>8.5543199315654401E-4</v>
      </c>
      <c r="AU2491" t="s">
        <v>1913</v>
      </c>
      <c r="AV2491" t="s">
        <v>1866</v>
      </c>
      <c r="AY2491" s="130">
        <v>46</v>
      </c>
      <c r="AZ2491" s="131">
        <v>71</v>
      </c>
      <c r="BA2491" s="132">
        <f t="shared" si="972"/>
        <v>46071</v>
      </c>
      <c r="BC2491" s="7" t="s">
        <v>532</v>
      </c>
    </row>
    <row r="2492" spans="1:55" hidden="1" outlineLevel="1" x14ac:dyDescent="0.2">
      <c r="A2492" t="s">
        <v>823</v>
      </c>
      <c r="B2492" t="s">
        <v>1866</v>
      </c>
      <c r="C2492" s="1">
        <f t="shared" si="974"/>
        <v>1364</v>
      </c>
      <c r="D2492" s="7">
        <f>RANK(N2492,(N2492:P2492,Q2492:AJ2492))</f>
        <v>1</v>
      </c>
      <c r="E2492" s="7">
        <f>RANK(O2492,(N2492:P2492,Q2492:AJ2492))</f>
        <v>2</v>
      </c>
      <c r="F2492" s="7">
        <f>IF(P2492&gt;0,RANK(P2492,(N2492:P2492,Q2492:AJ2492)),0)</f>
        <v>3</v>
      </c>
      <c r="G2492" s="1">
        <f t="shared" si="975"/>
        <v>126</v>
      </c>
      <c r="H2492" s="2">
        <f t="shared" si="973"/>
        <v>9.2375366568914957E-2</v>
      </c>
      <c r="I2492" s="2"/>
      <c r="J2492" s="2">
        <f t="shared" si="976"/>
        <v>0.48093841642228741</v>
      </c>
      <c r="K2492" s="2">
        <f t="shared" si="977"/>
        <v>0.38856304985337242</v>
      </c>
      <c r="L2492" s="2">
        <f t="shared" si="978"/>
        <v>0.11070381231671554</v>
      </c>
      <c r="M2492" s="2">
        <f t="shared" si="979"/>
        <v>1.979472140762463E-2</v>
      </c>
      <c r="N2492" s="1">
        <v>656</v>
      </c>
      <c r="O2492" s="1">
        <v>530</v>
      </c>
      <c r="P2492" s="1">
        <v>151</v>
      </c>
      <c r="R2492" s="1">
        <v>16</v>
      </c>
      <c r="S2492" s="1">
        <v>9</v>
      </c>
      <c r="T2492" s="1">
        <v>2</v>
      </c>
      <c r="AL2492" s="7">
        <f>IF(Q2492&gt;0,RANK(Q2492,(N2492:P2492,Q2492:AJ2492)),0)</f>
        <v>0</v>
      </c>
      <c r="AM2492" s="7">
        <f>IF(R2492&gt;0,RANK(R2492,(N2492:P2492,Q2492:AJ2492)),0)</f>
        <v>4</v>
      </c>
      <c r="AN2492" s="7">
        <f>IF(S2492&gt;0,RANK(S2492,(N2492:P2492,Q2492:AJ2492)),0)</f>
        <v>5</v>
      </c>
      <c r="AO2492" s="7">
        <f>IF(T2492&gt;0,RANK(T2492,(N2492:P2492,Q2492:AJ2492)),0)</f>
        <v>6</v>
      </c>
      <c r="AP2492" s="2">
        <f t="shared" si="980"/>
        <v>0</v>
      </c>
      <c r="AQ2492" s="2">
        <f t="shared" si="981"/>
        <v>1.1730205278592375E-2</v>
      </c>
      <c r="AR2492" s="2">
        <f t="shared" si="982"/>
        <v>6.5982404692082114E-3</v>
      </c>
      <c r="AS2492" s="2">
        <f t="shared" si="983"/>
        <v>1.4662756598240469E-3</v>
      </c>
      <c r="AU2492" t="s">
        <v>823</v>
      </c>
      <c r="AV2492" t="s">
        <v>1866</v>
      </c>
      <c r="AY2492" s="130">
        <v>46</v>
      </c>
      <c r="AZ2492" s="131">
        <v>73</v>
      </c>
      <c r="BA2492" s="132">
        <f t="shared" si="972"/>
        <v>46073</v>
      </c>
      <c r="BC2492" s="7" t="s">
        <v>532</v>
      </c>
    </row>
    <row r="2493" spans="1:55" hidden="1" outlineLevel="1" x14ac:dyDescent="0.2">
      <c r="A2493" t="s">
        <v>2350</v>
      </c>
      <c r="B2493" t="s">
        <v>1866</v>
      </c>
      <c r="C2493" s="1">
        <f t="shared" si="974"/>
        <v>729</v>
      </c>
      <c r="D2493" s="7">
        <f>RANK(N2493,(N2493:P2493,Q2493:AJ2493))</f>
        <v>2</v>
      </c>
      <c r="E2493" s="7">
        <f>RANK(O2493,(N2493:P2493,Q2493:AJ2493))</f>
        <v>1</v>
      </c>
      <c r="F2493" s="7">
        <f>IF(P2493&gt;0,RANK(P2493,(N2493:P2493,Q2493:AJ2493)),0)</f>
        <v>3</v>
      </c>
      <c r="G2493" s="1">
        <f t="shared" si="975"/>
        <v>279</v>
      </c>
      <c r="H2493" s="2">
        <f t="shared" si="973"/>
        <v>0.38271604938271603</v>
      </c>
      <c r="I2493" s="2"/>
      <c r="J2493" s="2">
        <f t="shared" si="976"/>
        <v>0.25240054869684497</v>
      </c>
      <c r="K2493" s="2">
        <f t="shared" si="977"/>
        <v>0.635116598079561</v>
      </c>
      <c r="L2493" s="2">
        <f t="shared" si="978"/>
        <v>0.102880658436214</v>
      </c>
      <c r="M2493" s="2">
        <f t="shared" si="979"/>
        <v>9.6021947873799751E-3</v>
      </c>
      <c r="N2493" s="1">
        <v>184</v>
      </c>
      <c r="O2493" s="1">
        <v>463</v>
      </c>
      <c r="P2493" s="1">
        <v>75</v>
      </c>
      <c r="R2493" s="1">
        <v>3</v>
      </c>
      <c r="S2493" s="1">
        <v>4</v>
      </c>
      <c r="AL2493" s="7">
        <f>IF(Q2493&gt;0,RANK(Q2493,(N2493:P2493,Q2493:AJ2493)),0)</f>
        <v>0</v>
      </c>
      <c r="AM2493" s="7">
        <f>IF(R2493&gt;0,RANK(R2493,(N2493:P2493,Q2493:AJ2493)),0)</f>
        <v>5</v>
      </c>
      <c r="AN2493" s="7">
        <f>IF(S2493&gt;0,RANK(S2493,(N2493:P2493,Q2493:AJ2493)),0)</f>
        <v>4</v>
      </c>
      <c r="AO2493" s="7">
        <f>IF(T2493&gt;0,RANK(T2493,(N2493:P2493,Q2493:AJ2493)),0)</f>
        <v>0</v>
      </c>
      <c r="AP2493" s="2">
        <f t="shared" si="980"/>
        <v>0</v>
      </c>
      <c r="AQ2493" s="2">
        <f t="shared" si="981"/>
        <v>4.11522633744856E-3</v>
      </c>
      <c r="AR2493" s="2">
        <f t="shared" si="982"/>
        <v>5.4869684499314125E-3</v>
      </c>
      <c r="AS2493" s="2">
        <f t="shared" si="983"/>
        <v>0</v>
      </c>
      <c r="AU2493" t="s">
        <v>2350</v>
      </c>
      <c r="AV2493" t="s">
        <v>1866</v>
      </c>
      <c r="AY2493" s="130">
        <v>46</v>
      </c>
      <c r="AZ2493" s="131">
        <v>75</v>
      </c>
      <c r="BA2493" s="132">
        <f t="shared" si="972"/>
        <v>46075</v>
      </c>
      <c r="BC2493" s="7" t="s">
        <v>532</v>
      </c>
    </row>
    <row r="2494" spans="1:55" hidden="1" outlineLevel="1" x14ac:dyDescent="0.2">
      <c r="A2494" t="s">
        <v>1499</v>
      </c>
      <c r="B2494" t="s">
        <v>1866</v>
      </c>
      <c r="C2494" s="1">
        <f t="shared" si="974"/>
        <v>3001</v>
      </c>
      <c r="D2494" s="7">
        <f>RANK(N2494,(N2494:P2494,Q2494:AJ2494))</f>
        <v>1</v>
      </c>
      <c r="E2494" s="7">
        <f>RANK(O2494,(N2494:P2494,Q2494:AJ2494))</f>
        <v>2</v>
      </c>
      <c r="F2494" s="7">
        <f>IF(P2494&gt;0,RANK(P2494,(N2494:P2494,Q2494:AJ2494)),0)</f>
        <v>3</v>
      </c>
      <c r="G2494" s="1">
        <f t="shared" si="975"/>
        <v>60</v>
      </c>
      <c r="H2494" s="2">
        <f t="shared" si="973"/>
        <v>1.9993335554815063E-2</v>
      </c>
      <c r="I2494" s="2"/>
      <c r="J2494" s="2">
        <f t="shared" si="976"/>
        <v>0.45218260579806729</v>
      </c>
      <c r="K2494" s="2">
        <f t="shared" si="977"/>
        <v>0.43218927024325227</v>
      </c>
      <c r="L2494" s="2">
        <f t="shared" si="978"/>
        <v>0.10663112295901367</v>
      </c>
      <c r="M2494" s="2">
        <f t="shared" si="979"/>
        <v>8.9970009996667155E-3</v>
      </c>
      <c r="N2494" s="1">
        <v>1357</v>
      </c>
      <c r="O2494" s="1">
        <v>1297</v>
      </c>
      <c r="P2494" s="1">
        <v>320</v>
      </c>
      <c r="R2494" s="1">
        <v>17</v>
      </c>
      <c r="S2494" s="1">
        <v>8</v>
      </c>
      <c r="T2494" s="1">
        <v>2</v>
      </c>
      <c r="AL2494" s="7">
        <f>IF(Q2494&gt;0,RANK(Q2494,(N2494:P2494,Q2494:AJ2494)),0)</f>
        <v>0</v>
      </c>
      <c r="AM2494" s="7">
        <f>IF(R2494&gt;0,RANK(R2494,(N2494:P2494,Q2494:AJ2494)),0)</f>
        <v>4</v>
      </c>
      <c r="AN2494" s="7">
        <f>IF(S2494&gt;0,RANK(S2494,(N2494:P2494,Q2494:AJ2494)),0)</f>
        <v>5</v>
      </c>
      <c r="AO2494" s="7">
        <f>IF(T2494&gt;0,RANK(T2494,(N2494:P2494,Q2494:AJ2494)),0)</f>
        <v>6</v>
      </c>
      <c r="AP2494" s="2">
        <f t="shared" si="980"/>
        <v>0</v>
      </c>
      <c r="AQ2494" s="2">
        <f t="shared" si="981"/>
        <v>5.6647784071976008E-3</v>
      </c>
      <c r="AR2494" s="2">
        <f t="shared" si="982"/>
        <v>2.6657780739753416E-3</v>
      </c>
      <c r="AS2494" s="2">
        <f t="shared" si="983"/>
        <v>6.6644451849383541E-4</v>
      </c>
      <c r="AU2494" t="s">
        <v>1499</v>
      </c>
      <c r="AV2494" t="s">
        <v>1866</v>
      </c>
      <c r="AY2494" s="130">
        <v>46</v>
      </c>
      <c r="AZ2494" s="131">
        <v>77</v>
      </c>
      <c r="BA2494" s="132">
        <f t="shared" si="972"/>
        <v>46077</v>
      </c>
      <c r="BC2494" s="7" t="s">
        <v>532</v>
      </c>
    </row>
    <row r="2495" spans="1:55" hidden="1" outlineLevel="1" x14ac:dyDescent="0.2">
      <c r="A2495" t="s">
        <v>1186</v>
      </c>
      <c r="B2495" t="s">
        <v>1866</v>
      </c>
      <c r="C2495" s="1">
        <f t="shared" si="974"/>
        <v>5118</v>
      </c>
      <c r="D2495" s="7">
        <f>RANK(N2495,(N2495:P2495,Q2495:AJ2495))</f>
        <v>1</v>
      </c>
      <c r="E2495" s="7">
        <f>RANK(O2495,(N2495:P2495,Q2495:AJ2495))</f>
        <v>2</v>
      </c>
      <c r="F2495" s="7">
        <f>IF(P2495&gt;0,RANK(P2495,(N2495:P2495,Q2495:AJ2495)),0)</f>
        <v>3</v>
      </c>
      <c r="G2495" s="1">
        <f t="shared" si="975"/>
        <v>560</v>
      </c>
      <c r="H2495" s="2">
        <f t="shared" si="973"/>
        <v>0.10941774130519734</v>
      </c>
      <c r="I2495" s="2"/>
      <c r="J2495" s="2">
        <f t="shared" si="976"/>
        <v>0.49355216881594371</v>
      </c>
      <c r="K2495" s="2">
        <f t="shared" si="977"/>
        <v>0.38413442751074639</v>
      </c>
      <c r="L2495" s="2">
        <f t="shared" si="978"/>
        <v>0.11586557248925361</v>
      </c>
      <c r="M2495" s="2">
        <f t="shared" si="979"/>
        <v>6.4478311840563407E-3</v>
      </c>
      <c r="N2495" s="1">
        <v>2526</v>
      </c>
      <c r="O2495" s="1">
        <v>1966</v>
      </c>
      <c r="P2495" s="1">
        <v>593</v>
      </c>
      <c r="R2495" s="1">
        <v>14</v>
      </c>
      <c r="S2495" s="1">
        <v>14</v>
      </c>
      <c r="T2495" s="1">
        <v>5</v>
      </c>
      <c r="AL2495" s="7">
        <f>IF(Q2495&gt;0,RANK(Q2495,(N2495:P2495,Q2495:AJ2495)),0)</f>
        <v>0</v>
      </c>
      <c r="AM2495" s="7">
        <f>IF(R2495&gt;0,RANK(R2495,(N2495:P2495,Q2495:AJ2495)),0)</f>
        <v>4</v>
      </c>
      <c r="AN2495" s="7">
        <f>IF(S2495&gt;0,RANK(S2495,(N2495:P2495,Q2495:AJ2495)),0)</f>
        <v>4</v>
      </c>
      <c r="AO2495" s="7">
        <f>IF(T2495&gt;0,RANK(T2495,(N2495:P2495,Q2495:AJ2495)),0)</f>
        <v>6</v>
      </c>
      <c r="AP2495" s="2">
        <f t="shared" si="980"/>
        <v>0</v>
      </c>
      <c r="AQ2495" s="2">
        <f t="shared" si="981"/>
        <v>2.7354435326299334E-3</v>
      </c>
      <c r="AR2495" s="2">
        <f t="shared" si="982"/>
        <v>2.7354435326299334E-3</v>
      </c>
      <c r="AS2495" s="2">
        <f t="shared" si="983"/>
        <v>9.7694411879640478E-4</v>
      </c>
      <c r="AU2495" t="s">
        <v>1186</v>
      </c>
      <c r="AV2495" t="s">
        <v>1866</v>
      </c>
      <c r="AY2495" s="130">
        <v>46</v>
      </c>
      <c r="AZ2495" s="131">
        <v>79</v>
      </c>
      <c r="BA2495" s="132">
        <f t="shared" si="972"/>
        <v>46079</v>
      </c>
      <c r="BC2495" s="7" t="s">
        <v>532</v>
      </c>
    </row>
    <row r="2496" spans="1:55" hidden="1" outlineLevel="1" x14ac:dyDescent="0.2">
      <c r="A2496" t="s">
        <v>880</v>
      </c>
      <c r="B2496" t="s">
        <v>1866</v>
      </c>
      <c r="C2496" s="1">
        <f t="shared" si="974"/>
        <v>9442</v>
      </c>
      <c r="D2496" s="7">
        <f>RANK(N2496,(N2496:P2496,Q2496:AJ2496))</f>
        <v>2</v>
      </c>
      <c r="E2496" s="7">
        <f>RANK(O2496,(N2496:P2496,Q2496:AJ2496))</f>
        <v>1</v>
      </c>
      <c r="F2496" s="7">
        <f>IF(P2496&gt;0,RANK(P2496,(N2496:P2496,Q2496:AJ2496)),0)</f>
        <v>3</v>
      </c>
      <c r="G2496" s="1">
        <f t="shared" si="975"/>
        <v>862</v>
      </c>
      <c r="H2496" s="2">
        <f t="shared" si="973"/>
        <v>9.129421732683754E-2</v>
      </c>
      <c r="I2496" s="2"/>
      <c r="J2496" s="2">
        <f t="shared" si="976"/>
        <v>0.37788604109298879</v>
      </c>
      <c r="K2496" s="2">
        <f t="shared" si="977"/>
        <v>0.4691802584198263</v>
      </c>
      <c r="L2496" s="2">
        <f t="shared" si="978"/>
        <v>0.13852997246346113</v>
      </c>
      <c r="M2496" s="2">
        <f t="shared" si="979"/>
        <v>1.4403728023723833E-2</v>
      </c>
      <c r="N2496" s="1">
        <v>3568</v>
      </c>
      <c r="O2496" s="1">
        <v>4430</v>
      </c>
      <c r="P2496" s="1">
        <v>1308</v>
      </c>
      <c r="R2496" s="1">
        <v>96</v>
      </c>
      <c r="S2496" s="1">
        <v>29</v>
      </c>
      <c r="T2496" s="1">
        <v>11</v>
      </c>
      <c r="AL2496" s="7">
        <f>IF(Q2496&gt;0,RANK(Q2496,(N2496:P2496,Q2496:AJ2496)),0)</f>
        <v>0</v>
      </c>
      <c r="AM2496" s="7">
        <f>IF(R2496&gt;0,RANK(R2496,(N2496:P2496,Q2496:AJ2496)),0)</f>
        <v>4</v>
      </c>
      <c r="AN2496" s="7">
        <f>IF(S2496&gt;0,RANK(S2496,(N2496:P2496,Q2496:AJ2496)),0)</f>
        <v>5</v>
      </c>
      <c r="AO2496" s="7">
        <f>IF(T2496&gt;0,RANK(T2496,(N2496:P2496,Q2496:AJ2496)),0)</f>
        <v>6</v>
      </c>
      <c r="AP2496" s="2">
        <f t="shared" si="980"/>
        <v>0</v>
      </c>
      <c r="AQ2496" s="2">
        <f t="shared" si="981"/>
        <v>1.0167337428510909E-2</v>
      </c>
      <c r="AR2496" s="2">
        <f t="shared" si="982"/>
        <v>3.0713831815293371E-3</v>
      </c>
      <c r="AS2496" s="2">
        <f t="shared" si="983"/>
        <v>1.1650074136835417E-3</v>
      </c>
      <c r="AU2496" t="s">
        <v>880</v>
      </c>
      <c r="AV2496" t="s">
        <v>1866</v>
      </c>
      <c r="AY2496" s="130">
        <v>46</v>
      </c>
      <c r="AZ2496" s="131">
        <v>81</v>
      </c>
      <c r="BA2496" s="132">
        <f t="shared" si="972"/>
        <v>46081</v>
      </c>
      <c r="BC2496" s="7" t="s">
        <v>532</v>
      </c>
    </row>
    <row r="2497" spans="1:55" hidden="1" outlineLevel="1" x14ac:dyDescent="0.2">
      <c r="A2497" t="s">
        <v>2585</v>
      </c>
      <c r="B2497" t="s">
        <v>1866</v>
      </c>
      <c r="C2497" s="1">
        <f t="shared" si="974"/>
        <v>8587</v>
      </c>
      <c r="D2497" s="7">
        <f>RANK(N2497,(N2497:P2497,Q2497:AJ2497))</f>
        <v>2</v>
      </c>
      <c r="E2497" s="7">
        <f>RANK(O2497,(N2497:P2497,Q2497:AJ2497))</f>
        <v>1</v>
      </c>
      <c r="F2497" s="7">
        <f>IF(P2497&gt;0,RANK(P2497,(N2497:P2497,Q2497:AJ2497)),0)</f>
        <v>3</v>
      </c>
      <c r="G2497" s="1">
        <f t="shared" si="975"/>
        <v>558</v>
      </c>
      <c r="H2497" s="2">
        <f t="shared" si="973"/>
        <v>6.4981949458483748E-2</v>
      </c>
      <c r="I2497" s="2"/>
      <c r="J2497" s="2">
        <f t="shared" si="976"/>
        <v>0.42424595318504715</v>
      </c>
      <c r="K2497" s="2">
        <f t="shared" si="977"/>
        <v>0.48922790264353094</v>
      </c>
      <c r="L2497" s="2">
        <f t="shared" si="978"/>
        <v>7.9422382671480149E-2</v>
      </c>
      <c r="M2497" s="2">
        <f t="shared" si="979"/>
        <v>7.1037614999418103E-3</v>
      </c>
      <c r="N2497" s="1">
        <v>3643</v>
      </c>
      <c r="O2497" s="1">
        <v>4201</v>
      </c>
      <c r="P2497" s="1">
        <v>682</v>
      </c>
      <c r="R2497" s="1">
        <v>26</v>
      </c>
      <c r="S2497" s="1">
        <v>24</v>
      </c>
      <c r="T2497" s="1">
        <v>11</v>
      </c>
      <c r="AL2497" s="7">
        <f>IF(Q2497&gt;0,RANK(Q2497,(N2497:P2497,Q2497:AJ2497)),0)</f>
        <v>0</v>
      </c>
      <c r="AM2497" s="7">
        <f>IF(R2497&gt;0,RANK(R2497,(N2497:P2497,Q2497:AJ2497)),0)</f>
        <v>4</v>
      </c>
      <c r="AN2497" s="7">
        <f>IF(S2497&gt;0,RANK(S2497,(N2497:P2497,Q2497:AJ2497)),0)</f>
        <v>5</v>
      </c>
      <c r="AO2497" s="7">
        <f>IF(T2497&gt;0,RANK(T2497,(N2497:P2497,Q2497:AJ2497)),0)</f>
        <v>6</v>
      </c>
      <c r="AP2497" s="2">
        <f t="shared" si="980"/>
        <v>0</v>
      </c>
      <c r="AQ2497" s="2">
        <f t="shared" si="981"/>
        <v>3.0278327704669852E-3</v>
      </c>
      <c r="AR2497" s="2">
        <f t="shared" si="982"/>
        <v>2.7949225573541399E-3</v>
      </c>
      <c r="AS2497" s="2">
        <f t="shared" si="983"/>
        <v>1.2810061721206475E-3</v>
      </c>
      <c r="AU2497" t="s">
        <v>2585</v>
      </c>
      <c r="AV2497" t="s">
        <v>1866</v>
      </c>
      <c r="AY2497" s="130">
        <v>46</v>
      </c>
      <c r="AZ2497" s="131">
        <v>83</v>
      </c>
      <c r="BA2497" s="132">
        <f t="shared" si="972"/>
        <v>46083</v>
      </c>
      <c r="BC2497" s="7" t="s">
        <v>532</v>
      </c>
    </row>
    <row r="2498" spans="1:55" hidden="1" outlineLevel="1" x14ac:dyDescent="0.2">
      <c r="A2498" t="s">
        <v>2092</v>
      </c>
      <c r="B2498" t="s">
        <v>1866</v>
      </c>
      <c r="C2498" s="1">
        <f t="shared" si="974"/>
        <v>1523</v>
      </c>
      <c r="D2498" s="7">
        <f>RANK(N2498,(N2498:P2498,Q2498:AJ2498))</f>
        <v>2</v>
      </c>
      <c r="E2498" s="7">
        <f>RANK(O2498,(N2498:P2498,Q2498:AJ2498))</f>
        <v>1</v>
      </c>
      <c r="F2498" s="7">
        <f>IF(P2498&gt;0,RANK(P2498,(N2498:P2498,Q2498:AJ2498)),0)</f>
        <v>3</v>
      </c>
      <c r="G2498" s="1">
        <f t="shared" si="975"/>
        <v>80</v>
      </c>
      <c r="H2498" s="2">
        <f t="shared" si="973"/>
        <v>5.2527905449770193E-2</v>
      </c>
      <c r="I2498" s="2"/>
      <c r="J2498" s="2">
        <f t="shared" si="976"/>
        <v>0.42416283650689429</v>
      </c>
      <c r="K2498" s="2">
        <f t="shared" si="977"/>
        <v>0.4766907419566645</v>
      </c>
      <c r="L2498" s="2">
        <f t="shared" si="978"/>
        <v>8.5357846355876565E-2</v>
      </c>
      <c r="M2498" s="2">
        <f t="shared" si="979"/>
        <v>1.3788575180564588E-2</v>
      </c>
      <c r="N2498" s="1">
        <v>646</v>
      </c>
      <c r="O2498" s="1">
        <v>726</v>
      </c>
      <c r="P2498" s="1">
        <v>130</v>
      </c>
      <c r="R2498" s="1">
        <v>12</v>
      </c>
      <c r="S2498" s="1">
        <v>5</v>
      </c>
      <c r="T2498" s="1">
        <v>4</v>
      </c>
      <c r="AL2498" s="7">
        <f>IF(Q2498&gt;0,RANK(Q2498,(N2498:P2498,Q2498:AJ2498)),0)</f>
        <v>0</v>
      </c>
      <c r="AM2498" s="7">
        <f>IF(R2498&gt;0,RANK(R2498,(N2498:P2498,Q2498:AJ2498)),0)</f>
        <v>4</v>
      </c>
      <c r="AN2498" s="7">
        <f>IF(S2498&gt;0,RANK(S2498,(N2498:P2498,Q2498:AJ2498)),0)</f>
        <v>5</v>
      </c>
      <c r="AO2498" s="7">
        <f>IF(T2498&gt;0,RANK(T2498,(N2498:P2498,Q2498:AJ2498)),0)</f>
        <v>6</v>
      </c>
      <c r="AP2498" s="2">
        <f t="shared" si="980"/>
        <v>0</v>
      </c>
      <c r="AQ2498" s="2">
        <f t="shared" si="981"/>
        <v>7.8791858174655279E-3</v>
      </c>
      <c r="AR2498" s="2">
        <f t="shared" si="982"/>
        <v>3.2829940906106371E-3</v>
      </c>
      <c r="AS2498" s="2">
        <f t="shared" si="983"/>
        <v>2.6263952724885093E-3</v>
      </c>
      <c r="AU2498" t="s">
        <v>2092</v>
      </c>
      <c r="AV2498" t="s">
        <v>1866</v>
      </c>
      <c r="AY2498" s="130">
        <v>46</v>
      </c>
      <c r="AZ2498" s="131">
        <v>85</v>
      </c>
      <c r="BA2498" s="132">
        <f t="shared" si="972"/>
        <v>46085</v>
      </c>
      <c r="BC2498" s="7" t="s">
        <v>532</v>
      </c>
    </row>
    <row r="2499" spans="1:55" hidden="1" outlineLevel="1" x14ac:dyDescent="0.2">
      <c r="A2499" t="s">
        <v>638</v>
      </c>
      <c r="B2499" t="s">
        <v>1866</v>
      </c>
      <c r="C2499" s="1">
        <f t="shared" si="974"/>
        <v>2723</v>
      </c>
      <c r="D2499" s="7">
        <f>RANK(N2499,(N2499:P2499,Q2499:AJ2499))</f>
        <v>2</v>
      </c>
      <c r="E2499" s="7">
        <f>RANK(O2499,(N2499:P2499,Q2499:AJ2499))</f>
        <v>1</v>
      </c>
      <c r="F2499" s="7">
        <f>IF(P2499&gt;0,RANK(P2499,(N2499:P2499,Q2499:AJ2499)),0)</f>
        <v>3</v>
      </c>
      <c r="G2499" s="1">
        <f t="shared" si="975"/>
        <v>126</v>
      </c>
      <c r="H2499" s="2">
        <f t="shared" si="973"/>
        <v>4.6272493573264781E-2</v>
      </c>
      <c r="I2499" s="2"/>
      <c r="J2499" s="2">
        <f t="shared" si="976"/>
        <v>0.42820418655894232</v>
      </c>
      <c r="K2499" s="2">
        <f t="shared" si="977"/>
        <v>0.47447668013220712</v>
      </c>
      <c r="L2499" s="2">
        <f t="shared" si="978"/>
        <v>8.9974293059125965E-2</v>
      </c>
      <c r="M2499" s="2">
        <f t="shared" si="979"/>
        <v>7.3448402497245935E-3</v>
      </c>
      <c r="N2499" s="1">
        <v>1166</v>
      </c>
      <c r="O2499" s="1">
        <v>1292</v>
      </c>
      <c r="P2499" s="1">
        <v>245</v>
      </c>
      <c r="R2499" s="1">
        <v>16</v>
      </c>
      <c r="S2499" s="1">
        <v>4</v>
      </c>
      <c r="AL2499" s="7">
        <f>IF(Q2499&gt;0,RANK(Q2499,(N2499:P2499,Q2499:AJ2499)),0)</f>
        <v>0</v>
      </c>
      <c r="AM2499" s="7">
        <f>IF(R2499&gt;0,RANK(R2499,(N2499:P2499,Q2499:AJ2499)),0)</f>
        <v>4</v>
      </c>
      <c r="AN2499" s="7">
        <f>IF(S2499&gt;0,RANK(S2499,(N2499:P2499,Q2499:AJ2499)),0)</f>
        <v>5</v>
      </c>
      <c r="AO2499" s="7">
        <f>IF(T2499&gt;0,RANK(T2499,(N2499:P2499,Q2499:AJ2499)),0)</f>
        <v>0</v>
      </c>
      <c r="AP2499" s="2">
        <f t="shared" si="980"/>
        <v>0</v>
      </c>
      <c r="AQ2499" s="2">
        <f t="shared" si="981"/>
        <v>5.8758721997796545E-3</v>
      </c>
      <c r="AR2499" s="2">
        <f t="shared" si="982"/>
        <v>1.4689680499449136E-3</v>
      </c>
      <c r="AS2499" s="2">
        <f t="shared" si="983"/>
        <v>0</v>
      </c>
      <c r="AU2499" t="s">
        <v>638</v>
      </c>
      <c r="AV2499" t="s">
        <v>1866</v>
      </c>
      <c r="AY2499" s="130">
        <v>46</v>
      </c>
      <c r="AZ2499" s="131">
        <v>87</v>
      </c>
      <c r="BA2499" s="132">
        <f t="shared" si="972"/>
        <v>46087</v>
      </c>
      <c r="BC2499" s="7" t="s">
        <v>532</v>
      </c>
    </row>
    <row r="2500" spans="1:55" hidden="1" outlineLevel="1" x14ac:dyDescent="0.2">
      <c r="A2500" t="s">
        <v>2703</v>
      </c>
      <c r="B2500" t="s">
        <v>1866</v>
      </c>
      <c r="C2500" s="1">
        <f t="shared" si="974"/>
        <v>1735</v>
      </c>
      <c r="D2500" s="7">
        <f>RANK(N2500,(N2500:P2500,Q2500:AJ2500))</f>
        <v>2</v>
      </c>
      <c r="E2500" s="7">
        <f>RANK(O2500,(N2500:P2500,Q2500:AJ2500))</f>
        <v>1</v>
      </c>
      <c r="F2500" s="7">
        <f>IF(P2500&gt;0,RANK(P2500,(N2500:P2500,Q2500:AJ2500)),0)</f>
        <v>3</v>
      </c>
      <c r="G2500" s="1">
        <f t="shared" si="975"/>
        <v>617</v>
      </c>
      <c r="H2500" s="2">
        <f t="shared" si="973"/>
        <v>0.35561959654178676</v>
      </c>
      <c r="I2500" s="2"/>
      <c r="J2500" s="2">
        <f t="shared" si="976"/>
        <v>0.26685878962536025</v>
      </c>
      <c r="K2500" s="2">
        <f t="shared" si="977"/>
        <v>0.62247838616714701</v>
      </c>
      <c r="L2500" s="2">
        <f t="shared" si="978"/>
        <v>0.10489913544668587</v>
      </c>
      <c r="M2500" s="2">
        <f t="shared" si="979"/>
        <v>5.7636887608068649E-3</v>
      </c>
      <c r="N2500" s="1">
        <v>463</v>
      </c>
      <c r="O2500" s="1">
        <v>1080</v>
      </c>
      <c r="P2500" s="1">
        <v>182</v>
      </c>
      <c r="R2500" s="1">
        <v>4</v>
      </c>
      <c r="S2500" s="1">
        <v>5</v>
      </c>
      <c r="T2500" s="1">
        <v>1</v>
      </c>
      <c r="AL2500" s="7">
        <f>IF(Q2500&gt;0,RANK(Q2500,(N2500:P2500,Q2500:AJ2500)),0)</f>
        <v>0</v>
      </c>
      <c r="AM2500" s="7">
        <f>IF(R2500&gt;0,RANK(R2500,(N2500:P2500,Q2500:AJ2500)),0)</f>
        <v>5</v>
      </c>
      <c r="AN2500" s="7">
        <f>IF(S2500&gt;0,RANK(S2500,(N2500:P2500,Q2500:AJ2500)),0)</f>
        <v>4</v>
      </c>
      <c r="AO2500" s="7">
        <f>IF(T2500&gt;0,RANK(T2500,(N2500:P2500,Q2500:AJ2500)),0)</f>
        <v>6</v>
      </c>
      <c r="AP2500" s="2">
        <f t="shared" si="980"/>
        <v>0</v>
      </c>
      <c r="AQ2500" s="2">
        <f t="shared" si="981"/>
        <v>2.3054755043227667E-3</v>
      </c>
      <c r="AR2500" s="2">
        <f t="shared" si="982"/>
        <v>2.881844380403458E-3</v>
      </c>
      <c r="AS2500" s="2">
        <f t="shared" si="983"/>
        <v>5.7636887608069167E-4</v>
      </c>
      <c r="AU2500" t="s">
        <v>2703</v>
      </c>
      <c r="AV2500" t="s">
        <v>1866</v>
      </c>
      <c r="AY2500" s="130">
        <v>46</v>
      </c>
      <c r="AZ2500" s="131">
        <v>89</v>
      </c>
      <c r="BA2500" s="132">
        <f t="shared" si="972"/>
        <v>46089</v>
      </c>
      <c r="BC2500" s="7" t="s">
        <v>532</v>
      </c>
    </row>
    <row r="2501" spans="1:55" hidden="1" outlineLevel="1" x14ac:dyDescent="0.2">
      <c r="A2501" t="s">
        <v>2445</v>
      </c>
      <c r="B2501" t="s">
        <v>1866</v>
      </c>
      <c r="C2501" s="1">
        <f t="shared" si="974"/>
        <v>2246</v>
      </c>
      <c r="D2501" s="7">
        <f>RANK(N2501,(N2501:P2501,Q2501:AJ2501))</f>
        <v>1</v>
      </c>
      <c r="E2501" s="7">
        <f>RANK(O2501,(N2501:P2501,Q2501:AJ2501))</f>
        <v>2</v>
      </c>
      <c r="F2501" s="7">
        <f>IF(P2501&gt;0,RANK(P2501,(N2501:P2501,Q2501:AJ2501)),0)</f>
        <v>3</v>
      </c>
      <c r="G2501" s="1">
        <f t="shared" si="975"/>
        <v>324</v>
      </c>
      <c r="H2501" s="2">
        <f t="shared" si="973"/>
        <v>0.14425645592163847</v>
      </c>
      <c r="I2501" s="2"/>
      <c r="J2501" s="2">
        <f t="shared" si="976"/>
        <v>0.52760463045414074</v>
      </c>
      <c r="K2501" s="2">
        <f t="shared" si="977"/>
        <v>0.38334817453250225</v>
      </c>
      <c r="L2501" s="2">
        <f t="shared" si="978"/>
        <v>8.4149599287622445E-2</v>
      </c>
      <c r="M2501" s="2">
        <f t="shared" si="979"/>
        <v>4.8975957257345604E-3</v>
      </c>
      <c r="N2501" s="1">
        <v>1185</v>
      </c>
      <c r="O2501" s="1">
        <v>861</v>
      </c>
      <c r="P2501" s="1">
        <v>189</v>
      </c>
      <c r="R2501" s="1">
        <v>3</v>
      </c>
      <c r="S2501" s="1">
        <v>6</v>
      </c>
      <c r="T2501" s="1">
        <v>2</v>
      </c>
      <c r="AL2501" s="7">
        <f>IF(Q2501&gt;0,RANK(Q2501,(N2501:P2501,Q2501:AJ2501)),0)</f>
        <v>0</v>
      </c>
      <c r="AM2501" s="7">
        <f>IF(R2501&gt;0,RANK(R2501,(N2501:P2501,Q2501:AJ2501)),0)</f>
        <v>5</v>
      </c>
      <c r="AN2501" s="7">
        <f>IF(S2501&gt;0,RANK(S2501,(N2501:P2501,Q2501:AJ2501)),0)</f>
        <v>4</v>
      </c>
      <c r="AO2501" s="7">
        <f>IF(T2501&gt;0,RANK(T2501,(N2501:P2501,Q2501:AJ2501)),0)</f>
        <v>6</v>
      </c>
      <c r="AP2501" s="2">
        <f t="shared" si="980"/>
        <v>0</v>
      </c>
      <c r="AQ2501" s="2">
        <f t="shared" si="981"/>
        <v>1.3357079252003562E-3</v>
      </c>
      <c r="AR2501" s="2">
        <f t="shared" si="982"/>
        <v>2.6714158504007124E-3</v>
      </c>
      <c r="AS2501" s="2">
        <f t="shared" si="983"/>
        <v>8.9047195013357077E-4</v>
      </c>
      <c r="AU2501" t="s">
        <v>2445</v>
      </c>
      <c r="AV2501" t="s">
        <v>1866</v>
      </c>
      <c r="AY2501" s="130">
        <v>46</v>
      </c>
      <c r="AZ2501" s="131">
        <v>91</v>
      </c>
      <c r="BA2501" s="132">
        <f t="shared" si="972"/>
        <v>46091</v>
      </c>
      <c r="BC2501" s="7" t="s">
        <v>532</v>
      </c>
    </row>
    <row r="2502" spans="1:55" hidden="1" outlineLevel="1" x14ac:dyDescent="0.2">
      <c r="A2502" t="s">
        <v>3101</v>
      </c>
      <c r="B2502" t="s">
        <v>1866</v>
      </c>
      <c r="C2502" s="1">
        <f t="shared" si="974"/>
        <v>9176</v>
      </c>
      <c r="D2502" s="7">
        <f>RANK(N2502,(N2502:P2502,Q2502:AJ2502))</f>
        <v>2</v>
      </c>
      <c r="E2502" s="7">
        <f>RANK(O2502,(N2502:P2502,Q2502:AJ2502))</f>
        <v>1</v>
      </c>
      <c r="F2502" s="7">
        <f>IF(P2502&gt;0,RANK(P2502,(N2502:P2502,Q2502:AJ2502)),0)</f>
        <v>3</v>
      </c>
      <c r="G2502" s="1">
        <f t="shared" si="975"/>
        <v>2024</v>
      </c>
      <c r="H2502" s="2">
        <f t="shared" si="973"/>
        <v>0.22057541412380122</v>
      </c>
      <c r="I2502" s="2"/>
      <c r="J2502" s="2">
        <f t="shared" si="976"/>
        <v>0.32258064516129031</v>
      </c>
      <c r="K2502" s="2">
        <f t="shared" si="977"/>
        <v>0.54315605928509159</v>
      </c>
      <c r="L2502" s="2">
        <f t="shared" si="978"/>
        <v>0.12347428073234525</v>
      </c>
      <c r="M2502" s="2">
        <f t="shared" si="979"/>
        <v>1.078901482127291E-2</v>
      </c>
      <c r="N2502" s="1">
        <v>2960</v>
      </c>
      <c r="O2502" s="1">
        <v>4984</v>
      </c>
      <c r="P2502" s="1">
        <v>1133</v>
      </c>
      <c r="R2502" s="1">
        <v>65</v>
      </c>
      <c r="S2502" s="1">
        <v>28</v>
      </c>
      <c r="T2502" s="1">
        <v>6</v>
      </c>
      <c r="AL2502" s="7">
        <f>IF(Q2502&gt;0,RANK(Q2502,(N2502:P2502,Q2502:AJ2502)),0)</f>
        <v>0</v>
      </c>
      <c r="AM2502" s="7">
        <f>IF(R2502&gt;0,RANK(R2502,(N2502:P2502,Q2502:AJ2502)),0)</f>
        <v>4</v>
      </c>
      <c r="AN2502" s="7">
        <f>IF(S2502&gt;0,RANK(S2502,(N2502:P2502,Q2502:AJ2502)),0)</f>
        <v>5</v>
      </c>
      <c r="AO2502" s="7">
        <f>IF(T2502&gt;0,RANK(T2502,(N2502:P2502,Q2502:AJ2502)),0)</f>
        <v>6</v>
      </c>
      <c r="AP2502" s="2">
        <f t="shared" si="980"/>
        <v>0</v>
      </c>
      <c r="AQ2502" s="2">
        <f t="shared" si="981"/>
        <v>7.0836965998256323E-3</v>
      </c>
      <c r="AR2502" s="2">
        <f t="shared" si="982"/>
        <v>3.051438535309503E-3</v>
      </c>
      <c r="AS2502" s="2">
        <f t="shared" si="983"/>
        <v>6.5387968613775068E-4</v>
      </c>
      <c r="AU2502" t="s">
        <v>3101</v>
      </c>
      <c r="AV2502" t="s">
        <v>1866</v>
      </c>
      <c r="AY2502" s="130">
        <v>46</v>
      </c>
      <c r="AZ2502" s="131">
        <v>93</v>
      </c>
      <c r="BA2502" s="132">
        <f t="shared" si="972"/>
        <v>46093</v>
      </c>
      <c r="BC2502" s="7" t="s">
        <v>532</v>
      </c>
    </row>
    <row r="2503" spans="1:55" hidden="1" outlineLevel="1" x14ac:dyDescent="0.2">
      <c r="A2503" t="s">
        <v>2546</v>
      </c>
      <c r="B2503" t="s">
        <v>1866</v>
      </c>
      <c r="C2503" s="1">
        <f t="shared" si="974"/>
        <v>798</v>
      </c>
      <c r="D2503" s="7">
        <f>RANK(N2503,(N2503:P2503,Q2503:AJ2503))</f>
        <v>2</v>
      </c>
      <c r="E2503" s="7">
        <f>RANK(O2503,(N2503:P2503,Q2503:AJ2503))</f>
        <v>1</v>
      </c>
      <c r="F2503" s="7">
        <f>IF(P2503&gt;0,RANK(P2503,(N2503:P2503,Q2503:AJ2503)),0)</f>
        <v>3</v>
      </c>
      <c r="G2503" s="1">
        <f t="shared" si="975"/>
        <v>115</v>
      </c>
      <c r="H2503" s="2">
        <f t="shared" si="973"/>
        <v>0.14411027568922305</v>
      </c>
      <c r="I2503" s="2"/>
      <c r="J2503" s="2">
        <f t="shared" si="976"/>
        <v>0.37844611528822053</v>
      </c>
      <c r="K2503" s="2">
        <f t="shared" si="977"/>
        <v>0.52255639097744366</v>
      </c>
      <c r="L2503" s="2">
        <f t="shared" si="978"/>
        <v>8.3959899749373429E-2</v>
      </c>
      <c r="M2503" s="2">
        <f t="shared" si="979"/>
        <v>1.5037593984962322E-2</v>
      </c>
      <c r="N2503" s="1">
        <v>302</v>
      </c>
      <c r="O2503" s="1">
        <v>417</v>
      </c>
      <c r="P2503" s="1">
        <v>67</v>
      </c>
      <c r="R2503" s="1">
        <v>9</v>
      </c>
      <c r="S2503" s="1">
        <v>3</v>
      </c>
      <c r="AL2503" s="7">
        <f>IF(Q2503&gt;0,RANK(Q2503,(N2503:P2503,Q2503:AJ2503)),0)</f>
        <v>0</v>
      </c>
      <c r="AM2503" s="7">
        <f>IF(R2503&gt;0,RANK(R2503,(N2503:P2503,Q2503:AJ2503)),0)</f>
        <v>4</v>
      </c>
      <c r="AN2503" s="7">
        <f>IF(S2503&gt;0,RANK(S2503,(N2503:P2503,Q2503:AJ2503)),0)</f>
        <v>5</v>
      </c>
      <c r="AO2503" s="7">
        <f>IF(T2503&gt;0,RANK(T2503,(N2503:P2503,Q2503:AJ2503)),0)</f>
        <v>0</v>
      </c>
      <c r="AP2503" s="2">
        <f t="shared" si="980"/>
        <v>0</v>
      </c>
      <c r="AQ2503" s="2">
        <f t="shared" si="981"/>
        <v>1.1278195488721804E-2</v>
      </c>
      <c r="AR2503" s="2">
        <f t="shared" si="982"/>
        <v>3.7593984962406013E-3</v>
      </c>
      <c r="AS2503" s="2">
        <f t="shared" si="983"/>
        <v>0</v>
      </c>
      <c r="AU2503" t="s">
        <v>2546</v>
      </c>
      <c r="AV2503" t="s">
        <v>1866</v>
      </c>
      <c r="AY2503" s="130">
        <v>46</v>
      </c>
      <c r="AZ2503" s="131">
        <v>95</v>
      </c>
      <c r="BA2503" s="132">
        <f t="shared" si="972"/>
        <v>46095</v>
      </c>
      <c r="BC2503" s="7" t="s">
        <v>532</v>
      </c>
    </row>
    <row r="2504" spans="1:55" hidden="1" outlineLevel="1" x14ac:dyDescent="0.2">
      <c r="A2504" t="s">
        <v>2581</v>
      </c>
      <c r="B2504" t="s">
        <v>1866</v>
      </c>
      <c r="C2504" s="1">
        <f t="shared" si="974"/>
        <v>1489</v>
      </c>
      <c r="D2504" s="7">
        <f>RANK(N2504,(N2504:P2504,Q2504:AJ2504))</f>
        <v>1</v>
      </c>
      <c r="E2504" s="7">
        <f>RANK(O2504,(N2504:P2504,Q2504:AJ2504))</f>
        <v>2</v>
      </c>
      <c r="F2504" s="7">
        <f>IF(P2504&gt;0,RANK(P2504,(N2504:P2504,Q2504:AJ2504)),0)</f>
        <v>3</v>
      </c>
      <c r="G2504" s="1">
        <f t="shared" si="975"/>
        <v>168</v>
      </c>
      <c r="H2504" s="2">
        <f t="shared" si="973"/>
        <v>0.11282740094022835</v>
      </c>
      <c r="I2504" s="2"/>
      <c r="J2504" s="2">
        <f t="shared" si="976"/>
        <v>0.49630624580255206</v>
      </c>
      <c r="K2504" s="2">
        <f t="shared" si="977"/>
        <v>0.3834788448623237</v>
      </c>
      <c r="L2504" s="2">
        <f t="shared" si="978"/>
        <v>0.11417058428475486</v>
      </c>
      <c r="M2504" s="2">
        <f t="shared" si="979"/>
        <v>6.044325050369434E-3</v>
      </c>
      <c r="N2504" s="1">
        <v>739</v>
      </c>
      <c r="O2504" s="1">
        <v>571</v>
      </c>
      <c r="P2504" s="1">
        <v>170</v>
      </c>
      <c r="R2504" s="1">
        <v>7</v>
      </c>
      <c r="S2504" s="1">
        <v>1</v>
      </c>
      <c r="T2504" s="1">
        <v>1</v>
      </c>
      <c r="AL2504" s="7">
        <f>IF(Q2504&gt;0,RANK(Q2504,(N2504:P2504,Q2504:AJ2504)),0)</f>
        <v>0</v>
      </c>
      <c r="AM2504" s="7">
        <f>IF(R2504&gt;0,RANK(R2504,(N2504:P2504,Q2504:AJ2504)),0)</f>
        <v>4</v>
      </c>
      <c r="AN2504" s="7">
        <f>IF(S2504&gt;0,RANK(S2504,(N2504:P2504,Q2504:AJ2504)),0)</f>
        <v>5</v>
      </c>
      <c r="AO2504" s="7">
        <f>IF(T2504&gt;0,RANK(T2504,(N2504:P2504,Q2504:AJ2504)),0)</f>
        <v>5</v>
      </c>
      <c r="AP2504" s="2">
        <f t="shared" si="980"/>
        <v>0</v>
      </c>
      <c r="AQ2504" s="2">
        <f t="shared" si="981"/>
        <v>4.7011417058428475E-3</v>
      </c>
      <c r="AR2504" s="2">
        <f t="shared" si="982"/>
        <v>6.7159167226326397E-4</v>
      </c>
      <c r="AS2504" s="2">
        <f t="shared" si="983"/>
        <v>6.7159167226326397E-4</v>
      </c>
      <c r="AU2504" t="s">
        <v>2581</v>
      </c>
      <c r="AV2504" t="s">
        <v>1866</v>
      </c>
      <c r="AY2504" s="130">
        <v>46</v>
      </c>
      <c r="AZ2504" s="131">
        <v>97</v>
      </c>
      <c r="BA2504" s="132">
        <f t="shared" si="972"/>
        <v>46097</v>
      </c>
      <c r="BC2504" s="7" t="s">
        <v>532</v>
      </c>
    </row>
    <row r="2505" spans="1:55" hidden="1" outlineLevel="1" x14ac:dyDescent="0.2">
      <c r="A2505" t="s">
        <v>1479</v>
      </c>
      <c r="B2505" t="s">
        <v>1866</v>
      </c>
      <c r="C2505" s="1">
        <f t="shared" si="974"/>
        <v>62004</v>
      </c>
      <c r="D2505" s="7">
        <f>RANK(N2505,(N2505:P2505,Q2505:AJ2505))</f>
        <v>1</v>
      </c>
      <c r="E2505" s="7">
        <f>RANK(O2505,(N2505:P2505,Q2505:AJ2505))</f>
        <v>2</v>
      </c>
      <c r="F2505" s="7">
        <f>IF(P2505&gt;0,RANK(P2505,(N2505:P2505,Q2505:AJ2505)),0)</f>
        <v>3</v>
      </c>
      <c r="G2505" s="1">
        <f t="shared" si="975"/>
        <v>2358</v>
      </c>
      <c r="H2505" s="2">
        <f t="shared" si="973"/>
        <v>3.802980452874008E-2</v>
      </c>
      <c r="I2505" s="2"/>
      <c r="J2505" s="2">
        <f t="shared" si="976"/>
        <v>0.48045287400812853</v>
      </c>
      <c r="K2505" s="2">
        <f t="shared" si="977"/>
        <v>0.44242306947938842</v>
      </c>
      <c r="L2505" s="2">
        <f t="shared" si="978"/>
        <v>7.1366363460421911E-2</v>
      </c>
      <c r="M2505" s="2">
        <f t="shared" si="979"/>
        <v>5.7576930520611413E-3</v>
      </c>
      <c r="N2505" s="1">
        <v>29790</v>
      </c>
      <c r="O2505" s="1">
        <v>27432</v>
      </c>
      <c r="P2505" s="1">
        <v>4425</v>
      </c>
      <c r="R2505" s="1">
        <v>169</v>
      </c>
      <c r="S2505" s="1">
        <v>138</v>
      </c>
      <c r="T2505" s="1">
        <v>50</v>
      </c>
      <c r="AL2505" s="7">
        <f>IF(Q2505&gt;0,RANK(Q2505,(N2505:P2505,Q2505:AJ2505)),0)</f>
        <v>0</v>
      </c>
      <c r="AM2505" s="7">
        <f>IF(R2505&gt;0,RANK(R2505,(N2505:P2505,Q2505:AJ2505)),0)</f>
        <v>4</v>
      </c>
      <c r="AN2505" s="7">
        <f>IF(S2505&gt;0,RANK(S2505,(N2505:P2505,Q2505:AJ2505)),0)</f>
        <v>5</v>
      </c>
      <c r="AO2505" s="7">
        <f>IF(T2505&gt;0,RANK(T2505,(N2505:P2505,Q2505:AJ2505)),0)</f>
        <v>6</v>
      </c>
      <c r="AP2505" s="2">
        <f t="shared" si="980"/>
        <v>0</v>
      </c>
      <c r="AQ2505" s="2">
        <f t="shared" si="981"/>
        <v>2.7256306044771304E-3</v>
      </c>
      <c r="AR2505" s="2">
        <f t="shared" si="982"/>
        <v>2.2256628604606153E-3</v>
      </c>
      <c r="AS2505" s="2">
        <f t="shared" si="983"/>
        <v>8.0639958712341137E-4</v>
      </c>
      <c r="AU2505" t="s">
        <v>1479</v>
      </c>
      <c r="AV2505" t="s">
        <v>1866</v>
      </c>
      <c r="AY2505" s="130">
        <v>46</v>
      </c>
      <c r="AZ2505" s="131">
        <v>99</v>
      </c>
      <c r="BA2505" s="132">
        <f t="shared" si="972"/>
        <v>46099</v>
      </c>
      <c r="BC2505" s="7" t="s">
        <v>532</v>
      </c>
    </row>
    <row r="2506" spans="1:55" hidden="1" outlineLevel="1" x14ac:dyDescent="0.2">
      <c r="A2506" t="s">
        <v>1107</v>
      </c>
      <c r="B2506" t="s">
        <v>1866</v>
      </c>
      <c r="C2506" s="1">
        <f t="shared" si="974"/>
        <v>2767</v>
      </c>
      <c r="D2506" s="7">
        <f>RANK(N2506,(N2506:P2506,Q2506:AJ2506))</f>
        <v>1</v>
      </c>
      <c r="E2506" s="7">
        <f>RANK(O2506,(N2506:P2506,Q2506:AJ2506))</f>
        <v>2</v>
      </c>
      <c r="F2506" s="7">
        <f>IF(P2506&gt;0,RANK(P2506,(N2506:P2506,Q2506:AJ2506)),0)</f>
        <v>3</v>
      </c>
      <c r="G2506" s="1">
        <f t="shared" si="975"/>
        <v>419</v>
      </c>
      <c r="H2506" s="2">
        <f t="shared" si="973"/>
        <v>0.15142753885074087</v>
      </c>
      <c r="I2506" s="2"/>
      <c r="J2506" s="2">
        <f t="shared" si="976"/>
        <v>0.52150343332128657</v>
      </c>
      <c r="K2506" s="2">
        <f t="shared" si="977"/>
        <v>0.37007589447054573</v>
      </c>
      <c r="L2506" s="2">
        <f t="shared" si="978"/>
        <v>0.10263823635706541</v>
      </c>
      <c r="M2506" s="2">
        <f t="shared" si="979"/>
        <v>5.7824358511022883E-3</v>
      </c>
      <c r="N2506" s="1">
        <v>1443</v>
      </c>
      <c r="O2506" s="1">
        <v>1024</v>
      </c>
      <c r="P2506" s="1">
        <v>284</v>
      </c>
      <c r="R2506" s="1">
        <v>13</v>
      </c>
      <c r="S2506" s="1">
        <v>2</v>
      </c>
      <c r="T2506" s="1">
        <v>1</v>
      </c>
      <c r="AL2506" s="7">
        <f>IF(Q2506&gt;0,RANK(Q2506,(N2506:P2506,Q2506:AJ2506)),0)</f>
        <v>0</v>
      </c>
      <c r="AM2506" s="7">
        <f>IF(R2506&gt;0,RANK(R2506,(N2506:P2506,Q2506:AJ2506)),0)</f>
        <v>4</v>
      </c>
      <c r="AN2506" s="7">
        <f>IF(S2506&gt;0,RANK(S2506,(N2506:P2506,Q2506:AJ2506)),0)</f>
        <v>5</v>
      </c>
      <c r="AO2506" s="7">
        <f>IF(T2506&gt;0,RANK(T2506,(N2506:P2506,Q2506:AJ2506)),0)</f>
        <v>6</v>
      </c>
      <c r="AP2506" s="2">
        <f t="shared" si="980"/>
        <v>0</v>
      </c>
      <c r="AQ2506" s="2">
        <f t="shared" si="981"/>
        <v>4.6982291290205997E-3</v>
      </c>
      <c r="AR2506" s="2">
        <f t="shared" si="982"/>
        <v>7.2280448138778463E-4</v>
      </c>
      <c r="AS2506" s="2">
        <f t="shared" si="983"/>
        <v>3.6140224069389231E-4</v>
      </c>
      <c r="AU2506" t="s">
        <v>1107</v>
      </c>
      <c r="AV2506" t="s">
        <v>1866</v>
      </c>
      <c r="AY2506" s="130">
        <v>46</v>
      </c>
      <c r="AZ2506" s="131">
        <v>101</v>
      </c>
      <c r="BA2506" s="132">
        <f t="shared" si="972"/>
        <v>46101</v>
      </c>
      <c r="BC2506" s="7" t="s">
        <v>532</v>
      </c>
    </row>
    <row r="2507" spans="1:55" hidden="1" outlineLevel="1" x14ac:dyDescent="0.2">
      <c r="A2507" t="s">
        <v>2732</v>
      </c>
      <c r="B2507" t="s">
        <v>1866</v>
      </c>
      <c r="C2507" s="1">
        <f t="shared" si="974"/>
        <v>35516</v>
      </c>
      <c r="D2507" s="7">
        <f>RANK(N2507,(N2507:P2507,Q2507:AJ2507))</f>
        <v>2</v>
      </c>
      <c r="E2507" s="7">
        <f>RANK(O2507,(N2507:P2507,Q2507:AJ2507))</f>
        <v>1</v>
      </c>
      <c r="F2507" s="7">
        <f>IF(P2507&gt;0,RANK(P2507,(N2507:P2507,Q2507:AJ2507)),0)</f>
        <v>3</v>
      </c>
      <c r="G2507" s="1">
        <f t="shared" si="975"/>
        <v>6509</v>
      </c>
      <c r="H2507" s="2">
        <f t="shared" si="973"/>
        <v>0.18326951233246988</v>
      </c>
      <c r="I2507" s="2"/>
      <c r="J2507" s="2">
        <f t="shared" si="976"/>
        <v>0.35995044486991778</v>
      </c>
      <c r="K2507" s="2">
        <f t="shared" si="977"/>
        <v>0.54321995720238769</v>
      </c>
      <c r="L2507" s="2">
        <f t="shared" si="978"/>
        <v>8.8664263993692982E-2</v>
      </c>
      <c r="M2507" s="2">
        <f t="shared" si="979"/>
        <v>8.1653339340015396E-3</v>
      </c>
      <c r="N2507" s="1">
        <v>12784</v>
      </c>
      <c r="O2507" s="1">
        <v>19293</v>
      </c>
      <c r="P2507" s="1">
        <v>3149</v>
      </c>
      <c r="R2507" s="1">
        <v>218</v>
      </c>
      <c r="S2507" s="1">
        <v>42</v>
      </c>
      <c r="T2507" s="1">
        <v>30</v>
      </c>
      <c r="AL2507" s="7">
        <f>IF(Q2507&gt;0,RANK(Q2507,(N2507:P2507,Q2507:AJ2507)),0)</f>
        <v>0</v>
      </c>
      <c r="AM2507" s="7">
        <f>IF(R2507&gt;0,RANK(R2507,(N2507:P2507,Q2507:AJ2507)),0)</f>
        <v>4</v>
      </c>
      <c r="AN2507" s="7">
        <f>IF(S2507&gt;0,RANK(S2507,(N2507:P2507,Q2507:AJ2507)),0)</f>
        <v>5</v>
      </c>
      <c r="AO2507" s="7">
        <f>IF(T2507&gt;0,RANK(T2507,(N2507:P2507,Q2507:AJ2507)),0)</f>
        <v>6</v>
      </c>
      <c r="AP2507" s="2">
        <f t="shared" si="980"/>
        <v>0</v>
      </c>
      <c r="AQ2507" s="2">
        <f t="shared" si="981"/>
        <v>6.1380786124563573E-3</v>
      </c>
      <c r="AR2507" s="2">
        <f t="shared" si="982"/>
        <v>1.1825656042347111E-3</v>
      </c>
      <c r="AS2507" s="2">
        <f t="shared" si="983"/>
        <v>8.446897173105079E-4</v>
      </c>
      <c r="AU2507" t="s">
        <v>2732</v>
      </c>
      <c r="AV2507" t="s">
        <v>1866</v>
      </c>
      <c r="AY2507" s="130">
        <v>46</v>
      </c>
      <c r="AZ2507" s="131">
        <v>103</v>
      </c>
      <c r="BA2507" s="132">
        <f t="shared" si="972"/>
        <v>46103</v>
      </c>
      <c r="BC2507" s="7" t="s">
        <v>532</v>
      </c>
    </row>
    <row r="2508" spans="1:55" hidden="1" outlineLevel="1" x14ac:dyDescent="0.2">
      <c r="A2508" t="s">
        <v>1857</v>
      </c>
      <c r="B2508" t="s">
        <v>1866</v>
      </c>
      <c r="C2508" s="1">
        <f t="shared" si="974"/>
        <v>1692</v>
      </c>
      <c r="D2508" s="7">
        <f>RANK(N2508,(N2508:P2508,Q2508:AJ2508))</f>
        <v>2</v>
      </c>
      <c r="E2508" s="7">
        <f>RANK(O2508,(N2508:P2508,Q2508:AJ2508))</f>
        <v>1</v>
      </c>
      <c r="F2508" s="7">
        <f>IF(P2508&gt;0,RANK(P2508,(N2508:P2508,Q2508:AJ2508)),0)</f>
        <v>3</v>
      </c>
      <c r="G2508" s="1">
        <f t="shared" si="975"/>
        <v>523</v>
      </c>
      <c r="H2508" s="2">
        <f t="shared" si="973"/>
        <v>0.30910165484633567</v>
      </c>
      <c r="I2508" s="2"/>
      <c r="J2508" s="2">
        <f t="shared" si="976"/>
        <v>0.27186761229314421</v>
      </c>
      <c r="K2508" s="2">
        <f t="shared" si="977"/>
        <v>0.58096926713947994</v>
      </c>
      <c r="L2508" s="2">
        <f t="shared" si="978"/>
        <v>0.13297872340425532</v>
      </c>
      <c r="M2508" s="2">
        <f t="shared" si="979"/>
        <v>1.4184397163120477E-2</v>
      </c>
      <c r="N2508" s="1">
        <v>460</v>
      </c>
      <c r="O2508" s="1">
        <v>983</v>
      </c>
      <c r="P2508" s="1">
        <v>225</v>
      </c>
      <c r="R2508" s="1">
        <v>7</v>
      </c>
      <c r="S2508" s="1">
        <v>16</v>
      </c>
      <c r="T2508" s="1">
        <v>1</v>
      </c>
      <c r="AL2508" s="7">
        <f>IF(Q2508&gt;0,RANK(Q2508,(N2508:P2508,Q2508:AJ2508)),0)</f>
        <v>0</v>
      </c>
      <c r="AM2508" s="7">
        <f>IF(R2508&gt;0,RANK(R2508,(N2508:P2508,Q2508:AJ2508)),0)</f>
        <v>5</v>
      </c>
      <c r="AN2508" s="7">
        <f>IF(S2508&gt;0,RANK(S2508,(N2508:P2508,Q2508:AJ2508)),0)</f>
        <v>4</v>
      </c>
      <c r="AO2508" s="7">
        <f>IF(T2508&gt;0,RANK(T2508,(N2508:P2508,Q2508:AJ2508)),0)</f>
        <v>6</v>
      </c>
      <c r="AP2508" s="2">
        <f t="shared" si="980"/>
        <v>0</v>
      </c>
      <c r="AQ2508" s="2">
        <f t="shared" si="981"/>
        <v>4.1371158392434987E-3</v>
      </c>
      <c r="AR2508" s="2">
        <f t="shared" si="982"/>
        <v>9.4562647754137114E-3</v>
      </c>
      <c r="AS2508" s="2">
        <f t="shared" si="983"/>
        <v>5.9101654846335696E-4</v>
      </c>
      <c r="AU2508" t="s">
        <v>1857</v>
      </c>
      <c r="AV2508" t="s">
        <v>1866</v>
      </c>
      <c r="AY2508" s="130">
        <v>46</v>
      </c>
      <c r="AZ2508" s="131">
        <v>105</v>
      </c>
      <c r="BA2508" s="132">
        <f t="shared" si="972"/>
        <v>46105</v>
      </c>
      <c r="BC2508" s="7" t="s">
        <v>532</v>
      </c>
    </row>
    <row r="2509" spans="1:55" hidden="1" outlineLevel="1" x14ac:dyDescent="0.2">
      <c r="A2509" t="s">
        <v>740</v>
      </c>
      <c r="B2509" t="s">
        <v>1866</v>
      </c>
      <c r="C2509" s="1">
        <f t="shared" si="974"/>
        <v>1702</v>
      </c>
      <c r="D2509" s="7">
        <f>RANK(N2509,(N2509:P2509,Q2509:AJ2509))</f>
        <v>2</v>
      </c>
      <c r="E2509" s="7">
        <f>RANK(O2509,(N2509:P2509,Q2509:AJ2509))</f>
        <v>1</v>
      </c>
      <c r="F2509" s="7">
        <f>IF(P2509&gt;0,RANK(P2509,(N2509:P2509,Q2509:AJ2509)),0)</f>
        <v>3</v>
      </c>
      <c r="G2509" s="1">
        <f t="shared" si="975"/>
        <v>445</v>
      </c>
      <c r="H2509" s="2">
        <f t="shared" si="973"/>
        <v>0.26145710928319627</v>
      </c>
      <c r="I2509" s="2"/>
      <c r="J2509" s="2">
        <f t="shared" si="976"/>
        <v>0.31374853113983547</v>
      </c>
      <c r="K2509" s="2">
        <f t="shared" si="977"/>
        <v>0.57520564042303168</v>
      </c>
      <c r="L2509" s="2">
        <f t="shared" si="978"/>
        <v>0.10634547591069331</v>
      </c>
      <c r="M2509" s="2">
        <f t="shared" si="979"/>
        <v>4.7003525264395357E-3</v>
      </c>
      <c r="N2509" s="1">
        <v>534</v>
      </c>
      <c r="O2509" s="1">
        <v>979</v>
      </c>
      <c r="P2509" s="1">
        <v>181</v>
      </c>
      <c r="R2509" s="1">
        <v>4</v>
      </c>
      <c r="S2509" s="1">
        <v>4</v>
      </c>
      <c r="AL2509" s="7">
        <f>IF(Q2509&gt;0,RANK(Q2509,(N2509:P2509,Q2509:AJ2509)),0)</f>
        <v>0</v>
      </c>
      <c r="AM2509" s="7">
        <f>IF(R2509&gt;0,RANK(R2509,(N2509:P2509,Q2509:AJ2509)),0)</f>
        <v>4</v>
      </c>
      <c r="AN2509" s="7">
        <f>IF(S2509&gt;0,RANK(S2509,(N2509:P2509,Q2509:AJ2509)),0)</f>
        <v>4</v>
      </c>
      <c r="AO2509" s="7">
        <f>IF(T2509&gt;0,RANK(T2509,(N2509:P2509,Q2509:AJ2509)),0)</f>
        <v>0</v>
      </c>
      <c r="AP2509" s="2">
        <f t="shared" si="980"/>
        <v>0</v>
      </c>
      <c r="AQ2509" s="2">
        <f t="shared" si="981"/>
        <v>2.3501762632197414E-3</v>
      </c>
      <c r="AR2509" s="2">
        <f t="shared" si="982"/>
        <v>2.3501762632197414E-3</v>
      </c>
      <c r="AS2509" s="2">
        <f t="shared" si="983"/>
        <v>0</v>
      </c>
      <c r="AU2509" t="s">
        <v>740</v>
      </c>
      <c r="AV2509" t="s">
        <v>1866</v>
      </c>
      <c r="AY2509" s="130">
        <v>46</v>
      </c>
      <c r="AZ2509" s="131">
        <v>107</v>
      </c>
      <c r="BA2509" s="132">
        <f t="shared" si="972"/>
        <v>46107</v>
      </c>
      <c r="BC2509" s="7" t="s">
        <v>532</v>
      </c>
    </row>
    <row r="2510" spans="1:55" hidden="1" outlineLevel="1" x14ac:dyDescent="0.2">
      <c r="A2510" t="s">
        <v>1108</v>
      </c>
      <c r="B2510" t="s">
        <v>1866</v>
      </c>
      <c r="C2510" s="1">
        <f t="shared" si="974"/>
        <v>4333</v>
      </c>
      <c r="D2510" s="7">
        <f>RANK(N2510,(N2510:P2510,Q2510:AJ2510))</f>
        <v>1</v>
      </c>
      <c r="E2510" s="7">
        <f>RANK(O2510,(N2510:P2510,Q2510:AJ2510))</f>
        <v>2</v>
      </c>
      <c r="F2510" s="7">
        <f>IF(P2510&gt;0,RANK(P2510,(N2510:P2510,Q2510:AJ2510)),0)</f>
        <v>3</v>
      </c>
      <c r="G2510" s="1">
        <f t="shared" si="975"/>
        <v>540</v>
      </c>
      <c r="H2510" s="2">
        <f t="shared" si="973"/>
        <v>0.12462497115162705</v>
      </c>
      <c r="I2510" s="2"/>
      <c r="J2510" s="2">
        <f t="shared" si="976"/>
        <v>0.50450034618047546</v>
      </c>
      <c r="K2510" s="2">
        <f t="shared" si="977"/>
        <v>0.37987537502884838</v>
      </c>
      <c r="L2510" s="2">
        <f t="shared" si="978"/>
        <v>0.10939303023309485</v>
      </c>
      <c r="M2510" s="2">
        <f t="shared" si="979"/>
        <v>6.2312485575813092E-3</v>
      </c>
      <c r="N2510" s="1">
        <v>2186</v>
      </c>
      <c r="O2510" s="1">
        <v>1646</v>
      </c>
      <c r="P2510" s="1">
        <v>474</v>
      </c>
      <c r="R2510" s="1">
        <v>11</v>
      </c>
      <c r="S2510" s="1">
        <v>14</v>
      </c>
      <c r="T2510" s="1">
        <v>2</v>
      </c>
      <c r="AL2510" s="7">
        <f>IF(Q2510&gt;0,RANK(Q2510,(N2510:P2510,Q2510:AJ2510)),0)</f>
        <v>0</v>
      </c>
      <c r="AM2510" s="7">
        <f>IF(R2510&gt;0,RANK(R2510,(N2510:P2510,Q2510:AJ2510)),0)</f>
        <v>5</v>
      </c>
      <c r="AN2510" s="7">
        <f>IF(S2510&gt;0,RANK(S2510,(N2510:P2510,Q2510:AJ2510)),0)</f>
        <v>4</v>
      </c>
      <c r="AO2510" s="7">
        <f>IF(T2510&gt;0,RANK(T2510,(N2510:P2510,Q2510:AJ2510)),0)</f>
        <v>6</v>
      </c>
      <c r="AP2510" s="2">
        <f t="shared" si="980"/>
        <v>0</v>
      </c>
      <c r="AQ2510" s="2">
        <f t="shared" si="981"/>
        <v>2.5386568197553658E-3</v>
      </c>
      <c r="AR2510" s="2">
        <f t="shared" si="982"/>
        <v>3.2310177705977385E-3</v>
      </c>
      <c r="AS2510" s="2">
        <f t="shared" si="983"/>
        <v>4.6157396722824835E-4</v>
      </c>
      <c r="AU2510" t="s">
        <v>1108</v>
      </c>
      <c r="AV2510" t="s">
        <v>1866</v>
      </c>
      <c r="AY2510" s="130">
        <v>46</v>
      </c>
      <c r="AZ2510" s="131">
        <v>109</v>
      </c>
      <c r="BA2510" s="132">
        <f t="shared" si="972"/>
        <v>46109</v>
      </c>
      <c r="BC2510" s="7" t="s">
        <v>532</v>
      </c>
    </row>
    <row r="2511" spans="1:55" hidden="1" outlineLevel="1" x14ac:dyDescent="0.2">
      <c r="A2511" t="s">
        <v>1873</v>
      </c>
      <c r="B2511" t="s">
        <v>1866</v>
      </c>
      <c r="C2511" s="1">
        <f t="shared" si="974"/>
        <v>1438</v>
      </c>
      <c r="D2511" s="7">
        <f>RANK(N2511,(N2511:P2511,Q2511:AJ2511))</f>
        <v>1</v>
      </c>
      <c r="E2511" s="7">
        <f>RANK(O2511,(N2511:P2511,Q2511:AJ2511))</f>
        <v>2</v>
      </c>
      <c r="F2511" s="7">
        <f>IF(P2511&gt;0,RANK(P2511,(N2511:P2511,Q2511:AJ2511)),0)</f>
        <v>3</v>
      </c>
      <c r="G2511" s="1">
        <f t="shared" si="975"/>
        <v>17</v>
      </c>
      <c r="H2511" s="2">
        <f t="shared" si="973"/>
        <v>1.1821974965229486E-2</v>
      </c>
      <c r="I2511" s="2"/>
      <c r="J2511" s="2">
        <f t="shared" si="976"/>
        <v>0.44993045897079276</v>
      </c>
      <c r="K2511" s="2">
        <f t="shared" si="977"/>
        <v>0.43810848400556329</v>
      </c>
      <c r="L2511" s="2">
        <f t="shared" si="978"/>
        <v>0.10500695410292073</v>
      </c>
      <c r="M2511" s="2">
        <f t="shared" si="979"/>
        <v>6.9541029207232236E-3</v>
      </c>
      <c r="N2511" s="1">
        <v>647</v>
      </c>
      <c r="O2511" s="1">
        <v>630</v>
      </c>
      <c r="P2511" s="1">
        <v>151</v>
      </c>
      <c r="R2511" s="1">
        <v>7</v>
      </c>
      <c r="S2511" s="1">
        <v>1</v>
      </c>
      <c r="T2511" s="1">
        <v>2</v>
      </c>
      <c r="AL2511" s="7">
        <f>IF(Q2511&gt;0,RANK(Q2511,(N2511:P2511,Q2511:AJ2511)),0)</f>
        <v>0</v>
      </c>
      <c r="AM2511" s="7">
        <f>IF(R2511&gt;0,RANK(R2511,(N2511:P2511,Q2511:AJ2511)),0)</f>
        <v>4</v>
      </c>
      <c r="AN2511" s="7">
        <f>IF(S2511&gt;0,RANK(S2511,(N2511:P2511,Q2511:AJ2511)),0)</f>
        <v>6</v>
      </c>
      <c r="AO2511" s="7">
        <f>IF(T2511&gt;0,RANK(T2511,(N2511:P2511,Q2511:AJ2511)),0)</f>
        <v>5</v>
      </c>
      <c r="AP2511" s="2">
        <f t="shared" si="980"/>
        <v>0</v>
      </c>
      <c r="AQ2511" s="2">
        <f t="shared" si="981"/>
        <v>4.8678720445062586E-3</v>
      </c>
      <c r="AR2511" s="2">
        <f t="shared" si="982"/>
        <v>6.9541029207232264E-4</v>
      </c>
      <c r="AS2511" s="2">
        <f t="shared" si="983"/>
        <v>1.3908205841446453E-3</v>
      </c>
      <c r="AU2511" t="s">
        <v>1873</v>
      </c>
      <c r="AV2511" t="s">
        <v>1866</v>
      </c>
      <c r="AY2511" s="130">
        <v>46</v>
      </c>
      <c r="AZ2511" s="131">
        <v>111</v>
      </c>
      <c r="BA2511" s="132">
        <f t="shared" si="972"/>
        <v>46111</v>
      </c>
      <c r="BC2511" s="7" t="s">
        <v>532</v>
      </c>
    </row>
    <row r="2512" spans="1:55" hidden="1" outlineLevel="1" x14ac:dyDescent="0.2">
      <c r="A2512" t="s">
        <v>1688</v>
      </c>
      <c r="B2512" t="s">
        <v>1866</v>
      </c>
      <c r="C2512" s="1">
        <f t="shared" si="974"/>
        <v>2284</v>
      </c>
      <c r="D2512" s="7">
        <f>RANK(N2512,(N2512:P2512,Q2512:AJ2512))</f>
        <v>1</v>
      </c>
      <c r="E2512" s="7">
        <f>RANK(O2512,(N2512:P2512,Q2512:AJ2512))</f>
        <v>2</v>
      </c>
      <c r="F2512" s="7">
        <f>IF(P2512&gt;0,RANK(P2512,(N2512:P2512,Q2512:AJ2512)),0)</f>
        <v>3</v>
      </c>
      <c r="G2512" s="1">
        <f t="shared" si="975"/>
        <v>1673</v>
      </c>
      <c r="H2512" s="2">
        <f t="shared" si="973"/>
        <v>0.73248686514886163</v>
      </c>
      <c r="I2512" s="2"/>
      <c r="J2512" s="2">
        <f t="shared" si="976"/>
        <v>0.84325744308231176</v>
      </c>
      <c r="K2512" s="2">
        <f t="shared" si="977"/>
        <v>0.11077057793345009</v>
      </c>
      <c r="L2512" s="2">
        <f t="shared" si="978"/>
        <v>3.8091068301225918E-2</v>
      </c>
      <c r="M2512" s="2">
        <f t="shared" si="979"/>
        <v>7.880910683012228E-3</v>
      </c>
      <c r="N2512" s="1">
        <v>1926</v>
      </c>
      <c r="O2512" s="1">
        <v>253</v>
      </c>
      <c r="P2512" s="1">
        <v>87</v>
      </c>
      <c r="R2512" s="1">
        <v>13</v>
      </c>
      <c r="S2512" s="1">
        <v>4</v>
      </c>
      <c r="T2512" s="1">
        <v>1</v>
      </c>
      <c r="AL2512" s="7">
        <f>IF(Q2512&gt;0,RANK(Q2512,(N2512:P2512,Q2512:AJ2512)),0)</f>
        <v>0</v>
      </c>
      <c r="AM2512" s="7">
        <f>IF(R2512&gt;0,RANK(R2512,(N2512:P2512,Q2512:AJ2512)),0)</f>
        <v>4</v>
      </c>
      <c r="AN2512" s="7">
        <f>IF(S2512&gt;0,RANK(S2512,(N2512:P2512,Q2512:AJ2512)),0)</f>
        <v>5</v>
      </c>
      <c r="AO2512" s="7">
        <f>IF(T2512&gt;0,RANK(T2512,(N2512:P2512,Q2512:AJ2512)),0)</f>
        <v>6</v>
      </c>
      <c r="AP2512" s="2">
        <f t="shared" si="980"/>
        <v>0</v>
      </c>
      <c r="AQ2512" s="2">
        <f t="shared" si="981"/>
        <v>5.691768826619965E-3</v>
      </c>
      <c r="AR2512" s="2">
        <f t="shared" si="982"/>
        <v>1.7513134851138354E-3</v>
      </c>
      <c r="AS2512" s="2">
        <f t="shared" si="983"/>
        <v>4.3782837127845885E-4</v>
      </c>
      <c r="AU2512" t="s">
        <v>1688</v>
      </c>
      <c r="AV2512" t="s">
        <v>1866</v>
      </c>
      <c r="AY2512" s="130">
        <v>46</v>
      </c>
      <c r="AZ2512" s="131">
        <v>113</v>
      </c>
      <c r="BA2512" s="132">
        <f t="shared" si="972"/>
        <v>46113</v>
      </c>
      <c r="BC2512" s="7" t="s">
        <v>532</v>
      </c>
    </row>
    <row r="2513" spans="1:55" hidden="1" outlineLevel="1" x14ac:dyDescent="0.2">
      <c r="A2513" t="s">
        <v>1874</v>
      </c>
      <c r="B2513" t="s">
        <v>1866</v>
      </c>
      <c r="C2513" s="1">
        <f t="shared" si="974"/>
        <v>3669</v>
      </c>
      <c r="D2513" s="7">
        <f>RANK(N2513,(N2513:P2513,Q2513:AJ2513))</f>
        <v>2</v>
      </c>
      <c r="E2513" s="7">
        <f>RANK(O2513,(N2513:P2513,Q2513:AJ2513))</f>
        <v>1</v>
      </c>
      <c r="F2513" s="7">
        <f>IF(P2513&gt;0,RANK(P2513,(N2513:P2513,Q2513:AJ2513)),0)</f>
        <v>3</v>
      </c>
      <c r="G2513" s="1">
        <f t="shared" si="975"/>
        <v>15</v>
      </c>
      <c r="H2513" s="2">
        <f t="shared" si="973"/>
        <v>4.0883074407195418E-3</v>
      </c>
      <c r="I2513" s="2"/>
      <c r="J2513" s="2">
        <f t="shared" si="976"/>
        <v>0.44589806486781142</v>
      </c>
      <c r="K2513" s="2">
        <f t="shared" si="977"/>
        <v>0.44998637230853095</v>
      </c>
      <c r="L2513" s="2">
        <f t="shared" si="978"/>
        <v>9.8119378577269017E-2</v>
      </c>
      <c r="M2513" s="2">
        <f t="shared" si="979"/>
        <v>5.996184246388564E-3</v>
      </c>
      <c r="N2513" s="1">
        <v>1636</v>
      </c>
      <c r="O2513" s="1">
        <v>1651</v>
      </c>
      <c r="P2513" s="1">
        <v>360</v>
      </c>
      <c r="R2513" s="1">
        <v>14</v>
      </c>
      <c r="S2513" s="1">
        <v>6</v>
      </c>
      <c r="T2513" s="1">
        <v>2</v>
      </c>
      <c r="AL2513" s="7">
        <f>IF(Q2513&gt;0,RANK(Q2513,(N2513:P2513,Q2513:AJ2513)),0)</f>
        <v>0</v>
      </c>
      <c r="AM2513" s="7">
        <f>IF(R2513&gt;0,RANK(R2513,(N2513:P2513,Q2513:AJ2513)),0)</f>
        <v>4</v>
      </c>
      <c r="AN2513" s="7">
        <f>IF(S2513&gt;0,RANK(S2513,(N2513:P2513,Q2513:AJ2513)),0)</f>
        <v>5</v>
      </c>
      <c r="AO2513" s="7">
        <f>IF(T2513&gt;0,RANK(T2513,(N2513:P2513,Q2513:AJ2513)),0)</f>
        <v>6</v>
      </c>
      <c r="AP2513" s="2">
        <f t="shared" si="980"/>
        <v>0</v>
      </c>
      <c r="AQ2513" s="2">
        <f t="shared" si="981"/>
        <v>3.8157536113382394E-3</v>
      </c>
      <c r="AR2513" s="2">
        <f t="shared" si="982"/>
        <v>1.6353229762878169E-3</v>
      </c>
      <c r="AS2513" s="2">
        <f t="shared" si="983"/>
        <v>5.4510765876260563E-4</v>
      </c>
      <c r="AU2513" t="s">
        <v>1874</v>
      </c>
      <c r="AV2513" t="s">
        <v>1866</v>
      </c>
      <c r="AY2513" s="130">
        <v>46</v>
      </c>
      <c r="AZ2513" s="131">
        <v>115</v>
      </c>
      <c r="BA2513" s="132">
        <f t="shared" si="972"/>
        <v>46115</v>
      </c>
      <c r="BC2513" s="7" t="s">
        <v>532</v>
      </c>
    </row>
    <row r="2514" spans="1:55" hidden="1" outlineLevel="1" x14ac:dyDescent="0.2">
      <c r="A2514" t="s">
        <v>1875</v>
      </c>
      <c r="B2514" t="s">
        <v>1866</v>
      </c>
      <c r="C2514" s="1">
        <f t="shared" si="974"/>
        <v>1382</v>
      </c>
      <c r="D2514" s="7">
        <f>RANK(N2514,(N2514:P2514,Q2514:AJ2514))</f>
        <v>2</v>
      </c>
      <c r="E2514" s="7">
        <f>RANK(O2514,(N2514:P2514,Q2514:AJ2514))</f>
        <v>1</v>
      </c>
      <c r="F2514" s="7">
        <f>IF(P2514&gt;0,RANK(P2514,(N2514:P2514,Q2514:AJ2514)),0)</f>
        <v>3</v>
      </c>
      <c r="G2514" s="1">
        <f t="shared" si="975"/>
        <v>341</v>
      </c>
      <c r="H2514" s="2">
        <f t="shared" si="973"/>
        <v>0.24674384949348771</v>
      </c>
      <c r="I2514" s="2"/>
      <c r="J2514" s="2">
        <f t="shared" si="976"/>
        <v>0.32850940665701883</v>
      </c>
      <c r="K2514" s="2">
        <f t="shared" si="977"/>
        <v>0.57525325615050649</v>
      </c>
      <c r="L2514" s="2">
        <f t="shared" si="978"/>
        <v>8.7554269175108543E-2</v>
      </c>
      <c r="M2514" s="2">
        <f t="shared" si="979"/>
        <v>8.6830680173660829E-3</v>
      </c>
      <c r="N2514" s="1">
        <v>454</v>
      </c>
      <c r="O2514" s="1">
        <v>795</v>
      </c>
      <c r="P2514" s="1">
        <v>121</v>
      </c>
      <c r="R2514" s="1">
        <v>10</v>
      </c>
      <c r="S2514" s="1">
        <v>2</v>
      </c>
      <c r="AL2514" s="7">
        <f>IF(Q2514&gt;0,RANK(Q2514,(N2514:P2514,Q2514:AJ2514)),0)</f>
        <v>0</v>
      </c>
      <c r="AM2514" s="7">
        <f>IF(R2514&gt;0,RANK(R2514,(N2514:P2514,Q2514:AJ2514)),0)</f>
        <v>4</v>
      </c>
      <c r="AN2514" s="7">
        <f>IF(S2514&gt;0,RANK(S2514,(N2514:P2514,Q2514:AJ2514)),0)</f>
        <v>5</v>
      </c>
      <c r="AO2514" s="7">
        <f>IF(T2514&gt;0,RANK(T2514,(N2514:P2514,Q2514:AJ2514)),0)</f>
        <v>0</v>
      </c>
      <c r="AP2514" s="2">
        <f t="shared" si="980"/>
        <v>0</v>
      </c>
      <c r="AQ2514" s="2">
        <f t="shared" si="981"/>
        <v>7.2358900144717797E-3</v>
      </c>
      <c r="AR2514" s="2">
        <f t="shared" si="982"/>
        <v>1.4471780028943559E-3</v>
      </c>
      <c r="AS2514" s="2">
        <f t="shared" si="983"/>
        <v>0</v>
      </c>
      <c r="AU2514" t="s">
        <v>1875</v>
      </c>
      <c r="AV2514" t="s">
        <v>1866</v>
      </c>
      <c r="AY2514" s="130">
        <v>46</v>
      </c>
      <c r="AZ2514" s="131">
        <v>117</v>
      </c>
      <c r="BA2514" s="132">
        <f t="shared" si="972"/>
        <v>46117</v>
      </c>
      <c r="BC2514" s="7" t="s">
        <v>532</v>
      </c>
    </row>
    <row r="2515" spans="1:55" hidden="1" outlineLevel="1" x14ac:dyDescent="0.2">
      <c r="A2515" t="s">
        <v>1880</v>
      </c>
      <c r="B2515" t="s">
        <v>1866</v>
      </c>
      <c r="C2515" s="1">
        <f t="shared" si="974"/>
        <v>1025</v>
      </c>
      <c r="D2515" s="7">
        <f>RANK(N2515,(N2515:P2515,Q2515:AJ2515))</f>
        <v>2</v>
      </c>
      <c r="E2515" s="7">
        <f>RANK(O2515,(N2515:P2515,Q2515:AJ2515))</f>
        <v>1</v>
      </c>
      <c r="F2515" s="7">
        <f>IF(P2515&gt;0,RANK(P2515,(N2515:P2515,Q2515:AJ2515)),0)</f>
        <v>3</v>
      </c>
      <c r="G2515" s="1">
        <f t="shared" si="975"/>
        <v>271</v>
      </c>
      <c r="H2515" s="2">
        <f t="shared" si="973"/>
        <v>0.26439024390243904</v>
      </c>
      <c r="I2515" s="2"/>
      <c r="J2515" s="2">
        <f t="shared" si="976"/>
        <v>0.31317073170731707</v>
      </c>
      <c r="K2515" s="2">
        <f t="shared" si="977"/>
        <v>0.57756097560975606</v>
      </c>
      <c r="L2515" s="2">
        <f t="shared" si="978"/>
        <v>0.10341463414634146</v>
      </c>
      <c r="M2515" s="2">
        <f t="shared" si="979"/>
        <v>5.8536585365853572E-3</v>
      </c>
      <c r="N2515" s="1">
        <v>321</v>
      </c>
      <c r="O2515" s="1">
        <v>592</v>
      </c>
      <c r="P2515" s="1">
        <v>106</v>
      </c>
      <c r="R2515" s="1">
        <v>4</v>
      </c>
      <c r="S2515" s="1">
        <v>2</v>
      </c>
      <c r="AL2515" s="7">
        <f>IF(Q2515&gt;0,RANK(Q2515,(N2515:P2515,Q2515:AJ2515)),0)</f>
        <v>0</v>
      </c>
      <c r="AM2515" s="7">
        <f>IF(R2515&gt;0,RANK(R2515,(N2515:P2515,Q2515:AJ2515)),0)</f>
        <v>4</v>
      </c>
      <c r="AN2515" s="7">
        <f>IF(S2515&gt;0,RANK(S2515,(N2515:P2515,Q2515:AJ2515)),0)</f>
        <v>5</v>
      </c>
      <c r="AO2515" s="7">
        <f>IF(T2515&gt;0,RANK(T2515,(N2515:P2515,Q2515:AJ2515)),0)</f>
        <v>0</v>
      </c>
      <c r="AP2515" s="2">
        <f t="shared" si="980"/>
        <v>0</v>
      </c>
      <c r="AQ2515" s="2">
        <f t="shared" si="981"/>
        <v>3.9024390243902439E-3</v>
      </c>
      <c r="AR2515" s="2">
        <f t="shared" si="982"/>
        <v>1.9512195121951219E-3</v>
      </c>
      <c r="AS2515" s="2">
        <f t="shared" si="983"/>
        <v>0</v>
      </c>
      <c r="AU2515" t="s">
        <v>1880</v>
      </c>
      <c r="AV2515" t="s">
        <v>1866</v>
      </c>
      <c r="AY2515" s="130">
        <v>46</v>
      </c>
      <c r="AZ2515" s="131">
        <v>119</v>
      </c>
      <c r="BA2515" s="132">
        <f t="shared" si="972"/>
        <v>46119</v>
      </c>
      <c r="BC2515" s="7" t="s">
        <v>532</v>
      </c>
    </row>
    <row r="2516" spans="1:55" hidden="1" outlineLevel="1" x14ac:dyDescent="0.2">
      <c r="A2516" t="s">
        <v>2012</v>
      </c>
      <c r="B2516" t="s">
        <v>1866</v>
      </c>
      <c r="C2516" s="1">
        <f t="shared" si="974"/>
        <v>1991</v>
      </c>
      <c r="D2516" s="7">
        <f>RANK(N2516,(N2516:P2516,Q2516:AJ2516))</f>
        <v>1</v>
      </c>
      <c r="E2516" s="7">
        <f>RANK(O2516,(N2516:P2516,Q2516:AJ2516))</f>
        <v>2</v>
      </c>
      <c r="F2516" s="7">
        <f>IF(P2516&gt;0,RANK(P2516,(N2516:P2516,Q2516:AJ2516)),0)</f>
        <v>3</v>
      </c>
      <c r="G2516" s="1">
        <f t="shared" si="975"/>
        <v>898</v>
      </c>
      <c r="H2516" s="2">
        <f t="shared" si="973"/>
        <v>0.45102963335007534</v>
      </c>
      <c r="I2516" s="2"/>
      <c r="J2516" s="2">
        <f t="shared" si="976"/>
        <v>0.69311903566047217</v>
      </c>
      <c r="K2516" s="2">
        <f t="shared" si="977"/>
        <v>0.24208940231039677</v>
      </c>
      <c r="L2516" s="2">
        <f t="shared" si="978"/>
        <v>5.4244098442993473E-2</v>
      </c>
      <c r="M2516" s="2">
        <f t="shared" si="979"/>
        <v>1.0547463586137583E-2</v>
      </c>
      <c r="N2516" s="1">
        <v>1380</v>
      </c>
      <c r="O2516" s="1">
        <v>482</v>
      </c>
      <c r="P2516" s="1">
        <v>108</v>
      </c>
      <c r="R2516" s="1">
        <v>10</v>
      </c>
      <c r="S2516" s="1">
        <v>7</v>
      </c>
      <c r="T2516" s="1">
        <v>4</v>
      </c>
      <c r="AL2516" s="7">
        <f>IF(Q2516&gt;0,RANK(Q2516,(N2516:P2516,Q2516:AJ2516)),0)</f>
        <v>0</v>
      </c>
      <c r="AM2516" s="7">
        <f>IF(R2516&gt;0,RANK(R2516,(N2516:P2516,Q2516:AJ2516)),0)</f>
        <v>4</v>
      </c>
      <c r="AN2516" s="7">
        <f>IF(S2516&gt;0,RANK(S2516,(N2516:P2516,Q2516:AJ2516)),0)</f>
        <v>5</v>
      </c>
      <c r="AO2516" s="7">
        <f>IF(T2516&gt;0,RANK(T2516,(N2516:P2516,Q2516:AJ2516)),0)</f>
        <v>6</v>
      </c>
      <c r="AP2516" s="2">
        <f t="shared" si="980"/>
        <v>0</v>
      </c>
      <c r="AQ2516" s="2">
        <f t="shared" si="981"/>
        <v>5.0226017076845809E-3</v>
      </c>
      <c r="AR2516" s="2">
        <f t="shared" si="982"/>
        <v>3.5158211953792064E-3</v>
      </c>
      <c r="AS2516" s="2">
        <f t="shared" si="983"/>
        <v>2.0090406830738324E-3</v>
      </c>
      <c r="AU2516" t="s">
        <v>2012</v>
      </c>
      <c r="AV2516" t="s">
        <v>1866</v>
      </c>
      <c r="AY2516" s="130">
        <v>46</v>
      </c>
      <c r="AZ2516" s="131">
        <v>121</v>
      </c>
      <c r="BA2516" s="132">
        <f t="shared" si="972"/>
        <v>46121</v>
      </c>
      <c r="BC2516" s="7" t="s">
        <v>532</v>
      </c>
    </row>
    <row r="2517" spans="1:55" hidden="1" outlineLevel="1" x14ac:dyDescent="0.2">
      <c r="A2517" t="s">
        <v>1881</v>
      </c>
      <c r="B2517" t="s">
        <v>1866</v>
      </c>
      <c r="C2517" s="1">
        <f t="shared" si="974"/>
        <v>3132</v>
      </c>
      <c r="D2517" s="7">
        <f>RANK(N2517,(N2517:P2517,Q2517:AJ2517))</f>
        <v>2</v>
      </c>
      <c r="E2517" s="7">
        <f>RANK(O2517,(N2517:P2517,Q2517:AJ2517))</f>
        <v>1</v>
      </c>
      <c r="F2517" s="7">
        <f>IF(P2517&gt;0,RANK(P2517,(N2517:P2517,Q2517:AJ2517)),0)</f>
        <v>3</v>
      </c>
      <c r="G2517" s="1">
        <f t="shared" si="975"/>
        <v>592</v>
      </c>
      <c r="H2517" s="2">
        <f t="shared" si="973"/>
        <v>0.18901660280970625</v>
      </c>
      <c r="I2517" s="2"/>
      <c r="J2517" s="2">
        <f t="shared" si="976"/>
        <v>0.34738186462324394</v>
      </c>
      <c r="K2517" s="2">
        <f t="shared" si="977"/>
        <v>0.53639846743295017</v>
      </c>
      <c r="L2517" s="2">
        <f t="shared" si="978"/>
        <v>0.10759897828863346</v>
      </c>
      <c r="M2517" s="2">
        <f t="shared" si="979"/>
        <v>8.620689655172431E-3</v>
      </c>
      <c r="N2517" s="1">
        <v>1088</v>
      </c>
      <c r="O2517" s="1">
        <v>1680</v>
      </c>
      <c r="P2517" s="1">
        <v>337</v>
      </c>
      <c r="R2517" s="1">
        <v>15</v>
      </c>
      <c r="S2517" s="1">
        <v>10</v>
      </c>
      <c r="T2517" s="1">
        <v>2</v>
      </c>
      <c r="AL2517" s="7">
        <f>IF(Q2517&gt;0,RANK(Q2517,(N2517:P2517,Q2517:AJ2517)),0)</f>
        <v>0</v>
      </c>
      <c r="AM2517" s="7">
        <f>IF(R2517&gt;0,RANK(R2517,(N2517:P2517,Q2517:AJ2517)),0)</f>
        <v>4</v>
      </c>
      <c r="AN2517" s="7">
        <f>IF(S2517&gt;0,RANK(S2517,(N2517:P2517,Q2517:AJ2517)),0)</f>
        <v>5</v>
      </c>
      <c r="AO2517" s="7">
        <f>IF(T2517&gt;0,RANK(T2517,(N2517:P2517,Q2517:AJ2517)),0)</f>
        <v>6</v>
      </c>
      <c r="AP2517" s="2">
        <f t="shared" si="980"/>
        <v>0</v>
      </c>
      <c r="AQ2517" s="2">
        <f t="shared" si="981"/>
        <v>4.7892720306513406E-3</v>
      </c>
      <c r="AR2517" s="2">
        <f t="shared" si="982"/>
        <v>3.1928480204342275E-3</v>
      </c>
      <c r="AS2517" s="2">
        <f t="shared" si="983"/>
        <v>6.3856960408684551E-4</v>
      </c>
      <c r="AU2517" t="s">
        <v>1881</v>
      </c>
      <c r="AV2517" t="s">
        <v>1866</v>
      </c>
      <c r="AY2517" s="130">
        <v>46</v>
      </c>
      <c r="AZ2517" s="131">
        <v>123</v>
      </c>
      <c r="BA2517" s="132">
        <f t="shared" si="972"/>
        <v>46123</v>
      </c>
      <c r="BC2517" s="7" t="s">
        <v>532</v>
      </c>
    </row>
    <row r="2518" spans="1:55" hidden="1" outlineLevel="1" x14ac:dyDescent="0.2">
      <c r="A2518" t="s">
        <v>871</v>
      </c>
      <c r="B2518" t="s">
        <v>1866</v>
      </c>
      <c r="C2518" s="1">
        <f t="shared" si="974"/>
        <v>4051</v>
      </c>
      <c r="D2518" s="7">
        <f>RANK(N2518,(N2518:P2518,Q2518:AJ2518))</f>
        <v>2</v>
      </c>
      <c r="E2518" s="7">
        <f>RANK(O2518,(N2518:P2518,Q2518:AJ2518))</f>
        <v>1</v>
      </c>
      <c r="F2518" s="7">
        <f>IF(P2518&gt;0,RANK(P2518,(N2518:P2518,Q2518:AJ2518)),0)</f>
        <v>3</v>
      </c>
      <c r="G2518" s="1">
        <f t="shared" si="975"/>
        <v>288</v>
      </c>
      <c r="H2518" s="2">
        <f t="shared" si="973"/>
        <v>7.1093557146383615E-2</v>
      </c>
      <c r="I2518" s="2"/>
      <c r="J2518" s="2">
        <f t="shared" si="976"/>
        <v>0.41520612194519874</v>
      </c>
      <c r="K2518" s="2">
        <f t="shared" si="977"/>
        <v>0.48629967909158234</v>
      </c>
      <c r="L2518" s="2">
        <f t="shared" si="978"/>
        <v>9.5038262157491976E-2</v>
      </c>
      <c r="M2518" s="2">
        <f t="shared" si="979"/>
        <v>3.4559368057268947E-3</v>
      </c>
      <c r="N2518" s="1">
        <v>1682</v>
      </c>
      <c r="O2518" s="1">
        <v>1970</v>
      </c>
      <c r="P2518" s="1">
        <v>385</v>
      </c>
      <c r="R2518" s="1">
        <v>3</v>
      </c>
      <c r="S2518" s="1">
        <v>5</v>
      </c>
      <c r="T2518" s="1">
        <v>6</v>
      </c>
      <c r="AL2518" s="7">
        <f>IF(Q2518&gt;0,RANK(Q2518,(N2518:P2518,Q2518:AJ2518)),0)</f>
        <v>0</v>
      </c>
      <c r="AM2518" s="7">
        <f>IF(R2518&gt;0,RANK(R2518,(N2518:P2518,Q2518:AJ2518)),0)</f>
        <v>6</v>
      </c>
      <c r="AN2518" s="7">
        <f>IF(S2518&gt;0,RANK(S2518,(N2518:P2518,Q2518:AJ2518)),0)</f>
        <v>5</v>
      </c>
      <c r="AO2518" s="7">
        <f>IF(T2518&gt;0,RANK(T2518,(N2518:P2518,Q2518:AJ2518)),0)</f>
        <v>4</v>
      </c>
      <c r="AP2518" s="2">
        <f t="shared" si="980"/>
        <v>0</v>
      </c>
      <c r="AQ2518" s="2">
        <f t="shared" si="981"/>
        <v>7.4055788694149592E-4</v>
      </c>
      <c r="AR2518" s="2">
        <f t="shared" si="982"/>
        <v>1.2342631449024932E-3</v>
      </c>
      <c r="AS2518" s="2">
        <f t="shared" si="983"/>
        <v>1.4811157738829918E-3</v>
      </c>
      <c r="AU2518" t="s">
        <v>871</v>
      </c>
      <c r="AV2518" t="s">
        <v>1866</v>
      </c>
      <c r="AY2518" s="130">
        <v>46</v>
      </c>
      <c r="AZ2518" s="131">
        <v>125</v>
      </c>
      <c r="BA2518" s="132">
        <f t="shared" si="972"/>
        <v>46125</v>
      </c>
      <c r="BC2518" s="7" t="s">
        <v>532</v>
      </c>
    </row>
    <row r="2519" spans="1:55" hidden="1" outlineLevel="1" x14ac:dyDescent="0.2">
      <c r="A2519" t="s">
        <v>2184</v>
      </c>
      <c r="B2519" t="s">
        <v>1866</v>
      </c>
      <c r="C2519" s="1">
        <f t="shared" si="974"/>
        <v>5207</v>
      </c>
      <c r="D2519" s="7">
        <f>RANK(N2519,(N2519:P2519,Q2519:AJ2519))</f>
        <v>1</v>
      </c>
      <c r="E2519" s="7">
        <f>RANK(O2519,(N2519:P2519,Q2519:AJ2519))</f>
        <v>2</v>
      </c>
      <c r="F2519" s="7">
        <f>IF(P2519&gt;0,RANK(P2519,(N2519:P2519,Q2519:AJ2519)),0)</f>
        <v>3</v>
      </c>
      <c r="G2519" s="1">
        <f t="shared" si="975"/>
        <v>144</v>
      </c>
      <c r="H2519" s="2">
        <f t="shared" si="973"/>
        <v>2.7655079700403304E-2</v>
      </c>
      <c r="I2519" s="2"/>
      <c r="J2519" s="2">
        <f t="shared" si="976"/>
        <v>0.45669291338582679</v>
      </c>
      <c r="K2519" s="2">
        <f t="shared" si="977"/>
        <v>0.42903783368542348</v>
      </c>
      <c r="L2519" s="2">
        <f t="shared" si="978"/>
        <v>0.1065872863453044</v>
      </c>
      <c r="M2519" s="2">
        <f t="shared" si="979"/>
        <v>7.6819665834452766E-3</v>
      </c>
      <c r="N2519" s="1">
        <v>2378</v>
      </c>
      <c r="O2519" s="1">
        <v>2234</v>
      </c>
      <c r="P2519" s="1">
        <v>555</v>
      </c>
      <c r="R2519" s="1">
        <v>17</v>
      </c>
      <c r="S2519" s="1">
        <v>14</v>
      </c>
      <c r="T2519" s="1">
        <v>9</v>
      </c>
      <c r="AL2519" s="7">
        <f>IF(Q2519&gt;0,RANK(Q2519,(N2519:P2519,Q2519:AJ2519)),0)</f>
        <v>0</v>
      </c>
      <c r="AM2519" s="7">
        <f>IF(R2519&gt;0,RANK(R2519,(N2519:P2519,Q2519:AJ2519)),0)</f>
        <v>4</v>
      </c>
      <c r="AN2519" s="7">
        <f>IF(S2519&gt;0,RANK(S2519,(N2519:P2519,Q2519:AJ2519)),0)</f>
        <v>5</v>
      </c>
      <c r="AO2519" s="7">
        <f>IF(T2519&gt;0,RANK(T2519,(N2519:P2519,Q2519:AJ2519)),0)</f>
        <v>6</v>
      </c>
      <c r="AP2519" s="2">
        <f t="shared" si="980"/>
        <v>0</v>
      </c>
      <c r="AQ2519" s="2">
        <f t="shared" si="981"/>
        <v>3.2648357979642786E-3</v>
      </c>
      <c r="AR2519" s="2">
        <f t="shared" si="982"/>
        <v>2.6886883042058769E-3</v>
      </c>
      <c r="AS2519" s="2">
        <f t="shared" si="983"/>
        <v>1.7284424812752065E-3</v>
      </c>
      <c r="AU2519" t="s">
        <v>2184</v>
      </c>
      <c r="AV2519" t="s">
        <v>1866</v>
      </c>
      <c r="AY2519" s="130">
        <v>46</v>
      </c>
      <c r="AZ2519" s="131">
        <v>127</v>
      </c>
      <c r="BA2519" s="132">
        <f t="shared" si="972"/>
        <v>46127</v>
      </c>
      <c r="BC2519" s="7" t="s">
        <v>532</v>
      </c>
    </row>
    <row r="2520" spans="1:55" hidden="1" outlineLevel="1" x14ac:dyDescent="0.2">
      <c r="A2520" t="s">
        <v>3312</v>
      </c>
      <c r="B2520" t="s">
        <v>1866</v>
      </c>
      <c r="C2520" s="1">
        <f t="shared" si="974"/>
        <v>2789</v>
      </c>
      <c r="D2520" s="7">
        <f>RANK(N2520,(N2520:P2520,Q2520:AJ2520))</f>
        <v>2</v>
      </c>
      <c r="E2520" s="7">
        <f>RANK(O2520,(N2520:P2520,Q2520:AJ2520))</f>
        <v>1</v>
      </c>
      <c r="F2520" s="7">
        <f>IF(P2520&gt;0,RANK(P2520,(N2520:P2520,Q2520:AJ2520)),0)</f>
        <v>3</v>
      </c>
      <c r="G2520" s="1">
        <f t="shared" si="975"/>
        <v>522</v>
      </c>
      <c r="H2520" s="2">
        <f t="shared" si="973"/>
        <v>0.18716385801362495</v>
      </c>
      <c r="I2520" s="2"/>
      <c r="J2520" s="2">
        <f t="shared" si="976"/>
        <v>0.33667981355324489</v>
      </c>
      <c r="K2520" s="2">
        <f t="shared" si="977"/>
        <v>0.52384367156686984</v>
      </c>
      <c r="L2520" s="2">
        <f t="shared" si="978"/>
        <v>0.13122983148081749</v>
      </c>
      <c r="M2520" s="2">
        <f t="shared" si="979"/>
        <v>8.246683399067728E-3</v>
      </c>
      <c r="N2520" s="1">
        <v>939</v>
      </c>
      <c r="O2520" s="1">
        <v>1461</v>
      </c>
      <c r="P2520" s="1">
        <v>366</v>
      </c>
      <c r="R2520" s="1">
        <v>7</v>
      </c>
      <c r="S2520" s="1">
        <v>14</v>
      </c>
      <c r="T2520" s="1">
        <v>2</v>
      </c>
      <c r="AL2520" s="7">
        <f>IF(Q2520&gt;0,RANK(Q2520,(N2520:P2520,Q2520:AJ2520)),0)</f>
        <v>0</v>
      </c>
      <c r="AM2520" s="7">
        <f>IF(R2520&gt;0,RANK(R2520,(N2520:P2520,Q2520:AJ2520)),0)</f>
        <v>5</v>
      </c>
      <c r="AN2520" s="7">
        <f>IF(S2520&gt;0,RANK(S2520,(N2520:P2520,Q2520:AJ2520)),0)</f>
        <v>4</v>
      </c>
      <c r="AO2520" s="7">
        <f>IF(T2520&gt;0,RANK(T2520,(N2520:P2520,Q2520:AJ2520)),0)</f>
        <v>6</v>
      </c>
      <c r="AP2520" s="2">
        <f t="shared" si="980"/>
        <v>0</v>
      </c>
      <c r="AQ2520" s="2">
        <f t="shared" si="981"/>
        <v>2.5098601649336679E-3</v>
      </c>
      <c r="AR2520" s="2">
        <f t="shared" si="982"/>
        <v>5.0197203298673358E-3</v>
      </c>
      <c r="AS2520" s="2">
        <f t="shared" si="983"/>
        <v>7.1710290426676233E-4</v>
      </c>
      <c r="AU2520" t="s">
        <v>3312</v>
      </c>
      <c r="AV2520" t="s">
        <v>1866</v>
      </c>
      <c r="AY2520" s="130">
        <v>46</v>
      </c>
      <c r="AZ2520" s="131">
        <v>129</v>
      </c>
      <c r="BA2520" s="132">
        <f t="shared" si="972"/>
        <v>46129</v>
      </c>
      <c r="BC2520" s="7" t="s">
        <v>532</v>
      </c>
    </row>
    <row r="2521" spans="1:55" hidden="1" outlineLevel="1" x14ac:dyDescent="0.2">
      <c r="A2521" t="s">
        <v>1882</v>
      </c>
      <c r="B2521" t="s">
        <v>1866</v>
      </c>
      <c r="C2521" s="1">
        <f t="shared" si="974"/>
        <v>8826</v>
      </c>
      <c r="D2521" s="7">
        <f>RANK(N2521,(N2521:P2521,Q2521:AJ2521))</f>
        <v>2</v>
      </c>
      <c r="E2521" s="7">
        <f>RANK(O2521,(N2521:P2521,Q2521:AJ2521))</f>
        <v>1</v>
      </c>
      <c r="F2521" s="7">
        <f>IF(P2521&gt;0,RANK(P2521,(N2521:P2521,Q2521:AJ2521)),0)</f>
        <v>3</v>
      </c>
      <c r="G2521" s="1">
        <f t="shared" si="975"/>
        <v>110</v>
      </c>
      <c r="H2521" s="2">
        <f t="shared" si="973"/>
        <v>1.2463176977113076E-2</v>
      </c>
      <c r="I2521" s="2"/>
      <c r="J2521" s="2">
        <f t="shared" si="976"/>
        <v>0.42771357353274414</v>
      </c>
      <c r="K2521" s="2">
        <f t="shared" si="977"/>
        <v>0.44017675050985722</v>
      </c>
      <c r="L2521" s="2">
        <f t="shared" si="978"/>
        <v>0.1215726263312939</v>
      </c>
      <c r="M2521" s="2">
        <f>IF(C2521=0,"-",(1-J2521-K2521-L2521))</f>
        <v>1.0537049626104689E-2</v>
      </c>
      <c r="N2521" s="1">
        <v>3775</v>
      </c>
      <c r="O2521" s="1">
        <v>3885</v>
      </c>
      <c r="P2521" s="1">
        <v>1073</v>
      </c>
      <c r="R2521" s="1">
        <v>31</v>
      </c>
      <c r="S2521" s="1">
        <v>49</v>
      </c>
      <c r="T2521" s="1">
        <v>13</v>
      </c>
      <c r="AL2521" s="7">
        <f>IF(Q2521&gt;0,RANK(Q2521,(N2521:P2521,Q2521:AJ2521)),0)</f>
        <v>0</v>
      </c>
      <c r="AM2521" s="7">
        <f>IF(R2521&gt;0,RANK(R2521,(N2521:P2521,Q2521:AJ2521)),0)</f>
        <v>5</v>
      </c>
      <c r="AN2521" s="7">
        <f>IF(S2521&gt;0,RANK(S2521,(N2521:P2521,Q2521:AJ2521)),0)</f>
        <v>4</v>
      </c>
      <c r="AO2521" s="7">
        <f>IF(T2521&gt;0,RANK(T2521,(N2521:P2521,Q2521:AJ2521)),0)</f>
        <v>6</v>
      </c>
      <c r="AP2521" s="2">
        <f t="shared" si="980"/>
        <v>0</v>
      </c>
      <c r="AQ2521" s="2">
        <f t="shared" si="981"/>
        <v>3.5123498753682303E-3</v>
      </c>
      <c r="AR2521" s="2">
        <f t="shared" si="982"/>
        <v>5.5517788352594608E-3</v>
      </c>
      <c r="AS2521" s="2">
        <f t="shared" si="983"/>
        <v>1.4729209154769997E-3</v>
      </c>
      <c r="AU2521" t="s">
        <v>1882</v>
      </c>
      <c r="AV2521" t="s">
        <v>1866</v>
      </c>
      <c r="AY2521" s="130">
        <v>46</v>
      </c>
      <c r="AZ2521" s="131">
        <v>135</v>
      </c>
      <c r="BA2521" s="132">
        <f>AY2521*1000+AZ2521</f>
        <v>46135</v>
      </c>
      <c r="BC2521" s="7" t="s">
        <v>532</v>
      </c>
    </row>
    <row r="2522" spans="1:55" hidden="1" outlineLevel="1" x14ac:dyDescent="0.2">
      <c r="A2522" t="s">
        <v>2608</v>
      </c>
      <c r="B2522" t="s">
        <v>1866</v>
      </c>
      <c r="C2522" s="1">
        <f t="shared" si="974"/>
        <v>930</v>
      </c>
      <c r="D2522" s="7">
        <f>RANK(N2522,(N2522:P2522,Q2522:AJ2522))</f>
        <v>1</v>
      </c>
      <c r="E2522" s="7">
        <f>RANK(O2522,(N2522:P2522,Q2522:AJ2522))</f>
        <v>2</v>
      </c>
      <c r="F2522" s="7">
        <f>IF(P2522&gt;0,RANK(P2522,(N2522:P2522,Q2522:AJ2522)),0)</f>
        <v>3</v>
      </c>
      <c r="G2522" s="1">
        <f t="shared" si="975"/>
        <v>108</v>
      </c>
      <c r="H2522" s="2">
        <f t="shared" si="973"/>
        <v>0.11612903225806452</v>
      </c>
      <c r="I2522" s="2"/>
      <c r="J2522" s="2">
        <f t="shared" si="976"/>
        <v>0.51935483870967747</v>
      </c>
      <c r="K2522" s="2">
        <f t="shared" si="977"/>
        <v>0.40322580645161288</v>
      </c>
      <c r="L2522" s="2">
        <f t="shared" si="978"/>
        <v>6.6666666666666666E-2</v>
      </c>
      <c r="M2522" s="2">
        <f>IF(C2522=0,"-",(1-J2522-K2522-L2522))</f>
        <v>1.0752688172042987E-2</v>
      </c>
      <c r="N2522" s="1">
        <v>483</v>
      </c>
      <c r="O2522" s="1">
        <v>375</v>
      </c>
      <c r="P2522" s="1">
        <v>62</v>
      </c>
      <c r="R2522" s="1">
        <v>3</v>
      </c>
      <c r="S2522" s="1">
        <v>5</v>
      </c>
      <c r="T2522" s="1">
        <v>2</v>
      </c>
      <c r="AL2522" s="7">
        <f>IF(Q2522&gt;0,RANK(Q2522,(N2522:P2522,Q2522:AJ2522)),0)</f>
        <v>0</v>
      </c>
      <c r="AM2522" s="7">
        <f>IF(R2522&gt;0,RANK(R2522,(N2522:P2522,Q2522:AJ2522)),0)</f>
        <v>5</v>
      </c>
      <c r="AN2522" s="7">
        <f>IF(S2522&gt;0,RANK(S2522,(N2522:P2522,Q2522:AJ2522)),0)</f>
        <v>4</v>
      </c>
      <c r="AO2522" s="7">
        <f>IF(T2522&gt;0,RANK(T2522,(N2522:P2522,Q2522:AJ2522)),0)</f>
        <v>6</v>
      </c>
      <c r="AP2522" s="2">
        <f t="shared" si="980"/>
        <v>0</v>
      </c>
      <c r="AQ2522" s="2">
        <f t="shared" si="981"/>
        <v>3.2258064516129032E-3</v>
      </c>
      <c r="AR2522" s="2">
        <f t="shared" si="982"/>
        <v>5.3763440860215058E-3</v>
      </c>
      <c r="AS2522" s="2">
        <f t="shared" si="983"/>
        <v>2.1505376344086021E-3</v>
      </c>
      <c r="AU2522" t="s">
        <v>2608</v>
      </c>
      <c r="AV2522" t="s">
        <v>1866</v>
      </c>
      <c r="AY2522" s="130">
        <v>46</v>
      </c>
      <c r="AZ2522" s="131">
        <v>137</v>
      </c>
      <c r="BA2522" s="132">
        <f>AY2522*1000+AZ2522</f>
        <v>46137</v>
      </c>
      <c r="BC2522" s="7" t="s">
        <v>532</v>
      </c>
    </row>
    <row r="2523" spans="1:55" collapsed="1" x14ac:dyDescent="0.2">
      <c r="A2523" t="s">
        <v>1865</v>
      </c>
      <c r="B2523" t="s">
        <v>3301</v>
      </c>
      <c r="C2523" s="1">
        <f t="shared" si="974"/>
        <v>323826</v>
      </c>
      <c r="D2523" s="7">
        <f>RANK(N2523,(N2523:P2523,Q2523:AJ2523))</f>
        <v>2</v>
      </c>
      <c r="E2523" s="7">
        <f>RANK(O2523,(N2523:P2523,Q2523:AJ2523))</f>
        <v>1</v>
      </c>
      <c r="F2523" s="7">
        <f>IF(P2523&gt;0,RANK(P2523,(N2523:P2523,Q2523:AJ2523)),0)</f>
        <v>3</v>
      </c>
      <c r="G2523" s="1">
        <f t="shared" si="975"/>
        <v>11210</v>
      </c>
      <c r="H2523" s="2">
        <f t="shared" si="973"/>
        <v>3.4617356234521009E-2</v>
      </c>
      <c r="I2523" s="2"/>
      <c r="J2523" s="2">
        <f t="shared" si="976"/>
        <v>0.43027119502448846</v>
      </c>
      <c r="K2523" s="2">
        <f t="shared" si="977"/>
        <v>0.46488855125900946</v>
      </c>
      <c r="L2523" s="2">
        <f t="shared" si="978"/>
        <v>9.6502442669828853E-2</v>
      </c>
      <c r="M2523" s="2">
        <f>IF(C2523=0,"-",(1-J2523-K2523-L2523))</f>
        <v>8.3378110466732769E-3</v>
      </c>
      <c r="N2523" s="1">
        <f>SUM(N2457:N2522)</f>
        <v>139333</v>
      </c>
      <c r="O2523" s="1">
        <f>SUM(O2457:O2522)</f>
        <v>150543</v>
      </c>
      <c r="P2523" s="1">
        <f>SUM(P2457:P2522)</f>
        <v>31250</v>
      </c>
      <c r="R2523" s="1">
        <f>SUM(R2457:R2522)</f>
        <v>1472</v>
      </c>
      <c r="S2523" s="1">
        <f>SUM(S2457:S2522)</f>
        <v>912</v>
      </c>
      <c r="T2523" s="1">
        <f>SUM(T2457:T2522)</f>
        <v>316</v>
      </c>
      <c r="AL2523" s="7">
        <f>IF(Q2523&gt;0,RANK(Q2523,(N2523:P2523,Q2523:AJ2523)),0)</f>
        <v>0</v>
      </c>
      <c r="AM2523" s="7">
        <f>IF(R2523&gt;0,RANK(R2523,(N2523:P2523,Q2523:AJ2523)),0)</f>
        <v>4</v>
      </c>
      <c r="AN2523" s="7">
        <f>IF(S2523&gt;0,RANK(S2523,(N2523:P2523,Q2523:AJ2523)),0)</f>
        <v>5</v>
      </c>
      <c r="AO2523" s="7">
        <f>IF(T2523&gt;0,RANK(T2523,(N2523:P2523,Q2523:AJ2523)),0)</f>
        <v>6</v>
      </c>
      <c r="AP2523" s="2">
        <f t="shared" si="980"/>
        <v>0</v>
      </c>
      <c r="AQ2523" s="2">
        <f t="shared" si="981"/>
        <v>4.5456510595196188E-3</v>
      </c>
      <c r="AR2523" s="2">
        <f t="shared" si="982"/>
        <v>2.8163272868762853E-3</v>
      </c>
      <c r="AS2523" s="2">
        <f t="shared" si="983"/>
        <v>9.7583270027730938E-4</v>
      </c>
      <c r="AU2523" t="s">
        <v>1865</v>
      </c>
      <c r="AV2523" t="s">
        <v>3301</v>
      </c>
      <c r="AY2523" s="130">
        <v>46</v>
      </c>
      <c r="AZ2523" s="131"/>
      <c r="BA2523" s="130">
        <v>46</v>
      </c>
      <c r="BC2523" s="7" t="s">
        <v>433</v>
      </c>
    </row>
    <row r="2524" spans="1:55" x14ac:dyDescent="0.2">
      <c r="C2524" s="1"/>
      <c r="E2524" s="7"/>
      <c r="F2524" s="7"/>
      <c r="I2524" s="2"/>
      <c r="AL2524" s="7"/>
      <c r="AM2524" s="7"/>
      <c r="AN2524" s="7"/>
      <c r="AO2524" s="7"/>
      <c r="AY2524" s="130"/>
      <c r="AZ2524" s="131"/>
      <c r="BA2524" s="132"/>
    </row>
    <row r="2525" spans="1:55" s="1" customFormat="1" hidden="1" outlineLevel="1" x14ac:dyDescent="0.2">
      <c r="A2525" t="s">
        <v>87</v>
      </c>
      <c r="B2525" t="s">
        <v>2924</v>
      </c>
      <c r="C2525" s="1">
        <f t="shared" ref="C2525:C2556" si="984">SUM(N2525:AJ2525)</f>
        <v>27516</v>
      </c>
      <c r="D2525" s="7">
        <f>RANK(N2525,(N2525:P2525,Q2525:AJ2525))</f>
        <v>1</v>
      </c>
      <c r="E2525" s="7">
        <f>RANK(O2525,(N2525:P2525,Q2525:AJ2525))</f>
        <v>2</v>
      </c>
      <c r="F2525" s="7">
        <f>IF(P2525&gt;0,RANK(P2525,(N2525:P2525,Q2525:AJ2525)),0)</f>
        <v>3</v>
      </c>
      <c r="G2525" s="1">
        <f t="shared" ref="G2525:G2556" si="985">MAX(N2525:P2525)-LARGE(N2525:P2525,2)</f>
        <v>1514</v>
      </c>
      <c r="H2525" s="2">
        <f t="shared" si="973"/>
        <v>5.5022532344817562E-2</v>
      </c>
      <c r="I2525" s="2"/>
      <c r="J2525" s="2">
        <f t="shared" ref="J2525:J2556" si="986">IF($C2525=0,"-",N2525/$C2525)</f>
        <v>0.48906091001599067</v>
      </c>
      <c r="K2525" s="2">
        <f t="shared" ref="K2525:K2556" si="987">IF($C2525=0,"-",O2525/$C2525)</f>
        <v>0.43403837767117315</v>
      </c>
      <c r="L2525" s="2">
        <f t="shared" ref="L2525:L2556" si="988">IF($C2525=0,"-",P2525/$C2525)</f>
        <v>6.6034307312109325E-2</v>
      </c>
      <c r="M2525" s="2">
        <f t="shared" ref="M2525:M2556" si="989">IF(C2525=0,"-",(1-J2525-K2525-L2525))</f>
        <v>1.0866405000726914E-2</v>
      </c>
      <c r="N2525" s="1">
        <v>13457</v>
      </c>
      <c r="O2525" s="1">
        <v>11943</v>
      </c>
      <c r="P2525" s="1">
        <v>1817</v>
      </c>
      <c r="Q2525" s="1">
        <v>151</v>
      </c>
      <c r="R2525" s="1">
        <v>80</v>
      </c>
      <c r="S2525" s="1">
        <v>28</v>
      </c>
      <c r="T2525" s="1">
        <v>8</v>
      </c>
      <c r="W2525" s="1">
        <v>2</v>
      </c>
      <c r="X2525" s="1">
        <v>23</v>
      </c>
      <c r="AE2525" s="1">
        <v>4</v>
      </c>
      <c r="AJ2525" s="1">
        <v>3</v>
      </c>
      <c r="AL2525" s="7">
        <f>IF(Q2525&gt;0,RANK(Q2525,(N2525:P2525,Q2525:AJ2525)),0)</f>
        <v>4</v>
      </c>
      <c r="AM2525" s="7">
        <f>IF(R2525&gt;0,RANK(R2525,(N2525:P2525,Q2525:AJ2525)),0)</f>
        <v>5</v>
      </c>
      <c r="AN2525" s="7">
        <f>IF(S2525&gt;0,RANK(S2525,(N2525:P2525,Q2525:AJ2525)),0)</f>
        <v>6</v>
      </c>
      <c r="AO2525" s="7">
        <f>IF(T2525&gt;0,RANK(T2525,(N2525:P2525,Q2525:AJ2525)),0)</f>
        <v>8</v>
      </c>
      <c r="AP2525" s="2">
        <f t="shared" ref="AP2525:AP2556" si="990">IF($C2525=0,"-",Q2525/$C2525)</f>
        <v>5.4877162378252657E-3</v>
      </c>
      <c r="AQ2525" s="2">
        <f t="shared" ref="AQ2525:AQ2556" si="991">IF($C2525=0,"-",R2525/$C2525)</f>
        <v>2.9073993312981536E-3</v>
      </c>
      <c r="AR2525" s="2">
        <f t="shared" ref="AR2525:AR2556" si="992">IF($C2525=0,"-",S2525/$C2525)</f>
        <v>1.0175897659543539E-3</v>
      </c>
      <c r="AS2525" s="2">
        <f t="shared" ref="AS2525:AS2556" si="993">IF($C2525=0,"-",T2525/$C2525)</f>
        <v>2.9073993312981537E-4</v>
      </c>
      <c r="AT2525" s="2"/>
      <c r="AU2525" t="s">
        <v>87</v>
      </c>
      <c r="AV2525" t="s">
        <v>2924</v>
      </c>
      <c r="AW2525" s="1">
        <v>3</v>
      </c>
      <c r="AY2525" s="130">
        <v>47</v>
      </c>
      <c r="AZ2525" s="131">
        <v>1</v>
      </c>
      <c r="BA2525" s="132">
        <f t="shared" ref="BA2525:BA2588" si="994">AY2525*1000+AZ2525</f>
        <v>47001</v>
      </c>
      <c r="BC2525" s="7" t="s">
        <v>532</v>
      </c>
    </row>
    <row r="2526" spans="1:55" s="1" customFormat="1" hidden="1" outlineLevel="1" x14ac:dyDescent="0.2">
      <c r="A2526" t="s">
        <v>945</v>
      </c>
      <c r="B2526" t="s">
        <v>2924</v>
      </c>
      <c r="C2526" s="1">
        <f t="shared" si="984"/>
        <v>11284</v>
      </c>
      <c r="D2526" s="7">
        <f>RANK(N2526,(N2526:P2526,Q2526:AJ2526))</f>
        <v>1</v>
      </c>
      <c r="E2526" s="7">
        <f>RANK(O2526,(N2526:P2526,Q2526:AJ2526))</f>
        <v>2</v>
      </c>
      <c r="F2526" s="7">
        <f>IF(P2526&gt;0,RANK(P2526,(N2526:P2526,Q2526:AJ2526)),0)</f>
        <v>3</v>
      </c>
      <c r="G2526" s="1">
        <f t="shared" si="985"/>
        <v>1101</v>
      </c>
      <c r="H2526" s="2">
        <f t="shared" si="973"/>
        <v>9.7571783055654018E-2</v>
      </c>
      <c r="I2526" s="2"/>
      <c r="J2526" s="2">
        <f t="shared" si="986"/>
        <v>0.50824175824175821</v>
      </c>
      <c r="K2526" s="2">
        <f t="shared" si="987"/>
        <v>0.41066997518610421</v>
      </c>
      <c r="L2526" s="2">
        <f t="shared" si="988"/>
        <v>7.2935129386742292E-2</v>
      </c>
      <c r="M2526" s="2">
        <f t="shared" si="989"/>
        <v>8.1531371853952872E-3</v>
      </c>
      <c r="N2526" s="1">
        <v>5735</v>
      </c>
      <c r="O2526" s="1">
        <v>4634</v>
      </c>
      <c r="P2526" s="1">
        <v>823</v>
      </c>
      <c r="Q2526" s="1">
        <v>29</v>
      </c>
      <c r="R2526" s="1">
        <v>31</v>
      </c>
      <c r="S2526" s="1">
        <v>10</v>
      </c>
      <c r="T2526" s="1">
        <v>7</v>
      </c>
      <c r="W2526" s="1">
        <v>0</v>
      </c>
      <c r="X2526" s="1">
        <v>4</v>
      </c>
      <c r="AE2526" s="1">
        <v>4</v>
      </c>
      <c r="AJ2526" s="1">
        <v>7</v>
      </c>
      <c r="AL2526" s="7">
        <f>IF(Q2526&gt;0,RANK(Q2526,(N2526:P2526,Q2526:AJ2526)),0)</f>
        <v>5</v>
      </c>
      <c r="AM2526" s="7">
        <f>IF(R2526&gt;0,RANK(R2526,(N2526:P2526,Q2526:AJ2526)),0)</f>
        <v>4</v>
      </c>
      <c r="AN2526" s="7">
        <f>IF(S2526&gt;0,RANK(S2526,(N2526:P2526,Q2526:AJ2526)),0)</f>
        <v>6</v>
      </c>
      <c r="AO2526" s="7">
        <f>IF(T2526&gt;0,RANK(T2526,(N2526:P2526,Q2526:AJ2526)),0)</f>
        <v>7</v>
      </c>
      <c r="AP2526" s="2">
        <f t="shared" si="990"/>
        <v>2.5700106345267638E-3</v>
      </c>
      <c r="AQ2526" s="2">
        <f t="shared" si="991"/>
        <v>2.7472527472527475E-3</v>
      </c>
      <c r="AR2526" s="2">
        <f t="shared" si="992"/>
        <v>8.8621056362991847E-4</v>
      </c>
      <c r="AS2526" s="2">
        <f t="shared" si="993"/>
        <v>6.2034739454094293E-4</v>
      </c>
      <c r="AT2526" s="2"/>
      <c r="AU2526" t="s">
        <v>945</v>
      </c>
      <c r="AV2526" t="s">
        <v>2924</v>
      </c>
      <c r="AW2526" s="1">
        <v>4</v>
      </c>
      <c r="AY2526" s="130">
        <v>47</v>
      </c>
      <c r="AZ2526" s="131">
        <v>3</v>
      </c>
      <c r="BA2526" s="132">
        <f t="shared" si="994"/>
        <v>47003</v>
      </c>
      <c r="BC2526" s="7" t="s">
        <v>532</v>
      </c>
    </row>
    <row r="2527" spans="1:55" s="1" customFormat="1" hidden="1" outlineLevel="1" x14ac:dyDescent="0.2">
      <c r="A2527" t="s">
        <v>2893</v>
      </c>
      <c r="B2527" t="s">
        <v>2924</v>
      </c>
      <c r="C2527" s="1">
        <f t="shared" si="984"/>
        <v>7450</v>
      </c>
      <c r="D2527" s="7">
        <f>RANK(N2527,(N2527:P2527,Q2527:AJ2527))</f>
        <v>1</v>
      </c>
      <c r="E2527" s="7">
        <f>RANK(O2527,(N2527:P2527,Q2527:AJ2527))</f>
        <v>2</v>
      </c>
      <c r="F2527" s="7">
        <f>IF(P2527&gt;0,RANK(P2527,(N2527:P2527,Q2527:AJ2527)),0)</f>
        <v>3</v>
      </c>
      <c r="G2527" s="1">
        <f t="shared" si="985"/>
        <v>1946</v>
      </c>
      <c r="H2527" s="2">
        <f t="shared" si="973"/>
        <v>0.26120805369127514</v>
      </c>
      <c r="I2527" s="2"/>
      <c r="J2527" s="2">
        <f t="shared" si="986"/>
        <v>0.58268456375838928</v>
      </c>
      <c r="K2527" s="2">
        <f t="shared" si="987"/>
        <v>0.32147651006711409</v>
      </c>
      <c r="L2527" s="2">
        <f t="shared" si="988"/>
        <v>8.8993288590604028E-2</v>
      </c>
      <c r="M2527" s="2">
        <f t="shared" si="989"/>
        <v>6.8456375838926026E-3</v>
      </c>
      <c r="N2527" s="1">
        <v>4341</v>
      </c>
      <c r="O2527" s="1">
        <v>2395</v>
      </c>
      <c r="P2527" s="1">
        <v>663</v>
      </c>
      <c r="Q2527" s="1">
        <v>13</v>
      </c>
      <c r="R2527" s="1">
        <v>26</v>
      </c>
      <c r="S2527" s="1">
        <v>7</v>
      </c>
      <c r="W2527" s="1">
        <v>0</v>
      </c>
      <c r="X2527" s="1">
        <v>2</v>
      </c>
      <c r="AE2527" s="1">
        <v>2</v>
      </c>
      <c r="AJ2527" s="1">
        <v>1</v>
      </c>
      <c r="AL2527" s="7">
        <f>IF(Q2527&gt;0,RANK(Q2527,(N2527:P2527,Q2527:AJ2527)),0)</f>
        <v>5</v>
      </c>
      <c r="AM2527" s="7">
        <f>IF(R2527&gt;0,RANK(R2527,(N2527:P2527,Q2527:AJ2527)),0)</f>
        <v>4</v>
      </c>
      <c r="AN2527" s="7">
        <f>IF(S2527&gt;0,RANK(S2527,(N2527:P2527,Q2527:AJ2527)),0)</f>
        <v>6</v>
      </c>
      <c r="AO2527" s="7">
        <f>IF(T2527&gt;0,RANK(T2527,(N2527:P2527,Q2527:AJ2527)),0)</f>
        <v>0</v>
      </c>
      <c r="AP2527" s="2">
        <f t="shared" si="990"/>
        <v>1.7449664429530201E-3</v>
      </c>
      <c r="AQ2527" s="2">
        <f t="shared" si="991"/>
        <v>3.4899328859060402E-3</v>
      </c>
      <c r="AR2527" s="2">
        <f t="shared" si="992"/>
        <v>9.395973154362416E-4</v>
      </c>
      <c r="AS2527" s="2">
        <f t="shared" si="993"/>
        <v>0</v>
      </c>
      <c r="AT2527" s="2"/>
      <c r="AU2527" t="s">
        <v>2893</v>
      </c>
      <c r="AV2527" t="s">
        <v>2924</v>
      </c>
      <c r="AW2527" s="1">
        <v>8</v>
      </c>
      <c r="AY2527" s="130">
        <v>47</v>
      </c>
      <c r="AZ2527" s="131">
        <v>5</v>
      </c>
      <c r="BA2527" s="132">
        <f t="shared" si="994"/>
        <v>47005</v>
      </c>
      <c r="BC2527" s="7" t="s">
        <v>532</v>
      </c>
    </row>
    <row r="2528" spans="1:55" s="1" customFormat="1" hidden="1" outlineLevel="1" x14ac:dyDescent="0.2">
      <c r="A2528" t="s">
        <v>1801</v>
      </c>
      <c r="B2528" t="s">
        <v>2924</v>
      </c>
      <c r="C2528" s="1">
        <f t="shared" si="984"/>
        <v>3532</v>
      </c>
      <c r="D2528" s="7">
        <f>RANK(N2528,(N2528:P2528,Q2528:AJ2528))</f>
        <v>2</v>
      </c>
      <c r="E2528" s="7">
        <f>RANK(O2528,(N2528:P2528,Q2528:AJ2528))</f>
        <v>1</v>
      </c>
      <c r="F2528" s="7">
        <f>IF(P2528&gt;0,RANK(P2528,(N2528:P2528,Q2528:AJ2528)),0)</f>
        <v>3</v>
      </c>
      <c r="G2528" s="1">
        <f t="shared" si="985"/>
        <v>5</v>
      </c>
      <c r="H2528" s="2">
        <f t="shared" si="973"/>
        <v>1.4156285390713476E-3</v>
      </c>
      <c r="I2528" s="2"/>
      <c r="J2528" s="2">
        <f t="shared" si="986"/>
        <v>0.45894677236693093</v>
      </c>
      <c r="K2528" s="2">
        <f t="shared" si="987"/>
        <v>0.46036240090600228</v>
      </c>
      <c r="L2528" s="2">
        <f t="shared" si="988"/>
        <v>7.1064552661381647E-2</v>
      </c>
      <c r="M2528" s="2">
        <f t="shared" si="989"/>
        <v>9.626274065685142E-3</v>
      </c>
      <c r="N2528" s="1">
        <v>1621</v>
      </c>
      <c r="O2528" s="1">
        <v>1626</v>
      </c>
      <c r="P2528" s="1">
        <v>251</v>
      </c>
      <c r="Q2528" s="1">
        <v>10</v>
      </c>
      <c r="R2528" s="1">
        <v>7</v>
      </c>
      <c r="S2528" s="1">
        <v>13</v>
      </c>
      <c r="W2528" s="1">
        <v>0</v>
      </c>
      <c r="X2528" s="1">
        <v>3</v>
      </c>
      <c r="AE2528" s="1">
        <v>1</v>
      </c>
      <c r="AJ2528" s="1">
        <v>0</v>
      </c>
      <c r="AL2528" s="7">
        <f>IF(Q2528&gt;0,RANK(Q2528,(N2528:P2528,Q2528:AJ2528)),0)</f>
        <v>5</v>
      </c>
      <c r="AM2528" s="7">
        <f>IF(R2528&gt;0,RANK(R2528,(N2528:P2528,Q2528:AJ2528)),0)</f>
        <v>6</v>
      </c>
      <c r="AN2528" s="7">
        <f>IF(S2528&gt;0,RANK(S2528,(N2528:P2528,Q2528:AJ2528)),0)</f>
        <v>4</v>
      </c>
      <c r="AO2528" s="7">
        <f>IF(T2528&gt;0,RANK(T2528,(N2528:P2528,Q2528:AJ2528)),0)</f>
        <v>0</v>
      </c>
      <c r="AP2528" s="2">
        <f t="shared" si="990"/>
        <v>2.8312570781426952E-3</v>
      </c>
      <c r="AQ2528" s="2">
        <f t="shared" si="991"/>
        <v>1.9818799546998866E-3</v>
      </c>
      <c r="AR2528" s="2">
        <f t="shared" si="992"/>
        <v>3.6806342015855038E-3</v>
      </c>
      <c r="AS2528" s="2">
        <f t="shared" si="993"/>
        <v>0</v>
      </c>
      <c r="AT2528" s="2"/>
      <c r="AU2528" t="s">
        <v>1801</v>
      </c>
      <c r="AV2528" t="s">
        <v>2924</v>
      </c>
      <c r="AW2528" s="1">
        <v>3</v>
      </c>
      <c r="AY2528" s="130">
        <v>47</v>
      </c>
      <c r="AZ2528" s="131">
        <v>7</v>
      </c>
      <c r="BA2528" s="132">
        <f t="shared" si="994"/>
        <v>47007</v>
      </c>
      <c r="BC2528" s="7" t="s">
        <v>532</v>
      </c>
    </row>
    <row r="2529" spans="1:55" s="1" customFormat="1" hidden="1" outlineLevel="1" x14ac:dyDescent="0.2">
      <c r="A2529" t="s">
        <v>1137</v>
      </c>
      <c r="B2529" t="s">
        <v>2924</v>
      </c>
      <c r="C2529" s="1">
        <f t="shared" si="984"/>
        <v>36930</v>
      </c>
      <c r="D2529" s="7">
        <f>RANK(N2529,(N2529:P2529,Q2529:AJ2529))</f>
        <v>2</v>
      </c>
      <c r="E2529" s="7">
        <f>RANK(O2529,(N2529:P2529,Q2529:AJ2529))</f>
        <v>1</v>
      </c>
      <c r="F2529" s="7">
        <f>IF(P2529&gt;0,RANK(P2529,(N2529:P2529,Q2529:AJ2529)),0)</f>
        <v>3</v>
      </c>
      <c r="G2529" s="1">
        <f t="shared" si="985"/>
        <v>4623</v>
      </c>
      <c r="H2529" s="2">
        <f t="shared" si="973"/>
        <v>0.12518277822908205</v>
      </c>
      <c r="I2529" s="2"/>
      <c r="J2529" s="2">
        <f t="shared" si="986"/>
        <v>0.39769834822637423</v>
      </c>
      <c r="K2529" s="2">
        <f t="shared" si="987"/>
        <v>0.52288112645545626</v>
      </c>
      <c r="L2529" s="2">
        <f t="shared" si="988"/>
        <v>6.921202274573518E-2</v>
      </c>
      <c r="M2529" s="2">
        <f t="shared" si="989"/>
        <v>1.0208502572434275E-2</v>
      </c>
      <c r="N2529" s="1">
        <v>14687</v>
      </c>
      <c r="O2529" s="1">
        <v>19310</v>
      </c>
      <c r="P2529" s="1">
        <v>2556</v>
      </c>
      <c r="Q2529" s="1">
        <v>143</v>
      </c>
      <c r="R2529" s="1">
        <v>116</v>
      </c>
      <c r="S2529" s="1">
        <v>32</v>
      </c>
      <c r="T2529" s="1">
        <v>14</v>
      </c>
      <c r="W2529" s="1">
        <v>0</v>
      </c>
      <c r="X2529" s="1">
        <v>37</v>
      </c>
      <c r="AE2529" s="1">
        <v>18</v>
      </c>
      <c r="AJ2529" s="1">
        <v>17</v>
      </c>
      <c r="AL2529" s="7">
        <f>IF(Q2529&gt;0,RANK(Q2529,(N2529:P2529,Q2529:AJ2529)),0)</f>
        <v>4</v>
      </c>
      <c r="AM2529" s="7">
        <f>IF(R2529&gt;0,RANK(R2529,(N2529:P2529,Q2529:AJ2529)),0)</f>
        <v>5</v>
      </c>
      <c r="AN2529" s="7">
        <f>IF(S2529&gt;0,RANK(S2529,(N2529:P2529,Q2529:AJ2529)),0)</f>
        <v>7</v>
      </c>
      <c r="AO2529" s="7">
        <f>IF(T2529&gt;0,RANK(T2529,(N2529:P2529,Q2529:AJ2529)),0)</f>
        <v>10</v>
      </c>
      <c r="AP2529" s="2">
        <f t="shared" si="990"/>
        <v>3.8721906309233684E-3</v>
      </c>
      <c r="AQ2529" s="2">
        <f t="shared" si="991"/>
        <v>3.1410777145951803E-3</v>
      </c>
      <c r="AR2529" s="2">
        <f t="shared" si="992"/>
        <v>8.6650419712970485E-4</v>
      </c>
      <c r="AS2529" s="2">
        <f t="shared" si="993"/>
        <v>3.7909558624424589E-4</v>
      </c>
      <c r="AT2529" s="2"/>
      <c r="AU2529" t="s">
        <v>1137</v>
      </c>
      <c r="AV2529" t="s">
        <v>2924</v>
      </c>
      <c r="AW2529" s="1">
        <v>2</v>
      </c>
      <c r="AY2529" s="130">
        <v>47</v>
      </c>
      <c r="AZ2529" s="131">
        <v>9</v>
      </c>
      <c r="BA2529" s="132">
        <f t="shared" si="994"/>
        <v>47009</v>
      </c>
      <c r="BC2529" s="7" t="s">
        <v>532</v>
      </c>
    </row>
    <row r="2530" spans="1:55" s="1" customFormat="1" hidden="1" outlineLevel="1" x14ac:dyDescent="0.2">
      <c r="A2530" t="s">
        <v>2755</v>
      </c>
      <c r="B2530" t="s">
        <v>2924</v>
      </c>
      <c r="C2530" s="1">
        <f t="shared" si="984"/>
        <v>26628</v>
      </c>
      <c r="D2530" s="7">
        <f>RANK(N2530,(N2530:P2530,Q2530:AJ2530))</f>
        <v>2</v>
      </c>
      <c r="E2530" s="7">
        <f>RANK(O2530,(N2530:P2530,Q2530:AJ2530))</f>
        <v>1</v>
      </c>
      <c r="F2530" s="7">
        <f>IF(P2530&gt;0,RANK(P2530,(N2530:P2530,Q2530:AJ2530)),0)</f>
        <v>3</v>
      </c>
      <c r="G2530" s="1">
        <f t="shared" si="985"/>
        <v>6383</v>
      </c>
      <c r="H2530" s="2">
        <f t="shared" si="973"/>
        <v>0.23971007961544238</v>
      </c>
      <c r="I2530" s="2"/>
      <c r="J2530" s="2">
        <f t="shared" si="986"/>
        <v>0.34155775875018779</v>
      </c>
      <c r="K2530" s="2">
        <f t="shared" si="987"/>
        <v>0.58126783836563012</v>
      </c>
      <c r="L2530" s="2">
        <f t="shared" si="988"/>
        <v>6.9701066546492413E-2</v>
      </c>
      <c r="M2530" s="2">
        <f t="shared" si="989"/>
        <v>7.4733363376896789E-3</v>
      </c>
      <c r="N2530" s="1">
        <v>9095</v>
      </c>
      <c r="O2530" s="1">
        <v>15478</v>
      </c>
      <c r="P2530" s="1">
        <v>1856</v>
      </c>
      <c r="Q2530" s="1">
        <v>66</v>
      </c>
      <c r="R2530" s="1">
        <v>57</v>
      </c>
      <c r="S2530" s="1">
        <v>48</v>
      </c>
      <c r="T2530" s="1">
        <v>5</v>
      </c>
      <c r="W2530" s="1">
        <v>2</v>
      </c>
      <c r="X2530" s="1">
        <v>10</v>
      </c>
      <c r="AE2530" s="1">
        <v>7</v>
      </c>
      <c r="AJ2530" s="1">
        <v>4</v>
      </c>
      <c r="AL2530" s="7">
        <f>IF(Q2530&gt;0,RANK(Q2530,(N2530:P2530,Q2530:AJ2530)),0)</f>
        <v>4</v>
      </c>
      <c r="AM2530" s="7">
        <f>IF(R2530&gt;0,RANK(R2530,(N2530:P2530,Q2530:AJ2530)),0)</f>
        <v>5</v>
      </c>
      <c r="AN2530" s="7">
        <f>IF(S2530&gt;0,RANK(S2530,(N2530:P2530,Q2530:AJ2530)),0)</f>
        <v>6</v>
      </c>
      <c r="AO2530" s="7">
        <f>IF(T2530&gt;0,RANK(T2530,(N2530:P2530,Q2530:AJ2530)),0)</f>
        <v>9</v>
      </c>
      <c r="AP2530" s="2">
        <f t="shared" si="990"/>
        <v>2.4785939612438036E-3</v>
      </c>
      <c r="AQ2530" s="2">
        <f t="shared" si="991"/>
        <v>2.1406038756196484E-3</v>
      </c>
      <c r="AR2530" s="2">
        <f t="shared" si="992"/>
        <v>1.8026137899954935E-3</v>
      </c>
      <c r="AS2530" s="2">
        <f t="shared" si="993"/>
        <v>1.8777226979119723E-4</v>
      </c>
      <c r="AT2530" s="2"/>
      <c r="AU2530" t="s">
        <v>2755</v>
      </c>
      <c r="AV2530" t="s">
        <v>2924</v>
      </c>
      <c r="AY2530" s="130">
        <v>47</v>
      </c>
      <c r="AZ2530" s="131">
        <v>11</v>
      </c>
      <c r="BA2530" s="132">
        <f t="shared" si="994"/>
        <v>47011</v>
      </c>
      <c r="BC2530" s="7" t="s">
        <v>532</v>
      </c>
    </row>
    <row r="2531" spans="1:55" s="1" customFormat="1" hidden="1" outlineLevel="1" x14ac:dyDescent="0.2">
      <c r="A2531" t="s">
        <v>1662</v>
      </c>
      <c r="B2531" t="s">
        <v>2924</v>
      </c>
      <c r="C2531" s="1">
        <f t="shared" si="984"/>
        <v>11385</v>
      </c>
      <c r="D2531" s="7">
        <f>RANK(N2531,(N2531:P2531,Q2531:AJ2531))</f>
        <v>1</v>
      </c>
      <c r="E2531" s="7">
        <f>RANK(O2531,(N2531:P2531,Q2531:AJ2531))</f>
        <v>2</v>
      </c>
      <c r="F2531" s="7">
        <f>IF(P2531&gt;0,RANK(P2531,(N2531:P2531,Q2531:AJ2531)),0)</f>
        <v>3</v>
      </c>
      <c r="G2531" s="1">
        <f t="shared" si="985"/>
        <v>1729</v>
      </c>
      <c r="H2531" s="2">
        <f t="shared" si="973"/>
        <v>0.15186649099692578</v>
      </c>
      <c r="I2531" s="2"/>
      <c r="J2531" s="2">
        <f t="shared" si="986"/>
        <v>0.53772507685551163</v>
      </c>
      <c r="K2531" s="2">
        <f t="shared" si="987"/>
        <v>0.38585858585858585</v>
      </c>
      <c r="L2531" s="2">
        <f t="shared" si="988"/>
        <v>6.8950373298199391E-2</v>
      </c>
      <c r="M2531" s="2">
        <f t="shared" si="989"/>
        <v>7.4659639877031336E-3</v>
      </c>
      <c r="N2531" s="1">
        <v>6122</v>
      </c>
      <c r="O2531" s="1">
        <v>4393</v>
      </c>
      <c r="P2531" s="1">
        <v>785</v>
      </c>
      <c r="Q2531" s="1">
        <v>35</v>
      </c>
      <c r="R2531" s="1">
        <v>14</v>
      </c>
      <c r="S2531" s="1">
        <v>8</v>
      </c>
      <c r="T2531" s="1">
        <v>5</v>
      </c>
      <c r="W2531" s="1">
        <v>3</v>
      </c>
      <c r="X2531" s="1">
        <v>11</v>
      </c>
      <c r="AE2531" s="1">
        <v>4</v>
      </c>
      <c r="AJ2531" s="1">
        <v>5</v>
      </c>
      <c r="AL2531" s="7">
        <f>IF(Q2531&gt;0,RANK(Q2531,(N2531:P2531,Q2531:AJ2531)),0)</f>
        <v>4</v>
      </c>
      <c r="AM2531" s="7">
        <f>IF(R2531&gt;0,RANK(R2531,(N2531:P2531,Q2531:AJ2531)),0)</f>
        <v>5</v>
      </c>
      <c r="AN2531" s="7">
        <f>IF(S2531&gt;0,RANK(S2531,(N2531:P2531,Q2531:AJ2531)),0)</f>
        <v>7</v>
      </c>
      <c r="AO2531" s="7">
        <f>IF(T2531&gt;0,RANK(T2531,(N2531:P2531,Q2531:AJ2531)),0)</f>
        <v>8</v>
      </c>
      <c r="AP2531" s="2">
        <f t="shared" si="990"/>
        <v>3.0742204655248135E-3</v>
      </c>
      <c r="AQ2531" s="2">
        <f t="shared" si="991"/>
        <v>1.2296881862099253E-3</v>
      </c>
      <c r="AR2531" s="2">
        <f t="shared" si="992"/>
        <v>7.0267896354852882E-4</v>
      </c>
      <c r="AS2531" s="2">
        <f t="shared" si="993"/>
        <v>4.391743522178305E-4</v>
      </c>
      <c r="AT2531" s="2"/>
      <c r="AU2531" t="s">
        <v>1662</v>
      </c>
      <c r="AV2531" t="s">
        <v>2924</v>
      </c>
      <c r="AW2531" s="1">
        <v>4</v>
      </c>
      <c r="AY2531" s="130">
        <v>47</v>
      </c>
      <c r="AZ2531" s="131">
        <v>13</v>
      </c>
      <c r="BA2531" s="132">
        <f t="shared" si="994"/>
        <v>47013</v>
      </c>
      <c r="BC2531" s="7" t="s">
        <v>532</v>
      </c>
    </row>
    <row r="2532" spans="1:55" s="1" customFormat="1" hidden="1" outlineLevel="1" x14ac:dyDescent="0.2">
      <c r="A2532" t="s">
        <v>3084</v>
      </c>
      <c r="B2532" t="s">
        <v>2924</v>
      </c>
      <c r="C2532" s="1">
        <f t="shared" si="984"/>
        <v>4185</v>
      </c>
      <c r="D2532" s="7">
        <f>RANK(N2532,(N2532:P2532,Q2532:AJ2532))</f>
        <v>1</v>
      </c>
      <c r="E2532" s="7">
        <f>RANK(O2532,(N2532:P2532,Q2532:AJ2532))</f>
        <v>2</v>
      </c>
      <c r="F2532" s="7">
        <f>IF(P2532&gt;0,RANK(P2532,(N2532:P2532,Q2532:AJ2532)),0)</f>
        <v>3</v>
      </c>
      <c r="G2532" s="1">
        <f t="shared" si="985"/>
        <v>850</v>
      </c>
      <c r="H2532" s="2">
        <f t="shared" si="973"/>
        <v>0.2031063321385902</v>
      </c>
      <c r="I2532" s="2"/>
      <c r="J2532" s="2">
        <f t="shared" si="986"/>
        <v>0.55388291517323773</v>
      </c>
      <c r="K2532" s="2">
        <f t="shared" si="987"/>
        <v>0.35077658303464754</v>
      </c>
      <c r="L2532" s="2">
        <f t="shared" si="988"/>
        <v>8.6260454002389492E-2</v>
      </c>
      <c r="M2532" s="2">
        <f t="shared" si="989"/>
        <v>9.0800477897252374E-3</v>
      </c>
      <c r="N2532" s="1">
        <v>2318</v>
      </c>
      <c r="O2532" s="1">
        <v>1468</v>
      </c>
      <c r="P2532" s="1">
        <v>361</v>
      </c>
      <c r="Q2532" s="1">
        <v>21</v>
      </c>
      <c r="R2532" s="1">
        <v>8</v>
      </c>
      <c r="S2532" s="1">
        <v>2</v>
      </c>
      <c r="T2532" s="1">
        <v>2</v>
      </c>
      <c r="W2532" s="1">
        <v>0</v>
      </c>
      <c r="X2532" s="1">
        <v>1</v>
      </c>
      <c r="AE2532" s="1">
        <v>0</v>
      </c>
      <c r="AJ2532" s="1">
        <v>4</v>
      </c>
      <c r="AL2532" s="7">
        <f>IF(Q2532&gt;0,RANK(Q2532,(N2532:P2532,Q2532:AJ2532)),0)</f>
        <v>4</v>
      </c>
      <c r="AM2532" s="7">
        <f>IF(R2532&gt;0,RANK(R2532,(N2532:P2532,Q2532:AJ2532)),0)</f>
        <v>5</v>
      </c>
      <c r="AN2532" s="7">
        <f>IF(S2532&gt;0,RANK(S2532,(N2532:P2532,Q2532:AJ2532)),0)</f>
        <v>7</v>
      </c>
      <c r="AO2532" s="7">
        <f>IF(T2532&gt;0,RANK(T2532,(N2532:P2532,Q2532:AJ2532)),0)</f>
        <v>7</v>
      </c>
      <c r="AP2532" s="2">
        <f t="shared" si="990"/>
        <v>5.017921146953405E-3</v>
      </c>
      <c r="AQ2532" s="2">
        <f t="shared" si="991"/>
        <v>1.9115890083632018E-3</v>
      </c>
      <c r="AR2532" s="2">
        <f t="shared" si="992"/>
        <v>4.7789725209080046E-4</v>
      </c>
      <c r="AS2532" s="2">
        <f t="shared" si="993"/>
        <v>4.7789725209080046E-4</v>
      </c>
      <c r="AT2532" s="2"/>
      <c r="AU2532" t="s">
        <v>3084</v>
      </c>
      <c r="AV2532" t="s">
        <v>2924</v>
      </c>
      <c r="AW2532" s="1">
        <v>6</v>
      </c>
      <c r="AY2532" s="130">
        <v>47</v>
      </c>
      <c r="AZ2532" s="131">
        <v>15</v>
      </c>
      <c r="BA2532" s="132">
        <f t="shared" si="994"/>
        <v>47015</v>
      </c>
      <c r="BC2532" s="7" t="s">
        <v>532</v>
      </c>
    </row>
    <row r="2533" spans="1:55" s="1" customFormat="1" hidden="1" outlineLevel="1" x14ac:dyDescent="0.2">
      <c r="A2533" t="s">
        <v>2017</v>
      </c>
      <c r="B2533" t="s">
        <v>2924</v>
      </c>
      <c r="C2533" s="1">
        <f t="shared" si="984"/>
        <v>9849</v>
      </c>
      <c r="D2533" s="7">
        <f>RANK(N2533,(N2533:P2533,Q2533:AJ2533))</f>
        <v>1</v>
      </c>
      <c r="E2533" s="7">
        <f>RANK(O2533,(N2533:P2533,Q2533:AJ2533))</f>
        <v>2</v>
      </c>
      <c r="F2533" s="7">
        <f>IF(P2533&gt;0,RANK(P2533,(N2533:P2533,Q2533:AJ2533)),0)</f>
        <v>3</v>
      </c>
      <c r="G2533" s="1">
        <f t="shared" si="985"/>
        <v>706</v>
      </c>
      <c r="H2533" s="2">
        <f t="shared" si="973"/>
        <v>7.1682404305005581E-2</v>
      </c>
      <c r="I2533" s="2"/>
      <c r="J2533" s="2">
        <f t="shared" si="986"/>
        <v>0.49873083561782922</v>
      </c>
      <c r="K2533" s="2">
        <f t="shared" si="987"/>
        <v>0.42704843131282366</v>
      </c>
      <c r="L2533" s="2">
        <f t="shared" si="988"/>
        <v>7.076860594984262E-2</v>
      </c>
      <c r="M2533" s="2">
        <f t="shared" si="989"/>
        <v>3.4521271195044473E-3</v>
      </c>
      <c r="N2533" s="1">
        <v>4912</v>
      </c>
      <c r="O2533" s="1">
        <v>4206</v>
      </c>
      <c r="P2533" s="1">
        <v>697</v>
      </c>
      <c r="Q2533" s="1">
        <v>7</v>
      </c>
      <c r="R2533" s="1">
        <v>16</v>
      </c>
      <c r="S2533" s="1">
        <v>3</v>
      </c>
      <c r="W2533" s="1">
        <v>1</v>
      </c>
      <c r="X2533" s="1">
        <v>6</v>
      </c>
      <c r="AE2533" s="1">
        <v>0</v>
      </c>
      <c r="AJ2533" s="1">
        <v>1</v>
      </c>
      <c r="AL2533" s="7">
        <f>IF(Q2533&gt;0,RANK(Q2533,(N2533:P2533,Q2533:AJ2533)),0)</f>
        <v>5</v>
      </c>
      <c r="AM2533" s="7">
        <f>IF(R2533&gt;0,RANK(R2533,(N2533:P2533,Q2533:AJ2533)),0)</f>
        <v>4</v>
      </c>
      <c r="AN2533" s="7">
        <f>IF(S2533&gt;0,RANK(S2533,(N2533:P2533,Q2533:AJ2533)),0)</f>
        <v>7</v>
      </c>
      <c r="AO2533" s="7">
        <f>IF(T2533&gt;0,RANK(T2533,(N2533:P2533,Q2533:AJ2533)),0)</f>
        <v>0</v>
      </c>
      <c r="AP2533" s="2">
        <f t="shared" si="990"/>
        <v>7.1073205401563609E-4</v>
      </c>
      <c r="AQ2533" s="2">
        <f t="shared" si="991"/>
        <v>1.6245304091785967E-3</v>
      </c>
      <c r="AR2533" s="2">
        <f t="shared" si="992"/>
        <v>3.0459945172098691E-4</v>
      </c>
      <c r="AS2533" s="2">
        <f t="shared" si="993"/>
        <v>0</v>
      </c>
      <c r="AT2533" s="2"/>
      <c r="AU2533" t="s">
        <v>2017</v>
      </c>
      <c r="AV2533" t="s">
        <v>2924</v>
      </c>
      <c r="AW2533" s="1">
        <v>8</v>
      </c>
      <c r="AY2533" s="130">
        <v>47</v>
      </c>
      <c r="AZ2533" s="131">
        <v>17</v>
      </c>
      <c r="BA2533" s="132">
        <f t="shared" si="994"/>
        <v>47017</v>
      </c>
      <c r="BC2533" s="7" t="s">
        <v>532</v>
      </c>
    </row>
    <row r="2534" spans="1:55" s="1" customFormat="1" hidden="1" outlineLevel="1" x14ac:dyDescent="0.2">
      <c r="A2534" t="s">
        <v>2352</v>
      </c>
      <c r="B2534" t="s">
        <v>2924</v>
      </c>
      <c r="C2534" s="1">
        <f t="shared" si="984"/>
        <v>18282</v>
      </c>
      <c r="D2534" s="7">
        <f>RANK(N2534,(N2534:P2534,Q2534:AJ2534))</f>
        <v>2</v>
      </c>
      <c r="E2534" s="7">
        <f>RANK(O2534,(N2534:P2534,Q2534:AJ2534))</f>
        <v>1</v>
      </c>
      <c r="F2534" s="7">
        <f>IF(P2534&gt;0,RANK(P2534,(N2534:P2534,Q2534:AJ2534)),0)</f>
        <v>3</v>
      </c>
      <c r="G2534" s="1">
        <f t="shared" si="985"/>
        <v>4322</v>
      </c>
      <c r="H2534" s="2">
        <f t="shared" si="973"/>
        <v>0.23640739525216059</v>
      </c>
      <c r="I2534" s="2"/>
      <c r="J2534" s="2">
        <f t="shared" si="986"/>
        <v>0.34011596105458919</v>
      </c>
      <c r="K2534" s="2">
        <f t="shared" si="987"/>
        <v>0.57652335630674978</v>
      </c>
      <c r="L2534" s="2">
        <f t="shared" si="988"/>
        <v>7.5648178536265182E-2</v>
      </c>
      <c r="M2534" s="2">
        <f t="shared" si="989"/>
        <v>7.7125041023958507E-3</v>
      </c>
      <c r="N2534" s="1">
        <v>6218</v>
      </c>
      <c r="O2534" s="1">
        <v>10540</v>
      </c>
      <c r="P2534" s="1">
        <v>1383</v>
      </c>
      <c r="Q2534" s="1">
        <v>66</v>
      </c>
      <c r="R2534" s="1">
        <v>34</v>
      </c>
      <c r="S2534" s="1">
        <v>22</v>
      </c>
      <c r="T2534" s="1">
        <v>7</v>
      </c>
      <c r="W2534" s="1">
        <v>1</v>
      </c>
      <c r="X2534" s="1">
        <v>8</v>
      </c>
      <c r="AE2534" s="1">
        <v>2</v>
      </c>
      <c r="AJ2534" s="1">
        <v>1</v>
      </c>
      <c r="AL2534" s="7">
        <f>IF(Q2534&gt;0,RANK(Q2534,(N2534:P2534,Q2534:AJ2534)),0)</f>
        <v>4</v>
      </c>
      <c r="AM2534" s="7">
        <f>IF(R2534&gt;0,RANK(R2534,(N2534:P2534,Q2534:AJ2534)),0)</f>
        <v>5</v>
      </c>
      <c r="AN2534" s="7">
        <f>IF(S2534&gt;0,RANK(S2534,(N2534:P2534,Q2534:AJ2534)),0)</f>
        <v>6</v>
      </c>
      <c r="AO2534" s="7">
        <f>IF(T2534&gt;0,RANK(T2534,(N2534:P2534,Q2534:AJ2534)),0)</f>
        <v>8</v>
      </c>
      <c r="AP2534" s="2">
        <f t="shared" si="990"/>
        <v>3.6101083032490976E-3</v>
      </c>
      <c r="AQ2534" s="2">
        <f t="shared" si="991"/>
        <v>1.8597527622798381E-3</v>
      </c>
      <c r="AR2534" s="2">
        <f t="shared" si="992"/>
        <v>1.2033694344163659E-3</v>
      </c>
      <c r="AS2534" s="2">
        <f t="shared" si="993"/>
        <v>3.8289027458702547E-4</v>
      </c>
      <c r="AT2534" s="2"/>
      <c r="AU2534" t="s">
        <v>2352</v>
      </c>
      <c r="AV2534" t="s">
        <v>2924</v>
      </c>
      <c r="AW2534" s="1">
        <v>1</v>
      </c>
      <c r="AY2534" s="130">
        <v>47</v>
      </c>
      <c r="AZ2534" s="131">
        <v>19</v>
      </c>
      <c r="BA2534" s="132">
        <f t="shared" si="994"/>
        <v>47019</v>
      </c>
      <c r="BC2534" s="7" t="s">
        <v>532</v>
      </c>
    </row>
    <row r="2535" spans="1:55" s="1" customFormat="1" hidden="1" outlineLevel="1" x14ac:dyDescent="0.2">
      <c r="A2535" t="s">
        <v>3085</v>
      </c>
      <c r="B2535" t="s">
        <v>2924</v>
      </c>
      <c r="C2535" s="1">
        <f t="shared" si="984"/>
        <v>9964</v>
      </c>
      <c r="D2535" s="7">
        <f>RANK(N2535,(N2535:P2535,Q2535:AJ2535))</f>
        <v>1</v>
      </c>
      <c r="E2535" s="7">
        <f>RANK(O2535,(N2535:P2535,Q2535:AJ2535))</f>
        <v>2</v>
      </c>
      <c r="F2535" s="7">
        <f>IF(P2535&gt;0,RANK(P2535,(N2535:P2535,Q2535:AJ2535)),0)</f>
        <v>3</v>
      </c>
      <c r="G2535" s="1">
        <f t="shared" si="985"/>
        <v>600</v>
      </c>
      <c r="H2535" s="2">
        <f t="shared" si="973"/>
        <v>6.0216780409474105E-2</v>
      </c>
      <c r="I2535" s="2"/>
      <c r="J2535" s="2">
        <f t="shared" si="986"/>
        <v>0.49006423123243675</v>
      </c>
      <c r="K2535" s="2">
        <f t="shared" si="987"/>
        <v>0.42984745082296266</v>
      </c>
      <c r="L2535" s="2">
        <f t="shared" si="988"/>
        <v>7.0754716981132074E-2</v>
      </c>
      <c r="M2535" s="2">
        <f t="shared" si="989"/>
        <v>9.3336009634684552E-3</v>
      </c>
      <c r="N2535" s="1">
        <v>4883</v>
      </c>
      <c r="O2535" s="1">
        <v>4283</v>
      </c>
      <c r="P2535" s="1">
        <v>705</v>
      </c>
      <c r="Q2535" s="1">
        <v>29</v>
      </c>
      <c r="R2535" s="1">
        <v>40</v>
      </c>
      <c r="S2535" s="1">
        <v>9</v>
      </c>
      <c r="T2535" s="1">
        <v>10</v>
      </c>
      <c r="W2535" s="1">
        <v>0</v>
      </c>
      <c r="X2535" s="1">
        <v>2</v>
      </c>
      <c r="AE2535" s="1">
        <v>2</v>
      </c>
      <c r="AJ2535" s="1">
        <v>1</v>
      </c>
      <c r="AL2535" s="7">
        <f>IF(Q2535&gt;0,RANK(Q2535,(N2535:P2535,Q2535:AJ2535)),0)</f>
        <v>5</v>
      </c>
      <c r="AM2535" s="7">
        <f>IF(R2535&gt;0,RANK(R2535,(N2535:P2535,Q2535:AJ2535)),0)</f>
        <v>4</v>
      </c>
      <c r="AN2535" s="7">
        <f>IF(S2535&gt;0,RANK(S2535,(N2535:P2535,Q2535:AJ2535)),0)</f>
        <v>7</v>
      </c>
      <c r="AO2535" s="7">
        <f>IF(T2535&gt;0,RANK(T2535,(N2535:P2535,Q2535:AJ2535)),0)</f>
        <v>6</v>
      </c>
      <c r="AP2535" s="2">
        <f t="shared" si="990"/>
        <v>2.9104777197912486E-3</v>
      </c>
      <c r="AQ2535" s="2">
        <f t="shared" si="991"/>
        <v>4.0144520272982738E-3</v>
      </c>
      <c r="AR2535" s="2">
        <f t="shared" si="992"/>
        <v>9.0325170614211157E-4</v>
      </c>
      <c r="AS2535" s="2">
        <f t="shared" si="993"/>
        <v>1.0036130068245685E-3</v>
      </c>
      <c r="AT2535" s="2"/>
      <c r="AU2535" t="s">
        <v>3085</v>
      </c>
      <c r="AV2535" t="s">
        <v>2924</v>
      </c>
      <c r="AW2535" s="1">
        <v>7</v>
      </c>
      <c r="AY2535" s="130">
        <v>47</v>
      </c>
      <c r="AZ2535" s="131">
        <v>21</v>
      </c>
      <c r="BA2535" s="132">
        <f t="shared" si="994"/>
        <v>47021</v>
      </c>
      <c r="BC2535" s="7" t="s">
        <v>532</v>
      </c>
    </row>
    <row r="2536" spans="1:55" s="1" customFormat="1" hidden="1" outlineLevel="1" x14ac:dyDescent="0.2">
      <c r="A2536" t="s">
        <v>2180</v>
      </c>
      <c r="B2536" t="s">
        <v>2924</v>
      </c>
      <c r="C2536" s="1">
        <f t="shared" si="984"/>
        <v>4901</v>
      </c>
      <c r="D2536" s="7">
        <f>RANK(N2536,(N2536:P2536,Q2536:AJ2536))</f>
        <v>2</v>
      </c>
      <c r="E2536" s="7">
        <f>RANK(O2536,(N2536:P2536,Q2536:AJ2536))</f>
        <v>1</v>
      </c>
      <c r="F2536" s="7">
        <f>IF(P2536&gt;0,RANK(P2536,(N2536:P2536,Q2536:AJ2536)),0)</f>
        <v>3</v>
      </c>
      <c r="G2536" s="1">
        <f t="shared" si="985"/>
        <v>824</v>
      </c>
      <c r="H2536" s="2">
        <f t="shared" si="973"/>
        <v>0.16812895327484187</v>
      </c>
      <c r="I2536" s="2"/>
      <c r="J2536" s="2">
        <f t="shared" si="986"/>
        <v>0.39216486431340541</v>
      </c>
      <c r="K2536" s="2">
        <f t="shared" si="987"/>
        <v>0.56029381758824726</v>
      </c>
      <c r="L2536" s="2">
        <f t="shared" si="988"/>
        <v>4.142011834319527E-2</v>
      </c>
      <c r="M2536" s="2">
        <f t="shared" si="989"/>
        <v>6.1211997551520042E-3</v>
      </c>
      <c r="N2536" s="1">
        <v>1922</v>
      </c>
      <c r="O2536" s="1">
        <v>2746</v>
      </c>
      <c r="P2536" s="1">
        <v>203</v>
      </c>
      <c r="Q2536" s="1">
        <v>10</v>
      </c>
      <c r="R2536" s="1">
        <v>9</v>
      </c>
      <c r="S2536" s="1">
        <v>5</v>
      </c>
      <c r="T2536" s="1">
        <v>1</v>
      </c>
      <c r="W2536" s="1">
        <v>0</v>
      </c>
      <c r="X2536" s="1">
        <v>1</v>
      </c>
      <c r="AE2536" s="1">
        <v>2</v>
      </c>
      <c r="AJ2536" s="1">
        <v>2</v>
      </c>
      <c r="AL2536" s="7">
        <f>IF(Q2536&gt;0,RANK(Q2536,(N2536:P2536,Q2536:AJ2536)),0)</f>
        <v>4</v>
      </c>
      <c r="AM2536" s="7">
        <f>IF(R2536&gt;0,RANK(R2536,(N2536:P2536,Q2536:AJ2536)),0)</f>
        <v>5</v>
      </c>
      <c r="AN2536" s="7">
        <f>IF(S2536&gt;0,RANK(S2536,(N2536:P2536,Q2536:AJ2536)),0)</f>
        <v>6</v>
      </c>
      <c r="AO2536" s="7">
        <f>IF(T2536&gt;0,RANK(T2536,(N2536:P2536,Q2536:AJ2536)),0)</f>
        <v>9</v>
      </c>
      <c r="AP2536" s="2">
        <f t="shared" si="990"/>
        <v>2.0403999183840034E-3</v>
      </c>
      <c r="AQ2536" s="2">
        <f t="shared" si="991"/>
        <v>1.8363599265456029E-3</v>
      </c>
      <c r="AR2536" s="2">
        <f t="shared" si="992"/>
        <v>1.0201999591920017E-3</v>
      </c>
      <c r="AS2536" s="2">
        <f t="shared" si="993"/>
        <v>2.0403999183840033E-4</v>
      </c>
      <c r="AT2536" s="2"/>
      <c r="AU2536" t="s">
        <v>2180</v>
      </c>
      <c r="AV2536" t="s">
        <v>2924</v>
      </c>
      <c r="AW2536" s="1">
        <v>7</v>
      </c>
      <c r="AY2536" s="130">
        <v>47</v>
      </c>
      <c r="AZ2536" s="131">
        <v>23</v>
      </c>
      <c r="BA2536" s="132">
        <f t="shared" si="994"/>
        <v>47023</v>
      </c>
      <c r="BC2536" s="7" t="s">
        <v>532</v>
      </c>
    </row>
    <row r="2537" spans="1:55" hidden="1" outlineLevel="1" x14ac:dyDescent="0.2">
      <c r="A2537" t="s">
        <v>1309</v>
      </c>
      <c r="B2537" t="s">
        <v>2924</v>
      </c>
      <c r="C2537" s="1">
        <f t="shared" si="984"/>
        <v>8679</v>
      </c>
      <c r="D2537" s="7">
        <f>RANK(N2537,(N2537:P2537,Q2537:AJ2537))</f>
        <v>2</v>
      </c>
      <c r="E2537" s="7">
        <f>RANK(O2537,(N2537:P2537,Q2537:AJ2537))</f>
        <v>1</v>
      </c>
      <c r="F2537" s="7">
        <f>IF(P2537&gt;0,RANK(P2537,(N2537:P2537,Q2537:AJ2537)),0)</f>
        <v>3</v>
      </c>
      <c r="G2537" s="1">
        <f t="shared" si="985"/>
        <v>162</v>
      </c>
      <c r="H2537" s="2">
        <f t="shared" ref="H2537:H2600" si="995">G2537/C2537</f>
        <v>1.8665744901486345E-2</v>
      </c>
      <c r="I2537" s="2"/>
      <c r="J2537" s="2">
        <f t="shared" si="986"/>
        <v>0.44486692015209123</v>
      </c>
      <c r="K2537" s="2">
        <f t="shared" si="987"/>
        <v>0.4635326650535776</v>
      </c>
      <c r="L2537" s="2">
        <f t="shared" si="988"/>
        <v>8.3765410761608483E-2</v>
      </c>
      <c r="M2537" s="2">
        <f t="shared" si="989"/>
        <v>7.8350040327227477E-3</v>
      </c>
      <c r="N2537" s="1">
        <v>3861</v>
      </c>
      <c r="O2537" s="1">
        <v>4023</v>
      </c>
      <c r="P2537" s="1">
        <v>727</v>
      </c>
      <c r="Q2537" s="1">
        <v>21</v>
      </c>
      <c r="R2537" s="1">
        <v>13</v>
      </c>
      <c r="S2537" s="1">
        <v>6</v>
      </c>
      <c r="T2537" s="1">
        <v>1</v>
      </c>
      <c r="W2537" s="1">
        <v>1</v>
      </c>
      <c r="X2537" s="1">
        <v>15</v>
      </c>
      <c r="AE2537" s="1">
        <v>3</v>
      </c>
      <c r="AJ2537" s="1">
        <v>8</v>
      </c>
      <c r="AL2537" s="7">
        <f>IF(Q2537&gt;0,RANK(Q2537,(N2537:P2537,Q2537:AJ2537)),0)</f>
        <v>4</v>
      </c>
      <c r="AM2537" s="7">
        <f>IF(R2537&gt;0,RANK(R2537,(N2537:P2537,Q2537:AJ2537)),0)</f>
        <v>6</v>
      </c>
      <c r="AN2537" s="7">
        <f>IF(S2537&gt;0,RANK(S2537,(N2537:P2537,Q2537:AJ2537)),0)</f>
        <v>8</v>
      </c>
      <c r="AO2537" s="7">
        <f>IF(T2537&gt;0,RANK(T2537,(N2537:P2537,Q2537:AJ2537)),0)</f>
        <v>10</v>
      </c>
      <c r="AP2537" s="2">
        <f t="shared" si="990"/>
        <v>2.4196335983408227E-3</v>
      </c>
      <c r="AQ2537" s="2">
        <f t="shared" si="991"/>
        <v>1.4978684180205093E-3</v>
      </c>
      <c r="AR2537" s="2">
        <f t="shared" si="992"/>
        <v>6.9132388524023505E-4</v>
      </c>
      <c r="AS2537" s="2">
        <f t="shared" si="993"/>
        <v>1.1522064754003918E-4</v>
      </c>
      <c r="AU2537" t="s">
        <v>1309</v>
      </c>
      <c r="AV2537" t="s">
        <v>2924</v>
      </c>
      <c r="AW2537">
        <v>4</v>
      </c>
      <c r="AY2537" s="130">
        <v>47</v>
      </c>
      <c r="AZ2537" s="131">
        <v>25</v>
      </c>
      <c r="BA2537" s="132">
        <f t="shared" si="994"/>
        <v>47025</v>
      </c>
      <c r="BC2537" s="7" t="s">
        <v>532</v>
      </c>
    </row>
    <row r="2538" spans="1:55" hidden="1" outlineLevel="1" x14ac:dyDescent="0.2">
      <c r="A2538" t="s">
        <v>491</v>
      </c>
      <c r="B2538" t="s">
        <v>2924</v>
      </c>
      <c r="C2538" s="1">
        <f t="shared" si="984"/>
        <v>3006</v>
      </c>
      <c r="D2538" s="7">
        <f>RANK(N2538,(N2538:P2538,Q2538:AJ2538))</f>
        <v>1</v>
      </c>
      <c r="E2538" s="7">
        <f>RANK(O2538,(N2538:P2538,Q2538:AJ2538))</f>
        <v>2</v>
      </c>
      <c r="F2538" s="7">
        <f>IF(P2538&gt;0,RANK(P2538,(N2538:P2538,Q2538:AJ2538)),0)</f>
        <v>3</v>
      </c>
      <c r="G2538" s="1">
        <f t="shared" si="985"/>
        <v>451</v>
      </c>
      <c r="H2538" s="2">
        <f t="shared" si="995"/>
        <v>0.15003326679973386</v>
      </c>
      <c r="I2538" s="2"/>
      <c r="J2538" s="2">
        <f t="shared" si="986"/>
        <v>0.51862940785096479</v>
      </c>
      <c r="K2538" s="2">
        <f t="shared" si="987"/>
        <v>0.3685961410512309</v>
      </c>
      <c r="L2538" s="2">
        <f t="shared" si="988"/>
        <v>0.1051230871590153</v>
      </c>
      <c r="M2538" s="2">
        <f t="shared" si="989"/>
        <v>7.6513639387890131E-3</v>
      </c>
      <c r="N2538" s="1">
        <v>1559</v>
      </c>
      <c r="O2538" s="1">
        <v>1108</v>
      </c>
      <c r="P2538" s="1">
        <v>316</v>
      </c>
      <c r="Q2538" s="1">
        <v>11</v>
      </c>
      <c r="R2538" s="1">
        <v>9</v>
      </c>
      <c r="T2538" s="1">
        <v>2</v>
      </c>
      <c r="W2538" s="1">
        <v>0</v>
      </c>
      <c r="X2538" s="1">
        <v>0</v>
      </c>
      <c r="AE2538" s="1">
        <v>1</v>
      </c>
      <c r="AJ2538" s="1">
        <v>0</v>
      </c>
      <c r="AL2538" s="7">
        <f>IF(Q2538&gt;0,RANK(Q2538,(N2538:P2538,Q2538:AJ2538)),0)</f>
        <v>4</v>
      </c>
      <c r="AM2538" s="7">
        <f>IF(R2538&gt;0,RANK(R2538,(N2538:P2538,Q2538:AJ2538)),0)</f>
        <v>5</v>
      </c>
      <c r="AN2538" s="7">
        <f>IF(S2538&gt;0,RANK(S2538,(N2538:P2538,Q2538:AJ2538)),0)</f>
        <v>0</v>
      </c>
      <c r="AO2538" s="7">
        <f>IF(T2538&gt;0,RANK(T2538,(N2538:P2538,Q2538:AJ2538)),0)</f>
        <v>6</v>
      </c>
      <c r="AP2538" s="2">
        <f t="shared" si="990"/>
        <v>3.6593479707252162E-3</v>
      </c>
      <c r="AQ2538" s="2">
        <f t="shared" si="991"/>
        <v>2.9940119760479044E-3</v>
      </c>
      <c r="AR2538" s="2">
        <f t="shared" si="992"/>
        <v>0</v>
      </c>
      <c r="AS2538" s="2">
        <f t="shared" si="993"/>
        <v>6.6533599467731206E-4</v>
      </c>
      <c r="AU2538" t="s">
        <v>491</v>
      </c>
      <c r="AV2538" t="s">
        <v>2924</v>
      </c>
      <c r="AW2538">
        <v>6</v>
      </c>
      <c r="AY2538" s="130">
        <v>47</v>
      </c>
      <c r="AZ2538" s="131">
        <v>27</v>
      </c>
      <c r="BA2538" s="132">
        <f t="shared" si="994"/>
        <v>47027</v>
      </c>
      <c r="BC2538" s="7" t="s">
        <v>532</v>
      </c>
    </row>
    <row r="2539" spans="1:55" hidden="1" outlineLevel="1" x14ac:dyDescent="0.2">
      <c r="A2539" t="s">
        <v>3086</v>
      </c>
      <c r="B2539" t="s">
        <v>2924</v>
      </c>
      <c r="C2539" s="1">
        <f t="shared" si="984"/>
        <v>8691</v>
      </c>
      <c r="D2539" s="7">
        <f>RANK(N2539,(N2539:P2539,Q2539:AJ2539))</f>
        <v>2</v>
      </c>
      <c r="E2539" s="7">
        <f>RANK(O2539,(N2539:P2539,Q2539:AJ2539))</f>
        <v>1</v>
      </c>
      <c r="F2539" s="7">
        <f>IF(P2539&gt;0,RANK(P2539,(N2539:P2539,Q2539:AJ2539)),0)</f>
        <v>3</v>
      </c>
      <c r="G2539" s="1">
        <f t="shared" si="985"/>
        <v>1155</v>
      </c>
      <c r="H2539" s="2">
        <f t="shared" si="995"/>
        <v>0.13289609941318606</v>
      </c>
      <c r="I2539" s="2"/>
      <c r="J2539" s="2">
        <f t="shared" si="986"/>
        <v>0.38269474168680245</v>
      </c>
      <c r="K2539" s="2">
        <f t="shared" si="987"/>
        <v>0.51559084109998854</v>
      </c>
      <c r="L2539" s="2">
        <f t="shared" si="988"/>
        <v>9.1819123230928543E-2</v>
      </c>
      <c r="M2539" s="2">
        <f t="shared" si="989"/>
        <v>9.8952939822804092E-3</v>
      </c>
      <c r="N2539" s="1">
        <v>3326</v>
      </c>
      <c r="O2539" s="1">
        <v>4481</v>
      </c>
      <c r="P2539" s="1">
        <v>798</v>
      </c>
      <c r="Q2539" s="1">
        <v>52</v>
      </c>
      <c r="R2539" s="1">
        <v>18</v>
      </c>
      <c r="S2539" s="1">
        <v>2</v>
      </c>
      <c r="T2539" s="1">
        <v>4</v>
      </c>
      <c r="W2539" s="1">
        <v>0</v>
      </c>
      <c r="X2539" s="1">
        <v>2</v>
      </c>
      <c r="AE2539" s="1">
        <v>0</v>
      </c>
      <c r="AJ2539" s="1">
        <v>8</v>
      </c>
      <c r="AL2539" s="7">
        <f>IF(Q2539&gt;0,RANK(Q2539,(N2539:P2539,Q2539:AJ2539)),0)</f>
        <v>4</v>
      </c>
      <c r="AM2539" s="7">
        <f>IF(R2539&gt;0,RANK(R2539,(N2539:P2539,Q2539:AJ2539)),0)</f>
        <v>5</v>
      </c>
      <c r="AN2539" s="7">
        <f>IF(S2539&gt;0,RANK(S2539,(N2539:P2539,Q2539:AJ2539)),0)</f>
        <v>8</v>
      </c>
      <c r="AO2539" s="7">
        <f>IF(T2539&gt;0,RANK(T2539,(N2539:P2539,Q2539:AJ2539)),0)</f>
        <v>7</v>
      </c>
      <c r="AP2539" s="2">
        <f t="shared" si="990"/>
        <v>5.9832010125417095E-3</v>
      </c>
      <c r="AQ2539" s="2">
        <f t="shared" si="991"/>
        <v>2.0711080428028996E-3</v>
      </c>
      <c r="AR2539" s="2">
        <f t="shared" si="992"/>
        <v>2.3012311586698885E-4</v>
      </c>
      <c r="AS2539" s="2">
        <f t="shared" si="993"/>
        <v>4.6024623173397769E-4</v>
      </c>
      <c r="AU2539" t="s">
        <v>3086</v>
      </c>
      <c r="AV2539" t="s">
        <v>2924</v>
      </c>
      <c r="AW2539">
        <v>1</v>
      </c>
      <c r="AY2539" s="130">
        <v>47</v>
      </c>
      <c r="AZ2539" s="131">
        <v>29</v>
      </c>
      <c r="BA2539" s="132">
        <f t="shared" si="994"/>
        <v>47029</v>
      </c>
      <c r="BC2539" s="7" t="s">
        <v>532</v>
      </c>
    </row>
    <row r="2540" spans="1:55" hidden="1" outlineLevel="1" x14ac:dyDescent="0.2">
      <c r="A2540" t="s">
        <v>226</v>
      </c>
      <c r="B2540" t="s">
        <v>2924</v>
      </c>
      <c r="C2540" s="1">
        <f t="shared" si="984"/>
        <v>16301</v>
      </c>
      <c r="D2540" s="7">
        <f>RANK(N2540,(N2540:P2540,Q2540:AJ2540))</f>
        <v>1</v>
      </c>
      <c r="E2540" s="7">
        <f>RANK(O2540,(N2540:P2540,Q2540:AJ2540))</f>
        <v>2</v>
      </c>
      <c r="F2540" s="7">
        <f>IF(P2540&gt;0,RANK(P2540,(N2540:P2540,Q2540:AJ2540)),0)</f>
        <v>3</v>
      </c>
      <c r="G2540" s="1">
        <f t="shared" si="985"/>
        <v>913</v>
      </c>
      <c r="H2540" s="2">
        <f t="shared" si="995"/>
        <v>5.6008833813876446E-2</v>
      </c>
      <c r="I2540" s="2"/>
      <c r="J2540" s="2">
        <f t="shared" si="986"/>
        <v>0.48776148702533589</v>
      </c>
      <c r="K2540" s="2">
        <f t="shared" si="987"/>
        <v>0.43175265321145945</v>
      </c>
      <c r="L2540" s="2">
        <f t="shared" si="988"/>
        <v>7.3921845285565307E-2</v>
      </c>
      <c r="M2540" s="2">
        <f t="shared" si="989"/>
        <v>6.5640144776392961E-3</v>
      </c>
      <c r="N2540" s="1">
        <v>7951</v>
      </c>
      <c r="O2540" s="1">
        <v>7038</v>
      </c>
      <c r="P2540" s="1">
        <v>1205</v>
      </c>
      <c r="Q2540" s="1">
        <v>41</v>
      </c>
      <c r="R2540" s="1">
        <v>43</v>
      </c>
      <c r="S2540" s="1">
        <v>6</v>
      </c>
      <c r="T2540" s="1">
        <v>5</v>
      </c>
      <c r="W2540" s="1">
        <v>3</v>
      </c>
      <c r="X2540" s="1">
        <v>3</v>
      </c>
      <c r="AE2540" s="1">
        <v>2</v>
      </c>
      <c r="AJ2540" s="1">
        <v>4</v>
      </c>
      <c r="AL2540" s="7">
        <f>IF(Q2540&gt;0,RANK(Q2540,(N2540:P2540,Q2540:AJ2540)),0)</f>
        <v>5</v>
      </c>
      <c r="AM2540" s="7">
        <f>IF(R2540&gt;0,RANK(R2540,(N2540:P2540,Q2540:AJ2540)),0)</f>
        <v>4</v>
      </c>
      <c r="AN2540" s="7">
        <f>IF(S2540&gt;0,RANK(S2540,(N2540:P2540,Q2540:AJ2540)),0)</f>
        <v>6</v>
      </c>
      <c r="AO2540" s="7">
        <f>IF(T2540&gt;0,RANK(T2540,(N2540:P2540,Q2540:AJ2540)),0)</f>
        <v>7</v>
      </c>
      <c r="AP2540" s="2">
        <f t="shared" si="990"/>
        <v>2.5151831176001473E-3</v>
      </c>
      <c r="AQ2540" s="2">
        <f t="shared" si="991"/>
        <v>2.6378749769952765E-3</v>
      </c>
      <c r="AR2540" s="2">
        <f t="shared" si="992"/>
        <v>3.6807557818538741E-4</v>
      </c>
      <c r="AS2540" s="2">
        <f t="shared" si="993"/>
        <v>3.0672964848782285E-4</v>
      </c>
      <c r="AU2540" t="s">
        <v>226</v>
      </c>
      <c r="AV2540" t="s">
        <v>2924</v>
      </c>
      <c r="AW2540">
        <v>4</v>
      </c>
      <c r="AY2540" s="130">
        <v>47</v>
      </c>
      <c r="AZ2540" s="131">
        <v>31</v>
      </c>
      <c r="BA2540" s="132">
        <f t="shared" si="994"/>
        <v>47031</v>
      </c>
      <c r="BC2540" s="7" t="s">
        <v>532</v>
      </c>
    </row>
    <row r="2541" spans="1:55" hidden="1" outlineLevel="1" x14ac:dyDescent="0.2">
      <c r="A2541" t="s">
        <v>2734</v>
      </c>
      <c r="B2541" t="s">
        <v>2924</v>
      </c>
      <c r="C2541" s="1">
        <f t="shared" si="984"/>
        <v>4342</v>
      </c>
      <c r="D2541" s="7">
        <f>RANK(N2541,(N2541:P2541,Q2541:AJ2541))</f>
        <v>1</v>
      </c>
      <c r="E2541" s="7">
        <f>RANK(O2541,(N2541:P2541,Q2541:AJ2541))</f>
        <v>2</v>
      </c>
      <c r="F2541" s="7">
        <f>IF(P2541&gt;0,RANK(P2541,(N2541:P2541,Q2541:AJ2541)),0)</f>
        <v>3</v>
      </c>
      <c r="G2541" s="1">
        <f t="shared" si="985"/>
        <v>384</v>
      </c>
      <c r="H2541" s="2">
        <f t="shared" si="995"/>
        <v>8.8438507600184249E-2</v>
      </c>
      <c r="I2541" s="2"/>
      <c r="J2541" s="2">
        <f t="shared" si="986"/>
        <v>0.5195762321510824</v>
      </c>
      <c r="K2541" s="2">
        <f t="shared" si="987"/>
        <v>0.43113772455089822</v>
      </c>
      <c r="L2541" s="2">
        <f t="shared" si="988"/>
        <v>4.629203132197144E-2</v>
      </c>
      <c r="M2541" s="2">
        <f t="shared" si="989"/>
        <v>2.9940119760479486E-3</v>
      </c>
      <c r="N2541" s="1">
        <v>2256</v>
      </c>
      <c r="O2541" s="1">
        <v>1872</v>
      </c>
      <c r="P2541" s="1">
        <v>201</v>
      </c>
      <c r="Q2541" s="1">
        <v>2</v>
      </c>
      <c r="R2541" s="1">
        <v>7</v>
      </c>
      <c r="S2541" s="1">
        <v>1</v>
      </c>
      <c r="W2541" s="1">
        <v>0</v>
      </c>
      <c r="X2541" s="1">
        <v>1</v>
      </c>
      <c r="AE2541" s="1">
        <v>2</v>
      </c>
      <c r="AJ2541" s="1">
        <v>0</v>
      </c>
      <c r="AL2541" s="7">
        <f>IF(Q2541&gt;0,RANK(Q2541,(N2541:P2541,Q2541:AJ2541)),0)</f>
        <v>5</v>
      </c>
      <c r="AM2541" s="7">
        <f>IF(R2541&gt;0,RANK(R2541,(N2541:P2541,Q2541:AJ2541)),0)</f>
        <v>4</v>
      </c>
      <c r="AN2541" s="7">
        <f>IF(S2541&gt;0,RANK(S2541,(N2541:P2541,Q2541:AJ2541)),0)</f>
        <v>7</v>
      </c>
      <c r="AO2541" s="7">
        <f>IF(T2541&gt;0,RANK(T2541,(N2541:P2541,Q2541:AJ2541)),0)</f>
        <v>0</v>
      </c>
      <c r="AP2541" s="2">
        <f t="shared" si="990"/>
        <v>4.6061722708429296E-4</v>
      </c>
      <c r="AQ2541" s="2">
        <f t="shared" si="991"/>
        <v>1.6121602947950253E-3</v>
      </c>
      <c r="AR2541" s="2">
        <f t="shared" si="992"/>
        <v>2.3030861354214648E-4</v>
      </c>
      <c r="AS2541" s="2">
        <f t="shared" si="993"/>
        <v>0</v>
      </c>
      <c r="AU2541" t="s">
        <v>2734</v>
      </c>
      <c r="AV2541" t="s">
        <v>2924</v>
      </c>
      <c r="AW2541">
        <v>8</v>
      </c>
      <c r="AY2541" s="130">
        <v>47</v>
      </c>
      <c r="AZ2541" s="131">
        <v>33</v>
      </c>
      <c r="BA2541" s="132">
        <f t="shared" si="994"/>
        <v>47033</v>
      </c>
      <c r="BC2541" s="7" t="s">
        <v>532</v>
      </c>
    </row>
    <row r="2542" spans="1:55" hidden="1" outlineLevel="1" x14ac:dyDescent="0.2">
      <c r="A2542" t="s">
        <v>2220</v>
      </c>
      <c r="B2542" t="s">
        <v>2924</v>
      </c>
      <c r="C2542" s="1">
        <f t="shared" si="984"/>
        <v>16347</v>
      </c>
      <c r="D2542" s="7">
        <f>RANK(N2542,(N2542:P2542,Q2542:AJ2542))</f>
        <v>2</v>
      </c>
      <c r="E2542" s="7">
        <f>RANK(O2542,(N2542:P2542,Q2542:AJ2542))</f>
        <v>1</v>
      </c>
      <c r="F2542" s="7">
        <f>IF(P2542&gt;0,RANK(P2542,(N2542:P2542,Q2542:AJ2542)),0)</f>
        <v>3</v>
      </c>
      <c r="G2542" s="1">
        <f t="shared" si="985"/>
        <v>1420</v>
      </c>
      <c r="H2542" s="2">
        <f t="shared" si="995"/>
        <v>8.6866091637609347E-2</v>
      </c>
      <c r="I2542" s="2"/>
      <c r="J2542" s="2">
        <f t="shared" si="986"/>
        <v>0.40839297730470425</v>
      </c>
      <c r="K2542" s="2">
        <f t="shared" si="987"/>
        <v>0.49525906894231359</v>
      </c>
      <c r="L2542" s="2">
        <f t="shared" si="988"/>
        <v>8.5581452254236245E-2</v>
      </c>
      <c r="M2542" s="2">
        <f t="shared" si="989"/>
        <v>1.0766501498745917E-2</v>
      </c>
      <c r="N2542" s="1">
        <v>6676</v>
      </c>
      <c r="O2542" s="1">
        <v>8096</v>
      </c>
      <c r="P2542" s="1">
        <v>1399</v>
      </c>
      <c r="Q2542" s="1">
        <v>74</v>
      </c>
      <c r="R2542" s="1">
        <v>51</v>
      </c>
      <c r="S2542" s="1">
        <v>28</v>
      </c>
      <c r="T2542" s="1">
        <v>6</v>
      </c>
      <c r="W2542" s="1">
        <v>2</v>
      </c>
      <c r="X2542" s="1">
        <v>3</v>
      </c>
      <c r="AE2542" s="1">
        <v>6</v>
      </c>
      <c r="AJ2542" s="1">
        <v>6</v>
      </c>
      <c r="AL2542" s="7">
        <f>IF(Q2542&gt;0,RANK(Q2542,(N2542:P2542,Q2542:AJ2542)),0)</f>
        <v>4</v>
      </c>
      <c r="AM2542" s="7">
        <f>IF(R2542&gt;0,RANK(R2542,(N2542:P2542,Q2542:AJ2542)),0)</f>
        <v>5</v>
      </c>
      <c r="AN2542" s="7">
        <f>IF(S2542&gt;0,RANK(S2542,(N2542:P2542,Q2542:AJ2542)),0)</f>
        <v>6</v>
      </c>
      <c r="AO2542" s="7">
        <f>IF(T2542&gt;0,RANK(T2542,(N2542:P2542,Q2542:AJ2542)),0)</f>
        <v>7</v>
      </c>
      <c r="AP2542" s="2">
        <f t="shared" si="990"/>
        <v>4.5268244937909097E-3</v>
      </c>
      <c r="AQ2542" s="2">
        <f t="shared" si="991"/>
        <v>3.119838502477519E-3</v>
      </c>
      <c r="AR2542" s="2">
        <f t="shared" si="992"/>
        <v>1.7128525111641279E-3</v>
      </c>
      <c r="AS2542" s="2">
        <f t="shared" si="993"/>
        <v>3.6703982382088455E-4</v>
      </c>
      <c r="AU2542" t="s">
        <v>2220</v>
      </c>
      <c r="AV2542" t="s">
        <v>2924</v>
      </c>
      <c r="AW2542">
        <v>4</v>
      </c>
      <c r="AY2542" s="130">
        <v>47</v>
      </c>
      <c r="AZ2542" s="131">
        <v>35</v>
      </c>
      <c r="BA2542" s="132">
        <f t="shared" si="994"/>
        <v>47035</v>
      </c>
      <c r="BC2542" s="7" t="s">
        <v>532</v>
      </c>
    </row>
    <row r="2543" spans="1:55" hidden="1" outlineLevel="1" x14ac:dyDescent="0.2">
      <c r="A2543" t="s">
        <v>3219</v>
      </c>
      <c r="B2543" t="s">
        <v>2924</v>
      </c>
      <c r="C2543" s="1">
        <f t="shared" si="984"/>
        <v>200382</v>
      </c>
      <c r="D2543" s="7">
        <f>RANK(N2543,(N2543:P2543,Q2543:AJ2543))</f>
        <v>1</v>
      </c>
      <c r="E2543" s="7">
        <f>RANK(O2543,(N2543:P2543,Q2543:AJ2543))</f>
        <v>2</v>
      </c>
      <c r="F2543" s="7">
        <f>IF(P2543&gt;0,RANK(P2543,(N2543:P2543,Q2543:AJ2543)),0)</f>
        <v>3</v>
      </c>
      <c r="G2543" s="1">
        <f t="shared" si="985"/>
        <v>32352</v>
      </c>
      <c r="H2543" s="2">
        <f t="shared" si="995"/>
        <v>0.1614516273916819</v>
      </c>
      <c r="I2543" s="2"/>
      <c r="J2543" s="2">
        <f t="shared" si="986"/>
        <v>0.55296882953558701</v>
      </c>
      <c r="K2543" s="2">
        <f t="shared" si="987"/>
        <v>0.39151720214390512</v>
      </c>
      <c r="L2543" s="2">
        <f t="shared" si="988"/>
        <v>4.5004042279246641E-2</v>
      </c>
      <c r="M2543" s="2">
        <f t="shared" si="989"/>
        <v>1.0509926041261226E-2</v>
      </c>
      <c r="N2543" s="1">
        <v>110805</v>
      </c>
      <c r="O2543" s="1">
        <v>78453</v>
      </c>
      <c r="P2543" s="1">
        <v>9018</v>
      </c>
      <c r="Q2543" s="1">
        <v>1020</v>
      </c>
      <c r="R2543" s="1">
        <v>786</v>
      </c>
      <c r="S2543" s="1">
        <v>152</v>
      </c>
      <c r="T2543" s="1">
        <v>71</v>
      </c>
      <c r="W2543" s="1">
        <v>0</v>
      </c>
      <c r="X2543" s="1">
        <v>31</v>
      </c>
      <c r="AE2543" s="1">
        <v>28</v>
      </c>
      <c r="AJ2543" s="1">
        <v>18</v>
      </c>
      <c r="AL2543" s="7">
        <f>IF(Q2543&gt;0,RANK(Q2543,(N2543:P2543,Q2543:AJ2543)),0)</f>
        <v>4</v>
      </c>
      <c r="AM2543" s="7">
        <f>IF(R2543&gt;0,RANK(R2543,(N2543:P2543,Q2543:AJ2543)),0)</f>
        <v>5</v>
      </c>
      <c r="AN2543" s="7">
        <f>IF(S2543&gt;0,RANK(S2543,(N2543:P2543,Q2543:AJ2543)),0)</f>
        <v>6</v>
      </c>
      <c r="AO2543" s="7">
        <f>IF(T2543&gt;0,RANK(T2543,(N2543:P2543,Q2543:AJ2543)),0)</f>
        <v>7</v>
      </c>
      <c r="AP2543" s="2">
        <f t="shared" si="990"/>
        <v>5.0902775698416025E-3</v>
      </c>
      <c r="AQ2543" s="2">
        <f t="shared" si="991"/>
        <v>3.9225080097014704E-3</v>
      </c>
      <c r="AR2543" s="2">
        <f t="shared" si="992"/>
        <v>7.585511672705133E-4</v>
      </c>
      <c r="AS2543" s="2">
        <f t="shared" si="993"/>
        <v>3.5432324260662135E-4</v>
      </c>
      <c r="AU2543" t="s">
        <v>3219</v>
      </c>
      <c r="AV2543" t="s">
        <v>2924</v>
      </c>
      <c r="AY2543" s="130">
        <v>47</v>
      </c>
      <c r="AZ2543" s="131">
        <v>37</v>
      </c>
      <c r="BA2543" s="132">
        <f t="shared" si="994"/>
        <v>47037</v>
      </c>
      <c r="BC2543" s="7" t="s">
        <v>532</v>
      </c>
    </row>
    <row r="2544" spans="1:55" hidden="1" outlineLevel="1" x14ac:dyDescent="0.2">
      <c r="A2544" t="s">
        <v>2027</v>
      </c>
      <c r="B2544" t="s">
        <v>2924</v>
      </c>
      <c r="C2544" s="1">
        <f t="shared" si="984"/>
        <v>4224</v>
      </c>
      <c r="D2544" s="7">
        <f>RANK(N2544,(N2544:P2544,Q2544:AJ2544))</f>
        <v>1</v>
      </c>
      <c r="E2544" s="7">
        <f>RANK(O2544,(N2544:P2544,Q2544:AJ2544))</f>
        <v>2</v>
      </c>
      <c r="F2544" s="7">
        <f>IF(P2544&gt;0,RANK(P2544,(N2544:P2544,Q2544:AJ2544)),0)</f>
        <v>3</v>
      </c>
      <c r="G2544" s="1">
        <f t="shared" si="985"/>
        <v>550</v>
      </c>
      <c r="H2544" s="2">
        <f t="shared" si="995"/>
        <v>0.13020833333333334</v>
      </c>
      <c r="I2544" s="2"/>
      <c r="J2544" s="2">
        <f t="shared" si="986"/>
        <v>0.53551136363636365</v>
      </c>
      <c r="K2544" s="2">
        <f t="shared" si="987"/>
        <v>0.40530303030303028</v>
      </c>
      <c r="L2544" s="2">
        <f t="shared" si="988"/>
        <v>5.4214015151515152E-2</v>
      </c>
      <c r="M2544" s="2">
        <f t="shared" si="989"/>
        <v>4.9715909090909255E-3</v>
      </c>
      <c r="N2544" s="1">
        <v>2262</v>
      </c>
      <c r="O2544" s="1">
        <v>1712</v>
      </c>
      <c r="P2544" s="1">
        <v>229</v>
      </c>
      <c r="Q2544" s="1">
        <v>3</v>
      </c>
      <c r="R2544" s="1">
        <v>11</v>
      </c>
      <c r="S2544" s="1">
        <v>1</v>
      </c>
      <c r="T2544" s="1">
        <v>3</v>
      </c>
      <c r="W2544" s="1">
        <v>1</v>
      </c>
      <c r="X2544" s="1">
        <v>1</v>
      </c>
      <c r="AE2544" s="1">
        <v>0</v>
      </c>
      <c r="AJ2544" s="1">
        <v>1</v>
      </c>
      <c r="AL2544" s="7">
        <f>IF(Q2544&gt;0,RANK(Q2544,(N2544:P2544,Q2544:AJ2544)),0)</f>
        <v>5</v>
      </c>
      <c r="AM2544" s="7">
        <f>IF(R2544&gt;0,RANK(R2544,(N2544:P2544,Q2544:AJ2544)),0)</f>
        <v>4</v>
      </c>
      <c r="AN2544" s="7">
        <f>IF(S2544&gt;0,RANK(S2544,(N2544:P2544,Q2544:AJ2544)),0)</f>
        <v>7</v>
      </c>
      <c r="AO2544" s="7">
        <f>IF(T2544&gt;0,RANK(T2544,(N2544:P2544,Q2544:AJ2544)),0)</f>
        <v>5</v>
      </c>
      <c r="AP2544" s="2">
        <f t="shared" si="990"/>
        <v>7.1022727272727275E-4</v>
      </c>
      <c r="AQ2544" s="2">
        <f t="shared" si="991"/>
        <v>2.6041666666666665E-3</v>
      </c>
      <c r="AR2544" s="2">
        <f t="shared" si="992"/>
        <v>2.3674242424242425E-4</v>
      </c>
      <c r="AS2544" s="2">
        <f t="shared" si="993"/>
        <v>7.1022727272727275E-4</v>
      </c>
      <c r="AU2544" t="s">
        <v>2027</v>
      </c>
      <c r="AV2544" t="s">
        <v>2924</v>
      </c>
      <c r="AW2544">
        <v>7</v>
      </c>
      <c r="AY2544" s="130">
        <v>47</v>
      </c>
      <c r="AZ2544" s="131">
        <v>39</v>
      </c>
      <c r="BA2544" s="132">
        <f t="shared" si="994"/>
        <v>47039</v>
      </c>
      <c r="BC2544" s="7" t="s">
        <v>532</v>
      </c>
    </row>
    <row r="2545" spans="1:55" hidden="1" outlineLevel="1" x14ac:dyDescent="0.2">
      <c r="A2545" t="s">
        <v>1464</v>
      </c>
      <c r="B2545" t="s">
        <v>2924</v>
      </c>
      <c r="C2545" s="1">
        <f t="shared" si="984"/>
        <v>5302</v>
      </c>
      <c r="D2545" s="7">
        <f>RANK(N2545,(N2545:P2545,Q2545:AJ2545))</f>
        <v>1</v>
      </c>
      <c r="E2545" s="7">
        <f>RANK(O2545,(N2545:P2545,Q2545:AJ2545))</f>
        <v>2</v>
      </c>
      <c r="F2545" s="7">
        <f>IF(P2545&gt;0,RANK(P2545,(N2545:P2545,Q2545:AJ2545)),0)</f>
        <v>3</v>
      </c>
      <c r="G2545" s="1">
        <f t="shared" si="985"/>
        <v>1517</v>
      </c>
      <c r="H2545" s="2">
        <f t="shared" si="995"/>
        <v>0.28611844586948321</v>
      </c>
      <c r="I2545" s="2"/>
      <c r="J2545" s="2">
        <f t="shared" si="986"/>
        <v>0.60599773670313084</v>
      </c>
      <c r="K2545" s="2">
        <f t="shared" si="987"/>
        <v>0.31987929083364769</v>
      </c>
      <c r="L2545" s="2">
        <f t="shared" si="988"/>
        <v>6.4503960769520932E-2</v>
      </c>
      <c r="M2545" s="2">
        <f t="shared" si="989"/>
        <v>9.6190116937005382E-3</v>
      </c>
      <c r="N2545" s="1">
        <v>3213</v>
      </c>
      <c r="O2545" s="1">
        <v>1696</v>
      </c>
      <c r="P2545" s="1">
        <v>342</v>
      </c>
      <c r="Q2545" s="1">
        <v>16</v>
      </c>
      <c r="R2545" s="1">
        <v>23</v>
      </c>
      <c r="S2545" s="1">
        <v>4</v>
      </c>
      <c r="T2545" s="1">
        <v>4</v>
      </c>
      <c r="W2545" s="1">
        <v>0</v>
      </c>
      <c r="X2545" s="1">
        <v>1</v>
      </c>
      <c r="AE2545" s="1">
        <v>0</v>
      </c>
      <c r="AJ2545" s="1">
        <v>3</v>
      </c>
      <c r="AL2545" s="7">
        <f>IF(Q2545&gt;0,RANK(Q2545,(N2545:P2545,Q2545:AJ2545)),0)</f>
        <v>5</v>
      </c>
      <c r="AM2545" s="7">
        <f>IF(R2545&gt;0,RANK(R2545,(N2545:P2545,Q2545:AJ2545)),0)</f>
        <v>4</v>
      </c>
      <c r="AN2545" s="7">
        <f>IF(S2545&gt;0,RANK(S2545,(N2545:P2545,Q2545:AJ2545)),0)</f>
        <v>6</v>
      </c>
      <c r="AO2545" s="7">
        <f>IF(T2545&gt;0,RANK(T2545,(N2545:P2545,Q2545:AJ2545)),0)</f>
        <v>6</v>
      </c>
      <c r="AP2545" s="2">
        <f t="shared" si="990"/>
        <v>3.0177291588079969E-3</v>
      </c>
      <c r="AQ2545" s="2">
        <f t="shared" si="991"/>
        <v>4.3379856657864953E-3</v>
      </c>
      <c r="AR2545" s="2">
        <f t="shared" si="992"/>
        <v>7.5443228970199924E-4</v>
      </c>
      <c r="AS2545" s="2">
        <f t="shared" si="993"/>
        <v>7.5443228970199924E-4</v>
      </c>
      <c r="AU2545" t="s">
        <v>1464</v>
      </c>
      <c r="AV2545" t="s">
        <v>2924</v>
      </c>
      <c r="AW2545">
        <v>6</v>
      </c>
      <c r="AY2545" s="130">
        <v>47</v>
      </c>
      <c r="AZ2545" s="131">
        <v>41</v>
      </c>
      <c r="BA2545" s="132">
        <f t="shared" si="994"/>
        <v>47041</v>
      </c>
      <c r="BC2545" s="7" t="s">
        <v>532</v>
      </c>
    </row>
    <row r="2546" spans="1:55" hidden="1" outlineLevel="1" x14ac:dyDescent="0.2">
      <c r="A2546" t="s">
        <v>2468</v>
      </c>
      <c r="B2546" t="s">
        <v>2924</v>
      </c>
      <c r="C2546" s="1">
        <f t="shared" si="984"/>
        <v>13829</v>
      </c>
      <c r="D2546" s="7">
        <f>RANK(N2546,(N2546:P2546,Q2546:AJ2546))</f>
        <v>1</v>
      </c>
      <c r="E2546" s="7">
        <f>RANK(O2546,(N2546:P2546,Q2546:AJ2546))</f>
        <v>2</v>
      </c>
      <c r="F2546" s="7">
        <f>IF(P2546&gt;0,RANK(P2546,(N2546:P2546,Q2546:AJ2546)),0)</f>
        <v>3</v>
      </c>
      <c r="G2546" s="1">
        <f t="shared" si="985"/>
        <v>2175</v>
      </c>
      <c r="H2546" s="2">
        <f t="shared" si="995"/>
        <v>0.15727818352737002</v>
      </c>
      <c r="I2546" s="2"/>
      <c r="J2546" s="2">
        <f t="shared" si="986"/>
        <v>0.5393014679297129</v>
      </c>
      <c r="K2546" s="2">
        <f t="shared" si="987"/>
        <v>0.3820232844023429</v>
      </c>
      <c r="L2546" s="2">
        <f t="shared" si="988"/>
        <v>7.2022561284257713E-2</v>
      </c>
      <c r="M2546" s="2">
        <f t="shared" si="989"/>
        <v>6.6526863836864902E-3</v>
      </c>
      <c r="N2546" s="1">
        <v>7458</v>
      </c>
      <c r="O2546" s="1">
        <v>5283</v>
      </c>
      <c r="P2546" s="1">
        <v>996</v>
      </c>
      <c r="Q2546" s="1">
        <v>34</v>
      </c>
      <c r="R2546" s="1">
        <v>32</v>
      </c>
      <c r="S2546" s="1">
        <v>10</v>
      </c>
      <c r="T2546" s="1">
        <v>5</v>
      </c>
      <c r="W2546" s="1">
        <v>0</v>
      </c>
      <c r="X2546" s="1">
        <v>3</v>
      </c>
      <c r="AE2546" s="1">
        <v>1</v>
      </c>
      <c r="AJ2546" s="1">
        <v>7</v>
      </c>
      <c r="AL2546" s="7">
        <f>IF(Q2546&gt;0,RANK(Q2546,(N2546:P2546,Q2546:AJ2546)),0)</f>
        <v>4</v>
      </c>
      <c r="AM2546" s="7">
        <f>IF(R2546&gt;0,RANK(R2546,(N2546:P2546,Q2546:AJ2546)),0)</f>
        <v>5</v>
      </c>
      <c r="AN2546" s="7">
        <f>IF(S2546&gt;0,RANK(S2546,(N2546:P2546,Q2546:AJ2546)),0)</f>
        <v>6</v>
      </c>
      <c r="AO2546" s="7">
        <f>IF(T2546&gt;0,RANK(T2546,(N2546:P2546,Q2546:AJ2546)),0)</f>
        <v>8</v>
      </c>
      <c r="AP2546" s="2">
        <f t="shared" si="990"/>
        <v>2.4586014896232555E-3</v>
      </c>
      <c r="AQ2546" s="2">
        <f t="shared" si="991"/>
        <v>2.3139778725865933E-3</v>
      </c>
      <c r="AR2546" s="2">
        <f t="shared" si="992"/>
        <v>7.2311808518331041E-4</v>
      </c>
      <c r="AS2546" s="2">
        <f t="shared" si="993"/>
        <v>3.615590425916552E-4</v>
      </c>
      <c r="AU2546" t="s">
        <v>2468</v>
      </c>
      <c r="AV2546" t="s">
        <v>2924</v>
      </c>
      <c r="AW2546">
        <v>7</v>
      </c>
      <c r="AY2546" s="130">
        <v>47</v>
      </c>
      <c r="AZ2546" s="131">
        <v>43</v>
      </c>
      <c r="BA2546" s="132">
        <f t="shared" si="994"/>
        <v>47043</v>
      </c>
      <c r="BC2546" s="7" t="s">
        <v>532</v>
      </c>
    </row>
    <row r="2547" spans="1:55" hidden="1" outlineLevel="1" x14ac:dyDescent="0.2">
      <c r="A2547" t="s">
        <v>2469</v>
      </c>
      <c r="B2547" t="s">
        <v>2924</v>
      </c>
      <c r="C2547" s="1">
        <f t="shared" si="984"/>
        <v>11374</v>
      </c>
      <c r="D2547" s="7">
        <f>RANK(N2547,(N2547:P2547,Q2547:AJ2547))</f>
        <v>1</v>
      </c>
      <c r="E2547" s="7">
        <f>RANK(O2547,(N2547:P2547,Q2547:AJ2547))</f>
        <v>2</v>
      </c>
      <c r="F2547" s="7">
        <f>IF(P2547&gt;0,RANK(P2547,(N2547:P2547,Q2547:AJ2547)),0)</f>
        <v>3</v>
      </c>
      <c r="G2547" s="1">
        <f t="shared" si="985"/>
        <v>543</v>
      </c>
      <c r="H2547" s="2">
        <f t="shared" si="995"/>
        <v>4.7740460699841746E-2</v>
      </c>
      <c r="I2547" s="2"/>
      <c r="J2547" s="2">
        <f t="shared" si="986"/>
        <v>0.49252681554422367</v>
      </c>
      <c r="K2547" s="2">
        <f t="shared" si="987"/>
        <v>0.44478635484438195</v>
      </c>
      <c r="L2547" s="2">
        <f t="shared" si="988"/>
        <v>5.9433796377703532E-2</v>
      </c>
      <c r="M2547" s="2">
        <f t="shared" si="989"/>
        <v>3.2530332336907913E-3</v>
      </c>
      <c r="N2547" s="1">
        <v>5602</v>
      </c>
      <c r="O2547" s="1">
        <v>5059</v>
      </c>
      <c r="P2547" s="1">
        <v>676</v>
      </c>
      <c r="Q2547" s="1">
        <v>12</v>
      </c>
      <c r="R2547" s="1">
        <v>14</v>
      </c>
      <c r="S2547" s="1">
        <v>5</v>
      </c>
      <c r="W2547" s="1">
        <v>3</v>
      </c>
      <c r="X2547" s="1">
        <v>1</v>
      </c>
      <c r="AE2547" s="1">
        <v>1</v>
      </c>
      <c r="AJ2547" s="1">
        <v>1</v>
      </c>
      <c r="AL2547" s="7">
        <f>IF(Q2547&gt;0,RANK(Q2547,(N2547:P2547,Q2547:AJ2547)),0)</f>
        <v>5</v>
      </c>
      <c r="AM2547" s="7">
        <f>IF(R2547&gt;0,RANK(R2547,(N2547:P2547,Q2547:AJ2547)),0)</f>
        <v>4</v>
      </c>
      <c r="AN2547" s="7">
        <f>IF(S2547&gt;0,RANK(S2547,(N2547:P2547,Q2547:AJ2547)),0)</f>
        <v>6</v>
      </c>
      <c r="AO2547" s="7">
        <f>IF(T2547&gt;0,RANK(T2547,(N2547:P2547,Q2547:AJ2547)),0)</f>
        <v>0</v>
      </c>
      <c r="AP2547" s="2">
        <f t="shared" si="990"/>
        <v>1.0550378055213644E-3</v>
      </c>
      <c r="AQ2547" s="2">
        <f t="shared" si="991"/>
        <v>1.2308774397749253E-3</v>
      </c>
      <c r="AR2547" s="2">
        <f t="shared" si="992"/>
        <v>4.3959908563390187E-4</v>
      </c>
      <c r="AS2547" s="2">
        <f t="shared" si="993"/>
        <v>0</v>
      </c>
      <c r="AU2547" t="s">
        <v>2469</v>
      </c>
      <c r="AV2547" t="s">
        <v>2924</v>
      </c>
      <c r="AW2547">
        <v>8</v>
      </c>
      <c r="AY2547" s="130">
        <v>47</v>
      </c>
      <c r="AZ2547" s="131">
        <v>45</v>
      </c>
      <c r="BA2547" s="132">
        <f t="shared" si="994"/>
        <v>47045</v>
      </c>
      <c r="BC2547" s="7" t="s">
        <v>532</v>
      </c>
    </row>
    <row r="2548" spans="1:55" hidden="1" outlineLevel="1" x14ac:dyDescent="0.2">
      <c r="A2548" t="s">
        <v>808</v>
      </c>
      <c r="B2548" t="s">
        <v>2924</v>
      </c>
      <c r="C2548" s="1">
        <f t="shared" si="984"/>
        <v>9519</v>
      </c>
      <c r="D2548" s="7">
        <f>RANK(N2548,(N2548:P2548,Q2548:AJ2548))</f>
        <v>1</v>
      </c>
      <c r="E2548" s="7">
        <f>RANK(O2548,(N2548:P2548,Q2548:AJ2548))</f>
        <v>2</v>
      </c>
      <c r="F2548" s="7">
        <f>IF(P2548&gt;0,RANK(P2548,(N2548:P2548,Q2548:AJ2548)),0)</f>
        <v>3</v>
      </c>
      <c r="G2548" s="1">
        <f t="shared" si="985"/>
        <v>249</v>
      </c>
      <c r="H2548" s="2">
        <f t="shared" si="995"/>
        <v>2.6158209895997479E-2</v>
      </c>
      <c r="I2548" s="2"/>
      <c r="J2548" s="2">
        <f t="shared" si="986"/>
        <v>0.48902195608782434</v>
      </c>
      <c r="K2548" s="2">
        <f t="shared" si="987"/>
        <v>0.46286374619182685</v>
      </c>
      <c r="L2548" s="2">
        <f t="shared" si="988"/>
        <v>4.3702069545120285E-2</v>
      </c>
      <c r="M2548" s="2">
        <f t="shared" si="989"/>
        <v>4.4122281752284678E-3</v>
      </c>
      <c r="N2548" s="1">
        <v>4655</v>
      </c>
      <c r="O2548" s="1">
        <v>4406</v>
      </c>
      <c r="P2548" s="1">
        <v>416</v>
      </c>
      <c r="Q2548" s="1">
        <v>9</v>
      </c>
      <c r="R2548" s="1">
        <v>20</v>
      </c>
      <c r="S2548" s="1">
        <v>5</v>
      </c>
      <c r="T2548" s="1">
        <v>1</v>
      </c>
      <c r="W2548" s="1">
        <v>0</v>
      </c>
      <c r="X2548" s="1">
        <v>3</v>
      </c>
      <c r="AE2548" s="1">
        <v>3</v>
      </c>
      <c r="AJ2548" s="1">
        <v>1</v>
      </c>
      <c r="AL2548" s="7">
        <f>IF(Q2548&gt;0,RANK(Q2548,(N2548:P2548,Q2548:AJ2548)),0)</f>
        <v>5</v>
      </c>
      <c r="AM2548" s="7">
        <f>IF(R2548&gt;0,RANK(R2548,(N2548:P2548,Q2548:AJ2548)),0)</f>
        <v>4</v>
      </c>
      <c r="AN2548" s="7">
        <f>IF(S2548&gt;0,RANK(S2548,(N2548:P2548,Q2548:AJ2548)),0)</f>
        <v>6</v>
      </c>
      <c r="AO2548" s="7">
        <f>IF(T2548&gt;0,RANK(T2548,(N2548:P2548,Q2548:AJ2548)),0)</f>
        <v>9</v>
      </c>
      <c r="AP2548" s="2">
        <f t="shared" si="990"/>
        <v>9.4547746612039078E-4</v>
      </c>
      <c r="AQ2548" s="2">
        <f t="shared" si="991"/>
        <v>2.1010610358230906E-3</v>
      </c>
      <c r="AR2548" s="2">
        <f t="shared" si="992"/>
        <v>5.2526525895577264E-4</v>
      </c>
      <c r="AS2548" s="2">
        <f t="shared" si="993"/>
        <v>1.0505305179115453E-4</v>
      </c>
      <c r="AU2548" t="s">
        <v>808</v>
      </c>
      <c r="AV2548" t="s">
        <v>2924</v>
      </c>
      <c r="AW2548">
        <v>7</v>
      </c>
      <c r="AY2548" s="130">
        <v>47</v>
      </c>
      <c r="AZ2548" s="131">
        <v>47</v>
      </c>
      <c r="BA2548" s="132">
        <f t="shared" si="994"/>
        <v>47047</v>
      </c>
      <c r="BC2548" s="7" t="s">
        <v>532</v>
      </c>
    </row>
    <row r="2549" spans="1:55" hidden="1" outlineLevel="1" x14ac:dyDescent="0.2">
      <c r="A2549" t="s">
        <v>3095</v>
      </c>
      <c r="B2549" t="s">
        <v>2924</v>
      </c>
      <c r="C2549" s="1">
        <f t="shared" si="984"/>
        <v>5056</v>
      </c>
      <c r="D2549" s="7">
        <f>RANK(N2549,(N2549:P2549,Q2549:AJ2549))</f>
        <v>1</v>
      </c>
      <c r="E2549" s="7">
        <f>RANK(O2549,(N2549:P2549,Q2549:AJ2549))</f>
        <v>2</v>
      </c>
      <c r="F2549" s="7">
        <f>IF(P2549&gt;0,RANK(P2549,(N2549:P2549,Q2549:AJ2549)),0)</f>
        <v>3</v>
      </c>
      <c r="G2549" s="1">
        <f t="shared" si="985"/>
        <v>25</v>
      </c>
      <c r="H2549" s="2">
        <f t="shared" si="995"/>
        <v>4.9446202531645573E-3</v>
      </c>
      <c r="I2549" s="2"/>
      <c r="J2549" s="2">
        <f t="shared" si="986"/>
        <v>0.46123417721518989</v>
      </c>
      <c r="K2549" s="2">
        <f t="shared" si="987"/>
        <v>0.45628955696202533</v>
      </c>
      <c r="L2549" s="2">
        <f t="shared" si="988"/>
        <v>7.6344936708860764E-2</v>
      </c>
      <c r="M2549" s="2">
        <f t="shared" si="989"/>
        <v>6.1313291139240139E-3</v>
      </c>
      <c r="N2549" s="1">
        <v>2332</v>
      </c>
      <c r="O2549" s="1">
        <v>2307</v>
      </c>
      <c r="P2549" s="1">
        <v>386</v>
      </c>
      <c r="Q2549" s="1">
        <v>16</v>
      </c>
      <c r="R2549" s="1">
        <v>4</v>
      </c>
      <c r="S2549" s="1">
        <v>1</v>
      </c>
      <c r="T2549" s="1">
        <v>3</v>
      </c>
      <c r="W2549" s="1">
        <v>0</v>
      </c>
      <c r="X2549" s="1">
        <v>2</v>
      </c>
      <c r="AE2549" s="1">
        <v>3</v>
      </c>
      <c r="AJ2549" s="1">
        <v>2</v>
      </c>
      <c r="AL2549" s="7">
        <f>IF(Q2549&gt;0,RANK(Q2549,(N2549:P2549,Q2549:AJ2549)),0)</f>
        <v>4</v>
      </c>
      <c r="AM2549" s="7">
        <f>IF(R2549&gt;0,RANK(R2549,(N2549:P2549,Q2549:AJ2549)),0)</f>
        <v>5</v>
      </c>
      <c r="AN2549" s="7">
        <f>IF(S2549&gt;0,RANK(S2549,(N2549:P2549,Q2549:AJ2549)),0)</f>
        <v>10</v>
      </c>
      <c r="AO2549" s="7">
        <f>IF(T2549&gt;0,RANK(T2549,(N2549:P2549,Q2549:AJ2549)),0)</f>
        <v>6</v>
      </c>
      <c r="AP2549" s="2">
        <f t="shared" si="990"/>
        <v>3.1645569620253164E-3</v>
      </c>
      <c r="AQ2549" s="2">
        <f t="shared" si="991"/>
        <v>7.911392405063291E-4</v>
      </c>
      <c r="AR2549" s="2">
        <f t="shared" si="992"/>
        <v>1.9778481012658228E-4</v>
      </c>
      <c r="AS2549" s="2">
        <f t="shared" si="993"/>
        <v>5.9335443037974685E-4</v>
      </c>
      <c r="AU2549" t="s">
        <v>3095</v>
      </c>
      <c r="AV2549" t="s">
        <v>2924</v>
      </c>
      <c r="AW2549">
        <v>4</v>
      </c>
      <c r="AY2549" s="130">
        <v>47</v>
      </c>
      <c r="AZ2549" s="131">
        <v>49</v>
      </c>
      <c r="BA2549" s="132">
        <f t="shared" si="994"/>
        <v>47049</v>
      </c>
      <c r="BC2549" s="7" t="s">
        <v>532</v>
      </c>
    </row>
    <row r="2550" spans="1:55" hidden="1" outlineLevel="1" x14ac:dyDescent="0.2">
      <c r="A2550" t="s">
        <v>2231</v>
      </c>
      <c r="B2550" t="s">
        <v>2924</v>
      </c>
      <c r="C2550" s="1">
        <f t="shared" si="984"/>
        <v>13379</v>
      </c>
      <c r="D2550" s="7">
        <f>RANK(N2550,(N2550:P2550,Q2550:AJ2550))</f>
        <v>1</v>
      </c>
      <c r="E2550" s="7">
        <f>RANK(O2550,(N2550:P2550,Q2550:AJ2550))</f>
        <v>2</v>
      </c>
      <c r="F2550" s="7">
        <f>IF(P2550&gt;0,RANK(P2550,(N2550:P2550,Q2550:AJ2550)),0)</f>
        <v>3</v>
      </c>
      <c r="G2550" s="1">
        <f t="shared" si="985"/>
        <v>1633</v>
      </c>
      <c r="H2550" s="2">
        <f t="shared" si="995"/>
        <v>0.12205695492936691</v>
      </c>
      <c r="I2550" s="2"/>
      <c r="J2550" s="2">
        <f t="shared" si="986"/>
        <v>0.51790118842962851</v>
      </c>
      <c r="K2550" s="2">
        <f t="shared" si="987"/>
        <v>0.3958442335002616</v>
      </c>
      <c r="L2550" s="2">
        <f t="shared" si="988"/>
        <v>7.900440989610584E-2</v>
      </c>
      <c r="M2550" s="2">
        <f t="shared" si="989"/>
        <v>7.2501681740040486E-3</v>
      </c>
      <c r="N2550" s="1">
        <v>6929</v>
      </c>
      <c r="O2550" s="1">
        <v>5296</v>
      </c>
      <c r="P2550" s="1">
        <v>1057</v>
      </c>
      <c r="Q2550" s="1">
        <v>46</v>
      </c>
      <c r="R2550" s="1">
        <v>30</v>
      </c>
      <c r="S2550" s="1">
        <v>3</v>
      </c>
      <c r="T2550" s="1">
        <v>6</v>
      </c>
      <c r="W2550" s="1">
        <v>2</v>
      </c>
      <c r="X2550" s="1">
        <v>5</v>
      </c>
      <c r="AE2550" s="1">
        <v>3</v>
      </c>
      <c r="AJ2550" s="1">
        <v>2</v>
      </c>
      <c r="AL2550" s="7">
        <f>IF(Q2550&gt;0,RANK(Q2550,(N2550:P2550,Q2550:AJ2550)),0)</f>
        <v>4</v>
      </c>
      <c r="AM2550" s="7">
        <f>IF(R2550&gt;0,RANK(R2550,(N2550:P2550,Q2550:AJ2550)),0)</f>
        <v>5</v>
      </c>
      <c r="AN2550" s="7">
        <f>IF(S2550&gt;0,RANK(S2550,(N2550:P2550,Q2550:AJ2550)),0)</f>
        <v>8</v>
      </c>
      <c r="AO2550" s="7">
        <f>IF(T2550&gt;0,RANK(T2550,(N2550:P2550,Q2550:AJ2550)),0)</f>
        <v>6</v>
      </c>
      <c r="AP2550" s="2">
        <f t="shared" si="990"/>
        <v>3.4382240825173781E-3</v>
      </c>
      <c r="AQ2550" s="2">
        <f t="shared" si="991"/>
        <v>2.2423200538156814E-3</v>
      </c>
      <c r="AR2550" s="2">
        <f t="shared" si="992"/>
        <v>2.2423200538156812E-4</v>
      </c>
      <c r="AS2550" s="2">
        <f t="shared" si="993"/>
        <v>4.4846401076313624E-4</v>
      </c>
      <c r="AU2550" t="s">
        <v>2231</v>
      </c>
      <c r="AV2550" t="s">
        <v>2924</v>
      </c>
      <c r="AW2550">
        <v>4</v>
      </c>
      <c r="AY2550" s="130">
        <v>47</v>
      </c>
      <c r="AZ2550" s="131">
        <v>51</v>
      </c>
      <c r="BA2550" s="132">
        <f t="shared" si="994"/>
        <v>47051</v>
      </c>
      <c r="BC2550" s="7" t="s">
        <v>532</v>
      </c>
    </row>
    <row r="2551" spans="1:55" hidden="1" outlineLevel="1" x14ac:dyDescent="0.2">
      <c r="A2551" t="s">
        <v>297</v>
      </c>
      <c r="B2551" t="s">
        <v>2924</v>
      </c>
      <c r="C2551" s="1">
        <f t="shared" si="984"/>
        <v>16428</v>
      </c>
      <c r="D2551" s="7">
        <f>RANK(N2551,(N2551:P2551,Q2551:AJ2551))</f>
        <v>1</v>
      </c>
      <c r="E2551" s="7">
        <f>RANK(O2551,(N2551:P2551,Q2551:AJ2551))</f>
        <v>2</v>
      </c>
      <c r="F2551" s="7">
        <f>IF(P2551&gt;0,RANK(P2551,(N2551:P2551,Q2551:AJ2551)),0)</f>
        <v>3</v>
      </c>
      <c r="G2551" s="1">
        <f t="shared" si="985"/>
        <v>2237</v>
      </c>
      <c r="H2551" s="2">
        <f t="shared" si="995"/>
        <v>0.1361699537375213</v>
      </c>
      <c r="I2551" s="2"/>
      <c r="J2551" s="2">
        <f t="shared" si="986"/>
        <v>0.53877526174823476</v>
      </c>
      <c r="K2551" s="2">
        <f t="shared" si="987"/>
        <v>0.40260530801071343</v>
      </c>
      <c r="L2551" s="2">
        <f t="shared" si="988"/>
        <v>5.4236669101533963E-2</v>
      </c>
      <c r="M2551" s="2">
        <f t="shared" si="989"/>
        <v>4.3827611395178545E-3</v>
      </c>
      <c r="N2551" s="1">
        <v>8851</v>
      </c>
      <c r="O2551" s="1">
        <v>6614</v>
      </c>
      <c r="P2551" s="1">
        <v>891</v>
      </c>
      <c r="Q2551" s="1">
        <v>22</v>
      </c>
      <c r="R2551" s="1">
        <v>30</v>
      </c>
      <c r="S2551" s="1">
        <v>6</v>
      </c>
      <c r="T2551" s="1">
        <v>4</v>
      </c>
      <c r="W2551" s="1">
        <v>2</v>
      </c>
      <c r="X2551" s="1">
        <v>3</v>
      </c>
      <c r="AE2551" s="1">
        <v>4</v>
      </c>
      <c r="AJ2551" s="1">
        <v>1</v>
      </c>
      <c r="AL2551" s="7">
        <f>IF(Q2551&gt;0,RANK(Q2551,(N2551:P2551,Q2551:AJ2551)),0)</f>
        <v>5</v>
      </c>
      <c r="AM2551" s="7">
        <f>IF(R2551&gt;0,RANK(R2551,(N2551:P2551,Q2551:AJ2551)),0)</f>
        <v>4</v>
      </c>
      <c r="AN2551" s="7">
        <f>IF(S2551&gt;0,RANK(S2551,(N2551:P2551,Q2551:AJ2551)),0)</f>
        <v>6</v>
      </c>
      <c r="AO2551" s="7">
        <f>IF(T2551&gt;0,RANK(T2551,(N2551:P2551,Q2551:AJ2551)),0)</f>
        <v>7</v>
      </c>
      <c r="AP2551" s="2">
        <f t="shared" si="990"/>
        <v>1.3391770148526905E-3</v>
      </c>
      <c r="AQ2551" s="2">
        <f t="shared" si="991"/>
        <v>1.8261504747991235E-3</v>
      </c>
      <c r="AR2551" s="2">
        <f t="shared" si="992"/>
        <v>3.652300949598247E-4</v>
      </c>
      <c r="AS2551" s="2">
        <f t="shared" si="993"/>
        <v>2.4348672997321646E-4</v>
      </c>
      <c r="AU2551" t="s">
        <v>297</v>
      </c>
      <c r="AV2551" t="s">
        <v>2924</v>
      </c>
      <c r="AW2551">
        <v>8</v>
      </c>
      <c r="AY2551" s="130">
        <v>47</v>
      </c>
      <c r="AZ2551" s="131">
        <v>53</v>
      </c>
      <c r="BA2551" s="132">
        <f t="shared" si="994"/>
        <v>47053</v>
      </c>
      <c r="BC2551" s="7" t="s">
        <v>532</v>
      </c>
    </row>
    <row r="2552" spans="1:55" hidden="1" outlineLevel="1" x14ac:dyDescent="0.2">
      <c r="A2552" t="s">
        <v>3096</v>
      </c>
      <c r="B2552" t="s">
        <v>2924</v>
      </c>
      <c r="C2552" s="1">
        <f t="shared" si="984"/>
        <v>9030</v>
      </c>
      <c r="D2552" s="7">
        <f>RANK(N2552,(N2552:P2552,Q2552:AJ2552))</f>
        <v>1</v>
      </c>
      <c r="E2552" s="7">
        <f>RANK(O2552,(N2552:P2552,Q2552:AJ2552))</f>
        <v>2</v>
      </c>
      <c r="F2552" s="7">
        <f>IF(P2552&gt;0,RANK(P2552,(N2552:P2552,Q2552:AJ2552)),0)</f>
        <v>3</v>
      </c>
      <c r="G2552" s="1">
        <f t="shared" si="985"/>
        <v>1679</v>
      </c>
      <c r="H2552" s="2">
        <f t="shared" si="995"/>
        <v>0.18593576965669989</v>
      </c>
      <c r="I2552" s="2"/>
      <c r="J2552" s="2">
        <f t="shared" si="986"/>
        <v>0.54795127353266893</v>
      </c>
      <c r="K2552" s="2">
        <f t="shared" si="987"/>
        <v>0.36201550387596898</v>
      </c>
      <c r="L2552" s="2">
        <f t="shared" si="988"/>
        <v>8.1173864894795125E-2</v>
      </c>
      <c r="M2552" s="2">
        <f t="shared" si="989"/>
        <v>8.859357696566969E-3</v>
      </c>
      <c r="N2552" s="1">
        <v>4948</v>
      </c>
      <c r="O2552" s="1">
        <v>3269</v>
      </c>
      <c r="P2552" s="1">
        <v>733</v>
      </c>
      <c r="Q2552" s="1">
        <v>11</v>
      </c>
      <c r="R2552" s="1">
        <v>34</v>
      </c>
      <c r="S2552" s="1">
        <v>14</v>
      </c>
      <c r="T2552" s="1">
        <v>5</v>
      </c>
      <c r="W2552" s="1">
        <v>2</v>
      </c>
      <c r="X2552" s="1">
        <v>9</v>
      </c>
      <c r="AE2552" s="1">
        <v>3</v>
      </c>
      <c r="AJ2552" s="1">
        <v>2</v>
      </c>
      <c r="AL2552" s="7">
        <f>IF(Q2552&gt;0,RANK(Q2552,(N2552:P2552,Q2552:AJ2552)),0)</f>
        <v>6</v>
      </c>
      <c r="AM2552" s="7">
        <f>IF(R2552&gt;0,RANK(R2552,(N2552:P2552,Q2552:AJ2552)),0)</f>
        <v>4</v>
      </c>
      <c r="AN2552" s="7">
        <f>IF(S2552&gt;0,RANK(S2552,(N2552:P2552,Q2552:AJ2552)),0)</f>
        <v>5</v>
      </c>
      <c r="AO2552" s="7">
        <f>IF(T2552&gt;0,RANK(T2552,(N2552:P2552,Q2552:AJ2552)),0)</f>
        <v>8</v>
      </c>
      <c r="AP2552" s="2">
        <f t="shared" si="990"/>
        <v>1.2181616832779624E-3</v>
      </c>
      <c r="AQ2552" s="2">
        <f t="shared" si="991"/>
        <v>3.7652270210409744E-3</v>
      </c>
      <c r="AR2552" s="2">
        <f t="shared" si="992"/>
        <v>1.5503875968992248E-3</v>
      </c>
      <c r="AS2552" s="2">
        <f t="shared" si="993"/>
        <v>5.5370985603543741E-4</v>
      </c>
      <c r="AU2552" t="s">
        <v>3096</v>
      </c>
      <c r="AV2552" t="s">
        <v>2924</v>
      </c>
      <c r="AW2552">
        <v>4</v>
      </c>
      <c r="AY2552" s="130">
        <v>47</v>
      </c>
      <c r="AZ2552" s="131">
        <v>55</v>
      </c>
      <c r="BA2552" s="132">
        <f t="shared" si="994"/>
        <v>47055</v>
      </c>
      <c r="BC2552" s="7" t="s">
        <v>532</v>
      </c>
    </row>
    <row r="2553" spans="1:55" hidden="1" outlineLevel="1" x14ac:dyDescent="0.2">
      <c r="A2553" t="s">
        <v>1514</v>
      </c>
      <c r="B2553" t="s">
        <v>2924</v>
      </c>
      <c r="C2553" s="1">
        <f t="shared" si="984"/>
        <v>5453</v>
      </c>
      <c r="D2553" s="7">
        <f>RANK(N2553,(N2553:P2553,Q2553:AJ2553))</f>
        <v>2</v>
      </c>
      <c r="E2553" s="7">
        <f>RANK(O2553,(N2553:P2553,Q2553:AJ2553))</f>
        <v>1</v>
      </c>
      <c r="F2553" s="7">
        <f>IF(P2553&gt;0,RANK(P2553,(N2553:P2553,Q2553:AJ2553)),0)</f>
        <v>3</v>
      </c>
      <c r="G2553" s="1">
        <f t="shared" si="985"/>
        <v>713</v>
      </c>
      <c r="H2553" s="2">
        <f t="shared" si="995"/>
        <v>0.13075371355217311</v>
      </c>
      <c r="I2553" s="2"/>
      <c r="J2553" s="2">
        <f t="shared" si="986"/>
        <v>0.39647900238400879</v>
      </c>
      <c r="K2553" s="2">
        <f t="shared" si="987"/>
        <v>0.52723271593618193</v>
      </c>
      <c r="L2553" s="2">
        <f t="shared" si="988"/>
        <v>7.0053181734824874E-2</v>
      </c>
      <c r="M2553" s="2">
        <f t="shared" si="989"/>
        <v>6.2350999449844041E-3</v>
      </c>
      <c r="N2553" s="1">
        <v>2162</v>
      </c>
      <c r="O2553" s="1">
        <v>2875</v>
      </c>
      <c r="P2553" s="1">
        <v>382</v>
      </c>
      <c r="Q2553" s="1">
        <v>18</v>
      </c>
      <c r="R2553" s="1">
        <v>11</v>
      </c>
      <c r="S2553" s="1">
        <v>1</v>
      </c>
      <c r="T2553" s="1">
        <v>2</v>
      </c>
      <c r="W2553" s="1">
        <v>0</v>
      </c>
      <c r="X2553" s="1">
        <v>0</v>
      </c>
      <c r="AE2553" s="1">
        <v>1</v>
      </c>
      <c r="AJ2553" s="1">
        <v>1</v>
      </c>
      <c r="AL2553" s="7">
        <f>IF(Q2553&gt;0,RANK(Q2553,(N2553:P2553,Q2553:AJ2553)),0)</f>
        <v>4</v>
      </c>
      <c r="AM2553" s="7">
        <f>IF(R2553&gt;0,RANK(R2553,(N2553:P2553,Q2553:AJ2553)),0)</f>
        <v>5</v>
      </c>
      <c r="AN2553" s="7">
        <f>IF(S2553&gt;0,RANK(S2553,(N2553:P2553,Q2553:AJ2553)),0)</f>
        <v>7</v>
      </c>
      <c r="AO2553" s="7">
        <f>IF(T2553&gt;0,RANK(T2553,(N2553:P2553,Q2553:AJ2553)),0)</f>
        <v>6</v>
      </c>
      <c r="AP2553" s="2">
        <f t="shared" si="990"/>
        <v>3.3009352649917478E-3</v>
      </c>
      <c r="AQ2553" s="2">
        <f t="shared" si="991"/>
        <v>2.0172382174949567E-3</v>
      </c>
      <c r="AR2553" s="2">
        <f t="shared" si="992"/>
        <v>1.8338529249954154E-4</v>
      </c>
      <c r="AS2553" s="2">
        <f t="shared" si="993"/>
        <v>3.6677058499908307E-4</v>
      </c>
      <c r="AU2553" t="s">
        <v>1514</v>
      </c>
      <c r="AV2553" t="s">
        <v>2924</v>
      </c>
      <c r="AW2553">
        <v>4</v>
      </c>
      <c r="AY2553" s="130">
        <v>47</v>
      </c>
      <c r="AZ2553" s="131">
        <v>57</v>
      </c>
      <c r="BA2553" s="132">
        <f t="shared" si="994"/>
        <v>47057</v>
      </c>
      <c r="BC2553" s="7" t="s">
        <v>532</v>
      </c>
    </row>
    <row r="2554" spans="1:55" hidden="1" outlineLevel="1" x14ac:dyDescent="0.2">
      <c r="A2554" t="s">
        <v>1796</v>
      </c>
      <c r="B2554" t="s">
        <v>2924</v>
      </c>
      <c r="C2554" s="1">
        <f t="shared" si="984"/>
        <v>18416</v>
      </c>
      <c r="D2554" s="7">
        <f>RANK(N2554,(N2554:P2554,Q2554:AJ2554))</f>
        <v>2</v>
      </c>
      <c r="E2554" s="7">
        <f>RANK(O2554,(N2554:P2554,Q2554:AJ2554))</f>
        <v>1</v>
      </c>
      <c r="F2554" s="7">
        <f>IF(P2554&gt;0,RANK(P2554,(N2554:P2554,Q2554:AJ2554)),0)</f>
        <v>3</v>
      </c>
      <c r="G2554" s="1">
        <f t="shared" si="985"/>
        <v>2894</v>
      </c>
      <c r="H2554" s="2">
        <f t="shared" si="995"/>
        <v>0.1571459600347524</v>
      </c>
      <c r="I2554" s="2"/>
      <c r="J2554" s="2">
        <f t="shared" si="986"/>
        <v>0.37385968722849694</v>
      </c>
      <c r="K2554" s="2">
        <f t="shared" si="987"/>
        <v>0.53100564726324939</v>
      </c>
      <c r="L2554" s="2">
        <f t="shared" si="988"/>
        <v>8.7098175499565597E-2</v>
      </c>
      <c r="M2554" s="2">
        <f t="shared" si="989"/>
        <v>8.0364900086880714E-3</v>
      </c>
      <c r="N2554" s="1">
        <v>6885</v>
      </c>
      <c r="O2554" s="1">
        <v>9779</v>
      </c>
      <c r="P2554" s="1">
        <v>1604</v>
      </c>
      <c r="Q2554" s="1">
        <v>77</v>
      </c>
      <c r="R2554" s="1">
        <v>30</v>
      </c>
      <c r="S2554" s="1">
        <v>19</v>
      </c>
      <c r="T2554" s="1">
        <v>8</v>
      </c>
      <c r="W2554" s="1">
        <v>0</v>
      </c>
      <c r="X2554" s="1">
        <v>10</v>
      </c>
      <c r="AE2554" s="1">
        <v>1</v>
      </c>
      <c r="AJ2554" s="1">
        <v>3</v>
      </c>
      <c r="AL2554" s="7">
        <f>IF(Q2554&gt;0,RANK(Q2554,(N2554:P2554,Q2554:AJ2554)),0)</f>
        <v>4</v>
      </c>
      <c r="AM2554" s="7">
        <f>IF(R2554&gt;0,RANK(R2554,(N2554:P2554,Q2554:AJ2554)),0)</f>
        <v>5</v>
      </c>
      <c r="AN2554" s="7">
        <f>IF(S2554&gt;0,RANK(S2554,(N2554:P2554,Q2554:AJ2554)),0)</f>
        <v>6</v>
      </c>
      <c r="AO2554" s="7">
        <f>IF(T2554&gt;0,RANK(T2554,(N2554:P2554,Q2554:AJ2554)),0)</f>
        <v>8</v>
      </c>
      <c r="AP2554" s="2">
        <f t="shared" si="990"/>
        <v>4.1811468288444828E-3</v>
      </c>
      <c r="AQ2554" s="2">
        <f t="shared" si="991"/>
        <v>1.6290182450043439E-3</v>
      </c>
      <c r="AR2554" s="2">
        <f t="shared" si="992"/>
        <v>1.0317115551694179E-3</v>
      </c>
      <c r="AS2554" s="2">
        <f t="shared" si="993"/>
        <v>4.3440486533449172E-4</v>
      </c>
      <c r="AU2554" t="s">
        <v>1796</v>
      </c>
      <c r="AV2554" t="s">
        <v>2924</v>
      </c>
      <c r="AW2554">
        <v>1</v>
      </c>
      <c r="AY2554" s="130">
        <v>47</v>
      </c>
      <c r="AZ2554" s="131">
        <v>59</v>
      </c>
      <c r="BA2554" s="132">
        <f t="shared" si="994"/>
        <v>47059</v>
      </c>
      <c r="BC2554" s="7" t="s">
        <v>532</v>
      </c>
    </row>
    <row r="2555" spans="1:55" hidden="1" outlineLevel="1" x14ac:dyDescent="0.2">
      <c r="A2555" t="s">
        <v>2295</v>
      </c>
      <c r="B2555" t="s">
        <v>2924</v>
      </c>
      <c r="C2555" s="1">
        <f t="shared" si="984"/>
        <v>4047</v>
      </c>
      <c r="D2555" s="7">
        <f>RANK(N2555,(N2555:P2555,Q2555:AJ2555))</f>
        <v>1</v>
      </c>
      <c r="E2555" s="7">
        <f>RANK(O2555,(N2555:P2555,Q2555:AJ2555))</f>
        <v>2</v>
      </c>
      <c r="F2555" s="7">
        <f>IF(P2555&gt;0,RANK(P2555,(N2555:P2555,Q2555:AJ2555)),0)</f>
        <v>3</v>
      </c>
      <c r="G2555" s="1">
        <f t="shared" si="985"/>
        <v>1502</v>
      </c>
      <c r="H2555" s="2">
        <f t="shared" si="995"/>
        <v>0.37113911539411909</v>
      </c>
      <c r="I2555" s="2"/>
      <c r="J2555" s="2">
        <f t="shared" si="986"/>
        <v>0.64146281195947619</v>
      </c>
      <c r="K2555" s="2">
        <f t="shared" si="987"/>
        <v>0.27032369656535704</v>
      </c>
      <c r="L2555" s="2">
        <f t="shared" si="988"/>
        <v>8.055349641709908E-2</v>
      </c>
      <c r="M2555" s="2">
        <f t="shared" si="989"/>
        <v>7.6599950580676923E-3</v>
      </c>
      <c r="N2555" s="1">
        <v>2596</v>
      </c>
      <c r="O2555" s="1">
        <v>1094</v>
      </c>
      <c r="P2555" s="1">
        <v>326</v>
      </c>
      <c r="Q2555" s="1">
        <v>13</v>
      </c>
      <c r="R2555" s="1">
        <v>10</v>
      </c>
      <c r="S2555" s="1">
        <v>6</v>
      </c>
      <c r="T2555" s="1">
        <v>1</v>
      </c>
      <c r="W2555" s="1">
        <v>0</v>
      </c>
      <c r="X2555" s="1">
        <v>0</v>
      </c>
      <c r="AE2555" s="1">
        <v>1</v>
      </c>
      <c r="AJ2555" s="1">
        <v>0</v>
      </c>
      <c r="AL2555" s="7">
        <f>IF(Q2555&gt;0,RANK(Q2555,(N2555:P2555,Q2555:AJ2555)),0)</f>
        <v>4</v>
      </c>
      <c r="AM2555" s="7">
        <f>IF(R2555&gt;0,RANK(R2555,(N2555:P2555,Q2555:AJ2555)),0)</f>
        <v>5</v>
      </c>
      <c r="AN2555" s="7">
        <f>IF(S2555&gt;0,RANK(S2555,(N2555:P2555,Q2555:AJ2555)),0)</f>
        <v>6</v>
      </c>
      <c r="AO2555" s="7">
        <f>IF(T2555&gt;0,RANK(T2555,(N2555:P2555,Q2555:AJ2555)),0)</f>
        <v>7</v>
      </c>
      <c r="AP2555" s="2">
        <f t="shared" si="990"/>
        <v>3.2122559920929085E-3</v>
      </c>
      <c r="AQ2555" s="2">
        <f t="shared" si="991"/>
        <v>2.4709661477637758E-3</v>
      </c>
      <c r="AR2555" s="2">
        <f t="shared" si="992"/>
        <v>1.4825796886582653E-3</v>
      </c>
      <c r="AS2555" s="2">
        <f t="shared" si="993"/>
        <v>2.4709661477637757E-4</v>
      </c>
      <c r="AU2555" t="s">
        <v>2295</v>
      </c>
      <c r="AV2555" t="s">
        <v>2924</v>
      </c>
      <c r="AW2555">
        <v>3</v>
      </c>
      <c r="AY2555" s="130">
        <v>47</v>
      </c>
      <c r="AZ2555" s="131">
        <v>61</v>
      </c>
      <c r="BA2555" s="132">
        <f t="shared" si="994"/>
        <v>47061</v>
      </c>
      <c r="BC2555" s="7" t="s">
        <v>532</v>
      </c>
    </row>
    <row r="2556" spans="1:55" hidden="1" outlineLevel="1" x14ac:dyDescent="0.2">
      <c r="A2556" t="s">
        <v>1515</v>
      </c>
      <c r="B2556" t="s">
        <v>2924</v>
      </c>
      <c r="C2556" s="1">
        <f t="shared" si="984"/>
        <v>18099</v>
      </c>
      <c r="D2556" s="7">
        <f>RANK(N2556,(N2556:P2556,Q2556:AJ2556))</f>
        <v>2</v>
      </c>
      <c r="E2556" s="7">
        <f>RANK(O2556,(N2556:P2556,Q2556:AJ2556))</f>
        <v>1</v>
      </c>
      <c r="F2556" s="7">
        <f>IF(P2556&gt;0,RANK(P2556,(N2556:P2556,Q2556:AJ2556)),0)</f>
        <v>3</v>
      </c>
      <c r="G2556" s="1">
        <f t="shared" si="985"/>
        <v>2791</v>
      </c>
      <c r="H2556" s="2">
        <f t="shared" si="995"/>
        <v>0.15420741477429692</v>
      </c>
      <c r="I2556" s="2"/>
      <c r="J2556" s="2">
        <f t="shared" si="986"/>
        <v>0.38709320956958948</v>
      </c>
      <c r="K2556" s="2">
        <f t="shared" si="987"/>
        <v>0.54130062434388637</v>
      </c>
      <c r="L2556" s="2">
        <f t="shared" si="988"/>
        <v>6.1108348527542961E-2</v>
      </c>
      <c r="M2556" s="2">
        <f t="shared" si="989"/>
        <v>1.0497817558981187E-2</v>
      </c>
      <c r="N2556" s="1">
        <v>7006</v>
      </c>
      <c r="O2556" s="1">
        <v>9797</v>
      </c>
      <c r="P2556" s="1">
        <v>1106</v>
      </c>
      <c r="Q2556" s="1">
        <v>82</v>
      </c>
      <c r="R2556" s="1">
        <v>76</v>
      </c>
      <c r="S2556" s="1">
        <v>5</v>
      </c>
      <c r="T2556" s="1">
        <v>4</v>
      </c>
      <c r="W2556" s="1">
        <v>0</v>
      </c>
      <c r="X2556" s="1">
        <v>10</v>
      </c>
      <c r="AE2556" s="1">
        <v>1</v>
      </c>
      <c r="AJ2556" s="1">
        <v>12</v>
      </c>
      <c r="AL2556" s="7">
        <f>IF(Q2556&gt;0,RANK(Q2556,(N2556:P2556,Q2556:AJ2556)),0)</f>
        <v>4</v>
      </c>
      <c r="AM2556" s="7">
        <f>IF(R2556&gt;0,RANK(R2556,(N2556:P2556,Q2556:AJ2556)),0)</f>
        <v>5</v>
      </c>
      <c r="AN2556" s="7">
        <f>IF(S2556&gt;0,RANK(S2556,(N2556:P2556,Q2556:AJ2556)),0)</f>
        <v>8</v>
      </c>
      <c r="AO2556" s="7">
        <f>IF(T2556&gt;0,RANK(T2556,(N2556:P2556,Q2556:AJ2556)),0)</f>
        <v>9</v>
      </c>
      <c r="AP2556" s="2">
        <f t="shared" si="990"/>
        <v>4.5306370517708165E-3</v>
      </c>
      <c r="AQ2556" s="2">
        <f t="shared" si="991"/>
        <v>4.1991270235924635E-3</v>
      </c>
      <c r="AR2556" s="2">
        <f t="shared" si="992"/>
        <v>2.7625835681529366E-4</v>
      </c>
      <c r="AS2556" s="2">
        <f t="shared" si="993"/>
        <v>2.2100668545223492E-4</v>
      </c>
      <c r="AU2556" t="s">
        <v>1515</v>
      </c>
      <c r="AV2556" t="s">
        <v>2924</v>
      </c>
      <c r="AW2556">
        <v>4</v>
      </c>
      <c r="AY2556" s="130">
        <v>47</v>
      </c>
      <c r="AZ2556" s="131">
        <v>63</v>
      </c>
      <c r="BA2556" s="132">
        <f t="shared" si="994"/>
        <v>47063</v>
      </c>
      <c r="BC2556" s="7" t="s">
        <v>532</v>
      </c>
    </row>
    <row r="2557" spans="1:55" hidden="1" outlineLevel="1" x14ac:dyDescent="0.2">
      <c r="A2557" t="s">
        <v>2274</v>
      </c>
      <c r="B2557" t="s">
        <v>2924</v>
      </c>
      <c r="C2557" s="1">
        <f t="shared" ref="C2557:C2588" si="996">SUM(N2557:AJ2557)</f>
        <v>110831</v>
      </c>
      <c r="D2557" s="7">
        <f>RANK(N2557,(N2557:P2557,Q2557:AJ2557))</f>
        <v>2</v>
      </c>
      <c r="E2557" s="7">
        <f>RANK(O2557,(N2557:P2557,Q2557:AJ2557))</f>
        <v>1</v>
      </c>
      <c r="F2557" s="7">
        <f>IF(P2557&gt;0,RANK(P2557,(N2557:P2557,Q2557:AJ2557)),0)</f>
        <v>3</v>
      </c>
      <c r="G2557" s="1">
        <f t="shared" ref="G2557:G2588" si="997">MAX(N2557:P2557)-LARGE(N2557:P2557,2)</f>
        <v>7197</v>
      </c>
      <c r="H2557" s="2">
        <f t="shared" si="995"/>
        <v>6.4936705434400124E-2</v>
      </c>
      <c r="I2557" s="2"/>
      <c r="J2557" s="2">
        <f t="shared" ref="J2557:J2588" si="998">IF($C2557=0,"-",N2557/$C2557)</f>
        <v>0.43316400646028635</v>
      </c>
      <c r="K2557" s="2">
        <f t="shared" ref="K2557:K2588" si="999">IF($C2557=0,"-",O2557/$C2557)</f>
        <v>0.49810071189468652</v>
      </c>
      <c r="L2557" s="2">
        <f t="shared" ref="L2557:L2588" si="1000">IF($C2557=0,"-",P2557/$C2557)</f>
        <v>6.0443377755321166E-2</v>
      </c>
      <c r="M2557" s="2">
        <f t="shared" ref="M2557:M2588" si="1001">IF(C2557=0,"-",(1-J2557-K2557-L2557))</f>
        <v>8.2919038897059025E-3</v>
      </c>
      <c r="N2557" s="1">
        <v>48008</v>
      </c>
      <c r="O2557" s="1">
        <v>55205</v>
      </c>
      <c r="P2557" s="1">
        <v>6699</v>
      </c>
      <c r="Q2557" s="1">
        <v>325</v>
      </c>
      <c r="R2557" s="1">
        <v>322</v>
      </c>
      <c r="S2557" s="1">
        <v>144</v>
      </c>
      <c r="T2557" s="1">
        <v>52</v>
      </c>
      <c r="W2557" s="1">
        <v>11</v>
      </c>
      <c r="X2557" s="1">
        <v>29</v>
      </c>
      <c r="AE2557" s="1">
        <v>19</v>
      </c>
      <c r="AJ2557" s="1">
        <v>17</v>
      </c>
      <c r="AL2557" s="7">
        <f>IF(Q2557&gt;0,RANK(Q2557,(N2557:P2557,Q2557:AJ2557)),0)</f>
        <v>4</v>
      </c>
      <c r="AM2557" s="7">
        <f>IF(R2557&gt;0,RANK(R2557,(N2557:P2557,Q2557:AJ2557)),0)</f>
        <v>5</v>
      </c>
      <c r="AN2557" s="7">
        <f>IF(S2557&gt;0,RANK(S2557,(N2557:P2557,Q2557:AJ2557)),0)</f>
        <v>6</v>
      </c>
      <c r="AO2557" s="7">
        <f>IF(T2557&gt;0,RANK(T2557,(N2557:P2557,Q2557:AJ2557)),0)</f>
        <v>7</v>
      </c>
      <c r="AP2557" s="2">
        <f t="shared" ref="AP2557:AP2588" si="1002">IF($C2557=0,"-",Q2557/$C2557)</f>
        <v>2.9323925616479142E-3</v>
      </c>
      <c r="AQ2557" s="2">
        <f t="shared" ref="AQ2557:AQ2588" si="1003">IF($C2557=0,"-",R2557/$C2557)</f>
        <v>2.9053243226173182E-3</v>
      </c>
      <c r="AR2557" s="2">
        <f t="shared" ref="AR2557:AR2588" si="1004">IF($C2557=0,"-",S2557/$C2557)</f>
        <v>1.2992754734686145E-3</v>
      </c>
      <c r="AS2557" s="2">
        <f t="shared" ref="AS2557:AS2588" si="1005">IF($C2557=0,"-",T2557/$C2557)</f>
        <v>4.6918280986366632E-4</v>
      </c>
      <c r="AU2557" t="s">
        <v>2274</v>
      </c>
      <c r="AV2557" t="s">
        <v>2924</v>
      </c>
      <c r="AW2557">
        <v>3</v>
      </c>
      <c r="AY2557" s="130">
        <v>47</v>
      </c>
      <c r="AZ2557" s="131">
        <v>65</v>
      </c>
      <c r="BA2557" s="132">
        <f t="shared" si="994"/>
        <v>47065</v>
      </c>
      <c r="BC2557" s="7" t="s">
        <v>532</v>
      </c>
    </row>
    <row r="2558" spans="1:55" hidden="1" outlineLevel="1" x14ac:dyDescent="0.2">
      <c r="A2558" t="s">
        <v>1827</v>
      </c>
      <c r="B2558" t="s">
        <v>2924</v>
      </c>
      <c r="C2558" s="1">
        <f t="shared" si="996"/>
        <v>2154</v>
      </c>
      <c r="D2558" s="7">
        <f>RANK(N2558,(N2558:P2558,Q2558:AJ2558))</f>
        <v>2</v>
      </c>
      <c r="E2558" s="7">
        <f>RANK(O2558,(N2558:P2558,Q2558:AJ2558))</f>
        <v>1</v>
      </c>
      <c r="F2558" s="7">
        <f>IF(P2558&gt;0,RANK(P2558,(N2558:P2558,Q2558:AJ2558)),0)</f>
        <v>3</v>
      </c>
      <c r="G2558" s="1">
        <f t="shared" si="997"/>
        <v>499</v>
      </c>
      <c r="H2558" s="2">
        <f t="shared" si="995"/>
        <v>0.23166202414113277</v>
      </c>
      <c r="I2558" s="2"/>
      <c r="J2558" s="2">
        <f t="shared" si="998"/>
        <v>0.35283194057567319</v>
      </c>
      <c r="K2558" s="2">
        <f t="shared" si="999"/>
        <v>0.58449396471680592</v>
      </c>
      <c r="L2558" s="2">
        <f t="shared" si="1000"/>
        <v>5.3853296193129063E-2</v>
      </c>
      <c r="M2558" s="2">
        <f t="shared" si="1001"/>
        <v>8.82079851439177E-3</v>
      </c>
      <c r="N2558" s="1">
        <v>760</v>
      </c>
      <c r="O2558" s="1">
        <v>1259</v>
      </c>
      <c r="P2558" s="1">
        <v>116</v>
      </c>
      <c r="Q2558" s="1">
        <v>10</v>
      </c>
      <c r="R2558" s="1">
        <v>2</v>
      </c>
      <c r="S2558" s="1">
        <v>6</v>
      </c>
      <c r="T2558" s="1">
        <v>1</v>
      </c>
      <c r="W2558" s="1">
        <v>0</v>
      </c>
      <c r="X2558" s="1">
        <v>0</v>
      </c>
      <c r="AE2558" s="1">
        <v>0</v>
      </c>
      <c r="AJ2558" s="1">
        <v>0</v>
      </c>
      <c r="AL2558" s="7">
        <f>IF(Q2558&gt;0,RANK(Q2558,(N2558:P2558,Q2558:AJ2558)),0)</f>
        <v>4</v>
      </c>
      <c r="AM2558" s="7">
        <f>IF(R2558&gt;0,RANK(R2558,(N2558:P2558,Q2558:AJ2558)),0)</f>
        <v>6</v>
      </c>
      <c r="AN2558" s="7">
        <f>IF(S2558&gt;0,RANK(S2558,(N2558:P2558,Q2558:AJ2558)),0)</f>
        <v>5</v>
      </c>
      <c r="AO2558" s="7">
        <f>IF(T2558&gt;0,RANK(T2558,(N2558:P2558,Q2558:AJ2558)),0)</f>
        <v>7</v>
      </c>
      <c r="AP2558" s="2">
        <f t="shared" si="1002"/>
        <v>4.642525533890436E-3</v>
      </c>
      <c r="AQ2558" s="2">
        <f t="shared" si="1003"/>
        <v>9.2850510677808728E-4</v>
      </c>
      <c r="AR2558" s="2">
        <f t="shared" si="1004"/>
        <v>2.7855153203342618E-3</v>
      </c>
      <c r="AS2558" s="2">
        <f t="shared" si="1005"/>
        <v>4.6425255338904364E-4</v>
      </c>
      <c r="AU2558" t="s">
        <v>1827</v>
      </c>
      <c r="AV2558" t="s">
        <v>2924</v>
      </c>
      <c r="AW2558">
        <v>1</v>
      </c>
      <c r="AY2558" s="130">
        <v>47</v>
      </c>
      <c r="AZ2558" s="131">
        <v>67</v>
      </c>
      <c r="BA2558" s="132">
        <f t="shared" si="994"/>
        <v>47067</v>
      </c>
      <c r="BC2558" s="7" t="s">
        <v>532</v>
      </c>
    </row>
    <row r="2559" spans="1:55" hidden="1" outlineLevel="1" x14ac:dyDescent="0.2">
      <c r="A2559" t="s">
        <v>2771</v>
      </c>
      <c r="B2559" t="s">
        <v>2924</v>
      </c>
      <c r="C2559" s="1">
        <f t="shared" si="996"/>
        <v>8231</v>
      </c>
      <c r="D2559" s="7">
        <f>RANK(N2559,(N2559:P2559,Q2559:AJ2559))</f>
        <v>1</v>
      </c>
      <c r="E2559" s="7">
        <f>RANK(O2559,(N2559:P2559,Q2559:AJ2559))</f>
        <v>2</v>
      </c>
      <c r="F2559" s="7">
        <f>IF(P2559&gt;0,RANK(P2559,(N2559:P2559,Q2559:AJ2559)),0)</f>
        <v>3</v>
      </c>
      <c r="G2559" s="1">
        <f t="shared" si="997"/>
        <v>1898</v>
      </c>
      <c r="H2559" s="2">
        <f t="shared" si="995"/>
        <v>0.230591665654234</v>
      </c>
      <c r="I2559" s="2"/>
      <c r="J2559" s="2">
        <f t="shared" si="998"/>
        <v>0.59032924310533352</v>
      </c>
      <c r="K2559" s="2">
        <f t="shared" si="999"/>
        <v>0.35973757745109952</v>
      </c>
      <c r="L2559" s="2">
        <f t="shared" si="1000"/>
        <v>4.2036204592394606E-2</v>
      </c>
      <c r="M2559" s="2">
        <f t="shared" si="1001"/>
        <v>7.8969748511723489E-3</v>
      </c>
      <c r="N2559" s="1">
        <v>4859</v>
      </c>
      <c r="O2559" s="1">
        <v>2961</v>
      </c>
      <c r="P2559" s="1">
        <v>346</v>
      </c>
      <c r="Q2559" s="1">
        <v>14</v>
      </c>
      <c r="R2559" s="1">
        <v>16</v>
      </c>
      <c r="S2559" s="1">
        <v>21</v>
      </c>
      <c r="T2559" s="1">
        <v>2</v>
      </c>
      <c r="W2559" s="1">
        <v>0</v>
      </c>
      <c r="X2559" s="1">
        <v>4</v>
      </c>
      <c r="AE2559" s="1">
        <v>2</v>
      </c>
      <c r="AJ2559" s="1">
        <v>6</v>
      </c>
      <c r="AL2559" s="7">
        <f>IF(Q2559&gt;0,RANK(Q2559,(N2559:P2559,Q2559:AJ2559)),0)</f>
        <v>6</v>
      </c>
      <c r="AM2559" s="7">
        <f>IF(R2559&gt;0,RANK(R2559,(N2559:P2559,Q2559:AJ2559)),0)</f>
        <v>5</v>
      </c>
      <c r="AN2559" s="7">
        <f>IF(S2559&gt;0,RANK(S2559,(N2559:P2559,Q2559:AJ2559)),0)</f>
        <v>4</v>
      </c>
      <c r="AO2559" s="7">
        <f>IF(T2559&gt;0,RANK(T2559,(N2559:P2559,Q2559:AJ2559)),0)</f>
        <v>9</v>
      </c>
      <c r="AP2559" s="2">
        <f t="shared" si="1002"/>
        <v>1.700886891021747E-3</v>
      </c>
      <c r="AQ2559" s="2">
        <f t="shared" si="1003"/>
        <v>1.9438707325962824E-3</v>
      </c>
      <c r="AR2559" s="2">
        <f t="shared" si="1004"/>
        <v>2.5513303365326204E-3</v>
      </c>
      <c r="AS2559" s="2">
        <f t="shared" si="1005"/>
        <v>2.4298384157453529E-4</v>
      </c>
      <c r="AU2559" t="s">
        <v>2771</v>
      </c>
      <c r="AV2559" t="s">
        <v>2924</v>
      </c>
      <c r="AW2559">
        <v>7</v>
      </c>
      <c r="AY2559" s="130">
        <v>47</v>
      </c>
      <c r="AZ2559" s="131">
        <v>69</v>
      </c>
      <c r="BA2559" s="132">
        <f t="shared" si="994"/>
        <v>47069</v>
      </c>
      <c r="BC2559" s="7" t="s">
        <v>532</v>
      </c>
    </row>
    <row r="2560" spans="1:55" hidden="1" outlineLevel="1" x14ac:dyDescent="0.2">
      <c r="A2560" t="s">
        <v>1201</v>
      </c>
      <c r="B2560" t="s">
        <v>2924</v>
      </c>
      <c r="C2560" s="1">
        <f t="shared" si="996"/>
        <v>8117</v>
      </c>
      <c r="D2560" s="7">
        <f>RANK(N2560,(N2560:P2560,Q2560:AJ2560))</f>
        <v>2</v>
      </c>
      <c r="E2560" s="7">
        <f>RANK(O2560,(N2560:P2560,Q2560:AJ2560))</f>
        <v>1</v>
      </c>
      <c r="F2560" s="7">
        <f>IF(P2560&gt;0,RANK(P2560,(N2560:P2560,Q2560:AJ2560)),0)</f>
        <v>3</v>
      </c>
      <c r="G2560" s="1">
        <f t="shared" si="997"/>
        <v>472</v>
      </c>
      <c r="H2560" s="2">
        <f t="shared" si="995"/>
        <v>5.8149562646297892E-2</v>
      </c>
      <c r="I2560" s="2"/>
      <c r="J2560" s="2">
        <f t="shared" si="998"/>
        <v>0.4321793766169767</v>
      </c>
      <c r="K2560" s="2">
        <f t="shared" si="999"/>
        <v>0.49032893926327459</v>
      </c>
      <c r="L2560" s="2">
        <f t="shared" si="1000"/>
        <v>7.3179746211654559E-2</v>
      </c>
      <c r="M2560" s="2">
        <f t="shared" si="1001"/>
        <v>4.3119379080941572E-3</v>
      </c>
      <c r="N2560" s="1">
        <v>3508</v>
      </c>
      <c r="O2560" s="1">
        <v>3980</v>
      </c>
      <c r="P2560" s="1">
        <v>594</v>
      </c>
      <c r="Q2560" s="1">
        <v>9</v>
      </c>
      <c r="R2560" s="1">
        <v>11</v>
      </c>
      <c r="S2560" s="1">
        <v>8</v>
      </c>
      <c r="T2560" s="1">
        <v>1</v>
      </c>
      <c r="W2560" s="1">
        <v>5</v>
      </c>
      <c r="X2560" s="1">
        <v>1</v>
      </c>
      <c r="AE2560" s="1">
        <v>0</v>
      </c>
      <c r="AJ2560" s="1">
        <v>0</v>
      </c>
      <c r="AL2560" s="7">
        <f>IF(Q2560&gt;0,RANK(Q2560,(N2560:P2560,Q2560:AJ2560)),0)</f>
        <v>5</v>
      </c>
      <c r="AM2560" s="7">
        <f>IF(R2560&gt;0,RANK(R2560,(N2560:P2560,Q2560:AJ2560)),0)</f>
        <v>4</v>
      </c>
      <c r="AN2560" s="7">
        <f>IF(S2560&gt;0,RANK(S2560,(N2560:P2560,Q2560:AJ2560)),0)</f>
        <v>6</v>
      </c>
      <c r="AO2560" s="7">
        <f>IF(T2560&gt;0,RANK(T2560,(N2560:P2560,Q2560:AJ2560)),0)</f>
        <v>8</v>
      </c>
      <c r="AP2560" s="2">
        <f t="shared" si="1002"/>
        <v>1.1087840335099175E-3</v>
      </c>
      <c r="AQ2560" s="2">
        <f t="shared" si="1003"/>
        <v>1.3551804854010103E-3</v>
      </c>
      <c r="AR2560" s="2">
        <f t="shared" si="1004"/>
        <v>9.8558580756437104E-4</v>
      </c>
      <c r="AS2560" s="2">
        <f t="shared" si="1005"/>
        <v>1.2319822594554638E-4</v>
      </c>
      <c r="AU2560" t="s">
        <v>1201</v>
      </c>
      <c r="AV2560" t="s">
        <v>2924</v>
      </c>
      <c r="AW2560">
        <v>4</v>
      </c>
      <c r="AY2560" s="130">
        <v>47</v>
      </c>
      <c r="AZ2560" s="131">
        <v>71</v>
      </c>
      <c r="BA2560" s="132">
        <f t="shared" si="994"/>
        <v>47071</v>
      </c>
      <c r="BC2560" s="7" t="s">
        <v>532</v>
      </c>
    </row>
    <row r="2561" spans="1:55" hidden="1" outlineLevel="1" x14ac:dyDescent="0.2">
      <c r="A2561" t="s">
        <v>3054</v>
      </c>
      <c r="B2561" t="s">
        <v>2924</v>
      </c>
      <c r="C2561" s="1">
        <f t="shared" si="996"/>
        <v>15941</v>
      </c>
      <c r="D2561" s="7">
        <f>RANK(N2561,(N2561:P2561,Q2561:AJ2561))</f>
        <v>2</v>
      </c>
      <c r="E2561" s="7">
        <f>RANK(O2561,(N2561:P2561,Q2561:AJ2561))</f>
        <v>1</v>
      </c>
      <c r="F2561" s="7">
        <f>IF(P2561&gt;0,RANK(P2561,(N2561:P2561,Q2561:AJ2561)),0)</f>
        <v>3</v>
      </c>
      <c r="G2561" s="1">
        <f t="shared" si="997"/>
        <v>1797</v>
      </c>
      <c r="H2561" s="2">
        <f t="shared" si="995"/>
        <v>0.1127281851828618</v>
      </c>
      <c r="I2561" s="2"/>
      <c r="J2561" s="2">
        <f t="shared" si="998"/>
        <v>0.39941032557555989</v>
      </c>
      <c r="K2561" s="2">
        <f t="shared" si="999"/>
        <v>0.51213851075842165</v>
      </c>
      <c r="L2561" s="2">
        <f t="shared" si="1000"/>
        <v>8.0421554482152935E-2</v>
      </c>
      <c r="M2561" s="2">
        <f t="shared" si="1001"/>
        <v>8.029609183865527E-3</v>
      </c>
      <c r="N2561" s="1">
        <v>6367</v>
      </c>
      <c r="O2561" s="1">
        <v>8164</v>
      </c>
      <c r="P2561" s="1">
        <v>1282</v>
      </c>
      <c r="Q2561" s="1">
        <v>52</v>
      </c>
      <c r="R2561" s="1">
        <v>34</v>
      </c>
      <c r="S2561" s="1">
        <v>20</v>
      </c>
      <c r="T2561" s="1">
        <v>4</v>
      </c>
      <c r="W2561" s="1">
        <v>5</v>
      </c>
      <c r="X2561" s="1">
        <v>5</v>
      </c>
      <c r="AE2561" s="1">
        <v>4</v>
      </c>
      <c r="AJ2561" s="1">
        <v>4</v>
      </c>
      <c r="AL2561" s="7">
        <f>IF(Q2561&gt;0,RANK(Q2561,(N2561:P2561,Q2561:AJ2561)),0)</f>
        <v>4</v>
      </c>
      <c r="AM2561" s="7">
        <f>IF(R2561&gt;0,RANK(R2561,(N2561:P2561,Q2561:AJ2561)),0)</f>
        <v>5</v>
      </c>
      <c r="AN2561" s="7">
        <f>IF(S2561&gt;0,RANK(S2561,(N2561:P2561,Q2561:AJ2561)),0)</f>
        <v>6</v>
      </c>
      <c r="AO2561" s="7">
        <f>IF(T2561&gt;0,RANK(T2561,(N2561:P2561,Q2561:AJ2561)),0)</f>
        <v>9</v>
      </c>
      <c r="AP2561" s="2">
        <f t="shared" si="1002"/>
        <v>3.2620287309453608E-3</v>
      </c>
      <c r="AQ2561" s="2">
        <f t="shared" si="1003"/>
        <v>2.1328649394642745E-3</v>
      </c>
      <c r="AR2561" s="2">
        <f t="shared" si="1004"/>
        <v>1.2546264349789849E-3</v>
      </c>
      <c r="AS2561" s="2">
        <f t="shared" si="1005"/>
        <v>2.5092528699579701E-4</v>
      </c>
      <c r="AU2561" t="s">
        <v>3054</v>
      </c>
      <c r="AV2561" t="s">
        <v>2924</v>
      </c>
      <c r="AW2561">
        <v>1</v>
      </c>
      <c r="AY2561" s="130">
        <v>47</v>
      </c>
      <c r="AZ2561" s="131">
        <v>73</v>
      </c>
      <c r="BA2561" s="132">
        <f t="shared" si="994"/>
        <v>47073</v>
      </c>
      <c r="BC2561" s="7" t="s">
        <v>532</v>
      </c>
    </row>
    <row r="2562" spans="1:55" hidden="1" outlineLevel="1" x14ac:dyDescent="0.2">
      <c r="A2562" t="s">
        <v>2923</v>
      </c>
      <c r="B2562" t="s">
        <v>2924</v>
      </c>
      <c r="C2562" s="1">
        <f t="shared" si="996"/>
        <v>6030</v>
      </c>
      <c r="D2562" s="7">
        <f>RANK(N2562,(N2562:P2562,Q2562:AJ2562))</f>
        <v>1</v>
      </c>
      <c r="E2562" s="7">
        <f>RANK(O2562,(N2562:P2562,Q2562:AJ2562))</f>
        <v>2</v>
      </c>
      <c r="F2562" s="7">
        <f>IF(P2562&gt;0,RANK(P2562,(N2562:P2562,Q2562:AJ2562)),0)</f>
        <v>3</v>
      </c>
      <c r="G2562" s="1">
        <f t="shared" si="997"/>
        <v>1272</v>
      </c>
      <c r="H2562" s="2">
        <f t="shared" si="995"/>
        <v>0.21094527363184079</v>
      </c>
      <c r="I2562" s="2"/>
      <c r="J2562" s="2">
        <f t="shared" si="998"/>
        <v>0.59121061359867333</v>
      </c>
      <c r="K2562" s="2">
        <f t="shared" si="999"/>
        <v>0.38026533996683248</v>
      </c>
      <c r="L2562" s="2">
        <f t="shared" si="1000"/>
        <v>2.5538971807628524E-2</v>
      </c>
      <c r="M2562" s="2">
        <f t="shared" si="1001"/>
        <v>2.9850746268656643E-3</v>
      </c>
      <c r="N2562" s="1">
        <v>3565</v>
      </c>
      <c r="O2562" s="1">
        <v>2293</v>
      </c>
      <c r="P2562" s="1">
        <v>154</v>
      </c>
      <c r="Q2562" s="1">
        <v>3</v>
      </c>
      <c r="R2562" s="1">
        <v>6</v>
      </c>
      <c r="S2562" s="1">
        <v>4</v>
      </c>
      <c r="T2562" s="1">
        <v>1</v>
      </c>
      <c r="W2562" s="1">
        <v>0</v>
      </c>
      <c r="X2562" s="1">
        <v>3</v>
      </c>
      <c r="AE2562" s="1">
        <v>1</v>
      </c>
      <c r="AJ2562" s="1">
        <v>0</v>
      </c>
      <c r="AL2562" s="7">
        <f>IF(Q2562&gt;0,RANK(Q2562,(N2562:P2562,Q2562:AJ2562)),0)</f>
        <v>6</v>
      </c>
      <c r="AM2562" s="7">
        <f>IF(R2562&gt;0,RANK(R2562,(N2562:P2562,Q2562:AJ2562)),0)</f>
        <v>4</v>
      </c>
      <c r="AN2562" s="7">
        <f>IF(S2562&gt;0,RANK(S2562,(N2562:P2562,Q2562:AJ2562)),0)</f>
        <v>5</v>
      </c>
      <c r="AO2562" s="7">
        <f>IF(T2562&gt;0,RANK(T2562,(N2562:P2562,Q2562:AJ2562)),0)</f>
        <v>8</v>
      </c>
      <c r="AP2562" s="2">
        <f t="shared" si="1002"/>
        <v>4.9751243781094524E-4</v>
      </c>
      <c r="AQ2562" s="2">
        <f t="shared" si="1003"/>
        <v>9.9502487562189048E-4</v>
      </c>
      <c r="AR2562" s="2">
        <f t="shared" si="1004"/>
        <v>6.6334991708126036E-4</v>
      </c>
      <c r="AS2562" s="2">
        <f t="shared" si="1005"/>
        <v>1.6583747927031509E-4</v>
      </c>
      <c r="AU2562" t="s">
        <v>2923</v>
      </c>
      <c r="AV2562" t="s">
        <v>2924</v>
      </c>
      <c r="AW2562">
        <v>8</v>
      </c>
      <c r="AY2562" s="130">
        <v>47</v>
      </c>
      <c r="AZ2562" s="131">
        <v>75</v>
      </c>
      <c r="BA2562" s="132">
        <f t="shared" si="994"/>
        <v>47075</v>
      </c>
      <c r="BC2562" s="7" t="s">
        <v>532</v>
      </c>
    </row>
    <row r="2563" spans="1:55" hidden="1" outlineLevel="1" x14ac:dyDescent="0.2">
      <c r="A2563" t="s">
        <v>2653</v>
      </c>
      <c r="B2563" t="s">
        <v>2924</v>
      </c>
      <c r="C2563" s="1">
        <f t="shared" si="996"/>
        <v>7282</v>
      </c>
      <c r="D2563" s="7">
        <f>RANK(N2563,(N2563:P2563,Q2563:AJ2563))</f>
        <v>2</v>
      </c>
      <c r="E2563" s="7">
        <f>RANK(O2563,(N2563:P2563,Q2563:AJ2563))</f>
        <v>1</v>
      </c>
      <c r="F2563" s="7">
        <f>IF(P2563&gt;0,RANK(P2563,(N2563:P2563,Q2563:AJ2563)),0)</f>
        <v>3</v>
      </c>
      <c r="G2563" s="1">
        <f t="shared" si="997"/>
        <v>1161</v>
      </c>
      <c r="H2563" s="2">
        <f t="shared" si="995"/>
        <v>0.15943422136775612</v>
      </c>
      <c r="I2563" s="2"/>
      <c r="J2563" s="2">
        <f t="shared" si="998"/>
        <v>0.39014007140895357</v>
      </c>
      <c r="K2563" s="2">
        <f t="shared" si="999"/>
        <v>0.54957429277670966</v>
      </c>
      <c r="L2563" s="2">
        <f t="shared" si="1000"/>
        <v>5.6028563581433675E-2</v>
      </c>
      <c r="M2563" s="2">
        <f t="shared" si="1001"/>
        <v>4.2570722329030933E-3</v>
      </c>
      <c r="N2563" s="1">
        <v>2841</v>
      </c>
      <c r="O2563" s="1">
        <v>4002</v>
      </c>
      <c r="P2563" s="1">
        <v>408</v>
      </c>
      <c r="Q2563" s="1">
        <v>9</v>
      </c>
      <c r="R2563" s="1">
        <v>10</v>
      </c>
      <c r="S2563" s="1">
        <v>3</v>
      </c>
      <c r="T2563" s="1">
        <v>1</v>
      </c>
      <c r="W2563" s="1">
        <v>2</v>
      </c>
      <c r="X2563" s="1">
        <v>1</v>
      </c>
      <c r="AE2563" s="1">
        <v>0</v>
      </c>
      <c r="AJ2563" s="1">
        <v>5</v>
      </c>
      <c r="AL2563" s="7">
        <f>IF(Q2563&gt;0,RANK(Q2563,(N2563:P2563,Q2563:AJ2563)),0)</f>
        <v>5</v>
      </c>
      <c r="AM2563" s="7">
        <f>IF(R2563&gt;0,RANK(R2563,(N2563:P2563,Q2563:AJ2563)),0)</f>
        <v>4</v>
      </c>
      <c r="AN2563" s="7">
        <f>IF(S2563&gt;0,RANK(S2563,(N2563:P2563,Q2563:AJ2563)),0)</f>
        <v>7</v>
      </c>
      <c r="AO2563" s="7">
        <f>IF(T2563&gt;0,RANK(T2563,(N2563:P2563,Q2563:AJ2563)),0)</f>
        <v>9</v>
      </c>
      <c r="AP2563" s="2">
        <f t="shared" si="1002"/>
        <v>1.2359241966492722E-3</v>
      </c>
      <c r="AQ2563" s="2">
        <f t="shared" si="1003"/>
        <v>1.3732491073880802E-3</v>
      </c>
      <c r="AR2563" s="2">
        <f t="shared" si="1004"/>
        <v>4.1197473221642406E-4</v>
      </c>
      <c r="AS2563" s="2">
        <f t="shared" si="1005"/>
        <v>1.3732491073880802E-4</v>
      </c>
      <c r="AU2563" t="s">
        <v>2653</v>
      </c>
      <c r="AV2563" t="s">
        <v>2924</v>
      </c>
      <c r="AW2563">
        <v>7</v>
      </c>
      <c r="AY2563" s="130">
        <v>47</v>
      </c>
      <c r="AZ2563" s="131">
        <v>77</v>
      </c>
      <c r="BA2563" s="132">
        <f t="shared" si="994"/>
        <v>47077</v>
      </c>
      <c r="BC2563" s="7" t="s">
        <v>532</v>
      </c>
    </row>
    <row r="2564" spans="1:55" hidden="1" outlineLevel="1" x14ac:dyDescent="0.2">
      <c r="A2564" t="s">
        <v>2073</v>
      </c>
      <c r="B2564" t="s">
        <v>2924</v>
      </c>
      <c r="C2564" s="1">
        <f t="shared" si="996"/>
        <v>11501</v>
      </c>
      <c r="D2564" s="7">
        <f>RANK(N2564,(N2564:P2564,Q2564:AJ2564))</f>
        <v>1</v>
      </c>
      <c r="E2564" s="7">
        <f>RANK(O2564,(N2564:P2564,Q2564:AJ2564))</f>
        <v>2</v>
      </c>
      <c r="F2564" s="7">
        <f>IF(P2564&gt;0,RANK(P2564,(N2564:P2564,Q2564:AJ2564)),0)</f>
        <v>3</v>
      </c>
      <c r="G2564" s="1">
        <f t="shared" si="997"/>
        <v>1881</v>
      </c>
      <c r="H2564" s="2">
        <f t="shared" si="995"/>
        <v>0.16355099556560299</v>
      </c>
      <c r="I2564" s="2"/>
      <c r="J2564" s="2">
        <f t="shared" si="998"/>
        <v>0.53499695678636638</v>
      </c>
      <c r="K2564" s="2">
        <f t="shared" si="999"/>
        <v>0.3714459612207634</v>
      </c>
      <c r="L2564" s="2">
        <f t="shared" si="1000"/>
        <v>8.6253369272237201E-2</v>
      </c>
      <c r="M2564" s="2">
        <f t="shared" si="1001"/>
        <v>7.3037127206330155E-3</v>
      </c>
      <c r="N2564" s="1">
        <v>6153</v>
      </c>
      <c r="O2564" s="1">
        <v>4272</v>
      </c>
      <c r="P2564" s="1">
        <v>992</v>
      </c>
      <c r="Q2564" s="1">
        <v>39</v>
      </c>
      <c r="R2564" s="1">
        <v>22</v>
      </c>
      <c r="S2564" s="1">
        <v>11</v>
      </c>
      <c r="T2564" s="1">
        <v>3</v>
      </c>
      <c r="W2564" s="1">
        <v>2</v>
      </c>
      <c r="X2564" s="1">
        <v>3</v>
      </c>
      <c r="AE2564" s="1">
        <v>2</v>
      </c>
      <c r="AJ2564" s="1">
        <v>2</v>
      </c>
      <c r="AL2564" s="7">
        <f>IF(Q2564&gt;0,RANK(Q2564,(N2564:P2564,Q2564:AJ2564)),0)</f>
        <v>4</v>
      </c>
      <c r="AM2564" s="7">
        <f>IF(R2564&gt;0,RANK(R2564,(N2564:P2564,Q2564:AJ2564)),0)</f>
        <v>5</v>
      </c>
      <c r="AN2564" s="7">
        <f>IF(S2564&gt;0,RANK(S2564,(N2564:P2564,Q2564:AJ2564)),0)</f>
        <v>6</v>
      </c>
      <c r="AO2564" s="7">
        <f>IF(T2564&gt;0,RANK(T2564,(N2564:P2564,Q2564:AJ2564)),0)</f>
        <v>7</v>
      </c>
      <c r="AP2564" s="2">
        <f t="shared" si="1002"/>
        <v>3.3910094774367446E-3</v>
      </c>
      <c r="AQ2564" s="2">
        <f t="shared" si="1003"/>
        <v>1.9128771411181637E-3</v>
      </c>
      <c r="AR2564" s="2">
        <f t="shared" si="1004"/>
        <v>9.5643857055908185E-4</v>
      </c>
      <c r="AS2564" s="2">
        <f t="shared" si="1005"/>
        <v>2.6084688287974958E-4</v>
      </c>
      <c r="AU2564" t="s">
        <v>2073</v>
      </c>
      <c r="AV2564" t="s">
        <v>2924</v>
      </c>
      <c r="AW2564">
        <v>8</v>
      </c>
      <c r="AY2564" s="130">
        <v>47</v>
      </c>
      <c r="AZ2564" s="131">
        <v>79</v>
      </c>
      <c r="BA2564" s="132">
        <f t="shared" si="994"/>
        <v>47079</v>
      </c>
      <c r="BC2564" s="7" t="s">
        <v>532</v>
      </c>
    </row>
    <row r="2565" spans="1:55" hidden="1" outlineLevel="1" x14ac:dyDescent="0.2">
      <c r="A2565" t="s">
        <v>3276</v>
      </c>
      <c r="B2565" t="s">
        <v>2924</v>
      </c>
      <c r="C2565" s="1">
        <f t="shared" si="996"/>
        <v>6418</v>
      </c>
      <c r="D2565" s="7">
        <f>RANK(N2565,(N2565:P2565,Q2565:AJ2565))</f>
        <v>1</v>
      </c>
      <c r="E2565" s="7">
        <f>RANK(O2565,(N2565:P2565,Q2565:AJ2565))</f>
        <v>2</v>
      </c>
      <c r="F2565" s="7">
        <f>IF(P2565&gt;0,RANK(P2565,(N2565:P2565,Q2565:AJ2565)),0)</f>
        <v>3</v>
      </c>
      <c r="G2565" s="1">
        <f t="shared" si="997"/>
        <v>1915</v>
      </c>
      <c r="H2565" s="2">
        <f t="shared" si="995"/>
        <v>0.29837955749454659</v>
      </c>
      <c r="I2565" s="2"/>
      <c r="J2565" s="2">
        <f t="shared" si="998"/>
        <v>0.61031473979432849</v>
      </c>
      <c r="K2565" s="2">
        <f t="shared" si="999"/>
        <v>0.31193518229978184</v>
      </c>
      <c r="L2565" s="2">
        <f t="shared" si="1000"/>
        <v>7.1673418510439388E-2</v>
      </c>
      <c r="M2565" s="2">
        <f t="shared" si="1001"/>
        <v>6.0766593954502818E-3</v>
      </c>
      <c r="N2565" s="1">
        <v>3917</v>
      </c>
      <c r="O2565" s="1">
        <v>2002</v>
      </c>
      <c r="P2565" s="1">
        <v>460</v>
      </c>
      <c r="Q2565" s="1">
        <v>12</v>
      </c>
      <c r="R2565" s="1">
        <v>11</v>
      </c>
      <c r="S2565" s="1">
        <v>4</v>
      </c>
      <c r="T2565" s="1">
        <v>3</v>
      </c>
      <c r="W2565" s="1">
        <v>3</v>
      </c>
      <c r="X2565" s="1">
        <v>5</v>
      </c>
      <c r="AE2565" s="1">
        <v>0</v>
      </c>
      <c r="AJ2565" s="1">
        <v>1</v>
      </c>
      <c r="AL2565" s="7">
        <f>IF(Q2565&gt;0,RANK(Q2565,(N2565:P2565,Q2565:AJ2565)),0)</f>
        <v>4</v>
      </c>
      <c r="AM2565" s="7">
        <f>IF(R2565&gt;0,RANK(R2565,(N2565:P2565,Q2565:AJ2565)),0)</f>
        <v>5</v>
      </c>
      <c r="AN2565" s="7">
        <f>IF(S2565&gt;0,RANK(S2565,(N2565:P2565,Q2565:AJ2565)),0)</f>
        <v>7</v>
      </c>
      <c r="AO2565" s="7">
        <f>IF(T2565&gt;0,RANK(T2565,(N2565:P2565,Q2565:AJ2565)),0)</f>
        <v>8</v>
      </c>
      <c r="AP2565" s="2">
        <f t="shared" si="1002"/>
        <v>1.869741352446245E-3</v>
      </c>
      <c r="AQ2565" s="2">
        <f t="shared" si="1003"/>
        <v>1.7139295730757246E-3</v>
      </c>
      <c r="AR2565" s="2">
        <f t="shared" si="1004"/>
        <v>6.2324711748208163E-4</v>
      </c>
      <c r="AS2565" s="2">
        <f t="shared" si="1005"/>
        <v>4.6743533811156125E-4</v>
      </c>
      <c r="AU2565" t="s">
        <v>3276</v>
      </c>
      <c r="AV2565" t="s">
        <v>2924</v>
      </c>
      <c r="AW2565">
        <v>7</v>
      </c>
      <c r="AY2565" s="130">
        <v>47</v>
      </c>
      <c r="AZ2565" s="131">
        <v>81</v>
      </c>
      <c r="BA2565" s="132">
        <f t="shared" si="994"/>
        <v>47081</v>
      </c>
      <c r="BC2565" s="7" t="s">
        <v>532</v>
      </c>
    </row>
    <row r="2566" spans="1:55" hidden="1" outlineLevel="1" x14ac:dyDescent="0.2">
      <c r="A2566" t="s">
        <v>2074</v>
      </c>
      <c r="B2566" t="s">
        <v>2924</v>
      </c>
      <c r="C2566" s="1">
        <f t="shared" si="996"/>
        <v>2817</v>
      </c>
      <c r="D2566" s="7">
        <f>RANK(N2566,(N2566:P2566,Q2566:AJ2566))</f>
        <v>1</v>
      </c>
      <c r="E2566" s="7">
        <f>RANK(O2566,(N2566:P2566,Q2566:AJ2566))</f>
        <v>2</v>
      </c>
      <c r="F2566" s="7">
        <f>IF(P2566&gt;0,RANK(P2566,(N2566:P2566,Q2566:AJ2566)),0)</f>
        <v>3</v>
      </c>
      <c r="G2566" s="1">
        <f t="shared" si="997"/>
        <v>1126</v>
      </c>
      <c r="H2566" s="2">
        <f t="shared" si="995"/>
        <v>0.39971600993965212</v>
      </c>
      <c r="I2566" s="2"/>
      <c r="J2566" s="2">
        <f t="shared" si="998"/>
        <v>0.66311679091231812</v>
      </c>
      <c r="K2566" s="2">
        <f t="shared" si="999"/>
        <v>0.26340078097266595</v>
      </c>
      <c r="L2566" s="2">
        <f t="shared" si="1000"/>
        <v>6.4607738729144479E-2</v>
      </c>
      <c r="M2566" s="2">
        <f t="shared" si="1001"/>
        <v>8.874689385871451E-3</v>
      </c>
      <c r="N2566" s="1">
        <v>1868</v>
      </c>
      <c r="O2566" s="1">
        <v>742</v>
      </c>
      <c r="P2566" s="1">
        <v>182</v>
      </c>
      <c r="Q2566" s="1">
        <v>10</v>
      </c>
      <c r="R2566" s="1">
        <v>6</v>
      </c>
      <c r="S2566" s="1">
        <v>2</v>
      </c>
      <c r="T2566" s="1">
        <v>1</v>
      </c>
      <c r="W2566" s="1">
        <v>0</v>
      </c>
      <c r="X2566" s="1">
        <v>2</v>
      </c>
      <c r="AE2566" s="1">
        <v>0</v>
      </c>
      <c r="AJ2566" s="1">
        <v>4</v>
      </c>
      <c r="AL2566" s="7">
        <f>IF(Q2566&gt;0,RANK(Q2566,(N2566:P2566,Q2566:AJ2566)),0)</f>
        <v>4</v>
      </c>
      <c r="AM2566" s="7">
        <f>IF(R2566&gt;0,RANK(R2566,(N2566:P2566,Q2566:AJ2566)),0)</f>
        <v>5</v>
      </c>
      <c r="AN2566" s="7">
        <f>IF(S2566&gt;0,RANK(S2566,(N2566:P2566,Q2566:AJ2566)),0)</f>
        <v>7</v>
      </c>
      <c r="AO2566" s="7">
        <f>IF(T2566&gt;0,RANK(T2566,(N2566:P2566,Q2566:AJ2566)),0)</f>
        <v>9</v>
      </c>
      <c r="AP2566" s="2">
        <f t="shared" si="1002"/>
        <v>3.549875754348598E-3</v>
      </c>
      <c r="AQ2566" s="2">
        <f t="shared" si="1003"/>
        <v>2.1299254526091589E-3</v>
      </c>
      <c r="AR2566" s="2">
        <f t="shared" si="1004"/>
        <v>7.0997515086971955E-4</v>
      </c>
      <c r="AS2566" s="2">
        <f t="shared" si="1005"/>
        <v>3.5498757543485978E-4</v>
      </c>
      <c r="AU2566" t="s">
        <v>2074</v>
      </c>
      <c r="AV2566" t="s">
        <v>2924</v>
      </c>
      <c r="AW2566">
        <v>8</v>
      </c>
      <c r="AY2566" s="130">
        <v>47</v>
      </c>
      <c r="AZ2566" s="131">
        <v>83</v>
      </c>
      <c r="BA2566" s="132">
        <f t="shared" si="994"/>
        <v>47083</v>
      </c>
      <c r="BC2566" s="7" t="s">
        <v>532</v>
      </c>
    </row>
    <row r="2567" spans="1:55" hidden="1" outlineLevel="1" x14ac:dyDescent="0.2">
      <c r="A2567" t="s">
        <v>189</v>
      </c>
      <c r="B2567" t="s">
        <v>2924</v>
      </c>
      <c r="C2567" s="1">
        <f t="shared" si="996"/>
        <v>6020</v>
      </c>
      <c r="D2567" s="7">
        <f>RANK(N2567,(N2567:P2567,Q2567:AJ2567))</f>
        <v>1</v>
      </c>
      <c r="E2567" s="7">
        <f>RANK(O2567,(N2567:P2567,Q2567:AJ2567))</f>
        <v>2</v>
      </c>
      <c r="F2567" s="7">
        <f>IF(P2567&gt;0,RANK(P2567,(N2567:P2567,Q2567:AJ2567)),0)</f>
        <v>3</v>
      </c>
      <c r="G2567" s="1">
        <f t="shared" si="997"/>
        <v>1783</v>
      </c>
      <c r="H2567" s="2">
        <f t="shared" si="995"/>
        <v>0.29617940199335546</v>
      </c>
      <c r="I2567" s="2"/>
      <c r="J2567" s="2">
        <f t="shared" si="998"/>
        <v>0.61046511627906974</v>
      </c>
      <c r="K2567" s="2">
        <f t="shared" si="999"/>
        <v>0.31428571428571428</v>
      </c>
      <c r="L2567" s="2">
        <f t="shared" si="1000"/>
        <v>7.0265780730897009E-2</v>
      </c>
      <c r="M2567" s="2">
        <f t="shared" si="1001"/>
        <v>4.9833887043189695E-3</v>
      </c>
      <c r="N2567" s="1">
        <v>3675</v>
      </c>
      <c r="O2567" s="1">
        <v>1892</v>
      </c>
      <c r="P2567" s="1">
        <v>423</v>
      </c>
      <c r="Q2567" s="1">
        <v>11</v>
      </c>
      <c r="R2567" s="1">
        <v>14</v>
      </c>
      <c r="S2567" s="1">
        <v>2</v>
      </c>
      <c r="W2567" s="1">
        <v>0</v>
      </c>
      <c r="X2567" s="1">
        <v>0</v>
      </c>
      <c r="AE2567" s="1">
        <v>3</v>
      </c>
      <c r="AJ2567" s="1">
        <v>0</v>
      </c>
      <c r="AL2567" s="7">
        <f>IF(Q2567&gt;0,RANK(Q2567,(N2567:P2567,Q2567:AJ2567)),0)</f>
        <v>5</v>
      </c>
      <c r="AM2567" s="7">
        <f>IF(R2567&gt;0,RANK(R2567,(N2567:P2567,Q2567:AJ2567)),0)</f>
        <v>4</v>
      </c>
      <c r="AN2567" s="7">
        <f>IF(S2567&gt;0,RANK(S2567,(N2567:P2567,Q2567:AJ2567)),0)</f>
        <v>7</v>
      </c>
      <c r="AO2567" s="7">
        <f>IF(T2567&gt;0,RANK(T2567,(N2567:P2567,Q2567:AJ2567)),0)</f>
        <v>0</v>
      </c>
      <c r="AP2567" s="2">
        <f t="shared" si="1002"/>
        <v>1.8272425249169434E-3</v>
      </c>
      <c r="AQ2567" s="2">
        <f t="shared" si="1003"/>
        <v>2.3255813953488372E-3</v>
      </c>
      <c r="AR2567" s="2">
        <f t="shared" si="1004"/>
        <v>3.3222591362126248E-4</v>
      </c>
      <c r="AS2567" s="2">
        <f t="shared" si="1005"/>
        <v>0</v>
      </c>
      <c r="AU2567" t="s">
        <v>189</v>
      </c>
      <c r="AV2567" t="s">
        <v>2924</v>
      </c>
      <c r="AW2567">
        <v>8</v>
      </c>
      <c r="AY2567" s="130">
        <v>47</v>
      </c>
      <c r="AZ2567" s="131">
        <v>85</v>
      </c>
      <c r="BA2567" s="132">
        <f t="shared" si="994"/>
        <v>47085</v>
      </c>
      <c r="BC2567" s="7" t="s">
        <v>532</v>
      </c>
    </row>
    <row r="2568" spans="1:55" hidden="1" outlineLevel="1" x14ac:dyDescent="0.2">
      <c r="A2568" t="s">
        <v>1913</v>
      </c>
      <c r="B2568" t="s">
        <v>2924</v>
      </c>
      <c r="C2568" s="1">
        <f t="shared" si="996"/>
        <v>4161</v>
      </c>
      <c r="D2568" s="7">
        <f>RANK(N2568,(N2568:P2568,Q2568:AJ2568))</f>
        <v>1</v>
      </c>
      <c r="E2568" s="7">
        <f>RANK(O2568,(N2568:P2568,Q2568:AJ2568))</f>
        <v>2</v>
      </c>
      <c r="F2568" s="7">
        <f>IF(P2568&gt;0,RANK(P2568,(N2568:P2568,Q2568:AJ2568)),0)</f>
        <v>3</v>
      </c>
      <c r="G2568" s="1">
        <f t="shared" si="997"/>
        <v>1945</v>
      </c>
      <c r="H2568" s="2">
        <f t="shared" si="995"/>
        <v>0.46743571256909394</v>
      </c>
      <c r="I2568" s="2"/>
      <c r="J2568" s="2">
        <f t="shared" si="998"/>
        <v>0.69430425378514782</v>
      </c>
      <c r="K2568" s="2">
        <f t="shared" si="999"/>
        <v>0.22686854121605382</v>
      </c>
      <c r="L2568" s="2">
        <f t="shared" si="1000"/>
        <v>6.9454458062965629E-2</v>
      </c>
      <c r="M2568" s="2">
        <f t="shared" si="1001"/>
        <v>9.372746935832732E-3</v>
      </c>
      <c r="N2568" s="1">
        <v>2889</v>
      </c>
      <c r="O2568" s="1">
        <v>944</v>
      </c>
      <c r="P2568" s="1">
        <v>289</v>
      </c>
      <c r="Q2568" s="1">
        <v>7</v>
      </c>
      <c r="R2568" s="1">
        <v>12</v>
      </c>
      <c r="S2568" s="1">
        <v>2</v>
      </c>
      <c r="T2568" s="1">
        <v>2</v>
      </c>
      <c r="W2568" s="1">
        <v>0</v>
      </c>
      <c r="X2568" s="1">
        <v>4</v>
      </c>
      <c r="AE2568" s="1">
        <v>1</v>
      </c>
      <c r="AJ2568" s="1">
        <v>11</v>
      </c>
      <c r="AL2568" s="7">
        <f>IF(Q2568&gt;0,RANK(Q2568,(N2568:P2568,Q2568:AJ2568)),0)</f>
        <v>6</v>
      </c>
      <c r="AM2568" s="7">
        <f>IF(R2568&gt;0,RANK(R2568,(N2568:P2568,Q2568:AJ2568)),0)</f>
        <v>4</v>
      </c>
      <c r="AN2568" s="7">
        <f>IF(S2568&gt;0,RANK(S2568,(N2568:P2568,Q2568:AJ2568)),0)</f>
        <v>8</v>
      </c>
      <c r="AO2568" s="7">
        <f>IF(T2568&gt;0,RANK(T2568,(N2568:P2568,Q2568:AJ2568)),0)</f>
        <v>8</v>
      </c>
      <c r="AP2568" s="2">
        <f t="shared" si="1002"/>
        <v>1.6822879115597211E-3</v>
      </c>
      <c r="AQ2568" s="2">
        <f t="shared" si="1003"/>
        <v>2.8839221341023791E-3</v>
      </c>
      <c r="AR2568" s="2">
        <f t="shared" si="1004"/>
        <v>4.8065368901706318E-4</v>
      </c>
      <c r="AS2568" s="2">
        <f t="shared" si="1005"/>
        <v>4.8065368901706318E-4</v>
      </c>
      <c r="AU2568" t="s">
        <v>1913</v>
      </c>
      <c r="AV2568" t="s">
        <v>2924</v>
      </c>
      <c r="AW2568">
        <v>6</v>
      </c>
      <c r="AY2568" s="130">
        <v>47</v>
      </c>
      <c r="AZ2568" s="131">
        <v>87</v>
      </c>
      <c r="BA2568" s="132">
        <f t="shared" si="994"/>
        <v>47087</v>
      </c>
      <c r="BC2568" s="7" t="s">
        <v>532</v>
      </c>
    </row>
    <row r="2569" spans="1:55" hidden="1" outlineLevel="1" x14ac:dyDescent="0.2">
      <c r="A2569" t="s">
        <v>1884</v>
      </c>
      <c r="B2569" t="s">
        <v>2924</v>
      </c>
      <c r="C2569" s="1">
        <f t="shared" si="996"/>
        <v>12155</v>
      </c>
      <c r="D2569" s="7">
        <f>RANK(N2569,(N2569:P2569,Q2569:AJ2569))</f>
        <v>2</v>
      </c>
      <c r="E2569" s="7">
        <f>RANK(O2569,(N2569:P2569,Q2569:AJ2569))</f>
        <v>1</v>
      </c>
      <c r="F2569" s="7">
        <f>IF(P2569&gt;0,RANK(P2569,(N2569:P2569,Q2569:AJ2569)),0)</f>
        <v>3</v>
      </c>
      <c r="G2569" s="1">
        <f t="shared" si="997"/>
        <v>1758</v>
      </c>
      <c r="H2569" s="2">
        <f t="shared" si="995"/>
        <v>0.14463183874948582</v>
      </c>
      <c r="I2569" s="2"/>
      <c r="J2569" s="2">
        <f t="shared" si="998"/>
        <v>0.38568490333196215</v>
      </c>
      <c r="K2569" s="2">
        <f t="shared" si="999"/>
        <v>0.53031674208144797</v>
      </c>
      <c r="L2569" s="2">
        <f t="shared" si="1000"/>
        <v>7.2562731386260793E-2</v>
      </c>
      <c r="M2569" s="2">
        <f t="shared" si="1001"/>
        <v>1.1435623200329093E-2</v>
      </c>
      <c r="N2569" s="1">
        <v>4688</v>
      </c>
      <c r="O2569" s="1">
        <v>6446</v>
      </c>
      <c r="P2569" s="1">
        <v>882</v>
      </c>
      <c r="Q2569" s="1">
        <v>54</v>
      </c>
      <c r="R2569" s="1">
        <v>34</v>
      </c>
      <c r="S2569" s="1">
        <v>19</v>
      </c>
      <c r="T2569" s="1">
        <v>6</v>
      </c>
      <c r="W2569" s="1">
        <v>6</v>
      </c>
      <c r="X2569" s="1">
        <v>5</v>
      </c>
      <c r="AE2569" s="1">
        <v>7</v>
      </c>
      <c r="AJ2569" s="1">
        <v>8</v>
      </c>
      <c r="AL2569" s="7">
        <f>IF(Q2569&gt;0,RANK(Q2569,(N2569:P2569,Q2569:AJ2569)),0)</f>
        <v>4</v>
      </c>
      <c r="AM2569" s="7">
        <f>IF(R2569&gt;0,RANK(R2569,(N2569:P2569,Q2569:AJ2569)),0)</f>
        <v>5</v>
      </c>
      <c r="AN2569" s="7">
        <f>IF(S2569&gt;0,RANK(S2569,(N2569:P2569,Q2569:AJ2569)),0)</f>
        <v>6</v>
      </c>
      <c r="AO2569" s="7">
        <f>IF(T2569&gt;0,RANK(T2569,(N2569:P2569,Q2569:AJ2569)),0)</f>
        <v>9</v>
      </c>
      <c r="AP2569" s="2">
        <f t="shared" si="1002"/>
        <v>4.44261620732209E-3</v>
      </c>
      <c r="AQ2569" s="2">
        <f t="shared" si="1003"/>
        <v>2.7972027972027972E-3</v>
      </c>
      <c r="AR2569" s="2">
        <f t="shared" si="1004"/>
        <v>1.5631427396133278E-3</v>
      </c>
      <c r="AS2569" s="2">
        <f t="shared" si="1005"/>
        <v>4.936240230357877E-4</v>
      </c>
      <c r="AU2569" t="s">
        <v>1884</v>
      </c>
      <c r="AV2569" t="s">
        <v>2924</v>
      </c>
      <c r="AW2569">
        <v>1</v>
      </c>
      <c r="AY2569" s="130">
        <v>47</v>
      </c>
      <c r="AZ2569" s="131">
        <v>89</v>
      </c>
      <c r="BA2569" s="132">
        <f t="shared" si="994"/>
        <v>47089</v>
      </c>
      <c r="BC2569" s="7" t="s">
        <v>532</v>
      </c>
    </row>
    <row r="2570" spans="1:55" hidden="1" outlineLevel="1" x14ac:dyDescent="0.2">
      <c r="A2570" t="s">
        <v>2418</v>
      </c>
      <c r="B2570" t="s">
        <v>2924</v>
      </c>
      <c r="C2570" s="1">
        <f t="shared" si="996"/>
        <v>5359</v>
      </c>
      <c r="D2570" s="7">
        <f>RANK(N2570,(N2570:P2570,Q2570:AJ2570))</f>
        <v>2</v>
      </c>
      <c r="E2570" s="7">
        <f>RANK(O2570,(N2570:P2570,Q2570:AJ2570))</f>
        <v>1</v>
      </c>
      <c r="F2570" s="7">
        <f>IF(P2570&gt;0,RANK(P2570,(N2570:P2570,Q2570:AJ2570)),0)</f>
        <v>3</v>
      </c>
      <c r="G2570" s="1">
        <f t="shared" si="997"/>
        <v>1439</v>
      </c>
      <c r="H2570" s="2">
        <f t="shared" si="995"/>
        <v>0.26852024631461091</v>
      </c>
      <c r="I2570" s="2"/>
      <c r="J2570" s="2">
        <f t="shared" si="998"/>
        <v>0.31685015861168131</v>
      </c>
      <c r="K2570" s="2">
        <f t="shared" si="999"/>
        <v>0.58537040492629222</v>
      </c>
      <c r="L2570" s="2">
        <f t="shared" si="1000"/>
        <v>9.1248367232692668E-2</v>
      </c>
      <c r="M2570" s="2">
        <f t="shared" si="1001"/>
        <v>6.5310692293338024E-3</v>
      </c>
      <c r="N2570" s="1">
        <v>1698</v>
      </c>
      <c r="O2570" s="1">
        <v>3137</v>
      </c>
      <c r="P2570" s="1">
        <v>489</v>
      </c>
      <c r="Q2570" s="1">
        <v>11</v>
      </c>
      <c r="R2570" s="1">
        <v>13</v>
      </c>
      <c r="S2570" s="1">
        <v>6</v>
      </c>
      <c r="T2570" s="1">
        <v>2</v>
      </c>
      <c r="W2570" s="1">
        <v>0</v>
      </c>
      <c r="X2570" s="1">
        <v>0</v>
      </c>
      <c r="AE2570" s="1">
        <v>1</v>
      </c>
      <c r="AJ2570" s="1">
        <v>2</v>
      </c>
      <c r="AL2570" s="7">
        <f>IF(Q2570&gt;0,RANK(Q2570,(N2570:P2570,Q2570:AJ2570)),0)</f>
        <v>5</v>
      </c>
      <c r="AM2570" s="7">
        <f>IF(R2570&gt;0,RANK(R2570,(N2570:P2570,Q2570:AJ2570)),0)</f>
        <v>4</v>
      </c>
      <c r="AN2570" s="7">
        <f>IF(S2570&gt;0,RANK(S2570,(N2570:P2570,Q2570:AJ2570)),0)</f>
        <v>6</v>
      </c>
      <c r="AO2570" s="7">
        <f>IF(T2570&gt;0,RANK(T2570,(N2570:P2570,Q2570:AJ2570)),0)</f>
        <v>7</v>
      </c>
      <c r="AP2570" s="2">
        <f t="shared" si="1002"/>
        <v>2.0526217577906325E-3</v>
      </c>
      <c r="AQ2570" s="2">
        <f t="shared" si="1003"/>
        <v>2.4258257137525657E-3</v>
      </c>
      <c r="AR2570" s="2">
        <f t="shared" si="1004"/>
        <v>1.1196118678857996E-3</v>
      </c>
      <c r="AS2570" s="2">
        <f t="shared" si="1005"/>
        <v>3.7320395596193321E-4</v>
      </c>
      <c r="AU2570" t="s">
        <v>2418</v>
      </c>
      <c r="AV2570" t="s">
        <v>2924</v>
      </c>
      <c r="AW2570">
        <v>1</v>
      </c>
      <c r="AY2570" s="130">
        <v>47</v>
      </c>
      <c r="AZ2570" s="131">
        <v>91</v>
      </c>
      <c r="BA2570" s="132">
        <f t="shared" si="994"/>
        <v>47091</v>
      </c>
      <c r="BC2570" s="7" t="s">
        <v>532</v>
      </c>
    </row>
    <row r="2571" spans="1:55" hidden="1" outlineLevel="1" x14ac:dyDescent="0.2">
      <c r="A2571" t="s">
        <v>2545</v>
      </c>
      <c r="B2571" t="s">
        <v>2924</v>
      </c>
      <c r="C2571" s="1">
        <f t="shared" si="996"/>
        <v>140045</v>
      </c>
      <c r="D2571" s="7">
        <f>RANK(N2571,(N2571:P2571,Q2571:AJ2571))</f>
        <v>2</v>
      </c>
      <c r="E2571" s="7">
        <f>RANK(O2571,(N2571:P2571,Q2571:AJ2571))</f>
        <v>1</v>
      </c>
      <c r="F2571" s="7">
        <f>IF(P2571&gt;0,RANK(P2571,(N2571:P2571,Q2571:AJ2571)),0)</f>
        <v>3</v>
      </c>
      <c r="G2571" s="1">
        <f t="shared" si="997"/>
        <v>9603</v>
      </c>
      <c r="H2571" s="2">
        <f t="shared" si="995"/>
        <v>6.8570816523260386E-2</v>
      </c>
      <c r="I2571" s="2"/>
      <c r="J2571" s="2">
        <f t="shared" si="998"/>
        <v>0.43670248848584381</v>
      </c>
      <c r="K2571" s="2">
        <f t="shared" si="999"/>
        <v>0.50527330500910417</v>
      </c>
      <c r="L2571" s="2">
        <f t="shared" si="1000"/>
        <v>4.5713877682173588E-2</v>
      </c>
      <c r="M2571" s="2">
        <f t="shared" si="1001"/>
        <v>1.2310328822878434E-2</v>
      </c>
      <c r="N2571" s="1">
        <v>61158</v>
      </c>
      <c r="O2571" s="1">
        <v>70761</v>
      </c>
      <c r="P2571" s="1">
        <v>6402</v>
      </c>
      <c r="Q2571" s="1">
        <v>873</v>
      </c>
      <c r="R2571" s="1">
        <v>521</v>
      </c>
      <c r="S2571" s="1">
        <v>105</v>
      </c>
      <c r="T2571" s="1">
        <v>60</v>
      </c>
      <c r="W2571" s="1">
        <v>27</v>
      </c>
      <c r="X2571" s="1">
        <v>86</v>
      </c>
      <c r="AE2571" s="1">
        <v>26</v>
      </c>
      <c r="AJ2571" s="1">
        <v>26</v>
      </c>
      <c r="AL2571" s="7">
        <f>IF(Q2571&gt;0,RANK(Q2571,(N2571:P2571,Q2571:AJ2571)),0)</f>
        <v>4</v>
      </c>
      <c r="AM2571" s="7">
        <f>IF(R2571&gt;0,RANK(R2571,(N2571:P2571,Q2571:AJ2571)),0)</f>
        <v>5</v>
      </c>
      <c r="AN2571" s="7">
        <f>IF(S2571&gt;0,RANK(S2571,(N2571:P2571,Q2571:AJ2571)),0)</f>
        <v>6</v>
      </c>
      <c r="AO2571" s="7">
        <f>IF(T2571&gt;0,RANK(T2571,(N2571:P2571,Q2571:AJ2571)),0)</f>
        <v>8</v>
      </c>
      <c r="AP2571" s="2">
        <f t="shared" si="1002"/>
        <v>6.2337105930236709E-3</v>
      </c>
      <c r="AQ2571" s="2">
        <f t="shared" si="1003"/>
        <v>3.7202327823199688E-3</v>
      </c>
      <c r="AR2571" s="2">
        <f t="shared" si="1004"/>
        <v>7.4975900603377484E-4</v>
      </c>
      <c r="AS2571" s="2">
        <f t="shared" si="1005"/>
        <v>4.2843371773358565E-4</v>
      </c>
      <c r="AU2571" t="s">
        <v>2545</v>
      </c>
      <c r="AV2571" t="s">
        <v>2924</v>
      </c>
      <c r="AY2571" s="130">
        <v>47</v>
      </c>
      <c r="AZ2571" s="131">
        <v>93</v>
      </c>
      <c r="BA2571" s="132">
        <f t="shared" si="994"/>
        <v>47093</v>
      </c>
      <c r="BC2571" s="7" t="s">
        <v>532</v>
      </c>
    </row>
    <row r="2572" spans="1:55" hidden="1" outlineLevel="1" x14ac:dyDescent="0.2">
      <c r="A2572" t="s">
        <v>1186</v>
      </c>
      <c r="B2572" t="s">
        <v>2924</v>
      </c>
      <c r="C2572" s="1">
        <f t="shared" si="996"/>
        <v>1982</v>
      </c>
      <c r="D2572" s="7">
        <f>RANK(N2572,(N2572:P2572,Q2572:AJ2572))</f>
        <v>1</v>
      </c>
      <c r="E2572" s="7">
        <f>RANK(O2572,(N2572:P2572,Q2572:AJ2572))</f>
        <v>2</v>
      </c>
      <c r="F2572" s="7">
        <f>IF(P2572&gt;0,RANK(P2572,(N2572:P2572,Q2572:AJ2572)),0)</f>
        <v>3</v>
      </c>
      <c r="G2572" s="1">
        <f t="shared" si="997"/>
        <v>684</v>
      </c>
      <c r="H2572" s="2">
        <f t="shared" si="995"/>
        <v>0.34510595358224017</v>
      </c>
      <c r="I2572" s="2"/>
      <c r="J2572" s="2">
        <f t="shared" si="998"/>
        <v>0.64228052472250252</v>
      </c>
      <c r="K2572" s="2">
        <f t="shared" si="999"/>
        <v>0.29717457114026236</v>
      </c>
      <c r="L2572" s="2">
        <f t="shared" si="1000"/>
        <v>5.5499495459132187E-2</v>
      </c>
      <c r="M2572" s="2">
        <f t="shared" si="1001"/>
        <v>5.0454086781029361E-3</v>
      </c>
      <c r="N2572" s="1">
        <v>1273</v>
      </c>
      <c r="O2572" s="1">
        <v>589</v>
      </c>
      <c r="P2572" s="1">
        <v>110</v>
      </c>
      <c r="Q2572" s="1">
        <v>3</v>
      </c>
      <c r="R2572" s="1">
        <v>3</v>
      </c>
      <c r="S2572" s="1">
        <v>3</v>
      </c>
      <c r="T2572" s="1">
        <v>1</v>
      </c>
      <c r="W2572" s="1">
        <v>0</v>
      </c>
      <c r="X2572" s="1">
        <v>0</v>
      </c>
      <c r="AE2572" s="1">
        <v>0</v>
      </c>
      <c r="AJ2572" s="1">
        <v>0</v>
      </c>
      <c r="AL2572" s="7">
        <f>IF(Q2572&gt;0,RANK(Q2572,(N2572:P2572,Q2572:AJ2572)),0)</f>
        <v>4</v>
      </c>
      <c r="AM2572" s="7">
        <f>IF(R2572&gt;0,RANK(R2572,(N2572:P2572,Q2572:AJ2572)),0)</f>
        <v>4</v>
      </c>
      <c r="AN2572" s="7">
        <f>IF(S2572&gt;0,RANK(S2572,(N2572:P2572,Q2572:AJ2572)),0)</f>
        <v>4</v>
      </c>
      <c r="AO2572" s="7">
        <f>IF(T2572&gt;0,RANK(T2572,(N2572:P2572,Q2572:AJ2572)),0)</f>
        <v>7</v>
      </c>
      <c r="AP2572" s="2">
        <f t="shared" si="1002"/>
        <v>1.5136226034308778E-3</v>
      </c>
      <c r="AQ2572" s="2">
        <f t="shared" si="1003"/>
        <v>1.5136226034308778E-3</v>
      </c>
      <c r="AR2572" s="2">
        <f t="shared" si="1004"/>
        <v>1.5136226034308778E-3</v>
      </c>
      <c r="AS2572" s="2">
        <f t="shared" si="1005"/>
        <v>5.0454086781029264E-4</v>
      </c>
      <c r="AU2572" t="s">
        <v>1186</v>
      </c>
      <c r="AV2572" t="s">
        <v>2924</v>
      </c>
      <c r="AW2572">
        <v>8</v>
      </c>
      <c r="AY2572" s="130">
        <v>47</v>
      </c>
      <c r="AZ2572" s="131">
        <v>95</v>
      </c>
      <c r="BA2572" s="132">
        <f t="shared" si="994"/>
        <v>47095</v>
      </c>
      <c r="BC2572" s="7" t="s">
        <v>532</v>
      </c>
    </row>
    <row r="2573" spans="1:55" hidden="1" outlineLevel="1" x14ac:dyDescent="0.2">
      <c r="A2573" t="s">
        <v>787</v>
      </c>
      <c r="B2573" t="s">
        <v>2924</v>
      </c>
      <c r="C2573" s="1">
        <f t="shared" si="996"/>
        <v>7164</v>
      </c>
      <c r="D2573" s="7">
        <f>RANK(N2573,(N2573:P2573,Q2573:AJ2573))</f>
        <v>1</v>
      </c>
      <c r="E2573" s="7">
        <f>RANK(O2573,(N2573:P2573,Q2573:AJ2573))</f>
        <v>2</v>
      </c>
      <c r="F2573" s="7">
        <f>IF(P2573&gt;0,RANK(P2573,(N2573:P2573,Q2573:AJ2573)),0)</f>
        <v>3</v>
      </c>
      <c r="G2573" s="1">
        <f t="shared" si="997"/>
        <v>1868</v>
      </c>
      <c r="H2573" s="2">
        <f t="shared" si="995"/>
        <v>0.26074818537130096</v>
      </c>
      <c r="I2573" s="2"/>
      <c r="J2573" s="2">
        <f t="shared" si="998"/>
        <v>0.60706309324399776</v>
      </c>
      <c r="K2573" s="2">
        <f t="shared" si="999"/>
        <v>0.34631490787269681</v>
      </c>
      <c r="L2573" s="2">
        <f t="shared" si="1000"/>
        <v>4.2992741485203795E-2</v>
      </c>
      <c r="M2573" s="2">
        <f t="shared" si="1001"/>
        <v>3.6292573981016318E-3</v>
      </c>
      <c r="N2573" s="1">
        <v>4349</v>
      </c>
      <c r="O2573" s="1">
        <v>2481</v>
      </c>
      <c r="P2573" s="1">
        <v>308</v>
      </c>
      <c r="Q2573" s="1">
        <v>4</v>
      </c>
      <c r="R2573" s="1">
        <v>9</v>
      </c>
      <c r="S2573" s="1">
        <v>4</v>
      </c>
      <c r="T2573" s="1">
        <v>1</v>
      </c>
      <c r="W2573" s="1">
        <v>0</v>
      </c>
      <c r="X2573" s="1">
        <v>4</v>
      </c>
      <c r="AE2573" s="1">
        <v>2</v>
      </c>
      <c r="AJ2573" s="1">
        <v>2</v>
      </c>
      <c r="AL2573" s="7">
        <f>IF(Q2573&gt;0,RANK(Q2573,(N2573:P2573,Q2573:AJ2573)),0)</f>
        <v>5</v>
      </c>
      <c r="AM2573" s="7">
        <f>IF(R2573&gt;0,RANK(R2573,(N2573:P2573,Q2573:AJ2573)),0)</f>
        <v>4</v>
      </c>
      <c r="AN2573" s="7">
        <f>IF(S2573&gt;0,RANK(S2573,(N2573:P2573,Q2573:AJ2573)),0)</f>
        <v>5</v>
      </c>
      <c r="AO2573" s="7">
        <f>IF(T2573&gt;0,RANK(T2573,(N2573:P2573,Q2573:AJ2573)),0)</f>
        <v>10</v>
      </c>
      <c r="AP2573" s="2">
        <f t="shared" si="1002"/>
        <v>5.5834729201563373E-4</v>
      </c>
      <c r="AQ2573" s="2">
        <f t="shared" si="1003"/>
        <v>1.2562814070351759E-3</v>
      </c>
      <c r="AR2573" s="2">
        <f t="shared" si="1004"/>
        <v>5.5834729201563373E-4</v>
      </c>
      <c r="AS2573" s="2">
        <f t="shared" si="1005"/>
        <v>1.3958682300390843E-4</v>
      </c>
      <c r="AU2573" t="s">
        <v>787</v>
      </c>
      <c r="AV2573" t="s">
        <v>2924</v>
      </c>
      <c r="AW2573">
        <v>8</v>
      </c>
      <c r="AY2573" s="130">
        <v>47</v>
      </c>
      <c r="AZ2573" s="131">
        <v>97</v>
      </c>
      <c r="BA2573" s="132">
        <f t="shared" si="994"/>
        <v>47097</v>
      </c>
      <c r="BC2573" s="7" t="s">
        <v>532</v>
      </c>
    </row>
    <row r="2574" spans="1:55" hidden="1" outlineLevel="1" x14ac:dyDescent="0.2">
      <c r="A2574" t="s">
        <v>880</v>
      </c>
      <c r="B2574" t="s">
        <v>2924</v>
      </c>
      <c r="C2574" s="1">
        <f t="shared" si="996"/>
        <v>13359</v>
      </c>
      <c r="D2574" s="7">
        <f>RANK(N2574,(N2574:P2574,Q2574:AJ2574))</f>
        <v>1</v>
      </c>
      <c r="E2574" s="7">
        <f>RANK(O2574,(N2574:P2574,Q2574:AJ2574))</f>
        <v>2</v>
      </c>
      <c r="F2574" s="7">
        <f>IF(P2574&gt;0,RANK(P2574,(N2574:P2574,Q2574:AJ2574)),0)</f>
        <v>3</v>
      </c>
      <c r="G2574" s="1">
        <f t="shared" si="997"/>
        <v>73</v>
      </c>
      <c r="H2574" s="2">
        <f t="shared" si="995"/>
        <v>5.4644808743169399E-3</v>
      </c>
      <c r="I2574" s="2"/>
      <c r="J2574" s="2">
        <f t="shared" si="998"/>
        <v>0.46320832397634554</v>
      </c>
      <c r="K2574" s="2">
        <f t="shared" si="999"/>
        <v>0.45774384310202859</v>
      </c>
      <c r="L2574" s="2">
        <f t="shared" si="1000"/>
        <v>7.2834793023429892E-2</v>
      </c>
      <c r="M2574" s="2">
        <f t="shared" si="1001"/>
        <v>6.2130398981959239E-3</v>
      </c>
      <c r="N2574" s="1">
        <v>6188</v>
      </c>
      <c r="O2574" s="1">
        <v>6115</v>
      </c>
      <c r="P2574" s="1">
        <v>973</v>
      </c>
      <c r="Q2574" s="1">
        <v>35</v>
      </c>
      <c r="R2574" s="1">
        <v>22</v>
      </c>
      <c r="S2574" s="1">
        <v>10</v>
      </c>
      <c r="T2574" s="1">
        <v>3</v>
      </c>
      <c r="W2574" s="1">
        <v>1</v>
      </c>
      <c r="X2574" s="1">
        <v>5</v>
      </c>
      <c r="AE2574" s="1">
        <v>1</v>
      </c>
      <c r="AJ2574" s="1">
        <v>6</v>
      </c>
      <c r="AL2574" s="7">
        <f>IF(Q2574&gt;0,RANK(Q2574,(N2574:P2574,Q2574:AJ2574)),0)</f>
        <v>4</v>
      </c>
      <c r="AM2574" s="7">
        <f>IF(R2574&gt;0,RANK(R2574,(N2574:P2574,Q2574:AJ2574)),0)</f>
        <v>5</v>
      </c>
      <c r="AN2574" s="7">
        <f>IF(S2574&gt;0,RANK(S2574,(N2574:P2574,Q2574:AJ2574)),0)</f>
        <v>6</v>
      </c>
      <c r="AO2574" s="7">
        <f>IF(T2574&gt;0,RANK(T2574,(N2574:P2574,Q2574:AJ2574)),0)</f>
        <v>9</v>
      </c>
      <c r="AP2574" s="2">
        <f t="shared" si="1002"/>
        <v>2.6199565835766151E-3</v>
      </c>
      <c r="AQ2574" s="2">
        <f t="shared" si="1003"/>
        <v>1.6468298525338723E-3</v>
      </c>
      <c r="AR2574" s="2">
        <f t="shared" si="1004"/>
        <v>7.4855902387903285E-4</v>
      </c>
      <c r="AS2574" s="2">
        <f t="shared" si="1005"/>
        <v>2.2456770716370987E-4</v>
      </c>
      <c r="AU2574" t="s">
        <v>880</v>
      </c>
      <c r="AV2574" t="s">
        <v>2924</v>
      </c>
      <c r="AW2574">
        <v>4</v>
      </c>
      <c r="AY2574" s="130">
        <v>47</v>
      </c>
      <c r="AZ2574" s="131">
        <v>99</v>
      </c>
      <c r="BA2574" s="132">
        <f t="shared" si="994"/>
        <v>47099</v>
      </c>
      <c r="BC2574" s="7" t="s">
        <v>532</v>
      </c>
    </row>
    <row r="2575" spans="1:55" hidden="1" outlineLevel="1" x14ac:dyDescent="0.2">
      <c r="A2575" t="s">
        <v>192</v>
      </c>
      <c r="B2575" t="s">
        <v>2924</v>
      </c>
      <c r="C2575" s="1">
        <f t="shared" si="996"/>
        <v>3598</v>
      </c>
      <c r="D2575" s="7">
        <f>RANK(N2575,(N2575:P2575,Q2575:AJ2575))</f>
        <v>1</v>
      </c>
      <c r="E2575" s="7">
        <f>RANK(O2575,(N2575:P2575,Q2575:AJ2575))</f>
        <v>2</v>
      </c>
      <c r="F2575" s="7">
        <f>IF(P2575&gt;0,RANK(P2575,(N2575:P2575,Q2575:AJ2575)),0)</f>
        <v>3</v>
      </c>
      <c r="G2575" s="1">
        <f t="shared" si="997"/>
        <v>673</v>
      </c>
      <c r="H2575" s="2">
        <f t="shared" si="995"/>
        <v>0.18704836020011117</v>
      </c>
      <c r="I2575" s="2"/>
      <c r="J2575" s="2">
        <f t="shared" si="998"/>
        <v>0.54780433574207898</v>
      </c>
      <c r="K2575" s="2">
        <f t="shared" si="999"/>
        <v>0.36075597554196775</v>
      </c>
      <c r="L2575" s="2">
        <f t="shared" si="1000"/>
        <v>8.7826570316842684E-2</v>
      </c>
      <c r="M2575" s="2">
        <f t="shared" si="1001"/>
        <v>3.6131183991105764E-3</v>
      </c>
      <c r="N2575" s="1">
        <v>1971</v>
      </c>
      <c r="O2575" s="1">
        <v>1298</v>
      </c>
      <c r="P2575" s="1">
        <v>316</v>
      </c>
      <c r="Q2575" s="1">
        <v>6</v>
      </c>
      <c r="R2575" s="1">
        <v>3</v>
      </c>
      <c r="S2575" s="1">
        <v>1</v>
      </c>
      <c r="T2575" s="1">
        <v>2</v>
      </c>
      <c r="W2575" s="1">
        <v>0</v>
      </c>
      <c r="X2575" s="1">
        <v>0</v>
      </c>
      <c r="AE2575" s="1">
        <v>1</v>
      </c>
      <c r="AJ2575" s="1">
        <v>0</v>
      </c>
      <c r="AL2575" s="7">
        <f>IF(Q2575&gt;0,RANK(Q2575,(N2575:P2575,Q2575:AJ2575)),0)</f>
        <v>4</v>
      </c>
      <c r="AM2575" s="7">
        <f>IF(R2575&gt;0,RANK(R2575,(N2575:P2575,Q2575:AJ2575)),0)</f>
        <v>5</v>
      </c>
      <c r="AN2575" s="7">
        <f>IF(S2575&gt;0,RANK(S2575,(N2575:P2575,Q2575:AJ2575)),0)</f>
        <v>7</v>
      </c>
      <c r="AO2575" s="7">
        <f>IF(T2575&gt;0,RANK(T2575,(N2575:P2575,Q2575:AJ2575)),0)</f>
        <v>6</v>
      </c>
      <c r="AP2575" s="2">
        <f t="shared" si="1002"/>
        <v>1.6675931072818232E-3</v>
      </c>
      <c r="AQ2575" s="2">
        <f t="shared" si="1003"/>
        <v>8.3379655364091158E-4</v>
      </c>
      <c r="AR2575" s="2">
        <f t="shared" si="1004"/>
        <v>2.7793218454697053E-4</v>
      </c>
      <c r="AS2575" s="2">
        <f t="shared" si="1005"/>
        <v>5.5586436909394106E-4</v>
      </c>
      <c r="AU2575" t="s">
        <v>192</v>
      </c>
      <c r="AV2575" t="s">
        <v>2924</v>
      </c>
      <c r="AW2575">
        <v>7</v>
      </c>
      <c r="AY2575" s="130">
        <v>47</v>
      </c>
      <c r="AZ2575" s="131">
        <v>101</v>
      </c>
      <c r="BA2575" s="132">
        <f t="shared" si="994"/>
        <v>47101</v>
      </c>
      <c r="BC2575" s="7" t="s">
        <v>532</v>
      </c>
    </row>
    <row r="2576" spans="1:55" hidden="1" outlineLevel="1" x14ac:dyDescent="0.2">
      <c r="A2576" t="s">
        <v>2585</v>
      </c>
      <c r="B2576" t="s">
        <v>2924</v>
      </c>
      <c r="C2576" s="1">
        <f t="shared" si="996"/>
        <v>9747</v>
      </c>
      <c r="D2576" s="7">
        <f>RANK(N2576,(N2576:P2576,Q2576:AJ2576))</f>
        <v>2</v>
      </c>
      <c r="E2576" s="7">
        <f>RANK(O2576,(N2576:P2576,Q2576:AJ2576))</f>
        <v>1</v>
      </c>
      <c r="F2576" s="7">
        <f>IF(P2576&gt;0,RANK(P2576,(N2576:P2576,Q2576:AJ2576)),0)</f>
        <v>3</v>
      </c>
      <c r="G2576" s="1">
        <f t="shared" si="997"/>
        <v>190</v>
      </c>
      <c r="H2576" s="2">
        <f t="shared" si="995"/>
        <v>1.9493177387914229E-2</v>
      </c>
      <c r="I2576" s="2"/>
      <c r="J2576" s="2">
        <f t="shared" si="998"/>
        <v>0.44741971888786292</v>
      </c>
      <c r="K2576" s="2">
        <f t="shared" si="999"/>
        <v>0.46691289627577715</v>
      </c>
      <c r="L2576" s="2">
        <f t="shared" si="1000"/>
        <v>7.8075305222119626E-2</v>
      </c>
      <c r="M2576" s="2">
        <f t="shared" si="1001"/>
        <v>7.592079614240313E-3</v>
      </c>
      <c r="N2576" s="1">
        <v>4361</v>
      </c>
      <c r="O2576" s="1">
        <v>4551</v>
      </c>
      <c r="P2576" s="1">
        <v>761</v>
      </c>
      <c r="Q2576" s="1">
        <v>19</v>
      </c>
      <c r="R2576" s="1">
        <v>25</v>
      </c>
      <c r="S2576" s="1">
        <v>11</v>
      </c>
      <c r="T2576" s="1">
        <v>4</v>
      </c>
      <c r="W2576" s="1">
        <v>8</v>
      </c>
      <c r="X2576" s="1">
        <v>3</v>
      </c>
      <c r="AE2576" s="1">
        <v>1</v>
      </c>
      <c r="AJ2576" s="1">
        <v>3</v>
      </c>
      <c r="AL2576" s="7">
        <f>IF(Q2576&gt;0,RANK(Q2576,(N2576:P2576,Q2576:AJ2576)),0)</f>
        <v>5</v>
      </c>
      <c r="AM2576" s="7">
        <f>IF(R2576&gt;0,RANK(R2576,(N2576:P2576,Q2576:AJ2576)),0)</f>
        <v>4</v>
      </c>
      <c r="AN2576" s="7">
        <f>IF(S2576&gt;0,RANK(S2576,(N2576:P2576,Q2576:AJ2576)),0)</f>
        <v>6</v>
      </c>
      <c r="AO2576" s="7">
        <f>IF(T2576&gt;0,RANK(T2576,(N2576:P2576,Q2576:AJ2576)),0)</f>
        <v>8</v>
      </c>
      <c r="AP2576" s="2">
        <f t="shared" si="1002"/>
        <v>1.9493177387914229E-3</v>
      </c>
      <c r="AQ2576" s="2">
        <f t="shared" si="1003"/>
        <v>2.5648917615676619E-3</v>
      </c>
      <c r="AR2576" s="2">
        <f t="shared" si="1004"/>
        <v>1.1285523750897712E-3</v>
      </c>
      <c r="AS2576" s="2">
        <f t="shared" si="1005"/>
        <v>4.103826818508259E-4</v>
      </c>
      <c r="AU2576" t="s">
        <v>2585</v>
      </c>
      <c r="AV2576" t="s">
        <v>2924</v>
      </c>
      <c r="AW2576">
        <v>4</v>
      </c>
      <c r="AY2576" s="130">
        <v>47</v>
      </c>
      <c r="AZ2576" s="131">
        <v>103</v>
      </c>
      <c r="BA2576" s="132">
        <f t="shared" si="994"/>
        <v>47103</v>
      </c>
      <c r="BC2576" s="7" t="s">
        <v>532</v>
      </c>
    </row>
    <row r="2577" spans="1:55" hidden="1" outlineLevel="1" x14ac:dyDescent="0.2">
      <c r="A2577" t="s">
        <v>201</v>
      </c>
      <c r="B2577" t="s">
        <v>2924</v>
      </c>
      <c r="C2577" s="1">
        <f t="shared" si="996"/>
        <v>13730</v>
      </c>
      <c r="D2577" s="7">
        <f>RANK(N2577,(N2577:P2577,Q2577:AJ2577))</f>
        <v>2</v>
      </c>
      <c r="E2577" s="7">
        <f>RANK(O2577,(N2577:P2577,Q2577:AJ2577))</f>
        <v>1</v>
      </c>
      <c r="F2577" s="7">
        <f>IF(P2577&gt;0,RANK(P2577,(N2577:P2577,Q2577:AJ2577)),0)</f>
        <v>3</v>
      </c>
      <c r="G2577" s="1">
        <f t="shared" si="997"/>
        <v>1545</v>
      </c>
      <c r="H2577" s="2">
        <f t="shared" si="995"/>
        <v>0.11252731245447924</v>
      </c>
      <c r="I2577" s="2"/>
      <c r="J2577" s="2">
        <f t="shared" si="998"/>
        <v>0.40436999271667878</v>
      </c>
      <c r="K2577" s="2">
        <f t="shared" si="999"/>
        <v>0.51689730517115806</v>
      </c>
      <c r="L2577" s="2">
        <f t="shared" si="1000"/>
        <v>6.4748725418790967E-2</v>
      </c>
      <c r="M2577" s="2">
        <f t="shared" si="1001"/>
        <v>1.3983976693372133E-2</v>
      </c>
      <c r="N2577" s="1">
        <v>5552</v>
      </c>
      <c r="O2577" s="1">
        <v>7097</v>
      </c>
      <c r="P2577" s="1">
        <v>889</v>
      </c>
      <c r="Q2577" s="1">
        <v>96</v>
      </c>
      <c r="R2577" s="1">
        <v>46</v>
      </c>
      <c r="S2577" s="1">
        <v>14</v>
      </c>
      <c r="T2577" s="1">
        <v>5</v>
      </c>
      <c r="W2577" s="1">
        <v>0</v>
      </c>
      <c r="X2577" s="1">
        <v>16</v>
      </c>
      <c r="AE2577" s="1">
        <v>4</v>
      </c>
      <c r="AJ2577" s="1">
        <v>11</v>
      </c>
      <c r="AL2577" s="7">
        <f>IF(Q2577&gt;0,RANK(Q2577,(N2577:P2577,Q2577:AJ2577)),0)</f>
        <v>4</v>
      </c>
      <c r="AM2577" s="7">
        <f>IF(R2577&gt;0,RANK(R2577,(N2577:P2577,Q2577:AJ2577)),0)</f>
        <v>5</v>
      </c>
      <c r="AN2577" s="7">
        <f>IF(S2577&gt;0,RANK(S2577,(N2577:P2577,Q2577:AJ2577)),0)</f>
        <v>7</v>
      </c>
      <c r="AO2577" s="7">
        <f>IF(T2577&gt;0,RANK(T2577,(N2577:P2577,Q2577:AJ2577)),0)</f>
        <v>9</v>
      </c>
      <c r="AP2577" s="2">
        <f t="shared" si="1002"/>
        <v>6.9919883466860889E-3</v>
      </c>
      <c r="AQ2577" s="2">
        <f t="shared" si="1003"/>
        <v>3.350327749453751E-3</v>
      </c>
      <c r="AR2577" s="2">
        <f t="shared" si="1004"/>
        <v>1.0196649672250546E-3</v>
      </c>
      <c r="AS2577" s="2">
        <f t="shared" si="1005"/>
        <v>3.6416605972323381E-4</v>
      </c>
      <c r="AU2577" t="s">
        <v>201</v>
      </c>
      <c r="AV2577" t="s">
        <v>2924</v>
      </c>
      <c r="AW2577">
        <v>2</v>
      </c>
      <c r="AY2577" s="130">
        <v>47</v>
      </c>
      <c r="AZ2577" s="131">
        <v>105</v>
      </c>
      <c r="BA2577" s="132">
        <f t="shared" si="994"/>
        <v>47105</v>
      </c>
      <c r="BC2577" s="7" t="s">
        <v>532</v>
      </c>
    </row>
    <row r="2578" spans="1:55" hidden="1" outlineLevel="1" x14ac:dyDescent="0.2">
      <c r="A2578" t="s">
        <v>1193</v>
      </c>
      <c r="B2578" t="s">
        <v>2924</v>
      </c>
      <c r="C2578" s="1">
        <f t="shared" si="996"/>
        <v>14784</v>
      </c>
      <c r="D2578" s="7">
        <f>RANK(N2578,(N2578:P2578,Q2578:AJ2578))</f>
        <v>2</v>
      </c>
      <c r="E2578" s="7">
        <f>RANK(O2578,(N2578:P2578,Q2578:AJ2578))</f>
        <v>1</v>
      </c>
      <c r="F2578" s="7">
        <f>IF(P2578&gt;0,RANK(P2578,(N2578:P2578,Q2578:AJ2578)),0)</f>
        <v>3</v>
      </c>
      <c r="G2578" s="1">
        <f t="shared" si="997"/>
        <v>1668</v>
      </c>
      <c r="H2578" s="2">
        <f t="shared" si="995"/>
        <v>0.11282467532467533</v>
      </c>
      <c r="I2578" s="2"/>
      <c r="J2578" s="2">
        <f t="shared" si="998"/>
        <v>0.40496482683982682</v>
      </c>
      <c r="K2578" s="2">
        <f t="shared" si="999"/>
        <v>0.51778950216450215</v>
      </c>
      <c r="L2578" s="2">
        <f t="shared" si="1000"/>
        <v>6.9872835497835503E-2</v>
      </c>
      <c r="M2578" s="2">
        <f t="shared" si="1001"/>
        <v>7.3728354978355309E-3</v>
      </c>
      <c r="N2578" s="1">
        <v>5987</v>
      </c>
      <c r="O2578" s="1">
        <v>7655</v>
      </c>
      <c r="P2578" s="1">
        <v>1033</v>
      </c>
      <c r="Q2578" s="1">
        <v>40</v>
      </c>
      <c r="R2578" s="1">
        <v>30</v>
      </c>
      <c r="S2578" s="1">
        <v>23</v>
      </c>
      <c r="T2578" s="1">
        <v>3</v>
      </c>
      <c r="W2578" s="1">
        <v>0</v>
      </c>
      <c r="X2578" s="1">
        <v>5</v>
      </c>
      <c r="AE2578" s="1">
        <v>6</v>
      </c>
      <c r="AJ2578" s="1">
        <v>2</v>
      </c>
      <c r="AL2578" s="7">
        <f>IF(Q2578&gt;0,RANK(Q2578,(N2578:P2578,Q2578:AJ2578)),0)</f>
        <v>4</v>
      </c>
      <c r="AM2578" s="7">
        <f>IF(R2578&gt;0,RANK(R2578,(N2578:P2578,Q2578:AJ2578)),0)</f>
        <v>5</v>
      </c>
      <c r="AN2578" s="7">
        <f>IF(S2578&gt;0,RANK(S2578,(N2578:P2578,Q2578:AJ2578)),0)</f>
        <v>6</v>
      </c>
      <c r="AO2578" s="7">
        <f>IF(T2578&gt;0,RANK(T2578,(N2578:P2578,Q2578:AJ2578)),0)</f>
        <v>9</v>
      </c>
      <c r="AP2578" s="2">
        <f t="shared" si="1002"/>
        <v>2.7056277056277055E-3</v>
      </c>
      <c r="AQ2578" s="2">
        <f t="shared" si="1003"/>
        <v>2.029220779220779E-3</v>
      </c>
      <c r="AR2578" s="2">
        <f t="shared" si="1004"/>
        <v>1.5557359307359307E-3</v>
      </c>
      <c r="AS2578" s="2">
        <f t="shared" si="1005"/>
        <v>2.0292207792207794E-4</v>
      </c>
      <c r="AU2578" t="s">
        <v>1193</v>
      </c>
      <c r="AV2578" t="s">
        <v>2924</v>
      </c>
      <c r="AW2578">
        <v>2</v>
      </c>
      <c r="AY2578" s="130">
        <v>47</v>
      </c>
      <c r="AZ2578" s="131">
        <v>107</v>
      </c>
      <c r="BA2578" s="132">
        <f t="shared" si="994"/>
        <v>47107</v>
      </c>
      <c r="BC2578" s="7" t="s">
        <v>532</v>
      </c>
    </row>
    <row r="2579" spans="1:55" hidden="1" outlineLevel="1" x14ac:dyDescent="0.2">
      <c r="A2579" t="s">
        <v>1859</v>
      </c>
      <c r="B2579" t="s">
        <v>2924</v>
      </c>
      <c r="C2579" s="1">
        <f t="shared" si="996"/>
        <v>8576</v>
      </c>
      <c r="D2579" s="7">
        <f>RANK(N2579,(N2579:P2579,Q2579:AJ2579))</f>
        <v>1</v>
      </c>
      <c r="E2579" s="7">
        <f>RANK(O2579,(N2579:P2579,Q2579:AJ2579))</f>
        <v>2</v>
      </c>
      <c r="F2579" s="7">
        <f>IF(P2579&gt;0,RANK(P2579,(N2579:P2579,Q2579:AJ2579)),0)</f>
        <v>3</v>
      </c>
      <c r="G2579" s="1">
        <f t="shared" si="997"/>
        <v>90</v>
      </c>
      <c r="H2579" s="2">
        <f t="shared" si="995"/>
        <v>1.0494402985074628E-2</v>
      </c>
      <c r="I2579" s="2"/>
      <c r="J2579" s="2">
        <f t="shared" si="998"/>
        <v>0.47224813432835822</v>
      </c>
      <c r="K2579" s="2">
        <f t="shared" si="999"/>
        <v>0.46175373134328357</v>
      </c>
      <c r="L2579" s="2">
        <f t="shared" si="1000"/>
        <v>6.0517723880597014E-2</v>
      </c>
      <c r="M2579" s="2">
        <f t="shared" si="1001"/>
        <v>5.4804104477612012E-3</v>
      </c>
      <c r="N2579" s="1">
        <v>4050</v>
      </c>
      <c r="O2579" s="1">
        <v>3960</v>
      </c>
      <c r="P2579" s="1">
        <v>519</v>
      </c>
      <c r="Q2579" s="1">
        <v>23</v>
      </c>
      <c r="R2579" s="1">
        <v>7</v>
      </c>
      <c r="S2579" s="1">
        <v>11</v>
      </c>
      <c r="T2579" s="1">
        <v>4</v>
      </c>
      <c r="W2579" s="1">
        <v>0</v>
      </c>
      <c r="X2579" s="1">
        <v>0</v>
      </c>
      <c r="AE2579" s="1">
        <v>1</v>
      </c>
      <c r="AJ2579" s="1">
        <v>1</v>
      </c>
      <c r="AL2579" s="7">
        <f>IF(Q2579&gt;0,RANK(Q2579,(N2579:P2579,Q2579:AJ2579)),0)</f>
        <v>4</v>
      </c>
      <c r="AM2579" s="7">
        <f>IF(R2579&gt;0,RANK(R2579,(N2579:P2579,Q2579:AJ2579)),0)</f>
        <v>6</v>
      </c>
      <c r="AN2579" s="7">
        <f>IF(S2579&gt;0,RANK(S2579,(N2579:P2579,Q2579:AJ2579)),0)</f>
        <v>5</v>
      </c>
      <c r="AO2579" s="7">
        <f>IF(T2579&gt;0,RANK(T2579,(N2579:P2579,Q2579:AJ2579)),0)</f>
        <v>7</v>
      </c>
      <c r="AP2579" s="2">
        <f t="shared" si="1002"/>
        <v>2.6819029850746268E-3</v>
      </c>
      <c r="AQ2579" s="2">
        <f t="shared" si="1003"/>
        <v>8.1623134328358206E-4</v>
      </c>
      <c r="AR2579" s="2">
        <f t="shared" si="1004"/>
        <v>1.2826492537313433E-3</v>
      </c>
      <c r="AS2579" s="2">
        <f t="shared" si="1005"/>
        <v>4.6641791044776119E-4</v>
      </c>
      <c r="AU2579" t="s">
        <v>1859</v>
      </c>
      <c r="AV2579" t="s">
        <v>2924</v>
      </c>
      <c r="AW2579">
        <v>7</v>
      </c>
      <c r="AY2579" s="130">
        <v>47</v>
      </c>
      <c r="AZ2579" s="131">
        <v>109</v>
      </c>
      <c r="BA2579" s="132">
        <f t="shared" si="994"/>
        <v>47109</v>
      </c>
      <c r="BC2579" s="7" t="s">
        <v>532</v>
      </c>
    </row>
    <row r="2580" spans="1:55" hidden="1" outlineLevel="1" x14ac:dyDescent="0.2">
      <c r="A2580" t="s">
        <v>2708</v>
      </c>
      <c r="B2580" t="s">
        <v>2924</v>
      </c>
      <c r="C2580" s="1">
        <f t="shared" si="996"/>
        <v>5166</v>
      </c>
      <c r="D2580" s="7">
        <f>RANK(N2580,(N2580:P2580,Q2580:AJ2580))</f>
        <v>2</v>
      </c>
      <c r="E2580" s="7">
        <f>RANK(O2580,(N2580:P2580,Q2580:AJ2580))</f>
        <v>1</v>
      </c>
      <c r="F2580" s="7">
        <f>IF(P2580&gt;0,RANK(P2580,(N2580:P2580,Q2580:AJ2580)),0)</f>
        <v>3</v>
      </c>
      <c r="G2580" s="1">
        <f t="shared" si="997"/>
        <v>241</v>
      </c>
      <c r="H2580" s="2">
        <f t="shared" si="995"/>
        <v>4.6651180797522264E-2</v>
      </c>
      <c r="I2580" s="2"/>
      <c r="J2580" s="2">
        <f t="shared" si="998"/>
        <v>0.43360433604336046</v>
      </c>
      <c r="K2580" s="2">
        <f t="shared" si="999"/>
        <v>0.48025551684088269</v>
      </c>
      <c r="L2580" s="2">
        <f t="shared" si="1000"/>
        <v>8.1494386372435154E-2</v>
      </c>
      <c r="M2580" s="2">
        <f t="shared" si="1001"/>
        <v>4.6457607433216946E-3</v>
      </c>
      <c r="N2580" s="1">
        <v>2240</v>
      </c>
      <c r="O2580" s="1">
        <v>2481</v>
      </c>
      <c r="P2580" s="1">
        <v>421</v>
      </c>
      <c r="Q2580" s="1">
        <v>7</v>
      </c>
      <c r="R2580" s="1">
        <v>6</v>
      </c>
      <c r="S2580" s="1">
        <v>7</v>
      </c>
      <c r="W2580" s="1">
        <v>0</v>
      </c>
      <c r="X2580" s="1">
        <v>1</v>
      </c>
      <c r="AE2580" s="1">
        <v>0</v>
      </c>
      <c r="AJ2580" s="1">
        <v>3</v>
      </c>
      <c r="AL2580" s="7">
        <f>IF(Q2580&gt;0,RANK(Q2580,(N2580:P2580,Q2580:AJ2580)),0)</f>
        <v>4</v>
      </c>
      <c r="AM2580" s="7">
        <f>IF(R2580&gt;0,RANK(R2580,(N2580:P2580,Q2580:AJ2580)),0)</f>
        <v>6</v>
      </c>
      <c r="AN2580" s="7">
        <f>IF(S2580&gt;0,RANK(S2580,(N2580:P2580,Q2580:AJ2580)),0)</f>
        <v>4</v>
      </c>
      <c r="AO2580" s="7">
        <f>IF(T2580&gt;0,RANK(T2580,(N2580:P2580,Q2580:AJ2580)),0)</f>
        <v>0</v>
      </c>
      <c r="AP2580" s="2">
        <f t="shared" si="1002"/>
        <v>1.3550135501355014E-3</v>
      </c>
      <c r="AQ2580" s="2">
        <f t="shared" si="1003"/>
        <v>1.1614401858304297E-3</v>
      </c>
      <c r="AR2580" s="2">
        <f t="shared" si="1004"/>
        <v>1.3550135501355014E-3</v>
      </c>
      <c r="AS2580" s="2">
        <f t="shared" si="1005"/>
        <v>0</v>
      </c>
      <c r="AU2580" t="s">
        <v>2708</v>
      </c>
      <c r="AV2580" t="s">
        <v>2924</v>
      </c>
      <c r="AW2580">
        <v>6</v>
      </c>
      <c r="AY2580" s="130">
        <v>47</v>
      </c>
      <c r="AZ2580" s="131">
        <v>111</v>
      </c>
      <c r="BA2580" s="132">
        <f t="shared" si="994"/>
        <v>47111</v>
      </c>
      <c r="BC2580" s="7" t="s">
        <v>532</v>
      </c>
    </row>
    <row r="2581" spans="1:55" hidden="1" outlineLevel="1" x14ac:dyDescent="0.2">
      <c r="A2581" t="s">
        <v>2709</v>
      </c>
      <c r="B2581" t="s">
        <v>2924</v>
      </c>
      <c r="C2581" s="1">
        <f t="shared" si="996"/>
        <v>29565</v>
      </c>
      <c r="D2581" s="7">
        <f>RANK(N2581,(N2581:P2581,Q2581:AJ2581))</f>
        <v>2</v>
      </c>
      <c r="E2581" s="7">
        <f>RANK(O2581,(N2581:P2581,Q2581:AJ2581))</f>
        <v>1</v>
      </c>
      <c r="F2581" s="7">
        <f>IF(P2581&gt;0,RANK(P2581,(N2581:P2581,Q2581:AJ2581)),0)</f>
        <v>3</v>
      </c>
      <c r="G2581" s="1">
        <f t="shared" si="997"/>
        <v>1331</v>
      </c>
      <c r="H2581" s="2">
        <f t="shared" si="995"/>
        <v>4.5019448672416709E-2</v>
      </c>
      <c r="I2581" s="2"/>
      <c r="J2581" s="2">
        <f t="shared" si="998"/>
        <v>0.45922543548114325</v>
      </c>
      <c r="K2581" s="2">
        <f t="shared" si="999"/>
        <v>0.50424488415355995</v>
      </c>
      <c r="L2581" s="2">
        <f t="shared" si="1000"/>
        <v>3.2741417216303061E-2</v>
      </c>
      <c r="M2581" s="2">
        <f t="shared" si="1001"/>
        <v>3.788263148993741E-3</v>
      </c>
      <c r="N2581" s="1">
        <v>13577</v>
      </c>
      <c r="O2581" s="1">
        <v>14908</v>
      </c>
      <c r="P2581" s="1">
        <v>968</v>
      </c>
      <c r="Q2581" s="1">
        <v>40</v>
      </c>
      <c r="R2581" s="1">
        <v>45</v>
      </c>
      <c r="S2581" s="1">
        <v>13</v>
      </c>
      <c r="T2581" s="1">
        <v>3</v>
      </c>
      <c r="W2581" s="1">
        <v>0</v>
      </c>
      <c r="X2581" s="1">
        <v>3</v>
      </c>
      <c r="AE2581" s="1">
        <v>5</v>
      </c>
      <c r="AJ2581" s="1">
        <v>3</v>
      </c>
      <c r="AL2581" s="7">
        <f>IF(Q2581&gt;0,RANK(Q2581,(N2581:P2581,Q2581:AJ2581)),0)</f>
        <v>5</v>
      </c>
      <c r="AM2581" s="7">
        <f>IF(R2581&gt;0,RANK(R2581,(N2581:P2581,Q2581:AJ2581)),0)</f>
        <v>4</v>
      </c>
      <c r="AN2581" s="7">
        <f>IF(S2581&gt;0,RANK(S2581,(N2581:P2581,Q2581:AJ2581)),0)</f>
        <v>6</v>
      </c>
      <c r="AO2581" s="7">
        <f>IF(T2581&gt;0,RANK(T2581,(N2581:P2581,Q2581:AJ2581)),0)</f>
        <v>8</v>
      </c>
      <c r="AP2581" s="2">
        <f t="shared" si="1002"/>
        <v>1.3529511246406223E-3</v>
      </c>
      <c r="AQ2581" s="2">
        <f t="shared" si="1003"/>
        <v>1.5220700152207001E-3</v>
      </c>
      <c r="AR2581" s="2">
        <f t="shared" si="1004"/>
        <v>4.3970911550820227E-4</v>
      </c>
      <c r="AS2581" s="2">
        <f t="shared" si="1005"/>
        <v>1.0147133434804668E-4</v>
      </c>
      <c r="AU2581" t="s">
        <v>2709</v>
      </c>
      <c r="AV2581" t="s">
        <v>2924</v>
      </c>
      <c r="AW2581">
        <v>8</v>
      </c>
      <c r="AY2581" s="130">
        <v>47</v>
      </c>
      <c r="AZ2581" s="131">
        <v>113</v>
      </c>
      <c r="BA2581" s="132">
        <f t="shared" si="994"/>
        <v>47113</v>
      </c>
      <c r="BC2581" s="7" t="s">
        <v>532</v>
      </c>
    </row>
    <row r="2582" spans="1:55" hidden="1" outlineLevel="1" x14ac:dyDescent="0.2">
      <c r="A2582" t="s">
        <v>1066</v>
      </c>
      <c r="B2582" t="s">
        <v>2924</v>
      </c>
      <c r="C2582" s="1">
        <f t="shared" si="996"/>
        <v>9191</v>
      </c>
      <c r="D2582" s="7">
        <f>RANK(N2582,(N2582:P2582,Q2582:AJ2582))</f>
        <v>1</v>
      </c>
      <c r="E2582" s="7">
        <f>RANK(O2582,(N2582:P2582,Q2582:AJ2582))</f>
        <v>2</v>
      </c>
      <c r="F2582" s="7">
        <f>IF(P2582&gt;0,RANK(P2582,(N2582:P2582,Q2582:AJ2582)),0)</f>
        <v>3</v>
      </c>
      <c r="G2582" s="1">
        <f t="shared" si="997"/>
        <v>2028</v>
      </c>
      <c r="H2582" s="2">
        <f t="shared" si="995"/>
        <v>0.22065063649222066</v>
      </c>
      <c r="I2582" s="2"/>
      <c r="J2582" s="2">
        <f t="shared" si="998"/>
        <v>0.56511805026656514</v>
      </c>
      <c r="K2582" s="2">
        <f t="shared" si="999"/>
        <v>0.34446741377434448</v>
      </c>
      <c r="L2582" s="2">
        <f t="shared" si="1000"/>
        <v>8.3560004352083564E-2</v>
      </c>
      <c r="M2582" s="2">
        <f t="shared" si="1001"/>
        <v>6.8545316070068169E-3</v>
      </c>
      <c r="N2582" s="1">
        <v>5194</v>
      </c>
      <c r="O2582" s="1">
        <v>3166</v>
      </c>
      <c r="P2582" s="1">
        <v>768</v>
      </c>
      <c r="Q2582" s="1">
        <v>21</v>
      </c>
      <c r="R2582" s="1">
        <v>22</v>
      </c>
      <c r="S2582" s="1">
        <v>12</v>
      </c>
      <c r="T2582" s="1">
        <v>2</v>
      </c>
      <c r="W2582" s="1">
        <v>0</v>
      </c>
      <c r="X2582" s="1">
        <v>2</v>
      </c>
      <c r="AE2582" s="1">
        <v>1</v>
      </c>
      <c r="AJ2582" s="1">
        <v>3</v>
      </c>
      <c r="AL2582" s="7">
        <f>IF(Q2582&gt;0,RANK(Q2582,(N2582:P2582,Q2582:AJ2582)),0)</f>
        <v>5</v>
      </c>
      <c r="AM2582" s="7">
        <f>IF(R2582&gt;0,RANK(R2582,(N2582:P2582,Q2582:AJ2582)),0)</f>
        <v>4</v>
      </c>
      <c r="AN2582" s="7">
        <f>IF(S2582&gt;0,RANK(S2582,(N2582:P2582,Q2582:AJ2582)),0)</f>
        <v>6</v>
      </c>
      <c r="AO2582" s="7">
        <f>IF(T2582&gt;0,RANK(T2582,(N2582:P2582,Q2582:AJ2582)),0)</f>
        <v>8</v>
      </c>
      <c r="AP2582" s="2">
        <f t="shared" si="1002"/>
        <v>2.284843869002285E-3</v>
      </c>
      <c r="AQ2582" s="2">
        <f t="shared" si="1003"/>
        <v>2.3936459580023938E-3</v>
      </c>
      <c r="AR2582" s="2">
        <f t="shared" si="1004"/>
        <v>1.3056250680013057E-3</v>
      </c>
      <c r="AS2582" s="2">
        <f t="shared" si="1005"/>
        <v>2.1760417800021761E-4</v>
      </c>
      <c r="AU2582" t="s">
        <v>1066</v>
      </c>
      <c r="AV2582" t="s">
        <v>2924</v>
      </c>
      <c r="AW2582">
        <v>3</v>
      </c>
      <c r="AY2582" s="130">
        <v>47</v>
      </c>
      <c r="AZ2582" s="131">
        <v>115</v>
      </c>
      <c r="BA2582" s="132">
        <f t="shared" si="994"/>
        <v>47115</v>
      </c>
      <c r="BC2582" s="7" t="s">
        <v>532</v>
      </c>
    </row>
    <row r="2583" spans="1:55" hidden="1" outlineLevel="1" x14ac:dyDescent="0.2">
      <c r="A2583" t="s">
        <v>2445</v>
      </c>
      <c r="B2583" t="s">
        <v>2924</v>
      </c>
      <c r="C2583" s="1">
        <f t="shared" si="996"/>
        <v>7913</v>
      </c>
      <c r="D2583" s="7">
        <f>RANK(N2583,(N2583:P2583,Q2583:AJ2583))</f>
        <v>1</v>
      </c>
      <c r="E2583" s="7">
        <f>RANK(O2583,(N2583:P2583,Q2583:AJ2583))</f>
        <v>2</v>
      </c>
      <c r="F2583" s="7">
        <f>IF(P2583&gt;0,RANK(P2583,(N2583:P2583,Q2583:AJ2583)),0)</f>
        <v>3</v>
      </c>
      <c r="G2583" s="1">
        <f t="shared" si="997"/>
        <v>1666</v>
      </c>
      <c r="H2583" s="2">
        <f t="shared" si="995"/>
        <v>0.21053961834955137</v>
      </c>
      <c r="I2583" s="2"/>
      <c r="J2583" s="2">
        <f t="shared" si="998"/>
        <v>0.56198660432200176</v>
      </c>
      <c r="K2583" s="2">
        <f t="shared" si="999"/>
        <v>0.35144698597245039</v>
      </c>
      <c r="L2583" s="2">
        <f t="shared" si="1000"/>
        <v>7.6203715405029696E-2</v>
      </c>
      <c r="M2583" s="2">
        <f t="shared" si="1001"/>
        <v>1.0362694300518158E-2</v>
      </c>
      <c r="N2583" s="1">
        <v>4447</v>
      </c>
      <c r="O2583" s="1">
        <v>2781</v>
      </c>
      <c r="P2583" s="1">
        <v>603</v>
      </c>
      <c r="Q2583" s="1">
        <v>40</v>
      </c>
      <c r="R2583" s="1">
        <v>18</v>
      </c>
      <c r="S2583" s="1">
        <v>2</v>
      </c>
      <c r="T2583" s="1">
        <v>6</v>
      </c>
      <c r="W2583" s="1">
        <v>1</v>
      </c>
      <c r="X2583" s="1">
        <v>7</v>
      </c>
      <c r="AE2583" s="1">
        <v>1</v>
      </c>
      <c r="AJ2583" s="1">
        <v>7</v>
      </c>
      <c r="AL2583" s="7">
        <f>IF(Q2583&gt;0,RANK(Q2583,(N2583:P2583,Q2583:AJ2583)),0)</f>
        <v>4</v>
      </c>
      <c r="AM2583" s="7">
        <f>IF(R2583&gt;0,RANK(R2583,(N2583:P2583,Q2583:AJ2583)),0)</f>
        <v>5</v>
      </c>
      <c r="AN2583" s="7">
        <f>IF(S2583&gt;0,RANK(S2583,(N2583:P2583,Q2583:AJ2583)),0)</f>
        <v>9</v>
      </c>
      <c r="AO2583" s="7">
        <f>IF(T2583&gt;0,RANK(T2583,(N2583:P2583,Q2583:AJ2583)),0)</f>
        <v>8</v>
      </c>
      <c r="AP2583" s="2">
        <f t="shared" si="1002"/>
        <v>5.0549728295210417E-3</v>
      </c>
      <c r="AQ2583" s="2">
        <f t="shared" si="1003"/>
        <v>2.2747377732844688E-3</v>
      </c>
      <c r="AR2583" s="2">
        <f t="shared" si="1004"/>
        <v>2.5274864147605209E-4</v>
      </c>
      <c r="AS2583" s="2">
        <f t="shared" si="1005"/>
        <v>7.5824592442815615E-4</v>
      </c>
      <c r="AU2583" t="s">
        <v>2445</v>
      </c>
      <c r="AV2583" t="s">
        <v>2924</v>
      </c>
      <c r="AW2583">
        <v>6</v>
      </c>
      <c r="AY2583" s="130">
        <v>47</v>
      </c>
      <c r="AZ2583" s="131">
        <v>117</v>
      </c>
      <c r="BA2583" s="132">
        <f t="shared" si="994"/>
        <v>47117</v>
      </c>
      <c r="BC2583" s="7" t="s">
        <v>532</v>
      </c>
    </row>
    <row r="2584" spans="1:55" hidden="1" outlineLevel="1" x14ac:dyDescent="0.2">
      <c r="A2584" t="s">
        <v>202</v>
      </c>
      <c r="B2584" t="s">
        <v>2924</v>
      </c>
      <c r="C2584" s="1">
        <f t="shared" si="996"/>
        <v>20574</v>
      </c>
      <c r="D2584" s="7">
        <f>RANK(N2584,(N2584:P2584,Q2584:AJ2584))</f>
        <v>1</v>
      </c>
      <c r="E2584" s="7">
        <f>RANK(O2584,(N2584:P2584,Q2584:AJ2584))</f>
        <v>2</v>
      </c>
      <c r="F2584" s="7">
        <f>IF(P2584&gt;0,RANK(P2584,(N2584:P2584,Q2584:AJ2584)),0)</f>
        <v>3</v>
      </c>
      <c r="G2584" s="1">
        <f t="shared" si="997"/>
        <v>1630</v>
      </c>
      <c r="H2584" s="2">
        <f t="shared" si="995"/>
        <v>7.9226207835131721E-2</v>
      </c>
      <c r="I2584" s="2"/>
      <c r="J2584" s="2">
        <f t="shared" si="998"/>
        <v>0.50388840283853409</v>
      </c>
      <c r="K2584" s="2">
        <f t="shared" si="999"/>
        <v>0.42466219500340235</v>
      </c>
      <c r="L2584" s="2">
        <f t="shared" si="1000"/>
        <v>6.6394478467969281E-2</v>
      </c>
      <c r="M2584" s="2">
        <f t="shared" si="1001"/>
        <v>5.0549236900942762E-3</v>
      </c>
      <c r="N2584" s="1">
        <v>10367</v>
      </c>
      <c r="O2584" s="1">
        <v>8737</v>
      </c>
      <c r="P2584" s="1">
        <v>1366</v>
      </c>
      <c r="Q2584" s="1">
        <v>38</v>
      </c>
      <c r="R2584" s="1">
        <v>38</v>
      </c>
      <c r="S2584" s="1">
        <v>11</v>
      </c>
      <c r="T2584" s="1">
        <v>4</v>
      </c>
      <c r="W2584" s="1">
        <v>7</v>
      </c>
      <c r="X2584" s="1">
        <v>1</v>
      </c>
      <c r="AE2584" s="1">
        <v>1</v>
      </c>
      <c r="AJ2584" s="1">
        <v>4</v>
      </c>
      <c r="AL2584" s="7">
        <f>IF(Q2584&gt;0,RANK(Q2584,(N2584:P2584,Q2584:AJ2584)),0)</f>
        <v>4</v>
      </c>
      <c r="AM2584" s="7">
        <f>IF(R2584&gt;0,RANK(R2584,(N2584:P2584,Q2584:AJ2584)),0)</f>
        <v>4</v>
      </c>
      <c r="AN2584" s="7">
        <f>IF(S2584&gt;0,RANK(S2584,(N2584:P2584,Q2584:AJ2584)),0)</f>
        <v>6</v>
      </c>
      <c r="AO2584" s="7">
        <f>IF(T2584&gt;0,RANK(T2584,(N2584:P2584,Q2584:AJ2584)),0)</f>
        <v>8</v>
      </c>
      <c r="AP2584" s="2">
        <f t="shared" si="1002"/>
        <v>1.8469913483036842E-3</v>
      </c>
      <c r="AQ2584" s="2">
        <f t="shared" si="1003"/>
        <v>1.8469913483036842E-3</v>
      </c>
      <c r="AR2584" s="2">
        <f t="shared" si="1004"/>
        <v>5.3465539029843494E-4</v>
      </c>
      <c r="AS2584" s="2">
        <f t="shared" si="1005"/>
        <v>1.944201419267036E-4</v>
      </c>
      <c r="AU2584" t="s">
        <v>202</v>
      </c>
      <c r="AV2584" t="s">
        <v>2924</v>
      </c>
      <c r="AW2584">
        <v>7</v>
      </c>
      <c r="AY2584" s="130">
        <v>47</v>
      </c>
      <c r="AZ2584" s="131">
        <v>119</v>
      </c>
      <c r="BA2584" s="132">
        <f t="shared" si="994"/>
        <v>47119</v>
      </c>
      <c r="BC2584" s="7" t="s">
        <v>532</v>
      </c>
    </row>
    <row r="2585" spans="1:55" hidden="1" outlineLevel="1" x14ac:dyDescent="0.2">
      <c r="A2585" t="s">
        <v>1218</v>
      </c>
      <c r="B2585" t="s">
        <v>2924</v>
      </c>
      <c r="C2585" s="1">
        <f t="shared" si="996"/>
        <v>2968</v>
      </c>
      <c r="D2585" s="7">
        <f>RANK(N2585,(N2585:P2585,Q2585:AJ2585))</f>
        <v>1</v>
      </c>
      <c r="E2585" s="7">
        <f>RANK(O2585,(N2585:P2585,Q2585:AJ2585))</f>
        <v>2</v>
      </c>
      <c r="F2585" s="7">
        <f>IF(P2585&gt;0,RANK(P2585,(N2585:P2585,Q2585:AJ2585)),0)</f>
        <v>3</v>
      </c>
      <c r="G2585" s="1">
        <f t="shared" si="997"/>
        <v>248</v>
      </c>
      <c r="H2585" s="2">
        <f t="shared" si="995"/>
        <v>8.3557951482479784E-2</v>
      </c>
      <c r="I2585" s="2"/>
      <c r="J2585" s="2">
        <f t="shared" si="998"/>
        <v>0.4973045822102426</v>
      </c>
      <c r="K2585" s="2">
        <f t="shared" si="999"/>
        <v>0.4137466307277628</v>
      </c>
      <c r="L2585" s="2">
        <f t="shared" si="1000"/>
        <v>8.254716981132075E-2</v>
      </c>
      <c r="M2585" s="2">
        <f t="shared" si="1001"/>
        <v>6.4016172506737995E-3</v>
      </c>
      <c r="N2585" s="1">
        <v>1476</v>
      </c>
      <c r="O2585" s="1">
        <v>1228</v>
      </c>
      <c r="P2585" s="1">
        <v>245</v>
      </c>
      <c r="Q2585" s="1">
        <v>5</v>
      </c>
      <c r="R2585" s="1">
        <v>6</v>
      </c>
      <c r="S2585" s="1">
        <v>4</v>
      </c>
      <c r="W2585" s="1">
        <v>0</v>
      </c>
      <c r="X2585" s="1">
        <v>3</v>
      </c>
      <c r="AE2585" s="1">
        <v>1</v>
      </c>
      <c r="AJ2585" s="1">
        <v>0</v>
      </c>
      <c r="AL2585" s="7">
        <f>IF(Q2585&gt;0,RANK(Q2585,(N2585:P2585,Q2585:AJ2585)),0)</f>
        <v>5</v>
      </c>
      <c r="AM2585" s="7">
        <f>IF(R2585&gt;0,RANK(R2585,(N2585:P2585,Q2585:AJ2585)),0)</f>
        <v>4</v>
      </c>
      <c r="AN2585" s="7">
        <f>IF(S2585&gt;0,RANK(S2585,(N2585:P2585,Q2585:AJ2585)),0)</f>
        <v>6</v>
      </c>
      <c r="AO2585" s="7">
        <f>IF(T2585&gt;0,RANK(T2585,(N2585:P2585,Q2585:AJ2585)),0)</f>
        <v>0</v>
      </c>
      <c r="AP2585" s="2">
        <f t="shared" si="1002"/>
        <v>1.6846361185983828E-3</v>
      </c>
      <c r="AQ2585" s="2">
        <f t="shared" si="1003"/>
        <v>2.0215633423180594E-3</v>
      </c>
      <c r="AR2585" s="2">
        <f t="shared" si="1004"/>
        <v>1.3477088948787063E-3</v>
      </c>
      <c r="AS2585" s="2">
        <f t="shared" si="1005"/>
        <v>0</v>
      </c>
      <c r="AU2585" t="s">
        <v>1218</v>
      </c>
      <c r="AV2585" t="s">
        <v>2924</v>
      </c>
      <c r="AW2585">
        <v>3</v>
      </c>
      <c r="AY2585" s="130">
        <v>47</v>
      </c>
      <c r="AZ2585" s="131">
        <v>121</v>
      </c>
      <c r="BA2585" s="132">
        <f t="shared" si="994"/>
        <v>47121</v>
      </c>
      <c r="BC2585" s="7" t="s">
        <v>532</v>
      </c>
    </row>
    <row r="2586" spans="1:55" hidden="1" outlineLevel="1" x14ac:dyDescent="0.2">
      <c r="A2586" t="s">
        <v>2129</v>
      </c>
      <c r="B2586" t="s">
        <v>2924</v>
      </c>
      <c r="C2586" s="1">
        <f t="shared" si="996"/>
        <v>10928</v>
      </c>
      <c r="D2586" s="7">
        <f>RANK(N2586,(N2586:P2586,Q2586:AJ2586))</f>
        <v>2</v>
      </c>
      <c r="E2586" s="7">
        <f>RANK(O2586,(N2586:P2586,Q2586:AJ2586))</f>
        <v>1</v>
      </c>
      <c r="F2586" s="7">
        <f>IF(P2586&gt;0,RANK(P2586,(N2586:P2586,Q2586:AJ2586)),0)</f>
        <v>3</v>
      </c>
      <c r="G2586" s="1">
        <f t="shared" si="997"/>
        <v>385</v>
      </c>
      <c r="H2586" s="2">
        <f t="shared" si="995"/>
        <v>3.5230600292825771E-2</v>
      </c>
      <c r="I2586" s="2"/>
      <c r="J2586" s="2">
        <f t="shared" si="998"/>
        <v>0.44582723279648612</v>
      </c>
      <c r="K2586" s="2">
        <f t="shared" si="999"/>
        <v>0.48105783308931188</v>
      </c>
      <c r="L2586" s="2">
        <f t="shared" si="1000"/>
        <v>6.5245241581259147E-2</v>
      </c>
      <c r="M2586" s="2">
        <f t="shared" si="1001"/>
        <v>7.8696925329429096E-3</v>
      </c>
      <c r="N2586" s="1">
        <v>4872</v>
      </c>
      <c r="O2586" s="1">
        <v>5257</v>
      </c>
      <c r="P2586" s="1">
        <v>713</v>
      </c>
      <c r="Q2586" s="1">
        <v>31</v>
      </c>
      <c r="R2586" s="1">
        <v>18</v>
      </c>
      <c r="S2586" s="1">
        <v>11</v>
      </c>
      <c r="T2586" s="1">
        <v>6</v>
      </c>
      <c r="W2586" s="1">
        <v>0</v>
      </c>
      <c r="X2586" s="1">
        <v>20</v>
      </c>
      <c r="AE2586" s="1">
        <v>0</v>
      </c>
      <c r="AJ2586" s="1">
        <v>0</v>
      </c>
      <c r="AL2586" s="7">
        <f>IF(Q2586&gt;0,RANK(Q2586,(N2586:P2586,Q2586:AJ2586)),0)</f>
        <v>4</v>
      </c>
      <c r="AM2586" s="7">
        <f>IF(R2586&gt;0,RANK(R2586,(N2586:P2586,Q2586:AJ2586)),0)</f>
        <v>6</v>
      </c>
      <c r="AN2586" s="7">
        <f>IF(S2586&gt;0,RANK(S2586,(N2586:P2586,Q2586:AJ2586)),0)</f>
        <v>7</v>
      </c>
      <c r="AO2586" s="7">
        <f>IF(T2586&gt;0,RANK(T2586,(N2586:P2586,Q2586:AJ2586)),0)</f>
        <v>8</v>
      </c>
      <c r="AP2586" s="2">
        <f t="shared" si="1002"/>
        <v>2.8367496339677892E-3</v>
      </c>
      <c r="AQ2586" s="2">
        <f t="shared" si="1003"/>
        <v>1.6471449487554905E-3</v>
      </c>
      <c r="AR2586" s="2">
        <f t="shared" si="1004"/>
        <v>1.006588579795022E-3</v>
      </c>
      <c r="AS2586" s="2">
        <f t="shared" si="1005"/>
        <v>5.4904831625183018E-4</v>
      </c>
      <c r="AU2586" t="s">
        <v>2129</v>
      </c>
      <c r="AV2586" t="s">
        <v>2924</v>
      </c>
      <c r="AW2586">
        <v>2</v>
      </c>
      <c r="AY2586" s="130">
        <v>47</v>
      </c>
      <c r="AZ2586" s="131">
        <v>123</v>
      </c>
      <c r="BA2586" s="132">
        <f t="shared" si="994"/>
        <v>47123</v>
      </c>
      <c r="BC2586" s="7" t="s">
        <v>532</v>
      </c>
    </row>
    <row r="2587" spans="1:55" hidden="1" outlineLevel="1" x14ac:dyDescent="0.2">
      <c r="A2587" t="s">
        <v>961</v>
      </c>
      <c r="B2587" t="s">
        <v>2924</v>
      </c>
      <c r="C2587" s="1">
        <f t="shared" si="996"/>
        <v>33625</v>
      </c>
      <c r="D2587" s="7">
        <f>RANK(N2587,(N2587:P2587,Q2587:AJ2587))</f>
        <v>1</v>
      </c>
      <c r="E2587" s="7">
        <f>RANK(O2587,(N2587:P2587,Q2587:AJ2587))</f>
        <v>2</v>
      </c>
      <c r="F2587" s="7">
        <f>IF(P2587&gt;0,RANK(P2587,(N2587:P2587,Q2587:AJ2587)),0)</f>
        <v>3</v>
      </c>
      <c r="G2587" s="1">
        <f t="shared" si="997"/>
        <v>1365</v>
      </c>
      <c r="H2587" s="2">
        <f t="shared" si="995"/>
        <v>4.059479553903346E-2</v>
      </c>
      <c r="I2587" s="2"/>
      <c r="J2587" s="2">
        <f t="shared" si="998"/>
        <v>0.49064684014869886</v>
      </c>
      <c r="K2587" s="2">
        <f t="shared" si="999"/>
        <v>0.45005204460966541</v>
      </c>
      <c r="L2587" s="2">
        <f t="shared" si="1000"/>
        <v>5.2966542750929366E-2</v>
      </c>
      <c r="M2587" s="2">
        <f t="shared" si="1001"/>
        <v>6.3345724907063611E-3</v>
      </c>
      <c r="N2587" s="1">
        <v>16498</v>
      </c>
      <c r="O2587" s="1">
        <v>15133</v>
      </c>
      <c r="P2587" s="1">
        <v>1781</v>
      </c>
      <c r="Q2587" s="1">
        <v>74</v>
      </c>
      <c r="R2587" s="1">
        <v>76</v>
      </c>
      <c r="S2587" s="1">
        <v>6</v>
      </c>
      <c r="T2587" s="1">
        <v>14</v>
      </c>
      <c r="W2587" s="1">
        <v>0</v>
      </c>
      <c r="X2587" s="1">
        <v>18</v>
      </c>
      <c r="AE2587" s="1">
        <v>15</v>
      </c>
      <c r="AJ2587" s="1">
        <v>10</v>
      </c>
      <c r="AL2587" s="7">
        <f>IF(Q2587&gt;0,RANK(Q2587,(N2587:P2587,Q2587:AJ2587)),0)</f>
        <v>5</v>
      </c>
      <c r="AM2587" s="7">
        <f>IF(R2587&gt;0,RANK(R2587,(N2587:P2587,Q2587:AJ2587)),0)</f>
        <v>4</v>
      </c>
      <c r="AN2587" s="7">
        <f>IF(S2587&gt;0,RANK(S2587,(N2587:P2587,Q2587:AJ2587)),0)</f>
        <v>10</v>
      </c>
      <c r="AO2587" s="7">
        <f>IF(T2587&gt;0,RANK(T2587,(N2587:P2587,Q2587:AJ2587)),0)</f>
        <v>8</v>
      </c>
      <c r="AP2587" s="2">
        <f t="shared" si="1002"/>
        <v>2.2007434944237916E-3</v>
      </c>
      <c r="AQ2587" s="2">
        <f t="shared" si="1003"/>
        <v>2.2602230483271374E-3</v>
      </c>
      <c r="AR2587" s="2">
        <f t="shared" si="1004"/>
        <v>1.7843866171003716E-4</v>
      </c>
      <c r="AS2587" s="2">
        <f t="shared" si="1005"/>
        <v>4.1635687732342007E-4</v>
      </c>
      <c r="AU2587" t="s">
        <v>961</v>
      </c>
      <c r="AV2587" t="s">
        <v>2924</v>
      </c>
      <c r="AW2587">
        <v>7</v>
      </c>
      <c r="AY2587" s="130">
        <v>47</v>
      </c>
      <c r="AZ2587" s="131">
        <v>125</v>
      </c>
      <c r="BA2587" s="132">
        <f t="shared" si="994"/>
        <v>47125</v>
      </c>
      <c r="BC2587" s="7" t="s">
        <v>532</v>
      </c>
    </row>
    <row r="2588" spans="1:55" hidden="1" outlineLevel="1" x14ac:dyDescent="0.2">
      <c r="A2588" t="s">
        <v>1860</v>
      </c>
      <c r="B2588" t="s">
        <v>2924</v>
      </c>
      <c r="C2588" s="1">
        <f t="shared" si="996"/>
        <v>1980</v>
      </c>
      <c r="D2588" s="7">
        <f>RANK(N2588,(N2588:P2588,Q2588:AJ2588))</f>
        <v>1</v>
      </c>
      <c r="E2588" s="7">
        <f>RANK(O2588,(N2588:P2588,Q2588:AJ2588))</f>
        <v>2</v>
      </c>
      <c r="F2588" s="7">
        <f>IF(P2588&gt;0,RANK(P2588,(N2588:P2588,Q2588:AJ2588)),0)</f>
        <v>3</v>
      </c>
      <c r="G2588" s="1">
        <f t="shared" si="997"/>
        <v>89</v>
      </c>
      <c r="H2588" s="2">
        <f t="shared" si="995"/>
        <v>4.4949494949494948E-2</v>
      </c>
      <c r="I2588" s="2"/>
      <c r="J2588" s="2">
        <f t="shared" si="998"/>
        <v>0.47222222222222221</v>
      </c>
      <c r="K2588" s="2">
        <f t="shared" si="999"/>
        <v>0.42727272727272725</v>
      </c>
      <c r="L2588" s="2">
        <f t="shared" si="1000"/>
        <v>8.9393939393939401E-2</v>
      </c>
      <c r="M2588" s="2">
        <f t="shared" si="1001"/>
        <v>1.1111111111111141E-2</v>
      </c>
      <c r="N2588" s="1">
        <v>935</v>
      </c>
      <c r="O2588" s="1">
        <v>846</v>
      </c>
      <c r="P2588" s="1">
        <v>177</v>
      </c>
      <c r="Q2588" s="1">
        <v>11</v>
      </c>
      <c r="R2588" s="1">
        <v>9</v>
      </c>
      <c r="S2588" s="1">
        <v>1</v>
      </c>
      <c r="T2588" s="1">
        <v>1</v>
      </c>
      <c r="W2588" s="1">
        <v>0</v>
      </c>
      <c r="X2588" s="1">
        <v>0</v>
      </c>
      <c r="AE2588" s="1">
        <v>0</v>
      </c>
      <c r="AJ2588" s="1">
        <v>0</v>
      </c>
      <c r="AL2588" s="7">
        <f>IF(Q2588&gt;0,RANK(Q2588,(N2588:P2588,Q2588:AJ2588)),0)</f>
        <v>4</v>
      </c>
      <c r="AM2588" s="7">
        <f>IF(R2588&gt;0,RANK(R2588,(N2588:P2588,Q2588:AJ2588)),0)</f>
        <v>5</v>
      </c>
      <c r="AN2588" s="7">
        <f>IF(S2588&gt;0,RANK(S2588,(N2588:P2588,Q2588:AJ2588)),0)</f>
        <v>6</v>
      </c>
      <c r="AO2588" s="7">
        <f>IF(T2588&gt;0,RANK(T2588,(N2588:P2588,Q2588:AJ2588)),0)</f>
        <v>6</v>
      </c>
      <c r="AP2588" s="2">
        <f t="shared" si="1002"/>
        <v>5.5555555555555558E-3</v>
      </c>
      <c r="AQ2588" s="2">
        <f t="shared" si="1003"/>
        <v>4.5454545454545452E-3</v>
      </c>
      <c r="AR2588" s="2">
        <f t="shared" si="1004"/>
        <v>5.0505050505050505E-4</v>
      </c>
      <c r="AS2588" s="2">
        <f t="shared" si="1005"/>
        <v>5.0505050505050505E-4</v>
      </c>
      <c r="AU2588" t="s">
        <v>1860</v>
      </c>
      <c r="AV2588" t="s">
        <v>2924</v>
      </c>
      <c r="AW2588">
        <v>4</v>
      </c>
      <c r="AY2588" s="130">
        <v>47</v>
      </c>
      <c r="AZ2588" s="131">
        <v>127</v>
      </c>
      <c r="BA2588" s="132">
        <f t="shared" si="994"/>
        <v>47127</v>
      </c>
      <c r="BC2588" s="7" t="s">
        <v>532</v>
      </c>
    </row>
    <row r="2589" spans="1:55" hidden="1" outlineLevel="1" x14ac:dyDescent="0.2">
      <c r="A2589" t="s">
        <v>1305</v>
      </c>
      <c r="B2589" t="s">
        <v>2924</v>
      </c>
      <c r="C2589" s="1">
        <f t="shared" ref="C2589:C2620" si="1006">SUM(N2589:AJ2589)</f>
        <v>5324</v>
      </c>
      <c r="D2589" s="7">
        <f>RANK(N2589,(N2589:P2589,Q2589:AJ2589))</f>
        <v>1</v>
      </c>
      <c r="E2589" s="7">
        <f>RANK(O2589,(N2589:P2589,Q2589:AJ2589))</f>
        <v>2</v>
      </c>
      <c r="F2589" s="7">
        <f>IF(P2589&gt;0,RANK(P2589,(N2589:P2589,Q2589:AJ2589)),0)</f>
        <v>3</v>
      </c>
      <c r="G2589" s="1">
        <f t="shared" ref="G2589:G2620" si="1007">MAX(N2589:P2589)-LARGE(N2589:P2589,2)</f>
        <v>697</v>
      </c>
      <c r="H2589" s="2">
        <f t="shared" si="995"/>
        <v>0.13091660405709993</v>
      </c>
      <c r="I2589" s="2"/>
      <c r="J2589" s="2">
        <f t="shared" ref="J2589:J2620" si="1008">IF($C2589=0,"-",N2589/$C2589)</f>
        <v>0.51972201352366643</v>
      </c>
      <c r="K2589" s="2">
        <f t="shared" ref="K2589:K2620" si="1009">IF($C2589=0,"-",O2589/$C2589)</f>
        <v>0.3888054094665665</v>
      </c>
      <c r="L2589" s="2">
        <f t="shared" ref="L2589:L2620" si="1010">IF($C2589=0,"-",P2589/$C2589)</f>
        <v>8.3771600300525925E-2</v>
      </c>
      <c r="M2589" s="2">
        <f t="shared" ref="M2589:M2620" si="1011">IF(C2589=0,"-",(1-J2589-K2589-L2589))</f>
        <v>7.7009767092411502E-3</v>
      </c>
      <c r="N2589" s="1">
        <v>2767</v>
      </c>
      <c r="O2589" s="1">
        <v>2070</v>
      </c>
      <c r="P2589" s="1">
        <v>446</v>
      </c>
      <c r="Q2589" s="1">
        <v>12</v>
      </c>
      <c r="R2589" s="1">
        <v>16</v>
      </c>
      <c r="S2589" s="1">
        <v>5</v>
      </c>
      <c r="T2589" s="1">
        <v>2</v>
      </c>
      <c r="W2589" s="1">
        <v>0</v>
      </c>
      <c r="X2589" s="1">
        <v>6</v>
      </c>
      <c r="AE2589" s="1">
        <v>0</v>
      </c>
      <c r="AJ2589" s="1">
        <v>0</v>
      </c>
      <c r="AL2589" s="7">
        <f>IF(Q2589&gt;0,RANK(Q2589,(N2589:P2589,Q2589:AJ2589)),0)</f>
        <v>5</v>
      </c>
      <c r="AM2589" s="7">
        <f>IF(R2589&gt;0,RANK(R2589,(N2589:P2589,Q2589:AJ2589)),0)</f>
        <v>4</v>
      </c>
      <c r="AN2589" s="7">
        <f>IF(S2589&gt;0,RANK(S2589,(N2589:P2589,Q2589:AJ2589)),0)</f>
        <v>7</v>
      </c>
      <c r="AO2589" s="7">
        <f>IF(T2589&gt;0,RANK(T2589,(N2589:P2589,Q2589:AJ2589)),0)</f>
        <v>8</v>
      </c>
      <c r="AP2589" s="2">
        <f t="shared" ref="AP2589:AP2620" si="1012">IF($C2589=0,"-",Q2589/$C2589)</f>
        <v>2.2539444027047332E-3</v>
      </c>
      <c r="AQ2589" s="2">
        <f t="shared" ref="AQ2589:AQ2620" si="1013">IF($C2589=0,"-",R2589/$C2589)</f>
        <v>3.0052592036063112E-3</v>
      </c>
      <c r="AR2589" s="2">
        <f t="shared" ref="AR2589:AR2620" si="1014">IF($C2589=0,"-",S2589/$C2589)</f>
        <v>9.391435011269722E-4</v>
      </c>
      <c r="AS2589" s="2">
        <f t="shared" ref="AS2589:AS2620" si="1015">IF($C2589=0,"-",T2589/$C2589)</f>
        <v>3.756574004507889E-4</v>
      </c>
      <c r="AU2589" t="s">
        <v>1305</v>
      </c>
      <c r="AV2589" t="s">
        <v>2924</v>
      </c>
      <c r="AW2589">
        <v>3</v>
      </c>
      <c r="AY2589" s="130">
        <v>47</v>
      </c>
      <c r="AZ2589" s="131">
        <v>129</v>
      </c>
      <c r="BA2589" s="132">
        <f t="shared" ref="BA2589:BA2619" si="1016">AY2589*1000+AZ2589</f>
        <v>47129</v>
      </c>
      <c r="BC2589" s="7" t="s">
        <v>532</v>
      </c>
    </row>
    <row r="2590" spans="1:55" hidden="1" outlineLevel="1" x14ac:dyDescent="0.2">
      <c r="A2590" t="s">
        <v>1861</v>
      </c>
      <c r="B2590" t="s">
        <v>2924</v>
      </c>
      <c r="C2590" s="1">
        <f t="shared" si="1006"/>
        <v>11536</v>
      </c>
      <c r="D2590" s="7">
        <f>RANK(N2590,(N2590:P2590,Q2590:AJ2590))</f>
        <v>1</v>
      </c>
      <c r="E2590" s="7">
        <f>RANK(O2590,(N2590:P2590,Q2590:AJ2590))</f>
        <v>2</v>
      </c>
      <c r="F2590" s="7">
        <f>IF(P2590&gt;0,RANK(P2590,(N2590:P2590,Q2590:AJ2590)),0)</f>
        <v>3</v>
      </c>
      <c r="G2590" s="1">
        <f t="shared" si="1007"/>
        <v>1916</v>
      </c>
      <c r="H2590" s="2">
        <f t="shared" si="995"/>
        <v>0.16608876560332872</v>
      </c>
      <c r="I2590" s="2"/>
      <c r="J2590" s="2">
        <f t="shared" si="1008"/>
        <v>0.53970180305131765</v>
      </c>
      <c r="K2590" s="2">
        <f t="shared" si="1009"/>
        <v>0.3736130374479889</v>
      </c>
      <c r="L2590" s="2">
        <f t="shared" si="1010"/>
        <v>8.079056865464633E-2</v>
      </c>
      <c r="M2590" s="2">
        <f t="shared" si="1011"/>
        <v>5.8945908460471125E-3</v>
      </c>
      <c r="N2590" s="1">
        <v>6226</v>
      </c>
      <c r="O2590" s="1">
        <v>4310</v>
      </c>
      <c r="P2590" s="1">
        <v>932</v>
      </c>
      <c r="Q2590" s="1">
        <v>22</v>
      </c>
      <c r="R2590" s="1">
        <v>16</v>
      </c>
      <c r="S2590" s="1">
        <v>10</v>
      </c>
      <c r="T2590" s="1">
        <v>2</v>
      </c>
      <c r="W2590" s="1">
        <v>0</v>
      </c>
      <c r="X2590" s="1">
        <v>7</v>
      </c>
      <c r="AE2590" s="1">
        <v>7</v>
      </c>
      <c r="AJ2590" s="1">
        <v>4</v>
      </c>
      <c r="AL2590" s="7">
        <f>IF(Q2590&gt;0,RANK(Q2590,(N2590:P2590,Q2590:AJ2590)),0)</f>
        <v>4</v>
      </c>
      <c r="AM2590" s="7">
        <f>IF(R2590&gt;0,RANK(R2590,(N2590:P2590,Q2590:AJ2590)),0)</f>
        <v>5</v>
      </c>
      <c r="AN2590" s="7">
        <f>IF(S2590&gt;0,RANK(S2590,(N2590:P2590,Q2590:AJ2590)),0)</f>
        <v>6</v>
      </c>
      <c r="AO2590" s="7">
        <f>IF(T2590&gt;0,RANK(T2590,(N2590:P2590,Q2590:AJ2590)),0)</f>
        <v>10</v>
      </c>
      <c r="AP2590" s="2">
        <f t="shared" si="1012"/>
        <v>1.9070735090152566E-3</v>
      </c>
      <c r="AQ2590" s="2">
        <f t="shared" si="1013"/>
        <v>1.3869625520110957E-3</v>
      </c>
      <c r="AR2590" s="2">
        <f t="shared" si="1014"/>
        <v>8.6685159500693486E-4</v>
      </c>
      <c r="AS2590" s="2">
        <f t="shared" si="1015"/>
        <v>1.7337031900138697E-4</v>
      </c>
      <c r="AU2590" t="s">
        <v>1861</v>
      </c>
      <c r="AV2590" t="s">
        <v>2924</v>
      </c>
      <c r="AW2590">
        <v>8</v>
      </c>
      <c r="AY2590" s="130">
        <v>47</v>
      </c>
      <c r="AZ2590" s="131">
        <v>131</v>
      </c>
      <c r="BA2590" s="132">
        <f t="shared" si="1016"/>
        <v>47131</v>
      </c>
      <c r="BC2590" s="7" t="s">
        <v>532</v>
      </c>
    </row>
    <row r="2591" spans="1:55" hidden="1" outlineLevel="1" x14ac:dyDescent="0.2">
      <c r="A2591" t="s">
        <v>1105</v>
      </c>
      <c r="B2591" t="s">
        <v>2924</v>
      </c>
      <c r="C2591" s="1">
        <f t="shared" si="1006"/>
        <v>6032</v>
      </c>
      <c r="D2591" s="7">
        <f>RANK(N2591,(N2591:P2591,Q2591:AJ2591))</f>
        <v>1</v>
      </c>
      <c r="E2591" s="7">
        <f>RANK(O2591,(N2591:P2591,Q2591:AJ2591))</f>
        <v>2</v>
      </c>
      <c r="F2591" s="7">
        <f>IF(P2591&gt;0,RANK(P2591,(N2591:P2591,Q2591:AJ2591)),0)</f>
        <v>3</v>
      </c>
      <c r="G2591" s="1">
        <f t="shared" si="1007"/>
        <v>2044</v>
      </c>
      <c r="H2591" s="2">
        <f t="shared" si="995"/>
        <v>0.33885941644562334</v>
      </c>
      <c r="I2591" s="2"/>
      <c r="J2591" s="2">
        <f t="shared" si="1008"/>
        <v>0.62997347480106103</v>
      </c>
      <c r="K2591" s="2">
        <f t="shared" si="1009"/>
        <v>0.29111405835543769</v>
      </c>
      <c r="L2591" s="2">
        <f t="shared" si="1010"/>
        <v>7.145225464190981E-2</v>
      </c>
      <c r="M2591" s="2">
        <f t="shared" si="1011"/>
        <v>7.4602122015914735E-3</v>
      </c>
      <c r="N2591" s="1">
        <v>3800</v>
      </c>
      <c r="O2591" s="1">
        <v>1756</v>
      </c>
      <c r="P2591" s="1">
        <v>431</v>
      </c>
      <c r="Q2591" s="1">
        <v>17</v>
      </c>
      <c r="R2591" s="1">
        <v>13</v>
      </c>
      <c r="S2591" s="1">
        <v>7</v>
      </c>
      <c r="T2591" s="1">
        <v>1</v>
      </c>
      <c r="W2591" s="1">
        <v>0</v>
      </c>
      <c r="X2591" s="1">
        <v>2</v>
      </c>
      <c r="AE2591" s="1">
        <v>3</v>
      </c>
      <c r="AJ2591" s="1">
        <v>2</v>
      </c>
      <c r="AL2591" s="7">
        <f>IF(Q2591&gt;0,RANK(Q2591,(N2591:P2591,Q2591:AJ2591)),0)</f>
        <v>4</v>
      </c>
      <c r="AM2591" s="7">
        <f>IF(R2591&gt;0,RANK(R2591,(N2591:P2591,Q2591:AJ2591)),0)</f>
        <v>5</v>
      </c>
      <c r="AN2591" s="7">
        <f>IF(S2591&gt;0,RANK(S2591,(N2591:P2591,Q2591:AJ2591)),0)</f>
        <v>6</v>
      </c>
      <c r="AO2591" s="7">
        <f>IF(T2591&gt;0,RANK(T2591,(N2591:P2591,Q2591:AJ2591)),0)</f>
        <v>10</v>
      </c>
      <c r="AP2591" s="2">
        <f t="shared" si="1012"/>
        <v>2.8183023872679043E-3</v>
      </c>
      <c r="AQ2591" s="2">
        <f t="shared" si="1013"/>
        <v>2.1551724137931034E-3</v>
      </c>
      <c r="AR2591" s="2">
        <f t="shared" si="1014"/>
        <v>1.1604774535809018E-3</v>
      </c>
      <c r="AS2591" s="2">
        <f t="shared" si="1015"/>
        <v>1.6578249336870026E-4</v>
      </c>
      <c r="AU2591" t="s">
        <v>1105</v>
      </c>
      <c r="AV2591" t="s">
        <v>2924</v>
      </c>
      <c r="AW2591">
        <v>6</v>
      </c>
      <c r="AY2591" s="130">
        <v>47</v>
      </c>
      <c r="AZ2591" s="131">
        <v>133</v>
      </c>
      <c r="BA2591" s="132">
        <f t="shared" si="1016"/>
        <v>47133</v>
      </c>
      <c r="BC2591" s="7" t="s">
        <v>532</v>
      </c>
    </row>
    <row r="2592" spans="1:55" hidden="1" outlineLevel="1" x14ac:dyDescent="0.2">
      <c r="A2592" t="s">
        <v>1701</v>
      </c>
      <c r="B2592" t="s">
        <v>2924</v>
      </c>
      <c r="C2592" s="1">
        <f t="shared" si="1006"/>
        <v>2386</v>
      </c>
      <c r="D2592" s="7">
        <f>RANK(N2592,(N2592:P2592,Q2592:AJ2592))</f>
        <v>1</v>
      </c>
      <c r="E2592" s="7">
        <f>RANK(O2592,(N2592:P2592,Q2592:AJ2592))</f>
        <v>2</v>
      </c>
      <c r="F2592" s="7">
        <f>IF(P2592&gt;0,RANK(P2592,(N2592:P2592,Q2592:AJ2592)),0)</f>
        <v>3</v>
      </c>
      <c r="G2592" s="1">
        <f t="shared" si="1007"/>
        <v>697</v>
      </c>
      <c r="H2592" s="2">
        <f t="shared" si="995"/>
        <v>0.29212070410729252</v>
      </c>
      <c r="I2592" s="2"/>
      <c r="J2592" s="2">
        <f t="shared" si="1008"/>
        <v>0.60519698239731767</v>
      </c>
      <c r="K2592" s="2">
        <f t="shared" si="1009"/>
        <v>0.31307627829002516</v>
      </c>
      <c r="L2592" s="2">
        <f t="shared" si="1010"/>
        <v>7.4601844090528086E-2</v>
      </c>
      <c r="M2592" s="2">
        <f t="shared" si="1011"/>
        <v>7.1248952221290851E-3</v>
      </c>
      <c r="N2592" s="1">
        <v>1444</v>
      </c>
      <c r="O2592" s="1">
        <v>747</v>
      </c>
      <c r="P2592" s="1">
        <v>178</v>
      </c>
      <c r="Q2592" s="1">
        <v>8</v>
      </c>
      <c r="R2592" s="1">
        <v>1</v>
      </c>
      <c r="S2592" s="1">
        <v>2</v>
      </c>
      <c r="W2592" s="1">
        <v>0</v>
      </c>
      <c r="X2592" s="1">
        <v>3</v>
      </c>
      <c r="AE2592" s="1">
        <v>1</v>
      </c>
      <c r="AJ2592" s="1">
        <v>2</v>
      </c>
      <c r="AL2592" s="7">
        <f>IF(Q2592&gt;0,RANK(Q2592,(N2592:P2592,Q2592:AJ2592)),0)</f>
        <v>4</v>
      </c>
      <c r="AM2592" s="7">
        <f>IF(R2592&gt;0,RANK(R2592,(N2592:P2592,Q2592:AJ2592)),0)</f>
        <v>8</v>
      </c>
      <c r="AN2592" s="7">
        <f>IF(S2592&gt;0,RANK(S2592,(N2592:P2592,Q2592:AJ2592)),0)</f>
        <v>6</v>
      </c>
      <c r="AO2592" s="7">
        <f>IF(T2592&gt;0,RANK(T2592,(N2592:P2592,Q2592:AJ2592)),0)</f>
        <v>0</v>
      </c>
      <c r="AP2592" s="2">
        <f t="shared" si="1012"/>
        <v>3.3528918692372171E-3</v>
      </c>
      <c r="AQ2592" s="2">
        <f t="shared" si="1013"/>
        <v>4.1911148365465214E-4</v>
      </c>
      <c r="AR2592" s="2">
        <f t="shared" si="1014"/>
        <v>8.3822296730930428E-4</v>
      </c>
      <c r="AS2592" s="2">
        <f t="shared" si="1015"/>
        <v>0</v>
      </c>
      <c r="AU2592" t="s">
        <v>1701</v>
      </c>
      <c r="AV2592" t="s">
        <v>2924</v>
      </c>
      <c r="AW2592">
        <v>7</v>
      </c>
      <c r="AY2592" s="130">
        <v>47</v>
      </c>
      <c r="AZ2592" s="131">
        <v>135</v>
      </c>
      <c r="BA2592" s="132">
        <f t="shared" si="1016"/>
        <v>47135</v>
      </c>
      <c r="BC2592" s="7" t="s">
        <v>532</v>
      </c>
    </row>
    <row r="2593" spans="1:55" hidden="1" outlineLevel="1" x14ac:dyDescent="0.2">
      <c r="A2593" t="s">
        <v>2170</v>
      </c>
      <c r="B2593" t="s">
        <v>2924</v>
      </c>
      <c r="C2593" s="1">
        <f t="shared" si="1006"/>
        <v>2071</v>
      </c>
      <c r="D2593" s="7">
        <f>RANK(N2593,(N2593:P2593,Q2593:AJ2593))</f>
        <v>2</v>
      </c>
      <c r="E2593" s="7">
        <f>RANK(O2593,(N2593:P2593,Q2593:AJ2593))</f>
        <v>1</v>
      </c>
      <c r="F2593" s="7">
        <f>IF(P2593&gt;0,RANK(P2593,(N2593:P2593,Q2593:AJ2593)),0)</f>
        <v>3</v>
      </c>
      <c r="G2593" s="1">
        <f t="shared" si="1007"/>
        <v>145</v>
      </c>
      <c r="H2593" s="2">
        <f t="shared" si="995"/>
        <v>7.0014485755673594E-2</v>
      </c>
      <c r="I2593" s="2"/>
      <c r="J2593" s="2">
        <f t="shared" si="1008"/>
        <v>0.43505552873008208</v>
      </c>
      <c r="K2593" s="2">
        <f t="shared" si="1009"/>
        <v>0.50507001448575572</v>
      </c>
      <c r="L2593" s="2">
        <f t="shared" si="1010"/>
        <v>5.6011588604538871E-2</v>
      </c>
      <c r="M2593" s="2">
        <f t="shared" si="1011"/>
        <v>3.8628681796232731E-3</v>
      </c>
      <c r="N2593" s="1">
        <v>901</v>
      </c>
      <c r="O2593" s="1">
        <v>1046</v>
      </c>
      <c r="P2593" s="1">
        <v>116</v>
      </c>
      <c r="Q2593" s="1">
        <v>4</v>
      </c>
      <c r="R2593" s="1">
        <v>1</v>
      </c>
      <c r="S2593" s="1">
        <v>1</v>
      </c>
      <c r="T2593" s="1">
        <v>1</v>
      </c>
      <c r="W2593" s="1">
        <v>0</v>
      </c>
      <c r="X2593" s="1">
        <v>0</v>
      </c>
      <c r="AE2593" s="1">
        <v>1</v>
      </c>
      <c r="AJ2593" s="1">
        <v>0</v>
      </c>
      <c r="AL2593" s="7">
        <f>IF(Q2593&gt;0,RANK(Q2593,(N2593:P2593,Q2593:AJ2593)),0)</f>
        <v>4</v>
      </c>
      <c r="AM2593" s="7">
        <f>IF(R2593&gt;0,RANK(R2593,(N2593:P2593,Q2593:AJ2593)),0)</f>
        <v>5</v>
      </c>
      <c r="AN2593" s="7">
        <f>IF(S2593&gt;0,RANK(S2593,(N2593:P2593,Q2593:AJ2593)),0)</f>
        <v>5</v>
      </c>
      <c r="AO2593" s="7">
        <f>IF(T2593&gt;0,RANK(T2593,(N2593:P2593,Q2593:AJ2593)),0)</f>
        <v>5</v>
      </c>
      <c r="AP2593" s="2">
        <f t="shared" si="1012"/>
        <v>1.9314340898116851E-3</v>
      </c>
      <c r="AQ2593" s="2">
        <f t="shared" si="1013"/>
        <v>4.8285852245292128E-4</v>
      </c>
      <c r="AR2593" s="2">
        <f t="shared" si="1014"/>
        <v>4.8285852245292128E-4</v>
      </c>
      <c r="AS2593" s="2">
        <f t="shared" si="1015"/>
        <v>4.8285852245292128E-4</v>
      </c>
      <c r="AU2593" t="s">
        <v>2170</v>
      </c>
      <c r="AV2593" t="s">
        <v>2924</v>
      </c>
      <c r="AW2593">
        <v>4</v>
      </c>
      <c r="AY2593" s="130">
        <v>47</v>
      </c>
      <c r="AZ2593" s="131">
        <v>137</v>
      </c>
      <c r="BA2593" s="132">
        <f t="shared" si="1016"/>
        <v>47137</v>
      </c>
      <c r="BC2593" s="7" t="s">
        <v>532</v>
      </c>
    </row>
    <row r="2594" spans="1:55" hidden="1" outlineLevel="1" x14ac:dyDescent="0.2">
      <c r="A2594" t="s">
        <v>956</v>
      </c>
      <c r="B2594" t="s">
        <v>2924</v>
      </c>
      <c r="C2594" s="1">
        <f t="shared" si="1006"/>
        <v>4770</v>
      </c>
      <c r="D2594" s="7">
        <f>RANK(N2594,(N2594:P2594,Q2594:AJ2594))</f>
        <v>1</v>
      </c>
      <c r="E2594" s="7">
        <f>RANK(O2594,(N2594:P2594,Q2594:AJ2594))</f>
        <v>2</v>
      </c>
      <c r="F2594" s="7">
        <f>IF(P2594&gt;0,RANK(P2594,(N2594:P2594,Q2594:AJ2594)),0)</f>
        <v>3</v>
      </c>
      <c r="G2594" s="1">
        <f t="shared" si="1007"/>
        <v>540</v>
      </c>
      <c r="H2594" s="2">
        <f t="shared" si="995"/>
        <v>0.11320754716981132</v>
      </c>
      <c r="I2594" s="2"/>
      <c r="J2594" s="2">
        <f t="shared" si="1008"/>
        <v>0.51362683438155132</v>
      </c>
      <c r="K2594" s="2">
        <f t="shared" si="1009"/>
        <v>0.40041928721174003</v>
      </c>
      <c r="L2594" s="2">
        <f t="shared" si="1010"/>
        <v>7.9035639412997905E-2</v>
      </c>
      <c r="M2594" s="2">
        <f t="shared" si="1011"/>
        <v>6.9182389937107458E-3</v>
      </c>
      <c r="N2594" s="1">
        <v>2450</v>
      </c>
      <c r="O2594" s="1">
        <v>1910</v>
      </c>
      <c r="P2594" s="1">
        <v>377</v>
      </c>
      <c r="Q2594" s="1">
        <v>5</v>
      </c>
      <c r="R2594" s="1">
        <v>9</v>
      </c>
      <c r="S2594" s="1">
        <v>8</v>
      </c>
      <c r="T2594" s="1">
        <v>4</v>
      </c>
      <c r="W2594" s="1">
        <v>0</v>
      </c>
      <c r="X2594" s="1">
        <v>5</v>
      </c>
      <c r="AE2594" s="1">
        <v>1</v>
      </c>
      <c r="AJ2594" s="1">
        <v>1</v>
      </c>
      <c r="AL2594" s="7">
        <f>IF(Q2594&gt;0,RANK(Q2594,(N2594:P2594,Q2594:AJ2594)),0)</f>
        <v>6</v>
      </c>
      <c r="AM2594" s="7">
        <f>IF(R2594&gt;0,RANK(R2594,(N2594:P2594,Q2594:AJ2594)),0)</f>
        <v>4</v>
      </c>
      <c r="AN2594" s="7">
        <f>IF(S2594&gt;0,RANK(S2594,(N2594:P2594,Q2594:AJ2594)),0)</f>
        <v>5</v>
      </c>
      <c r="AO2594" s="7">
        <f>IF(T2594&gt;0,RANK(T2594,(N2594:P2594,Q2594:AJ2594)),0)</f>
        <v>8</v>
      </c>
      <c r="AP2594" s="2">
        <f t="shared" si="1012"/>
        <v>1.0482180293501049E-3</v>
      </c>
      <c r="AQ2594" s="2">
        <f t="shared" si="1013"/>
        <v>1.8867924528301887E-3</v>
      </c>
      <c r="AR2594" s="2">
        <f t="shared" si="1014"/>
        <v>1.6771488469601676E-3</v>
      </c>
      <c r="AS2594" s="2">
        <f t="shared" si="1015"/>
        <v>8.3857442348008382E-4</v>
      </c>
      <c r="AU2594" t="s">
        <v>956</v>
      </c>
      <c r="AV2594" t="s">
        <v>2924</v>
      </c>
      <c r="AW2594">
        <v>3</v>
      </c>
      <c r="AY2594" s="130">
        <v>47</v>
      </c>
      <c r="AZ2594" s="131">
        <v>139</v>
      </c>
      <c r="BA2594" s="132">
        <f t="shared" si="1016"/>
        <v>47139</v>
      </c>
      <c r="BC2594" s="7" t="s">
        <v>532</v>
      </c>
    </row>
    <row r="2595" spans="1:55" hidden="1" outlineLevel="1" x14ac:dyDescent="0.2">
      <c r="A2595" t="s">
        <v>957</v>
      </c>
      <c r="B2595" t="s">
        <v>2924</v>
      </c>
      <c r="C2595" s="1">
        <f t="shared" si="1006"/>
        <v>20888</v>
      </c>
      <c r="D2595" s="7">
        <f>RANK(N2595,(N2595:P2595,Q2595:AJ2595))</f>
        <v>1</v>
      </c>
      <c r="E2595" s="7">
        <f>RANK(O2595,(N2595:P2595,Q2595:AJ2595))</f>
        <v>2</v>
      </c>
      <c r="F2595" s="7">
        <f>IF(P2595&gt;0,RANK(P2595,(N2595:P2595,Q2595:AJ2595)),0)</f>
        <v>3</v>
      </c>
      <c r="G2595" s="1">
        <f t="shared" si="1007"/>
        <v>954</v>
      </c>
      <c r="H2595" s="2">
        <f t="shared" si="995"/>
        <v>4.5672156261968591E-2</v>
      </c>
      <c r="I2595" s="2"/>
      <c r="J2595" s="2">
        <f t="shared" si="1008"/>
        <v>0.48099387207966299</v>
      </c>
      <c r="K2595" s="2">
        <f t="shared" si="1009"/>
        <v>0.43532171581769435</v>
      </c>
      <c r="L2595" s="2">
        <f t="shared" si="1010"/>
        <v>7.1189199540405979E-2</v>
      </c>
      <c r="M2595" s="2">
        <f t="shared" si="1011"/>
        <v>1.2495212562236735E-2</v>
      </c>
      <c r="N2595" s="1">
        <v>10047</v>
      </c>
      <c r="O2595" s="1">
        <v>9093</v>
      </c>
      <c r="P2595" s="1">
        <v>1487</v>
      </c>
      <c r="Q2595" s="1">
        <v>108</v>
      </c>
      <c r="R2595" s="1">
        <v>106</v>
      </c>
      <c r="S2595" s="1">
        <v>10</v>
      </c>
      <c r="T2595" s="1">
        <v>8</v>
      </c>
      <c r="W2595" s="1">
        <v>0</v>
      </c>
      <c r="X2595" s="1">
        <v>7</v>
      </c>
      <c r="AE2595" s="1">
        <v>4</v>
      </c>
      <c r="AJ2595" s="1">
        <v>18</v>
      </c>
      <c r="AL2595" s="7">
        <f>IF(Q2595&gt;0,RANK(Q2595,(N2595:P2595,Q2595:AJ2595)),0)</f>
        <v>4</v>
      </c>
      <c r="AM2595" s="7">
        <f>IF(R2595&gt;0,RANK(R2595,(N2595:P2595,Q2595:AJ2595)),0)</f>
        <v>5</v>
      </c>
      <c r="AN2595" s="7">
        <f>IF(S2595&gt;0,RANK(S2595,(N2595:P2595,Q2595:AJ2595)),0)</f>
        <v>7</v>
      </c>
      <c r="AO2595" s="7">
        <f>IF(T2595&gt;0,RANK(T2595,(N2595:P2595,Q2595:AJ2595)),0)</f>
        <v>8</v>
      </c>
      <c r="AP2595" s="2">
        <f t="shared" si="1012"/>
        <v>5.1704327843738029E-3</v>
      </c>
      <c r="AQ2595" s="2">
        <f t="shared" si="1013"/>
        <v>5.074684029107622E-3</v>
      </c>
      <c r="AR2595" s="2">
        <f t="shared" si="1014"/>
        <v>4.7874377633090772E-4</v>
      </c>
      <c r="AS2595" s="2">
        <f t="shared" si="1015"/>
        <v>3.8299502106472615E-4</v>
      </c>
      <c r="AU2595" t="s">
        <v>957</v>
      </c>
      <c r="AV2595" t="s">
        <v>2924</v>
      </c>
      <c r="AW2595">
        <v>6</v>
      </c>
      <c r="AY2595" s="130">
        <v>47</v>
      </c>
      <c r="AZ2595" s="131">
        <v>141</v>
      </c>
      <c r="BA2595" s="132">
        <f t="shared" si="1016"/>
        <v>47141</v>
      </c>
      <c r="BC2595" s="7" t="s">
        <v>532</v>
      </c>
    </row>
    <row r="2596" spans="1:55" hidden="1" outlineLevel="1" x14ac:dyDescent="0.2">
      <c r="A2596" t="s">
        <v>2172</v>
      </c>
      <c r="B2596" t="s">
        <v>2924</v>
      </c>
      <c r="C2596" s="1">
        <f t="shared" si="1006"/>
        <v>9188</v>
      </c>
      <c r="D2596" s="7">
        <f>RANK(N2596,(N2596:P2596,Q2596:AJ2596))</f>
        <v>2</v>
      </c>
      <c r="E2596" s="7">
        <f>RANK(O2596,(N2596:P2596,Q2596:AJ2596))</f>
        <v>1</v>
      </c>
      <c r="F2596" s="7">
        <f>IF(P2596&gt;0,RANK(P2596,(N2596:P2596,Q2596:AJ2596)),0)</f>
        <v>3</v>
      </c>
      <c r="G2596" s="1">
        <f t="shared" si="1007"/>
        <v>507</v>
      </c>
      <c r="H2596" s="2">
        <f t="shared" si="995"/>
        <v>5.5180670439703962E-2</v>
      </c>
      <c r="I2596" s="2"/>
      <c r="J2596" s="2">
        <f t="shared" si="1008"/>
        <v>0.43197649107531561</v>
      </c>
      <c r="K2596" s="2">
        <f t="shared" si="1009"/>
        <v>0.48715716151501959</v>
      </c>
      <c r="L2596" s="2">
        <f t="shared" si="1010"/>
        <v>7.5533304309969532E-2</v>
      </c>
      <c r="M2596" s="2">
        <f t="shared" si="1011"/>
        <v>5.3330430996952199E-3</v>
      </c>
      <c r="N2596" s="1">
        <v>3969</v>
      </c>
      <c r="O2596" s="1">
        <v>4476</v>
      </c>
      <c r="P2596" s="1">
        <v>694</v>
      </c>
      <c r="Q2596" s="1">
        <v>19</v>
      </c>
      <c r="R2596" s="1">
        <v>11</v>
      </c>
      <c r="S2596" s="1">
        <v>8</v>
      </c>
      <c r="T2596" s="1">
        <v>3</v>
      </c>
      <c r="W2596" s="1">
        <v>1</v>
      </c>
      <c r="X2596" s="1">
        <v>3</v>
      </c>
      <c r="AE2596" s="1">
        <v>0</v>
      </c>
      <c r="AJ2596" s="1">
        <v>4</v>
      </c>
      <c r="AL2596" s="7">
        <f>IF(Q2596&gt;0,RANK(Q2596,(N2596:P2596,Q2596:AJ2596)),0)</f>
        <v>4</v>
      </c>
      <c r="AM2596" s="7">
        <f>IF(R2596&gt;0,RANK(R2596,(N2596:P2596,Q2596:AJ2596)),0)</f>
        <v>5</v>
      </c>
      <c r="AN2596" s="7">
        <f>IF(S2596&gt;0,RANK(S2596,(N2596:P2596,Q2596:AJ2596)),0)</f>
        <v>6</v>
      </c>
      <c r="AO2596" s="7">
        <f>IF(T2596&gt;0,RANK(T2596,(N2596:P2596,Q2596:AJ2596)),0)</f>
        <v>8</v>
      </c>
      <c r="AP2596" s="2">
        <f t="shared" si="1012"/>
        <v>2.067914671310405E-3</v>
      </c>
      <c r="AQ2596" s="2">
        <f t="shared" si="1013"/>
        <v>1.1972137570744449E-3</v>
      </c>
      <c r="AR2596" s="2">
        <f t="shared" si="1014"/>
        <v>8.7070091423595991E-4</v>
      </c>
      <c r="AS2596" s="2">
        <f t="shared" si="1015"/>
        <v>3.2651284283848498E-4</v>
      </c>
      <c r="AU2596" t="s">
        <v>2172</v>
      </c>
      <c r="AV2596" t="s">
        <v>2924</v>
      </c>
      <c r="AW2596">
        <v>4</v>
      </c>
      <c r="AY2596" s="130">
        <v>47</v>
      </c>
      <c r="AZ2596" s="131">
        <v>143</v>
      </c>
      <c r="BA2596" s="132">
        <f t="shared" si="1016"/>
        <v>47143</v>
      </c>
      <c r="BC2596" s="7" t="s">
        <v>532</v>
      </c>
    </row>
    <row r="2597" spans="1:55" hidden="1" outlineLevel="1" x14ac:dyDescent="0.2">
      <c r="A2597" t="s">
        <v>2171</v>
      </c>
      <c r="B2597" t="s">
        <v>2924</v>
      </c>
      <c r="C2597" s="1">
        <f t="shared" si="1006"/>
        <v>20485</v>
      </c>
      <c r="D2597" s="7">
        <f>RANK(N2597,(N2597:P2597,Q2597:AJ2597))</f>
        <v>1</v>
      </c>
      <c r="E2597" s="7">
        <f>RANK(O2597,(N2597:P2597,Q2597:AJ2597))</f>
        <v>2</v>
      </c>
      <c r="F2597" s="7">
        <f>IF(P2597&gt;0,RANK(P2597,(N2597:P2597,Q2597:AJ2597)),0)</f>
        <v>3</v>
      </c>
      <c r="G2597" s="1">
        <f t="shared" si="1007"/>
        <v>700</v>
      </c>
      <c r="H2597" s="2">
        <f t="shared" si="995"/>
        <v>3.4171344886502315E-2</v>
      </c>
      <c r="I2597" s="2"/>
      <c r="J2597" s="2">
        <f t="shared" si="1008"/>
        <v>0.47566512082011225</v>
      </c>
      <c r="K2597" s="2">
        <f t="shared" si="1009"/>
        <v>0.44149377593360994</v>
      </c>
      <c r="L2597" s="2">
        <f t="shared" si="1010"/>
        <v>7.0197705638271907E-2</v>
      </c>
      <c r="M2597" s="2">
        <f t="shared" si="1011"/>
        <v>1.2643397608005896E-2</v>
      </c>
      <c r="N2597" s="1">
        <v>9744</v>
      </c>
      <c r="O2597" s="1">
        <v>9044</v>
      </c>
      <c r="P2597" s="1">
        <v>1438</v>
      </c>
      <c r="Q2597" s="1">
        <v>117</v>
      </c>
      <c r="R2597" s="1">
        <v>54</v>
      </c>
      <c r="S2597" s="1">
        <v>33</v>
      </c>
      <c r="T2597" s="1">
        <v>11</v>
      </c>
      <c r="W2597" s="1">
        <v>0</v>
      </c>
      <c r="X2597" s="1">
        <v>29</v>
      </c>
      <c r="AE2597" s="1">
        <v>5</v>
      </c>
      <c r="AJ2597" s="1">
        <v>10</v>
      </c>
      <c r="AL2597" s="7">
        <f>IF(Q2597&gt;0,RANK(Q2597,(N2597:P2597,Q2597:AJ2597)),0)</f>
        <v>4</v>
      </c>
      <c r="AM2597" s="7">
        <f>IF(R2597&gt;0,RANK(R2597,(N2597:P2597,Q2597:AJ2597)),0)</f>
        <v>5</v>
      </c>
      <c r="AN2597" s="7">
        <f>IF(S2597&gt;0,RANK(S2597,(N2597:P2597,Q2597:AJ2597)),0)</f>
        <v>6</v>
      </c>
      <c r="AO2597" s="7">
        <f>IF(T2597&gt;0,RANK(T2597,(N2597:P2597,Q2597:AJ2597)),0)</f>
        <v>8</v>
      </c>
      <c r="AP2597" s="2">
        <f t="shared" si="1012"/>
        <v>5.7114962167439587E-3</v>
      </c>
      <c r="AQ2597" s="2">
        <f t="shared" si="1013"/>
        <v>2.6360751769587505E-3</v>
      </c>
      <c r="AR2597" s="2">
        <f t="shared" si="1014"/>
        <v>1.6109348303636807E-3</v>
      </c>
      <c r="AS2597" s="2">
        <f t="shared" si="1015"/>
        <v>5.3697827678789362E-4</v>
      </c>
      <c r="AU2597" t="s">
        <v>2171</v>
      </c>
      <c r="AV2597" t="s">
        <v>2924</v>
      </c>
      <c r="AW2597">
        <v>3</v>
      </c>
      <c r="AY2597" s="130">
        <v>47</v>
      </c>
      <c r="AZ2597" s="131">
        <v>145</v>
      </c>
      <c r="BA2597" s="132">
        <f t="shared" si="1016"/>
        <v>47145</v>
      </c>
      <c r="BC2597" s="7" t="s">
        <v>532</v>
      </c>
    </row>
    <row r="2598" spans="1:55" hidden="1" outlineLevel="1" x14ac:dyDescent="0.2">
      <c r="A2598" t="s">
        <v>1693</v>
      </c>
      <c r="B2598" t="s">
        <v>2924</v>
      </c>
      <c r="C2598" s="1">
        <f t="shared" si="1006"/>
        <v>16229</v>
      </c>
      <c r="D2598" s="7">
        <f>RANK(N2598,(N2598:P2598,Q2598:AJ2598))</f>
        <v>1</v>
      </c>
      <c r="E2598" s="7">
        <f>RANK(O2598,(N2598:P2598,Q2598:AJ2598))</f>
        <v>2</v>
      </c>
      <c r="F2598" s="7">
        <f>IF(P2598&gt;0,RANK(P2598,(N2598:P2598,Q2598:AJ2598)),0)</f>
        <v>3</v>
      </c>
      <c r="G2598" s="1">
        <f t="shared" si="1007"/>
        <v>1780</v>
      </c>
      <c r="H2598" s="2">
        <f t="shared" si="995"/>
        <v>0.10968020210733871</v>
      </c>
      <c r="I2598" s="2"/>
      <c r="J2598" s="2">
        <f t="shared" si="1008"/>
        <v>0.5215971409205743</v>
      </c>
      <c r="K2598" s="2">
        <f t="shared" si="1009"/>
        <v>0.41191693881323554</v>
      </c>
      <c r="L2598" s="2">
        <f t="shared" si="1010"/>
        <v>6.1186764434037831E-2</v>
      </c>
      <c r="M2598" s="2">
        <f t="shared" si="1011"/>
        <v>5.2991558321523261E-3</v>
      </c>
      <c r="N2598" s="1">
        <v>8465</v>
      </c>
      <c r="O2598" s="1">
        <v>6685</v>
      </c>
      <c r="P2598" s="1">
        <v>993</v>
      </c>
      <c r="Q2598" s="1">
        <v>24</v>
      </c>
      <c r="R2598" s="1">
        <v>37</v>
      </c>
      <c r="S2598" s="1">
        <v>9</v>
      </c>
      <c r="T2598" s="1">
        <v>6</v>
      </c>
      <c r="W2598" s="1">
        <v>1</v>
      </c>
      <c r="X2598" s="1">
        <v>4</v>
      </c>
      <c r="AE2598" s="1">
        <v>2</v>
      </c>
      <c r="AJ2598" s="1">
        <v>3</v>
      </c>
      <c r="AL2598" s="7">
        <f>IF(Q2598&gt;0,RANK(Q2598,(N2598:P2598,Q2598:AJ2598)),0)</f>
        <v>5</v>
      </c>
      <c r="AM2598" s="7">
        <f>IF(R2598&gt;0,RANK(R2598,(N2598:P2598,Q2598:AJ2598)),0)</f>
        <v>4</v>
      </c>
      <c r="AN2598" s="7">
        <f>IF(S2598&gt;0,RANK(S2598,(N2598:P2598,Q2598:AJ2598)),0)</f>
        <v>6</v>
      </c>
      <c r="AO2598" s="7">
        <f>IF(T2598&gt;0,RANK(T2598,(N2598:P2598,Q2598:AJ2598)),0)</f>
        <v>7</v>
      </c>
      <c r="AP2598" s="2">
        <f t="shared" si="1012"/>
        <v>1.4788341857169265E-3</v>
      </c>
      <c r="AQ2598" s="2">
        <f t="shared" si="1013"/>
        <v>2.2798693696469284E-3</v>
      </c>
      <c r="AR2598" s="2">
        <f t="shared" si="1014"/>
        <v>5.5456281964384746E-4</v>
      </c>
      <c r="AS2598" s="2">
        <f t="shared" si="1015"/>
        <v>3.6970854642923162E-4</v>
      </c>
      <c r="AU2598" t="s">
        <v>1693</v>
      </c>
      <c r="AV2598" t="s">
        <v>2924</v>
      </c>
      <c r="AY2598" s="130">
        <v>47</v>
      </c>
      <c r="AZ2598" s="131">
        <v>147</v>
      </c>
      <c r="BA2598" s="132">
        <f t="shared" si="1016"/>
        <v>47147</v>
      </c>
      <c r="BC2598" s="7" t="s">
        <v>532</v>
      </c>
    </row>
    <row r="2599" spans="1:55" hidden="1" outlineLevel="1" x14ac:dyDescent="0.2">
      <c r="A2599" t="s">
        <v>2169</v>
      </c>
      <c r="B2599" t="s">
        <v>2924</v>
      </c>
      <c r="C2599" s="1">
        <f t="shared" si="1006"/>
        <v>51594</v>
      </c>
      <c r="D2599" s="7">
        <f>RANK(N2599,(N2599:P2599,Q2599:AJ2599))</f>
        <v>2</v>
      </c>
      <c r="E2599" s="7">
        <f>RANK(O2599,(N2599:P2599,Q2599:AJ2599))</f>
        <v>1</v>
      </c>
      <c r="F2599" s="7">
        <f>IF(P2599&gt;0,RANK(P2599,(N2599:P2599,Q2599:AJ2599)),0)</f>
        <v>3</v>
      </c>
      <c r="G2599" s="1">
        <f t="shared" si="1007"/>
        <v>1750</v>
      </c>
      <c r="H2599" s="2">
        <f t="shared" si="995"/>
        <v>3.3918672713881458E-2</v>
      </c>
      <c r="I2599" s="2"/>
      <c r="J2599" s="2">
        <f t="shared" si="1008"/>
        <v>0.44220258169554599</v>
      </c>
      <c r="K2599" s="2">
        <f t="shared" si="1009"/>
        <v>0.47612125440942743</v>
      </c>
      <c r="L2599" s="2">
        <f t="shared" si="1010"/>
        <v>7.3400007752839475E-2</v>
      </c>
      <c r="M2599" s="2">
        <f t="shared" si="1011"/>
        <v>8.2761561421871577E-3</v>
      </c>
      <c r="N2599" s="1">
        <v>22815</v>
      </c>
      <c r="O2599" s="1">
        <v>24565</v>
      </c>
      <c r="P2599" s="1">
        <v>3787</v>
      </c>
      <c r="Q2599" s="1">
        <v>190</v>
      </c>
      <c r="R2599" s="1">
        <v>171</v>
      </c>
      <c r="S2599" s="1">
        <v>33</v>
      </c>
      <c r="T2599" s="1">
        <v>13</v>
      </c>
      <c r="W2599" s="1">
        <v>0</v>
      </c>
      <c r="X2599" s="1">
        <v>10</v>
      </c>
      <c r="AE2599" s="1">
        <v>5</v>
      </c>
      <c r="AJ2599" s="1">
        <v>5</v>
      </c>
      <c r="AL2599" s="7">
        <f>IF(Q2599&gt;0,RANK(Q2599,(N2599:P2599,Q2599:AJ2599)),0)</f>
        <v>4</v>
      </c>
      <c r="AM2599" s="7">
        <f>IF(R2599&gt;0,RANK(R2599,(N2599:P2599,Q2599:AJ2599)),0)</f>
        <v>5</v>
      </c>
      <c r="AN2599" s="7">
        <f>IF(S2599&gt;0,RANK(S2599,(N2599:P2599,Q2599:AJ2599)),0)</f>
        <v>6</v>
      </c>
      <c r="AO2599" s="7">
        <f>IF(T2599&gt;0,RANK(T2599,(N2599:P2599,Q2599:AJ2599)),0)</f>
        <v>7</v>
      </c>
      <c r="AP2599" s="2">
        <f t="shared" si="1012"/>
        <v>3.6825987517928442E-3</v>
      </c>
      <c r="AQ2599" s="2">
        <f t="shared" si="1013"/>
        <v>3.3143388766135595E-3</v>
      </c>
      <c r="AR2599" s="2">
        <f t="shared" si="1014"/>
        <v>6.3960925689033612E-4</v>
      </c>
      <c r="AS2599" s="2">
        <f t="shared" si="1015"/>
        <v>2.5196728301740511E-4</v>
      </c>
      <c r="AU2599" t="s">
        <v>2169</v>
      </c>
      <c r="AV2599" t="s">
        <v>2924</v>
      </c>
      <c r="AW2599">
        <v>6</v>
      </c>
      <c r="AY2599" s="130">
        <v>47</v>
      </c>
      <c r="AZ2599" s="131">
        <v>149</v>
      </c>
      <c r="BA2599" s="132">
        <f t="shared" si="1016"/>
        <v>47149</v>
      </c>
      <c r="BC2599" s="7" t="s">
        <v>532</v>
      </c>
    </row>
    <row r="2600" spans="1:55" hidden="1" outlineLevel="1" x14ac:dyDescent="0.2">
      <c r="A2600" t="s">
        <v>2835</v>
      </c>
      <c r="B2600" t="s">
        <v>2924</v>
      </c>
      <c r="C2600" s="1">
        <f t="shared" si="1006"/>
        <v>5637</v>
      </c>
      <c r="D2600" s="7">
        <f>RANK(N2600,(N2600:P2600,Q2600:AJ2600))</f>
        <v>2</v>
      </c>
      <c r="E2600" s="7">
        <f>RANK(O2600,(N2600:P2600,Q2600:AJ2600))</f>
        <v>1</v>
      </c>
      <c r="F2600" s="7">
        <f>IF(P2600&gt;0,RANK(P2600,(N2600:P2600,Q2600:AJ2600)),0)</f>
        <v>3</v>
      </c>
      <c r="G2600" s="1">
        <f t="shared" si="1007"/>
        <v>140</v>
      </c>
      <c r="H2600" s="2">
        <f t="shared" si="995"/>
        <v>2.483590562355863E-2</v>
      </c>
      <c r="I2600" s="2"/>
      <c r="J2600" s="2">
        <f t="shared" si="1008"/>
        <v>0.4445627106616995</v>
      </c>
      <c r="K2600" s="2">
        <f t="shared" si="1009"/>
        <v>0.46939861628525814</v>
      </c>
      <c r="L2600" s="2">
        <f t="shared" si="1010"/>
        <v>7.6459109455384075E-2</v>
      </c>
      <c r="M2600" s="2">
        <f t="shared" si="1011"/>
        <v>9.5795635976582832E-3</v>
      </c>
      <c r="N2600" s="1">
        <v>2506</v>
      </c>
      <c r="O2600" s="1">
        <v>2646</v>
      </c>
      <c r="P2600" s="1">
        <v>431</v>
      </c>
      <c r="Q2600" s="1">
        <v>16</v>
      </c>
      <c r="R2600" s="1">
        <v>11</v>
      </c>
      <c r="S2600" s="1">
        <v>21</v>
      </c>
      <c r="T2600" s="1">
        <v>1</v>
      </c>
      <c r="W2600" s="1">
        <v>0</v>
      </c>
      <c r="X2600" s="1">
        <v>2</v>
      </c>
      <c r="AE2600" s="1">
        <v>1</v>
      </c>
      <c r="AJ2600" s="1">
        <v>2</v>
      </c>
      <c r="AL2600" s="7">
        <f>IF(Q2600&gt;0,RANK(Q2600,(N2600:P2600,Q2600:AJ2600)),0)</f>
        <v>5</v>
      </c>
      <c r="AM2600" s="7">
        <f>IF(R2600&gt;0,RANK(R2600,(N2600:P2600,Q2600:AJ2600)),0)</f>
        <v>6</v>
      </c>
      <c r="AN2600" s="7">
        <f>IF(S2600&gt;0,RANK(S2600,(N2600:P2600,Q2600:AJ2600)),0)</f>
        <v>4</v>
      </c>
      <c r="AO2600" s="7">
        <f>IF(T2600&gt;0,RANK(T2600,(N2600:P2600,Q2600:AJ2600)),0)</f>
        <v>9</v>
      </c>
      <c r="AP2600" s="2">
        <f t="shared" si="1012"/>
        <v>2.8383892141209863E-3</v>
      </c>
      <c r="AQ2600" s="2">
        <f t="shared" si="1013"/>
        <v>1.9513925847081781E-3</v>
      </c>
      <c r="AR2600" s="2">
        <f t="shared" si="1014"/>
        <v>3.7253858435337944E-3</v>
      </c>
      <c r="AS2600" s="2">
        <f t="shared" si="1015"/>
        <v>1.7739932588256165E-4</v>
      </c>
      <c r="AU2600" t="s">
        <v>2835</v>
      </c>
      <c r="AV2600" t="s">
        <v>2924</v>
      </c>
      <c r="AW2600">
        <v>4</v>
      </c>
      <c r="AY2600" s="130">
        <v>47</v>
      </c>
      <c r="AZ2600" s="131">
        <v>151</v>
      </c>
      <c r="BA2600" s="132">
        <f t="shared" si="1016"/>
        <v>47151</v>
      </c>
      <c r="BC2600" s="7" t="s">
        <v>532</v>
      </c>
    </row>
    <row r="2601" spans="1:55" hidden="1" outlineLevel="1" x14ac:dyDescent="0.2">
      <c r="A2601" t="s">
        <v>1862</v>
      </c>
      <c r="B2601" t="s">
        <v>2924</v>
      </c>
      <c r="C2601" s="1">
        <f t="shared" si="1006"/>
        <v>3298</v>
      </c>
      <c r="D2601" s="7">
        <f>RANK(N2601,(N2601:P2601,Q2601:AJ2601))</f>
        <v>1</v>
      </c>
      <c r="E2601" s="7">
        <f>RANK(O2601,(N2601:P2601,Q2601:AJ2601))</f>
        <v>2</v>
      </c>
      <c r="F2601" s="7">
        <f>IF(P2601&gt;0,RANK(P2601,(N2601:P2601,Q2601:AJ2601)),0)</f>
        <v>3</v>
      </c>
      <c r="G2601" s="1">
        <f t="shared" si="1007"/>
        <v>207</v>
      </c>
      <c r="H2601" s="2">
        <f t="shared" ref="H2601:H2664" si="1017">G2601/C2601</f>
        <v>6.2765312310491206E-2</v>
      </c>
      <c r="I2601" s="2"/>
      <c r="J2601" s="2">
        <f t="shared" si="1008"/>
        <v>0.4845360824742268</v>
      </c>
      <c r="K2601" s="2">
        <f t="shared" si="1009"/>
        <v>0.4217707701637356</v>
      </c>
      <c r="L2601" s="2">
        <f t="shared" si="1010"/>
        <v>8.7325651910248631E-2</v>
      </c>
      <c r="M2601" s="2">
        <f t="shared" si="1011"/>
        <v>6.3674954517889126E-3</v>
      </c>
      <c r="N2601" s="1">
        <v>1598</v>
      </c>
      <c r="O2601" s="1">
        <v>1391</v>
      </c>
      <c r="P2601" s="1">
        <v>288</v>
      </c>
      <c r="Q2601" s="1">
        <v>10</v>
      </c>
      <c r="R2601" s="1">
        <v>5</v>
      </c>
      <c r="S2601" s="1">
        <v>2</v>
      </c>
      <c r="T2601" s="1">
        <v>3</v>
      </c>
      <c r="W2601" s="1">
        <v>0</v>
      </c>
      <c r="X2601" s="1">
        <v>0</v>
      </c>
      <c r="AE2601" s="1">
        <v>1</v>
      </c>
      <c r="AJ2601" s="1">
        <v>0</v>
      </c>
      <c r="AL2601" s="7">
        <f>IF(Q2601&gt;0,RANK(Q2601,(N2601:P2601,Q2601:AJ2601)),0)</f>
        <v>4</v>
      </c>
      <c r="AM2601" s="7">
        <f>IF(R2601&gt;0,RANK(R2601,(N2601:P2601,Q2601:AJ2601)),0)</f>
        <v>5</v>
      </c>
      <c r="AN2601" s="7">
        <f>IF(S2601&gt;0,RANK(S2601,(N2601:P2601,Q2601:AJ2601)),0)</f>
        <v>7</v>
      </c>
      <c r="AO2601" s="7">
        <f>IF(T2601&gt;0,RANK(T2601,(N2601:P2601,Q2601:AJ2601)),0)</f>
        <v>6</v>
      </c>
      <c r="AP2601" s="2">
        <f t="shared" si="1012"/>
        <v>3.0321406913280777E-3</v>
      </c>
      <c r="AQ2601" s="2">
        <f t="shared" si="1013"/>
        <v>1.5160703456640388E-3</v>
      </c>
      <c r="AR2601" s="2">
        <f t="shared" si="1014"/>
        <v>6.0642813826561554E-4</v>
      </c>
      <c r="AS2601" s="2">
        <f t="shared" si="1015"/>
        <v>9.0964220739842331E-4</v>
      </c>
      <c r="AU2601" t="s">
        <v>1862</v>
      </c>
      <c r="AV2601" t="s">
        <v>2924</v>
      </c>
      <c r="AW2601">
        <v>3</v>
      </c>
      <c r="AY2601" s="130">
        <v>47</v>
      </c>
      <c r="AZ2601" s="131">
        <v>153</v>
      </c>
      <c r="BA2601" s="132">
        <f t="shared" si="1016"/>
        <v>47153</v>
      </c>
      <c r="BC2601" s="7" t="s">
        <v>532</v>
      </c>
    </row>
    <row r="2602" spans="1:55" hidden="1" outlineLevel="1" x14ac:dyDescent="0.2">
      <c r="A2602" t="s">
        <v>2730</v>
      </c>
      <c r="B2602" t="s">
        <v>2924</v>
      </c>
      <c r="C2602" s="1">
        <f t="shared" si="1006"/>
        <v>20846</v>
      </c>
      <c r="D2602" s="7">
        <f>RANK(N2602,(N2602:P2602,Q2602:AJ2602))</f>
        <v>2</v>
      </c>
      <c r="E2602" s="7">
        <f>RANK(O2602,(N2602:P2602,Q2602:AJ2602))</f>
        <v>1</v>
      </c>
      <c r="F2602" s="7">
        <f>IF(P2602&gt;0,RANK(P2602,(N2602:P2602,Q2602:AJ2602)),0)</f>
        <v>3</v>
      </c>
      <c r="G2602" s="1">
        <f t="shared" si="1007"/>
        <v>4711</v>
      </c>
      <c r="H2602" s="2">
        <f t="shared" si="1017"/>
        <v>0.2259905977165883</v>
      </c>
      <c r="I2602" s="2"/>
      <c r="J2602" s="2">
        <f t="shared" si="1008"/>
        <v>0.34231986951933224</v>
      </c>
      <c r="K2602" s="2">
        <f t="shared" si="1009"/>
        <v>0.5683104672359206</v>
      </c>
      <c r="L2602" s="2">
        <f t="shared" si="1010"/>
        <v>7.9151875659598969E-2</v>
      </c>
      <c r="M2602" s="2">
        <f t="shared" si="1011"/>
        <v>1.0217787585148186E-2</v>
      </c>
      <c r="N2602" s="1">
        <v>7136</v>
      </c>
      <c r="O2602" s="1">
        <v>11847</v>
      </c>
      <c r="P2602" s="1">
        <v>1650</v>
      </c>
      <c r="Q2602" s="1">
        <v>102</v>
      </c>
      <c r="R2602" s="1">
        <v>62</v>
      </c>
      <c r="S2602" s="1">
        <v>16</v>
      </c>
      <c r="T2602" s="1">
        <v>6</v>
      </c>
      <c r="W2602" s="1">
        <v>13</v>
      </c>
      <c r="X2602" s="1">
        <v>7</v>
      </c>
      <c r="AE2602" s="1">
        <v>4</v>
      </c>
      <c r="AJ2602" s="1">
        <v>3</v>
      </c>
      <c r="AL2602" s="7">
        <f>IF(Q2602&gt;0,RANK(Q2602,(N2602:P2602,Q2602:AJ2602)),0)</f>
        <v>4</v>
      </c>
      <c r="AM2602" s="7">
        <f>IF(R2602&gt;0,RANK(R2602,(N2602:P2602,Q2602:AJ2602)),0)</f>
        <v>5</v>
      </c>
      <c r="AN2602" s="7">
        <f>IF(S2602&gt;0,RANK(S2602,(N2602:P2602,Q2602:AJ2602)),0)</f>
        <v>6</v>
      </c>
      <c r="AO2602" s="7">
        <f>IF(T2602&gt;0,RANK(T2602,(N2602:P2602,Q2602:AJ2602)),0)</f>
        <v>9</v>
      </c>
      <c r="AP2602" s="2">
        <f t="shared" si="1012"/>
        <v>4.8930250407752084E-3</v>
      </c>
      <c r="AQ2602" s="2">
        <f t="shared" si="1013"/>
        <v>2.9741916914515975E-3</v>
      </c>
      <c r="AR2602" s="2">
        <f t="shared" si="1014"/>
        <v>7.6753333972944449E-4</v>
      </c>
      <c r="AS2602" s="2">
        <f t="shared" si="1015"/>
        <v>2.8782500239854167E-4</v>
      </c>
      <c r="AU2602" t="s">
        <v>2730</v>
      </c>
      <c r="AV2602" t="s">
        <v>2924</v>
      </c>
      <c r="AW2602">
        <v>1</v>
      </c>
      <c r="AY2602" s="130">
        <v>47</v>
      </c>
      <c r="AZ2602" s="131">
        <v>155</v>
      </c>
      <c r="BA2602" s="132">
        <f t="shared" si="1016"/>
        <v>47155</v>
      </c>
      <c r="BC2602" s="7" t="s">
        <v>532</v>
      </c>
    </row>
    <row r="2603" spans="1:55" hidden="1" outlineLevel="1" x14ac:dyDescent="0.2">
      <c r="A2603" t="s">
        <v>2575</v>
      </c>
      <c r="B2603" t="s">
        <v>2924</v>
      </c>
      <c r="C2603" s="1">
        <f t="shared" si="1006"/>
        <v>326380</v>
      </c>
      <c r="D2603" s="7">
        <f>RANK(N2603,(N2603:P2603,Q2603:AJ2603))</f>
        <v>1</v>
      </c>
      <c r="E2603" s="7">
        <f>RANK(O2603,(N2603:P2603,Q2603:AJ2603))</f>
        <v>2</v>
      </c>
      <c r="F2603" s="7">
        <f>IF(P2603&gt;0,RANK(P2603,(N2603:P2603,Q2603:AJ2603)),0)</f>
        <v>3</v>
      </c>
      <c r="G2603" s="1">
        <f t="shared" si="1007"/>
        <v>43348</v>
      </c>
      <c r="H2603" s="2">
        <f t="shared" si="1017"/>
        <v>0.13281451069305716</v>
      </c>
      <c r="I2603" s="2"/>
      <c r="J2603" s="2">
        <f t="shared" si="1008"/>
        <v>0.55047184263741655</v>
      </c>
      <c r="K2603" s="2">
        <f t="shared" si="1009"/>
        <v>0.41765733194435933</v>
      </c>
      <c r="L2603" s="2">
        <f t="shared" si="1010"/>
        <v>2.5451927201421656E-2</v>
      </c>
      <c r="M2603" s="2">
        <f t="shared" si="1011"/>
        <v>6.4188982168024572E-3</v>
      </c>
      <c r="N2603" s="1">
        <v>179663</v>
      </c>
      <c r="O2603" s="1">
        <v>136315</v>
      </c>
      <c r="P2603" s="1">
        <v>8307</v>
      </c>
      <c r="Q2603" s="1">
        <v>842</v>
      </c>
      <c r="R2603" s="1">
        <v>644</v>
      </c>
      <c r="S2603" s="1">
        <v>328</v>
      </c>
      <c r="T2603" s="1">
        <v>94</v>
      </c>
      <c r="W2603" s="1">
        <v>45</v>
      </c>
      <c r="X2603" s="1">
        <v>82</v>
      </c>
      <c r="AE2603" s="1">
        <v>25</v>
      </c>
      <c r="AJ2603" s="1">
        <v>35</v>
      </c>
      <c r="AL2603" s="7">
        <f>IF(Q2603&gt;0,RANK(Q2603,(N2603:P2603,Q2603:AJ2603)),0)</f>
        <v>4</v>
      </c>
      <c r="AM2603" s="7">
        <f>IF(R2603&gt;0,RANK(R2603,(N2603:P2603,Q2603:AJ2603)),0)</f>
        <v>5</v>
      </c>
      <c r="AN2603" s="7">
        <f>IF(S2603&gt;0,RANK(S2603,(N2603:P2603,Q2603:AJ2603)),0)</f>
        <v>6</v>
      </c>
      <c r="AO2603" s="7">
        <f>IF(T2603&gt;0,RANK(T2603,(N2603:P2603,Q2603:AJ2603)),0)</f>
        <v>7</v>
      </c>
      <c r="AP2603" s="2">
        <f t="shared" si="1012"/>
        <v>2.5798149396409095E-3</v>
      </c>
      <c r="AQ2603" s="2">
        <f t="shared" si="1013"/>
        <v>1.9731601201053986E-3</v>
      </c>
      <c r="AR2603" s="2">
        <f t="shared" si="1014"/>
        <v>1.0049635394325633E-3</v>
      </c>
      <c r="AS2603" s="2">
        <f t="shared" si="1015"/>
        <v>2.8800784361786877E-4</v>
      </c>
      <c r="AU2603" t="s">
        <v>2575</v>
      </c>
      <c r="AV2603" t="s">
        <v>2924</v>
      </c>
      <c r="AY2603" s="130">
        <v>47</v>
      </c>
      <c r="AZ2603" s="131">
        <v>157</v>
      </c>
      <c r="BA2603" s="132">
        <f t="shared" si="1016"/>
        <v>47157</v>
      </c>
      <c r="BC2603" s="7" t="s">
        <v>532</v>
      </c>
    </row>
    <row r="2604" spans="1:55" hidden="1" outlineLevel="1" x14ac:dyDescent="0.2">
      <c r="A2604" t="s">
        <v>422</v>
      </c>
      <c r="B2604" t="s">
        <v>2924</v>
      </c>
      <c r="C2604" s="1">
        <f t="shared" si="1006"/>
        <v>6057</v>
      </c>
      <c r="D2604" s="7">
        <f>RANK(N2604,(N2604:P2604,Q2604:AJ2604))</f>
        <v>1</v>
      </c>
      <c r="E2604" s="7">
        <f>RANK(O2604,(N2604:P2604,Q2604:AJ2604))</f>
        <v>2</v>
      </c>
      <c r="F2604" s="7">
        <f>IF(P2604&gt;0,RANK(P2604,(N2604:P2604,Q2604:AJ2604)),0)</f>
        <v>3</v>
      </c>
      <c r="G2604" s="1">
        <f t="shared" si="1007"/>
        <v>1955</v>
      </c>
      <c r="H2604" s="2">
        <f t="shared" si="1017"/>
        <v>0.32276704639260362</v>
      </c>
      <c r="I2604" s="2"/>
      <c r="J2604" s="2">
        <f t="shared" si="1008"/>
        <v>0.62935446590721478</v>
      </c>
      <c r="K2604" s="2">
        <f t="shared" si="1009"/>
        <v>0.30658741951461121</v>
      </c>
      <c r="L2604" s="2">
        <f t="shared" si="1010"/>
        <v>5.7123988773320124E-2</v>
      </c>
      <c r="M2604" s="2">
        <f t="shared" si="1011"/>
        <v>6.9341258048538842E-3</v>
      </c>
      <c r="N2604" s="1">
        <v>3812</v>
      </c>
      <c r="O2604" s="1">
        <v>1857</v>
      </c>
      <c r="P2604" s="1">
        <v>346</v>
      </c>
      <c r="Q2604" s="1">
        <v>10</v>
      </c>
      <c r="R2604" s="1">
        <v>16</v>
      </c>
      <c r="S2604" s="1">
        <v>9</v>
      </c>
      <c r="T2604" s="1">
        <v>3</v>
      </c>
      <c r="W2604" s="1">
        <v>0</v>
      </c>
      <c r="X2604" s="1">
        <v>2</v>
      </c>
      <c r="AE2604" s="1">
        <v>1</v>
      </c>
      <c r="AJ2604" s="1">
        <v>1</v>
      </c>
      <c r="AL2604" s="7">
        <f>IF(Q2604&gt;0,RANK(Q2604,(N2604:P2604,Q2604:AJ2604)),0)</f>
        <v>5</v>
      </c>
      <c r="AM2604" s="7">
        <f>IF(R2604&gt;0,RANK(R2604,(N2604:P2604,Q2604:AJ2604)),0)</f>
        <v>4</v>
      </c>
      <c r="AN2604" s="7">
        <f>IF(S2604&gt;0,RANK(S2604,(N2604:P2604,Q2604:AJ2604)),0)</f>
        <v>6</v>
      </c>
      <c r="AO2604" s="7">
        <f>IF(T2604&gt;0,RANK(T2604,(N2604:P2604,Q2604:AJ2604)),0)</f>
        <v>7</v>
      </c>
      <c r="AP2604" s="2">
        <f t="shared" si="1012"/>
        <v>1.650982334489021E-3</v>
      </c>
      <c r="AQ2604" s="2">
        <f t="shared" si="1013"/>
        <v>2.6415717351824337E-3</v>
      </c>
      <c r="AR2604" s="2">
        <f t="shared" si="1014"/>
        <v>1.4858841010401188E-3</v>
      </c>
      <c r="AS2604" s="2">
        <f t="shared" si="1015"/>
        <v>4.9529470034670627E-4</v>
      </c>
      <c r="AU2604" t="s">
        <v>422</v>
      </c>
      <c r="AV2604" t="s">
        <v>2924</v>
      </c>
      <c r="AW2604">
        <v>6</v>
      </c>
      <c r="AY2604" s="130">
        <v>47</v>
      </c>
      <c r="AZ2604" s="131">
        <v>159</v>
      </c>
      <c r="BA2604" s="132">
        <f t="shared" si="1016"/>
        <v>47159</v>
      </c>
      <c r="BC2604" s="7" t="s">
        <v>532</v>
      </c>
    </row>
    <row r="2605" spans="1:55" hidden="1" outlineLevel="1" x14ac:dyDescent="0.2">
      <c r="A2605" t="s">
        <v>1465</v>
      </c>
      <c r="B2605" t="s">
        <v>2924</v>
      </c>
      <c r="C2605" s="1">
        <f t="shared" si="1006"/>
        <v>4700</v>
      </c>
      <c r="D2605" s="7">
        <f>RANK(N2605,(N2605:P2605,Q2605:AJ2605))</f>
        <v>1</v>
      </c>
      <c r="E2605" s="7">
        <f>RANK(O2605,(N2605:P2605,Q2605:AJ2605))</f>
        <v>2</v>
      </c>
      <c r="F2605" s="7">
        <f>IF(P2605&gt;0,RANK(P2605,(N2605:P2605,Q2605:AJ2605)),0)</f>
        <v>3</v>
      </c>
      <c r="G2605" s="1">
        <f t="shared" si="1007"/>
        <v>1656</v>
      </c>
      <c r="H2605" s="2">
        <f t="shared" si="1017"/>
        <v>0.35234042553191491</v>
      </c>
      <c r="I2605" s="2"/>
      <c r="J2605" s="2">
        <f t="shared" si="1008"/>
        <v>0.6302127659574468</v>
      </c>
      <c r="K2605" s="2">
        <f t="shared" si="1009"/>
        <v>0.27787234042553194</v>
      </c>
      <c r="L2605" s="2">
        <f t="shared" si="1010"/>
        <v>8.212765957446809E-2</v>
      </c>
      <c r="M2605" s="2">
        <f t="shared" si="1011"/>
        <v>9.7872340425531751E-3</v>
      </c>
      <c r="N2605" s="1">
        <v>2962</v>
      </c>
      <c r="O2605" s="1">
        <v>1306</v>
      </c>
      <c r="P2605" s="1">
        <v>386</v>
      </c>
      <c r="Q2605" s="1">
        <v>19</v>
      </c>
      <c r="R2605" s="1">
        <v>14</v>
      </c>
      <c r="S2605" s="1">
        <v>3</v>
      </c>
      <c r="T2605" s="1">
        <v>4</v>
      </c>
      <c r="W2605" s="1">
        <v>0</v>
      </c>
      <c r="X2605" s="1">
        <v>2</v>
      </c>
      <c r="AE2605" s="1">
        <v>0</v>
      </c>
      <c r="AJ2605" s="1">
        <v>4</v>
      </c>
      <c r="AL2605" s="7">
        <f>IF(Q2605&gt;0,RANK(Q2605,(N2605:P2605,Q2605:AJ2605)),0)</f>
        <v>4</v>
      </c>
      <c r="AM2605" s="7">
        <f>IF(R2605&gt;0,RANK(R2605,(N2605:P2605,Q2605:AJ2605)),0)</f>
        <v>5</v>
      </c>
      <c r="AN2605" s="7">
        <f>IF(S2605&gt;0,RANK(S2605,(N2605:P2605,Q2605:AJ2605)),0)</f>
        <v>8</v>
      </c>
      <c r="AO2605" s="7">
        <f>IF(T2605&gt;0,RANK(T2605,(N2605:P2605,Q2605:AJ2605)),0)</f>
        <v>6</v>
      </c>
      <c r="AP2605" s="2">
        <f t="shared" si="1012"/>
        <v>4.0425531914893616E-3</v>
      </c>
      <c r="AQ2605" s="2">
        <f t="shared" si="1013"/>
        <v>2.9787234042553193E-3</v>
      </c>
      <c r="AR2605" s="2">
        <f t="shared" si="1014"/>
        <v>6.382978723404255E-4</v>
      </c>
      <c r="AS2605" s="2">
        <f t="shared" si="1015"/>
        <v>8.5106382978723403E-4</v>
      </c>
      <c r="AU2605" t="s">
        <v>1465</v>
      </c>
      <c r="AV2605" t="s">
        <v>2924</v>
      </c>
      <c r="AW2605">
        <v>8</v>
      </c>
      <c r="AY2605" s="130">
        <v>47</v>
      </c>
      <c r="AZ2605" s="131">
        <v>161</v>
      </c>
      <c r="BA2605" s="132">
        <f t="shared" si="1016"/>
        <v>47161</v>
      </c>
      <c r="BC2605" s="7" t="s">
        <v>532</v>
      </c>
    </row>
    <row r="2606" spans="1:55" hidden="1" outlineLevel="1" x14ac:dyDescent="0.2">
      <c r="A2606" t="s">
        <v>2853</v>
      </c>
      <c r="B2606" t="s">
        <v>2924</v>
      </c>
      <c r="C2606" s="1">
        <f t="shared" si="1006"/>
        <v>53837</v>
      </c>
      <c r="D2606" s="7">
        <f>RANK(N2606,(N2606:P2606,Q2606:AJ2606))</f>
        <v>2</v>
      </c>
      <c r="E2606" s="7">
        <f>RANK(O2606,(N2606:P2606,Q2606:AJ2606))</f>
        <v>1</v>
      </c>
      <c r="F2606" s="7">
        <f>IF(P2606&gt;0,RANK(P2606,(N2606:P2606,Q2606:AJ2606)),0)</f>
        <v>3</v>
      </c>
      <c r="G2606" s="1">
        <f t="shared" si="1007"/>
        <v>8725</v>
      </c>
      <c r="H2606" s="2">
        <f t="shared" si="1017"/>
        <v>0.1620632650407712</v>
      </c>
      <c r="I2606" s="2"/>
      <c r="J2606" s="2">
        <f t="shared" si="1008"/>
        <v>0.38209781377119822</v>
      </c>
      <c r="K2606" s="2">
        <f t="shared" si="1009"/>
        <v>0.54416107881196951</v>
      </c>
      <c r="L2606" s="2">
        <f t="shared" si="1010"/>
        <v>6.6032654122629417E-2</v>
      </c>
      <c r="M2606" s="2">
        <f t="shared" si="1011"/>
        <v>7.7084532942028466E-3</v>
      </c>
      <c r="N2606" s="1">
        <v>20571</v>
      </c>
      <c r="O2606" s="1">
        <v>29296</v>
      </c>
      <c r="P2606" s="1">
        <v>3555</v>
      </c>
      <c r="Q2606" s="1">
        <v>169</v>
      </c>
      <c r="R2606" s="1">
        <v>103</v>
      </c>
      <c r="S2606" s="1">
        <v>98</v>
      </c>
      <c r="T2606" s="1">
        <v>17</v>
      </c>
      <c r="W2606" s="1">
        <v>5</v>
      </c>
      <c r="X2606" s="1">
        <v>12</v>
      </c>
      <c r="AE2606" s="1">
        <v>6</v>
      </c>
      <c r="AJ2606" s="1">
        <v>5</v>
      </c>
      <c r="AL2606" s="7">
        <f>IF(Q2606&gt;0,RANK(Q2606,(N2606:P2606,Q2606:AJ2606)),0)</f>
        <v>4</v>
      </c>
      <c r="AM2606" s="7">
        <f>IF(R2606&gt;0,RANK(R2606,(N2606:P2606,Q2606:AJ2606)),0)</f>
        <v>5</v>
      </c>
      <c r="AN2606" s="7">
        <f>IF(S2606&gt;0,RANK(S2606,(N2606:P2606,Q2606:AJ2606)),0)</f>
        <v>6</v>
      </c>
      <c r="AO2606" s="7">
        <f>IF(T2606&gt;0,RANK(T2606,(N2606:P2606,Q2606:AJ2606)),0)</f>
        <v>7</v>
      </c>
      <c r="AP2606" s="2">
        <f t="shared" si="1012"/>
        <v>3.1391050764344223E-3</v>
      </c>
      <c r="AQ2606" s="2">
        <f t="shared" si="1013"/>
        <v>1.9131823838623994E-3</v>
      </c>
      <c r="AR2606" s="2">
        <f t="shared" si="1014"/>
        <v>1.8203094526069432E-3</v>
      </c>
      <c r="AS2606" s="2">
        <f t="shared" si="1015"/>
        <v>3.1576796626855139E-4</v>
      </c>
      <c r="AU2606" t="s">
        <v>2853</v>
      </c>
      <c r="AV2606" t="s">
        <v>2924</v>
      </c>
      <c r="AW2606">
        <v>1</v>
      </c>
      <c r="AY2606" s="130">
        <v>47</v>
      </c>
      <c r="AZ2606" s="131">
        <v>163</v>
      </c>
      <c r="BA2606" s="132">
        <f t="shared" si="1016"/>
        <v>47163</v>
      </c>
      <c r="BC2606" s="7" t="s">
        <v>532</v>
      </c>
    </row>
    <row r="2607" spans="1:55" hidden="1" outlineLevel="1" x14ac:dyDescent="0.2">
      <c r="A2607" t="s">
        <v>536</v>
      </c>
      <c r="B2607" t="s">
        <v>2924</v>
      </c>
      <c r="C2607" s="1">
        <f t="shared" si="1006"/>
        <v>43154</v>
      </c>
      <c r="D2607" s="7">
        <f>RANK(N2607,(N2607:P2607,Q2607:AJ2607))</f>
        <v>2</v>
      </c>
      <c r="E2607" s="7">
        <f>RANK(O2607,(N2607:P2607,Q2607:AJ2607))</f>
        <v>1</v>
      </c>
      <c r="F2607" s="7">
        <f>IF(P2607&gt;0,RANK(P2607,(N2607:P2607,Q2607:AJ2607)),0)</f>
        <v>3</v>
      </c>
      <c r="G2607" s="1">
        <f t="shared" si="1007"/>
        <v>1658</v>
      </c>
      <c r="H2607" s="2">
        <f t="shared" si="1017"/>
        <v>3.8420540390230337E-2</v>
      </c>
      <c r="I2607" s="2"/>
      <c r="J2607" s="2">
        <f t="shared" si="1008"/>
        <v>0.44503406404968254</v>
      </c>
      <c r="K2607" s="2">
        <f t="shared" si="1009"/>
        <v>0.48345460443991289</v>
      </c>
      <c r="L2607" s="2">
        <f t="shared" si="1010"/>
        <v>6.4489966167678547E-2</v>
      </c>
      <c r="M2607" s="2">
        <f t="shared" si="1011"/>
        <v>7.0213653427259604E-3</v>
      </c>
      <c r="N2607" s="1">
        <v>19205</v>
      </c>
      <c r="O2607" s="1">
        <v>20863</v>
      </c>
      <c r="P2607" s="1">
        <v>2783</v>
      </c>
      <c r="Q2607" s="1">
        <v>122</v>
      </c>
      <c r="R2607" s="1">
        <v>127</v>
      </c>
      <c r="S2607" s="1">
        <v>23</v>
      </c>
      <c r="T2607" s="1">
        <v>5</v>
      </c>
      <c r="W2607" s="1">
        <v>0</v>
      </c>
      <c r="X2607" s="1">
        <v>14</v>
      </c>
      <c r="AE2607" s="1">
        <v>7</v>
      </c>
      <c r="AJ2607" s="1">
        <v>5</v>
      </c>
      <c r="AL2607" s="7">
        <f>IF(Q2607&gt;0,RANK(Q2607,(N2607:P2607,Q2607:AJ2607)),0)</f>
        <v>5</v>
      </c>
      <c r="AM2607" s="7">
        <f>IF(R2607&gt;0,RANK(R2607,(N2607:P2607,Q2607:AJ2607)),0)</f>
        <v>4</v>
      </c>
      <c r="AN2607" s="7">
        <f>IF(S2607&gt;0,RANK(S2607,(N2607:P2607,Q2607:AJ2607)),0)</f>
        <v>6</v>
      </c>
      <c r="AO2607" s="7">
        <f>IF(T2607&gt;0,RANK(T2607,(N2607:P2607,Q2607:AJ2607)),0)</f>
        <v>9</v>
      </c>
      <c r="AP2607" s="2">
        <f t="shared" si="1012"/>
        <v>2.8270843954210502E-3</v>
      </c>
      <c r="AQ2607" s="2">
        <f t="shared" si="1013"/>
        <v>2.9429485099874866E-3</v>
      </c>
      <c r="AR2607" s="2">
        <f t="shared" si="1014"/>
        <v>5.3297492700560777E-4</v>
      </c>
      <c r="AS2607" s="2">
        <f t="shared" si="1015"/>
        <v>1.1586411456643648E-4</v>
      </c>
      <c r="AU2607" t="s">
        <v>536</v>
      </c>
      <c r="AV2607" t="s">
        <v>2924</v>
      </c>
      <c r="AW2607">
        <v>6</v>
      </c>
      <c r="AY2607" s="130">
        <v>47</v>
      </c>
      <c r="AZ2607" s="131">
        <v>165</v>
      </c>
      <c r="BA2607" s="132">
        <f t="shared" si="1016"/>
        <v>47165</v>
      </c>
      <c r="BC2607" s="7" t="s">
        <v>532</v>
      </c>
    </row>
    <row r="2608" spans="1:55" hidden="1" outlineLevel="1" x14ac:dyDescent="0.2">
      <c r="A2608" t="s">
        <v>2205</v>
      </c>
      <c r="B2608" t="s">
        <v>2924</v>
      </c>
      <c r="C2608" s="1">
        <f t="shared" si="1006"/>
        <v>15051</v>
      </c>
      <c r="D2608" s="7">
        <f>RANK(N2608,(N2608:P2608,Q2608:AJ2608))</f>
        <v>2</v>
      </c>
      <c r="E2608" s="7">
        <f>RANK(O2608,(N2608:P2608,Q2608:AJ2608))</f>
        <v>1</v>
      </c>
      <c r="F2608" s="7">
        <f>IF(P2608&gt;0,RANK(P2608,(N2608:P2608,Q2608:AJ2608)),0)</f>
        <v>3</v>
      </c>
      <c r="G2608" s="1">
        <f t="shared" si="1007"/>
        <v>989</v>
      </c>
      <c r="H2608" s="2">
        <f t="shared" si="1017"/>
        <v>6.570991960667065E-2</v>
      </c>
      <c r="I2608" s="2"/>
      <c r="J2608" s="2">
        <f t="shared" si="1008"/>
        <v>0.43824330609261841</v>
      </c>
      <c r="K2608" s="2">
        <f t="shared" si="1009"/>
        <v>0.50395322569928913</v>
      </c>
      <c r="L2608" s="2">
        <f t="shared" si="1010"/>
        <v>5.3086173676167699E-2</v>
      </c>
      <c r="M2608" s="2">
        <f t="shared" si="1011"/>
        <v>4.7172945319247581E-3</v>
      </c>
      <c r="N2608" s="1">
        <v>6596</v>
      </c>
      <c r="O2608" s="1">
        <v>7585</v>
      </c>
      <c r="P2608" s="1">
        <v>799</v>
      </c>
      <c r="Q2608" s="1">
        <v>15</v>
      </c>
      <c r="R2608" s="1">
        <v>24</v>
      </c>
      <c r="S2608" s="1">
        <v>22</v>
      </c>
      <c r="T2608" s="1">
        <v>2</v>
      </c>
      <c r="W2608" s="1">
        <v>0</v>
      </c>
      <c r="X2608" s="1">
        <v>3</v>
      </c>
      <c r="AE2608" s="1">
        <v>3</v>
      </c>
      <c r="AJ2608" s="1">
        <v>2</v>
      </c>
      <c r="AL2608" s="7">
        <f>IF(Q2608&gt;0,RANK(Q2608,(N2608:P2608,Q2608:AJ2608)),0)</f>
        <v>6</v>
      </c>
      <c r="AM2608" s="7">
        <f>IF(R2608&gt;0,RANK(R2608,(N2608:P2608,Q2608:AJ2608)),0)</f>
        <v>4</v>
      </c>
      <c r="AN2608" s="7">
        <f>IF(S2608&gt;0,RANK(S2608,(N2608:P2608,Q2608:AJ2608)),0)</f>
        <v>5</v>
      </c>
      <c r="AO2608" s="7">
        <f>IF(T2608&gt;0,RANK(T2608,(N2608:P2608,Q2608:AJ2608)),0)</f>
        <v>9</v>
      </c>
      <c r="AP2608" s="2">
        <f t="shared" si="1012"/>
        <v>9.9661152082918089E-4</v>
      </c>
      <c r="AQ2608" s="2">
        <f t="shared" si="1013"/>
        <v>1.5945784333266893E-3</v>
      </c>
      <c r="AR2608" s="2">
        <f t="shared" si="1014"/>
        <v>1.4616968972161319E-3</v>
      </c>
      <c r="AS2608" s="2">
        <f t="shared" si="1015"/>
        <v>1.3288153611055743E-4</v>
      </c>
      <c r="AU2608" t="s">
        <v>2205</v>
      </c>
      <c r="AV2608" t="s">
        <v>2924</v>
      </c>
      <c r="AW2608">
        <v>8</v>
      </c>
      <c r="AY2608" s="130">
        <v>47</v>
      </c>
      <c r="AZ2608" s="131">
        <v>167</v>
      </c>
      <c r="BA2608" s="132">
        <f t="shared" si="1016"/>
        <v>47167</v>
      </c>
      <c r="BC2608" s="7" t="s">
        <v>532</v>
      </c>
    </row>
    <row r="2609" spans="1:55" hidden="1" outlineLevel="1" x14ac:dyDescent="0.2">
      <c r="A2609" t="s">
        <v>3246</v>
      </c>
      <c r="B2609" t="s">
        <v>2924</v>
      </c>
      <c r="C2609" s="1">
        <f t="shared" si="1006"/>
        <v>2499</v>
      </c>
      <c r="D2609" s="7">
        <f>RANK(N2609,(N2609:P2609,Q2609:AJ2609))</f>
        <v>1</v>
      </c>
      <c r="E2609" s="7">
        <f>RANK(O2609,(N2609:P2609,Q2609:AJ2609))</f>
        <v>2</v>
      </c>
      <c r="F2609" s="7">
        <f>IF(P2609&gt;0,RANK(P2609,(N2609:P2609,Q2609:AJ2609)),0)</f>
        <v>3</v>
      </c>
      <c r="G2609" s="1">
        <f t="shared" si="1007"/>
        <v>932</v>
      </c>
      <c r="H2609" s="2">
        <f t="shared" si="1017"/>
        <v>0.37294917967186875</v>
      </c>
      <c r="I2609" s="2"/>
      <c r="J2609" s="2">
        <f t="shared" si="1008"/>
        <v>0.6462585034013606</v>
      </c>
      <c r="K2609" s="2">
        <f t="shared" si="1009"/>
        <v>0.27330932372949179</v>
      </c>
      <c r="L2609" s="2">
        <f t="shared" si="1010"/>
        <v>7.6030412164865946E-2</v>
      </c>
      <c r="M2609" s="2">
        <f t="shared" si="1011"/>
        <v>4.4017607042816653E-3</v>
      </c>
      <c r="N2609" s="1">
        <v>1615</v>
      </c>
      <c r="O2609" s="1">
        <v>683</v>
      </c>
      <c r="P2609" s="1">
        <v>190</v>
      </c>
      <c r="Q2609" s="1">
        <v>3</v>
      </c>
      <c r="R2609" s="1">
        <v>5</v>
      </c>
      <c r="S2609" s="1">
        <v>1</v>
      </c>
      <c r="W2609" s="1">
        <v>0</v>
      </c>
      <c r="X2609" s="1">
        <v>1</v>
      </c>
      <c r="AE2609" s="1">
        <v>0</v>
      </c>
      <c r="AJ2609" s="1">
        <v>1</v>
      </c>
      <c r="AL2609" s="7">
        <f>IF(Q2609&gt;0,RANK(Q2609,(N2609:P2609,Q2609:AJ2609)),0)</f>
        <v>5</v>
      </c>
      <c r="AM2609" s="7">
        <f>IF(R2609&gt;0,RANK(R2609,(N2609:P2609,Q2609:AJ2609)),0)</f>
        <v>4</v>
      </c>
      <c r="AN2609" s="7">
        <f>IF(S2609&gt;0,RANK(S2609,(N2609:P2609,Q2609:AJ2609)),0)</f>
        <v>6</v>
      </c>
      <c r="AO2609" s="7">
        <f>IF(T2609&gt;0,RANK(T2609,(N2609:P2609,Q2609:AJ2609)),0)</f>
        <v>0</v>
      </c>
      <c r="AP2609" s="2">
        <f t="shared" si="1012"/>
        <v>1.2004801920768306E-3</v>
      </c>
      <c r="AQ2609" s="2">
        <f t="shared" si="1013"/>
        <v>2.0008003201280513E-3</v>
      </c>
      <c r="AR2609" s="2">
        <f t="shared" si="1014"/>
        <v>4.0016006402561027E-4</v>
      </c>
      <c r="AS2609" s="2">
        <f t="shared" si="1015"/>
        <v>0</v>
      </c>
      <c r="AU2609" t="s">
        <v>3246</v>
      </c>
      <c r="AV2609" t="s">
        <v>2924</v>
      </c>
      <c r="AW2609">
        <v>6</v>
      </c>
      <c r="AY2609" s="130">
        <v>47</v>
      </c>
      <c r="AZ2609" s="131">
        <v>169</v>
      </c>
      <c r="BA2609" s="132">
        <f t="shared" si="1016"/>
        <v>47169</v>
      </c>
      <c r="BC2609" s="7" t="s">
        <v>532</v>
      </c>
    </row>
    <row r="2610" spans="1:55" hidden="1" outlineLevel="1" x14ac:dyDescent="0.2">
      <c r="A2610" t="s">
        <v>3247</v>
      </c>
      <c r="B2610" t="s">
        <v>2924</v>
      </c>
      <c r="C2610" s="1">
        <f t="shared" si="1006"/>
        <v>5755</v>
      </c>
      <c r="D2610" s="7">
        <f>RANK(N2610,(N2610:P2610,Q2610:AJ2610))</f>
        <v>2</v>
      </c>
      <c r="E2610" s="7">
        <f>RANK(O2610,(N2610:P2610,Q2610:AJ2610))</f>
        <v>1</v>
      </c>
      <c r="F2610" s="7">
        <f>IF(P2610&gt;0,RANK(P2610,(N2610:P2610,Q2610:AJ2610)),0)</f>
        <v>3</v>
      </c>
      <c r="G2610" s="1">
        <f t="shared" si="1007"/>
        <v>991</v>
      </c>
      <c r="H2610" s="2">
        <f t="shared" si="1017"/>
        <v>0.17219808861859254</v>
      </c>
      <c r="I2610" s="2"/>
      <c r="J2610" s="2">
        <f t="shared" si="1008"/>
        <v>0.37028670721112078</v>
      </c>
      <c r="K2610" s="2">
        <f t="shared" si="1009"/>
        <v>0.54248479582971332</v>
      </c>
      <c r="L2610" s="2">
        <f t="shared" si="1010"/>
        <v>7.767158992180713E-2</v>
      </c>
      <c r="M2610" s="2">
        <f t="shared" si="1011"/>
        <v>9.5569070373587722E-3</v>
      </c>
      <c r="N2610" s="1">
        <v>2131</v>
      </c>
      <c r="O2610" s="1">
        <v>3122</v>
      </c>
      <c r="P2610" s="1">
        <v>447</v>
      </c>
      <c r="Q2610" s="1">
        <v>33</v>
      </c>
      <c r="R2610" s="1">
        <v>13</v>
      </c>
      <c r="S2610" s="1">
        <v>7</v>
      </c>
      <c r="T2610" s="1">
        <v>1</v>
      </c>
      <c r="W2610" s="1">
        <v>0</v>
      </c>
      <c r="X2610" s="1">
        <v>0</v>
      </c>
      <c r="AE2610" s="1">
        <v>0</v>
      </c>
      <c r="AJ2610" s="1">
        <v>1</v>
      </c>
      <c r="AL2610" s="7">
        <f>IF(Q2610&gt;0,RANK(Q2610,(N2610:P2610,Q2610:AJ2610)),0)</f>
        <v>4</v>
      </c>
      <c r="AM2610" s="7">
        <f>IF(R2610&gt;0,RANK(R2610,(N2610:P2610,Q2610:AJ2610)),0)</f>
        <v>5</v>
      </c>
      <c r="AN2610" s="7">
        <f>IF(S2610&gt;0,RANK(S2610,(N2610:P2610,Q2610:AJ2610)),0)</f>
        <v>6</v>
      </c>
      <c r="AO2610" s="7">
        <f>IF(T2610&gt;0,RANK(T2610,(N2610:P2610,Q2610:AJ2610)),0)</f>
        <v>7</v>
      </c>
      <c r="AP2610" s="2">
        <f t="shared" si="1012"/>
        <v>5.7341442224152911E-3</v>
      </c>
      <c r="AQ2610" s="2">
        <f t="shared" si="1013"/>
        <v>2.2589052997393569E-3</v>
      </c>
      <c r="AR2610" s="2">
        <f t="shared" si="1014"/>
        <v>1.2163336229365769E-3</v>
      </c>
      <c r="AS2610" s="2">
        <f t="shared" si="1015"/>
        <v>1.7376194613379669E-4</v>
      </c>
      <c r="AU2610" t="s">
        <v>3247</v>
      </c>
      <c r="AV2610" t="s">
        <v>2924</v>
      </c>
      <c r="AW2610">
        <v>1</v>
      </c>
      <c r="AY2610" s="130">
        <v>47</v>
      </c>
      <c r="AZ2610" s="131">
        <v>171</v>
      </c>
      <c r="BA2610" s="132">
        <f t="shared" si="1016"/>
        <v>47171</v>
      </c>
      <c r="BC2610" s="7" t="s">
        <v>532</v>
      </c>
    </row>
    <row r="2611" spans="1:55" hidden="1" outlineLevel="1" x14ac:dyDescent="0.2">
      <c r="A2611" t="s">
        <v>2184</v>
      </c>
      <c r="B2611" t="s">
        <v>2924</v>
      </c>
      <c r="C2611" s="1">
        <f t="shared" si="1006"/>
        <v>5111</v>
      </c>
      <c r="D2611" s="7">
        <f>RANK(N2611,(N2611:P2611,Q2611:AJ2611))</f>
        <v>1</v>
      </c>
      <c r="E2611" s="7">
        <f>RANK(O2611,(N2611:P2611,Q2611:AJ2611))</f>
        <v>2</v>
      </c>
      <c r="F2611" s="7">
        <f>IF(P2611&gt;0,RANK(P2611,(N2611:P2611,Q2611:AJ2611)),0)</f>
        <v>3</v>
      </c>
      <c r="G2611" s="1">
        <f t="shared" si="1007"/>
        <v>168</v>
      </c>
      <c r="H2611" s="2">
        <f t="shared" si="1017"/>
        <v>3.2870279788691059E-2</v>
      </c>
      <c r="I2611" s="2"/>
      <c r="J2611" s="2">
        <f t="shared" si="1008"/>
        <v>0.47368421052631576</v>
      </c>
      <c r="K2611" s="2">
        <f t="shared" si="1009"/>
        <v>0.4408139307376247</v>
      </c>
      <c r="L2611" s="2">
        <f t="shared" si="1010"/>
        <v>7.5327724515750344E-2</v>
      </c>
      <c r="M2611" s="2">
        <f t="shared" si="1011"/>
        <v>1.0174134220309244E-2</v>
      </c>
      <c r="N2611" s="1">
        <v>2421</v>
      </c>
      <c r="O2611" s="1">
        <v>2253</v>
      </c>
      <c r="P2611" s="1">
        <v>385</v>
      </c>
      <c r="Q2611" s="1">
        <v>15</v>
      </c>
      <c r="R2611" s="1">
        <v>10</v>
      </c>
      <c r="S2611" s="1">
        <v>22</v>
      </c>
      <c r="T2611" s="1">
        <v>1</v>
      </c>
      <c r="W2611" s="1">
        <v>0</v>
      </c>
      <c r="X2611" s="1">
        <v>2</v>
      </c>
      <c r="AE2611" s="1">
        <v>1</v>
      </c>
      <c r="AJ2611" s="1">
        <v>1</v>
      </c>
      <c r="AL2611" s="7">
        <f>IF(Q2611&gt;0,RANK(Q2611,(N2611:P2611,Q2611:AJ2611)),0)</f>
        <v>5</v>
      </c>
      <c r="AM2611" s="7">
        <f>IF(R2611&gt;0,RANK(R2611,(N2611:P2611,Q2611:AJ2611)),0)</f>
        <v>6</v>
      </c>
      <c r="AN2611" s="7">
        <f>IF(S2611&gt;0,RANK(S2611,(N2611:P2611,Q2611:AJ2611)),0)</f>
        <v>4</v>
      </c>
      <c r="AO2611" s="7">
        <f>IF(T2611&gt;0,RANK(T2611,(N2611:P2611,Q2611:AJ2611)),0)</f>
        <v>8</v>
      </c>
      <c r="AP2611" s="2">
        <f t="shared" si="1012"/>
        <v>2.934846409704559E-3</v>
      </c>
      <c r="AQ2611" s="2">
        <f t="shared" si="1013"/>
        <v>1.9565642731363725E-3</v>
      </c>
      <c r="AR2611" s="2">
        <f t="shared" si="1014"/>
        <v>4.3044414009000198E-3</v>
      </c>
      <c r="AS2611" s="2">
        <f t="shared" si="1015"/>
        <v>1.9565642731363725E-4</v>
      </c>
      <c r="AU2611" t="s">
        <v>2184</v>
      </c>
      <c r="AV2611" t="s">
        <v>2924</v>
      </c>
      <c r="AW2611">
        <v>4</v>
      </c>
      <c r="AY2611" s="130">
        <v>47</v>
      </c>
      <c r="AZ2611" s="131">
        <v>173</v>
      </c>
      <c r="BA2611" s="132">
        <f t="shared" si="1016"/>
        <v>47173</v>
      </c>
      <c r="BC2611" s="7" t="s">
        <v>532</v>
      </c>
    </row>
    <row r="2612" spans="1:55" hidden="1" outlineLevel="1" x14ac:dyDescent="0.2">
      <c r="A2612" t="s">
        <v>3199</v>
      </c>
      <c r="B2612" t="s">
        <v>2924</v>
      </c>
      <c r="C2612" s="1">
        <f t="shared" si="1006"/>
        <v>1663</v>
      </c>
      <c r="D2612" s="7">
        <f>RANK(N2612,(N2612:P2612,Q2612:AJ2612))</f>
        <v>1</v>
      </c>
      <c r="E2612" s="7">
        <f>RANK(O2612,(N2612:P2612,Q2612:AJ2612))</f>
        <v>2</v>
      </c>
      <c r="F2612" s="7">
        <f>IF(P2612&gt;0,RANK(P2612,(N2612:P2612,Q2612:AJ2612)),0)</f>
        <v>3</v>
      </c>
      <c r="G2612" s="1">
        <f t="shared" si="1007"/>
        <v>506</v>
      </c>
      <c r="H2612" s="2">
        <f t="shared" si="1017"/>
        <v>0.30426939266386049</v>
      </c>
      <c r="I2612" s="2"/>
      <c r="J2612" s="2">
        <f t="shared" si="1008"/>
        <v>0.60733613950691523</v>
      </c>
      <c r="K2612" s="2">
        <f t="shared" si="1009"/>
        <v>0.30306674684305474</v>
      </c>
      <c r="L2612" s="2">
        <f t="shared" si="1010"/>
        <v>7.6969332531569457E-2</v>
      </c>
      <c r="M2612" s="2">
        <f t="shared" si="1011"/>
        <v>1.2627781118460579E-2</v>
      </c>
      <c r="N2612" s="1">
        <v>1010</v>
      </c>
      <c r="O2612" s="1">
        <v>504</v>
      </c>
      <c r="P2612" s="1">
        <v>128</v>
      </c>
      <c r="Q2612" s="1">
        <v>6</v>
      </c>
      <c r="R2612" s="1">
        <v>5</v>
      </c>
      <c r="S2612" s="1">
        <v>7</v>
      </c>
      <c r="W2612" s="1">
        <v>1</v>
      </c>
      <c r="X2612" s="1">
        <v>1</v>
      </c>
      <c r="AE2612" s="1">
        <v>0</v>
      </c>
      <c r="AJ2612" s="1">
        <v>1</v>
      </c>
      <c r="AL2612" s="7">
        <f>IF(Q2612&gt;0,RANK(Q2612,(N2612:P2612,Q2612:AJ2612)),0)</f>
        <v>5</v>
      </c>
      <c r="AM2612" s="7">
        <f>IF(R2612&gt;0,RANK(R2612,(N2612:P2612,Q2612:AJ2612)),0)</f>
        <v>6</v>
      </c>
      <c r="AN2612" s="7">
        <f>IF(S2612&gt;0,RANK(S2612,(N2612:P2612,Q2612:AJ2612)),0)</f>
        <v>4</v>
      </c>
      <c r="AO2612" s="7">
        <f>IF(T2612&gt;0,RANK(T2612,(N2612:P2612,Q2612:AJ2612)),0)</f>
        <v>0</v>
      </c>
      <c r="AP2612" s="2">
        <f t="shared" si="1012"/>
        <v>3.6079374624173183E-3</v>
      </c>
      <c r="AQ2612" s="2">
        <f t="shared" si="1013"/>
        <v>3.0066145520144319E-3</v>
      </c>
      <c r="AR2612" s="2">
        <f t="shared" si="1014"/>
        <v>4.2092603728202047E-3</v>
      </c>
      <c r="AS2612" s="2">
        <f t="shared" si="1015"/>
        <v>0</v>
      </c>
      <c r="AU2612" t="s">
        <v>3199</v>
      </c>
      <c r="AV2612" t="s">
        <v>2924</v>
      </c>
      <c r="AW2612">
        <v>3</v>
      </c>
      <c r="AY2612" s="130">
        <v>47</v>
      </c>
      <c r="AZ2612" s="131">
        <v>175</v>
      </c>
      <c r="BA2612" s="132">
        <f t="shared" si="1016"/>
        <v>47175</v>
      </c>
      <c r="BC2612" s="7" t="s">
        <v>532</v>
      </c>
    </row>
    <row r="2613" spans="1:55" hidden="1" outlineLevel="1" x14ac:dyDescent="0.2">
      <c r="A2613" t="s">
        <v>1840</v>
      </c>
      <c r="B2613" t="s">
        <v>2924</v>
      </c>
      <c r="C2613" s="1">
        <f t="shared" si="1006"/>
        <v>11633</v>
      </c>
      <c r="D2613" s="7">
        <f>RANK(N2613,(N2613:P2613,Q2613:AJ2613))</f>
        <v>1</v>
      </c>
      <c r="E2613" s="7">
        <f>RANK(O2613,(N2613:P2613,Q2613:AJ2613))</f>
        <v>2</v>
      </c>
      <c r="F2613" s="7">
        <f>IF(P2613&gt;0,RANK(P2613,(N2613:P2613,Q2613:AJ2613)),0)</f>
        <v>3</v>
      </c>
      <c r="G2613" s="1">
        <f t="shared" si="1007"/>
        <v>2163</v>
      </c>
      <c r="H2613" s="2">
        <f t="shared" si="1017"/>
        <v>0.18593655978681337</v>
      </c>
      <c r="I2613" s="2"/>
      <c r="J2613" s="2">
        <f t="shared" si="1008"/>
        <v>0.54921344451130405</v>
      </c>
      <c r="K2613" s="2">
        <f t="shared" si="1009"/>
        <v>0.36327688472449066</v>
      </c>
      <c r="L2613" s="2">
        <f t="shared" si="1010"/>
        <v>7.8827473566577835E-2</v>
      </c>
      <c r="M2613" s="2">
        <f t="shared" si="1011"/>
        <v>8.6821971976274587E-3</v>
      </c>
      <c r="N2613" s="1">
        <v>6389</v>
      </c>
      <c r="O2613" s="1">
        <v>4226</v>
      </c>
      <c r="P2613" s="1">
        <v>917</v>
      </c>
      <c r="Q2613" s="1">
        <v>28</v>
      </c>
      <c r="R2613" s="1">
        <v>25</v>
      </c>
      <c r="S2613" s="1">
        <v>16</v>
      </c>
      <c r="T2613" s="1">
        <v>9</v>
      </c>
      <c r="W2613" s="1">
        <v>7</v>
      </c>
      <c r="X2613" s="1">
        <v>6</v>
      </c>
      <c r="AE2613" s="1">
        <v>5</v>
      </c>
      <c r="AJ2613" s="1">
        <v>5</v>
      </c>
      <c r="AL2613" s="7">
        <f>IF(Q2613&gt;0,RANK(Q2613,(N2613:P2613,Q2613:AJ2613)),0)</f>
        <v>4</v>
      </c>
      <c r="AM2613" s="7">
        <f>IF(R2613&gt;0,RANK(R2613,(N2613:P2613,Q2613:AJ2613)),0)</f>
        <v>5</v>
      </c>
      <c r="AN2613" s="7">
        <f>IF(S2613&gt;0,RANK(S2613,(N2613:P2613,Q2613:AJ2613)),0)</f>
        <v>6</v>
      </c>
      <c r="AO2613" s="7">
        <f>IF(T2613&gt;0,RANK(T2613,(N2613:P2613,Q2613:AJ2613)),0)</f>
        <v>7</v>
      </c>
      <c r="AP2613" s="2">
        <f t="shared" si="1012"/>
        <v>2.4069457577581021E-3</v>
      </c>
      <c r="AQ2613" s="2">
        <f t="shared" si="1013"/>
        <v>2.1490587122840197E-3</v>
      </c>
      <c r="AR2613" s="2">
        <f t="shared" si="1014"/>
        <v>1.3753975758617725E-3</v>
      </c>
      <c r="AS2613" s="2">
        <f t="shared" si="1015"/>
        <v>7.7366113642224701E-4</v>
      </c>
      <c r="AU2613" t="s">
        <v>1840</v>
      </c>
      <c r="AV2613" t="s">
        <v>2924</v>
      </c>
      <c r="AW2613">
        <v>4</v>
      </c>
      <c r="AY2613" s="130">
        <v>47</v>
      </c>
      <c r="AZ2613" s="131">
        <v>177</v>
      </c>
      <c r="BA2613" s="132">
        <f t="shared" si="1016"/>
        <v>47177</v>
      </c>
      <c r="BC2613" s="7" t="s">
        <v>532</v>
      </c>
    </row>
    <row r="2614" spans="1:55" hidden="1" outlineLevel="1" x14ac:dyDescent="0.2">
      <c r="A2614" t="s">
        <v>3298</v>
      </c>
      <c r="B2614" t="s">
        <v>2924</v>
      </c>
      <c r="C2614" s="1">
        <f t="shared" si="1006"/>
        <v>34840</v>
      </c>
      <c r="D2614" s="7">
        <f>RANK(N2614,(N2614:P2614,Q2614:AJ2614))</f>
        <v>2</v>
      </c>
      <c r="E2614" s="7">
        <f>RANK(O2614,(N2614:P2614,Q2614:AJ2614))</f>
        <v>1</v>
      </c>
      <c r="F2614" s="7">
        <f>IF(P2614&gt;0,RANK(P2614,(N2614:P2614,Q2614:AJ2614)),0)</f>
        <v>3</v>
      </c>
      <c r="G2614" s="1">
        <f t="shared" si="1007"/>
        <v>5701</v>
      </c>
      <c r="H2614" s="2">
        <f t="shared" si="1017"/>
        <v>0.16363375430539609</v>
      </c>
      <c r="I2614" s="2"/>
      <c r="J2614" s="2">
        <f t="shared" si="1008"/>
        <v>0.3805683122847302</v>
      </c>
      <c r="K2614" s="2">
        <f t="shared" si="1009"/>
        <v>0.54420206659012627</v>
      </c>
      <c r="L2614" s="2">
        <f t="shared" si="1010"/>
        <v>6.4207807118254884E-2</v>
      </c>
      <c r="M2614" s="2">
        <f t="shared" si="1011"/>
        <v>1.1021814006888647E-2</v>
      </c>
      <c r="N2614" s="1">
        <v>13259</v>
      </c>
      <c r="O2614" s="1">
        <v>18960</v>
      </c>
      <c r="P2614" s="1">
        <v>2237</v>
      </c>
      <c r="Q2614" s="1">
        <v>164</v>
      </c>
      <c r="R2614" s="1">
        <v>88</v>
      </c>
      <c r="S2614" s="1">
        <v>64</v>
      </c>
      <c r="T2614" s="1">
        <v>23</v>
      </c>
      <c r="W2614" s="1">
        <v>7</v>
      </c>
      <c r="X2614" s="1">
        <v>9</v>
      </c>
      <c r="AE2614" s="1">
        <v>14</v>
      </c>
      <c r="AJ2614" s="1">
        <v>15</v>
      </c>
      <c r="AL2614" s="7">
        <f>IF(Q2614&gt;0,RANK(Q2614,(N2614:P2614,Q2614:AJ2614)),0)</f>
        <v>4</v>
      </c>
      <c r="AM2614" s="7">
        <f>IF(R2614&gt;0,RANK(R2614,(N2614:P2614,Q2614:AJ2614)),0)</f>
        <v>5</v>
      </c>
      <c r="AN2614" s="7">
        <f>IF(S2614&gt;0,RANK(S2614,(N2614:P2614,Q2614:AJ2614)),0)</f>
        <v>6</v>
      </c>
      <c r="AO2614" s="7">
        <f>IF(T2614&gt;0,RANK(T2614,(N2614:P2614,Q2614:AJ2614)),0)</f>
        <v>7</v>
      </c>
      <c r="AP2614" s="2">
        <f t="shared" si="1012"/>
        <v>4.7072330654420206E-3</v>
      </c>
      <c r="AQ2614" s="2">
        <f t="shared" si="1013"/>
        <v>2.5258323765786454E-3</v>
      </c>
      <c r="AR2614" s="2">
        <f t="shared" si="1014"/>
        <v>1.8369690011481056E-3</v>
      </c>
      <c r="AS2614" s="2">
        <f t="shared" si="1015"/>
        <v>6.6016073478760047E-4</v>
      </c>
      <c r="AU2614" t="s">
        <v>3298</v>
      </c>
      <c r="AV2614" t="s">
        <v>2924</v>
      </c>
      <c r="AW2614">
        <v>1</v>
      </c>
      <c r="AY2614" s="130">
        <v>47</v>
      </c>
      <c r="AZ2614" s="131">
        <v>179</v>
      </c>
      <c r="BA2614" s="132">
        <f t="shared" si="1016"/>
        <v>47179</v>
      </c>
      <c r="BC2614" s="7" t="s">
        <v>532</v>
      </c>
    </row>
    <row r="2615" spans="1:55" hidden="1" outlineLevel="1" x14ac:dyDescent="0.2">
      <c r="A2615" t="s">
        <v>1841</v>
      </c>
      <c r="B2615" t="s">
        <v>2924</v>
      </c>
      <c r="C2615" s="1">
        <f t="shared" si="1006"/>
        <v>4650</v>
      </c>
      <c r="D2615" s="7">
        <f>RANK(N2615,(N2615:P2615,Q2615:AJ2615))</f>
        <v>2</v>
      </c>
      <c r="E2615" s="7">
        <f>RANK(O2615,(N2615:P2615,Q2615:AJ2615))</f>
        <v>1</v>
      </c>
      <c r="F2615" s="7">
        <f>IF(P2615&gt;0,RANK(P2615,(N2615:P2615,Q2615:AJ2615)),0)</f>
        <v>3</v>
      </c>
      <c r="G2615" s="1">
        <f t="shared" si="1007"/>
        <v>1141</v>
      </c>
      <c r="H2615" s="2">
        <f t="shared" si="1017"/>
        <v>0.24537634408602149</v>
      </c>
      <c r="I2615" s="2"/>
      <c r="J2615" s="2">
        <f t="shared" si="1008"/>
        <v>0.33849462365591398</v>
      </c>
      <c r="K2615" s="2">
        <f t="shared" si="1009"/>
        <v>0.58387096774193548</v>
      </c>
      <c r="L2615" s="2">
        <f t="shared" si="1010"/>
        <v>6.9462365591397845E-2</v>
      </c>
      <c r="M2615" s="2">
        <f t="shared" si="1011"/>
        <v>8.1720430107526942E-3</v>
      </c>
      <c r="N2615" s="1">
        <v>1574</v>
      </c>
      <c r="O2615" s="1">
        <v>2715</v>
      </c>
      <c r="P2615" s="1">
        <v>323</v>
      </c>
      <c r="Q2615" s="1">
        <v>14</v>
      </c>
      <c r="R2615" s="1">
        <v>8</v>
      </c>
      <c r="S2615" s="1">
        <v>5</v>
      </c>
      <c r="T2615" s="1">
        <v>2</v>
      </c>
      <c r="W2615" s="1">
        <v>0</v>
      </c>
      <c r="X2615" s="1">
        <v>2</v>
      </c>
      <c r="AE2615" s="1">
        <v>4</v>
      </c>
      <c r="AJ2615" s="1">
        <v>3</v>
      </c>
      <c r="AL2615" s="7">
        <f>IF(Q2615&gt;0,RANK(Q2615,(N2615:P2615,Q2615:AJ2615)),0)</f>
        <v>4</v>
      </c>
      <c r="AM2615" s="7">
        <f>IF(R2615&gt;0,RANK(R2615,(N2615:P2615,Q2615:AJ2615)),0)</f>
        <v>5</v>
      </c>
      <c r="AN2615" s="7">
        <f>IF(S2615&gt;0,RANK(S2615,(N2615:P2615,Q2615:AJ2615)),0)</f>
        <v>6</v>
      </c>
      <c r="AO2615" s="7">
        <f>IF(T2615&gt;0,RANK(T2615,(N2615:P2615,Q2615:AJ2615)),0)</f>
        <v>9</v>
      </c>
      <c r="AP2615" s="2">
        <f t="shared" si="1012"/>
        <v>3.010752688172043E-3</v>
      </c>
      <c r="AQ2615" s="2">
        <f t="shared" si="1013"/>
        <v>1.7204301075268817E-3</v>
      </c>
      <c r="AR2615" s="2">
        <f t="shared" si="1014"/>
        <v>1.0752688172043011E-3</v>
      </c>
      <c r="AS2615" s="2">
        <f t="shared" si="1015"/>
        <v>4.3010752688172043E-4</v>
      </c>
      <c r="AU2615" t="s">
        <v>1841</v>
      </c>
      <c r="AV2615" t="s">
        <v>2924</v>
      </c>
      <c r="AW2615">
        <v>4</v>
      </c>
      <c r="AY2615" s="130">
        <v>47</v>
      </c>
      <c r="AZ2615" s="131">
        <v>181</v>
      </c>
      <c r="BA2615" s="132">
        <f t="shared" si="1016"/>
        <v>47181</v>
      </c>
      <c r="BC2615" s="7" t="s">
        <v>532</v>
      </c>
    </row>
    <row r="2616" spans="1:55" hidden="1" outlineLevel="1" x14ac:dyDescent="0.2">
      <c r="A2616" t="s">
        <v>3200</v>
      </c>
      <c r="B2616" t="s">
        <v>2924</v>
      </c>
      <c r="C2616" s="1">
        <f t="shared" si="1006"/>
        <v>11215</v>
      </c>
      <c r="D2616" s="7">
        <f>RANK(N2616,(N2616:P2616,Q2616:AJ2616))</f>
        <v>1</v>
      </c>
      <c r="E2616" s="7">
        <f>RANK(O2616,(N2616:P2616,Q2616:AJ2616))</f>
        <v>2</v>
      </c>
      <c r="F2616" s="7">
        <f>IF(P2616&gt;0,RANK(P2616,(N2616:P2616,Q2616:AJ2616)),0)</f>
        <v>3</v>
      </c>
      <c r="G2616" s="1">
        <f t="shared" si="1007"/>
        <v>1035</v>
      </c>
      <c r="H2616" s="2">
        <f t="shared" si="1017"/>
        <v>9.2287115470352205E-2</v>
      </c>
      <c r="I2616" s="2"/>
      <c r="J2616" s="2">
        <f t="shared" si="1008"/>
        <v>0.50441373160945158</v>
      </c>
      <c r="K2616" s="2">
        <f t="shared" si="1009"/>
        <v>0.4121266161390994</v>
      </c>
      <c r="L2616" s="2">
        <f t="shared" si="1010"/>
        <v>7.7842175657601431E-2</v>
      </c>
      <c r="M2616" s="2">
        <f t="shared" si="1011"/>
        <v>5.6174765938475923E-3</v>
      </c>
      <c r="N2616" s="1">
        <v>5657</v>
      </c>
      <c r="O2616" s="1">
        <v>4622</v>
      </c>
      <c r="P2616" s="1">
        <v>873</v>
      </c>
      <c r="Q2616" s="1">
        <v>18</v>
      </c>
      <c r="R2616" s="1">
        <v>25</v>
      </c>
      <c r="S2616" s="1">
        <v>12</v>
      </c>
      <c r="T2616" s="1">
        <v>2</v>
      </c>
      <c r="W2616" s="1">
        <v>0</v>
      </c>
      <c r="X2616" s="1">
        <v>4</v>
      </c>
      <c r="AE2616" s="1">
        <v>1</v>
      </c>
      <c r="AJ2616" s="1">
        <v>1</v>
      </c>
      <c r="AL2616" s="7">
        <f>IF(Q2616&gt;0,RANK(Q2616,(N2616:P2616,Q2616:AJ2616)),0)</f>
        <v>5</v>
      </c>
      <c r="AM2616" s="7">
        <f>IF(R2616&gt;0,RANK(R2616,(N2616:P2616,Q2616:AJ2616)),0)</f>
        <v>4</v>
      </c>
      <c r="AN2616" s="7">
        <f>IF(S2616&gt;0,RANK(S2616,(N2616:P2616,Q2616:AJ2616)),0)</f>
        <v>6</v>
      </c>
      <c r="AO2616" s="7">
        <f>IF(T2616&gt;0,RANK(T2616,(N2616:P2616,Q2616:AJ2616)),0)</f>
        <v>8</v>
      </c>
      <c r="AP2616" s="2">
        <f t="shared" si="1012"/>
        <v>1.6049933125278646E-3</v>
      </c>
      <c r="AQ2616" s="2">
        <f t="shared" si="1013"/>
        <v>2.229157378510923E-3</v>
      </c>
      <c r="AR2616" s="2">
        <f t="shared" si="1014"/>
        <v>1.0699955416852429E-3</v>
      </c>
      <c r="AS2616" s="2">
        <f t="shared" si="1015"/>
        <v>1.7833259028087384E-4</v>
      </c>
      <c r="AU2616" t="s">
        <v>3200</v>
      </c>
      <c r="AV2616" t="s">
        <v>2924</v>
      </c>
      <c r="AW2616">
        <v>8</v>
      </c>
      <c r="AY2616" s="130">
        <v>47</v>
      </c>
      <c r="AZ2616" s="131">
        <v>183</v>
      </c>
      <c r="BA2616" s="132">
        <f t="shared" si="1016"/>
        <v>47183</v>
      </c>
      <c r="BC2616" s="7" t="s">
        <v>532</v>
      </c>
    </row>
    <row r="2617" spans="1:55" hidden="1" outlineLevel="1" x14ac:dyDescent="0.2">
      <c r="A2617" t="s">
        <v>481</v>
      </c>
      <c r="B2617" t="s">
        <v>2924</v>
      </c>
      <c r="C2617" s="1">
        <f t="shared" si="1006"/>
        <v>6635</v>
      </c>
      <c r="D2617" s="7">
        <f>RANK(N2617,(N2617:P2617,Q2617:AJ2617))</f>
        <v>1</v>
      </c>
      <c r="E2617" s="7">
        <f>RANK(O2617,(N2617:P2617,Q2617:AJ2617))</f>
        <v>2</v>
      </c>
      <c r="F2617" s="7">
        <f>IF(P2617&gt;0,RANK(P2617,(N2617:P2617,Q2617:AJ2617)),0)</f>
        <v>3</v>
      </c>
      <c r="G2617" s="1">
        <f t="shared" si="1007"/>
        <v>1094</v>
      </c>
      <c r="H2617" s="2">
        <f t="shared" si="1017"/>
        <v>0.16488319517709119</v>
      </c>
      <c r="I2617" s="2"/>
      <c r="J2617" s="2">
        <f t="shared" si="1008"/>
        <v>0.54137151469480027</v>
      </c>
      <c r="K2617" s="2">
        <f t="shared" si="1009"/>
        <v>0.37648831951770911</v>
      </c>
      <c r="L2617" s="2">
        <f t="shared" si="1010"/>
        <v>7.6111529766390351E-2</v>
      </c>
      <c r="M2617" s="2">
        <f t="shared" si="1011"/>
        <v>6.0286360211002643E-3</v>
      </c>
      <c r="N2617" s="1">
        <v>3592</v>
      </c>
      <c r="O2617" s="1">
        <v>2498</v>
      </c>
      <c r="P2617" s="1">
        <v>505</v>
      </c>
      <c r="Q2617" s="1">
        <v>9</v>
      </c>
      <c r="R2617" s="1">
        <v>16</v>
      </c>
      <c r="S2617" s="1">
        <v>11</v>
      </c>
      <c r="T2617" s="1">
        <v>1</v>
      </c>
      <c r="W2617" s="1">
        <v>0</v>
      </c>
      <c r="X2617" s="1">
        <v>1</v>
      </c>
      <c r="AE2617" s="1">
        <v>0</v>
      </c>
      <c r="AJ2617" s="1">
        <v>2</v>
      </c>
      <c r="AL2617" s="7">
        <f>IF(Q2617&gt;0,RANK(Q2617,(N2617:P2617,Q2617:AJ2617)),0)</f>
        <v>6</v>
      </c>
      <c r="AM2617" s="7">
        <f>IF(R2617&gt;0,RANK(R2617,(N2617:P2617,Q2617:AJ2617)),0)</f>
        <v>4</v>
      </c>
      <c r="AN2617" s="7">
        <f>IF(S2617&gt;0,RANK(S2617,(N2617:P2617,Q2617:AJ2617)),0)</f>
        <v>5</v>
      </c>
      <c r="AO2617" s="7">
        <f>IF(T2617&gt;0,RANK(T2617,(N2617:P2617,Q2617:AJ2617)),0)</f>
        <v>8</v>
      </c>
      <c r="AP2617" s="2">
        <f t="shared" si="1012"/>
        <v>1.3564431047475508E-3</v>
      </c>
      <c r="AQ2617" s="2">
        <f t="shared" si="1013"/>
        <v>2.4114544084400903E-3</v>
      </c>
      <c r="AR2617" s="2">
        <f t="shared" si="1014"/>
        <v>1.6578749058025622E-3</v>
      </c>
      <c r="AS2617" s="2">
        <f t="shared" si="1015"/>
        <v>1.5071590052750564E-4</v>
      </c>
      <c r="AU2617" t="s">
        <v>481</v>
      </c>
      <c r="AV2617" t="s">
        <v>2924</v>
      </c>
      <c r="AW2617">
        <v>4</v>
      </c>
      <c r="AY2617" s="130">
        <v>47</v>
      </c>
      <c r="AZ2617" s="131">
        <v>185</v>
      </c>
      <c r="BA2617" s="132">
        <f t="shared" si="1016"/>
        <v>47185</v>
      </c>
      <c r="BC2617" s="7" t="s">
        <v>532</v>
      </c>
    </row>
    <row r="2618" spans="1:55" hidden="1" outlineLevel="1" x14ac:dyDescent="0.2">
      <c r="A2618" t="s">
        <v>3201</v>
      </c>
      <c r="B2618" t="s">
        <v>2924</v>
      </c>
      <c r="C2618" s="1">
        <f t="shared" si="1006"/>
        <v>45376</v>
      </c>
      <c r="D2618" s="7">
        <f>RANK(N2618,(N2618:P2618,Q2618:AJ2618))</f>
        <v>2</v>
      </c>
      <c r="E2618" s="7">
        <f>RANK(O2618,(N2618:P2618,Q2618:AJ2618))</f>
        <v>1</v>
      </c>
      <c r="F2618" s="7">
        <f>IF(P2618&gt;0,RANK(P2618,(N2618:P2618,Q2618:AJ2618)),0)</f>
        <v>3</v>
      </c>
      <c r="G2618" s="1">
        <f t="shared" si="1007"/>
        <v>12468</v>
      </c>
      <c r="H2618" s="2">
        <f t="shared" si="1017"/>
        <v>0.27477080394922426</v>
      </c>
      <c r="I2618" s="2"/>
      <c r="J2618" s="2">
        <f t="shared" si="1008"/>
        <v>0.335662023977433</v>
      </c>
      <c r="K2618" s="2">
        <f t="shared" si="1009"/>
        <v>0.61043282792665732</v>
      </c>
      <c r="L2618" s="2">
        <f t="shared" si="1010"/>
        <v>4.5640867418899861E-2</v>
      </c>
      <c r="M2618" s="2">
        <f t="shared" si="1011"/>
        <v>8.2642806770097665E-3</v>
      </c>
      <c r="N2618" s="1">
        <v>15231</v>
      </c>
      <c r="O2618" s="1">
        <v>27699</v>
      </c>
      <c r="P2618" s="1">
        <v>2071</v>
      </c>
      <c r="Q2618" s="1">
        <v>142</v>
      </c>
      <c r="R2618" s="1">
        <v>172</v>
      </c>
      <c r="S2618" s="1">
        <v>41</v>
      </c>
      <c r="T2618" s="1">
        <v>9</v>
      </c>
      <c r="W2618" s="1">
        <v>3</v>
      </c>
      <c r="X2618" s="1">
        <v>6</v>
      </c>
      <c r="AE2618" s="1">
        <v>1</v>
      </c>
      <c r="AJ2618" s="1">
        <v>1</v>
      </c>
      <c r="AL2618" s="7">
        <f>IF(Q2618&gt;0,RANK(Q2618,(N2618:P2618,Q2618:AJ2618)),0)</f>
        <v>5</v>
      </c>
      <c r="AM2618" s="7">
        <f>IF(R2618&gt;0,RANK(R2618,(N2618:P2618,Q2618:AJ2618)),0)</f>
        <v>4</v>
      </c>
      <c r="AN2618" s="7">
        <f>IF(S2618&gt;0,RANK(S2618,(N2618:P2618,Q2618:AJ2618)),0)</f>
        <v>6</v>
      </c>
      <c r="AO2618" s="7">
        <f>IF(T2618&gt;0,RANK(T2618,(N2618:P2618,Q2618:AJ2618)),0)</f>
        <v>7</v>
      </c>
      <c r="AP2618" s="2">
        <f t="shared" si="1012"/>
        <v>3.1294076163610718E-3</v>
      </c>
      <c r="AQ2618" s="2">
        <f t="shared" si="1013"/>
        <v>3.790550070521862E-3</v>
      </c>
      <c r="AR2618" s="2">
        <f t="shared" si="1014"/>
        <v>9.0356135401974613E-4</v>
      </c>
      <c r="AS2618" s="2">
        <f t="shared" si="1015"/>
        <v>1.9834273624823694E-4</v>
      </c>
      <c r="AU2618" t="s">
        <v>3201</v>
      </c>
      <c r="AV2618" t="s">
        <v>2924</v>
      </c>
      <c r="AW2618">
        <v>6</v>
      </c>
      <c r="AY2618" s="130">
        <v>47</v>
      </c>
      <c r="AZ2618" s="131">
        <v>187</v>
      </c>
      <c r="BA2618" s="132">
        <f t="shared" si="1016"/>
        <v>47187</v>
      </c>
      <c r="BC2618" s="7" t="s">
        <v>532</v>
      </c>
    </row>
    <row r="2619" spans="1:55" hidden="1" outlineLevel="1" x14ac:dyDescent="0.2">
      <c r="A2619" t="s">
        <v>2431</v>
      </c>
      <c r="B2619" t="s">
        <v>2924</v>
      </c>
      <c r="C2619" s="1">
        <f t="shared" si="1006"/>
        <v>29543</v>
      </c>
      <c r="D2619" s="7">
        <f>RANK(N2619,(N2619:P2619,Q2619:AJ2619))</f>
        <v>2</v>
      </c>
      <c r="E2619" s="7">
        <f>RANK(O2619,(N2619:P2619,Q2619:AJ2619))</f>
        <v>1</v>
      </c>
      <c r="F2619" s="7">
        <f>IF(P2619&gt;0,RANK(P2619,(N2619:P2619,Q2619:AJ2619)),0)</f>
        <v>3</v>
      </c>
      <c r="G2619" s="1">
        <f t="shared" si="1007"/>
        <v>162</v>
      </c>
      <c r="H2619" s="2">
        <f t="shared" si="1017"/>
        <v>5.4835324780827949E-3</v>
      </c>
      <c r="I2619" s="2"/>
      <c r="J2619" s="2">
        <f t="shared" si="1008"/>
        <v>0.46220762955691702</v>
      </c>
      <c r="K2619" s="2">
        <f t="shared" si="1009"/>
        <v>0.46769116203499983</v>
      </c>
      <c r="L2619" s="2">
        <f t="shared" si="1010"/>
        <v>6.2315946247842126E-2</v>
      </c>
      <c r="M2619" s="2">
        <f t="shared" si="1011"/>
        <v>7.7852621602409675E-3</v>
      </c>
      <c r="N2619" s="1">
        <v>13655</v>
      </c>
      <c r="O2619" s="1">
        <v>13817</v>
      </c>
      <c r="P2619" s="1">
        <v>1841</v>
      </c>
      <c r="Q2619" s="1">
        <v>72</v>
      </c>
      <c r="R2619" s="1">
        <v>105</v>
      </c>
      <c r="S2619" s="1">
        <v>21</v>
      </c>
      <c r="T2619" s="1">
        <v>10</v>
      </c>
      <c r="W2619" s="1">
        <v>4</v>
      </c>
      <c r="X2619" s="1">
        <v>9</v>
      </c>
      <c r="AE2619" s="1">
        <v>5</v>
      </c>
      <c r="AJ2619" s="1">
        <v>4</v>
      </c>
      <c r="AL2619" s="7">
        <f>IF(Q2619&gt;0,RANK(Q2619,(N2619:P2619,Q2619:AJ2619)),0)</f>
        <v>5</v>
      </c>
      <c r="AM2619" s="7">
        <f>IF(R2619&gt;0,RANK(R2619,(N2619:P2619,Q2619:AJ2619)),0)</f>
        <v>4</v>
      </c>
      <c r="AN2619" s="7">
        <f>IF(S2619&gt;0,RANK(S2619,(N2619:P2619,Q2619:AJ2619)),0)</f>
        <v>6</v>
      </c>
      <c r="AO2619" s="7">
        <f>IF(T2619&gt;0,RANK(T2619,(N2619:P2619,Q2619:AJ2619)),0)</f>
        <v>7</v>
      </c>
      <c r="AP2619" s="2">
        <f t="shared" si="1012"/>
        <v>2.4371255458145754E-3</v>
      </c>
      <c r="AQ2619" s="2">
        <f t="shared" si="1013"/>
        <v>3.5541414209795891E-3</v>
      </c>
      <c r="AR2619" s="2">
        <f t="shared" si="1014"/>
        <v>7.1082828419591782E-4</v>
      </c>
      <c r="AS2619" s="2">
        <f t="shared" si="1015"/>
        <v>3.3848965914091327E-4</v>
      </c>
      <c r="AU2619" t="s">
        <v>2431</v>
      </c>
      <c r="AV2619" t="s">
        <v>2924</v>
      </c>
      <c r="AW2619">
        <v>6</v>
      </c>
      <c r="AY2619" s="130">
        <v>47</v>
      </c>
      <c r="AZ2619" s="131">
        <v>189</v>
      </c>
      <c r="BA2619" s="132">
        <f t="shared" si="1016"/>
        <v>47189</v>
      </c>
      <c r="BC2619" s="7" t="s">
        <v>532</v>
      </c>
    </row>
    <row r="2620" spans="1:55" collapsed="1" x14ac:dyDescent="0.2">
      <c r="A2620" t="s">
        <v>614</v>
      </c>
      <c r="B2620" t="s">
        <v>3301</v>
      </c>
      <c r="C2620" s="1">
        <f t="shared" si="1006"/>
        <v>1894105</v>
      </c>
      <c r="D2620" s="7">
        <f>RANK(N2620,(N2620:P2620,Q2620:AJ2620))</f>
        <v>1</v>
      </c>
      <c r="E2620" s="7">
        <f>RANK(O2620,(N2620:P2620,Q2620:AJ2620))</f>
        <v>2</v>
      </c>
      <c r="F2620" s="7">
        <f>IF(P2620&gt;0,RANK(P2620,(N2620:P2620,Q2620:AJ2620)),0)</f>
        <v>3</v>
      </c>
      <c r="G2620" s="1">
        <f t="shared" si="1007"/>
        <v>45616</v>
      </c>
      <c r="H2620" s="2">
        <f t="shared" si="1017"/>
        <v>2.4083142170048651E-2</v>
      </c>
      <c r="I2620" s="2"/>
      <c r="J2620" s="2">
        <f t="shared" si="1008"/>
        <v>0.47998711792640852</v>
      </c>
      <c r="K2620" s="2">
        <f t="shared" si="1009"/>
        <v>0.45590397575635988</v>
      </c>
      <c r="L2620" s="2">
        <f t="shared" si="1010"/>
        <v>5.5919814371431363E-2</v>
      </c>
      <c r="M2620" s="2">
        <f t="shared" si="1011"/>
        <v>8.1890919458001768E-3</v>
      </c>
      <c r="N2620" s="1">
        <f t="shared" ref="N2620:T2620" si="1018">SUM(N2525:N2619)</f>
        <v>909146</v>
      </c>
      <c r="O2620" s="1">
        <f t="shared" si="1018"/>
        <v>863530</v>
      </c>
      <c r="P2620" s="1">
        <f t="shared" si="1018"/>
        <v>105918</v>
      </c>
      <c r="Q2620" s="1">
        <f t="shared" si="1018"/>
        <v>6427</v>
      </c>
      <c r="R2620" s="1">
        <f t="shared" si="1018"/>
        <v>5020</v>
      </c>
      <c r="S2620" s="1">
        <f t="shared" si="1018"/>
        <v>1818</v>
      </c>
      <c r="T2620" s="1">
        <f t="shared" si="1018"/>
        <v>636</v>
      </c>
      <c r="W2620" s="1">
        <f>SUM(W2525:W2619)</f>
        <v>190</v>
      </c>
      <c r="X2620" s="1">
        <f>SUM(X2525:X2619)</f>
        <v>688</v>
      </c>
      <c r="AE2620" s="1">
        <f>SUM(AE2525:AE2619)</f>
        <v>324</v>
      </c>
      <c r="AJ2620" s="1">
        <f>SUM(AJ2525:AJ2619)</f>
        <v>408</v>
      </c>
      <c r="AL2620" s="7">
        <f>IF(Q2620&gt;0,RANK(Q2620,(N2620:P2620,Q2620:AJ2620)),0)</f>
        <v>4</v>
      </c>
      <c r="AM2620" s="7">
        <f>IF(R2620&gt;0,RANK(R2620,(N2620:P2620,Q2620:AJ2620)),0)</f>
        <v>5</v>
      </c>
      <c r="AN2620" s="7">
        <f>IF(S2620&gt;0,RANK(S2620,(N2620:P2620,Q2620:AJ2620)),0)</f>
        <v>6</v>
      </c>
      <c r="AO2620" s="7">
        <f>IF(T2620&gt;0,RANK(T2620,(N2620:P2620,Q2620:AJ2620)),0)</f>
        <v>8</v>
      </c>
      <c r="AP2620" s="2">
        <f t="shared" si="1012"/>
        <v>3.3931593021506198E-3</v>
      </c>
      <c r="AQ2620" s="2">
        <f t="shared" si="1013"/>
        <v>2.650328255297357E-3</v>
      </c>
      <c r="AR2620" s="2">
        <f t="shared" si="1014"/>
        <v>9.5982007333278777E-4</v>
      </c>
      <c r="AS2620" s="2">
        <f t="shared" si="1015"/>
        <v>3.3577863951576072E-4</v>
      </c>
      <c r="AU2620" t="s">
        <v>614</v>
      </c>
      <c r="AV2620" t="s">
        <v>3301</v>
      </c>
      <c r="AY2620" s="130">
        <v>47</v>
      </c>
      <c r="AZ2620" s="131"/>
      <c r="BA2620" s="130">
        <v>47</v>
      </c>
      <c r="BC2620" s="7" t="s">
        <v>433</v>
      </c>
    </row>
    <row r="2621" spans="1:55" x14ac:dyDescent="0.2">
      <c r="C2621" s="1"/>
      <c r="E2621" s="7"/>
      <c r="F2621" s="7"/>
      <c r="I2621" s="2"/>
      <c r="AL2621" s="7"/>
      <c r="AM2621" s="7"/>
      <c r="AN2621" s="7"/>
      <c r="AO2621" s="7"/>
      <c r="AY2621" s="130"/>
      <c r="AZ2621" s="131"/>
      <c r="BA2621" s="132"/>
    </row>
    <row r="2622" spans="1:55" hidden="1" outlineLevel="1" x14ac:dyDescent="0.2">
      <c r="A2622" t="s">
        <v>87</v>
      </c>
      <c r="B2622" t="s">
        <v>3221</v>
      </c>
      <c r="C2622" s="1">
        <f t="shared" ref="C2622:C2685" si="1019">SUM(N2622:AJ2622)</f>
        <v>13400</v>
      </c>
      <c r="D2622" s="7">
        <f>RANK(N2622,(N2622:P2622,Q2622:AJ2622))</f>
        <v>2</v>
      </c>
      <c r="E2622" s="7">
        <f>RANK(O2622,(N2622:P2622,Q2622:AJ2622))</f>
        <v>1</v>
      </c>
      <c r="F2622" s="7">
        <f>IF(P2622&gt;0,RANK(P2622,(N2622:P2622,Q2622:AJ2622)),0)</f>
        <v>3</v>
      </c>
      <c r="G2622" s="1">
        <f t="shared" ref="G2622:G2685" si="1020">MAX(N2622:P2622)-LARGE(N2622:P2622,2)</f>
        <v>765</v>
      </c>
      <c r="H2622" s="2">
        <f t="shared" si="1017"/>
        <v>5.708955223880597E-2</v>
      </c>
      <c r="I2622" s="2"/>
      <c r="J2622" s="2">
        <f t="shared" ref="J2622:J2685" si="1021">IF($C2622=0,"-",N2622/$C2622)</f>
        <v>0.42485074626865671</v>
      </c>
      <c r="K2622" s="2">
        <f t="shared" ref="K2622:K2685" si="1022">IF($C2622=0,"-",O2622/$C2622)</f>
        <v>0.48194029850746267</v>
      </c>
      <c r="L2622" s="2">
        <f t="shared" ref="L2622:L2685" si="1023">IF($C2622=0,"-",P2622/$C2622)</f>
        <v>8.7313432835820895E-2</v>
      </c>
      <c r="M2622" s="2">
        <f t="shared" ref="M2622:M2685" si="1024">IF(C2622=0,"-",(1-J2622-K2622-L2622))</f>
        <v>5.8955223880597235E-3</v>
      </c>
      <c r="N2622" s="1">
        <v>5693</v>
      </c>
      <c r="O2622" s="1">
        <v>6458</v>
      </c>
      <c r="P2622" s="1">
        <v>1170</v>
      </c>
      <c r="Q2622" s="1">
        <v>7</v>
      </c>
      <c r="R2622" s="1">
        <v>23</v>
      </c>
      <c r="S2622" s="1">
        <v>33</v>
      </c>
      <c r="T2622" s="1">
        <v>6</v>
      </c>
      <c r="AB2622" s="1">
        <v>10</v>
      </c>
      <c r="AL2622" s="7">
        <f>IF(Q2622&gt;0,RANK(Q2622,(N2622:P2622,Q2622:AJ2622)),0)</f>
        <v>7</v>
      </c>
      <c r="AM2622" s="7">
        <f>IF(R2622&gt;0,RANK(R2622,(N2622:P2622,Q2622:AJ2622)),0)</f>
        <v>5</v>
      </c>
      <c r="AN2622" s="7">
        <f>IF(S2622&gt;0,RANK(S2622,(N2622:P2622,Q2622:AJ2622)),0)</f>
        <v>4</v>
      </c>
      <c r="AO2622" s="7">
        <f>IF(T2622&gt;0,RANK(T2622,(N2622:P2622,Q2622:AJ2622)),0)</f>
        <v>8</v>
      </c>
      <c r="AP2622" s="2">
        <f t="shared" ref="AP2622:AP2685" si="1025">IF($C2622=0,"-",Q2622/$C2622)</f>
        <v>5.2238805970149249E-4</v>
      </c>
      <c r="AQ2622" s="2">
        <f t="shared" ref="AQ2622:AQ2685" si="1026">IF($C2622=0,"-",R2622/$C2622)</f>
        <v>1.7164179104477613E-3</v>
      </c>
      <c r="AR2622" s="2">
        <f t="shared" ref="AR2622:AR2685" si="1027">IF($C2622=0,"-",S2622/$C2622)</f>
        <v>2.4626865671641793E-3</v>
      </c>
      <c r="AS2622" s="2">
        <f t="shared" ref="AS2622:AS2685" si="1028">IF($C2622=0,"-",T2622/$C2622)</f>
        <v>4.4776119402985075E-4</v>
      </c>
      <c r="AU2622" t="s">
        <v>87</v>
      </c>
      <c r="AV2622" t="s">
        <v>3221</v>
      </c>
      <c r="AW2622">
        <v>5</v>
      </c>
      <c r="AY2622" s="130">
        <v>48</v>
      </c>
      <c r="AZ2622" s="131">
        <v>1</v>
      </c>
      <c r="BA2622" s="132">
        <f t="shared" ref="BA2622:BA2685" si="1029">AY2622*1000+AZ2622</f>
        <v>48001</v>
      </c>
      <c r="BC2622" s="7" t="s">
        <v>532</v>
      </c>
    </row>
    <row r="2623" spans="1:55" hidden="1" outlineLevel="1" x14ac:dyDescent="0.2">
      <c r="A2623" t="s">
        <v>3239</v>
      </c>
      <c r="B2623" t="s">
        <v>3221</v>
      </c>
      <c r="C2623" s="1">
        <f t="shared" si="1019"/>
        <v>4001</v>
      </c>
      <c r="D2623" s="7">
        <f>RANK(N2623,(N2623:P2623,Q2623:AJ2623))</f>
        <v>2</v>
      </c>
      <c r="E2623" s="7">
        <f>RANK(O2623,(N2623:P2623,Q2623:AJ2623))</f>
        <v>1</v>
      </c>
      <c r="F2623" s="7">
        <f>IF(P2623&gt;0,RANK(P2623,(N2623:P2623,Q2623:AJ2623)),0)</f>
        <v>3</v>
      </c>
      <c r="G2623" s="1">
        <f t="shared" si="1020"/>
        <v>1179</v>
      </c>
      <c r="H2623" s="2">
        <f t="shared" si="1017"/>
        <v>0.29467633091727069</v>
      </c>
      <c r="I2623" s="2"/>
      <c r="J2623" s="2">
        <f t="shared" si="1021"/>
        <v>0.29517620594851285</v>
      </c>
      <c r="K2623" s="2">
        <f t="shared" si="1022"/>
        <v>0.58985253686578354</v>
      </c>
      <c r="L2623" s="2">
        <f t="shared" si="1023"/>
        <v>0.10772306923269183</v>
      </c>
      <c r="M2623" s="2">
        <f t="shared" si="1024"/>
        <v>7.2481879530118393E-3</v>
      </c>
      <c r="N2623" s="1">
        <v>1181</v>
      </c>
      <c r="O2623" s="1">
        <v>2360</v>
      </c>
      <c r="P2623" s="1">
        <v>431</v>
      </c>
      <c r="R2623" s="1">
        <v>15</v>
      </c>
      <c r="S2623" s="1">
        <v>10</v>
      </c>
      <c r="T2623" s="1">
        <v>4</v>
      </c>
      <c r="AB2623" s="1">
        <v>0</v>
      </c>
      <c r="AL2623" s="7">
        <f>IF(Q2623&gt;0,RANK(Q2623,(N2623:P2623,Q2623:AJ2623)),0)</f>
        <v>0</v>
      </c>
      <c r="AM2623" s="7">
        <f>IF(R2623&gt;0,RANK(R2623,(N2623:P2623,Q2623:AJ2623)),0)</f>
        <v>4</v>
      </c>
      <c r="AN2623" s="7">
        <f>IF(S2623&gt;0,RANK(S2623,(N2623:P2623,Q2623:AJ2623)),0)</f>
        <v>5</v>
      </c>
      <c r="AO2623" s="7">
        <f>IF(T2623&gt;0,RANK(T2623,(N2623:P2623,Q2623:AJ2623)),0)</f>
        <v>6</v>
      </c>
      <c r="AP2623" s="2">
        <f t="shared" si="1025"/>
        <v>0</v>
      </c>
      <c r="AQ2623" s="2">
        <f t="shared" si="1026"/>
        <v>3.7490627343164211E-3</v>
      </c>
      <c r="AR2623" s="2">
        <f t="shared" si="1027"/>
        <v>2.4993751562109472E-3</v>
      </c>
      <c r="AS2623" s="2">
        <f t="shared" si="1028"/>
        <v>9.9975006248437899E-4</v>
      </c>
      <c r="AU2623" t="s">
        <v>3239</v>
      </c>
      <c r="AV2623" t="s">
        <v>3221</v>
      </c>
      <c r="AW2623">
        <v>19</v>
      </c>
      <c r="AY2623" s="130">
        <v>48</v>
      </c>
      <c r="AZ2623" s="131">
        <v>3</v>
      </c>
      <c r="BA2623" s="132">
        <f t="shared" si="1029"/>
        <v>48003</v>
      </c>
      <c r="BC2623" s="7" t="s">
        <v>532</v>
      </c>
    </row>
    <row r="2624" spans="1:55" hidden="1" outlineLevel="1" x14ac:dyDescent="0.2">
      <c r="A2624" t="s">
        <v>1113</v>
      </c>
      <c r="B2624" t="s">
        <v>3221</v>
      </c>
      <c r="C2624" s="1">
        <f t="shared" si="1019"/>
        <v>25421</v>
      </c>
      <c r="D2624" s="7">
        <f>RANK(N2624,(N2624:P2624,Q2624:AJ2624))</f>
        <v>2</v>
      </c>
      <c r="E2624" s="7">
        <f>RANK(O2624,(N2624:P2624,Q2624:AJ2624))</f>
        <v>1</v>
      </c>
      <c r="F2624" s="7">
        <f>IF(P2624&gt;0,RANK(P2624,(N2624:P2624,Q2624:AJ2624)),0)</f>
        <v>3</v>
      </c>
      <c r="G2624" s="1">
        <f t="shared" si="1020"/>
        <v>443</v>
      </c>
      <c r="H2624" s="2">
        <f t="shared" si="1017"/>
        <v>1.7426537114983674E-2</v>
      </c>
      <c r="I2624" s="2"/>
      <c r="J2624" s="2">
        <f t="shared" si="1021"/>
        <v>0.44632390543251643</v>
      </c>
      <c r="K2624" s="2">
        <f t="shared" si="1022"/>
        <v>0.46375044254750009</v>
      </c>
      <c r="L2624" s="2">
        <f t="shared" si="1023"/>
        <v>8.496912001888203E-2</v>
      </c>
      <c r="M2624" s="2">
        <f t="shared" si="1024"/>
        <v>4.9565320011014519E-3</v>
      </c>
      <c r="N2624" s="1">
        <v>11346</v>
      </c>
      <c r="O2624" s="1">
        <v>11789</v>
      </c>
      <c r="P2624" s="1">
        <v>2160</v>
      </c>
      <c r="Q2624" s="1">
        <v>12</v>
      </c>
      <c r="R2624" s="1">
        <v>44</v>
      </c>
      <c r="S2624" s="1">
        <v>55</v>
      </c>
      <c r="T2624" s="1">
        <v>14</v>
      </c>
      <c r="AB2624" s="1">
        <v>1</v>
      </c>
      <c r="AL2624" s="7">
        <f>IF(Q2624&gt;0,RANK(Q2624,(N2624:P2624,Q2624:AJ2624)),0)</f>
        <v>7</v>
      </c>
      <c r="AM2624" s="7">
        <f>IF(R2624&gt;0,RANK(R2624,(N2624:P2624,Q2624:AJ2624)),0)</f>
        <v>5</v>
      </c>
      <c r="AN2624" s="7">
        <f>IF(S2624&gt;0,RANK(S2624,(N2624:P2624,Q2624:AJ2624)),0)</f>
        <v>4</v>
      </c>
      <c r="AO2624" s="7">
        <f>IF(T2624&gt;0,RANK(T2624,(N2624:P2624,Q2624:AJ2624)),0)</f>
        <v>6</v>
      </c>
      <c r="AP2624" s="2">
        <f t="shared" si="1025"/>
        <v>4.7205066677156679E-4</v>
      </c>
      <c r="AQ2624" s="2">
        <f t="shared" si="1026"/>
        <v>1.7308524448290783E-3</v>
      </c>
      <c r="AR2624" s="2">
        <f t="shared" si="1027"/>
        <v>2.1635655560363477E-3</v>
      </c>
      <c r="AS2624" s="2">
        <f t="shared" si="1028"/>
        <v>5.5072577790016123E-4</v>
      </c>
      <c r="AU2624" t="s">
        <v>1113</v>
      </c>
      <c r="AV2624" t="s">
        <v>3221</v>
      </c>
      <c r="AW2624">
        <v>2</v>
      </c>
      <c r="AY2624" s="130">
        <v>48</v>
      </c>
      <c r="AZ2624" s="131">
        <v>5</v>
      </c>
      <c r="BA2624" s="132">
        <f t="shared" si="1029"/>
        <v>48005</v>
      </c>
      <c r="BC2624" s="7" t="s">
        <v>532</v>
      </c>
    </row>
    <row r="2625" spans="1:55" hidden="1" outlineLevel="1" x14ac:dyDescent="0.2">
      <c r="A2625" t="s">
        <v>1114</v>
      </c>
      <c r="B2625" t="s">
        <v>3221</v>
      </c>
      <c r="C2625" s="1">
        <f t="shared" si="1019"/>
        <v>7440</v>
      </c>
      <c r="D2625" s="7">
        <f>RANK(N2625,(N2625:P2625,Q2625:AJ2625))</f>
        <v>2</v>
      </c>
      <c r="E2625" s="7">
        <f>RANK(O2625,(N2625:P2625,Q2625:AJ2625))</f>
        <v>1</v>
      </c>
      <c r="F2625" s="7">
        <f>IF(P2625&gt;0,RANK(P2625,(N2625:P2625,Q2625:AJ2625)),0)</f>
        <v>3</v>
      </c>
      <c r="G2625" s="1">
        <f t="shared" si="1020"/>
        <v>805</v>
      </c>
      <c r="H2625" s="2">
        <f t="shared" si="1017"/>
        <v>0.1081989247311828</v>
      </c>
      <c r="I2625" s="2"/>
      <c r="J2625" s="2">
        <f t="shared" si="1021"/>
        <v>0.39838709677419354</v>
      </c>
      <c r="K2625" s="2">
        <f t="shared" si="1022"/>
        <v>0.50658602150537635</v>
      </c>
      <c r="L2625" s="2">
        <f t="shared" si="1023"/>
        <v>8.8037634408602156E-2</v>
      </c>
      <c r="M2625" s="2">
        <f t="shared" si="1024"/>
        <v>6.9892473118279008E-3</v>
      </c>
      <c r="N2625" s="1">
        <v>2964</v>
      </c>
      <c r="O2625" s="1">
        <v>3769</v>
      </c>
      <c r="P2625" s="1">
        <v>655</v>
      </c>
      <c r="Q2625" s="1">
        <v>2</v>
      </c>
      <c r="R2625" s="1">
        <v>33</v>
      </c>
      <c r="S2625" s="1">
        <v>10</v>
      </c>
      <c r="T2625" s="1">
        <v>7</v>
      </c>
      <c r="AB2625" s="1">
        <v>0</v>
      </c>
      <c r="AL2625" s="7">
        <f>IF(Q2625&gt;0,RANK(Q2625,(N2625:P2625,Q2625:AJ2625)),0)</f>
        <v>7</v>
      </c>
      <c r="AM2625" s="7">
        <f>IF(R2625&gt;0,RANK(R2625,(N2625:P2625,Q2625:AJ2625)),0)</f>
        <v>4</v>
      </c>
      <c r="AN2625" s="7">
        <f>IF(S2625&gt;0,RANK(S2625,(N2625:P2625,Q2625:AJ2625)),0)</f>
        <v>5</v>
      </c>
      <c r="AO2625" s="7">
        <f>IF(T2625&gt;0,RANK(T2625,(N2625:P2625,Q2625:AJ2625)),0)</f>
        <v>6</v>
      </c>
      <c r="AP2625" s="2">
        <f t="shared" si="1025"/>
        <v>2.6881720430107527E-4</v>
      </c>
      <c r="AQ2625" s="2">
        <f t="shared" si="1026"/>
        <v>4.435483870967742E-3</v>
      </c>
      <c r="AR2625" s="2">
        <f t="shared" si="1027"/>
        <v>1.3440860215053765E-3</v>
      </c>
      <c r="AS2625" s="2">
        <f t="shared" si="1028"/>
        <v>9.4086021505376349E-4</v>
      </c>
      <c r="AU2625" t="s">
        <v>1114</v>
      </c>
      <c r="AV2625" t="s">
        <v>3221</v>
      </c>
      <c r="AW2625">
        <v>14</v>
      </c>
      <c r="AY2625" s="130">
        <v>48</v>
      </c>
      <c r="AZ2625" s="131">
        <v>7</v>
      </c>
      <c r="BA2625" s="132">
        <f t="shared" si="1029"/>
        <v>48007</v>
      </c>
      <c r="BC2625" s="7" t="s">
        <v>532</v>
      </c>
    </row>
    <row r="2626" spans="1:55" hidden="1" outlineLevel="1" x14ac:dyDescent="0.2">
      <c r="A2626" t="s">
        <v>2049</v>
      </c>
      <c r="B2626" t="s">
        <v>3221</v>
      </c>
      <c r="C2626" s="1">
        <f t="shared" si="1019"/>
        <v>3655</v>
      </c>
      <c r="D2626" s="7">
        <f>RANK(N2626,(N2626:P2626,Q2626:AJ2626))</f>
        <v>2</v>
      </c>
      <c r="E2626" s="7">
        <f>RANK(O2626,(N2626:P2626,Q2626:AJ2626))</f>
        <v>1</v>
      </c>
      <c r="F2626" s="7">
        <f>IF(P2626&gt;0,RANK(P2626,(N2626:P2626,Q2626:AJ2626)),0)</f>
        <v>3</v>
      </c>
      <c r="G2626" s="1">
        <f t="shared" si="1020"/>
        <v>739</v>
      </c>
      <c r="H2626" s="2">
        <f t="shared" si="1017"/>
        <v>0.20218878248974009</v>
      </c>
      <c r="I2626" s="2"/>
      <c r="J2626" s="2">
        <f t="shared" si="1021"/>
        <v>0.33789329685362518</v>
      </c>
      <c r="K2626" s="2">
        <f t="shared" si="1022"/>
        <v>0.54008207934336527</v>
      </c>
      <c r="L2626" s="2">
        <f t="shared" si="1023"/>
        <v>0.11956224350205198</v>
      </c>
      <c r="M2626" s="2">
        <f t="shared" si="1024"/>
        <v>2.462380300957509E-3</v>
      </c>
      <c r="N2626" s="1">
        <v>1235</v>
      </c>
      <c r="O2626" s="1">
        <v>1974</v>
      </c>
      <c r="P2626" s="1">
        <v>437</v>
      </c>
      <c r="Q2626" s="1">
        <v>3</v>
      </c>
      <c r="R2626" s="1">
        <v>3</v>
      </c>
      <c r="S2626" s="1">
        <v>3</v>
      </c>
      <c r="AB2626" s="1">
        <v>0</v>
      </c>
      <c r="AL2626" s="7">
        <f>IF(Q2626&gt;0,RANK(Q2626,(N2626:P2626,Q2626:AJ2626)),0)</f>
        <v>4</v>
      </c>
      <c r="AM2626" s="7">
        <f>IF(R2626&gt;0,RANK(R2626,(N2626:P2626,Q2626:AJ2626)),0)</f>
        <v>4</v>
      </c>
      <c r="AN2626" s="7">
        <f>IF(S2626&gt;0,RANK(S2626,(N2626:P2626,Q2626:AJ2626)),0)</f>
        <v>4</v>
      </c>
      <c r="AO2626" s="7">
        <f>IF(T2626&gt;0,RANK(T2626,(N2626:P2626,Q2626:AJ2626)),0)</f>
        <v>0</v>
      </c>
      <c r="AP2626" s="2">
        <f t="shared" si="1025"/>
        <v>8.2079343365253077E-4</v>
      </c>
      <c r="AQ2626" s="2">
        <f t="shared" si="1026"/>
        <v>8.2079343365253077E-4</v>
      </c>
      <c r="AR2626" s="2">
        <f t="shared" si="1027"/>
        <v>8.2079343365253077E-4</v>
      </c>
      <c r="AS2626" s="2">
        <f t="shared" si="1028"/>
        <v>0</v>
      </c>
      <c r="AU2626" t="s">
        <v>2049</v>
      </c>
      <c r="AV2626" t="s">
        <v>3221</v>
      </c>
      <c r="AW2626">
        <v>13</v>
      </c>
      <c r="AY2626" s="130">
        <v>48</v>
      </c>
      <c r="AZ2626" s="131">
        <v>9</v>
      </c>
      <c r="BA2626" s="132">
        <f t="shared" si="1029"/>
        <v>48009</v>
      </c>
      <c r="BC2626" s="7" t="s">
        <v>532</v>
      </c>
    </row>
    <row r="2627" spans="1:55" hidden="1" outlineLevel="1" x14ac:dyDescent="0.2">
      <c r="A2627" t="s">
        <v>1851</v>
      </c>
      <c r="B2627" t="s">
        <v>3221</v>
      </c>
      <c r="C2627" s="1">
        <f t="shared" si="1019"/>
        <v>936</v>
      </c>
      <c r="D2627" s="7">
        <f>RANK(N2627,(N2627:P2627,Q2627:AJ2627))</f>
        <v>2</v>
      </c>
      <c r="E2627" s="7">
        <f>RANK(O2627,(N2627:P2627,Q2627:AJ2627))</f>
        <v>1</v>
      </c>
      <c r="F2627" s="7">
        <f>IF(P2627&gt;0,RANK(P2627,(N2627:P2627,Q2627:AJ2627)),0)</f>
        <v>3</v>
      </c>
      <c r="G2627" s="1">
        <f t="shared" si="1020"/>
        <v>310</v>
      </c>
      <c r="H2627" s="2">
        <f t="shared" si="1017"/>
        <v>0.33119658119658119</v>
      </c>
      <c r="I2627" s="2"/>
      <c r="J2627" s="2">
        <f t="shared" si="1021"/>
        <v>0.29059829059829062</v>
      </c>
      <c r="K2627" s="2">
        <f t="shared" si="1022"/>
        <v>0.62179487179487181</v>
      </c>
      <c r="L2627" s="2">
        <f t="shared" si="1023"/>
        <v>8.0128205128205135E-2</v>
      </c>
      <c r="M2627" s="2">
        <f t="shared" si="1024"/>
        <v>7.4786324786323827E-3</v>
      </c>
      <c r="N2627" s="1">
        <v>272</v>
      </c>
      <c r="O2627" s="1">
        <v>582</v>
      </c>
      <c r="P2627" s="1">
        <v>75</v>
      </c>
      <c r="Q2627" s="1">
        <v>1</v>
      </c>
      <c r="R2627" s="1">
        <v>5</v>
      </c>
      <c r="S2627" s="1">
        <v>1</v>
      </c>
      <c r="AB2627" s="1">
        <v>0</v>
      </c>
      <c r="AL2627" s="7">
        <f>IF(Q2627&gt;0,RANK(Q2627,(N2627:P2627,Q2627:AJ2627)),0)</f>
        <v>5</v>
      </c>
      <c r="AM2627" s="7">
        <f>IF(R2627&gt;0,RANK(R2627,(N2627:P2627,Q2627:AJ2627)),0)</f>
        <v>4</v>
      </c>
      <c r="AN2627" s="7">
        <f>IF(S2627&gt;0,RANK(S2627,(N2627:P2627,Q2627:AJ2627)),0)</f>
        <v>5</v>
      </c>
      <c r="AO2627" s="7">
        <f>IF(T2627&gt;0,RANK(T2627,(N2627:P2627,Q2627:AJ2627)),0)</f>
        <v>0</v>
      </c>
      <c r="AP2627" s="2">
        <f t="shared" si="1025"/>
        <v>1.0683760683760685E-3</v>
      </c>
      <c r="AQ2627" s="2">
        <f t="shared" si="1026"/>
        <v>5.341880341880342E-3</v>
      </c>
      <c r="AR2627" s="2">
        <f t="shared" si="1027"/>
        <v>1.0683760683760685E-3</v>
      </c>
      <c r="AS2627" s="2">
        <f t="shared" si="1028"/>
        <v>0</v>
      </c>
      <c r="AU2627" t="s">
        <v>1851</v>
      </c>
      <c r="AV2627" t="s">
        <v>3221</v>
      </c>
      <c r="AW2627">
        <v>13</v>
      </c>
      <c r="AY2627" s="130">
        <v>48</v>
      </c>
      <c r="AZ2627" s="131">
        <v>11</v>
      </c>
      <c r="BA2627" s="132">
        <f t="shared" si="1029"/>
        <v>48011</v>
      </c>
      <c r="BC2627" s="7" t="s">
        <v>532</v>
      </c>
    </row>
    <row r="2628" spans="1:55" hidden="1" outlineLevel="1" x14ac:dyDescent="0.2">
      <c r="A2628" t="s">
        <v>725</v>
      </c>
      <c r="B2628" t="s">
        <v>3221</v>
      </c>
      <c r="C2628" s="1">
        <f t="shared" si="1019"/>
        <v>9254</v>
      </c>
      <c r="D2628" s="7">
        <f>RANK(N2628,(N2628:P2628,Q2628:AJ2628))</f>
        <v>1</v>
      </c>
      <c r="E2628" s="7">
        <f>RANK(O2628,(N2628:P2628,Q2628:AJ2628))</f>
        <v>2</v>
      </c>
      <c r="F2628" s="7">
        <f>IF(P2628&gt;0,RANK(P2628,(N2628:P2628,Q2628:AJ2628)),0)</f>
        <v>3</v>
      </c>
      <c r="G2628" s="1">
        <f t="shared" si="1020"/>
        <v>157</v>
      </c>
      <c r="H2628" s="2">
        <f t="shared" si="1017"/>
        <v>1.6965636481521506E-2</v>
      </c>
      <c r="I2628" s="2"/>
      <c r="J2628" s="2">
        <f t="shared" si="1021"/>
        <v>0.46023341257834449</v>
      </c>
      <c r="K2628" s="2">
        <f t="shared" si="1022"/>
        <v>0.443267776096823</v>
      </c>
      <c r="L2628" s="2">
        <f t="shared" si="1023"/>
        <v>8.7853901015776961E-2</v>
      </c>
      <c r="M2628" s="2">
        <f t="shared" si="1024"/>
        <v>8.6449103090555507E-3</v>
      </c>
      <c r="N2628" s="1">
        <v>4259</v>
      </c>
      <c r="O2628" s="1">
        <v>4102</v>
      </c>
      <c r="P2628" s="1">
        <v>813</v>
      </c>
      <c r="Q2628" s="1">
        <v>1</v>
      </c>
      <c r="R2628" s="1">
        <v>49</v>
      </c>
      <c r="S2628" s="1">
        <v>22</v>
      </c>
      <c r="T2628" s="1">
        <v>8</v>
      </c>
      <c r="AB2628" s="1">
        <v>0</v>
      </c>
      <c r="AL2628" s="7">
        <f>IF(Q2628&gt;0,RANK(Q2628,(N2628:P2628,Q2628:AJ2628)),0)</f>
        <v>7</v>
      </c>
      <c r="AM2628" s="7">
        <f>IF(R2628&gt;0,RANK(R2628,(N2628:P2628,Q2628:AJ2628)),0)</f>
        <v>4</v>
      </c>
      <c r="AN2628" s="7">
        <f>IF(S2628&gt;0,RANK(S2628,(N2628:P2628,Q2628:AJ2628)),0)</f>
        <v>5</v>
      </c>
      <c r="AO2628" s="7">
        <f>IF(T2628&gt;0,RANK(T2628,(N2628:P2628,Q2628:AJ2628)),0)</f>
        <v>6</v>
      </c>
      <c r="AP2628" s="2">
        <f t="shared" si="1025"/>
        <v>1.080613788631943E-4</v>
      </c>
      <c r="AQ2628" s="2">
        <f t="shared" si="1026"/>
        <v>5.2950075642965201E-3</v>
      </c>
      <c r="AR2628" s="2">
        <f t="shared" si="1027"/>
        <v>2.3773503349902745E-3</v>
      </c>
      <c r="AS2628" s="2">
        <f t="shared" si="1028"/>
        <v>8.6449103090555438E-4</v>
      </c>
      <c r="AU2628" t="s">
        <v>725</v>
      </c>
      <c r="AV2628" t="s">
        <v>3221</v>
      </c>
      <c r="AW2628">
        <v>28</v>
      </c>
      <c r="AY2628" s="130">
        <v>48</v>
      </c>
      <c r="AZ2628" s="131">
        <v>13</v>
      </c>
      <c r="BA2628" s="132">
        <f t="shared" si="1029"/>
        <v>48013</v>
      </c>
      <c r="BC2628" s="7" t="s">
        <v>532</v>
      </c>
    </row>
    <row r="2629" spans="1:55" hidden="1" outlineLevel="1" x14ac:dyDescent="0.2">
      <c r="A2629" t="s">
        <v>463</v>
      </c>
      <c r="B2629" t="s">
        <v>3221</v>
      </c>
      <c r="C2629" s="1">
        <f t="shared" si="1019"/>
        <v>8001</v>
      </c>
      <c r="D2629" s="7">
        <f>RANK(N2629,(N2629:P2629,Q2629:AJ2629))</f>
        <v>2</v>
      </c>
      <c r="E2629" s="7">
        <f>RANK(O2629,(N2629:P2629,Q2629:AJ2629))</f>
        <v>1</v>
      </c>
      <c r="F2629" s="7">
        <f>IF(P2629&gt;0,RANK(P2629,(N2629:P2629,Q2629:AJ2629)),0)</f>
        <v>3</v>
      </c>
      <c r="G2629" s="1">
        <f t="shared" si="1020"/>
        <v>1950</v>
      </c>
      <c r="H2629" s="2">
        <f t="shared" si="1017"/>
        <v>0.24371953505811775</v>
      </c>
      <c r="I2629" s="2"/>
      <c r="J2629" s="2">
        <f t="shared" si="1021"/>
        <v>0.33983252093488314</v>
      </c>
      <c r="K2629" s="2">
        <f t="shared" si="1022"/>
        <v>0.58355205599300086</v>
      </c>
      <c r="L2629" s="2">
        <f t="shared" si="1023"/>
        <v>7.211598550181228E-2</v>
      </c>
      <c r="M2629" s="2">
        <f t="shared" si="1024"/>
        <v>4.4994375703037159E-3</v>
      </c>
      <c r="N2629" s="1">
        <v>2719</v>
      </c>
      <c r="O2629" s="1">
        <v>4669</v>
      </c>
      <c r="P2629" s="1">
        <v>577</v>
      </c>
      <c r="Q2629" s="1">
        <v>2</v>
      </c>
      <c r="R2629" s="1">
        <v>15</v>
      </c>
      <c r="S2629" s="1">
        <v>16</v>
      </c>
      <c r="T2629" s="1">
        <v>3</v>
      </c>
      <c r="AB2629" s="1">
        <v>0</v>
      </c>
      <c r="AL2629" s="7">
        <f>IF(Q2629&gt;0,RANK(Q2629,(N2629:P2629,Q2629:AJ2629)),0)</f>
        <v>7</v>
      </c>
      <c r="AM2629" s="7">
        <f>IF(R2629&gt;0,RANK(R2629,(N2629:P2629,Q2629:AJ2629)),0)</f>
        <v>5</v>
      </c>
      <c r="AN2629" s="7">
        <f>IF(S2629&gt;0,RANK(S2629,(N2629:P2629,Q2629:AJ2629)),0)</f>
        <v>4</v>
      </c>
      <c r="AO2629" s="7">
        <f>IF(T2629&gt;0,RANK(T2629,(N2629:P2629,Q2629:AJ2629)),0)</f>
        <v>6</v>
      </c>
      <c r="AP2629" s="2">
        <f t="shared" si="1025"/>
        <v>2.4996875390576176E-4</v>
      </c>
      <c r="AQ2629" s="2">
        <f t="shared" si="1026"/>
        <v>1.8747656542932134E-3</v>
      </c>
      <c r="AR2629" s="2">
        <f t="shared" si="1027"/>
        <v>1.999750031246094E-3</v>
      </c>
      <c r="AS2629" s="2">
        <f t="shared" si="1028"/>
        <v>3.7495313085864269E-4</v>
      </c>
      <c r="AU2629" t="s">
        <v>463</v>
      </c>
      <c r="AV2629" t="s">
        <v>3221</v>
      </c>
      <c r="AY2629" s="130">
        <v>48</v>
      </c>
      <c r="AZ2629" s="131">
        <v>15</v>
      </c>
      <c r="BA2629" s="132">
        <f t="shared" si="1029"/>
        <v>48015</v>
      </c>
      <c r="BC2629" s="7" t="s">
        <v>532</v>
      </c>
    </row>
    <row r="2630" spans="1:55" hidden="1" outlineLevel="1" x14ac:dyDescent="0.2">
      <c r="A2630" t="s">
        <v>1745</v>
      </c>
      <c r="B2630" t="s">
        <v>3221</v>
      </c>
      <c r="C2630" s="1">
        <f t="shared" si="1019"/>
        <v>2066</v>
      </c>
      <c r="D2630" s="7">
        <f>RANK(N2630,(N2630:P2630,Q2630:AJ2630))</f>
        <v>2</v>
      </c>
      <c r="E2630" s="7">
        <f>RANK(O2630,(N2630:P2630,Q2630:AJ2630))</f>
        <v>1</v>
      </c>
      <c r="F2630" s="7">
        <f>IF(P2630&gt;0,RANK(P2630,(N2630:P2630,Q2630:AJ2630)),0)</f>
        <v>3</v>
      </c>
      <c r="G2630" s="1">
        <f t="shared" si="1020"/>
        <v>540</v>
      </c>
      <c r="H2630" s="2">
        <f t="shared" si="1017"/>
        <v>0.26137463697967084</v>
      </c>
      <c r="I2630" s="2"/>
      <c r="J2630" s="2">
        <f t="shared" si="1021"/>
        <v>0.34172313649564373</v>
      </c>
      <c r="K2630" s="2">
        <f t="shared" si="1022"/>
        <v>0.60309777347531457</v>
      </c>
      <c r="L2630" s="2">
        <f t="shared" si="1023"/>
        <v>5.2758954501452078E-2</v>
      </c>
      <c r="M2630" s="2">
        <f t="shared" si="1024"/>
        <v>2.4201355275896771E-3</v>
      </c>
      <c r="N2630" s="1">
        <v>706</v>
      </c>
      <c r="O2630" s="1">
        <v>1246</v>
      </c>
      <c r="P2630" s="1">
        <v>109</v>
      </c>
      <c r="R2630" s="1">
        <v>4</v>
      </c>
      <c r="S2630" s="1">
        <v>1</v>
      </c>
      <c r="AB2630" s="1">
        <v>0</v>
      </c>
      <c r="AL2630" s="7">
        <f>IF(Q2630&gt;0,RANK(Q2630,(N2630:P2630,Q2630:AJ2630)),0)</f>
        <v>0</v>
      </c>
      <c r="AM2630" s="7">
        <f>IF(R2630&gt;0,RANK(R2630,(N2630:P2630,Q2630:AJ2630)),0)</f>
        <v>4</v>
      </c>
      <c r="AN2630" s="7">
        <f>IF(S2630&gt;0,RANK(S2630,(N2630:P2630,Q2630:AJ2630)),0)</f>
        <v>5</v>
      </c>
      <c r="AO2630" s="7">
        <f>IF(T2630&gt;0,RANK(T2630,(N2630:P2630,Q2630:AJ2630)),0)</f>
        <v>0</v>
      </c>
      <c r="AP2630" s="2">
        <f t="shared" si="1025"/>
        <v>0</v>
      </c>
      <c r="AQ2630" s="2">
        <f t="shared" si="1026"/>
        <v>1.9361084220716361E-3</v>
      </c>
      <c r="AR2630" s="2">
        <f t="shared" si="1027"/>
        <v>4.8402710551790902E-4</v>
      </c>
      <c r="AS2630" s="2">
        <f t="shared" si="1028"/>
        <v>0</v>
      </c>
      <c r="AU2630" t="s">
        <v>1745</v>
      </c>
      <c r="AV2630" t="s">
        <v>3221</v>
      </c>
      <c r="AW2630">
        <v>19</v>
      </c>
      <c r="AY2630" s="130">
        <v>48</v>
      </c>
      <c r="AZ2630" s="131">
        <v>17</v>
      </c>
      <c r="BA2630" s="132">
        <f t="shared" si="1029"/>
        <v>48017</v>
      </c>
      <c r="BC2630" s="7" t="s">
        <v>532</v>
      </c>
    </row>
    <row r="2631" spans="1:55" hidden="1" outlineLevel="1" x14ac:dyDescent="0.2">
      <c r="A2631" t="s">
        <v>1746</v>
      </c>
      <c r="B2631" t="s">
        <v>3221</v>
      </c>
      <c r="C2631" s="1">
        <f t="shared" si="1019"/>
        <v>5673</v>
      </c>
      <c r="D2631" s="7">
        <f>RANK(N2631,(N2631:P2631,Q2631:AJ2631))</f>
        <v>2</v>
      </c>
      <c r="E2631" s="7">
        <f>RANK(O2631,(N2631:P2631,Q2631:AJ2631))</f>
        <v>1</v>
      </c>
      <c r="F2631" s="7">
        <f>IF(P2631&gt;0,RANK(P2631,(N2631:P2631,Q2631:AJ2631)),0)</f>
        <v>3</v>
      </c>
      <c r="G2631" s="1">
        <f t="shared" si="1020"/>
        <v>2317</v>
      </c>
      <c r="H2631" s="2">
        <f t="shared" si="1017"/>
        <v>0.40842587696104354</v>
      </c>
      <c r="I2631" s="2"/>
      <c r="J2631" s="2">
        <f t="shared" si="1021"/>
        <v>0.24378635642517188</v>
      </c>
      <c r="K2631" s="2">
        <f t="shared" si="1022"/>
        <v>0.65221223338621537</v>
      </c>
      <c r="L2631" s="2">
        <f t="shared" si="1023"/>
        <v>9.1662259827251902E-2</v>
      </c>
      <c r="M2631" s="2">
        <f t="shared" si="1024"/>
        <v>1.2339150361360851E-2</v>
      </c>
      <c r="N2631" s="1">
        <v>1383</v>
      </c>
      <c r="O2631" s="1">
        <v>3700</v>
      </c>
      <c r="P2631" s="1">
        <v>520</v>
      </c>
      <c r="Q2631" s="1">
        <v>3</v>
      </c>
      <c r="R2631" s="1">
        <v>39</v>
      </c>
      <c r="S2631" s="1">
        <v>17</v>
      </c>
      <c r="T2631" s="1">
        <v>10</v>
      </c>
      <c r="AB2631" s="1">
        <v>1</v>
      </c>
      <c r="AL2631" s="7">
        <f>IF(Q2631&gt;0,RANK(Q2631,(N2631:P2631,Q2631:AJ2631)),0)</f>
        <v>7</v>
      </c>
      <c r="AM2631" s="7">
        <f>IF(R2631&gt;0,RANK(R2631,(N2631:P2631,Q2631:AJ2631)),0)</f>
        <v>4</v>
      </c>
      <c r="AN2631" s="7">
        <f>IF(S2631&gt;0,RANK(S2631,(N2631:P2631,Q2631:AJ2631)),0)</f>
        <v>5</v>
      </c>
      <c r="AO2631" s="7">
        <f>IF(T2631&gt;0,RANK(T2631,(N2631:P2631,Q2631:AJ2631)),0)</f>
        <v>6</v>
      </c>
      <c r="AP2631" s="2">
        <f t="shared" si="1025"/>
        <v>5.2882072977260709E-4</v>
      </c>
      <c r="AQ2631" s="2">
        <f t="shared" si="1026"/>
        <v>6.8746694870438921E-3</v>
      </c>
      <c r="AR2631" s="2">
        <f t="shared" si="1027"/>
        <v>2.9966508020447735E-3</v>
      </c>
      <c r="AS2631" s="2">
        <f t="shared" si="1028"/>
        <v>1.7627357659086903E-3</v>
      </c>
      <c r="AU2631" t="s">
        <v>1746</v>
      </c>
      <c r="AV2631" t="s">
        <v>3221</v>
      </c>
      <c r="AW2631">
        <v>21</v>
      </c>
      <c r="AY2631" s="130">
        <v>48</v>
      </c>
      <c r="AZ2631" s="131">
        <v>19</v>
      </c>
      <c r="BA2631" s="132">
        <f t="shared" si="1029"/>
        <v>48019</v>
      </c>
      <c r="BC2631" s="7" t="s">
        <v>532</v>
      </c>
    </row>
    <row r="2632" spans="1:55" hidden="1" outlineLevel="1" x14ac:dyDescent="0.2">
      <c r="A2632" t="s">
        <v>1440</v>
      </c>
      <c r="B2632" t="s">
        <v>3221</v>
      </c>
      <c r="C2632" s="1">
        <f t="shared" si="1019"/>
        <v>14585</v>
      </c>
      <c r="D2632" s="7">
        <f>RANK(N2632,(N2632:P2632,Q2632:AJ2632))</f>
        <v>1</v>
      </c>
      <c r="E2632" s="7">
        <f>RANK(O2632,(N2632:P2632,Q2632:AJ2632))</f>
        <v>2</v>
      </c>
      <c r="F2632" s="7">
        <f>IF(P2632&gt;0,RANK(P2632,(N2632:P2632,Q2632:AJ2632)),0)</f>
        <v>3</v>
      </c>
      <c r="G2632" s="1">
        <f t="shared" si="1020"/>
        <v>450</v>
      </c>
      <c r="H2632" s="2">
        <f t="shared" si="1017"/>
        <v>3.0853616729516628E-2</v>
      </c>
      <c r="I2632" s="2"/>
      <c r="J2632" s="2">
        <f t="shared" si="1021"/>
        <v>0.46438121357559137</v>
      </c>
      <c r="K2632" s="2">
        <f t="shared" si="1022"/>
        <v>0.43352759684607473</v>
      </c>
      <c r="L2632" s="2">
        <f t="shared" si="1023"/>
        <v>9.2012341446691806E-2</v>
      </c>
      <c r="M2632" s="2">
        <f t="shared" si="1024"/>
        <v>1.0078848131642101E-2</v>
      </c>
      <c r="N2632" s="1">
        <v>6773</v>
      </c>
      <c r="O2632" s="1">
        <v>6323</v>
      </c>
      <c r="P2632" s="1">
        <v>1342</v>
      </c>
      <c r="Q2632" s="1">
        <v>32</v>
      </c>
      <c r="R2632" s="1">
        <v>72</v>
      </c>
      <c r="S2632" s="1">
        <v>23</v>
      </c>
      <c r="T2632" s="1">
        <v>20</v>
      </c>
      <c r="AB2632" s="1">
        <v>0</v>
      </c>
      <c r="AL2632" s="7">
        <f>IF(Q2632&gt;0,RANK(Q2632,(N2632:P2632,Q2632:AJ2632)),0)</f>
        <v>5</v>
      </c>
      <c r="AM2632" s="7">
        <f>IF(R2632&gt;0,RANK(R2632,(N2632:P2632,Q2632:AJ2632)),0)</f>
        <v>4</v>
      </c>
      <c r="AN2632" s="7">
        <f>IF(S2632&gt;0,RANK(S2632,(N2632:P2632,Q2632:AJ2632)),0)</f>
        <v>6</v>
      </c>
      <c r="AO2632" s="7">
        <f>IF(T2632&gt;0,RANK(T2632,(N2632:P2632,Q2632:AJ2632)),0)</f>
        <v>7</v>
      </c>
      <c r="AP2632" s="2">
        <f t="shared" si="1025"/>
        <v>2.1940349674322937E-3</v>
      </c>
      <c r="AQ2632" s="2">
        <f t="shared" si="1026"/>
        <v>4.9365786767226602E-3</v>
      </c>
      <c r="AR2632" s="2">
        <f t="shared" si="1027"/>
        <v>1.576962632841961E-3</v>
      </c>
      <c r="AS2632" s="2">
        <f t="shared" si="1028"/>
        <v>1.3712718546451835E-3</v>
      </c>
      <c r="AU2632" t="s">
        <v>1440</v>
      </c>
      <c r="AV2632" t="s">
        <v>3221</v>
      </c>
      <c r="AW2632">
        <v>14</v>
      </c>
      <c r="AY2632" s="130">
        <v>48</v>
      </c>
      <c r="AZ2632" s="131">
        <v>21</v>
      </c>
      <c r="BA2632" s="132">
        <f t="shared" si="1029"/>
        <v>48021</v>
      </c>
      <c r="BC2632" s="7" t="s">
        <v>532</v>
      </c>
    </row>
    <row r="2633" spans="1:55" hidden="1" outlineLevel="1" x14ac:dyDescent="0.2">
      <c r="A2633" t="s">
        <v>1441</v>
      </c>
      <c r="B2633" t="s">
        <v>3221</v>
      </c>
      <c r="C2633" s="1">
        <f t="shared" si="1019"/>
        <v>2086</v>
      </c>
      <c r="D2633" s="7">
        <f>RANK(N2633,(N2633:P2633,Q2633:AJ2633))</f>
        <v>1</v>
      </c>
      <c r="E2633" s="7">
        <f>RANK(O2633,(N2633:P2633,Q2633:AJ2633))</f>
        <v>2</v>
      </c>
      <c r="F2633" s="7">
        <f>IF(P2633&gt;0,RANK(P2633,(N2633:P2633,Q2633:AJ2633)),0)</f>
        <v>3</v>
      </c>
      <c r="G2633" s="1">
        <f t="shared" si="1020"/>
        <v>95</v>
      </c>
      <c r="H2633" s="2">
        <f t="shared" si="1017"/>
        <v>4.554170661553212E-2</v>
      </c>
      <c r="I2633" s="2"/>
      <c r="J2633" s="2">
        <f t="shared" si="1021"/>
        <v>0.45781399808245443</v>
      </c>
      <c r="K2633" s="2">
        <f t="shared" si="1022"/>
        <v>0.41227229146692235</v>
      </c>
      <c r="L2633" s="2">
        <f t="shared" si="1023"/>
        <v>0.12559923298178333</v>
      </c>
      <c r="M2633" s="2">
        <f t="shared" si="1024"/>
        <v>4.3144774688398391E-3</v>
      </c>
      <c r="N2633" s="1">
        <v>955</v>
      </c>
      <c r="O2633" s="1">
        <v>860</v>
      </c>
      <c r="P2633" s="1">
        <v>262</v>
      </c>
      <c r="R2633" s="1">
        <v>5</v>
      </c>
      <c r="S2633" s="1">
        <v>3</v>
      </c>
      <c r="T2633" s="1">
        <v>1</v>
      </c>
      <c r="AB2633" s="1">
        <v>0</v>
      </c>
      <c r="AL2633" s="7">
        <f>IF(Q2633&gt;0,RANK(Q2633,(N2633:P2633,Q2633:AJ2633)),0)</f>
        <v>0</v>
      </c>
      <c r="AM2633" s="7">
        <f>IF(R2633&gt;0,RANK(R2633,(N2633:P2633,Q2633:AJ2633)),0)</f>
        <v>4</v>
      </c>
      <c r="AN2633" s="7">
        <f>IF(S2633&gt;0,RANK(S2633,(N2633:P2633,Q2633:AJ2633)),0)</f>
        <v>5</v>
      </c>
      <c r="AO2633" s="7">
        <f>IF(T2633&gt;0,RANK(T2633,(N2633:P2633,Q2633:AJ2633)),0)</f>
        <v>6</v>
      </c>
      <c r="AP2633" s="2">
        <f t="shared" si="1025"/>
        <v>0</v>
      </c>
      <c r="AQ2633" s="2">
        <f t="shared" si="1026"/>
        <v>2.3969319271332696E-3</v>
      </c>
      <c r="AR2633" s="2">
        <f t="shared" si="1027"/>
        <v>1.4381591562799617E-3</v>
      </c>
      <c r="AS2633" s="2">
        <f t="shared" si="1028"/>
        <v>4.7938638542665386E-4</v>
      </c>
      <c r="AU2633" t="s">
        <v>1441</v>
      </c>
      <c r="AV2633" t="s">
        <v>3221</v>
      </c>
      <c r="AW2633">
        <v>13</v>
      </c>
      <c r="AY2633" s="130">
        <v>48</v>
      </c>
      <c r="AZ2633" s="131">
        <v>23</v>
      </c>
      <c r="BA2633" s="132">
        <f t="shared" si="1029"/>
        <v>48023</v>
      </c>
      <c r="BC2633" s="7" t="s">
        <v>532</v>
      </c>
    </row>
    <row r="2634" spans="1:55" hidden="1" outlineLevel="1" x14ac:dyDescent="0.2">
      <c r="A2634" t="s">
        <v>720</v>
      </c>
      <c r="B2634" t="s">
        <v>3221</v>
      </c>
      <c r="C2634" s="1">
        <f t="shared" si="1019"/>
        <v>8766</v>
      </c>
      <c r="D2634" s="7">
        <f>RANK(N2634,(N2634:P2634,Q2634:AJ2634))</f>
        <v>1</v>
      </c>
      <c r="E2634" s="7">
        <f>RANK(O2634,(N2634:P2634,Q2634:AJ2634))</f>
        <v>2</v>
      </c>
      <c r="F2634" s="7">
        <f>IF(P2634&gt;0,RANK(P2634,(N2634:P2634,Q2634:AJ2634)),0)</f>
        <v>3</v>
      </c>
      <c r="G2634" s="1">
        <f t="shared" si="1020"/>
        <v>950</v>
      </c>
      <c r="H2634" s="2">
        <f t="shared" si="1017"/>
        <v>0.10837326032397901</v>
      </c>
      <c r="I2634" s="2"/>
      <c r="J2634" s="2">
        <f t="shared" si="1021"/>
        <v>0.52030572667122976</v>
      </c>
      <c r="K2634" s="2">
        <f t="shared" si="1022"/>
        <v>0.41193246634725073</v>
      </c>
      <c r="L2634" s="2">
        <f t="shared" si="1023"/>
        <v>6.1487565594341778E-2</v>
      </c>
      <c r="M2634" s="2">
        <f t="shared" si="1024"/>
        <v>6.2742413871777342E-3</v>
      </c>
      <c r="N2634" s="1">
        <v>4561</v>
      </c>
      <c r="O2634" s="1">
        <v>3611</v>
      </c>
      <c r="P2634" s="1">
        <v>539</v>
      </c>
      <c r="Q2634" s="1">
        <v>1</v>
      </c>
      <c r="R2634" s="1">
        <v>28</v>
      </c>
      <c r="S2634" s="1">
        <v>21</v>
      </c>
      <c r="T2634" s="1">
        <v>5</v>
      </c>
      <c r="AB2634" s="1">
        <v>0</v>
      </c>
      <c r="AL2634" s="7">
        <f>IF(Q2634&gt;0,RANK(Q2634,(N2634:P2634,Q2634:AJ2634)),0)</f>
        <v>7</v>
      </c>
      <c r="AM2634" s="7">
        <f>IF(R2634&gt;0,RANK(R2634,(N2634:P2634,Q2634:AJ2634)),0)</f>
        <v>4</v>
      </c>
      <c r="AN2634" s="7">
        <f>IF(S2634&gt;0,RANK(S2634,(N2634:P2634,Q2634:AJ2634)),0)</f>
        <v>5</v>
      </c>
      <c r="AO2634" s="7">
        <f>IF(T2634&gt;0,RANK(T2634,(N2634:P2634,Q2634:AJ2634)),0)</f>
        <v>6</v>
      </c>
      <c r="AP2634" s="2">
        <f t="shared" si="1025"/>
        <v>1.1407711613050422E-4</v>
      </c>
      <c r="AQ2634" s="2">
        <f t="shared" si="1026"/>
        <v>3.1941592516541184E-3</v>
      </c>
      <c r="AR2634" s="2">
        <f t="shared" si="1027"/>
        <v>2.3956194387405884E-3</v>
      </c>
      <c r="AS2634" s="2">
        <f t="shared" si="1028"/>
        <v>5.7038558065252115E-4</v>
      </c>
      <c r="AU2634" t="s">
        <v>720</v>
      </c>
      <c r="AV2634" t="s">
        <v>3221</v>
      </c>
      <c r="AW2634">
        <v>15</v>
      </c>
      <c r="AY2634" s="130">
        <v>48</v>
      </c>
      <c r="AZ2634" s="131">
        <v>25</v>
      </c>
      <c r="BA2634" s="132">
        <f t="shared" si="1029"/>
        <v>48025</v>
      </c>
      <c r="BC2634" s="7" t="s">
        <v>532</v>
      </c>
    </row>
    <row r="2635" spans="1:55" hidden="1" outlineLevel="1" x14ac:dyDescent="0.2">
      <c r="A2635" t="s">
        <v>904</v>
      </c>
      <c r="B2635" t="s">
        <v>3221</v>
      </c>
      <c r="C2635" s="1">
        <f t="shared" si="1019"/>
        <v>57049</v>
      </c>
      <c r="D2635" s="7">
        <f>RANK(N2635,(N2635:P2635,Q2635:AJ2635))</f>
        <v>2</v>
      </c>
      <c r="E2635" s="7">
        <f>RANK(O2635,(N2635:P2635,Q2635:AJ2635))</f>
        <v>1</v>
      </c>
      <c r="F2635" s="7">
        <f>IF(P2635&gt;0,RANK(P2635,(N2635:P2635,Q2635:AJ2635)),0)</f>
        <v>3</v>
      </c>
      <c r="G2635" s="1">
        <f t="shared" si="1020"/>
        <v>7710</v>
      </c>
      <c r="H2635" s="2">
        <f t="shared" si="1017"/>
        <v>0.13514697891286437</v>
      </c>
      <c r="I2635" s="2"/>
      <c r="J2635" s="2">
        <f t="shared" si="1021"/>
        <v>0.39681677154726641</v>
      </c>
      <c r="K2635" s="2">
        <f t="shared" si="1022"/>
        <v>0.53196375046013078</v>
      </c>
      <c r="L2635" s="2">
        <f t="shared" si="1023"/>
        <v>6.4260547950007893E-2</v>
      </c>
      <c r="M2635" s="2">
        <f t="shared" si="1024"/>
        <v>6.9589300425949713E-3</v>
      </c>
      <c r="N2635" s="1">
        <v>22638</v>
      </c>
      <c r="O2635" s="1">
        <v>30348</v>
      </c>
      <c r="P2635" s="1">
        <v>3666</v>
      </c>
      <c r="Q2635" s="1">
        <v>9</v>
      </c>
      <c r="R2635" s="1">
        <v>223</v>
      </c>
      <c r="S2635" s="1">
        <v>91</v>
      </c>
      <c r="T2635" s="1">
        <v>74</v>
      </c>
      <c r="AB2635" s="1">
        <v>0</v>
      </c>
      <c r="AL2635" s="7">
        <f>IF(Q2635&gt;0,RANK(Q2635,(N2635:P2635,Q2635:AJ2635)),0)</f>
        <v>7</v>
      </c>
      <c r="AM2635" s="7">
        <f>IF(R2635&gt;0,RANK(R2635,(N2635:P2635,Q2635:AJ2635)),0)</f>
        <v>4</v>
      </c>
      <c r="AN2635" s="7">
        <f>IF(S2635&gt;0,RANK(S2635,(N2635:P2635,Q2635:AJ2635)),0)</f>
        <v>5</v>
      </c>
      <c r="AO2635" s="7">
        <f>IF(T2635&gt;0,RANK(T2635,(N2635:P2635,Q2635:AJ2635)),0)</f>
        <v>6</v>
      </c>
      <c r="AP2635" s="2">
        <f t="shared" si="1025"/>
        <v>1.5775911935353819E-4</v>
      </c>
      <c r="AQ2635" s="2">
        <f t="shared" si="1026"/>
        <v>3.9089204017598907E-3</v>
      </c>
      <c r="AR2635" s="2">
        <f t="shared" si="1027"/>
        <v>1.5951199845746639E-3</v>
      </c>
      <c r="AS2635" s="2">
        <f t="shared" si="1028"/>
        <v>1.2971305369068695E-3</v>
      </c>
      <c r="AU2635" t="s">
        <v>904</v>
      </c>
      <c r="AV2635" t="s">
        <v>3221</v>
      </c>
      <c r="AW2635">
        <v>11</v>
      </c>
      <c r="AY2635" s="130">
        <v>48</v>
      </c>
      <c r="AZ2635" s="131">
        <v>27</v>
      </c>
      <c r="BA2635" s="132">
        <f t="shared" si="1029"/>
        <v>48027</v>
      </c>
      <c r="BC2635" s="7" t="s">
        <v>532</v>
      </c>
    </row>
    <row r="2636" spans="1:55" hidden="1" outlineLevel="1" x14ac:dyDescent="0.2">
      <c r="A2636" t="s">
        <v>721</v>
      </c>
      <c r="B2636" t="s">
        <v>3221</v>
      </c>
      <c r="C2636" s="1">
        <f t="shared" si="1019"/>
        <v>362489</v>
      </c>
      <c r="D2636" s="7">
        <f>RANK(N2636,(N2636:P2636,Q2636:AJ2636))</f>
        <v>1</v>
      </c>
      <c r="E2636" s="7">
        <f>RANK(O2636,(N2636:P2636,Q2636:AJ2636))</f>
        <v>2</v>
      </c>
      <c r="F2636" s="7">
        <f>IF(P2636&gt;0,RANK(P2636,(N2636:P2636,Q2636:AJ2636)),0)</f>
        <v>3</v>
      </c>
      <c r="G2636" s="1">
        <f t="shared" si="1020"/>
        <v>18689</v>
      </c>
      <c r="H2636" s="2">
        <f t="shared" si="1017"/>
        <v>5.1557426570185576E-2</v>
      </c>
      <c r="I2636" s="2"/>
      <c r="J2636" s="2">
        <f t="shared" si="1021"/>
        <v>0.49741647332746647</v>
      </c>
      <c r="K2636" s="2">
        <f t="shared" si="1022"/>
        <v>0.44585904675728089</v>
      </c>
      <c r="L2636" s="2">
        <f t="shared" si="1023"/>
        <v>4.9165629853595558E-2</v>
      </c>
      <c r="M2636" s="2">
        <f t="shared" si="1024"/>
        <v>7.5588500616571436E-3</v>
      </c>
      <c r="N2636" s="1">
        <v>180308</v>
      </c>
      <c r="O2636" s="1">
        <v>161619</v>
      </c>
      <c r="P2636" s="1">
        <v>17822</v>
      </c>
      <c r="Q2636" s="1">
        <v>370</v>
      </c>
      <c r="R2636" s="1">
        <v>1668</v>
      </c>
      <c r="S2636" s="1">
        <v>445</v>
      </c>
      <c r="T2636" s="1">
        <v>242</v>
      </c>
      <c r="AB2636" s="1">
        <v>15</v>
      </c>
      <c r="AL2636" s="7">
        <f>IF(Q2636&gt;0,RANK(Q2636,(N2636:P2636,Q2636:AJ2636)),0)</f>
        <v>6</v>
      </c>
      <c r="AM2636" s="7">
        <f>IF(R2636&gt;0,RANK(R2636,(N2636:P2636,Q2636:AJ2636)),0)</f>
        <v>4</v>
      </c>
      <c r="AN2636" s="7">
        <f>IF(S2636&gt;0,RANK(S2636,(N2636:P2636,Q2636:AJ2636)),0)</f>
        <v>5</v>
      </c>
      <c r="AO2636" s="7">
        <f>IF(T2636&gt;0,RANK(T2636,(N2636:P2636,Q2636:AJ2636)),0)</f>
        <v>7</v>
      </c>
      <c r="AP2636" s="2">
        <f t="shared" si="1025"/>
        <v>1.0207206287639074E-3</v>
      </c>
      <c r="AQ2636" s="2">
        <f t="shared" si="1026"/>
        <v>4.601518942643777E-3</v>
      </c>
      <c r="AR2636" s="2">
        <f t="shared" si="1027"/>
        <v>1.2276234589187534E-3</v>
      </c>
      <c r="AS2636" s="2">
        <f t="shared" si="1028"/>
        <v>6.6760646529963666E-4</v>
      </c>
      <c r="AU2636" t="s">
        <v>721</v>
      </c>
      <c r="AV2636" t="s">
        <v>3221</v>
      </c>
      <c r="AY2636" s="130">
        <v>48</v>
      </c>
      <c r="AZ2636" s="131">
        <v>29</v>
      </c>
      <c r="BA2636" s="132">
        <f t="shared" si="1029"/>
        <v>48029</v>
      </c>
      <c r="BC2636" s="7" t="s">
        <v>532</v>
      </c>
    </row>
    <row r="2637" spans="1:55" hidden="1" outlineLevel="1" x14ac:dyDescent="0.2">
      <c r="A2637" t="s">
        <v>2030</v>
      </c>
      <c r="B2637" t="s">
        <v>3221</v>
      </c>
      <c r="C2637" s="1">
        <f t="shared" si="1019"/>
        <v>3316</v>
      </c>
      <c r="D2637" s="7">
        <f>RANK(N2637,(N2637:P2637,Q2637:AJ2637))</f>
        <v>2</v>
      </c>
      <c r="E2637" s="7">
        <f>RANK(O2637,(N2637:P2637,Q2637:AJ2637))</f>
        <v>1</v>
      </c>
      <c r="F2637" s="7">
        <f>IF(P2637&gt;0,RANK(P2637,(N2637:P2637,Q2637:AJ2637)),0)</f>
        <v>3</v>
      </c>
      <c r="G2637" s="1">
        <f t="shared" si="1020"/>
        <v>891</v>
      </c>
      <c r="H2637" s="2">
        <f t="shared" si="1017"/>
        <v>0.26869722557297948</v>
      </c>
      <c r="I2637" s="2"/>
      <c r="J2637" s="2">
        <f t="shared" si="1021"/>
        <v>0.3100120627261761</v>
      </c>
      <c r="K2637" s="2">
        <f t="shared" si="1022"/>
        <v>0.57870928829915558</v>
      </c>
      <c r="L2637" s="2">
        <f t="shared" si="1023"/>
        <v>9.9517490952955368E-2</v>
      </c>
      <c r="M2637" s="2">
        <f t="shared" si="1024"/>
        <v>1.1761158021712959E-2</v>
      </c>
      <c r="N2637" s="1">
        <v>1028</v>
      </c>
      <c r="O2637" s="1">
        <v>1919</v>
      </c>
      <c r="P2637" s="1">
        <v>330</v>
      </c>
      <c r="Q2637" s="1">
        <v>7</v>
      </c>
      <c r="R2637" s="1">
        <v>24</v>
      </c>
      <c r="S2637" s="1">
        <v>6</v>
      </c>
      <c r="T2637" s="1">
        <v>1</v>
      </c>
      <c r="AB2637" s="1">
        <v>1</v>
      </c>
      <c r="AL2637" s="7">
        <f>IF(Q2637&gt;0,RANK(Q2637,(N2637:P2637,Q2637:AJ2637)),0)</f>
        <v>5</v>
      </c>
      <c r="AM2637" s="7">
        <f>IF(R2637&gt;0,RANK(R2637,(N2637:P2637,Q2637:AJ2637)),0)</f>
        <v>4</v>
      </c>
      <c r="AN2637" s="7">
        <f>IF(S2637&gt;0,RANK(S2637,(N2637:P2637,Q2637:AJ2637)),0)</f>
        <v>6</v>
      </c>
      <c r="AO2637" s="7">
        <f>IF(T2637&gt;0,RANK(T2637,(N2637:P2637,Q2637:AJ2637)),0)</f>
        <v>7</v>
      </c>
      <c r="AP2637" s="2">
        <f t="shared" si="1025"/>
        <v>2.1109770808202654E-3</v>
      </c>
      <c r="AQ2637" s="2">
        <f t="shared" si="1026"/>
        <v>7.2376357056694813E-3</v>
      </c>
      <c r="AR2637" s="2">
        <f t="shared" si="1027"/>
        <v>1.8094089264173703E-3</v>
      </c>
      <c r="AS2637" s="2">
        <f t="shared" si="1028"/>
        <v>3.0156815440289503E-4</v>
      </c>
      <c r="AU2637" t="s">
        <v>2030</v>
      </c>
      <c r="AV2637" t="s">
        <v>3221</v>
      </c>
      <c r="AW2637">
        <v>14</v>
      </c>
      <c r="AY2637" s="130">
        <v>48</v>
      </c>
      <c r="AZ2637" s="131">
        <v>31</v>
      </c>
      <c r="BA2637" s="132">
        <f t="shared" si="1029"/>
        <v>48031</v>
      </c>
      <c r="BC2637" s="7" t="s">
        <v>532</v>
      </c>
    </row>
    <row r="2638" spans="1:55" hidden="1" outlineLevel="1" x14ac:dyDescent="0.2">
      <c r="A2638" t="s">
        <v>2031</v>
      </c>
      <c r="B2638" t="s">
        <v>3221</v>
      </c>
      <c r="C2638" s="1">
        <f t="shared" si="1019"/>
        <v>334</v>
      </c>
      <c r="D2638" s="7">
        <f>RANK(N2638,(N2638:P2638,Q2638:AJ2638))</f>
        <v>2</v>
      </c>
      <c r="E2638" s="7">
        <f>RANK(O2638,(N2638:P2638,Q2638:AJ2638))</f>
        <v>1</v>
      </c>
      <c r="F2638" s="7">
        <f>IF(P2638&gt;0,RANK(P2638,(N2638:P2638,Q2638:AJ2638)),0)</f>
        <v>3</v>
      </c>
      <c r="G2638" s="1">
        <f t="shared" si="1020"/>
        <v>101</v>
      </c>
      <c r="H2638" s="2">
        <f t="shared" si="1017"/>
        <v>0.30239520958083832</v>
      </c>
      <c r="I2638" s="2"/>
      <c r="J2638" s="2">
        <f t="shared" si="1021"/>
        <v>0.27844311377245506</v>
      </c>
      <c r="K2638" s="2">
        <f t="shared" si="1022"/>
        <v>0.58083832335329344</v>
      </c>
      <c r="L2638" s="2">
        <f t="shared" si="1023"/>
        <v>0.1347305389221557</v>
      </c>
      <c r="M2638" s="2">
        <f t="shared" si="1024"/>
        <v>5.9880239520958556E-3</v>
      </c>
      <c r="N2638" s="1">
        <v>93</v>
      </c>
      <c r="O2638" s="1">
        <v>194</v>
      </c>
      <c r="P2638" s="1">
        <v>45</v>
      </c>
      <c r="S2638" s="1">
        <v>2</v>
      </c>
      <c r="AB2638" s="1">
        <v>0</v>
      </c>
      <c r="AL2638" s="7">
        <f>IF(Q2638&gt;0,RANK(Q2638,(N2638:P2638,Q2638:AJ2638)),0)</f>
        <v>0</v>
      </c>
      <c r="AM2638" s="7">
        <f>IF(R2638&gt;0,RANK(R2638,(N2638:P2638,Q2638:AJ2638)),0)</f>
        <v>0</v>
      </c>
      <c r="AN2638" s="7">
        <f>IF(S2638&gt;0,RANK(S2638,(N2638:P2638,Q2638:AJ2638)),0)</f>
        <v>4</v>
      </c>
      <c r="AO2638" s="7">
        <f>IF(T2638&gt;0,RANK(T2638,(N2638:P2638,Q2638:AJ2638)),0)</f>
        <v>0</v>
      </c>
      <c r="AP2638" s="2">
        <f t="shared" si="1025"/>
        <v>0</v>
      </c>
      <c r="AQ2638" s="2">
        <f t="shared" si="1026"/>
        <v>0</v>
      </c>
      <c r="AR2638" s="2">
        <f t="shared" si="1027"/>
        <v>5.9880239520958087E-3</v>
      </c>
      <c r="AS2638" s="2">
        <f t="shared" si="1028"/>
        <v>0</v>
      </c>
      <c r="AU2638" t="s">
        <v>2031</v>
      </c>
      <c r="AV2638" t="s">
        <v>3221</v>
      </c>
      <c r="AW2638">
        <v>17</v>
      </c>
      <c r="AY2638" s="130">
        <v>48</v>
      </c>
      <c r="AZ2638" s="131">
        <v>33</v>
      </c>
      <c r="BA2638" s="132">
        <f t="shared" si="1029"/>
        <v>48033</v>
      </c>
      <c r="BC2638" s="7" t="s">
        <v>532</v>
      </c>
    </row>
    <row r="2639" spans="1:55" hidden="1" outlineLevel="1" x14ac:dyDescent="0.2">
      <c r="A2639" t="s">
        <v>2032</v>
      </c>
      <c r="B2639" t="s">
        <v>3221</v>
      </c>
      <c r="C2639" s="1">
        <f t="shared" si="1019"/>
        <v>6026</v>
      </c>
      <c r="D2639" s="7">
        <f>RANK(N2639,(N2639:P2639,Q2639:AJ2639))</f>
        <v>2</v>
      </c>
      <c r="E2639" s="7">
        <f>RANK(O2639,(N2639:P2639,Q2639:AJ2639))</f>
        <v>1</v>
      </c>
      <c r="F2639" s="7">
        <f>IF(P2639&gt;0,RANK(P2639,(N2639:P2639,Q2639:AJ2639)),0)</f>
        <v>3</v>
      </c>
      <c r="G2639" s="1">
        <f t="shared" si="1020"/>
        <v>413</v>
      </c>
      <c r="H2639" s="2">
        <f t="shared" si="1017"/>
        <v>6.8536342515765014E-2</v>
      </c>
      <c r="I2639" s="2"/>
      <c r="J2639" s="2">
        <f t="shared" si="1021"/>
        <v>0.40275472950547625</v>
      </c>
      <c r="K2639" s="2">
        <f t="shared" si="1022"/>
        <v>0.47129107202124126</v>
      </c>
      <c r="L2639" s="2">
        <f t="shared" si="1023"/>
        <v>0.12263524726186525</v>
      </c>
      <c r="M2639" s="2">
        <f t="shared" si="1024"/>
        <v>3.318951211417176E-3</v>
      </c>
      <c r="N2639" s="1">
        <v>2427</v>
      </c>
      <c r="O2639" s="1">
        <v>2840</v>
      </c>
      <c r="P2639" s="1">
        <v>739</v>
      </c>
      <c r="R2639" s="1">
        <v>15</v>
      </c>
      <c r="S2639" s="1">
        <v>5</v>
      </c>
      <c r="AB2639" s="1">
        <v>0</v>
      </c>
      <c r="AL2639" s="7">
        <f>IF(Q2639&gt;0,RANK(Q2639,(N2639:P2639,Q2639:AJ2639)),0)</f>
        <v>0</v>
      </c>
      <c r="AM2639" s="7">
        <f>IF(R2639&gt;0,RANK(R2639,(N2639:P2639,Q2639:AJ2639)),0)</f>
        <v>4</v>
      </c>
      <c r="AN2639" s="7">
        <f>IF(S2639&gt;0,RANK(S2639,(N2639:P2639,Q2639:AJ2639)),0)</f>
        <v>5</v>
      </c>
      <c r="AO2639" s="7">
        <f>IF(T2639&gt;0,RANK(T2639,(N2639:P2639,Q2639:AJ2639)),0)</f>
        <v>0</v>
      </c>
      <c r="AP2639" s="2">
        <f t="shared" si="1025"/>
        <v>0</v>
      </c>
      <c r="AQ2639" s="2">
        <f t="shared" si="1026"/>
        <v>2.4892134085628941E-3</v>
      </c>
      <c r="AR2639" s="2">
        <f t="shared" si="1027"/>
        <v>8.29737802854298E-4</v>
      </c>
      <c r="AS2639" s="2">
        <f t="shared" si="1028"/>
        <v>0</v>
      </c>
      <c r="AU2639" t="s">
        <v>2032</v>
      </c>
      <c r="AV2639" t="s">
        <v>3221</v>
      </c>
      <c r="AW2639">
        <v>11</v>
      </c>
      <c r="AY2639" s="130">
        <v>48</v>
      </c>
      <c r="AZ2639" s="131">
        <v>35</v>
      </c>
      <c r="BA2639" s="132">
        <f t="shared" si="1029"/>
        <v>48035</v>
      </c>
      <c r="BC2639" s="7" t="s">
        <v>532</v>
      </c>
    </row>
    <row r="2640" spans="1:55" hidden="1" outlineLevel="1" x14ac:dyDescent="0.2">
      <c r="A2640" t="s">
        <v>742</v>
      </c>
      <c r="B2640" t="s">
        <v>3221</v>
      </c>
      <c r="C2640" s="1">
        <f t="shared" si="1019"/>
        <v>29270</v>
      </c>
      <c r="D2640" s="7">
        <f>RANK(N2640,(N2640:P2640,Q2640:AJ2640))</f>
        <v>1</v>
      </c>
      <c r="E2640" s="7">
        <f>RANK(O2640,(N2640:P2640,Q2640:AJ2640))</f>
        <v>2</v>
      </c>
      <c r="F2640" s="7">
        <f>IF(P2640&gt;0,RANK(P2640,(N2640:P2640,Q2640:AJ2640)),0)</f>
        <v>3</v>
      </c>
      <c r="G2640" s="1">
        <f t="shared" si="1020"/>
        <v>907</v>
      </c>
      <c r="H2640" s="2">
        <f t="shared" si="1017"/>
        <v>3.0987359070720876E-2</v>
      </c>
      <c r="I2640" s="2"/>
      <c r="J2640" s="2">
        <f t="shared" si="1021"/>
        <v>0.46658694909463616</v>
      </c>
      <c r="K2640" s="2">
        <f t="shared" si="1022"/>
        <v>0.4355995900239153</v>
      </c>
      <c r="L2640" s="2">
        <f t="shared" si="1023"/>
        <v>9.4294499487529895E-2</v>
      </c>
      <c r="M2640" s="2">
        <f t="shared" si="1024"/>
        <v>3.5189613939186487E-3</v>
      </c>
      <c r="N2640" s="1">
        <v>13657</v>
      </c>
      <c r="O2640" s="1">
        <v>12750</v>
      </c>
      <c r="P2640" s="1">
        <v>2760</v>
      </c>
      <c r="R2640" s="1">
        <v>47</v>
      </c>
      <c r="S2640" s="1">
        <v>39</v>
      </c>
      <c r="T2640" s="1">
        <v>17</v>
      </c>
      <c r="AB2640" s="1">
        <v>0</v>
      </c>
      <c r="AL2640" s="7">
        <f>IF(Q2640&gt;0,RANK(Q2640,(N2640:P2640,Q2640:AJ2640)),0)</f>
        <v>0</v>
      </c>
      <c r="AM2640" s="7">
        <f>IF(R2640&gt;0,RANK(R2640,(N2640:P2640,Q2640:AJ2640)),0)</f>
        <v>4</v>
      </c>
      <c r="AN2640" s="7">
        <f>IF(S2640&gt;0,RANK(S2640,(N2640:P2640,Q2640:AJ2640)),0)</f>
        <v>5</v>
      </c>
      <c r="AO2640" s="7">
        <f>IF(T2640&gt;0,RANK(T2640,(N2640:P2640,Q2640:AJ2640)),0)</f>
        <v>6</v>
      </c>
      <c r="AP2640" s="2">
        <f t="shared" si="1025"/>
        <v>0</v>
      </c>
      <c r="AQ2640" s="2">
        <f t="shared" si="1026"/>
        <v>1.6057396651861975E-3</v>
      </c>
      <c r="AR2640" s="2">
        <f t="shared" si="1027"/>
        <v>1.3324222753672702E-3</v>
      </c>
      <c r="AS2640" s="2">
        <f t="shared" si="1028"/>
        <v>5.8079945336522037E-4</v>
      </c>
      <c r="AU2640" t="s">
        <v>742</v>
      </c>
      <c r="AV2640" t="s">
        <v>3221</v>
      </c>
      <c r="AW2640">
        <v>1</v>
      </c>
      <c r="AY2640" s="130">
        <v>48</v>
      </c>
      <c r="AZ2640" s="131">
        <v>37</v>
      </c>
      <c r="BA2640" s="132">
        <f t="shared" si="1029"/>
        <v>48037</v>
      </c>
      <c r="BC2640" s="7" t="s">
        <v>532</v>
      </c>
    </row>
    <row r="2641" spans="1:55" hidden="1" outlineLevel="1" x14ac:dyDescent="0.2">
      <c r="A2641" t="s">
        <v>875</v>
      </c>
      <c r="B2641" t="s">
        <v>3221</v>
      </c>
      <c r="C2641" s="1">
        <f t="shared" si="1019"/>
        <v>65638</v>
      </c>
      <c r="D2641" s="7">
        <f>RANK(N2641,(N2641:P2641,Q2641:AJ2641))</f>
        <v>2</v>
      </c>
      <c r="E2641" s="7">
        <f>RANK(O2641,(N2641:P2641,Q2641:AJ2641))</f>
        <v>1</v>
      </c>
      <c r="F2641" s="7">
        <f>IF(P2641&gt;0,RANK(P2641,(N2641:P2641,Q2641:AJ2641)),0)</f>
        <v>3</v>
      </c>
      <c r="G2641" s="1">
        <f t="shared" si="1020"/>
        <v>13433</v>
      </c>
      <c r="H2641" s="2">
        <f t="shared" si="1017"/>
        <v>0.20465279258965843</v>
      </c>
      <c r="I2641" s="2"/>
      <c r="J2641" s="2">
        <f t="shared" si="1021"/>
        <v>0.34978213839544164</v>
      </c>
      <c r="K2641" s="2">
        <f t="shared" si="1022"/>
        <v>0.55443493098510011</v>
      </c>
      <c r="L2641" s="2">
        <f t="shared" si="1023"/>
        <v>8.9414668332368441E-2</v>
      </c>
      <c r="M2641" s="2">
        <f t="shared" si="1024"/>
        <v>6.3682622870898653E-3</v>
      </c>
      <c r="N2641" s="1">
        <v>22959</v>
      </c>
      <c r="O2641" s="1">
        <v>36392</v>
      </c>
      <c r="P2641" s="1">
        <v>5869</v>
      </c>
      <c r="R2641" s="1">
        <v>289</v>
      </c>
      <c r="S2641" s="1">
        <v>90</v>
      </c>
      <c r="T2641" s="1">
        <v>39</v>
      </c>
      <c r="AB2641" s="1">
        <v>0</v>
      </c>
      <c r="AL2641" s="7">
        <f>IF(Q2641&gt;0,RANK(Q2641,(N2641:P2641,Q2641:AJ2641)),0)</f>
        <v>0</v>
      </c>
      <c r="AM2641" s="7">
        <f>IF(R2641&gt;0,RANK(R2641,(N2641:P2641,Q2641:AJ2641)),0)</f>
        <v>4</v>
      </c>
      <c r="AN2641" s="7">
        <f>IF(S2641&gt;0,RANK(S2641,(N2641:P2641,Q2641:AJ2641)),0)</f>
        <v>5</v>
      </c>
      <c r="AO2641" s="7">
        <f>IF(T2641&gt;0,RANK(T2641,(N2641:P2641,Q2641:AJ2641)),0)</f>
        <v>6</v>
      </c>
      <c r="AP2641" s="2">
        <f t="shared" si="1025"/>
        <v>0</v>
      </c>
      <c r="AQ2641" s="2">
        <f t="shared" si="1026"/>
        <v>4.4029373228922268E-3</v>
      </c>
      <c r="AR2641" s="2">
        <f t="shared" si="1027"/>
        <v>1.3711569517657455E-3</v>
      </c>
      <c r="AS2641" s="2">
        <f t="shared" si="1028"/>
        <v>5.9416801243182299E-4</v>
      </c>
      <c r="AU2641" t="s">
        <v>875</v>
      </c>
      <c r="AV2641" t="s">
        <v>3221</v>
      </c>
      <c r="AW2641" t="s">
        <v>754</v>
      </c>
      <c r="AY2641" s="130">
        <v>48</v>
      </c>
      <c r="AZ2641" s="131">
        <v>39</v>
      </c>
      <c r="BA2641" s="132">
        <f t="shared" si="1029"/>
        <v>48039</v>
      </c>
      <c r="BC2641" s="7" t="s">
        <v>532</v>
      </c>
    </row>
    <row r="2642" spans="1:55" hidden="1" outlineLevel="1" x14ac:dyDescent="0.2">
      <c r="A2642" t="s">
        <v>2817</v>
      </c>
      <c r="B2642" t="s">
        <v>3221</v>
      </c>
      <c r="C2642" s="1">
        <f t="shared" si="1019"/>
        <v>38644</v>
      </c>
      <c r="D2642" s="7">
        <f>RANK(N2642,(N2642:P2642,Q2642:AJ2642))</f>
        <v>2</v>
      </c>
      <c r="E2642" s="7">
        <f>RANK(O2642,(N2642:P2642,Q2642:AJ2642))</f>
        <v>1</v>
      </c>
      <c r="F2642" s="7">
        <f>IF(P2642&gt;0,RANK(P2642,(N2642:P2642,Q2642:AJ2642)),0)</f>
        <v>3</v>
      </c>
      <c r="G2642" s="1">
        <f t="shared" si="1020"/>
        <v>8114</v>
      </c>
      <c r="H2642" s="2">
        <f t="shared" si="1017"/>
        <v>0.20996791222440742</v>
      </c>
      <c r="I2642" s="2"/>
      <c r="J2642" s="2">
        <f t="shared" si="1021"/>
        <v>0.36145326570748371</v>
      </c>
      <c r="K2642" s="2">
        <f t="shared" si="1022"/>
        <v>0.57142117793189107</v>
      </c>
      <c r="L2642" s="2">
        <f t="shared" si="1023"/>
        <v>5.7318083014180725E-2</v>
      </c>
      <c r="M2642" s="2">
        <f t="shared" si="1024"/>
        <v>9.8074733464445021E-3</v>
      </c>
      <c r="N2642" s="1">
        <v>13968</v>
      </c>
      <c r="O2642" s="1">
        <v>22082</v>
      </c>
      <c r="P2642" s="1">
        <v>2215</v>
      </c>
      <c r="Q2642" s="1">
        <v>47</v>
      </c>
      <c r="R2642" s="1">
        <v>264</v>
      </c>
      <c r="S2642" s="1">
        <v>30</v>
      </c>
      <c r="T2642" s="1">
        <v>36</v>
      </c>
      <c r="AB2642" s="1">
        <v>2</v>
      </c>
      <c r="AL2642" s="7">
        <f>IF(Q2642&gt;0,RANK(Q2642,(N2642:P2642,Q2642:AJ2642)),0)</f>
        <v>5</v>
      </c>
      <c r="AM2642" s="7">
        <f>IF(R2642&gt;0,RANK(R2642,(N2642:P2642,Q2642:AJ2642)),0)</f>
        <v>4</v>
      </c>
      <c r="AN2642" s="7">
        <f>IF(S2642&gt;0,RANK(S2642,(N2642:P2642,Q2642:AJ2642)),0)</f>
        <v>7</v>
      </c>
      <c r="AO2642" s="7">
        <f>IF(T2642&gt;0,RANK(T2642,(N2642:P2642,Q2642:AJ2642)),0)</f>
        <v>6</v>
      </c>
      <c r="AP2642" s="2">
        <f t="shared" si="1025"/>
        <v>1.2162302039126385E-3</v>
      </c>
      <c r="AQ2642" s="2">
        <f t="shared" si="1026"/>
        <v>6.8315909326156716E-3</v>
      </c>
      <c r="AR2642" s="2">
        <f t="shared" si="1027"/>
        <v>7.7631715143359906E-4</v>
      </c>
      <c r="AS2642" s="2">
        <f t="shared" si="1028"/>
        <v>9.3158058172031883E-4</v>
      </c>
      <c r="AU2642" t="s">
        <v>2817</v>
      </c>
      <c r="AV2642" t="s">
        <v>3221</v>
      </c>
      <c r="AY2642" s="130">
        <v>48</v>
      </c>
      <c r="AZ2642" s="131">
        <v>41</v>
      </c>
      <c r="BA2642" s="132">
        <f t="shared" si="1029"/>
        <v>48041</v>
      </c>
      <c r="BC2642" s="7" t="s">
        <v>532</v>
      </c>
    </row>
    <row r="2643" spans="1:55" hidden="1" outlineLevel="1" x14ac:dyDescent="0.2">
      <c r="A2643" t="s">
        <v>2868</v>
      </c>
      <c r="B2643" t="s">
        <v>3221</v>
      </c>
      <c r="C2643" s="1">
        <f t="shared" si="1019"/>
        <v>3452</v>
      </c>
      <c r="D2643" s="7">
        <f>RANK(N2643,(N2643:P2643,Q2643:AJ2643))</f>
        <v>1</v>
      </c>
      <c r="E2643" s="7">
        <f>RANK(O2643,(N2643:P2643,Q2643:AJ2643))</f>
        <v>2</v>
      </c>
      <c r="F2643" s="7">
        <f>IF(P2643&gt;0,RANK(P2643,(N2643:P2643,Q2643:AJ2643)),0)</f>
        <v>3</v>
      </c>
      <c r="G2643" s="1">
        <f t="shared" si="1020"/>
        <v>205</v>
      </c>
      <c r="H2643" s="2">
        <f t="shared" si="1017"/>
        <v>5.9385863267670917E-2</v>
      </c>
      <c r="I2643" s="2"/>
      <c r="J2643" s="2">
        <f t="shared" si="1021"/>
        <v>0.47595596755504055</v>
      </c>
      <c r="K2643" s="2">
        <f t="shared" si="1022"/>
        <v>0.41657010428736962</v>
      </c>
      <c r="L2643" s="2">
        <f t="shared" si="1023"/>
        <v>8.6616454229432219E-2</v>
      </c>
      <c r="M2643" s="2">
        <f t="shared" si="1024"/>
        <v>2.0857473928157608E-2</v>
      </c>
      <c r="N2643" s="1">
        <v>1643</v>
      </c>
      <c r="O2643" s="1">
        <v>1438</v>
      </c>
      <c r="P2643" s="1">
        <v>299</v>
      </c>
      <c r="Q2643" s="1">
        <v>15</v>
      </c>
      <c r="R2643" s="1">
        <v>35</v>
      </c>
      <c r="S2643" s="1">
        <v>10</v>
      </c>
      <c r="T2643" s="1">
        <v>10</v>
      </c>
      <c r="AB2643" s="1">
        <v>2</v>
      </c>
      <c r="AL2643" s="7">
        <f>IF(Q2643&gt;0,RANK(Q2643,(N2643:P2643,Q2643:AJ2643)),0)</f>
        <v>5</v>
      </c>
      <c r="AM2643" s="7">
        <f>IF(R2643&gt;0,RANK(R2643,(N2643:P2643,Q2643:AJ2643)),0)</f>
        <v>4</v>
      </c>
      <c r="AN2643" s="7">
        <f>IF(S2643&gt;0,RANK(S2643,(N2643:P2643,Q2643:AJ2643)),0)</f>
        <v>6</v>
      </c>
      <c r="AO2643" s="7">
        <f>IF(T2643&gt;0,RANK(T2643,(N2643:P2643,Q2643:AJ2643)),0)</f>
        <v>6</v>
      </c>
      <c r="AP2643" s="2">
        <f t="shared" si="1025"/>
        <v>4.3453070683661648E-3</v>
      </c>
      <c r="AQ2643" s="2">
        <f t="shared" si="1026"/>
        <v>1.0139049826187718E-2</v>
      </c>
      <c r="AR2643" s="2">
        <f t="shared" si="1027"/>
        <v>2.8968713789107765E-3</v>
      </c>
      <c r="AS2643" s="2">
        <f t="shared" si="1028"/>
        <v>2.8968713789107765E-3</v>
      </c>
      <c r="AU2643" t="s">
        <v>2868</v>
      </c>
      <c r="AV2643" t="s">
        <v>3221</v>
      </c>
      <c r="AW2643">
        <v>23</v>
      </c>
      <c r="AY2643" s="130">
        <v>48</v>
      </c>
      <c r="AZ2643" s="131">
        <v>43</v>
      </c>
      <c r="BA2643" s="132">
        <f t="shared" si="1029"/>
        <v>48043</v>
      </c>
      <c r="BC2643" s="7" t="s">
        <v>532</v>
      </c>
    </row>
    <row r="2644" spans="1:55" hidden="1" outlineLevel="1" x14ac:dyDescent="0.2">
      <c r="A2644" t="s">
        <v>2869</v>
      </c>
      <c r="B2644" t="s">
        <v>3221</v>
      </c>
      <c r="C2644" s="1">
        <f t="shared" si="1019"/>
        <v>892</v>
      </c>
      <c r="D2644" s="7">
        <f>RANK(N2644,(N2644:P2644,Q2644:AJ2644))</f>
        <v>2</v>
      </c>
      <c r="E2644" s="7">
        <f>RANK(O2644,(N2644:P2644,Q2644:AJ2644))</f>
        <v>1</v>
      </c>
      <c r="F2644" s="7">
        <f>IF(P2644&gt;0,RANK(P2644,(N2644:P2644,Q2644:AJ2644)),0)</f>
        <v>3</v>
      </c>
      <c r="G2644" s="1">
        <f t="shared" si="1020"/>
        <v>8</v>
      </c>
      <c r="H2644" s="2">
        <f t="shared" si="1017"/>
        <v>8.9686098654708519E-3</v>
      </c>
      <c r="I2644" s="2"/>
      <c r="J2644" s="2">
        <f t="shared" si="1021"/>
        <v>0.45739910313901344</v>
      </c>
      <c r="K2644" s="2">
        <f t="shared" si="1022"/>
        <v>0.46636771300448432</v>
      </c>
      <c r="L2644" s="2">
        <f t="shared" si="1023"/>
        <v>7.2869955156950675E-2</v>
      </c>
      <c r="M2644" s="2">
        <f t="shared" si="1024"/>
        <v>3.3632286995515653E-3</v>
      </c>
      <c r="N2644" s="1">
        <v>408</v>
      </c>
      <c r="O2644" s="1">
        <v>416</v>
      </c>
      <c r="P2644" s="1">
        <v>65</v>
      </c>
      <c r="R2644" s="1">
        <v>3</v>
      </c>
      <c r="AB2644" s="1">
        <v>0</v>
      </c>
      <c r="AL2644" s="7">
        <f>IF(Q2644&gt;0,RANK(Q2644,(N2644:P2644,Q2644:AJ2644)),0)</f>
        <v>0</v>
      </c>
      <c r="AM2644" s="7">
        <f>IF(R2644&gt;0,RANK(R2644,(N2644:P2644,Q2644:AJ2644)),0)</f>
        <v>4</v>
      </c>
      <c r="AN2644" s="7">
        <f>IF(S2644&gt;0,RANK(S2644,(N2644:P2644,Q2644:AJ2644)),0)</f>
        <v>0</v>
      </c>
      <c r="AO2644" s="7">
        <f>IF(T2644&gt;0,RANK(T2644,(N2644:P2644,Q2644:AJ2644)),0)</f>
        <v>0</v>
      </c>
      <c r="AP2644" s="2">
        <f t="shared" si="1025"/>
        <v>0</v>
      </c>
      <c r="AQ2644" s="2">
        <f t="shared" si="1026"/>
        <v>3.3632286995515697E-3</v>
      </c>
      <c r="AR2644" s="2">
        <f t="shared" si="1027"/>
        <v>0</v>
      </c>
      <c r="AS2644" s="2">
        <f t="shared" si="1028"/>
        <v>0</v>
      </c>
      <c r="AU2644" t="s">
        <v>2869</v>
      </c>
      <c r="AV2644" t="s">
        <v>3221</v>
      </c>
      <c r="AW2644">
        <v>13</v>
      </c>
      <c r="AY2644" s="130">
        <v>48</v>
      </c>
      <c r="AZ2644" s="131">
        <v>45</v>
      </c>
      <c r="BA2644" s="132">
        <f t="shared" si="1029"/>
        <v>48045</v>
      </c>
      <c r="BC2644" s="7" t="s">
        <v>532</v>
      </c>
    </row>
    <row r="2645" spans="1:55" hidden="1" outlineLevel="1" x14ac:dyDescent="0.2">
      <c r="A2645" t="s">
        <v>485</v>
      </c>
      <c r="B2645" t="s">
        <v>3221</v>
      </c>
      <c r="C2645" s="1">
        <f t="shared" si="1019"/>
        <v>3488</v>
      </c>
      <c r="D2645" s="7">
        <f>RANK(N2645,(N2645:P2645,Q2645:AJ2645))</f>
        <v>1</v>
      </c>
      <c r="E2645" s="7">
        <f>RANK(O2645,(N2645:P2645,Q2645:AJ2645))</f>
        <v>2</v>
      </c>
      <c r="F2645" s="7">
        <f>IF(P2645&gt;0,RANK(P2645,(N2645:P2645,Q2645:AJ2645)),0)</f>
        <v>3</v>
      </c>
      <c r="G2645" s="1">
        <f t="shared" si="1020"/>
        <v>2532</v>
      </c>
      <c r="H2645" s="2">
        <f t="shared" si="1017"/>
        <v>0.7259174311926605</v>
      </c>
      <c r="I2645" s="2"/>
      <c r="J2645" s="2">
        <f t="shared" si="1021"/>
        <v>0.84432339449541283</v>
      </c>
      <c r="K2645" s="2">
        <f t="shared" si="1022"/>
        <v>0.1184059633027523</v>
      </c>
      <c r="L2645" s="2">
        <f t="shared" si="1023"/>
        <v>3.096330275229358E-2</v>
      </c>
      <c r="M2645" s="2">
        <f t="shared" si="1024"/>
        <v>6.3073394495412952E-3</v>
      </c>
      <c r="N2645" s="1">
        <v>2945</v>
      </c>
      <c r="O2645" s="1">
        <v>413</v>
      </c>
      <c r="P2645" s="1">
        <v>108</v>
      </c>
      <c r="R2645" s="1">
        <v>10</v>
      </c>
      <c r="S2645" s="1">
        <v>6</v>
      </c>
      <c r="T2645" s="1">
        <v>6</v>
      </c>
      <c r="AB2645" s="1">
        <v>0</v>
      </c>
      <c r="AL2645" s="7">
        <f>IF(Q2645&gt;0,RANK(Q2645,(N2645:P2645,Q2645:AJ2645)),0)</f>
        <v>0</v>
      </c>
      <c r="AM2645" s="7">
        <f>IF(R2645&gt;0,RANK(R2645,(N2645:P2645,Q2645:AJ2645)),0)</f>
        <v>4</v>
      </c>
      <c r="AN2645" s="7">
        <f>IF(S2645&gt;0,RANK(S2645,(N2645:P2645,Q2645:AJ2645)),0)</f>
        <v>5</v>
      </c>
      <c r="AO2645" s="7">
        <f>IF(T2645&gt;0,RANK(T2645,(N2645:P2645,Q2645:AJ2645)),0)</f>
        <v>5</v>
      </c>
      <c r="AP2645" s="2">
        <f t="shared" si="1025"/>
        <v>0</v>
      </c>
      <c r="AQ2645" s="2">
        <f t="shared" si="1026"/>
        <v>2.8669724770642203E-3</v>
      </c>
      <c r="AR2645" s="2">
        <f t="shared" si="1027"/>
        <v>1.7201834862385322E-3</v>
      </c>
      <c r="AS2645" s="2">
        <f t="shared" si="1028"/>
        <v>1.7201834862385322E-3</v>
      </c>
      <c r="AU2645" t="s">
        <v>485</v>
      </c>
      <c r="AV2645" t="s">
        <v>3221</v>
      </c>
      <c r="AW2645">
        <v>15</v>
      </c>
      <c r="AY2645" s="130">
        <v>48</v>
      </c>
      <c r="AZ2645" s="131">
        <v>47</v>
      </c>
      <c r="BA2645" s="132">
        <f t="shared" si="1029"/>
        <v>48047</v>
      </c>
      <c r="BC2645" s="7" t="s">
        <v>532</v>
      </c>
    </row>
    <row r="2646" spans="1:55" hidden="1" outlineLevel="1" x14ac:dyDescent="0.2">
      <c r="A2646" t="s">
        <v>470</v>
      </c>
      <c r="B2646" t="s">
        <v>3221</v>
      </c>
      <c r="C2646" s="1">
        <f t="shared" si="1019"/>
        <v>11787</v>
      </c>
      <c r="D2646" s="7">
        <f>RANK(N2646,(N2646:P2646,Q2646:AJ2646))</f>
        <v>2</v>
      </c>
      <c r="E2646" s="7">
        <f>RANK(O2646,(N2646:P2646,Q2646:AJ2646))</f>
        <v>1</v>
      </c>
      <c r="F2646" s="7">
        <f>IF(P2646&gt;0,RANK(P2646,(N2646:P2646,Q2646:AJ2646)),0)</f>
        <v>3</v>
      </c>
      <c r="G2646" s="1">
        <f t="shared" si="1020"/>
        <v>2386</v>
      </c>
      <c r="H2646" s="2">
        <f t="shared" si="1017"/>
        <v>0.20242640196827014</v>
      </c>
      <c r="I2646" s="2"/>
      <c r="J2646" s="2">
        <f t="shared" si="1021"/>
        <v>0.3510647323322304</v>
      </c>
      <c r="K2646" s="2">
        <f t="shared" si="1022"/>
        <v>0.55349113430050056</v>
      </c>
      <c r="L2646" s="2">
        <f t="shared" si="1023"/>
        <v>9.1711207262238054E-2</v>
      </c>
      <c r="M2646" s="2">
        <f t="shared" si="1024"/>
        <v>3.7329261050309259E-3</v>
      </c>
      <c r="N2646" s="1">
        <v>4138</v>
      </c>
      <c r="O2646" s="1">
        <v>6524</v>
      </c>
      <c r="P2646" s="1">
        <v>1081</v>
      </c>
      <c r="Q2646" s="1">
        <v>2</v>
      </c>
      <c r="R2646" s="1">
        <v>17</v>
      </c>
      <c r="S2646" s="1">
        <v>16</v>
      </c>
      <c r="T2646" s="1">
        <v>9</v>
      </c>
      <c r="AB2646" s="1">
        <v>0</v>
      </c>
      <c r="AL2646" s="7">
        <f>IF(Q2646&gt;0,RANK(Q2646,(N2646:P2646,Q2646:AJ2646)),0)</f>
        <v>7</v>
      </c>
      <c r="AM2646" s="7">
        <f>IF(R2646&gt;0,RANK(R2646,(N2646:P2646,Q2646:AJ2646)),0)</f>
        <v>4</v>
      </c>
      <c r="AN2646" s="7">
        <f>IF(S2646&gt;0,RANK(S2646,(N2646:P2646,Q2646:AJ2646)),0)</f>
        <v>5</v>
      </c>
      <c r="AO2646" s="7">
        <f>IF(T2646&gt;0,RANK(T2646,(N2646:P2646,Q2646:AJ2646)),0)</f>
        <v>6</v>
      </c>
      <c r="AP2646" s="2">
        <f t="shared" si="1025"/>
        <v>1.6967845931958937E-4</v>
      </c>
      <c r="AQ2646" s="2">
        <f t="shared" si="1026"/>
        <v>1.4422669042165098E-3</v>
      </c>
      <c r="AR2646" s="2">
        <f t="shared" si="1027"/>
        <v>1.357427674556715E-3</v>
      </c>
      <c r="AS2646" s="2">
        <f t="shared" si="1028"/>
        <v>7.6355306693815222E-4</v>
      </c>
      <c r="AU2646" t="s">
        <v>470</v>
      </c>
      <c r="AV2646" t="s">
        <v>3221</v>
      </c>
      <c r="AW2646">
        <v>17</v>
      </c>
      <c r="AY2646" s="130">
        <v>48</v>
      </c>
      <c r="AZ2646" s="131">
        <v>49</v>
      </c>
      <c r="BA2646" s="132">
        <f t="shared" si="1029"/>
        <v>48049</v>
      </c>
      <c r="BC2646" s="7" t="s">
        <v>532</v>
      </c>
    </row>
    <row r="2647" spans="1:55" hidden="1" outlineLevel="1" x14ac:dyDescent="0.2">
      <c r="A2647" t="s">
        <v>2870</v>
      </c>
      <c r="B2647" t="s">
        <v>3221</v>
      </c>
      <c r="C2647" s="1">
        <f t="shared" si="1019"/>
        <v>4953</v>
      </c>
      <c r="D2647" s="7">
        <f>RANK(N2647,(N2647:P2647,Q2647:AJ2647))</f>
        <v>1</v>
      </c>
      <c r="E2647" s="7">
        <f>RANK(O2647,(N2647:P2647,Q2647:AJ2647))</f>
        <v>2</v>
      </c>
      <c r="F2647" s="7">
        <f>IF(P2647&gt;0,RANK(P2647,(N2647:P2647,Q2647:AJ2647)),0)</f>
        <v>3</v>
      </c>
      <c r="G2647" s="1">
        <f t="shared" si="1020"/>
        <v>245</v>
      </c>
      <c r="H2647" s="2">
        <f t="shared" si="1017"/>
        <v>4.9464970724813241E-2</v>
      </c>
      <c r="I2647" s="2"/>
      <c r="J2647" s="2">
        <f t="shared" si="1021"/>
        <v>0.48839087421764588</v>
      </c>
      <c r="K2647" s="2">
        <f t="shared" si="1022"/>
        <v>0.43892590349283261</v>
      </c>
      <c r="L2647" s="2">
        <f t="shared" si="1023"/>
        <v>7.0058550373510997E-2</v>
      </c>
      <c r="M2647" s="2">
        <f t="shared" si="1024"/>
        <v>2.624671916010457E-3</v>
      </c>
      <c r="N2647" s="1">
        <v>2419</v>
      </c>
      <c r="O2647" s="1">
        <v>2174</v>
      </c>
      <c r="P2647" s="1">
        <v>347</v>
      </c>
      <c r="R2647" s="1">
        <v>12</v>
      </c>
      <c r="S2647" s="1">
        <v>1</v>
      </c>
      <c r="AB2647" s="1">
        <v>0</v>
      </c>
      <c r="AL2647" s="7">
        <f>IF(Q2647&gt;0,RANK(Q2647,(N2647:P2647,Q2647:AJ2647)),0)</f>
        <v>0</v>
      </c>
      <c r="AM2647" s="7">
        <f>IF(R2647&gt;0,RANK(R2647,(N2647:P2647,Q2647:AJ2647)),0)</f>
        <v>4</v>
      </c>
      <c r="AN2647" s="7">
        <f>IF(S2647&gt;0,RANK(S2647,(N2647:P2647,Q2647:AJ2647)),0)</f>
        <v>5</v>
      </c>
      <c r="AO2647" s="7">
        <f>IF(T2647&gt;0,RANK(T2647,(N2647:P2647,Q2647:AJ2647)),0)</f>
        <v>0</v>
      </c>
      <c r="AP2647" s="2">
        <f t="shared" si="1025"/>
        <v>0</v>
      </c>
      <c r="AQ2647" s="2">
        <f t="shared" si="1026"/>
        <v>2.4227740763173833E-3</v>
      </c>
      <c r="AR2647" s="2">
        <f t="shared" si="1027"/>
        <v>2.0189783969311529E-4</v>
      </c>
      <c r="AS2647" s="2">
        <f t="shared" si="1028"/>
        <v>0</v>
      </c>
      <c r="AU2647" t="s">
        <v>2870</v>
      </c>
      <c r="AV2647" t="s">
        <v>3221</v>
      </c>
      <c r="AW2647">
        <v>14</v>
      </c>
      <c r="AY2647" s="130">
        <v>48</v>
      </c>
      <c r="AZ2647" s="131">
        <v>51</v>
      </c>
      <c r="BA2647" s="132">
        <f t="shared" si="1029"/>
        <v>48051</v>
      </c>
      <c r="BC2647" s="7" t="s">
        <v>532</v>
      </c>
    </row>
    <row r="2648" spans="1:55" hidden="1" outlineLevel="1" x14ac:dyDescent="0.2">
      <c r="A2648" t="s">
        <v>1010</v>
      </c>
      <c r="B2648" t="s">
        <v>3221</v>
      </c>
      <c r="C2648" s="1">
        <f t="shared" si="1019"/>
        <v>11049</v>
      </c>
      <c r="D2648" s="7">
        <f>RANK(N2648,(N2648:P2648,Q2648:AJ2648))</f>
        <v>2</v>
      </c>
      <c r="E2648" s="7">
        <f>RANK(O2648,(N2648:P2648,Q2648:AJ2648))</f>
        <v>1</v>
      </c>
      <c r="F2648" s="7">
        <f>IF(P2648&gt;0,RANK(P2648,(N2648:P2648,Q2648:AJ2648)),0)</f>
        <v>3</v>
      </c>
      <c r="G2648" s="1">
        <f t="shared" si="1020"/>
        <v>1621</v>
      </c>
      <c r="H2648" s="2">
        <f t="shared" si="1017"/>
        <v>0.14671010951217306</v>
      </c>
      <c r="I2648" s="2"/>
      <c r="J2648" s="2">
        <f t="shared" si="1021"/>
        <v>0.37315594171418226</v>
      </c>
      <c r="K2648" s="2">
        <f t="shared" si="1022"/>
        <v>0.51986605122635532</v>
      </c>
      <c r="L2648" s="2">
        <f t="shared" si="1023"/>
        <v>0.10028056837722871</v>
      </c>
      <c r="M2648" s="2">
        <f t="shared" si="1024"/>
        <v>6.6974386822336585E-3</v>
      </c>
      <c r="N2648" s="1">
        <v>4123</v>
      </c>
      <c r="O2648" s="1">
        <v>5744</v>
      </c>
      <c r="P2648" s="1">
        <v>1108</v>
      </c>
      <c r="Q2648" s="1">
        <v>6</v>
      </c>
      <c r="R2648" s="1">
        <v>38</v>
      </c>
      <c r="S2648" s="1">
        <v>16</v>
      </c>
      <c r="T2648" s="1">
        <v>12</v>
      </c>
      <c r="AB2648" s="1">
        <v>2</v>
      </c>
      <c r="AL2648" s="7">
        <f>IF(Q2648&gt;0,RANK(Q2648,(N2648:P2648,Q2648:AJ2648)),0)</f>
        <v>7</v>
      </c>
      <c r="AM2648" s="7">
        <f>IF(R2648&gt;0,RANK(R2648,(N2648:P2648,Q2648:AJ2648)),0)</f>
        <v>4</v>
      </c>
      <c r="AN2648" s="7">
        <f>IF(S2648&gt;0,RANK(S2648,(N2648:P2648,Q2648:AJ2648)),0)</f>
        <v>5</v>
      </c>
      <c r="AO2648" s="7">
        <f>IF(T2648&gt;0,RANK(T2648,(N2648:P2648,Q2648:AJ2648)),0)</f>
        <v>6</v>
      </c>
      <c r="AP2648" s="2">
        <f t="shared" si="1025"/>
        <v>5.4303556882975834E-4</v>
      </c>
      <c r="AQ2648" s="2">
        <f t="shared" si="1026"/>
        <v>3.4392252692551362E-3</v>
      </c>
      <c r="AR2648" s="2">
        <f t="shared" si="1027"/>
        <v>1.4480948502126889E-3</v>
      </c>
      <c r="AS2648" s="2">
        <f t="shared" si="1028"/>
        <v>1.0860711376595167E-3</v>
      </c>
      <c r="AU2648" t="s">
        <v>1010</v>
      </c>
      <c r="AV2648" t="s">
        <v>3221</v>
      </c>
      <c r="AW2648">
        <v>21</v>
      </c>
      <c r="AY2648" s="130">
        <v>48</v>
      </c>
      <c r="AZ2648" s="131">
        <v>53</v>
      </c>
      <c r="BA2648" s="132">
        <f t="shared" si="1029"/>
        <v>48053</v>
      </c>
      <c r="BC2648" s="7" t="s">
        <v>532</v>
      </c>
    </row>
    <row r="2649" spans="1:55" hidden="1" outlineLevel="1" x14ac:dyDescent="0.2">
      <c r="A2649" t="s">
        <v>1660</v>
      </c>
      <c r="B2649" t="s">
        <v>3221</v>
      </c>
      <c r="C2649" s="1">
        <f t="shared" si="1019"/>
        <v>7821</v>
      </c>
      <c r="D2649" s="7">
        <f>RANK(N2649,(N2649:P2649,Q2649:AJ2649))</f>
        <v>1</v>
      </c>
      <c r="E2649" s="7">
        <f>RANK(O2649,(N2649:P2649,Q2649:AJ2649))</f>
        <v>2</v>
      </c>
      <c r="F2649" s="7">
        <f>IF(P2649&gt;0,RANK(P2649,(N2649:P2649,Q2649:AJ2649)),0)</f>
        <v>3</v>
      </c>
      <c r="G2649" s="1">
        <f t="shared" si="1020"/>
        <v>722</v>
      </c>
      <c r="H2649" s="2">
        <f t="shared" si="1017"/>
        <v>9.2315560669991054E-2</v>
      </c>
      <c r="I2649" s="2"/>
      <c r="J2649" s="2">
        <f t="shared" si="1021"/>
        <v>0.50645697481140517</v>
      </c>
      <c r="K2649" s="2">
        <f t="shared" si="1022"/>
        <v>0.41414141414141414</v>
      </c>
      <c r="L2649" s="2">
        <f t="shared" si="1023"/>
        <v>6.9684183608234238E-2</v>
      </c>
      <c r="M2649" s="2">
        <f t="shared" si="1024"/>
        <v>9.7174274389464493E-3</v>
      </c>
      <c r="N2649" s="1">
        <v>3961</v>
      </c>
      <c r="O2649" s="1">
        <v>3239</v>
      </c>
      <c r="P2649" s="1">
        <v>545</v>
      </c>
      <c r="Q2649" s="1">
        <v>14</v>
      </c>
      <c r="R2649" s="1">
        <v>39</v>
      </c>
      <c r="S2649" s="1">
        <v>14</v>
      </c>
      <c r="T2649" s="1">
        <v>8</v>
      </c>
      <c r="AB2649" s="1">
        <v>1</v>
      </c>
      <c r="AL2649" s="7">
        <f>IF(Q2649&gt;0,RANK(Q2649,(N2649:P2649,Q2649:AJ2649)),0)</f>
        <v>5</v>
      </c>
      <c r="AM2649" s="7">
        <f>IF(R2649&gt;0,RANK(R2649,(N2649:P2649,Q2649:AJ2649)),0)</f>
        <v>4</v>
      </c>
      <c r="AN2649" s="7">
        <f>IF(S2649&gt;0,RANK(S2649,(N2649:P2649,Q2649:AJ2649)),0)</f>
        <v>5</v>
      </c>
      <c r="AO2649" s="7">
        <f>IF(T2649&gt;0,RANK(T2649,(N2649:P2649,Q2649:AJ2649)),0)</f>
        <v>7</v>
      </c>
      <c r="AP2649" s="2">
        <f t="shared" si="1025"/>
        <v>1.7900524229638153E-3</v>
      </c>
      <c r="AQ2649" s="2">
        <f t="shared" si="1026"/>
        <v>4.9865746068277718E-3</v>
      </c>
      <c r="AR2649" s="2">
        <f t="shared" si="1027"/>
        <v>1.7900524229638153E-3</v>
      </c>
      <c r="AS2649" s="2">
        <f t="shared" si="1028"/>
        <v>1.022887098836466E-3</v>
      </c>
      <c r="AU2649" t="s">
        <v>1660</v>
      </c>
      <c r="AV2649" t="s">
        <v>3221</v>
      </c>
      <c r="AW2649">
        <v>14</v>
      </c>
      <c r="AY2649" s="130">
        <v>48</v>
      </c>
      <c r="AZ2649" s="131">
        <v>55</v>
      </c>
      <c r="BA2649" s="132">
        <f t="shared" si="1029"/>
        <v>48055</v>
      </c>
      <c r="BC2649" s="7" t="s">
        <v>532</v>
      </c>
    </row>
    <row r="2650" spans="1:55" hidden="1" outlineLevel="1" x14ac:dyDescent="0.2">
      <c r="A2650" t="s">
        <v>1757</v>
      </c>
      <c r="B2650" t="s">
        <v>3221</v>
      </c>
      <c r="C2650" s="1">
        <f t="shared" si="1019"/>
        <v>6113</v>
      </c>
      <c r="D2650" s="7">
        <f>RANK(N2650,(N2650:P2650,Q2650:AJ2650))</f>
        <v>2</v>
      </c>
      <c r="E2650" s="7">
        <f>RANK(O2650,(N2650:P2650,Q2650:AJ2650))</f>
        <v>1</v>
      </c>
      <c r="F2650" s="7">
        <f>IF(P2650&gt;0,RANK(P2650,(N2650:P2650,Q2650:AJ2650)),0)</f>
        <v>3</v>
      </c>
      <c r="G2650" s="1">
        <f t="shared" si="1020"/>
        <v>79</v>
      </c>
      <c r="H2650" s="2">
        <f t="shared" si="1017"/>
        <v>1.292327825944708E-2</v>
      </c>
      <c r="I2650" s="2"/>
      <c r="J2650" s="2">
        <f t="shared" si="1021"/>
        <v>0.45035170947161784</v>
      </c>
      <c r="K2650" s="2">
        <f t="shared" si="1022"/>
        <v>0.46327498773106496</v>
      </c>
      <c r="L2650" s="2">
        <f t="shared" si="1023"/>
        <v>8.2938000981514798E-2</v>
      </c>
      <c r="M2650" s="2">
        <f t="shared" si="1024"/>
        <v>3.4353018158023996E-3</v>
      </c>
      <c r="N2650" s="1">
        <v>2753</v>
      </c>
      <c r="O2650" s="1">
        <v>2832</v>
      </c>
      <c r="P2650" s="1">
        <v>507</v>
      </c>
      <c r="R2650" s="1">
        <v>11</v>
      </c>
      <c r="S2650" s="1">
        <v>8</v>
      </c>
      <c r="T2650" s="1">
        <v>2</v>
      </c>
      <c r="AB2650" s="1">
        <v>0</v>
      </c>
      <c r="AL2650" s="7">
        <f>IF(Q2650&gt;0,RANK(Q2650,(N2650:P2650,Q2650:AJ2650)),0)</f>
        <v>0</v>
      </c>
      <c r="AM2650" s="7">
        <f>IF(R2650&gt;0,RANK(R2650,(N2650:P2650,Q2650:AJ2650)),0)</f>
        <v>4</v>
      </c>
      <c r="AN2650" s="7">
        <f>IF(S2650&gt;0,RANK(S2650,(N2650:P2650,Q2650:AJ2650)),0)</f>
        <v>5</v>
      </c>
      <c r="AO2650" s="7">
        <f>IF(T2650&gt;0,RANK(T2650,(N2650:P2650,Q2650:AJ2650)),0)</f>
        <v>6</v>
      </c>
      <c r="AP2650" s="2">
        <f t="shared" si="1025"/>
        <v>0</v>
      </c>
      <c r="AQ2650" s="2">
        <f t="shared" si="1026"/>
        <v>1.7994438082774415E-3</v>
      </c>
      <c r="AR2650" s="2">
        <f t="shared" si="1027"/>
        <v>1.3086864060199575E-3</v>
      </c>
      <c r="AS2650" s="2">
        <f t="shared" si="1028"/>
        <v>3.2717160150498939E-4</v>
      </c>
      <c r="AU2650" t="s">
        <v>1757</v>
      </c>
      <c r="AV2650" t="s">
        <v>3221</v>
      </c>
      <c r="AW2650">
        <v>14</v>
      </c>
      <c r="AY2650" s="130">
        <v>48</v>
      </c>
      <c r="AZ2650" s="131">
        <v>57</v>
      </c>
      <c r="BA2650" s="132">
        <f t="shared" si="1029"/>
        <v>48057</v>
      </c>
      <c r="BC2650" s="7" t="s">
        <v>532</v>
      </c>
    </row>
    <row r="2651" spans="1:55" hidden="1" outlineLevel="1" x14ac:dyDescent="0.2">
      <c r="A2651" t="s">
        <v>2871</v>
      </c>
      <c r="B2651" t="s">
        <v>3221</v>
      </c>
      <c r="C2651" s="1">
        <f t="shared" si="1019"/>
        <v>4695</v>
      </c>
      <c r="D2651" s="7">
        <f>RANK(N2651,(N2651:P2651,Q2651:AJ2651))</f>
        <v>2</v>
      </c>
      <c r="E2651" s="7">
        <f>RANK(O2651,(N2651:P2651,Q2651:AJ2651))</f>
        <v>1</v>
      </c>
      <c r="F2651" s="7">
        <f>IF(P2651&gt;0,RANK(P2651,(N2651:P2651,Q2651:AJ2651)),0)</f>
        <v>3</v>
      </c>
      <c r="G2651" s="1">
        <f t="shared" si="1020"/>
        <v>814</v>
      </c>
      <c r="H2651" s="2">
        <f t="shared" si="1017"/>
        <v>0.17337593184238551</v>
      </c>
      <c r="I2651" s="2"/>
      <c r="J2651" s="2">
        <f t="shared" si="1021"/>
        <v>0.35484558040468583</v>
      </c>
      <c r="K2651" s="2">
        <f t="shared" si="1022"/>
        <v>0.52822151224707137</v>
      </c>
      <c r="L2651" s="2">
        <f t="shared" si="1023"/>
        <v>0.11373801916932907</v>
      </c>
      <c r="M2651" s="2">
        <f t="shared" si="1024"/>
        <v>3.194888178913724E-3</v>
      </c>
      <c r="N2651" s="1">
        <v>1666</v>
      </c>
      <c r="O2651" s="1">
        <v>2480</v>
      </c>
      <c r="P2651" s="1">
        <v>534</v>
      </c>
      <c r="R2651" s="1">
        <v>10</v>
      </c>
      <c r="S2651" s="1">
        <v>5</v>
      </c>
      <c r="AB2651" s="1">
        <v>0</v>
      </c>
      <c r="AL2651" s="7">
        <f>IF(Q2651&gt;0,RANK(Q2651,(N2651:P2651,Q2651:AJ2651)),0)</f>
        <v>0</v>
      </c>
      <c r="AM2651" s="7">
        <f>IF(R2651&gt;0,RANK(R2651,(N2651:P2651,Q2651:AJ2651)),0)</f>
        <v>4</v>
      </c>
      <c r="AN2651" s="7">
        <f>IF(S2651&gt;0,RANK(S2651,(N2651:P2651,Q2651:AJ2651)),0)</f>
        <v>5</v>
      </c>
      <c r="AO2651" s="7">
        <f>IF(T2651&gt;0,RANK(T2651,(N2651:P2651,Q2651:AJ2651)),0)</f>
        <v>0</v>
      </c>
      <c r="AP2651" s="2">
        <f t="shared" si="1025"/>
        <v>0</v>
      </c>
      <c r="AQ2651" s="2">
        <f t="shared" si="1026"/>
        <v>2.1299254526091589E-3</v>
      </c>
      <c r="AR2651" s="2">
        <f t="shared" si="1027"/>
        <v>1.0649627263045794E-3</v>
      </c>
      <c r="AS2651" s="2">
        <f t="shared" si="1028"/>
        <v>0</v>
      </c>
      <c r="AU2651" t="s">
        <v>2871</v>
      </c>
      <c r="AV2651" t="s">
        <v>3221</v>
      </c>
      <c r="AW2651">
        <v>17</v>
      </c>
      <c r="AY2651" s="130">
        <v>48</v>
      </c>
      <c r="AZ2651" s="131">
        <v>59</v>
      </c>
      <c r="BA2651" s="132">
        <f t="shared" si="1029"/>
        <v>48059</v>
      </c>
      <c r="BC2651" s="7" t="s">
        <v>532</v>
      </c>
    </row>
    <row r="2652" spans="1:55" hidden="1" outlineLevel="1" x14ac:dyDescent="0.2">
      <c r="A2652" t="s">
        <v>2037</v>
      </c>
      <c r="B2652" t="s">
        <v>3221</v>
      </c>
      <c r="C2652" s="1">
        <f t="shared" si="1019"/>
        <v>56493</v>
      </c>
      <c r="D2652" s="7">
        <f>RANK(N2652,(N2652:P2652,Q2652:AJ2652))</f>
        <v>1</v>
      </c>
      <c r="E2652" s="7">
        <f>RANK(O2652,(N2652:P2652,Q2652:AJ2652))</f>
        <v>2</v>
      </c>
      <c r="F2652" s="7">
        <f>IF(P2652&gt;0,RANK(P2652,(N2652:P2652,Q2652:AJ2652)),0)</f>
        <v>3</v>
      </c>
      <c r="G2652" s="1">
        <f t="shared" si="1020"/>
        <v>16457</v>
      </c>
      <c r="H2652" s="2">
        <f t="shared" si="1017"/>
        <v>0.29131042784061745</v>
      </c>
      <c r="I2652" s="2"/>
      <c r="J2652" s="2">
        <f t="shared" si="1021"/>
        <v>0.61761634184766256</v>
      </c>
      <c r="K2652" s="2">
        <f t="shared" si="1022"/>
        <v>0.32630591400704512</v>
      </c>
      <c r="L2652" s="2">
        <f t="shared" si="1023"/>
        <v>4.885561042961075E-2</v>
      </c>
      <c r="M2652" s="2">
        <f t="shared" si="1024"/>
        <v>7.2221337156815682E-3</v>
      </c>
      <c r="N2652" s="1">
        <v>34891</v>
      </c>
      <c r="O2652" s="1">
        <v>18434</v>
      </c>
      <c r="P2652" s="1">
        <v>2760</v>
      </c>
      <c r="Q2652" s="1">
        <v>13</v>
      </c>
      <c r="R2652" s="1">
        <v>216</v>
      </c>
      <c r="S2652" s="1">
        <v>114</v>
      </c>
      <c r="T2652" s="1">
        <v>65</v>
      </c>
      <c r="AB2652" s="1">
        <v>0</v>
      </c>
      <c r="AL2652" s="7">
        <f>IF(Q2652&gt;0,RANK(Q2652,(N2652:P2652,Q2652:AJ2652)),0)</f>
        <v>7</v>
      </c>
      <c r="AM2652" s="7">
        <f>IF(R2652&gt;0,RANK(R2652,(N2652:P2652,Q2652:AJ2652)),0)</f>
        <v>4</v>
      </c>
      <c r="AN2652" s="7">
        <f>IF(S2652&gt;0,RANK(S2652,(N2652:P2652,Q2652:AJ2652)),0)</f>
        <v>5</v>
      </c>
      <c r="AO2652" s="7">
        <f>IF(T2652&gt;0,RANK(T2652,(N2652:P2652,Q2652:AJ2652)),0)</f>
        <v>6</v>
      </c>
      <c r="AP2652" s="2">
        <f t="shared" si="1025"/>
        <v>2.3011700564671728E-4</v>
      </c>
      <c r="AQ2652" s="2">
        <f t="shared" si="1026"/>
        <v>3.8234825553608411E-3</v>
      </c>
      <c r="AR2652" s="2">
        <f t="shared" si="1027"/>
        <v>2.0179491264404438E-3</v>
      </c>
      <c r="AS2652" s="2">
        <f t="shared" si="1028"/>
        <v>1.1505850282335865E-3</v>
      </c>
      <c r="AU2652" t="s">
        <v>2037</v>
      </c>
      <c r="AV2652" t="s">
        <v>3221</v>
      </c>
      <c r="AW2652">
        <v>27</v>
      </c>
      <c r="AY2652" s="130">
        <v>48</v>
      </c>
      <c r="AZ2652" s="131">
        <v>61</v>
      </c>
      <c r="BA2652" s="132">
        <f t="shared" si="1029"/>
        <v>48061</v>
      </c>
      <c r="BC2652" s="7" t="s">
        <v>532</v>
      </c>
    </row>
    <row r="2653" spans="1:55" hidden="1" outlineLevel="1" x14ac:dyDescent="0.2">
      <c r="A2653" t="s">
        <v>623</v>
      </c>
      <c r="B2653" t="s">
        <v>3221</v>
      </c>
      <c r="C2653" s="1">
        <f t="shared" si="1019"/>
        <v>3662</v>
      </c>
      <c r="D2653" s="7">
        <f>RANK(N2653,(N2653:P2653,Q2653:AJ2653))</f>
        <v>1</v>
      </c>
      <c r="E2653" s="7">
        <f>RANK(O2653,(N2653:P2653,Q2653:AJ2653))</f>
        <v>2</v>
      </c>
      <c r="F2653" s="7">
        <f>IF(P2653&gt;0,RANK(P2653,(N2653:P2653,Q2653:AJ2653)),0)</f>
        <v>3</v>
      </c>
      <c r="G2653" s="1">
        <f t="shared" si="1020"/>
        <v>424</v>
      </c>
      <c r="H2653" s="2">
        <f t="shared" si="1017"/>
        <v>0.11578372474057892</v>
      </c>
      <c r="I2653" s="2"/>
      <c r="J2653" s="2">
        <f t="shared" si="1021"/>
        <v>0.5221190606226106</v>
      </c>
      <c r="K2653" s="2">
        <f t="shared" si="1022"/>
        <v>0.40633533588203169</v>
      </c>
      <c r="L2653" s="2">
        <f t="shared" si="1023"/>
        <v>6.8814855270344075E-2</v>
      </c>
      <c r="M2653" s="2">
        <f t="shared" si="1024"/>
        <v>2.7307482250136378E-3</v>
      </c>
      <c r="N2653" s="1">
        <v>1912</v>
      </c>
      <c r="O2653" s="1">
        <v>1488</v>
      </c>
      <c r="P2653" s="1">
        <v>252</v>
      </c>
      <c r="R2653" s="1">
        <v>7</v>
      </c>
      <c r="S2653" s="1">
        <v>3</v>
      </c>
      <c r="AB2653" s="1">
        <v>0</v>
      </c>
      <c r="AL2653" s="7">
        <f>IF(Q2653&gt;0,RANK(Q2653,(N2653:P2653,Q2653:AJ2653)),0)</f>
        <v>0</v>
      </c>
      <c r="AM2653" s="7">
        <f>IF(R2653&gt;0,RANK(R2653,(N2653:P2653,Q2653:AJ2653)),0)</f>
        <v>4</v>
      </c>
      <c r="AN2653" s="7">
        <f>IF(S2653&gt;0,RANK(S2653,(N2653:P2653,Q2653:AJ2653)),0)</f>
        <v>5</v>
      </c>
      <c r="AO2653" s="7">
        <f>IF(T2653&gt;0,RANK(T2653,(N2653:P2653,Q2653:AJ2653)),0)</f>
        <v>0</v>
      </c>
      <c r="AP2653" s="2">
        <f t="shared" si="1025"/>
        <v>0</v>
      </c>
      <c r="AQ2653" s="2">
        <f t="shared" si="1026"/>
        <v>1.9115237575095577E-3</v>
      </c>
      <c r="AR2653" s="2">
        <f t="shared" si="1027"/>
        <v>8.1922446750409611E-4</v>
      </c>
      <c r="AS2653" s="2">
        <f t="shared" si="1028"/>
        <v>0</v>
      </c>
      <c r="AU2653" t="s">
        <v>623</v>
      </c>
      <c r="AV2653" t="s">
        <v>3221</v>
      </c>
      <c r="AW2653">
        <v>1</v>
      </c>
      <c r="AY2653" s="130">
        <v>48</v>
      </c>
      <c r="AZ2653" s="131">
        <v>63</v>
      </c>
      <c r="BA2653" s="132">
        <f t="shared" si="1029"/>
        <v>48063</v>
      </c>
      <c r="BC2653" s="7" t="s">
        <v>532</v>
      </c>
    </row>
    <row r="2654" spans="1:55" hidden="1" outlineLevel="1" x14ac:dyDescent="0.2">
      <c r="A2654" t="s">
        <v>624</v>
      </c>
      <c r="B2654" t="s">
        <v>3221</v>
      </c>
      <c r="C2654" s="1">
        <f t="shared" si="1019"/>
        <v>2730</v>
      </c>
      <c r="D2654" s="7">
        <f>RANK(N2654,(N2654:P2654,Q2654:AJ2654))</f>
        <v>2</v>
      </c>
      <c r="E2654" s="7">
        <f>RANK(O2654,(N2654:P2654,Q2654:AJ2654))</f>
        <v>1</v>
      </c>
      <c r="F2654" s="7">
        <f>IF(P2654&gt;0,RANK(P2654,(N2654:P2654,Q2654:AJ2654)),0)</f>
        <v>3</v>
      </c>
      <c r="G2654" s="1">
        <f t="shared" si="1020"/>
        <v>1000</v>
      </c>
      <c r="H2654" s="2">
        <f t="shared" si="1017"/>
        <v>0.36630036630036628</v>
      </c>
      <c r="I2654" s="2"/>
      <c r="J2654" s="2">
        <f t="shared" si="1021"/>
        <v>0.27179487179487177</v>
      </c>
      <c r="K2654" s="2">
        <f t="shared" si="1022"/>
        <v>0.63809523809523805</v>
      </c>
      <c r="L2654" s="2">
        <f t="shared" si="1023"/>
        <v>8.3150183150183146E-2</v>
      </c>
      <c r="M2654" s="2">
        <f t="shared" si="1024"/>
        <v>6.9597069597070876E-3</v>
      </c>
      <c r="N2654" s="1">
        <v>742</v>
      </c>
      <c r="O2654" s="1">
        <v>1742</v>
      </c>
      <c r="P2654" s="1">
        <v>227</v>
      </c>
      <c r="Q2654" s="1">
        <v>3</v>
      </c>
      <c r="R2654" s="1">
        <v>7</v>
      </c>
      <c r="S2654" s="1">
        <v>4</v>
      </c>
      <c r="T2654" s="1">
        <v>5</v>
      </c>
      <c r="AB2654" s="1">
        <v>0</v>
      </c>
      <c r="AL2654" s="7">
        <f>IF(Q2654&gt;0,RANK(Q2654,(N2654:P2654,Q2654:AJ2654)),0)</f>
        <v>7</v>
      </c>
      <c r="AM2654" s="7">
        <f>IF(R2654&gt;0,RANK(R2654,(N2654:P2654,Q2654:AJ2654)),0)</f>
        <v>4</v>
      </c>
      <c r="AN2654" s="7">
        <f>IF(S2654&gt;0,RANK(S2654,(N2654:P2654,Q2654:AJ2654)),0)</f>
        <v>6</v>
      </c>
      <c r="AO2654" s="7">
        <f>IF(T2654&gt;0,RANK(T2654,(N2654:P2654,Q2654:AJ2654)),0)</f>
        <v>5</v>
      </c>
      <c r="AP2654" s="2">
        <f t="shared" si="1025"/>
        <v>1.0989010989010989E-3</v>
      </c>
      <c r="AQ2654" s="2">
        <f t="shared" si="1026"/>
        <v>2.5641025641025641E-3</v>
      </c>
      <c r="AR2654" s="2">
        <f t="shared" si="1027"/>
        <v>1.4652014652014652E-3</v>
      </c>
      <c r="AS2654" s="2">
        <f t="shared" si="1028"/>
        <v>1.8315018315018315E-3</v>
      </c>
      <c r="AU2654" t="s">
        <v>624</v>
      </c>
      <c r="AV2654" t="s">
        <v>3221</v>
      </c>
      <c r="AW2654">
        <v>13</v>
      </c>
      <c r="AY2654" s="130">
        <v>48</v>
      </c>
      <c r="AZ2654" s="131">
        <v>65</v>
      </c>
      <c r="BA2654" s="132">
        <f t="shared" si="1029"/>
        <v>48065</v>
      </c>
      <c r="BC2654" s="7" t="s">
        <v>532</v>
      </c>
    </row>
    <row r="2655" spans="1:55" hidden="1" outlineLevel="1" x14ac:dyDescent="0.2">
      <c r="A2655" t="s">
        <v>2791</v>
      </c>
      <c r="B2655" t="s">
        <v>3221</v>
      </c>
      <c r="C2655" s="1">
        <f t="shared" si="1019"/>
        <v>10839</v>
      </c>
      <c r="D2655" s="7">
        <f>RANK(N2655,(N2655:P2655,Q2655:AJ2655))</f>
        <v>1</v>
      </c>
      <c r="E2655" s="7">
        <f>RANK(O2655,(N2655:P2655,Q2655:AJ2655))</f>
        <v>2</v>
      </c>
      <c r="F2655" s="7">
        <f>IF(P2655&gt;0,RANK(P2655,(N2655:P2655,Q2655:AJ2655)),0)</f>
        <v>3</v>
      </c>
      <c r="G2655" s="1">
        <f t="shared" si="1020"/>
        <v>1625</v>
      </c>
      <c r="H2655" s="2">
        <f t="shared" si="1017"/>
        <v>0.14992157948150198</v>
      </c>
      <c r="I2655" s="2"/>
      <c r="J2655" s="2">
        <f t="shared" si="1021"/>
        <v>0.52504843620260166</v>
      </c>
      <c r="K2655" s="2">
        <f t="shared" si="1022"/>
        <v>0.37512685672109974</v>
      </c>
      <c r="L2655" s="2">
        <f t="shared" si="1023"/>
        <v>9.5765292001107116E-2</v>
      </c>
      <c r="M2655" s="2">
        <f t="shared" si="1024"/>
        <v>4.0594150751914748E-3</v>
      </c>
      <c r="N2655" s="1">
        <v>5691</v>
      </c>
      <c r="O2655" s="1">
        <v>4066</v>
      </c>
      <c r="P2655" s="1">
        <v>1038</v>
      </c>
      <c r="R2655" s="1">
        <v>17</v>
      </c>
      <c r="S2655" s="1">
        <v>23</v>
      </c>
      <c r="T2655" s="1">
        <v>4</v>
      </c>
      <c r="AB2655" s="1">
        <v>0</v>
      </c>
      <c r="AL2655" s="7">
        <f>IF(Q2655&gt;0,RANK(Q2655,(N2655:P2655,Q2655:AJ2655)),0)</f>
        <v>0</v>
      </c>
      <c r="AM2655" s="7">
        <f>IF(R2655&gt;0,RANK(R2655,(N2655:P2655,Q2655:AJ2655)),0)</f>
        <v>5</v>
      </c>
      <c r="AN2655" s="7">
        <f>IF(S2655&gt;0,RANK(S2655,(N2655:P2655,Q2655:AJ2655)),0)</f>
        <v>4</v>
      </c>
      <c r="AO2655" s="7">
        <f>IF(T2655&gt;0,RANK(T2655,(N2655:P2655,Q2655:AJ2655)),0)</f>
        <v>6</v>
      </c>
      <c r="AP2655" s="2">
        <f t="shared" si="1025"/>
        <v>0</v>
      </c>
      <c r="AQ2655" s="2">
        <f t="shared" si="1026"/>
        <v>1.5684103699603285E-3</v>
      </c>
      <c r="AR2655" s="2">
        <f t="shared" si="1027"/>
        <v>2.1219669711227975E-3</v>
      </c>
      <c r="AS2655" s="2">
        <f t="shared" si="1028"/>
        <v>3.6903773410831256E-4</v>
      </c>
      <c r="AU2655" t="s">
        <v>2791</v>
      </c>
      <c r="AV2655" t="s">
        <v>3221</v>
      </c>
      <c r="AW2655">
        <v>1</v>
      </c>
      <c r="AY2655" s="130">
        <v>48</v>
      </c>
      <c r="AZ2655" s="131">
        <v>67</v>
      </c>
      <c r="BA2655" s="132">
        <f t="shared" si="1029"/>
        <v>48067</v>
      </c>
      <c r="BC2655" s="7" t="s">
        <v>532</v>
      </c>
    </row>
    <row r="2656" spans="1:55" hidden="1" outlineLevel="1" x14ac:dyDescent="0.2">
      <c r="A2656" t="s">
        <v>625</v>
      </c>
      <c r="B2656" t="s">
        <v>3221</v>
      </c>
      <c r="C2656" s="1">
        <f t="shared" si="1019"/>
        <v>2501</v>
      </c>
      <c r="D2656" s="7">
        <f>RANK(N2656,(N2656:P2656,Q2656:AJ2656))</f>
        <v>2</v>
      </c>
      <c r="E2656" s="7">
        <f>RANK(O2656,(N2656:P2656,Q2656:AJ2656))</f>
        <v>1</v>
      </c>
      <c r="F2656" s="7">
        <f>IF(P2656&gt;0,RANK(P2656,(N2656:P2656,Q2656:AJ2656)),0)</f>
        <v>3</v>
      </c>
      <c r="G2656" s="1">
        <f t="shared" si="1020"/>
        <v>124</v>
      </c>
      <c r="H2656" s="2">
        <f t="shared" si="1017"/>
        <v>4.9580167932826873E-2</v>
      </c>
      <c r="I2656" s="2"/>
      <c r="J2656" s="2">
        <f t="shared" si="1021"/>
        <v>0.44262295081967212</v>
      </c>
      <c r="K2656" s="2">
        <f t="shared" si="1022"/>
        <v>0.492203118752499</v>
      </c>
      <c r="L2656" s="2">
        <f t="shared" si="1023"/>
        <v>5.7576969212315074E-2</v>
      </c>
      <c r="M2656" s="2">
        <f t="shared" si="1024"/>
        <v>7.596961215513745E-3</v>
      </c>
      <c r="N2656" s="1">
        <v>1107</v>
      </c>
      <c r="O2656" s="1">
        <v>1231</v>
      </c>
      <c r="P2656" s="1">
        <v>144</v>
      </c>
      <c r="Q2656" s="1">
        <v>3</v>
      </c>
      <c r="R2656" s="1">
        <v>8</v>
      </c>
      <c r="S2656" s="1">
        <v>7</v>
      </c>
      <c r="AB2656" s="1">
        <v>1</v>
      </c>
      <c r="AL2656" s="7">
        <f>IF(Q2656&gt;0,RANK(Q2656,(N2656:P2656,Q2656:AJ2656)),0)</f>
        <v>6</v>
      </c>
      <c r="AM2656" s="7">
        <f>IF(R2656&gt;0,RANK(R2656,(N2656:P2656,Q2656:AJ2656)),0)</f>
        <v>4</v>
      </c>
      <c r="AN2656" s="7">
        <f>IF(S2656&gt;0,RANK(S2656,(N2656:P2656,Q2656:AJ2656)),0)</f>
        <v>5</v>
      </c>
      <c r="AO2656" s="7">
        <f>IF(T2656&gt;0,RANK(T2656,(N2656:P2656,Q2656:AJ2656)),0)</f>
        <v>0</v>
      </c>
      <c r="AP2656" s="2">
        <f t="shared" si="1025"/>
        <v>1.1995201919232307E-3</v>
      </c>
      <c r="AQ2656" s="2">
        <f t="shared" si="1026"/>
        <v>3.1987205117952819E-3</v>
      </c>
      <c r="AR2656" s="2">
        <f t="shared" si="1027"/>
        <v>2.7988804478208716E-3</v>
      </c>
      <c r="AS2656" s="2">
        <f t="shared" si="1028"/>
        <v>0</v>
      </c>
      <c r="AU2656" t="s">
        <v>625</v>
      </c>
      <c r="AV2656" t="s">
        <v>3221</v>
      </c>
      <c r="AW2656">
        <v>13</v>
      </c>
      <c r="AY2656" s="130">
        <v>48</v>
      </c>
      <c r="AZ2656" s="131">
        <v>69</v>
      </c>
      <c r="BA2656" s="132">
        <f t="shared" si="1029"/>
        <v>48069</v>
      </c>
      <c r="BC2656" s="7" t="s">
        <v>532</v>
      </c>
    </row>
    <row r="2657" spans="1:55" hidden="1" outlineLevel="1" x14ac:dyDescent="0.2">
      <c r="A2657" t="s">
        <v>728</v>
      </c>
      <c r="B2657" t="s">
        <v>3221</v>
      </c>
      <c r="C2657" s="1">
        <f t="shared" si="1019"/>
        <v>7831</v>
      </c>
      <c r="D2657" s="7">
        <f>RANK(N2657,(N2657:P2657,Q2657:AJ2657))</f>
        <v>2</v>
      </c>
      <c r="E2657" s="7">
        <f>RANK(O2657,(N2657:P2657,Q2657:AJ2657))</f>
        <v>1</v>
      </c>
      <c r="F2657" s="7">
        <f>IF(P2657&gt;0,RANK(P2657,(N2657:P2657,Q2657:AJ2657)),0)</f>
        <v>3</v>
      </c>
      <c r="G2657" s="1">
        <f t="shared" si="1020"/>
        <v>1225</v>
      </c>
      <c r="H2657" s="2">
        <f t="shared" si="1017"/>
        <v>0.15642957476695185</v>
      </c>
      <c r="I2657" s="2"/>
      <c r="J2657" s="2">
        <f t="shared" si="1021"/>
        <v>0.36725833226918658</v>
      </c>
      <c r="K2657" s="2">
        <f t="shared" si="1022"/>
        <v>0.52368790703613843</v>
      </c>
      <c r="L2657" s="2">
        <f t="shared" si="1023"/>
        <v>0.10445664666070745</v>
      </c>
      <c r="M2657" s="2">
        <f t="shared" si="1024"/>
        <v>4.5971140339675365E-3</v>
      </c>
      <c r="N2657" s="1">
        <v>2876</v>
      </c>
      <c r="O2657" s="1">
        <v>4101</v>
      </c>
      <c r="P2657" s="1">
        <v>818</v>
      </c>
      <c r="R2657" s="1">
        <v>20</v>
      </c>
      <c r="S2657" s="1">
        <v>12</v>
      </c>
      <c r="T2657" s="1">
        <v>4</v>
      </c>
      <c r="AB2657" s="1">
        <v>0</v>
      </c>
      <c r="AL2657" s="7">
        <f>IF(Q2657&gt;0,RANK(Q2657,(N2657:P2657,Q2657:AJ2657)),0)</f>
        <v>0</v>
      </c>
      <c r="AM2657" s="7">
        <f>IF(R2657&gt;0,RANK(R2657,(N2657:P2657,Q2657:AJ2657)),0)</f>
        <v>4</v>
      </c>
      <c r="AN2657" s="7">
        <f>IF(S2657&gt;0,RANK(S2657,(N2657:P2657,Q2657:AJ2657)),0)</f>
        <v>5</v>
      </c>
      <c r="AO2657" s="7">
        <f>IF(T2657&gt;0,RANK(T2657,(N2657:P2657,Q2657:AJ2657)),0)</f>
        <v>6</v>
      </c>
      <c r="AP2657" s="2">
        <f t="shared" si="1025"/>
        <v>0</v>
      </c>
      <c r="AQ2657" s="2">
        <f t="shared" si="1026"/>
        <v>2.5539522410930916E-3</v>
      </c>
      <c r="AR2657" s="2">
        <f t="shared" si="1027"/>
        <v>1.5323713446558549E-3</v>
      </c>
      <c r="AS2657" s="2">
        <f t="shared" si="1028"/>
        <v>5.1079044821861826E-4</v>
      </c>
      <c r="AU2657" t="s">
        <v>728</v>
      </c>
      <c r="AV2657" t="s">
        <v>3221</v>
      </c>
      <c r="AW2657">
        <v>9</v>
      </c>
      <c r="AY2657" s="130">
        <v>48</v>
      </c>
      <c r="AZ2657" s="131">
        <v>71</v>
      </c>
      <c r="BA2657" s="132">
        <f t="shared" si="1029"/>
        <v>48071</v>
      </c>
      <c r="BC2657" s="7" t="s">
        <v>532</v>
      </c>
    </row>
    <row r="2658" spans="1:55" hidden="1" outlineLevel="1" x14ac:dyDescent="0.2">
      <c r="A2658" t="s">
        <v>1634</v>
      </c>
      <c r="B2658" t="s">
        <v>3221</v>
      </c>
      <c r="C2658" s="1">
        <f t="shared" si="1019"/>
        <v>12694</v>
      </c>
      <c r="D2658" s="7">
        <f>RANK(N2658,(N2658:P2658,Q2658:AJ2658))</f>
        <v>2</v>
      </c>
      <c r="E2658" s="7">
        <f>RANK(O2658,(N2658:P2658,Q2658:AJ2658))</f>
        <v>1</v>
      </c>
      <c r="F2658" s="7">
        <f>IF(P2658&gt;0,RANK(P2658,(N2658:P2658,Q2658:AJ2658)),0)</f>
        <v>3</v>
      </c>
      <c r="G2658" s="1">
        <f t="shared" si="1020"/>
        <v>1298</v>
      </c>
      <c r="H2658" s="2">
        <f t="shared" si="1017"/>
        <v>0.10225303292894281</v>
      </c>
      <c r="I2658" s="2"/>
      <c r="J2658" s="2">
        <f t="shared" si="1021"/>
        <v>0.40846069008980623</v>
      </c>
      <c r="K2658" s="2">
        <f t="shared" si="1022"/>
        <v>0.51071372301874907</v>
      </c>
      <c r="L2658" s="2">
        <f t="shared" si="1023"/>
        <v>7.6492831258862456E-2</v>
      </c>
      <c r="M2658" s="2">
        <f t="shared" si="1024"/>
        <v>4.3327556325822442E-3</v>
      </c>
      <c r="N2658" s="1">
        <v>5185</v>
      </c>
      <c r="O2658" s="1">
        <v>6483</v>
      </c>
      <c r="P2658" s="1">
        <v>971</v>
      </c>
      <c r="Q2658" s="1">
        <v>11</v>
      </c>
      <c r="R2658" s="1">
        <v>22</v>
      </c>
      <c r="S2658" s="1">
        <v>14</v>
      </c>
      <c r="T2658" s="1">
        <v>8</v>
      </c>
      <c r="AB2658" s="1">
        <v>0</v>
      </c>
      <c r="AL2658" s="7">
        <f>IF(Q2658&gt;0,RANK(Q2658,(N2658:P2658,Q2658:AJ2658)),0)</f>
        <v>6</v>
      </c>
      <c r="AM2658" s="7">
        <f>IF(R2658&gt;0,RANK(R2658,(N2658:P2658,Q2658:AJ2658)),0)</f>
        <v>4</v>
      </c>
      <c r="AN2658" s="7">
        <f>IF(S2658&gt;0,RANK(S2658,(N2658:P2658,Q2658:AJ2658)),0)</f>
        <v>5</v>
      </c>
      <c r="AO2658" s="7">
        <f>IF(T2658&gt;0,RANK(T2658,(N2658:P2658,Q2658:AJ2658)),0)</f>
        <v>7</v>
      </c>
      <c r="AP2658" s="2">
        <f t="shared" si="1025"/>
        <v>8.6655112651646442E-4</v>
      </c>
      <c r="AQ2658" s="2">
        <f t="shared" si="1026"/>
        <v>1.7331022530329288E-3</v>
      </c>
      <c r="AR2658" s="2">
        <f t="shared" si="1027"/>
        <v>1.1028832519300457E-3</v>
      </c>
      <c r="AS2658" s="2">
        <f t="shared" si="1028"/>
        <v>6.3021900110288331E-4</v>
      </c>
      <c r="AU2658" t="s">
        <v>1634</v>
      </c>
      <c r="AV2658" t="s">
        <v>3221</v>
      </c>
      <c r="AW2658">
        <v>2</v>
      </c>
      <c r="AY2658" s="130">
        <v>48</v>
      </c>
      <c r="AZ2658" s="131">
        <v>73</v>
      </c>
      <c r="BA2658" s="132">
        <f t="shared" si="1029"/>
        <v>48073</v>
      </c>
      <c r="BC2658" s="7" t="s">
        <v>532</v>
      </c>
    </row>
    <row r="2659" spans="1:55" hidden="1" outlineLevel="1" x14ac:dyDescent="0.2">
      <c r="A2659" t="s">
        <v>474</v>
      </c>
      <c r="B2659" t="s">
        <v>3221</v>
      </c>
      <c r="C2659" s="1">
        <f t="shared" si="1019"/>
        <v>1962</v>
      </c>
      <c r="D2659" s="7">
        <f>RANK(N2659,(N2659:P2659,Q2659:AJ2659))</f>
        <v>2</v>
      </c>
      <c r="E2659" s="7">
        <f>RANK(O2659,(N2659:P2659,Q2659:AJ2659))</f>
        <v>1</v>
      </c>
      <c r="F2659" s="7">
        <f>IF(P2659&gt;0,RANK(P2659,(N2659:P2659,Q2659:AJ2659)),0)</f>
        <v>3</v>
      </c>
      <c r="G2659" s="1">
        <f t="shared" si="1020"/>
        <v>353</v>
      </c>
      <c r="H2659" s="2">
        <f t="shared" si="1017"/>
        <v>0.17991845056065239</v>
      </c>
      <c r="I2659" s="2"/>
      <c r="J2659" s="2">
        <f t="shared" si="1021"/>
        <v>0.36646279306829765</v>
      </c>
      <c r="K2659" s="2">
        <f t="shared" si="1022"/>
        <v>0.54638124362895002</v>
      </c>
      <c r="L2659" s="2">
        <f t="shared" si="1023"/>
        <v>8.4097859327217125E-2</v>
      </c>
      <c r="M2659" s="2">
        <f t="shared" si="1024"/>
        <v>3.0581039755352007E-3</v>
      </c>
      <c r="N2659" s="1">
        <v>719</v>
      </c>
      <c r="O2659" s="1">
        <v>1072</v>
      </c>
      <c r="P2659" s="1">
        <v>165</v>
      </c>
      <c r="R2659" s="1">
        <v>4</v>
      </c>
      <c r="S2659" s="1">
        <v>2</v>
      </c>
      <c r="AB2659" s="1">
        <v>0</v>
      </c>
      <c r="AL2659" s="7">
        <f>IF(Q2659&gt;0,RANK(Q2659,(N2659:P2659,Q2659:AJ2659)),0)</f>
        <v>0</v>
      </c>
      <c r="AM2659" s="7">
        <f>IF(R2659&gt;0,RANK(R2659,(N2659:P2659,Q2659:AJ2659)),0)</f>
        <v>4</v>
      </c>
      <c r="AN2659" s="7">
        <f>IF(S2659&gt;0,RANK(S2659,(N2659:P2659,Q2659:AJ2659)),0)</f>
        <v>5</v>
      </c>
      <c r="AO2659" s="7">
        <f>IF(T2659&gt;0,RANK(T2659,(N2659:P2659,Q2659:AJ2659)),0)</f>
        <v>0</v>
      </c>
      <c r="AP2659" s="2">
        <f t="shared" si="1025"/>
        <v>0</v>
      </c>
      <c r="AQ2659" s="2">
        <f t="shared" si="1026"/>
        <v>2.0387359836901123E-3</v>
      </c>
      <c r="AR2659" s="2">
        <f t="shared" si="1027"/>
        <v>1.0193679918450561E-3</v>
      </c>
      <c r="AS2659" s="2">
        <f t="shared" si="1028"/>
        <v>0</v>
      </c>
      <c r="AU2659" t="s">
        <v>474</v>
      </c>
      <c r="AV2659" t="s">
        <v>3221</v>
      </c>
      <c r="AW2659">
        <v>13</v>
      </c>
      <c r="AY2659" s="130">
        <v>48</v>
      </c>
      <c r="AZ2659" s="131">
        <v>75</v>
      </c>
      <c r="BA2659" s="132">
        <f t="shared" si="1029"/>
        <v>48075</v>
      </c>
      <c r="BC2659" s="7" t="s">
        <v>532</v>
      </c>
    </row>
    <row r="2660" spans="1:55" hidden="1" outlineLevel="1" x14ac:dyDescent="0.2">
      <c r="A2660" t="s">
        <v>491</v>
      </c>
      <c r="B2660" t="s">
        <v>3221</v>
      </c>
      <c r="C2660" s="1">
        <f t="shared" si="1019"/>
        <v>4160</v>
      </c>
      <c r="D2660" s="7">
        <f>RANK(N2660,(N2660:P2660,Q2660:AJ2660))</f>
        <v>2</v>
      </c>
      <c r="E2660" s="7">
        <f>RANK(O2660,(N2660:P2660,Q2660:AJ2660))</f>
        <v>1</v>
      </c>
      <c r="F2660" s="7">
        <f>IF(P2660&gt;0,RANK(P2660,(N2660:P2660,Q2660:AJ2660)),0)</f>
        <v>3</v>
      </c>
      <c r="G2660" s="1">
        <f t="shared" si="1020"/>
        <v>307</v>
      </c>
      <c r="H2660" s="2">
        <f t="shared" si="1017"/>
        <v>7.3798076923076925E-2</v>
      </c>
      <c r="I2660" s="2"/>
      <c r="J2660" s="2">
        <f t="shared" si="1021"/>
        <v>0.40625</v>
      </c>
      <c r="K2660" s="2">
        <f t="shared" si="1022"/>
        <v>0.48004807692307694</v>
      </c>
      <c r="L2660" s="2">
        <f t="shared" si="1023"/>
        <v>0.11177884615384616</v>
      </c>
      <c r="M2660" s="2">
        <f t="shared" si="1024"/>
        <v>1.9230769230769024E-3</v>
      </c>
      <c r="N2660" s="1">
        <v>1690</v>
      </c>
      <c r="O2660" s="1">
        <v>1997</v>
      </c>
      <c r="P2660" s="1">
        <v>465</v>
      </c>
      <c r="Q2660" s="1">
        <v>1</v>
      </c>
      <c r="R2660" s="1">
        <v>4</v>
      </c>
      <c r="S2660" s="1">
        <v>3</v>
      </c>
      <c r="AB2660" s="1">
        <v>0</v>
      </c>
      <c r="AL2660" s="7">
        <f>IF(Q2660&gt;0,RANK(Q2660,(N2660:P2660,Q2660:AJ2660)),0)</f>
        <v>6</v>
      </c>
      <c r="AM2660" s="7">
        <f>IF(R2660&gt;0,RANK(R2660,(N2660:P2660,Q2660:AJ2660)),0)</f>
        <v>4</v>
      </c>
      <c r="AN2660" s="7">
        <f>IF(S2660&gt;0,RANK(S2660,(N2660:P2660,Q2660:AJ2660)),0)</f>
        <v>5</v>
      </c>
      <c r="AO2660" s="7">
        <f>IF(T2660&gt;0,RANK(T2660,(N2660:P2660,Q2660:AJ2660)),0)</f>
        <v>0</v>
      </c>
      <c r="AP2660" s="2">
        <f t="shared" si="1025"/>
        <v>2.403846153846154E-4</v>
      </c>
      <c r="AQ2660" s="2">
        <f t="shared" si="1026"/>
        <v>9.6153846153846159E-4</v>
      </c>
      <c r="AR2660" s="2">
        <f t="shared" si="1027"/>
        <v>7.2115384615384619E-4</v>
      </c>
      <c r="AS2660" s="2">
        <f t="shared" si="1028"/>
        <v>0</v>
      </c>
      <c r="AU2660" t="s">
        <v>491</v>
      </c>
      <c r="AV2660" t="s">
        <v>3221</v>
      </c>
      <c r="AW2660">
        <v>13</v>
      </c>
      <c r="AY2660" s="130">
        <v>48</v>
      </c>
      <c r="AZ2660" s="131">
        <v>77</v>
      </c>
      <c r="BA2660" s="132">
        <f t="shared" si="1029"/>
        <v>48077</v>
      </c>
      <c r="BC2660" s="7" t="s">
        <v>532</v>
      </c>
    </row>
    <row r="2661" spans="1:55" hidden="1" outlineLevel="1" x14ac:dyDescent="0.2">
      <c r="A2661" t="s">
        <v>475</v>
      </c>
      <c r="B2661" t="s">
        <v>3221</v>
      </c>
      <c r="C2661" s="1">
        <f t="shared" si="1019"/>
        <v>1336</v>
      </c>
      <c r="D2661" s="7">
        <f>RANK(N2661,(N2661:P2661,Q2661:AJ2661))</f>
        <v>2</v>
      </c>
      <c r="E2661" s="7">
        <f>RANK(O2661,(N2661:P2661,Q2661:AJ2661))</f>
        <v>1</v>
      </c>
      <c r="F2661" s="7">
        <f>IF(P2661&gt;0,RANK(P2661,(N2661:P2661,Q2661:AJ2661)),0)</f>
        <v>3</v>
      </c>
      <c r="G2661" s="1">
        <f t="shared" si="1020"/>
        <v>126</v>
      </c>
      <c r="H2661" s="2">
        <f t="shared" si="1017"/>
        <v>9.4311377245508976E-2</v>
      </c>
      <c r="I2661" s="2"/>
      <c r="J2661" s="2">
        <f t="shared" si="1021"/>
        <v>0.40494011976047906</v>
      </c>
      <c r="K2661" s="2">
        <f t="shared" si="1022"/>
        <v>0.49925149700598803</v>
      </c>
      <c r="L2661" s="2">
        <f t="shared" si="1023"/>
        <v>9.5059880239520958E-2</v>
      </c>
      <c r="M2661" s="2">
        <f t="shared" si="1024"/>
        <v>7.4850299401195419E-4</v>
      </c>
      <c r="N2661" s="1">
        <v>541</v>
      </c>
      <c r="O2661" s="1">
        <v>667</v>
      </c>
      <c r="P2661" s="1">
        <v>127</v>
      </c>
      <c r="S2661" s="1">
        <v>1</v>
      </c>
      <c r="AB2661" s="1">
        <v>0</v>
      </c>
      <c r="AL2661" s="7">
        <f>IF(Q2661&gt;0,RANK(Q2661,(N2661:P2661,Q2661:AJ2661)),0)</f>
        <v>0</v>
      </c>
      <c r="AM2661" s="7">
        <f>IF(R2661&gt;0,RANK(R2661,(N2661:P2661,Q2661:AJ2661)),0)</f>
        <v>0</v>
      </c>
      <c r="AN2661" s="7">
        <f>IF(S2661&gt;0,RANK(S2661,(N2661:P2661,Q2661:AJ2661)),0)</f>
        <v>4</v>
      </c>
      <c r="AO2661" s="7">
        <f>IF(T2661&gt;0,RANK(T2661,(N2661:P2661,Q2661:AJ2661)),0)</f>
        <v>0</v>
      </c>
      <c r="AP2661" s="2">
        <f t="shared" si="1025"/>
        <v>0</v>
      </c>
      <c r="AQ2661" s="2">
        <f t="shared" si="1026"/>
        <v>0</v>
      </c>
      <c r="AR2661" s="2">
        <f t="shared" si="1027"/>
        <v>7.4850299401197609E-4</v>
      </c>
      <c r="AS2661" s="2">
        <f t="shared" si="1028"/>
        <v>0</v>
      </c>
      <c r="AU2661" t="s">
        <v>475</v>
      </c>
      <c r="AV2661" t="s">
        <v>3221</v>
      </c>
      <c r="AW2661">
        <v>19</v>
      </c>
      <c r="AY2661" s="130">
        <v>48</v>
      </c>
      <c r="AZ2661" s="131">
        <v>79</v>
      </c>
      <c r="BA2661" s="132">
        <f t="shared" si="1029"/>
        <v>48079</v>
      </c>
      <c r="BC2661" s="7" t="s">
        <v>532</v>
      </c>
    </row>
    <row r="2662" spans="1:55" hidden="1" outlineLevel="1" x14ac:dyDescent="0.2">
      <c r="A2662" t="s">
        <v>735</v>
      </c>
      <c r="B2662" t="s">
        <v>3221</v>
      </c>
      <c r="C2662" s="1">
        <f t="shared" si="1019"/>
        <v>1546</v>
      </c>
      <c r="D2662" s="7">
        <f>RANK(N2662,(N2662:P2662,Q2662:AJ2662))</f>
        <v>2</v>
      </c>
      <c r="E2662" s="7">
        <f>RANK(O2662,(N2662:P2662,Q2662:AJ2662))</f>
        <v>1</v>
      </c>
      <c r="F2662" s="7">
        <f>IF(P2662&gt;0,RANK(P2662,(N2662:P2662,Q2662:AJ2662)),0)</f>
        <v>3</v>
      </c>
      <c r="G2662" s="1">
        <f t="shared" si="1020"/>
        <v>195</v>
      </c>
      <c r="H2662" s="2">
        <f t="shared" si="1017"/>
        <v>0.1261319534282018</v>
      </c>
      <c r="I2662" s="2"/>
      <c r="J2662" s="2">
        <f t="shared" si="1021"/>
        <v>0.3848641655886158</v>
      </c>
      <c r="K2662" s="2">
        <f t="shared" si="1022"/>
        <v>0.51099611901681763</v>
      </c>
      <c r="L2662" s="2">
        <f t="shared" si="1023"/>
        <v>0.10155239327296249</v>
      </c>
      <c r="M2662" s="2">
        <f t="shared" si="1024"/>
        <v>2.587322121604077E-3</v>
      </c>
      <c r="N2662" s="1">
        <v>595</v>
      </c>
      <c r="O2662" s="1">
        <v>790</v>
      </c>
      <c r="P2662" s="1">
        <v>157</v>
      </c>
      <c r="R2662" s="1">
        <v>2</v>
      </c>
      <c r="S2662" s="1">
        <v>1</v>
      </c>
      <c r="T2662" s="1">
        <v>1</v>
      </c>
      <c r="AB2662" s="1">
        <v>0</v>
      </c>
      <c r="AL2662" s="7">
        <f>IF(Q2662&gt;0,RANK(Q2662,(N2662:P2662,Q2662:AJ2662)),0)</f>
        <v>0</v>
      </c>
      <c r="AM2662" s="7">
        <f>IF(R2662&gt;0,RANK(R2662,(N2662:P2662,Q2662:AJ2662)),0)</f>
        <v>4</v>
      </c>
      <c r="AN2662" s="7">
        <f>IF(S2662&gt;0,RANK(S2662,(N2662:P2662,Q2662:AJ2662)),0)</f>
        <v>5</v>
      </c>
      <c r="AO2662" s="7">
        <f>IF(T2662&gt;0,RANK(T2662,(N2662:P2662,Q2662:AJ2662)),0)</f>
        <v>5</v>
      </c>
      <c r="AP2662" s="2">
        <f t="shared" si="1025"/>
        <v>0</v>
      </c>
      <c r="AQ2662" s="2">
        <f t="shared" si="1026"/>
        <v>1.29366106080207E-3</v>
      </c>
      <c r="AR2662" s="2">
        <f t="shared" si="1027"/>
        <v>6.4683053040103498E-4</v>
      </c>
      <c r="AS2662" s="2">
        <f t="shared" si="1028"/>
        <v>6.4683053040103498E-4</v>
      </c>
      <c r="AU2662" t="s">
        <v>735</v>
      </c>
      <c r="AV2662" t="s">
        <v>3221</v>
      </c>
      <c r="AW2662">
        <v>17</v>
      </c>
      <c r="AY2662" s="130">
        <v>48</v>
      </c>
      <c r="AZ2662" s="131">
        <v>81</v>
      </c>
      <c r="BA2662" s="132">
        <f t="shared" si="1029"/>
        <v>48081</v>
      </c>
      <c r="BC2662" s="7" t="s">
        <v>532</v>
      </c>
    </row>
    <row r="2663" spans="1:55" hidden="1" outlineLevel="1" x14ac:dyDescent="0.2">
      <c r="A2663" t="s">
        <v>1803</v>
      </c>
      <c r="B2663" t="s">
        <v>3221</v>
      </c>
      <c r="C2663" s="1">
        <f t="shared" si="1019"/>
        <v>3645</v>
      </c>
      <c r="D2663" s="7">
        <f>RANK(N2663,(N2663:P2663,Q2663:AJ2663))</f>
        <v>2</v>
      </c>
      <c r="E2663" s="7">
        <f>RANK(O2663,(N2663:P2663,Q2663:AJ2663))</f>
        <v>1</v>
      </c>
      <c r="F2663" s="7">
        <f>IF(P2663&gt;0,RANK(P2663,(N2663:P2663,Q2663:AJ2663)),0)</f>
        <v>3</v>
      </c>
      <c r="G2663" s="1">
        <f t="shared" si="1020"/>
        <v>305</v>
      </c>
      <c r="H2663" s="2">
        <f t="shared" si="1017"/>
        <v>8.3676268861454045E-2</v>
      </c>
      <c r="I2663" s="2"/>
      <c r="J2663" s="2">
        <f t="shared" si="1021"/>
        <v>0.4082304526748971</v>
      </c>
      <c r="K2663" s="2">
        <f t="shared" si="1022"/>
        <v>0.49190672153635118</v>
      </c>
      <c r="L2663" s="2">
        <f t="shared" si="1023"/>
        <v>9.574759945130315E-2</v>
      </c>
      <c r="M2663" s="2">
        <f t="shared" si="1024"/>
        <v>4.1152263374485687E-3</v>
      </c>
      <c r="N2663" s="1">
        <v>1488</v>
      </c>
      <c r="O2663" s="1">
        <v>1793</v>
      </c>
      <c r="P2663" s="1">
        <v>349</v>
      </c>
      <c r="R2663" s="1">
        <v>7</v>
      </c>
      <c r="S2663" s="1">
        <v>8</v>
      </c>
      <c r="AB2663" s="1">
        <v>0</v>
      </c>
      <c r="AL2663" s="7">
        <f>IF(Q2663&gt;0,RANK(Q2663,(N2663:P2663,Q2663:AJ2663)),0)</f>
        <v>0</v>
      </c>
      <c r="AM2663" s="7">
        <f>IF(R2663&gt;0,RANK(R2663,(N2663:P2663,Q2663:AJ2663)),0)</f>
        <v>5</v>
      </c>
      <c r="AN2663" s="7">
        <f>IF(S2663&gt;0,RANK(S2663,(N2663:P2663,Q2663:AJ2663)),0)</f>
        <v>4</v>
      </c>
      <c r="AO2663" s="7">
        <f>IF(T2663&gt;0,RANK(T2663,(N2663:P2663,Q2663:AJ2663)),0)</f>
        <v>0</v>
      </c>
      <c r="AP2663" s="2">
        <f t="shared" si="1025"/>
        <v>0</v>
      </c>
      <c r="AQ2663" s="2">
        <f t="shared" si="1026"/>
        <v>1.9204389574759945E-3</v>
      </c>
      <c r="AR2663" s="2">
        <f t="shared" si="1027"/>
        <v>2.1947873799725653E-3</v>
      </c>
      <c r="AS2663" s="2">
        <f t="shared" si="1028"/>
        <v>0</v>
      </c>
      <c r="AU2663" t="s">
        <v>1803</v>
      </c>
      <c r="AV2663" t="s">
        <v>3221</v>
      </c>
      <c r="AW2663">
        <v>17</v>
      </c>
      <c r="AY2663" s="130">
        <v>48</v>
      </c>
      <c r="AZ2663" s="131">
        <v>83</v>
      </c>
      <c r="BA2663" s="132">
        <f t="shared" si="1029"/>
        <v>48083</v>
      </c>
      <c r="BC2663" s="7" t="s">
        <v>532</v>
      </c>
    </row>
    <row r="2664" spans="1:55" hidden="1" outlineLevel="1" x14ac:dyDescent="0.2">
      <c r="A2664" t="s">
        <v>1513</v>
      </c>
      <c r="B2664" t="s">
        <v>3221</v>
      </c>
      <c r="C2664" s="1">
        <f t="shared" si="1019"/>
        <v>132925</v>
      </c>
      <c r="D2664" s="7">
        <f>RANK(N2664,(N2664:P2664,Q2664:AJ2664))</f>
        <v>2</v>
      </c>
      <c r="E2664" s="7">
        <f>RANK(O2664,(N2664:P2664,Q2664:AJ2664))</f>
        <v>1</v>
      </c>
      <c r="F2664" s="7">
        <f>IF(P2664&gt;0,RANK(P2664,(N2664:P2664,Q2664:AJ2664)),0)</f>
        <v>3</v>
      </c>
      <c r="G2664" s="1">
        <f t="shared" si="1020"/>
        <v>45896</v>
      </c>
      <c r="H2664" s="2">
        <f t="shared" si="1017"/>
        <v>0.3452774120744781</v>
      </c>
      <c r="I2664" s="2"/>
      <c r="J2664" s="2">
        <f t="shared" si="1021"/>
        <v>0.28477712996050403</v>
      </c>
      <c r="K2664" s="2">
        <f t="shared" si="1022"/>
        <v>0.63005454203498212</v>
      </c>
      <c r="L2664" s="2">
        <f t="shared" si="1023"/>
        <v>7.8563099492194852E-2</v>
      </c>
      <c r="M2664" s="2">
        <f t="shared" si="1024"/>
        <v>6.6052285123190529E-3</v>
      </c>
      <c r="N2664" s="1">
        <v>37854</v>
      </c>
      <c r="O2664" s="1">
        <v>83750</v>
      </c>
      <c r="P2664" s="1">
        <v>10443</v>
      </c>
      <c r="Q2664" s="1">
        <v>34</v>
      </c>
      <c r="R2664" s="1">
        <v>568</v>
      </c>
      <c r="S2664" s="1">
        <v>173</v>
      </c>
      <c r="T2664" s="1">
        <v>98</v>
      </c>
      <c r="AB2664" s="1">
        <v>5</v>
      </c>
      <c r="AL2664" s="7">
        <f>IF(Q2664&gt;0,RANK(Q2664,(N2664:P2664,Q2664:AJ2664)),0)</f>
        <v>7</v>
      </c>
      <c r="AM2664" s="7">
        <f>IF(R2664&gt;0,RANK(R2664,(N2664:P2664,Q2664:AJ2664)),0)</f>
        <v>4</v>
      </c>
      <c r="AN2664" s="7">
        <f>IF(S2664&gt;0,RANK(S2664,(N2664:P2664,Q2664:AJ2664)),0)</f>
        <v>5</v>
      </c>
      <c r="AO2664" s="7">
        <f>IF(T2664&gt;0,RANK(T2664,(N2664:P2664,Q2664:AJ2664)),0)</f>
        <v>6</v>
      </c>
      <c r="AP2664" s="2">
        <f t="shared" si="1025"/>
        <v>2.5578333646793304E-4</v>
      </c>
      <c r="AQ2664" s="2">
        <f t="shared" si="1026"/>
        <v>4.2730863268760581E-3</v>
      </c>
      <c r="AR2664" s="2">
        <f t="shared" si="1027"/>
        <v>1.3014858002633064E-3</v>
      </c>
      <c r="AS2664" s="2">
        <f t="shared" si="1028"/>
        <v>7.3725785217227757E-4</v>
      </c>
      <c r="AU2664" t="s">
        <v>1513</v>
      </c>
      <c r="AV2664" t="s">
        <v>3221</v>
      </c>
      <c r="AY2664" s="130">
        <v>48</v>
      </c>
      <c r="AZ2664" s="131">
        <v>85</v>
      </c>
      <c r="BA2664" s="132">
        <f t="shared" si="1029"/>
        <v>48085</v>
      </c>
      <c r="BC2664" s="7" t="s">
        <v>532</v>
      </c>
    </row>
    <row r="2665" spans="1:55" hidden="1" outlineLevel="1" x14ac:dyDescent="0.2">
      <c r="A2665" t="s">
        <v>2143</v>
      </c>
      <c r="B2665" t="s">
        <v>3221</v>
      </c>
      <c r="C2665" s="1">
        <f t="shared" si="1019"/>
        <v>1431</v>
      </c>
      <c r="D2665" s="7">
        <f>RANK(N2665,(N2665:P2665,Q2665:AJ2665))</f>
        <v>2</v>
      </c>
      <c r="E2665" s="7">
        <f>RANK(O2665,(N2665:P2665,Q2665:AJ2665))</f>
        <v>1</v>
      </c>
      <c r="F2665" s="7">
        <f>IF(P2665&gt;0,RANK(P2665,(N2665:P2665,Q2665:AJ2665)),0)</f>
        <v>3</v>
      </c>
      <c r="G2665" s="1">
        <f t="shared" si="1020"/>
        <v>148</v>
      </c>
      <c r="H2665" s="2">
        <f t="shared" ref="H2665:H2728" si="1030">G2665/C2665</f>
        <v>0.103424178895877</v>
      </c>
      <c r="I2665" s="2"/>
      <c r="J2665" s="2">
        <f t="shared" si="1021"/>
        <v>0.40600978336827392</v>
      </c>
      <c r="K2665" s="2">
        <f t="shared" si="1022"/>
        <v>0.50943396226415094</v>
      </c>
      <c r="L2665" s="2">
        <f t="shared" si="1023"/>
        <v>8.2459818308874916E-2</v>
      </c>
      <c r="M2665" s="2">
        <f t="shared" si="1024"/>
        <v>2.0964360587002739E-3</v>
      </c>
      <c r="N2665" s="1">
        <v>581</v>
      </c>
      <c r="O2665" s="1">
        <v>729</v>
      </c>
      <c r="P2665" s="1">
        <v>118</v>
      </c>
      <c r="R2665" s="1">
        <v>1</v>
      </c>
      <c r="S2665" s="1">
        <v>2</v>
      </c>
      <c r="AB2665" s="1">
        <v>0</v>
      </c>
      <c r="AL2665" s="7">
        <f>IF(Q2665&gt;0,RANK(Q2665,(N2665:P2665,Q2665:AJ2665)),0)</f>
        <v>0</v>
      </c>
      <c r="AM2665" s="7">
        <f>IF(R2665&gt;0,RANK(R2665,(N2665:P2665,Q2665:AJ2665)),0)</f>
        <v>5</v>
      </c>
      <c r="AN2665" s="7">
        <f>IF(S2665&gt;0,RANK(S2665,(N2665:P2665,Q2665:AJ2665)),0)</f>
        <v>4</v>
      </c>
      <c r="AO2665" s="7">
        <f>IF(T2665&gt;0,RANK(T2665,(N2665:P2665,Q2665:AJ2665)),0)</f>
        <v>0</v>
      </c>
      <c r="AP2665" s="2">
        <f t="shared" si="1025"/>
        <v>0</v>
      </c>
      <c r="AQ2665" s="2">
        <f t="shared" si="1026"/>
        <v>6.9881201956673651E-4</v>
      </c>
      <c r="AR2665" s="2">
        <f t="shared" si="1027"/>
        <v>1.397624039133473E-3</v>
      </c>
      <c r="AS2665" s="2">
        <f t="shared" si="1028"/>
        <v>0</v>
      </c>
      <c r="AU2665" t="s">
        <v>2143</v>
      </c>
      <c r="AV2665" t="s">
        <v>3221</v>
      </c>
      <c r="AW2665">
        <v>13</v>
      </c>
      <c r="AY2665" s="130">
        <v>48</v>
      </c>
      <c r="AZ2665" s="131">
        <v>87</v>
      </c>
      <c r="BA2665" s="132">
        <f t="shared" si="1029"/>
        <v>48087</v>
      </c>
      <c r="BC2665" s="7" t="s">
        <v>532</v>
      </c>
    </row>
    <row r="2666" spans="1:55" hidden="1" outlineLevel="1" x14ac:dyDescent="0.2">
      <c r="A2666" t="s">
        <v>1626</v>
      </c>
      <c r="B2666" t="s">
        <v>3221</v>
      </c>
      <c r="C2666" s="1">
        <f t="shared" si="1019"/>
        <v>6775</v>
      </c>
      <c r="D2666" s="7">
        <f>RANK(N2666,(N2666:P2666,Q2666:AJ2666))</f>
        <v>2</v>
      </c>
      <c r="E2666" s="7">
        <f>RANK(O2666,(N2666:P2666,Q2666:AJ2666))</f>
        <v>1</v>
      </c>
      <c r="F2666" s="7">
        <f>IF(P2666&gt;0,RANK(P2666,(N2666:P2666,Q2666:AJ2666)),0)</f>
        <v>3</v>
      </c>
      <c r="G2666" s="1">
        <f t="shared" si="1020"/>
        <v>586</v>
      </c>
      <c r="H2666" s="2">
        <f t="shared" si="1030"/>
        <v>8.6494464944649449E-2</v>
      </c>
      <c r="I2666" s="2"/>
      <c r="J2666" s="2">
        <f t="shared" si="1021"/>
        <v>0.41254612546125463</v>
      </c>
      <c r="K2666" s="2">
        <f t="shared" si="1022"/>
        <v>0.49904059040590404</v>
      </c>
      <c r="L2666" s="2">
        <f t="shared" si="1023"/>
        <v>8.4723247232472321E-2</v>
      </c>
      <c r="M2666" s="2">
        <f t="shared" si="1024"/>
        <v>3.6900369003690647E-3</v>
      </c>
      <c r="N2666" s="1">
        <v>2795</v>
      </c>
      <c r="O2666" s="1">
        <v>3381</v>
      </c>
      <c r="P2666" s="1">
        <v>574</v>
      </c>
      <c r="R2666" s="1">
        <v>14</v>
      </c>
      <c r="S2666" s="1">
        <v>8</v>
      </c>
      <c r="T2666" s="1">
        <v>3</v>
      </c>
      <c r="AB2666" s="1">
        <v>0</v>
      </c>
      <c r="AL2666" s="7">
        <f>IF(Q2666&gt;0,RANK(Q2666,(N2666:P2666,Q2666:AJ2666)),0)</f>
        <v>0</v>
      </c>
      <c r="AM2666" s="7">
        <f>IF(R2666&gt;0,RANK(R2666,(N2666:P2666,Q2666:AJ2666)),0)</f>
        <v>4</v>
      </c>
      <c r="AN2666" s="7">
        <f>IF(S2666&gt;0,RANK(S2666,(N2666:P2666,Q2666:AJ2666)),0)</f>
        <v>5</v>
      </c>
      <c r="AO2666" s="7">
        <f>IF(T2666&gt;0,RANK(T2666,(N2666:P2666,Q2666:AJ2666)),0)</f>
        <v>6</v>
      </c>
      <c r="AP2666" s="2">
        <f t="shared" si="1025"/>
        <v>0</v>
      </c>
      <c r="AQ2666" s="2">
        <f t="shared" si="1026"/>
        <v>2.0664206642066422E-3</v>
      </c>
      <c r="AR2666" s="2">
        <f t="shared" si="1027"/>
        <v>1.1808118081180813E-3</v>
      </c>
      <c r="AS2666" s="2">
        <f t="shared" si="1028"/>
        <v>4.4280442804428045E-4</v>
      </c>
      <c r="AU2666" t="s">
        <v>1626</v>
      </c>
      <c r="AV2666" t="s">
        <v>3221</v>
      </c>
      <c r="AW2666">
        <v>14</v>
      </c>
      <c r="AY2666" s="130">
        <v>48</v>
      </c>
      <c r="AZ2666" s="131">
        <v>89</v>
      </c>
      <c r="BA2666" s="132">
        <f t="shared" si="1029"/>
        <v>48089</v>
      </c>
      <c r="BC2666" s="7" t="s">
        <v>532</v>
      </c>
    </row>
    <row r="2667" spans="1:55" hidden="1" outlineLevel="1" x14ac:dyDescent="0.2">
      <c r="A2667" t="s">
        <v>2144</v>
      </c>
      <c r="B2667" t="s">
        <v>3221</v>
      </c>
      <c r="C2667" s="1">
        <f t="shared" si="1019"/>
        <v>26057</v>
      </c>
      <c r="D2667" s="7">
        <f>RANK(N2667,(N2667:P2667,Q2667:AJ2667))</f>
        <v>2</v>
      </c>
      <c r="E2667" s="7">
        <f>RANK(O2667,(N2667:P2667,Q2667:AJ2667))</f>
        <v>1</v>
      </c>
      <c r="F2667" s="7">
        <f>IF(P2667&gt;0,RANK(P2667,(N2667:P2667,Q2667:AJ2667)),0)</f>
        <v>3</v>
      </c>
      <c r="G2667" s="1">
        <f t="shared" si="1020"/>
        <v>9631</v>
      </c>
      <c r="H2667" s="2">
        <f t="shared" si="1030"/>
        <v>0.36961277199984649</v>
      </c>
      <c r="I2667" s="2"/>
      <c r="J2667" s="2">
        <f t="shared" si="1021"/>
        <v>0.27370764094101391</v>
      </c>
      <c r="K2667" s="2">
        <f t="shared" si="1022"/>
        <v>0.6433204129408604</v>
      </c>
      <c r="L2667" s="2">
        <f t="shared" si="1023"/>
        <v>7.3032198641439922E-2</v>
      </c>
      <c r="M2667" s="2">
        <f t="shared" si="1024"/>
        <v>9.9397474766857175E-3</v>
      </c>
      <c r="N2667" s="1">
        <v>7132</v>
      </c>
      <c r="O2667" s="1">
        <v>16763</v>
      </c>
      <c r="P2667" s="1">
        <v>1903</v>
      </c>
      <c r="Q2667" s="1">
        <v>19</v>
      </c>
      <c r="R2667" s="1">
        <v>183</v>
      </c>
      <c r="S2667" s="1">
        <v>33</v>
      </c>
      <c r="T2667" s="1">
        <v>21</v>
      </c>
      <c r="AB2667" s="1">
        <v>3</v>
      </c>
      <c r="AL2667" s="7">
        <f>IF(Q2667&gt;0,RANK(Q2667,(N2667:P2667,Q2667:AJ2667)),0)</f>
        <v>7</v>
      </c>
      <c r="AM2667" s="7">
        <f>IF(R2667&gt;0,RANK(R2667,(N2667:P2667,Q2667:AJ2667)),0)</f>
        <v>4</v>
      </c>
      <c r="AN2667" s="7">
        <f>IF(S2667&gt;0,RANK(S2667,(N2667:P2667,Q2667:AJ2667)),0)</f>
        <v>5</v>
      </c>
      <c r="AO2667" s="7">
        <f>IF(T2667&gt;0,RANK(T2667,(N2667:P2667,Q2667:AJ2667)),0)</f>
        <v>6</v>
      </c>
      <c r="AP2667" s="2">
        <f t="shared" si="1025"/>
        <v>7.2917066431285257E-4</v>
      </c>
      <c r="AQ2667" s="2">
        <f t="shared" si="1026"/>
        <v>7.0230648194343171E-3</v>
      </c>
      <c r="AR2667" s="2">
        <f t="shared" si="1027"/>
        <v>1.2664543117012702E-3</v>
      </c>
      <c r="AS2667" s="2">
        <f t="shared" si="1028"/>
        <v>8.0592547108262655E-4</v>
      </c>
      <c r="AU2667" t="s">
        <v>2144</v>
      </c>
      <c r="AV2667" t="s">
        <v>3221</v>
      </c>
      <c r="AY2667" s="130">
        <v>48</v>
      </c>
      <c r="AZ2667" s="131">
        <v>91</v>
      </c>
      <c r="BA2667" s="132">
        <f t="shared" si="1029"/>
        <v>48091</v>
      </c>
      <c r="BC2667" s="7" t="s">
        <v>532</v>
      </c>
    </row>
    <row r="2668" spans="1:55" hidden="1" outlineLevel="1" x14ac:dyDescent="0.2">
      <c r="A2668" t="s">
        <v>1346</v>
      </c>
      <c r="B2668" t="s">
        <v>3221</v>
      </c>
      <c r="C2668" s="1">
        <f t="shared" si="1019"/>
        <v>4779</v>
      </c>
      <c r="D2668" s="7">
        <f>RANK(N2668,(N2668:P2668,Q2668:AJ2668))</f>
        <v>1</v>
      </c>
      <c r="E2668" s="7">
        <f>RANK(O2668,(N2668:P2668,Q2668:AJ2668))</f>
        <v>2</v>
      </c>
      <c r="F2668" s="7">
        <f>IF(P2668&gt;0,RANK(P2668,(N2668:P2668,Q2668:AJ2668)),0)</f>
        <v>3</v>
      </c>
      <c r="G2668" s="1">
        <f t="shared" si="1020"/>
        <v>15</v>
      </c>
      <c r="H2668" s="2">
        <f t="shared" si="1030"/>
        <v>3.1387319522912741E-3</v>
      </c>
      <c r="I2668" s="2"/>
      <c r="J2668" s="2">
        <f t="shared" si="1021"/>
        <v>0.44737392759991629</v>
      </c>
      <c r="K2668" s="2">
        <f t="shared" si="1022"/>
        <v>0.44423519564762504</v>
      </c>
      <c r="L2668" s="2">
        <f t="shared" si="1023"/>
        <v>0.10692613517472274</v>
      </c>
      <c r="M2668" s="2">
        <f t="shared" si="1024"/>
        <v>1.4647415777359896E-3</v>
      </c>
      <c r="N2668" s="1">
        <v>2138</v>
      </c>
      <c r="O2668" s="1">
        <v>2123</v>
      </c>
      <c r="P2668" s="1">
        <v>511</v>
      </c>
      <c r="R2668" s="1">
        <v>3</v>
      </c>
      <c r="S2668" s="1">
        <v>4</v>
      </c>
      <c r="AB2668" s="1">
        <v>0</v>
      </c>
      <c r="AL2668" s="7">
        <f>IF(Q2668&gt;0,RANK(Q2668,(N2668:P2668,Q2668:AJ2668)),0)</f>
        <v>0</v>
      </c>
      <c r="AM2668" s="7">
        <f>IF(R2668&gt;0,RANK(R2668,(N2668:P2668,Q2668:AJ2668)),0)</f>
        <v>5</v>
      </c>
      <c r="AN2668" s="7">
        <f>IF(S2668&gt;0,RANK(S2668,(N2668:P2668,Q2668:AJ2668)),0)</f>
        <v>4</v>
      </c>
      <c r="AO2668" s="7">
        <f>IF(T2668&gt;0,RANK(T2668,(N2668:P2668,Q2668:AJ2668)),0)</f>
        <v>0</v>
      </c>
      <c r="AP2668" s="2">
        <f t="shared" si="1025"/>
        <v>0</v>
      </c>
      <c r="AQ2668" s="2">
        <f t="shared" si="1026"/>
        <v>6.2774639045825491E-4</v>
      </c>
      <c r="AR2668" s="2">
        <f t="shared" si="1027"/>
        <v>8.3699518727767318E-4</v>
      </c>
      <c r="AS2668" s="2">
        <f t="shared" si="1028"/>
        <v>0</v>
      </c>
      <c r="AU2668" t="s">
        <v>1346</v>
      </c>
      <c r="AV2668" t="s">
        <v>3221</v>
      </c>
      <c r="AW2668">
        <v>17</v>
      </c>
      <c r="AY2668" s="130">
        <v>48</v>
      </c>
      <c r="AZ2668" s="131">
        <v>93</v>
      </c>
      <c r="BA2668" s="132">
        <f t="shared" si="1029"/>
        <v>48093</v>
      </c>
      <c r="BC2668" s="7" t="s">
        <v>532</v>
      </c>
    </row>
    <row r="2669" spans="1:55" hidden="1" outlineLevel="1" x14ac:dyDescent="0.2">
      <c r="A2669" t="s">
        <v>2990</v>
      </c>
      <c r="B2669" t="s">
        <v>3221</v>
      </c>
      <c r="C2669" s="1">
        <f t="shared" si="1019"/>
        <v>1032</v>
      </c>
      <c r="D2669" s="7">
        <f>RANK(N2669,(N2669:P2669,Q2669:AJ2669))</f>
        <v>2</v>
      </c>
      <c r="E2669" s="7">
        <f>RANK(O2669,(N2669:P2669,Q2669:AJ2669))</f>
        <v>1</v>
      </c>
      <c r="F2669" s="7">
        <f>IF(P2669&gt;0,RANK(P2669,(N2669:P2669,Q2669:AJ2669)),0)</f>
        <v>3</v>
      </c>
      <c r="G2669" s="1">
        <f t="shared" si="1020"/>
        <v>54</v>
      </c>
      <c r="H2669" s="2">
        <f t="shared" si="1030"/>
        <v>5.232558139534884E-2</v>
      </c>
      <c r="I2669" s="2"/>
      <c r="J2669" s="2">
        <f t="shared" si="1021"/>
        <v>0.42054263565891475</v>
      </c>
      <c r="K2669" s="2">
        <f t="shared" si="1022"/>
        <v>0.47286821705426357</v>
      </c>
      <c r="L2669" s="2">
        <f t="shared" si="1023"/>
        <v>0.10368217054263566</v>
      </c>
      <c r="M2669" s="2">
        <f t="shared" si="1024"/>
        <v>2.9069767441859545E-3</v>
      </c>
      <c r="N2669" s="1">
        <v>434</v>
      </c>
      <c r="O2669" s="1">
        <v>488</v>
      </c>
      <c r="P2669" s="1">
        <v>107</v>
      </c>
      <c r="R2669" s="1">
        <v>2</v>
      </c>
      <c r="S2669" s="1">
        <v>1</v>
      </c>
      <c r="AB2669" s="1">
        <v>0</v>
      </c>
      <c r="AL2669" s="7">
        <f>IF(Q2669&gt;0,RANK(Q2669,(N2669:P2669,Q2669:AJ2669)),0)</f>
        <v>0</v>
      </c>
      <c r="AM2669" s="7">
        <f>IF(R2669&gt;0,RANK(R2669,(N2669:P2669,Q2669:AJ2669)),0)</f>
        <v>4</v>
      </c>
      <c r="AN2669" s="7">
        <f>IF(S2669&gt;0,RANK(S2669,(N2669:P2669,Q2669:AJ2669)),0)</f>
        <v>5</v>
      </c>
      <c r="AO2669" s="7">
        <f>IF(T2669&gt;0,RANK(T2669,(N2669:P2669,Q2669:AJ2669)),0)</f>
        <v>0</v>
      </c>
      <c r="AP2669" s="2">
        <f t="shared" si="1025"/>
        <v>0</v>
      </c>
      <c r="AQ2669" s="2">
        <f t="shared" si="1026"/>
        <v>1.937984496124031E-3</v>
      </c>
      <c r="AR2669" s="2">
        <f t="shared" si="1027"/>
        <v>9.6899224806201549E-4</v>
      </c>
      <c r="AS2669" s="2">
        <f t="shared" si="1028"/>
        <v>0</v>
      </c>
      <c r="AU2669" t="s">
        <v>2990</v>
      </c>
      <c r="AV2669" t="s">
        <v>3221</v>
      </c>
      <c r="AW2669">
        <v>17</v>
      </c>
      <c r="AY2669" s="130">
        <v>48</v>
      </c>
      <c r="AZ2669" s="131">
        <v>95</v>
      </c>
      <c r="BA2669" s="132">
        <f t="shared" si="1029"/>
        <v>48095</v>
      </c>
      <c r="BC2669" s="7" t="s">
        <v>532</v>
      </c>
    </row>
    <row r="2670" spans="1:55" hidden="1" outlineLevel="1" x14ac:dyDescent="0.2">
      <c r="A2670" t="s">
        <v>453</v>
      </c>
      <c r="B2670" t="s">
        <v>3221</v>
      </c>
      <c r="C2670" s="1">
        <f t="shared" si="1019"/>
        <v>12297</v>
      </c>
      <c r="D2670" s="7">
        <f>RANK(N2670,(N2670:P2670,Q2670:AJ2670))</f>
        <v>2</v>
      </c>
      <c r="E2670" s="7">
        <f>RANK(O2670,(N2670:P2670,Q2670:AJ2670))</f>
        <v>1</v>
      </c>
      <c r="F2670" s="7">
        <f>IF(P2670&gt;0,RANK(P2670,(N2670:P2670,Q2670:AJ2670)),0)</f>
        <v>3</v>
      </c>
      <c r="G2670" s="1">
        <f t="shared" si="1020"/>
        <v>3538</v>
      </c>
      <c r="H2670" s="2">
        <f t="shared" si="1030"/>
        <v>0.28771245019110353</v>
      </c>
      <c r="I2670" s="2"/>
      <c r="J2670" s="2">
        <f t="shared" si="1021"/>
        <v>0.30755468813531756</v>
      </c>
      <c r="K2670" s="2">
        <f t="shared" si="1022"/>
        <v>0.59526713832642109</v>
      </c>
      <c r="L2670" s="2">
        <f t="shared" si="1023"/>
        <v>9.3518744409205504E-2</v>
      </c>
      <c r="M2670" s="2">
        <f t="shared" si="1024"/>
        <v>3.6594291290559106E-3</v>
      </c>
      <c r="N2670" s="1">
        <v>3782</v>
      </c>
      <c r="O2670" s="1">
        <v>7320</v>
      </c>
      <c r="P2670" s="1">
        <v>1150</v>
      </c>
      <c r="Q2670" s="1">
        <v>4</v>
      </c>
      <c r="R2670" s="1">
        <v>24</v>
      </c>
      <c r="S2670" s="1">
        <v>10</v>
      </c>
      <c r="T2670" s="1">
        <v>7</v>
      </c>
      <c r="AB2670" s="1">
        <v>0</v>
      </c>
      <c r="AL2670" s="7">
        <f>IF(Q2670&gt;0,RANK(Q2670,(N2670:P2670,Q2670:AJ2670)),0)</f>
        <v>7</v>
      </c>
      <c r="AM2670" s="7">
        <f>IF(R2670&gt;0,RANK(R2670,(N2670:P2670,Q2670:AJ2670)),0)</f>
        <v>4</v>
      </c>
      <c r="AN2670" s="7">
        <f>IF(S2670&gt;0,RANK(S2670,(N2670:P2670,Q2670:AJ2670)),0)</f>
        <v>5</v>
      </c>
      <c r="AO2670" s="7">
        <f>IF(T2670&gt;0,RANK(T2670,(N2670:P2670,Q2670:AJ2670)),0)</f>
        <v>6</v>
      </c>
      <c r="AP2670" s="2">
        <f t="shared" si="1025"/>
        <v>3.2528258924941042E-4</v>
      </c>
      <c r="AQ2670" s="2">
        <f t="shared" si="1026"/>
        <v>1.9516955354964625E-3</v>
      </c>
      <c r="AR2670" s="2">
        <f t="shared" si="1027"/>
        <v>8.1320647312352605E-4</v>
      </c>
      <c r="AS2670" s="2">
        <f t="shared" si="1028"/>
        <v>5.6924453118646829E-4</v>
      </c>
      <c r="AU2670" t="s">
        <v>453</v>
      </c>
      <c r="AV2670" t="s">
        <v>3221</v>
      </c>
      <c r="AY2670" s="130">
        <v>48</v>
      </c>
      <c r="AZ2670" s="131">
        <v>97</v>
      </c>
      <c r="BA2670" s="132">
        <f t="shared" si="1029"/>
        <v>48097</v>
      </c>
      <c r="BC2670" s="7" t="s">
        <v>532</v>
      </c>
    </row>
    <row r="2671" spans="1:55" hidden="1" outlineLevel="1" x14ac:dyDescent="0.2">
      <c r="A2671" t="s">
        <v>2041</v>
      </c>
      <c r="B2671" t="s">
        <v>3221</v>
      </c>
      <c r="C2671" s="1">
        <f t="shared" si="1019"/>
        <v>13944</v>
      </c>
      <c r="D2671" s="7">
        <f>RANK(N2671,(N2671:P2671,Q2671:AJ2671))</f>
        <v>2</v>
      </c>
      <c r="E2671" s="7">
        <f>RANK(O2671,(N2671:P2671,Q2671:AJ2671))</f>
        <v>1</v>
      </c>
      <c r="F2671" s="7">
        <f>IF(P2671&gt;0,RANK(P2671,(N2671:P2671,Q2671:AJ2671)),0)</f>
        <v>3</v>
      </c>
      <c r="G2671" s="1">
        <f t="shared" si="1020"/>
        <v>1843</v>
      </c>
      <c r="H2671" s="2">
        <f t="shared" si="1030"/>
        <v>0.13217154331612163</v>
      </c>
      <c r="I2671" s="2"/>
      <c r="J2671" s="2">
        <f t="shared" si="1021"/>
        <v>0.38009179575444635</v>
      </c>
      <c r="K2671" s="2">
        <f t="shared" si="1022"/>
        <v>0.51226333907056798</v>
      </c>
      <c r="L2671" s="2">
        <f t="shared" si="1023"/>
        <v>0.10348537005163511</v>
      </c>
      <c r="M2671" s="2">
        <f t="shared" si="1024"/>
        <v>4.1594951233506205E-3</v>
      </c>
      <c r="N2671" s="1">
        <v>5300</v>
      </c>
      <c r="O2671" s="1">
        <v>7143</v>
      </c>
      <c r="P2671" s="1">
        <v>1443</v>
      </c>
      <c r="R2671" s="1">
        <v>33</v>
      </c>
      <c r="S2671" s="1">
        <v>10</v>
      </c>
      <c r="T2671" s="1">
        <v>15</v>
      </c>
      <c r="AB2671" s="1">
        <v>0</v>
      </c>
      <c r="AL2671" s="7">
        <f>IF(Q2671&gt;0,RANK(Q2671,(N2671:P2671,Q2671:AJ2671)),0)</f>
        <v>0</v>
      </c>
      <c r="AM2671" s="7">
        <f>IF(R2671&gt;0,RANK(R2671,(N2671:P2671,Q2671:AJ2671)),0)</f>
        <v>4</v>
      </c>
      <c r="AN2671" s="7">
        <f>IF(S2671&gt;0,RANK(S2671,(N2671:P2671,Q2671:AJ2671)),0)</f>
        <v>6</v>
      </c>
      <c r="AO2671" s="7">
        <f>IF(T2671&gt;0,RANK(T2671,(N2671:P2671,Q2671:AJ2671)),0)</f>
        <v>5</v>
      </c>
      <c r="AP2671" s="2">
        <f t="shared" si="1025"/>
        <v>0</v>
      </c>
      <c r="AQ2671" s="2">
        <f t="shared" si="1026"/>
        <v>2.3666092943201377E-3</v>
      </c>
      <c r="AR2671" s="2">
        <f t="shared" si="1027"/>
        <v>7.1715433161216298E-4</v>
      </c>
      <c r="AS2671" s="2">
        <f t="shared" si="1028"/>
        <v>1.0757314974182443E-3</v>
      </c>
      <c r="AU2671" t="s">
        <v>2041</v>
      </c>
      <c r="AV2671" t="s">
        <v>3221</v>
      </c>
      <c r="AW2671">
        <v>11</v>
      </c>
      <c r="AY2671" s="130">
        <v>48</v>
      </c>
      <c r="AZ2671" s="131">
        <v>99</v>
      </c>
      <c r="BA2671" s="132">
        <f t="shared" si="1029"/>
        <v>48099</v>
      </c>
      <c r="BC2671" s="7" t="s">
        <v>532</v>
      </c>
    </row>
    <row r="2672" spans="1:55" hidden="1" outlineLevel="1" x14ac:dyDescent="0.2">
      <c r="A2672" t="s">
        <v>2042</v>
      </c>
      <c r="B2672" t="s">
        <v>3221</v>
      </c>
      <c r="C2672" s="1">
        <f t="shared" si="1019"/>
        <v>818</v>
      </c>
      <c r="D2672" s="7">
        <f>RANK(N2672,(N2672:P2672,Q2672:AJ2672))</f>
        <v>1</v>
      </c>
      <c r="E2672" s="7">
        <f>RANK(O2672,(N2672:P2672,Q2672:AJ2672))</f>
        <v>2</v>
      </c>
      <c r="F2672" s="7">
        <f>IF(P2672&gt;0,RANK(P2672,(N2672:P2672,Q2672:AJ2672)),0)</f>
        <v>3</v>
      </c>
      <c r="G2672" s="1">
        <f t="shared" si="1020"/>
        <v>73</v>
      </c>
      <c r="H2672" s="2">
        <f t="shared" si="1030"/>
        <v>8.9242053789731046E-2</v>
      </c>
      <c r="I2672" s="2"/>
      <c r="J2672" s="2">
        <f t="shared" si="1021"/>
        <v>0.49388753056234719</v>
      </c>
      <c r="K2672" s="2">
        <f t="shared" si="1022"/>
        <v>0.40464547677261614</v>
      </c>
      <c r="L2672" s="2">
        <f t="shared" si="1023"/>
        <v>9.4132029339853304E-2</v>
      </c>
      <c r="M2672" s="2">
        <f t="shared" si="1024"/>
        <v>7.3349633251834218E-3</v>
      </c>
      <c r="N2672" s="1">
        <v>404</v>
      </c>
      <c r="O2672" s="1">
        <v>331</v>
      </c>
      <c r="P2672" s="1">
        <v>77</v>
      </c>
      <c r="R2672" s="1">
        <v>2</v>
      </c>
      <c r="S2672" s="1">
        <v>3</v>
      </c>
      <c r="T2672" s="1">
        <v>1</v>
      </c>
      <c r="AB2672" s="1">
        <v>0</v>
      </c>
      <c r="AL2672" s="7">
        <f>IF(Q2672&gt;0,RANK(Q2672,(N2672:P2672,Q2672:AJ2672)),0)</f>
        <v>0</v>
      </c>
      <c r="AM2672" s="7">
        <f>IF(R2672&gt;0,RANK(R2672,(N2672:P2672,Q2672:AJ2672)),0)</f>
        <v>5</v>
      </c>
      <c r="AN2672" s="7">
        <f>IF(S2672&gt;0,RANK(S2672,(N2672:P2672,Q2672:AJ2672)),0)</f>
        <v>4</v>
      </c>
      <c r="AO2672" s="7">
        <f>IF(T2672&gt;0,RANK(T2672,(N2672:P2672,Q2672:AJ2672)),0)</f>
        <v>6</v>
      </c>
      <c r="AP2672" s="2">
        <f t="shared" si="1025"/>
        <v>0</v>
      </c>
      <c r="AQ2672" s="2">
        <f t="shared" si="1026"/>
        <v>2.4449877750611247E-3</v>
      </c>
      <c r="AR2672" s="2">
        <f t="shared" si="1027"/>
        <v>3.667481662591687E-3</v>
      </c>
      <c r="AS2672" s="2">
        <f t="shared" si="1028"/>
        <v>1.2224938875305623E-3</v>
      </c>
      <c r="AU2672" t="s">
        <v>2042</v>
      </c>
      <c r="AV2672" t="s">
        <v>3221</v>
      </c>
      <c r="AW2672">
        <v>13</v>
      </c>
      <c r="AY2672" s="130">
        <v>48</v>
      </c>
      <c r="AZ2672" s="131">
        <v>101</v>
      </c>
      <c r="BA2672" s="132">
        <f t="shared" si="1029"/>
        <v>48101</v>
      </c>
      <c r="BC2672" s="7" t="s">
        <v>532</v>
      </c>
    </row>
    <row r="2673" spans="1:55" hidden="1" outlineLevel="1" x14ac:dyDescent="0.2">
      <c r="A2673" t="s">
        <v>480</v>
      </c>
      <c r="B2673" t="s">
        <v>3221</v>
      </c>
      <c r="C2673" s="1">
        <f t="shared" si="1019"/>
        <v>1815</v>
      </c>
      <c r="D2673" s="7">
        <f>RANK(N2673,(N2673:P2673,Q2673:AJ2673))</f>
        <v>2</v>
      </c>
      <c r="E2673" s="7">
        <f>RANK(O2673,(N2673:P2673,Q2673:AJ2673))</f>
        <v>1</v>
      </c>
      <c r="F2673" s="7">
        <f>IF(P2673&gt;0,RANK(P2673,(N2673:P2673,Q2673:AJ2673)),0)</f>
        <v>3</v>
      </c>
      <c r="G2673" s="1">
        <f t="shared" si="1020"/>
        <v>368</v>
      </c>
      <c r="H2673" s="2">
        <f t="shared" si="1030"/>
        <v>0.20275482093663913</v>
      </c>
      <c r="I2673" s="2"/>
      <c r="J2673" s="2">
        <f t="shared" si="1021"/>
        <v>0.33939393939393941</v>
      </c>
      <c r="K2673" s="2">
        <f t="shared" si="1022"/>
        <v>0.54214876033057846</v>
      </c>
      <c r="L2673" s="2">
        <f t="shared" si="1023"/>
        <v>0.11074380165289256</v>
      </c>
      <c r="M2673" s="2">
        <f t="shared" si="1024"/>
        <v>7.7134986225896179E-3</v>
      </c>
      <c r="N2673" s="1">
        <v>616</v>
      </c>
      <c r="O2673" s="1">
        <v>984</v>
      </c>
      <c r="P2673" s="1">
        <v>201</v>
      </c>
      <c r="Q2673" s="1">
        <v>1</v>
      </c>
      <c r="R2673" s="1">
        <v>6</v>
      </c>
      <c r="S2673" s="1">
        <v>5</v>
      </c>
      <c r="T2673" s="1">
        <v>2</v>
      </c>
      <c r="AB2673" s="1">
        <v>0</v>
      </c>
      <c r="AL2673" s="7">
        <f>IF(Q2673&gt;0,RANK(Q2673,(N2673:P2673,Q2673:AJ2673)),0)</f>
        <v>7</v>
      </c>
      <c r="AM2673" s="7">
        <f>IF(R2673&gt;0,RANK(R2673,(N2673:P2673,Q2673:AJ2673)),0)</f>
        <v>4</v>
      </c>
      <c r="AN2673" s="7">
        <f>IF(S2673&gt;0,RANK(S2673,(N2673:P2673,Q2673:AJ2673)),0)</f>
        <v>5</v>
      </c>
      <c r="AO2673" s="7">
        <f>IF(T2673&gt;0,RANK(T2673,(N2673:P2673,Q2673:AJ2673)),0)</f>
        <v>6</v>
      </c>
      <c r="AP2673" s="2">
        <f t="shared" si="1025"/>
        <v>5.5096418732782364E-4</v>
      </c>
      <c r="AQ2673" s="2">
        <f t="shared" si="1026"/>
        <v>3.3057851239669421E-3</v>
      </c>
      <c r="AR2673" s="2">
        <f t="shared" si="1027"/>
        <v>2.7548209366391185E-3</v>
      </c>
      <c r="AS2673" s="2">
        <f t="shared" si="1028"/>
        <v>1.1019283746556473E-3</v>
      </c>
      <c r="AU2673" t="s">
        <v>480</v>
      </c>
      <c r="AV2673" t="s">
        <v>3221</v>
      </c>
      <c r="AW2673">
        <v>23</v>
      </c>
      <c r="AY2673" s="130">
        <v>48</v>
      </c>
      <c r="AZ2673" s="131">
        <v>103</v>
      </c>
      <c r="BA2673" s="132">
        <f t="shared" si="1029"/>
        <v>48103</v>
      </c>
      <c r="BC2673" s="7" t="s">
        <v>532</v>
      </c>
    </row>
    <row r="2674" spans="1:55" hidden="1" outlineLevel="1" x14ac:dyDescent="0.2">
      <c r="A2674" t="s">
        <v>2734</v>
      </c>
      <c r="B2674" t="s">
        <v>3221</v>
      </c>
      <c r="C2674" s="1">
        <f t="shared" si="1019"/>
        <v>1553</v>
      </c>
      <c r="D2674" s="7">
        <f>RANK(N2674,(N2674:P2674,Q2674:AJ2674))</f>
        <v>2</v>
      </c>
      <c r="E2674" s="7">
        <f>RANK(O2674,(N2674:P2674,Q2674:AJ2674))</f>
        <v>1</v>
      </c>
      <c r="F2674" s="7">
        <f>IF(P2674&gt;0,RANK(P2674,(N2674:P2674,Q2674:AJ2674)),0)</f>
        <v>3</v>
      </c>
      <c r="G2674" s="1">
        <f t="shared" si="1020"/>
        <v>30</v>
      </c>
      <c r="H2674" s="2">
        <f t="shared" si="1030"/>
        <v>1.9317450096587252E-2</v>
      </c>
      <c r="I2674" s="2"/>
      <c r="J2674" s="2">
        <f t="shared" si="1021"/>
        <v>0.44043786220218933</v>
      </c>
      <c r="K2674" s="2">
        <f t="shared" si="1022"/>
        <v>0.45975531229877659</v>
      </c>
      <c r="L2674" s="2">
        <f t="shared" si="1023"/>
        <v>9.4655505473277529E-2</v>
      </c>
      <c r="M2674" s="2">
        <f t="shared" si="1024"/>
        <v>5.1513200257564951E-3</v>
      </c>
      <c r="N2674" s="1">
        <v>684</v>
      </c>
      <c r="O2674" s="1">
        <v>714</v>
      </c>
      <c r="P2674" s="1">
        <v>147</v>
      </c>
      <c r="R2674" s="1">
        <v>8</v>
      </c>
      <c r="AB2674" s="1">
        <v>0</v>
      </c>
      <c r="AL2674" s="7">
        <f>IF(Q2674&gt;0,RANK(Q2674,(N2674:P2674,Q2674:AJ2674)),0)</f>
        <v>0</v>
      </c>
      <c r="AM2674" s="7">
        <f>IF(R2674&gt;0,RANK(R2674,(N2674:P2674,Q2674:AJ2674)),0)</f>
        <v>4</v>
      </c>
      <c r="AN2674" s="7">
        <f>IF(S2674&gt;0,RANK(S2674,(N2674:P2674,Q2674:AJ2674)),0)</f>
        <v>0</v>
      </c>
      <c r="AO2674" s="7">
        <f>IF(T2674&gt;0,RANK(T2674,(N2674:P2674,Q2674:AJ2674)),0)</f>
        <v>0</v>
      </c>
      <c r="AP2674" s="2">
        <f t="shared" si="1025"/>
        <v>0</v>
      </c>
      <c r="AQ2674" s="2">
        <f t="shared" si="1026"/>
        <v>5.1513200257566E-3</v>
      </c>
      <c r="AR2674" s="2">
        <f t="shared" si="1027"/>
        <v>0</v>
      </c>
      <c r="AS2674" s="2">
        <f t="shared" si="1028"/>
        <v>0</v>
      </c>
      <c r="AU2674" t="s">
        <v>2734</v>
      </c>
      <c r="AV2674" t="s">
        <v>3221</v>
      </c>
      <c r="AW2674">
        <v>23</v>
      </c>
      <c r="AY2674" s="130">
        <v>48</v>
      </c>
      <c r="AZ2674" s="131">
        <v>105</v>
      </c>
      <c r="BA2674" s="132">
        <f t="shared" si="1029"/>
        <v>48105</v>
      </c>
      <c r="BC2674" s="7" t="s">
        <v>532</v>
      </c>
    </row>
    <row r="2675" spans="1:55" hidden="1" outlineLevel="1" x14ac:dyDescent="0.2">
      <c r="A2675" t="s">
        <v>2043</v>
      </c>
      <c r="B2675" t="s">
        <v>3221</v>
      </c>
      <c r="C2675" s="1">
        <f t="shared" si="1019"/>
        <v>2287</v>
      </c>
      <c r="D2675" s="7">
        <f>RANK(N2675,(N2675:P2675,Q2675:AJ2675))</f>
        <v>1</v>
      </c>
      <c r="E2675" s="7">
        <f>RANK(O2675,(N2675:P2675,Q2675:AJ2675))</f>
        <v>2</v>
      </c>
      <c r="F2675" s="7">
        <f>IF(P2675&gt;0,RANK(P2675,(N2675:P2675,Q2675:AJ2675)),0)</f>
        <v>3</v>
      </c>
      <c r="G2675" s="1">
        <f t="shared" si="1020"/>
        <v>154</v>
      </c>
      <c r="H2675" s="2">
        <f t="shared" si="1030"/>
        <v>6.7337122868386529E-2</v>
      </c>
      <c r="I2675" s="2"/>
      <c r="J2675" s="2">
        <f t="shared" si="1021"/>
        <v>0.49059903804110189</v>
      </c>
      <c r="K2675" s="2">
        <f t="shared" si="1022"/>
        <v>0.42326191517271533</v>
      </c>
      <c r="L2675" s="2">
        <f t="shared" si="1023"/>
        <v>8.2641014429383472E-2</v>
      </c>
      <c r="M2675" s="2">
        <f t="shared" si="1024"/>
        <v>3.498032356799366E-3</v>
      </c>
      <c r="N2675" s="1">
        <v>1122</v>
      </c>
      <c r="O2675" s="1">
        <v>968</v>
      </c>
      <c r="P2675" s="1">
        <v>189</v>
      </c>
      <c r="R2675" s="1">
        <v>6</v>
      </c>
      <c r="S2675" s="1">
        <v>1</v>
      </c>
      <c r="T2675" s="1">
        <v>1</v>
      </c>
      <c r="AB2675" s="1">
        <v>0</v>
      </c>
      <c r="AL2675" s="7">
        <f>IF(Q2675&gt;0,RANK(Q2675,(N2675:P2675,Q2675:AJ2675)),0)</f>
        <v>0</v>
      </c>
      <c r="AM2675" s="7">
        <f>IF(R2675&gt;0,RANK(R2675,(N2675:P2675,Q2675:AJ2675)),0)</f>
        <v>4</v>
      </c>
      <c r="AN2675" s="7">
        <f>IF(S2675&gt;0,RANK(S2675,(N2675:P2675,Q2675:AJ2675)),0)</f>
        <v>5</v>
      </c>
      <c r="AO2675" s="7">
        <f>IF(T2675&gt;0,RANK(T2675,(N2675:P2675,Q2675:AJ2675)),0)</f>
        <v>5</v>
      </c>
      <c r="AP2675" s="2">
        <f t="shared" si="1025"/>
        <v>0</v>
      </c>
      <c r="AQ2675" s="2">
        <f t="shared" si="1026"/>
        <v>2.6235242675994755E-3</v>
      </c>
      <c r="AR2675" s="2">
        <f t="shared" si="1027"/>
        <v>4.3725404459991256E-4</v>
      </c>
      <c r="AS2675" s="2">
        <f t="shared" si="1028"/>
        <v>4.3725404459991256E-4</v>
      </c>
      <c r="AU2675" t="s">
        <v>2043</v>
      </c>
      <c r="AV2675" t="s">
        <v>3221</v>
      </c>
      <c r="AW2675">
        <v>13</v>
      </c>
      <c r="AY2675" s="130">
        <v>48</v>
      </c>
      <c r="AZ2675" s="131">
        <v>107</v>
      </c>
      <c r="BA2675" s="132">
        <f t="shared" si="1029"/>
        <v>48107</v>
      </c>
      <c r="BC2675" s="7" t="s">
        <v>532</v>
      </c>
    </row>
    <row r="2676" spans="1:55" hidden="1" outlineLevel="1" x14ac:dyDescent="0.2">
      <c r="A2676" t="s">
        <v>2044</v>
      </c>
      <c r="B2676" t="s">
        <v>3221</v>
      </c>
      <c r="C2676" s="1">
        <f t="shared" si="1019"/>
        <v>1241</v>
      </c>
      <c r="D2676" s="7">
        <f>RANK(N2676,(N2676:P2676,Q2676:AJ2676))</f>
        <v>1</v>
      </c>
      <c r="E2676" s="7">
        <f>RANK(O2676,(N2676:P2676,Q2676:AJ2676))</f>
        <v>2</v>
      </c>
      <c r="F2676" s="7">
        <f>IF(P2676&gt;0,RANK(P2676,(N2676:P2676,Q2676:AJ2676)),0)</f>
        <v>3</v>
      </c>
      <c r="G2676" s="1">
        <f t="shared" si="1020"/>
        <v>475</v>
      </c>
      <c r="H2676" s="2">
        <f t="shared" si="1030"/>
        <v>0.38275584206285251</v>
      </c>
      <c r="I2676" s="2"/>
      <c r="J2676" s="2">
        <f t="shared" si="1021"/>
        <v>0.6478646253021757</v>
      </c>
      <c r="K2676" s="2">
        <f t="shared" si="1022"/>
        <v>0.26510878323932313</v>
      </c>
      <c r="L2676" s="2">
        <f t="shared" si="1023"/>
        <v>7.9774375503626108E-2</v>
      </c>
      <c r="M2676" s="2">
        <f t="shared" si="1024"/>
        <v>7.2522159548750603E-3</v>
      </c>
      <c r="N2676" s="1">
        <v>804</v>
      </c>
      <c r="O2676" s="1">
        <v>329</v>
      </c>
      <c r="P2676" s="1">
        <v>99</v>
      </c>
      <c r="Q2676" s="1">
        <v>1</v>
      </c>
      <c r="R2676" s="1">
        <v>3</v>
      </c>
      <c r="S2676" s="1">
        <v>2</v>
      </c>
      <c r="T2676" s="1">
        <v>3</v>
      </c>
      <c r="AB2676" s="1">
        <v>0</v>
      </c>
      <c r="AL2676" s="7">
        <f>IF(Q2676&gt;0,RANK(Q2676,(N2676:P2676,Q2676:AJ2676)),0)</f>
        <v>7</v>
      </c>
      <c r="AM2676" s="7">
        <f>IF(R2676&gt;0,RANK(R2676,(N2676:P2676,Q2676:AJ2676)),0)</f>
        <v>4</v>
      </c>
      <c r="AN2676" s="7">
        <f>IF(S2676&gt;0,RANK(S2676,(N2676:P2676,Q2676:AJ2676)),0)</f>
        <v>6</v>
      </c>
      <c r="AO2676" s="7">
        <f>IF(T2676&gt;0,RANK(T2676,(N2676:P2676,Q2676:AJ2676)),0)</f>
        <v>4</v>
      </c>
      <c r="AP2676" s="2">
        <f t="shared" si="1025"/>
        <v>8.0580177276390005E-4</v>
      </c>
      <c r="AQ2676" s="2">
        <f t="shared" si="1026"/>
        <v>2.4174053182917004E-3</v>
      </c>
      <c r="AR2676" s="2">
        <f t="shared" si="1027"/>
        <v>1.6116035455278001E-3</v>
      </c>
      <c r="AS2676" s="2">
        <f t="shared" si="1028"/>
        <v>2.4174053182917004E-3</v>
      </c>
      <c r="AU2676" t="s">
        <v>2044</v>
      </c>
      <c r="AV2676" t="s">
        <v>3221</v>
      </c>
      <c r="AW2676">
        <v>23</v>
      </c>
      <c r="AY2676" s="130">
        <v>48</v>
      </c>
      <c r="AZ2676" s="131">
        <v>109</v>
      </c>
      <c r="BA2676" s="132">
        <f t="shared" si="1029"/>
        <v>48109</v>
      </c>
      <c r="BC2676" s="7" t="s">
        <v>532</v>
      </c>
    </row>
    <row r="2677" spans="1:55" hidden="1" outlineLevel="1" x14ac:dyDescent="0.2">
      <c r="A2677" t="s">
        <v>1715</v>
      </c>
      <c r="B2677" t="s">
        <v>3221</v>
      </c>
      <c r="C2677" s="1">
        <f t="shared" si="1019"/>
        <v>1634</v>
      </c>
      <c r="D2677" s="7">
        <f>RANK(N2677,(N2677:P2677,Q2677:AJ2677))</f>
        <v>2</v>
      </c>
      <c r="E2677" s="7">
        <f>RANK(O2677,(N2677:P2677,Q2677:AJ2677))</f>
        <v>1</v>
      </c>
      <c r="F2677" s="7">
        <f>IF(P2677&gt;0,RANK(P2677,(N2677:P2677,Q2677:AJ2677)),0)</f>
        <v>3</v>
      </c>
      <c r="G2677" s="1">
        <f t="shared" si="1020"/>
        <v>487</v>
      </c>
      <c r="H2677" s="2">
        <f t="shared" si="1030"/>
        <v>0.29804161566707466</v>
      </c>
      <c r="I2677" s="2"/>
      <c r="J2677" s="2">
        <f t="shared" si="1021"/>
        <v>0.29559363525091797</v>
      </c>
      <c r="K2677" s="2">
        <f t="shared" si="1022"/>
        <v>0.59363525091799263</v>
      </c>
      <c r="L2677" s="2">
        <f t="shared" si="1023"/>
        <v>0.10403916768665851</v>
      </c>
      <c r="M2677" s="2">
        <f t="shared" si="1024"/>
        <v>6.7319461444308865E-3</v>
      </c>
      <c r="N2677" s="1">
        <v>483</v>
      </c>
      <c r="O2677" s="1">
        <v>970</v>
      </c>
      <c r="P2677" s="1">
        <v>170</v>
      </c>
      <c r="Q2677" s="1">
        <v>3</v>
      </c>
      <c r="R2677" s="1">
        <v>1</v>
      </c>
      <c r="S2677" s="1">
        <v>6</v>
      </c>
      <c r="AB2677" s="1">
        <v>1</v>
      </c>
      <c r="AL2677" s="7">
        <f>IF(Q2677&gt;0,RANK(Q2677,(N2677:P2677,Q2677:AJ2677)),0)</f>
        <v>5</v>
      </c>
      <c r="AM2677" s="7">
        <f>IF(R2677&gt;0,RANK(R2677,(N2677:P2677,Q2677:AJ2677)),0)</f>
        <v>6</v>
      </c>
      <c r="AN2677" s="7">
        <f>IF(S2677&gt;0,RANK(S2677,(N2677:P2677,Q2677:AJ2677)),0)</f>
        <v>4</v>
      </c>
      <c r="AO2677" s="7">
        <f>IF(T2677&gt;0,RANK(T2677,(N2677:P2677,Q2677:AJ2677)),0)</f>
        <v>0</v>
      </c>
      <c r="AP2677" s="2">
        <f t="shared" si="1025"/>
        <v>1.8359853121175031E-3</v>
      </c>
      <c r="AQ2677" s="2">
        <f t="shared" si="1026"/>
        <v>6.1199510403916763E-4</v>
      </c>
      <c r="AR2677" s="2">
        <f t="shared" si="1027"/>
        <v>3.6719706242350062E-3</v>
      </c>
      <c r="AS2677" s="2">
        <f t="shared" si="1028"/>
        <v>0</v>
      </c>
      <c r="AU2677" t="s">
        <v>1715</v>
      </c>
      <c r="AV2677" t="s">
        <v>3221</v>
      </c>
      <c r="AW2677">
        <v>19</v>
      </c>
      <c r="AY2677" s="130">
        <v>48</v>
      </c>
      <c r="AZ2677" s="131">
        <v>111</v>
      </c>
      <c r="BA2677" s="132">
        <f t="shared" si="1029"/>
        <v>48111</v>
      </c>
      <c r="BC2677" s="7" t="s">
        <v>532</v>
      </c>
    </row>
    <row r="2678" spans="1:55" hidden="1" outlineLevel="1" x14ac:dyDescent="0.2">
      <c r="A2678" t="s">
        <v>1463</v>
      </c>
      <c r="B2678" t="s">
        <v>3221</v>
      </c>
      <c r="C2678" s="1">
        <f t="shared" si="1019"/>
        <v>555953</v>
      </c>
      <c r="D2678" s="7">
        <f>RANK(N2678,(N2678:P2678,Q2678:AJ2678))</f>
        <v>2</v>
      </c>
      <c r="E2678" s="7">
        <f>RANK(O2678,(N2678:P2678,Q2678:AJ2678))</f>
        <v>1</v>
      </c>
      <c r="F2678" s="7">
        <f>IF(P2678&gt;0,RANK(P2678,(N2678:P2678,Q2678:AJ2678)),0)</f>
        <v>3</v>
      </c>
      <c r="G2678" s="1">
        <f t="shared" si="1020"/>
        <v>4292</v>
      </c>
      <c r="H2678" s="2">
        <f t="shared" si="1030"/>
        <v>7.7200770568735125E-3</v>
      </c>
      <c r="I2678" s="2"/>
      <c r="J2678" s="2">
        <f t="shared" si="1021"/>
        <v>0.4600496804585999</v>
      </c>
      <c r="K2678" s="2">
        <f t="shared" si="1022"/>
        <v>0.46776975751547345</v>
      </c>
      <c r="L2678" s="2">
        <f t="shared" si="1023"/>
        <v>6.6118898539984497E-2</v>
      </c>
      <c r="M2678" s="2">
        <f t="shared" si="1024"/>
        <v>6.0616634859422119E-3</v>
      </c>
      <c r="N2678" s="1">
        <v>255766</v>
      </c>
      <c r="O2678" s="1">
        <v>260058</v>
      </c>
      <c r="P2678" s="1">
        <v>36759</v>
      </c>
      <c r="Q2678" s="1">
        <v>198</v>
      </c>
      <c r="R2678" s="1">
        <v>2085</v>
      </c>
      <c r="S2678" s="1">
        <v>670</v>
      </c>
      <c r="T2678" s="1">
        <v>410</v>
      </c>
      <c r="AB2678" s="1">
        <v>7</v>
      </c>
      <c r="AL2678" s="7">
        <f>IF(Q2678&gt;0,RANK(Q2678,(N2678:P2678,Q2678:AJ2678)),0)</f>
        <v>7</v>
      </c>
      <c r="AM2678" s="7">
        <f>IF(R2678&gt;0,RANK(R2678,(N2678:P2678,Q2678:AJ2678)),0)</f>
        <v>4</v>
      </c>
      <c r="AN2678" s="7">
        <f>IF(S2678&gt;0,RANK(S2678,(N2678:P2678,Q2678:AJ2678)),0)</f>
        <v>5</v>
      </c>
      <c r="AO2678" s="7">
        <f>IF(T2678&gt;0,RANK(T2678,(N2678:P2678,Q2678:AJ2678)),0)</f>
        <v>6</v>
      </c>
      <c r="AP2678" s="2">
        <f t="shared" si="1025"/>
        <v>3.5614521371410895E-4</v>
      </c>
      <c r="AQ2678" s="2">
        <f t="shared" si="1026"/>
        <v>3.7503170232016016E-3</v>
      </c>
      <c r="AR2678" s="2">
        <f t="shared" si="1027"/>
        <v>1.2051378443861261E-3</v>
      </c>
      <c r="AS2678" s="2">
        <f t="shared" si="1028"/>
        <v>7.3747241223628621E-4</v>
      </c>
      <c r="AU2678" t="s">
        <v>1463</v>
      </c>
      <c r="AV2678" t="s">
        <v>3221</v>
      </c>
      <c r="AY2678" s="130">
        <v>48</v>
      </c>
      <c r="AZ2678" s="131">
        <v>113</v>
      </c>
      <c r="BA2678" s="132">
        <f t="shared" si="1029"/>
        <v>48113</v>
      </c>
      <c r="BC2678" s="7" t="s">
        <v>532</v>
      </c>
    </row>
    <row r="2679" spans="1:55" hidden="1" outlineLevel="1" x14ac:dyDescent="0.2">
      <c r="A2679" t="s">
        <v>1412</v>
      </c>
      <c r="B2679" t="s">
        <v>3221</v>
      </c>
      <c r="C2679" s="1">
        <f t="shared" si="1019"/>
        <v>4176</v>
      </c>
      <c r="D2679" s="7">
        <f>RANK(N2679,(N2679:P2679,Q2679:AJ2679))</f>
        <v>2</v>
      </c>
      <c r="E2679" s="7">
        <f>RANK(O2679,(N2679:P2679,Q2679:AJ2679))</f>
        <v>1</v>
      </c>
      <c r="F2679" s="7">
        <f>IF(P2679&gt;0,RANK(P2679,(N2679:P2679,Q2679:AJ2679)),0)</f>
        <v>3</v>
      </c>
      <c r="G2679" s="1">
        <f t="shared" si="1020"/>
        <v>707</v>
      </c>
      <c r="H2679" s="2">
        <f t="shared" si="1030"/>
        <v>0.16930076628352492</v>
      </c>
      <c r="I2679" s="2"/>
      <c r="J2679" s="2">
        <f t="shared" si="1021"/>
        <v>0.38601532567049807</v>
      </c>
      <c r="K2679" s="2">
        <f t="shared" si="1022"/>
        <v>0.55531609195402298</v>
      </c>
      <c r="L2679" s="2">
        <f t="shared" si="1023"/>
        <v>5.5555555555555552E-2</v>
      </c>
      <c r="M2679" s="2">
        <f t="shared" si="1024"/>
        <v>3.1130268199233424E-3</v>
      </c>
      <c r="N2679" s="1">
        <v>1612</v>
      </c>
      <c r="O2679" s="1">
        <v>2319</v>
      </c>
      <c r="P2679" s="1">
        <v>232</v>
      </c>
      <c r="Q2679" s="1">
        <v>1</v>
      </c>
      <c r="R2679" s="1">
        <v>7</v>
      </c>
      <c r="S2679" s="1">
        <v>4</v>
      </c>
      <c r="T2679" s="1">
        <v>1</v>
      </c>
      <c r="AB2679" s="1">
        <v>0</v>
      </c>
      <c r="AL2679" s="7">
        <f>IF(Q2679&gt;0,RANK(Q2679,(N2679:P2679,Q2679:AJ2679)),0)</f>
        <v>6</v>
      </c>
      <c r="AM2679" s="7">
        <f>IF(R2679&gt;0,RANK(R2679,(N2679:P2679,Q2679:AJ2679)),0)</f>
        <v>4</v>
      </c>
      <c r="AN2679" s="7">
        <f>IF(S2679&gt;0,RANK(S2679,(N2679:P2679,Q2679:AJ2679)),0)</f>
        <v>5</v>
      </c>
      <c r="AO2679" s="7">
        <f>IF(T2679&gt;0,RANK(T2679,(N2679:P2679,Q2679:AJ2679)),0)</f>
        <v>6</v>
      </c>
      <c r="AP2679" s="2">
        <f t="shared" si="1025"/>
        <v>2.3946360153256704E-4</v>
      </c>
      <c r="AQ2679" s="2">
        <f t="shared" si="1026"/>
        <v>1.6762452107279694E-3</v>
      </c>
      <c r="AR2679" s="2">
        <f t="shared" si="1027"/>
        <v>9.5785440613026815E-4</v>
      </c>
      <c r="AS2679" s="2">
        <f t="shared" si="1028"/>
        <v>2.3946360153256704E-4</v>
      </c>
      <c r="AU2679" t="s">
        <v>1412</v>
      </c>
      <c r="AV2679" t="s">
        <v>3221</v>
      </c>
      <c r="AW2679">
        <v>17</v>
      </c>
      <c r="AY2679" s="130">
        <v>48</v>
      </c>
      <c r="AZ2679" s="131">
        <v>115</v>
      </c>
      <c r="BA2679" s="132">
        <f t="shared" si="1029"/>
        <v>48115</v>
      </c>
      <c r="BC2679" s="7" t="s">
        <v>532</v>
      </c>
    </row>
    <row r="2680" spans="1:55" hidden="1" outlineLevel="1" x14ac:dyDescent="0.2">
      <c r="A2680" t="s">
        <v>2029</v>
      </c>
      <c r="B2680" t="s">
        <v>3221</v>
      </c>
      <c r="C2680" s="1">
        <f t="shared" si="1019"/>
        <v>5048</v>
      </c>
      <c r="D2680" s="7">
        <f>RANK(N2680,(N2680:P2680,Q2680:AJ2680))</f>
        <v>2</v>
      </c>
      <c r="E2680" s="7">
        <f>RANK(O2680,(N2680:P2680,Q2680:AJ2680))</f>
        <v>1</v>
      </c>
      <c r="F2680" s="7">
        <f>IF(P2680&gt;0,RANK(P2680,(N2680:P2680,Q2680:AJ2680)),0)</f>
        <v>3</v>
      </c>
      <c r="G2680" s="1">
        <f t="shared" si="1020"/>
        <v>1396</v>
      </c>
      <c r="H2680" s="2">
        <f t="shared" si="1030"/>
        <v>0.27654516640253568</v>
      </c>
      <c r="I2680" s="2"/>
      <c r="J2680" s="2">
        <f t="shared" si="1021"/>
        <v>0.32785261489698891</v>
      </c>
      <c r="K2680" s="2">
        <f t="shared" si="1022"/>
        <v>0.60439778129952459</v>
      </c>
      <c r="L2680" s="2">
        <f t="shared" si="1023"/>
        <v>6.1410459587955629E-2</v>
      </c>
      <c r="M2680" s="2">
        <f t="shared" si="1024"/>
        <v>6.3391442155308619E-3</v>
      </c>
      <c r="N2680" s="1">
        <v>1655</v>
      </c>
      <c r="O2680" s="1">
        <v>3051</v>
      </c>
      <c r="P2680" s="1">
        <v>310</v>
      </c>
      <c r="Q2680" s="1">
        <v>6</v>
      </c>
      <c r="R2680" s="1">
        <v>13</v>
      </c>
      <c r="S2680" s="1">
        <v>11</v>
      </c>
      <c r="T2680" s="1">
        <v>2</v>
      </c>
      <c r="AB2680" s="1">
        <v>0</v>
      </c>
      <c r="AL2680" s="7">
        <f>IF(Q2680&gt;0,RANK(Q2680,(N2680:P2680,Q2680:AJ2680)),0)</f>
        <v>6</v>
      </c>
      <c r="AM2680" s="7">
        <f>IF(R2680&gt;0,RANK(R2680,(N2680:P2680,Q2680:AJ2680)),0)</f>
        <v>4</v>
      </c>
      <c r="AN2680" s="7">
        <f>IF(S2680&gt;0,RANK(S2680,(N2680:P2680,Q2680:AJ2680)),0)</f>
        <v>5</v>
      </c>
      <c r="AO2680" s="7">
        <f>IF(T2680&gt;0,RANK(T2680,(N2680:P2680,Q2680:AJ2680)),0)</f>
        <v>7</v>
      </c>
      <c r="AP2680" s="2">
        <f t="shared" si="1025"/>
        <v>1.1885895404120444E-3</v>
      </c>
      <c r="AQ2680" s="2">
        <f t="shared" si="1026"/>
        <v>2.5752773375594296E-3</v>
      </c>
      <c r="AR2680" s="2">
        <f t="shared" si="1027"/>
        <v>2.1790808240887481E-3</v>
      </c>
      <c r="AS2680" s="2">
        <f t="shared" si="1028"/>
        <v>3.9619651347068147E-4</v>
      </c>
      <c r="AU2680" t="s">
        <v>2029</v>
      </c>
      <c r="AV2680" t="s">
        <v>3221</v>
      </c>
      <c r="AW2680">
        <v>19</v>
      </c>
      <c r="AY2680" s="130">
        <v>48</v>
      </c>
      <c r="AZ2680" s="131">
        <v>117</v>
      </c>
      <c r="BA2680" s="132">
        <f t="shared" si="1029"/>
        <v>48117</v>
      </c>
      <c r="BC2680" s="7" t="s">
        <v>532</v>
      </c>
    </row>
    <row r="2681" spans="1:55" hidden="1" outlineLevel="1" x14ac:dyDescent="0.2">
      <c r="A2681" t="s">
        <v>452</v>
      </c>
      <c r="B2681" t="s">
        <v>3221</v>
      </c>
      <c r="C2681" s="1">
        <f t="shared" si="1019"/>
        <v>1743</v>
      </c>
      <c r="D2681" s="7">
        <f>RANK(N2681,(N2681:P2681,Q2681:AJ2681))</f>
        <v>1</v>
      </c>
      <c r="E2681" s="7">
        <f>RANK(O2681,(N2681:P2681,Q2681:AJ2681))</f>
        <v>2</v>
      </c>
      <c r="F2681" s="7">
        <f>IF(P2681&gt;0,RANK(P2681,(N2681:P2681,Q2681:AJ2681)),0)</f>
        <v>3</v>
      </c>
      <c r="G2681" s="1">
        <f t="shared" si="1020"/>
        <v>105</v>
      </c>
      <c r="H2681" s="2">
        <f t="shared" si="1030"/>
        <v>6.0240963855421686E-2</v>
      </c>
      <c r="I2681" s="2"/>
      <c r="J2681" s="2">
        <f t="shared" si="1021"/>
        <v>0.48709122203098104</v>
      </c>
      <c r="K2681" s="2">
        <f t="shared" si="1022"/>
        <v>0.42685025817555938</v>
      </c>
      <c r="L2681" s="2">
        <f t="shared" si="1023"/>
        <v>8.3763625932300634E-2</v>
      </c>
      <c r="M2681" s="2">
        <f t="shared" si="1024"/>
        <v>2.2948938611588865E-3</v>
      </c>
      <c r="N2681" s="1">
        <v>849</v>
      </c>
      <c r="O2681" s="1">
        <v>744</v>
      </c>
      <c r="P2681" s="1">
        <v>146</v>
      </c>
      <c r="R2681" s="1">
        <v>3</v>
      </c>
      <c r="S2681" s="1">
        <v>1</v>
      </c>
      <c r="AB2681" s="1">
        <v>0</v>
      </c>
      <c r="AL2681" s="7">
        <f>IF(Q2681&gt;0,RANK(Q2681,(N2681:P2681,Q2681:AJ2681)),0)</f>
        <v>0</v>
      </c>
      <c r="AM2681" s="7">
        <f>IF(R2681&gt;0,RANK(R2681,(N2681:P2681,Q2681:AJ2681)),0)</f>
        <v>4</v>
      </c>
      <c r="AN2681" s="7">
        <f>IF(S2681&gt;0,RANK(S2681,(N2681:P2681,Q2681:AJ2681)),0)</f>
        <v>5</v>
      </c>
      <c r="AO2681" s="7">
        <f>IF(T2681&gt;0,RANK(T2681,(N2681:P2681,Q2681:AJ2681)),0)</f>
        <v>0</v>
      </c>
      <c r="AP2681" s="2">
        <f t="shared" si="1025"/>
        <v>0</v>
      </c>
      <c r="AQ2681" s="2">
        <f t="shared" si="1026"/>
        <v>1.7211703958691911E-3</v>
      </c>
      <c r="AR2681" s="2">
        <f t="shared" si="1027"/>
        <v>5.737234652897303E-4</v>
      </c>
      <c r="AS2681" s="2">
        <f t="shared" si="1028"/>
        <v>0</v>
      </c>
      <c r="AU2681" t="s">
        <v>452</v>
      </c>
      <c r="AV2681" t="s">
        <v>3221</v>
      </c>
      <c r="AW2681">
        <v>1</v>
      </c>
      <c r="AY2681" s="130">
        <v>48</v>
      </c>
      <c r="AZ2681" s="131">
        <v>119</v>
      </c>
      <c r="BA2681" s="132">
        <f t="shared" si="1029"/>
        <v>48119</v>
      </c>
      <c r="BC2681" s="7" t="s">
        <v>532</v>
      </c>
    </row>
    <row r="2682" spans="1:55" hidden="1" outlineLevel="1" x14ac:dyDescent="0.2">
      <c r="A2682" t="s">
        <v>2599</v>
      </c>
      <c r="B2682" t="s">
        <v>3221</v>
      </c>
      <c r="C2682" s="1">
        <f t="shared" si="1019"/>
        <v>111596</v>
      </c>
      <c r="D2682" s="7">
        <f>RANK(N2682,(N2682:P2682,Q2682:AJ2682))</f>
        <v>2</v>
      </c>
      <c r="E2682" s="7">
        <f>RANK(O2682,(N2682:P2682,Q2682:AJ2682))</f>
        <v>1</v>
      </c>
      <c r="F2682" s="7">
        <f>IF(P2682&gt;0,RANK(P2682,(N2682:P2682,Q2682:AJ2682)),0)</f>
        <v>3</v>
      </c>
      <c r="G2682" s="1">
        <f t="shared" si="1020"/>
        <v>29175</v>
      </c>
      <c r="H2682" s="2">
        <f t="shared" si="1030"/>
        <v>0.26143410158070179</v>
      </c>
      <c r="I2682" s="2"/>
      <c r="J2682" s="2">
        <f t="shared" si="1021"/>
        <v>0.32382881106849709</v>
      </c>
      <c r="K2682" s="2">
        <f t="shared" si="1022"/>
        <v>0.58526291264919894</v>
      </c>
      <c r="L2682" s="2">
        <f t="shared" si="1023"/>
        <v>8.3282554930284233E-2</v>
      </c>
      <c r="M2682" s="2">
        <f t="shared" si="1024"/>
        <v>7.6257213520197903E-3</v>
      </c>
      <c r="N2682" s="1">
        <v>36138</v>
      </c>
      <c r="O2682" s="1">
        <v>65313</v>
      </c>
      <c r="P2682" s="1">
        <v>9294</v>
      </c>
      <c r="Q2682" s="1">
        <v>65</v>
      </c>
      <c r="R2682" s="1">
        <v>512</v>
      </c>
      <c r="S2682" s="1">
        <v>189</v>
      </c>
      <c r="T2682" s="1">
        <v>83</v>
      </c>
      <c r="AB2682" s="1">
        <v>2</v>
      </c>
      <c r="AL2682" s="7">
        <f>IF(Q2682&gt;0,RANK(Q2682,(N2682:P2682,Q2682:AJ2682)),0)</f>
        <v>7</v>
      </c>
      <c r="AM2682" s="7">
        <f>IF(R2682&gt;0,RANK(R2682,(N2682:P2682,Q2682:AJ2682)),0)</f>
        <v>4</v>
      </c>
      <c r="AN2682" s="7">
        <f>IF(S2682&gt;0,RANK(S2682,(N2682:P2682,Q2682:AJ2682)),0)</f>
        <v>5</v>
      </c>
      <c r="AO2682" s="7">
        <f>IF(T2682&gt;0,RANK(T2682,(N2682:P2682,Q2682:AJ2682)),0)</f>
        <v>6</v>
      </c>
      <c r="AP2682" s="2">
        <f t="shared" si="1025"/>
        <v>5.8245815262195782E-4</v>
      </c>
      <c r="AQ2682" s="2">
        <f t="shared" si="1026"/>
        <v>4.5879780637298829E-3</v>
      </c>
      <c r="AR2682" s="2">
        <f t="shared" si="1027"/>
        <v>1.6936090899315388E-3</v>
      </c>
      <c r="AS2682" s="2">
        <f t="shared" si="1028"/>
        <v>7.4375425642496146E-4</v>
      </c>
      <c r="AU2682" t="s">
        <v>2599</v>
      </c>
      <c r="AV2682" t="s">
        <v>3221</v>
      </c>
      <c r="AY2682" s="130">
        <v>48</v>
      </c>
      <c r="AZ2682" s="131">
        <v>121</v>
      </c>
      <c r="BA2682" s="132">
        <f t="shared" si="1029"/>
        <v>48121</v>
      </c>
      <c r="BC2682" s="7" t="s">
        <v>532</v>
      </c>
    </row>
    <row r="2683" spans="1:55" hidden="1" outlineLevel="1" x14ac:dyDescent="0.2">
      <c r="A2683" t="s">
        <v>2600</v>
      </c>
      <c r="B2683" t="s">
        <v>3221</v>
      </c>
      <c r="C2683" s="1">
        <f t="shared" si="1019"/>
        <v>6164</v>
      </c>
      <c r="D2683" s="7">
        <f>RANK(N2683,(N2683:P2683,Q2683:AJ2683))</f>
        <v>2</v>
      </c>
      <c r="E2683" s="7">
        <f>RANK(O2683,(N2683:P2683,Q2683:AJ2683))</f>
        <v>1</v>
      </c>
      <c r="F2683" s="7">
        <f>IF(P2683&gt;0,RANK(P2683,(N2683:P2683,Q2683:AJ2683)),0)</f>
        <v>3</v>
      </c>
      <c r="G2683" s="1">
        <f t="shared" si="1020"/>
        <v>1503</v>
      </c>
      <c r="H2683" s="2">
        <f t="shared" si="1030"/>
        <v>0.24383517196625568</v>
      </c>
      <c r="I2683" s="2"/>
      <c r="J2683" s="2">
        <f t="shared" si="1021"/>
        <v>0.33646982478909798</v>
      </c>
      <c r="K2683" s="2">
        <f t="shared" si="1022"/>
        <v>0.58030499675535363</v>
      </c>
      <c r="L2683" s="2">
        <f t="shared" si="1023"/>
        <v>7.8358208955223885E-2</v>
      </c>
      <c r="M2683" s="2">
        <f t="shared" si="1024"/>
        <v>4.8669695003244473E-3</v>
      </c>
      <c r="N2683" s="1">
        <v>2074</v>
      </c>
      <c r="O2683" s="1">
        <v>3577</v>
      </c>
      <c r="P2683" s="1">
        <v>483</v>
      </c>
      <c r="R2683" s="1">
        <v>24</v>
      </c>
      <c r="S2683" s="1">
        <v>4</v>
      </c>
      <c r="T2683" s="1">
        <v>2</v>
      </c>
      <c r="AB2683" s="1">
        <v>0</v>
      </c>
      <c r="AL2683" s="7">
        <f>IF(Q2683&gt;0,RANK(Q2683,(N2683:P2683,Q2683:AJ2683)),0)</f>
        <v>0</v>
      </c>
      <c r="AM2683" s="7">
        <f>IF(R2683&gt;0,RANK(R2683,(N2683:P2683,Q2683:AJ2683)),0)</f>
        <v>4</v>
      </c>
      <c r="AN2683" s="7">
        <f>IF(S2683&gt;0,RANK(S2683,(N2683:P2683,Q2683:AJ2683)),0)</f>
        <v>5</v>
      </c>
      <c r="AO2683" s="7">
        <f>IF(T2683&gt;0,RANK(T2683,(N2683:P2683,Q2683:AJ2683)),0)</f>
        <v>6</v>
      </c>
      <c r="AP2683" s="2">
        <f t="shared" si="1025"/>
        <v>0</v>
      </c>
      <c r="AQ2683" s="2">
        <f t="shared" si="1026"/>
        <v>3.8935756002595719E-3</v>
      </c>
      <c r="AR2683" s="2">
        <f t="shared" si="1027"/>
        <v>6.4892926670992858E-4</v>
      </c>
      <c r="AS2683" s="2">
        <f t="shared" si="1028"/>
        <v>3.2446463335496429E-4</v>
      </c>
      <c r="AU2683" t="s">
        <v>2600</v>
      </c>
      <c r="AV2683" t="s">
        <v>3221</v>
      </c>
      <c r="AW2683">
        <v>15</v>
      </c>
      <c r="AY2683" s="130">
        <v>48</v>
      </c>
      <c r="AZ2683" s="131">
        <v>123</v>
      </c>
      <c r="BA2683" s="132">
        <f t="shared" si="1029"/>
        <v>48123</v>
      </c>
      <c r="BC2683" s="7" t="s">
        <v>532</v>
      </c>
    </row>
    <row r="2684" spans="1:55" hidden="1" outlineLevel="1" x14ac:dyDescent="0.2">
      <c r="A2684" t="s">
        <v>2601</v>
      </c>
      <c r="B2684" t="s">
        <v>3221</v>
      </c>
      <c r="C2684" s="1">
        <f t="shared" si="1019"/>
        <v>1053</v>
      </c>
      <c r="D2684" s="7">
        <f>RANK(N2684,(N2684:P2684,Q2684:AJ2684))</f>
        <v>1</v>
      </c>
      <c r="E2684" s="7">
        <f>RANK(O2684,(N2684:P2684,Q2684:AJ2684))</f>
        <v>2</v>
      </c>
      <c r="F2684" s="7">
        <f>IF(P2684&gt;0,RANK(P2684,(N2684:P2684,Q2684:AJ2684)),0)</f>
        <v>3</v>
      </c>
      <c r="G2684" s="1">
        <f t="shared" si="1020"/>
        <v>88</v>
      </c>
      <c r="H2684" s="2">
        <f t="shared" si="1030"/>
        <v>8.3570750237416905E-2</v>
      </c>
      <c r="I2684" s="2"/>
      <c r="J2684" s="2">
        <f t="shared" si="1021"/>
        <v>0.48338081671415006</v>
      </c>
      <c r="K2684" s="2">
        <f t="shared" si="1022"/>
        <v>0.39981006647673312</v>
      </c>
      <c r="L2684" s="2">
        <f t="shared" si="1023"/>
        <v>0.1111111111111111</v>
      </c>
      <c r="M2684" s="2">
        <f t="shared" si="1024"/>
        <v>5.6980056980057703E-3</v>
      </c>
      <c r="N2684" s="1">
        <v>509</v>
      </c>
      <c r="O2684" s="1">
        <v>421</v>
      </c>
      <c r="P2684" s="1">
        <v>117</v>
      </c>
      <c r="R2684" s="1">
        <v>3</v>
      </c>
      <c r="S2684" s="1">
        <v>3</v>
      </c>
      <c r="AB2684" s="1">
        <v>0</v>
      </c>
      <c r="AL2684" s="7">
        <f>IF(Q2684&gt;0,RANK(Q2684,(N2684:P2684,Q2684:AJ2684)),0)</f>
        <v>0</v>
      </c>
      <c r="AM2684" s="7">
        <f>IF(R2684&gt;0,RANK(R2684,(N2684:P2684,Q2684:AJ2684)),0)</f>
        <v>4</v>
      </c>
      <c r="AN2684" s="7">
        <f>IF(S2684&gt;0,RANK(S2684,(N2684:P2684,Q2684:AJ2684)),0)</f>
        <v>4</v>
      </c>
      <c r="AO2684" s="7">
        <f>IF(T2684&gt;0,RANK(T2684,(N2684:P2684,Q2684:AJ2684)),0)</f>
        <v>0</v>
      </c>
      <c r="AP2684" s="2">
        <f t="shared" si="1025"/>
        <v>0</v>
      </c>
      <c r="AQ2684" s="2">
        <f t="shared" si="1026"/>
        <v>2.8490028490028491E-3</v>
      </c>
      <c r="AR2684" s="2">
        <f t="shared" si="1027"/>
        <v>2.8490028490028491E-3</v>
      </c>
      <c r="AS2684" s="2">
        <f t="shared" si="1028"/>
        <v>0</v>
      </c>
      <c r="AU2684" t="s">
        <v>2601</v>
      </c>
      <c r="AV2684" t="s">
        <v>3221</v>
      </c>
      <c r="AW2684">
        <v>13</v>
      </c>
      <c r="AY2684" s="130">
        <v>48</v>
      </c>
      <c r="AZ2684" s="131">
        <v>125</v>
      </c>
      <c r="BA2684" s="132">
        <f t="shared" si="1029"/>
        <v>48125</v>
      </c>
      <c r="BC2684" s="7" t="s">
        <v>532</v>
      </c>
    </row>
    <row r="2685" spans="1:55" hidden="1" outlineLevel="1" x14ac:dyDescent="0.2">
      <c r="A2685" t="s">
        <v>1981</v>
      </c>
      <c r="B2685" t="s">
        <v>3221</v>
      </c>
      <c r="C2685" s="1">
        <f t="shared" si="1019"/>
        <v>2991</v>
      </c>
      <c r="D2685" s="7">
        <f>RANK(N2685,(N2685:P2685,Q2685:AJ2685))</f>
        <v>1</v>
      </c>
      <c r="E2685" s="7">
        <f>RANK(O2685,(N2685:P2685,Q2685:AJ2685))</f>
        <v>2</v>
      </c>
      <c r="F2685" s="7">
        <f>IF(P2685&gt;0,RANK(P2685,(N2685:P2685,Q2685:AJ2685)),0)</f>
        <v>3</v>
      </c>
      <c r="G2685" s="1">
        <f t="shared" si="1020"/>
        <v>1638</v>
      </c>
      <c r="H2685" s="2">
        <f t="shared" si="1030"/>
        <v>0.54764292878635912</v>
      </c>
      <c r="I2685" s="2"/>
      <c r="J2685" s="2">
        <f t="shared" si="1021"/>
        <v>0.74958207957204948</v>
      </c>
      <c r="K2685" s="2">
        <f t="shared" si="1022"/>
        <v>0.20193915078569041</v>
      </c>
      <c r="L2685" s="2">
        <f t="shared" si="1023"/>
        <v>4.2795051822133064E-2</v>
      </c>
      <c r="M2685" s="2">
        <f t="shared" si="1024"/>
        <v>5.6837178201270475E-3</v>
      </c>
      <c r="N2685" s="1">
        <v>2242</v>
      </c>
      <c r="O2685" s="1">
        <v>604</v>
      </c>
      <c r="P2685" s="1">
        <v>128</v>
      </c>
      <c r="R2685" s="1">
        <v>12</v>
      </c>
      <c r="S2685" s="1">
        <v>2</v>
      </c>
      <c r="T2685" s="1">
        <v>3</v>
      </c>
      <c r="AB2685" s="1">
        <v>0</v>
      </c>
      <c r="AL2685" s="7">
        <f>IF(Q2685&gt;0,RANK(Q2685,(N2685:P2685,Q2685:AJ2685)),0)</f>
        <v>0</v>
      </c>
      <c r="AM2685" s="7">
        <f>IF(R2685&gt;0,RANK(R2685,(N2685:P2685,Q2685:AJ2685)),0)</f>
        <v>4</v>
      </c>
      <c r="AN2685" s="7">
        <f>IF(S2685&gt;0,RANK(S2685,(N2685:P2685,Q2685:AJ2685)),0)</f>
        <v>6</v>
      </c>
      <c r="AO2685" s="7">
        <f>IF(T2685&gt;0,RANK(T2685,(N2685:P2685,Q2685:AJ2685)),0)</f>
        <v>5</v>
      </c>
      <c r="AP2685" s="2">
        <f t="shared" si="1025"/>
        <v>0</v>
      </c>
      <c r="AQ2685" s="2">
        <f t="shared" si="1026"/>
        <v>4.0120361083249749E-3</v>
      </c>
      <c r="AR2685" s="2">
        <f t="shared" si="1027"/>
        <v>6.6867268472082912E-4</v>
      </c>
      <c r="AS2685" s="2">
        <f t="shared" si="1028"/>
        <v>1.0030090270812437E-3</v>
      </c>
      <c r="AU2685" t="s">
        <v>1981</v>
      </c>
      <c r="AV2685" t="s">
        <v>3221</v>
      </c>
      <c r="AW2685">
        <v>23</v>
      </c>
      <c r="AY2685" s="130">
        <v>48</v>
      </c>
      <c r="AZ2685" s="131">
        <v>127</v>
      </c>
      <c r="BA2685" s="132">
        <f t="shared" si="1029"/>
        <v>48127</v>
      </c>
      <c r="BC2685" s="7" t="s">
        <v>532</v>
      </c>
    </row>
    <row r="2686" spans="1:55" hidden="1" outlineLevel="1" x14ac:dyDescent="0.2">
      <c r="A2686" t="s">
        <v>1982</v>
      </c>
      <c r="B2686" t="s">
        <v>3221</v>
      </c>
      <c r="C2686" s="1">
        <f t="shared" ref="C2686:C2749" si="1031">SUM(N2686:AJ2686)</f>
        <v>1585</v>
      </c>
      <c r="D2686" s="7">
        <f>RANK(N2686,(N2686:P2686,Q2686:AJ2686))</f>
        <v>2</v>
      </c>
      <c r="E2686" s="7">
        <f>RANK(O2686,(N2686:P2686,Q2686:AJ2686))</f>
        <v>1</v>
      </c>
      <c r="F2686" s="7">
        <f>IF(P2686&gt;0,RANK(P2686,(N2686:P2686,Q2686:AJ2686)),0)</f>
        <v>3</v>
      </c>
      <c r="G2686" s="1">
        <f t="shared" ref="G2686:G2749" si="1032">MAX(N2686:P2686)-LARGE(N2686:P2686,2)</f>
        <v>493</v>
      </c>
      <c r="H2686" s="2">
        <f t="shared" si="1030"/>
        <v>0.31104100946372237</v>
      </c>
      <c r="I2686" s="2"/>
      <c r="J2686" s="2">
        <f t="shared" ref="J2686:J2749" si="1033">IF($C2686=0,"-",N2686/$C2686)</f>
        <v>0.31230283911671924</v>
      </c>
      <c r="K2686" s="2">
        <f t="shared" ref="K2686:K2749" si="1034">IF($C2686=0,"-",O2686/$C2686)</f>
        <v>0.62334384858044167</v>
      </c>
      <c r="L2686" s="2">
        <f t="shared" ref="L2686:L2749" si="1035">IF($C2686=0,"-",P2686/$C2686)</f>
        <v>6.1198738170347003E-2</v>
      </c>
      <c r="M2686" s="2">
        <f t="shared" ref="M2686:M2749" si="1036">IF(C2686=0,"-",(1-J2686-K2686-L2686))</f>
        <v>3.1545741324920246E-3</v>
      </c>
      <c r="N2686" s="1">
        <v>495</v>
      </c>
      <c r="O2686" s="1">
        <v>988</v>
      </c>
      <c r="P2686" s="1">
        <v>97</v>
      </c>
      <c r="R2686" s="1">
        <v>1</v>
      </c>
      <c r="S2686" s="1">
        <v>3</v>
      </c>
      <c r="AB2686" s="1">
        <v>1</v>
      </c>
      <c r="AL2686" s="7">
        <f>IF(Q2686&gt;0,RANK(Q2686,(N2686:P2686,Q2686:AJ2686)),0)</f>
        <v>0</v>
      </c>
      <c r="AM2686" s="7">
        <f>IF(R2686&gt;0,RANK(R2686,(N2686:P2686,Q2686:AJ2686)),0)</f>
        <v>5</v>
      </c>
      <c r="AN2686" s="7">
        <f>IF(S2686&gt;0,RANK(S2686,(N2686:P2686,Q2686:AJ2686)),0)</f>
        <v>4</v>
      </c>
      <c r="AO2686" s="7">
        <f>IF(T2686&gt;0,RANK(T2686,(N2686:P2686,Q2686:AJ2686)),0)</f>
        <v>0</v>
      </c>
      <c r="AP2686" s="2">
        <f t="shared" ref="AP2686:AP2749" si="1037">IF($C2686=0,"-",Q2686/$C2686)</f>
        <v>0</v>
      </c>
      <c r="AQ2686" s="2">
        <f t="shared" ref="AQ2686:AQ2749" si="1038">IF($C2686=0,"-",R2686/$C2686)</f>
        <v>6.3091482649842276E-4</v>
      </c>
      <c r="AR2686" s="2">
        <f t="shared" ref="AR2686:AR2749" si="1039">IF($C2686=0,"-",S2686/$C2686)</f>
        <v>1.8927444794952682E-3</v>
      </c>
      <c r="AS2686" s="2">
        <f t="shared" ref="AS2686:AS2749" si="1040">IF($C2686=0,"-",T2686/$C2686)</f>
        <v>0</v>
      </c>
      <c r="AU2686" t="s">
        <v>1982</v>
      </c>
      <c r="AV2686" t="s">
        <v>3221</v>
      </c>
      <c r="AW2686">
        <v>13</v>
      </c>
      <c r="AY2686" s="130">
        <v>48</v>
      </c>
      <c r="AZ2686" s="131">
        <v>129</v>
      </c>
      <c r="BA2686" s="132">
        <f t="shared" ref="BA2686:BA2749" si="1041">AY2686*1000+AZ2686</f>
        <v>48129</v>
      </c>
      <c r="BC2686" s="7" t="s">
        <v>532</v>
      </c>
    </row>
    <row r="2687" spans="1:55" hidden="1" outlineLevel="1" x14ac:dyDescent="0.2">
      <c r="A2687" t="s">
        <v>346</v>
      </c>
      <c r="B2687" t="s">
        <v>3221</v>
      </c>
      <c r="C2687" s="1">
        <f t="shared" si="1031"/>
        <v>4660</v>
      </c>
      <c r="D2687" s="7">
        <f>RANK(N2687,(N2687:P2687,Q2687:AJ2687))</f>
        <v>1</v>
      </c>
      <c r="E2687" s="7">
        <f>RANK(O2687,(N2687:P2687,Q2687:AJ2687))</f>
        <v>2</v>
      </c>
      <c r="F2687" s="7">
        <f>IF(P2687&gt;0,RANK(P2687,(N2687:P2687,Q2687:AJ2687)),0)</f>
        <v>3</v>
      </c>
      <c r="G2687" s="1">
        <f t="shared" si="1032"/>
        <v>3415</v>
      </c>
      <c r="H2687" s="2">
        <f t="shared" si="1030"/>
        <v>0.73283261802575106</v>
      </c>
      <c r="I2687" s="2"/>
      <c r="J2687" s="2">
        <f t="shared" si="1033"/>
        <v>0.84935622317596571</v>
      </c>
      <c r="K2687" s="2">
        <f t="shared" si="1034"/>
        <v>0.11652360515021459</v>
      </c>
      <c r="L2687" s="2">
        <f t="shared" si="1035"/>
        <v>2.9184549356223177E-2</v>
      </c>
      <c r="M2687" s="2">
        <f t="shared" si="1036"/>
        <v>4.9356223175965226E-3</v>
      </c>
      <c r="N2687" s="1">
        <v>3958</v>
      </c>
      <c r="O2687" s="1">
        <v>543</v>
      </c>
      <c r="P2687" s="1">
        <v>136</v>
      </c>
      <c r="R2687" s="1">
        <v>15</v>
      </c>
      <c r="S2687" s="1">
        <v>6</v>
      </c>
      <c r="T2687" s="1">
        <v>2</v>
      </c>
      <c r="AB2687" s="1">
        <v>0</v>
      </c>
      <c r="AL2687" s="7">
        <f>IF(Q2687&gt;0,RANK(Q2687,(N2687:P2687,Q2687:AJ2687)),0)</f>
        <v>0</v>
      </c>
      <c r="AM2687" s="7">
        <f>IF(R2687&gt;0,RANK(R2687,(N2687:P2687,Q2687:AJ2687)),0)</f>
        <v>4</v>
      </c>
      <c r="AN2687" s="7">
        <f>IF(S2687&gt;0,RANK(S2687,(N2687:P2687,Q2687:AJ2687)),0)</f>
        <v>5</v>
      </c>
      <c r="AO2687" s="7">
        <f>IF(T2687&gt;0,RANK(T2687,(N2687:P2687,Q2687:AJ2687)),0)</f>
        <v>6</v>
      </c>
      <c r="AP2687" s="2">
        <f t="shared" si="1037"/>
        <v>0</v>
      </c>
      <c r="AQ2687" s="2">
        <f t="shared" si="1038"/>
        <v>3.2188841201716738E-3</v>
      </c>
      <c r="AR2687" s="2">
        <f t="shared" si="1039"/>
        <v>1.2875536480686696E-3</v>
      </c>
      <c r="AS2687" s="2">
        <f t="shared" si="1040"/>
        <v>4.2918454935622315E-4</v>
      </c>
      <c r="AU2687" t="s">
        <v>346</v>
      </c>
      <c r="AV2687" t="s">
        <v>3221</v>
      </c>
      <c r="AW2687">
        <v>28</v>
      </c>
      <c r="AY2687" s="130">
        <v>48</v>
      </c>
      <c r="AZ2687" s="131">
        <v>131</v>
      </c>
      <c r="BA2687" s="132">
        <f t="shared" si="1041"/>
        <v>48131</v>
      </c>
      <c r="BC2687" s="7" t="s">
        <v>532</v>
      </c>
    </row>
    <row r="2688" spans="1:55" hidden="1" outlineLevel="1" x14ac:dyDescent="0.2">
      <c r="A2688" t="s">
        <v>1649</v>
      </c>
      <c r="B2688" t="s">
        <v>3221</v>
      </c>
      <c r="C2688" s="1">
        <f t="shared" si="1031"/>
        <v>6596</v>
      </c>
      <c r="D2688" s="7">
        <f>RANK(N2688,(N2688:P2688,Q2688:AJ2688))</f>
        <v>2</v>
      </c>
      <c r="E2688" s="7">
        <f>RANK(O2688,(N2688:P2688,Q2688:AJ2688))</f>
        <v>1</v>
      </c>
      <c r="F2688" s="7">
        <f>IF(P2688&gt;0,RANK(P2688,(N2688:P2688,Q2688:AJ2688)),0)</f>
        <v>3</v>
      </c>
      <c r="G2688" s="1">
        <f t="shared" si="1032"/>
        <v>678</v>
      </c>
      <c r="H2688" s="2">
        <f t="shared" si="1030"/>
        <v>0.10278956943602183</v>
      </c>
      <c r="I2688" s="2"/>
      <c r="J2688" s="2">
        <f t="shared" si="1033"/>
        <v>0.39326864766525166</v>
      </c>
      <c r="K2688" s="2">
        <f t="shared" si="1034"/>
        <v>0.49605821710127351</v>
      </c>
      <c r="L2688" s="2">
        <f t="shared" si="1035"/>
        <v>0.10688295936931473</v>
      </c>
      <c r="M2688" s="2">
        <f t="shared" si="1036"/>
        <v>3.790175864160153E-3</v>
      </c>
      <c r="N2688" s="1">
        <v>2594</v>
      </c>
      <c r="O2688" s="1">
        <v>3272</v>
      </c>
      <c r="P2688" s="1">
        <v>705</v>
      </c>
      <c r="Q2688" s="1">
        <v>2</v>
      </c>
      <c r="R2688" s="1">
        <v>14</v>
      </c>
      <c r="S2688" s="1">
        <v>6</v>
      </c>
      <c r="T2688" s="1">
        <v>3</v>
      </c>
      <c r="AB2688" s="1">
        <v>0</v>
      </c>
      <c r="AL2688" s="7">
        <f>IF(Q2688&gt;0,RANK(Q2688,(N2688:P2688,Q2688:AJ2688)),0)</f>
        <v>7</v>
      </c>
      <c r="AM2688" s="7">
        <f>IF(R2688&gt;0,RANK(R2688,(N2688:P2688,Q2688:AJ2688)),0)</f>
        <v>4</v>
      </c>
      <c r="AN2688" s="7">
        <f>IF(S2688&gt;0,RANK(S2688,(N2688:P2688,Q2688:AJ2688)),0)</f>
        <v>5</v>
      </c>
      <c r="AO2688" s="7">
        <f>IF(T2688&gt;0,RANK(T2688,(N2688:P2688,Q2688:AJ2688)),0)</f>
        <v>6</v>
      </c>
      <c r="AP2688" s="2">
        <f t="shared" si="1037"/>
        <v>3.0321406913280777E-4</v>
      </c>
      <c r="AQ2688" s="2">
        <f t="shared" si="1038"/>
        <v>2.1224984839296542E-3</v>
      </c>
      <c r="AR2688" s="2">
        <f t="shared" si="1039"/>
        <v>9.0964220739842331E-4</v>
      </c>
      <c r="AS2688" s="2">
        <f t="shared" si="1040"/>
        <v>4.5482110369921165E-4</v>
      </c>
      <c r="AU2688" t="s">
        <v>1649</v>
      </c>
      <c r="AV2688" t="s">
        <v>3221</v>
      </c>
      <c r="AW2688">
        <v>17</v>
      </c>
      <c r="AY2688" s="130">
        <v>48</v>
      </c>
      <c r="AZ2688" s="131">
        <v>133</v>
      </c>
      <c r="BA2688" s="132">
        <f t="shared" si="1041"/>
        <v>48133</v>
      </c>
      <c r="BC2688" s="7" t="s">
        <v>532</v>
      </c>
    </row>
    <row r="2689" spans="1:55" hidden="1" outlineLevel="1" x14ac:dyDescent="0.2">
      <c r="A2689" t="s">
        <v>1452</v>
      </c>
      <c r="B2689" t="s">
        <v>3221</v>
      </c>
      <c r="C2689" s="1">
        <f t="shared" si="1031"/>
        <v>32686</v>
      </c>
      <c r="D2689" s="7">
        <f>RANK(N2689,(N2689:P2689,Q2689:AJ2689))</f>
        <v>2</v>
      </c>
      <c r="E2689" s="7">
        <f>RANK(O2689,(N2689:P2689,Q2689:AJ2689))</f>
        <v>1</v>
      </c>
      <c r="F2689" s="7">
        <f>IF(P2689&gt;0,RANK(P2689,(N2689:P2689,Q2689:AJ2689)),0)</f>
        <v>3</v>
      </c>
      <c r="G2689" s="1">
        <f t="shared" si="1032"/>
        <v>5729</v>
      </c>
      <c r="H2689" s="2">
        <f t="shared" si="1030"/>
        <v>0.17527381753655999</v>
      </c>
      <c r="I2689" s="2"/>
      <c r="J2689" s="2">
        <f t="shared" si="1033"/>
        <v>0.36764975830630853</v>
      </c>
      <c r="K2689" s="2">
        <f t="shared" si="1034"/>
        <v>0.54292357584286854</v>
      </c>
      <c r="L2689" s="2">
        <f t="shared" si="1035"/>
        <v>7.6821880927614272E-2</v>
      </c>
      <c r="M2689" s="2">
        <f t="shared" si="1036"/>
        <v>1.2604784923208656E-2</v>
      </c>
      <c r="N2689" s="1">
        <v>12017</v>
      </c>
      <c r="O2689" s="1">
        <v>17746</v>
      </c>
      <c r="P2689" s="1">
        <v>2511</v>
      </c>
      <c r="Q2689" s="1">
        <v>6</v>
      </c>
      <c r="R2689" s="1">
        <v>135</v>
      </c>
      <c r="S2689" s="1">
        <v>244</v>
      </c>
      <c r="T2689" s="1">
        <v>27</v>
      </c>
      <c r="AB2689" s="1">
        <v>0</v>
      </c>
      <c r="AL2689" s="7">
        <f>IF(Q2689&gt;0,RANK(Q2689,(N2689:P2689,Q2689:AJ2689)),0)</f>
        <v>7</v>
      </c>
      <c r="AM2689" s="7">
        <f>IF(R2689&gt;0,RANK(R2689,(N2689:P2689,Q2689:AJ2689)),0)</f>
        <v>5</v>
      </c>
      <c r="AN2689" s="7">
        <f>IF(S2689&gt;0,RANK(S2689,(N2689:P2689,Q2689:AJ2689)),0)</f>
        <v>4</v>
      </c>
      <c r="AO2689" s="7">
        <f>IF(T2689&gt;0,RANK(T2689,(N2689:P2689,Q2689:AJ2689)),0)</f>
        <v>6</v>
      </c>
      <c r="AP2689" s="2">
        <f t="shared" si="1037"/>
        <v>1.8356482897876768E-4</v>
      </c>
      <c r="AQ2689" s="2">
        <f t="shared" si="1038"/>
        <v>4.1302086520222728E-3</v>
      </c>
      <c r="AR2689" s="2">
        <f t="shared" si="1039"/>
        <v>7.4649697118032189E-3</v>
      </c>
      <c r="AS2689" s="2">
        <f t="shared" si="1040"/>
        <v>8.2604173040445449E-4</v>
      </c>
      <c r="AU2689" t="s">
        <v>1452</v>
      </c>
      <c r="AV2689" t="s">
        <v>3221</v>
      </c>
      <c r="AY2689" s="130">
        <v>48</v>
      </c>
      <c r="AZ2689" s="131">
        <v>135</v>
      </c>
      <c r="BA2689" s="132">
        <f t="shared" si="1041"/>
        <v>48135</v>
      </c>
      <c r="BC2689" s="7" t="s">
        <v>532</v>
      </c>
    </row>
    <row r="2690" spans="1:55" hidden="1" outlineLevel="1" x14ac:dyDescent="0.2">
      <c r="A2690" t="s">
        <v>772</v>
      </c>
      <c r="B2690" t="s">
        <v>3221</v>
      </c>
      <c r="C2690" s="1">
        <f t="shared" si="1031"/>
        <v>1013</v>
      </c>
      <c r="D2690" s="7">
        <f>RANK(N2690,(N2690:P2690,Q2690:AJ2690))</f>
        <v>2</v>
      </c>
      <c r="E2690" s="7">
        <f>RANK(O2690,(N2690:P2690,Q2690:AJ2690))</f>
        <v>1</v>
      </c>
      <c r="F2690" s="7">
        <f>IF(P2690&gt;0,RANK(P2690,(N2690:P2690,Q2690:AJ2690)),0)</f>
        <v>3</v>
      </c>
      <c r="G2690" s="1">
        <f t="shared" si="1032"/>
        <v>74</v>
      </c>
      <c r="H2690" s="2">
        <f t="shared" si="1030"/>
        <v>7.3050345508390915E-2</v>
      </c>
      <c r="I2690" s="2"/>
      <c r="J2690" s="2">
        <f t="shared" si="1033"/>
        <v>0.43139190523198423</v>
      </c>
      <c r="K2690" s="2">
        <f t="shared" si="1034"/>
        <v>0.50444225074037508</v>
      </c>
      <c r="L2690" s="2">
        <f t="shared" si="1035"/>
        <v>5.9230009871668314E-2</v>
      </c>
      <c r="M2690" s="2">
        <f t="shared" si="1036"/>
        <v>4.9358341559723809E-3</v>
      </c>
      <c r="N2690" s="1">
        <v>437</v>
      </c>
      <c r="O2690" s="1">
        <v>511</v>
      </c>
      <c r="P2690" s="1">
        <v>60</v>
      </c>
      <c r="R2690" s="1">
        <v>1</v>
      </c>
      <c r="S2690" s="1">
        <v>2</v>
      </c>
      <c r="T2690" s="1">
        <v>2</v>
      </c>
      <c r="AB2690" s="1">
        <v>0</v>
      </c>
      <c r="AL2690" s="7">
        <f>IF(Q2690&gt;0,RANK(Q2690,(N2690:P2690,Q2690:AJ2690)),0)</f>
        <v>0</v>
      </c>
      <c r="AM2690" s="7">
        <f>IF(R2690&gt;0,RANK(R2690,(N2690:P2690,Q2690:AJ2690)),0)</f>
        <v>6</v>
      </c>
      <c r="AN2690" s="7">
        <f>IF(S2690&gt;0,RANK(S2690,(N2690:P2690,Q2690:AJ2690)),0)</f>
        <v>4</v>
      </c>
      <c r="AO2690" s="7">
        <f>IF(T2690&gt;0,RANK(T2690,(N2690:P2690,Q2690:AJ2690)),0)</f>
        <v>4</v>
      </c>
      <c r="AP2690" s="2">
        <f t="shared" si="1037"/>
        <v>0</v>
      </c>
      <c r="AQ2690" s="2">
        <f t="shared" si="1038"/>
        <v>9.871668311944718E-4</v>
      </c>
      <c r="AR2690" s="2">
        <f t="shared" si="1039"/>
        <v>1.9743336623889436E-3</v>
      </c>
      <c r="AS2690" s="2">
        <f t="shared" si="1040"/>
        <v>1.9743336623889436E-3</v>
      </c>
      <c r="AU2690" t="s">
        <v>772</v>
      </c>
      <c r="AV2690" t="s">
        <v>3221</v>
      </c>
      <c r="AW2690">
        <v>23</v>
      </c>
      <c r="AY2690" s="130">
        <v>48</v>
      </c>
      <c r="AZ2690" s="131">
        <v>137</v>
      </c>
      <c r="BA2690" s="132">
        <f t="shared" si="1041"/>
        <v>48137</v>
      </c>
      <c r="BC2690" s="7" t="s">
        <v>532</v>
      </c>
    </row>
    <row r="2691" spans="1:55" hidden="1" outlineLevel="1" x14ac:dyDescent="0.2">
      <c r="A2691" t="s">
        <v>445</v>
      </c>
      <c r="B2691" t="s">
        <v>3221</v>
      </c>
      <c r="C2691" s="1">
        <f t="shared" si="1031"/>
        <v>134710</v>
      </c>
      <c r="D2691" s="7">
        <f>RANK(N2691,(N2691:P2691,Q2691:AJ2691))</f>
        <v>1</v>
      </c>
      <c r="E2691" s="7">
        <f>RANK(O2691,(N2691:P2691,Q2691:AJ2691))</f>
        <v>2</v>
      </c>
      <c r="F2691" s="7">
        <f>IF(P2691&gt;0,RANK(P2691,(N2691:P2691,Q2691:AJ2691)),0)</f>
        <v>3</v>
      </c>
      <c r="G2691" s="1">
        <f t="shared" si="1032"/>
        <v>40709</v>
      </c>
      <c r="H2691" s="2">
        <f t="shared" si="1030"/>
        <v>0.30219731274589862</v>
      </c>
      <c r="I2691" s="2"/>
      <c r="J2691" s="2">
        <f t="shared" si="1033"/>
        <v>0.62329448444807367</v>
      </c>
      <c r="K2691" s="2">
        <f t="shared" si="1034"/>
        <v>0.32109717170217505</v>
      </c>
      <c r="L2691" s="2">
        <f t="shared" si="1035"/>
        <v>4.6767129389057978E-2</v>
      </c>
      <c r="M2691" s="2">
        <f t="shared" si="1036"/>
        <v>8.841214460693296E-3</v>
      </c>
      <c r="N2691" s="1">
        <v>83964</v>
      </c>
      <c r="O2691" s="1">
        <v>43255</v>
      </c>
      <c r="P2691" s="1">
        <v>6300</v>
      </c>
      <c r="Q2691" s="1">
        <v>65</v>
      </c>
      <c r="R2691" s="1">
        <v>722</v>
      </c>
      <c r="S2691" s="1">
        <v>237</v>
      </c>
      <c r="T2691" s="1">
        <v>158</v>
      </c>
      <c r="AB2691" s="1">
        <v>9</v>
      </c>
      <c r="AL2691" s="7">
        <f>IF(Q2691&gt;0,RANK(Q2691,(N2691:P2691,Q2691:AJ2691)),0)</f>
        <v>7</v>
      </c>
      <c r="AM2691" s="7">
        <f>IF(R2691&gt;0,RANK(R2691,(N2691:P2691,Q2691:AJ2691)),0)</f>
        <v>4</v>
      </c>
      <c r="AN2691" s="7">
        <f>IF(S2691&gt;0,RANK(S2691,(N2691:P2691,Q2691:AJ2691)),0)</f>
        <v>5</v>
      </c>
      <c r="AO2691" s="7">
        <f>IF(T2691&gt;0,RANK(T2691,(N2691:P2691,Q2691:AJ2691)),0)</f>
        <v>6</v>
      </c>
      <c r="AP2691" s="2">
        <f t="shared" si="1037"/>
        <v>4.8251800163313783E-4</v>
      </c>
      <c r="AQ2691" s="2">
        <f t="shared" si="1038"/>
        <v>5.3596614950634693E-3</v>
      </c>
      <c r="AR2691" s="2">
        <f t="shared" si="1039"/>
        <v>1.7593348674931333E-3</v>
      </c>
      <c r="AS2691" s="2">
        <f t="shared" si="1040"/>
        <v>1.172889911662089E-3</v>
      </c>
      <c r="AU2691" t="s">
        <v>445</v>
      </c>
      <c r="AV2691" t="s">
        <v>3221</v>
      </c>
      <c r="AY2691" s="130">
        <v>48</v>
      </c>
      <c r="AZ2691" s="131">
        <v>141</v>
      </c>
      <c r="BA2691" s="132">
        <f t="shared" si="1041"/>
        <v>48141</v>
      </c>
      <c r="BC2691" s="7" t="s">
        <v>532</v>
      </c>
    </row>
    <row r="2692" spans="1:55" hidden="1" outlineLevel="1" x14ac:dyDescent="0.2">
      <c r="A2692" t="s">
        <v>825</v>
      </c>
      <c r="B2692" t="s">
        <v>3221</v>
      </c>
      <c r="C2692" s="1">
        <f t="shared" si="1031"/>
        <v>29766</v>
      </c>
      <c r="D2692" s="7">
        <f>RANK(N2692,(N2692:P2692,Q2692:AJ2692))</f>
        <v>2</v>
      </c>
      <c r="E2692" s="7">
        <f>RANK(O2692,(N2692:P2692,Q2692:AJ2692))</f>
        <v>1</v>
      </c>
      <c r="F2692" s="7">
        <f>IF(P2692&gt;0,RANK(P2692,(N2692:P2692,Q2692:AJ2692)),0)</f>
        <v>3</v>
      </c>
      <c r="G2692" s="1">
        <f t="shared" si="1032"/>
        <v>5214</v>
      </c>
      <c r="H2692" s="2">
        <f t="shared" si="1030"/>
        <v>0.17516629711751663</v>
      </c>
      <c r="I2692" s="2"/>
      <c r="J2692" s="2">
        <f t="shared" si="1033"/>
        <v>0.36390512665457231</v>
      </c>
      <c r="K2692" s="2">
        <f t="shared" si="1034"/>
        <v>0.53907142377208894</v>
      </c>
      <c r="L2692" s="2">
        <f t="shared" si="1035"/>
        <v>9.2387287509238733E-2</v>
      </c>
      <c r="M2692" s="2">
        <f t="shared" si="1036"/>
        <v>4.6361620641000162E-3</v>
      </c>
      <c r="N2692" s="1">
        <v>10832</v>
      </c>
      <c r="O2692" s="1">
        <v>16046</v>
      </c>
      <c r="P2692" s="1">
        <v>2750</v>
      </c>
      <c r="Q2692" s="1">
        <v>1</v>
      </c>
      <c r="R2692" s="1">
        <v>80</v>
      </c>
      <c r="S2692" s="1">
        <v>47</v>
      </c>
      <c r="T2692" s="1">
        <v>10</v>
      </c>
      <c r="AB2692" s="1">
        <v>0</v>
      </c>
      <c r="AL2692" s="7">
        <f>IF(Q2692&gt;0,RANK(Q2692,(N2692:P2692,Q2692:AJ2692)),0)</f>
        <v>7</v>
      </c>
      <c r="AM2692" s="7">
        <f>IF(R2692&gt;0,RANK(R2692,(N2692:P2692,Q2692:AJ2692)),0)</f>
        <v>4</v>
      </c>
      <c r="AN2692" s="7">
        <f>IF(S2692&gt;0,RANK(S2692,(N2692:P2692,Q2692:AJ2692)),0)</f>
        <v>5</v>
      </c>
      <c r="AO2692" s="7">
        <f>IF(T2692&gt;0,RANK(T2692,(N2692:P2692,Q2692:AJ2692)),0)</f>
        <v>6</v>
      </c>
      <c r="AP2692" s="2">
        <f t="shared" si="1037"/>
        <v>3.3595377276086809E-5</v>
      </c>
      <c r="AQ2692" s="2">
        <f t="shared" si="1038"/>
        <v>2.6876301820869448E-3</v>
      </c>
      <c r="AR2692" s="2">
        <f t="shared" si="1039"/>
        <v>1.5789827319760801E-3</v>
      </c>
      <c r="AS2692" s="2">
        <f t="shared" si="1040"/>
        <v>3.359537727608681E-4</v>
      </c>
      <c r="AU2692" t="s">
        <v>825</v>
      </c>
      <c r="AV2692" t="s">
        <v>3221</v>
      </c>
      <c r="AY2692" s="130">
        <v>48</v>
      </c>
      <c r="AZ2692" s="131">
        <v>139</v>
      </c>
      <c r="BA2692" s="132">
        <f t="shared" si="1041"/>
        <v>48139</v>
      </c>
      <c r="BC2692" s="7" t="s">
        <v>532</v>
      </c>
    </row>
    <row r="2693" spans="1:55" hidden="1" outlineLevel="1" x14ac:dyDescent="0.2">
      <c r="A2693" t="s">
        <v>292</v>
      </c>
      <c r="B2693" t="s">
        <v>3221</v>
      </c>
      <c r="C2693" s="1">
        <f t="shared" si="1031"/>
        <v>9598</v>
      </c>
      <c r="D2693" s="7">
        <f>RANK(N2693,(N2693:P2693,Q2693:AJ2693))</f>
        <v>2</v>
      </c>
      <c r="E2693" s="7">
        <f>RANK(O2693,(N2693:P2693,Q2693:AJ2693))</f>
        <v>1</v>
      </c>
      <c r="F2693" s="7">
        <f>IF(P2693&gt;0,RANK(P2693,(N2693:P2693,Q2693:AJ2693)),0)</f>
        <v>3</v>
      </c>
      <c r="G2693" s="1">
        <f t="shared" si="1032"/>
        <v>1086</v>
      </c>
      <c r="H2693" s="2">
        <f t="shared" si="1030"/>
        <v>0.11314857261929569</v>
      </c>
      <c r="I2693" s="2"/>
      <c r="J2693" s="2">
        <f t="shared" si="1033"/>
        <v>0.38174619712440094</v>
      </c>
      <c r="K2693" s="2">
        <f t="shared" si="1034"/>
        <v>0.49489476974369662</v>
      </c>
      <c r="L2693" s="2">
        <f t="shared" si="1035"/>
        <v>0.11814961450302146</v>
      </c>
      <c r="M2693" s="2">
        <f t="shared" si="1036"/>
        <v>5.2094186288809824E-3</v>
      </c>
      <c r="N2693" s="1">
        <v>3664</v>
      </c>
      <c r="O2693" s="1">
        <v>4750</v>
      </c>
      <c r="P2693" s="1">
        <v>1134</v>
      </c>
      <c r="Q2693" s="1">
        <v>10</v>
      </c>
      <c r="R2693" s="1">
        <v>22</v>
      </c>
      <c r="S2693" s="1">
        <v>12</v>
      </c>
      <c r="T2693" s="1">
        <v>5</v>
      </c>
      <c r="AB2693" s="1">
        <v>1</v>
      </c>
      <c r="AL2693" s="7">
        <f>IF(Q2693&gt;0,RANK(Q2693,(N2693:P2693,Q2693:AJ2693)),0)</f>
        <v>6</v>
      </c>
      <c r="AM2693" s="7">
        <f>IF(R2693&gt;0,RANK(R2693,(N2693:P2693,Q2693:AJ2693)),0)</f>
        <v>4</v>
      </c>
      <c r="AN2693" s="7">
        <f>IF(S2693&gt;0,RANK(S2693,(N2693:P2693,Q2693:AJ2693)),0)</f>
        <v>5</v>
      </c>
      <c r="AO2693" s="7">
        <f>IF(T2693&gt;0,RANK(T2693,(N2693:P2693,Q2693:AJ2693)),0)</f>
        <v>7</v>
      </c>
      <c r="AP2693" s="2">
        <f t="shared" si="1037"/>
        <v>1.0418837257762034E-3</v>
      </c>
      <c r="AQ2693" s="2">
        <f t="shared" si="1038"/>
        <v>2.2921441967076474E-3</v>
      </c>
      <c r="AR2693" s="2">
        <f t="shared" si="1039"/>
        <v>1.250260470931444E-3</v>
      </c>
      <c r="AS2693" s="2">
        <f t="shared" si="1040"/>
        <v>5.2094186288810171E-4</v>
      </c>
      <c r="AU2693" t="s">
        <v>292</v>
      </c>
      <c r="AV2693" t="s">
        <v>3221</v>
      </c>
      <c r="AW2693">
        <v>17</v>
      </c>
      <c r="AY2693" s="130">
        <v>48</v>
      </c>
      <c r="AZ2693" s="131">
        <v>143</v>
      </c>
      <c r="BA2693" s="132">
        <f t="shared" si="1041"/>
        <v>48143</v>
      </c>
      <c r="BC2693" s="7" t="s">
        <v>532</v>
      </c>
    </row>
    <row r="2694" spans="1:55" hidden="1" outlineLevel="1" x14ac:dyDescent="0.2">
      <c r="A2694" t="s">
        <v>203</v>
      </c>
      <c r="B2694" t="s">
        <v>3221</v>
      </c>
      <c r="C2694" s="1">
        <f t="shared" si="1031"/>
        <v>6012</v>
      </c>
      <c r="D2694" s="7">
        <f>RANK(N2694,(N2694:P2694,Q2694:AJ2694))</f>
        <v>1</v>
      </c>
      <c r="E2694" s="7">
        <f>RANK(O2694,(N2694:P2694,Q2694:AJ2694))</f>
        <v>2</v>
      </c>
      <c r="F2694" s="7">
        <f>IF(P2694&gt;0,RANK(P2694,(N2694:P2694,Q2694:AJ2694)),0)</f>
        <v>3</v>
      </c>
      <c r="G2694" s="1">
        <f t="shared" si="1032"/>
        <v>996</v>
      </c>
      <c r="H2694" s="2">
        <f t="shared" si="1030"/>
        <v>0.16566866267465069</v>
      </c>
      <c r="I2694" s="2"/>
      <c r="J2694" s="2">
        <f t="shared" si="1033"/>
        <v>0.54158349966733199</v>
      </c>
      <c r="K2694" s="2">
        <f t="shared" si="1034"/>
        <v>0.3759148369926813</v>
      </c>
      <c r="L2694" s="2">
        <f t="shared" si="1035"/>
        <v>7.9673985362608113E-2</v>
      </c>
      <c r="M2694" s="2">
        <f t="shared" si="1036"/>
        <v>2.8276779773785954E-3</v>
      </c>
      <c r="N2694" s="1">
        <v>3256</v>
      </c>
      <c r="O2694" s="1">
        <v>2260</v>
      </c>
      <c r="P2694" s="1">
        <v>479</v>
      </c>
      <c r="Q2694" s="1">
        <v>1</v>
      </c>
      <c r="R2694" s="1">
        <v>7</v>
      </c>
      <c r="S2694" s="1">
        <v>7</v>
      </c>
      <c r="T2694" s="1">
        <v>1</v>
      </c>
      <c r="AB2694" s="1">
        <v>1</v>
      </c>
      <c r="AL2694" s="7">
        <f>IF(Q2694&gt;0,RANK(Q2694,(N2694:P2694,Q2694:AJ2694)),0)</f>
        <v>6</v>
      </c>
      <c r="AM2694" s="7">
        <f>IF(R2694&gt;0,RANK(R2694,(N2694:P2694,Q2694:AJ2694)),0)</f>
        <v>4</v>
      </c>
      <c r="AN2694" s="7">
        <f>IF(S2694&gt;0,RANK(S2694,(N2694:P2694,Q2694:AJ2694)),0)</f>
        <v>4</v>
      </c>
      <c r="AO2694" s="7">
        <f>IF(T2694&gt;0,RANK(T2694,(N2694:P2694,Q2694:AJ2694)),0)</f>
        <v>6</v>
      </c>
      <c r="AP2694" s="2">
        <f t="shared" si="1037"/>
        <v>1.6633399866932801E-4</v>
      </c>
      <c r="AQ2694" s="2">
        <f t="shared" si="1038"/>
        <v>1.164337990685296E-3</v>
      </c>
      <c r="AR2694" s="2">
        <f t="shared" si="1039"/>
        <v>1.164337990685296E-3</v>
      </c>
      <c r="AS2694" s="2">
        <f t="shared" si="1040"/>
        <v>1.6633399866932801E-4</v>
      </c>
      <c r="AU2694" t="s">
        <v>203</v>
      </c>
      <c r="AV2694" t="s">
        <v>3221</v>
      </c>
      <c r="AW2694">
        <v>11</v>
      </c>
      <c r="AY2694" s="130">
        <v>48</v>
      </c>
      <c r="AZ2694" s="131">
        <v>145</v>
      </c>
      <c r="BA2694" s="132">
        <f t="shared" si="1041"/>
        <v>48145</v>
      </c>
      <c r="BC2694" s="7" t="s">
        <v>532</v>
      </c>
    </row>
    <row r="2695" spans="1:55" hidden="1" outlineLevel="1" x14ac:dyDescent="0.2">
      <c r="A2695" t="s">
        <v>3170</v>
      </c>
      <c r="B2695" t="s">
        <v>3221</v>
      </c>
      <c r="C2695" s="1">
        <f t="shared" si="1031"/>
        <v>8796</v>
      </c>
      <c r="D2695" s="7">
        <f>RANK(N2695,(N2695:P2695,Q2695:AJ2695))</f>
        <v>1</v>
      </c>
      <c r="E2695" s="7">
        <f>RANK(O2695,(N2695:P2695,Q2695:AJ2695))</f>
        <v>2</v>
      </c>
      <c r="F2695" s="7">
        <f>IF(P2695&gt;0,RANK(P2695,(N2695:P2695,Q2695:AJ2695)),0)</f>
        <v>3</v>
      </c>
      <c r="G2695" s="1">
        <f t="shared" si="1032"/>
        <v>781</v>
      </c>
      <c r="H2695" s="2">
        <f t="shared" si="1030"/>
        <v>8.8790359254206461E-2</v>
      </c>
      <c r="I2695" s="2"/>
      <c r="J2695" s="2">
        <f t="shared" si="1033"/>
        <v>0.48613005911778079</v>
      </c>
      <c r="K2695" s="2">
        <f t="shared" si="1034"/>
        <v>0.39733969986357437</v>
      </c>
      <c r="L2695" s="2">
        <f t="shared" si="1035"/>
        <v>0.11141427921782629</v>
      </c>
      <c r="M2695" s="2">
        <f t="shared" si="1036"/>
        <v>5.1159618008184971E-3</v>
      </c>
      <c r="N2695" s="1">
        <v>4276</v>
      </c>
      <c r="O2695" s="1">
        <v>3495</v>
      </c>
      <c r="P2695" s="1">
        <v>980</v>
      </c>
      <c r="Q2695" s="1">
        <v>7</v>
      </c>
      <c r="R2695" s="1">
        <v>25</v>
      </c>
      <c r="S2695" s="1">
        <v>9</v>
      </c>
      <c r="T2695" s="1">
        <v>4</v>
      </c>
      <c r="AB2695" s="1">
        <v>0</v>
      </c>
      <c r="AL2695" s="7">
        <f>IF(Q2695&gt;0,RANK(Q2695,(N2695:P2695,Q2695:AJ2695)),0)</f>
        <v>6</v>
      </c>
      <c r="AM2695" s="7">
        <f>IF(R2695&gt;0,RANK(R2695,(N2695:P2695,Q2695:AJ2695)),0)</f>
        <v>4</v>
      </c>
      <c r="AN2695" s="7">
        <f>IF(S2695&gt;0,RANK(S2695,(N2695:P2695,Q2695:AJ2695)),0)</f>
        <v>5</v>
      </c>
      <c r="AO2695" s="7">
        <f>IF(T2695&gt;0,RANK(T2695,(N2695:P2695,Q2695:AJ2695)),0)</f>
        <v>7</v>
      </c>
      <c r="AP2695" s="2">
        <f t="shared" si="1037"/>
        <v>7.9581628012733059E-4</v>
      </c>
      <c r="AQ2695" s="2">
        <f t="shared" si="1038"/>
        <v>2.8422010004547521E-3</v>
      </c>
      <c r="AR2695" s="2">
        <f t="shared" si="1039"/>
        <v>1.0231923601637107E-3</v>
      </c>
      <c r="AS2695" s="2">
        <f t="shared" si="1040"/>
        <v>4.5475216007276033E-4</v>
      </c>
      <c r="AU2695" t="s">
        <v>3170</v>
      </c>
      <c r="AV2695" t="s">
        <v>3221</v>
      </c>
      <c r="AW2695">
        <v>4</v>
      </c>
      <c r="AY2695" s="130">
        <v>48</v>
      </c>
      <c r="AZ2695" s="131">
        <v>147</v>
      </c>
      <c r="BA2695" s="132">
        <f t="shared" si="1041"/>
        <v>48147</v>
      </c>
      <c r="BC2695" s="7" t="s">
        <v>532</v>
      </c>
    </row>
    <row r="2696" spans="1:55" hidden="1" outlineLevel="1" x14ac:dyDescent="0.2">
      <c r="A2696" t="s">
        <v>808</v>
      </c>
      <c r="B2696" t="s">
        <v>3221</v>
      </c>
      <c r="C2696" s="1">
        <f t="shared" si="1031"/>
        <v>8068</v>
      </c>
      <c r="D2696" s="7">
        <f>RANK(N2696,(N2696:P2696,Q2696:AJ2696))</f>
        <v>2</v>
      </c>
      <c r="E2696" s="7">
        <f>RANK(O2696,(N2696:P2696,Q2696:AJ2696))</f>
        <v>1</v>
      </c>
      <c r="F2696" s="7">
        <f>IF(P2696&gt;0,RANK(P2696,(N2696:P2696,Q2696:AJ2696)),0)</f>
        <v>3</v>
      </c>
      <c r="G2696" s="1">
        <f t="shared" si="1032"/>
        <v>1076</v>
      </c>
      <c r="H2696" s="2">
        <f t="shared" si="1030"/>
        <v>0.13336638572136836</v>
      </c>
      <c r="I2696" s="2"/>
      <c r="J2696" s="2">
        <f t="shared" si="1033"/>
        <v>0.38658899355478432</v>
      </c>
      <c r="K2696" s="2">
        <f t="shared" si="1034"/>
        <v>0.51995537927615265</v>
      </c>
      <c r="L2696" s="2">
        <f t="shared" si="1035"/>
        <v>8.7754090233019333E-2</v>
      </c>
      <c r="M2696" s="2">
        <f t="shared" si="1036"/>
        <v>5.7015369360436385E-3</v>
      </c>
      <c r="N2696" s="1">
        <v>3119</v>
      </c>
      <c r="O2696" s="1">
        <v>4195</v>
      </c>
      <c r="P2696" s="1">
        <v>708</v>
      </c>
      <c r="Q2696" s="1">
        <v>3</v>
      </c>
      <c r="R2696" s="1">
        <v>21</v>
      </c>
      <c r="S2696" s="1">
        <v>18</v>
      </c>
      <c r="T2696" s="1">
        <v>4</v>
      </c>
      <c r="AB2696" s="1">
        <v>0</v>
      </c>
      <c r="AL2696" s="7">
        <f>IF(Q2696&gt;0,RANK(Q2696,(N2696:P2696,Q2696:AJ2696)),0)</f>
        <v>7</v>
      </c>
      <c r="AM2696" s="7">
        <f>IF(R2696&gt;0,RANK(R2696,(N2696:P2696,Q2696:AJ2696)),0)</f>
        <v>4</v>
      </c>
      <c r="AN2696" s="7">
        <f>IF(S2696&gt;0,RANK(S2696,(N2696:P2696,Q2696:AJ2696)),0)</f>
        <v>5</v>
      </c>
      <c r="AO2696" s="7">
        <f>IF(T2696&gt;0,RANK(T2696,(N2696:P2696,Q2696:AJ2696)),0)</f>
        <v>6</v>
      </c>
      <c r="AP2696" s="2">
        <f t="shared" si="1037"/>
        <v>3.7183936539414973E-4</v>
      </c>
      <c r="AQ2696" s="2">
        <f t="shared" si="1038"/>
        <v>2.6028755577590483E-3</v>
      </c>
      <c r="AR2696" s="2">
        <f t="shared" si="1039"/>
        <v>2.2310361923648984E-3</v>
      </c>
      <c r="AS2696" s="2">
        <f t="shared" si="1040"/>
        <v>4.9578582052553293E-4</v>
      </c>
      <c r="AU2696" t="s">
        <v>808</v>
      </c>
      <c r="AV2696" t="s">
        <v>3221</v>
      </c>
      <c r="AW2696">
        <v>14</v>
      </c>
      <c r="AY2696" s="130">
        <v>48</v>
      </c>
      <c r="AZ2696" s="131">
        <v>149</v>
      </c>
      <c r="BA2696" s="132">
        <f t="shared" si="1041"/>
        <v>48149</v>
      </c>
      <c r="BC2696" s="7" t="s">
        <v>532</v>
      </c>
    </row>
    <row r="2697" spans="1:55" hidden="1" outlineLevel="1" x14ac:dyDescent="0.2">
      <c r="A2697" t="s">
        <v>204</v>
      </c>
      <c r="B2697" t="s">
        <v>3221</v>
      </c>
      <c r="C2697" s="1">
        <f t="shared" si="1031"/>
        <v>1849</v>
      </c>
      <c r="D2697" s="7">
        <f>RANK(N2697,(N2697:P2697,Q2697:AJ2697))</f>
        <v>1</v>
      </c>
      <c r="E2697" s="7">
        <f>RANK(O2697,(N2697:P2697,Q2697:AJ2697))</f>
        <v>2</v>
      </c>
      <c r="F2697" s="7">
        <f>IF(P2697&gt;0,RANK(P2697,(N2697:P2697,Q2697:AJ2697)),0)</f>
        <v>3</v>
      </c>
      <c r="G2697" s="1">
        <f t="shared" si="1032"/>
        <v>605</v>
      </c>
      <c r="H2697" s="2">
        <f t="shared" si="1030"/>
        <v>0.32720389399675498</v>
      </c>
      <c r="I2697" s="2"/>
      <c r="J2697" s="2">
        <f t="shared" si="1033"/>
        <v>0.61763115197404006</v>
      </c>
      <c r="K2697" s="2">
        <f t="shared" si="1034"/>
        <v>0.29042725797728502</v>
      </c>
      <c r="L2697" s="2">
        <f t="shared" si="1035"/>
        <v>9.1941590048674957E-2</v>
      </c>
      <c r="M2697" s="2">
        <f t="shared" si="1036"/>
        <v>-4.163336342344337E-17</v>
      </c>
      <c r="N2697" s="1">
        <v>1142</v>
      </c>
      <c r="O2697" s="1">
        <v>537</v>
      </c>
      <c r="P2697" s="1">
        <v>170</v>
      </c>
      <c r="AB2697" s="1">
        <v>0</v>
      </c>
      <c r="AL2697" s="7">
        <f>IF(Q2697&gt;0,RANK(Q2697,(N2697:P2697,Q2697:AJ2697)),0)</f>
        <v>0</v>
      </c>
      <c r="AM2697" s="7">
        <f>IF(R2697&gt;0,RANK(R2697,(N2697:P2697,Q2697:AJ2697)),0)</f>
        <v>0</v>
      </c>
      <c r="AN2697" s="7">
        <f>IF(S2697&gt;0,RANK(S2697,(N2697:P2697,Q2697:AJ2697)),0)</f>
        <v>0</v>
      </c>
      <c r="AO2697" s="7">
        <f>IF(T2697&gt;0,RANK(T2697,(N2697:P2697,Q2697:AJ2697)),0)</f>
        <v>0</v>
      </c>
      <c r="AP2697" s="2">
        <f t="shared" si="1037"/>
        <v>0</v>
      </c>
      <c r="AQ2697" s="2">
        <f t="shared" si="1038"/>
        <v>0</v>
      </c>
      <c r="AR2697" s="2">
        <f t="shared" si="1039"/>
        <v>0</v>
      </c>
      <c r="AS2697" s="2">
        <f t="shared" si="1040"/>
        <v>0</v>
      </c>
      <c r="AU2697" t="s">
        <v>204</v>
      </c>
      <c r="AV2697" t="s">
        <v>3221</v>
      </c>
      <c r="AW2697">
        <v>17</v>
      </c>
      <c r="AY2697" s="130">
        <v>48</v>
      </c>
      <c r="AZ2697" s="131">
        <v>151</v>
      </c>
      <c r="BA2697" s="132">
        <f t="shared" si="1041"/>
        <v>48151</v>
      </c>
      <c r="BC2697" s="7" t="s">
        <v>532</v>
      </c>
    </row>
    <row r="2698" spans="1:55" hidden="1" outlineLevel="1" x14ac:dyDescent="0.2">
      <c r="A2698" t="s">
        <v>1902</v>
      </c>
      <c r="B2698" t="s">
        <v>3221</v>
      </c>
      <c r="C2698" s="1">
        <f t="shared" si="1031"/>
        <v>2648</v>
      </c>
      <c r="D2698" s="7">
        <f>RANK(N2698,(N2698:P2698,Q2698:AJ2698))</f>
        <v>2</v>
      </c>
      <c r="E2698" s="7">
        <f>RANK(O2698,(N2698:P2698,Q2698:AJ2698))</f>
        <v>1</v>
      </c>
      <c r="F2698" s="7">
        <f>IF(P2698&gt;0,RANK(P2698,(N2698:P2698,Q2698:AJ2698)),0)</f>
        <v>3</v>
      </c>
      <c r="G2698" s="1">
        <f t="shared" si="1032"/>
        <v>544</v>
      </c>
      <c r="H2698" s="2">
        <f t="shared" si="1030"/>
        <v>0.20543806646525681</v>
      </c>
      <c r="I2698" s="2"/>
      <c r="J2698" s="2">
        <f t="shared" si="1033"/>
        <v>0.37235649546827793</v>
      </c>
      <c r="K2698" s="2">
        <f t="shared" si="1034"/>
        <v>0.57779456193353473</v>
      </c>
      <c r="L2698" s="2">
        <f t="shared" si="1035"/>
        <v>4.7583081570996978E-2</v>
      </c>
      <c r="M2698" s="2">
        <f t="shared" si="1036"/>
        <v>2.2658610271904175E-3</v>
      </c>
      <c r="N2698" s="1">
        <v>986</v>
      </c>
      <c r="O2698" s="1">
        <v>1530</v>
      </c>
      <c r="P2698" s="1">
        <v>126</v>
      </c>
      <c r="R2698" s="1">
        <v>5</v>
      </c>
      <c r="S2698" s="1">
        <v>1</v>
      </c>
      <c r="AB2698" s="1">
        <v>0</v>
      </c>
      <c r="AL2698" s="7">
        <f>IF(Q2698&gt;0,RANK(Q2698,(N2698:P2698,Q2698:AJ2698)),0)</f>
        <v>0</v>
      </c>
      <c r="AM2698" s="7">
        <f>IF(R2698&gt;0,RANK(R2698,(N2698:P2698,Q2698:AJ2698)),0)</f>
        <v>4</v>
      </c>
      <c r="AN2698" s="7">
        <f>IF(S2698&gt;0,RANK(S2698,(N2698:P2698,Q2698:AJ2698)),0)</f>
        <v>5</v>
      </c>
      <c r="AO2698" s="7">
        <f>IF(T2698&gt;0,RANK(T2698,(N2698:P2698,Q2698:AJ2698)),0)</f>
        <v>0</v>
      </c>
      <c r="AP2698" s="2">
        <f t="shared" si="1037"/>
        <v>0</v>
      </c>
      <c r="AQ2698" s="2">
        <f t="shared" si="1038"/>
        <v>1.8882175226586104E-3</v>
      </c>
      <c r="AR2698" s="2">
        <f t="shared" si="1039"/>
        <v>3.7764350453172205E-4</v>
      </c>
      <c r="AS2698" s="2">
        <f t="shared" si="1040"/>
        <v>0</v>
      </c>
      <c r="AU2698" t="s">
        <v>1902</v>
      </c>
      <c r="AV2698" t="s">
        <v>3221</v>
      </c>
      <c r="AW2698">
        <v>13</v>
      </c>
      <c r="AY2698" s="130">
        <v>48</v>
      </c>
      <c r="AZ2698" s="131">
        <v>153</v>
      </c>
      <c r="BA2698" s="132">
        <f t="shared" si="1041"/>
        <v>48153</v>
      </c>
      <c r="BC2698" s="7" t="s">
        <v>532</v>
      </c>
    </row>
    <row r="2699" spans="1:55" hidden="1" outlineLevel="1" x14ac:dyDescent="0.2">
      <c r="A2699" t="s">
        <v>2244</v>
      </c>
      <c r="B2699" t="s">
        <v>3221</v>
      </c>
      <c r="C2699" s="1">
        <f t="shared" si="1031"/>
        <v>573</v>
      </c>
      <c r="D2699" s="7">
        <f>RANK(N2699,(N2699:P2699,Q2699:AJ2699))</f>
        <v>1</v>
      </c>
      <c r="E2699" s="7">
        <f>RANK(O2699,(N2699:P2699,Q2699:AJ2699))</f>
        <v>2</v>
      </c>
      <c r="F2699" s="7">
        <f>IF(P2699&gt;0,RANK(P2699,(N2699:P2699,Q2699:AJ2699)),0)</f>
        <v>3</v>
      </c>
      <c r="G2699" s="1">
        <f t="shared" si="1032"/>
        <v>189</v>
      </c>
      <c r="H2699" s="2">
        <f t="shared" si="1030"/>
        <v>0.32984293193717279</v>
      </c>
      <c r="I2699" s="2"/>
      <c r="J2699" s="2">
        <f t="shared" si="1033"/>
        <v>0.6195462478184991</v>
      </c>
      <c r="K2699" s="2">
        <f t="shared" si="1034"/>
        <v>0.28970331588132636</v>
      </c>
      <c r="L2699" s="2">
        <f t="shared" si="1035"/>
        <v>9.0750436300174514E-2</v>
      </c>
      <c r="M2699" s="2">
        <f t="shared" si="1036"/>
        <v>2.7755575615628914E-17</v>
      </c>
      <c r="N2699" s="1">
        <v>355</v>
      </c>
      <c r="O2699" s="1">
        <v>166</v>
      </c>
      <c r="P2699" s="1">
        <v>52</v>
      </c>
      <c r="AB2699" s="1">
        <v>0</v>
      </c>
      <c r="AL2699" s="7">
        <f>IF(Q2699&gt;0,RANK(Q2699,(N2699:P2699,Q2699:AJ2699)),0)</f>
        <v>0</v>
      </c>
      <c r="AM2699" s="7">
        <f>IF(R2699&gt;0,RANK(R2699,(N2699:P2699,Q2699:AJ2699)),0)</f>
        <v>0</v>
      </c>
      <c r="AN2699" s="7">
        <f>IF(S2699&gt;0,RANK(S2699,(N2699:P2699,Q2699:AJ2699)),0)</f>
        <v>0</v>
      </c>
      <c r="AO2699" s="7">
        <f>IF(T2699&gt;0,RANK(T2699,(N2699:P2699,Q2699:AJ2699)),0)</f>
        <v>0</v>
      </c>
      <c r="AP2699" s="2">
        <f t="shared" si="1037"/>
        <v>0</v>
      </c>
      <c r="AQ2699" s="2">
        <f t="shared" si="1038"/>
        <v>0</v>
      </c>
      <c r="AR2699" s="2">
        <f t="shared" si="1039"/>
        <v>0</v>
      </c>
      <c r="AS2699" s="2">
        <f t="shared" si="1040"/>
        <v>0</v>
      </c>
      <c r="AU2699" t="s">
        <v>2244</v>
      </c>
      <c r="AV2699" t="s">
        <v>3221</v>
      </c>
      <c r="AW2699">
        <v>13</v>
      </c>
      <c r="AY2699" s="130">
        <v>48</v>
      </c>
      <c r="AZ2699" s="131">
        <v>155</v>
      </c>
      <c r="BA2699" s="132">
        <f t="shared" si="1041"/>
        <v>48155</v>
      </c>
      <c r="BC2699" s="7" t="s">
        <v>532</v>
      </c>
    </row>
    <row r="2700" spans="1:55" hidden="1" outlineLevel="1" x14ac:dyDescent="0.2">
      <c r="A2700" t="s">
        <v>2558</v>
      </c>
      <c r="B2700" t="s">
        <v>3221</v>
      </c>
      <c r="C2700" s="1">
        <f t="shared" si="1031"/>
        <v>92856</v>
      </c>
      <c r="D2700" s="7">
        <f>RANK(N2700,(N2700:P2700,Q2700:AJ2700))</f>
        <v>2</v>
      </c>
      <c r="E2700" s="7">
        <f>RANK(O2700,(N2700:P2700,Q2700:AJ2700))</f>
        <v>1</v>
      </c>
      <c r="F2700" s="7">
        <f>IF(P2700&gt;0,RANK(P2700,(N2700:P2700,Q2700:AJ2700)),0)</f>
        <v>3</v>
      </c>
      <c r="G2700" s="1">
        <f t="shared" si="1032"/>
        <v>11782</v>
      </c>
      <c r="H2700" s="2">
        <f t="shared" si="1030"/>
        <v>0.12688463858016713</v>
      </c>
      <c r="I2700" s="2"/>
      <c r="J2700" s="2">
        <f t="shared" si="1033"/>
        <v>0.41099121219953477</v>
      </c>
      <c r="K2700" s="2">
        <f t="shared" si="1034"/>
        <v>0.5378758507797019</v>
      </c>
      <c r="L2700" s="2">
        <f t="shared" si="1035"/>
        <v>4.6986732144395624E-2</v>
      </c>
      <c r="M2700" s="2">
        <f t="shared" si="1036"/>
        <v>4.1462048763677567E-3</v>
      </c>
      <c r="N2700" s="1">
        <v>38163</v>
      </c>
      <c r="O2700" s="1">
        <v>49945</v>
      </c>
      <c r="P2700" s="1">
        <v>4363</v>
      </c>
      <c r="Q2700" s="1">
        <v>52</v>
      </c>
      <c r="R2700" s="1">
        <v>184</v>
      </c>
      <c r="S2700" s="1">
        <v>88</v>
      </c>
      <c r="T2700" s="1">
        <v>61</v>
      </c>
      <c r="AB2700" s="1">
        <v>0</v>
      </c>
      <c r="AL2700" s="7">
        <f>IF(Q2700&gt;0,RANK(Q2700,(N2700:P2700,Q2700:AJ2700)),0)</f>
        <v>7</v>
      </c>
      <c r="AM2700" s="7">
        <f>IF(R2700&gt;0,RANK(R2700,(N2700:P2700,Q2700:AJ2700)),0)</f>
        <v>4</v>
      </c>
      <c r="AN2700" s="7">
        <f>IF(S2700&gt;0,RANK(S2700,(N2700:P2700,Q2700:AJ2700)),0)</f>
        <v>5</v>
      </c>
      <c r="AO2700" s="7">
        <f>IF(T2700&gt;0,RANK(T2700,(N2700:P2700,Q2700:AJ2700)),0)</f>
        <v>6</v>
      </c>
      <c r="AP2700" s="2">
        <f t="shared" si="1037"/>
        <v>5.6000689239252179E-4</v>
      </c>
      <c r="AQ2700" s="2">
        <f t="shared" si="1038"/>
        <v>1.9815628500043079E-3</v>
      </c>
      <c r="AR2700" s="2">
        <f t="shared" si="1039"/>
        <v>9.477039717411907E-4</v>
      </c>
      <c r="AS2700" s="2">
        <f t="shared" si="1040"/>
        <v>6.5693116222968902E-4</v>
      </c>
      <c r="AU2700" t="s">
        <v>2558</v>
      </c>
      <c r="AV2700" t="s">
        <v>3221</v>
      </c>
      <c r="AY2700" s="130">
        <v>48</v>
      </c>
      <c r="AZ2700" s="131">
        <v>157</v>
      </c>
      <c r="BA2700" s="132">
        <f t="shared" si="1041"/>
        <v>48157</v>
      </c>
      <c r="BC2700" s="7" t="s">
        <v>532</v>
      </c>
    </row>
    <row r="2701" spans="1:55" hidden="1" outlineLevel="1" x14ac:dyDescent="0.2">
      <c r="A2701" t="s">
        <v>2231</v>
      </c>
      <c r="B2701" t="s">
        <v>3221</v>
      </c>
      <c r="C2701" s="1">
        <f t="shared" si="1031"/>
        <v>3452</v>
      </c>
      <c r="D2701" s="7">
        <f>RANK(N2701,(N2701:P2701,Q2701:AJ2701))</f>
        <v>2</v>
      </c>
      <c r="E2701" s="7">
        <f>RANK(O2701,(N2701:P2701,Q2701:AJ2701))</f>
        <v>1</v>
      </c>
      <c r="F2701" s="7">
        <f>IF(P2701&gt;0,RANK(P2701,(N2701:P2701,Q2701:AJ2701)),0)</f>
        <v>3</v>
      </c>
      <c r="G2701" s="1">
        <f t="shared" si="1032"/>
        <v>91</v>
      </c>
      <c r="H2701" s="2">
        <f t="shared" si="1030"/>
        <v>2.6361529548088066E-2</v>
      </c>
      <c r="I2701" s="2"/>
      <c r="J2701" s="2">
        <f t="shared" si="1033"/>
        <v>0.42989571263035919</v>
      </c>
      <c r="K2701" s="2">
        <f t="shared" si="1034"/>
        <v>0.45625724217844726</v>
      </c>
      <c r="L2701" s="2">
        <f t="shared" si="1035"/>
        <v>0.11181923522595597</v>
      </c>
      <c r="M2701" s="2">
        <f t="shared" si="1036"/>
        <v>2.0278099652375758E-3</v>
      </c>
      <c r="N2701" s="1">
        <v>1484</v>
      </c>
      <c r="O2701" s="1">
        <v>1575</v>
      </c>
      <c r="P2701" s="1">
        <v>386</v>
      </c>
      <c r="R2701" s="1">
        <v>4</v>
      </c>
      <c r="S2701" s="1">
        <v>3</v>
      </c>
      <c r="AB2701" s="1">
        <v>0</v>
      </c>
      <c r="AL2701" s="7">
        <f>IF(Q2701&gt;0,RANK(Q2701,(N2701:P2701,Q2701:AJ2701)),0)</f>
        <v>0</v>
      </c>
      <c r="AM2701" s="7">
        <f>IF(R2701&gt;0,RANK(R2701,(N2701:P2701,Q2701:AJ2701)),0)</f>
        <v>4</v>
      </c>
      <c r="AN2701" s="7">
        <f>IF(S2701&gt;0,RANK(S2701,(N2701:P2701,Q2701:AJ2701)),0)</f>
        <v>5</v>
      </c>
      <c r="AO2701" s="7">
        <f>IF(T2701&gt;0,RANK(T2701,(N2701:P2701,Q2701:AJ2701)),0)</f>
        <v>0</v>
      </c>
      <c r="AP2701" s="2">
        <f t="shared" si="1037"/>
        <v>0</v>
      </c>
      <c r="AQ2701" s="2">
        <f t="shared" si="1038"/>
        <v>1.1587485515643105E-3</v>
      </c>
      <c r="AR2701" s="2">
        <f t="shared" si="1039"/>
        <v>8.690614136732329E-4</v>
      </c>
      <c r="AS2701" s="2">
        <f t="shared" si="1040"/>
        <v>0</v>
      </c>
      <c r="AU2701" t="s">
        <v>2231</v>
      </c>
      <c r="AV2701" t="s">
        <v>3221</v>
      </c>
      <c r="AW2701">
        <v>1</v>
      </c>
      <c r="AY2701" s="130">
        <v>48</v>
      </c>
      <c r="AZ2701" s="131">
        <v>159</v>
      </c>
      <c r="BA2701" s="132">
        <f t="shared" si="1041"/>
        <v>48159</v>
      </c>
      <c r="BC2701" s="7" t="s">
        <v>532</v>
      </c>
    </row>
    <row r="2702" spans="1:55" hidden="1" outlineLevel="1" x14ac:dyDescent="0.2">
      <c r="A2702" t="s">
        <v>741</v>
      </c>
      <c r="B2702" t="s">
        <v>3221</v>
      </c>
      <c r="C2702" s="1">
        <f t="shared" si="1031"/>
        <v>6097</v>
      </c>
      <c r="D2702" s="7">
        <f>RANK(N2702,(N2702:P2702,Q2702:AJ2702))</f>
        <v>2</v>
      </c>
      <c r="E2702" s="7">
        <f>RANK(O2702,(N2702:P2702,Q2702:AJ2702))</f>
        <v>1</v>
      </c>
      <c r="F2702" s="7">
        <f>IF(P2702&gt;0,RANK(P2702,(N2702:P2702,Q2702:AJ2702)),0)</f>
        <v>3</v>
      </c>
      <c r="G2702" s="1">
        <f t="shared" si="1032"/>
        <v>258</v>
      </c>
      <c r="H2702" s="2">
        <f t="shared" si="1030"/>
        <v>4.231589306216172E-2</v>
      </c>
      <c r="I2702" s="2"/>
      <c r="J2702" s="2">
        <f t="shared" si="1033"/>
        <v>0.4313596850910284</v>
      </c>
      <c r="K2702" s="2">
        <f t="shared" si="1034"/>
        <v>0.47367557815319011</v>
      </c>
      <c r="L2702" s="2">
        <f t="shared" si="1035"/>
        <v>9.3160570772511067E-2</v>
      </c>
      <c r="M2702" s="2">
        <f t="shared" si="1036"/>
        <v>1.8041659832704199E-3</v>
      </c>
      <c r="N2702" s="1">
        <v>2630</v>
      </c>
      <c r="O2702" s="1">
        <v>2888</v>
      </c>
      <c r="P2702" s="1">
        <v>568</v>
      </c>
      <c r="Q2702" s="1">
        <v>1</v>
      </c>
      <c r="R2702" s="1">
        <v>7</v>
      </c>
      <c r="S2702" s="1">
        <v>3</v>
      </c>
      <c r="AB2702" s="1">
        <v>0</v>
      </c>
      <c r="AL2702" s="7">
        <f>IF(Q2702&gt;0,RANK(Q2702,(N2702:P2702,Q2702:AJ2702)),0)</f>
        <v>6</v>
      </c>
      <c r="AM2702" s="7">
        <f>IF(R2702&gt;0,RANK(R2702,(N2702:P2702,Q2702:AJ2702)),0)</f>
        <v>4</v>
      </c>
      <c r="AN2702" s="7">
        <f>IF(S2702&gt;0,RANK(S2702,(N2702:P2702,Q2702:AJ2702)),0)</f>
        <v>5</v>
      </c>
      <c r="AO2702" s="7">
        <f>IF(T2702&gt;0,RANK(T2702,(N2702:P2702,Q2702:AJ2702)),0)</f>
        <v>0</v>
      </c>
      <c r="AP2702" s="2">
        <f t="shared" si="1037"/>
        <v>1.6401508938822371E-4</v>
      </c>
      <c r="AQ2702" s="2">
        <f t="shared" si="1038"/>
        <v>1.148105625717566E-3</v>
      </c>
      <c r="AR2702" s="2">
        <f t="shared" si="1039"/>
        <v>4.9204526816467112E-4</v>
      </c>
      <c r="AS2702" s="2">
        <f t="shared" si="1040"/>
        <v>0</v>
      </c>
      <c r="AU2702" t="s">
        <v>741</v>
      </c>
      <c r="AV2702" t="s">
        <v>3221</v>
      </c>
      <c r="AW2702">
        <v>5</v>
      </c>
      <c r="AY2702" s="130">
        <v>48</v>
      </c>
      <c r="AZ2702" s="131">
        <v>161</v>
      </c>
      <c r="BA2702" s="132">
        <f t="shared" si="1041"/>
        <v>48161</v>
      </c>
      <c r="BC2702" s="7" t="s">
        <v>532</v>
      </c>
    </row>
    <row r="2703" spans="1:55" hidden="1" outlineLevel="1" x14ac:dyDescent="0.2">
      <c r="A2703" t="s">
        <v>3128</v>
      </c>
      <c r="B2703" t="s">
        <v>3221</v>
      </c>
      <c r="C2703" s="1">
        <f t="shared" si="1031"/>
        <v>4092</v>
      </c>
      <c r="D2703" s="7">
        <f>RANK(N2703,(N2703:P2703,Q2703:AJ2703))</f>
        <v>1</v>
      </c>
      <c r="E2703" s="7">
        <f>RANK(O2703,(N2703:P2703,Q2703:AJ2703))</f>
        <v>2</v>
      </c>
      <c r="F2703" s="7">
        <f>IF(P2703&gt;0,RANK(P2703,(N2703:P2703,Q2703:AJ2703)),0)</f>
        <v>3</v>
      </c>
      <c r="G2703" s="1">
        <f t="shared" si="1032"/>
        <v>1368</v>
      </c>
      <c r="H2703" s="2">
        <f t="shared" si="1030"/>
        <v>0.33431085043988268</v>
      </c>
      <c r="I2703" s="2"/>
      <c r="J2703" s="2">
        <f t="shared" si="1033"/>
        <v>0.6336754643206256</v>
      </c>
      <c r="K2703" s="2">
        <f t="shared" si="1034"/>
        <v>0.29936461388074292</v>
      </c>
      <c r="L2703" s="2">
        <f t="shared" si="1035"/>
        <v>6.1827956989247312E-2</v>
      </c>
      <c r="M2703" s="2">
        <f t="shared" si="1036"/>
        <v>5.1319648093841597E-3</v>
      </c>
      <c r="N2703" s="1">
        <v>2593</v>
      </c>
      <c r="O2703" s="1">
        <v>1225</v>
      </c>
      <c r="P2703" s="1">
        <v>253</v>
      </c>
      <c r="R2703" s="1">
        <v>10</v>
      </c>
      <c r="S2703" s="1">
        <v>6</v>
      </c>
      <c r="T2703" s="1">
        <v>5</v>
      </c>
      <c r="AB2703" s="1">
        <v>0</v>
      </c>
      <c r="AL2703" s="7">
        <f>IF(Q2703&gt;0,RANK(Q2703,(N2703:P2703,Q2703:AJ2703)),0)</f>
        <v>0</v>
      </c>
      <c r="AM2703" s="7">
        <f>IF(R2703&gt;0,RANK(R2703,(N2703:P2703,Q2703:AJ2703)),0)</f>
        <v>4</v>
      </c>
      <c r="AN2703" s="7">
        <f>IF(S2703&gt;0,RANK(S2703,(N2703:P2703,Q2703:AJ2703)),0)</f>
        <v>5</v>
      </c>
      <c r="AO2703" s="7">
        <f>IF(T2703&gt;0,RANK(T2703,(N2703:P2703,Q2703:AJ2703)),0)</f>
        <v>6</v>
      </c>
      <c r="AP2703" s="2">
        <f t="shared" si="1037"/>
        <v>0</v>
      </c>
      <c r="AQ2703" s="2">
        <f t="shared" si="1038"/>
        <v>2.4437927663734115E-3</v>
      </c>
      <c r="AR2703" s="2">
        <f t="shared" si="1039"/>
        <v>1.4662756598240469E-3</v>
      </c>
      <c r="AS2703" s="2">
        <f t="shared" si="1040"/>
        <v>1.2218963831867058E-3</v>
      </c>
      <c r="AU2703" t="s">
        <v>3128</v>
      </c>
      <c r="AV2703" t="s">
        <v>3221</v>
      </c>
      <c r="AW2703">
        <v>28</v>
      </c>
      <c r="AY2703" s="130">
        <v>48</v>
      </c>
      <c r="AZ2703" s="131">
        <v>163</v>
      </c>
      <c r="BA2703" s="132">
        <f t="shared" si="1041"/>
        <v>48163</v>
      </c>
      <c r="BC2703" s="7" t="s">
        <v>532</v>
      </c>
    </row>
    <row r="2704" spans="1:55" hidden="1" outlineLevel="1" x14ac:dyDescent="0.2">
      <c r="A2704" t="s">
        <v>3129</v>
      </c>
      <c r="B2704" t="s">
        <v>3221</v>
      </c>
      <c r="C2704" s="1">
        <f t="shared" si="1031"/>
        <v>3194</v>
      </c>
      <c r="D2704" s="7">
        <f>RANK(N2704,(N2704:P2704,Q2704:AJ2704))</f>
        <v>2</v>
      </c>
      <c r="E2704" s="7">
        <f>RANK(O2704,(N2704:P2704,Q2704:AJ2704))</f>
        <v>1</v>
      </c>
      <c r="F2704" s="7">
        <f>IF(P2704&gt;0,RANK(P2704,(N2704:P2704,Q2704:AJ2704)),0)</f>
        <v>3</v>
      </c>
      <c r="G2704" s="1">
        <f t="shared" si="1032"/>
        <v>800</v>
      </c>
      <c r="H2704" s="2">
        <f t="shared" si="1030"/>
        <v>0.25046963055729493</v>
      </c>
      <c r="I2704" s="2"/>
      <c r="J2704" s="2">
        <f t="shared" si="1033"/>
        <v>0.3168440826549781</v>
      </c>
      <c r="K2704" s="2">
        <f t="shared" si="1034"/>
        <v>0.56731371321227297</v>
      </c>
      <c r="L2704" s="2">
        <f t="shared" si="1035"/>
        <v>0.11051972448340638</v>
      </c>
      <c r="M2704" s="2">
        <f t="shared" si="1036"/>
        <v>5.322479649342543E-3</v>
      </c>
      <c r="N2704" s="1">
        <v>1012</v>
      </c>
      <c r="O2704" s="1">
        <v>1812</v>
      </c>
      <c r="P2704" s="1">
        <v>353</v>
      </c>
      <c r="R2704" s="1">
        <v>11</v>
      </c>
      <c r="S2704" s="1">
        <v>6</v>
      </c>
      <c r="AB2704" s="1">
        <v>0</v>
      </c>
      <c r="AL2704" s="7">
        <f>IF(Q2704&gt;0,RANK(Q2704,(N2704:P2704,Q2704:AJ2704)),0)</f>
        <v>0</v>
      </c>
      <c r="AM2704" s="7">
        <f>IF(R2704&gt;0,RANK(R2704,(N2704:P2704,Q2704:AJ2704)),0)</f>
        <v>4</v>
      </c>
      <c r="AN2704" s="7">
        <f>IF(S2704&gt;0,RANK(S2704,(N2704:P2704,Q2704:AJ2704)),0)</f>
        <v>5</v>
      </c>
      <c r="AO2704" s="7">
        <f>IF(T2704&gt;0,RANK(T2704,(N2704:P2704,Q2704:AJ2704)),0)</f>
        <v>0</v>
      </c>
      <c r="AP2704" s="2">
        <f t="shared" si="1037"/>
        <v>0</v>
      </c>
      <c r="AQ2704" s="2">
        <f t="shared" si="1038"/>
        <v>3.4439574201628053E-3</v>
      </c>
      <c r="AR2704" s="2">
        <f t="shared" si="1039"/>
        <v>1.878522229179712E-3</v>
      </c>
      <c r="AS2704" s="2">
        <f t="shared" si="1040"/>
        <v>0</v>
      </c>
      <c r="AU2704" t="s">
        <v>3129</v>
      </c>
      <c r="AV2704" t="s">
        <v>3221</v>
      </c>
      <c r="AW2704">
        <v>19</v>
      </c>
      <c r="AY2704" s="130">
        <v>48</v>
      </c>
      <c r="AZ2704" s="131">
        <v>165</v>
      </c>
      <c r="BA2704" s="132">
        <f t="shared" si="1041"/>
        <v>48165</v>
      </c>
      <c r="BC2704" s="7" t="s">
        <v>532</v>
      </c>
    </row>
    <row r="2705" spans="1:55" hidden="1" outlineLevel="1" x14ac:dyDescent="0.2">
      <c r="A2705" t="s">
        <v>2093</v>
      </c>
      <c r="B2705" t="s">
        <v>3221</v>
      </c>
      <c r="C2705" s="1">
        <f t="shared" si="1031"/>
        <v>80089</v>
      </c>
      <c r="D2705" s="7">
        <f>RANK(N2705,(N2705:P2705,Q2705:AJ2705))</f>
        <v>1</v>
      </c>
      <c r="E2705" s="7">
        <f>RANK(O2705,(N2705:P2705,Q2705:AJ2705))</f>
        <v>2</v>
      </c>
      <c r="F2705" s="7">
        <f>IF(P2705&gt;0,RANK(P2705,(N2705:P2705,Q2705:AJ2705)),0)</f>
        <v>3</v>
      </c>
      <c r="G2705" s="1">
        <f t="shared" si="1032"/>
        <v>3207</v>
      </c>
      <c r="H2705" s="2">
        <f t="shared" si="1030"/>
        <v>4.004295221566008E-2</v>
      </c>
      <c r="I2705" s="2"/>
      <c r="J2705" s="2">
        <f t="shared" si="1033"/>
        <v>0.48019078774862967</v>
      </c>
      <c r="K2705" s="2">
        <f t="shared" si="1034"/>
        <v>0.44014783553296954</v>
      </c>
      <c r="L2705" s="2">
        <f t="shared" si="1035"/>
        <v>7.3630585973104914E-2</v>
      </c>
      <c r="M2705" s="2">
        <f t="shared" si="1036"/>
        <v>6.0307907452958748E-3</v>
      </c>
      <c r="N2705" s="1">
        <v>38458</v>
      </c>
      <c r="O2705" s="1">
        <v>35251</v>
      </c>
      <c r="P2705" s="1">
        <v>5897</v>
      </c>
      <c r="R2705" s="1">
        <v>285</v>
      </c>
      <c r="S2705" s="1">
        <v>73</v>
      </c>
      <c r="T2705" s="1">
        <v>60</v>
      </c>
      <c r="AB2705" s="1">
        <v>65</v>
      </c>
      <c r="AL2705" s="7">
        <f>IF(Q2705&gt;0,RANK(Q2705,(N2705:P2705,Q2705:AJ2705)),0)</f>
        <v>0</v>
      </c>
      <c r="AM2705" s="7">
        <f>IF(R2705&gt;0,RANK(R2705,(N2705:P2705,Q2705:AJ2705)),0)</f>
        <v>4</v>
      </c>
      <c r="AN2705" s="7">
        <f>IF(S2705&gt;0,RANK(S2705,(N2705:P2705,Q2705:AJ2705)),0)</f>
        <v>5</v>
      </c>
      <c r="AO2705" s="7">
        <f>IF(T2705&gt;0,RANK(T2705,(N2705:P2705,Q2705:AJ2705)),0)</f>
        <v>7</v>
      </c>
      <c r="AP2705" s="2">
        <f t="shared" si="1037"/>
        <v>0</v>
      </c>
      <c r="AQ2705" s="2">
        <f t="shared" si="1038"/>
        <v>3.5585411230006619E-3</v>
      </c>
      <c r="AR2705" s="2">
        <f t="shared" si="1039"/>
        <v>9.114859718563098E-4</v>
      </c>
      <c r="AS2705" s="2">
        <f t="shared" si="1040"/>
        <v>7.4916655221066565E-4</v>
      </c>
      <c r="AU2705" t="s">
        <v>2093</v>
      </c>
      <c r="AV2705" t="s">
        <v>3221</v>
      </c>
      <c r="AW2705">
        <v>9</v>
      </c>
      <c r="AY2705" s="130">
        <v>48</v>
      </c>
      <c r="AZ2705" s="131">
        <v>167</v>
      </c>
      <c r="BA2705" s="132">
        <f t="shared" si="1041"/>
        <v>48167</v>
      </c>
      <c r="BC2705" s="7" t="s">
        <v>532</v>
      </c>
    </row>
    <row r="2706" spans="1:55" hidden="1" outlineLevel="1" x14ac:dyDescent="0.2">
      <c r="A2706" t="s">
        <v>1785</v>
      </c>
      <c r="B2706" t="s">
        <v>3221</v>
      </c>
      <c r="C2706" s="1">
        <f t="shared" si="1031"/>
        <v>1754</v>
      </c>
      <c r="D2706" s="7">
        <f>RANK(N2706,(N2706:P2706,Q2706:AJ2706))</f>
        <v>2</v>
      </c>
      <c r="E2706" s="7">
        <f>RANK(O2706,(N2706:P2706,Q2706:AJ2706))</f>
        <v>1</v>
      </c>
      <c r="F2706" s="7">
        <f>IF(P2706&gt;0,RANK(P2706,(N2706:P2706,Q2706:AJ2706)),0)</f>
        <v>3</v>
      </c>
      <c r="G2706" s="1">
        <f t="shared" si="1032"/>
        <v>243</v>
      </c>
      <c r="H2706" s="2">
        <f t="shared" si="1030"/>
        <v>0.13854047890535917</v>
      </c>
      <c r="I2706" s="2"/>
      <c r="J2706" s="2">
        <f t="shared" si="1033"/>
        <v>0.40079817559863168</v>
      </c>
      <c r="K2706" s="2">
        <f t="shared" si="1034"/>
        <v>0.53933865450399088</v>
      </c>
      <c r="L2706" s="2">
        <f t="shared" si="1035"/>
        <v>5.8722919042189278E-2</v>
      </c>
      <c r="M2706" s="2">
        <f t="shared" si="1036"/>
        <v>1.1402508551882212E-3</v>
      </c>
      <c r="N2706" s="1">
        <v>703</v>
      </c>
      <c r="O2706" s="1">
        <v>946</v>
      </c>
      <c r="P2706" s="1">
        <v>103</v>
      </c>
      <c r="Q2706" s="1">
        <v>1</v>
      </c>
      <c r="AB2706" s="1">
        <v>1</v>
      </c>
      <c r="AL2706" s="7">
        <f>IF(Q2706&gt;0,RANK(Q2706,(N2706:P2706,Q2706:AJ2706)),0)</f>
        <v>4</v>
      </c>
      <c r="AM2706" s="7">
        <f>IF(R2706&gt;0,RANK(R2706,(N2706:P2706,Q2706:AJ2706)),0)</f>
        <v>0</v>
      </c>
      <c r="AN2706" s="7">
        <f>IF(S2706&gt;0,RANK(S2706,(N2706:P2706,Q2706:AJ2706)),0)</f>
        <v>0</v>
      </c>
      <c r="AO2706" s="7">
        <f>IF(T2706&gt;0,RANK(T2706,(N2706:P2706,Q2706:AJ2706)),0)</f>
        <v>0</v>
      </c>
      <c r="AP2706" s="2">
        <f t="shared" si="1037"/>
        <v>5.7012542759407071E-4</v>
      </c>
      <c r="AQ2706" s="2">
        <f t="shared" si="1038"/>
        <v>0</v>
      </c>
      <c r="AR2706" s="2">
        <f t="shared" si="1039"/>
        <v>0</v>
      </c>
      <c r="AS2706" s="2">
        <f t="shared" si="1040"/>
        <v>0</v>
      </c>
      <c r="AU2706" t="s">
        <v>1785</v>
      </c>
      <c r="AV2706" t="s">
        <v>3221</v>
      </c>
      <c r="AW2706">
        <v>13</v>
      </c>
      <c r="AY2706" s="130">
        <v>48</v>
      </c>
      <c r="AZ2706" s="131">
        <v>169</v>
      </c>
      <c r="BA2706" s="132">
        <f t="shared" si="1041"/>
        <v>48169</v>
      </c>
      <c r="BC2706" s="7" t="s">
        <v>532</v>
      </c>
    </row>
    <row r="2707" spans="1:55" hidden="1" outlineLevel="1" x14ac:dyDescent="0.2">
      <c r="A2707" t="s">
        <v>1786</v>
      </c>
      <c r="B2707" t="s">
        <v>3221</v>
      </c>
      <c r="C2707" s="1">
        <f t="shared" si="1031"/>
        <v>8151</v>
      </c>
      <c r="D2707" s="7">
        <f>RANK(N2707,(N2707:P2707,Q2707:AJ2707))</f>
        <v>2</v>
      </c>
      <c r="E2707" s="7">
        <f>RANK(O2707,(N2707:P2707,Q2707:AJ2707))</f>
        <v>1</v>
      </c>
      <c r="F2707" s="7">
        <f>IF(P2707&gt;0,RANK(P2707,(N2707:P2707,Q2707:AJ2707)),0)</f>
        <v>3</v>
      </c>
      <c r="G2707" s="1">
        <f t="shared" si="1032"/>
        <v>4212</v>
      </c>
      <c r="H2707" s="2">
        <f t="shared" si="1030"/>
        <v>0.51674641148325362</v>
      </c>
      <c r="I2707" s="2"/>
      <c r="J2707" s="2">
        <f t="shared" si="1033"/>
        <v>0.20304257146362409</v>
      </c>
      <c r="K2707" s="2">
        <f t="shared" si="1034"/>
        <v>0.71978898294687765</v>
      </c>
      <c r="L2707" s="2">
        <f t="shared" si="1035"/>
        <v>6.6494908600171765E-2</v>
      </c>
      <c r="M2707" s="2">
        <f t="shared" si="1036"/>
        <v>1.0673536989326438E-2</v>
      </c>
      <c r="N2707" s="1">
        <v>1655</v>
      </c>
      <c r="O2707" s="1">
        <v>5867</v>
      </c>
      <c r="P2707" s="1">
        <v>542</v>
      </c>
      <c r="Q2707" s="1">
        <v>8</v>
      </c>
      <c r="R2707" s="1">
        <v>41</v>
      </c>
      <c r="S2707" s="1">
        <v>36</v>
      </c>
      <c r="T2707" s="1">
        <v>2</v>
      </c>
      <c r="AB2707" s="1">
        <v>0</v>
      </c>
      <c r="AL2707" s="7">
        <f>IF(Q2707&gt;0,RANK(Q2707,(N2707:P2707,Q2707:AJ2707)),0)</f>
        <v>6</v>
      </c>
      <c r="AM2707" s="7">
        <f>IF(R2707&gt;0,RANK(R2707,(N2707:P2707,Q2707:AJ2707)),0)</f>
        <v>4</v>
      </c>
      <c r="AN2707" s="7">
        <f>IF(S2707&gt;0,RANK(S2707,(N2707:P2707,Q2707:AJ2707)),0)</f>
        <v>5</v>
      </c>
      <c r="AO2707" s="7">
        <f>IF(T2707&gt;0,RANK(T2707,(N2707:P2707,Q2707:AJ2707)),0)</f>
        <v>7</v>
      </c>
      <c r="AP2707" s="2">
        <f t="shared" si="1037"/>
        <v>9.8147466568519206E-4</v>
      </c>
      <c r="AQ2707" s="2">
        <f t="shared" si="1038"/>
        <v>5.0300576616366093E-3</v>
      </c>
      <c r="AR2707" s="2">
        <f t="shared" si="1039"/>
        <v>4.4166359955833644E-3</v>
      </c>
      <c r="AS2707" s="2">
        <f t="shared" si="1040"/>
        <v>2.4536866642129801E-4</v>
      </c>
      <c r="AU2707" t="s">
        <v>1786</v>
      </c>
      <c r="AV2707" t="s">
        <v>3221</v>
      </c>
      <c r="AW2707">
        <v>21</v>
      </c>
      <c r="AY2707" s="130">
        <v>48</v>
      </c>
      <c r="AZ2707" s="131">
        <v>171</v>
      </c>
      <c r="BA2707" s="132">
        <f t="shared" si="1041"/>
        <v>48171</v>
      </c>
      <c r="BC2707" s="7" t="s">
        <v>532</v>
      </c>
    </row>
    <row r="2708" spans="1:55" hidden="1" outlineLevel="1" x14ac:dyDescent="0.2">
      <c r="A2708" t="s">
        <v>1787</v>
      </c>
      <c r="B2708" t="s">
        <v>3221</v>
      </c>
      <c r="C2708" s="1">
        <f t="shared" si="1031"/>
        <v>484</v>
      </c>
      <c r="D2708" s="7">
        <f>RANK(N2708,(N2708:P2708,Q2708:AJ2708))</f>
        <v>2</v>
      </c>
      <c r="E2708" s="7">
        <f>RANK(O2708,(N2708:P2708,Q2708:AJ2708))</f>
        <v>1</v>
      </c>
      <c r="F2708" s="7">
        <f>IF(P2708&gt;0,RANK(P2708,(N2708:P2708,Q2708:AJ2708)),0)</f>
        <v>3</v>
      </c>
      <c r="G2708" s="1">
        <f t="shared" si="1032"/>
        <v>312</v>
      </c>
      <c r="H2708" s="2">
        <f t="shared" si="1030"/>
        <v>0.64462809917355368</v>
      </c>
      <c r="I2708" s="2"/>
      <c r="J2708" s="2">
        <f t="shared" si="1033"/>
        <v>0.14462809917355371</v>
      </c>
      <c r="K2708" s="2">
        <f t="shared" si="1034"/>
        <v>0.78925619834710747</v>
      </c>
      <c r="L2708" s="2">
        <f t="shared" si="1035"/>
        <v>6.1983471074380167E-2</v>
      </c>
      <c r="M2708" s="2">
        <f t="shared" si="1036"/>
        <v>4.1322314049586778E-3</v>
      </c>
      <c r="N2708" s="1">
        <v>70</v>
      </c>
      <c r="O2708" s="1">
        <v>382</v>
      </c>
      <c r="P2708" s="1">
        <v>30</v>
      </c>
      <c r="R2708" s="1">
        <v>2</v>
      </c>
      <c r="AB2708" s="1">
        <v>0</v>
      </c>
      <c r="AL2708" s="7">
        <f>IF(Q2708&gt;0,RANK(Q2708,(N2708:P2708,Q2708:AJ2708)),0)</f>
        <v>0</v>
      </c>
      <c r="AM2708" s="7">
        <f>IF(R2708&gt;0,RANK(R2708,(N2708:P2708,Q2708:AJ2708)),0)</f>
        <v>4</v>
      </c>
      <c r="AN2708" s="7">
        <f>IF(S2708&gt;0,RANK(S2708,(N2708:P2708,Q2708:AJ2708)),0)</f>
        <v>0</v>
      </c>
      <c r="AO2708" s="7">
        <f>IF(T2708&gt;0,RANK(T2708,(N2708:P2708,Q2708:AJ2708)),0)</f>
        <v>0</v>
      </c>
      <c r="AP2708" s="2">
        <f t="shared" si="1037"/>
        <v>0</v>
      </c>
      <c r="AQ2708" s="2">
        <f t="shared" si="1038"/>
        <v>4.1322314049586778E-3</v>
      </c>
      <c r="AR2708" s="2">
        <f t="shared" si="1039"/>
        <v>0</v>
      </c>
      <c r="AS2708" s="2">
        <f t="shared" si="1040"/>
        <v>0</v>
      </c>
      <c r="AU2708" t="s">
        <v>1787</v>
      </c>
      <c r="AV2708" t="s">
        <v>3221</v>
      </c>
      <c r="AW2708">
        <v>21</v>
      </c>
      <c r="AY2708" s="130">
        <v>48</v>
      </c>
      <c r="AZ2708" s="131">
        <v>173</v>
      </c>
      <c r="BA2708" s="132">
        <f t="shared" si="1041"/>
        <v>48173</v>
      </c>
      <c r="BC2708" s="7" t="s">
        <v>532</v>
      </c>
    </row>
    <row r="2709" spans="1:55" hidden="1" outlineLevel="1" x14ac:dyDescent="0.2">
      <c r="A2709" t="s">
        <v>1788</v>
      </c>
      <c r="B2709" t="s">
        <v>3221</v>
      </c>
      <c r="C2709" s="1">
        <f t="shared" si="1031"/>
        <v>2635</v>
      </c>
      <c r="D2709" s="7">
        <f>RANK(N2709,(N2709:P2709,Q2709:AJ2709))</f>
        <v>2</v>
      </c>
      <c r="E2709" s="7">
        <f>RANK(O2709,(N2709:P2709,Q2709:AJ2709))</f>
        <v>1</v>
      </c>
      <c r="F2709" s="7">
        <f>IF(P2709&gt;0,RANK(P2709,(N2709:P2709,Q2709:AJ2709)),0)</f>
        <v>3</v>
      </c>
      <c r="G2709" s="1">
        <f t="shared" si="1032"/>
        <v>200</v>
      </c>
      <c r="H2709" s="2">
        <f t="shared" si="1030"/>
        <v>7.5901328273244778E-2</v>
      </c>
      <c r="I2709" s="2"/>
      <c r="J2709" s="2">
        <f t="shared" si="1033"/>
        <v>0.43074003795066412</v>
      </c>
      <c r="K2709" s="2">
        <f t="shared" si="1034"/>
        <v>0.50664136622390887</v>
      </c>
      <c r="L2709" s="2">
        <f t="shared" si="1035"/>
        <v>5.6166982922201139E-2</v>
      </c>
      <c r="M2709" s="2">
        <f t="shared" si="1036"/>
        <v>6.4516129032259201E-3</v>
      </c>
      <c r="N2709" s="1">
        <v>1135</v>
      </c>
      <c r="O2709" s="1">
        <v>1335</v>
      </c>
      <c r="P2709" s="1">
        <v>148</v>
      </c>
      <c r="Q2709" s="1">
        <v>1</v>
      </c>
      <c r="R2709" s="1">
        <v>5</v>
      </c>
      <c r="S2709" s="1">
        <v>8</v>
      </c>
      <c r="T2709" s="1">
        <v>3</v>
      </c>
      <c r="AB2709" s="1">
        <v>0</v>
      </c>
      <c r="AL2709" s="7">
        <f>IF(Q2709&gt;0,RANK(Q2709,(N2709:P2709,Q2709:AJ2709)),0)</f>
        <v>7</v>
      </c>
      <c r="AM2709" s="7">
        <f>IF(R2709&gt;0,RANK(R2709,(N2709:P2709,Q2709:AJ2709)),0)</f>
        <v>5</v>
      </c>
      <c r="AN2709" s="7">
        <f>IF(S2709&gt;0,RANK(S2709,(N2709:P2709,Q2709:AJ2709)),0)</f>
        <v>4</v>
      </c>
      <c r="AO2709" s="7">
        <f>IF(T2709&gt;0,RANK(T2709,(N2709:P2709,Q2709:AJ2709)),0)</f>
        <v>6</v>
      </c>
      <c r="AP2709" s="2">
        <f t="shared" si="1037"/>
        <v>3.7950664136622391E-4</v>
      </c>
      <c r="AQ2709" s="2">
        <f t="shared" si="1038"/>
        <v>1.8975332068311196E-3</v>
      </c>
      <c r="AR2709" s="2">
        <f t="shared" si="1039"/>
        <v>3.0360531309297912E-3</v>
      </c>
      <c r="AS2709" s="2">
        <f t="shared" si="1040"/>
        <v>1.1385199240986717E-3</v>
      </c>
      <c r="AU2709" t="s">
        <v>1788</v>
      </c>
      <c r="AV2709" t="s">
        <v>3221</v>
      </c>
      <c r="AW2709">
        <v>15</v>
      </c>
      <c r="AY2709" s="130">
        <v>48</v>
      </c>
      <c r="AZ2709" s="131">
        <v>175</v>
      </c>
      <c r="BA2709" s="132">
        <f t="shared" si="1041"/>
        <v>48175</v>
      </c>
      <c r="BC2709" s="7" t="s">
        <v>532</v>
      </c>
    </row>
    <row r="2710" spans="1:55" hidden="1" outlineLevel="1" x14ac:dyDescent="0.2">
      <c r="A2710" t="s">
        <v>2539</v>
      </c>
      <c r="B2710" t="s">
        <v>3221</v>
      </c>
      <c r="C2710" s="1">
        <f t="shared" si="1031"/>
        <v>5182</v>
      </c>
      <c r="D2710" s="7">
        <f>RANK(N2710,(N2710:P2710,Q2710:AJ2710))</f>
        <v>2</v>
      </c>
      <c r="E2710" s="7">
        <f>RANK(O2710,(N2710:P2710,Q2710:AJ2710))</f>
        <v>1</v>
      </c>
      <c r="F2710" s="7">
        <f>IF(P2710&gt;0,RANK(P2710,(N2710:P2710,Q2710:AJ2710)),0)</f>
        <v>3</v>
      </c>
      <c r="G2710" s="1">
        <f t="shared" si="1032"/>
        <v>577</v>
      </c>
      <c r="H2710" s="2">
        <f t="shared" si="1030"/>
        <v>0.11134697028174451</v>
      </c>
      <c r="I2710" s="2"/>
      <c r="J2710" s="2">
        <f t="shared" si="1033"/>
        <v>0.40717869548436897</v>
      </c>
      <c r="K2710" s="2">
        <f t="shared" si="1034"/>
        <v>0.51852566576611347</v>
      </c>
      <c r="L2710" s="2">
        <f t="shared" si="1035"/>
        <v>6.8313392512543425E-2</v>
      </c>
      <c r="M2710" s="2">
        <f t="shared" si="1036"/>
        <v>5.9822462369740759E-3</v>
      </c>
      <c r="N2710" s="1">
        <v>2110</v>
      </c>
      <c r="O2710" s="1">
        <v>2687</v>
      </c>
      <c r="P2710" s="1">
        <v>354</v>
      </c>
      <c r="R2710" s="1">
        <v>16</v>
      </c>
      <c r="S2710" s="1">
        <v>14</v>
      </c>
      <c r="T2710" s="1">
        <v>1</v>
      </c>
      <c r="AB2710" s="1">
        <v>0</v>
      </c>
      <c r="AL2710" s="7">
        <f>IF(Q2710&gt;0,RANK(Q2710,(N2710:P2710,Q2710:AJ2710)),0)</f>
        <v>0</v>
      </c>
      <c r="AM2710" s="7">
        <f>IF(R2710&gt;0,RANK(R2710,(N2710:P2710,Q2710:AJ2710)),0)</f>
        <v>4</v>
      </c>
      <c r="AN2710" s="7">
        <f>IF(S2710&gt;0,RANK(S2710,(N2710:P2710,Q2710:AJ2710)),0)</f>
        <v>5</v>
      </c>
      <c r="AO2710" s="7">
        <f>IF(T2710&gt;0,RANK(T2710,(N2710:P2710,Q2710:AJ2710)),0)</f>
        <v>6</v>
      </c>
      <c r="AP2710" s="2">
        <f t="shared" si="1037"/>
        <v>0</v>
      </c>
      <c r="AQ2710" s="2">
        <f t="shared" si="1038"/>
        <v>3.0876109610189118E-3</v>
      </c>
      <c r="AR2710" s="2">
        <f t="shared" si="1039"/>
        <v>2.7016595908915478E-3</v>
      </c>
      <c r="AS2710" s="2">
        <f t="shared" si="1040"/>
        <v>1.9297568506368199E-4</v>
      </c>
      <c r="AU2710" t="s">
        <v>2539</v>
      </c>
      <c r="AV2710" t="s">
        <v>3221</v>
      </c>
      <c r="AW2710">
        <v>14</v>
      </c>
      <c r="AY2710" s="130">
        <v>48</v>
      </c>
      <c r="AZ2710" s="131">
        <v>177</v>
      </c>
      <c r="BA2710" s="132">
        <f t="shared" si="1041"/>
        <v>48177</v>
      </c>
      <c r="BC2710" s="7" t="s">
        <v>532</v>
      </c>
    </row>
    <row r="2711" spans="1:55" hidden="1" outlineLevel="1" x14ac:dyDescent="0.2">
      <c r="A2711" t="s">
        <v>1414</v>
      </c>
      <c r="B2711" t="s">
        <v>3221</v>
      </c>
      <c r="C2711" s="1">
        <f t="shared" si="1031"/>
        <v>8824</v>
      </c>
      <c r="D2711" s="7">
        <f>RANK(N2711,(N2711:P2711,Q2711:AJ2711))</f>
        <v>2</v>
      </c>
      <c r="E2711" s="7">
        <f>RANK(O2711,(N2711:P2711,Q2711:AJ2711))</f>
        <v>1</v>
      </c>
      <c r="F2711" s="7">
        <f>IF(P2711&gt;0,RANK(P2711,(N2711:P2711,Q2711:AJ2711)),0)</f>
        <v>3</v>
      </c>
      <c r="G2711" s="1">
        <f t="shared" si="1032"/>
        <v>3988</v>
      </c>
      <c r="H2711" s="2">
        <f t="shared" si="1030"/>
        <v>0.45194922937443338</v>
      </c>
      <c r="I2711" s="2"/>
      <c r="J2711" s="2">
        <f t="shared" si="1033"/>
        <v>0.23957388939256574</v>
      </c>
      <c r="K2711" s="2">
        <f t="shared" si="1034"/>
        <v>0.69152311876699912</v>
      </c>
      <c r="L2711" s="2">
        <f t="shared" si="1035"/>
        <v>6.4369900271985497E-2</v>
      </c>
      <c r="M2711" s="2">
        <f t="shared" si="1036"/>
        <v>4.5330915684496376E-3</v>
      </c>
      <c r="N2711" s="1">
        <v>2114</v>
      </c>
      <c r="O2711" s="1">
        <v>6102</v>
      </c>
      <c r="P2711" s="1">
        <v>568</v>
      </c>
      <c r="Q2711" s="1">
        <v>1</v>
      </c>
      <c r="R2711" s="1">
        <v>18</v>
      </c>
      <c r="S2711" s="1">
        <v>13</v>
      </c>
      <c r="T2711" s="1">
        <v>4</v>
      </c>
      <c r="AB2711" s="1">
        <v>4</v>
      </c>
      <c r="AL2711" s="7">
        <f>IF(Q2711&gt;0,RANK(Q2711,(N2711:P2711,Q2711:AJ2711)),0)</f>
        <v>8</v>
      </c>
      <c r="AM2711" s="7">
        <f>IF(R2711&gt;0,RANK(R2711,(N2711:P2711,Q2711:AJ2711)),0)</f>
        <v>4</v>
      </c>
      <c r="AN2711" s="7">
        <f>IF(S2711&gt;0,RANK(S2711,(N2711:P2711,Q2711:AJ2711)),0)</f>
        <v>5</v>
      </c>
      <c r="AO2711" s="7">
        <f>IF(T2711&gt;0,RANK(T2711,(N2711:P2711,Q2711:AJ2711)),0)</f>
        <v>6</v>
      </c>
      <c r="AP2711" s="2">
        <f t="shared" si="1037"/>
        <v>1.1332728921124207E-4</v>
      </c>
      <c r="AQ2711" s="2">
        <f t="shared" si="1038"/>
        <v>2.0398912058023572E-3</v>
      </c>
      <c r="AR2711" s="2">
        <f t="shared" si="1039"/>
        <v>1.4732547597461469E-3</v>
      </c>
      <c r="AS2711" s="2">
        <f t="shared" si="1040"/>
        <v>4.5330915684496827E-4</v>
      </c>
      <c r="AU2711" t="s">
        <v>1414</v>
      </c>
      <c r="AV2711" t="s">
        <v>3221</v>
      </c>
      <c r="AW2711">
        <v>13</v>
      </c>
      <c r="AY2711" s="130">
        <v>48</v>
      </c>
      <c r="AZ2711" s="131">
        <v>179</v>
      </c>
      <c r="BA2711" s="132">
        <f t="shared" si="1041"/>
        <v>48179</v>
      </c>
      <c r="BC2711" s="7" t="s">
        <v>532</v>
      </c>
    </row>
    <row r="2712" spans="1:55" hidden="1" outlineLevel="1" x14ac:dyDescent="0.2">
      <c r="A2712" t="s">
        <v>1805</v>
      </c>
      <c r="B2712" t="s">
        <v>3221</v>
      </c>
      <c r="C2712" s="1">
        <f t="shared" si="1031"/>
        <v>35411</v>
      </c>
      <c r="D2712" s="7">
        <f>RANK(N2712,(N2712:P2712,Q2712:AJ2712))</f>
        <v>2</v>
      </c>
      <c r="E2712" s="7">
        <f>RANK(O2712,(N2712:P2712,Q2712:AJ2712))</f>
        <v>1</v>
      </c>
      <c r="F2712" s="7">
        <f>IF(P2712&gt;0,RANK(P2712,(N2712:P2712,Q2712:AJ2712)),0)</f>
        <v>3</v>
      </c>
      <c r="G2712" s="1">
        <f t="shared" si="1032"/>
        <v>2831</v>
      </c>
      <c r="H2712" s="2">
        <f t="shared" si="1030"/>
        <v>7.9946909152523227E-2</v>
      </c>
      <c r="I2712" s="2"/>
      <c r="J2712" s="2">
        <f t="shared" si="1033"/>
        <v>0.4049024314478552</v>
      </c>
      <c r="K2712" s="2">
        <f t="shared" si="1034"/>
        <v>0.48484934060037843</v>
      </c>
      <c r="L2712" s="2">
        <f t="shared" si="1035"/>
        <v>0.10575809776623084</v>
      </c>
      <c r="M2712" s="2">
        <f t="shared" si="1036"/>
        <v>4.4901301855355263E-3</v>
      </c>
      <c r="N2712" s="1">
        <v>14338</v>
      </c>
      <c r="O2712" s="1">
        <v>17169</v>
      </c>
      <c r="P2712" s="1">
        <v>3745</v>
      </c>
      <c r="Q2712" s="1">
        <v>13</v>
      </c>
      <c r="R2712" s="1">
        <v>76</v>
      </c>
      <c r="S2712" s="1">
        <v>47</v>
      </c>
      <c r="T2712" s="1">
        <v>23</v>
      </c>
      <c r="AB2712" s="1">
        <v>0</v>
      </c>
      <c r="AL2712" s="7">
        <f>IF(Q2712&gt;0,RANK(Q2712,(N2712:P2712,Q2712:AJ2712)),0)</f>
        <v>7</v>
      </c>
      <c r="AM2712" s="7">
        <f>IF(R2712&gt;0,RANK(R2712,(N2712:P2712,Q2712:AJ2712)),0)</f>
        <v>4</v>
      </c>
      <c r="AN2712" s="7">
        <f>IF(S2712&gt;0,RANK(S2712,(N2712:P2712,Q2712:AJ2712)),0)</f>
        <v>5</v>
      </c>
      <c r="AO2712" s="7">
        <f>IF(T2712&gt;0,RANK(T2712,(N2712:P2712,Q2712:AJ2712)),0)</f>
        <v>6</v>
      </c>
      <c r="AP2712" s="2">
        <f t="shared" si="1037"/>
        <v>3.6711756233938608E-4</v>
      </c>
      <c r="AQ2712" s="2">
        <f t="shared" si="1038"/>
        <v>2.1462257490610262E-3</v>
      </c>
      <c r="AR2712" s="2">
        <f t="shared" si="1039"/>
        <v>1.3272711869193189E-3</v>
      </c>
      <c r="AS2712" s="2">
        <f t="shared" si="1040"/>
        <v>6.4951568721583689E-4</v>
      </c>
      <c r="AU2712" t="s">
        <v>1805</v>
      </c>
      <c r="AV2712" t="s">
        <v>3221</v>
      </c>
      <c r="AW2712">
        <v>4</v>
      </c>
      <c r="AY2712" s="130">
        <v>48</v>
      </c>
      <c r="AZ2712" s="131">
        <v>181</v>
      </c>
      <c r="BA2712" s="132">
        <f t="shared" si="1041"/>
        <v>48181</v>
      </c>
      <c r="BC2712" s="7" t="s">
        <v>532</v>
      </c>
    </row>
    <row r="2713" spans="1:55" hidden="1" outlineLevel="1" x14ac:dyDescent="0.2">
      <c r="A2713" t="s">
        <v>2540</v>
      </c>
      <c r="B2713" t="s">
        <v>3221</v>
      </c>
      <c r="C2713" s="1">
        <f t="shared" si="1031"/>
        <v>37478</v>
      </c>
      <c r="D2713" s="7">
        <f>RANK(N2713,(N2713:P2713,Q2713:AJ2713))</f>
        <v>2</v>
      </c>
      <c r="E2713" s="7">
        <f>RANK(O2713,(N2713:P2713,Q2713:AJ2713))</f>
        <v>1</v>
      </c>
      <c r="F2713" s="7">
        <f>IF(P2713&gt;0,RANK(P2713,(N2713:P2713,Q2713:AJ2713)),0)</f>
        <v>3</v>
      </c>
      <c r="G2713" s="1">
        <f t="shared" si="1032"/>
        <v>7952</v>
      </c>
      <c r="H2713" s="2">
        <f t="shared" si="1030"/>
        <v>0.21217781098244304</v>
      </c>
      <c r="I2713" s="2"/>
      <c r="J2713" s="2">
        <f t="shared" si="1033"/>
        <v>0.3644538129035701</v>
      </c>
      <c r="K2713" s="2">
        <f t="shared" si="1034"/>
        <v>0.57663162388601308</v>
      </c>
      <c r="L2713" s="2">
        <f t="shared" si="1035"/>
        <v>5.5472543892416883E-2</v>
      </c>
      <c r="M2713" s="2">
        <f t="shared" si="1036"/>
        <v>3.4420193179998879E-3</v>
      </c>
      <c r="N2713" s="1">
        <v>13659</v>
      </c>
      <c r="O2713" s="1">
        <v>21611</v>
      </c>
      <c r="P2713" s="1">
        <v>2079</v>
      </c>
      <c r="Q2713" s="1">
        <v>12</v>
      </c>
      <c r="R2713" s="1">
        <v>72</v>
      </c>
      <c r="S2713" s="1">
        <v>27</v>
      </c>
      <c r="T2713" s="1">
        <v>17</v>
      </c>
      <c r="AB2713" s="1">
        <v>1</v>
      </c>
      <c r="AL2713" s="7">
        <f>IF(Q2713&gt;0,RANK(Q2713,(N2713:P2713,Q2713:AJ2713)),0)</f>
        <v>7</v>
      </c>
      <c r="AM2713" s="7">
        <f>IF(R2713&gt;0,RANK(R2713,(N2713:P2713,Q2713:AJ2713)),0)</f>
        <v>4</v>
      </c>
      <c r="AN2713" s="7">
        <f>IF(S2713&gt;0,RANK(S2713,(N2713:P2713,Q2713:AJ2713)),0)</f>
        <v>5</v>
      </c>
      <c r="AO2713" s="7">
        <f>IF(T2713&gt;0,RANK(T2713,(N2713:P2713,Q2713:AJ2713)),0)</f>
        <v>6</v>
      </c>
      <c r="AP2713" s="2">
        <f t="shared" si="1037"/>
        <v>3.2018784353487378E-4</v>
      </c>
      <c r="AQ2713" s="2">
        <f t="shared" si="1038"/>
        <v>1.9211270612092427E-3</v>
      </c>
      <c r="AR2713" s="2">
        <f t="shared" si="1039"/>
        <v>7.2042264795346602E-4</v>
      </c>
      <c r="AS2713" s="2">
        <f t="shared" si="1040"/>
        <v>4.5359944500773786E-4</v>
      </c>
      <c r="AU2713" t="s">
        <v>2540</v>
      </c>
      <c r="AV2713" t="s">
        <v>3221</v>
      </c>
      <c r="AY2713" s="130">
        <v>48</v>
      </c>
      <c r="AZ2713" s="131">
        <v>183</v>
      </c>
      <c r="BA2713" s="132">
        <f t="shared" si="1041"/>
        <v>48183</v>
      </c>
      <c r="BC2713" s="7" t="s">
        <v>532</v>
      </c>
    </row>
    <row r="2714" spans="1:55" hidden="1" outlineLevel="1" x14ac:dyDescent="0.2">
      <c r="A2714" t="s">
        <v>2162</v>
      </c>
      <c r="B2714" t="s">
        <v>3221</v>
      </c>
      <c r="C2714" s="1">
        <f t="shared" si="1031"/>
        <v>5701</v>
      </c>
      <c r="D2714" s="7">
        <f>RANK(N2714,(N2714:P2714,Q2714:AJ2714))</f>
        <v>1</v>
      </c>
      <c r="E2714" s="7">
        <f>RANK(O2714,(N2714:P2714,Q2714:AJ2714))</f>
        <v>2</v>
      </c>
      <c r="F2714" s="7">
        <f>IF(P2714&gt;0,RANK(P2714,(N2714:P2714,Q2714:AJ2714)),0)</f>
        <v>3</v>
      </c>
      <c r="G2714" s="1">
        <f t="shared" si="1032"/>
        <v>20</v>
      </c>
      <c r="H2714" s="2">
        <f t="shared" si="1030"/>
        <v>3.5081564637782846E-3</v>
      </c>
      <c r="I2714" s="2"/>
      <c r="J2714" s="2">
        <f t="shared" si="1033"/>
        <v>0.45325381512015434</v>
      </c>
      <c r="K2714" s="2">
        <f t="shared" si="1034"/>
        <v>0.44974565865637606</v>
      </c>
      <c r="L2714" s="2">
        <f t="shared" si="1035"/>
        <v>9.4369408875635857E-2</v>
      </c>
      <c r="M2714" s="2">
        <f t="shared" si="1036"/>
        <v>2.6311173478336947E-3</v>
      </c>
      <c r="N2714" s="1">
        <v>2584</v>
      </c>
      <c r="O2714" s="1">
        <v>2564</v>
      </c>
      <c r="P2714" s="1">
        <v>538</v>
      </c>
      <c r="R2714" s="1">
        <v>6</v>
      </c>
      <c r="S2714" s="1">
        <v>4</v>
      </c>
      <c r="T2714" s="1">
        <v>5</v>
      </c>
      <c r="AB2714" s="1">
        <v>0</v>
      </c>
      <c r="AL2714" s="7">
        <f>IF(Q2714&gt;0,RANK(Q2714,(N2714:P2714,Q2714:AJ2714)),0)</f>
        <v>0</v>
      </c>
      <c r="AM2714" s="7">
        <f>IF(R2714&gt;0,RANK(R2714,(N2714:P2714,Q2714:AJ2714)),0)</f>
        <v>4</v>
      </c>
      <c r="AN2714" s="7">
        <f>IF(S2714&gt;0,RANK(S2714,(N2714:P2714,Q2714:AJ2714)),0)</f>
        <v>6</v>
      </c>
      <c r="AO2714" s="7">
        <f>IF(T2714&gt;0,RANK(T2714,(N2714:P2714,Q2714:AJ2714)),0)</f>
        <v>5</v>
      </c>
      <c r="AP2714" s="2">
        <f t="shared" si="1037"/>
        <v>0</v>
      </c>
      <c r="AQ2714" s="2">
        <f t="shared" si="1038"/>
        <v>1.0524469391334855E-3</v>
      </c>
      <c r="AR2714" s="2">
        <f t="shared" si="1039"/>
        <v>7.0163129275565693E-4</v>
      </c>
      <c r="AS2714" s="2">
        <f t="shared" si="1040"/>
        <v>8.7703911594457114E-4</v>
      </c>
      <c r="AU2714" t="s">
        <v>2162</v>
      </c>
      <c r="AV2714" t="s">
        <v>3221</v>
      </c>
      <c r="AW2714">
        <v>2</v>
      </c>
      <c r="AY2714" s="130">
        <v>48</v>
      </c>
      <c r="AZ2714" s="131">
        <v>185</v>
      </c>
      <c r="BA2714" s="132">
        <f t="shared" si="1041"/>
        <v>48185</v>
      </c>
      <c r="BC2714" s="7" t="s">
        <v>532</v>
      </c>
    </row>
    <row r="2715" spans="1:55" hidden="1" outlineLevel="1" x14ac:dyDescent="0.2">
      <c r="A2715" t="s">
        <v>1044</v>
      </c>
      <c r="B2715" t="s">
        <v>3221</v>
      </c>
      <c r="C2715" s="1">
        <f t="shared" si="1031"/>
        <v>24403</v>
      </c>
      <c r="D2715" s="7">
        <f>RANK(N2715,(N2715:P2715,Q2715:AJ2715))</f>
        <v>2</v>
      </c>
      <c r="E2715" s="7">
        <f>RANK(O2715,(N2715:P2715,Q2715:AJ2715))</f>
        <v>1</v>
      </c>
      <c r="F2715" s="7">
        <f>IF(P2715&gt;0,RANK(P2715,(N2715:P2715,Q2715:AJ2715)),0)</f>
        <v>3</v>
      </c>
      <c r="G2715" s="1">
        <f t="shared" si="1032"/>
        <v>6175</v>
      </c>
      <c r="H2715" s="2">
        <f t="shared" si="1030"/>
        <v>0.25304265868950537</v>
      </c>
      <c r="I2715" s="2"/>
      <c r="J2715" s="2">
        <f t="shared" si="1033"/>
        <v>0.33106585255911158</v>
      </c>
      <c r="K2715" s="2">
        <f t="shared" si="1034"/>
        <v>0.58410851124861696</v>
      </c>
      <c r="L2715" s="2">
        <f t="shared" si="1035"/>
        <v>7.4212187026185303E-2</v>
      </c>
      <c r="M2715" s="2">
        <f t="shared" si="1036"/>
        <v>1.0613449166086156E-2</v>
      </c>
      <c r="N2715" s="1">
        <v>8079</v>
      </c>
      <c r="O2715" s="1">
        <v>14254</v>
      </c>
      <c r="P2715" s="1">
        <v>1811</v>
      </c>
      <c r="Q2715" s="1">
        <v>27</v>
      </c>
      <c r="R2715" s="1">
        <v>132</v>
      </c>
      <c r="S2715" s="1">
        <v>43</v>
      </c>
      <c r="T2715" s="1">
        <v>17</v>
      </c>
      <c r="AB2715" s="1">
        <v>40</v>
      </c>
      <c r="AL2715" s="7">
        <f>IF(Q2715&gt;0,RANK(Q2715,(N2715:P2715,Q2715:AJ2715)),0)</f>
        <v>7</v>
      </c>
      <c r="AM2715" s="7">
        <f>IF(R2715&gt;0,RANK(R2715,(N2715:P2715,Q2715:AJ2715)),0)</f>
        <v>4</v>
      </c>
      <c r="AN2715" s="7">
        <f>IF(S2715&gt;0,RANK(S2715,(N2715:P2715,Q2715:AJ2715)),0)</f>
        <v>5</v>
      </c>
      <c r="AO2715" s="7">
        <f>IF(T2715&gt;0,RANK(T2715,(N2715:P2715,Q2715:AJ2715)),0)</f>
        <v>8</v>
      </c>
      <c r="AP2715" s="2">
        <f t="shared" si="1037"/>
        <v>1.1064213416383231E-3</v>
      </c>
      <c r="AQ2715" s="2">
        <f t="shared" si="1038"/>
        <v>5.4091710035651351E-3</v>
      </c>
      <c r="AR2715" s="2">
        <f t="shared" si="1039"/>
        <v>1.7620784329795518E-3</v>
      </c>
      <c r="AS2715" s="2">
        <f t="shared" si="1040"/>
        <v>6.9663565955005533E-4</v>
      </c>
      <c r="AU2715" t="s">
        <v>1044</v>
      </c>
      <c r="AV2715" t="s">
        <v>3221</v>
      </c>
      <c r="AY2715" s="130">
        <v>48</v>
      </c>
      <c r="AZ2715" s="131">
        <v>187</v>
      </c>
      <c r="BA2715" s="132">
        <f t="shared" si="1041"/>
        <v>48187</v>
      </c>
      <c r="BC2715" s="7" t="s">
        <v>532</v>
      </c>
    </row>
    <row r="2716" spans="1:55" hidden="1" outlineLevel="1" x14ac:dyDescent="0.2">
      <c r="A2716" t="s">
        <v>1911</v>
      </c>
      <c r="B2716" t="s">
        <v>3221</v>
      </c>
      <c r="C2716" s="1">
        <f t="shared" si="1031"/>
        <v>9746</v>
      </c>
      <c r="D2716" s="7">
        <f>RANK(N2716,(N2716:P2716,Q2716:AJ2716))</f>
        <v>2</v>
      </c>
      <c r="E2716" s="7">
        <f>RANK(O2716,(N2716:P2716,Q2716:AJ2716))</f>
        <v>1</v>
      </c>
      <c r="F2716" s="7">
        <f>IF(P2716&gt;0,RANK(P2716,(N2716:P2716,Q2716:AJ2716)),0)</f>
        <v>3</v>
      </c>
      <c r="G2716" s="1">
        <f t="shared" si="1032"/>
        <v>2701</v>
      </c>
      <c r="H2716" s="2">
        <f t="shared" si="1030"/>
        <v>0.27713933921608863</v>
      </c>
      <c r="I2716" s="2"/>
      <c r="J2716" s="2">
        <f t="shared" si="1033"/>
        <v>0.32875025651549356</v>
      </c>
      <c r="K2716" s="2">
        <f t="shared" si="1034"/>
        <v>0.60588959573158219</v>
      </c>
      <c r="L2716" s="2">
        <f t="shared" si="1035"/>
        <v>6.2076749435665914E-2</v>
      </c>
      <c r="M2716" s="2">
        <f t="shared" si="1036"/>
        <v>3.283398317258289E-3</v>
      </c>
      <c r="N2716" s="1">
        <v>3204</v>
      </c>
      <c r="O2716" s="1">
        <v>5905</v>
      </c>
      <c r="P2716" s="1">
        <v>605</v>
      </c>
      <c r="R2716" s="1">
        <v>15</v>
      </c>
      <c r="S2716" s="1">
        <v>14</v>
      </c>
      <c r="T2716" s="1">
        <v>3</v>
      </c>
      <c r="AB2716" s="1">
        <v>0</v>
      </c>
      <c r="AL2716" s="7">
        <f>IF(Q2716&gt;0,RANK(Q2716,(N2716:P2716,Q2716:AJ2716)),0)</f>
        <v>0</v>
      </c>
      <c r="AM2716" s="7">
        <f>IF(R2716&gt;0,RANK(R2716,(N2716:P2716,Q2716:AJ2716)),0)</f>
        <v>4</v>
      </c>
      <c r="AN2716" s="7">
        <f>IF(S2716&gt;0,RANK(S2716,(N2716:P2716,Q2716:AJ2716)),0)</f>
        <v>5</v>
      </c>
      <c r="AO2716" s="7">
        <f>IF(T2716&gt;0,RANK(T2716,(N2716:P2716,Q2716:AJ2716)),0)</f>
        <v>6</v>
      </c>
      <c r="AP2716" s="2">
        <f t="shared" si="1037"/>
        <v>0</v>
      </c>
      <c r="AQ2716" s="2">
        <f t="shared" si="1038"/>
        <v>1.5390929612148574E-3</v>
      </c>
      <c r="AR2716" s="2">
        <f t="shared" si="1039"/>
        <v>1.4364867638005335E-3</v>
      </c>
      <c r="AS2716" s="2">
        <f t="shared" si="1040"/>
        <v>3.0781859224297147E-4</v>
      </c>
      <c r="AU2716" t="s">
        <v>1911</v>
      </c>
      <c r="AV2716" t="s">
        <v>3221</v>
      </c>
      <c r="AW2716">
        <v>13</v>
      </c>
      <c r="AY2716" s="130">
        <v>48</v>
      </c>
      <c r="AZ2716" s="131">
        <v>189</v>
      </c>
      <c r="BA2716" s="132">
        <f t="shared" si="1041"/>
        <v>48189</v>
      </c>
      <c r="BC2716" s="7" t="s">
        <v>532</v>
      </c>
    </row>
    <row r="2717" spans="1:55" hidden="1" outlineLevel="1" x14ac:dyDescent="0.2">
      <c r="A2717" t="s">
        <v>1815</v>
      </c>
      <c r="B2717" t="s">
        <v>3221</v>
      </c>
      <c r="C2717" s="1">
        <f t="shared" si="1031"/>
        <v>1472</v>
      </c>
      <c r="D2717" s="7">
        <f>RANK(N2717,(N2717:P2717,Q2717:AJ2717))</f>
        <v>1</v>
      </c>
      <c r="E2717" s="7">
        <f>RANK(O2717,(N2717:P2717,Q2717:AJ2717))</f>
        <v>2</v>
      </c>
      <c r="F2717" s="7">
        <f>IF(P2717&gt;0,RANK(P2717,(N2717:P2717,Q2717:AJ2717)),0)</f>
        <v>3</v>
      </c>
      <c r="G2717" s="1">
        <f t="shared" si="1032"/>
        <v>124</v>
      </c>
      <c r="H2717" s="2">
        <f t="shared" si="1030"/>
        <v>8.4239130434782608E-2</v>
      </c>
      <c r="I2717" s="2"/>
      <c r="J2717" s="2">
        <f t="shared" si="1033"/>
        <v>0.50951086956521741</v>
      </c>
      <c r="K2717" s="2">
        <f t="shared" si="1034"/>
        <v>0.42527173913043476</v>
      </c>
      <c r="L2717" s="2">
        <f t="shared" si="1035"/>
        <v>6.3858695652173919E-2</v>
      </c>
      <c r="M2717" s="2">
        <f t="shared" si="1036"/>
        <v>1.3586956521739191E-3</v>
      </c>
      <c r="N2717" s="1">
        <v>750</v>
      </c>
      <c r="O2717" s="1">
        <v>626</v>
      </c>
      <c r="P2717" s="1">
        <v>94</v>
      </c>
      <c r="Q2717" s="1">
        <v>2</v>
      </c>
      <c r="AB2717" s="1">
        <v>0</v>
      </c>
      <c r="AL2717" s="7">
        <f>IF(Q2717&gt;0,RANK(Q2717,(N2717:P2717,Q2717:AJ2717)),0)</f>
        <v>4</v>
      </c>
      <c r="AM2717" s="7">
        <f>IF(R2717&gt;0,RANK(R2717,(N2717:P2717,Q2717:AJ2717)),0)</f>
        <v>0</v>
      </c>
      <c r="AN2717" s="7">
        <f>IF(S2717&gt;0,RANK(S2717,(N2717:P2717,Q2717:AJ2717)),0)</f>
        <v>0</v>
      </c>
      <c r="AO2717" s="7">
        <f>IF(T2717&gt;0,RANK(T2717,(N2717:P2717,Q2717:AJ2717)),0)</f>
        <v>0</v>
      </c>
      <c r="AP2717" s="2">
        <f t="shared" si="1037"/>
        <v>1.358695652173913E-3</v>
      </c>
      <c r="AQ2717" s="2">
        <f t="shared" si="1038"/>
        <v>0</v>
      </c>
      <c r="AR2717" s="2">
        <f t="shared" si="1039"/>
        <v>0</v>
      </c>
      <c r="AS2717" s="2">
        <f t="shared" si="1040"/>
        <v>0</v>
      </c>
      <c r="AU2717" t="s">
        <v>1815</v>
      </c>
      <c r="AV2717" t="s">
        <v>3221</v>
      </c>
      <c r="AW2717">
        <v>13</v>
      </c>
      <c r="AY2717" s="130">
        <v>48</v>
      </c>
      <c r="AZ2717" s="131">
        <v>191</v>
      </c>
      <c r="BA2717" s="132">
        <f t="shared" si="1041"/>
        <v>48191</v>
      </c>
      <c r="BC2717" s="7" t="s">
        <v>532</v>
      </c>
    </row>
    <row r="2718" spans="1:55" hidden="1" outlineLevel="1" x14ac:dyDescent="0.2">
      <c r="A2718" t="s">
        <v>2274</v>
      </c>
      <c r="B2718" t="s">
        <v>3221</v>
      </c>
      <c r="C2718" s="1">
        <f t="shared" si="1031"/>
        <v>3031</v>
      </c>
      <c r="D2718" s="7">
        <f>RANK(N2718,(N2718:P2718,Q2718:AJ2718))</f>
        <v>2</v>
      </c>
      <c r="E2718" s="7">
        <f>RANK(O2718,(N2718:P2718,Q2718:AJ2718))</f>
        <v>1</v>
      </c>
      <c r="F2718" s="7">
        <f>IF(P2718&gt;0,RANK(P2718,(N2718:P2718,Q2718:AJ2718)),0)</f>
        <v>3</v>
      </c>
      <c r="G2718" s="1">
        <f t="shared" si="1032"/>
        <v>293</v>
      </c>
      <c r="H2718" s="2">
        <f t="shared" si="1030"/>
        <v>9.6667766413724848E-2</v>
      </c>
      <c r="I2718" s="2"/>
      <c r="J2718" s="2">
        <f t="shared" si="1033"/>
        <v>0.39590894094358298</v>
      </c>
      <c r="K2718" s="2">
        <f t="shared" si="1034"/>
        <v>0.4925767073573078</v>
      </c>
      <c r="L2718" s="2">
        <f t="shared" si="1035"/>
        <v>0.10656548993731442</v>
      </c>
      <c r="M2718" s="2">
        <f t="shared" si="1036"/>
        <v>4.9488617617948066E-3</v>
      </c>
      <c r="N2718" s="1">
        <v>1200</v>
      </c>
      <c r="O2718" s="1">
        <v>1493</v>
      </c>
      <c r="P2718" s="1">
        <v>323</v>
      </c>
      <c r="R2718" s="1">
        <v>6</v>
      </c>
      <c r="S2718" s="1">
        <v>3</v>
      </c>
      <c r="T2718" s="1">
        <v>2</v>
      </c>
      <c r="AB2718" s="1">
        <v>4</v>
      </c>
      <c r="AL2718" s="7">
        <f>IF(Q2718&gt;0,RANK(Q2718,(N2718:P2718,Q2718:AJ2718)),0)</f>
        <v>0</v>
      </c>
      <c r="AM2718" s="7">
        <f>IF(R2718&gt;0,RANK(R2718,(N2718:P2718,Q2718:AJ2718)),0)</f>
        <v>4</v>
      </c>
      <c r="AN2718" s="7">
        <f>IF(S2718&gt;0,RANK(S2718,(N2718:P2718,Q2718:AJ2718)),0)</f>
        <v>6</v>
      </c>
      <c r="AO2718" s="7">
        <f>IF(T2718&gt;0,RANK(T2718,(N2718:P2718,Q2718:AJ2718)),0)</f>
        <v>7</v>
      </c>
      <c r="AP2718" s="2">
        <f t="shared" si="1037"/>
        <v>0</v>
      </c>
      <c r="AQ2718" s="2">
        <f t="shared" si="1038"/>
        <v>1.9795447047179148E-3</v>
      </c>
      <c r="AR2718" s="2">
        <f t="shared" si="1039"/>
        <v>9.8977235235895742E-4</v>
      </c>
      <c r="AS2718" s="2">
        <f t="shared" si="1040"/>
        <v>6.5984823490597162E-4</v>
      </c>
      <c r="AU2718" t="s">
        <v>2274</v>
      </c>
      <c r="AV2718" t="s">
        <v>3221</v>
      </c>
      <c r="AW2718">
        <v>11</v>
      </c>
      <c r="AY2718" s="130">
        <v>48</v>
      </c>
      <c r="AZ2718" s="131">
        <v>193</v>
      </c>
      <c r="BA2718" s="132">
        <f t="shared" si="1041"/>
        <v>48193</v>
      </c>
      <c r="BC2718" s="7" t="s">
        <v>532</v>
      </c>
    </row>
    <row r="2719" spans="1:55" hidden="1" outlineLevel="1" x14ac:dyDescent="0.2">
      <c r="A2719" t="s">
        <v>2524</v>
      </c>
      <c r="B2719" t="s">
        <v>3221</v>
      </c>
      <c r="C2719" s="1">
        <f t="shared" si="1031"/>
        <v>1944</v>
      </c>
      <c r="D2719" s="7">
        <f>RANK(N2719,(N2719:P2719,Q2719:AJ2719))</f>
        <v>2</v>
      </c>
      <c r="E2719" s="7">
        <f>RANK(O2719,(N2719:P2719,Q2719:AJ2719))</f>
        <v>1</v>
      </c>
      <c r="F2719" s="7">
        <f>IF(P2719&gt;0,RANK(P2719,(N2719:P2719,Q2719:AJ2719)),0)</f>
        <v>3</v>
      </c>
      <c r="G2719" s="1">
        <f t="shared" si="1032"/>
        <v>1150</v>
      </c>
      <c r="H2719" s="2">
        <f t="shared" si="1030"/>
        <v>0.59156378600823045</v>
      </c>
      <c r="I2719" s="2"/>
      <c r="J2719" s="2">
        <f t="shared" si="1033"/>
        <v>0.17644032921810698</v>
      </c>
      <c r="K2719" s="2">
        <f t="shared" si="1034"/>
        <v>0.76800411522633749</v>
      </c>
      <c r="L2719" s="2">
        <f t="shared" si="1035"/>
        <v>5.4012345679012343E-2</v>
      </c>
      <c r="M2719" s="2">
        <f t="shared" si="1036"/>
        <v>1.5432098765432375E-3</v>
      </c>
      <c r="N2719" s="1">
        <v>343</v>
      </c>
      <c r="O2719" s="1">
        <v>1493</v>
      </c>
      <c r="P2719" s="1">
        <v>105</v>
      </c>
      <c r="R2719" s="1">
        <v>2</v>
      </c>
      <c r="T2719" s="1">
        <v>1</v>
      </c>
      <c r="AB2719" s="1">
        <v>0</v>
      </c>
      <c r="AL2719" s="7">
        <f>IF(Q2719&gt;0,RANK(Q2719,(N2719:P2719,Q2719:AJ2719)),0)</f>
        <v>0</v>
      </c>
      <c r="AM2719" s="7">
        <f>IF(R2719&gt;0,RANK(R2719,(N2719:P2719,Q2719:AJ2719)),0)</f>
        <v>4</v>
      </c>
      <c r="AN2719" s="7">
        <f>IF(S2719&gt;0,RANK(S2719,(N2719:P2719,Q2719:AJ2719)),0)</f>
        <v>0</v>
      </c>
      <c r="AO2719" s="7">
        <f>IF(T2719&gt;0,RANK(T2719,(N2719:P2719,Q2719:AJ2719)),0)</f>
        <v>5</v>
      </c>
      <c r="AP2719" s="2">
        <f t="shared" si="1037"/>
        <v>0</v>
      </c>
      <c r="AQ2719" s="2">
        <f t="shared" si="1038"/>
        <v>1.02880658436214E-3</v>
      </c>
      <c r="AR2719" s="2">
        <f t="shared" si="1039"/>
        <v>0</v>
      </c>
      <c r="AS2719" s="2">
        <f t="shared" si="1040"/>
        <v>5.1440329218107E-4</v>
      </c>
      <c r="AU2719" t="s">
        <v>2524</v>
      </c>
      <c r="AV2719" t="s">
        <v>3221</v>
      </c>
      <c r="AW2719">
        <v>19</v>
      </c>
      <c r="AY2719" s="130">
        <v>48</v>
      </c>
      <c r="AZ2719" s="131">
        <v>195</v>
      </c>
      <c r="BA2719" s="132">
        <f t="shared" si="1041"/>
        <v>48195</v>
      </c>
      <c r="BC2719" s="7" t="s">
        <v>532</v>
      </c>
    </row>
    <row r="2720" spans="1:55" hidden="1" outlineLevel="1" x14ac:dyDescent="0.2">
      <c r="A2720" t="s">
        <v>2771</v>
      </c>
      <c r="B2720" t="s">
        <v>3221</v>
      </c>
      <c r="C2720" s="1">
        <f t="shared" si="1031"/>
        <v>1531</v>
      </c>
      <c r="D2720" s="7">
        <f>RANK(N2720,(N2720:P2720,Q2720:AJ2720))</f>
        <v>1</v>
      </c>
      <c r="E2720" s="7">
        <f>RANK(O2720,(N2720:P2720,Q2720:AJ2720))</f>
        <v>2</v>
      </c>
      <c r="F2720" s="7">
        <f>IF(P2720&gt;0,RANK(P2720,(N2720:P2720,Q2720:AJ2720)),0)</f>
        <v>3</v>
      </c>
      <c r="G2720" s="1">
        <f t="shared" si="1032"/>
        <v>140</v>
      </c>
      <c r="H2720" s="2">
        <f t="shared" si="1030"/>
        <v>9.1443500979751791E-2</v>
      </c>
      <c r="I2720" s="2"/>
      <c r="J2720" s="2">
        <f t="shared" si="1033"/>
        <v>0.48987589810581317</v>
      </c>
      <c r="K2720" s="2">
        <f t="shared" si="1034"/>
        <v>0.39843239712606138</v>
      </c>
      <c r="L2720" s="2">
        <f t="shared" si="1035"/>
        <v>0.10973220117570215</v>
      </c>
      <c r="M2720" s="2">
        <f t="shared" si="1036"/>
        <v>1.9595035924233617E-3</v>
      </c>
      <c r="N2720" s="1">
        <v>750</v>
      </c>
      <c r="O2720" s="1">
        <v>610</v>
      </c>
      <c r="P2720" s="1">
        <v>168</v>
      </c>
      <c r="R2720" s="1">
        <v>3</v>
      </c>
      <c r="AB2720" s="1">
        <v>0</v>
      </c>
      <c r="AL2720" s="7">
        <f>IF(Q2720&gt;0,RANK(Q2720,(N2720:P2720,Q2720:AJ2720)),0)</f>
        <v>0</v>
      </c>
      <c r="AM2720" s="7">
        <f>IF(R2720&gt;0,RANK(R2720,(N2720:P2720,Q2720:AJ2720)),0)</f>
        <v>4</v>
      </c>
      <c r="AN2720" s="7">
        <f>IF(S2720&gt;0,RANK(S2720,(N2720:P2720,Q2720:AJ2720)),0)</f>
        <v>0</v>
      </c>
      <c r="AO2720" s="7">
        <f>IF(T2720&gt;0,RANK(T2720,(N2720:P2720,Q2720:AJ2720)),0)</f>
        <v>0</v>
      </c>
      <c r="AP2720" s="2">
        <f t="shared" si="1037"/>
        <v>0</v>
      </c>
      <c r="AQ2720" s="2">
        <f t="shared" si="1038"/>
        <v>1.9595035924232528E-3</v>
      </c>
      <c r="AR2720" s="2">
        <f t="shared" si="1039"/>
        <v>0</v>
      </c>
      <c r="AS2720" s="2">
        <f t="shared" si="1040"/>
        <v>0</v>
      </c>
      <c r="AU2720" t="s">
        <v>2771</v>
      </c>
      <c r="AV2720" t="s">
        <v>3221</v>
      </c>
      <c r="AW2720">
        <v>13</v>
      </c>
      <c r="AY2720" s="130">
        <v>48</v>
      </c>
      <c r="AZ2720" s="131">
        <v>197</v>
      </c>
      <c r="BA2720" s="132">
        <f t="shared" si="1041"/>
        <v>48197</v>
      </c>
      <c r="BC2720" s="7" t="s">
        <v>532</v>
      </c>
    </row>
    <row r="2721" spans="1:55" hidden="1" outlineLevel="1" x14ac:dyDescent="0.2">
      <c r="A2721" t="s">
        <v>1201</v>
      </c>
      <c r="B2721" t="s">
        <v>3221</v>
      </c>
      <c r="C2721" s="1">
        <f t="shared" si="1031"/>
        <v>17900</v>
      </c>
      <c r="D2721" s="7">
        <f>RANK(N2721,(N2721:P2721,Q2721:AJ2721))</f>
        <v>2</v>
      </c>
      <c r="E2721" s="7">
        <f>RANK(O2721,(N2721:P2721,Q2721:AJ2721))</f>
        <v>1</v>
      </c>
      <c r="F2721" s="7">
        <f>IF(P2721&gt;0,RANK(P2721,(N2721:P2721,Q2721:AJ2721)),0)</f>
        <v>3</v>
      </c>
      <c r="G2721" s="1">
        <f t="shared" si="1032"/>
        <v>1350</v>
      </c>
      <c r="H2721" s="2">
        <f t="shared" si="1030"/>
        <v>7.5418994413407825E-2</v>
      </c>
      <c r="I2721" s="2"/>
      <c r="J2721" s="2">
        <f t="shared" si="1033"/>
        <v>0.40106145251396647</v>
      </c>
      <c r="K2721" s="2">
        <f t="shared" si="1034"/>
        <v>0.47648044692737429</v>
      </c>
      <c r="L2721" s="2">
        <f t="shared" si="1035"/>
        <v>0.11798882681564246</v>
      </c>
      <c r="M2721" s="2">
        <f t="shared" si="1036"/>
        <v>4.4692737430168383E-3</v>
      </c>
      <c r="N2721" s="1">
        <v>7179</v>
      </c>
      <c r="O2721" s="1">
        <v>8529</v>
      </c>
      <c r="P2721" s="1">
        <v>2112</v>
      </c>
      <c r="Q2721" s="1">
        <v>8</v>
      </c>
      <c r="R2721" s="1">
        <v>39</v>
      </c>
      <c r="S2721" s="1">
        <v>23</v>
      </c>
      <c r="T2721" s="1">
        <v>9</v>
      </c>
      <c r="AB2721" s="1">
        <v>1</v>
      </c>
      <c r="AL2721" s="7">
        <f>IF(Q2721&gt;0,RANK(Q2721,(N2721:P2721,Q2721:AJ2721)),0)</f>
        <v>7</v>
      </c>
      <c r="AM2721" s="7">
        <f>IF(R2721&gt;0,RANK(R2721,(N2721:P2721,Q2721:AJ2721)),0)</f>
        <v>4</v>
      </c>
      <c r="AN2721" s="7">
        <f>IF(S2721&gt;0,RANK(S2721,(N2721:P2721,Q2721:AJ2721)),0)</f>
        <v>5</v>
      </c>
      <c r="AO2721" s="7">
        <f>IF(T2721&gt;0,RANK(T2721,(N2721:P2721,Q2721:AJ2721)),0)</f>
        <v>6</v>
      </c>
      <c r="AP2721" s="2">
        <f t="shared" si="1037"/>
        <v>4.4692737430167598E-4</v>
      </c>
      <c r="AQ2721" s="2">
        <f t="shared" si="1038"/>
        <v>2.1787709497206702E-3</v>
      </c>
      <c r="AR2721" s="2">
        <f t="shared" si="1039"/>
        <v>1.2849162011173184E-3</v>
      </c>
      <c r="AS2721" s="2">
        <f t="shared" si="1040"/>
        <v>5.0279329608938551E-4</v>
      </c>
      <c r="AU2721" t="s">
        <v>1201</v>
      </c>
      <c r="AV2721" t="s">
        <v>3221</v>
      </c>
      <c r="AW2721">
        <v>2</v>
      </c>
      <c r="AY2721" s="130">
        <v>48</v>
      </c>
      <c r="AZ2721" s="131">
        <v>199</v>
      </c>
      <c r="BA2721" s="132">
        <f t="shared" si="1041"/>
        <v>48199</v>
      </c>
      <c r="BC2721" s="7" t="s">
        <v>532</v>
      </c>
    </row>
    <row r="2722" spans="1:55" hidden="1" outlineLevel="1" x14ac:dyDescent="0.2">
      <c r="A2722" t="s">
        <v>3025</v>
      </c>
      <c r="B2722" t="s">
        <v>3221</v>
      </c>
      <c r="C2722" s="1">
        <f t="shared" si="1031"/>
        <v>855893</v>
      </c>
      <c r="D2722" s="7">
        <f>RANK(N2722,(N2722:P2722,Q2722:AJ2722))</f>
        <v>2</v>
      </c>
      <c r="E2722" s="7">
        <f>RANK(O2722,(N2722:P2722,Q2722:AJ2722))</f>
        <v>1</v>
      </c>
      <c r="F2722" s="7">
        <f>IF(P2722&gt;0,RANK(P2722,(N2722:P2722,Q2722:AJ2722)),0)</f>
        <v>3</v>
      </c>
      <c r="G2722" s="1">
        <f t="shared" si="1032"/>
        <v>34736</v>
      </c>
      <c r="H2722" s="2">
        <f t="shared" si="1030"/>
        <v>4.0584512316375998E-2</v>
      </c>
      <c r="I2722" s="2"/>
      <c r="J2722" s="2">
        <f t="shared" si="1033"/>
        <v>0.4518391901791462</v>
      </c>
      <c r="K2722" s="2">
        <f t="shared" si="1034"/>
        <v>0.4924237024955222</v>
      </c>
      <c r="L2722" s="2">
        <f t="shared" si="1035"/>
        <v>4.9496841310771325E-2</v>
      </c>
      <c r="M2722" s="2">
        <f t="shared" si="1036"/>
        <v>6.2402660145602779E-3</v>
      </c>
      <c r="N2722" s="1">
        <v>386726</v>
      </c>
      <c r="O2722" s="1">
        <v>421462</v>
      </c>
      <c r="P2722" s="1">
        <v>42364</v>
      </c>
      <c r="Q2722" s="1">
        <v>712</v>
      </c>
      <c r="R2722" s="1">
        <v>2994</v>
      </c>
      <c r="S2722" s="1">
        <v>907</v>
      </c>
      <c r="T2722" s="1">
        <v>713</v>
      </c>
      <c r="AB2722" s="1">
        <v>15</v>
      </c>
      <c r="AL2722" s="7">
        <f>IF(Q2722&gt;0,RANK(Q2722,(N2722:P2722,Q2722:AJ2722)),0)</f>
        <v>7</v>
      </c>
      <c r="AM2722" s="7">
        <f>IF(R2722&gt;0,RANK(R2722,(N2722:P2722,Q2722:AJ2722)),0)</f>
        <v>4</v>
      </c>
      <c r="AN2722" s="7">
        <f>IF(S2722&gt;0,RANK(S2722,(N2722:P2722,Q2722:AJ2722)),0)</f>
        <v>5</v>
      </c>
      <c r="AO2722" s="7">
        <f>IF(T2722&gt;0,RANK(T2722,(N2722:P2722,Q2722:AJ2722)),0)</f>
        <v>6</v>
      </c>
      <c r="AP2722" s="2">
        <f t="shared" si="1037"/>
        <v>8.3187968589531634E-4</v>
      </c>
      <c r="AQ2722" s="2">
        <f t="shared" si="1038"/>
        <v>3.4981008140036198E-3</v>
      </c>
      <c r="AR2722" s="2">
        <f t="shared" si="1039"/>
        <v>1.0597119032402416E-3</v>
      </c>
      <c r="AS2722" s="2">
        <f t="shared" si="1040"/>
        <v>8.3304805624067496E-4</v>
      </c>
      <c r="AU2722" t="s">
        <v>3025</v>
      </c>
      <c r="AV2722" t="s">
        <v>3221</v>
      </c>
      <c r="AY2722" s="130">
        <v>48</v>
      </c>
      <c r="AZ2722" s="131">
        <v>201</v>
      </c>
      <c r="BA2722" s="132">
        <f t="shared" si="1041"/>
        <v>48201</v>
      </c>
      <c r="BC2722" s="7" t="s">
        <v>532</v>
      </c>
    </row>
    <row r="2723" spans="1:55" hidden="1" outlineLevel="1" x14ac:dyDescent="0.2">
      <c r="A2723" t="s">
        <v>1020</v>
      </c>
      <c r="B2723" t="s">
        <v>3221</v>
      </c>
      <c r="C2723" s="1">
        <f t="shared" si="1031"/>
        <v>21655</v>
      </c>
      <c r="D2723" s="7">
        <f>RANK(N2723,(N2723:P2723,Q2723:AJ2723))</f>
        <v>1</v>
      </c>
      <c r="E2723" s="7">
        <f>RANK(O2723,(N2723:P2723,Q2723:AJ2723))</f>
        <v>2</v>
      </c>
      <c r="F2723" s="7">
        <f>IF(P2723&gt;0,RANK(P2723,(N2723:P2723,Q2723:AJ2723)),0)</f>
        <v>3</v>
      </c>
      <c r="G2723" s="1">
        <f t="shared" si="1032"/>
        <v>472</v>
      </c>
      <c r="H2723" s="2">
        <f t="shared" si="1030"/>
        <v>2.17963518817825E-2</v>
      </c>
      <c r="I2723" s="2"/>
      <c r="J2723" s="2">
        <f t="shared" si="1033"/>
        <v>0.47596398060494111</v>
      </c>
      <c r="K2723" s="2">
        <f t="shared" si="1034"/>
        <v>0.45416762872315863</v>
      </c>
      <c r="L2723" s="2">
        <f t="shared" si="1035"/>
        <v>6.5897021473100906E-2</v>
      </c>
      <c r="M2723" s="2">
        <f t="shared" si="1036"/>
        <v>3.9713691987992988E-3</v>
      </c>
      <c r="N2723" s="1">
        <v>10307</v>
      </c>
      <c r="O2723" s="1">
        <v>9835</v>
      </c>
      <c r="P2723" s="1">
        <v>1427</v>
      </c>
      <c r="R2723" s="1">
        <v>42</v>
      </c>
      <c r="S2723" s="1">
        <v>35</v>
      </c>
      <c r="T2723" s="1">
        <v>9</v>
      </c>
      <c r="AB2723" s="1">
        <v>0</v>
      </c>
      <c r="AL2723" s="7">
        <f>IF(Q2723&gt;0,RANK(Q2723,(N2723:P2723,Q2723:AJ2723)),0)</f>
        <v>0</v>
      </c>
      <c r="AM2723" s="7">
        <f>IF(R2723&gt;0,RANK(R2723,(N2723:P2723,Q2723:AJ2723)),0)</f>
        <v>4</v>
      </c>
      <c r="AN2723" s="7">
        <f>IF(S2723&gt;0,RANK(S2723,(N2723:P2723,Q2723:AJ2723)),0)</f>
        <v>5</v>
      </c>
      <c r="AO2723" s="7">
        <f>IF(T2723&gt;0,RANK(T2723,(N2723:P2723,Q2723:AJ2723)),0)</f>
        <v>6</v>
      </c>
      <c r="AP2723" s="2">
        <f t="shared" si="1037"/>
        <v>0</v>
      </c>
      <c r="AQ2723" s="2">
        <f t="shared" si="1038"/>
        <v>1.9395058877857308E-3</v>
      </c>
      <c r="AR2723" s="2">
        <f t="shared" si="1039"/>
        <v>1.6162549064881089E-3</v>
      </c>
      <c r="AS2723" s="2">
        <f t="shared" si="1040"/>
        <v>4.1560840452551376E-4</v>
      </c>
      <c r="AU2723" t="s">
        <v>1020</v>
      </c>
      <c r="AV2723" t="s">
        <v>3221</v>
      </c>
      <c r="AW2723">
        <v>1</v>
      </c>
      <c r="AY2723" s="130">
        <v>48</v>
      </c>
      <c r="AZ2723" s="131">
        <v>203</v>
      </c>
      <c r="BA2723" s="132">
        <f t="shared" si="1041"/>
        <v>48203</v>
      </c>
      <c r="BC2723" s="7" t="s">
        <v>532</v>
      </c>
    </row>
    <row r="2724" spans="1:55" hidden="1" outlineLevel="1" x14ac:dyDescent="0.2">
      <c r="A2724" t="s">
        <v>2525</v>
      </c>
      <c r="B2724" t="s">
        <v>3221</v>
      </c>
      <c r="C2724" s="1">
        <f t="shared" si="1031"/>
        <v>1809</v>
      </c>
      <c r="D2724" s="7">
        <f>RANK(N2724,(N2724:P2724,Q2724:AJ2724))</f>
        <v>2</v>
      </c>
      <c r="E2724" s="7">
        <f>RANK(O2724,(N2724:P2724,Q2724:AJ2724))</f>
        <v>1</v>
      </c>
      <c r="F2724" s="7">
        <f>IF(P2724&gt;0,RANK(P2724,(N2724:P2724,Q2724:AJ2724)),0)</f>
        <v>3</v>
      </c>
      <c r="G2724" s="1">
        <f t="shared" si="1032"/>
        <v>779</v>
      </c>
      <c r="H2724" s="2">
        <f t="shared" si="1030"/>
        <v>0.4306246545052515</v>
      </c>
      <c r="I2724" s="2"/>
      <c r="J2724" s="2">
        <f t="shared" si="1033"/>
        <v>0.25594250967385296</v>
      </c>
      <c r="K2724" s="2">
        <f t="shared" si="1034"/>
        <v>0.68656716417910446</v>
      </c>
      <c r="L2724" s="2">
        <f t="shared" si="1035"/>
        <v>5.5831951354339417E-2</v>
      </c>
      <c r="M2724" s="2">
        <f t="shared" si="1036"/>
        <v>1.6583747927031087E-3</v>
      </c>
      <c r="N2724" s="1">
        <v>463</v>
      </c>
      <c r="O2724" s="1">
        <v>1242</v>
      </c>
      <c r="P2724" s="1">
        <v>101</v>
      </c>
      <c r="Q2724" s="1">
        <v>1</v>
      </c>
      <c r="R2724" s="1">
        <v>1</v>
      </c>
      <c r="S2724" s="1">
        <v>1</v>
      </c>
      <c r="AB2724" s="1">
        <v>0</v>
      </c>
      <c r="AL2724" s="7">
        <f>IF(Q2724&gt;0,RANK(Q2724,(N2724:P2724,Q2724:AJ2724)),0)</f>
        <v>4</v>
      </c>
      <c r="AM2724" s="7">
        <f>IF(R2724&gt;0,RANK(R2724,(N2724:P2724,Q2724:AJ2724)),0)</f>
        <v>4</v>
      </c>
      <c r="AN2724" s="7">
        <f>IF(S2724&gt;0,RANK(S2724,(N2724:P2724,Q2724:AJ2724)),0)</f>
        <v>4</v>
      </c>
      <c r="AO2724" s="7">
        <f>IF(T2724&gt;0,RANK(T2724,(N2724:P2724,Q2724:AJ2724)),0)</f>
        <v>0</v>
      </c>
      <c r="AP2724" s="2">
        <f t="shared" si="1037"/>
        <v>5.5279159756771695E-4</v>
      </c>
      <c r="AQ2724" s="2">
        <f t="shared" si="1038"/>
        <v>5.5279159756771695E-4</v>
      </c>
      <c r="AR2724" s="2">
        <f t="shared" si="1039"/>
        <v>5.5279159756771695E-4</v>
      </c>
      <c r="AS2724" s="2">
        <f t="shared" si="1040"/>
        <v>0</v>
      </c>
      <c r="AU2724" t="s">
        <v>2525</v>
      </c>
      <c r="AV2724" t="s">
        <v>3221</v>
      </c>
      <c r="AW2724">
        <v>19</v>
      </c>
      <c r="AY2724" s="130">
        <v>48</v>
      </c>
      <c r="AZ2724" s="131">
        <v>205</v>
      </c>
      <c r="BA2724" s="132">
        <f t="shared" si="1041"/>
        <v>48205</v>
      </c>
      <c r="BC2724" s="7" t="s">
        <v>532</v>
      </c>
    </row>
    <row r="2725" spans="1:55" hidden="1" outlineLevel="1" x14ac:dyDescent="0.2">
      <c r="A2725" t="s">
        <v>1295</v>
      </c>
      <c r="B2725" t="s">
        <v>3221</v>
      </c>
      <c r="C2725" s="1">
        <f t="shared" si="1031"/>
        <v>2572</v>
      </c>
      <c r="D2725" s="7">
        <f>RANK(N2725,(N2725:P2725,Q2725:AJ2725))</f>
        <v>1</v>
      </c>
      <c r="E2725" s="7">
        <f>RANK(O2725,(N2725:P2725,Q2725:AJ2725))</f>
        <v>2</v>
      </c>
      <c r="F2725" s="7">
        <f>IF(P2725&gt;0,RANK(P2725,(N2725:P2725,Q2725:AJ2725)),0)</f>
        <v>3</v>
      </c>
      <c r="G2725" s="1">
        <f t="shared" si="1032"/>
        <v>408</v>
      </c>
      <c r="H2725" s="2">
        <f t="shared" si="1030"/>
        <v>0.15863141524105753</v>
      </c>
      <c r="I2725" s="2"/>
      <c r="J2725" s="2">
        <f t="shared" si="1033"/>
        <v>0.53421461897356148</v>
      </c>
      <c r="K2725" s="2">
        <f t="shared" si="1034"/>
        <v>0.37558320373250387</v>
      </c>
      <c r="L2725" s="2">
        <f t="shared" si="1035"/>
        <v>8.7480559875583203E-2</v>
      </c>
      <c r="M2725" s="2">
        <f t="shared" si="1036"/>
        <v>2.7216174183514463E-3</v>
      </c>
      <c r="N2725" s="1">
        <v>1374</v>
      </c>
      <c r="O2725" s="1">
        <v>966</v>
      </c>
      <c r="P2725" s="1">
        <v>225</v>
      </c>
      <c r="R2725" s="1">
        <v>4</v>
      </c>
      <c r="S2725" s="1">
        <v>3</v>
      </c>
      <c r="AB2725" s="1">
        <v>0</v>
      </c>
      <c r="AL2725" s="7">
        <f>IF(Q2725&gt;0,RANK(Q2725,(N2725:P2725,Q2725:AJ2725)),0)</f>
        <v>0</v>
      </c>
      <c r="AM2725" s="7">
        <f>IF(R2725&gt;0,RANK(R2725,(N2725:P2725,Q2725:AJ2725)),0)</f>
        <v>4</v>
      </c>
      <c r="AN2725" s="7">
        <f>IF(S2725&gt;0,RANK(S2725,(N2725:P2725,Q2725:AJ2725)),0)</f>
        <v>5</v>
      </c>
      <c r="AO2725" s="7">
        <f>IF(T2725&gt;0,RANK(T2725,(N2725:P2725,Q2725:AJ2725)),0)</f>
        <v>0</v>
      </c>
      <c r="AP2725" s="2">
        <f t="shared" si="1037"/>
        <v>0</v>
      </c>
      <c r="AQ2725" s="2">
        <f t="shared" si="1038"/>
        <v>1.5552099533437014E-3</v>
      </c>
      <c r="AR2725" s="2">
        <f t="shared" si="1039"/>
        <v>1.1664074650077762E-3</v>
      </c>
      <c r="AS2725" s="2">
        <f t="shared" si="1040"/>
        <v>0</v>
      </c>
      <c r="AU2725" t="s">
        <v>1295</v>
      </c>
      <c r="AV2725" t="s">
        <v>3221</v>
      </c>
      <c r="AW2725">
        <v>17</v>
      </c>
      <c r="AY2725" s="130">
        <v>48</v>
      </c>
      <c r="AZ2725" s="131">
        <v>207</v>
      </c>
      <c r="BA2725" s="132">
        <f t="shared" si="1041"/>
        <v>48207</v>
      </c>
      <c r="BC2725" s="7" t="s">
        <v>532</v>
      </c>
    </row>
    <row r="2726" spans="1:55" hidden="1" outlineLevel="1" x14ac:dyDescent="0.2">
      <c r="A2726" t="s">
        <v>2529</v>
      </c>
      <c r="B2726" t="s">
        <v>3221</v>
      </c>
      <c r="C2726" s="1">
        <f t="shared" si="1031"/>
        <v>26840</v>
      </c>
      <c r="D2726" s="7">
        <f>RANK(N2726,(N2726:P2726,Q2726:AJ2726))</f>
        <v>2</v>
      </c>
      <c r="E2726" s="7">
        <f>RANK(O2726,(N2726:P2726,Q2726:AJ2726))</f>
        <v>1</v>
      </c>
      <c r="F2726" s="7">
        <f>IF(P2726&gt;0,RANK(P2726,(N2726:P2726,Q2726:AJ2726)),0)</f>
        <v>3</v>
      </c>
      <c r="G2726" s="1">
        <f t="shared" si="1032"/>
        <v>1285</v>
      </c>
      <c r="H2726" s="2">
        <f t="shared" si="1030"/>
        <v>4.7876304023845011E-2</v>
      </c>
      <c r="I2726" s="2"/>
      <c r="J2726" s="2">
        <f t="shared" si="1033"/>
        <v>0.4314456035767511</v>
      </c>
      <c r="K2726" s="2">
        <f t="shared" si="1034"/>
        <v>0.47932190760059612</v>
      </c>
      <c r="L2726" s="2">
        <f t="shared" si="1035"/>
        <v>7.4143070044709394E-2</v>
      </c>
      <c r="M2726" s="2">
        <f t="shared" si="1036"/>
        <v>1.5089418777943384E-2</v>
      </c>
      <c r="N2726" s="1">
        <v>11580</v>
      </c>
      <c r="O2726" s="1">
        <v>12865</v>
      </c>
      <c r="P2726" s="1">
        <v>1990</v>
      </c>
      <c r="Q2726" s="1">
        <v>59</v>
      </c>
      <c r="R2726" s="1">
        <v>204</v>
      </c>
      <c r="S2726" s="1">
        <v>35</v>
      </c>
      <c r="T2726" s="1">
        <v>105</v>
      </c>
      <c r="AB2726" s="1">
        <v>2</v>
      </c>
      <c r="AL2726" s="7">
        <f>IF(Q2726&gt;0,RANK(Q2726,(N2726:P2726,Q2726:AJ2726)),0)</f>
        <v>6</v>
      </c>
      <c r="AM2726" s="7">
        <f>IF(R2726&gt;0,RANK(R2726,(N2726:P2726,Q2726:AJ2726)),0)</f>
        <v>4</v>
      </c>
      <c r="AN2726" s="7">
        <f>IF(S2726&gt;0,RANK(S2726,(N2726:P2726,Q2726:AJ2726)),0)</f>
        <v>7</v>
      </c>
      <c r="AO2726" s="7">
        <f>IF(T2726&gt;0,RANK(T2726,(N2726:P2726,Q2726:AJ2726)),0)</f>
        <v>5</v>
      </c>
      <c r="AP2726" s="2">
        <f t="shared" si="1037"/>
        <v>2.1982116244411327E-3</v>
      </c>
      <c r="AQ2726" s="2">
        <f t="shared" si="1038"/>
        <v>7.6005961251862895E-3</v>
      </c>
      <c r="AR2726" s="2">
        <f t="shared" si="1039"/>
        <v>1.3040238450074517E-3</v>
      </c>
      <c r="AS2726" s="2">
        <f t="shared" si="1040"/>
        <v>3.912071535022355E-3</v>
      </c>
      <c r="AU2726" t="s">
        <v>2529</v>
      </c>
      <c r="AV2726" t="s">
        <v>3221</v>
      </c>
      <c r="AW2726">
        <v>14</v>
      </c>
      <c r="AY2726" s="130">
        <v>48</v>
      </c>
      <c r="AZ2726" s="131">
        <v>209</v>
      </c>
      <c r="BA2726" s="132">
        <f t="shared" si="1041"/>
        <v>48209</v>
      </c>
      <c r="BC2726" s="7" t="s">
        <v>532</v>
      </c>
    </row>
    <row r="2727" spans="1:55" hidden="1" outlineLevel="1" x14ac:dyDescent="0.2">
      <c r="A2727" t="s">
        <v>2804</v>
      </c>
      <c r="B2727" t="s">
        <v>3221</v>
      </c>
      <c r="C2727" s="1">
        <f t="shared" si="1031"/>
        <v>1438</v>
      </c>
      <c r="D2727" s="7">
        <f>RANK(N2727,(N2727:P2727,Q2727:AJ2727))</f>
        <v>2</v>
      </c>
      <c r="E2727" s="7">
        <f>RANK(O2727,(N2727:P2727,Q2727:AJ2727))</f>
        <v>1</v>
      </c>
      <c r="F2727" s="7">
        <f>IF(P2727&gt;0,RANK(P2727,(N2727:P2727,Q2727:AJ2727)),0)</f>
        <v>3</v>
      </c>
      <c r="G2727" s="1">
        <f t="shared" si="1032"/>
        <v>642</v>
      </c>
      <c r="H2727" s="2">
        <f t="shared" si="1030"/>
        <v>0.44645340751043117</v>
      </c>
      <c r="I2727" s="2"/>
      <c r="J2727" s="2">
        <f t="shared" si="1033"/>
        <v>0.23922114047287898</v>
      </c>
      <c r="K2727" s="2">
        <f t="shared" si="1034"/>
        <v>0.68567454798331018</v>
      </c>
      <c r="L2727" s="2">
        <f t="shared" si="1035"/>
        <v>7.2322670375521564E-2</v>
      </c>
      <c r="M2727" s="2">
        <f t="shared" si="1036"/>
        <v>2.781641168289245E-3</v>
      </c>
      <c r="N2727" s="1">
        <v>344</v>
      </c>
      <c r="O2727" s="1">
        <v>986</v>
      </c>
      <c r="P2727" s="1">
        <v>104</v>
      </c>
      <c r="R2727" s="1">
        <v>1</v>
      </c>
      <c r="S2727" s="1">
        <v>2</v>
      </c>
      <c r="AB2727" s="1">
        <v>1</v>
      </c>
      <c r="AL2727" s="7">
        <f>IF(Q2727&gt;0,RANK(Q2727,(N2727:P2727,Q2727:AJ2727)),0)</f>
        <v>0</v>
      </c>
      <c r="AM2727" s="7">
        <f>IF(R2727&gt;0,RANK(R2727,(N2727:P2727,Q2727:AJ2727)),0)</f>
        <v>5</v>
      </c>
      <c r="AN2727" s="7">
        <f>IF(S2727&gt;0,RANK(S2727,(N2727:P2727,Q2727:AJ2727)),0)</f>
        <v>4</v>
      </c>
      <c r="AO2727" s="7">
        <f>IF(T2727&gt;0,RANK(T2727,(N2727:P2727,Q2727:AJ2727)),0)</f>
        <v>0</v>
      </c>
      <c r="AP2727" s="2">
        <f t="shared" si="1037"/>
        <v>0</v>
      </c>
      <c r="AQ2727" s="2">
        <f t="shared" si="1038"/>
        <v>6.9541029207232264E-4</v>
      </c>
      <c r="AR2727" s="2">
        <f t="shared" si="1039"/>
        <v>1.3908205841446453E-3</v>
      </c>
      <c r="AS2727" s="2">
        <f t="shared" si="1040"/>
        <v>0</v>
      </c>
      <c r="AU2727" t="s">
        <v>2804</v>
      </c>
      <c r="AV2727" t="s">
        <v>3221</v>
      </c>
      <c r="AW2727">
        <v>13</v>
      </c>
      <c r="AY2727" s="130">
        <v>48</v>
      </c>
      <c r="AZ2727" s="131">
        <v>211</v>
      </c>
      <c r="BA2727" s="132">
        <f t="shared" si="1041"/>
        <v>48211</v>
      </c>
      <c r="BC2727" s="7" t="s">
        <v>532</v>
      </c>
    </row>
    <row r="2728" spans="1:55" hidden="1" outlineLevel="1" x14ac:dyDescent="0.2">
      <c r="A2728" t="s">
        <v>2653</v>
      </c>
      <c r="B2728" t="s">
        <v>3221</v>
      </c>
      <c r="C2728" s="1">
        <f t="shared" si="1031"/>
        <v>22772</v>
      </c>
      <c r="D2728" s="7">
        <f>RANK(N2728,(N2728:P2728,Q2728:AJ2728))</f>
        <v>2</v>
      </c>
      <c r="E2728" s="7">
        <f>RANK(O2728,(N2728:P2728,Q2728:AJ2728))</f>
        <v>1</v>
      </c>
      <c r="F2728" s="7">
        <f>IF(P2728&gt;0,RANK(P2728,(N2728:P2728,Q2728:AJ2728)),0)</f>
        <v>3</v>
      </c>
      <c r="G2728" s="1">
        <f t="shared" si="1032"/>
        <v>260</v>
      </c>
      <c r="H2728" s="2">
        <f t="shared" si="1030"/>
        <v>1.1417530300368874E-2</v>
      </c>
      <c r="I2728" s="2"/>
      <c r="J2728" s="2">
        <f t="shared" si="1033"/>
        <v>0.44286843492007727</v>
      </c>
      <c r="K2728" s="2">
        <f t="shared" si="1034"/>
        <v>0.45428596522044618</v>
      </c>
      <c r="L2728" s="2">
        <f t="shared" si="1035"/>
        <v>9.9859476550149304E-2</v>
      </c>
      <c r="M2728" s="2">
        <f t="shared" si="1036"/>
        <v>2.9861233093271961E-3</v>
      </c>
      <c r="N2728" s="1">
        <v>10085</v>
      </c>
      <c r="O2728" s="1">
        <v>10345</v>
      </c>
      <c r="P2728" s="1">
        <v>2274</v>
      </c>
      <c r="R2728" s="1">
        <v>38</v>
      </c>
      <c r="S2728" s="1">
        <v>23</v>
      </c>
      <c r="T2728" s="1">
        <v>7</v>
      </c>
      <c r="AB2728" s="1">
        <v>0</v>
      </c>
      <c r="AL2728" s="7">
        <f>IF(Q2728&gt;0,RANK(Q2728,(N2728:P2728,Q2728:AJ2728)),0)</f>
        <v>0</v>
      </c>
      <c r="AM2728" s="7">
        <f>IF(R2728&gt;0,RANK(R2728,(N2728:P2728,Q2728:AJ2728)),0)</f>
        <v>4</v>
      </c>
      <c r="AN2728" s="7">
        <f>IF(S2728&gt;0,RANK(S2728,(N2728:P2728,Q2728:AJ2728)),0)</f>
        <v>5</v>
      </c>
      <c r="AO2728" s="7">
        <f>IF(T2728&gt;0,RANK(T2728,(N2728:P2728,Q2728:AJ2728)),0)</f>
        <v>6</v>
      </c>
      <c r="AP2728" s="2">
        <f t="shared" si="1037"/>
        <v>0</v>
      </c>
      <c r="AQ2728" s="2">
        <f t="shared" si="1038"/>
        <v>1.6687159669769892E-3</v>
      </c>
      <c r="AR2728" s="2">
        <f t="shared" si="1039"/>
        <v>1.010012295801862E-3</v>
      </c>
      <c r="AS2728" s="2">
        <f t="shared" si="1040"/>
        <v>3.0739504654839277E-4</v>
      </c>
      <c r="AU2728" t="s">
        <v>2653</v>
      </c>
      <c r="AV2728" t="s">
        <v>3221</v>
      </c>
      <c r="AW2728">
        <v>5</v>
      </c>
      <c r="AY2728" s="130">
        <v>48</v>
      </c>
      <c r="AZ2728" s="131">
        <v>213</v>
      </c>
      <c r="BA2728" s="132">
        <f t="shared" si="1041"/>
        <v>48213</v>
      </c>
      <c r="BC2728" s="7" t="s">
        <v>532</v>
      </c>
    </row>
    <row r="2729" spans="1:55" hidden="1" outlineLevel="1" x14ac:dyDescent="0.2">
      <c r="A2729" t="s">
        <v>1046</v>
      </c>
      <c r="B2729" t="s">
        <v>3221</v>
      </c>
      <c r="C2729" s="1">
        <f t="shared" si="1031"/>
        <v>84727</v>
      </c>
      <c r="D2729" s="7">
        <f>RANK(N2729,(N2729:P2729,Q2729:AJ2729))</f>
        <v>1</v>
      </c>
      <c r="E2729" s="7">
        <f>RANK(O2729,(N2729:P2729,Q2729:AJ2729))</f>
        <v>2</v>
      </c>
      <c r="F2729" s="7">
        <f>IF(P2729&gt;0,RANK(P2729,(N2729:P2729,Q2729:AJ2729)),0)</f>
        <v>3</v>
      </c>
      <c r="G2729" s="1">
        <f t="shared" si="1032"/>
        <v>31898</v>
      </c>
      <c r="H2729" s="2">
        <f t="shared" ref="H2729:H2792" si="1042">G2729/C2729</f>
        <v>0.37647975261722944</v>
      </c>
      <c r="I2729" s="2"/>
      <c r="J2729" s="2">
        <f t="shared" si="1033"/>
        <v>0.6649002089062519</v>
      </c>
      <c r="K2729" s="2">
        <f t="shared" si="1034"/>
        <v>0.28842045628902241</v>
      </c>
      <c r="L2729" s="2">
        <f t="shared" si="1035"/>
        <v>4.1734039916437496E-2</v>
      </c>
      <c r="M2729" s="2">
        <f t="shared" si="1036"/>
        <v>4.9452948882881959E-3</v>
      </c>
      <c r="N2729" s="1">
        <v>56335</v>
      </c>
      <c r="O2729" s="1">
        <v>24437</v>
      </c>
      <c r="P2729" s="1">
        <v>3536</v>
      </c>
      <c r="R2729" s="1">
        <v>240</v>
      </c>
      <c r="S2729" s="1">
        <v>103</v>
      </c>
      <c r="T2729" s="1">
        <v>76</v>
      </c>
      <c r="AB2729" s="1">
        <v>0</v>
      </c>
      <c r="AL2729" s="7">
        <f>IF(Q2729&gt;0,RANK(Q2729,(N2729:P2729,Q2729:AJ2729)),0)</f>
        <v>0</v>
      </c>
      <c r="AM2729" s="7">
        <f>IF(R2729&gt;0,RANK(R2729,(N2729:P2729,Q2729:AJ2729)),0)</f>
        <v>4</v>
      </c>
      <c r="AN2729" s="7">
        <f>IF(S2729&gt;0,RANK(S2729,(N2729:P2729,Q2729:AJ2729)),0)</f>
        <v>5</v>
      </c>
      <c r="AO2729" s="7">
        <f>IF(T2729&gt;0,RANK(T2729,(N2729:P2729,Q2729:AJ2729)),0)</f>
        <v>6</v>
      </c>
      <c r="AP2729" s="2">
        <f t="shared" si="1037"/>
        <v>0</v>
      </c>
      <c r="AQ2729" s="2">
        <f t="shared" si="1038"/>
        <v>2.8326271436496038E-3</v>
      </c>
      <c r="AR2729" s="2">
        <f t="shared" si="1039"/>
        <v>1.2156691491496216E-3</v>
      </c>
      <c r="AS2729" s="2">
        <f t="shared" si="1040"/>
        <v>8.969985954890413E-4</v>
      </c>
      <c r="AU2729" t="s">
        <v>1046</v>
      </c>
      <c r="AV2729" t="s">
        <v>3221</v>
      </c>
      <c r="AW2729">
        <v>15</v>
      </c>
      <c r="AY2729" s="130">
        <v>48</v>
      </c>
      <c r="AZ2729" s="131">
        <v>215</v>
      </c>
      <c r="BA2729" s="132">
        <f t="shared" si="1041"/>
        <v>48215</v>
      </c>
      <c r="BC2729" s="7" t="s">
        <v>532</v>
      </c>
    </row>
    <row r="2730" spans="1:55" hidden="1" outlineLevel="1" x14ac:dyDescent="0.2">
      <c r="A2730" t="s">
        <v>3260</v>
      </c>
      <c r="B2730" t="s">
        <v>3221</v>
      </c>
      <c r="C2730" s="1">
        <f t="shared" si="1031"/>
        <v>9473</v>
      </c>
      <c r="D2730" s="7">
        <f>RANK(N2730,(N2730:P2730,Q2730:AJ2730))</f>
        <v>2</v>
      </c>
      <c r="E2730" s="7">
        <f>RANK(O2730,(N2730:P2730,Q2730:AJ2730))</f>
        <v>1</v>
      </c>
      <c r="F2730" s="7">
        <f>IF(P2730&gt;0,RANK(P2730,(N2730:P2730,Q2730:AJ2730)),0)</f>
        <v>3</v>
      </c>
      <c r="G2730" s="1">
        <f t="shared" si="1032"/>
        <v>413</v>
      </c>
      <c r="H2730" s="2">
        <f t="shared" si="1042"/>
        <v>4.3597593159505961E-2</v>
      </c>
      <c r="I2730" s="2"/>
      <c r="J2730" s="2">
        <f t="shared" si="1033"/>
        <v>0.42098596009711814</v>
      </c>
      <c r="K2730" s="2">
        <f t="shared" si="1034"/>
        <v>0.46458355325662409</v>
      </c>
      <c r="L2730" s="2">
        <f t="shared" si="1035"/>
        <v>0.1110524649002428</v>
      </c>
      <c r="M2730" s="2">
        <f t="shared" si="1036"/>
        <v>3.3780217460149115E-3</v>
      </c>
      <c r="N2730" s="1">
        <v>3988</v>
      </c>
      <c r="O2730" s="1">
        <v>4401</v>
      </c>
      <c r="P2730" s="1">
        <v>1052</v>
      </c>
      <c r="Q2730" s="1">
        <v>3</v>
      </c>
      <c r="R2730" s="1">
        <v>11</v>
      </c>
      <c r="S2730" s="1">
        <v>13</v>
      </c>
      <c r="T2730" s="1">
        <v>5</v>
      </c>
      <c r="AB2730" s="1">
        <v>0</v>
      </c>
      <c r="AL2730" s="7">
        <f>IF(Q2730&gt;0,RANK(Q2730,(N2730:P2730,Q2730:AJ2730)),0)</f>
        <v>7</v>
      </c>
      <c r="AM2730" s="7">
        <f>IF(R2730&gt;0,RANK(R2730,(N2730:P2730,Q2730:AJ2730)),0)</f>
        <v>5</v>
      </c>
      <c r="AN2730" s="7">
        <f>IF(S2730&gt;0,RANK(S2730,(N2730:P2730,Q2730:AJ2730)),0)</f>
        <v>4</v>
      </c>
      <c r="AO2730" s="7">
        <f>IF(T2730&gt;0,RANK(T2730,(N2730:P2730,Q2730:AJ2730)),0)</f>
        <v>6</v>
      </c>
      <c r="AP2730" s="2">
        <f t="shared" si="1037"/>
        <v>3.1668953868890532E-4</v>
      </c>
      <c r="AQ2730" s="2">
        <f t="shared" si="1038"/>
        <v>1.1611949751926527E-3</v>
      </c>
      <c r="AR2730" s="2">
        <f t="shared" si="1039"/>
        <v>1.3723213343185897E-3</v>
      </c>
      <c r="AS2730" s="2">
        <f t="shared" si="1040"/>
        <v>5.2781589781484217E-4</v>
      </c>
      <c r="AU2730" t="s">
        <v>3260</v>
      </c>
      <c r="AV2730" t="s">
        <v>3221</v>
      </c>
      <c r="AW2730">
        <v>1</v>
      </c>
      <c r="AY2730" s="130">
        <v>48</v>
      </c>
      <c r="AZ2730" s="131">
        <v>217</v>
      </c>
      <c r="BA2730" s="132">
        <f t="shared" si="1041"/>
        <v>48217</v>
      </c>
      <c r="BC2730" s="7" t="s">
        <v>532</v>
      </c>
    </row>
    <row r="2731" spans="1:55" hidden="1" outlineLevel="1" x14ac:dyDescent="0.2">
      <c r="A2731" t="s">
        <v>1498</v>
      </c>
      <c r="B2731" t="s">
        <v>3221</v>
      </c>
      <c r="C2731" s="1">
        <f t="shared" si="1031"/>
        <v>6950</v>
      </c>
      <c r="D2731" s="7">
        <f>RANK(N2731,(N2731:P2731,Q2731:AJ2731))</f>
        <v>2</v>
      </c>
      <c r="E2731" s="7">
        <f>RANK(O2731,(N2731:P2731,Q2731:AJ2731))</f>
        <v>1</v>
      </c>
      <c r="F2731" s="7">
        <f>IF(P2731&gt;0,RANK(P2731,(N2731:P2731,Q2731:AJ2731)),0)</f>
        <v>3</v>
      </c>
      <c r="G2731" s="1">
        <f t="shared" si="1032"/>
        <v>2060</v>
      </c>
      <c r="H2731" s="2">
        <f t="shared" si="1042"/>
        <v>0.29640287769784174</v>
      </c>
      <c r="I2731" s="2"/>
      <c r="J2731" s="2">
        <f t="shared" si="1033"/>
        <v>0.31223021582733812</v>
      </c>
      <c r="K2731" s="2">
        <f t="shared" si="1034"/>
        <v>0.6086330935251798</v>
      </c>
      <c r="L2731" s="2">
        <f t="shared" si="1035"/>
        <v>7.467625899280575E-2</v>
      </c>
      <c r="M2731" s="2">
        <f t="shared" si="1036"/>
        <v>4.4604316546763279E-3</v>
      </c>
      <c r="N2731" s="1">
        <v>2170</v>
      </c>
      <c r="O2731" s="1">
        <v>4230</v>
      </c>
      <c r="P2731" s="1">
        <v>519</v>
      </c>
      <c r="Q2731" s="1">
        <v>2</v>
      </c>
      <c r="R2731" s="1">
        <v>14</v>
      </c>
      <c r="S2731" s="1">
        <v>9</v>
      </c>
      <c r="T2731" s="1">
        <v>6</v>
      </c>
      <c r="AB2731" s="1">
        <v>0</v>
      </c>
      <c r="AL2731" s="7">
        <f>IF(Q2731&gt;0,RANK(Q2731,(N2731:P2731,Q2731:AJ2731)),0)</f>
        <v>7</v>
      </c>
      <c r="AM2731" s="7">
        <f>IF(R2731&gt;0,RANK(R2731,(N2731:P2731,Q2731:AJ2731)),0)</f>
        <v>4</v>
      </c>
      <c r="AN2731" s="7">
        <f>IF(S2731&gt;0,RANK(S2731,(N2731:P2731,Q2731:AJ2731)),0)</f>
        <v>5</v>
      </c>
      <c r="AO2731" s="7">
        <f>IF(T2731&gt;0,RANK(T2731,(N2731:P2731,Q2731:AJ2731)),0)</f>
        <v>6</v>
      </c>
      <c r="AP2731" s="2">
        <f t="shared" si="1037"/>
        <v>2.8776978417266187E-4</v>
      </c>
      <c r="AQ2731" s="2">
        <f t="shared" si="1038"/>
        <v>2.014388489208633E-3</v>
      </c>
      <c r="AR2731" s="2">
        <f t="shared" si="1039"/>
        <v>1.2949640287769784E-3</v>
      </c>
      <c r="AS2731" s="2">
        <f t="shared" si="1040"/>
        <v>8.6330935251798565E-4</v>
      </c>
      <c r="AU2731" t="s">
        <v>1498</v>
      </c>
      <c r="AV2731" t="s">
        <v>3221</v>
      </c>
      <c r="AW2731">
        <v>19</v>
      </c>
      <c r="AY2731" s="130">
        <v>48</v>
      </c>
      <c r="AZ2731" s="131">
        <v>219</v>
      </c>
      <c r="BA2731" s="132">
        <f t="shared" si="1041"/>
        <v>48219</v>
      </c>
      <c r="BC2731" s="7" t="s">
        <v>532</v>
      </c>
    </row>
    <row r="2732" spans="1:55" hidden="1" outlineLevel="1" x14ac:dyDescent="0.2">
      <c r="A2732" t="s">
        <v>952</v>
      </c>
      <c r="B2732" t="s">
        <v>3221</v>
      </c>
      <c r="C2732" s="1">
        <f t="shared" si="1031"/>
        <v>14550</v>
      </c>
      <c r="D2732" s="7">
        <f>RANK(N2732,(N2732:P2732,Q2732:AJ2732))</f>
        <v>2</v>
      </c>
      <c r="E2732" s="7">
        <f>RANK(O2732,(N2732:P2732,Q2732:AJ2732))</f>
        <v>1</v>
      </c>
      <c r="F2732" s="7">
        <f>IF(P2732&gt;0,RANK(P2732,(N2732:P2732,Q2732:AJ2732)),0)</f>
        <v>3</v>
      </c>
      <c r="G2732" s="1">
        <f t="shared" si="1032"/>
        <v>2116</v>
      </c>
      <c r="H2732" s="2">
        <f t="shared" si="1042"/>
        <v>0.1454295532646048</v>
      </c>
      <c r="I2732" s="2"/>
      <c r="J2732" s="2">
        <f t="shared" si="1033"/>
        <v>0.37518900343642614</v>
      </c>
      <c r="K2732" s="2">
        <f t="shared" si="1034"/>
        <v>0.52061855670103097</v>
      </c>
      <c r="L2732" s="2">
        <f t="shared" si="1035"/>
        <v>9.9312714776632297E-2</v>
      </c>
      <c r="M2732" s="2">
        <f t="shared" si="1036"/>
        <v>4.8797250859105995E-3</v>
      </c>
      <c r="N2732" s="1">
        <v>5459</v>
      </c>
      <c r="O2732" s="1">
        <v>7575</v>
      </c>
      <c r="P2732" s="1">
        <v>1445</v>
      </c>
      <c r="Q2732" s="1">
        <v>5</v>
      </c>
      <c r="R2732" s="1">
        <v>42</v>
      </c>
      <c r="S2732" s="1">
        <v>16</v>
      </c>
      <c r="T2732" s="1">
        <v>6</v>
      </c>
      <c r="AB2732" s="1">
        <v>2</v>
      </c>
      <c r="AL2732" s="7">
        <f>IF(Q2732&gt;0,RANK(Q2732,(N2732:P2732,Q2732:AJ2732)),0)</f>
        <v>7</v>
      </c>
      <c r="AM2732" s="7">
        <f>IF(R2732&gt;0,RANK(R2732,(N2732:P2732,Q2732:AJ2732)),0)</f>
        <v>4</v>
      </c>
      <c r="AN2732" s="7">
        <f>IF(S2732&gt;0,RANK(S2732,(N2732:P2732,Q2732:AJ2732)),0)</f>
        <v>5</v>
      </c>
      <c r="AO2732" s="7">
        <f>IF(T2732&gt;0,RANK(T2732,(N2732:P2732,Q2732:AJ2732)),0)</f>
        <v>6</v>
      </c>
      <c r="AP2732" s="2">
        <f t="shared" si="1037"/>
        <v>3.4364261168384882E-4</v>
      </c>
      <c r="AQ2732" s="2">
        <f t="shared" si="1038"/>
        <v>2.8865979381443299E-3</v>
      </c>
      <c r="AR2732" s="2">
        <f t="shared" si="1039"/>
        <v>1.0996563573883161E-3</v>
      </c>
      <c r="AS2732" s="2">
        <f t="shared" si="1040"/>
        <v>4.1237113402061858E-4</v>
      </c>
      <c r="AU2732" t="s">
        <v>952</v>
      </c>
      <c r="AV2732" t="s">
        <v>3221</v>
      </c>
      <c r="AW2732">
        <v>17</v>
      </c>
      <c r="AY2732" s="130">
        <v>48</v>
      </c>
      <c r="AZ2732" s="131">
        <v>221</v>
      </c>
      <c r="BA2732" s="132">
        <f t="shared" si="1041"/>
        <v>48221</v>
      </c>
      <c r="BC2732" s="7" t="s">
        <v>532</v>
      </c>
    </row>
    <row r="2733" spans="1:55" hidden="1" outlineLevel="1" x14ac:dyDescent="0.2">
      <c r="A2733" t="s">
        <v>3277</v>
      </c>
      <c r="B2733" t="s">
        <v>3221</v>
      </c>
      <c r="C2733" s="1">
        <f t="shared" si="1031"/>
        <v>9929</v>
      </c>
      <c r="D2733" s="7">
        <f>RANK(N2733,(N2733:P2733,Q2733:AJ2733))</f>
        <v>1</v>
      </c>
      <c r="E2733" s="7">
        <f>RANK(O2733,(N2733:P2733,Q2733:AJ2733))</f>
        <v>2</v>
      </c>
      <c r="F2733" s="7">
        <f>IF(P2733&gt;0,RANK(P2733,(N2733:P2733,Q2733:AJ2733)),0)</f>
        <v>3</v>
      </c>
      <c r="G2733" s="1">
        <f t="shared" si="1032"/>
        <v>181</v>
      </c>
      <c r="H2733" s="2">
        <f t="shared" si="1042"/>
        <v>1.8229428945513142E-2</v>
      </c>
      <c r="I2733" s="2"/>
      <c r="J2733" s="2">
        <f t="shared" si="1033"/>
        <v>0.45543357840668747</v>
      </c>
      <c r="K2733" s="2">
        <f t="shared" si="1034"/>
        <v>0.43720414946117436</v>
      </c>
      <c r="L2733" s="2">
        <f t="shared" si="1035"/>
        <v>0.10413938966663309</v>
      </c>
      <c r="M2733" s="2">
        <f t="shared" si="1036"/>
        <v>3.2228824655051308E-3</v>
      </c>
      <c r="N2733" s="1">
        <v>4522</v>
      </c>
      <c r="O2733" s="1">
        <v>4341</v>
      </c>
      <c r="P2733" s="1">
        <v>1034</v>
      </c>
      <c r="Q2733" s="1">
        <v>2</v>
      </c>
      <c r="R2733" s="1">
        <v>18</v>
      </c>
      <c r="S2733" s="1">
        <v>8</v>
      </c>
      <c r="T2733" s="1">
        <v>3</v>
      </c>
      <c r="AB2733" s="1">
        <v>1</v>
      </c>
      <c r="AL2733" s="7">
        <f>IF(Q2733&gt;0,RANK(Q2733,(N2733:P2733,Q2733:AJ2733)),0)</f>
        <v>7</v>
      </c>
      <c r="AM2733" s="7">
        <f>IF(R2733&gt;0,RANK(R2733,(N2733:P2733,Q2733:AJ2733)),0)</f>
        <v>4</v>
      </c>
      <c r="AN2733" s="7">
        <f>IF(S2733&gt;0,RANK(S2733,(N2733:P2733,Q2733:AJ2733)),0)</f>
        <v>5</v>
      </c>
      <c r="AO2733" s="7">
        <f>IF(T2733&gt;0,RANK(T2733,(N2733:P2733,Q2733:AJ2733)),0)</f>
        <v>6</v>
      </c>
      <c r="AP2733" s="2">
        <f t="shared" si="1037"/>
        <v>2.0143015409406788E-4</v>
      </c>
      <c r="AQ2733" s="2">
        <f t="shared" si="1038"/>
        <v>1.8128713868466109E-3</v>
      </c>
      <c r="AR2733" s="2">
        <f t="shared" si="1039"/>
        <v>8.0572061637627153E-4</v>
      </c>
      <c r="AS2733" s="2">
        <f t="shared" si="1040"/>
        <v>3.0214523114110184E-4</v>
      </c>
      <c r="AU2733" t="s">
        <v>3277</v>
      </c>
      <c r="AV2733" t="s">
        <v>3221</v>
      </c>
      <c r="AW2733">
        <v>1</v>
      </c>
      <c r="AY2733" s="130">
        <v>48</v>
      </c>
      <c r="AZ2733" s="131">
        <v>223</v>
      </c>
      <c r="BA2733" s="132">
        <f t="shared" si="1041"/>
        <v>48223</v>
      </c>
      <c r="BC2733" s="7" t="s">
        <v>532</v>
      </c>
    </row>
    <row r="2734" spans="1:55" hidden="1" outlineLevel="1" x14ac:dyDescent="0.2">
      <c r="A2734" t="s">
        <v>2074</v>
      </c>
      <c r="B2734" t="s">
        <v>3221</v>
      </c>
      <c r="C2734" s="1">
        <f t="shared" si="1031"/>
        <v>7439</v>
      </c>
      <c r="D2734" s="7">
        <f>RANK(N2734,(N2734:P2734,Q2734:AJ2734))</f>
        <v>2</v>
      </c>
      <c r="E2734" s="7">
        <f>RANK(O2734,(N2734:P2734,Q2734:AJ2734))</f>
        <v>1</v>
      </c>
      <c r="F2734" s="7">
        <f>IF(P2734&gt;0,RANK(P2734,(N2734:P2734,Q2734:AJ2734)),0)</f>
        <v>3</v>
      </c>
      <c r="G2734" s="1">
        <f t="shared" si="1032"/>
        <v>60</v>
      </c>
      <c r="H2734" s="2">
        <f t="shared" si="1042"/>
        <v>8.0656002150826731E-3</v>
      </c>
      <c r="I2734" s="2"/>
      <c r="J2734" s="2">
        <f t="shared" si="1033"/>
        <v>0.45476542546041132</v>
      </c>
      <c r="K2734" s="2">
        <f t="shared" si="1034"/>
        <v>0.462831025675494</v>
      </c>
      <c r="L2734" s="2">
        <f t="shared" si="1035"/>
        <v>7.8639602097056061E-2</v>
      </c>
      <c r="M2734" s="2">
        <f t="shared" si="1036"/>
        <v>3.7639467670386173E-3</v>
      </c>
      <c r="N2734" s="1">
        <v>3383</v>
      </c>
      <c r="O2734" s="1">
        <v>3443</v>
      </c>
      <c r="P2734" s="1">
        <v>585</v>
      </c>
      <c r="R2734" s="1">
        <v>14</v>
      </c>
      <c r="S2734" s="1">
        <v>12</v>
      </c>
      <c r="T2734" s="1">
        <v>2</v>
      </c>
      <c r="AB2734" s="1">
        <v>0</v>
      </c>
      <c r="AL2734" s="7">
        <f>IF(Q2734&gt;0,RANK(Q2734,(N2734:P2734,Q2734:AJ2734)),0)</f>
        <v>0</v>
      </c>
      <c r="AM2734" s="7">
        <f>IF(R2734&gt;0,RANK(R2734,(N2734:P2734,Q2734:AJ2734)),0)</f>
        <v>4</v>
      </c>
      <c r="AN2734" s="7">
        <f>IF(S2734&gt;0,RANK(S2734,(N2734:P2734,Q2734:AJ2734)),0)</f>
        <v>5</v>
      </c>
      <c r="AO2734" s="7">
        <f>IF(T2734&gt;0,RANK(T2734,(N2734:P2734,Q2734:AJ2734)),0)</f>
        <v>6</v>
      </c>
      <c r="AP2734" s="2">
        <f t="shared" si="1037"/>
        <v>0</v>
      </c>
      <c r="AQ2734" s="2">
        <f t="shared" si="1038"/>
        <v>1.8819733835192902E-3</v>
      </c>
      <c r="AR2734" s="2">
        <f t="shared" si="1039"/>
        <v>1.6131200430165346E-3</v>
      </c>
      <c r="AS2734" s="2">
        <f t="shared" si="1040"/>
        <v>2.6885334050275576E-4</v>
      </c>
      <c r="AU2734" t="s">
        <v>2074</v>
      </c>
      <c r="AV2734" t="s">
        <v>3221</v>
      </c>
      <c r="AW2734">
        <v>2</v>
      </c>
      <c r="AY2734" s="130">
        <v>48</v>
      </c>
      <c r="AZ2734" s="131">
        <v>225</v>
      </c>
      <c r="BA2734" s="132">
        <f t="shared" si="1041"/>
        <v>48225</v>
      </c>
      <c r="BC2734" s="7" t="s">
        <v>532</v>
      </c>
    </row>
    <row r="2735" spans="1:55" hidden="1" outlineLevel="1" x14ac:dyDescent="0.2">
      <c r="A2735" t="s">
        <v>1675</v>
      </c>
      <c r="B2735" t="s">
        <v>3221</v>
      </c>
      <c r="C2735" s="1">
        <f t="shared" si="1031"/>
        <v>9857</v>
      </c>
      <c r="D2735" s="7">
        <f>RANK(N2735,(N2735:P2735,Q2735:AJ2735))</f>
        <v>2</v>
      </c>
      <c r="E2735" s="7">
        <f>RANK(O2735,(N2735:P2735,Q2735:AJ2735))</f>
        <v>1</v>
      </c>
      <c r="F2735" s="7">
        <f>IF(P2735&gt;0,RANK(P2735,(N2735:P2735,Q2735:AJ2735)),0)</f>
        <v>3</v>
      </c>
      <c r="G2735" s="1">
        <f t="shared" si="1032"/>
        <v>1275</v>
      </c>
      <c r="H2735" s="2">
        <f t="shared" si="1042"/>
        <v>0.1293497007203003</v>
      </c>
      <c r="I2735" s="2"/>
      <c r="J2735" s="2">
        <f t="shared" si="1033"/>
        <v>0.37861418281424369</v>
      </c>
      <c r="K2735" s="2">
        <f t="shared" si="1034"/>
        <v>0.50796388353454403</v>
      </c>
      <c r="L2735" s="2">
        <f t="shared" si="1035"/>
        <v>0.10520442325251091</v>
      </c>
      <c r="M2735" s="2">
        <f t="shared" si="1036"/>
        <v>8.2175103987013193E-3</v>
      </c>
      <c r="N2735" s="1">
        <v>3732</v>
      </c>
      <c r="O2735" s="1">
        <v>5007</v>
      </c>
      <c r="P2735" s="1">
        <v>1037</v>
      </c>
      <c r="Q2735" s="1">
        <v>1</v>
      </c>
      <c r="R2735" s="1">
        <v>35</v>
      </c>
      <c r="S2735" s="1">
        <v>35</v>
      </c>
      <c r="T2735" s="1">
        <v>10</v>
      </c>
      <c r="AB2735" s="1">
        <v>0</v>
      </c>
      <c r="AL2735" s="7">
        <f>IF(Q2735&gt;0,RANK(Q2735,(N2735:P2735,Q2735:AJ2735)),0)</f>
        <v>7</v>
      </c>
      <c r="AM2735" s="7">
        <f>IF(R2735&gt;0,RANK(R2735,(N2735:P2735,Q2735:AJ2735)),0)</f>
        <v>4</v>
      </c>
      <c r="AN2735" s="7">
        <f>IF(S2735&gt;0,RANK(S2735,(N2735:P2735,Q2735:AJ2735)),0)</f>
        <v>4</v>
      </c>
      <c r="AO2735" s="7">
        <f>IF(T2735&gt;0,RANK(T2735,(N2735:P2735,Q2735:AJ2735)),0)</f>
        <v>6</v>
      </c>
      <c r="AP2735" s="2">
        <f t="shared" si="1037"/>
        <v>1.0145074566298062E-4</v>
      </c>
      <c r="AQ2735" s="2">
        <f t="shared" si="1038"/>
        <v>3.5507760982043217E-3</v>
      </c>
      <c r="AR2735" s="2">
        <f t="shared" si="1039"/>
        <v>3.5507760982043217E-3</v>
      </c>
      <c r="AS2735" s="2">
        <f t="shared" si="1040"/>
        <v>1.0145074566298062E-3</v>
      </c>
      <c r="AU2735" t="s">
        <v>1675</v>
      </c>
      <c r="AV2735" t="s">
        <v>3221</v>
      </c>
      <c r="AW2735">
        <v>17</v>
      </c>
      <c r="AY2735" s="130">
        <v>48</v>
      </c>
      <c r="AZ2735" s="131">
        <v>227</v>
      </c>
      <c r="BA2735" s="132">
        <f t="shared" si="1041"/>
        <v>48227</v>
      </c>
      <c r="BC2735" s="7" t="s">
        <v>532</v>
      </c>
    </row>
    <row r="2736" spans="1:55" hidden="1" outlineLevel="1" x14ac:dyDescent="0.2">
      <c r="A2736" t="s">
        <v>2634</v>
      </c>
      <c r="B2736" t="s">
        <v>3221</v>
      </c>
      <c r="C2736" s="1">
        <f t="shared" si="1031"/>
        <v>898</v>
      </c>
      <c r="D2736" s="7">
        <f>RANK(N2736,(N2736:P2736,Q2736:AJ2736))</f>
        <v>1</v>
      </c>
      <c r="E2736" s="7">
        <f>RANK(O2736,(N2736:P2736,Q2736:AJ2736))</f>
        <v>2</v>
      </c>
      <c r="F2736" s="7">
        <f>IF(P2736&gt;0,RANK(P2736,(N2736:P2736,Q2736:AJ2736)),0)</f>
        <v>3</v>
      </c>
      <c r="G2736" s="1">
        <f t="shared" si="1032"/>
        <v>60</v>
      </c>
      <c r="H2736" s="2">
        <f t="shared" si="1042"/>
        <v>6.6815144766147E-2</v>
      </c>
      <c r="I2736" s="2"/>
      <c r="J2736" s="2">
        <f t="shared" si="1033"/>
        <v>0.47550111358574609</v>
      </c>
      <c r="K2736" s="2">
        <f t="shared" si="1034"/>
        <v>0.40868596881959912</v>
      </c>
      <c r="L2736" s="2">
        <f t="shared" si="1035"/>
        <v>0.10244988864142539</v>
      </c>
      <c r="M2736" s="2">
        <f t="shared" si="1036"/>
        <v>1.3363028953229397E-2</v>
      </c>
      <c r="N2736" s="1">
        <v>427</v>
      </c>
      <c r="O2736" s="1">
        <v>367</v>
      </c>
      <c r="P2736" s="1">
        <v>92</v>
      </c>
      <c r="Q2736" s="1">
        <v>4</v>
      </c>
      <c r="R2736" s="1">
        <v>5</v>
      </c>
      <c r="S2736" s="1">
        <v>2</v>
      </c>
      <c r="AB2736" s="1">
        <v>1</v>
      </c>
      <c r="AL2736" s="7">
        <f>IF(Q2736&gt;0,RANK(Q2736,(N2736:P2736,Q2736:AJ2736)),0)</f>
        <v>5</v>
      </c>
      <c r="AM2736" s="7">
        <f>IF(R2736&gt;0,RANK(R2736,(N2736:P2736,Q2736:AJ2736)),0)</f>
        <v>4</v>
      </c>
      <c r="AN2736" s="7">
        <f>IF(S2736&gt;0,RANK(S2736,(N2736:P2736,Q2736:AJ2736)),0)</f>
        <v>6</v>
      </c>
      <c r="AO2736" s="7">
        <f>IF(T2736&gt;0,RANK(T2736,(N2736:P2736,Q2736:AJ2736)),0)</f>
        <v>0</v>
      </c>
      <c r="AP2736" s="2">
        <f t="shared" si="1037"/>
        <v>4.4543429844097994E-3</v>
      </c>
      <c r="AQ2736" s="2">
        <f t="shared" si="1038"/>
        <v>5.5679287305122494E-3</v>
      </c>
      <c r="AR2736" s="2">
        <f t="shared" si="1039"/>
        <v>2.2271714922048997E-3</v>
      </c>
      <c r="AS2736" s="2">
        <f t="shared" si="1040"/>
        <v>0</v>
      </c>
      <c r="AU2736" t="s">
        <v>2634</v>
      </c>
      <c r="AV2736" t="s">
        <v>3221</v>
      </c>
      <c r="AW2736">
        <v>23</v>
      </c>
      <c r="AY2736" s="130">
        <v>48</v>
      </c>
      <c r="AZ2736" s="131">
        <v>229</v>
      </c>
      <c r="BA2736" s="132">
        <f t="shared" si="1041"/>
        <v>48229</v>
      </c>
      <c r="BC2736" s="7" t="s">
        <v>532</v>
      </c>
    </row>
    <row r="2737" spans="1:55" hidden="1" outlineLevel="1" x14ac:dyDescent="0.2">
      <c r="A2737" t="s">
        <v>2949</v>
      </c>
      <c r="B2737" t="s">
        <v>3221</v>
      </c>
      <c r="C2737" s="1">
        <f t="shared" si="1031"/>
        <v>21876</v>
      </c>
      <c r="D2737" s="7">
        <f>RANK(N2737,(N2737:P2737,Q2737:AJ2737))</f>
        <v>2</v>
      </c>
      <c r="E2737" s="7">
        <f>RANK(O2737,(N2737:P2737,Q2737:AJ2737))</f>
        <v>1</v>
      </c>
      <c r="F2737" s="7">
        <f>IF(P2737&gt;0,RANK(P2737,(N2737:P2737,Q2737:AJ2737)),0)</f>
        <v>3</v>
      </c>
      <c r="G2737" s="1">
        <f t="shared" si="1032"/>
        <v>1945</v>
      </c>
      <c r="H2737" s="2">
        <f t="shared" si="1042"/>
        <v>8.8910221247028701E-2</v>
      </c>
      <c r="I2737" s="2"/>
      <c r="J2737" s="2">
        <f t="shared" si="1033"/>
        <v>0.40231303711830319</v>
      </c>
      <c r="K2737" s="2">
        <f t="shared" si="1034"/>
        <v>0.49122325836533187</v>
      </c>
      <c r="L2737" s="2">
        <f t="shared" si="1035"/>
        <v>0.10170963613091973</v>
      </c>
      <c r="M2737" s="2">
        <f t="shared" si="1036"/>
        <v>4.7540683854451621E-3</v>
      </c>
      <c r="N2737" s="1">
        <v>8801</v>
      </c>
      <c r="O2737" s="1">
        <v>10746</v>
      </c>
      <c r="P2737" s="1">
        <v>2225</v>
      </c>
      <c r="R2737" s="1">
        <v>65</v>
      </c>
      <c r="S2737" s="1">
        <v>29</v>
      </c>
      <c r="T2737" s="1">
        <v>10</v>
      </c>
      <c r="AB2737" s="1">
        <v>0</v>
      </c>
      <c r="AL2737" s="7">
        <f>IF(Q2737&gt;0,RANK(Q2737,(N2737:P2737,Q2737:AJ2737)),0)</f>
        <v>0</v>
      </c>
      <c r="AM2737" s="7">
        <f>IF(R2737&gt;0,RANK(R2737,(N2737:P2737,Q2737:AJ2737)),0)</f>
        <v>4</v>
      </c>
      <c r="AN2737" s="7">
        <f>IF(S2737&gt;0,RANK(S2737,(N2737:P2737,Q2737:AJ2737)),0)</f>
        <v>5</v>
      </c>
      <c r="AO2737" s="7">
        <f>IF(T2737&gt;0,RANK(T2737,(N2737:P2737,Q2737:AJ2737)),0)</f>
        <v>6</v>
      </c>
      <c r="AP2737" s="2">
        <f t="shared" si="1037"/>
        <v>0</v>
      </c>
      <c r="AQ2737" s="2">
        <f t="shared" si="1038"/>
        <v>2.9712927409032731E-3</v>
      </c>
      <c r="AR2737" s="2">
        <f t="shared" si="1039"/>
        <v>1.3256536844029987E-3</v>
      </c>
      <c r="AS2737" s="2">
        <f t="shared" si="1040"/>
        <v>4.5712196013896508E-4</v>
      </c>
      <c r="AU2737" t="s">
        <v>2949</v>
      </c>
      <c r="AV2737" t="s">
        <v>3221</v>
      </c>
      <c r="AY2737" s="130">
        <v>48</v>
      </c>
      <c r="AZ2737" s="131">
        <v>231</v>
      </c>
      <c r="BA2737" s="132">
        <f t="shared" si="1041"/>
        <v>48231</v>
      </c>
      <c r="BC2737" s="7" t="s">
        <v>532</v>
      </c>
    </row>
    <row r="2738" spans="1:55" hidden="1" outlineLevel="1" x14ac:dyDescent="0.2">
      <c r="A2738" t="s">
        <v>821</v>
      </c>
      <c r="B2738" t="s">
        <v>3221</v>
      </c>
      <c r="C2738" s="1">
        <f t="shared" si="1031"/>
        <v>9803</v>
      </c>
      <c r="D2738" s="7">
        <f>RANK(N2738,(N2738:P2738,Q2738:AJ2738))</f>
        <v>2</v>
      </c>
      <c r="E2738" s="7">
        <f>RANK(O2738,(N2738:P2738,Q2738:AJ2738))</f>
        <v>1</v>
      </c>
      <c r="F2738" s="7">
        <f>IF(P2738&gt;0,RANK(P2738,(N2738:P2738,Q2738:AJ2738)),0)</f>
        <v>3</v>
      </c>
      <c r="G2738" s="1">
        <f t="shared" si="1032"/>
        <v>3797</v>
      </c>
      <c r="H2738" s="2">
        <f t="shared" si="1042"/>
        <v>0.38733040905845151</v>
      </c>
      <c r="I2738" s="2"/>
      <c r="J2738" s="2">
        <f t="shared" si="1033"/>
        <v>0.26043048046516371</v>
      </c>
      <c r="K2738" s="2">
        <f t="shared" si="1034"/>
        <v>0.64776088952361521</v>
      </c>
      <c r="L2738" s="2">
        <f t="shared" si="1035"/>
        <v>8.8136284810772209E-2</v>
      </c>
      <c r="M2738" s="2">
        <f t="shared" si="1036"/>
        <v>3.6723452004488732E-3</v>
      </c>
      <c r="N2738" s="1">
        <v>2553</v>
      </c>
      <c r="O2738" s="1">
        <v>6350</v>
      </c>
      <c r="P2738" s="1">
        <v>864</v>
      </c>
      <c r="Q2738" s="1">
        <v>2</v>
      </c>
      <c r="R2738" s="1">
        <v>14</v>
      </c>
      <c r="S2738" s="1">
        <v>13</v>
      </c>
      <c r="T2738" s="1">
        <v>6</v>
      </c>
      <c r="AB2738" s="1">
        <v>1</v>
      </c>
      <c r="AL2738" s="7">
        <f>IF(Q2738&gt;0,RANK(Q2738,(N2738:P2738,Q2738:AJ2738)),0)</f>
        <v>7</v>
      </c>
      <c r="AM2738" s="7">
        <f>IF(R2738&gt;0,RANK(R2738,(N2738:P2738,Q2738:AJ2738)),0)</f>
        <v>4</v>
      </c>
      <c r="AN2738" s="7">
        <f>IF(S2738&gt;0,RANK(S2738,(N2738:P2738,Q2738:AJ2738)),0)</f>
        <v>5</v>
      </c>
      <c r="AO2738" s="7">
        <f>IF(T2738&gt;0,RANK(T2738,(N2738:P2738,Q2738:AJ2738)),0)</f>
        <v>6</v>
      </c>
      <c r="AP2738" s="2">
        <f t="shared" si="1037"/>
        <v>2.0401917780271344E-4</v>
      </c>
      <c r="AQ2738" s="2">
        <f t="shared" si="1038"/>
        <v>1.4281342446189943E-3</v>
      </c>
      <c r="AR2738" s="2">
        <f t="shared" si="1039"/>
        <v>1.3261246557176374E-3</v>
      </c>
      <c r="AS2738" s="2">
        <f t="shared" si="1040"/>
        <v>6.1205753340814041E-4</v>
      </c>
      <c r="AU2738" t="s">
        <v>821</v>
      </c>
      <c r="AV2738" t="s">
        <v>3221</v>
      </c>
      <c r="AW2738">
        <v>13</v>
      </c>
      <c r="AY2738" s="130">
        <v>48</v>
      </c>
      <c r="AZ2738" s="131">
        <v>233</v>
      </c>
      <c r="BA2738" s="132">
        <f t="shared" si="1041"/>
        <v>48233</v>
      </c>
      <c r="BC2738" s="7" t="s">
        <v>532</v>
      </c>
    </row>
    <row r="2739" spans="1:55" hidden="1" outlineLevel="1" x14ac:dyDescent="0.2">
      <c r="A2739" t="s">
        <v>3238</v>
      </c>
      <c r="B2739" t="s">
        <v>3221</v>
      </c>
      <c r="C2739" s="1">
        <f t="shared" si="1031"/>
        <v>690</v>
      </c>
      <c r="D2739" s="7">
        <f>RANK(N2739,(N2739:P2739,Q2739:AJ2739))</f>
        <v>2</v>
      </c>
      <c r="E2739" s="7">
        <f>RANK(O2739,(N2739:P2739,Q2739:AJ2739))</f>
        <v>1</v>
      </c>
      <c r="F2739" s="7">
        <f>IF(P2739&gt;0,RANK(P2739,(N2739:P2739,Q2739:AJ2739)),0)</f>
        <v>3</v>
      </c>
      <c r="G2739" s="1">
        <f t="shared" si="1032"/>
        <v>173</v>
      </c>
      <c r="H2739" s="2">
        <f t="shared" si="1042"/>
        <v>0.25072463768115943</v>
      </c>
      <c r="I2739" s="2"/>
      <c r="J2739" s="2">
        <f t="shared" si="1033"/>
        <v>0.30869565217391304</v>
      </c>
      <c r="K2739" s="2">
        <f t="shared" si="1034"/>
        <v>0.55942028985507242</v>
      </c>
      <c r="L2739" s="2">
        <f t="shared" si="1035"/>
        <v>0.1246376811594203</v>
      </c>
      <c r="M2739" s="2">
        <f t="shared" si="1036"/>
        <v>7.246376811594249E-3</v>
      </c>
      <c r="N2739" s="1">
        <v>213</v>
      </c>
      <c r="O2739" s="1">
        <v>386</v>
      </c>
      <c r="P2739" s="1">
        <v>86</v>
      </c>
      <c r="R2739" s="1">
        <v>4</v>
      </c>
      <c r="S2739" s="1">
        <v>1</v>
      </c>
      <c r="AB2739" s="1">
        <v>0</v>
      </c>
      <c r="AL2739" s="7">
        <f>IF(Q2739&gt;0,RANK(Q2739,(N2739:P2739,Q2739:AJ2739)),0)</f>
        <v>0</v>
      </c>
      <c r="AM2739" s="7">
        <f>IF(R2739&gt;0,RANK(R2739,(N2739:P2739,Q2739:AJ2739)),0)</f>
        <v>4</v>
      </c>
      <c r="AN2739" s="7">
        <f>IF(S2739&gt;0,RANK(S2739,(N2739:P2739,Q2739:AJ2739)),0)</f>
        <v>5</v>
      </c>
      <c r="AO2739" s="7">
        <f>IF(T2739&gt;0,RANK(T2739,(N2739:P2739,Q2739:AJ2739)),0)</f>
        <v>0</v>
      </c>
      <c r="AP2739" s="2">
        <f t="shared" si="1037"/>
        <v>0</v>
      </c>
      <c r="AQ2739" s="2">
        <f t="shared" si="1038"/>
        <v>5.7971014492753624E-3</v>
      </c>
      <c r="AR2739" s="2">
        <f t="shared" si="1039"/>
        <v>1.4492753623188406E-3</v>
      </c>
      <c r="AS2739" s="2">
        <f t="shared" si="1040"/>
        <v>0</v>
      </c>
      <c r="AU2739" t="s">
        <v>3238</v>
      </c>
      <c r="AV2739" t="s">
        <v>3221</v>
      </c>
      <c r="AW2739">
        <v>21</v>
      </c>
      <c r="AY2739" s="130">
        <v>48</v>
      </c>
      <c r="AZ2739" s="131">
        <v>235</v>
      </c>
      <c r="BA2739" s="132">
        <f t="shared" si="1041"/>
        <v>48235</v>
      </c>
      <c r="BC2739" s="7" t="s">
        <v>532</v>
      </c>
    </row>
    <row r="2740" spans="1:55" hidden="1" outlineLevel="1" x14ac:dyDescent="0.2">
      <c r="A2740" t="s">
        <v>3047</v>
      </c>
      <c r="B2740" t="s">
        <v>3221</v>
      </c>
      <c r="C2740" s="1">
        <f t="shared" si="1031"/>
        <v>2487</v>
      </c>
      <c r="D2740" s="7">
        <f>RANK(N2740,(N2740:P2740,Q2740:AJ2740))</f>
        <v>2</v>
      </c>
      <c r="E2740" s="7">
        <f>RANK(O2740,(N2740:P2740,Q2740:AJ2740))</f>
        <v>1</v>
      </c>
      <c r="F2740" s="7">
        <f>IF(P2740&gt;0,RANK(P2740,(N2740:P2740,Q2740:AJ2740)),0)</f>
        <v>3</v>
      </c>
      <c r="G2740" s="1">
        <f t="shared" si="1032"/>
        <v>143</v>
      </c>
      <c r="H2740" s="2">
        <f t="shared" si="1042"/>
        <v>5.7498994772818654E-2</v>
      </c>
      <c r="I2740" s="2"/>
      <c r="J2740" s="2">
        <f t="shared" si="1033"/>
        <v>0.40973059911540011</v>
      </c>
      <c r="K2740" s="2">
        <f t="shared" si="1034"/>
        <v>0.46722959388821872</v>
      </c>
      <c r="L2740" s="2">
        <f t="shared" si="1035"/>
        <v>0.12102935263369521</v>
      </c>
      <c r="M2740" s="2">
        <f t="shared" si="1036"/>
        <v>2.0104543626859595E-3</v>
      </c>
      <c r="N2740" s="1">
        <v>1019</v>
      </c>
      <c r="O2740" s="1">
        <v>1162</v>
      </c>
      <c r="P2740" s="1">
        <v>301</v>
      </c>
      <c r="Q2740" s="1">
        <v>1</v>
      </c>
      <c r="R2740" s="1">
        <v>2</v>
      </c>
      <c r="S2740" s="1">
        <v>1</v>
      </c>
      <c r="T2740" s="1">
        <v>1</v>
      </c>
      <c r="AB2740" s="1">
        <v>0</v>
      </c>
      <c r="AL2740" s="7">
        <f>IF(Q2740&gt;0,RANK(Q2740,(N2740:P2740,Q2740:AJ2740)),0)</f>
        <v>5</v>
      </c>
      <c r="AM2740" s="7">
        <f>IF(R2740&gt;0,RANK(R2740,(N2740:P2740,Q2740:AJ2740)),0)</f>
        <v>4</v>
      </c>
      <c r="AN2740" s="7">
        <f>IF(S2740&gt;0,RANK(S2740,(N2740:P2740,Q2740:AJ2740)),0)</f>
        <v>5</v>
      </c>
      <c r="AO2740" s="7">
        <f>IF(T2740&gt;0,RANK(T2740,(N2740:P2740,Q2740:AJ2740)),0)</f>
        <v>5</v>
      </c>
      <c r="AP2740" s="2">
        <f t="shared" si="1037"/>
        <v>4.020908725371934E-4</v>
      </c>
      <c r="AQ2740" s="2">
        <f t="shared" si="1038"/>
        <v>8.0418174507438679E-4</v>
      </c>
      <c r="AR2740" s="2">
        <f t="shared" si="1039"/>
        <v>4.020908725371934E-4</v>
      </c>
      <c r="AS2740" s="2">
        <f t="shared" si="1040"/>
        <v>4.020908725371934E-4</v>
      </c>
      <c r="AU2740" t="s">
        <v>3047</v>
      </c>
      <c r="AV2740" t="s">
        <v>3221</v>
      </c>
      <c r="AW2740">
        <v>17</v>
      </c>
      <c r="AY2740" s="130">
        <v>48</v>
      </c>
      <c r="AZ2740" s="131">
        <v>237</v>
      </c>
      <c r="BA2740" s="132">
        <f t="shared" si="1041"/>
        <v>48237</v>
      </c>
      <c r="BC2740" s="7" t="s">
        <v>532</v>
      </c>
    </row>
    <row r="2741" spans="1:55" hidden="1" outlineLevel="1" x14ac:dyDescent="0.2">
      <c r="A2741" t="s">
        <v>1913</v>
      </c>
      <c r="B2741" t="s">
        <v>3221</v>
      </c>
      <c r="C2741" s="1">
        <f t="shared" si="1031"/>
        <v>4640</v>
      </c>
      <c r="D2741" s="7">
        <f>RANK(N2741,(N2741:P2741,Q2741:AJ2741))</f>
        <v>2</v>
      </c>
      <c r="E2741" s="7">
        <f>RANK(O2741,(N2741:P2741,Q2741:AJ2741))</f>
        <v>1</v>
      </c>
      <c r="F2741" s="7">
        <f>IF(P2741&gt;0,RANK(P2741,(N2741:P2741,Q2741:AJ2741)),0)</f>
        <v>3</v>
      </c>
      <c r="G2741" s="1">
        <f t="shared" si="1032"/>
        <v>748</v>
      </c>
      <c r="H2741" s="2">
        <f t="shared" si="1042"/>
        <v>0.16120689655172413</v>
      </c>
      <c r="I2741" s="2"/>
      <c r="J2741" s="2">
        <f t="shared" si="1033"/>
        <v>0.38469827586206895</v>
      </c>
      <c r="K2741" s="2">
        <f t="shared" si="1034"/>
        <v>0.5459051724137931</v>
      </c>
      <c r="L2741" s="2">
        <f t="shared" si="1035"/>
        <v>6.6594827586206898E-2</v>
      </c>
      <c r="M2741" s="2">
        <f t="shared" si="1036"/>
        <v>2.801724137931047E-3</v>
      </c>
      <c r="N2741" s="1">
        <v>1785</v>
      </c>
      <c r="O2741" s="1">
        <v>2533</v>
      </c>
      <c r="P2741" s="1">
        <v>309</v>
      </c>
      <c r="R2741" s="1">
        <v>6</v>
      </c>
      <c r="S2741" s="1">
        <v>5</v>
      </c>
      <c r="T2741" s="1">
        <v>1</v>
      </c>
      <c r="AB2741" s="1">
        <v>1</v>
      </c>
      <c r="AL2741" s="7">
        <f>IF(Q2741&gt;0,RANK(Q2741,(N2741:P2741,Q2741:AJ2741)),0)</f>
        <v>0</v>
      </c>
      <c r="AM2741" s="7">
        <f>IF(R2741&gt;0,RANK(R2741,(N2741:P2741,Q2741:AJ2741)),0)</f>
        <v>4</v>
      </c>
      <c r="AN2741" s="7">
        <f>IF(S2741&gt;0,RANK(S2741,(N2741:P2741,Q2741:AJ2741)),0)</f>
        <v>5</v>
      </c>
      <c r="AO2741" s="7">
        <f>IF(T2741&gt;0,RANK(T2741,(N2741:P2741,Q2741:AJ2741)),0)</f>
        <v>6</v>
      </c>
      <c r="AP2741" s="2">
        <f t="shared" si="1037"/>
        <v>0</v>
      </c>
      <c r="AQ2741" s="2">
        <f t="shared" si="1038"/>
        <v>1.2931034482758621E-3</v>
      </c>
      <c r="AR2741" s="2">
        <f t="shared" si="1039"/>
        <v>1.0775862068965517E-3</v>
      </c>
      <c r="AS2741" s="2">
        <f t="shared" si="1040"/>
        <v>2.1551724137931034E-4</v>
      </c>
      <c r="AU2741" t="s">
        <v>1913</v>
      </c>
      <c r="AV2741" t="s">
        <v>3221</v>
      </c>
      <c r="AW2741">
        <v>14</v>
      </c>
      <c r="AY2741" s="130">
        <v>48</v>
      </c>
      <c r="AZ2741" s="131">
        <v>239</v>
      </c>
      <c r="BA2741" s="132">
        <f t="shared" si="1041"/>
        <v>48239</v>
      </c>
      <c r="BC2741" s="7" t="s">
        <v>532</v>
      </c>
    </row>
    <row r="2742" spans="1:55" hidden="1" outlineLevel="1" x14ac:dyDescent="0.2">
      <c r="A2742" t="s">
        <v>1243</v>
      </c>
      <c r="B2742" t="s">
        <v>3221</v>
      </c>
      <c r="C2742" s="1">
        <f t="shared" si="1031"/>
        <v>10640</v>
      </c>
      <c r="D2742" s="7">
        <f>RANK(N2742,(N2742:P2742,Q2742:AJ2742))</f>
        <v>1</v>
      </c>
      <c r="E2742" s="7">
        <f>RANK(O2742,(N2742:P2742,Q2742:AJ2742))</f>
        <v>2</v>
      </c>
      <c r="F2742" s="7">
        <f>IF(P2742&gt;0,RANK(P2742,(N2742:P2742,Q2742:AJ2742)),0)</f>
        <v>3</v>
      </c>
      <c r="G2742" s="1">
        <f t="shared" si="1032"/>
        <v>516</v>
      </c>
      <c r="H2742" s="2">
        <f t="shared" si="1042"/>
        <v>4.8496240601503759E-2</v>
      </c>
      <c r="I2742" s="2"/>
      <c r="J2742" s="2">
        <f t="shared" si="1033"/>
        <v>0.47359022556390978</v>
      </c>
      <c r="K2742" s="2">
        <f t="shared" si="1034"/>
        <v>0.42509398496240602</v>
      </c>
      <c r="L2742" s="2">
        <f t="shared" si="1035"/>
        <v>9.7838345864661655E-2</v>
      </c>
      <c r="M2742" s="2">
        <f t="shared" si="1036"/>
        <v>3.477443609022593E-3</v>
      </c>
      <c r="N2742" s="1">
        <v>5039</v>
      </c>
      <c r="O2742" s="1">
        <v>4523</v>
      </c>
      <c r="P2742" s="1">
        <v>1041</v>
      </c>
      <c r="R2742" s="1">
        <v>15</v>
      </c>
      <c r="S2742" s="1">
        <v>16</v>
      </c>
      <c r="T2742" s="1">
        <v>6</v>
      </c>
      <c r="AB2742" s="1">
        <v>0</v>
      </c>
      <c r="AL2742" s="7">
        <f>IF(Q2742&gt;0,RANK(Q2742,(N2742:P2742,Q2742:AJ2742)),0)</f>
        <v>0</v>
      </c>
      <c r="AM2742" s="7">
        <f>IF(R2742&gt;0,RANK(R2742,(N2742:P2742,Q2742:AJ2742)),0)</f>
        <v>5</v>
      </c>
      <c r="AN2742" s="7">
        <f>IF(S2742&gt;0,RANK(S2742,(N2742:P2742,Q2742:AJ2742)),0)</f>
        <v>4</v>
      </c>
      <c r="AO2742" s="7">
        <f>IF(T2742&gt;0,RANK(T2742,(N2742:P2742,Q2742:AJ2742)),0)</f>
        <v>6</v>
      </c>
      <c r="AP2742" s="2">
        <f t="shared" si="1037"/>
        <v>0</v>
      </c>
      <c r="AQ2742" s="2">
        <f t="shared" si="1038"/>
        <v>1.4097744360902255E-3</v>
      </c>
      <c r="AR2742" s="2">
        <f t="shared" si="1039"/>
        <v>1.5037593984962407E-3</v>
      </c>
      <c r="AS2742" s="2">
        <f t="shared" si="1040"/>
        <v>5.6390977443609026E-4</v>
      </c>
      <c r="AU2742" t="s">
        <v>1243</v>
      </c>
      <c r="AV2742" t="s">
        <v>3221</v>
      </c>
      <c r="AW2742">
        <v>2</v>
      </c>
      <c r="AY2742" s="130">
        <v>48</v>
      </c>
      <c r="AZ2742" s="131">
        <v>241</v>
      </c>
      <c r="BA2742" s="132">
        <f t="shared" si="1041"/>
        <v>48241</v>
      </c>
      <c r="BC2742" s="7" t="s">
        <v>532</v>
      </c>
    </row>
    <row r="2743" spans="1:55" hidden="1" outlineLevel="1" x14ac:dyDescent="0.2">
      <c r="A2743" t="s">
        <v>826</v>
      </c>
      <c r="B2743" t="s">
        <v>3221</v>
      </c>
      <c r="C2743" s="1">
        <f t="shared" si="1031"/>
        <v>963</v>
      </c>
      <c r="D2743" s="7">
        <f>RANK(N2743,(N2743:P2743,Q2743:AJ2743))</f>
        <v>2</v>
      </c>
      <c r="E2743" s="7">
        <f>RANK(O2743,(N2743:P2743,Q2743:AJ2743))</f>
        <v>1</v>
      </c>
      <c r="F2743" s="7">
        <f>IF(P2743&gt;0,RANK(P2743,(N2743:P2743,Q2743:AJ2743)),0)</f>
        <v>3</v>
      </c>
      <c r="G2743" s="1">
        <f t="shared" si="1032"/>
        <v>112</v>
      </c>
      <c r="H2743" s="2">
        <f t="shared" si="1042"/>
        <v>0.11630321910695743</v>
      </c>
      <c r="I2743" s="2"/>
      <c r="J2743" s="2">
        <f t="shared" si="1033"/>
        <v>0.38421599169262721</v>
      </c>
      <c r="K2743" s="2">
        <f t="shared" si="1034"/>
        <v>0.50051921079958461</v>
      </c>
      <c r="L2743" s="2">
        <f t="shared" si="1035"/>
        <v>0.10280373831775701</v>
      </c>
      <c r="M2743" s="2">
        <f t="shared" si="1036"/>
        <v>1.2461059190031168E-2</v>
      </c>
      <c r="N2743" s="1">
        <v>370</v>
      </c>
      <c r="O2743" s="1">
        <v>482</v>
      </c>
      <c r="P2743" s="1">
        <v>99</v>
      </c>
      <c r="R2743" s="1">
        <v>5</v>
      </c>
      <c r="S2743" s="1">
        <v>6</v>
      </c>
      <c r="T2743" s="1">
        <v>1</v>
      </c>
      <c r="AB2743" s="1">
        <v>0</v>
      </c>
      <c r="AL2743" s="7">
        <f>IF(Q2743&gt;0,RANK(Q2743,(N2743:P2743,Q2743:AJ2743)),0)</f>
        <v>0</v>
      </c>
      <c r="AM2743" s="7">
        <f>IF(R2743&gt;0,RANK(R2743,(N2743:P2743,Q2743:AJ2743)),0)</f>
        <v>5</v>
      </c>
      <c r="AN2743" s="7">
        <f>IF(S2743&gt;0,RANK(S2743,(N2743:P2743,Q2743:AJ2743)),0)</f>
        <v>4</v>
      </c>
      <c r="AO2743" s="7">
        <f>IF(T2743&gt;0,RANK(T2743,(N2743:P2743,Q2743:AJ2743)),0)</f>
        <v>6</v>
      </c>
      <c r="AP2743" s="2">
        <f t="shared" si="1037"/>
        <v>0</v>
      </c>
      <c r="AQ2743" s="2">
        <f t="shared" si="1038"/>
        <v>5.1921079958463139E-3</v>
      </c>
      <c r="AR2743" s="2">
        <f t="shared" si="1039"/>
        <v>6.2305295950155761E-3</v>
      </c>
      <c r="AS2743" s="2">
        <f t="shared" si="1040"/>
        <v>1.0384215991692627E-3</v>
      </c>
      <c r="AU2743" t="s">
        <v>826</v>
      </c>
      <c r="AV2743" t="s">
        <v>3221</v>
      </c>
      <c r="AW2743">
        <v>23</v>
      </c>
      <c r="AY2743" s="130">
        <v>48</v>
      </c>
      <c r="AZ2743" s="131">
        <v>243</v>
      </c>
      <c r="BA2743" s="132">
        <f t="shared" si="1041"/>
        <v>48243</v>
      </c>
      <c r="BC2743" s="7" t="s">
        <v>532</v>
      </c>
    </row>
    <row r="2744" spans="1:55" hidden="1" outlineLevel="1" x14ac:dyDescent="0.2">
      <c r="A2744" t="s">
        <v>1884</v>
      </c>
      <c r="B2744" t="s">
        <v>3221</v>
      </c>
      <c r="C2744" s="1">
        <f t="shared" si="1031"/>
        <v>84426</v>
      </c>
      <c r="D2744" s="7">
        <f>RANK(N2744,(N2744:P2744,Q2744:AJ2744))</f>
        <v>1</v>
      </c>
      <c r="E2744" s="7">
        <f>RANK(O2744,(N2744:P2744,Q2744:AJ2744))</f>
        <v>2</v>
      </c>
      <c r="F2744" s="7">
        <f>IF(P2744&gt;0,RANK(P2744,(N2744:P2744,Q2744:AJ2744)),0)</f>
        <v>3</v>
      </c>
      <c r="G2744" s="1">
        <f t="shared" si="1032"/>
        <v>13033</v>
      </c>
      <c r="H2744" s="2">
        <f t="shared" si="1042"/>
        <v>0.15437187596238125</v>
      </c>
      <c r="I2744" s="2"/>
      <c r="J2744" s="2">
        <f t="shared" si="1033"/>
        <v>0.5431265250041456</v>
      </c>
      <c r="K2744" s="2">
        <f t="shared" si="1034"/>
        <v>0.38875464904176438</v>
      </c>
      <c r="L2744" s="2">
        <f t="shared" si="1035"/>
        <v>6.2942695378201033E-2</v>
      </c>
      <c r="M2744" s="2">
        <f t="shared" si="1036"/>
        <v>5.1761305758889903E-3</v>
      </c>
      <c r="N2744" s="1">
        <v>45854</v>
      </c>
      <c r="O2744" s="1">
        <v>32821</v>
      </c>
      <c r="P2744" s="1">
        <v>5314</v>
      </c>
      <c r="Q2744" s="1">
        <v>30</v>
      </c>
      <c r="R2744" s="1">
        <v>240</v>
      </c>
      <c r="S2744" s="1">
        <v>91</v>
      </c>
      <c r="T2744" s="1">
        <v>65</v>
      </c>
      <c r="AB2744" s="1">
        <v>11</v>
      </c>
      <c r="AL2744" s="7">
        <f>IF(Q2744&gt;0,RANK(Q2744,(N2744:P2744,Q2744:AJ2744)),0)</f>
        <v>7</v>
      </c>
      <c r="AM2744" s="7">
        <f>IF(R2744&gt;0,RANK(R2744,(N2744:P2744,Q2744:AJ2744)),0)</f>
        <v>4</v>
      </c>
      <c r="AN2744" s="7">
        <f>IF(S2744&gt;0,RANK(S2744,(N2744:P2744,Q2744:AJ2744)),0)</f>
        <v>5</v>
      </c>
      <c r="AO2744" s="7">
        <f>IF(T2744&gt;0,RANK(T2744,(N2744:P2744,Q2744:AJ2744)),0)</f>
        <v>6</v>
      </c>
      <c r="AP2744" s="2">
        <f t="shared" si="1037"/>
        <v>3.5534077180015633E-4</v>
      </c>
      <c r="AQ2744" s="2">
        <f t="shared" si="1038"/>
        <v>2.8427261744012507E-3</v>
      </c>
      <c r="AR2744" s="2">
        <f t="shared" si="1039"/>
        <v>1.0778670077938076E-3</v>
      </c>
      <c r="AS2744" s="2">
        <f t="shared" si="1040"/>
        <v>7.6990500556700539E-4</v>
      </c>
      <c r="AU2744" t="s">
        <v>1884</v>
      </c>
      <c r="AV2744" t="s">
        <v>3221</v>
      </c>
      <c r="AW2744">
        <v>9</v>
      </c>
      <c r="AY2744" s="130">
        <v>48</v>
      </c>
      <c r="AZ2744" s="131">
        <v>245</v>
      </c>
      <c r="BA2744" s="132">
        <f t="shared" si="1041"/>
        <v>48245</v>
      </c>
      <c r="BC2744" s="7" t="s">
        <v>532</v>
      </c>
    </row>
    <row r="2745" spans="1:55" hidden="1" outlineLevel="1" x14ac:dyDescent="0.2">
      <c r="A2745" t="s">
        <v>2888</v>
      </c>
      <c r="B2745" t="s">
        <v>3221</v>
      </c>
      <c r="C2745" s="1">
        <f t="shared" si="1031"/>
        <v>1812</v>
      </c>
      <c r="D2745" s="7">
        <f>RANK(N2745,(N2745:P2745,Q2745:AJ2745))</f>
        <v>1</v>
      </c>
      <c r="E2745" s="7">
        <f>RANK(O2745,(N2745:P2745,Q2745:AJ2745))</f>
        <v>2</v>
      </c>
      <c r="F2745" s="7">
        <f>IF(P2745&gt;0,RANK(P2745,(N2745:P2745,Q2745:AJ2745)),0)</f>
        <v>3</v>
      </c>
      <c r="G2745" s="1">
        <f t="shared" si="1032"/>
        <v>1130</v>
      </c>
      <c r="H2745" s="2">
        <f t="shared" si="1042"/>
        <v>0.62362030905077259</v>
      </c>
      <c r="I2745" s="2"/>
      <c r="J2745" s="2">
        <f t="shared" si="1033"/>
        <v>0.79304635761589404</v>
      </c>
      <c r="K2745" s="2">
        <f t="shared" si="1034"/>
        <v>0.16942604856512142</v>
      </c>
      <c r="L2745" s="2">
        <f t="shared" si="1035"/>
        <v>3.5320088300220751E-2</v>
      </c>
      <c r="M2745" s="2">
        <f t="shared" si="1036"/>
        <v>2.2075055187637943E-3</v>
      </c>
      <c r="N2745" s="1">
        <v>1437</v>
      </c>
      <c r="O2745" s="1">
        <v>307</v>
      </c>
      <c r="P2745" s="1">
        <v>64</v>
      </c>
      <c r="R2745" s="1">
        <v>1</v>
      </c>
      <c r="T2745" s="1">
        <v>3</v>
      </c>
      <c r="AB2745" s="1">
        <v>0</v>
      </c>
      <c r="AL2745" s="7">
        <f>IF(Q2745&gt;0,RANK(Q2745,(N2745:P2745,Q2745:AJ2745)),0)</f>
        <v>0</v>
      </c>
      <c r="AM2745" s="7">
        <f>IF(R2745&gt;0,RANK(R2745,(N2745:P2745,Q2745:AJ2745)),0)</f>
        <v>5</v>
      </c>
      <c r="AN2745" s="7">
        <f>IF(S2745&gt;0,RANK(S2745,(N2745:P2745,Q2745:AJ2745)),0)</f>
        <v>0</v>
      </c>
      <c r="AO2745" s="7">
        <f>IF(T2745&gt;0,RANK(T2745,(N2745:P2745,Q2745:AJ2745)),0)</f>
        <v>4</v>
      </c>
      <c r="AP2745" s="2">
        <f t="shared" si="1037"/>
        <v>0</v>
      </c>
      <c r="AQ2745" s="2">
        <f t="shared" si="1038"/>
        <v>5.5187637969094923E-4</v>
      </c>
      <c r="AR2745" s="2">
        <f t="shared" si="1039"/>
        <v>0</v>
      </c>
      <c r="AS2745" s="2">
        <f t="shared" si="1040"/>
        <v>1.6556291390728477E-3</v>
      </c>
      <c r="AU2745" t="s">
        <v>2888</v>
      </c>
      <c r="AV2745" t="s">
        <v>3221</v>
      </c>
      <c r="AW2745">
        <v>28</v>
      </c>
      <c r="AY2745" s="130">
        <v>48</v>
      </c>
      <c r="AZ2745" s="131">
        <v>247</v>
      </c>
      <c r="BA2745" s="132">
        <f t="shared" si="1041"/>
        <v>48247</v>
      </c>
      <c r="BC2745" s="7" t="s">
        <v>532</v>
      </c>
    </row>
    <row r="2746" spans="1:55" hidden="1" outlineLevel="1" x14ac:dyDescent="0.2">
      <c r="A2746" t="s">
        <v>2639</v>
      </c>
      <c r="B2746" t="s">
        <v>3221</v>
      </c>
      <c r="C2746" s="1">
        <f t="shared" si="1031"/>
        <v>10572</v>
      </c>
      <c r="D2746" s="7">
        <f>RANK(N2746,(N2746:P2746,Q2746:AJ2746))</f>
        <v>1</v>
      </c>
      <c r="E2746" s="7">
        <f>RANK(O2746,(N2746:P2746,Q2746:AJ2746))</f>
        <v>2</v>
      </c>
      <c r="F2746" s="7">
        <f>IF(P2746&gt;0,RANK(P2746,(N2746:P2746,Q2746:AJ2746)),0)</f>
        <v>3</v>
      </c>
      <c r="G2746" s="1">
        <f t="shared" si="1032"/>
        <v>4127</v>
      </c>
      <c r="H2746" s="2">
        <f t="shared" si="1042"/>
        <v>0.39037079076806658</v>
      </c>
      <c r="I2746" s="2"/>
      <c r="J2746" s="2">
        <f t="shared" si="1033"/>
        <v>0.67309875141884223</v>
      </c>
      <c r="K2746" s="2">
        <f t="shared" si="1034"/>
        <v>0.28272796065077566</v>
      </c>
      <c r="L2746" s="2">
        <f t="shared" si="1035"/>
        <v>4.0673477109345442E-2</v>
      </c>
      <c r="M2746" s="2">
        <f t="shared" si="1036"/>
        <v>3.4998108210366682E-3</v>
      </c>
      <c r="N2746" s="1">
        <v>7116</v>
      </c>
      <c r="O2746" s="1">
        <v>2989</v>
      </c>
      <c r="P2746" s="1">
        <v>430</v>
      </c>
      <c r="R2746" s="1">
        <v>19</v>
      </c>
      <c r="S2746" s="1">
        <v>14</v>
      </c>
      <c r="T2746" s="1">
        <v>4</v>
      </c>
      <c r="AB2746" s="1">
        <v>0</v>
      </c>
      <c r="AL2746" s="7">
        <f>IF(Q2746&gt;0,RANK(Q2746,(N2746:P2746,Q2746:AJ2746)),0)</f>
        <v>0</v>
      </c>
      <c r="AM2746" s="7">
        <f>IF(R2746&gt;0,RANK(R2746,(N2746:P2746,Q2746:AJ2746)),0)</f>
        <v>4</v>
      </c>
      <c r="AN2746" s="7">
        <f>IF(S2746&gt;0,RANK(S2746,(N2746:P2746,Q2746:AJ2746)),0)</f>
        <v>5</v>
      </c>
      <c r="AO2746" s="7">
        <f>IF(T2746&gt;0,RANK(T2746,(N2746:P2746,Q2746:AJ2746)),0)</f>
        <v>6</v>
      </c>
      <c r="AP2746" s="2">
        <f t="shared" si="1037"/>
        <v>0</v>
      </c>
      <c r="AQ2746" s="2">
        <f t="shared" si="1038"/>
        <v>1.7972001513431707E-3</v>
      </c>
      <c r="AR2746" s="2">
        <f t="shared" si="1039"/>
        <v>1.3242527430949679E-3</v>
      </c>
      <c r="AS2746" s="2">
        <f t="shared" si="1040"/>
        <v>3.7835792659856227E-4</v>
      </c>
      <c r="AU2746" t="s">
        <v>2639</v>
      </c>
      <c r="AV2746" t="s">
        <v>3221</v>
      </c>
      <c r="AY2746" s="130">
        <v>48</v>
      </c>
      <c r="AZ2746" s="131">
        <v>249</v>
      </c>
      <c r="BA2746" s="132">
        <f t="shared" si="1041"/>
        <v>48249</v>
      </c>
      <c r="BC2746" s="7" t="s">
        <v>532</v>
      </c>
    </row>
    <row r="2747" spans="1:55" hidden="1" outlineLevel="1" x14ac:dyDescent="0.2">
      <c r="A2747" t="s">
        <v>2418</v>
      </c>
      <c r="B2747" t="s">
        <v>3221</v>
      </c>
      <c r="C2747" s="1">
        <f t="shared" si="1031"/>
        <v>32473</v>
      </c>
      <c r="D2747" s="7">
        <f>RANK(N2747,(N2747:P2747,Q2747:AJ2747))</f>
        <v>2</v>
      </c>
      <c r="E2747" s="7">
        <f>RANK(O2747,(N2747:P2747,Q2747:AJ2747))</f>
        <v>1</v>
      </c>
      <c r="F2747" s="7">
        <f>IF(P2747&gt;0,RANK(P2747,(N2747:P2747,Q2747:AJ2747)),0)</f>
        <v>3</v>
      </c>
      <c r="G2747" s="1">
        <f t="shared" si="1032"/>
        <v>3429</v>
      </c>
      <c r="H2747" s="2">
        <f t="shared" si="1042"/>
        <v>0.10559541773165398</v>
      </c>
      <c r="I2747" s="2"/>
      <c r="J2747" s="2">
        <f t="shared" si="1033"/>
        <v>0.39469713300280235</v>
      </c>
      <c r="K2747" s="2">
        <f t="shared" si="1034"/>
        <v>0.50029255073445633</v>
      </c>
      <c r="L2747" s="2">
        <f t="shared" si="1035"/>
        <v>0.1000831459982139</v>
      </c>
      <c r="M2747" s="2">
        <f t="shared" si="1036"/>
        <v>4.9271702645273668E-3</v>
      </c>
      <c r="N2747" s="1">
        <v>12817</v>
      </c>
      <c r="O2747" s="1">
        <v>16246</v>
      </c>
      <c r="P2747" s="1">
        <v>3250</v>
      </c>
      <c r="Q2747" s="1">
        <v>11</v>
      </c>
      <c r="R2747" s="1">
        <v>89</v>
      </c>
      <c r="S2747" s="1">
        <v>48</v>
      </c>
      <c r="T2747" s="1">
        <v>10</v>
      </c>
      <c r="AB2747" s="1">
        <v>2</v>
      </c>
      <c r="AL2747" s="7">
        <f>IF(Q2747&gt;0,RANK(Q2747,(N2747:P2747,Q2747:AJ2747)),0)</f>
        <v>6</v>
      </c>
      <c r="AM2747" s="7">
        <f>IF(R2747&gt;0,RANK(R2747,(N2747:P2747,Q2747:AJ2747)),0)</f>
        <v>4</v>
      </c>
      <c r="AN2747" s="7">
        <f>IF(S2747&gt;0,RANK(S2747,(N2747:P2747,Q2747:AJ2747)),0)</f>
        <v>5</v>
      </c>
      <c r="AO2747" s="7">
        <f>IF(T2747&gt;0,RANK(T2747,(N2747:P2747,Q2747:AJ2747)),0)</f>
        <v>7</v>
      </c>
      <c r="AP2747" s="2">
        <f t="shared" si="1037"/>
        <v>3.3874295568626244E-4</v>
      </c>
      <c r="AQ2747" s="2">
        <f t="shared" si="1038"/>
        <v>2.7407384596433962E-3</v>
      </c>
      <c r="AR2747" s="2">
        <f t="shared" si="1039"/>
        <v>1.4781510793582362E-3</v>
      </c>
      <c r="AS2747" s="2">
        <f t="shared" si="1040"/>
        <v>3.0794814153296585E-4</v>
      </c>
      <c r="AU2747" t="s">
        <v>2418</v>
      </c>
      <c r="AV2747" t="s">
        <v>3221</v>
      </c>
      <c r="AY2747" s="130">
        <v>48</v>
      </c>
      <c r="AZ2747" s="131">
        <v>251</v>
      </c>
      <c r="BA2747" s="132">
        <f t="shared" si="1041"/>
        <v>48251</v>
      </c>
      <c r="BC2747" s="7" t="s">
        <v>532</v>
      </c>
    </row>
    <row r="2748" spans="1:55" hidden="1" outlineLevel="1" x14ac:dyDescent="0.2">
      <c r="A2748" t="s">
        <v>2350</v>
      </c>
      <c r="B2748" t="s">
        <v>3221</v>
      </c>
      <c r="C2748" s="1">
        <f t="shared" si="1031"/>
        <v>5410</v>
      </c>
      <c r="D2748" s="7">
        <f>RANK(N2748,(N2748:P2748,Q2748:AJ2748))</f>
        <v>1</v>
      </c>
      <c r="E2748" s="7">
        <f>RANK(O2748,(N2748:P2748,Q2748:AJ2748))</f>
        <v>2</v>
      </c>
      <c r="F2748" s="7">
        <f>IF(P2748&gt;0,RANK(P2748,(N2748:P2748,Q2748:AJ2748)),0)</f>
        <v>3</v>
      </c>
      <c r="G2748" s="1">
        <f t="shared" si="1032"/>
        <v>71</v>
      </c>
      <c r="H2748" s="2">
        <f t="shared" si="1042"/>
        <v>1.3123844731977819E-2</v>
      </c>
      <c r="I2748" s="2"/>
      <c r="J2748" s="2">
        <f t="shared" si="1033"/>
        <v>0.44768946395563769</v>
      </c>
      <c r="K2748" s="2">
        <f t="shared" si="1034"/>
        <v>0.43456561922365988</v>
      </c>
      <c r="L2748" s="2">
        <f t="shared" si="1035"/>
        <v>0.11349353049907579</v>
      </c>
      <c r="M2748" s="2">
        <f t="shared" si="1036"/>
        <v>4.2513863216266379E-3</v>
      </c>
      <c r="N2748" s="1">
        <v>2422</v>
      </c>
      <c r="O2748" s="1">
        <v>2351</v>
      </c>
      <c r="P2748" s="1">
        <v>614</v>
      </c>
      <c r="R2748" s="1">
        <v>17</v>
      </c>
      <c r="S2748" s="1">
        <v>5</v>
      </c>
      <c r="T2748" s="1">
        <v>1</v>
      </c>
      <c r="AB2748" s="1">
        <v>0</v>
      </c>
      <c r="AL2748" s="7">
        <f>IF(Q2748&gt;0,RANK(Q2748,(N2748:P2748,Q2748:AJ2748)),0)</f>
        <v>0</v>
      </c>
      <c r="AM2748" s="7">
        <f>IF(R2748&gt;0,RANK(R2748,(N2748:P2748,Q2748:AJ2748)),0)</f>
        <v>4</v>
      </c>
      <c r="AN2748" s="7">
        <f>IF(S2748&gt;0,RANK(S2748,(N2748:P2748,Q2748:AJ2748)),0)</f>
        <v>5</v>
      </c>
      <c r="AO2748" s="7">
        <f>IF(T2748&gt;0,RANK(T2748,(N2748:P2748,Q2748:AJ2748)),0)</f>
        <v>6</v>
      </c>
      <c r="AP2748" s="2">
        <f t="shared" si="1037"/>
        <v>0</v>
      </c>
      <c r="AQ2748" s="2">
        <f t="shared" si="1038"/>
        <v>3.142329020332717E-3</v>
      </c>
      <c r="AR2748" s="2">
        <f t="shared" si="1039"/>
        <v>9.2421441774491681E-4</v>
      </c>
      <c r="AS2748" s="2">
        <f t="shared" si="1040"/>
        <v>1.8484288354898336E-4</v>
      </c>
      <c r="AU2748" t="s">
        <v>2350</v>
      </c>
      <c r="AV2748" t="s">
        <v>3221</v>
      </c>
      <c r="AW2748">
        <v>17</v>
      </c>
      <c r="AY2748" s="130">
        <v>48</v>
      </c>
      <c r="AZ2748" s="131">
        <v>253</v>
      </c>
      <c r="BA2748" s="132">
        <f t="shared" si="1041"/>
        <v>48253</v>
      </c>
      <c r="BC2748" s="7" t="s">
        <v>532</v>
      </c>
    </row>
    <row r="2749" spans="1:55" hidden="1" outlineLevel="1" x14ac:dyDescent="0.2">
      <c r="A2749" t="s">
        <v>2155</v>
      </c>
      <c r="B2749" t="s">
        <v>3221</v>
      </c>
      <c r="C2749" s="1">
        <f t="shared" si="1031"/>
        <v>4334</v>
      </c>
      <c r="D2749" s="7">
        <f>RANK(N2749,(N2749:P2749,Q2749:AJ2749))</f>
        <v>1</v>
      </c>
      <c r="E2749" s="7">
        <f>RANK(O2749,(N2749:P2749,Q2749:AJ2749))</f>
        <v>2</v>
      </c>
      <c r="F2749" s="7">
        <f>IF(P2749&gt;0,RANK(P2749,(N2749:P2749,Q2749:AJ2749)),0)</f>
        <v>3</v>
      </c>
      <c r="G2749" s="1">
        <f t="shared" si="1032"/>
        <v>285</v>
      </c>
      <c r="H2749" s="2">
        <f t="shared" si="1042"/>
        <v>6.5759113982464243E-2</v>
      </c>
      <c r="I2749" s="2"/>
      <c r="J2749" s="2">
        <f t="shared" si="1033"/>
        <v>0.49700046146746657</v>
      </c>
      <c r="K2749" s="2">
        <f t="shared" si="1034"/>
        <v>0.43124134748500231</v>
      </c>
      <c r="L2749" s="2">
        <f t="shared" si="1035"/>
        <v>6.7143516382095064E-2</v>
      </c>
      <c r="M2749" s="2">
        <f t="shared" si="1036"/>
        <v>4.6146746654360526E-3</v>
      </c>
      <c r="N2749" s="1">
        <v>2154</v>
      </c>
      <c r="O2749" s="1">
        <v>1869</v>
      </c>
      <c r="P2749" s="1">
        <v>291</v>
      </c>
      <c r="R2749" s="1">
        <v>13</v>
      </c>
      <c r="S2749" s="1">
        <v>5</v>
      </c>
      <c r="T2749" s="1">
        <v>2</v>
      </c>
      <c r="AB2749" s="1">
        <v>0</v>
      </c>
      <c r="AL2749" s="7">
        <f>IF(Q2749&gt;0,RANK(Q2749,(N2749:P2749,Q2749:AJ2749)),0)</f>
        <v>0</v>
      </c>
      <c r="AM2749" s="7">
        <f>IF(R2749&gt;0,RANK(R2749,(N2749:P2749,Q2749:AJ2749)),0)</f>
        <v>4</v>
      </c>
      <c r="AN2749" s="7">
        <f>IF(S2749&gt;0,RANK(S2749,(N2749:P2749,Q2749:AJ2749)),0)</f>
        <v>5</v>
      </c>
      <c r="AO2749" s="7">
        <f>IF(T2749&gt;0,RANK(T2749,(N2749:P2749,Q2749:AJ2749)),0)</f>
        <v>6</v>
      </c>
      <c r="AP2749" s="2">
        <f t="shared" si="1037"/>
        <v>0</v>
      </c>
      <c r="AQ2749" s="2">
        <f t="shared" si="1038"/>
        <v>2.9995385325334565E-3</v>
      </c>
      <c r="AR2749" s="2">
        <f t="shared" si="1039"/>
        <v>1.1536686663590216E-3</v>
      </c>
      <c r="AS2749" s="2">
        <f t="shared" si="1040"/>
        <v>4.6146746654360867E-4</v>
      </c>
      <c r="AU2749" t="s">
        <v>2155</v>
      </c>
      <c r="AV2749" t="s">
        <v>3221</v>
      </c>
      <c r="AW2749">
        <v>15</v>
      </c>
      <c r="AY2749" s="130">
        <v>48</v>
      </c>
      <c r="AZ2749" s="131">
        <v>255</v>
      </c>
      <c r="BA2749" s="132">
        <f t="shared" si="1041"/>
        <v>48255</v>
      </c>
      <c r="BC2749" s="7" t="s">
        <v>532</v>
      </c>
    </row>
    <row r="2750" spans="1:55" hidden="1" outlineLevel="1" x14ac:dyDescent="0.2">
      <c r="A2750" t="s">
        <v>2156</v>
      </c>
      <c r="B2750" t="s">
        <v>3221</v>
      </c>
      <c r="C2750" s="1">
        <f t="shared" ref="C2750:C2813" si="1043">SUM(N2750:AJ2750)</f>
        <v>17993</v>
      </c>
      <c r="D2750" s="7">
        <f>RANK(N2750,(N2750:P2750,Q2750:AJ2750))</f>
        <v>2</v>
      </c>
      <c r="E2750" s="7">
        <f>RANK(O2750,(N2750:P2750,Q2750:AJ2750))</f>
        <v>1</v>
      </c>
      <c r="F2750" s="7">
        <f>IF(P2750&gt;0,RANK(P2750,(N2750:P2750,Q2750:AJ2750)),0)</f>
        <v>3</v>
      </c>
      <c r="G2750" s="1">
        <f t="shared" ref="G2750:G2813" si="1044">MAX(N2750:P2750)-LARGE(N2750:P2750,2)</f>
        <v>1314</v>
      </c>
      <c r="H2750" s="2">
        <f t="shared" si="1042"/>
        <v>7.3028399933307397E-2</v>
      </c>
      <c r="I2750" s="2"/>
      <c r="J2750" s="2">
        <f t="shared" ref="J2750:J2813" si="1045">IF($C2750=0,"-",N2750/$C2750)</f>
        <v>0.41032623798143725</v>
      </c>
      <c r="K2750" s="2">
        <f t="shared" ref="K2750:K2813" si="1046">IF($C2750=0,"-",O2750/$C2750)</f>
        <v>0.48335463791474464</v>
      </c>
      <c r="L2750" s="2">
        <f t="shared" ref="L2750:L2813" si="1047">IF($C2750=0,"-",P2750/$C2750)</f>
        <v>0.10176179625409881</v>
      </c>
      <c r="M2750" s="2">
        <f t="shared" ref="M2750:M2813" si="1048">IF(C2750=0,"-",(1-J2750-K2750-L2750))</f>
        <v>4.5573278497193503E-3</v>
      </c>
      <c r="N2750" s="1">
        <v>7383</v>
      </c>
      <c r="O2750" s="1">
        <v>8697</v>
      </c>
      <c r="P2750" s="1">
        <v>1831</v>
      </c>
      <c r="Q2750" s="1">
        <v>1</v>
      </c>
      <c r="R2750" s="1">
        <v>60</v>
      </c>
      <c r="S2750" s="1">
        <v>20</v>
      </c>
      <c r="T2750" s="1">
        <v>1</v>
      </c>
      <c r="AB2750" s="1">
        <v>0</v>
      </c>
      <c r="AL2750" s="7">
        <f>IF(Q2750&gt;0,RANK(Q2750,(N2750:P2750,Q2750:AJ2750)),0)</f>
        <v>6</v>
      </c>
      <c r="AM2750" s="7">
        <f>IF(R2750&gt;0,RANK(R2750,(N2750:P2750,Q2750:AJ2750)),0)</f>
        <v>4</v>
      </c>
      <c r="AN2750" s="7">
        <f>IF(S2750&gt;0,RANK(S2750,(N2750:P2750,Q2750:AJ2750)),0)</f>
        <v>5</v>
      </c>
      <c r="AO2750" s="7">
        <f>IF(T2750&gt;0,RANK(T2750,(N2750:P2750,Q2750:AJ2750)),0)</f>
        <v>6</v>
      </c>
      <c r="AP2750" s="2">
        <f t="shared" ref="AP2750:AP2813" si="1049">IF($C2750=0,"-",Q2750/$C2750)</f>
        <v>5.5577168899016287E-5</v>
      </c>
      <c r="AQ2750" s="2">
        <f t="shared" ref="AQ2750:AQ2813" si="1050">IF($C2750=0,"-",R2750/$C2750)</f>
        <v>3.3346301339409771E-3</v>
      </c>
      <c r="AR2750" s="2">
        <f t="shared" ref="AR2750:AR2813" si="1051">IF($C2750=0,"-",S2750/$C2750)</f>
        <v>1.1115433779803256E-3</v>
      </c>
      <c r="AS2750" s="2">
        <f t="shared" ref="AS2750:AS2813" si="1052">IF($C2750=0,"-",T2750/$C2750)</f>
        <v>5.5577168899016287E-5</v>
      </c>
      <c r="AU2750" t="s">
        <v>2156</v>
      </c>
      <c r="AV2750" t="s">
        <v>3221</v>
      </c>
      <c r="AY2750" s="130">
        <v>48</v>
      </c>
      <c r="AZ2750" s="131">
        <v>257</v>
      </c>
      <c r="BA2750" s="132">
        <f t="shared" ref="BA2750:BA2813" si="1053">AY2750*1000+AZ2750</f>
        <v>48257</v>
      </c>
      <c r="BC2750" s="7" t="s">
        <v>532</v>
      </c>
    </row>
    <row r="2751" spans="1:55" hidden="1" outlineLevel="1" x14ac:dyDescent="0.2">
      <c r="A2751" t="s">
        <v>1813</v>
      </c>
      <c r="B2751" t="s">
        <v>3221</v>
      </c>
      <c r="C2751" s="1">
        <f t="shared" si="1043"/>
        <v>8781</v>
      </c>
      <c r="D2751" s="7">
        <f>RANK(N2751,(N2751:P2751,Q2751:AJ2751))</f>
        <v>2</v>
      </c>
      <c r="E2751" s="7">
        <f>RANK(O2751,(N2751:P2751,Q2751:AJ2751))</f>
        <v>1</v>
      </c>
      <c r="F2751" s="7">
        <f>IF(P2751&gt;0,RANK(P2751,(N2751:P2751,Q2751:AJ2751)),0)</f>
        <v>3</v>
      </c>
      <c r="G2751" s="1">
        <f t="shared" si="1044"/>
        <v>3848</v>
      </c>
      <c r="H2751" s="2">
        <f t="shared" si="1042"/>
        <v>0.43821888167634665</v>
      </c>
      <c r="I2751" s="2"/>
      <c r="J2751" s="2">
        <f t="shared" si="1045"/>
        <v>0.23824165812549825</v>
      </c>
      <c r="K2751" s="2">
        <f t="shared" si="1046"/>
        <v>0.67646053980184484</v>
      </c>
      <c r="L2751" s="2">
        <f t="shared" si="1047"/>
        <v>7.0606992369889529E-2</v>
      </c>
      <c r="M2751" s="2">
        <f t="shared" si="1048"/>
        <v>1.4690809702767385E-2</v>
      </c>
      <c r="N2751" s="1">
        <v>2092</v>
      </c>
      <c r="O2751" s="1">
        <v>5940</v>
      </c>
      <c r="P2751" s="1">
        <v>620</v>
      </c>
      <c r="Q2751" s="1">
        <v>25</v>
      </c>
      <c r="R2751" s="1">
        <v>69</v>
      </c>
      <c r="S2751" s="1">
        <v>28</v>
      </c>
      <c r="T2751" s="1">
        <v>6</v>
      </c>
      <c r="AB2751" s="1">
        <v>1</v>
      </c>
      <c r="AL2751" s="7">
        <f>IF(Q2751&gt;0,RANK(Q2751,(N2751:P2751,Q2751:AJ2751)),0)</f>
        <v>6</v>
      </c>
      <c r="AM2751" s="7">
        <f>IF(R2751&gt;0,RANK(R2751,(N2751:P2751,Q2751:AJ2751)),0)</f>
        <v>4</v>
      </c>
      <c r="AN2751" s="7">
        <f>IF(S2751&gt;0,RANK(S2751,(N2751:P2751,Q2751:AJ2751)),0)</f>
        <v>5</v>
      </c>
      <c r="AO2751" s="7">
        <f>IF(T2751&gt;0,RANK(T2751,(N2751:P2751,Q2751:AJ2751)),0)</f>
        <v>7</v>
      </c>
      <c r="AP2751" s="2">
        <f t="shared" si="1049"/>
        <v>2.8470561439471586E-3</v>
      </c>
      <c r="AQ2751" s="2">
        <f t="shared" si="1050"/>
        <v>7.8578749572941579E-3</v>
      </c>
      <c r="AR2751" s="2">
        <f t="shared" si="1051"/>
        <v>3.1887028812208175E-3</v>
      </c>
      <c r="AS2751" s="2">
        <f t="shared" si="1052"/>
        <v>6.8329347454731807E-4</v>
      </c>
      <c r="AU2751" t="s">
        <v>1813</v>
      </c>
      <c r="AV2751" t="s">
        <v>3221</v>
      </c>
      <c r="AW2751">
        <v>21</v>
      </c>
      <c r="AY2751" s="130">
        <v>48</v>
      </c>
      <c r="AZ2751" s="131">
        <v>259</v>
      </c>
      <c r="BA2751" s="132">
        <f t="shared" si="1053"/>
        <v>48259</v>
      </c>
      <c r="BC2751" s="7" t="s">
        <v>532</v>
      </c>
    </row>
    <row r="2752" spans="1:55" hidden="1" outlineLevel="1" x14ac:dyDescent="0.2">
      <c r="A2752" t="s">
        <v>1825</v>
      </c>
      <c r="B2752" t="s">
        <v>3221</v>
      </c>
      <c r="C2752" s="1">
        <f t="shared" si="1043"/>
        <v>208</v>
      </c>
      <c r="D2752" s="7">
        <f>RANK(N2752,(N2752:P2752,Q2752:AJ2752))</f>
        <v>1</v>
      </c>
      <c r="E2752" s="7">
        <f>RANK(O2752,(N2752:P2752,Q2752:AJ2752))</f>
        <v>2</v>
      </c>
      <c r="F2752" s="7">
        <f>IF(P2752&gt;0,RANK(P2752,(N2752:P2752,Q2752:AJ2752)),0)</f>
        <v>3</v>
      </c>
      <c r="G2752" s="1">
        <f t="shared" si="1044"/>
        <v>62</v>
      </c>
      <c r="H2752" s="2">
        <f t="shared" si="1042"/>
        <v>0.29807692307692307</v>
      </c>
      <c r="I2752" s="2"/>
      <c r="J2752" s="2">
        <f t="shared" si="1045"/>
        <v>0.63942307692307687</v>
      </c>
      <c r="K2752" s="2">
        <f t="shared" si="1046"/>
        <v>0.34134615384615385</v>
      </c>
      <c r="L2752" s="2">
        <f t="shared" si="1047"/>
        <v>1.9230769230769232E-2</v>
      </c>
      <c r="M2752" s="2">
        <f t="shared" si="1048"/>
        <v>4.163336342344337E-17</v>
      </c>
      <c r="N2752" s="1">
        <v>133</v>
      </c>
      <c r="O2752" s="1">
        <v>71</v>
      </c>
      <c r="P2752" s="1">
        <v>4</v>
      </c>
      <c r="AB2752" s="1">
        <v>0</v>
      </c>
      <c r="AL2752" s="7">
        <f>IF(Q2752&gt;0,RANK(Q2752,(N2752:P2752,Q2752:AJ2752)),0)</f>
        <v>0</v>
      </c>
      <c r="AM2752" s="7">
        <f>IF(R2752&gt;0,RANK(R2752,(N2752:P2752,Q2752:AJ2752)),0)</f>
        <v>0</v>
      </c>
      <c r="AN2752" s="7">
        <f>IF(S2752&gt;0,RANK(S2752,(N2752:P2752,Q2752:AJ2752)),0)</f>
        <v>0</v>
      </c>
      <c r="AO2752" s="7">
        <f>IF(T2752&gt;0,RANK(T2752,(N2752:P2752,Q2752:AJ2752)),0)</f>
        <v>0</v>
      </c>
      <c r="AP2752" s="2">
        <f t="shared" si="1049"/>
        <v>0</v>
      </c>
      <c r="AQ2752" s="2">
        <f t="shared" si="1050"/>
        <v>0</v>
      </c>
      <c r="AR2752" s="2">
        <f t="shared" si="1051"/>
        <v>0</v>
      </c>
      <c r="AS2752" s="2">
        <f t="shared" si="1052"/>
        <v>0</v>
      </c>
      <c r="AU2752" t="s">
        <v>1825</v>
      </c>
      <c r="AV2752" t="s">
        <v>3221</v>
      </c>
      <c r="AW2752">
        <v>27</v>
      </c>
      <c r="AY2752" s="130">
        <v>48</v>
      </c>
      <c r="AZ2752" s="131">
        <v>261</v>
      </c>
      <c r="BA2752" s="132">
        <f t="shared" si="1053"/>
        <v>48261</v>
      </c>
      <c r="BC2752" s="7" t="s">
        <v>532</v>
      </c>
    </row>
    <row r="2753" spans="1:55" hidden="1" outlineLevel="1" x14ac:dyDescent="0.2">
      <c r="A2753" t="s">
        <v>2391</v>
      </c>
      <c r="B2753" t="s">
        <v>3221</v>
      </c>
      <c r="C2753" s="1">
        <f t="shared" si="1043"/>
        <v>515</v>
      </c>
      <c r="D2753" s="7">
        <f>RANK(N2753,(N2753:P2753,Q2753:AJ2753))</f>
        <v>1</v>
      </c>
      <c r="E2753" s="7">
        <f>RANK(O2753,(N2753:P2753,Q2753:AJ2753))</f>
        <v>2</v>
      </c>
      <c r="F2753" s="7">
        <f>IF(P2753&gt;0,RANK(P2753,(N2753:P2753,Q2753:AJ2753)),0)</f>
        <v>3</v>
      </c>
      <c r="G2753" s="1">
        <f t="shared" si="1044"/>
        <v>73</v>
      </c>
      <c r="H2753" s="2">
        <f t="shared" si="1042"/>
        <v>0.14174757281553399</v>
      </c>
      <c r="I2753" s="2"/>
      <c r="J2753" s="2">
        <f t="shared" si="1045"/>
        <v>0.50485436893203883</v>
      </c>
      <c r="K2753" s="2">
        <f t="shared" si="1046"/>
        <v>0.36310679611650487</v>
      </c>
      <c r="L2753" s="2">
        <f t="shared" si="1047"/>
        <v>0.13009708737864079</v>
      </c>
      <c r="M2753" s="2">
        <f t="shared" si="1048"/>
        <v>1.9417475728155109E-3</v>
      </c>
      <c r="N2753" s="1">
        <v>260</v>
      </c>
      <c r="O2753" s="1">
        <v>187</v>
      </c>
      <c r="P2753" s="1">
        <v>67</v>
      </c>
      <c r="T2753" s="1">
        <v>1</v>
      </c>
      <c r="AB2753" s="1">
        <v>0</v>
      </c>
      <c r="AL2753" s="7">
        <f>IF(Q2753&gt;0,RANK(Q2753,(N2753:P2753,Q2753:AJ2753)),0)</f>
        <v>0</v>
      </c>
      <c r="AM2753" s="7">
        <f>IF(R2753&gt;0,RANK(R2753,(N2753:P2753,Q2753:AJ2753)),0)</f>
        <v>0</v>
      </c>
      <c r="AN2753" s="7">
        <f>IF(S2753&gt;0,RANK(S2753,(N2753:P2753,Q2753:AJ2753)),0)</f>
        <v>0</v>
      </c>
      <c r="AO2753" s="7">
        <f>IF(T2753&gt;0,RANK(T2753,(N2753:P2753,Q2753:AJ2753)),0)</f>
        <v>4</v>
      </c>
      <c r="AP2753" s="2">
        <f t="shared" si="1049"/>
        <v>0</v>
      </c>
      <c r="AQ2753" s="2">
        <f t="shared" si="1050"/>
        <v>0</v>
      </c>
      <c r="AR2753" s="2">
        <f t="shared" si="1051"/>
        <v>0</v>
      </c>
      <c r="AS2753" s="2">
        <f t="shared" si="1052"/>
        <v>1.9417475728155339E-3</v>
      </c>
      <c r="AU2753" t="s">
        <v>2391</v>
      </c>
      <c r="AV2753" t="s">
        <v>3221</v>
      </c>
      <c r="AW2753">
        <v>17</v>
      </c>
      <c r="AY2753" s="130">
        <v>48</v>
      </c>
      <c r="AZ2753" s="131">
        <v>263</v>
      </c>
      <c r="BA2753" s="132">
        <f t="shared" si="1053"/>
        <v>48263</v>
      </c>
      <c r="BC2753" s="7" t="s">
        <v>532</v>
      </c>
    </row>
    <row r="2754" spans="1:55" hidden="1" outlineLevel="1" x14ac:dyDescent="0.2">
      <c r="A2754" t="s">
        <v>1847</v>
      </c>
      <c r="B2754" t="s">
        <v>3221</v>
      </c>
      <c r="C2754" s="1">
        <f t="shared" si="1043"/>
        <v>16775</v>
      </c>
      <c r="D2754" s="7">
        <f>RANK(N2754,(N2754:P2754,Q2754:AJ2754))</f>
        <v>2</v>
      </c>
      <c r="E2754" s="7">
        <f>RANK(O2754,(N2754:P2754,Q2754:AJ2754))</f>
        <v>1</v>
      </c>
      <c r="F2754" s="7">
        <f>IF(P2754&gt;0,RANK(P2754,(N2754:P2754,Q2754:AJ2754)),0)</f>
        <v>3</v>
      </c>
      <c r="G2754" s="1">
        <f t="shared" si="1044"/>
        <v>6981</v>
      </c>
      <c r="H2754" s="2">
        <f t="shared" si="1042"/>
        <v>0.41615499254843519</v>
      </c>
      <c r="I2754" s="2"/>
      <c r="J2754" s="2">
        <f t="shared" si="1045"/>
        <v>0.2498956780923994</v>
      </c>
      <c r="K2754" s="2">
        <f t="shared" si="1046"/>
        <v>0.66605067064083456</v>
      </c>
      <c r="L2754" s="2">
        <f t="shared" si="1047"/>
        <v>7.3681073025335317E-2</v>
      </c>
      <c r="M2754" s="2">
        <f t="shared" si="1048"/>
        <v>1.0372578241430688E-2</v>
      </c>
      <c r="N2754" s="1">
        <v>4192</v>
      </c>
      <c r="O2754" s="1">
        <v>11173</v>
      </c>
      <c r="P2754" s="1">
        <v>1236</v>
      </c>
      <c r="Q2754" s="1">
        <v>19</v>
      </c>
      <c r="R2754" s="1">
        <v>96</v>
      </c>
      <c r="S2754" s="1">
        <v>43</v>
      </c>
      <c r="T2754" s="1">
        <v>16</v>
      </c>
      <c r="AB2754" s="1">
        <v>0</v>
      </c>
      <c r="AL2754" s="7">
        <f>IF(Q2754&gt;0,RANK(Q2754,(N2754:P2754,Q2754:AJ2754)),0)</f>
        <v>6</v>
      </c>
      <c r="AM2754" s="7">
        <f>IF(R2754&gt;0,RANK(R2754,(N2754:P2754,Q2754:AJ2754)),0)</f>
        <v>4</v>
      </c>
      <c r="AN2754" s="7">
        <f>IF(S2754&gt;0,RANK(S2754,(N2754:P2754,Q2754:AJ2754)),0)</f>
        <v>5</v>
      </c>
      <c r="AO2754" s="7">
        <f>IF(T2754&gt;0,RANK(T2754,(N2754:P2754,Q2754:AJ2754)),0)</f>
        <v>7</v>
      </c>
      <c r="AP2754" s="2">
        <f t="shared" si="1049"/>
        <v>1.1326378539493294E-3</v>
      </c>
      <c r="AQ2754" s="2">
        <f t="shared" si="1050"/>
        <v>5.7228017883755589E-3</v>
      </c>
      <c r="AR2754" s="2">
        <f t="shared" si="1051"/>
        <v>2.5633383010432191E-3</v>
      </c>
      <c r="AS2754" s="2">
        <f t="shared" si="1052"/>
        <v>9.5380029806259314E-4</v>
      </c>
      <c r="AU2754" t="s">
        <v>1847</v>
      </c>
      <c r="AV2754" t="s">
        <v>3221</v>
      </c>
      <c r="AW2754">
        <v>21</v>
      </c>
      <c r="AY2754" s="130">
        <v>48</v>
      </c>
      <c r="AZ2754" s="131">
        <v>265</v>
      </c>
      <c r="BA2754" s="132">
        <f t="shared" si="1053"/>
        <v>48265</v>
      </c>
      <c r="BC2754" s="7" t="s">
        <v>532</v>
      </c>
    </row>
    <row r="2755" spans="1:55" hidden="1" outlineLevel="1" x14ac:dyDescent="0.2">
      <c r="A2755" t="s">
        <v>2472</v>
      </c>
      <c r="B2755" t="s">
        <v>3221</v>
      </c>
      <c r="C2755" s="1">
        <f t="shared" si="1043"/>
        <v>1563</v>
      </c>
      <c r="D2755" s="7">
        <f>RANK(N2755,(N2755:P2755,Q2755:AJ2755))</f>
        <v>2</v>
      </c>
      <c r="E2755" s="7">
        <f>RANK(O2755,(N2755:P2755,Q2755:AJ2755))</f>
        <v>1</v>
      </c>
      <c r="F2755" s="7">
        <f>IF(P2755&gt;0,RANK(P2755,(N2755:P2755,Q2755:AJ2755)),0)</f>
        <v>3</v>
      </c>
      <c r="G2755" s="1">
        <f t="shared" si="1044"/>
        <v>377</v>
      </c>
      <c r="H2755" s="2">
        <f t="shared" si="1042"/>
        <v>0.24120281509916827</v>
      </c>
      <c r="I2755" s="2"/>
      <c r="J2755" s="2">
        <f t="shared" si="1045"/>
        <v>0.33333333333333331</v>
      </c>
      <c r="K2755" s="2">
        <f t="shared" si="1046"/>
        <v>0.57453614843250156</v>
      </c>
      <c r="L2755" s="2">
        <f t="shared" si="1047"/>
        <v>8.3813179782469605E-2</v>
      </c>
      <c r="M2755" s="2">
        <f t="shared" si="1048"/>
        <v>8.3173384516955773E-3</v>
      </c>
      <c r="N2755" s="1">
        <v>521</v>
      </c>
      <c r="O2755" s="1">
        <v>898</v>
      </c>
      <c r="P2755" s="1">
        <v>131</v>
      </c>
      <c r="R2755" s="1">
        <v>6</v>
      </c>
      <c r="S2755" s="1">
        <v>6</v>
      </c>
      <c r="T2755" s="1">
        <v>1</v>
      </c>
      <c r="AB2755" s="1">
        <v>0</v>
      </c>
      <c r="AL2755" s="7">
        <f>IF(Q2755&gt;0,RANK(Q2755,(N2755:P2755,Q2755:AJ2755)),0)</f>
        <v>0</v>
      </c>
      <c r="AM2755" s="7">
        <f>IF(R2755&gt;0,RANK(R2755,(N2755:P2755,Q2755:AJ2755)),0)</f>
        <v>4</v>
      </c>
      <c r="AN2755" s="7">
        <f>IF(S2755&gt;0,RANK(S2755,(N2755:P2755,Q2755:AJ2755)),0)</f>
        <v>4</v>
      </c>
      <c r="AO2755" s="7">
        <f>IF(T2755&gt;0,RANK(T2755,(N2755:P2755,Q2755:AJ2755)),0)</f>
        <v>6</v>
      </c>
      <c r="AP2755" s="2">
        <f t="shared" si="1049"/>
        <v>0</v>
      </c>
      <c r="AQ2755" s="2">
        <f t="shared" si="1050"/>
        <v>3.838771593090211E-3</v>
      </c>
      <c r="AR2755" s="2">
        <f t="shared" si="1051"/>
        <v>3.838771593090211E-3</v>
      </c>
      <c r="AS2755" s="2">
        <f t="shared" si="1052"/>
        <v>6.3979526551503517E-4</v>
      </c>
      <c r="AU2755" t="s">
        <v>2472</v>
      </c>
      <c r="AV2755" t="s">
        <v>3221</v>
      </c>
      <c r="AW2755">
        <v>21</v>
      </c>
      <c r="AY2755" s="130">
        <v>48</v>
      </c>
      <c r="AZ2755" s="131">
        <v>267</v>
      </c>
      <c r="BA2755" s="132">
        <f t="shared" si="1053"/>
        <v>48267</v>
      </c>
      <c r="BC2755" s="7" t="s">
        <v>532</v>
      </c>
    </row>
    <row r="2756" spans="1:55" hidden="1" outlineLevel="1" x14ac:dyDescent="0.2">
      <c r="A2756" t="s">
        <v>2523</v>
      </c>
      <c r="B2756" t="s">
        <v>3221</v>
      </c>
      <c r="C2756" s="1">
        <f t="shared" si="1043"/>
        <v>182</v>
      </c>
      <c r="D2756" s="7">
        <f>RANK(N2756,(N2756:P2756,Q2756:AJ2756))</f>
        <v>2</v>
      </c>
      <c r="E2756" s="7">
        <f>RANK(O2756,(N2756:P2756,Q2756:AJ2756))</f>
        <v>1</v>
      </c>
      <c r="F2756" s="7">
        <f>IF(P2756&gt;0,RANK(P2756,(N2756:P2756,Q2756:AJ2756)),0)</f>
        <v>3</v>
      </c>
      <c r="G2756" s="1">
        <f t="shared" si="1044"/>
        <v>51</v>
      </c>
      <c r="H2756" s="2">
        <f t="shared" si="1042"/>
        <v>0.28021978021978022</v>
      </c>
      <c r="I2756" s="2"/>
      <c r="J2756" s="2">
        <f t="shared" si="1045"/>
        <v>0.25274725274725274</v>
      </c>
      <c r="K2756" s="2">
        <f t="shared" si="1046"/>
        <v>0.53296703296703296</v>
      </c>
      <c r="L2756" s="2">
        <f t="shared" si="1047"/>
        <v>0.15934065934065933</v>
      </c>
      <c r="M2756" s="2">
        <f t="shared" si="1048"/>
        <v>5.4945054945054972E-2</v>
      </c>
      <c r="N2756" s="1">
        <v>46</v>
      </c>
      <c r="O2756" s="1">
        <v>97</v>
      </c>
      <c r="P2756" s="1">
        <v>29</v>
      </c>
      <c r="S2756" s="1">
        <v>9</v>
      </c>
      <c r="T2756" s="1">
        <v>1</v>
      </c>
      <c r="AB2756" s="1">
        <v>0</v>
      </c>
      <c r="AL2756" s="7">
        <f>IF(Q2756&gt;0,RANK(Q2756,(N2756:P2756,Q2756:AJ2756)),0)</f>
        <v>0</v>
      </c>
      <c r="AM2756" s="7">
        <f>IF(R2756&gt;0,RANK(R2756,(N2756:P2756,Q2756:AJ2756)),0)</f>
        <v>0</v>
      </c>
      <c r="AN2756" s="7">
        <f>IF(S2756&gt;0,RANK(S2756,(N2756:P2756,Q2756:AJ2756)),0)</f>
        <v>4</v>
      </c>
      <c r="AO2756" s="7">
        <f>IF(T2756&gt;0,RANK(T2756,(N2756:P2756,Q2756:AJ2756)),0)</f>
        <v>5</v>
      </c>
      <c r="AP2756" s="2">
        <f t="shared" si="1049"/>
        <v>0</v>
      </c>
      <c r="AQ2756" s="2">
        <f t="shared" si="1050"/>
        <v>0</v>
      </c>
      <c r="AR2756" s="2">
        <f t="shared" si="1051"/>
        <v>4.9450549450549448E-2</v>
      </c>
      <c r="AS2756" s="2">
        <f t="shared" si="1052"/>
        <v>5.4945054945054949E-3</v>
      </c>
      <c r="AU2756" t="s">
        <v>2523</v>
      </c>
      <c r="AV2756" t="s">
        <v>3221</v>
      </c>
      <c r="AW2756">
        <v>13</v>
      </c>
      <c r="AY2756" s="130">
        <v>48</v>
      </c>
      <c r="AZ2756" s="131">
        <v>269</v>
      </c>
      <c r="BA2756" s="132">
        <f t="shared" si="1053"/>
        <v>48269</v>
      </c>
      <c r="BC2756" s="7" t="s">
        <v>532</v>
      </c>
    </row>
    <row r="2757" spans="1:55" hidden="1" outlineLevel="1" x14ac:dyDescent="0.2">
      <c r="A2757" t="s">
        <v>2505</v>
      </c>
      <c r="B2757" t="s">
        <v>3221</v>
      </c>
      <c r="C2757" s="1">
        <f t="shared" si="1043"/>
        <v>1256</v>
      </c>
      <c r="D2757" s="7">
        <f>RANK(N2757,(N2757:P2757,Q2757:AJ2757))</f>
        <v>2</v>
      </c>
      <c r="E2757" s="7">
        <f>RANK(O2757,(N2757:P2757,Q2757:AJ2757))</f>
        <v>1</v>
      </c>
      <c r="F2757" s="7">
        <f>IF(P2757&gt;0,RANK(P2757,(N2757:P2757,Q2757:AJ2757)),0)</f>
        <v>3</v>
      </c>
      <c r="G2757" s="1">
        <f t="shared" si="1044"/>
        <v>147</v>
      </c>
      <c r="H2757" s="2">
        <f t="shared" si="1042"/>
        <v>0.11703821656050956</v>
      </c>
      <c r="I2757" s="2"/>
      <c r="J2757" s="2">
        <f t="shared" si="1045"/>
        <v>0.40047770700636942</v>
      </c>
      <c r="K2757" s="2">
        <f t="shared" si="1046"/>
        <v>0.51751592356687903</v>
      </c>
      <c r="L2757" s="2">
        <f t="shared" si="1047"/>
        <v>7.7229299363057322E-2</v>
      </c>
      <c r="M2757" s="2">
        <f t="shared" si="1048"/>
        <v>4.7770700636942248E-3</v>
      </c>
      <c r="N2757" s="1">
        <v>503</v>
      </c>
      <c r="O2757" s="1">
        <v>650</v>
      </c>
      <c r="P2757" s="1">
        <v>97</v>
      </c>
      <c r="Q2757" s="1">
        <v>1</v>
      </c>
      <c r="R2757" s="1">
        <v>4</v>
      </c>
      <c r="S2757" s="1">
        <v>1</v>
      </c>
      <c r="AB2757" s="1">
        <v>0</v>
      </c>
      <c r="AL2757" s="7">
        <f>IF(Q2757&gt;0,RANK(Q2757,(N2757:P2757,Q2757:AJ2757)),0)</f>
        <v>5</v>
      </c>
      <c r="AM2757" s="7">
        <f>IF(R2757&gt;0,RANK(R2757,(N2757:P2757,Q2757:AJ2757)),0)</f>
        <v>4</v>
      </c>
      <c r="AN2757" s="7">
        <f>IF(S2757&gt;0,RANK(S2757,(N2757:P2757,Q2757:AJ2757)),0)</f>
        <v>5</v>
      </c>
      <c r="AO2757" s="7">
        <f>IF(T2757&gt;0,RANK(T2757,(N2757:P2757,Q2757:AJ2757)),0)</f>
        <v>0</v>
      </c>
      <c r="AP2757" s="2">
        <f t="shared" si="1049"/>
        <v>7.9617834394904463E-4</v>
      </c>
      <c r="AQ2757" s="2">
        <f t="shared" si="1050"/>
        <v>3.1847133757961785E-3</v>
      </c>
      <c r="AR2757" s="2">
        <f t="shared" si="1051"/>
        <v>7.9617834394904463E-4</v>
      </c>
      <c r="AS2757" s="2">
        <f t="shared" si="1052"/>
        <v>0</v>
      </c>
      <c r="AU2757" t="s">
        <v>2505</v>
      </c>
      <c r="AV2757" t="s">
        <v>3221</v>
      </c>
      <c r="AW2757">
        <v>23</v>
      </c>
      <c r="AY2757" s="130">
        <v>48</v>
      </c>
      <c r="AZ2757" s="131">
        <v>271</v>
      </c>
      <c r="BA2757" s="132">
        <f t="shared" si="1053"/>
        <v>48271</v>
      </c>
      <c r="BC2757" s="7" t="s">
        <v>532</v>
      </c>
    </row>
    <row r="2758" spans="1:55" hidden="1" outlineLevel="1" x14ac:dyDescent="0.2">
      <c r="A2758" t="s">
        <v>2506</v>
      </c>
      <c r="B2758" t="s">
        <v>3221</v>
      </c>
      <c r="C2758" s="1">
        <f t="shared" si="1043"/>
        <v>8999</v>
      </c>
      <c r="D2758" s="7">
        <f>RANK(N2758,(N2758:P2758,Q2758:AJ2758))</f>
        <v>1</v>
      </c>
      <c r="E2758" s="7">
        <f>RANK(O2758,(N2758:P2758,Q2758:AJ2758))</f>
        <v>2</v>
      </c>
      <c r="F2758" s="7">
        <f>IF(P2758&gt;0,RANK(P2758,(N2758:P2758,Q2758:AJ2758)),0)</f>
        <v>3</v>
      </c>
      <c r="G2758" s="1">
        <f t="shared" si="1044"/>
        <v>1745</v>
      </c>
      <c r="H2758" s="2">
        <f t="shared" si="1042"/>
        <v>0.19391043449272141</v>
      </c>
      <c r="I2758" s="2"/>
      <c r="J2758" s="2">
        <f t="shared" si="1045"/>
        <v>0.57073008112012447</v>
      </c>
      <c r="K2758" s="2">
        <f t="shared" si="1046"/>
        <v>0.37681964662740303</v>
      </c>
      <c r="L2758" s="2">
        <f t="shared" si="1047"/>
        <v>4.7894210467829761E-2</v>
      </c>
      <c r="M2758" s="2">
        <f t="shared" si="1048"/>
        <v>4.5560617846427467E-3</v>
      </c>
      <c r="N2758" s="1">
        <v>5136</v>
      </c>
      <c r="O2758" s="1">
        <v>3391</v>
      </c>
      <c r="P2758" s="1">
        <v>431</v>
      </c>
      <c r="R2758" s="1">
        <v>23</v>
      </c>
      <c r="S2758" s="1">
        <v>13</v>
      </c>
      <c r="T2758" s="1">
        <v>5</v>
      </c>
      <c r="AB2758" s="1">
        <v>0</v>
      </c>
      <c r="AL2758" s="7">
        <f>IF(Q2758&gt;0,RANK(Q2758,(N2758:P2758,Q2758:AJ2758)),0)</f>
        <v>0</v>
      </c>
      <c r="AM2758" s="7">
        <f>IF(R2758&gt;0,RANK(R2758,(N2758:P2758,Q2758:AJ2758)),0)</f>
        <v>4</v>
      </c>
      <c r="AN2758" s="7">
        <f>IF(S2758&gt;0,RANK(S2758,(N2758:P2758,Q2758:AJ2758)),0)</f>
        <v>5</v>
      </c>
      <c r="AO2758" s="7">
        <f>IF(T2758&gt;0,RANK(T2758,(N2758:P2758,Q2758:AJ2758)),0)</f>
        <v>6</v>
      </c>
      <c r="AP2758" s="2">
        <f t="shared" si="1049"/>
        <v>0</v>
      </c>
      <c r="AQ2758" s="2">
        <f t="shared" si="1050"/>
        <v>2.555839537726414E-3</v>
      </c>
      <c r="AR2758" s="2">
        <f t="shared" si="1051"/>
        <v>1.4446049561062341E-3</v>
      </c>
      <c r="AS2758" s="2">
        <f t="shared" si="1052"/>
        <v>5.5561729081008999E-4</v>
      </c>
      <c r="AU2758" t="s">
        <v>2506</v>
      </c>
      <c r="AV2758" t="s">
        <v>3221</v>
      </c>
      <c r="AY2758" s="130">
        <v>48</v>
      </c>
      <c r="AZ2758" s="131">
        <v>273</v>
      </c>
      <c r="BA2758" s="132">
        <f t="shared" si="1053"/>
        <v>48273</v>
      </c>
      <c r="BC2758" s="7" t="s">
        <v>532</v>
      </c>
    </row>
    <row r="2759" spans="1:55" hidden="1" outlineLevel="1" x14ac:dyDescent="0.2">
      <c r="A2759" t="s">
        <v>2545</v>
      </c>
      <c r="B2759" t="s">
        <v>3221</v>
      </c>
      <c r="C2759" s="1">
        <f t="shared" si="1043"/>
        <v>1537</v>
      </c>
      <c r="D2759" s="7">
        <f>RANK(N2759,(N2759:P2759,Q2759:AJ2759))</f>
        <v>1</v>
      </c>
      <c r="E2759" s="7">
        <f>RANK(O2759,(N2759:P2759,Q2759:AJ2759))</f>
        <v>2</v>
      </c>
      <c r="F2759" s="7">
        <f>IF(P2759&gt;0,RANK(P2759,(N2759:P2759,Q2759:AJ2759)),0)</f>
        <v>3</v>
      </c>
      <c r="G2759" s="1">
        <f t="shared" si="1044"/>
        <v>186</v>
      </c>
      <c r="H2759" s="2">
        <f t="shared" si="1042"/>
        <v>0.1210149642160052</v>
      </c>
      <c r="I2759" s="2"/>
      <c r="J2759" s="2">
        <f t="shared" si="1045"/>
        <v>0.51073519843851656</v>
      </c>
      <c r="K2759" s="2">
        <f t="shared" si="1046"/>
        <v>0.3897202342225114</v>
      </c>
      <c r="L2759" s="2">
        <f t="shared" si="1047"/>
        <v>9.6942094990240729E-2</v>
      </c>
      <c r="M2759" s="2">
        <f t="shared" si="1048"/>
        <v>2.6024723487313162E-3</v>
      </c>
      <c r="N2759" s="1">
        <v>785</v>
      </c>
      <c r="O2759" s="1">
        <v>599</v>
      </c>
      <c r="P2759" s="1">
        <v>149</v>
      </c>
      <c r="R2759" s="1">
        <v>2</v>
      </c>
      <c r="S2759" s="1">
        <v>1</v>
      </c>
      <c r="T2759" s="1">
        <v>1</v>
      </c>
      <c r="AB2759" s="1">
        <v>0</v>
      </c>
      <c r="AL2759" s="7">
        <f>IF(Q2759&gt;0,RANK(Q2759,(N2759:P2759,Q2759:AJ2759)),0)</f>
        <v>0</v>
      </c>
      <c r="AM2759" s="7">
        <f>IF(R2759&gt;0,RANK(R2759,(N2759:P2759,Q2759:AJ2759)),0)</f>
        <v>4</v>
      </c>
      <c r="AN2759" s="7">
        <f>IF(S2759&gt;0,RANK(S2759,(N2759:P2759,Q2759:AJ2759)),0)</f>
        <v>5</v>
      </c>
      <c r="AO2759" s="7">
        <f>IF(T2759&gt;0,RANK(T2759,(N2759:P2759,Q2759:AJ2759)),0)</f>
        <v>5</v>
      </c>
      <c r="AP2759" s="2">
        <f t="shared" si="1049"/>
        <v>0</v>
      </c>
      <c r="AQ2759" s="2">
        <f t="shared" si="1050"/>
        <v>1.3012361743656475E-3</v>
      </c>
      <c r="AR2759" s="2">
        <f t="shared" si="1051"/>
        <v>6.5061808718282373E-4</v>
      </c>
      <c r="AS2759" s="2">
        <f t="shared" si="1052"/>
        <v>6.5061808718282373E-4</v>
      </c>
      <c r="AU2759" t="s">
        <v>2545</v>
      </c>
      <c r="AV2759" t="s">
        <v>3221</v>
      </c>
      <c r="AW2759">
        <v>13</v>
      </c>
      <c r="AY2759" s="130">
        <v>48</v>
      </c>
      <c r="AZ2759" s="131">
        <v>275</v>
      </c>
      <c r="BA2759" s="132">
        <f t="shared" si="1053"/>
        <v>48275</v>
      </c>
      <c r="BC2759" s="7" t="s">
        <v>532</v>
      </c>
    </row>
    <row r="2760" spans="1:55" hidden="1" outlineLevel="1" x14ac:dyDescent="0.2">
      <c r="A2760" t="s">
        <v>1885</v>
      </c>
      <c r="B2760" t="s">
        <v>3221</v>
      </c>
      <c r="C2760" s="1">
        <f t="shared" si="1043"/>
        <v>13722</v>
      </c>
      <c r="D2760" s="7">
        <f>RANK(N2760,(N2760:P2760,Q2760:AJ2760))</f>
        <v>2</v>
      </c>
      <c r="E2760" s="7">
        <f>RANK(O2760,(N2760:P2760,Q2760:AJ2760))</f>
        <v>1</v>
      </c>
      <c r="F2760" s="7">
        <f>IF(P2760&gt;0,RANK(P2760,(N2760:P2760,Q2760:AJ2760)),0)</f>
        <v>3</v>
      </c>
      <c r="G2760" s="1">
        <f t="shared" si="1044"/>
        <v>318</v>
      </c>
      <c r="H2760" s="2">
        <f t="shared" si="1042"/>
        <v>2.3174464363795364E-2</v>
      </c>
      <c r="I2760" s="2"/>
      <c r="J2760" s="2">
        <f t="shared" si="1045"/>
        <v>0.44271972015741146</v>
      </c>
      <c r="K2760" s="2">
        <f t="shared" si="1046"/>
        <v>0.46589418452120684</v>
      </c>
      <c r="L2760" s="2">
        <f t="shared" si="1047"/>
        <v>8.7305057571782543E-2</v>
      </c>
      <c r="M2760" s="2">
        <f t="shared" si="1048"/>
        <v>4.0810377495991562E-3</v>
      </c>
      <c r="N2760" s="1">
        <v>6075</v>
      </c>
      <c r="O2760" s="1">
        <v>6393</v>
      </c>
      <c r="P2760" s="1">
        <v>1198</v>
      </c>
      <c r="Q2760" s="1">
        <v>1</v>
      </c>
      <c r="R2760" s="1">
        <v>25</v>
      </c>
      <c r="S2760" s="1">
        <v>23</v>
      </c>
      <c r="T2760" s="1">
        <v>7</v>
      </c>
      <c r="AB2760" s="1">
        <v>0</v>
      </c>
      <c r="AL2760" s="7">
        <f>IF(Q2760&gt;0,RANK(Q2760,(N2760:P2760,Q2760:AJ2760)),0)</f>
        <v>7</v>
      </c>
      <c r="AM2760" s="7">
        <f>IF(R2760&gt;0,RANK(R2760,(N2760:P2760,Q2760:AJ2760)),0)</f>
        <v>4</v>
      </c>
      <c r="AN2760" s="7">
        <f>IF(S2760&gt;0,RANK(S2760,(N2760:P2760,Q2760:AJ2760)),0)</f>
        <v>5</v>
      </c>
      <c r="AO2760" s="7">
        <f>IF(T2760&gt;0,RANK(T2760,(N2760:P2760,Q2760:AJ2760)),0)</f>
        <v>6</v>
      </c>
      <c r="AP2760" s="2">
        <f t="shared" si="1049"/>
        <v>7.2875674099985422E-5</v>
      </c>
      <c r="AQ2760" s="2">
        <f t="shared" si="1050"/>
        <v>1.8218918524996355E-3</v>
      </c>
      <c r="AR2760" s="2">
        <f t="shared" si="1051"/>
        <v>1.6761405042996648E-3</v>
      </c>
      <c r="AS2760" s="2">
        <f t="shared" si="1052"/>
        <v>5.10129718699898E-4</v>
      </c>
      <c r="AU2760" t="s">
        <v>1885</v>
      </c>
      <c r="AV2760" t="s">
        <v>3221</v>
      </c>
      <c r="AW2760">
        <v>1</v>
      </c>
      <c r="AY2760" s="130">
        <v>48</v>
      </c>
      <c r="AZ2760" s="131">
        <v>277</v>
      </c>
      <c r="BA2760" s="132">
        <f t="shared" si="1053"/>
        <v>48277</v>
      </c>
      <c r="BC2760" s="7" t="s">
        <v>532</v>
      </c>
    </row>
    <row r="2761" spans="1:55" hidden="1" outlineLevel="1" x14ac:dyDescent="0.2">
      <c r="A2761" t="s">
        <v>3068</v>
      </c>
      <c r="B2761" t="s">
        <v>3221</v>
      </c>
      <c r="C2761" s="1">
        <f t="shared" si="1043"/>
        <v>4574</v>
      </c>
      <c r="D2761" s="7">
        <f>RANK(N2761,(N2761:P2761,Q2761:AJ2761))</f>
        <v>2</v>
      </c>
      <c r="E2761" s="7">
        <f>RANK(O2761,(N2761:P2761,Q2761:AJ2761))</f>
        <v>1</v>
      </c>
      <c r="F2761" s="7">
        <f>IF(P2761&gt;0,RANK(P2761,(N2761:P2761,Q2761:AJ2761)),0)</f>
        <v>3</v>
      </c>
      <c r="G2761" s="1">
        <f t="shared" si="1044"/>
        <v>910</v>
      </c>
      <c r="H2761" s="2">
        <f t="shared" si="1042"/>
        <v>0.19895059029296022</v>
      </c>
      <c r="I2761" s="2"/>
      <c r="J2761" s="2">
        <f t="shared" si="1045"/>
        <v>0.36794927853082643</v>
      </c>
      <c r="K2761" s="2">
        <f t="shared" si="1046"/>
        <v>0.56689986882378662</v>
      </c>
      <c r="L2761" s="2">
        <f t="shared" si="1047"/>
        <v>6.1871447310887624E-2</v>
      </c>
      <c r="M2761" s="2">
        <f t="shared" si="1048"/>
        <v>3.2794053344992677E-3</v>
      </c>
      <c r="N2761" s="1">
        <v>1683</v>
      </c>
      <c r="O2761" s="1">
        <v>2593</v>
      </c>
      <c r="P2761" s="1">
        <v>283</v>
      </c>
      <c r="R2761" s="1">
        <v>2</v>
      </c>
      <c r="S2761" s="1">
        <v>11</v>
      </c>
      <c r="T2761" s="1">
        <v>2</v>
      </c>
      <c r="AB2761" s="1">
        <v>0</v>
      </c>
      <c r="AL2761" s="7">
        <f>IF(Q2761&gt;0,RANK(Q2761,(N2761:P2761,Q2761:AJ2761)),0)</f>
        <v>0</v>
      </c>
      <c r="AM2761" s="7">
        <f>IF(R2761&gt;0,RANK(R2761,(N2761:P2761,Q2761:AJ2761)),0)</f>
        <v>5</v>
      </c>
      <c r="AN2761" s="7">
        <f>IF(S2761&gt;0,RANK(S2761,(N2761:P2761,Q2761:AJ2761)),0)</f>
        <v>4</v>
      </c>
      <c r="AO2761" s="7">
        <f>IF(T2761&gt;0,RANK(T2761,(N2761:P2761,Q2761:AJ2761)),0)</f>
        <v>5</v>
      </c>
      <c r="AP2761" s="2">
        <f t="shared" si="1049"/>
        <v>0</v>
      </c>
      <c r="AQ2761" s="2">
        <f t="shared" si="1050"/>
        <v>4.3725404459991256E-4</v>
      </c>
      <c r="AR2761" s="2">
        <f t="shared" si="1051"/>
        <v>2.404897245299519E-3</v>
      </c>
      <c r="AS2761" s="2">
        <f t="shared" si="1052"/>
        <v>4.3725404459991256E-4</v>
      </c>
      <c r="AU2761" t="s">
        <v>3068</v>
      </c>
      <c r="AV2761" t="s">
        <v>3221</v>
      </c>
      <c r="AW2761">
        <v>13</v>
      </c>
      <c r="AY2761" s="130">
        <v>48</v>
      </c>
      <c r="AZ2761" s="131">
        <v>279</v>
      </c>
      <c r="BA2761" s="132">
        <f t="shared" si="1053"/>
        <v>48279</v>
      </c>
      <c r="BC2761" s="7" t="s">
        <v>532</v>
      </c>
    </row>
    <row r="2762" spans="1:55" hidden="1" outlineLevel="1" x14ac:dyDescent="0.2">
      <c r="A2762" t="s">
        <v>738</v>
      </c>
      <c r="B2762" t="s">
        <v>3221</v>
      </c>
      <c r="C2762" s="1">
        <f t="shared" si="1043"/>
        <v>5362</v>
      </c>
      <c r="D2762" s="7">
        <f>RANK(N2762,(N2762:P2762,Q2762:AJ2762))</f>
        <v>2</v>
      </c>
      <c r="E2762" s="7">
        <f>RANK(O2762,(N2762:P2762,Q2762:AJ2762))</f>
        <v>1</v>
      </c>
      <c r="F2762" s="7">
        <f>IF(P2762&gt;0,RANK(P2762,(N2762:P2762,Q2762:AJ2762)),0)</f>
        <v>3</v>
      </c>
      <c r="G2762" s="1">
        <f t="shared" si="1044"/>
        <v>1189</v>
      </c>
      <c r="H2762" s="2">
        <f t="shared" si="1042"/>
        <v>0.22174561730697501</v>
      </c>
      <c r="I2762" s="2"/>
      <c r="J2762" s="2">
        <f t="shared" si="1045"/>
        <v>0.33923908989183138</v>
      </c>
      <c r="K2762" s="2">
        <f t="shared" si="1046"/>
        <v>0.56098470719880644</v>
      </c>
      <c r="L2762" s="2">
        <f t="shared" si="1047"/>
        <v>9.492726594554271E-2</v>
      </c>
      <c r="M2762" s="2">
        <f t="shared" si="1048"/>
        <v>4.8489369638194668E-3</v>
      </c>
      <c r="N2762" s="1">
        <v>1819</v>
      </c>
      <c r="O2762" s="1">
        <v>3008</v>
      </c>
      <c r="P2762" s="1">
        <v>509</v>
      </c>
      <c r="R2762" s="1">
        <v>19</v>
      </c>
      <c r="S2762" s="1">
        <v>4</v>
      </c>
      <c r="T2762" s="1">
        <v>3</v>
      </c>
      <c r="AB2762" s="1">
        <v>0</v>
      </c>
      <c r="AL2762" s="7">
        <f>IF(Q2762&gt;0,RANK(Q2762,(N2762:P2762,Q2762:AJ2762)),0)</f>
        <v>0</v>
      </c>
      <c r="AM2762" s="7">
        <f>IF(R2762&gt;0,RANK(R2762,(N2762:P2762,Q2762:AJ2762)),0)</f>
        <v>4</v>
      </c>
      <c r="AN2762" s="7">
        <f>IF(S2762&gt;0,RANK(S2762,(N2762:P2762,Q2762:AJ2762)),0)</f>
        <v>5</v>
      </c>
      <c r="AO2762" s="7">
        <f>IF(T2762&gt;0,RANK(T2762,(N2762:P2762,Q2762:AJ2762)),0)</f>
        <v>6</v>
      </c>
      <c r="AP2762" s="2">
        <f t="shared" si="1049"/>
        <v>0</v>
      </c>
      <c r="AQ2762" s="2">
        <f t="shared" si="1050"/>
        <v>3.5434539350988436E-3</v>
      </c>
      <c r="AR2762" s="2">
        <f t="shared" si="1051"/>
        <v>7.459903021260724E-4</v>
      </c>
      <c r="AS2762" s="2">
        <f t="shared" si="1052"/>
        <v>5.5949272659455425E-4</v>
      </c>
      <c r="AU2762" t="s">
        <v>738</v>
      </c>
      <c r="AV2762" t="s">
        <v>3221</v>
      </c>
      <c r="AW2762">
        <v>11</v>
      </c>
      <c r="AY2762" s="130">
        <v>48</v>
      </c>
      <c r="AZ2762" s="131">
        <v>281</v>
      </c>
      <c r="BA2762" s="132">
        <f t="shared" si="1053"/>
        <v>48281</v>
      </c>
      <c r="BC2762" s="7" t="s">
        <v>532</v>
      </c>
    </row>
    <row r="2763" spans="1:55" hidden="1" outlineLevel="1" x14ac:dyDescent="0.2">
      <c r="A2763" t="s">
        <v>1333</v>
      </c>
      <c r="B2763" t="s">
        <v>3221</v>
      </c>
      <c r="C2763" s="1">
        <f t="shared" si="1043"/>
        <v>2184</v>
      </c>
      <c r="D2763" s="7">
        <f>RANK(N2763,(N2763:P2763,Q2763:AJ2763))</f>
        <v>1</v>
      </c>
      <c r="E2763" s="7">
        <f>RANK(O2763,(N2763:P2763,Q2763:AJ2763))</f>
        <v>2</v>
      </c>
      <c r="F2763" s="7">
        <f>IF(P2763&gt;0,RANK(P2763,(N2763:P2763,Q2763:AJ2763)),0)</f>
        <v>3</v>
      </c>
      <c r="G2763" s="1">
        <f t="shared" si="1044"/>
        <v>952</v>
      </c>
      <c r="H2763" s="2">
        <f t="shared" si="1042"/>
        <v>0.4358974358974359</v>
      </c>
      <c r="I2763" s="2"/>
      <c r="J2763" s="2">
        <f t="shared" si="1045"/>
        <v>0.69688644688644685</v>
      </c>
      <c r="K2763" s="2">
        <f t="shared" si="1046"/>
        <v>0.26098901098901101</v>
      </c>
      <c r="L2763" s="2">
        <f t="shared" si="1047"/>
        <v>3.891941391941392E-2</v>
      </c>
      <c r="M2763" s="2">
        <f t="shared" si="1048"/>
        <v>3.2051282051282215E-3</v>
      </c>
      <c r="N2763" s="1">
        <v>1522</v>
      </c>
      <c r="O2763" s="1">
        <v>570</v>
      </c>
      <c r="P2763" s="1">
        <v>85</v>
      </c>
      <c r="Q2763" s="1">
        <v>1</v>
      </c>
      <c r="R2763" s="1">
        <v>2</v>
      </c>
      <c r="S2763" s="1">
        <v>2</v>
      </c>
      <c r="T2763" s="1">
        <v>2</v>
      </c>
      <c r="AB2763" s="1">
        <v>0</v>
      </c>
      <c r="AL2763" s="7">
        <f>IF(Q2763&gt;0,RANK(Q2763,(N2763:P2763,Q2763:AJ2763)),0)</f>
        <v>7</v>
      </c>
      <c r="AM2763" s="7">
        <f>IF(R2763&gt;0,RANK(R2763,(N2763:P2763,Q2763:AJ2763)),0)</f>
        <v>4</v>
      </c>
      <c r="AN2763" s="7">
        <f>IF(S2763&gt;0,RANK(S2763,(N2763:P2763,Q2763:AJ2763)),0)</f>
        <v>4</v>
      </c>
      <c r="AO2763" s="7">
        <f>IF(T2763&gt;0,RANK(T2763,(N2763:P2763,Q2763:AJ2763)),0)</f>
        <v>4</v>
      </c>
      <c r="AP2763" s="2">
        <f t="shared" si="1049"/>
        <v>4.5787545787545788E-4</v>
      </c>
      <c r="AQ2763" s="2">
        <f t="shared" si="1050"/>
        <v>9.1575091575091575E-4</v>
      </c>
      <c r="AR2763" s="2">
        <f t="shared" si="1051"/>
        <v>9.1575091575091575E-4</v>
      </c>
      <c r="AS2763" s="2">
        <f t="shared" si="1052"/>
        <v>9.1575091575091575E-4</v>
      </c>
      <c r="AU2763" t="s">
        <v>1333</v>
      </c>
      <c r="AV2763" t="s">
        <v>3221</v>
      </c>
      <c r="AW2763">
        <v>28</v>
      </c>
      <c r="AY2763" s="130">
        <v>48</v>
      </c>
      <c r="AZ2763" s="131">
        <v>283</v>
      </c>
      <c r="BA2763" s="132">
        <f t="shared" si="1053"/>
        <v>48283</v>
      </c>
      <c r="BC2763" s="7" t="s">
        <v>532</v>
      </c>
    </row>
    <row r="2764" spans="1:55" hidden="1" outlineLevel="1" x14ac:dyDescent="0.2">
      <c r="A2764" t="s">
        <v>216</v>
      </c>
      <c r="B2764" t="s">
        <v>3221</v>
      </c>
      <c r="C2764" s="1">
        <f t="shared" si="1043"/>
        <v>6855</v>
      </c>
      <c r="D2764" s="7">
        <f>RANK(N2764,(N2764:P2764,Q2764:AJ2764))</f>
        <v>2</v>
      </c>
      <c r="E2764" s="7">
        <f>RANK(O2764,(N2764:P2764,Q2764:AJ2764))</f>
        <v>1</v>
      </c>
      <c r="F2764" s="7">
        <f>IF(P2764&gt;0,RANK(P2764,(N2764:P2764,Q2764:AJ2764)),0)</f>
        <v>3</v>
      </c>
      <c r="G2764" s="1">
        <f t="shared" si="1044"/>
        <v>1122</v>
      </c>
      <c r="H2764" s="2">
        <f t="shared" si="1042"/>
        <v>0.16367614879649892</v>
      </c>
      <c r="I2764" s="2"/>
      <c r="J2764" s="2">
        <f t="shared" si="1045"/>
        <v>0.37563822027716998</v>
      </c>
      <c r="K2764" s="2">
        <f t="shared" si="1046"/>
        <v>0.53931436907366881</v>
      </c>
      <c r="L2764" s="2">
        <f t="shared" si="1047"/>
        <v>8.0379285193289574E-2</v>
      </c>
      <c r="M2764" s="2">
        <f t="shared" si="1048"/>
        <v>4.6681254558716412E-3</v>
      </c>
      <c r="N2764" s="1">
        <v>2575</v>
      </c>
      <c r="O2764" s="1">
        <v>3697</v>
      </c>
      <c r="P2764" s="1">
        <v>551</v>
      </c>
      <c r="Q2764" s="1">
        <v>1</v>
      </c>
      <c r="R2764" s="1">
        <v>24</v>
      </c>
      <c r="S2764" s="1">
        <v>4</v>
      </c>
      <c r="T2764" s="1">
        <v>3</v>
      </c>
      <c r="AB2764" s="1">
        <v>0</v>
      </c>
      <c r="AL2764" s="7">
        <f>IF(Q2764&gt;0,RANK(Q2764,(N2764:P2764,Q2764:AJ2764)),0)</f>
        <v>7</v>
      </c>
      <c r="AM2764" s="7">
        <f>IF(R2764&gt;0,RANK(R2764,(N2764:P2764,Q2764:AJ2764)),0)</f>
        <v>4</v>
      </c>
      <c r="AN2764" s="7">
        <f>IF(S2764&gt;0,RANK(S2764,(N2764:P2764,Q2764:AJ2764)),0)</f>
        <v>5</v>
      </c>
      <c r="AO2764" s="7">
        <f>IF(T2764&gt;0,RANK(T2764,(N2764:P2764,Q2764:AJ2764)),0)</f>
        <v>6</v>
      </c>
      <c r="AP2764" s="2">
        <f t="shared" si="1049"/>
        <v>1.4587892049598833E-4</v>
      </c>
      <c r="AQ2764" s="2">
        <f t="shared" si="1050"/>
        <v>3.50109409190372E-3</v>
      </c>
      <c r="AR2764" s="2">
        <f t="shared" si="1051"/>
        <v>5.835156819839533E-4</v>
      </c>
      <c r="AS2764" s="2">
        <f t="shared" si="1052"/>
        <v>4.3763676148796501E-4</v>
      </c>
      <c r="AU2764" t="s">
        <v>216</v>
      </c>
      <c r="AV2764" t="s">
        <v>3221</v>
      </c>
      <c r="AW2764">
        <v>14</v>
      </c>
      <c r="AY2764" s="130">
        <v>48</v>
      </c>
      <c r="AZ2764" s="131">
        <v>285</v>
      </c>
      <c r="BA2764" s="132">
        <f t="shared" si="1053"/>
        <v>48285</v>
      </c>
      <c r="BC2764" s="7" t="s">
        <v>532</v>
      </c>
    </row>
    <row r="2765" spans="1:55" hidden="1" outlineLevel="1" x14ac:dyDescent="0.2">
      <c r="A2765" t="s">
        <v>881</v>
      </c>
      <c r="B2765" t="s">
        <v>3221</v>
      </c>
      <c r="C2765" s="1">
        <f t="shared" si="1043"/>
        <v>4804</v>
      </c>
      <c r="D2765" s="7">
        <f>RANK(N2765,(N2765:P2765,Q2765:AJ2765))</f>
        <v>2</v>
      </c>
      <c r="E2765" s="7">
        <f>RANK(O2765,(N2765:P2765,Q2765:AJ2765))</f>
        <v>1</v>
      </c>
      <c r="F2765" s="7">
        <f>IF(P2765&gt;0,RANK(P2765,(N2765:P2765,Q2765:AJ2765)),0)</f>
        <v>3</v>
      </c>
      <c r="G2765" s="1">
        <f t="shared" si="1044"/>
        <v>346</v>
      </c>
      <c r="H2765" s="2">
        <f t="shared" si="1042"/>
        <v>7.20233139050791E-2</v>
      </c>
      <c r="I2765" s="2"/>
      <c r="J2765" s="2">
        <f t="shared" si="1045"/>
        <v>0.41798501248959202</v>
      </c>
      <c r="K2765" s="2">
        <f t="shared" si="1046"/>
        <v>0.49000832639467112</v>
      </c>
      <c r="L2765" s="2">
        <f t="shared" si="1047"/>
        <v>8.7635303913405502E-2</v>
      </c>
      <c r="M2765" s="2">
        <f t="shared" si="1048"/>
        <v>4.3713572023312969E-3</v>
      </c>
      <c r="N2765" s="1">
        <v>2008</v>
      </c>
      <c r="O2765" s="1">
        <v>2354</v>
      </c>
      <c r="P2765" s="1">
        <v>421</v>
      </c>
      <c r="Q2765" s="1">
        <v>6</v>
      </c>
      <c r="R2765" s="1">
        <v>9</v>
      </c>
      <c r="S2765" s="1">
        <v>3</v>
      </c>
      <c r="T2765" s="1">
        <v>3</v>
      </c>
      <c r="AB2765" s="1">
        <v>0</v>
      </c>
      <c r="AL2765" s="7">
        <f>IF(Q2765&gt;0,RANK(Q2765,(N2765:P2765,Q2765:AJ2765)),0)</f>
        <v>5</v>
      </c>
      <c r="AM2765" s="7">
        <f>IF(R2765&gt;0,RANK(R2765,(N2765:P2765,Q2765:AJ2765)),0)</f>
        <v>4</v>
      </c>
      <c r="AN2765" s="7">
        <f>IF(S2765&gt;0,RANK(S2765,(N2765:P2765,Q2765:AJ2765)),0)</f>
        <v>6</v>
      </c>
      <c r="AO2765" s="7">
        <f>IF(T2765&gt;0,RANK(T2765,(N2765:P2765,Q2765:AJ2765)),0)</f>
        <v>6</v>
      </c>
      <c r="AP2765" s="2">
        <f t="shared" si="1049"/>
        <v>1.2489592006661116E-3</v>
      </c>
      <c r="AQ2765" s="2">
        <f t="shared" si="1050"/>
        <v>1.8734388009991674E-3</v>
      </c>
      <c r="AR2765" s="2">
        <f t="shared" si="1051"/>
        <v>6.2447960033305578E-4</v>
      </c>
      <c r="AS2765" s="2">
        <f t="shared" si="1052"/>
        <v>6.2447960033305578E-4</v>
      </c>
      <c r="AU2765" t="s">
        <v>881</v>
      </c>
      <c r="AV2765" t="s">
        <v>3221</v>
      </c>
      <c r="AW2765">
        <v>14</v>
      </c>
      <c r="AY2765" s="130">
        <v>48</v>
      </c>
      <c r="AZ2765" s="131">
        <v>287</v>
      </c>
      <c r="BA2765" s="132">
        <f t="shared" si="1053"/>
        <v>48287</v>
      </c>
      <c r="BC2765" s="7" t="s">
        <v>532</v>
      </c>
    </row>
    <row r="2766" spans="1:55" hidden="1" outlineLevel="1" x14ac:dyDescent="0.2">
      <c r="A2766" t="s">
        <v>1301</v>
      </c>
      <c r="B2766" t="s">
        <v>3221</v>
      </c>
      <c r="C2766" s="1">
        <f t="shared" si="1043"/>
        <v>5566</v>
      </c>
      <c r="D2766" s="7">
        <f>RANK(N2766,(N2766:P2766,Q2766:AJ2766))</f>
        <v>2</v>
      </c>
      <c r="E2766" s="7">
        <f>RANK(O2766,(N2766:P2766,Q2766:AJ2766))</f>
        <v>1</v>
      </c>
      <c r="F2766" s="7">
        <f>IF(P2766&gt;0,RANK(P2766,(N2766:P2766,Q2766:AJ2766)),0)</f>
        <v>3</v>
      </c>
      <c r="G2766" s="1">
        <f t="shared" si="1044"/>
        <v>622</v>
      </c>
      <c r="H2766" s="2">
        <f t="shared" si="1042"/>
        <v>0.1117499101688825</v>
      </c>
      <c r="I2766" s="2"/>
      <c r="J2766" s="2">
        <f t="shared" si="1045"/>
        <v>0.39831117499101687</v>
      </c>
      <c r="K2766" s="2">
        <f t="shared" si="1046"/>
        <v>0.51006108515989934</v>
      </c>
      <c r="L2766" s="2">
        <f t="shared" si="1047"/>
        <v>8.965145526410348E-2</v>
      </c>
      <c r="M2766" s="2">
        <f t="shared" si="1048"/>
        <v>1.976284584980309E-3</v>
      </c>
      <c r="N2766" s="1">
        <v>2217</v>
      </c>
      <c r="O2766" s="1">
        <v>2839</v>
      </c>
      <c r="P2766" s="1">
        <v>499</v>
      </c>
      <c r="R2766" s="1">
        <v>4</v>
      </c>
      <c r="S2766" s="1">
        <v>4</v>
      </c>
      <c r="T2766" s="1">
        <v>2</v>
      </c>
      <c r="AB2766" s="1">
        <v>1</v>
      </c>
      <c r="AL2766" s="7">
        <f>IF(Q2766&gt;0,RANK(Q2766,(N2766:P2766,Q2766:AJ2766)),0)</f>
        <v>0</v>
      </c>
      <c r="AM2766" s="7">
        <f>IF(R2766&gt;0,RANK(R2766,(N2766:P2766,Q2766:AJ2766)),0)</f>
        <v>4</v>
      </c>
      <c r="AN2766" s="7">
        <f>IF(S2766&gt;0,RANK(S2766,(N2766:P2766,Q2766:AJ2766)),0)</f>
        <v>4</v>
      </c>
      <c r="AO2766" s="7">
        <f>IF(T2766&gt;0,RANK(T2766,(N2766:P2766,Q2766:AJ2766)),0)</f>
        <v>6</v>
      </c>
      <c r="AP2766" s="2">
        <f t="shared" si="1049"/>
        <v>0</v>
      </c>
      <c r="AQ2766" s="2">
        <f t="shared" si="1050"/>
        <v>7.1864893999281352E-4</v>
      </c>
      <c r="AR2766" s="2">
        <f t="shared" si="1051"/>
        <v>7.1864893999281352E-4</v>
      </c>
      <c r="AS2766" s="2">
        <f t="shared" si="1052"/>
        <v>3.5932446999640676E-4</v>
      </c>
      <c r="AU2766" t="s">
        <v>1301</v>
      </c>
      <c r="AV2766" t="s">
        <v>3221</v>
      </c>
      <c r="AW2766">
        <v>5</v>
      </c>
      <c r="AY2766" s="130">
        <v>48</v>
      </c>
      <c r="AZ2766" s="131">
        <v>289</v>
      </c>
      <c r="BA2766" s="132">
        <f t="shared" si="1053"/>
        <v>48289</v>
      </c>
      <c r="BC2766" s="7" t="s">
        <v>532</v>
      </c>
    </row>
    <row r="2767" spans="1:55" hidden="1" outlineLevel="1" x14ac:dyDescent="0.2">
      <c r="A2767" t="s">
        <v>1517</v>
      </c>
      <c r="B2767" t="s">
        <v>3221</v>
      </c>
      <c r="C2767" s="1">
        <f t="shared" si="1043"/>
        <v>16773</v>
      </c>
      <c r="D2767" s="7">
        <f>RANK(N2767,(N2767:P2767,Q2767:AJ2767))</f>
        <v>2</v>
      </c>
      <c r="E2767" s="7">
        <f>RANK(O2767,(N2767:P2767,Q2767:AJ2767))</f>
        <v>1</v>
      </c>
      <c r="F2767" s="7">
        <f>IF(P2767&gt;0,RANK(P2767,(N2767:P2767,Q2767:AJ2767)),0)</f>
        <v>3</v>
      </c>
      <c r="G2767" s="1">
        <f t="shared" si="1044"/>
        <v>907</v>
      </c>
      <c r="H2767" s="2">
        <f t="shared" si="1042"/>
        <v>5.4075001490490666E-2</v>
      </c>
      <c r="I2767" s="2"/>
      <c r="J2767" s="2">
        <f t="shared" si="1045"/>
        <v>0.41000417337387468</v>
      </c>
      <c r="K2767" s="2">
        <f t="shared" si="1046"/>
        <v>0.46407917486436534</v>
      </c>
      <c r="L2767" s="2">
        <f t="shared" si="1047"/>
        <v>0.11989506945686521</v>
      </c>
      <c r="M2767" s="2">
        <f t="shared" si="1048"/>
        <v>6.0215823048948292E-3</v>
      </c>
      <c r="N2767" s="1">
        <v>6877</v>
      </c>
      <c r="O2767" s="1">
        <v>7784</v>
      </c>
      <c r="P2767" s="1">
        <v>2011</v>
      </c>
      <c r="Q2767" s="1">
        <v>7</v>
      </c>
      <c r="R2767" s="1">
        <v>62</v>
      </c>
      <c r="S2767" s="1">
        <v>18</v>
      </c>
      <c r="T2767" s="1">
        <v>14</v>
      </c>
      <c r="AB2767" s="1">
        <v>0</v>
      </c>
      <c r="AL2767" s="7">
        <f>IF(Q2767&gt;0,RANK(Q2767,(N2767:P2767,Q2767:AJ2767)),0)</f>
        <v>7</v>
      </c>
      <c r="AM2767" s="7">
        <f>IF(R2767&gt;0,RANK(R2767,(N2767:P2767,Q2767:AJ2767)),0)</f>
        <v>4</v>
      </c>
      <c r="AN2767" s="7">
        <f>IF(S2767&gt;0,RANK(S2767,(N2767:P2767,Q2767:AJ2767)),0)</f>
        <v>5</v>
      </c>
      <c r="AO2767" s="7">
        <f>IF(T2767&gt;0,RANK(T2767,(N2767:P2767,Q2767:AJ2767)),0)</f>
        <v>6</v>
      </c>
      <c r="AP2767" s="2">
        <f t="shared" si="1049"/>
        <v>4.1733738746795447E-4</v>
      </c>
      <c r="AQ2767" s="2">
        <f t="shared" si="1050"/>
        <v>3.6964168604304536E-3</v>
      </c>
      <c r="AR2767" s="2">
        <f t="shared" si="1051"/>
        <v>1.0731532820604543E-3</v>
      </c>
      <c r="AS2767" s="2">
        <f t="shared" si="1052"/>
        <v>8.3467477493590894E-4</v>
      </c>
      <c r="AU2767" t="s">
        <v>1517</v>
      </c>
      <c r="AV2767" t="s">
        <v>3221</v>
      </c>
      <c r="AW2767">
        <v>2</v>
      </c>
      <c r="AY2767" s="130">
        <v>48</v>
      </c>
      <c r="AZ2767" s="131">
        <v>291</v>
      </c>
      <c r="BA2767" s="132">
        <f t="shared" si="1053"/>
        <v>48291</v>
      </c>
      <c r="BC2767" s="7" t="s">
        <v>532</v>
      </c>
    </row>
    <row r="2768" spans="1:55" hidden="1" outlineLevel="1" x14ac:dyDescent="0.2">
      <c r="A2768" t="s">
        <v>2434</v>
      </c>
      <c r="B2768" t="s">
        <v>3221</v>
      </c>
      <c r="C2768" s="1">
        <f t="shared" si="1043"/>
        <v>6646</v>
      </c>
      <c r="D2768" s="7">
        <f>RANK(N2768,(N2768:P2768,Q2768:AJ2768))</f>
        <v>1</v>
      </c>
      <c r="E2768" s="7">
        <f>RANK(O2768,(N2768:P2768,Q2768:AJ2768))</f>
        <v>2</v>
      </c>
      <c r="F2768" s="7">
        <f>IF(P2768&gt;0,RANK(P2768,(N2768:P2768,Q2768:AJ2768)),0)</f>
        <v>3</v>
      </c>
      <c r="G2768" s="1">
        <f t="shared" si="1044"/>
        <v>545</v>
      </c>
      <c r="H2768" s="2">
        <f t="shared" si="1042"/>
        <v>8.200421306048751E-2</v>
      </c>
      <c r="I2768" s="2"/>
      <c r="J2768" s="2">
        <f t="shared" si="1045"/>
        <v>0.48690941919951852</v>
      </c>
      <c r="K2768" s="2">
        <f t="shared" si="1046"/>
        <v>0.40490520613903097</v>
      </c>
      <c r="L2768" s="2">
        <f t="shared" si="1047"/>
        <v>0.10427324706590431</v>
      </c>
      <c r="M2768" s="2">
        <f t="shared" si="1048"/>
        <v>3.9121275955462526E-3</v>
      </c>
      <c r="N2768" s="1">
        <v>3236</v>
      </c>
      <c r="O2768" s="1">
        <v>2691</v>
      </c>
      <c r="P2768" s="1">
        <v>693</v>
      </c>
      <c r="Q2768" s="1">
        <v>3</v>
      </c>
      <c r="R2768" s="1">
        <v>10</v>
      </c>
      <c r="S2768" s="1">
        <v>8</v>
      </c>
      <c r="T2768" s="1">
        <v>5</v>
      </c>
      <c r="AB2768" s="1">
        <v>0</v>
      </c>
      <c r="AL2768" s="7">
        <f>IF(Q2768&gt;0,RANK(Q2768,(N2768:P2768,Q2768:AJ2768)),0)</f>
        <v>7</v>
      </c>
      <c r="AM2768" s="7">
        <f>IF(R2768&gt;0,RANK(R2768,(N2768:P2768,Q2768:AJ2768)),0)</f>
        <v>4</v>
      </c>
      <c r="AN2768" s="7">
        <f>IF(S2768&gt;0,RANK(S2768,(N2768:P2768,Q2768:AJ2768)),0)</f>
        <v>5</v>
      </c>
      <c r="AO2768" s="7">
        <f>IF(T2768&gt;0,RANK(T2768,(N2768:P2768,Q2768:AJ2768)),0)</f>
        <v>6</v>
      </c>
      <c r="AP2768" s="2">
        <f t="shared" si="1049"/>
        <v>4.5139933794763765E-4</v>
      </c>
      <c r="AQ2768" s="2">
        <f t="shared" si="1050"/>
        <v>1.5046644598254589E-3</v>
      </c>
      <c r="AR2768" s="2">
        <f t="shared" si="1051"/>
        <v>1.2037315678603672E-3</v>
      </c>
      <c r="AS2768" s="2">
        <f t="shared" si="1052"/>
        <v>7.5233222991272946E-4</v>
      </c>
      <c r="AU2768" t="s">
        <v>2434</v>
      </c>
      <c r="AV2768" t="s">
        <v>3221</v>
      </c>
      <c r="AW2768">
        <v>5</v>
      </c>
      <c r="AY2768" s="130">
        <v>48</v>
      </c>
      <c r="AZ2768" s="131">
        <v>293</v>
      </c>
      <c r="BA2768" s="132">
        <f t="shared" si="1053"/>
        <v>48293</v>
      </c>
      <c r="BC2768" s="7" t="s">
        <v>532</v>
      </c>
    </row>
    <row r="2769" spans="1:55" hidden="1" outlineLevel="1" x14ac:dyDescent="0.2">
      <c r="A2769" t="s">
        <v>2602</v>
      </c>
      <c r="B2769" t="s">
        <v>3221</v>
      </c>
      <c r="C2769" s="1">
        <f t="shared" si="1043"/>
        <v>1344</v>
      </c>
      <c r="D2769" s="7">
        <f>RANK(N2769,(N2769:P2769,Q2769:AJ2769))</f>
        <v>2</v>
      </c>
      <c r="E2769" s="7">
        <f>RANK(O2769,(N2769:P2769,Q2769:AJ2769))</f>
        <v>1</v>
      </c>
      <c r="F2769" s="7">
        <f>IF(P2769&gt;0,RANK(P2769,(N2769:P2769,Q2769:AJ2769)),0)</f>
        <v>3</v>
      </c>
      <c r="G2769" s="1">
        <f t="shared" si="1044"/>
        <v>512</v>
      </c>
      <c r="H2769" s="2">
        <f t="shared" si="1042"/>
        <v>0.38095238095238093</v>
      </c>
      <c r="I2769" s="2"/>
      <c r="J2769" s="2">
        <f t="shared" si="1045"/>
        <v>0.265625</v>
      </c>
      <c r="K2769" s="2">
        <f t="shared" si="1046"/>
        <v>0.64657738095238093</v>
      </c>
      <c r="L2769" s="2">
        <f t="shared" si="1047"/>
        <v>8.5565476190476192E-2</v>
      </c>
      <c r="M2769" s="2">
        <f t="shared" si="1048"/>
        <v>2.232142857142877E-3</v>
      </c>
      <c r="N2769" s="1">
        <v>357</v>
      </c>
      <c r="O2769" s="1">
        <v>869</v>
      </c>
      <c r="P2769" s="1">
        <v>115</v>
      </c>
      <c r="R2769" s="1">
        <v>2</v>
      </c>
      <c r="S2769" s="1">
        <v>1</v>
      </c>
      <c r="AB2769" s="1">
        <v>0</v>
      </c>
      <c r="AL2769" s="7">
        <f>IF(Q2769&gt;0,RANK(Q2769,(N2769:P2769,Q2769:AJ2769)),0)</f>
        <v>0</v>
      </c>
      <c r="AM2769" s="7">
        <f>IF(R2769&gt;0,RANK(R2769,(N2769:P2769,Q2769:AJ2769)),0)</f>
        <v>4</v>
      </c>
      <c r="AN2769" s="7">
        <f>IF(S2769&gt;0,RANK(S2769,(N2769:P2769,Q2769:AJ2769)),0)</f>
        <v>5</v>
      </c>
      <c r="AO2769" s="7">
        <f>IF(T2769&gt;0,RANK(T2769,(N2769:P2769,Q2769:AJ2769)),0)</f>
        <v>0</v>
      </c>
      <c r="AP2769" s="2">
        <f t="shared" si="1049"/>
        <v>0</v>
      </c>
      <c r="AQ2769" s="2">
        <f t="shared" si="1050"/>
        <v>1.488095238095238E-3</v>
      </c>
      <c r="AR2769" s="2">
        <f t="shared" si="1051"/>
        <v>7.4404761904761901E-4</v>
      </c>
      <c r="AS2769" s="2">
        <f t="shared" si="1052"/>
        <v>0</v>
      </c>
      <c r="AU2769" t="s">
        <v>2602</v>
      </c>
      <c r="AV2769" t="s">
        <v>3221</v>
      </c>
      <c r="AW2769">
        <v>13</v>
      </c>
      <c r="AY2769" s="130">
        <v>48</v>
      </c>
      <c r="AZ2769" s="131">
        <v>295</v>
      </c>
      <c r="BA2769" s="132">
        <f t="shared" si="1053"/>
        <v>48295</v>
      </c>
      <c r="BC2769" s="7" t="s">
        <v>532</v>
      </c>
    </row>
    <row r="2770" spans="1:55" hidden="1" outlineLevel="1" x14ac:dyDescent="0.2">
      <c r="A2770" t="s">
        <v>950</v>
      </c>
      <c r="B2770" t="s">
        <v>3221</v>
      </c>
      <c r="C2770" s="1">
        <f t="shared" si="1043"/>
        <v>3612</v>
      </c>
      <c r="D2770" s="7">
        <f>RANK(N2770,(N2770:P2770,Q2770:AJ2770))</f>
        <v>2</v>
      </c>
      <c r="E2770" s="7">
        <f>RANK(O2770,(N2770:P2770,Q2770:AJ2770))</f>
        <v>1</v>
      </c>
      <c r="F2770" s="7">
        <f>IF(P2770&gt;0,RANK(P2770,(N2770:P2770,Q2770:AJ2770)),0)</f>
        <v>3</v>
      </c>
      <c r="G2770" s="1">
        <f t="shared" si="1044"/>
        <v>557</v>
      </c>
      <c r="H2770" s="2">
        <f t="shared" si="1042"/>
        <v>0.15420819490586932</v>
      </c>
      <c r="I2770" s="2"/>
      <c r="J2770" s="2">
        <f t="shared" si="1045"/>
        <v>0.37984496124031009</v>
      </c>
      <c r="K2770" s="2">
        <f t="shared" si="1046"/>
        <v>0.53405315614617943</v>
      </c>
      <c r="L2770" s="2">
        <f t="shared" si="1047"/>
        <v>8.0841638981173872E-2</v>
      </c>
      <c r="M2770" s="2">
        <f t="shared" si="1048"/>
        <v>5.2602436323366114E-3</v>
      </c>
      <c r="N2770" s="1">
        <v>1372</v>
      </c>
      <c r="O2770" s="1">
        <v>1929</v>
      </c>
      <c r="P2770" s="1">
        <v>292</v>
      </c>
      <c r="R2770" s="1">
        <v>13</v>
      </c>
      <c r="S2770" s="1">
        <v>3</v>
      </c>
      <c r="T2770" s="1">
        <v>3</v>
      </c>
      <c r="AB2770" s="1">
        <v>0</v>
      </c>
      <c r="AL2770" s="7">
        <f>IF(Q2770&gt;0,RANK(Q2770,(N2770:P2770,Q2770:AJ2770)),0)</f>
        <v>0</v>
      </c>
      <c r="AM2770" s="7">
        <f>IF(R2770&gt;0,RANK(R2770,(N2770:P2770,Q2770:AJ2770)),0)</f>
        <v>4</v>
      </c>
      <c r="AN2770" s="7">
        <f>IF(S2770&gt;0,RANK(S2770,(N2770:P2770,Q2770:AJ2770)),0)</f>
        <v>5</v>
      </c>
      <c r="AO2770" s="7">
        <f>IF(T2770&gt;0,RANK(T2770,(N2770:P2770,Q2770:AJ2770)),0)</f>
        <v>5</v>
      </c>
      <c r="AP2770" s="2">
        <f t="shared" si="1049"/>
        <v>0</v>
      </c>
      <c r="AQ2770" s="2">
        <f t="shared" si="1050"/>
        <v>3.5991140642303433E-3</v>
      </c>
      <c r="AR2770" s="2">
        <f t="shared" si="1051"/>
        <v>8.3056478405315617E-4</v>
      </c>
      <c r="AS2770" s="2">
        <f t="shared" si="1052"/>
        <v>8.3056478405315617E-4</v>
      </c>
      <c r="AU2770" t="s">
        <v>950</v>
      </c>
      <c r="AV2770" t="s">
        <v>3221</v>
      </c>
      <c r="AW2770">
        <v>15</v>
      </c>
      <c r="AY2770" s="130">
        <v>48</v>
      </c>
      <c r="AZ2770" s="131">
        <v>297</v>
      </c>
      <c r="BA2770" s="132">
        <f t="shared" si="1053"/>
        <v>48297</v>
      </c>
      <c r="BC2770" s="7" t="s">
        <v>532</v>
      </c>
    </row>
    <row r="2771" spans="1:55" hidden="1" outlineLevel="1" x14ac:dyDescent="0.2">
      <c r="A2771" t="s">
        <v>1286</v>
      </c>
      <c r="B2771" t="s">
        <v>3221</v>
      </c>
      <c r="C2771" s="1">
        <f t="shared" si="1043"/>
        <v>7737</v>
      </c>
      <c r="D2771" s="7">
        <f>RANK(N2771,(N2771:P2771,Q2771:AJ2771))</f>
        <v>2</v>
      </c>
      <c r="E2771" s="7">
        <f>RANK(O2771,(N2771:P2771,Q2771:AJ2771))</f>
        <v>1</v>
      </c>
      <c r="F2771" s="7">
        <f>IF(P2771&gt;0,RANK(P2771,(N2771:P2771,Q2771:AJ2771)),0)</f>
        <v>3</v>
      </c>
      <c r="G2771" s="1">
        <f t="shared" si="1044"/>
        <v>1657</v>
      </c>
      <c r="H2771" s="2">
        <f t="shared" si="1042"/>
        <v>0.21416569729869459</v>
      </c>
      <c r="I2771" s="2"/>
      <c r="J2771" s="2">
        <f t="shared" si="1045"/>
        <v>0.34031278273232518</v>
      </c>
      <c r="K2771" s="2">
        <f t="shared" si="1046"/>
        <v>0.55447848003101974</v>
      </c>
      <c r="L2771" s="2">
        <f t="shared" si="1047"/>
        <v>9.8487785963551761E-2</v>
      </c>
      <c r="M2771" s="2">
        <f t="shared" si="1048"/>
        <v>6.720951273103376E-3</v>
      </c>
      <c r="N2771" s="1">
        <v>2633</v>
      </c>
      <c r="O2771" s="1">
        <v>4290</v>
      </c>
      <c r="P2771" s="1">
        <v>762</v>
      </c>
      <c r="Q2771" s="1">
        <v>5</v>
      </c>
      <c r="R2771" s="1">
        <v>26</v>
      </c>
      <c r="S2771" s="1">
        <v>13</v>
      </c>
      <c r="T2771" s="1">
        <v>8</v>
      </c>
      <c r="AB2771" s="1">
        <v>0</v>
      </c>
      <c r="AL2771" s="7">
        <f>IF(Q2771&gt;0,RANK(Q2771,(N2771:P2771,Q2771:AJ2771)),0)</f>
        <v>7</v>
      </c>
      <c r="AM2771" s="7">
        <f>IF(R2771&gt;0,RANK(R2771,(N2771:P2771,Q2771:AJ2771)),0)</f>
        <v>4</v>
      </c>
      <c r="AN2771" s="7">
        <f>IF(S2771&gt;0,RANK(S2771,(N2771:P2771,Q2771:AJ2771)),0)</f>
        <v>5</v>
      </c>
      <c r="AO2771" s="7">
        <f>IF(T2771&gt;0,RANK(T2771,(N2771:P2771,Q2771:AJ2771)),0)</f>
        <v>6</v>
      </c>
      <c r="AP2771" s="2">
        <f t="shared" si="1049"/>
        <v>6.4624531472146822E-4</v>
      </c>
      <c r="AQ2771" s="2">
        <f t="shared" si="1050"/>
        <v>3.3604756365516351E-3</v>
      </c>
      <c r="AR2771" s="2">
        <f t="shared" si="1051"/>
        <v>1.6802378182758176E-3</v>
      </c>
      <c r="AS2771" s="2">
        <f t="shared" si="1052"/>
        <v>1.0339925035543493E-3</v>
      </c>
      <c r="AU2771" t="s">
        <v>1286</v>
      </c>
      <c r="AV2771" t="s">
        <v>3221</v>
      </c>
      <c r="AW2771">
        <v>21</v>
      </c>
      <c r="AY2771" s="130">
        <v>48</v>
      </c>
      <c r="AZ2771" s="131">
        <v>299</v>
      </c>
      <c r="BA2771" s="132">
        <f t="shared" si="1053"/>
        <v>48299</v>
      </c>
      <c r="BC2771" s="7" t="s">
        <v>532</v>
      </c>
    </row>
    <row r="2772" spans="1:55" hidden="1" outlineLevel="1" x14ac:dyDescent="0.2">
      <c r="A2772" t="s">
        <v>1287</v>
      </c>
      <c r="B2772" t="s">
        <v>3221</v>
      </c>
      <c r="C2772" s="1">
        <f t="shared" si="1043"/>
        <v>77</v>
      </c>
      <c r="D2772" s="7">
        <f>RANK(N2772,(N2772:P2772,Q2772:AJ2772))</f>
        <v>3</v>
      </c>
      <c r="E2772" s="7">
        <f>RANK(O2772,(N2772:P2772,Q2772:AJ2772))</f>
        <v>1</v>
      </c>
      <c r="F2772" s="7">
        <f>IF(P2772&gt;0,RANK(P2772,(N2772:P2772,Q2772:AJ2772)),0)</f>
        <v>2</v>
      </c>
      <c r="G2772" s="1">
        <f t="shared" si="1044"/>
        <v>33</v>
      </c>
      <c r="H2772" s="2">
        <f t="shared" si="1042"/>
        <v>0.42857142857142855</v>
      </c>
      <c r="I2772" s="2"/>
      <c r="J2772" s="2">
        <f t="shared" si="1045"/>
        <v>0.18181818181818182</v>
      </c>
      <c r="K2772" s="2">
        <f t="shared" si="1046"/>
        <v>0.62337662337662336</v>
      </c>
      <c r="L2772" s="2">
        <f t="shared" si="1047"/>
        <v>0.19480519480519481</v>
      </c>
      <c r="M2772" s="2">
        <f t="shared" si="1048"/>
        <v>-5.5511151231257827E-17</v>
      </c>
      <c r="N2772" s="1">
        <v>14</v>
      </c>
      <c r="O2772" s="1">
        <v>48</v>
      </c>
      <c r="P2772" s="1">
        <v>15</v>
      </c>
      <c r="AB2772" s="1">
        <v>0</v>
      </c>
      <c r="AL2772" s="7">
        <f>IF(Q2772&gt;0,RANK(Q2772,(N2772:P2772,Q2772:AJ2772)),0)</f>
        <v>0</v>
      </c>
      <c r="AM2772" s="7">
        <f>IF(R2772&gt;0,RANK(R2772,(N2772:P2772,Q2772:AJ2772)),0)</f>
        <v>0</v>
      </c>
      <c r="AN2772" s="7">
        <f>IF(S2772&gt;0,RANK(S2772,(N2772:P2772,Q2772:AJ2772)),0)</f>
        <v>0</v>
      </c>
      <c r="AO2772" s="7">
        <f>IF(T2772&gt;0,RANK(T2772,(N2772:P2772,Q2772:AJ2772)),0)</f>
        <v>0</v>
      </c>
      <c r="AP2772" s="2">
        <f t="shared" si="1049"/>
        <v>0</v>
      </c>
      <c r="AQ2772" s="2">
        <f t="shared" si="1050"/>
        <v>0</v>
      </c>
      <c r="AR2772" s="2">
        <f t="shared" si="1051"/>
        <v>0</v>
      </c>
      <c r="AS2772" s="2">
        <f t="shared" si="1052"/>
        <v>0</v>
      </c>
      <c r="AU2772" t="s">
        <v>1287</v>
      </c>
      <c r="AV2772" t="s">
        <v>3221</v>
      </c>
      <c r="AW2772">
        <v>23</v>
      </c>
      <c r="AY2772" s="130">
        <v>48</v>
      </c>
      <c r="AZ2772" s="131">
        <v>301</v>
      </c>
      <c r="BA2772" s="132">
        <f t="shared" si="1053"/>
        <v>48301</v>
      </c>
      <c r="BC2772" s="7" t="s">
        <v>532</v>
      </c>
    </row>
    <row r="2773" spans="1:55" hidden="1" outlineLevel="1" x14ac:dyDescent="0.2">
      <c r="A2773" t="s">
        <v>3122</v>
      </c>
      <c r="B2773" t="s">
        <v>3221</v>
      </c>
      <c r="C2773" s="1">
        <f t="shared" si="1043"/>
        <v>74489</v>
      </c>
      <c r="D2773" s="7">
        <f>RANK(N2773,(N2773:P2773,Q2773:AJ2773))</f>
        <v>2</v>
      </c>
      <c r="E2773" s="7">
        <f>RANK(O2773,(N2773:P2773,Q2773:AJ2773))</f>
        <v>1</v>
      </c>
      <c r="F2773" s="7">
        <f>IF(P2773&gt;0,RANK(P2773,(N2773:P2773,Q2773:AJ2773)),0)</f>
        <v>3</v>
      </c>
      <c r="G2773" s="1">
        <f t="shared" si="1044"/>
        <v>24518</v>
      </c>
      <c r="H2773" s="2">
        <f t="shared" si="1042"/>
        <v>0.32914927036206687</v>
      </c>
      <c r="I2773" s="2"/>
      <c r="J2773" s="2">
        <f t="shared" si="1045"/>
        <v>0.3058975150693391</v>
      </c>
      <c r="K2773" s="2">
        <f t="shared" si="1046"/>
        <v>0.63504678543140602</v>
      </c>
      <c r="L2773" s="2">
        <f t="shared" si="1047"/>
        <v>5.3645504705392741E-2</v>
      </c>
      <c r="M2773" s="2">
        <f t="shared" si="1048"/>
        <v>5.4101947938621914E-3</v>
      </c>
      <c r="N2773" s="1">
        <v>22786</v>
      </c>
      <c r="O2773" s="1">
        <v>47304</v>
      </c>
      <c r="P2773" s="1">
        <v>3996</v>
      </c>
      <c r="Q2773" s="1">
        <v>42</v>
      </c>
      <c r="R2773" s="1">
        <v>255</v>
      </c>
      <c r="S2773" s="1">
        <v>71</v>
      </c>
      <c r="T2773" s="1">
        <v>35</v>
      </c>
      <c r="AB2773" s="1">
        <v>0</v>
      </c>
      <c r="AL2773" s="7">
        <f>IF(Q2773&gt;0,RANK(Q2773,(N2773:P2773,Q2773:AJ2773)),0)</f>
        <v>6</v>
      </c>
      <c r="AM2773" s="7">
        <f>IF(R2773&gt;0,RANK(R2773,(N2773:P2773,Q2773:AJ2773)),0)</f>
        <v>4</v>
      </c>
      <c r="AN2773" s="7">
        <f>IF(S2773&gt;0,RANK(S2773,(N2773:P2773,Q2773:AJ2773)),0)</f>
        <v>5</v>
      </c>
      <c r="AO2773" s="7">
        <f>IF(T2773&gt;0,RANK(T2773,(N2773:P2773,Q2773:AJ2773)),0)</f>
        <v>7</v>
      </c>
      <c r="AP2773" s="2">
        <f t="shared" si="1049"/>
        <v>5.6384164104767147E-4</v>
      </c>
      <c r="AQ2773" s="2">
        <f t="shared" si="1050"/>
        <v>3.4233242492180053E-3</v>
      </c>
      <c r="AR2773" s="2">
        <f t="shared" si="1051"/>
        <v>9.5316086939011132E-4</v>
      </c>
      <c r="AS2773" s="2">
        <f t="shared" si="1052"/>
        <v>4.6986803420639289E-4</v>
      </c>
      <c r="AU2773" t="s">
        <v>3122</v>
      </c>
      <c r="AV2773" t="s">
        <v>3221</v>
      </c>
      <c r="AY2773" s="130">
        <v>48</v>
      </c>
      <c r="AZ2773" s="131">
        <v>303</v>
      </c>
      <c r="BA2773" s="132">
        <f t="shared" si="1053"/>
        <v>48303</v>
      </c>
      <c r="BC2773" s="7" t="s">
        <v>532</v>
      </c>
    </row>
    <row r="2774" spans="1:55" hidden="1" outlineLevel="1" x14ac:dyDescent="0.2">
      <c r="A2774" t="s">
        <v>2432</v>
      </c>
      <c r="B2774" t="s">
        <v>3221</v>
      </c>
      <c r="C2774" s="1">
        <f t="shared" si="1043"/>
        <v>2197</v>
      </c>
      <c r="D2774" s="7">
        <f>RANK(N2774,(N2774:P2774,Q2774:AJ2774))</f>
        <v>2</v>
      </c>
      <c r="E2774" s="7">
        <f>RANK(O2774,(N2774:P2774,Q2774:AJ2774))</f>
        <v>1</v>
      </c>
      <c r="F2774" s="7">
        <f>IF(P2774&gt;0,RANK(P2774,(N2774:P2774,Q2774:AJ2774)),0)</f>
        <v>3</v>
      </c>
      <c r="G2774" s="1">
        <f t="shared" si="1044"/>
        <v>248</v>
      </c>
      <c r="H2774" s="2">
        <f t="shared" si="1042"/>
        <v>0.11288120163859809</v>
      </c>
      <c r="I2774" s="2"/>
      <c r="J2774" s="2">
        <f t="shared" si="1045"/>
        <v>0.41101502048247612</v>
      </c>
      <c r="K2774" s="2">
        <f t="shared" si="1046"/>
        <v>0.52389622212107423</v>
      </c>
      <c r="L2774" s="2">
        <f t="shared" si="1047"/>
        <v>6.1902594446973144E-2</v>
      </c>
      <c r="M2774" s="2">
        <f t="shared" si="1048"/>
        <v>3.1861629494765592E-3</v>
      </c>
      <c r="N2774" s="1">
        <v>903</v>
      </c>
      <c r="O2774" s="1">
        <v>1151</v>
      </c>
      <c r="P2774" s="1">
        <v>136</v>
      </c>
      <c r="R2774" s="1">
        <v>6</v>
      </c>
      <c r="S2774" s="1">
        <v>1</v>
      </c>
      <c r="AB2774" s="1">
        <v>0</v>
      </c>
      <c r="AL2774" s="7">
        <f>IF(Q2774&gt;0,RANK(Q2774,(N2774:P2774,Q2774:AJ2774)),0)</f>
        <v>0</v>
      </c>
      <c r="AM2774" s="7">
        <f>IF(R2774&gt;0,RANK(R2774,(N2774:P2774,Q2774:AJ2774)),0)</f>
        <v>4</v>
      </c>
      <c r="AN2774" s="7">
        <f>IF(S2774&gt;0,RANK(S2774,(N2774:P2774,Q2774:AJ2774)),0)</f>
        <v>5</v>
      </c>
      <c r="AO2774" s="7">
        <f>IF(T2774&gt;0,RANK(T2774,(N2774:P2774,Q2774:AJ2774)),0)</f>
        <v>0</v>
      </c>
      <c r="AP2774" s="2">
        <f t="shared" si="1049"/>
        <v>0</v>
      </c>
      <c r="AQ2774" s="2">
        <f t="shared" si="1050"/>
        <v>2.7309968138370506E-3</v>
      </c>
      <c r="AR2774" s="2">
        <f t="shared" si="1051"/>
        <v>4.5516613563950843E-4</v>
      </c>
      <c r="AS2774" s="2">
        <f t="shared" si="1052"/>
        <v>0</v>
      </c>
      <c r="AU2774" t="s">
        <v>2432</v>
      </c>
      <c r="AV2774" t="s">
        <v>3221</v>
      </c>
      <c r="AW2774">
        <v>13</v>
      </c>
      <c r="AY2774" s="130">
        <v>48</v>
      </c>
      <c r="AZ2774" s="131">
        <v>305</v>
      </c>
      <c r="BA2774" s="132">
        <f t="shared" si="1053"/>
        <v>48305</v>
      </c>
      <c r="BC2774" s="7" t="s">
        <v>532</v>
      </c>
    </row>
    <row r="2775" spans="1:55" hidden="1" outlineLevel="1" x14ac:dyDescent="0.2">
      <c r="A2775" t="s">
        <v>1327</v>
      </c>
      <c r="B2775" t="s">
        <v>3221</v>
      </c>
      <c r="C2775" s="1">
        <f t="shared" si="1043"/>
        <v>3008</v>
      </c>
      <c r="D2775" s="7">
        <f>RANK(N2775,(N2775:P2775,Q2775:AJ2775))</f>
        <v>2</v>
      </c>
      <c r="E2775" s="7">
        <f>RANK(O2775,(N2775:P2775,Q2775:AJ2775))</f>
        <v>1</v>
      </c>
      <c r="F2775" s="7">
        <f>IF(P2775&gt;0,RANK(P2775,(N2775:P2775,Q2775:AJ2775)),0)</f>
        <v>3</v>
      </c>
      <c r="G2775" s="1">
        <f t="shared" si="1044"/>
        <v>234</v>
      </c>
      <c r="H2775" s="2">
        <f t="shared" si="1042"/>
        <v>7.7792553191489366E-2</v>
      </c>
      <c r="I2775" s="2"/>
      <c r="J2775" s="2">
        <f t="shared" si="1045"/>
        <v>0.40924202127659576</v>
      </c>
      <c r="K2775" s="2">
        <f t="shared" si="1046"/>
        <v>0.48703457446808512</v>
      </c>
      <c r="L2775" s="2">
        <f t="shared" si="1047"/>
        <v>9.8404255319148939E-2</v>
      </c>
      <c r="M2775" s="2">
        <f t="shared" si="1048"/>
        <v>5.3191489361702343E-3</v>
      </c>
      <c r="N2775" s="1">
        <v>1231</v>
      </c>
      <c r="O2775" s="1">
        <v>1465</v>
      </c>
      <c r="P2775" s="1">
        <v>296</v>
      </c>
      <c r="R2775" s="1">
        <v>11</v>
      </c>
      <c r="S2775" s="1">
        <v>3</v>
      </c>
      <c r="T2775" s="1">
        <v>2</v>
      </c>
      <c r="AB2775" s="1">
        <v>0</v>
      </c>
      <c r="AL2775" s="7">
        <f>IF(Q2775&gt;0,RANK(Q2775,(N2775:P2775,Q2775:AJ2775)),0)</f>
        <v>0</v>
      </c>
      <c r="AM2775" s="7">
        <f>IF(R2775&gt;0,RANK(R2775,(N2775:P2775,Q2775:AJ2775)),0)</f>
        <v>4</v>
      </c>
      <c r="AN2775" s="7">
        <f>IF(S2775&gt;0,RANK(S2775,(N2775:P2775,Q2775:AJ2775)),0)</f>
        <v>5</v>
      </c>
      <c r="AO2775" s="7">
        <f>IF(T2775&gt;0,RANK(T2775,(N2775:P2775,Q2775:AJ2775)),0)</f>
        <v>6</v>
      </c>
      <c r="AP2775" s="2">
        <f t="shared" si="1049"/>
        <v>0</v>
      </c>
      <c r="AQ2775" s="2">
        <f t="shared" si="1050"/>
        <v>3.6569148936170214E-3</v>
      </c>
      <c r="AR2775" s="2">
        <f t="shared" si="1051"/>
        <v>9.9734042553191482E-4</v>
      </c>
      <c r="AS2775" s="2">
        <f t="shared" si="1052"/>
        <v>6.6489361702127658E-4</v>
      </c>
      <c r="AU2775" t="s">
        <v>1327</v>
      </c>
      <c r="AV2775" t="s">
        <v>3221</v>
      </c>
      <c r="AY2775" s="130">
        <v>48</v>
      </c>
      <c r="AZ2775" s="131">
        <v>307</v>
      </c>
      <c r="BA2775" s="132">
        <f t="shared" si="1053"/>
        <v>48307</v>
      </c>
      <c r="BC2775" s="7" t="s">
        <v>532</v>
      </c>
    </row>
    <row r="2776" spans="1:55" hidden="1" outlineLevel="1" x14ac:dyDescent="0.2">
      <c r="A2776" t="s">
        <v>1690</v>
      </c>
      <c r="B2776" t="s">
        <v>3221</v>
      </c>
      <c r="C2776" s="1">
        <f t="shared" si="1043"/>
        <v>63083</v>
      </c>
      <c r="D2776" s="7">
        <f>RANK(N2776,(N2776:P2776,Q2776:AJ2776))</f>
        <v>2</v>
      </c>
      <c r="E2776" s="7">
        <f>RANK(O2776,(N2776:P2776,Q2776:AJ2776))</f>
        <v>1</v>
      </c>
      <c r="F2776" s="7">
        <f>IF(P2776&gt;0,RANK(P2776,(N2776:P2776,Q2776:AJ2776)),0)</f>
        <v>3</v>
      </c>
      <c r="G2776" s="1">
        <f t="shared" si="1044"/>
        <v>3616</v>
      </c>
      <c r="H2776" s="2">
        <f t="shared" si="1042"/>
        <v>5.732130684970594E-2</v>
      </c>
      <c r="I2776" s="2"/>
      <c r="J2776" s="2">
        <f t="shared" si="1045"/>
        <v>0.42880015218046064</v>
      </c>
      <c r="K2776" s="2">
        <f t="shared" si="1046"/>
        <v>0.48612145903016662</v>
      </c>
      <c r="L2776" s="2">
        <f t="shared" si="1047"/>
        <v>8.1337285798075545E-2</v>
      </c>
      <c r="M2776" s="2">
        <f t="shared" si="1048"/>
        <v>3.7411029912971933E-3</v>
      </c>
      <c r="N2776" s="1">
        <v>27050</v>
      </c>
      <c r="O2776" s="1">
        <v>30666</v>
      </c>
      <c r="P2776" s="1">
        <v>5131</v>
      </c>
      <c r="Q2776" s="1">
        <v>45</v>
      </c>
      <c r="R2776" s="1">
        <v>113</v>
      </c>
      <c r="S2776" s="1">
        <v>56</v>
      </c>
      <c r="T2776" s="1">
        <v>21</v>
      </c>
      <c r="AB2776" s="1">
        <v>1</v>
      </c>
      <c r="AL2776" s="7">
        <f>IF(Q2776&gt;0,RANK(Q2776,(N2776:P2776,Q2776:AJ2776)),0)</f>
        <v>6</v>
      </c>
      <c r="AM2776" s="7">
        <f>IF(R2776&gt;0,RANK(R2776,(N2776:P2776,Q2776:AJ2776)),0)</f>
        <v>4</v>
      </c>
      <c r="AN2776" s="7">
        <f>IF(S2776&gt;0,RANK(S2776,(N2776:P2776,Q2776:AJ2776)),0)</f>
        <v>5</v>
      </c>
      <c r="AO2776" s="7">
        <f>IF(T2776&gt;0,RANK(T2776,(N2776:P2776,Q2776:AJ2776)),0)</f>
        <v>7</v>
      </c>
      <c r="AP2776" s="2">
        <f t="shared" si="1049"/>
        <v>7.1334590935751311E-4</v>
      </c>
      <c r="AQ2776" s="2">
        <f t="shared" si="1050"/>
        <v>1.7912908390533106E-3</v>
      </c>
      <c r="AR2776" s="2">
        <f t="shared" si="1051"/>
        <v>8.8771935386712747E-4</v>
      </c>
      <c r="AS2776" s="2">
        <f t="shared" si="1052"/>
        <v>3.3289475770017282E-4</v>
      </c>
      <c r="AU2776" t="s">
        <v>1690</v>
      </c>
      <c r="AV2776" t="s">
        <v>3221</v>
      </c>
      <c r="AW2776">
        <v>11</v>
      </c>
      <c r="AY2776" s="130">
        <v>48</v>
      </c>
      <c r="AZ2776" s="131">
        <v>309</v>
      </c>
      <c r="BA2776" s="132">
        <f t="shared" si="1053"/>
        <v>48309</v>
      </c>
      <c r="BC2776" s="7" t="s">
        <v>532</v>
      </c>
    </row>
    <row r="2777" spans="1:55" hidden="1" outlineLevel="1" x14ac:dyDescent="0.2">
      <c r="A2777" t="s">
        <v>1600</v>
      </c>
      <c r="B2777" t="s">
        <v>3221</v>
      </c>
      <c r="C2777" s="1">
        <f t="shared" si="1043"/>
        <v>430</v>
      </c>
      <c r="D2777" s="7">
        <f>RANK(N2777,(N2777:P2777,Q2777:AJ2777))</f>
        <v>2</v>
      </c>
      <c r="E2777" s="7">
        <f>RANK(O2777,(N2777:P2777,Q2777:AJ2777))</f>
        <v>1</v>
      </c>
      <c r="F2777" s="7">
        <f>IF(P2777&gt;0,RANK(P2777,(N2777:P2777,Q2777:AJ2777)),0)</f>
        <v>3</v>
      </c>
      <c r="G2777" s="1">
        <f t="shared" si="1044"/>
        <v>157</v>
      </c>
      <c r="H2777" s="2">
        <f t="shared" si="1042"/>
        <v>0.36511627906976746</v>
      </c>
      <c r="I2777" s="2"/>
      <c r="J2777" s="2">
        <f t="shared" si="1045"/>
        <v>0.27209302325581397</v>
      </c>
      <c r="K2777" s="2">
        <f t="shared" si="1046"/>
        <v>0.63720930232558137</v>
      </c>
      <c r="L2777" s="2">
        <f t="shared" si="1047"/>
        <v>8.1395348837209308E-2</v>
      </c>
      <c r="M2777" s="2">
        <f t="shared" si="1048"/>
        <v>9.3023255813953487E-3</v>
      </c>
      <c r="N2777" s="1">
        <v>117</v>
      </c>
      <c r="O2777" s="1">
        <v>274</v>
      </c>
      <c r="P2777" s="1">
        <v>35</v>
      </c>
      <c r="R2777" s="1">
        <v>3</v>
      </c>
      <c r="S2777" s="1">
        <v>1</v>
      </c>
      <c r="AB2777" s="1">
        <v>0</v>
      </c>
      <c r="AL2777" s="7">
        <f>IF(Q2777&gt;0,RANK(Q2777,(N2777:P2777,Q2777:AJ2777)),0)</f>
        <v>0</v>
      </c>
      <c r="AM2777" s="7">
        <f>IF(R2777&gt;0,RANK(R2777,(N2777:P2777,Q2777:AJ2777)),0)</f>
        <v>4</v>
      </c>
      <c r="AN2777" s="7">
        <f>IF(S2777&gt;0,RANK(S2777,(N2777:P2777,Q2777:AJ2777)),0)</f>
        <v>5</v>
      </c>
      <c r="AO2777" s="7">
        <f>IF(T2777&gt;0,RANK(T2777,(N2777:P2777,Q2777:AJ2777)),0)</f>
        <v>0</v>
      </c>
      <c r="AP2777" s="2">
        <f t="shared" si="1049"/>
        <v>0</v>
      </c>
      <c r="AQ2777" s="2">
        <f t="shared" si="1050"/>
        <v>6.9767441860465115E-3</v>
      </c>
      <c r="AR2777" s="2">
        <f t="shared" si="1051"/>
        <v>2.3255813953488372E-3</v>
      </c>
      <c r="AS2777" s="2">
        <f t="shared" si="1052"/>
        <v>0</v>
      </c>
      <c r="AU2777" t="s">
        <v>1600</v>
      </c>
      <c r="AV2777" t="s">
        <v>3221</v>
      </c>
      <c r="AW2777">
        <v>28</v>
      </c>
      <c r="AY2777" s="130">
        <v>48</v>
      </c>
      <c r="AZ2777" s="131">
        <v>311</v>
      </c>
      <c r="BA2777" s="132">
        <f t="shared" si="1053"/>
        <v>48311</v>
      </c>
      <c r="BC2777" s="7" t="s">
        <v>532</v>
      </c>
    </row>
    <row r="2778" spans="1:55" hidden="1" outlineLevel="1" x14ac:dyDescent="0.2">
      <c r="A2778" t="s">
        <v>2709</v>
      </c>
      <c r="B2778" t="s">
        <v>3221</v>
      </c>
      <c r="C2778" s="1">
        <f t="shared" si="1043"/>
        <v>3351</v>
      </c>
      <c r="D2778" s="7">
        <f>RANK(N2778,(N2778:P2778,Q2778:AJ2778))</f>
        <v>2</v>
      </c>
      <c r="E2778" s="7">
        <f>RANK(O2778,(N2778:P2778,Q2778:AJ2778))</f>
        <v>1</v>
      </c>
      <c r="F2778" s="7">
        <f>IF(P2778&gt;0,RANK(P2778,(N2778:P2778,Q2778:AJ2778)),0)</f>
        <v>3</v>
      </c>
      <c r="G2778" s="1">
        <f t="shared" si="1044"/>
        <v>106</v>
      </c>
      <c r="H2778" s="2">
        <f t="shared" si="1042"/>
        <v>3.1632348552670844E-2</v>
      </c>
      <c r="I2778" s="2"/>
      <c r="J2778" s="2">
        <f t="shared" si="1045"/>
        <v>0.43867502238137868</v>
      </c>
      <c r="K2778" s="2">
        <f t="shared" si="1046"/>
        <v>0.47030737093404956</v>
      </c>
      <c r="L2778" s="2">
        <f t="shared" si="1047"/>
        <v>8.7436586093703375E-2</v>
      </c>
      <c r="M2778" s="2">
        <f t="shared" si="1048"/>
        <v>3.5810205908683862E-3</v>
      </c>
      <c r="N2778" s="1">
        <v>1470</v>
      </c>
      <c r="O2778" s="1">
        <v>1576</v>
      </c>
      <c r="P2778" s="1">
        <v>293</v>
      </c>
      <c r="R2778" s="1">
        <v>5</v>
      </c>
      <c r="S2778" s="1">
        <v>7</v>
      </c>
      <c r="AB2778" s="1">
        <v>0</v>
      </c>
      <c r="AL2778" s="7">
        <f>IF(Q2778&gt;0,RANK(Q2778,(N2778:P2778,Q2778:AJ2778)),0)</f>
        <v>0</v>
      </c>
      <c r="AM2778" s="7">
        <f>IF(R2778&gt;0,RANK(R2778,(N2778:P2778,Q2778:AJ2778)),0)</f>
        <v>5</v>
      </c>
      <c r="AN2778" s="7">
        <f>IF(S2778&gt;0,RANK(S2778,(N2778:P2778,Q2778:AJ2778)),0)</f>
        <v>4</v>
      </c>
      <c r="AO2778" s="7">
        <f>IF(T2778&gt;0,RANK(T2778,(N2778:P2778,Q2778:AJ2778)),0)</f>
        <v>0</v>
      </c>
      <c r="AP2778" s="2">
        <f t="shared" si="1049"/>
        <v>0</v>
      </c>
      <c r="AQ2778" s="2">
        <f t="shared" si="1050"/>
        <v>1.4920919128618322E-3</v>
      </c>
      <c r="AR2778" s="2">
        <f t="shared" si="1051"/>
        <v>2.0889286780065653E-3</v>
      </c>
      <c r="AS2778" s="2">
        <f t="shared" si="1052"/>
        <v>0</v>
      </c>
      <c r="AU2778" t="s">
        <v>2709</v>
      </c>
      <c r="AV2778" t="s">
        <v>3221</v>
      </c>
      <c r="AW2778">
        <v>5</v>
      </c>
      <c r="AY2778" s="130">
        <v>48</v>
      </c>
      <c r="AZ2778" s="131">
        <v>313</v>
      </c>
      <c r="BA2778" s="132">
        <f t="shared" si="1053"/>
        <v>48313</v>
      </c>
      <c r="BC2778" s="7" t="s">
        <v>532</v>
      </c>
    </row>
    <row r="2779" spans="1:55" hidden="1" outlineLevel="1" x14ac:dyDescent="0.2">
      <c r="A2779" t="s">
        <v>1066</v>
      </c>
      <c r="B2779" t="s">
        <v>3221</v>
      </c>
      <c r="C2779" s="1">
        <f t="shared" si="1043"/>
        <v>3657</v>
      </c>
      <c r="D2779" s="7">
        <f>RANK(N2779,(N2779:P2779,Q2779:AJ2779))</f>
        <v>1</v>
      </c>
      <c r="E2779" s="7">
        <f>RANK(O2779,(N2779:P2779,Q2779:AJ2779))</f>
        <v>2</v>
      </c>
      <c r="F2779" s="7">
        <f>IF(P2779&gt;0,RANK(P2779,(N2779:P2779,Q2779:AJ2779)),0)</f>
        <v>3</v>
      </c>
      <c r="G2779" s="1">
        <f t="shared" si="1044"/>
        <v>768</v>
      </c>
      <c r="H2779" s="2">
        <f t="shared" si="1042"/>
        <v>0.2100082034454471</v>
      </c>
      <c r="I2779" s="2"/>
      <c r="J2779" s="2">
        <f t="shared" si="1045"/>
        <v>0.55455291222313374</v>
      </c>
      <c r="K2779" s="2">
        <f t="shared" si="1046"/>
        <v>0.34454470877768661</v>
      </c>
      <c r="L2779" s="2">
        <f t="shared" si="1047"/>
        <v>9.6527208094066175E-2</v>
      </c>
      <c r="M2779" s="2">
        <f t="shared" si="1048"/>
        <v>4.375170905113468E-3</v>
      </c>
      <c r="N2779" s="1">
        <v>2028</v>
      </c>
      <c r="O2779" s="1">
        <v>1260</v>
      </c>
      <c r="P2779" s="1">
        <v>353</v>
      </c>
      <c r="Q2779" s="1">
        <v>4</v>
      </c>
      <c r="R2779" s="1">
        <v>4</v>
      </c>
      <c r="S2779" s="1">
        <v>3</v>
      </c>
      <c r="T2779" s="1">
        <v>5</v>
      </c>
      <c r="AB2779" s="1">
        <v>0</v>
      </c>
      <c r="AL2779" s="7">
        <f>IF(Q2779&gt;0,RANK(Q2779,(N2779:P2779,Q2779:AJ2779)),0)</f>
        <v>5</v>
      </c>
      <c r="AM2779" s="7">
        <f>IF(R2779&gt;0,RANK(R2779,(N2779:P2779,Q2779:AJ2779)),0)</f>
        <v>5</v>
      </c>
      <c r="AN2779" s="7">
        <f>IF(S2779&gt;0,RANK(S2779,(N2779:P2779,Q2779:AJ2779)),0)</f>
        <v>7</v>
      </c>
      <c r="AO2779" s="7">
        <f>IF(T2779&gt;0,RANK(T2779,(N2779:P2779,Q2779:AJ2779)),0)</f>
        <v>4</v>
      </c>
      <c r="AP2779" s="2">
        <f t="shared" si="1049"/>
        <v>1.0937927262783702E-3</v>
      </c>
      <c r="AQ2779" s="2">
        <f t="shared" si="1050"/>
        <v>1.0937927262783702E-3</v>
      </c>
      <c r="AR2779" s="2">
        <f t="shared" si="1051"/>
        <v>8.2034454470877774E-4</v>
      </c>
      <c r="AS2779" s="2">
        <f t="shared" si="1052"/>
        <v>1.3672409078479629E-3</v>
      </c>
      <c r="AU2779" t="s">
        <v>1066</v>
      </c>
      <c r="AV2779" t="s">
        <v>3221</v>
      </c>
      <c r="AW2779">
        <v>1</v>
      </c>
      <c r="AY2779" s="130">
        <v>48</v>
      </c>
      <c r="AZ2779" s="131">
        <v>315</v>
      </c>
      <c r="BA2779" s="132">
        <f t="shared" si="1053"/>
        <v>48315</v>
      </c>
      <c r="BC2779" s="7" t="s">
        <v>532</v>
      </c>
    </row>
    <row r="2780" spans="1:55" hidden="1" outlineLevel="1" x14ac:dyDescent="0.2">
      <c r="A2780" t="s">
        <v>2946</v>
      </c>
      <c r="B2780" t="s">
        <v>3221</v>
      </c>
      <c r="C2780" s="1">
        <f t="shared" si="1043"/>
        <v>1773</v>
      </c>
      <c r="D2780" s="7">
        <f>RANK(N2780,(N2780:P2780,Q2780:AJ2780))</f>
        <v>2</v>
      </c>
      <c r="E2780" s="7">
        <f>RANK(O2780,(N2780:P2780,Q2780:AJ2780))</f>
        <v>1</v>
      </c>
      <c r="F2780" s="7">
        <f>IF(P2780&gt;0,RANK(P2780,(N2780:P2780,Q2780:AJ2780)),0)</f>
        <v>3</v>
      </c>
      <c r="G2780" s="1">
        <f t="shared" si="1044"/>
        <v>330</v>
      </c>
      <c r="H2780" s="2">
        <f t="shared" si="1042"/>
        <v>0.18612521150592218</v>
      </c>
      <c r="I2780" s="2"/>
      <c r="J2780" s="2">
        <f t="shared" si="1045"/>
        <v>0.36266215454032713</v>
      </c>
      <c r="K2780" s="2">
        <f t="shared" si="1046"/>
        <v>0.54878736604624934</v>
      </c>
      <c r="L2780" s="2">
        <f t="shared" si="1047"/>
        <v>7.8962210941906377E-2</v>
      </c>
      <c r="M2780" s="2">
        <f t="shared" si="1048"/>
        <v>9.5882684715171557E-3</v>
      </c>
      <c r="N2780" s="1">
        <v>643</v>
      </c>
      <c r="O2780" s="1">
        <v>973</v>
      </c>
      <c r="P2780" s="1">
        <v>140</v>
      </c>
      <c r="R2780" s="1">
        <v>5</v>
      </c>
      <c r="S2780" s="1">
        <v>11</v>
      </c>
      <c r="T2780" s="1">
        <v>1</v>
      </c>
      <c r="AB2780" s="1">
        <v>0</v>
      </c>
      <c r="AL2780" s="7">
        <f>IF(Q2780&gt;0,RANK(Q2780,(N2780:P2780,Q2780:AJ2780)),0)</f>
        <v>0</v>
      </c>
      <c r="AM2780" s="7">
        <f>IF(R2780&gt;0,RANK(R2780,(N2780:P2780,Q2780:AJ2780)),0)</f>
        <v>5</v>
      </c>
      <c r="AN2780" s="7">
        <f>IF(S2780&gt;0,RANK(S2780,(N2780:P2780,Q2780:AJ2780)),0)</f>
        <v>4</v>
      </c>
      <c r="AO2780" s="7">
        <f>IF(T2780&gt;0,RANK(T2780,(N2780:P2780,Q2780:AJ2780)),0)</f>
        <v>6</v>
      </c>
      <c r="AP2780" s="2">
        <f t="shared" si="1049"/>
        <v>0</v>
      </c>
      <c r="AQ2780" s="2">
        <f t="shared" si="1050"/>
        <v>2.8200789622109417E-3</v>
      </c>
      <c r="AR2780" s="2">
        <f t="shared" si="1051"/>
        <v>6.2041737168640719E-3</v>
      </c>
      <c r="AS2780" s="2">
        <f t="shared" si="1052"/>
        <v>5.6401579244218843E-4</v>
      </c>
      <c r="AU2780" t="s">
        <v>2946</v>
      </c>
      <c r="AV2780" t="s">
        <v>3221</v>
      </c>
      <c r="AW2780">
        <v>17</v>
      </c>
      <c r="AY2780" s="130">
        <v>48</v>
      </c>
      <c r="AZ2780" s="131">
        <v>317</v>
      </c>
      <c r="BA2780" s="132">
        <f t="shared" si="1053"/>
        <v>48317</v>
      </c>
      <c r="BC2780" s="7" t="s">
        <v>532</v>
      </c>
    </row>
    <row r="2781" spans="1:55" hidden="1" outlineLevel="1" x14ac:dyDescent="0.2">
      <c r="A2781" t="s">
        <v>1698</v>
      </c>
      <c r="B2781" t="s">
        <v>3221</v>
      </c>
      <c r="C2781" s="1">
        <f t="shared" si="1043"/>
        <v>1735</v>
      </c>
      <c r="D2781" s="7">
        <f>RANK(N2781,(N2781:P2781,Q2781:AJ2781))</f>
        <v>2</v>
      </c>
      <c r="E2781" s="7">
        <f>RANK(O2781,(N2781:P2781,Q2781:AJ2781))</f>
        <v>1</v>
      </c>
      <c r="F2781" s="7">
        <f>IF(P2781&gt;0,RANK(P2781,(N2781:P2781,Q2781:AJ2781)),0)</f>
        <v>3</v>
      </c>
      <c r="G2781" s="1">
        <f t="shared" si="1044"/>
        <v>331</v>
      </c>
      <c r="H2781" s="2">
        <f t="shared" si="1042"/>
        <v>0.19077809798270892</v>
      </c>
      <c r="I2781" s="2"/>
      <c r="J2781" s="2">
        <f t="shared" si="1045"/>
        <v>0.35619596541786741</v>
      </c>
      <c r="K2781" s="2">
        <f t="shared" si="1046"/>
        <v>0.54697406340057642</v>
      </c>
      <c r="L2781" s="2">
        <f t="shared" si="1047"/>
        <v>8.7031700288184438E-2</v>
      </c>
      <c r="M2781" s="2">
        <f t="shared" si="1048"/>
        <v>9.79827089337168E-3</v>
      </c>
      <c r="N2781" s="1">
        <v>618</v>
      </c>
      <c r="O2781" s="1">
        <v>949</v>
      </c>
      <c r="P2781" s="1">
        <v>151</v>
      </c>
      <c r="R2781" s="1">
        <v>9</v>
      </c>
      <c r="S2781" s="1">
        <v>8</v>
      </c>
      <c r="AB2781" s="1">
        <v>0</v>
      </c>
      <c r="AL2781" s="7">
        <f>IF(Q2781&gt;0,RANK(Q2781,(N2781:P2781,Q2781:AJ2781)),0)</f>
        <v>0</v>
      </c>
      <c r="AM2781" s="7">
        <f>IF(R2781&gt;0,RANK(R2781,(N2781:P2781,Q2781:AJ2781)),0)</f>
        <v>4</v>
      </c>
      <c r="AN2781" s="7">
        <f>IF(S2781&gt;0,RANK(S2781,(N2781:P2781,Q2781:AJ2781)),0)</f>
        <v>5</v>
      </c>
      <c r="AO2781" s="7">
        <f>IF(T2781&gt;0,RANK(T2781,(N2781:P2781,Q2781:AJ2781)),0)</f>
        <v>0</v>
      </c>
      <c r="AP2781" s="2">
        <f t="shared" si="1049"/>
        <v>0</v>
      </c>
      <c r="AQ2781" s="2">
        <f t="shared" si="1050"/>
        <v>5.1873198847262247E-3</v>
      </c>
      <c r="AR2781" s="2">
        <f t="shared" si="1051"/>
        <v>4.6109510086455334E-3</v>
      </c>
      <c r="AS2781" s="2">
        <f t="shared" si="1052"/>
        <v>0</v>
      </c>
      <c r="AU2781" t="s">
        <v>1698</v>
      </c>
      <c r="AV2781" t="s">
        <v>3221</v>
      </c>
      <c r="AW2781">
        <v>21</v>
      </c>
      <c r="AY2781" s="130">
        <v>48</v>
      </c>
      <c r="AZ2781" s="131">
        <v>319</v>
      </c>
      <c r="BA2781" s="132">
        <f t="shared" si="1053"/>
        <v>48319</v>
      </c>
      <c r="BC2781" s="7" t="s">
        <v>532</v>
      </c>
    </row>
    <row r="2782" spans="1:55" hidden="1" outlineLevel="1" x14ac:dyDescent="0.2">
      <c r="A2782" t="s">
        <v>2435</v>
      </c>
      <c r="B2782" t="s">
        <v>3221</v>
      </c>
      <c r="C2782" s="1">
        <f t="shared" si="1043"/>
        <v>12494</v>
      </c>
      <c r="D2782" s="7">
        <f>RANK(N2782,(N2782:P2782,Q2782:AJ2782))</f>
        <v>2</v>
      </c>
      <c r="E2782" s="7">
        <f>RANK(O2782,(N2782:P2782,Q2782:AJ2782))</f>
        <v>1</v>
      </c>
      <c r="F2782" s="7">
        <f>IF(P2782&gt;0,RANK(P2782,(N2782:P2782,Q2782:AJ2782)),0)</f>
        <v>3</v>
      </c>
      <c r="G2782" s="1">
        <f t="shared" si="1044"/>
        <v>502</v>
      </c>
      <c r="H2782" s="2">
        <f t="shared" si="1042"/>
        <v>4.0179286057307508E-2</v>
      </c>
      <c r="I2782" s="2"/>
      <c r="J2782" s="2">
        <f t="shared" si="1045"/>
        <v>0.43012646070113653</v>
      </c>
      <c r="K2782" s="2">
        <f t="shared" si="1046"/>
        <v>0.47030574675844405</v>
      </c>
      <c r="L2782" s="2">
        <f t="shared" si="1047"/>
        <v>9.5245717944613409E-2</v>
      </c>
      <c r="M2782" s="2">
        <f t="shared" si="1048"/>
        <v>4.3220745958059553E-3</v>
      </c>
      <c r="N2782" s="1">
        <v>5374</v>
      </c>
      <c r="O2782" s="1">
        <v>5876</v>
      </c>
      <c r="P2782" s="1">
        <v>1190</v>
      </c>
      <c r="Q2782" s="1">
        <v>4</v>
      </c>
      <c r="R2782" s="1">
        <v>27</v>
      </c>
      <c r="S2782" s="1">
        <v>16</v>
      </c>
      <c r="T2782" s="1">
        <v>7</v>
      </c>
      <c r="AB2782" s="1">
        <v>0</v>
      </c>
      <c r="AL2782" s="7">
        <f>IF(Q2782&gt;0,RANK(Q2782,(N2782:P2782,Q2782:AJ2782)),0)</f>
        <v>7</v>
      </c>
      <c r="AM2782" s="7">
        <f>IF(R2782&gt;0,RANK(R2782,(N2782:P2782,Q2782:AJ2782)),0)</f>
        <v>4</v>
      </c>
      <c r="AN2782" s="7">
        <f>IF(S2782&gt;0,RANK(S2782,(N2782:P2782,Q2782:AJ2782)),0)</f>
        <v>5</v>
      </c>
      <c r="AO2782" s="7">
        <f>IF(T2782&gt;0,RANK(T2782,(N2782:P2782,Q2782:AJ2782)),0)</f>
        <v>6</v>
      </c>
      <c r="AP2782" s="2">
        <f t="shared" si="1049"/>
        <v>3.2015367376340644E-4</v>
      </c>
      <c r="AQ2782" s="2">
        <f t="shared" si="1050"/>
        <v>2.1610372979029933E-3</v>
      </c>
      <c r="AR2782" s="2">
        <f t="shared" si="1051"/>
        <v>1.2806146950536258E-3</v>
      </c>
      <c r="AS2782" s="2">
        <f t="shared" si="1052"/>
        <v>5.6026892908596121E-4</v>
      </c>
      <c r="AU2782" t="s">
        <v>2435</v>
      </c>
      <c r="AV2782" t="s">
        <v>3221</v>
      </c>
      <c r="AW2782">
        <v>14</v>
      </c>
      <c r="AY2782" s="130">
        <v>48</v>
      </c>
      <c r="AZ2782" s="131">
        <v>321</v>
      </c>
      <c r="BA2782" s="132">
        <f t="shared" si="1053"/>
        <v>48321</v>
      </c>
      <c r="BC2782" s="7" t="s">
        <v>532</v>
      </c>
    </row>
    <row r="2783" spans="1:55" hidden="1" outlineLevel="1" x14ac:dyDescent="0.2">
      <c r="A2783" t="s">
        <v>2436</v>
      </c>
      <c r="B2783" t="s">
        <v>3221</v>
      </c>
      <c r="C2783" s="1">
        <f t="shared" si="1043"/>
        <v>6586</v>
      </c>
      <c r="D2783" s="7">
        <f>RANK(N2783,(N2783:P2783,Q2783:AJ2783))</f>
        <v>1</v>
      </c>
      <c r="E2783" s="7">
        <f>RANK(O2783,(N2783:P2783,Q2783:AJ2783))</f>
        <v>2</v>
      </c>
      <c r="F2783" s="7">
        <f>IF(P2783&gt;0,RANK(P2783,(N2783:P2783,Q2783:AJ2783)),0)</f>
        <v>3</v>
      </c>
      <c r="G2783" s="1">
        <f t="shared" si="1044"/>
        <v>4257</v>
      </c>
      <c r="H2783" s="2">
        <f t="shared" si="1042"/>
        <v>0.64637109019131489</v>
      </c>
      <c r="I2783" s="2"/>
      <c r="J2783" s="2">
        <f t="shared" si="1045"/>
        <v>0.80580018220467664</v>
      </c>
      <c r="K2783" s="2">
        <f t="shared" si="1046"/>
        <v>0.15942909201336167</v>
      </c>
      <c r="L2783" s="2">
        <f t="shared" si="1047"/>
        <v>3.0671120558761009E-2</v>
      </c>
      <c r="M2783" s="2">
        <f t="shared" si="1048"/>
        <v>4.0996052232006829E-3</v>
      </c>
      <c r="N2783" s="1">
        <v>5307</v>
      </c>
      <c r="O2783" s="1">
        <v>1050</v>
      </c>
      <c r="P2783" s="1">
        <v>202</v>
      </c>
      <c r="R2783" s="1">
        <v>8</v>
      </c>
      <c r="S2783" s="1">
        <v>5</v>
      </c>
      <c r="T2783" s="1">
        <v>14</v>
      </c>
      <c r="AB2783" s="1">
        <v>0</v>
      </c>
      <c r="AL2783" s="7">
        <f>IF(Q2783&gt;0,RANK(Q2783,(N2783:P2783,Q2783:AJ2783)),0)</f>
        <v>0</v>
      </c>
      <c r="AM2783" s="7">
        <f>IF(R2783&gt;0,RANK(R2783,(N2783:P2783,Q2783:AJ2783)),0)</f>
        <v>5</v>
      </c>
      <c r="AN2783" s="7">
        <f>IF(S2783&gt;0,RANK(S2783,(N2783:P2783,Q2783:AJ2783)),0)</f>
        <v>6</v>
      </c>
      <c r="AO2783" s="7">
        <f>IF(T2783&gt;0,RANK(T2783,(N2783:P2783,Q2783:AJ2783)),0)</f>
        <v>4</v>
      </c>
      <c r="AP2783" s="2">
        <f t="shared" si="1049"/>
        <v>0</v>
      </c>
      <c r="AQ2783" s="2">
        <f t="shared" si="1050"/>
        <v>1.2146978439113271E-3</v>
      </c>
      <c r="AR2783" s="2">
        <f t="shared" si="1051"/>
        <v>7.5918615244457944E-4</v>
      </c>
      <c r="AS2783" s="2">
        <f t="shared" si="1052"/>
        <v>2.1257212268448226E-3</v>
      </c>
      <c r="AU2783" t="s">
        <v>2436</v>
      </c>
      <c r="AV2783" t="s">
        <v>3221</v>
      </c>
      <c r="AW2783">
        <v>23</v>
      </c>
      <c r="AY2783" s="130">
        <v>48</v>
      </c>
      <c r="AZ2783" s="131">
        <v>323</v>
      </c>
      <c r="BA2783" s="132">
        <f t="shared" si="1053"/>
        <v>48323</v>
      </c>
      <c r="BC2783" s="7" t="s">
        <v>532</v>
      </c>
    </row>
    <row r="2784" spans="1:55" hidden="1" outlineLevel="1" x14ac:dyDescent="0.2">
      <c r="A2784" t="s">
        <v>1531</v>
      </c>
      <c r="B2784" t="s">
        <v>3221</v>
      </c>
      <c r="C2784" s="1">
        <f t="shared" si="1043"/>
        <v>10377</v>
      </c>
      <c r="D2784" s="7">
        <f>RANK(N2784,(N2784:P2784,Q2784:AJ2784))</f>
        <v>2</v>
      </c>
      <c r="E2784" s="7">
        <f>RANK(O2784,(N2784:P2784,Q2784:AJ2784))</f>
        <v>1</v>
      </c>
      <c r="F2784" s="7">
        <f>IF(P2784&gt;0,RANK(P2784,(N2784:P2784,Q2784:AJ2784)),0)</f>
        <v>3</v>
      </c>
      <c r="G2784" s="1">
        <f t="shared" si="1044"/>
        <v>1830</v>
      </c>
      <c r="H2784" s="2">
        <f t="shared" si="1042"/>
        <v>0.17635154668979475</v>
      </c>
      <c r="I2784" s="2"/>
      <c r="J2784" s="2">
        <f t="shared" si="1045"/>
        <v>0.37390382576852654</v>
      </c>
      <c r="K2784" s="2">
        <f t="shared" si="1046"/>
        <v>0.55025537245832123</v>
      </c>
      <c r="L2784" s="2">
        <f t="shared" si="1047"/>
        <v>6.8902380264045479E-2</v>
      </c>
      <c r="M2784" s="2">
        <f t="shared" si="1048"/>
        <v>6.938421509106743E-3</v>
      </c>
      <c r="N2784" s="1">
        <v>3880</v>
      </c>
      <c r="O2784" s="1">
        <v>5710</v>
      </c>
      <c r="P2784" s="1">
        <v>715</v>
      </c>
      <c r="Q2784" s="1">
        <v>7</v>
      </c>
      <c r="R2784" s="1">
        <v>47</v>
      </c>
      <c r="S2784" s="1">
        <v>11</v>
      </c>
      <c r="T2784" s="1">
        <v>7</v>
      </c>
      <c r="AB2784" s="1">
        <v>0</v>
      </c>
      <c r="AL2784" s="7">
        <f>IF(Q2784&gt;0,RANK(Q2784,(N2784:P2784,Q2784:AJ2784)),0)</f>
        <v>6</v>
      </c>
      <c r="AM2784" s="7">
        <f>IF(R2784&gt;0,RANK(R2784,(N2784:P2784,Q2784:AJ2784)),0)</f>
        <v>4</v>
      </c>
      <c r="AN2784" s="7">
        <f>IF(S2784&gt;0,RANK(S2784,(N2784:P2784,Q2784:AJ2784)),0)</f>
        <v>5</v>
      </c>
      <c r="AO2784" s="7">
        <f>IF(T2784&gt;0,RANK(T2784,(N2784:P2784,Q2784:AJ2784)),0)</f>
        <v>6</v>
      </c>
      <c r="AP2784" s="2">
        <f t="shared" si="1049"/>
        <v>6.7456875782981589E-4</v>
      </c>
      <c r="AQ2784" s="2">
        <f t="shared" si="1050"/>
        <v>4.5292473740001929E-3</v>
      </c>
      <c r="AR2784" s="2">
        <f t="shared" si="1051"/>
        <v>1.0600366194468537E-3</v>
      </c>
      <c r="AS2784" s="2">
        <f t="shared" si="1052"/>
        <v>6.7456875782981589E-4</v>
      </c>
      <c r="AU2784" t="s">
        <v>1531</v>
      </c>
      <c r="AV2784" t="s">
        <v>3221</v>
      </c>
      <c r="AW2784">
        <v>23</v>
      </c>
      <c r="AY2784" s="130">
        <v>48</v>
      </c>
      <c r="AZ2784" s="131">
        <v>325</v>
      </c>
      <c r="BA2784" s="132">
        <f t="shared" si="1053"/>
        <v>48325</v>
      </c>
      <c r="BC2784" s="7" t="s">
        <v>532</v>
      </c>
    </row>
    <row r="2785" spans="1:55" hidden="1" outlineLevel="1" x14ac:dyDescent="0.2">
      <c r="A2785" t="s">
        <v>524</v>
      </c>
      <c r="B2785" t="s">
        <v>3221</v>
      </c>
      <c r="C2785" s="1">
        <f t="shared" si="1043"/>
        <v>1043</v>
      </c>
      <c r="D2785" s="7">
        <f>RANK(N2785,(N2785:P2785,Q2785:AJ2785))</f>
        <v>1</v>
      </c>
      <c r="E2785" s="7">
        <f>RANK(O2785,(N2785:P2785,Q2785:AJ2785))</f>
        <v>2</v>
      </c>
      <c r="F2785" s="7">
        <f>IF(P2785&gt;0,RANK(P2785,(N2785:P2785,Q2785:AJ2785)),0)</f>
        <v>3</v>
      </c>
      <c r="G2785" s="1">
        <f t="shared" si="1044"/>
        <v>47</v>
      </c>
      <c r="H2785" s="2">
        <f t="shared" si="1042"/>
        <v>4.5062320230105465E-2</v>
      </c>
      <c r="I2785" s="2"/>
      <c r="J2785" s="2">
        <f t="shared" si="1045"/>
        <v>0.46979865771812079</v>
      </c>
      <c r="K2785" s="2">
        <f t="shared" si="1046"/>
        <v>0.42473633748801531</v>
      </c>
      <c r="L2785" s="2">
        <f t="shared" si="1047"/>
        <v>9.7794822627037398E-2</v>
      </c>
      <c r="M2785" s="2">
        <f t="shared" si="1048"/>
        <v>7.6701821668264947E-3</v>
      </c>
      <c r="N2785" s="1">
        <v>490</v>
      </c>
      <c r="O2785" s="1">
        <v>443</v>
      </c>
      <c r="P2785" s="1">
        <v>102</v>
      </c>
      <c r="Q2785" s="1">
        <v>2</v>
      </c>
      <c r="R2785" s="1">
        <v>4</v>
      </c>
      <c r="T2785" s="1">
        <v>2</v>
      </c>
      <c r="AB2785" s="1">
        <v>0</v>
      </c>
      <c r="AL2785" s="7">
        <f>IF(Q2785&gt;0,RANK(Q2785,(N2785:P2785,Q2785:AJ2785)),0)</f>
        <v>5</v>
      </c>
      <c r="AM2785" s="7">
        <f>IF(R2785&gt;0,RANK(R2785,(N2785:P2785,Q2785:AJ2785)),0)</f>
        <v>4</v>
      </c>
      <c r="AN2785" s="7">
        <f>IF(S2785&gt;0,RANK(S2785,(N2785:P2785,Q2785:AJ2785)),0)</f>
        <v>0</v>
      </c>
      <c r="AO2785" s="7">
        <f>IF(T2785&gt;0,RANK(T2785,(N2785:P2785,Q2785:AJ2785)),0)</f>
        <v>5</v>
      </c>
      <c r="AP2785" s="2">
        <f t="shared" si="1049"/>
        <v>1.9175455417066154E-3</v>
      </c>
      <c r="AQ2785" s="2">
        <f t="shared" si="1050"/>
        <v>3.8350910834132309E-3</v>
      </c>
      <c r="AR2785" s="2">
        <f t="shared" si="1051"/>
        <v>0</v>
      </c>
      <c r="AS2785" s="2">
        <f t="shared" si="1052"/>
        <v>1.9175455417066154E-3</v>
      </c>
      <c r="AU2785" t="s">
        <v>524</v>
      </c>
      <c r="AV2785" t="s">
        <v>3221</v>
      </c>
      <c r="AW2785">
        <v>21</v>
      </c>
      <c r="AY2785" s="130">
        <v>48</v>
      </c>
      <c r="AZ2785" s="131">
        <v>327</v>
      </c>
      <c r="BA2785" s="132">
        <f t="shared" si="1053"/>
        <v>48327</v>
      </c>
      <c r="BC2785" s="7" t="s">
        <v>532</v>
      </c>
    </row>
    <row r="2786" spans="1:55" hidden="1" outlineLevel="1" x14ac:dyDescent="0.2">
      <c r="A2786" t="s">
        <v>856</v>
      </c>
      <c r="B2786" t="s">
        <v>3221</v>
      </c>
      <c r="C2786" s="1">
        <f t="shared" si="1043"/>
        <v>37320</v>
      </c>
      <c r="D2786" s="7">
        <f>RANK(N2786,(N2786:P2786,Q2786:AJ2786))</f>
        <v>2</v>
      </c>
      <c r="E2786" s="7">
        <f>RANK(O2786,(N2786:P2786,Q2786:AJ2786))</f>
        <v>1</v>
      </c>
      <c r="F2786" s="7">
        <f>IF(P2786&gt;0,RANK(P2786,(N2786:P2786,Q2786:AJ2786)),0)</f>
        <v>3</v>
      </c>
      <c r="G2786" s="1">
        <f t="shared" si="1044"/>
        <v>15869</v>
      </c>
      <c r="H2786" s="2">
        <f t="shared" si="1042"/>
        <v>0.42521436227224008</v>
      </c>
      <c r="I2786" s="2"/>
      <c r="J2786" s="2">
        <f t="shared" si="1045"/>
        <v>0.25490353697749196</v>
      </c>
      <c r="K2786" s="2">
        <f t="shared" si="1046"/>
        <v>0.68011789924973209</v>
      </c>
      <c r="L2786" s="2">
        <f t="shared" si="1047"/>
        <v>5.5707395498392286E-2</v>
      </c>
      <c r="M2786" s="2">
        <f t="shared" si="1048"/>
        <v>9.2711682743837134E-3</v>
      </c>
      <c r="N2786" s="1">
        <v>9513</v>
      </c>
      <c r="O2786" s="1">
        <v>25382</v>
      </c>
      <c r="P2786" s="1">
        <v>2079</v>
      </c>
      <c r="Q2786" s="1">
        <v>30</v>
      </c>
      <c r="R2786" s="1">
        <v>122</v>
      </c>
      <c r="S2786" s="1">
        <v>175</v>
      </c>
      <c r="T2786" s="1">
        <v>19</v>
      </c>
      <c r="AB2786" s="1">
        <v>0</v>
      </c>
      <c r="AL2786" s="7">
        <f>IF(Q2786&gt;0,RANK(Q2786,(N2786:P2786,Q2786:AJ2786)),0)</f>
        <v>6</v>
      </c>
      <c r="AM2786" s="7">
        <f>IF(R2786&gt;0,RANK(R2786,(N2786:P2786,Q2786:AJ2786)),0)</f>
        <v>5</v>
      </c>
      <c r="AN2786" s="7">
        <f>IF(S2786&gt;0,RANK(S2786,(N2786:P2786,Q2786:AJ2786)),0)</f>
        <v>4</v>
      </c>
      <c r="AO2786" s="7">
        <f>IF(T2786&gt;0,RANK(T2786,(N2786:P2786,Q2786:AJ2786)),0)</f>
        <v>7</v>
      </c>
      <c r="AP2786" s="2">
        <f t="shared" si="1049"/>
        <v>8.0385852090032153E-4</v>
      </c>
      <c r="AQ2786" s="2">
        <f t="shared" si="1050"/>
        <v>3.2690246516613075E-3</v>
      </c>
      <c r="AR2786" s="2">
        <f t="shared" si="1051"/>
        <v>4.6891747052518759E-3</v>
      </c>
      <c r="AS2786" s="2">
        <f t="shared" si="1052"/>
        <v>5.0911039657020366E-4</v>
      </c>
      <c r="AU2786" t="s">
        <v>856</v>
      </c>
      <c r="AV2786" t="s">
        <v>3221</v>
      </c>
      <c r="AY2786" s="130">
        <v>48</v>
      </c>
      <c r="AZ2786" s="131">
        <v>329</v>
      </c>
      <c r="BA2786" s="132">
        <f t="shared" si="1053"/>
        <v>48329</v>
      </c>
      <c r="BC2786" s="7" t="s">
        <v>532</v>
      </c>
    </row>
    <row r="2787" spans="1:55" hidden="1" outlineLevel="1" x14ac:dyDescent="0.2">
      <c r="A2787" t="s">
        <v>2696</v>
      </c>
      <c r="B2787" t="s">
        <v>3221</v>
      </c>
      <c r="C2787" s="1">
        <f t="shared" si="1043"/>
        <v>7567</v>
      </c>
      <c r="D2787" s="7">
        <f>RANK(N2787,(N2787:P2787,Q2787:AJ2787))</f>
        <v>1</v>
      </c>
      <c r="E2787" s="7">
        <f>RANK(O2787,(N2787:P2787,Q2787:AJ2787))</f>
        <v>2</v>
      </c>
      <c r="F2787" s="7">
        <f>IF(P2787&gt;0,RANK(P2787,(N2787:P2787,Q2787:AJ2787)),0)</f>
        <v>3</v>
      </c>
      <c r="G2787" s="1">
        <f t="shared" si="1044"/>
        <v>850</v>
      </c>
      <c r="H2787" s="2">
        <f t="shared" si="1042"/>
        <v>0.11232985331042686</v>
      </c>
      <c r="I2787" s="2"/>
      <c r="J2787" s="2">
        <f t="shared" si="1045"/>
        <v>0.5112990617153429</v>
      </c>
      <c r="K2787" s="2">
        <f t="shared" si="1046"/>
        <v>0.39896920840491606</v>
      </c>
      <c r="L2787" s="2">
        <f t="shared" si="1047"/>
        <v>8.6824368970529933E-2</v>
      </c>
      <c r="M2787" s="2">
        <f t="shared" si="1048"/>
        <v>2.9073609092111069E-3</v>
      </c>
      <c r="N2787" s="1">
        <v>3869</v>
      </c>
      <c r="O2787" s="1">
        <v>3019</v>
      </c>
      <c r="P2787" s="1">
        <v>657</v>
      </c>
      <c r="Q2787" s="1">
        <v>3</v>
      </c>
      <c r="R2787" s="1">
        <v>14</v>
      </c>
      <c r="S2787" s="1">
        <v>3</v>
      </c>
      <c r="T2787" s="1">
        <v>2</v>
      </c>
      <c r="AB2787" s="1">
        <v>0</v>
      </c>
      <c r="AL2787" s="7">
        <f>IF(Q2787&gt;0,RANK(Q2787,(N2787:P2787,Q2787:AJ2787)),0)</f>
        <v>5</v>
      </c>
      <c r="AM2787" s="7">
        <f>IF(R2787&gt;0,RANK(R2787,(N2787:P2787,Q2787:AJ2787)),0)</f>
        <v>4</v>
      </c>
      <c r="AN2787" s="7">
        <f>IF(S2787&gt;0,RANK(S2787,(N2787:P2787,Q2787:AJ2787)),0)</f>
        <v>5</v>
      </c>
      <c r="AO2787" s="7">
        <f>IF(T2787&gt;0,RANK(T2787,(N2787:P2787,Q2787:AJ2787)),0)</f>
        <v>7</v>
      </c>
      <c r="AP2787" s="2">
        <f t="shared" si="1049"/>
        <v>3.9645830580150654E-4</v>
      </c>
      <c r="AQ2787" s="2">
        <f t="shared" si="1050"/>
        <v>1.8501387604070306E-3</v>
      </c>
      <c r="AR2787" s="2">
        <f t="shared" si="1051"/>
        <v>3.9645830580150654E-4</v>
      </c>
      <c r="AS2787" s="2">
        <f t="shared" si="1052"/>
        <v>2.6430553720100438E-4</v>
      </c>
      <c r="AU2787" t="s">
        <v>2696</v>
      </c>
      <c r="AV2787" t="s">
        <v>3221</v>
      </c>
      <c r="AW2787">
        <v>11</v>
      </c>
      <c r="AY2787" s="130">
        <v>48</v>
      </c>
      <c r="AZ2787" s="131">
        <v>331</v>
      </c>
      <c r="BA2787" s="132">
        <f t="shared" si="1053"/>
        <v>48331</v>
      </c>
      <c r="BC2787" s="7" t="s">
        <v>532</v>
      </c>
    </row>
    <row r="2788" spans="1:55" hidden="1" outlineLevel="1" x14ac:dyDescent="0.2">
      <c r="A2788" t="s">
        <v>2697</v>
      </c>
      <c r="B2788" t="s">
        <v>3221</v>
      </c>
      <c r="C2788" s="1">
        <f t="shared" si="1043"/>
        <v>2033</v>
      </c>
      <c r="D2788" s="7">
        <f>RANK(N2788,(N2788:P2788,Q2788:AJ2788))</f>
        <v>2</v>
      </c>
      <c r="E2788" s="7">
        <f>RANK(O2788,(N2788:P2788,Q2788:AJ2788))</f>
        <v>1</v>
      </c>
      <c r="F2788" s="7">
        <f>IF(P2788&gt;0,RANK(P2788,(N2788:P2788,Q2788:AJ2788)),0)</f>
        <v>3</v>
      </c>
      <c r="G2788" s="1">
        <f t="shared" si="1044"/>
        <v>296</v>
      </c>
      <c r="H2788" s="2">
        <f t="shared" si="1042"/>
        <v>0.14559763895720609</v>
      </c>
      <c r="I2788" s="2"/>
      <c r="J2788" s="2">
        <f t="shared" si="1045"/>
        <v>0.36792916871618297</v>
      </c>
      <c r="K2788" s="2">
        <f t="shared" si="1046"/>
        <v>0.5135268076733891</v>
      </c>
      <c r="L2788" s="2">
        <f t="shared" si="1047"/>
        <v>0.1131333005410723</v>
      </c>
      <c r="M2788" s="2">
        <f t="shared" si="1048"/>
        <v>5.4107230693556246E-3</v>
      </c>
      <c r="N2788" s="1">
        <v>748</v>
      </c>
      <c r="O2788" s="1">
        <v>1044</v>
      </c>
      <c r="P2788" s="1">
        <v>230</v>
      </c>
      <c r="R2788" s="1">
        <v>4</v>
      </c>
      <c r="S2788" s="1">
        <v>4</v>
      </c>
      <c r="T2788" s="1">
        <v>3</v>
      </c>
      <c r="AB2788" s="1">
        <v>0</v>
      </c>
      <c r="AL2788" s="7">
        <f>IF(Q2788&gt;0,RANK(Q2788,(N2788:P2788,Q2788:AJ2788)),0)</f>
        <v>0</v>
      </c>
      <c r="AM2788" s="7">
        <f>IF(R2788&gt;0,RANK(R2788,(N2788:P2788,Q2788:AJ2788)),0)</f>
        <v>4</v>
      </c>
      <c r="AN2788" s="7">
        <f>IF(S2788&gt;0,RANK(S2788,(N2788:P2788,Q2788:AJ2788)),0)</f>
        <v>4</v>
      </c>
      <c r="AO2788" s="7">
        <f>IF(T2788&gt;0,RANK(T2788,(N2788:P2788,Q2788:AJ2788)),0)</f>
        <v>6</v>
      </c>
      <c r="AP2788" s="2">
        <f t="shared" si="1049"/>
        <v>0</v>
      </c>
      <c r="AQ2788" s="2">
        <f t="shared" si="1050"/>
        <v>1.9675356615838661E-3</v>
      </c>
      <c r="AR2788" s="2">
        <f t="shared" si="1051"/>
        <v>1.9675356615838661E-3</v>
      </c>
      <c r="AS2788" s="2">
        <f t="shared" si="1052"/>
        <v>1.4756517461878996E-3</v>
      </c>
      <c r="AU2788" t="s">
        <v>2697</v>
      </c>
      <c r="AV2788" t="s">
        <v>3221</v>
      </c>
      <c r="AW2788">
        <v>11</v>
      </c>
      <c r="AY2788" s="130">
        <v>48</v>
      </c>
      <c r="AZ2788" s="131">
        <v>333</v>
      </c>
      <c r="BA2788" s="132">
        <f t="shared" si="1053"/>
        <v>48333</v>
      </c>
      <c r="BC2788" s="7" t="s">
        <v>532</v>
      </c>
    </row>
    <row r="2789" spans="1:55" hidden="1" outlineLevel="1" x14ac:dyDescent="0.2">
      <c r="A2789" t="s">
        <v>2243</v>
      </c>
      <c r="B2789" t="s">
        <v>3221</v>
      </c>
      <c r="C2789" s="1">
        <f t="shared" si="1043"/>
        <v>2405</v>
      </c>
      <c r="D2789" s="7">
        <f>RANK(N2789,(N2789:P2789,Q2789:AJ2789))</f>
        <v>1</v>
      </c>
      <c r="E2789" s="7">
        <f>RANK(O2789,(N2789:P2789,Q2789:AJ2789))</f>
        <v>2</v>
      </c>
      <c r="F2789" s="7">
        <f>IF(P2789&gt;0,RANK(P2789,(N2789:P2789,Q2789:AJ2789)),0)</f>
        <v>3</v>
      </c>
      <c r="G2789" s="1">
        <f t="shared" si="1044"/>
        <v>264</v>
      </c>
      <c r="H2789" s="2">
        <f t="shared" si="1042"/>
        <v>0.10977130977130978</v>
      </c>
      <c r="I2789" s="2"/>
      <c r="J2789" s="2">
        <f t="shared" si="1045"/>
        <v>0.50436590436590434</v>
      </c>
      <c r="K2789" s="2">
        <f t="shared" si="1046"/>
        <v>0.39459459459459462</v>
      </c>
      <c r="L2789" s="2">
        <f t="shared" si="1047"/>
        <v>9.6465696465696471E-2</v>
      </c>
      <c r="M2789" s="2">
        <f t="shared" si="1048"/>
        <v>4.5738045738045741E-3</v>
      </c>
      <c r="N2789" s="1">
        <v>1213</v>
      </c>
      <c r="O2789" s="1">
        <v>949</v>
      </c>
      <c r="P2789" s="1">
        <v>232</v>
      </c>
      <c r="Q2789" s="1">
        <v>4</v>
      </c>
      <c r="R2789" s="1">
        <v>3</v>
      </c>
      <c r="S2789" s="1">
        <v>4</v>
      </c>
      <c r="AB2789" s="1">
        <v>0</v>
      </c>
      <c r="AL2789" s="7">
        <f>IF(Q2789&gt;0,RANK(Q2789,(N2789:P2789,Q2789:AJ2789)),0)</f>
        <v>4</v>
      </c>
      <c r="AM2789" s="7">
        <f>IF(R2789&gt;0,RANK(R2789,(N2789:P2789,Q2789:AJ2789)),0)</f>
        <v>6</v>
      </c>
      <c r="AN2789" s="7">
        <f>IF(S2789&gt;0,RANK(S2789,(N2789:P2789,Q2789:AJ2789)),0)</f>
        <v>4</v>
      </c>
      <c r="AO2789" s="7">
        <f>IF(T2789&gt;0,RANK(T2789,(N2789:P2789,Q2789:AJ2789)),0)</f>
        <v>0</v>
      </c>
      <c r="AP2789" s="2">
        <f t="shared" si="1049"/>
        <v>1.6632016632016633E-3</v>
      </c>
      <c r="AQ2789" s="2">
        <f t="shared" si="1050"/>
        <v>1.2474012474012475E-3</v>
      </c>
      <c r="AR2789" s="2">
        <f t="shared" si="1051"/>
        <v>1.6632016632016633E-3</v>
      </c>
      <c r="AS2789" s="2">
        <f t="shared" si="1052"/>
        <v>0</v>
      </c>
      <c r="AU2789" t="s">
        <v>2243</v>
      </c>
      <c r="AV2789" t="s">
        <v>3221</v>
      </c>
      <c r="AW2789">
        <v>17</v>
      </c>
      <c r="AY2789" s="130">
        <v>48</v>
      </c>
      <c r="AZ2789" s="131">
        <v>335</v>
      </c>
      <c r="BA2789" s="132">
        <f t="shared" si="1053"/>
        <v>48335</v>
      </c>
      <c r="BC2789" s="7" t="s">
        <v>532</v>
      </c>
    </row>
    <row r="2790" spans="1:55" hidden="1" outlineLevel="1" x14ac:dyDescent="0.2">
      <c r="A2790" t="s">
        <v>2203</v>
      </c>
      <c r="B2790" t="s">
        <v>3221</v>
      </c>
      <c r="C2790" s="1">
        <f t="shared" si="1043"/>
        <v>6626</v>
      </c>
      <c r="D2790" s="7">
        <f>RANK(N2790,(N2790:P2790,Q2790:AJ2790))</f>
        <v>2</v>
      </c>
      <c r="E2790" s="7">
        <f>RANK(O2790,(N2790:P2790,Q2790:AJ2790))</f>
        <v>1</v>
      </c>
      <c r="F2790" s="7">
        <f>IF(P2790&gt;0,RANK(P2790,(N2790:P2790,Q2790:AJ2790)),0)</f>
        <v>3</v>
      </c>
      <c r="G2790" s="1">
        <f t="shared" si="1044"/>
        <v>311</v>
      </c>
      <c r="H2790" s="2">
        <f t="shared" si="1042"/>
        <v>4.6936311500150922E-2</v>
      </c>
      <c r="I2790" s="2"/>
      <c r="J2790" s="2">
        <f t="shared" si="1045"/>
        <v>0.41020223362511321</v>
      </c>
      <c r="K2790" s="2">
        <f t="shared" si="1046"/>
        <v>0.45713854512526408</v>
      </c>
      <c r="L2790" s="2">
        <f t="shared" si="1047"/>
        <v>0.12707515846664655</v>
      </c>
      <c r="M2790" s="2">
        <f t="shared" si="1048"/>
        <v>5.5840627829761569E-3</v>
      </c>
      <c r="N2790" s="1">
        <v>2718</v>
      </c>
      <c r="O2790" s="1">
        <v>3029</v>
      </c>
      <c r="P2790" s="1">
        <v>842</v>
      </c>
      <c r="R2790" s="1">
        <v>27</v>
      </c>
      <c r="S2790" s="1">
        <v>8</v>
      </c>
      <c r="T2790" s="1">
        <v>2</v>
      </c>
      <c r="AB2790" s="1">
        <v>0</v>
      </c>
      <c r="AL2790" s="7">
        <f>IF(Q2790&gt;0,RANK(Q2790,(N2790:P2790,Q2790:AJ2790)),0)</f>
        <v>0</v>
      </c>
      <c r="AM2790" s="7">
        <f>IF(R2790&gt;0,RANK(R2790,(N2790:P2790,Q2790:AJ2790)),0)</f>
        <v>4</v>
      </c>
      <c r="AN2790" s="7">
        <f>IF(S2790&gt;0,RANK(S2790,(N2790:P2790,Q2790:AJ2790)),0)</f>
        <v>5</v>
      </c>
      <c r="AO2790" s="7">
        <f>IF(T2790&gt;0,RANK(T2790,(N2790:P2790,Q2790:AJ2790)),0)</f>
        <v>6</v>
      </c>
      <c r="AP2790" s="2">
        <f t="shared" si="1049"/>
        <v>0</v>
      </c>
      <c r="AQ2790" s="2">
        <f t="shared" si="1050"/>
        <v>4.0748566254150314E-3</v>
      </c>
      <c r="AR2790" s="2">
        <f t="shared" si="1051"/>
        <v>1.2073649260488982E-3</v>
      </c>
      <c r="AS2790" s="2">
        <f t="shared" si="1052"/>
        <v>3.0184123151222455E-4</v>
      </c>
      <c r="AU2790" t="s">
        <v>2203</v>
      </c>
      <c r="AV2790" t="s">
        <v>3221</v>
      </c>
      <c r="AW2790">
        <v>13</v>
      </c>
      <c r="AY2790" s="130">
        <v>48</v>
      </c>
      <c r="AZ2790" s="131">
        <v>337</v>
      </c>
      <c r="BA2790" s="132">
        <f t="shared" si="1053"/>
        <v>48337</v>
      </c>
      <c r="BC2790" s="7" t="s">
        <v>532</v>
      </c>
    </row>
    <row r="2791" spans="1:55" hidden="1" outlineLevel="1" x14ac:dyDescent="0.2">
      <c r="A2791" t="s">
        <v>961</v>
      </c>
      <c r="B2791" t="s">
        <v>3221</v>
      </c>
      <c r="C2791" s="1">
        <f t="shared" si="1043"/>
        <v>78202</v>
      </c>
      <c r="D2791" s="7">
        <f>RANK(N2791,(N2791:P2791,Q2791:AJ2791))</f>
        <v>2</v>
      </c>
      <c r="E2791" s="7">
        <f>RANK(O2791,(N2791:P2791,Q2791:AJ2791))</f>
        <v>1</v>
      </c>
      <c r="F2791" s="7">
        <f>IF(P2791&gt;0,RANK(P2791,(N2791:P2791,Q2791:AJ2791)),0)</f>
        <v>3</v>
      </c>
      <c r="G2791" s="1">
        <f t="shared" si="1044"/>
        <v>30289</v>
      </c>
      <c r="H2791" s="2">
        <f t="shared" si="1042"/>
        <v>0.38731745991151123</v>
      </c>
      <c r="I2791" s="2"/>
      <c r="J2791" s="2">
        <f t="shared" si="1045"/>
        <v>0.26498043528298509</v>
      </c>
      <c r="K2791" s="2">
        <f t="shared" si="1046"/>
        <v>0.65229789519449632</v>
      </c>
      <c r="L2791" s="2">
        <f t="shared" si="1047"/>
        <v>7.7555561238842996E-2</v>
      </c>
      <c r="M2791" s="2">
        <f t="shared" si="1048"/>
        <v>5.1661082836755856E-3</v>
      </c>
      <c r="N2791" s="1">
        <v>20722</v>
      </c>
      <c r="O2791" s="1">
        <v>51011</v>
      </c>
      <c r="P2791" s="1">
        <v>6065</v>
      </c>
      <c r="Q2791" s="1">
        <v>4</v>
      </c>
      <c r="R2791" s="1">
        <v>209</v>
      </c>
      <c r="S2791" s="1">
        <v>144</v>
      </c>
      <c r="T2791" s="1">
        <v>47</v>
      </c>
      <c r="AB2791" s="1">
        <v>0</v>
      </c>
      <c r="AL2791" s="7">
        <f>IF(Q2791&gt;0,RANK(Q2791,(N2791:P2791,Q2791:AJ2791)),0)</f>
        <v>7</v>
      </c>
      <c r="AM2791" s="7">
        <f>IF(R2791&gt;0,RANK(R2791,(N2791:P2791,Q2791:AJ2791)),0)</f>
        <v>4</v>
      </c>
      <c r="AN2791" s="7">
        <f>IF(S2791&gt;0,RANK(S2791,(N2791:P2791,Q2791:AJ2791)),0)</f>
        <v>5</v>
      </c>
      <c r="AO2791" s="7">
        <f>IF(T2791&gt;0,RANK(T2791,(N2791:P2791,Q2791:AJ2791)),0)</f>
        <v>6</v>
      </c>
      <c r="AP2791" s="2">
        <f t="shared" si="1049"/>
        <v>5.1149586967085242E-5</v>
      </c>
      <c r="AQ2791" s="2">
        <f t="shared" si="1050"/>
        <v>2.6725659190302039E-3</v>
      </c>
      <c r="AR2791" s="2">
        <f t="shared" si="1051"/>
        <v>1.8413851308150687E-3</v>
      </c>
      <c r="AS2791" s="2">
        <f t="shared" si="1052"/>
        <v>6.0100764686325163E-4</v>
      </c>
      <c r="AU2791" t="s">
        <v>961</v>
      </c>
      <c r="AV2791" t="s">
        <v>3221</v>
      </c>
      <c r="AY2791" s="130">
        <v>48</v>
      </c>
      <c r="AZ2791" s="131">
        <v>339</v>
      </c>
      <c r="BA2791" s="132">
        <f t="shared" si="1053"/>
        <v>48339</v>
      </c>
      <c r="BC2791" s="7" t="s">
        <v>532</v>
      </c>
    </row>
    <row r="2792" spans="1:55" hidden="1" outlineLevel="1" x14ac:dyDescent="0.2">
      <c r="A2792" t="s">
        <v>1860</v>
      </c>
      <c r="B2792" t="s">
        <v>3221</v>
      </c>
      <c r="C2792" s="1">
        <f t="shared" si="1043"/>
        <v>5083</v>
      </c>
      <c r="D2792" s="7">
        <f>RANK(N2792,(N2792:P2792,Q2792:AJ2792))</f>
        <v>2</v>
      </c>
      <c r="E2792" s="7">
        <f>RANK(O2792,(N2792:P2792,Q2792:AJ2792))</f>
        <v>1</v>
      </c>
      <c r="F2792" s="7">
        <f>IF(P2792&gt;0,RANK(P2792,(N2792:P2792,Q2792:AJ2792)),0)</f>
        <v>3</v>
      </c>
      <c r="G2792" s="1">
        <f t="shared" si="1044"/>
        <v>1995</v>
      </c>
      <c r="H2792" s="2">
        <f t="shared" si="1042"/>
        <v>0.39248475309856384</v>
      </c>
      <c r="I2792" s="2"/>
      <c r="J2792" s="2">
        <f t="shared" si="1045"/>
        <v>0.2671650600039347</v>
      </c>
      <c r="K2792" s="2">
        <f t="shared" si="1046"/>
        <v>0.65964981310249848</v>
      </c>
      <c r="L2792" s="2">
        <f t="shared" si="1047"/>
        <v>7.0627582136533543E-2</v>
      </c>
      <c r="M2792" s="2">
        <f t="shared" si="1048"/>
        <v>2.5575447570332782E-3</v>
      </c>
      <c r="N2792" s="1">
        <v>1358</v>
      </c>
      <c r="O2792" s="1">
        <v>3353</v>
      </c>
      <c r="P2792" s="1">
        <v>359</v>
      </c>
      <c r="Q2792" s="1">
        <v>4</v>
      </c>
      <c r="R2792" s="1">
        <v>6</v>
      </c>
      <c r="S2792" s="1">
        <v>2</v>
      </c>
      <c r="T2792" s="1">
        <v>1</v>
      </c>
      <c r="AB2792" s="1">
        <v>0</v>
      </c>
      <c r="AL2792" s="7">
        <f>IF(Q2792&gt;0,RANK(Q2792,(N2792:P2792,Q2792:AJ2792)),0)</f>
        <v>5</v>
      </c>
      <c r="AM2792" s="7">
        <f>IF(R2792&gt;0,RANK(R2792,(N2792:P2792,Q2792:AJ2792)),0)</f>
        <v>4</v>
      </c>
      <c r="AN2792" s="7">
        <f>IF(S2792&gt;0,RANK(S2792,(N2792:P2792,Q2792:AJ2792)),0)</f>
        <v>6</v>
      </c>
      <c r="AO2792" s="7">
        <f>IF(T2792&gt;0,RANK(T2792,(N2792:P2792,Q2792:AJ2792)),0)</f>
        <v>7</v>
      </c>
      <c r="AP2792" s="2">
        <f t="shared" si="1049"/>
        <v>7.8693684831792243E-4</v>
      </c>
      <c r="AQ2792" s="2">
        <f t="shared" si="1050"/>
        <v>1.1804052724768838E-3</v>
      </c>
      <c r="AR2792" s="2">
        <f t="shared" si="1051"/>
        <v>3.9346842415896122E-4</v>
      </c>
      <c r="AS2792" s="2">
        <f t="shared" si="1052"/>
        <v>1.9673421207948061E-4</v>
      </c>
      <c r="AU2792" t="s">
        <v>1860</v>
      </c>
      <c r="AV2792" t="s">
        <v>3221</v>
      </c>
      <c r="AW2792">
        <v>19</v>
      </c>
      <c r="AY2792" s="130">
        <v>48</v>
      </c>
      <c r="AZ2792" s="131">
        <v>341</v>
      </c>
      <c r="BA2792" s="132">
        <f t="shared" si="1053"/>
        <v>48341</v>
      </c>
      <c r="BC2792" s="7" t="s">
        <v>532</v>
      </c>
    </row>
    <row r="2793" spans="1:55" hidden="1" outlineLevel="1" x14ac:dyDescent="0.2">
      <c r="A2793" t="s">
        <v>3102</v>
      </c>
      <c r="B2793" t="s">
        <v>3221</v>
      </c>
      <c r="C2793" s="1">
        <f t="shared" si="1043"/>
        <v>4828</v>
      </c>
      <c r="D2793" s="7">
        <f>RANK(N2793,(N2793:P2793,Q2793:AJ2793))</f>
        <v>1</v>
      </c>
      <c r="E2793" s="7">
        <f>RANK(O2793,(N2793:P2793,Q2793:AJ2793))</f>
        <v>2</v>
      </c>
      <c r="F2793" s="7">
        <f>IF(P2793&gt;0,RANK(P2793,(N2793:P2793,Q2793:AJ2793)),0)</f>
        <v>3</v>
      </c>
      <c r="G2793" s="1">
        <f t="shared" si="1044"/>
        <v>1524</v>
      </c>
      <c r="H2793" s="2">
        <f t="shared" ref="H2793:H2856" si="1054">G2793/C2793</f>
        <v>0.31565865782932889</v>
      </c>
      <c r="I2793" s="2"/>
      <c r="J2793" s="2">
        <f t="shared" si="1045"/>
        <v>0.61578293289146646</v>
      </c>
      <c r="K2793" s="2">
        <f t="shared" si="1046"/>
        <v>0.30012427506213751</v>
      </c>
      <c r="L2793" s="2">
        <f t="shared" si="1047"/>
        <v>8.3264291632145812E-2</v>
      </c>
      <c r="M2793" s="2">
        <f t="shared" si="1048"/>
        <v>8.2850041425021337E-4</v>
      </c>
      <c r="N2793" s="1">
        <v>2973</v>
      </c>
      <c r="O2793" s="1">
        <v>1449</v>
      </c>
      <c r="P2793" s="1">
        <v>402</v>
      </c>
      <c r="R2793" s="1">
        <v>1</v>
      </c>
      <c r="S2793" s="1">
        <v>1</v>
      </c>
      <c r="T2793" s="1">
        <v>2</v>
      </c>
      <c r="AB2793" s="1">
        <v>0</v>
      </c>
      <c r="AL2793" s="7">
        <f>IF(Q2793&gt;0,RANK(Q2793,(N2793:P2793,Q2793:AJ2793)),0)</f>
        <v>0</v>
      </c>
      <c r="AM2793" s="7">
        <f>IF(R2793&gt;0,RANK(R2793,(N2793:P2793,Q2793:AJ2793)),0)</f>
        <v>5</v>
      </c>
      <c r="AN2793" s="7">
        <f>IF(S2793&gt;0,RANK(S2793,(N2793:P2793,Q2793:AJ2793)),0)</f>
        <v>5</v>
      </c>
      <c r="AO2793" s="7">
        <f>IF(T2793&gt;0,RANK(T2793,(N2793:P2793,Q2793:AJ2793)),0)</f>
        <v>4</v>
      </c>
      <c r="AP2793" s="2">
        <f t="shared" si="1049"/>
        <v>0</v>
      </c>
      <c r="AQ2793" s="2">
        <f t="shared" si="1050"/>
        <v>2.0712510356255177E-4</v>
      </c>
      <c r="AR2793" s="2">
        <f t="shared" si="1051"/>
        <v>2.0712510356255177E-4</v>
      </c>
      <c r="AS2793" s="2">
        <f t="shared" si="1052"/>
        <v>4.1425020712510354E-4</v>
      </c>
      <c r="AU2793" t="s">
        <v>3102</v>
      </c>
      <c r="AV2793" t="s">
        <v>3221</v>
      </c>
      <c r="AW2793">
        <v>1</v>
      </c>
      <c r="AY2793" s="130">
        <v>48</v>
      </c>
      <c r="AZ2793" s="131">
        <v>343</v>
      </c>
      <c r="BA2793" s="132">
        <f t="shared" si="1053"/>
        <v>48343</v>
      </c>
      <c r="BC2793" s="7" t="s">
        <v>532</v>
      </c>
    </row>
    <row r="2794" spans="1:55" hidden="1" outlineLevel="1" x14ac:dyDescent="0.2">
      <c r="A2794" t="s">
        <v>361</v>
      </c>
      <c r="B2794" t="s">
        <v>3221</v>
      </c>
      <c r="C2794" s="1">
        <f t="shared" si="1043"/>
        <v>605</v>
      </c>
      <c r="D2794" s="7">
        <f>RANK(N2794,(N2794:P2794,Q2794:AJ2794))</f>
        <v>2</v>
      </c>
      <c r="E2794" s="7">
        <f>RANK(O2794,(N2794:P2794,Q2794:AJ2794))</f>
        <v>1</v>
      </c>
      <c r="F2794" s="7">
        <f>IF(P2794&gt;0,RANK(P2794,(N2794:P2794,Q2794:AJ2794)),0)</f>
        <v>3</v>
      </c>
      <c r="G2794" s="1">
        <f t="shared" si="1044"/>
        <v>216</v>
      </c>
      <c r="H2794" s="2">
        <f t="shared" si="1054"/>
        <v>0.35702479338842974</v>
      </c>
      <c r="I2794" s="2"/>
      <c r="J2794" s="2">
        <f t="shared" si="1045"/>
        <v>0.27107438016528923</v>
      </c>
      <c r="K2794" s="2">
        <f t="shared" si="1046"/>
        <v>0.62809917355371903</v>
      </c>
      <c r="L2794" s="2">
        <f t="shared" si="1047"/>
        <v>9.2561983471074374E-2</v>
      </c>
      <c r="M2794" s="2">
        <f t="shared" si="1048"/>
        <v>8.264462809917314E-3</v>
      </c>
      <c r="N2794" s="1">
        <v>164</v>
      </c>
      <c r="O2794" s="1">
        <v>380</v>
      </c>
      <c r="P2794" s="1">
        <v>56</v>
      </c>
      <c r="R2794" s="1">
        <v>3</v>
      </c>
      <c r="S2794" s="1">
        <v>1</v>
      </c>
      <c r="T2794" s="1">
        <v>1</v>
      </c>
      <c r="AB2794" s="1">
        <v>0</v>
      </c>
      <c r="AL2794" s="7">
        <f>IF(Q2794&gt;0,RANK(Q2794,(N2794:P2794,Q2794:AJ2794)),0)</f>
        <v>0</v>
      </c>
      <c r="AM2794" s="7">
        <f>IF(R2794&gt;0,RANK(R2794,(N2794:P2794,Q2794:AJ2794)),0)</f>
        <v>4</v>
      </c>
      <c r="AN2794" s="7">
        <f>IF(S2794&gt;0,RANK(S2794,(N2794:P2794,Q2794:AJ2794)),0)</f>
        <v>5</v>
      </c>
      <c r="AO2794" s="7">
        <f>IF(T2794&gt;0,RANK(T2794,(N2794:P2794,Q2794:AJ2794)),0)</f>
        <v>5</v>
      </c>
      <c r="AP2794" s="2">
        <f t="shared" si="1049"/>
        <v>0</v>
      </c>
      <c r="AQ2794" s="2">
        <f t="shared" si="1050"/>
        <v>4.9586776859504135E-3</v>
      </c>
      <c r="AR2794" s="2">
        <f t="shared" si="1051"/>
        <v>1.652892561983471E-3</v>
      </c>
      <c r="AS2794" s="2">
        <f t="shared" si="1052"/>
        <v>1.652892561983471E-3</v>
      </c>
      <c r="AU2794" t="s">
        <v>361</v>
      </c>
      <c r="AV2794" t="s">
        <v>3221</v>
      </c>
      <c r="AW2794">
        <v>13</v>
      </c>
      <c r="AY2794" s="130">
        <v>48</v>
      </c>
      <c r="AZ2794" s="131">
        <v>345</v>
      </c>
      <c r="BA2794" s="132">
        <f t="shared" si="1053"/>
        <v>48345</v>
      </c>
      <c r="BC2794" s="7" t="s">
        <v>532</v>
      </c>
    </row>
    <row r="2795" spans="1:55" hidden="1" outlineLevel="1" x14ac:dyDescent="0.2">
      <c r="A2795" t="s">
        <v>131</v>
      </c>
      <c r="B2795" t="s">
        <v>3221</v>
      </c>
      <c r="C2795" s="1">
        <f t="shared" si="1043"/>
        <v>19458</v>
      </c>
      <c r="D2795" s="7">
        <f>RANK(N2795,(N2795:P2795,Q2795:AJ2795))</f>
        <v>2</v>
      </c>
      <c r="E2795" s="7">
        <f>RANK(O2795,(N2795:P2795,Q2795:AJ2795))</f>
        <v>1</v>
      </c>
      <c r="F2795" s="7">
        <f>IF(P2795&gt;0,RANK(P2795,(N2795:P2795,Q2795:AJ2795)),0)</f>
        <v>3</v>
      </c>
      <c r="G2795" s="1">
        <f t="shared" si="1044"/>
        <v>2720</v>
      </c>
      <c r="H2795" s="2">
        <f t="shared" si="1054"/>
        <v>0.13978826189742008</v>
      </c>
      <c r="I2795" s="2"/>
      <c r="J2795" s="2">
        <f t="shared" si="1045"/>
        <v>0.39269195189639222</v>
      </c>
      <c r="K2795" s="2">
        <f t="shared" si="1046"/>
        <v>0.53248021379381227</v>
      </c>
      <c r="L2795" s="2">
        <f t="shared" si="1047"/>
        <v>6.9482989001952919E-2</v>
      </c>
      <c r="M2795" s="2">
        <f t="shared" si="1048"/>
        <v>5.3448453078425301E-3</v>
      </c>
      <c r="N2795" s="1">
        <v>7641</v>
      </c>
      <c r="O2795" s="1">
        <v>10361</v>
      </c>
      <c r="P2795" s="1">
        <v>1352</v>
      </c>
      <c r="R2795" s="1">
        <v>39</v>
      </c>
      <c r="S2795" s="1">
        <v>37</v>
      </c>
      <c r="T2795" s="1">
        <v>19</v>
      </c>
      <c r="AB2795" s="1">
        <v>9</v>
      </c>
      <c r="AL2795" s="7">
        <f>IF(Q2795&gt;0,RANK(Q2795,(N2795:P2795,Q2795:AJ2795)),0)</f>
        <v>0</v>
      </c>
      <c r="AM2795" s="7">
        <f>IF(R2795&gt;0,RANK(R2795,(N2795:P2795,Q2795:AJ2795)),0)</f>
        <v>4</v>
      </c>
      <c r="AN2795" s="7">
        <f>IF(S2795&gt;0,RANK(S2795,(N2795:P2795,Q2795:AJ2795)),0)</f>
        <v>5</v>
      </c>
      <c r="AO2795" s="7">
        <f>IF(T2795&gt;0,RANK(T2795,(N2795:P2795,Q2795:AJ2795)),0)</f>
        <v>6</v>
      </c>
      <c r="AP2795" s="2">
        <f t="shared" si="1049"/>
        <v>0</v>
      </c>
      <c r="AQ2795" s="2">
        <f t="shared" si="1050"/>
        <v>2.0043169904409497E-3</v>
      </c>
      <c r="AR2795" s="2">
        <f t="shared" si="1051"/>
        <v>1.9015315037516703E-3</v>
      </c>
      <c r="AS2795" s="2">
        <f t="shared" si="1052"/>
        <v>9.7646212354815499E-4</v>
      </c>
      <c r="AU2795" t="s">
        <v>131</v>
      </c>
      <c r="AV2795" t="s">
        <v>3221</v>
      </c>
      <c r="AY2795" s="130">
        <v>48</v>
      </c>
      <c r="AZ2795" s="131">
        <v>347</v>
      </c>
      <c r="BA2795" s="132">
        <f t="shared" si="1053"/>
        <v>48347</v>
      </c>
      <c r="BC2795" s="7" t="s">
        <v>532</v>
      </c>
    </row>
    <row r="2796" spans="1:55" hidden="1" outlineLevel="1" x14ac:dyDescent="0.2">
      <c r="A2796" t="s">
        <v>74</v>
      </c>
      <c r="B2796" t="s">
        <v>3221</v>
      </c>
      <c r="C2796" s="1">
        <f t="shared" si="1043"/>
        <v>12502</v>
      </c>
      <c r="D2796" s="7">
        <f>RANK(N2796,(N2796:P2796,Q2796:AJ2796))</f>
        <v>1</v>
      </c>
      <c r="E2796" s="7">
        <f>RANK(O2796,(N2796:P2796,Q2796:AJ2796))</f>
        <v>2</v>
      </c>
      <c r="F2796" s="7">
        <f>IF(P2796&gt;0,RANK(P2796,(N2796:P2796,Q2796:AJ2796)),0)</f>
        <v>3</v>
      </c>
      <c r="G2796" s="1">
        <f t="shared" si="1044"/>
        <v>842</v>
      </c>
      <c r="H2796" s="2">
        <f t="shared" si="1054"/>
        <v>6.7349224124140142E-2</v>
      </c>
      <c r="I2796" s="2"/>
      <c r="J2796" s="2">
        <f t="shared" si="1045"/>
        <v>0.48616221404575266</v>
      </c>
      <c r="K2796" s="2">
        <f t="shared" si="1046"/>
        <v>0.41881298992161253</v>
      </c>
      <c r="L2796" s="2">
        <f t="shared" si="1047"/>
        <v>9.1185410334346503E-2</v>
      </c>
      <c r="M2796" s="2">
        <f t="shared" si="1048"/>
        <v>3.8393856982883029E-3</v>
      </c>
      <c r="N2796" s="1">
        <v>6078</v>
      </c>
      <c r="O2796" s="1">
        <v>5236</v>
      </c>
      <c r="P2796" s="1">
        <v>1140</v>
      </c>
      <c r="Q2796" s="1">
        <v>5</v>
      </c>
      <c r="R2796" s="1">
        <v>26</v>
      </c>
      <c r="S2796" s="1">
        <v>12</v>
      </c>
      <c r="T2796" s="1">
        <v>5</v>
      </c>
      <c r="AB2796" s="1">
        <v>0</v>
      </c>
      <c r="AL2796" s="7">
        <f>IF(Q2796&gt;0,RANK(Q2796,(N2796:P2796,Q2796:AJ2796)),0)</f>
        <v>6</v>
      </c>
      <c r="AM2796" s="7">
        <f>IF(R2796&gt;0,RANK(R2796,(N2796:P2796,Q2796:AJ2796)),0)</f>
        <v>4</v>
      </c>
      <c r="AN2796" s="7">
        <f>IF(S2796&gt;0,RANK(S2796,(N2796:P2796,Q2796:AJ2796)),0)</f>
        <v>5</v>
      </c>
      <c r="AO2796" s="7">
        <f>IF(T2796&gt;0,RANK(T2796,(N2796:P2796,Q2796:AJ2796)),0)</f>
        <v>6</v>
      </c>
      <c r="AP2796" s="2">
        <f t="shared" si="1049"/>
        <v>3.9993601023836185E-4</v>
      </c>
      <c r="AQ2796" s="2">
        <f t="shared" si="1050"/>
        <v>2.0796672532394818E-3</v>
      </c>
      <c r="AR2796" s="2">
        <f t="shared" si="1051"/>
        <v>9.5984642457206846E-4</v>
      </c>
      <c r="AS2796" s="2">
        <f t="shared" si="1052"/>
        <v>3.9993601023836185E-4</v>
      </c>
      <c r="AU2796" t="s">
        <v>74</v>
      </c>
      <c r="AV2796" t="s">
        <v>3221</v>
      </c>
      <c r="AW2796">
        <v>24</v>
      </c>
      <c r="AY2796" s="130">
        <v>48</v>
      </c>
      <c r="AZ2796" s="131">
        <v>349</v>
      </c>
      <c r="BA2796" s="132">
        <f t="shared" si="1053"/>
        <v>48349</v>
      </c>
      <c r="BC2796" s="7" t="s">
        <v>532</v>
      </c>
    </row>
    <row r="2797" spans="1:55" hidden="1" outlineLevel="1" x14ac:dyDescent="0.2">
      <c r="A2797" t="s">
        <v>3164</v>
      </c>
      <c r="B2797" t="s">
        <v>3221</v>
      </c>
      <c r="C2797" s="1">
        <f t="shared" si="1043"/>
        <v>4456</v>
      </c>
      <c r="D2797" s="7">
        <f>RANK(N2797,(N2797:P2797,Q2797:AJ2797))</f>
        <v>1</v>
      </c>
      <c r="E2797" s="7">
        <f>RANK(O2797,(N2797:P2797,Q2797:AJ2797))</f>
        <v>2</v>
      </c>
      <c r="F2797" s="7">
        <f>IF(P2797&gt;0,RANK(P2797,(N2797:P2797,Q2797:AJ2797)),0)</f>
        <v>3</v>
      </c>
      <c r="G2797" s="1">
        <f t="shared" si="1044"/>
        <v>1145</v>
      </c>
      <c r="H2797" s="2">
        <f t="shared" si="1054"/>
        <v>0.25695691202872534</v>
      </c>
      <c r="I2797" s="2"/>
      <c r="J2797" s="2">
        <f t="shared" si="1045"/>
        <v>0.5731597845601436</v>
      </c>
      <c r="K2797" s="2">
        <f t="shared" si="1046"/>
        <v>0.31620287253141832</v>
      </c>
      <c r="L2797" s="2">
        <f t="shared" si="1047"/>
        <v>0.10637342908438061</v>
      </c>
      <c r="M2797" s="2">
        <f t="shared" si="1048"/>
        <v>4.2639138240574692E-3</v>
      </c>
      <c r="N2797" s="1">
        <v>2554</v>
      </c>
      <c r="O2797" s="1">
        <v>1409</v>
      </c>
      <c r="P2797" s="1">
        <v>474</v>
      </c>
      <c r="R2797" s="1">
        <v>13</v>
      </c>
      <c r="S2797" s="1">
        <v>3</v>
      </c>
      <c r="T2797" s="1">
        <v>3</v>
      </c>
      <c r="AB2797" s="1">
        <v>0</v>
      </c>
      <c r="AL2797" s="7">
        <f>IF(Q2797&gt;0,RANK(Q2797,(N2797:P2797,Q2797:AJ2797)),0)</f>
        <v>0</v>
      </c>
      <c r="AM2797" s="7">
        <f>IF(R2797&gt;0,RANK(R2797,(N2797:P2797,Q2797:AJ2797)),0)</f>
        <v>4</v>
      </c>
      <c r="AN2797" s="7">
        <f>IF(S2797&gt;0,RANK(S2797,(N2797:P2797,Q2797:AJ2797)),0)</f>
        <v>5</v>
      </c>
      <c r="AO2797" s="7">
        <f>IF(T2797&gt;0,RANK(T2797,(N2797:P2797,Q2797:AJ2797)),0)</f>
        <v>5</v>
      </c>
      <c r="AP2797" s="2">
        <f t="shared" si="1049"/>
        <v>0</v>
      </c>
      <c r="AQ2797" s="2">
        <f t="shared" si="1050"/>
        <v>2.9174147217235187E-3</v>
      </c>
      <c r="AR2797" s="2">
        <f t="shared" si="1051"/>
        <v>6.7324955116696591E-4</v>
      </c>
      <c r="AS2797" s="2">
        <f t="shared" si="1052"/>
        <v>6.7324955116696591E-4</v>
      </c>
      <c r="AU2797" t="s">
        <v>3164</v>
      </c>
      <c r="AV2797" t="s">
        <v>3221</v>
      </c>
      <c r="AW2797">
        <v>2</v>
      </c>
      <c r="AY2797" s="130">
        <v>48</v>
      </c>
      <c r="AZ2797" s="131">
        <v>351</v>
      </c>
      <c r="BA2797" s="132">
        <f t="shared" si="1053"/>
        <v>48351</v>
      </c>
      <c r="BC2797" s="7" t="s">
        <v>532</v>
      </c>
    </row>
    <row r="2798" spans="1:55" hidden="1" outlineLevel="1" x14ac:dyDescent="0.2">
      <c r="A2798" t="s">
        <v>75</v>
      </c>
      <c r="B2798" t="s">
        <v>3221</v>
      </c>
      <c r="C2798" s="1">
        <f t="shared" si="1043"/>
        <v>5391</v>
      </c>
      <c r="D2798" s="7">
        <f>RANK(N2798,(N2798:P2798,Q2798:AJ2798))</f>
        <v>1</v>
      </c>
      <c r="E2798" s="7">
        <f>RANK(O2798,(N2798:P2798,Q2798:AJ2798))</f>
        <v>2</v>
      </c>
      <c r="F2798" s="7">
        <f>IF(P2798&gt;0,RANK(P2798,(N2798:P2798,Q2798:AJ2798)),0)</f>
        <v>3</v>
      </c>
      <c r="G2798" s="1">
        <f t="shared" si="1044"/>
        <v>416</v>
      </c>
      <c r="H2798" s="2">
        <f t="shared" si="1054"/>
        <v>7.7165646447783343E-2</v>
      </c>
      <c r="I2798" s="2"/>
      <c r="J2798" s="2">
        <f t="shared" si="1045"/>
        <v>0.47894639213503987</v>
      </c>
      <c r="K2798" s="2">
        <f t="shared" si="1046"/>
        <v>0.40178074568725652</v>
      </c>
      <c r="L2798" s="2">
        <f t="shared" si="1047"/>
        <v>0.1137080319050269</v>
      </c>
      <c r="M2798" s="2">
        <f t="shared" si="1048"/>
        <v>5.5648302726767074E-3</v>
      </c>
      <c r="N2798" s="1">
        <v>2582</v>
      </c>
      <c r="O2798" s="1">
        <v>2166</v>
      </c>
      <c r="P2798" s="1">
        <v>613</v>
      </c>
      <c r="Q2798" s="1">
        <v>3</v>
      </c>
      <c r="R2798" s="1">
        <v>15</v>
      </c>
      <c r="S2798" s="1">
        <v>8</v>
      </c>
      <c r="T2798" s="1">
        <v>4</v>
      </c>
      <c r="AB2798" s="1">
        <v>0</v>
      </c>
      <c r="AL2798" s="7">
        <f>IF(Q2798&gt;0,RANK(Q2798,(N2798:P2798,Q2798:AJ2798)),0)</f>
        <v>7</v>
      </c>
      <c r="AM2798" s="7">
        <f>IF(R2798&gt;0,RANK(R2798,(N2798:P2798,Q2798:AJ2798)),0)</f>
        <v>4</v>
      </c>
      <c r="AN2798" s="7">
        <f>IF(S2798&gt;0,RANK(S2798,(N2798:P2798,Q2798:AJ2798)),0)</f>
        <v>5</v>
      </c>
      <c r="AO2798" s="7">
        <f>IF(T2798&gt;0,RANK(T2798,(N2798:P2798,Q2798:AJ2798)),0)</f>
        <v>6</v>
      </c>
      <c r="AP2798" s="2">
        <f t="shared" si="1049"/>
        <v>5.5648302726766835E-4</v>
      </c>
      <c r="AQ2798" s="2">
        <f t="shared" si="1050"/>
        <v>2.7824151363383415E-3</v>
      </c>
      <c r="AR2798" s="2">
        <f t="shared" si="1051"/>
        <v>1.4839547393804488E-3</v>
      </c>
      <c r="AS2798" s="2">
        <f t="shared" si="1052"/>
        <v>7.419773696902244E-4</v>
      </c>
      <c r="AU2798" t="s">
        <v>75</v>
      </c>
      <c r="AV2798" t="s">
        <v>3221</v>
      </c>
      <c r="AW2798">
        <v>17</v>
      </c>
      <c r="AY2798" s="130">
        <v>48</v>
      </c>
      <c r="AZ2798" s="131">
        <v>353</v>
      </c>
      <c r="BA2798" s="132">
        <f t="shared" si="1053"/>
        <v>48353</v>
      </c>
      <c r="BC2798" s="7" t="s">
        <v>532</v>
      </c>
    </row>
    <row r="2799" spans="1:55" hidden="1" outlineLevel="1" x14ac:dyDescent="0.2">
      <c r="A2799" t="s">
        <v>267</v>
      </c>
      <c r="B2799" t="s">
        <v>3221</v>
      </c>
      <c r="C2799" s="1">
        <f t="shared" si="1043"/>
        <v>93168</v>
      </c>
      <c r="D2799" s="7">
        <f>RANK(N2799,(N2799:P2799,Q2799:AJ2799))</f>
        <v>1</v>
      </c>
      <c r="E2799" s="7">
        <f>RANK(O2799,(N2799:P2799,Q2799:AJ2799))</f>
        <v>2</v>
      </c>
      <c r="F2799" s="7">
        <f>IF(P2799&gt;0,RANK(P2799,(N2799:P2799,Q2799:AJ2799)),0)</f>
        <v>3</v>
      </c>
      <c r="G2799" s="1">
        <f t="shared" si="1044"/>
        <v>12539</v>
      </c>
      <c r="H2799" s="2">
        <f t="shared" si="1054"/>
        <v>0.13458483599519147</v>
      </c>
      <c r="I2799" s="2"/>
      <c r="J2799" s="2">
        <f t="shared" si="1045"/>
        <v>0.53676154902970974</v>
      </c>
      <c r="K2799" s="2">
        <f t="shared" si="1046"/>
        <v>0.4021767130345183</v>
      </c>
      <c r="L2799" s="2">
        <f t="shared" si="1047"/>
        <v>5.4772024729520863E-2</v>
      </c>
      <c r="M2799" s="2">
        <f t="shared" si="1048"/>
        <v>6.2897132062511019E-3</v>
      </c>
      <c r="N2799" s="1">
        <v>50009</v>
      </c>
      <c r="O2799" s="1">
        <v>37470</v>
      </c>
      <c r="P2799" s="1">
        <v>5103</v>
      </c>
      <c r="Q2799" s="1">
        <v>39</v>
      </c>
      <c r="R2799" s="1">
        <v>294</v>
      </c>
      <c r="S2799" s="1">
        <v>176</v>
      </c>
      <c r="T2799" s="1">
        <v>74</v>
      </c>
      <c r="AB2799" s="1">
        <v>3</v>
      </c>
      <c r="AL2799" s="7">
        <f>IF(Q2799&gt;0,RANK(Q2799,(N2799:P2799,Q2799:AJ2799)),0)</f>
        <v>7</v>
      </c>
      <c r="AM2799" s="7">
        <f>IF(R2799&gt;0,RANK(R2799,(N2799:P2799,Q2799:AJ2799)),0)</f>
        <v>4</v>
      </c>
      <c r="AN2799" s="7">
        <f>IF(S2799&gt;0,RANK(S2799,(N2799:P2799,Q2799:AJ2799)),0)</f>
        <v>5</v>
      </c>
      <c r="AO2799" s="7">
        <f>IF(T2799&gt;0,RANK(T2799,(N2799:P2799,Q2799:AJ2799)),0)</f>
        <v>6</v>
      </c>
      <c r="AP2799" s="2">
        <f t="shared" si="1049"/>
        <v>4.1859866048428646E-4</v>
      </c>
      <c r="AQ2799" s="2">
        <f t="shared" si="1050"/>
        <v>3.1555899021123131E-3</v>
      </c>
      <c r="AR2799" s="2">
        <f t="shared" si="1051"/>
        <v>1.8890606216726772E-3</v>
      </c>
      <c r="AS2799" s="2">
        <f t="shared" si="1052"/>
        <v>7.9426412502146663E-4</v>
      </c>
      <c r="AU2799" t="s">
        <v>267</v>
      </c>
      <c r="AV2799" t="s">
        <v>3221</v>
      </c>
      <c r="AW2799">
        <v>27</v>
      </c>
      <c r="AY2799" s="130">
        <v>48</v>
      </c>
      <c r="AZ2799" s="131">
        <v>355</v>
      </c>
      <c r="BA2799" s="132">
        <f t="shared" si="1053"/>
        <v>48355</v>
      </c>
      <c r="BC2799" s="7" t="s">
        <v>532</v>
      </c>
    </row>
    <row r="2800" spans="1:55" hidden="1" outlineLevel="1" x14ac:dyDescent="0.2">
      <c r="A2800" t="s">
        <v>222</v>
      </c>
      <c r="B2800" t="s">
        <v>3221</v>
      </c>
      <c r="C2800" s="1">
        <f t="shared" si="1043"/>
        <v>3091</v>
      </c>
      <c r="D2800" s="7">
        <f>RANK(N2800,(N2800:P2800,Q2800:AJ2800))</f>
        <v>2</v>
      </c>
      <c r="E2800" s="7">
        <f>RANK(O2800,(N2800:P2800,Q2800:AJ2800))</f>
        <v>1</v>
      </c>
      <c r="F2800" s="7">
        <f>IF(P2800&gt;0,RANK(P2800,(N2800:P2800,Q2800:AJ2800)),0)</f>
        <v>3</v>
      </c>
      <c r="G2800" s="1">
        <f t="shared" si="1044"/>
        <v>1981</v>
      </c>
      <c r="H2800" s="2">
        <f t="shared" si="1054"/>
        <v>0.64089291491426725</v>
      </c>
      <c r="I2800" s="2"/>
      <c r="J2800" s="2">
        <f t="shared" si="1045"/>
        <v>0.15108379165318667</v>
      </c>
      <c r="K2800" s="2">
        <f t="shared" si="1046"/>
        <v>0.79197670656745389</v>
      </c>
      <c r="L2800" s="2">
        <f t="shared" si="1047"/>
        <v>5.4027822711096733E-2</v>
      </c>
      <c r="M2800" s="2">
        <f t="shared" si="1048"/>
        <v>2.9116790682627361E-3</v>
      </c>
      <c r="N2800" s="1">
        <v>467</v>
      </c>
      <c r="O2800" s="1">
        <v>2448</v>
      </c>
      <c r="P2800" s="1">
        <v>167</v>
      </c>
      <c r="Q2800" s="1">
        <v>4</v>
      </c>
      <c r="R2800" s="1">
        <v>2</v>
      </c>
      <c r="S2800" s="1">
        <v>2</v>
      </c>
      <c r="T2800" s="1">
        <v>1</v>
      </c>
      <c r="AB2800" s="1">
        <v>0</v>
      </c>
      <c r="AL2800" s="7">
        <f>IF(Q2800&gt;0,RANK(Q2800,(N2800:P2800,Q2800:AJ2800)),0)</f>
        <v>4</v>
      </c>
      <c r="AM2800" s="7">
        <f>IF(R2800&gt;0,RANK(R2800,(N2800:P2800,Q2800:AJ2800)),0)</f>
        <v>5</v>
      </c>
      <c r="AN2800" s="7">
        <f>IF(S2800&gt;0,RANK(S2800,(N2800:P2800,Q2800:AJ2800)),0)</f>
        <v>5</v>
      </c>
      <c r="AO2800" s="7">
        <f>IF(T2800&gt;0,RANK(T2800,(N2800:P2800,Q2800:AJ2800)),0)</f>
        <v>7</v>
      </c>
      <c r="AP2800" s="2">
        <f t="shared" si="1049"/>
        <v>1.2940795858945326E-3</v>
      </c>
      <c r="AQ2800" s="2">
        <f t="shared" si="1050"/>
        <v>6.470397929472663E-4</v>
      </c>
      <c r="AR2800" s="2">
        <f t="shared" si="1051"/>
        <v>6.470397929472663E-4</v>
      </c>
      <c r="AS2800" s="2">
        <f t="shared" si="1052"/>
        <v>3.2351989647363315E-4</v>
      </c>
      <c r="AU2800" t="s">
        <v>222</v>
      </c>
      <c r="AV2800" t="s">
        <v>3221</v>
      </c>
      <c r="AW2800">
        <v>19</v>
      </c>
      <c r="AY2800" s="130">
        <v>48</v>
      </c>
      <c r="AZ2800" s="131">
        <v>357</v>
      </c>
      <c r="BA2800" s="132">
        <f t="shared" si="1053"/>
        <v>48357</v>
      </c>
      <c r="BC2800" s="7" t="s">
        <v>532</v>
      </c>
    </row>
    <row r="2801" spans="1:55" hidden="1" outlineLevel="1" x14ac:dyDescent="0.2">
      <c r="A2801" t="s">
        <v>2424</v>
      </c>
      <c r="B2801" t="s">
        <v>3221</v>
      </c>
      <c r="C2801" s="1">
        <f t="shared" si="1043"/>
        <v>881</v>
      </c>
      <c r="D2801" s="7">
        <f>RANK(N2801,(N2801:P2801,Q2801:AJ2801))</f>
        <v>2</v>
      </c>
      <c r="E2801" s="7">
        <f>RANK(O2801,(N2801:P2801,Q2801:AJ2801))</f>
        <v>1</v>
      </c>
      <c r="F2801" s="7">
        <f>IF(P2801&gt;0,RANK(P2801,(N2801:P2801,Q2801:AJ2801)),0)</f>
        <v>3</v>
      </c>
      <c r="G2801" s="1">
        <f t="shared" si="1044"/>
        <v>370</v>
      </c>
      <c r="H2801" s="2">
        <f t="shared" si="1054"/>
        <v>0.41997729852440407</v>
      </c>
      <c r="I2801" s="2"/>
      <c r="J2801" s="2">
        <f t="shared" si="1045"/>
        <v>0.24177071509648126</v>
      </c>
      <c r="K2801" s="2">
        <f t="shared" si="1046"/>
        <v>0.66174801362088531</v>
      </c>
      <c r="L2801" s="2">
        <f t="shared" si="1047"/>
        <v>8.7400681044267875E-2</v>
      </c>
      <c r="M2801" s="2">
        <f t="shared" si="1048"/>
        <v>9.0805902383655213E-3</v>
      </c>
      <c r="N2801" s="1">
        <v>213</v>
      </c>
      <c r="O2801" s="1">
        <v>583</v>
      </c>
      <c r="P2801" s="1">
        <v>77</v>
      </c>
      <c r="R2801" s="1">
        <v>7</v>
      </c>
      <c r="S2801" s="1">
        <v>1</v>
      </c>
      <c r="AB2801" s="1">
        <v>0</v>
      </c>
      <c r="AL2801" s="7">
        <f>IF(Q2801&gt;0,RANK(Q2801,(N2801:P2801,Q2801:AJ2801)),0)</f>
        <v>0</v>
      </c>
      <c r="AM2801" s="7">
        <f>IF(R2801&gt;0,RANK(R2801,(N2801:P2801,Q2801:AJ2801)),0)</f>
        <v>4</v>
      </c>
      <c r="AN2801" s="7">
        <f>IF(S2801&gt;0,RANK(S2801,(N2801:P2801,Q2801:AJ2801)),0)</f>
        <v>5</v>
      </c>
      <c r="AO2801" s="7">
        <f>IF(T2801&gt;0,RANK(T2801,(N2801:P2801,Q2801:AJ2801)),0)</f>
        <v>0</v>
      </c>
      <c r="AP2801" s="2">
        <f t="shared" si="1049"/>
        <v>0</v>
      </c>
      <c r="AQ2801" s="2">
        <f t="shared" si="1050"/>
        <v>7.9455164585698068E-3</v>
      </c>
      <c r="AR2801" s="2">
        <f t="shared" si="1051"/>
        <v>1.1350737797956867E-3</v>
      </c>
      <c r="AS2801" s="2">
        <f t="shared" si="1052"/>
        <v>0</v>
      </c>
      <c r="AU2801" t="s">
        <v>2424</v>
      </c>
      <c r="AV2801" t="s">
        <v>3221</v>
      </c>
      <c r="AW2801">
        <v>19</v>
      </c>
      <c r="AY2801" s="130">
        <v>48</v>
      </c>
      <c r="AZ2801" s="131">
        <v>359</v>
      </c>
      <c r="BA2801" s="132">
        <f t="shared" si="1053"/>
        <v>48359</v>
      </c>
      <c r="BC2801" s="7" t="s">
        <v>532</v>
      </c>
    </row>
    <row r="2802" spans="1:55" hidden="1" outlineLevel="1" x14ac:dyDescent="0.2">
      <c r="A2802" t="s">
        <v>1279</v>
      </c>
      <c r="B2802" t="s">
        <v>3221</v>
      </c>
      <c r="C2802" s="1">
        <f t="shared" si="1043"/>
        <v>29311</v>
      </c>
      <c r="D2802" s="7">
        <f>RANK(N2802,(N2802:P2802,Q2802:AJ2802))</f>
        <v>1</v>
      </c>
      <c r="E2802" s="7">
        <f>RANK(O2802,(N2802:P2802,Q2802:AJ2802))</f>
        <v>2</v>
      </c>
      <c r="F2802" s="7">
        <f>IF(P2802&gt;0,RANK(P2802,(N2802:P2802,Q2802:AJ2802)),0)</f>
        <v>3</v>
      </c>
      <c r="G2802" s="1">
        <f t="shared" si="1044"/>
        <v>1181</v>
      </c>
      <c r="H2802" s="2">
        <f t="shared" si="1054"/>
        <v>4.0292040530858719E-2</v>
      </c>
      <c r="I2802" s="2"/>
      <c r="J2802" s="2">
        <f t="shared" si="1045"/>
        <v>0.46880010917403026</v>
      </c>
      <c r="K2802" s="2">
        <f t="shared" si="1046"/>
        <v>0.42850806864317148</v>
      </c>
      <c r="L2802" s="2">
        <f t="shared" si="1047"/>
        <v>9.6755484289174715E-2</v>
      </c>
      <c r="M2802" s="2">
        <f t="shared" si="1048"/>
        <v>5.93633789362355E-3</v>
      </c>
      <c r="N2802" s="1">
        <v>13741</v>
      </c>
      <c r="O2802" s="1">
        <v>12560</v>
      </c>
      <c r="P2802" s="1">
        <v>2836</v>
      </c>
      <c r="Q2802" s="1">
        <v>40</v>
      </c>
      <c r="R2802" s="1">
        <v>88</v>
      </c>
      <c r="S2802" s="1">
        <v>35</v>
      </c>
      <c r="T2802" s="1">
        <v>10</v>
      </c>
      <c r="AB2802" s="1">
        <v>1</v>
      </c>
      <c r="AL2802" s="7">
        <f>IF(Q2802&gt;0,RANK(Q2802,(N2802:P2802,Q2802:AJ2802)),0)</f>
        <v>5</v>
      </c>
      <c r="AM2802" s="7">
        <f>IF(R2802&gt;0,RANK(R2802,(N2802:P2802,Q2802:AJ2802)),0)</f>
        <v>4</v>
      </c>
      <c r="AN2802" s="7">
        <f>IF(S2802&gt;0,RANK(S2802,(N2802:P2802,Q2802:AJ2802)),0)</f>
        <v>6</v>
      </c>
      <c r="AO2802" s="7">
        <f>IF(T2802&gt;0,RANK(T2802,(N2802:P2802,Q2802:AJ2802)),0)</f>
        <v>7</v>
      </c>
      <c r="AP2802" s="2">
        <f t="shared" si="1049"/>
        <v>1.3646753778444951E-3</v>
      </c>
      <c r="AQ2802" s="2">
        <f t="shared" si="1050"/>
        <v>3.0022858312578897E-3</v>
      </c>
      <c r="AR2802" s="2">
        <f t="shared" si="1051"/>
        <v>1.1940909556139333E-3</v>
      </c>
      <c r="AS2802" s="2">
        <f t="shared" si="1052"/>
        <v>3.4116884446112379E-4</v>
      </c>
      <c r="AU2802" t="s">
        <v>1279</v>
      </c>
      <c r="AV2802" t="s">
        <v>3221</v>
      </c>
      <c r="AW2802">
        <v>2</v>
      </c>
      <c r="AY2802" s="130">
        <v>48</v>
      </c>
      <c r="AZ2802" s="131">
        <v>361</v>
      </c>
      <c r="BA2802" s="132">
        <f t="shared" si="1053"/>
        <v>48361</v>
      </c>
      <c r="BC2802" s="7" t="s">
        <v>532</v>
      </c>
    </row>
    <row r="2803" spans="1:55" hidden="1" outlineLevel="1" x14ac:dyDescent="0.2">
      <c r="A2803" t="s">
        <v>223</v>
      </c>
      <c r="B2803" t="s">
        <v>3221</v>
      </c>
      <c r="C2803" s="1">
        <f t="shared" si="1043"/>
        <v>8655</v>
      </c>
      <c r="D2803" s="7">
        <f>RANK(N2803,(N2803:P2803,Q2803:AJ2803))</f>
        <v>1</v>
      </c>
      <c r="E2803" s="7">
        <f>RANK(O2803,(N2803:P2803,Q2803:AJ2803))</f>
        <v>2</v>
      </c>
      <c r="F2803" s="7">
        <f>IF(P2803&gt;0,RANK(P2803,(N2803:P2803,Q2803:AJ2803)),0)</f>
        <v>3</v>
      </c>
      <c r="G2803" s="1">
        <f t="shared" si="1044"/>
        <v>272</v>
      </c>
      <c r="H2803" s="2">
        <f t="shared" si="1054"/>
        <v>3.1426920854997112E-2</v>
      </c>
      <c r="I2803" s="2"/>
      <c r="J2803" s="2">
        <f t="shared" si="1045"/>
        <v>0.45499711149624494</v>
      </c>
      <c r="K2803" s="2">
        <f t="shared" si="1046"/>
        <v>0.42357019064124785</v>
      </c>
      <c r="L2803" s="2">
        <f t="shared" si="1047"/>
        <v>0.11681109185441942</v>
      </c>
      <c r="M2803" s="2">
        <f t="shared" si="1048"/>
        <v>4.6216060080877391E-3</v>
      </c>
      <c r="N2803" s="1">
        <v>3938</v>
      </c>
      <c r="O2803" s="1">
        <v>3666</v>
      </c>
      <c r="P2803" s="1">
        <v>1011</v>
      </c>
      <c r="Q2803" s="1">
        <v>3</v>
      </c>
      <c r="R2803" s="1">
        <v>27</v>
      </c>
      <c r="S2803" s="1">
        <v>8</v>
      </c>
      <c r="T2803" s="1">
        <v>1</v>
      </c>
      <c r="AB2803" s="1">
        <v>1</v>
      </c>
      <c r="AL2803" s="7">
        <f>IF(Q2803&gt;0,RANK(Q2803,(N2803:P2803,Q2803:AJ2803)),0)</f>
        <v>6</v>
      </c>
      <c r="AM2803" s="7">
        <f>IF(R2803&gt;0,RANK(R2803,(N2803:P2803,Q2803:AJ2803)),0)</f>
        <v>4</v>
      </c>
      <c r="AN2803" s="7">
        <f>IF(S2803&gt;0,RANK(S2803,(N2803:P2803,Q2803:AJ2803)),0)</f>
        <v>5</v>
      </c>
      <c r="AO2803" s="7">
        <f>IF(T2803&gt;0,RANK(T2803,(N2803:P2803,Q2803:AJ2803)),0)</f>
        <v>7</v>
      </c>
      <c r="AP2803" s="2">
        <f t="shared" si="1049"/>
        <v>3.466204506065858E-4</v>
      </c>
      <c r="AQ2803" s="2">
        <f t="shared" si="1050"/>
        <v>3.1195840554592721E-3</v>
      </c>
      <c r="AR2803" s="2">
        <f t="shared" si="1051"/>
        <v>9.2432120161756214E-4</v>
      </c>
      <c r="AS2803" s="2">
        <f t="shared" si="1052"/>
        <v>1.1554015020219527E-4</v>
      </c>
      <c r="AU2803" t="s">
        <v>223</v>
      </c>
      <c r="AV2803" t="s">
        <v>3221</v>
      </c>
      <c r="AW2803">
        <v>17</v>
      </c>
      <c r="AY2803" s="130">
        <v>48</v>
      </c>
      <c r="AZ2803" s="131">
        <v>363</v>
      </c>
      <c r="BA2803" s="132">
        <f t="shared" si="1053"/>
        <v>48363</v>
      </c>
      <c r="BC2803" s="7" t="s">
        <v>532</v>
      </c>
    </row>
    <row r="2804" spans="1:55" hidden="1" outlineLevel="1" x14ac:dyDescent="0.2">
      <c r="A2804" t="s">
        <v>1585</v>
      </c>
      <c r="B2804" t="s">
        <v>3221</v>
      </c>
      <c r="C2804" s="1">
        <f t="shared" si="1043"/>
        <v>8988</v>
      </c>
      <c r="D2804" s="7">
        <f>RANK(N2804,(N2804:P2804,Q2804:AJ2804))</f>
        <v>1</v>
      </c>
      <c r="E2804" s="7">
        <f>RANK(O2804,(N2804:P2804,Q2804:AJ2804))</f>
        <v>2</v>
      </c>
      <c r="F2804" s="7">
        <f>IF(P2804&gt;0,RANK(P2804,(N2804:P2804,Q2804:AJ2804)),0)</f>
        <v>3</v>
      </c>
      <c r="G2804" s="1">
        <f t="shared" si="1044"/>
        <v>160</v>
      </c>
      <c r="H2804" s="2">
        <f t="shared" si="1054"/>
        <v>1.7801513128615932E-2</v>
      </c>
      <c r="I2804" s="2"/>
      <c r="J2804" s="2">
        <f t="shared" si="1045"/>
        <v>0.46372941700044507</v>
      </c>
      <c r="K2804" s="2">
        <f t="shared" si="1046"/>
        <v>0.44592790387182912</v>
      </c>
      <c r="L2804" s="2">
        <f t="shared" si="1047"/>
        <v>8.6448598130841117E-2</v>
      </c>
      <c r="M2804" s="2">
        <f t="shared" si="1048"/>
        <v>3.8940809968846385E-3</v>
      </c>
      <c r="N2804" s="1">
        <v>4168</v>
      </c>
      <c r="O2804" s="1">
        <v>4008</v>
      </c>
      <c r="P2804" s="1">
        <v>777</v>
      </c>
      <c r="Q2804" s="1">
        <v>4</v>
      </c>
      <c r="R2804" s="1">
        <v>18</v>
      </c>
      <c r="S2804" s="1">
        <v>10</v>
      </c>
      <c r="T2804" s="1">
        <v>3</v>
      </c>
      <c r="AB2804" s="1">
        <v>0</v>
      </c>
      <c r="AL2804" s="7">
        <f>IF(Q2804&gt;0,RANK(Q2804,(N2804:P2804,Q2804:AJ2804)),0)</f>
        <v>6</v>
      </c>
      <c r="AM2804" s="7">
        <f>IF(R2804&gt;0,RANK(R2804,(N2804:P2804,Q2804:AJ2804)),0)</f>
        <v>4</v>
      </c>
      <c r="AN2804" s="7">
        <f>IF(S2804&gt;0,RANK(S2804,(N2804:P2804,Q2804:AJ2804)),0)</f>
        <v>5</v>
      </c>
      <c r="AO2804" s="7">
        <f>IF(T2804&gt;0,RANK(T2804,(N2804:P2804,Q2804:AJ2804)),0)</f>
        <v>7</v>
      </c>
      <c r="AP2804" s="2">
        <f t="shared" si="1049"/>
        <v>4.450378282153983E-4</v>
      </c>
      <c r="AQ2804" s="2">
        <f t="shared" si="1050"/>
        <v>2.0026702269692926E-3</v>
      </c>
      <c r="AR2804" s="2">
        <f t="shared" si="1051"/>
        <v>1.1125945705384957E-3</v>
      </c>
      <c r="AS2804" s="2">
        <f t="shared" si="1052"/>
        <v>3.3377837116154872E-4</v>
      </c>
      <c r="AU2804" t="s">
        <v>1585</v>
      </c>
      <c r="AV2804" t="s">
        <v>3221</v>
      </c>
      <c r="AW2804">
        <v>1</v>
      </c>
      <c r="AY2804" s="130">
        <v>48</v>
      </c>
      <c r="AZ2804" s="131">
        <v>365</v>
      </c>
      <c r="BA2804" s="132">
        <f t="shared" si="1053"/>
        <v>48365</v>
      </c>
      <c r="BC2804" s="7" t="s">
        <v>532</v>
      </c>
    </row>
    <row r="2805" spans="1:55" hidden="1" outlineLevel="1" x14ac:dyDescent="0.2">
      <c r="A2805" t="s">
        <v>508</v>
      </c>
      <c r="B2805" t="s">
        <v>3221</v>
      </c>
      <c r="C2805" s="1">
        <f t="shared" si="1043"/>
        <v>26855</v>
      </c>
      <c r="D2805" s="7">
        <f>RANK(N2805,(N2805:P2805,Q2805:AJ2805))</f>
        <v>2</v>
      </c>
      <c r="E2805" s="7">
        <f>RANK(O2805,(N2805:P2805,Q2805:AJ2805))</f>
        <v>1</v>
      </c>
      <c r="F2805" s="7">
        <f>IF(P2805&gt;0,RANK(P2805,(N2805:P2805,Q2805:AJ2805)),0)</f>
        <v>3</v>
      </c>
      <c r="G2805" s="1">
        <f t="shared" si="1044"/>
        <v>5133</v>
      </c>
      <c r="H2805" s="2">
        <f t="shared" si="1054"/>
        <v>0.19113759076522063</v>
      </c>
      <c r="I2805" s="2"/>
      <c r="J2805" s="2">
        <f t="shared" si="1045"/>
        <v>0.35177806739899459</v>
      </c>
      <c r="K2805" s="2">
        <f t="shared" si="1046"/>
        <v>0.54291565816421528</v>
      </c>
      <c r="L2805" s="2">
        <f t="shared" si="1047"/>
        <v>0.10065164773785143</v>
      </c>
      <c r="M2805" s="2">
        <f t="shared" si="1048"/>
        <v>4.654626698938763E-3</v>
      </c>
      <c r="N2805" s="1">
        <v>9447</v>
      </c>
      <c r="O2805" s="1">
        <v>14580</v>
      </c>
      <c r="P2805" s="1">
        <v>2703</v>
      </c>
      <c r="R2805" s="1">
        <v>66</v>
      </c>
      <c r="S2805" s="1">
        <v>46</v>
      </c>
      <c r="T2805" s="1">
        <v>13</v>
      </c>
      <c r="AB2805" s="1">
        <v>0</v>
      </c>
      <c r="AL2805" s="7">
        <f>IF(Q2805&gt;0,RANK(Q2805,(N2805:P2805,Q2805:AJ2805)),0)</f>
        <v>0</v>
      </c>
      <c r="AM2805" s="7">
        <f>IF(R2805&gt;0,RANK(R2805,(N2805:P2805,Q2805:AJ2805)),0)</f>
        <v>4</v>
      </c>
      <c r="AN2805" s="7">
        <f>IF(S2805&gt;0,RANK(S2805,(N2805:P2805,Q2805:AJ2805)),0)</f>
        <v>5</v>
      </c>
      <c r="AO2805" s="7">
        <f>IF(T2805&gt;0,RANK(T2805,(N2805:P2805,Q2805:AJ2805)),0)</f>
        <v>6</v>
      </c>
      <c r="AP2805" s="2">
        <f t="shared" si="1049"/>
        <v>0</v>
      </c>
      <c r="AQ2805" s="2">
        <f t="shared" si="1050"/>
        <v>2.4576428970396573E-3</v>
      </c>
      <c r="AR2805" s="2">
        <f t="shared" si="1051"/>
        <v>1.7129026252094583E-3</v>
      </c>
      <c r="AS2805" s="2">
        <f t="shared" si="1052"/>
        <v>4.8408117668962948E-4</v>
      </c>
      <c r="AU2805" t="s">
        <v>508</v>
      </c>
      <c r="AV2805" t="s">
        <v>3221</v>
      </c>
      <c r="AY2805" s="130">
        <v>48</v>
      </c>
      <c r="AZ2805" s="131">
        <v>367</v>
      </c>
      <c r="BA2805" s="132">
        <f t="shared" si="1053"/>
        <v>48367</v>
      </c>
      <c r="BC2805" s="7" t="s">
        <v>532</v>
      </c>
    </row>
    <row r="2806" spans="1:55" hidden="1" outlineLevel="1" x14ac:dyDescent="0.2">
      <c r="A2806" t="s">
        <v>448</v>
      </c>
      <c r="B2806" t="s">
        <v>3221</v>
      </c>
      <c r="C2806" s="1">
        <f t="shared" si="1043"/>
        <v>2888</v>
      </c>
      <c r="D2806" s="7">
        <f>RANK(N2806,(N2806:P2806,Q2806:AJ2806))</f>
        <v>2</v>
      </c>
      <c r="E2806" s="7">
        <f>RANK(O2806,(N2806:P2806,Q2806:AJ2806))</f>
        <v>1</v>
      </c>
      <c r="F2806" s="7">
        <f>IF(P2806&gt;0,RANK(P2806,(N2806:P2806,Q2806:AJ2806)),0)</f>
        <v>3</v>
      </c>
      <c r="G2806" s="1">
        <f t="shared" si="1044"/>
        <v>1366</v>
      </c>
      <c r="H2806" s="2">
        <f t="shared" si="1054"/>
        <v>0.4729916897506925</v>
      </c>
      <c r="I2806" s="2"/>
      <c r="J2806" s="2">
        <f t="shared" si="1045"/>
        <v>0.23407202216066483</v>
      </c>
      <c r="K2806" s="2">
        <f t="shared" si="1046"/>
        <v>0.70706371191135731</v>
      </c>
      <c r="L2806" s="2">
        <f t="shared" si="1047"/>
        <v>5.5401662049861494E-2</v>
      </c>
      <c r="M2806" s="2">
        <f t="shared" si="1048"/>
        <v>3.4626038781163937E-3</v>
      </c>
      <c r="N2806" s="1">
        <v>676</v>
      </c>
      <c r="O2806" s="1">
        <v>2042</v>
      </c>
      <c r="P2806" s="1">
        <v>160</v>
      </c>
      <c r="Q2806" s="1">
        <v>1</v>
      </c>
      <c r="R2806" s="1">
        <v>8</v>
      </c>
      <c r="S2806" s="1">
        <v>1</v>
      </c>
      <c r="AB2806" s="1">
        <v>0</v>
      </c>
      <c r="AL2806" s="7">
        <f>IF(Q2806&gt;0,RANK(Q2806,(N2806:P2806,Q2806:AJ2806)),0)</f>
        <v>5</v>
      </c>
      <c r="AM2806" s="7">
        <f>IF(R2806&gt;0,RANK(R2806,(N2806:P2806,Q2806:AJ2806)),0)</f>
        <v>4</v>
      </c>
      <c r="AN2806" s="7">
        <f>IF(S2806&gt;0,RANK(S2806,(N2806:P2806,Q2806:AJ2806)),0)</f>
        <v>5</v>
      </c>
      <c r="AO2806" s="7">
        <f>IF(T2806&gt;0,RANK(T2806,(N2806:P2806,Q2806:AJ2806)),0)</f>
        <v>0</v>
      </c>
      <c r="AP2806" s="2">
        <f t="shared" si="1049"/>
        <v>3.4626038781163435E-4</v>
      </c>
      <c r="AQ2806" s="2">
        <f t="shared" si="1050"/>
        <v>2.7700831024930748E-3</v>
      </c>
      <c r="AR2806" s="2">
        <f t="shared" si="1051"/>
        <v>3.4626038781163435E-4</v>
      </c>
      <c r="AS2806" s="2">
        <f t="shared" si="1052"/>
        <v>0</v>
      </c>
      <c r="AU2806" t="s">
        <v>448</v>
      </c>
      <c r="AV2806" t="s">
        <v>3221</v>
      </c>
      <c r="AW2806">
        <v>19</v>
      </c>
      <c r="AY2806" s="130">
        <v>48</v>
      </c>
      <c r="AZ2806" s="131">
        <v>369</v>
      </c>
      <c r="BA2806" s="132">
        <f t="shared" si="1053"/>
        <v>48369</v>
      </c>
      <c r="BC2806" s="7" t="s">
        <v>532</v>
      </c>
    </row>
    <row r="2807" spans="1:55" hidden="1" outlineLevel="1" x14ac:dyDescent="0.2">
      <c r="A2807" t="s">
        <v>1879</v>
      </c>
      <c r="B2807" t="s">
        <v>3221</v>
      </c>
      <c r="C2807" s="1">
        <f t="shared" si="1043"/>
        <v>3942</v>
      </c>
      <c r="D2807" s="7">
        <f>RANK(N2807,(N2807:P2807,Q2807:AJ2807))</f>
        <v>1</v>
      </c>
      <c r="E2807" s="7">
        <f>RANK(O2807,(N2807:P2807,Q2807:AJ2807))</f>
        <v>2</v>
      </c>
      <c r="F2807" s="7">
        <f>IF(P2807&gt;0,RANK(P2807,(N2807:P2807,Q2807:AJ2807)),0)</f>
        <v>3</v>
      </c>
      <c r="G2807" s="1">
        <f t="shared" si="1044"/>
        <v>86</v>
      </c>
      <c r="H2807" s="2">
        <f t="shared" si="1054"/>
        <v>2.1816336884830034E-2</v>
      </c>
      <c r="I2807" s="2"/>
      <c r="J2807" s="2">
        <f t="shared" si="1045"/>
        <v>0.46067985794013189</v>
      </c>
      <c r="K2807" s="2">
        <f t="shared" si="1046"/>
        <v>0.43886352105530185</v>
      </c>
      <c r="L2807" s="2">
        <f t="shared" si="1047"/>
        <v>9.3607305936073054E-2</v>
      </c>
      <c r="M2807" s="2">
        <f t="shared" si="1048"/>
        <v>6.8493150684932058E-3</v>
      </c>
      <c r="N2807" s="1">
        <v>1816</v>
      </c>
      <c r="O2807" s="1">
        <v>1730</v>
      </c>
      <c r="P2807" s="1">
        <v>369</v>
      </c>
      <c r="R2807" s="1">
        <v>12</v>
      </c>
      <c r="S2807" s="1">
        <v>8</v>
      </c>
      <c r="T2807" s="1">
        <v>7</v>
      </c>
      <c r="AB2807" s="1">
        <v>0</v>
      </c>
      <c r="AL2807" s="7">
        <f>IF(Q2807&gt;0,RANK(Q2807,(N2807:P2807,Q2807:AJ2807)),0)</f>
        <v>0</v>
      </c>
      <c r="AM2807" s="7">
        <f>IF(R2807&gt;0,RANK(R2807,(N2807:P2807,Q2807:AJ2807)),0)</f>
        <v>4</v>
      </c>
      <c r="AN2807" s="7">
        <f>IF(S2807&gt;0,RANK(S2807,(N2807:P2807,Q2807:AJ2807)),0)</f>
        <v>5</v>
      </c>
      <c r="AO2807" s="7">
        <f>IF(T2807&gt;0,RANK(T2807,(N2807:P2807,Q2807:AJ2807)),0)</f>
        <v>6</v>
      </c>
      <c r="AP2807" s="2">
        <f t="shared" si="1049"/>
        <v>0</v>
      </c>
      <c r="AQ2807" s="2">
        <f t="shared" si="1050"/>
        <v>3.0441400304414001E-3</v>
      </c>
      <c r="AR2807" s="2">
        <f t="shared" si="1051"/>
        <v>2.0294266869609334E-3</v>
      </c>
      <c r="AS2807" s="2">
        <f t="shared" si="1052"/>
        <v>1.7757483510908167E-3</v>
      </c>
      <c r="AU2807" t="s">
        <v>1879</v>
      </c>
      <c r="AV2807" t="s">
        <v>3221</v>
      </c>
      <c r="AW2807">
        <v>23</v>
      </c>
      <c r="AY2807" s="130">
        <v>48</v>
      </c>
      <c r="AZ2807" s="131">
        <v>371</v>
      </c>
      <c r="BA2807" s="132">
        <f t="shared" si="1053"/>
        <v>48371</v>
      </c>
      <c r="BC2807" s="7" t="s">
        <v>532</v>
      </c>
    </row>
    <row r="2808" spans="1:55" hidden="1" outlineLevel="1" x14ac:dyDescent="0.2">
      <c r="A2808" t="s">
        <v>956</v>
      </c>
      <c r="B2808" t="s">
        <v>3221</v>
      </c>
      <c r="C2808" s="1">
        <f t="shared" si="1043"/>
        <v>14244</v>
      </c>
      <c r="D2808" s="7">
        <f>RANK(N2808,(N2808:P2808,Q2808:AJ2808))</f>
        <v>2</v>
      </c>
      <c r="E2808" s="7">
        <f>RANK(O2808,(N2808:P2808,Q2808:AJ2808))</f>
        <v>1</v>
      </c>
      <c r="F2808" s="7">
        <f>IF(P2808&gt;0,RANK(P2808,(N2808:P2808,Q2808:AJ2808)),0)</f>
        <v>3</v>
      </c>
      <c r="G2808" s="1">
        <f t="shared" si="1044"/>
        <v>113</v>
      </c>
      <c r="H2808" s="2">
        <f t="shared" si="1054"/>
        <v>7.9331648413367029E-3</v>
      </c>
      <c r="I2808" s="2"/>
      <c r="J2808" s="2">
        <f t="shared" si="1045"/>
        <v>0.44650379106992416</v>
      </c>
      <c r="K2808" s="2">
        <f t="shared" si="1046"/>
        <v>0.45443695591126088</v>
      </c>
      <c r="L2808" s="2">
        <f t="shared" si="1047"/>
        <v>9.4566133108677342E-2</v>
      </c>
      <c r="M2808" s="2">
        <f t="shared" si="1048"/>
        <v>4.4931199101376773E-3</v>
      </c>
      <c r="N2808" s="1">
        <v>6360</v>
      </c>
      <c r="O2808" s="1">
        <v>6473</v>
      </c>
      <c r="P2808" s="1">
        <v>1347</v>
      </c>
      <c r="R2808" s="1">
        <v>35</v>
      </c>
      <c r="S2808" s="1">
        <v>21</v>
      </c>
      <c r="T2808" s="1">
        <v>8</v>
      </c>
      <c r="AB2808" s="1">
        <v>0</v>
      </c>
      <c r="AL2808" s="7">
        <f>IF(Q2808&gt;0,RANK(Q2808,(N2808:P2808,Q2808:AJ2808)),0)</f>
        <v>0</v>
      </c>
      <c r="AM2808" s="7">
        <f>IF(R2808&gt;0,RANK(R2808,(N2808:P2808,Q2808:AJ2808)),0)</f>
        <v>4</v>
      </c>
      <c r="AN2808" s="7">
        <f>IF(S2808&gt;0,RANK(S2808,(N2808:P2808,Q2808:AJ2808)),0)</f>
        <v>5</v>
      </c>
      <c r="AO2808" s="7">
        <f>IF(T2808&gt;0,RANK(T2808,(N2808:P2808,Q2808:AJ2808)),0)</f>
        <v>6</v>
      </c>
      <c r="AP2808" s="2">
        <f t="shared" si="1049"/>
        <v>0</v>
      </c>
      <c r="AQ2808" s="2">
        <f t="shared" si="1050"/>
        <v>2.4571749508565011E-3</v>
      </c>
      <c r="AR2808" s="2">
        <f t="shared" si="1051"/>
        <v>1.4743049705139006E-3</v>
      </c>
      <c r="AS2808" s="2">
        <f t="shared" si="1052"/>
        <v>5.6163998876720023E-4</v>
      </c>
      <c r="AU2808" t="s">
        <v>956</v>
      </c>
      <c r="AV2808" t="s">
        <v>3221</v>
      </c>
      <c r="AW2808">
        <v>2</v>
      </c>
      <c r="AY2808" s="130">
        <v>48</v>
      </c>
      <c r="AZ2808" s="131">
        <v>373</v>
      </c>
      <c r="BA2808" s="132">
        <f t="shared" si="1053"/>
        <v>48373</v>
      </c>
      <c r="BC2808" s="7" t="s">
        <v>532</v>
      </c>
    </row>
    <row r="2809" spans="1:55" hidden="1" outlineLevel="1" x14ac:dyDescent="0.2">
      <c r="A2809" t="s">
        <v>740</v>
      </c>
      <c r="B2809" t="s">
        <v>3221</v>
      </c>
      <c r="C2809" s="1">
        <f t="shared" si="1043"/>
        <v>26245</v>
      </c>
      <c r="D2809" s="7">
        <f>RANK(N2809,(N2809:P2809,Q2809:AJ2809))</f>
        <v>2</v>
      </c>
      <c r="E2809" s="7">
        <f>RANK(O2809,(N2809:P2809,Q2809:AJ2809))</f>
        <v>1</v>
      </c>
      <c r="F2809" s="7">
        <f>IF(P2809&gt;0,RANK(P2809,(N2809:P2809,Q2809:AJ2809)),0)</f>
        <v>3</v>
      </c>
      <c r="G2809" s="1">
        <f t="shared" si="1044"/>
        <v>5722</v>
      </c>
      <c r="H2809" s="2">
        <f t="shared" si="1054"/>
        <v>0.21802248047247094</v>
      </c>
      <c r="I2809" s="2"/>
      <c r="J2809" s="2">
        <f t="shared" si="1045"/>
        <v>0.35332444275100017</v>
      </c>
      <c r="K2809" s="2">
        <f t="shared" si="1046"/>
        <v>0.57134692322347114</v>
      </c>
      <c r="L2809" s="2">
        <f t="shared" si="1047"/>
        <v>6.8546389788531142E-2</v>
      </c>
      <c r="M2809" s="2">
        <f t="shared" si="1048"/>
        <v>6.7822442369975533E-3</v>
      </c>
      <c r="N2809" s="1">
        <v>9273</v>
      </c>
      <c r="O2809" s="1">
        <v>14995</v>
      </c>
      <c r="P2809" s="1">
        <v>1799</v>
      </c>
      <c r="Q2809" s="1">
        <v>14</v>
      </c>
      <c r="R2809" s="1">
        <v>95</v>
      </c>
      <c r="S2809" s="1">
        <v>52</v>
      </c>
      <c r="T2809" s="1">
        <v>16</v>
      </c>
      <c r="AB2809" s="1">
        <v>1</v>
      </c>
      <c r="AL2809" s="7">
        <f>IF(Q2809&gt;0,RANK(Q2809,(N2809:P2809,Q2809:AJ2809)),0)</f>
        <v>7</v>
      </c>
      <c r="AM2809" s="7">
        <f>IF(R2809&gt;0,RANK(R2809,(N2809:P2809,Q2809:AJ2809)),0)</f>
        <v>4</v>
      </c>
      <c r="AN2809" s="7">
        <f>IF(S2809&gt;0,RANK(S2809,(N2809:P2809,Q2809:AJ2809)),0)</f>
        <v>5</v>
      </c>
      <c r="AO2809" s="7">
        <f>IF(T2809&gt;0,RANK(T2809,(N2809:P2809,Q2809:AJ2809)),0)</f>
        <v>6</v>
      </c>
      <c r="AP2809" s="2">
        <f t="shared" si="1049"/>
        <v>5.3343493998856924E-4</v>
      </c>
      <c r="AQ2809" s="2">
        <f t="shared" si="1050"/>
        <v>3.619737092779577E-3</v>
      </c>
      <c r="AR2809" s="2">
        <f t="shared" si="1051"/>
        <v>1.9813297771004001E-3</v>
      </c>
      <c r="AS2809" s="2">
        <f t="shared" si="1052"/>
        <v>6.0963993141550769E-4</v>
      </c>
      <c r="AU2809" t="s">
        <v>740</v>
      </c>
      <c r="AV2809" t="s">
        <v>3221</v>
      </c>
      <c r="AW2809">
        <v>13</v>
      </c>
      <c r="AY2809" s="130">
        <v>48</v>
      </c>
      <c r="AZ2809" s="131">
        <v>375</v>
      </c>
      <c r="BA2809" s="132">
        <f t="shared" si="1053"/>
        <v>48375</v>
      </c>
      <c r="BC2809" s="7" t="s">
        <v>532</v>
      </c>
    </row>
    <row r="2810" spans="1:55" hidden="1" outlineLevel="1" x14ac:dyDescent="0.2">
      <c r="A2810" t="s">
        <v>2749</v>
      </c>
      <c r="B2810" t="s">
        <v>3221</v>
      </c>
      <c r="C2810" s="1">
        <f t="shared" si="1043"/>
        <v>1716</v>
      </c>
      <c r="D2810" s="7">
        <f>RANK(N2810,(N2810:P2810,Q2810:AJ2810))</f>
        <v>1</v>
      </c>
      <c r="E2810" s="7">
        <f>RANK(O2810,(N2810:P2810,Q2810:AJ2810))</f>
        <v>2</v>
      </c>
      <c r="F2810" s="7">
        <f>IF(P2810&gt;0,RANK(P2810,(N2810:P2810,Q2810:AJ2810)),0)</f>
        <v>3</v>
      </c>
      <c r="G2810" s="1">
        <f t="shared" si="1044"/>
        <v>822</v>
      </c>
      <c r="H2810" s="2">
        <f t="shared" si="1054"/>
        <v>0.47902097902097901</v>
      </c>
      <c r="I2810" s="2"/>
      <c r="J2810" s="2">
        <f t="shared" si="1045"/>
        <v>0.70221445221445222</v>
      </c>
      <c r="K2810" s="2">
        <f t="shared" si="1046"/>
        <v>0.22319347319347319</v>
      </c>
      <c r="L2810" s="2">
        <f t="shared" si="1047"/>
        <v>6.4685314685314688E-2</v>
      </c>
      <c r="M2810" s="2">
        <f t="shared" si="1048"/>
        <v>9.9067599067599044E-3</v>
      </c>
      <c r="N2810" s="1">
        <v>1205</v>
      </c>
      <c r="O2810" s="1">
        <v>383</v>
      </c>
      <c r="P2810" s="1">
        <v>111</v>
      </c>
      <c r="Q2810" s="1">
        <v>5</v>
      </c>
      <c r="R2810" s="1">
        <v>10</v>
      </c>
      <c r="S2810" s="1">
        <v>1</v>
      </c>
      <c r="T2810" s="1">
        <v>1</v>
      </c>
      <c r="AB2810" s="1">
        <v>0</v>
      </c>
      <c r="AL2810" s="7">
        <f>IF(Q2810&gt;0,RANK(Q2810,(N2810:P2810,Q2810:AJ2810)),0)</f>
        <v>5</v>
      </c>
      <c r="AM2810" s="7">
        <f>IF(R2810&gt;0,RANK(R2810,(N2810:P2810,Q2810:AJ2810)),0)</f>
        <v>4</v>
      </c>
      <c r="AN2810" s="7">
        <f>IF(S2810&gt;0,RANK(S2810,(N2810:P2810,Q2810:AJ2810)),0)</f>
        <v>6</v>
      </c>
      <c r="AO2810" s="7">
        <f>IF(T2810&gt;0,RANK(T2810,(N2810:P2810,Q2810:AJ2810)),0)</f>
        <v>6</v>
      </c>
      <c r="AP2810" s="2">
        <f t="shared" si="1049"/>
        <v>2.913752913752914E-3</v>
      </c>
      <c r="AQ2810" s="2">
        <f t="shared" si="1050"/>
        <v>5.8275058275058279E-3</v>
      </c>
      <c r="AR2810" s="2">
        <f t="shared" si="1051"/>
        <v>5.8275058275058275E-4</v>
      </c>
      <c r="AS2810" s="2">
        <f t="shared" si="1052"/>
        <v>5.8275058275058275E-4</v>
      </c>
      <c r="AU2810" t="s">
        <v>2749</v>
      </c>
      <c r="AV2810" t="s">
        <v>3221</v>
      </c>
      <c r="AW2810">
        <v>23</v>
      </c>
      <c r="AY2810" s="130">
        <v>48</v>
      </c>
      <c r="AZ2810" s="131">
        <v>377</v>
      </c>
      <c r="BA2810" s="132">
        <f t="shared" si="1053"/>
        <v>48377</v>
      </c>
      <c r="BC2810" s="7" t="s">
        <v>532</v>
      </c>
    </row>
    <row r="2811" spans="1:55" hidden="1" outlineLevel="1" x14ac:dyDescent="0.2">
      <c r="A2811" t="s">
        <v>2158</v>
      </c>
      <c r="B2811" t="s">
        <v>3221</v>
      </c>
      <c r="C2811" s="1">
        <f t="shared" si="1043"/>
        <v>2733</v>
      </c>
      <c r="D2811" s="7">
        <f>RANK(N2811,(N2811:P2811,Q2811:AJ2811))</f>
        <v>1</v>
      </c>
      <c r="E2811" s="7">
        <f>RANK(O2811,(N2811:P2811,Q2811:AJ2811))</f>
        <v>2</v>
      </c>
      <c r="F2811" s="7">
        <f>IF(P2811&gt;0,RANK(P2811,(N2811:P2811,Q2811:AJ2811)),0)</f>
        <v>3</v>
      </c>
      <c r="G2811" s="1">
        <f t="shared" si="1044"/>
        <v>142</v>
      </c>
      <c r="H2811" s="2">
        <f t="shared" si="1054"/>
        <v>5.1957555799487742E-2</v>
      </c>
      <c r="I2811" s="2"/>
      <c r="J2811" s="2">
        <f t="shared" si="1045"/>
        <v>0.46286132455177459</v>
      </c>
      <c r="K2811" s="2">
        <f t="shared" si="1046"/>
        <v>0.41090376875228685</v>
      </c>
      <c r="L2811" s="2">
        <f t="shared" si="1047"/>
        <v>0.1225759238931577</v>
      </c>
      <c r="M2811" s="2">
        <f t="shared" si="1048"/>
        <v>3.6589828027809163E-3</v>
      </c>
      <c r="N2811" s="1">
        <v>1265</v>
      </c>
      <c r="O2811" s="1">
        <v>1123</v>
      </c>
      <c r="P2811" s="1">
        <v>335</v>
      </c>
      <c r="R2811" s="1">
        <v>3</v>
      </c>
      <c r="S2811" s="1">
        <v>5</v>
      </c>
      <c r="T2811" s="1">
        <v>2</v>
      </c>
      <c r="AB2811" s="1">
        <v>0</v>
      </c>
      <c r="AL2811" s="7">
        <f>IF(Q2811&gt;0,RANK(Q2811,(N2811:P2811,Q2811:AJ2811)),0)</f>
        <v>0</v>
      </c>
      <c r="AM2811" s="7">
        <f>IF(R2811&gt;0,RANK(R2811,(N2811:P2811,Q2811:AJ2811)),0)</f>
        <v>5</v>
      </c>
      <c r="AN2811" s="7">
        <f>IF(S2811&gt;0,RANK(S2811,(N2811:P2811,Q2811:AJ2811)),0)</f>
        <v>4</v>
      </c>
      <c r="AO2811" s="7">
        <f>IF(T2811&gt;0,RANK(T2811,(N2811:P2811,Q2811:AJ2811)),0)</f>
        <v>6</v>
      </c>
      <c r="AP2811" s="2">
        <f t="shared" si="1049"/>
        <v>0</v>
      </c>
      <c r="AQ2811" s="2">
        <f t="shared" si="1050"/>
        <v>1.0976948408342481E-3</v>
      </c>
      <c r="AR2811" s="2">
        <f t="shared" si="1051"/>
        <v>1.8294914013904135E-3</v>
      </c>
      <c r="AS2811" s="2">
        <f t="shared" si="1052"/>
        <v>7.3179656055616534E-4</v>
      </c>
      <c r="AU2811" t="s">
        <v>2158</v>
      </c>
      <c r="AV2811" t="s">
        <v>3221</v>
      </c>
      <c r="AW2811">
        <v>4</v>
      </c>
      <c r="AY2811" s="130">
        <v>48</v>
      </c>
      <c r="AZ2811" s="131">
        <v>379</v>
      </c>
      <c r="BA2811" s="132">
        <f t="shared" si="1053"/>
        <v>48379</v>
      </c>
      <c r="BC2811" s="7" t="s">
        <v>532</v>
      </c>
    </row>
    <row r="2812" spans="1:55" hidden="1" outlineLevel="1" x14ac:dyDescent="0.2">
      <c r="A2812" t="s">
        <v>2159</v>
      </c>
      <c r="B2812" t="s">
        <v>3221</v>
      </c>
      <c r="C2812" s="1">
        <f t="shared" si="1043"/>
        <v>39627</v>
      </c>
      <c r="D2812" s="7">
        <f>RANK(N2812,(N2812:P2812,Q2812:AJ2812))</f>
        <v>2</v>
      </c>
      <c r="E2812" s="7">
        <f>RANK(O2812,(N2812:P2812,Q2812:AJ2812))</f>
        <v>1</v>
      </c>
      <c r="F2812" s="7">
        <f>IF(P2812&gt;0,RANK(P2812,(N2812:P2812,Q2812:AJ2812)),0)</f>
        <v>3</v>
      </c>
      <c r="G2812" s="1">
        <f t="shared" si="1044"/>
        <v>19089</v>
      </c>
      <c r="H2812" s="2">
        <f t="shared" si="1054"/>
        <v>0.48171701112877585</v>
      </c>
      <c r="I2812" s="2"/>
      <c r="J2812" s="2">
        <f t="shared" si="1045"/>
        <v>0.23158452570217275</v>
      </c>
      <c r="K2812" s="2">
        <f t="shared" si="1046"/>
        <v>0.71330153683094855</v>
      </c>
      <c r="L2812" s="2">
        <f t="shared" si="1047"/>
        <v>5.0092108915638325E-2</v>
      </c>
      <c r="M2812" s="2">
        <f t="shared" si="1048"/>
        <v>5.0218285512404343E-3</v>
      </c>
      <c r="N2812" s="1">
        <v>9177</v>
      </c>
      <c r="O2812" s="1">
        <v>28266</v>
      </c>
      <c r="P2812" s="1">
        <v>1985</v>
      </c>
      <c r="Q2812" s="1">
        <v>12</v>
      </c>
      <c r="R2812" s="1">
        <v>101</v>
      </c>
      <c r="S2812" s="1">
        <v>63</v>
      </c>
      <c r="T2812" s="1">
        <v>20</v>
      </c>
      <c r="AB2812" s="1">
        <v>3</v>
      </c>
      <c r="AL2812" s="7">
        <f>IF(Q2812&gt;0,RANK(Q2812,(N2812:P2812,Q2812:AJ2812)),0)</f>
        <v>7</v>
      </c>
      <c r="AM2812" s="7">
        <f>IF(R2812&gt;0,RANK(R2812,(N2812:P2812,Q2812:AJ2812)),0)</f>
        <v>4</v>
      </c>
      <c r="AN2812" s="7">
        <f>IF(S2812&gt;0,RANK(S2812,(N2812:P2812,Q2812:AJ2812)),0)</f>
        <v>5</v>
      </c>
      <c r="AO2812" s="7">
        <f>IF(T2812&gt;0,RANK(T2812,(N2812:P2812,Q2812:AJ2812)),0)</f>
        <v>6</v>
      </c>
      <c r="AP2812" s="2">
        <f t="shared" si="1049"/>
        <v>3.0282383223559692E-4</v>
      </c>
      <c r="AQ2812" s="2">
        <f t="shared" si="1050"/>
        <v>2.5487672546496078E-3</v>
      </c>
      <c r="AR2812" s="2">
        <f t="shared" si="1051"/>
        <v>1.589825119236884E-3</v>
      </c>
      <c r="AS2812" s="2">
        <f t="shared" si="1052"/>
        <v>5.0470638705932822E-4</v>
      </c>
      <c r="AU2812" t="s">
        <v>2159</v>
      </c>
      <c r="AV2812" t="s">
        <v>3221</v>
      </c>
      <c r="AW2812">
        <v>19</v>
      </c>
      <c r="AY2812" s="130">
        <v>48</v>
      </c>
      <c r="AZ2812" s="131">
        <v>381</v>
      </c>
      <c r="BA2812" s="132">
        <f t="shared" si="1053"/>
        <v>48381</v>
      </c>
      <c r="BC2812" s="7" t="s">
        <v>532</v>
      </c>
    </row>
    <row r="2813" spans="1:55" hidden="1" outlineLevel="1" x14ac:dyDescent="0.2">
      <c r="A2813" t="s">
        <v>3230</v>
      </c>
      <c r="B2813" t="s">
        <v>3221</v>
      </c>
      <c r="C2813" s="1">
        <f t="shared" si="1043"/>
        <v>1168</v>
      </c>
      <c r="D2813" s="7">
        <f>RANK(N2813,(N2813:P2813,Q2813:AJ2813))</f>
        <v>2</v>
      </c>
      <c r="E2813" s="7">
        <f>RANK(O2813,(N2813:P2813,Q2813:AJ2813))</f>
        <v>1</v>
      </c>
      <c r="F2813" s="7">
        <f>IF(P2813&gt;0,RANK(P2813,(N2813:P2813,Q2813:AJ2813)),0)</f>
        <v>3</v>
      </c>
      <c r="G2813" s="1">
        <f t="shared" si="1044"/>
        <v>238</v>
      </c>
      <c r="H2813" s="2">
        <f t="shared" si="1054"/>
        <v>0.20376712328767124</v>
      </c>
      <c r="I2813" s="2"/>
      <c r="J2813" s="2">
        <f t="shared" si="1045"/>
        <v>0.34845890410958902</v>
      </c>
      <c r="K2813" s="2">
        <f t="shared" si="1046"/>
        <v>0.55222602739726023</v>
      </c>
      <c r="L2813" s="2">
        <f t="shared" si="1047"/>
        <v>8.6472602739726026E-2</v>
      </c>
      <c r="M2813" s="2">
        <f t="shared" si="1048"/>
        <v>1.2842465753424723E-2</v>
      </c>
      <c r="N2813" s="1">
        <v>407</v>
      </c>
      <c r="O2813" s="1">
        <v>645</v>
      </c>
      <c r="P2813" s="1">
        <v>101</v>
      </c>
      <c r="R2813" s="1">
        <v>2</v>
      </c>
      <c r="S2813" s="1">
        <v>12</v>
      </c>
      <c r="AB2813" s="1">
        <v>1</v>
      </c>
      <c r="AL2813" s="7">
        <f>IF(Q2813&gt;0,RANK(Q2813,(N2813:P2813,Q2813:AJ2813)),0)</f>
        <v>0</v>
      </c>
      <c r="AM2813" s="7">
        <f>IF(R2813&gt;0,RANK(R2813,(N2813:P2813,Q2813:AJ2813)),0)</f>
        <v>5</v>
      </c>
      <c r="AN2813" s="7">
        <f>IF(S2813&gt;0,RANK(S2813,(N2813:P2813,Q2813:AJ2813)),0)</f>
        <v>4</v>
      </c>
      <c r="AO2813" s="7">
        <f>IF(T2813&gt;0,RANK(T2813,(N2813:P2813,Q2813:AJ2813)),0)</f>
        <v>0</v>
      </c>
      <c r="AP2813" s="2">
        <f t="shared" si="1049"/>
        <v>0</v>
      </c>
      <c r="AQ2813" s="2">
        <f t="shared" si="1050"/>
        <v>1.7123287671232876E-3</v>
      </c>
      <c r="AR2813" s="2">
        <f t="shared" si="1051"/>
        <v>1.0273972602739725E-2</v>
      </c>
      <c r="AS2813" s="2">
        <f t="shared" si="1052"/>
        <v>0</v>
      </c>
      <c r="AU2813" t="s">
        <v>3230</v>
      </c>
      <c r="AV2813" t="s">
        <v>3221</v>
      </c>
      <c r="AW2813">
        <v>23</v>
      </c>
      <c r="AY2813" s="130">
        <v>48</v>
      </c>
      <c r="AZ2813" s="131">
        <v>383</v>
      </c>
      <c r="BA2813" s="132">
        <f t="shared" si="1053"/>
        <v>48383</v>
      </c>
      <c r="BC2813" s="7" t="s">
        <v>532</v>
      </c>
    </row>
    <row r="2814" spans="1:55" hidden="1" outlineLevel="1" x14ac:dyDescent="0.2">
      <c r="A2814" t="s">
        <v>3225</v>
      </c>
      <c r="B2814" t="s">
        <v>3221</v>
      </c>
      <c r="C2814" s="1">
        <f t="shared" ref="C2814:C2876" si="1055">SUM(N2814:AJ2814)</f>
        <v>1447</v>
      </c>
      <c r="D2814" s="7">
        <f>RANK(N2814,(N2814:P2814,Q2814:AJ2814))</f>
        <v>2</v>
      </c>
      <c r="E2814" s="7">
        <f>RANK(O2814,(N2814:P2814,Q2814:AJ2814))</f>
        <v>1</v>
      </c>
      <c r="F2814" s="7">
        <f>IF(P2814&gt;0,RANK(P2814,(N2814:P2814,Q2814:AJ2814)),0)</f>
        <v>3</v>
      </c>
      <c r="G2814" s="1">
        <f t="shared" ref="G2814:G2876" si="1056">MAX(N2814:P2814)-LARGE(N2814:P2814,2)</f>
        <v>431</v>
      </c>
      <c r="H2814" s="2">
        <f t="shared" si="1054"/>
        <v>0.2978576364892882</v>
      </c>
      <c r="I2814" s="2"/>
      <c r="J2814" s="2">
        <f t="shared" ref="J2814:J2876" si="1057">IF($C2814=0,"-",N2814/$C2814)</f>
        <v>0.28610919143054597</v>
      </c>
      <c r="K2814" s="2">
        <f t="shared" ref="K2814:K2876" si="1058">IF($C2814=0,"-",O2814/$C2814)</f>
        <v>0.58396682791983412</v>
      </c>
      <c r="L2814" s="2">
        <f t="shared" ref="L2814:L2876" si="1059">IF($C2814=0,"-",P2814/$C2814)</f>
        <v>0.12301313061506565</v>
      </c>
      <c r="M2814" s="2">
        <f t="shared" ref="M2814:M2876" si="1060">IF(C2814=0,"-",(1-J2814-K2814-L2814))</f>
        <v>6.9108500345542029E-3</v>
      </c>
      <c r="N2814" s="1">
        <v>414</v>
      </c>
      <c r="O2814" s="1">
        <v>845</v>
      </c>
      <c r="P2814" s="1">
        <v>178</v>
      </c>
      <c r="Q2814" s="1">
        <v>1</v>
      </c>
      <c r="R2814" s="1">
        <v>8</v>
      </c>
      <c r="S2814" s="1">
        <v>1</v>
      </c>
      <c r="AB2814" s="1">
        <v>0</v>
      </c>
      <c r="AL2814" s="7">
        <f>IF(Q2814&gt;0,RANK(Q2814,(N2814:P2814,Q2814:AJ2814)),0)</f>
        <v>5</v>
      </c>
      <c r="AM2814" s="7">
        <f>IF(R2814&gt;0,RANK(R2814,(N2814:P2814,Q2814:AJ2814)),0)</f>
        <v>4</v>
      </c>
      <c r="AN2814" s="7">
        <f>IF(S2814&gt;0,RANK(S2814,(N2814:P2814,Q2814:AJ2814)),0)</f>
        <v>5</v>
      </c>
      <c r="AO2814" s="7">
        <f>IF(T2814&gt;0,RANK(T2814,(N2814:P2814,Q2814:AJ2814)),0)</f>
        <v>0</v>
      </c>
      <c r="AP2814" s="2">
        <f t="shared" ref="AP2814:AP2876" si="1061">IF($C2814=0,"-",Q2814/$C2814)</f>
        <v>6.9108500345542499E-4</v>
      </c>
      <c r="AQ2814" s="2">
        <f t="shared" ref="AQ2814:AQ2876" si="1062">IF($C2814=0,"-",R2814/$C2814)</f>
        <v>5.5286800276433999E-3</v>
      </c>
      <c r="AR2814" s="2">
        <f t="shared" ref="AR2814:AR2876" si="1063">IF($C2814=0,"-",S2814/$C2814)</f>
        <v>6.9108500345542499E-4</v>
      </c>
      <c r="AS2814" s="2">
        <f t="shared" ref="AS2814:AS2876" si="1064">IF($C2814=0,"-",T2814/$C2814)</f>
        <v>0</v>
      </c>
      <c r="AU2814" t="s">
        <v>3225</v>
      </c>
      <c r="AV2814" t="s">
        <v>3221</v>
      </c>
      <c r="AW2814">
        <v>21</v>
      </c>
      <c r="AY2814" s="130">
        <v>48</v>
      </c>
      <c r="AZ2814" s="131">
        <v>385</v>
      </c>
      <c r="BA2814" s="132">
        <f t="shared" ref="BA2814:BA2875" si="1065">AY2814*1000+AZ2814</f>
        <v>48385</v>
      </c>
      <c r="BC2814" s="7" t="s">
        <v>532</v>
      </c>
    </row>
    <row r="2815" spans="1:55" hidden="1" outlineLevel="1" x14ac:dyDescent="0.2">
      <c r="A2815" t="s">
        <v>2847</v>
      </c>
      <c r="B2815" t="s">
        <v>3221</v>
      </c>
      <c r="C2815" s="1">
        <f t="shared" si="1055"/>
        <v>4565</v>
      </c>
      <c r="D2815" s="7">
        <f>RANK(N2815,(N2815:P2815,Q2815:AJ2815))</f>
        <v>1</v>
      </c>
      <c r="E2815" s="7">
        <f>RANK(O2815,(N2815:P2815,Q2815:AJ2815))</f>
        <v>2</v>
      </c>
      <c r="F2815" s="7">
        <f>IF(P2815&gt;0,RANK(P2815,(N2815:P2815,Q2815:AJ2815)),0)</f>
        <v>3</v>
      </c>
      <c r="G2815" s="1">
        <f t="shared" si="1056"/>
        <v>556</v>
      </c>
      <c r="H2815" s="2">
        <f t="shared" si="1054"/>
        <v>0.12179627601314348</v>
      </c>
      <c r="I2815" s="2"/>
      <c r="J2815" s="2">
        <f t="shared" si="1057"/>
        <v>0.51237677984665941</v>
      </c>
      <c r="K2815" s="2">
        <f t="shared" si="1058"/>
        <v>0.39058050383351589</v>
      </c>
      <c r="L2815" s="2">
        <f t="shared" si="1059"/>
        <v>9.4852135815991237E-2</v>
      </c>
      <c r="M2815" s="2">
        <f t="shared" si="1060"/>
        <v>2.1905805038334586E-3</v>
      </c>
      <c r="N2815" s="1">
        <v>2339</v>
      </c>
      <c r="O2815" s="1">
        <v>1783</v>
      </c>
      <c r="P2815" s="1">
        <v>433</v>
      </c>
      <c r="R2815" s="1">
        <v>3</v>
      </c>
      <c r="S2815" s="1">
        <v>7</v>
      </c>
      <c r="AB2815" s="1">
        <v>0</v>
      </c>
      <c r="AL2815" s="7">
        <f>IF(Q2815&gt;0,RANK(Q2815,(N2815:P2815,Q2815:AJ2815)),0)</f>
        <v>0</v>
      </c>
      <c r="AM2815" s="7">
        <f>IF(R2815&gt;0,RANK(R2815,(N2815:P2815,Q2815:AJ2815)),0)</f>
        <v>5</v>
      </c>
      <c r="AN2815" s="7">
        <f>IF(S2815&gt;0,RANK(S2815,(N2815:P2815,Q2815:AJ2815)),0)</f>
        <v>4</v>
      </c>
      <c r="AO2815" s="7">
        <f>IF(T2815&gt;0,RANK(T2815,(N2815:P2815,Q2815:AJ2815)),0)</f>
        <v>0</v>
      </c>
      <c r="AP2815" s="2">
        <f t="shared" si="1061"/>
        <v>0</v>
      </c>
      <c r="AQ2815" s="2">
        <f t="shared" si="1062"/>
        <v>6.5717415115005477E-4</v>
      </c>
      <c r="AR2815" s="2">
        <f t="shared" si="1063"/>
        <v>1.5334063526834612E-3</v>
      </c>
      <c r="AS2815" s="2">
        <f t="shared" si="1064"/>
        <v>0</v>
      </c>
      <c r="AU2815" t="s">
        <v>2847</v>
      </c>
      <c r="AV2815" t="s">
        <v>3221</v>
      </c>
      <c r="AW2815">
        <v>1</v>
      </c>
      <c r="AY2815" s="130">
        <v>48</v>
      </c>
      <c r="AZ2815" s="131">
        <v>387</v>
      </c>
      <c r="BA2815" s="132">
        <f t="shared" si="1065"/>
        <v>48387</v>
      </c>
      <c r="BC2815" s="7" t="s">
        <v>532</v>
      </c>
    </row>
    <row r="2816" spans="1:55" hidden="1" outlineLevel="1" x14ac:dyDescent="0.2">
      <c r="A2816" t="s">
        <v>2884</v>
      </c>
      <c r="B2816" t="s">
        <v>3221</v>
      </c>
      <c r="C2816" s="1">
        <f t="shared" si="1055"/>
        <v>3546</v>
      </c>
      <c r="D2816" s="7">
        <f>RANK(N2816,(N2816:P2816,Q2816:AJ2816))</f>
        <v>1</v>
      </c>
      <c r="E2816" s="7">
        <f>RANK(O2816,(N2816:P2816,Q2816:AJ2816))</f>
        <v>2</v>
      </c>
      <c r="F2816" s="7">
        <f>IF(P2816&gt;0,RANK(P2816,(N2816:P2816,Q2816:AJ2816)),0)</f>
        <v>3</v>
      </c>
      <c r="G2816" s="1">
        <f t="shared" si="1056"/>
        <v>1272</v>
      </c>
      <c r="H2816" s="2">
        <f t="shared" si="1054"/>
        <v>0.35871404399323181</v>
      </c>
      <c r="I2816" s="2"/>
      <c r="J2816" s="2">
        <f t="shared" si="1057"/>
        <v>0.64269599548787371</v>
      </c>
      <c r="K2816" s="2">
        <f t="shared" si="1058"/>
        <v>0.28398195149464184</v>
      </c>
      <c r="L2816" s="2">
        <f t="shared" si="1059"/>
        <v>6.9091934574168082E-2</v>
      </c>
      <c r="M2816" s="2">
        <f t="shared" si="1060"/>
        <v>4.2301184433163747E-3</v>
      </c>
      <c r="N2816" s="1">
        <v>2279</v>
      </c>
      <c r="O2816" s="1">
        <v>1007</v>
      </c>
      <c r="P2816" s="1">
        <v>245</v>
      </c>
      <c r="R2816" s="1">
        <v>11</v>
      </c>
      <c r="S2816" s="1">
        <v>4</v>
      </c>
      <c r="AB2816" s="1">
        <v>0</v>
      </c>
      <c r="AL2816" s="7">
        <f>IF(Q2816&gt;0,RANK(Q2816,(N2816:P2816,Q2816:AJ2816)),0)</f>
        <v>0</v>
      </c>
      <c r="AM2816" s="7">
        <f>IF(R2816&gt;0,RANK(R2816,(N2816:P2816,Q2816:AJ2816)),0)</f>
        <v>4</v>
      </c>
      <c r="AN2816" s="7">
        <f>IF(S2816&gt;0,RANK(S2816,(N2816:P2816,Q2816:AJ2816)),0)</f>
        <v>5</v>
      </c>
      <c r="AO2816" s="7">
        <f>IF(T2816&gt;0,RANK(T2816,(N2816:P2816,Q2816:AJ2816)),0)</f>
        <v>0</v>
      </c>
      <c r="AP2816" s="2">
        <f t="shared" si="1061"/>
        <v>0</v>
      </c>
      <c r="AQ2816" s="2">
        <f t="shared" si="1062"/>
        <v>3.102086858432036E-3</v>
      </c>
      <c r="AR2816" s="2">
        <f t="shared" si="1063"/>
        <v>1.1280315848843769E-3</v>
      </c>
      <c r="AS2816" s="2">
        <f t="shared" si="1064"/>
        <v>0</v>
      </c>
      <c r="AU2816" t="s">
        <v>2884</v>
      </c>
      <c r="AV2816" t="s">
        <v>3221</v>
      </c>
      <c r="AW2816">
        <v>23</v>
      </c>
      <c r="AY2816" s="130">
        <v>48</v>
      </c>
      <c r="AZ2816" s="131">
        <v>389</v>
      </c>
      <c r="BA2816" s="132">
        <f t="shared" si="1065"/>
        <v>48389</v>
      </c>
      <c r="BC2816" s="7" t="s">
        <v>532</v>
      </c>
    </row>
    <row r="2817" spans="1:55" hidden="1" outlineLevel="1" x14ac:dyDescent="0.2">
      <c r="A2817" t="s">
        <v>2358</v>
      </c>
      <c r="B2817" t="s">
        <v>3221</v>
      </c>
      <c r="C2817" s="1">
        <f t="shared" si="1055"/>
        <v>3249</v>
      </c>
      <c r="D2817" s="7">
        <f>RANK(N2817,(N2817:P2817,Q2817:AJ2817))</f>
        <v>1</v>
      </c>
      <c r="E2817" s="7">
        <f>RANK(O2817,(N2817:P2817,Q2817:AJ2817))</f>
        <v>2</v>
      </c>
      <c r="F2817" s="7">
        <f>IF(P2817&gt;0,RANK(P2817,(N2817:P2817,Q2817:AJ2817)),0)</f>
        <v>3</v>
      </c>
      <c r="G2817" s="1">
        <f t="shared" si="1056"/>
        <v>259</v>
      </c>
      <c r="H2817" s="2">
        <f t="shared" si="1054"/>
        <v>7.9716835949522932E-2</v>
      </c>
      <c r="I2817" s="2"/>
      <c r="J2817" s="2">
        <f t="shared" si="1057"/>
        <v>0.50323176361957522</v>
      </c>
      <c r="K2817" s="2">
        <f t="shared" si="1058"/>
        <v>0.42351492767005233</v>
      </c>
      <c r="L2817" s="2">
        <f t="shared" si="1059"/>
        <v>6.8328716528162511E-2</v>
      </c>
      <c r="M2817" s="2">
        <f t="shared" si="1060"/>
        <v>4.9245921822099331E-3</v>
      </c>
      <c r="N2817" s="1">
        <v>1635</v>
      </c>
      <c r="O2817" s="1">
        <v>1376</v>
      </c>
      <c r="P2817" s="1">
        <v>222</v>
      </c>
      <c r="R2817" s="1">
        <v>8</v>
      </c>
      <c r="S2817" s="1">
        <v>3</v>
      </c>
      <c r="T2817" s="1">
        <v>5</v>
      </c>
      <c r="AB2817" s="1">
        <v>0</v>
      </c>
      <c r="AL2817" s="7">
        <f>IF(Q2817&gt;0,RANK(Q2817,(N2817:P2817,Q2817:AJ2817)),0)</f>
        <v>0</v>
      </c>
      <c r="AM2817" s="7">
        <f>IF(R2817&gt;0,RANK(R2817,(N2817:P2817,Q2817:AJ2817)),0)</f>
        <v>4</v>
      </c>
      <c r="AN2817" s="7">
        <f>IF(S2817&gt;0,RANK(S2817,(N2817:P2817,Q2817:AJ2817)),0)</f>
        <v>6</v>
      </c>
      <c r="AO2817" s="7">
        <f>IF(T2817&gt;0,RANK(T2817,(N2817:P2817,Q2817:AJ2817)),0)</f>
        <v>5</v>
      </c>
      <c r="AP2817" s="2">
        <f t="shared" si="1061"/>
        <v>0</v>
      </c>
      <c r="AQ2817" s="2">
        <f t="shared" si="1062"/>
        <v>2.4622960911049553E-3</v>
      </c>
      <c r="AR2817" s="2">
        <f t="shared" si="1063"/>
        <v>9.2336103416435823E-4</v>
      </c>
      <c r="AS2817" s="2">
        <f t="shared" si="1064"/>
        <v>1.5389350569405972E-3</v>
      </c>
      <c r="AU2817" t="s">
        <v>2358</v>
      </c>
      <c r="AV2817" t="s">
        <v>3221</v>
      </c>
      <c r="AW2817">
        <v>14</v>
      </c>
      <c r="AY2817" s="130">
        <v>48</v>
      </c>
      <c r="AZ2817" s="131">
        <v>391</v>
      </c>
      <c r="BA2817" s="132">
        <f t="shared" si="1065"/>
        <v>48391</v>
      </c>
      <c r="BC2817" s="7" t="s">
        <v>532</v>
      </c>
    </row>
    <row r="2818" spans="1:55" hidden="1" outlineLevel="1" x14ac:dyDescent="0.2">
      <c r="A2818" t="s">
        <v>1108</v>
      </c>
      <c r="B2818" t="s">
        <v>3221</v>
      </c>
      <c r="C2818" s="1">
        <f t="shared" si="1055"/>
        <v>584</v>
      </c>
      <c r="D2818" s="7">
        <f>RANK(N2818,(N2818:P2818,Q2818:AJ2818))</f>
        <v>2</v>
      </c>
      <c r="E2818" s="7">
        <f>RANK(O2818,(N2818:P2818,Q2818:AJ2818))</f>
        <v>1</v>
      </c>
      <c r="F2818" s="7">
        <f>IF(P2818&gt;0,RANK(P2818,(N2818:P2818,Q2818:AJ2818)),0)</f>
        <v>3</v>
      </c>
      <c r="G2818" s="1">
        <f t="shared" si="1056"/>
        <v>299</v>
      </c>
      <c r="H2818" s="2">
        <f t="shared" si="1054"/>
        <v>0.51198630136986301</v>
      </c>
      <c r="I2818" s="2"/>
      <c r="J2818" s="2">
        <f t="shared" si="1057"/>
        <v>0.2089041095890411</v>
      </c>
      <c r="K2818" s="2">
        <f t="shared" si="1058"/>
        <v>0.72089041095890416</v>
      </c>
      <c r="L2818" s="2">
        <f t="shared" si="1059"/>
        <v>6.8493150684931503E-2</v>
      </c>
      <c r="M2818" s="2">
        <f t="shared" si="1060"/>
        <v>1.7123287671231835E-3</v>
      </c>
      <c r="N2818" s="1">
        <v>122</v>
      </c>
      <c r="O2818" s="1">
        <v>421</v>
      </c>
      <c r="P2818" s="1">
        <v>40</v>
      </c>
      <c r="R2818" s="1">
        <v>1</v>
      </c>
      <c r="AB2818" s="1">
        <v>0</v>
      </c>
      <c r="AL2818" s="7">
        <f>IF(Q2818&gt;0,RANK(Q2818,(N2818:P2818,Q2818:AJ2818)),0)</f>
        <v>0</v>
      </c>
      <c r="AM2818" s="7">
        <f>IF(R2818&gt;0,RANK(R2818,(N2818:P2818,Q2818:AJ2818)),0)</f>
        <v>4</v>
      </c>
      <c r="AN2818" s="7">
        <f>IF(S2818&gt;0,RANK(S2818,(N2818:P2818,Q2818:AJ2818)),0)</f>
        <v>0</v>
      </c>
      <c r="AO2818" s="7">
        <f>IF(T2818&gt;0,RANK(T2818,(N2818:P2818,Q2818:AJ2818)),0)</f>
        <v>0</v>
      </c>
      <c r="AP2818" s="2">
        <f t="shared" si="1061"/>
        <v>0</v>
      </c>
      <c r="AQ2818" s="2">
        <f t="shared" si="1062"/>
        <v>1.7123287671232876E-3</v>
      </c>
      <c r="AR2818" s="2">
        <f t="shared" si="1063"/>
        <v>0</v>
      </c>
      <c r="AS2818" s="2">
        <f t="shared" si="1064"/>
        <v>0</v>
      </c>
      <c r="AU2818" t="s">
        <v>1108</v>
      </c>
      <c r="AV2818" t="s">
        <v>3221</v>
      </c>
      <c r="AW2818">
        <v>13</v>
      </c>
      <c r="AY2818" s="130">
        <v>48</v>
      </c>
      <c r="AZ2818" s="131">
        <v>393</v>
      </c>
      <c r="BA2818" s="132">
        <f t="shared" si="1065"/>
        <v>48393</v>
      </c>
      <c r="BC2818" s="7" t="s">
        <v>532</v>
      </c>
    </row>
    <row r="2819" spans="1:55" hidden="1" outlineLevel="1" x14ac:dyDescent="0.2">
      <c r="A2819" t="s">
        <v>1693</v>
      </c>
      <c r="B2819" t="s">
        <v>3221</v>
      </c>
      <c r="C2819" s="1">
        <f t="shared" si="1055"/>
        <v>5175</v>
      </c>
      <c r="D2819" s="7">
        <f>RANK(N2819,(N2819:P2819,Q2819:AJ2819))</f>
        <v>1</v>
      </c>
      <c r="E2819" s="7">
        <f>RANK(O2819,(N2819:P2819,Q2819:AJ2819))</f>
        <v>2</v>
      </c>
      <c r="F2819" s="7">
        <f>IF(P2819&gt;0,RANK(P2819,(N2819:P2819,Q2819:AJ2819)),0)</f>
        <v>3</v>
      </c>
      <c r="G2819" s="1">
        <f t="shared" si="1056"/>
        <v>968</v>
      </c>
      <c r="H2819" s="2">
        <f t="shared" si="1054"/>
        <v>0.18705314009661836</v>
      </c>
      <c r="I2819" s="2"/>
      <c r="J2819" s="2">
        <f t="shared" si="1057"/>
        <v>0.56270531400966184</v>
      </c>
      <c r="K2819" s="2">
        <f t="shared" si="1058"/>
        <v>0.37565217391304345</v>
      </c>
      <c r="L2819" s="2">
        <f t="shared" si="1059"/>
        <v>6.0869565217391307E-2</v>
      </c>
      <c r="M2819" s="2">
        <f t="shared" si="1060"/>
        <v>7.7294685990340201E-4</v>
      </c>
      <c r="N2819" s="1">
        <v>2912</v>
      </c>
      <c r="O2819" s="1">
        <v>1944</v>
      </c>
      <c r="P2819" s="1">
        <v>315</v>
      </c>
      <c r="R2819" s="1">
        <v>2</v>
      </c>
      <c r="S2819" s="1">
        <v>2</v>
      </c>
      <c r="AB2819" s="1">
        <v>0</v>
      </c>
      <c r="AL2819" s="7">
        <f>IF(Q2819&gt;0,RANK(Q2819,(N2819:P2819,Q2819:AJ2819)),0)</f>
        <v>0</v>
      </c>
      <c r="AM2819" s="7">
        <f>IF(R2819&gt;0,RANK(R2819,(N2819:P2819,Q2819:AJ2819)),0)</f>
        <v>4</v>
      </c>
      <c r="AN2819" s="7">
        <f>IF(S2819&gt;0,RANK(S2819,(N2819:P2819,Q2819:AJ2819)),0)</f>
        <v>4</v>
      </c>
      <c r="AO2819" s="7">
        <f>IF(T2819&gt;0,RANK(T2819,(N2819:P2819,Q2819:AJ2819)),0)</f>
        <v>0</v>
      </c>
      <c r="AP2819" s="2">
        <f t="shared" si="1061"/>
        <v>0</v>
      </c>
      <c r="AQ2819" s="2">
        <f t="shared" si="1062"/>
        <v>3.8647342995169081E-4</v>
      </c>
      <c r="AR2819" s="2">
        <f t="shared" si="1063"/>
        <v>3.8647342995169081E-4</v>
      </c>
      <c r="AS2819" s="2">
        <f t="shared" si="1064"/>
        <v>0</v>
      </c>
      <c r="AU2819" t="s">
        <v>1693</v>
      </c>
      <c r="AV2819" t="s">
        <v>3221</v>
      </c>
      <c r="AW2819">
        <v>5</v>
      </c>
      <c r="AY2819" s="130">
        <v>48</v>
      </c>
      <c r="AZ2819" s="131">
        <v>395</v>
      </c>
      <c r="BA2819" s="132">
        <f t="shared" si="1065"/>
        <v>48395</v>
      </c>
      <c r="BC2819" s="7" t="s">
        <v>532</v>
      </c>
    </row>
    <row r="2820" spans="1:55" hidden="1" outlineLevel="1" x14ac:dyDescent="0.2">
      <c r="A2820" t="s">
        <v>2359</v>
      </c>
      <c r="B2820" t="s">
        <v>3221</v>
      </c>
      <c r="C2820" s="1">
        <f t="shared" si="1055"/>
        <v>12796</v>
      </c>
      <c r="D2820" s="7">
        <f>RANK(N2820,(N2820:P2820,Q2820:AJ2820))</f>
        <v>2</v>
      </c>
      <c r="E2820" s="7">
        <f>RANK(O2820,(N2820:P2820,Q2820:AJ2820))</f>
        <v>1</v>
      </c>
      <c r="F2820" s="7">
        <f>IF(P2820&gt;0,RANK(P2820,(N2820:P2820,Q2820:AJ2820)),0)</f>
        <v>3</v>
      </c>
      <c r="G2820" s="1">
        <f t="shared" si="1056"/>
        <v>5030</v>
      </c>
      <c r="H2820" s="2">
        <f t="shared" si="1054"/>
        <v>0.39309159112222569</v>
      </c>
      <c r="I2820" s="2"/>
      <c r="J2820" s="2">
        <f t="shared" si="1057"/>
        <v>0.25703344795248517</v>
      </c>
      <c r="K2820" s="2">
        <f t="shared" si="1058"/>
        <v>0.65012503907471086</v>
      </c>
      <c r="L2820" s="2">
        <f t="shared" si="1059"/>
        <v>8.7605501719287271E-2</v>
      </c>
      <c r="M2820" s="2">
        <f t="shared" si="1060"/>
        <v>5.2360112535166925E-3</v>
      </c>
      <c r="N2820" s="1">
        <v>3289</v>
      </c>
      <c r="O2820" s="1">
        <v>8319</v>
      </c>
      <c r="P2820" s="1">
        <v>1121</v>
      </c>
      <c r="Q2820" s="1">
        <v>4</v>
      </c>
      <c r="R2820" s="1">
        <v>46</v>
      </c>
      <c r="S2820" s="1">
        <v>14</v>
      </c>
      <c r="T2820" s="1">
        <v>3</v>
      </c>
      <c r="AB2820" s="1">
        <v>0</v>
      </c>
      <c r="AL2820" s="7">
        <f>IF(Q2820&gt;0,RANK(Q2820,(N2820:P2820,Q2820:AJ2820)),0)</f>
        <v>6</v>
      </c>
      <c r="AM2820" s="7">
        <f>IF(R2820&gt;0,RANK(R2820,(N2820:P2820,Q2820:AJ2820)),0)</f>
        <v>4</v>
      </c>
      <c r="AN2820" s="7">
        <f>IF(S2820&gt;0,RANK(S2820,(N2820:P2820,Q2820:AJ2820)),0)</f>
        <v>5</v>
      </c>
      <c r="AO2820" s="7">
        <f>IF(T2820&gt;0,RANK(T2820,(N2820:P2820,Q2820:AJ2820)),0)</f>
        <v>7</v>
      </c>
      <c r="AP2820" s="2">
        <f t="shared" si="1061"/>
        <v>3.1259768677711783E-4</v>
      </c>
      <c r="AQ2820" s="2">
        <f t="shared" si="1062"/>
        <v>3.5948733979368551E-3</v>
      </c>
      <c r="AR2820" s="2">
        <f t="shared" si="1063"/>
        <v>1.0940919037199124E-3</v>
      </c>
      <c r="AS2820" s="2">
        <f t="shared" si="1064"/>
        <v>2.3444826508283839E-4</v>
      </c>
      <c r="AU2820" t="s">
        <v>2359</v>
      </c>
      <c r="AV2820" t="s">
        <v>3221</v>
      </c>
      <c r="AW2820">
        <v>4</v>
      </c>
      <c r="AY2820" s="130">
        <v>48</v>
      </c>
      <c r="AZ2820" s="131">
        <v>397</v>
      </c>
      <c r="BA2820" s="132">
        <f t="shared" si="1065"/>
        <v>48397</v>
      </c>
      <c r="BC2820" s="7" t="s">
        <v>532</v>
      </c>
    </row>
    <row r="2821" spans="1:55" hidden="1" outlineLevel="1" x14ac:dyDescent="0.2">
      <c r="A2821" t="s">
        <v>2477</v>
      </c>
      <c r="B2821" t="s">
        <v>3221</v>
      </c>
      <c r="C2821" s="1">
        <f t="shared" si="1055"/>
        <v>3763</v>
      </c>
      <c r="D2821" s="7">
        <f>RANK(N2821,(N2821:P2821,Q2821:AJ2821))</f>
        <v>2</v>
      </c>
      <c r="E2821" s="7">
        <f>RANK(O2821,(N2821:P2821,Q2821:AJ2821))</f>
        <v>1</v>
      </c>
      <c r="F2821" s="7">
        <f>IF(P2821&gt;0,RANK(P2821,(N2821:P2821,Q2821:AJ2821)),0)</f>
        <v>3</v>
      </c>
      <c r="G2821" s="1">
        <f t="shared" si="1056"/>
        <v>524</v>
      </c>
      <c r="H2821" s="2">
        <f t="shared" si="1054"/>
        <v>0.13925059792718575</v>
      </c>
      <c r="I2821" s="2"/>
      <c r="J2821" s="2">
        <f t="shared" si="1057"/>
        <v>0.37656125431836301</v>
      </c>
      <c r="K2821" s="2">
        <f t="shared" si="1058"/>
        <v>0.51581185224554882</v>
      </c>
      <c r="L2821" s="2">
        <f t="shared" si="1059"/>
        <v>0.10523518469306405</v>
      </c>
      <c r="M2821" s="2">
        <f t="shared" si="1060"/>
        <v>2.3917087430241762E-3</v>
      </c>
      <c r="N2821" s="1">
        <v>1417</v>
      </c>
      <c r="O2821" s="1">
        <v>1941</v>
      </c>
      <c r="P2821" s="1">
        <v>396</v>
      </c>
      <c r="R2821" s="1">
        <v>6</v>
      </c>
      <c r="S2821" s="1">
        <v>2</v>
      </c>
      <c r="T2821" s="1">
        <v>1</v>
      </c>
      <c r="AB2821" s="1">
        <v>0</v>
      </c>
      <c r="AL2821" s="7">
        <f>IF(Q2821&gt;0,RANK(Q2821,(N2821:P2821,Q2821:AJ2821)),0)</f>
        <v>0</v>
      </c>
      <c r="AM2821" s="7">
        <f>IF(R2821&gt;0,RANK(R2821,(N2821:P2821,Q2821:AJ2821)),0)</f>
        <v>4</v>
      </c>
      <c r="AN2821" s="7">
        <f>IF(S2821&gt;0,RANK(S2821,(N2821:P2821,Q2821:AJ2821)),0)</f>
        <v>5</v>
      </c>
      <c r="AO2821" s="7">
        <f>IF(T2821&gt;0,RANK(T2821,(N2821:P2821,Q2821:AJ2821)),0)</f>
        <v>6</v>
      </c>
      <c r="AP2821" s="2">
        <f t="shared" si="1061"/>
        <v>0</v>
      </c>
      <c r="AQ2821" s="2">
        <f t="shared" si="1062"/>
        <v>1.5944724953494552E-3</v>
      </c>
      <c r="AR2821" s="2">
        <f t="shared" si="1063"/>
        <v>5.3149083178315171E-4</v>
      </c>
      <c r="AS2821" s="2">
        <f t="shared" si="1064"/>
        <v>2.6574541589157585E-4</v>
      </c>
      <c r="AU2821" t="s">
        <v>2477</v>
      </c>
      <c r="AV2821" t="s">
        <v>3221</v>
      </c>
      <c r="AW2821">
        <v>17</v>
      </c>
      <c r="AY2821" s="130">
        <v>48</v>
      </c>
      <c r="AZ2821" s="131">
        <v>399</v>
      </c>
      <c r="BA2821" s="132">
        <f t="shared" si="1065"/>
        <v>48399</v>
      </c>
      <c r="BC2821" s="7" t="s">
        <v>532</v>
      </c>
    </row>
    <row r="2822" spans="1:55" hidden="1" outlineLevel="1" x14ac:dyDescent="0.2">
      <c r="A2822" t="s">
        <v>3264</v>
      </c>
      <c r="B2822" t="s">
        <v>3221</v>
      </c>
      <c r="C2822" s="1">
        <f t="shared" si="1055"/>
        <v>15534</v>
      </c>
      <c r="D2822" s="7">
        <f>RANK(N2822,(N2822:P2822,Q2822:AJ2822))</f>
        <v>2</v>
      </c>
      <c r="E2822" s="7">
        <f>RANK(O2822,(N2822:P2822,Q2822:AJ2822))</f>
        <v>1</v>
      </c>
      <c r="F2822" s="7">
        <f>IF(P2822&gt;0,RANK(P2822,(N2822:P2822,Q2822:AJ2822)),0)</f>
        <v>3</v>
      </c>
      <c r="G2822" s="1">
        <f t="shared" si="1056"/>
        <v>2435</v>
      </c>
      <c r="H2822" s="2">
        <f t="shared" si="1054"/>
        <v>0.15675292905883867</v>
      </c>
      <c r="I2822" s="2"/>
      <c r="J2822" s="2">
        <f t="shared" si="1057"/>
        <v>0.38547701815372731</v>
      </c>
      <c r="K2822" s="2">
        <f t="shared" si="1058"/>
        <v>0.54222994721256601</v>
      </c>
      <c r="L2822" s="2">
        <f t="shared" si="1059"/>
        <v>6.9009913737607828E-2</v>
      </c>
      <c r="M2822" s="2">
        <f t="shared" si="1060"/>
        <v>3.2831208960989039E-3</v>
      </c>
      <c r="N2822" s="1">
        <v>5988</v>
      </c>
      <c r="O2822" s="1">
        <v>8423</v>
      </c>
      <c r="P2822" s="1">
        <v>1072</v>
      </c>
      <c r="Q2822" s="1">
        <v>1</v>
      </c>
      <c r="R2822" s="1">
        <v>22</v>
      </c>
      <c r="S2822" s="1">
        <v>17</v>
      </c>
      <c r="T2822" s="1">
        <v>11</v>
      </c>
      <c r="AB2822" s="1">
        <v>0</v>
      </c>
      <c r="AL2822" s="7">
        <f>IF(Q2822&gt;0,RANK(Q2822,(N2822:P2822,Q2822:AJ2822)),0)</f>
        <v>7</v>
      </c>
      <c r="AM2822" s="7">
        <f>IF(R2822&gt;0,RANK(R2822,(N2822:P2822,Q2822:AJ2822)),0)</f>
        <v>4</v>
      </c>
      <c r="AN2822" s="7">
        <f>IF(S2822&gt;0,RANK(S2822,(N2822:P2822,Q2822:AJ2822)),0)</f>
        <v>5</v>
      </c>
      <c r="AO2822" s="7">
        <f>IF(T2822&gt;0,RANK(T2822,(N2822:P2822,Q2822:AJ2822)),0)</f>
        <v>6</v>
      </c>
      <c r="AP2822" s="2">
        <f t="shared" si="1061"/>
        <v>6.4374919531350589E-5</v>
      </c>
      <c r="AQ2822" s="2">
        <f t="shared" si="1062"/>
        <v>1.4162482296897129E-3</v>
      </c>
      <c r="AR2822" s="2">
        <f t="shared" si="1063"/>
        <v>1.0943736320329599E-3</v>
      </c>
      <c r="AS2822" s="2">
        <f t="shared" si="1064"/>
        <v>7.0812411484485647E-4</v>
      </c>
      <c r="AU2822" t="s">
        <v>3264</v>
      </c>
      <c r="AV2822" t="s">
        <v>3221</v>
      </c>
      <c r="AW2822">
        <v>1</v>
      </c>
      <c r="AY2822" s="130">
        <v>48</v>
      </c>
      <c r="AZ2822" s="131">
        <v>401</v>
      </c>
      <c r="BA2822" s="132">
        <f t="shared" si="1065"/>
        <v>48401</v>
      </c>
      <c r="BC2822" s="7" t="s">
        <v>532</v>
      </c>
    </row>
    <row r="2823" spans="1:55" hidden="1" outlineLevel="1" x14ac:dyDescent="0.2">
      <c r="A2823" t="s">
        <v>1592</v>
      </c>
      <c r="B2823" t="s">
        <v>3221</v>
      </c>
      <c r="C2823" s="1">
        <f t="shared" si="1055"/>
        <v>3925</v>
      </c>
      <c r="D2823" s="7">
        <f>RANK(N2823,(N2823:P2823,Q2823:AJ2823))</f>
        <v>1</v>
      </c>
      <c r="E2823" s="7">
        <f>RANK(O2823,(N2823:P2823,Q2823:AJ2823))</f>
        <v>2</v>
      </c>
      <c r="F2823" s="7">
        <f>IF(P2823&gt;0,RANK(P2823,(N2823:P2823,Q2823:AJ2823)),0)</f>
        <v>3</v>
      </c>
      <c r="G2823" s="1">
        <f t="shared" si="1056"/>
        <v>253</v>
      </c>
      <c r="H2823" s="2">
        <f t="shared" si="1054"/>
        <v>6.4458598726114646E-2</v>
      </c>
      <c r="I2823" s="2"/>
      <c r="J2823" s="2">
        <f t="shared" si="1057"/>
        <v>0.48738853503184715</v>
      </c>
      <c r="K2823" s="2">
        <f t="shared" si="1058"/>
        <v>0.4229299363057325</v>
      </c>
      <c r="L2823" s="2">
        <f t="shared" si="1059"/>
        <v>8.5095541401273886E-2</v>
      </c>
      <c r="M2823" s="2">
        <f t="shared" si="1060"/>
        <v>4.5859872611464098E-3</v>
      </c>
      <c r="N2823" s="1">
        <v>1913</v>
      </c>
      <c r="O2823" s="1">
        <v>1660</v>
      </c>
      <c r="P2823" s="1">
        <v>334</v>
      </c>
      <c r="R2823" s="1">
        <v>8</v>
      </c>
      <c r="S2823" s="1">
        <v>9</v>
      </c>
      <c r="T2823" s="1">
        <v>1</v>
      </c>
      <c r="AB2823" s="1">
        <v>0</v>
      </c>
      <c r="AL2823" s="7">
        <f>IF(Q2823&gt;0,RANK(Q2823,(N2823:P2823,Q2823:AJ2823)),0)</f>
        <v>0</v>
      </c>
      <c r="AM2823" s="7">
        <f>IF(R2823&gt;0,RANK(R2823,(N2823:P2823,Q2823:AJ2823)),0)</f>
        <v>5</v>
      </c>
      <c r="AN2823" s="7">
        <f>IF(S2823&gt;0,RANK(S2823,(N2823:P2823,Q2823:AJ2823)),0)</f>
        <v>4</v>
      </c>
      <c r="AO2823" s="7">
        <f>IF(T2823&gt;0,RANK(T2823,(N2823:P2823,Q2823:AJ2823)),0)</f>
        <v>6</v>
      </c>
      <c r="AP2823" s="2">
        <f t="shared" si="1061"/>
        <v>0</v>
      </c>
      <c r="AQ2823" s="2">
        <f t="shared" si="1062"/>
        <v>2.0382165605095539E-3</v>
      </c>
      <c r="AR2823" s="2">
        <f t="shared" si="1063"/>
        <v>2.2929936305732482E-3</v>
      </c>
      <c r="AS2823" s="2">
        <f t="shared" si="1064"/>
        <v>2.5477707006369424E-4</v>
      </c>
      <c r="AU2823" t="s">
        <v>1592</v>
      </c>
      <c r="AV2823" t="s">
        <v>3221</v>
      </c>
      <c r="AW2823">
        <v>2</v>
      </c>
      <c r="AY2823" s="130">
        <v>48</v>
      </c>
      <c r="AZ2823" s="131">
        <v>403</v>
      </c>
      <c r="BA2823" s="132">
        <f t="shared" si="1065"/>
        <v>48403</v>
      </c>
      <c r="BC2823" s="7" t="s">
        <v>532</v>
      </c>
    </row>
    <row r="2824" spans="1:55" hidden="1" outlineLevel="1" x14ac:dyDescent="0.2">
      <c r="A2824" t="s">
        <v>1704</v>
      </c>
      <c r="B2824" t="s">
        <v>3221</v>
      </c>
      <c r="C2824" s="1">
        <f t="shared" si="1055"/>
        <v>3561</v>
      </c>
      <c r="D2824" s="7">
        <f>RANK(N2824,(N2824:P2824,Q2824:AJ2824))</f>
        <v>1</v>
      </c>
      <c r="E2824" s="7">
        <f>RANK(O2824,(N2824:P2824,Q2824:AJ2824))</f>
        <v>2</v>
      </c>
      <c r="F2824" s="7">
        <f>IF(P2824&gt;0,RANK(P2824,(N2824:P2824,Q2824:AJ2824)),0)</f>
        <v>3</v>
      </c>
      <c r="G2824" s="1">
        <f t="shared" si="1056"/>
        <v>628</v>
      </c>
      <c r="H2824" s="2">
        <f t="shared" si="1054"/>
        <v>0.17635495647290086</v>
      </c>
      <c r="I2824" s="2"/>
      <c r="J2824" s="2">
        <f t="shared" si="1057"/>
        <v>0.54029766919404665</v>
      </c>
      <c r="K2824" s="2">
        <f t="shared" si="1058"/>
        <v>0.36394271272114576</v>
      </c>
      <c r="L2824" s="2">
        <f t="shared" si="1059"/>
        <v>9.0985678180286439E-2</v>
      </c>
      <c r="M2824" s="2">
        <f t="shared" si="1060"/>
        <v>4.7739399045211572E-3</v>
      </c>
      <c r="N2824" s="1">
        <v>1924</v>
      </c>
      <c r="O2824" s="1">
        <v>1296</v>
      </c>
      <c r="P2824" s="1">
        <v>324</v>
      </c>
      <c r="Q2824" s="1">
        <v>1</v>
      </c>
      <c r="R2824" s="1">
        <v>7</v>
      </c>
      <c r="S2824" s="1">
        <v>3</v>
      </c>
      <c r="T2824" s="1">
        <v>6</v>
      </c>
      <c r="AB2824" s="1">
        <v>0</v>
      </c>
      <c r="AL2824" s="7">
        <f>IF(Q2824&gt;0,RANK(Q2824,(N2824:P2824,Q2824:AJ2824)),0)</f>
        <v>7</v>
      </c>
      <c r="AM2824" s="7">
        <f>IF(R2824&gt;0,RANK(R2824,(N2824:P2824,Q2824:AJ2824)),0)</f>
        <v>4</v>
      </c>
      <c r="AN2824" s="7">
        <f>IF(S2824&gt;0,RANK(S2824,(N2824:P2824,Q2824:AJ2824)),0)</f>
        <v>6</v>
      </c>
      <c r="AO2824" s="7">
        <f>IF(T2824&gt;0,RANK(T2824,(N2824:P2824,Q2824:AJ2824)),0)</f>
        <v>5</v>
      </c>
      <c r="AP2824" s="2">
        <f t="shared" si="1061"/>
        <v>2.8081999438360012E-4</v>
      </c>
      <c r="AQ2824" s="2">
        <f t="shared" si="1062"/>
        <v>1.9657399606852009E-3</v>
      </c>
      <c r="AR2824" s="2">
        <f t="shared" si="1063"/>
        <v>8.4245998315080029E-4</v>
      </c>
      <c r="AS2824" s="2">
        <f t="shared" si="1064"/>
        <v>1.6849199663016006E-3</v>
      </c>
      <c r="AU2824" t="s">
        <v>1704</v>
      </c>
      <c r="AV2824" t="s">
        <v>3221</v>
      </c>
      <c r="AW2824">
        <v>2</v>
      </c>
      <c r="AY2824" s="130">
        <v>48</v>
      </c>
      <c r="AZ2824" s="131">
        <v>405</v>
      </c>
      <c r="BA2824" s="132">
        <f t="shared" si="1065"/>
        <v>48405</v>
      </c>
      <c r="BC2824" s="7" t="s">
        <v>532</v>
      </c>
    </row>
    <row r="2825" spans="1:55" hidden="1" outlineLevel="1" x14ac:dyDescent="0.2">
      <c r="A2825" t="s">
        <v>1708</v>
      </c>
      <c r="B2825" t="s">
        <v>3221</v>
      </c>
      <c r="C2825" s="1">
        <f t="shared" si="1055"/>
        <v>6485</v>
      </c>
      <c r="D2825" s="7">
        <f>RANK(N2825,(N2825:P2825,Q2825:AJ2825))</f>
        <v>2</v>
      </c>
      <c r="E2825" s="7">
        <f>RANK(O2825,(N2825:P2825,Q2825:AJ2825))</f>
        <v>1</v>
      </c>
      <c r="F2825" s="7">
        <f>IF(P2825&gt;0,RANK(P2825,(N2825:P2825,Q2825:AJ2825)),0)</f>
        <v>3</v>
      </c>
      <c r="G2825" s="1">
        <f t="shared" si="1056"/>
        <v>107</v>
      </c>
      <c r="H2825" s="2">
        <f t="shared" si="1054"/>
        <v>1.6499614494988435E-2</v>
      </c>
      <c r="I2825" s="2"/>
      <c r="J2825" s="2">
        <f t="shared" si="1057"/>
        <v>0.42729375481881265</v>
      </c>
      <c r="K2825" s="2">
        <f t="shared" si="1058"/>
        <v>0.44379336931380109</v>
      </c>
      <c r="L2825" s="2">
        <f t="shared" si="1059"/>
        <v>0.12490362374710871</v>
      </c>
      <c r="M2825" s="2">
        <f t="shared" si="1060"/>
        <v>4.0092521202774872E-3</v>
      </c>
      <c r="N2825" s="1">
        <v>2771</v>
      </c>
      <c r="O2825" s="1">
        <v>2878</v>
      </c>
      <c r="P2825" s="1">
        <v>810</v>
      </c>
      <c r="R2825" s="1">
        <v>5</v>
      </c>
      <c r="S2825" s="1">
        <v>17</v>
      </c>
      <c r="T2825" s="1">
        <v>4</v>
      </c>
      <c r="AB2825" s="1">
        <v>0</v>
      </c>
      <c r="AL2825" s="7">
        <f>IF(Q2825&gt;0,RANK(Q2825,(N2825:P2825,Q2825:AJ2825)),0)</f>
        <v>0</v>
      </c>
      <c r="AM2825" s="7">
        <f>IF(R2825&gt;0,RANK(R2825,(N2825:P2825,Q2825:AJ2825)),0)</f>
        <v>5</v>
      </c>
      <c r="AN2825" s="7">
        <f>IF(S2825&gt;0,RANK(S2825,(N2825:P2825,Q2825:AJ2825)),0)</f>
        <v>4</v>
      </c>
      <c r="AO2825" s="7">
        <f>IF(T2825&gt;0,RANK(T2825,(N2825:P2825,Q2825:AJ2825)),0)</f>
        <v>6</v>
      </c>
      <c r="AP2825" s="2">
        <f t="shared" si="1061"/>
        <v>0</v>
      </c>
      <c r="AQ2825" s="2">
        <f t="shared" si="1062"/>
        <v>7.7101002313030066E-4</v>
      </c>
      <c r="AR2825" s="2">
        <f t="shared" si="1063"/>
        <v>2.6214340786430224E-3</v>
      </c>
      <c r="AS2825" s="2">
        <f t="shared" si="1064"/>
        <v>6.1680801850424051E-4</v>
      </c>
      <c r="AU2825" t="s">
        <v>1708</v>
      </c>
      <c r="AV2825" t="s">
        <v>3221</v>
      </c>
      <c r="AW2825">
        <v>2</v>
      </c>
      <c r="AY2825" s="130">
        <v>48</v>
      </c>
      <c r="AZ2825" s="131">
        <v>407</v>
      </c>
      <c r="BA2825" s="132">
        <f t="shared" si="1065"/>
        <v>48407</v>
      </c>
      <c r="BC2825" s="7" t="s">
        <v>532</v>
      </c>
    </row>
    <row r="2826" spans="1:55" hidden="1" outlineLevel="1" x14ac:dyDescent="0.2">
      <c r="A2826" t="s">
        <v>1338</v>
      </c>
      <c r="B2826" t="s">
        <v>3221</v>
      </c>
      <c r="C2826" s="1">
        <f t="shared" si="1055"/>
        <v>16983</v>
      </c>
      <c r="D2826" s="7">
        <f>RANK(N2826,(N2826:P2826,Q2826:AJ2826))</f>
        <v>1</v>
      </c>
      <c r="E2826" s="7">
        <f>RANK(O2826,(N2826:P2826,Q2826:AJ2826))</f>
        <v>2</v>
      </c>
      <c r="F2826" s="7">
        <f>IF(P2826&gt;0,RANK(P2826,(N2826:P2826,Q2826:AJ2826)),0)</f>
        <v>3</v>
      </c>
      <c r="G2826" s="1">
        <f t="shared" si="1056"/>
        <v>454</v>
      </c>
      <c r="H2826" s="2">
        <f t="shared" si="1054"/>
        <v>2.6732614967909085E-2</v>
      </c>
      <c r="I2826" s="2"/>
      <c r="J2826" s="2">
        <f t="shared" si="1057"/>
        <v>0.47883177294942003</v>
      </c>
      <c r="K2826" s="2">
        <f t="shared" si="1058"/>
        <v>0.4520991579815109</v>
      </c>
      <c r="L2826" s="2">
        <f t="shared" si="1059"/>
        <v>6.3887416828593294E-2</v>
      </c>
      <c r="M2826" s="2">
        <f t="shared" si="1060"/>
        <v>5.1816522404757731E-3</v>
      </c>
      <c r="N2826" s="1">
        <v>8132</v>
      </c>
      <c r="O2826" s="1">
        <v>7678</v>
      </c>
      <c r="P2826" s="1">
        <v>1085</v>
      </c>
      <c r="Q2826" s="1">
        <v>4</v>
      </c>
      <c r="R2826" s="1">
        <v>35</v>
      </c>
      <c r="S2826" s="1">
        <v>35</v>
      </c>
      <c r="T2826" s="1">
        <v>14</v>
      </c>
      <c r="AB2826" s="1">
        <v>0</v>
      </c>
      <c r="AL2826" s="7">
        <f>IF(Q2826&gt;0,RANK(Q2826,(N2826:P2826,Q2826:AJ2826)),0)</f>
        <v>7</v>
      </c>
      <c r="AM2826" s="7">
        <f>IF(R2826&gt;0,RANK(R2826,(N2826:P2826,Q2826:AJ2826)),0)</f>
        <v>4</v>
      </c>
      <c r="AN2826" s="7">
        <f>IF(S2826&gt;0,RANK(S2826,(N2826:P2826,Q2826:AJ2826)),0)</f>
        <v>4</v>
      </c>
      <c r="AO2826" s="7">
        <f>IF(T2826&gt;0,RANK(T2826,(N2826:P2826,Q2826:AJ2826)),0)</f>
        <v>6</v>
      </c>
      <c r="AP2826" s="2">
        <f t="shared" si="1061"/>
        <v>2.3552964729435318E-4</v>
      </c>
      <c r="AQ2826" s="2">
        <f t="shared" si="1062"/>
        <v>2.0608844138255904E-3</v>
      </c>
      <c r="AR2826" s="2">
        <f t="shared" si="1063"/>
        <v>2.0608844138255904E-3</v>
      </c>
      <c r="AS2826" s="2">
        <f t="shared" si="1064"/>
        <v>8.243537655302361E-4</v>
      </c>
      <c r="AU2826" t="s">
        <v>1338</v>
      </c>
      <c r="AV2826" t="s">
        <v>3221</v>
      </c>
      <c r="AW2826">
        <v>15</v>
      </c>
      <c r="AY2826" s="130">
        <v>48</v>
      </c>
      <c r="AZ2826" s="131">
        <v>409</v>
      </c>
      <c r="BA2826" s="132">
        <f t="shared" si="1065"/>
        <v>48409</v>
      </c>
      <c r="BC2826" s="7" t="s">
        <v>532</v>
      </c>
    </row>
    <row r="2827" spans="1:55" hidden="1" outlineLevel="1" x14ac:dyDescent="0.2">
      <c r="A2827" t="s">
        <v>1854</v>
      </c>
      <c r="B2827" t="s">
        <v>3221</v>
      </c>
      <c r="C2827" s="1">
        <f t="shared" si="1055"/>
        <v>1916</v>
      </c>
      <c r="D2827" s="7">
        <f>RANK(N2827,(N2827:P2827,Q2827:AJ2827))</f>
        <v>2</v>
      </c>
      <c r="E2827" s="7">
        <f>RANK(O2827,(N2827:P2827,Q2827:AJ2827))</f>
        <v>1</v>
      </c>
      <c r="F2827" s="7">
        <f>IF(P2827&gt;0,RANK(P2827,(N2827:P2827,Q2827:AJ2827)),0)</f>
        <v>3</v>
      </c>
      <c r="G2827" s="1">
        <f t="shared" si="1056"/>
        <v>265</v>
      </c>
      <c r="H2827" s="2">
        <f t="shared" si="1054"/>
        <v>0.13830897703549061</v>
      </c>
      <c r="I2827" s="2"/>
      <c r="J2827" s="2">
        <f t="shared" si="1057"/>
        <v>0.37891440501043844</v>
      </c>
      <c r="K2827" s="2">
        <f t="shared" si="1058"/>
        <v>0.51722338204592899</v>
      </c>
      <c r="L2827" s="2">
        <f t="shared" si="1059"/>
        <v>0.10125260960334029</v>
      </c>
      <c r="M2827" s="2">
        <f t="shared" si="1060"/>
        <v>2.609603340292227E-3</v>
      </c>
      <c r="N2827" s="1">
        <v>726</v>
      </c>
      <c r="O2827" s="1">
        <v>991</v>
      </c>
      <c r="P2827" s="1">
        <v>194</v>
      </c>
      <c r="Q2827" s="1">
        <v>1</v>
      </c>
      <c r="R2827" s="1">
        <v>2</v>
      </c>
      <c r="S2827" s="1">
        <v>2</v>
      </c>
      <c r="AB2827" s="1">
        <v>0</v>
      </c>
      <c r="AL2827" s="7">
        <f>IF(Q2827&gt;0,RANK(Q2827,(N2827:P2827,Q2827:AJ2827)),0)</f>
        <v>6</v>
      </c>
      <c r="AM2827" s="7">
        <f>IF(R2827&gt;0,RANK(R2827,(N2827:P2827,Q2827:AJ2827)),0)</f>
        <v>4</v>
      </c>
      <c r="AN2827" s="7">
        <f>IF(S2827&gt;0,RANK(S2827,(N2827:P2827,Q2827:AJ2827)),0)</f>
        <v>4</v>
      </c>
      <c r="AO2827" s="7">
        <f>IF(T2827&gt;0,RANK(T2827,(N2827:P2827,Q2827:AJ2827)),0)</f>
        <v>0</v>
      </c>
      <c r="AP2827" s="2">
        <f t="shared" si="1061"/>
        <v>5.2192066805845506E-4</v>
      </c>
      <c r="AQ2827" s="2">
        <f t="shared" si="1062"/>
        <v>1.0438413361169101E-3</v>
      </c>
      <c r="AR2827" s="2">
        <f t="shared" si="1063"/>
        <v>1.0438413361169101E-3</v>
      </c>
      <c r="AS2827" s="2">
        <f t="shared" si="1064"/>
        <v>0</v>
      </c>
      <c r="AU2827" t="s">
        <v>1854</v>
      </c>
      <c r="AV2827" t="s">
        <v>3221</v>
      </c>
      <c r="AW2827">
        <v>11</v>
      </c>
      <c r="AY2827" s="130">
        <v>48</v>
      </c>
      <c r="AZ2827" s="131">
        <v>411</v>
      </c>
      <c r="BA2827" s="132">
        <f t="shared" si="1065"/>
        <v>48411</v>
      </c>
      <c r="BC2827" s="7" t="s">
        <v>532</v>
      </c>
    </row>
    <row r="2828" spans="1:55" hidden="1" outlineLevel="1" x14ac:dyDescent="0.2">
      <c r="A2828" t="s">
        <v>1834</v>
      </c>
      <c r="B2828" t="s">
        <v>3221</v>
      </c>
      <c r="C2828" s="1">
        <f t="shared" si="1055"/>
        <v>1206</v>
      </c>
      <c r="D2828" s="7">
        <f>RANK(N2828,(N2828:P2828,Q2828:AJ2828))</f>
        <v>2</v>
      </c>
      <c r="E2828" s="7">
        <f>RANK(O2828,(N2828:P2828,Q2828:AJ2828))</f>
        <v>1</v>
      </c>
      <c r="F2828" s="7">
        <f>IF(P2828&gt;0,RANK(P2828,(N2828:P2828,Q2828:AJ2828)),0)</f>
        <v>3</v>
      </c>
      <c r="G2828" s="1">
        <f t="shared" si="1056"/>
        <v>82</v>
      </c>
      <c r="H2828" s="2">
        <f t="shared" si="1054"/>
        <v>6.7993366500829183E-2</v>
      </c>
      <c r="I2828" s="2"/>
      <c r="J2828" s="2">
        <f t="shared" si="1057"/>
        <v>0.41873963515754559</v>
      </c>
      <c r="K2828" s="2">
        <f t="shared" si="1058"/>
        <v>0.4867330016583748</v>
      </c>
      <c r="L2828" s="2">
        <f t="shared" si="1059"/>
        <v>9.2039800995024873E-2</v>
      </c>
      <c r="M2828" s="2">
        <f t="shared" si="1060"/>
        <v>2.4875621890546873E-3</v>
      </c>
      <c r="N2828" s="1">
        <v>505</v>
      </c>
      <c r="O2828" s="1">
        <v>587</v>
      </c>
      <c r="P2828" s="1">
        <v>111</v>
      </c>
      <c r="R2828" s="1">
        <v>1</v>
      </c>
      <c r="T2828" s="1">
        <v>1</v>
      </c>
      <c r="AB2828" s="1">
        <v>1</v>
      </c>
      <c r="AL2828" s="7">
        <f>IF(Q2828&gt;0,RANK(Q2828,(N2828:P2828,Q2828:AJ2828)),0)</f>
        <v>0</v>
      </c>
      <c r="AM2828" s="7">
        <f>IF(R2828&gt;0,RANK(R2828,(N2828:P2828,Q2828:AJ2828)),0)</f>
        <v>4</v>
      </c>
      <c r="AN2828" s="7">
        <f>IF(S2828&gt;0,RANK(S2828,(N2828:P2828,Q2828:AJ2828)),0)</f>
        <v>0</v>
      </c>
      <c r="AO2828" s="7">
        <f>IF(T2828&gt;0,RANK(T2828,(N2828:P2828,Q2828:AJ2828)),0)</f>
        <v>4</v>
      </c>
      <c r="AP2828" s="2">
        <f t="shared" si="1061"/>
        <v>0</v>
      </c>
      <c r="AQ2828" s="2">
        <f t="shared" si="1062"/>
        <v>8.2918739635157548E-4</v>
      </c>
      <c r="AR2828" s="2">
        <f t="shared" si="1063"/>
        <v>0</v>
      </c>
      <c r="AS2828" s="2">
        <f t="shared" si="1064"/>
        <v>8.2918739635157548E-4</v>
      </c>
      <c r="AU2828" t="s">
        <v>1834</v>
      </c>
      <c r="AV2828" t="s">
        <v>3221</v>
      </c>
      <c r="AW2828">
        <v>21</v>
      </c>
      <c r="AY2828" s="130">
        <v>48</v>
      </c>
      <c r="AZ2828" s="131">
        <v>413</v>
      </c>
      <c r="BA2828" s="132">
        <f t="shared" si="1065"/>
        <v>48413</v>
      </c>
      <c r="BC2828" s="7" t="s">
        <v>532</v>
      </c>
    </row>
    <row r="2829" spans="1:55" hidden="1" outlineLevel="1" x14ac:dyDescent="0.2">
      <c r="A2829" t="s">
        <v>316</v>
      </c>
      <c r="B2829" t="s">
        <v>3221</v>
      </c>
      <c r="C2829" s="1">
        <f t="shared" si="1055"/>
        <v>5864</v>
      </c>
      <c r="D2829" s="7">
        <f>RANK(N2829,(N2829:P2829,Q2829:AJ2829))</f>
        <v>2</v>
      </c>
      <c r="E2829" s="7">
        <f>RANK(O2829,(N2829:P2829,Q2829:AJ2829))</f>
        <v>1</v>
      </c>
      <c r="F2829" s="7">
        <f>IF(P2829&gt;0,RANK(P2829,(N2829:P2829,Q2829:AJ2829)),0)</f>
        <v>3</v>
      </c>
      <c r="G2829" s="1">
        <f t="shared" si="1056"/>
        <v>830</v>
      </c>
      <c r="H2829" s="2">
        <f t="shared" si="1054"/>
        <v>0.14154160982264666</v>
      </c>
      <c r="I2829" s="2"/>
      <c r="J2829" s="2">
        <f t="shared" si="1057"/>
        <v>0.35794679399727147</v>
      </c>
      <c r="K2829" s="2">
        <f t="shared" si="1058"/>
        <v>0.49948840381991816</v>
      </c>
      <c r="L2829" s="2">
        <f t="shared" si="1059"/>
        <v>0.13864256480218282</v>
      </c>
      <c r="M2829" s="2">
        <f t="shared" si="1060"/>
        <v>3.9222373806275523E-3</v>
      </c>
      <c r="N2829" s="1">
        <v>2099</v>
      </c>
      <c r="O2829" s="1">
        <v>2929</v>
      </c>
      <c r="P2829" s="1">
        <v>813</v>
      </c>
      <c r="R2829" s="1">
        <v>10</v>
      </c>
      <c r="S2829" s="1">
        <v>10</v>
      </c>
      <c r="T2829" s="1">
        <v>3</v>
      </c>
      <c r="AB2829" s="1">
        <v>0</v>
      </c>
      <c r="AL2829" s="7">
        <f>IF(Q2829&gt;0,RANK(Q2829,(N2829:P2829,Q2829:AJ2829)),0)</f>
        <v>0</v>
      </c>
      <c r="AM2829" s="7">
        <f>IF(R2829&gt;0,RANK(R2829,(N2829:P2829,Q2829:AJ2829)),0)</f>
        <v>4</v>
      </c>
      <c r="AN2829" s="7">
        <f>IF(S2829&gt;0,RANK(S2829,(N2829:P2829,Q2829:AJ2829)),0)</f>
        <v>4</v>
      </c>
      <c r="AO2829" s="7">
        <f>IF(T2829&gt;0,RANK(T2829,(N2829:P2829,Q2829:AJ2829)),0)</f>
        <v>6</v>
      </c>
      <c r="AP2829" s="2">
        <f t="shared" si="1061"/>
        <v>0</v>
      </c>
      <c r="AQ2829" s="2">
        <f t="shared" si="1062"/>
        <v>1.7053206002728514E-3</v>
      </c>
      <c r="AR2829" s="2">
        <f t="shared" si="1063"/>
        <v>1.7053206002728514E-3</v>
      </c>
      <c r="AS2829" s="2">
        <f t="shared" si="1064"/>
        <v>5.1159618008185536E-4</v>
      </c>
      <c r="AU2829" t="s">
        <v>316</v>
      </c>
      <c r="AV2829" t="s">
        <v>3221</v>
      </c>
      <c r="AW2829">
        <v>17</v>
      </c>
      <c r="AY2829" s="130">
        <v>48</v>
      </c>
      <c r="AZ2829" s="131">
        <v>415</v>
      </c>
      <c r="BA2829" s="132">
        <f t="shared" si="1065"/>
        <v>48415</v>
      </c>
      <c r="BC2829" s="7" t="s">
        <v>532</v>
      </c>
    </row>
    <row r="2830" spans="1:55" hidden="1" outlineLevel="1" x14ac:dyDescent="0.2">
      <c r="A2830" t="s">
        <v>114</v>
      </c>
      <c r="B2830" t="s">
        <v>3221</v>
      </c>
      <c r="C2830" s="1">
        <f t="shared" si="1055"/>
        <v>1471</v>
      </c>
      <c r="D2830" s="7">
        <f>RANK(N2830,(N2830:P2830,Q2830:AJ2830))</f>
        <v>2</v>
      </c>
      <c r="E2830" s="7">
        <f>RANK(O2830,(N2830:P2830,Q2830:AJ2830))</f>
        <v>1</v>
      </c>
      <c r="F2830" s="7">
        <f>IF(P2830&gt;0,RANK(P2830,(N2830:P2830,Q2830:AJ2830)),0)</f>
        <v>3</v>
      </c>
      <c r="G2830" s="1">
        <f t="shared" si="1056"/>
        <v>290</v>
      </c>
      <c r="H2830" s="2">
        <f t="shared" si="1054"/>
        <v>0.19714479945615226</v>
      </c>
      <c r="I2830" s="2"/>
      <c r="J2830" s="2">
        <f t="shared" si="1057"/>
        <v>0.34126444595513256</v>
      </c>
      <c r="K2830" s="2">
        <f t="shared" si="1058"/>
        <v>0.53840924541128488</v>
      </c>
      <c r="L2830" s="2">
        <f t="shared" si="1059"/>
        <v>0.11488783140720599</v>
      </c>
      <c r="M2830" s="2">
        <f t="shared" si="1060"/>
        <v>5.4384772263765258E-3</v>
      </c>
      <c r="N2830" s="1">
        <v>502</v>
      </c>
      <c r="O2830" s="1">
        <v>792</v>
      </c>
      <c r="P2830" s="1">
        <v>169</v>
      </c>
      <c r="Q2830" s="1">
        <v>1</v>
      </c>
      <c r="R2830" s="1">
        <v>1</v>
      </c>
      <c r="S2830" s="1">
        <v>4</v>
      </c>
      <c r="T2830" s="1">
        <v>1</v>
      </c>
      <c r="AB2830" s="1">
        <v>1</v>
      </c>
      <c r="AL2830" s="7">
        <f>IF(Q2830&gt;0,RANK(Q2830,(N2830:P2830,Q2830:AJ2830)),0)</f>
        <v>5</v>
      </c>
      <c r="AM2830" s="7">
        <f>IF(R2830&gt;0,RANK(R2830,(N2830:P2830,Q2830:AJ2830)),0)</f>
        <v>5</v>
      </c>
      <c r="AN2830" s="7">
        <f>IF(S2830&gt;0,RANK(S2830,(N2830:P2830,Q2830:AJ2830)),0)</f>
        <v>4</v>
      </c>
      <c r="AO2830" s="7">
        <f>IF(T2830&gt;0,RANK(T2830,(N2830:P2830,Q2830:AJ2830)),0)</f>
        <v>5</v>
      </c>
      <c r="AP2830" s="2">
        <f t="shared" si="1061"/>
        <v>6.7980965329707678E-4</v>
      </c>
      <c r="AQ2830" s="2">
        <f t="shared" si="1062"/>
        <v>6.7980965329707678E-4</v>
      </c>
      <c r="AR2830" s="2">
        <f t="shared" si="1063"/>
        <v>2.7192386131883071E-3</v>
      </c>
      <c r="AS2830" s="2">
        <f t="shared" si="1064"/>
        <v>6.7980965329707678E-4</v>
      </c>
      <c r="AU2830" t="s">
        <v>114</v>
      </c>
      <c r="AV2830" t="s">
        <v>3221</v>
      </c>
      <c r="AW2830">
        <v>17</v>
      </c>
      <c r="AY2830" s="130">
        <v>48</v>
      </c>
      <c r="AZ2830" s="131">
        <v>417</v>
      </c>
      <c r="BA2830" s="132">
        <f t="shared" si="1065"/>
        <v>48417</v>
      </c>
      <c r="BC2830" s="7" t="s">
        <v>532</v>
      </c>
    </row>
    <row r="2831" spans="1:55" hidden="1" outlineLevel="1" x14ac:dyDescent="0.2">
      <c r="A2831" t="s">
        <v>2575</v>
      </c>
      <c r="B2831" t="s">
        <v>3221</v>
      </c>
      <c r="C2831" s="1">
        <f t="shared" si="1055"/>
        <v>8048</v>
      </c>
      <c r="D2831" s="7">
        <f>RANK(N2831,(N2831:P2831,Q2831:AJ2831))</f>
        <v>1</v>
      </c>
      <c r="E2831" s="7">
        <f>RANK(O2831,(N2831:P2831,Q2831:AJ2831))</f>
        <v>2</v>
      </c>
      <c r="F2831" s="7">
        <f>IF(P2831&gt;0,RANK(P2831,(N2831:P2831,Q2831:AJ2831)),0)</f>
        <v>3</v>
      </c>
      <c r="G2831" s="1">
        <f t="shared" si="1056"/>
        <v>238</v>
      </c>
      <c r="H2831" s="2">
        <f t="shared" si="1054"/>
        <v>2.9572564612326043E-2</v>
      </c>
      <c r="I2831" s="2"/>
      <c r="J2831" s="2">
        <f t="shared" si="1057"/>
        <v>0.46222664015904574</v>
      </c>
      <c r="K2831" s="2">
        <f t="shared" si="1058"/>
        <v>0.4326540755467197</v>
      </c>
      <c r="L2831" s="2">
        <f t="shared" si="1059"/>
        <v>0.10126739562624254</v>
      </c>
      <c r="M2831" s="2">
        <f t="shared" si="1060"/>
        <v>3.8518886679919651E-3</v>
      </c>
      <c r="N2831" s="1">
        <v>3720</v>
      </c>
      <c r="O2831" s="1">
        <v>3482</v>
      </c>
      <c r="P2831" s="1">
        <v>815</v>
      </c>
      <c r="Q2831" s="1">
        <v>1</v>
      </c>
      <c r="R2831" s="1">
        <v>14</v>
      </c>
      <c r="S2831" s="1">
        <v>9</v>
      </c>
      <c r="T2831" s="1">
        <v>6</v>
      </c>
      <c r="AB2831" s="1">
        <v>1</v>
      </c>
      <c r="AL2831" s="7">
        <f>IF(Q2831&gt;0,RANK(Q2831,(N2831:P2831,Q2831:AJ2831)),0)</f>
        <v>7</v>
      </c>
      <c r="AM2831" s="7">
        <f>IF(R2831&gt;0,RANK(R2831,(N2831:P2831,Q2831:AJ2831)),0)</f>
        <v>4</v>
      </c>
      <c r="AN2831" s="7">
        <f>IF(S2831&gt;0,RANK(S2831,(N2831:P2831,Q2831:AJ2831)),0)</f>
        <v>5</v>
      </c>
      <c r="AO2831" s="7">
        <f>IF(T2831&gt;0,RANK(T2831,(N2831:P2831,Q2831:AJ2831)),0)</f>
        <v>6</v>
      </c>
      <c r="AP2831" s="2">
        <f t="shared" si="1061"/>
        <v>1.2425447316103378E-4</v>
      </c>
      <c r="AQ2831" s="2">
        <f t="shared" si="1062"/>
        <v>1.7395626242544733E-3</v>
      </c>
      <c r="AR2831" s="2">
        <f t="shared" si="1063"/>
        <v>1.1182902584493041E-3</v>
      </c>
      <c r="AS2831" s="2">
        <f t="shared" si="1064"/>
        <v>7.4552683896620276E-4</v>
      </c>
      <c r="AU2831" t="s">
        <v>2575</v>
      </c>
      <c r="AV2831" t="s">
        <v>3221</v>
      </c>
      <c r="AW2831">
        <v>2</v>
      </c>
      <c r="AY2831" s="130">
        <v>48</v>
      </c>
      <c r="AZ2831" s="131">
        <v>419</v>
      </c>
      <c r="BA2831" s="132">
        <f t="shared" si="1065"/>
        <v>48419</v>
      </c>
      <c r="BC2831" s="7" t="s">
        <v>532</v>
      </c>
    </row>
    <row r="2832" spans="1:55" hidden="1" outlineLevel="1" x14ac:dyDescent="0.2">
      <c r="A2832" t="s">
        <v>421</v>
      </c>
      <c r="B2832" t="s">
        <v>3221</v>
      </c>
      <c r="C2832" s="1">
        <f t="shared" si="1055"/>
        <v>1143</v>
      </c>
      <c r="D2832" s="7">
        <f>RANK(N2832,(N2832:P2832,Q2832:AJ2832))</f>
        <v>2</v>
      </c>
      <c r="E2832" s="7">
        <f>RANK(O2832,(N2832:P2832,Q2832:AJ2832))</f>
        <v>1</v>
      </c>
      <c r="F2832" s="7">
        <f>IF(P2832&gt;0,RANK(P2832,(N2832:P2832,Q2832:AJ2832)),0)</f>
        <v>3</v>
      </c>
      <c r="G2832" s="1">
        <f t="shared" si="1056"/>
        <v>566</v>
      </c>
      <c r="H2832" s="2">
        <f t="shared" si="1054"/>
        <v>0.49518810148731407</v>
      </c>
      <c r="I2832" s="2"/>
      <c r="J2832" s="2">
        <f t="shared" si="1057"/>
        <v>0.2125984251968504</v>
      </c>
      <c r="K2832" s="2">
        <f t="shared" si="1058"/>
        <v>0.70778652668416453</v>
      </c>
      <c r="L2832" s="2">
        <f t="shared" si="1059"/>
        <v>7.7865266841644798E-2</v>
      </c>
      <c r="M2832" s="2">
        <f t="shared" si="1060"/>
        <v>1.7497812773402122E-3</v>
      </c>
      <c r="N2832" s="1">
        <v>243</v>
      </c>
      <c r="O2832" s="1">
        <v>809</v>
      </c>
      <c r="P2832" s="1">
        <v>89</v>
      </c>
      <c r="R2832" s="1">
        <v>1</v>
      </c>
      <c r="S2832" s="1">
        <v>1</v>
      </c>
      <c r="AB2832" s="1">
        <v>0</v>
      </c>
      <c r="AL2832" s="7">
        <f>IF(Q2832&gt;0,RANK(Q2832,(N2832:P2832,Q2832:AJ2832)),0)</f>
        <v>0</v>
      </c>
      <c r="AM2832" s="7">
        <f>IF(R2832&gt;0,RANK(R2832,(N2832:P2832,Q2832:AJ2832)),0)</f>
        <v>4</v>
      </c>
      <c r="AN2832" s="7">
        <f>IF(S2832&gt;0,RANK(S2832,(N2832:P2832,Q2832:AJ2832)),0)</f>
        <v>4</v>
      </c>
      <c r="AO2832" s="7">
        <f>IF(T2832&gt;0,RANK(T2832,(N2832:P2832,Q2832:AJ2832)),0)</f>
        <v>0</v>
      </c>
      <c r="AP2832" s="2">
        <f t="shared" si="1061"/>
        <v>0</v>
      </c>
      <c r="AQ2832" s="2">
        <f t="shared" si="1062"/>
        <v>8.7489063867016625E-4</v>
      </c>
      <c r="AR2832" s="2">
        <f t="shared" si="1063"/>
        <v>8.7489063867016625E-4</v>
      </c>
      <c r="AS2832" s="2">
        <f t="shared" si="1064"/>
        <v>0</v>
      </c>
      <c r="AU2832" t="s">
        <v>421</v>
      </c>
      <c r="AV2832" t="s">
        <v>3221</v>
      </c>
      <c r="AW2832">
        <v>19</v>
      </c>
      <c r="AY2832" s="130">
        <v>48</v>
      </c>
      <c r="AZ2832" s="131">
        <v>421</v>
      </c>
      <c r="BA2832" s="132">
        <f t="shared" si="1065"/>
        <v>48421</v>
      </c>
      <c r="BC2832" s="7" t="s">
        <v>532</v>
      </c>
    </row>
    <row r="2833" spans="1:55" hidden="1" outlineLevel="1" x14ac:dyDescent="0.2">
      <c r="A2833" t="s">
        <v>422</v>
      </c>
      <c r="B2833" t="s">
        <v>3221</v>
      </c>
      <c r="C2833" s="1">
        <f t="shared" si="1055"/>
        <v>53643</v>
      </c>
      <c r="D2833" s="7">
        <f>RANK(N2833,(N2833:P2833,Q2833:AJ2833))</f>
        <v>2</v>
      </c>
      <c r="E2833" s="7">
        <f>RANK(O2833,(N2833:P2833,Q2833:AJ2833))</f>
        <v>1</v>
      </c>
      <c r="F2833" s="7">
        <f>IF(P2833&gt;0,RANK(P2833,(N2833:P2833,Q2833:AJ2833)),0)</f>
        <v>3</v>
      </c>
      <c r="G2833" s="1">
        <f t="shared" si="1056"/>
        <v>13906</v>
      </c>
      <c r="H2833" s="2">
        <f t="shared" si="1054"/>
        <v>0.25923233227075293</v>
      </c>
      <c r="I2833" s="2"/>
      <c r="J2833" s="2">
        <f t="shared" si="1057"/>
        <v>0.34049176966239769</v>
      </c>
      <c r="K2833" s="2">
        <f t="shared" si="1058"/>
        <v>0.59972410193315062</v>
      </c>
      <c r="L2833" s="2">
        <f t="shared" si="1059"/>
        <v>5.4676285815483845E-2</v>
      </c>
      <c r="M2833" s="2">
        <f t="shared" si="1060"/>
        <v>5.1078425889678411E-3</v>
      </c>
      <c r="N2833" s="1">
        <v>18265</v>
      </c>
      <c r="O2833" s="1">
        <v>32171</v>
      </c>
      <c r="P2833" s="1">
        <v>2933</v>
      </c>
      <c r="Q2833" s="1">
        <v>18</v>
      </c>
      <c r="R2833" s="1">
        <v>171</v>
      </c>
      <c r="S2833" s="1">
        <v>64</v>
      </c>
      <c r="T2833" s="1">
        <v>18</v>
      </c>
      <c r="AB2833" s="1">
        <v>3</v>
      </c>
      <c r="AL2833" s="7">
        <f>IF(Q2833&gt;0,RANK(Q2833,(N2833:P2833,Q2833:AJ2833)),0)</f>
        <v>6</v>
      </c>
      <c r="AM2833" s="7">
        <f>IF(R2833&gt;0,RANK(R2833,(N2833:P2833,Q2833:AJ2833)),0)</f>
        <v>4</v>
      </c>
      <c r="AN2833" s="7">
        <f>IF(S2833&gt;0,RANK(S2833,(N2833:P2833,Q2833:AJ2833)),0)</f>
        <v>5</v>
      </c>
      <c r="AO2833" s="7">
        <f>IF(T2833&gt;0,RANK(T2833,(N2833:P2833,Q2833:AJ2833)),0)</f>
        <v>6</v>
      </c>
      <c r="AP2833" s="2">
        <f t="shared" si="1061"/>
        <v>3.3555170292489235E-4</v>
      </c>
      <c r="AQ2833" s="2">
        <f t="shared" si="1062"/>
        <v>3.1877411777864774E-3</v>
      </c>
      <c r="AR2833" s="2">
        <f t="shared" si="1063"/>
        <v>1.1930727215107284E-3</v>
      </c>
      <c r="AS2833" s="2">
        <f t="shared" si="1064"/>
        <v>3.3555170292489235E-4</v>
      </c>
      <c r="AU2833" t="s">
        <v>422</v>
      </c>
      <c r="AV2833" t="s">
        <v>3221</v>
      </c>
      <c r="AY2833" s="130">
        <v>48</v>
      </c>
      <c r="AZ2833" s="131">
        <v>423</v>
      </c>
      <c r="BA2833" s="132">
        <f t="shared" si="1065"/>
        <v>48423</v>
      </c>
      <c r="BC2833" s="7" t="s">
        <v>532</v>
      </c>
    </row>
    <row r="2834" spans="1:55" hidden="1" outlineLevel="1" x14ac:dyDescent="0.2">
      <c r="A2834" t="s">
        <v>115</v>
      </c>
      <c r="B2834" t="s">
        <v>3221</v>
      </c>
      <c r="C2834" s="1">
        <f t="shared" si="1055"/>
        <v>2377</v>
      </c>
      <c r="D2834" s="7">
        <f>RANK(N2834,(N2834:P2834,Q2834:AJ2834))</f>
        <v>2</v>
      </c>
      <c r="E2834" s="7">
        <f>RANK(O2834,(N2834:P2834,Q2834:AJ2834))</f>
        <v>1</v>
      </c>
      <c r="F2834" s="7">
        <f>IF(P2834&gt;0,RANK(P2834,(N2834:P2834,Q2834:AJ2834)),0)</f>
        <v>3</v>
      </c>
      <c r="G2834" s="1">
        <f t="shared" si="1056"/>
        <v>106</v>
      </c>
      <c r="H2834" s="2">
        <f t="shared" si="1054"/>
        <v>4.4594026083298273E-2</v>
      </c>
      <c r="I2834" s="2"/>
      <c r="J2834" s="2">
        <f t="shared" si="1057"/>
        <v>0.41775347076146402</v>
      </c>
      <c r="K2834" s="2">
        <f t="shared" si="1058"/>
        <v>0.46234749684476228</v>
      </c>
      <c r="L2834" s="2">
        <f t="shared" si="1059"/>
        <v>0.11485065208245687</v>
      </c>
      <c r="M2834" s="2">
        <f t="shared" si="1060"/>
        <v>5.0483803113167691E-3</v>
      </c>
      <c r="N2834" s="1">
        <v>993</v>
      </c>
      <c r="O2834" s="1">
        <v>1099</v>
      </c>
      <c r="P2834" s="1">
        <v>273</v>
      </c>
      <c r="R2834" s="1">
        <v>6</v>
      </c>
      <c r="S2834" s="1">
        <v>4</v>
      </c>
      <c r="T2834" s="1">
        <v>2</v>
      </c>
      <c r="AB2834" s="1">
        <v>0</v>
      </c>
      <c r="AL2834" s="7">
        <f>IF(Q2834&gt;0,RANK(Q2834,(N2834:P2834,Q2834:AJ2834)),0)</f>
        <v>0</v>
      </c>
      <c r="AM2834" s="7">
        <f>IF(R2834&gt;0,RANK(R2834,(N2834:P2834,Q2834:AJ2834)),0)</f>
        <v>4</v>
      </c>
      <c r="AN2834" s="7">
        <f>IF(S2834&gt;0,RANK(S2834,(N2834:P2834,Q2834:AJ2834)),0)</f>
        <v>5</v>
      </c>
      <c r="AO2834" s="7">
        <f>IF(T2834&gt;0,RANK(T2834,(N2834:P2834,Q2834:AJ2834)),0)</f>
        <v>6</v>
      </c>
      <c r="AP2834" s="2">
        <f t="shared" si="1061"/>
        <v>0</v>
      </c>
      <c r="AQ2834" s="2">
        <f t="shared" si="1062"/>
        <v>2.5241901556583928E-3</v>
      </c>
      <c r="AR2834" s="2">
        <f t="shared" si="1063"/>
        <v>1.6827934371055953E-3</v>
      </c>
      <c r="AS2834" s="2">
        <f t="shared" si="1064"/>
        <v>8.4139671855279767E-4</v>
      </c>
      <c r="AU2834" t="s">
        <v>115</v>
      </c>
      <c r="AV2834" t="s">
        <v>3221</v>
      </c>
      <c r="AW2834">
        <v>17</v>
      </c>
      <c r="AY2834" s="130">
        <v>48</v>
      </c>
      <c r="AZ2834" s="131">
        <v>425</v>
      </c>
      <c r="BA2834" s="132">
        <f t="shared" si="1065"/>
        <v>48425</v>
      </c>
      <c r="BC2834" s="7" t="s">
        <v>532</v>
      </c>
    </row>
    <row r="2835" spans="1:55" hidden="1" outlineLevel="1" x14ac:dyDescent="0.2">
      <c r="A2835" t="s">
        <v>895</v>
      </c>
      <c r="B2835" t="s">
        <v>3221</v>
      </c>
      <c r="C2835" s="1">
        <f t="shared" si="1055"/>
        <v>7260</v>
      </c>
      <c r="D2835" s="7">
        <f>RANK(N2835,(N2835:P2835,Q2835:AJ2835))</f>
        <v>1</v>
      </c>
      <c r="E2835" s="7">
        <f>RANK(O2835,(N2835:P2835,Q2835:AJ2835))</f>
        <v>2</v>
      </c>
      <c r="F2835" s="7">
        <f>IF(P2835&gt;0,RANK(P2835,(N2835:P2835,Q2835:AJ2835)),0)</f>
        <v>3</v>
      </c>
      <c r="G2835" s="1">
        <f t="shared" si="1056"/>
        <v>5556</v>
      </c>
      <c r="H2835" s="2">
        <f t="shared" si="1054"/>
        <v>0.76528925619834709</v>
      </c>
      <c r="I2835" s="2"/>
      <c r="J2835" s="2">
        <f t="shared" si="1057"/>
        <v>0.86942148760330573</v>
      </c>
      <c r="K2835" s="2">
        <f t="shared" si="1058"/>
        <v>0.10413223140495868</v>
      </c>
      <c r="L2835" s="2">
        <f t="shared" si="1059"/>
        <v>2.1625344352617079E-2</v>
      </c>
      <c r="M2835" s="2">
        <f t="shared" si="1060"/>
        <v>4.820936639118506E-3</v>
      </c>
      <c r="N2835" s="1">
        <v>6312</v>
      </c>
      <c r="O2835" s="1">
        <v>756</v>
      </c>
      <c r="P2835" s="1">
        <v>157</v>
      </c>
      <c r="R2835" s="1">
        <v>20</v>
      </c>
      <c r="S2835" s="1">
        <v>9</v>
      </c>
      <c r="T2835" s="1">
        <v>6</v>
      </c>
      <c r="AB2835" s="1">
        <v>0</v>
      </c>
      <c r="AL2835" s="7">
        <f>IF(Q2835&gt;0,RANK(Q2835,(N2835:P2835,Q2835:AJ2835)),0)</f>
        <v>0</v>
      </c>
      <c r="AM2835" s="7">
        <f>IF(R2835&gt;0,RANK(R2835,(N2835:P2835,Q2835:AJ2835)),0)</f>
        <v>4</v>
      </c>
      <c r="AN2835" s="7">
        <f>IF(S2835&gt;0,RANK(S2835,(N2835:P2835,Q2835:AJ2835)),0)</f>
        <v>5</v>
      </c>
      <c r="AO2835" s="7">
        <f>IF(T2835&gt;0,RANK(T2835,(N2835:P2835,Q2835:AJ2835)),0)</f>
        <v>6</v>
      </c>
      <c r="AP2835" s="2">
        <f t="shared" si="1061"/>
        <v>0</v>
      </c>
      <c r="AQ2835" s="2">
        <f t="shared" si="1062"/>
        <v>2.7548209366391185E-3</v>
      </c>
      <c r="AR2835" s="2">
        <f t="shared" si="1063"/>
        <v>1.2396694214876034E-3</v>
      </c>
      <c r="AS2835" s="2">
        <f t="shared" si="1064"/>
        <v>8.2644628099173552E-4</v>
      </c>
      <c r="AU2835" t="s">
        <v>895</v>
      </c>
      <c r="AV2835" t="s">
        <v>3221</v>
      </c>
      <c r="AW2835">
        <v>28</v>
      </c>
      <c r="AY2835" s="130">
        <v>48</v>
      </c>
      <c r="AZ2835" s="131">
        <v>427</v>
      </c>
      <c r="BA2835" s="132">
        <f t="shared" si="1065"/>
        <v>48427</v>
      </c>
      <c r="BC2835" s="7" t="s">
        <v>532</v>
      </c>
    </row>
    <row r="2836" spans="1:55" hidden="1" outlineLevel="1" x14ac:dyDescent="0.2">
      <c r="A2836" t="s">
        <v>1823</v>
      </c>
      <c r="B2836" t="s">
        <v>3221</v>
      </c>
      <c r="C2836" s="1">
        <f t="shared" si="1055"/>
        <v>3279</v>
      </c>
      <c r="D2836" s="7">
        <f>RANK(N2836,(N2836:P2836,Q2836:AJ2836))</f>
        <v>2</v>
      </c>
      <c r="E2836" s="7">
        <f>RANK(O2836,(N2836:P2836,Q2836:AJ2836))</f>
        <v>1</v>
      </c>
      <c r="F2836" s="7">
        <f>IF(P2836&gt;0,RANK(P2836,(N2836:P2836,Q2836:AJ2836)),0)</f>
        <v>3</v>
      </c>
      <c r="G2836" s="1">
        <f t="shared" si="1056"/>
        <v>496</v>
      </c>
      <c r="H2836" s="2">
        <f t="shared" si="1054"/>
        <v>0.1512656297651723</v>
      </c>
      <c r="I2836" s="2"/>
      <c r="J2836" s="2">
        <f t="shared" si="1057"/>
        <v>0.37145471180237877</v>
      </c>
      <c r="K2836" s="2">
        <f t="shared" si="1058"/>
        <v>0.52272034156755109</v>
      </c>
      <c r="L2836" s="2">
        <f t="shared" si="1059"/>
        <v>0.10247026532479414</v>
      </c>
      <c r="M2836" s="2">
        <f t="shared" si="1060"/>
        <v>3.3546813052759972E-3</v>
      </c>
      <c r="N2836" s="1">
        <v>1218</v>
      </c>
      <c r="O2836" s="1">
        <v>1714</v>
      </c>
      <c r="P2836" s="1">
        <v>336</v>
      </c>
      <c r="R2836" s="1">
        <v>3</v>
      </c>
      <c r="S2836" s="1">
        <v>7</v>
      </c>
      <c r="T2836" s="1">
        <v>1</v>
      </c>
      <c r="AB2836" s="1">
        <v>0</v>
      </c>
      <c r="AL2836" s="7">
        <f>IF(Q2836&gt;0,RANK(Q2836,(N2836:P2836,Q2836:AJ2836)),0)</f>
        <v>0</v>
      </c>
      <c r="AM2836" s="7">
        <f>IF(R2836&gt;0,RANK(R2836,(N2836:P2836,Q2836:AJ2836)),0)</f>
        <v>5</v>
      </c>
      <c r="AN2836" s="7">
        <f>IF(S2836&gt;0,RANK(S2836,(N2836:P2836,Q2836:AJ2836)),0)</f>
        <v>4</v>
      </c>
      <c r="AO2836" s="7">
        <f>IF(T2836&gt;0,RANK(T2836,(N2836:P2836,Q2836:AJ2836)),0)</f>
        <v>6</v>
      </c>
      <c r="AP2836" s="2">
        <f t="shared" si="1061"/>
        <v>0</v>
      </c>
      <c r="AQ2836" s="2">
        <f t="shared" si="1062"/>
        <v>9.1491308325709062E-4</v>
      </c>
      <c r="AR2836" s="2">
        <f t="shared" si="1063"/>
        <v>2.1347971942665446E-3</v>
      </c>
      <c r="AS2836" s="2">
        <f t="shared" si="1064"/>
        <v>3.0497102775236352E-4</v>
      </c>
      <c r="AU2836" t="s">
        <v>1823</v>
      </c>
      <c r="AV2836" t="s">
        <v>3221</v>
      </c>
      <c r="AW2836">
        <v>17</v>
      </c>
      <c r="AY2836" s="130">
        <v>48</v>
      </c>
      <c r="AZ2836" s="131">
        <v>429</v>
      </c>
      <c r="BA2836" s="132">
        <f t="shared" si="1065"/>
        <v>48429</v>
      </c>
      <c r="BC2836" s="7" t="s">
        <v>532</v>
      </c>
    </row>
    <row r="2837" spans="1:55" hidden="1" outlineLevel="1" x14ac:dyDescent="0.2">
      <c r="A2837" t="s">
        <v>390</v>
      </c>
      <c r="B2837" t="s">
        <v>3221</v>
      </c>
      <c r="C2837" s="1">
        <f t="shared" si="1055"/>
        <v>669</v>
      </c>
      <c r="D2837" s="7">
        <f>RANK(N2837,(N2837:P2837,Q2837:AJ2837))</f>
        <v>2</v>
      </c>
      <c r="E2837" s="7">
        <f>RANK(O2837,(N2837:P2837,Q2837:AJ2837))</f>
        <v>1</v>
      </c>
      <c r="F2837" s="7">
        <f>IF(P2837&gt;0,RANK(P2837,(N2837:P2837,Q2837:AJ2837)),0)</f>
        <v>3</v>
      </c>
      <c r="G2837" s="1">
        <f t="shared" si="1056"/>
        <v>208</v>
      </c>
      <c r="H2837" s="2">
        <f t="shared" si="1054"/>
        <v>0.31091180866965618</v>
      </c>
      <c r="I2837" s="2"/>
      <c r="J2837" s="2">
        <f t="shared" si="1057"/>
        <v>0.27802690582959644</v>
      </c>
      <c r="K2837" s="2">
        <f t="shared" si="1058"/>
        <v>0.58893871449925261</v>
      </c>
      <c r="L2837" s="2">
        <f t="shared" si="1059"/>
        <v>0.12855007473841554</v>
      </c>
      <c r="M2837" s="2">
        <f t="shared" si="1060"/>
        <v>4.4843049327354112E-3</v>
      </c>
      <c r="N2837" s="1">
        <v>186</v>
      </c>
      <c r="O2837" s="1">
        <v>394</v>
      </c>
      <c r="P2837" s="1">
        <v>86</v>
      </c>
      <c r="Q2837" s="1">
        <v>1</v>
      </c>
      <c r="R2837" s="1">
        <v>1</v>
      </c>
      <c r="S2837" s="1">
        <v>1</v>
      </c>
      <c r="AB2837" s="1">
        <v>0</v>
      </c>
      <c r="AL2837" s="7">
        <f>IF(Q2837&gt;0,RANK(Q2837,(N2837:P2837,Q2837:AJ2837)),0)</f>
        <v>4</v>
      </c>
      <c r="AM2837" s="7">
        <f>IF(R2837&gt;0,RANK(R2837,(N2837:P2837,Q2837:AJ2837)),0)</f>
        <v>4</v>
      </c>
      <c r="AN2837" s="7">
        <f>IF(S2837&gt;0,RANK(S2837,(N2837:P2837,Q2837:AJ2837)),0)</f>
        <v>4</v>
      </c>
      <c r="AO2837" s="7">
        <f>IF(T2837&gt;0,RANK(T2837,(N2837:P2837,Q2837:AJ2837)),0)</f>
        <v>0</v>
      </c>
      <c r="AP2837" s="2">
        <f t="shared" si="1061"/>
        <v>1.4947683109118087E-3</v>
      </c>
      <c r="AQ2837" s="2">
        <f t="shared" si="1062"/>
        <v>1.4947683109118087E-3</v>
      </c>
      <c r="AR2837" s="2">
        <f t="shared" si="1063"/>
        <v>1.4947683109118087E-3</v>
      </c>
      <c r="AS2837" s="2">
        <f t="shared" si="1064"/>
        <v>0</v>
      </c>
      <c r="AU2837" t="s">
        <v>390</v>
      </c>
      <c r="AV2837" t="s">
        <v>3221</v>
      </c>
      <c r="AW2837">
        <v>21</v>
      </c>
      <c r="AY2837" s="130">
        <v>48</v>
      </c>
      <c r="AZ2837" s="131">
        <v>431</v>
      </c>
      <c r="BA2837" s="132">
        <f t="shared" si="1065"/>
        <v>48431</v>
      </c>
      <c r="BC2837" s="7" t="s">
        <v>532</v>
      </c>
    </row>
    <row r="2838" spans="1:55" hidden="1" outlineLevel="1" x14ac:dyDescent="0.2">
      <c r="A2838" t="s">
        <v>321</v>
      </c>
      <c r="B2838" t="s">
        <v>3221</v>
      </c>
      <c r="C2838" s="1">
        <f t="shared" si="1055"/>
        <v>917</v>
      </c>
      <c r="D2838" s="7">
        <f>RANK(N2838,(N2838:P2838,Q2838:AJ2838))</f>
        <v>1</v>
      </c>
      <c r="E2838" s="7">
        <f>RANK(O2838,(N2838:P2838,Q2838:AJ2838))</f>
        <v>2</v>
      </c>
      <c r="F2838" s="7">
        <f>IF(P2838&gt;0,RANK(P2838,(N2838:P2838,Q2838:AJ2838)),0)</f>
        <v>3</v>
      </c>
      <c r="G2838" s="1">
        <f t="shared" si="1056"/>
        <v>164</v>
      </c>
      <c r="H2838" s="2">
        <f t="shared" si="1054"/>
        <v>0.17884405670665213</v>
      </c>
      <c r="I2838" s="2"/>
      <c r="J2838" s="2">
        <f t="shared" si="1057"/>
        <v>0.53107960741548532</v>
      </c>
      <c r="K2838" s="2">
        <f t="shared" si="1058"/>
        <v>0.35223555070883317</v>
      </c>
      <c r="L2838" s="2">
        <f t="shared" si="1059"/>
        <v>0.11450381679389313</v>
      </c>
      <c r="M2838" s="2">
        <f t="shared" si="1060"/>
        <v>2.1810250817883847E-3</v>
      </c>
      <c r="N2838" s="1">
        <v>487</v>
      </c>
      <c r="O2838" s="1">
        <v>323</v>
      </c>
      <c r="P2838" s="1">
        <v>105</v>
      </c>
      <c r="Q2838" s="1">
        <v>1</v>
      </c>
      <c r="AB2838" s="1">
        <v>1</v>
      </c>
      <c r="AL2838" s="7">
        <f>IF(Q2838&gt;0,RANK(Q2838,(N2838:P2838,Q2838:AJ2838)),0)</f>
        <v>4</v>
      </c>
      <c r="AM2838" s="7">
        <f>IF(R2838&gt;0,RANK(R2838,(N2838:P2838,Q2838:AJ2838)),0)</f>
        <v>0</v>
      </c>
      <c r="AN2838" s="7">
        <f>IF(S2838&gt;0,RANK(S2838,(N2838:P2838,Q2838:AJ2838)),0)</f>
        <v>0</v>
      </c>
      <c r="AO2838" s="7">
        <f>IF(T2838&gt;0,RANK(T2838,(N2838:P2838,Q2838:AJ2838)),0)</f>
        <v>0</v>
      </c>
      <c r="AP2838" s="2">
        <f t="shared" si="1061"/>
        <v>1.0905125408942203E-3</v>
      </c>
      <c r="AQ2838" s="2">
        <f t="shared" si="1062"/>
        <v>0</v>
      </c>
      <c r="AR2838" s="2">
        <f t="shared" si="1063"/>
        <v>0</v>
      </c>
      <c r="AS2838" s="2">
        <f t="shared" si="1064"/>
        <v>0</v>
      </c>
      <c r="AU2838" t="s">
        <v>321</v>
      </c>
      <c r="AV2838" t="s">
        <v>3221</v>
      </c>
      <c r="AW2838">
        <v>17</v>
      </c>
      <c r="AY2838" s="130">
        <v>48</v>
      </c>
      <c r="AZ2838" s="131">
        <v>433</v>
      </c>
      <c r="BA2838" s="132">
        <f t="shared" si="1065"/>
        <v>48433</v>
      </c>
      <c r="BC2838" s="7" t="s">
        <v>532</v>
      </c>
    </row>
    <row r="2839" spans="1:55" hidden="1" outlineLevel="1" x14ac:dyDescent="0.2">
      <c r="A2839" t="s">
        <v>2716</v>
      </c>
      <c r="B2839" t="s">
        <v>3221</v>
      </c>
      <c r="C2839" s="1">
        <f t="shared" si="1055"/>
        <v>1302</v>
      </c>
      <c r="D2839" s="7">
        <f>RANK(N2839,(N2839:P2839,Q2839:AJ2839))</f>
        <v>2</v>
      </c>
      <c r="E2839" s="7">
        <f>RANK(O2839,(N2839:P2839,Q2839:AJ2839))</f>
        <v>1</v>
      </c>
      <c r="F2839" s="7">
        <f>IF(P2839&gt;0,RANK(P2839,(N2839:P2839,Q2839:AJ2839)),0)</f>
        <v>3</v>
      </c>
      <c r="G2839" s="1">
        <f t="shared" si="1056"/>
        <v>180</v>
      </c>
      <c r="H2839" s="2">
        <f t="shared" si="1054"/>
        <v>0.13824884792626729</v>
      </c>
      <c r="I2839" s="2"/>
      <c r="J2839" s="2">
        <f t="shared" si="1057"/>
        <v>0.3901689708141321</v>
      </c>
      <c r="K2839" s="2">
        <f t="shared" si="1058"/>
        <v>0.52841781874039939</v>
      </c>
      <c r="L2839" s="2">
        <f t="shared" si="1059"/>
        <v>7.8341013824884786E-2</v>
      </c>
      <c r="M2839" s="2">
        <f t="shared" si="1060"/>
        <v>3.0721966205837781E-3</v>
      </c>
      <c r="N2839" s="1">
        <v>508</v>
      </c>
      <c r="O2839" s="1">
        <v>688</v>
      </c>
      <c r="P2839" s="1">
        <v>102</v>
      </c>
      <c r="R2839" s="1">
        <v>1</v>
      </c>
      <c r="S2839" s="1">
        <v>2</v>
      </c>
      <c r="T2839" s="1">
        <v>1</v>
      </c>
      <c r="AB2839" s="1">
        <v>0</v>
      </c>
      <c r="AL2839" s="7">
        <f>IF(Q2839&gt;0,RANK(Q2839,(N2839:P2839,Q2839:AJ2839)),0)</f>
        <v>0</v>
      </c>
      <c r="AM2839" s="7">
        <f>IF(R2839&gt;0,RANK(R2839,(N2839:P2839,Q2839:AJ2839)),0)</f>
        <v>5</v>
      </c>
      <c r="AN2839" s="7">
        <f>IF(S2839&gt;0,RANK(S2839,(N2839:P2839,Q2839:AJ2839)),0)</f>
        <v>4</v>
      </c>
      <c r="AO2839" s="7">
        <f>IF(T2839&gt;0,RANK(T2839,(N2839:P2839,Q2839:AJ2839)),0)</f>
        <v>5</v>
      </c>
      <c r="AP2839" s="2">
        <f t="shared" si="1061"/>
        <v>0</v>
      </c>
      <c r="AQ2839" s="2">
        <f t="shared" si="1062"/>
        <v>7.6804915514592934E-4</v>
      </c>
      <c r="AR2839" s="2">
        <f t="shared" si="1063"/>
        <v>1.5360983102918587E-3</v>
      </c>
      <c r="AS2839" s="2">
        <f t="shared" si="1064"/>
        <v>7.6804915514592934E-4</v>
      </c>
      <c r="AU2839" t="s">
        <v>2716</v>
      </c>
      <c r="AV2839" t="s">
        <v>3221</v>
      </c>
      <c r="AW2839">
        <v>23</v>
      </c>
      <c r="AY2839" s="130">
        <v>48</v>
      </c>
      <c r="AZ2839" s="131">
        <v>435</v>
      </c>
      <c r="BA2839" s="132">
        <f t="shared" si="1065"/>
        <v>48435</v>
      </c>
      <c r="BC2839" s="7" t="s">
        <v>532</v>
      </c>
    </row>
    <row r="2840" spans="1:55" hidden="1" outlineLevel="1" x14ac:dyDescent="0.2">
      <c r="A2840" t="s">
        <v>2718</v>
      </c>
      <c r="B2840" t="s">
        <v>3221</v>
      </c>
      <c r="C2840" s="1">
        <f t="shared" si="1055"/>
        <v>2592</v>
      </c>
      <c r="D2840" s="7">
        <f>RANK(N2840,(N2840:P2840,Q2840:AJ2840))</f>
        <v>1</v>
      </c>
      <c r="E2840" s="7">
        <f>RANK(O2840,(N2840:P2840,Q2840:AJ2840))</f>
        <v>2</v>
      </c>
      <c r="F2840" s="7">
        <f>IF(P2840&gt;0,RANK(P2840,(N2840:P2840,Q2840:AJ2840)),0)</f>
        <v>3</v>
      </c>
      <c r="G2840" s="1">
        <f t="shared" si="1056"/>
        <v>65</v>
      </c>
      <c r="H2840" s="2">
        <f t="shared" si="1054"/>
        <v>2.5077160493827161E-2</v>
      </c>
      <c r="I2840" s="2"/>
      <c r="J2840" s="2">
        <f t="shared" si="1057"/>
        <v>0.47222222222222221</v>
      </c>
      <c r="K2840" s="2">
        <f t="shared" si="1058"/>
        <v>0.44714506172839508</v>
      </c>
      <c r="L2840" s="2">
        <f t="shared" si="1059"/>
        <v>7.5231481481481483E-2</v>
      </c>
      <c r="M2840" s="2">
        <f t="shared" si="1060"/>
        <v>5.4012345679012308E-3</v>
      </c>
      <c r="N2840" s="1">
        <v>1224</v>
      </c>
      <c r="O2840" s="1">
        <v>1159</v>
      </c>
      <c r="P2840" s="1">
        <v>195</v>
      </c>
      <c r="R2840" s="1">
        <v>7</v>
      </c>
      <c r="S2840" s="1">
        <v>6</v>
      </c>
      <c r="T2840" s="1">
        <v>1</v>
      </c>
      <c r="AB2840" s="1">
        <v>0</v>
      </c>
      <c r="AL2840" s="7">
        <f>IF(Q2840&gt;0,RANK(Q2840,(N2840:P2840,Q2840:AJ2840)),0)</f>
        <v>0</v>
      </c>
      <c r="AM2840" s="7">
        <f>IF(R2840&gt;0,RANK(R2840,(N2840:P2840,Q2840:AJ2840)),0)</f>
        <v>4</v>
      </c>
      <c r="AN2840" s="7">
        <f>IF(S2840&gt;0,RANK(S2840,(N2840:P2840,Q2840:AJ2840)),0)</f>
        <v>5</v>
      </c>
      <c r="AO2840" s="7">
        <f>IF(T2840&gt;0,RANK(T2840,(N2840:P2840,Q2840:AJ2840)),0)</f>
        <v>6</v>
      </c>
      <c r="AP2840" s="2">
        <f t="shared" si="1061"/>
        <v>0</v>
      </c>
      <c r="AQ2840" s="2">
        <f t="shared" si="1062"/>
        <v>2.7006172839506171E-3</v>
      </c>
      <c r="AR2840" s="2">
        <f t="shared" si="1063"/>
        <v>2.3148148148148147E-3</v>
      </c>
      <c r="AS2840" s="2">
        <f t="shared" si="1064"/>
        <v>3.8580246913580245E-4</v>
      </c>
      <c r="AU2840" t="s">
        <v>2718</v>
      </c>
      <c r="AV2840" t="s">
        <v>3221</v>
      </c>
      <c r="AW2840">
        <v>13</v>
      </c>
      <c r="AY2840" s="130">
        <v>48</v>
      </c>
      <c r="AZ2840" s="131">
        <v>437</v>
      </c>
      <c r="BA2840" s="132">
        <f t="shared" si="1065"/>
        <v>48437</v>
      </c>
      <c r="BC2840" s="7" t="s">
        <v>532</v>
      </c>
    </row>
    <row r="2841" spans="1:55" hidden="1" outlineLevel="1" x14ac:dyDescent="0.2">
      <c r="A2841" t="s">
        <v>2438</v>
      </c>
      <c r="B2841" t="s">
        <v>3221</v>
      </c>
      <c r="C2841" s="1">
        <f t="shared" si="1055"/>
        <v>409644</v>
      </c>
      <c r="D2841" s="7">
        <f>RANK(N2841,(N2841:P2841,Q2841:AJ2841))</f>
        <v>2</v>
      </c>
      <c r="E2841" s="7">
        <f>RANK(O2841,(N2841:P2841,Q2841:AJ2841))</f>
        <v>1</v>
      </c>
      <c r="F2841" s="7">
        <f>IF(P2841&gt;0,RANK(P2841,(N2841:P2841,Q2841:AJ2841)),0)</f>
        <v>3</v>
      </c>
      <c r="G2841" s="1">
        <f t="shared" si="1056"/>
        <v>37881</v>
      </c>
      <c r="H2841" s="2">
        <f t="shared" si="1054"/>
        <v>9.24729765357237E-2</v>
      </c>
      <c r="I2841" s="2"/>
      <c r="J2841" s="2">
        <f t="shared" si="1057"/>
        <v>0.41604661608616261</v>
      </c>
      <c r="K2841" s="2">
        <f t="shared" si="1058"/>
        <v>0.50851959262188628</v>
      </c>
      <c r="L2841" s="2">
        <f t="shared" si="1059"/>
        <v>7.0097450469187875E-2</v>
      </c>
      <c r="M2841" s="2">
        <f t="shared" si="1060"/>
        <v>5.336340822763172E-3</v>
      </c>
      <c r="N2841" s="1">
        <v>170431</v>
      </c>
      <c r="O2841" s="1">
        <v>208312</v>
      </c>
      <c r="P2841" s="1">
        <v>28715</v>
      </c>
      <c r="Q2841" s="1">
        <v>160</v>
      </c>
      <c r="R2841" s="1">
        <v>1327</v>
      </c>
      <c r="S2841" s="1">
        <v>490</v>
      </c>
      <c r="T2841" s="1">
        <v>207</v>
      </c>
      <c r="AB2841" s="1">
        <v>2</v>
      </c>
      <c r="AL2841" s="7">
        <f>IF(Q2841&gt;0,RANK(Q2841,(N2841:P2841,Q2841:AJ2841)),0)</f>
        <v>7</v>
      </c>
      <c r="AM2841" s="7">
        <f>IF(R2841&gt;0,RANK(R2841,(N2841:P2841,Q2841:AJ2841)),0)</f>
        <v>4</v>
      </c>
      <c r="AN2841" s="7">
        <f>IF(S2841&gt;0,RANK(S2841,(N2841:P2841,Q2841:AJ2841)),0)</f>
        <v>5</v>
      </c>
      <c r="AO2841" s="7">
        <f>IF(T2841&gt;0,RANK(T2841,(N2841:P2841,Q2841:AJ2841)),0)</f>
        <v>6</v>
      </c>
      <c r="AP2841" s="2">
        <f t="shared" si="1061"/>
        <v>3.9058304283719523E-4</v>
      </c>
      <c r="AQ2841" s="2">
        <f t="shared" si="1062"/>
        <v>3.2393981115309877E-3</v>
      </c>
      <c r="AR2841" s="2">
        <f t="shared" si="1063"/>
        <v>1.1961605686889103E-3</v>
      </c>
      <c r="AS2841" s="2">
        <f t="shared" si="1064"/>
        <v>5.0531681167062135E-4</v>
      </c>
      <c r="AU2841" t="s">
        <v>2438</v>
      </c>
      <c r="AV2841" t="s">
        <v>3221</v>
      </c>
      <c r="AY2841" s="130">
        <v>48</v>
      </c>
      <c r="AZ2841" s="131">
        <v>439</v>
      </c>
      <c r="BA2841" s="132">
        <f t="shared" si="1065"/>
        <v>48439</v>
      </c>
      <c r="BC2841" s="7" t="s">
        <v>532</v>
      </c>
    </row>
    <row r="2842" spans="1:55" hidden="1" outlineLevel="1" x14ac:dyDescent="0.2">
      <c r="A2842" t="s">
        <v>2183</v>
      </c>
      <c r="B2842" t="s">
        <v>3221</v>
      </c>
      <c r="C2842" s="1">
        <f t="shared" si="1055"/>
        <v>40021</v>
      </c>
      <c r="D2842" s="7">
        <f>RANK(N2842,(N2842:P2842,Q2842:AJ2842))</f>
        <v>2</v>
      </c>
      <c r="E2842" s="7">
        <f>RANK(O2842,(N2842:P2842,Q2842:AJ2842))</f>
        <v>1</v>
      </c>
      <c r="F2842" s="7">
        <f>IF(P2842&gt;0,RANK(P2842,(N2842:P2842,Q2842:AJ2842)),0)</f>
        <v>3</v>
      </c>
      <c r="G2842" s="1">
        <f t="shared" si="1056"/>
        <v>10469</v>
      </c>
      <c r="H2842" s="2">
        <f t="shared" si="1054"/>
        <v>0.26158766647510057</v>
      </c>
      <c r="I2842" s="2"/>
      <c r="J2842" s="2">
        <f t="shared" si="1057"/>
        <v>0.33015167037305415</v>
      </c>
      <c r="K2842" s="2">
        <f t="shared" si="1058"/>
        <v>0.59173933684815472</v>
      </c>
      <c r="L2842" s="2">
        <f t="shared" si="1059"/>
        <v>7.276180005497114E-2</v>
      </c>
      <c r="M2842" s="2">
        <f t="shared" si="1060"/>
        <v>5.3471927238199907E-3</v>
      </c>
      <c r="N2842" s="1">
        <v>13213</v>
      </c>
      <c r="O2842" s="1">
        <v>23682</v>
      </c>
      <c r="P2842" s="1">
        <v>2912</v>
      </c>
      <c r="Q2842" s="1">
        <v>4</v>
      </c>
      <c r="R2842" s="1">
        <v>120</v>
      </c>
      <c r="S2842" s="1">
        <v>65</v>
      </c>
      <c r="T2842" s="1">
        <v>25</v>
      </c>
      <c r="AB2842" s="1">
        <v>0</v>
      </c>
      <c r="AL2842" s="7">
        <f>IF(Q2842&gt;0,RANK(Q2842,(N2842:P2842,Q2842:AJ2842)),0)</f>
        <v>7</v>
      </c>
      <c r="AM2842" s="7">
        <f>IF(R2842&gt;0,RANK(R2842,(N2842:P2842,Q2842:AJ2842)),0)</f>
        <v>4</v>
      </c>
      <c r="AN2842" s="7">
        <f>IF(S2842&gt;0,RANK(S2842,(N2842:P2842,Q2842:AJ2842)),0)</f>
        <v>5</v>
      </c>
      <c r="AO2842" s="7">
        <f>IF(T2842&gt;0,RANK(T2842,(N2842:P2842,Q2842:AJ2842)),0)</f>
        <v>6</v>
      </c>
      <c r="AP2842" s="2">
        <f t="shared" si="1061"/>
        <v>9.9947527548037275E-5</v>
      </c>
      <c r="AQ2842" s="2">
        <f t="shared" si="1062"/>
        <v>2.9984258264411185E-3</v>
      </c>
      <c r="AR2842" s="2">
        <f t="shared" si="1063"/>
        <v>1.6241473226556058E-3</v>
      </c>
      <c r="AS2842" s="2">
        <f t="shared" si="1064"/>
        <v>6.2467204717523296E-4</v>
      </c>
      <c r="AU2842" t="s">
        <v>2183</v>
      </c>
      <c r="AV2842" t="s">
        <v>3221</v>
      </c>
      <c r="AW2842">
        <v>17</v>
      </c>
      <c r="AY2842" s="130">
        <v>48</v>
      </c>
      <c r="AZ2842" s="131">
        <v>441</v>
      </c>
      <c r="BA2842" s="132">
        <f t="shared" si="1065"/>
        <v>48441</v>
      </c>
      <c r="BC2842" s="7" t="s">
        <v>532</v>
      </c>
    </row>
    <row r="2843" spans="1:55" hidden="1" outlineLevel="1" x14ac:dyDescent="0.2">
      <c r="A2843" t="s">
        <v>2362</v>
      </c>
      <c r="B2843" t="s">
        <v>3221</v>
      </c>
      <c r="C2843" s="1">
        <f t="shared" si="1055"/>
        <v>519</v>
      </c>
      <c r="D2843" s="7">
        <f>RANK(N2843,(N2843:P2843,Q2843:AJ2843))</f>
        <v>1</v>
      </c>
      <c r="E2843" s="7">
        <f>RANK(O2843,(N2843:P2843,Q2843:AJ2843))</f>
        <v>2</v>
      </c>
      <c r="F2843" s="7">
        <f>IF(P2843&gt;0,RANK(P2843,(N2843:P2843,Q2843:AJ2843)),0)</f>
        <v>3</v>
      </c>
      <c r="G2843" s="1">
        <f t="shared" si="1056"/>
        <v>93</v>
      </c>
      <c r="H2843" s="2">
        <f t="shared" si="1054"/>
        <v>0.1791907514450867</v>
      </c>
      <c r="I2843" s="2"/>
      <c r="J2843" s="2">
        <f t="shared" si="1057"/>
        <v>0.53564547206165702</v>
      </c>
      <c r="K2843" s="2">
        <f t="shared" si="1058"/>
        <v>0.35645472061657035</v>
      </c>
      <c r="L2843" s="2">
        <f t="shared" si="1059"/>
        <v>9.05587668593449E-2</v>
      </c>
      <c r="M2843" s="2">
        <f t="shared" si="1060"/>
        <v>1.7341040462427723E-2</v>
      </c>
      <c r="N2843" s="1">
        <v>278</v>
      </c>
      <c r="O2843" s="1">
        <v>185</v>
      </c>
      <c r="P2843" s="1">
        <v>47</v>
      </c>
      <c r="Q2843" s="1">
        <v>1</v>
      </c>
      <c r="R2843" s="1">
        <v>5</v>
      </c>
      <c r="S2843" s="1">
        <v>1</v>
      </c>
      <c r="T2843" s="1">
        <v>1</v>
      </c>
      <c r="AB2843" s="1">
        <v>1</v>
      </c>
      <c r="AL2843" s="7">
        <f>IF(Q2843&gt;0,RANK(Q2843,(N2843:P2843,Q2843:AJ2843)),0)</f>
        <v>5</v>
      </c>
      <c r="AM2843" s="7">
        <f>IF(R2843&gt;0,RANK(R2843,(N2843:P2843,Q2843:AJ2843)),0)</f>
        <v>4</v>
      </c>
      <c r="AN2843" s="7">
        <f>IF(S2843&gt;0,RANK(S2843,(N2843:P2843,Q2843:AJ2843)),0)</f>
        <v>5</v>
      </c>
      <c r="AO2843" s="7">
        <f>IF(T2843&gt;0,RANK(T2843,(N2843:P2843,Q2843:AJ2843)),0)</f>
        <v>5</v>
      </c>
      <c r="AP2843" s="2">
        <f t="shared" si="1061"/>
        <v>1.9267822736030828E-3</v>
      </c>
      <c r="AQ2843" s="2">
        <f t="shared" si="1062"/>
        <v>9.6339113680154135E-3</v>
      </c>
      <c r="AR2843" s="2">
        <f t="shared" si="1063"/>
        <v>1.9267822736030828E-3</v>
      </c>
      <c r="AS2843" s="2">
        <f t="shared" si="1064"/>
        <v>1.9267822736030828E-3</v>
      </c>
      <c r="AU2843" t="s">
        <v>2362</v>
      </c>
      <c r="AV2843" t="s">
        <v>3221</v>
      </c>
      <c r="AW2843">
        <v>23</v>
      </c>
      <c r="AY2843" s="130">
        <v>48</v>
      </c>
      <c r="AZ2843" s="131">
        <v>443</v>
      </c>
      <c r="BA2843" s="132">
        <f t="shared" si="1065"/>
        <v>48443</v>
      </c>
      <c r="BC2843" s="7" t="s">
        <v>532</v>
      </c>
    </row>
    <row r="2844" spans="1:55" hidden="1" outlineLevel="1" x14ac:dyDescent="0.2">
      <c r="A2844" t="s">
        <v>2439</v>
      </c>
      <c r="B2844" t="s">
        <v>3221</v>
      </c>
      <c r="C2844" s="1">
        <f t="shared" si="1055"/>
        <v>3567</v>
      </c>
      <c r="D2844" s="7">
        <f>RANK(N2844,(N2844:P2844,Q2844:AJ2844))</f>
        <v>2</v>
      </c>
      <c r="E2844" s="7">
        <f>RANK(O2844,(N2844:P2844,Q2844:AJ2844))</f>
        <v>1</v>
      </c>
      <c r="F2844" s="7">
        <f>IF(P2844&gt;0,RANK(P2844,(N2844:P2844,Q2844:AJ2844)),0)</f>
        <v>3</v>
      </c>
      <c r="G2844" s="1">
        <f t="shared" si="1056"/>
        <v>741</v>
      </c>
      <c r="H2844" s="2">
        <f t="shared" si="1054"/>
        <v>0.20773759461732549</v>
      </c>
      <c r="I2844" s="2"/>
      <c r="J2844" s="2">
        <f t="shared" si="1057"/>
        <v>0.35660218671152227</v>
      </c>
      <c r="K2844" s="2">
        <f t="shared" si="1058"/>
        <v>0.56433978132884777</v>
      </c>
      <c r="L2844" s="2">
        <f t="shared" si="1059"/>
        <v>7.5413512755817216E-2</v>
      </c>
      <c r="M2844" s="2">
        <f t="shared" si="1060"/>
        <v>3.6445192038126878E-3</v>
      </c>
      <c r="N2844" s="1">
        <v>1272</v>
      </c>
      <c r="O2844" s="1">
        <v>2013</v>
      </c>
      <c r="P2844" s="1">
        <v>269</v>
      </c>
      <c r="R2844" s="1">
        <v>8</v>
      </c>
      <c r="S2844" s="1">
        <v>4</v>
      </c>
      <c r="T2844" s="1">
        <v>1</v>
      </c>
      <c r="AB2844" s="1">
        <v>0</v>
      </c>
      <c r="AL2844" s="7">
        <f>IF(Q2844&gt;0,RANK(Q2844,(N2844:P2844,Q2844:AJ2844)),0)</f>
        <v>0</v>
      </c>
      <c r="AM2844" s="7">
        <f>IF(R2844&gt;0,RANK(R2844,(N2844:P2844,Q2844:AJ2844)),0)</f>
        <v>4</v>
      </c>
      <c r="AN2844" s="7">
        <f>IF(S2844&gt;0,RANK(S2844,(N2844:P2844,Q2844:AJ2844)),0)</f>
        <v>5</v>
      </c>
      <c r="AO2844" s="7">
        <f>IF(T2844&gt;0,RANK(T2844,(N2844:P2844,Q2844:AJ2844)),0)</f>
        <v>6</v>
      </c>
      <c r="AP2844" s="2">
        <f t="shared" si="1061"/>
        <v>0</v>
      </c>
      <c r="AQ2844" s="2">
        <f t="shared" si="1062"/>
        <v>2.2427810485001402E-3</v>
      </c>
      <c r="AR2844" s="2">
        <f t="shared" si="1063"/>
        <v>1.1213905242500701E-3</v>
      </c>
      <c r="AS2844" s="2">
        <f t="shared" si="1064"/>
        <v>2.8034763106251753E-4</v>
      </c>
      <c r="AU2844" t="s">
        <v>2439</v>
      </c>
      <c r="AV2844" t="s">
        <v>3221</v>
      </c>
      <c r="AW2844">
        <v>19</v>
      </c>
      <c r="AY2844" s="130">
        <v>48</v>
      </c>
      <c r="AZ2844" s="131">
        <v>445</v>
      </c>
      <c r="BA2844" s="132">
        <f t="shared" si="1065"/>
        <v>48445</v>
      </c>
      <c r="BC2844" s="7" t="s">
        <v>532</v>
      </c>
    </row>
    <row r="2845" spans="1:55" hidden="1" outlineLevel="1" x14ac:dyDescent="0.2">
      <c r="A2845" t="s">
        <v>2257</v>
      </c>
      <c r="B2845" t="s">
        <v>3221</v>
      </c>
      <c r="C2845" s="1">
        <f t="shared" si="1055"/>
        <v>737</v>
      </c>
      <c r="D2845" s="7">
        <f>RANK(N2845,(N2845:P2845,Q2845:AJ2845))</f>
        <v>2</v>
      </c>
      <c r="E2845" s="7">
        <f>RANK(O2845,(N2845:P2845,Q2845:AJ2845))</f>
        <v>1</v>
      </c>
      <c r="F2845" s="7">
        <f>IF(P2845&gt;0,RANK(P2845,(N2845:P2845,Q2845:AJ2845)),0)</f>
        <v>3</v>
      </c>
      <c r="G2845" s="1">
        <f t="shared" si="1056"/>
        <v>75</v>
      </c>
      <c r="H2845" s="2">
        <f t="shared" si="1054"/>
        <v>0.10176390773405698</v>
      </c>
      <c r="I2845" s="2"/>
      <c r="J2845" s="2">
        <f t="shared" si="1057"/>
        <v>0.38670284938941657</v>
      </c>
      <c r="K2845" s="2">
        <f t="shared" si="1058"/>
        <v>0.48846675712347354</v>
      </c>
      <c r="L2845" s="2">
        <f t="shared" si="1059"/>
        <v>0.12211668928086838</v>
      </c>
      <c r="M2845" s="2">
        <f t="shared" si="1060"/>
        <v>2.7137042062415073E-3</v>
      </c>
      <c r="N2845" s="1">
        <v>285</v>
      </c>
      <c r="O2845" s="1">
        <v>360</v>
      </c>
      <c r="P2845" s="1">
        <v>90</v>
      </c>
      <c r="R2845" s="1">
        <v>1</v>
      </c>
      <c r="S2845" s="1">
        <v>1</v>
      </c>
      <c r="AB2845" s="1">
        <v>0</v>
      </c>
      <c r="AL2845" s="7">
        <f>IF(Q2845&gt;0,RANK(Q2845,(N2845:P2845,Q2845:AJ2845)),0)</f>
        <v>0</v>
      </c>
      <c r="AM2845" s="7">
        <f>IF(R2845&gt;0,RANK(R2845,(N2845:P2845,Q2845:AJ2845)),0)</f>
        <v>4</v>
      </c>
      <c r="AN2845" s="7">
        <f>IF(S2845&gt;0,RANK(S2845,(N2845:P2845,Q2845:AJ2845)),0)</f>
        <v>4</v>
      </c>
      <c r="AO2845" s="7">
        <f>IF(T2845&gt;0,RANK(T2845,(N2845:P2845,Q2845:AJ2845)),0)</f>
        <v>0</v>
      </c>
      <c r="AP2845" s="2">
        <f t="shared" si="1061"/>
        <v>0</v>
      </c>
      <c r="AQ2845" s="2">
        <f t="shared" si="1062"/>
        <v>1.3568521031207597E-3</v>
      </c>
      <c r="AR2845" s="2">
        <f t="shared" si="1063"/>
        <v>1.3568521031207597E-3</v>
      </c>
      <c r="AS2845" s="2">
        <f t="shared" si="1064"/>
        <v>0</v>
      </c>
      <c r="AU2845" t="s">
        <v>2257</v>
      </c>
      <c r="AV2845" t="s">
        <v>3221</v>
      </c>
      <c r="AW2845">
        <v>17</v>
      </c>
      <c r="AY2845" s="130">
        <v>48</v>
      </c>
      <c r="AZ2845" s="131">
        <v>447</v>
      </c>
      <c r="BA2845" s="132">
        <f t="shared" si="1065"/>
        <v>48447</v>
      </c>
      <c r="BC2845" s="7" t="s">
        <v>532</v>
      </c>
    </row>
    <row r="2846" spans="1:55" hidden="1" outlineLevel="1" x14ac:dyDescent="0.2">
      <c r="A2846" t="s">
        <v>2258</v>
      </c>
      <c r="B2846" t="s">
        <v>3221</v>
      </c>
      <c r="C2846" s="1">
        <f t="shared" si="1055"/>
        <v>7928</v>
      </c>
      <c r="D2846" s="7">
        <f>RANK(N2846,(N2846:P2846,Q2846:AJ2846))</f>
        <v>1</v>
      </c>
      <c r="E2846" s="7">
        <f>RANK(O2846,(N2846:P2846,Q2846:AJ2846))</f>
        <v>2</v>
      </c>
      <c r="F2846" s="7">
        <f>IF(P2846&gt;0,RANK(P2846,(N2846:P2846,Q2846:AJ2846)),0)</f>
        <v>3</v>
      </c>
      <c r="G2846" s="1">
        <f t="shared" si="1056"/>
        <v>287</v>
      </c>
      <c r="H2846" s="2">
        <f t="shared" si="1054"/>
        <v>3.6200807265388497E-2</v>
      </c>
      <c r="I2846" s="2"/>
      <c r="J2846" s="2">
        <f t="shared" si="1057"/>
        <v>0.46985368314833503</v>
      </c>
      <c r="K2846" s="2">
        <f t="shared" si="1058"/>
        <v>0.43365287588294654</v>
      </c>
      <c r="L2846" s="2">
        <f t="shared" si="1059"/>
        <v>9.3844601412714432E-2</v>
      </c>
      <c r="M2846" s="2">
        <f t="shared" si="1060"/>
        <v>2.6488395560039374E-3</v>
      </c>
      <c r="N2846" s="1">
        <v>3725</v>
      </c>
      <c r="O2846" s="1">
        <v>3438</v>
      </c>
      <c r="P2846" s="1">
        <v>744</v>
      </c>
      <c r="Q2846" s="1">
        <v>2</v>
      </c>
      <c r="R2846" s="1">
        <v>9</v>
      </c>
      <c r="S2846" s="1">
        <v>9</v>
      </c>
      <c r="T2846" s="1">
        <v>1</v>
      </c>
      <c r="AB2846" s="1">
        <v>0</v>
      </c>
      <c r="AL2846" s="7">
        <f>IF(Q2846&gt;0,RANK(Q2846,(N2846:P2846,Q2846:AJ2846)),0)</f>
        <v>6</v>
      </c>
      <c r="AM2846" s="7">
        <f>IF(R2846&gt;0,RANK(R2846,(N2846:P2846,Q2846:AJ2846)),0)</f>
        <v>4</v>
      </c>
      <c r="AN2846" s="7">
        <f>IF(S2846&gt;0,RANK(S2846,(N2846:P2846,Q2846:AJ2846)),0)</f>
        <v>4</v>
      </c>
      <c r="AO2846" s="7">
        <f>IF(T2846&gt;0,RANK(T2846,(N2846:P2846,Q2846:AJ2846)),0)</f>
        <v>7</v>
      </c>
      <c r="AP2846" s="2">
        <f t="shared" si="1061"/>
        <v>2.5227043390514632E-4</v>
      </c>
      <c r="AQ2846" s="2">
        <f t="shared" si="1062"/>
        <v>1.1352169525731585E-3</v>
      </c>
      <c r="AR2846" s="2">
        <f t="shared" si="1063"/>
        <v>1.1352169525731585E-3</v>
      </c>
      <c r="AS2846" s="2">
        <f t="shared" si="1064"/>
        <v>1.2613521695257316E-4</v>
      </c>
      <c r="AU2846" t="s">
        <v>2258</v>
      </c>
      <c r="AV2846" t="s">
        <v>3221</v>
      </c>
      <c r="AW2846">
        <v>1</v>
      </c>
      <c r="AY2846" s="130">
        <v>48</v>
      </c>
      <c r="AZ2846" s="131">
        <v>449</v>
      </c>
      <c r="BA2846" s="132">
        <f t="shared" si="1065"/>
        <v>48449</v>
      </c>
      <c r="BC2846" s="7" t="s">
        <v>532</v>
      </c>
    </row>
    <row r="2847" spans="1:55" hidden="1" outlineLevel="1" x14ac:dyDescent="0.2">
      <c r="A2847" t="s">
        <v>2245</v>
      </c>
      <c r="B2847" t="s">
        <v>3221</v>
      </c>
      <c r="C2847" s="1">
        <f t="shared" si="1055"/>
        <v>32808</v>
      </c>
      <c r="D2847" s="7">
        <f>RANK(N2847,(N2847:P2847,Q2847:AJ2847))</f>
        <v>2</v>
      </c>
      <c r="E2847" s="7">
        <f>RANK(O2847,(N2847:P2847,Q2847:AJ2847))</f>
        <v>1</v>
      </c>
      <c r="F2847" s="7">
        <f>IF(P2847&gt;0,RANK(P2847,(N2847:P2847,Q2847:AJ2847)),0)</f>
        <v>3</v>
      </c>
      <c r="G2847" s="1">
        <f t="shared" si="1056"/>
        <v>6330</v>
      </c>
      <c r="H2847" s="2">
        <f t="shared" si="1054"/>
        <v>0.19294074615947329</v>
      </c>
      <c r="I2847" s="2"/>
      <c r="J2847" s="2">
        <f t="shared" si="1057"/>
        <v>0.35911972689587907</v>
      </c>
      <c r="K2847" s="2">
        <f t="shared" si="1058"/>
        <v>0.55206047305535233</v>
      </c>
      <c r="L2847" s="2">
        <f t="shared" si="1059"/>
        <v>8.4034381858083401E-2</v>
      </c>
      <c r="M2847" s="2">
        <f t="shared" si="1060"/>
        <v>4.7854181906852589E-3</v>
      </c>
      <c r="N2847" s="1">
        <v>11782</v>
      </c>
      <c r="O2847" s="1">
        <v>18112</v>
      </c>
      <c r="P2847" s="1">
        <v>2757</v>
      </c>
      <c r="Q2847" s="1">
        <v>8</v>
      </c>
      <c r="R2847" s="1">
        <v>105</v>
      </c>
      <c r="S2847" s="1">
        <v>26</v>
      </c>
      <c r="T2847" s="1">
        <v>18</v>
      </c>
      <c r="AB2847" s="1">
        <v>0</v>
      </c>
      <c r="AL2847" s="7">
        <f>IF(Q2847&gt;0,RANK(Q2847,(N2847:P2847,Q2847:AJ2847)),0)</f>
        <v>7</v>
      </c>
      <c r="AM2847" s="7">
        <f>IF(R2847&gt;0,RANK(R2847,(N2847:P2847,Q2847:AJ2847)),0)</f>
        <v>4</v>
      </c>
      <c r="AN2847" s="7">
        <f>IF(S2847&gt;0,RANK(S2847,(N2847:P2847,Q2847:AJ2847)),0)</f>
        <v>5</v>
      </c>
      <c r="AO2847" s="7">
        <f>IF(T2847&gt;0,RANK(T2847,(N2847:P2847,Q2847:AJ2847)),0)</f>
        <v>6</v>
      </c>
      <c r="AP2847" s="2">
        <f t="shared" si="1061"/>
        <v>2.43842965130456E-4</v>
      </c>
      <c r="AQ2847" s="2">
        <f t="shared" si="1062"/>
        <v>3.2004389173372347E-3</v>
      </c>
      <c r="AR2847" s="2">
        <f t="shared" si="1063"/>
        <v>7.9248963667398194E-4</v>
      </c>
      <c r="AS2847" s="2">
        <f t="shared" si="1064"/>
        <v>5.4864667154352594E-4</v>
      </c>
      <c r="AU2847" t="s">
        <v>2245</v>
      </c>
      <c r="AV2847" t="s">
        <v>3221</v>
      </c>
      <c r="AY2847" s="130">
        <v>48</v>
      </c>
      <c r="AZ2847" s="131">
        <v>451</v>
      </c>
      <c r="BA2847" s="132">
        <f t="shared" si="1065"/>
        <v>48451</v>
      </c>
      <c r="BC2847" s="7" t="s">
        <v>532</v>
      </c>
    </row>
    <row r="2848" spans="1:55" hidden="1" outlineLevel="1" x14ac:dyDescent="0.2">
      <c r="A2848" t="s">
        <v>2248</v>
      </c>
      <c r="B2848" t="s">
        <v>3221</v>
      </c>
      <c r="C2848" s="1">
        <f t="shared" si="1055"/>
        <v>246301</v>
      </c>
      <c r="D2848" s="7">
        <f>RANK(N2848,(N2848:P2848,Q2848:AJ2848))</f>
        <v>1</v>
      </c>
      <c r="E2848" s="7">
        <f>RANK(O2848,(N2848:P2848,Q2848:AJ2848))</f>
        <v>2</v>
      </c>
      <c r="F2848" s="7">
        <f>IF(P2848&gt;0,RANK(P2848,(N2848:P2848,Q2848:AJ2848)),0)</f>
        <v>3</v>
      </c>
      <c r="G2848" s="1">
        <f t="shared" si="1056"/>
        <v>30516</v>
      </c>
      <c r="H2848" s="2">
        <f t="shared" si="1054"/>
        <v>0.12389718271545791</v>
      </c>
      <c r="I2848" s="2"/>
      <c r="J2848" s="2">
        <f t="shared" si="1057"/>
        <v>0.52362759387903424</v>
      </c>
      <c r="K2848" s="2">
        <f t="shared" si="1058"/>
        <v>0.39973041116357627</v>
      </c>
      <c r="L2848" s="2">
        <f t="shared" si="1059"/>
        <v>5.6873500310595571E-2</v>
      </c>
      <c r="M2848" s="2">
        <f t="shared" si="1060"/>
        <v>1.9768494646793922E-2</v>
      </c>
      <c r="N2848" s="1">
        <v>128970</v>
      </c>
      <c r="O2848" s="1">
        <v>98454</v>
      </c>
      <c r="P2848" s="1">
        <v>14008</v>
      </c>
      <c r="Q2848" s="1">
        <v>2135</v>
      </c>
      <c r="R2848" s="1">
        <v>1851</v>
      </c>
      <c r="S2848" s="1">
        <v>187</v>
      </c>
      <c r="T2848" s="1">
        <v>660</v>
      </c>
      <c r="AB2848" s="1">
        <v>36</v>
      </c>
      <c r="AL2848" s="7">
        <f>IF(Q2848&gt;0,RANK(Q2848,(N2848:P2848,Q2848:AJ2848)),0)</f>
        <v>4</v>
      </c>
      <c r="AM2848" s="7">
        <f>IF(R2848&gt;0,RANK(R2848,(N2848:P2848,Q2848:AJ2848)),0)</f>
        <v>5</v>
      </c>
      <c r="AN2848" s="7">
        <f>IF(S2848&gt;0,RANK(S2848,(N2848:P2848,Q2848:AJ2848)),0)</f>
        <v>7</v>
      </c>
      <c r="AO2848" s="7">
        <f>IF(T2848&gt;0,RANK(T2848,(N2848:P2848,Q2848:AJ2848)),0)</f>
        <v>6</v>
      </c>
      <c r="AP2848" s="2">
        <f t="shared" si="1061"/>
        <v>8.6682555085038221E-3</v>
      </c>
      <c r="AQ2848" s="2">
        <f t="shared" si="1062"/>
        <v>7.5151948225951172E-3</v>
      </c>
      <c r="AR2848" s="2">
        <f t="shared" si="1063"/>
        <v>7.5923362065115449E-4</v>
      </c>
      <c r="AS2848" s="2">
        <f t="shared" si="1064"/>
        <v>2.6796480728864275E-3</v>
      </c>
      <c r="AU2848" t="s">
        <v>2248</v>
      </c>
      <c r="AV2848" t="s">
        <v>3221</v>
      </c>
      <c r="AY2848" s="130">
        <v>48</v>
      </c>
      <c r="AZ2848" s="131">
        <v>453</v>
      </c>
      <c r="BA2848" s="132">
        <f t="shared" si="1065"/>
        <v>48453</v>
      </c>
      <c r="BC2848" s="7" t="s">
        <v>532</v>
      </c>
    </row>
    <row r="2849" spans="1:55" hidden="1" outlineLevel="1" x14ac:dyDescent="0.2">
      <c r="A2849" t="s">
        <v>2067</v>
      </c>
      <c r="B2849" t="s">
        <v>3221</v>
      </c>
      <c r="C2849" s="1">
        <f t="shared" si="1055"/>
        <v>5310</v>
      </c>
      <c r="D2849" s="7">
        <f>RANK(N2849,(N2849:P2849,Q2849:AJ2849))</f>
        <v>1</v>
      </c>
      <c r="E2849" s="7">
        <f>RANK(O2849,(N2849:P2849,Q2849:AJ2849))</f>
        <v>2</v>
      </c>
      <c r="F2849" s="7">
        <f>IF(P2849&gt;0,RANK(P2849,(N2849:P2849,Q2849:AJ2849)),0)</f>
        <v>3</v>
      </c>
      <c r="G2849" s="1">
        <f t="shared" si="1056"/>
        <v>716</v>
      </c>
      <c r="H2849" s="2">
        <f t="shared" si="1054"/>
        <v>0.13483992467043315</v>
      </c>
      <c r="I2849" s="2"/>
      <c r="J2849" s="2">
        <f t="shared" si="1057"/>
        <v>0.52241054613935967</v>
      </c>
      <c r="K2849" s="2">
        <f t="shared" si="1058"/>
        <v>0.38757062146892657</v>
      </c>
      <c r="L2849" s="2">
        <f t="shared" si="1059"/>
        <v>8.6629001883239173E-2</v>
      </c>
      <c r="M2849" s="2">
        <f t="shared" si="1060"/>
        <v>3.3898305084745922E-3</v>
      </c>
      <c r="N2849" s="1">
        <v>2774</v>
      </c>
      <c r="O2849" s="1">
        <v>2058</v>
      </c>
      <c r="P2849" s="1">
        <v>460</v>
      </c>
      <c r="R2849" s="1">
        <v>10</v>
      </c>
      <c r="S2849" s="1">
        <v>6</v>
      </c>
      <c r="T2849" s="1">
        <v>2</v>
      </c>
      <c r="AB2849" s="1">
        <v>0</v>
      </c>
      <c r="AL2849" s="7">
        <f>IF(Q2849&gt;0,RANK(Q2849,(N2849:P2849,Q2849:AJ2849)),0)</f>
        <v>0</v>
      </c>
      <c r="AM2849" s="7">
        <f>IF(R2849&gt;0,RANK(R2849,(N2849:P2849,Q2849:AJ2849)),0)</f>
        <v>4</v>
      </c>
      <c r="AN2849" s="7">
        <f>IF(S2849&gt;0,RANK(S2849,(N2849:P2849,Q2849:AJ2849)),0)</f>
        <v>5</v>
      </c>
      <c r="AO2849" s="7">
        <f>IF(T2849&gt;0,RANK(T2849,(N2849:P2849,Q2849:AJ2849)),0)</f>
        <v>6</v>
      </c>
      <c r="AP2849" s="2">
        <f t="shared" si="1061"/>
        <v>0</v>
      </c>
      <c r="AQ2849" s="2">
        <f t="shared" si="1062"/>
        <v>1.8832391713747645E-3</v>
      </c>
      <c r="AR2849" s="2">
        <f t="shared" si="1063"/>
        <v>1.1299435028248588E-3</v>
      </c>
      <c r="AS2849" s="2">
        <f t="shared" si="1064"/>
        <v>3.7664783427495291E-4</v>
      </c>
      <c r="AU2849" t="s">
        <v>2067</v>
      </c>
      <c r="AV2849" t="s">
        <v>3221</v>
      </c>
      <c r="AW2849">
        <v>2</v>
      </c>
      <c r="AY2849" s="130">
        <v>48</v>
      </c>
      <c r="AZ2849" s="131">
        <v>455</v>
      </c>
      <c r="BA2849" s="132">
        <f t="shared" si="1065"/>
        <v>48455</v>
      </c>
      <c r="BC2849" s="7" t="s">
        <v>532</v>
      </c>
    </row>
    <row r="2850" spans="1:55" hidden="1" outlineLevel="1" x14ac:dyDescent="0.2">
      <c r="A2850" t="s">
        <v>1483</v>
      </c>
      <c r="B2850" t="s">
        <v>3221</v>
      </c>
      <c r="C2850" s="1">
        <f t="shared" si="1055"/>
        <v>6821</v>
      </c>
      <c r="D2850" s="7">
        <f>RANK(N2850,(N2850:P2850,Q2850:AJ2850))</f>
        <v>1</v>
      </c>
      <c r="E2850" s="7">
        <f>RANK(O2850,(N2850:P2850,Q2850:AJ2850))</f>
        <v>2</v>
      </c>
      <c r="F2850" s="7">
        <f>IF(P2850&gt;0,RANK(P2850,(N2850:P2850,Q2850:AJ2850)),0)</f>
        <v>3</v>
      </c>
      <c r="G2850" s="1">
        <f t="shared" si="1056"/>
        <v>536</v>
      </c>
      <c r="H2850" s="2">
        <f t="shared" si="1054"/>
        <v>7.8580853247324445E-2</v>
      </c>
      <c r="I2850" s="2"/>
      <c r="J2850" s="2">
        <f t="shared" si="1057"/>
        <v>0.48966427210086499</v>
      </c>
      <c r="K2850" s="2">
        <f t="shared" si="1058"/>
        <v>0.41108341885354055</v>
      </c>
      <c r="L2850" s="2">
        <f t="shared" si="1059"/>
        <v>9.4560914821873621E-2</v>
      </c>
      <c r="M2850" s="2">
        <f t="shared" si="1060"/>
        <v>4.6913942237207795E-3</v>
      </c>
      <c r="N2850" s="1">
        <v>3340</v>
      </c>
      <c r="O2850" s="1">
        <v>2804</v>
      </c>
      <c r="P2850" s="1">
        <v>645</v>
      </c>
      <c r="R2850" s="1">
        <v>16</v>
      </c>
      <c r="S2850" s="1">
        <v>12</v>
      </c>
      <c r="T2850" s="1">
        <v>4</v>
      </c>
      <c r="AB2850" s="1">
        <v>0</v>
      </c>
      <c r="AL2850" s="7">
        <f>IF(Q2850&gt;0,RANK(Q2850,(N2850:P2850,Q2850:AJ2850)),0)</f>
        <v>0</v>
      </c>
      <c r="AM2850" s="7">
        <f>IF(R2850&gt;0,RANK(R2850,(N2850:P2850,Q2850:AJ2850)),0)</f>
        <v>4</v>
      </c>
      <c r="AN2850" s="7">
        <f>IF(S2850&gt;0,RANK(S2850,(N2850:P2850,Q2850:AJ2850)),0)</f>
        <v>5</v>
      </c>
      <c r="AO2850" s="7">
        <f>IF(T2850&gt;0,RANK(T2850,(N2850:P2850,Q2850:AJ2850)),0)</f>
        <v>6</v>
      </c>
      <c r="AP2850" s="2">
        <f t="shared" si="1061"/>
        <v>0</v>
      </c>
      <c r="AQ2850" s="2">
        <f t="shared" si="1062"/>
        <v>2.345697111860431E-3</v>
      </c>
      <c r="AR2850" s="2">
        <f t="shared" si="1063"/>
        <v>1.7592728338953233E-3</v>
      </c>
      <c r="AS2850" s="2">
        <f t="shared" si="1064"/>
        <v>5.8642427796510774E-4</v>
      </c>
      <c r="AU2850" t="s">
        <v>1483</v>
      </c>
      <c r="AV2850" t="s">
        <v>3221</v>
      </c>
      <c r="AW2850">
        <v>2</v>
      </c>
      <c r="AY2850" s="130">
        <v>48</v>
      </c>
      <c r="AZ2850" s="131">
        <v>457</v>
      </c>
      <c r="BA2850" s="132">
        <f t="shared" si="1065"/>
        <v>48457</v>
      </c>
      <c r="BC2850" s="7" t="s">
        <v>532</v>
      </c>
    </row>
    <row r="2851" spans="1:55" hidden="1" outlineLevel="1" x14ac:dyDescent="0.2">
      <c r="A2851" t="s">
        <v>117</v>
      </c>
      <c r="B2851" t="s">
        <v>3221</v>
      </c>
      <c r="C2851" s="1">
        <f t="shared" si="1055"/>
        <v>11320</v>
      </c>
      <c r="D2851" s="7">
        <f>RANK(N2851,(N2851:P2851,Q2851:AJ2851))</f>
        <v>2</v>
      </c>
      <c r="E2851" s="7">
        <f>RANK(O2851,(N2851:P2851,Q2851:AJ2851))</f>
        <v>1</v>
      </c>
      <c r="F2851" s="7">
        <f>IF(P2851&gt;0,RANK(P2851,(N2851:P2851,Q2851:AJ2851)),0)</f>
        <v>3</v>
      </c>
      <c r="G2851" s="1">
        <f t="shared" si="1056"/>
        <v>142</v>
      </c>
      <c r="H2851" s="2">
        <f t="shared" si="1054"/>
        <v>1.254416961130742E-2</v>
      </c>
      <c r="I2851" s="2"/>
      <c r="J2851" s="2">
        <f t="shared" si="1057"/>
        <v>0.44452296819787984</v>
      </c>
      <c r="K2851" s="2">
        <f t="shared" si="1058"/>
        <v>0.45706713780918728</v>
      </c>
      <c r="L2851" s="2">
        <f t="shared" si="1059"/>
        <v>9.5936395759717311E-2</v>
      </c>
      <c r="M2851" s="2">
        <f t="shared" si="1060"/>
        <v>2.4734982332155625E-3</v>
      </c>
      <c r="N2851" s="1">
        <v>5032</v>
      </c>
      <c r="O2851" s="1">
        <v>5174</v>
      </c>
      <c r="P2851" s="1">
        <v>1086</v>
      </c>
      <c r="R2851" s="1">
        <v>21</v>
      </c>
      <c r="S2851" s="1">
        <v>4</v>
      </c>
      <c r="T2851" s="1">
        <v>3</v>
      </c>
      <c r="AB2851" s="1">
        <v>0</v>
      </c>
      <c r="AL2851" s="7">
        <f>IF(Q2851&gt;0,RANK(Q2851,(N2851:P2851,Q2851:AJ2851)),0)</f>
        <v>0</v>
      </c>
      <c r="AM2851" s="7">
        <f>IF(R2851&gt;0,RANK(R2851,(N2851:P2851,Q2851:AJ2851)),0)</f>
        <v>4</v>
      </c>
      <c r="AN2851" s="7">
        <f>IF(S2851&gt;0,RANK(S2851,(N2851:P2851,Q2851:AJ2851)),0)</f>
        <v>5</v>
      </c>
      <c r="AO2851" s="7">
        <f>IF(T2851&gt;0,RANK(T2851,(N2851:P2851,Q2851:AJ2851)),0)</f>
        <v>6</v>
      </c>
      <c r="AP2851" s="2">
        <f t="shared" si="1061"/>
        <v>0</v>
      </c>
      <c r="AQ2851" s="2">
        <f t="shared" si="1062"/>
        <v>1.8551236749116608E-3</v>
      </c>
      <c r="AR2851" s="2">
        <f t="shared" si="1063"/>
        <v>3.5335689045936394E-4</v>
      </c>
      <c r="AS2851" s="2">
        <f t="shared" si="1064"/>
        <v>2.6501766784452294E-4</v>
      </c>
      <c r="AU2851" t="s">
        <v>117</v>
      </c>
      <c r="AV2851" t="s">
        <v>3221</v>
      </c>
      <c r="AW2851">
        <v>1</v>
      </c>
      <c r="AY2851" s="130">
        <v>48</v>
      </c>
      <c r="AZ2851" s="131">
        <v>459</v>
      </c>
      <c r="BA2851" s="132">
        <f t="shared" si="1065"/>
        <v>48459</v>
      </c>
      <c r="BC2851" s="7" t="s">
        <v>532</v>
      </c>
    </row>
    <row r="2852" spans="1:55" hidden="1" outlineLevel="1" x14ac:dyDescent="0.2">
      <c r="A2852" t="s">
        <v>2249</v>
      </c>
      <c r="B2852" t="s">
        <v>3221</v>
      </c>
      <c r="C2852" s="1">
        <f t="shared" si="1055"/>
        <v>1204</v>
      </c>
      <c r="D2852" s="7">
        <f>RANK(N2852,(N2852:P2852,Q2852:AJ2852))</f>
        <v>2</v>
      </c>
      <c r="E2852" s="7">
        <f>RANK(O2852,(N2852:P2852,Q2852:AJ2852))</f>
        <v>1</v>
      </c>
      <c r="F2852" s="7">
        <f>IF(P2852&gt;0,RANK(P2852,(N2852:P2852,Q2852:AJ2852)),0)</f>
        <v>3</v>
      </c>
      <c r="G2852" s="1">
        <f t="shared" si="1056"/>
        <v>261</v>
      </c>
      <c r="H2852" s="2">
        <f t="shared" si="1054"/>
        <v>0.21677740863787376</v>
      </c>
      <c r="I2852" s="2"/>
      <c r="J2852" s="2">
        <f t="shared" si="1057"/>
        <v>0.35215946843853818</v>
      </c>
      <c r="K2852" s="2">
        <f t="shared" si="1058"/>
        <v>0.56893687707641194</v>
      </c>
      <c r="L2852" s="2">
        <f t="shared" si="1059"/>
        <v>7.3089700996677748E-2</v>
      </c>
      <c r="M2852" s="2">
        <f t="shared" si="1060"/>
        <v>5.8139534883721311E-3</v>
      </c>
      <c r="N2852" s="1">
        <v>424</v>
      </c>
      <c r="O2852" s="1">
        <v>685</v>
      </c>
      <c r="P2852" s="1">
        <v>88</v>
      </c>
      <c r="Q2852" s="1">
        <v>1</v>
      </c>
      <c r="R2852" s="1">
        <v>2</v>
      </c>
      <c r="S2852" s="1">
        <v>4</v>
      </c>
      <c r="AB2852" s="1">
        <v>0</v>
      </c>
      <c r="AL2852" s="7">
        <f>IF(Q2852&gt;0,RANK(Q2852,(N2852:P2852,Q2852:AJ2852)),0)</f>
        <v>6</v>
      </c>
      <c r="AM2852" s="7">
        <f>IF(R2852&gt;0,RANK(R2852,(N2852:P2852,Q2852:AJ2852)),0)</f>
        <v>5</v>
      </c>
      <c r="AN2852" s="7">
        <f>IF(S2852&gt;0,RANK(S2852,(N2852:P2852,Q2852:AJ2852)),0)</f>
        <v>4</v>
      </c>
      <c r="AO2852" s="7">
        <f>IF(T2852&gt;0,RANK(T2852,(N2852:P2852,Q2852:AJ2852)),0)</f>
        <v>0</v>
      </c>
      <c r="AP2852" s="2">
        <f t="shared" si="1061"/>
        <v>8.3056478405315617E-4</v>
      </c>
      <c r="AQ2852" s="2">
        <f t="shared" si="1062"/>
        <v>1.6611295681063123E-3</v>
      </c>
      <c r="AR2852" s="2">
        <f t="shared" si="1063"/>
        <v>3.3222591362126247E-3</v>
      </c>
      <c r="AS2852" s="2">
        <f t="shared" si="1064"/>
        <v>0</v>
      </c>
      <c r="AU2852" t="s">
        <v>2249</v>
      </c>
      <c r="AV2852" t="s">
        <v>3221</v>
      </c>
      <c r="AW2852">
        <v>23</v>
      </c>
      <c r="AY2852" s="130">
        <v>48</v>
      </c>
      <c r="AZ2852" s="131">
        <v>461</v>
      </c>
      <c r="BA2852" s="132">
        <f t="shared" si="1065"/>
        <v>48461</v>
      </c>
      <c r="BC2852" s="7" t="s">
        <v>532</v>
      </c>
    </row>
    <row r="2853" spans="1:55" hidden="1" outlineLevel="1" x14ac:dyDescent="0.2">
      <c r="A2853" t="s">
        <v>2250</v>
      </c>
      <c r="B2853" t="s">
        <v>3221</v>
      </c>
      <c r="C2853" s="1">
        <f t="shared" si="1055"/>
        <v>7333</v>
      </c>
      <c r="D2853" s="7">
        <f>RANK(N2853,(N2853:P2853,Q2853:AJ2853))</f>
        <v>2</v>
      </c>
      <c r="E2853" s="7">
        <f>RANK(O2853,(N2853:P2853,Q2853:AJ2853))</f>
        <v>1</v>
      </c>
      <c r="F2853" s="7">
        <f>IF(P2853&gt;0,RANK(P2853,(N2853:P2853,Q2853:AJ2853)),0)</f>
        <v>3</v>
      </c>
      <c r="G2853" s="1">
        <f t="shared" si="1056"/>
        <v>97</v>
      </c>
      <c r="H2853" s="2">
        <f t="shared" si="1054"/>
        <v>1.3227873994272468E-2</v>
      </c>
      <c r="I2853" s="2"/>
      <c r="J2853" s="2">
        <f t="shared" si="1057"/>
        <v>0.46324832946952132</v>
      </c>
      <c r="K2853" s="2">
        <f t="shared" si="1058"/>
        <v>0.47647620346379382</v>
      </c>
      <c r="L2853" s="2">
        <f t="shared" si="1059"/>
        <v>5.495704350197736E-2</v>
      </c>
      <c r="M2853" s="2">
        <f t="shared" si="1060"/>
        <v>5.3184235647074918E-3</v>
      </c>
      <c r="N2853" s="1">
        <v>3397</v>
      </c>
      <c r="O2853" s="1">
        <v>3494</v>
      </c>
      <c r="P2853" s="1">
        <v>403</v>
      </c>
      <c r="Q2853" s="1">
        <v>3</v>
      </c>
      <c r="R2853" s="1">
        <v>18</v>
      </c>
      <c r="S2853" s="1">
        <v>13</v>
      </c>
      <c r="T2853" s="1">
        <v>5</v>
      </c>
      <c r="AB2853" s="1">
        <v>0</v>
      </c>
      <c r="AL2853" s="7">
        <f>IF(Q2853&gt;0,RANK(Q2853,(N2853:P2853,Q2853:AJ2853)),0)</f>
        <v>7</v>
      </c>
      <c r="AM2853" s="7">
        <f>IF(R2853&gt;0,RANK(R2853,(N2853:P2853,Q2853:AJ2853)),0)</f>
        <v>4</v>
      </c>
      <c r="AN2853" s="7">
        <f>IF(S2853&gt;0,RANK(S2853,(N2853:P2853,Q2853:AJ2853)),0)</f>
        <v>5</v>
      </c>
      <c r="AO2853" s="7">
        <f>IF(T2853&gt;0,RANK(T2853,(N2853:P2853,Q2853:AJ2853)),0)</f>
        <v>6</v>
      </c>
      <c r="AP2853" s="2">
        <f t="shared" si="1061"/>
        <v>4.09109504977499E-4</v>
      </c>
      <c r="AQ2853" s="2">
        <f t="shared" si="1062"/>
        <v>2.454657029864994E-3</v>
      </c>
      <c r="AR2853" s="2">
        <f t="shared" si="1063"/>
        <v>1.7728078549024955E-3</v>
      </c>
      <c r="AS2853" s="2">
        <f t="shared" si="1064"/>
        <v>6.8184917496249826E-4</v>
      </c>
      <c r="AU2853" t="s">
        <v>2250</v>
      </c>
      <c r="AV2853" t="s">
        <v>3221</v>
      </c>
      <c r="AW2853">
        <v>23</v>
      </c>
      <c r="AY2853" s="130">
        <v>48</v>
      </c>
      <c r="AZ2853" s="131">
        <v>463</v>
      </c>
      <c r="BA2853" s="132">
        <f t="shared" si="1065"/>
        <v>48463</v>
      </c>
      <c r="BC2853" s="7" t="s">
        <v>532</v>
      </c>
    </row>
    <row r="2854" spans="1:55" hidden="1" outlineLevel="1" x14ac:dyDescent="0.2">
      <c r="A2854" t="s">
        <v>2251</v>
      </c>
      <c r="B2854" t="s">
        <v>3221</v>
      </c>
      <c r="C2854" s="1">
        <f t="shared" si="1055"/>
        <v>10600</v>
      </c>
      <c r="D2854" s="7">
        <f>RANK(N2854,(N2854:P2854,Q2854:AJ2854))</f>
        <v>1</v>
      </c>
      <c r="E2854" s="7">
        <f>RANK(O2854,(N2854:P2854,Q2854:AJ2854))</f>
        <v>2</v>
      </c>
      <c r="F2854" s="7">
        <f>IF(P2854&gt;0,RANK(P2854,(N2854:P2854,Q2854:AJ2854)),0)</f>
        <v>3</v>
      </c>
      <c r="G2854" s="1">
        <f t="shared" si="1056"/>
        <v>1266</v>
      </c>
      <c r="H2854" s="2">
        <f t="shared" si="1054"/>
        <v>0.11943396226415094</v>
      </c>
      <c r="I2854" s="2"/>
      <c r="J2854" s="2">
        <f t="shared" si="1057"/>
        <v>0.5304716981132076</v>
      </c>
      <c r="K2854" s="2">
        <f t="shared" si="1058"/>
        <v>0.41103773584905662</v>
      </c>
      <c r="L2854" s="2">
        <f t="shared" si="1059"/>
        <v>5.1698113207547171E-2</v>
      </c>
      <c r="M2854" s="2">
        <f t="shared" si="1060"/>
        <v>6.7924528301886097E-3</v>
      </c>
      <c r="N2854" s="1">
        <v>5623</v>
      </c>
      <c r="O2854" s="1">
        <v>4357</v>
      </c>
      <c r="P2854" s="1">
        <v>548</v>
      </c>
      <c r="Q2854" s="1">
        <v>6</v>
      </c>
      <c r="R2854" s="1">
        <v>34</v>
      </c>
      <c r="S2854" s="1">
        <v>26</v>
      </c>
      <c r="T2854" s="1">
        <v>6</v>
      </c>
      <c r="AB2854" s="1">
        <v>0</v>
      </c>
      <c r="AL2854" s="7">
        <f>IF(Q2854&gt;0,RANK(Q2854,(N2854:P2854,Q2854:AJ2854)),0)</f>
        <v>6</v>
      </c>
      <c r="AM2854" s="7">
        <f>IF(R2854&gt;0,RANK(R2854,(N2854:P2854,Q2854:AJ2854)),0)</f>
        <v>4</v>
      </c>
      <c r="AN2854" s="7">
        <f>IF(S2854&gt;0,RANK(S2854,(N2854:P2854,Q2854:AJ2854)),0)</f>
        <v>5</v>
      </c>
      <c r="AO2854" s="7">
        <f>IF(T2854&gt;0,RANK(T2854,(N2854:P2854,Q2854:AJ2854)),0)</f>
        <v>6</v>
      </c>
      <c r="AP2854" s="2">
        <f t="shared" si="1061"/>
        <v>5.6603773584905663E-4</v>
      </c>
      <c r="AQ2854" s="2">
        <f t="shared" si="1062"/>
        <v>3.2075471698113206E-3</v>
      </c>
      <c r="AR2854" s="2">
        <f t="shared" si="1063"/>
        <v>2.4528301886792454E-3</v>
      </c>
      <c r="AS2854" s="2">
        <f t="shared" si="1064"/>
        <v>5.6603773584905663E-4</v>
      </c>
      <c r="AU2854" t="s">
        <v>2251</v>
      </c>
      <c r="AV2854" t="s">
        <v>3221</v>
      </c>
      <c r="AW2854">
        <v>23</v>
      </c>
      <c r="AY2854" s="130">
        <v>48</v>
      </c>
      <c r="AZ2854" s="131">
        <v>465</v>
      </c>
      <c r="BA2854" s="132">
        <f t="shared" si="1065"/>
        <v>48465</v>
      </c>
      <c r="BC2854" s="7" t="s">
        <v>532</v>
      </c>
    </row>
    <row r="2855" spans="1:55" hidden="1" outlineLevel="1" x14ac:dyDescent="0.2">
      <c r="A2855" t="s">
        <v>2822</v>
      </c>
      <c r="B2855" t="s">
        <v>3221</v>
      </c>
      <c r="C2855" s="1">
        <f t="shared" si="1055"/>
        <v>15026</v>
      </c>
      <c r="D2855" s="7">
        <f>RANK(N2855,(N2855:P2855,Q2855:AJ2855))</f>
        <v>2</v>
      </c>
      <c r="E2855" s="7">
        <f>RANK(O2855,(N2855:P2855,Q2855:AJ2855))</f>
        <v>1</v>
      </c>
      <c r="F2855" s="7">
        <f>IF(P2855&gt;0,RANK(P2855,(N2855:P2855,Q2855:AJ2855)),0)</f>
        <v>3</v>
      </c>
      <c r="G2855" s="1">
        <f t="shared" si="1056"/>
        <v>1701</v>
      </c>
      <c r="H2855" s="2">
        <f t="shared" si="1054"/>
        <v>0.11320378011446826</v>
      </c>
      <c r="I2855" s="2"/>
      <c r="J2855" s="2">
        <f t="shared" si="1057"/>
        <v>0.38280314122188208</v>
      </c>
      <c r="K2855" s="2">
        <f t="shared" si="1058"/>
        <v>0.49600692133635033</v>
      </c>
      <c r="L2855" s="2">
        <f t="shared" si="1059"/>
        <v>0.11686410222281379</v>
      </c>
      <c r="M2855" s="2">
        <f t="shared" si="1060"/>
        <v>4.3258352189537996E-3</v>
      </c>
      <c r="N2855" s="1">
        <v>5752</v>
      </c>
      <c r="O2855" s="1">
        <v>7453</v>
      </c>
      <c r="P2855" s="1">
        <v>1756</v>
      </c>
      <c r="Q2855" s="1">
        <v>5</v>
      </c>
      <c r="R2855" s="1">
        <v>27</v>
      </c>
      <c r="S2855" s="1">
        <v>23</v>
      </c>
      <c r="T2855" s="1">
        <v>10</v>
      </c>
      <c r="AB2855" s="1">
        <v>0</v>
      </c>
      <c r="AL2855" s="7">
        <f>IF(Q2855&gt;0,RANK(Q2855,(N2855:P2855,Q2855:AJ2855)),0)</f>
        <v>7</v>
      </c>
      <c r="AM2855" s="7">
        <f>IF(R2855&gt;0,RANK(R2855,(N2855:P2855,Q2855:AJ2855)),0)</f>
        <v>4</v>
      </c>
      <c r="AN2855" s="7">
        <f>IF(S2855&gt;0,RANK(S2855,(N2855:P2855,Q2855:AJ2855)),0)</f>
        <v>5</v>
      </c>
      <c r="AO2855" s="7">
        <f>IF(T2855&gt;0,RANK(T2855,(N2855:P2855,Q2855:AJ2855)),0)</f>
        <v>6</v>
      </c>
      <c r="AP2855" s="2">
        <f t="shared" si="1061"/>
        <v>3.327565553041395E-4</v>
      </c>
      <c r="AQ2855" s="2">
        <f t="shared" si="1062"/>
        <v>1.7968853986423533E-3</v>
      </c>
      <c r="AR2855" s="2">
        <f t="shared" si="1063"/>
        <v>1.5306801543990417E-3</v>
      </c>
      <c r="AS2855" s="2">
        <f t="shared" si="1064"/>
        <v>6.65513110608279E-4</v>
      </c>
      <c r="AU2855" t="s">
        <v>2822</v>
      </c>
      <c r="AV2855" t="s">
        <v>3221</v>
      </c>
      <c r="AW2855">
        <v>4</v>
      </c>
      <c r="AY2855" s="130">
        <v>48</v>
      </c>
      <c r="AZ2855" s="131">
        <v>467</v>
      </c>
      <c r="BA2855" s="132">
        <f t="shared" si="1065"/>
        <v>48467</v>
      </c>
      <c r="BC2855" s="7" t="s">
        <v>532</v>
      </c>
    </row>
    <row r="2856" spans="1:55" hidden="1" outlineLevel="1" x14ac:dyDescent="0.2">
      <c r="A2856" t="s">
        <v>1500</v>
      </c>
      <c r="B2856" t="s">
        <v>3221</v>
      </c>
      <c r="C2856" s="1">
        <f t="shared" si="1055"/>
        <v>24119</v>
      </c>
      <c r="D2856" s="7">
        <f>RANK(N2856,(N2856:P2856,Q2856:AJ2856))</f>
        <v>2</v>
      </c>
      <c r="E2856" s="7">
        <f>RANK(O2856,(N2856:P2856,Q2856:AJ2856))</f>
        <v>1</v>
      </c>
      <c r="F2856" s="7">
        <f>IF(P2856&gt;0,RANK(P2856,(N2856:P2856,Q2856:AJ2856)),0)</f>
        <v>3</v>
      </c>
      <c r="G2856" s="1">
        <f t="shared" si="1056"/>
        <v>6219</v>
      </c>
      <c r="H2856" s="2">
        <f t="shared" si="1054"/>
        <v>0.25784651104938017</v>
      </c>
      <c r="I2856" s="2"/>
      <c r="J2856" s="2">
        <f t="shared" si="1057"/>
        <v>0.3415564492723579</v>
      </c>
      <c r="K2856" s="2">
        <f t="shared" si="1058"/>
        <v>0.59940296032173801</v>
      </c>
      <c r="L2856" s="2">
        <f t="shared" si="1059"/>
        <v>4.962892325552469E-2</v>
      </c>
      <c r="M2856" s="2">
        <f t="shared" si="1060"/>
        <v>9.4116671503793464E-3</v>
      </c>
      <c r="N2856" s="1">
        <v>8238</v>
      </c>
      <c r="O2856" s="1">
        <v>14457</v>
      </c>
      <c r="P2856" s="1">
        <v>1197</v>
      </c>
      <c r="Q2856" s="1">
        <v>6</v>
      </c>
      <c r="R2856" s="1">
        <v>170</v>
      </c>
      <c r="S2856" s="1">
        <v>43</v>
      </c>
      <c r="T2856" s="1">
        <v>8</v>
      </c>
      <c r="AB2856" s="1">
        <v>0</v>
      </c>
      <c r="AL2856" s="7">
        <f>IF(Q2856&gt;0,RANK(Q2856,(N2856:P2856,Q2856:AJ2856)),0)</f>
        <v>7</v>
      </c>
      <c r="AM2856" s="7">
        <f>IF(R2856&gt;0,RANK(R2856,(N2856:P2856,Q2856:AJ2856)),0)</f>
        <v>4</v>
      </c>
      <c r="AN2856" s="7">
        <f>IF(S2856&gt;0,RANK(S2856,(N2856:P2856,Q2856:AJ2856)),0)</f>
        <v>5</v>
      </c>
      <c r="AO2856" s="7">
        <f>IF(T2856&gt;0,RANK(T2856,(N2856:P2856,Q2856:AJ2856)),0)</f>
        <v>6</v>
      </c>
      <c r="AP2856" s="2">
        <f t="shared" si="1061"/>
        <v>2.4876653260914633E-4</v>
      </c>
      <c r="AQ2856" s="2">
        <f t="shared" si="1062"/>
        <v>7.0483850905924787E-3</v>
      </c>
      <c r="AR2856" s="2">
        <f t="shared" si="1063"/>
        <v>1.7828268170322153E-3</v>
      </c>
      <c r="AS2856" s="2">
        <f t="shared" si="1064"/>
        <v>3.3168871014552844E-4</v>
      </c>
      <c r="AU2856" t="s">
        <v>1500</v>
      </c>
      <c r="AV2856" t="s">
        <v>3221</v>
      </c>
      <c r="AW2856">
        <v>14</v>
      </c>
      <c r="AY2856" s="130">
        <v>48</v>
      </c>
      <c r="AZ2856" s="131">
        <v>469</v>
      </c>
      <c r="BA2856" s="132">
        <f t="shared" si="1065"/>
        <v>48469</v>
      </c>
      <c r="BC2856" s="7" t="s">
        <v>532</v>
      </c>
    </row>
    <row r="2857" spans="1:55" hidden="1" outlineLevel="1" x14ac:dyDescent="0.2">
      <c r="A2857" t="s">
        <v>3228</v>
      </c>
      <c r="B2857" t="s">
        <v>3221</v>
      </c>
      <c r="C2857" s="1">
        <f t="shared" si="1055"/>
        <v>14567</v>
      </c>
      <c r="D2857" s="7">
        <f>RANK(N2857,(N2857:P2857,Q2857:AJ2857))</f>
        <v>2</v>
      </c>
      <c r="E2857" s="7">
        <f>RANK(O2857,(N2857:P2857,Q2857:AJ2857))</f>
        <v>1</v>
      </c>
      <c r="F2857" s="7">
        <f>IF(P2857&gt;0,RANK(P2857,(N2857:P2857,Q2857:AJ2857)),0)</f>
        <v>3</v>
      </c>
      <c r="G2857" s="1">
        <f t="shared" si="1056"/>
        <v>1089</v>
      </c>
      <c r="H2857" s="2">
        <f t="shared" ref="H2857:H2920" si="1066">G2857/C2857</f>
        <v>7.4758014690739338E-2</v>
      </c>
      <c r="I2857" s="2"/>
      <c r="J2857" s="2">
        <f t="shared" si="1057"/>
        <v>0.417930939795428</v>
      </c>
      <c r="K2857" s="2">
        <f t="shared" si="1058"/>
        <v>0.49268895448616734</v>
      </c>
      <c r="L2857" s="2">
        <f t="shared" si="1059"/>
        <v>8.1416901215075166E-2</v>
      </c>
      <c r="M2857" s="2">
        <f t="shared" si="1060"/>
        <v>7.9632045033294352E-3</v>
      </c>
      <c r="N2857" s="1">
        <v>6088</v>
      </c>
      <c r="O2857" s="1">
        <v>7177</v>
      </c>
      <c r="P2857" s="1">
        <v>1186</v>
      </c>
      <c r="Q2857" s="1">
        <v>21</v>
      </c>
      <c r="R2857" s="1">
        <v>45</v>
      </c>
      <c r="S2857" s="1">
        <v>38</v>
      </c>
      <c r="T2857" s="1">
        <v>11</v>
      </c>
      <c r="AB2857" s="1">
        <v>1</v>
      </c>
      <c r="AL2857" s="7">
        <f>IF(Q2857&gt;0,RANK(Q2857,(N2857:P2857,Q2857:AJ2857)),0)</f>
        <v>6</v>
      </c>
      <c r="AM2857" s="7">
        <f>IF(R2857&gt;0,RANK(R2857,(N2857:P2857,Q2857:AJ2857)),0)</f>
        <v>4</v>
      </c>
      <c r="AN2857" s="7">
        <f>IF(S2857&gt;0,RANK(S2857,(N2857:P2857,Q2857:AJ2857)),0)</f>
        <v>5</v>
      </c>
      <c r="AO2857" s="7">
        <f>IF(T2857&gt;0,RANK(T2857,(N2857:P2857,Q2857:AJ2857)),0)</f>
        <v>7</v>
      </c>
      <c r="AP2857" s="2">
        <f t="shared" si="1061"/>
        <v>1.4416146083613647E-3</v>
      </c>
      <c r="AQ2857" s="2">
        <f t="shared" si="1062"/>
        <v>3.0891741607743531E-3</v>
      </c>
      <c r="AR2857" s="2">
        <f t="shared" si="1063"/>
        <v>2.6086359579872314E-3</v>
      </c>
      <c r="AS2857" s="2">
        <f t="shared" si="1064"/>
        <v>7.5513146152261963E-4</v>
      </c>
      <c r="AU2857" t="s">
        <v>3228</v>
      </c>
      <c r="AV2857" t="s">
        <v>3221</v>
      </c>
      <c r="AW2857">
        <v>2</v>
      </c>
      <c r="AY2857" s="130">
        <v>48</v>
      </c>
      <c r="AZ2857" s="131">
        <v>471</v>
      </c>
      <c r="BA2857" s="132">
        <f t="shared" si="1065"/>
        <v>48471</v>
      </c>
      <c r="BC2857" s="7" t="s">
        <v>532</v>
      </c>
    </row>
    <row r="2858" spans="1:55" hidden="1" outlineLevel="1" x14ac:dyDescent="0.2">
      <c r="A2858" t="s">
        <v>1791</v>
      </c>
      <c r="B2858" t="s">
        <v>3221</v>
      </c>
      <c r="C2858" s="1">
        <f t="shared" si="1055"/>
        <v>8622</v>
      </c>
      <c r="D2858" s="7">
        <f>RANK(N2858,(N2858:P2858,Q2858:AJ2858))</f>
        <v>1</v>
      </c>
      <c r="E2858" s="7">
        <f>RANK(O2858,(N2858:P2858,Q2858:AJ2858))</f>
        <v>2</v>
      </c>
      <c r="F2858" s="7">
        <f>IF(P2858&gt;0,RANK(P2858,(N2858:P2858,Q2858:AJ2858)),0)</f>
        <v>3</v>
      </c>
      <c r="G2858" s="1">
        <f t="shared" si="1056"/>
        <v>976</v>
      </c>
      <c r="H2858" s="2">
        <f t="shared" si="1066"/>
        <v>0.11319879378334494</v>
      </c>
      <c r="I2858" s="2"/>
      <c r="J2858" s="2">
        <f t="shared" si="1057"/>
        <v>0.5259800510322431</v>
      </c>
      <c r="K2858" s="2">
        <f t="shared" si="1058"/>
        <v>0.41278125724889819</v>
      </c>
      <c r="L2858" s="2">
        <f t="shared" si="1059"/>
        <v>5.7875202969148692E-2</v>
      </c>
      <c r="M2858" s="2">
        <f t="shared" si="1060"/>
        <v>3.3634887497100141E-3</v>
      </c>
      <c r="N2858" s="1">
        <v>4535</v>
      </c>
      <c r="O2858" s="1">
        <v>3559</v>
      </c>
      <c r="P2858" s="1">
        <v>499</v>
      </c>
      <c r="R2858" s="1">
        <v>16</v>
      </c>
      <c r="S2858" s="1">
        <v>9</v>
      </c>
      <c r="T2858" s="1">
        <v>4</v>
      </c>
      <c r="AB2858" s="1">
        <v>0</v>
      </c>
      <c r="AL2858" s="7">
        <f>IF(Q2858&gt;0,RANK(Q2858,(N2858:P2858,Q2858:AJ2858)),0)</f>
        <v>0</v>
      </c>
      <c r="AM2858" s="7">
        <f>IF(R2858&gt;0,RANK(R2858,(N2858:P2858,Q2858:AJ2858)),0)</f>
        <v>4</v>
      </c>
      <c r="AN2858" s="7">
        <f>IF(S2858&gt;0,RANK(S2858,(N2858:P2858,Q2858:AJ2858)),0)</f>
        <v>5</v>
      </c>
      <c r="AO2858" s="7">
        <f>IF(T2858&gt;0,RANK(T2858,(N2858:P2858,Q2858:AJ2858)),0)</f>
        <v>6</v>
      </c>
      <c r="AP2858" s="2">
        <f t="shared" si="1061"/>
        <v>0</v>
      </c>
      <c r="AQ2858" s="2">
        <f t="shared" si="1062"/>
        <v>1.855717930874507E-3</v>
      </c>
      <c r="AR2858" s="2">
        <f t="shared" si="1063"/>
        <v>1.0438413361169101E-3</v>
      </c>
      <c r="AS2858" s="2">
        <f t="shared" si="1064"/>
        <v>4.6392948271862676E-4</v>
      </c>
      <c r="AU2858" t="s">
        <v>1791</v>
      </c>
      <c r="AV2858" t="s">
        <v>3221</v>
      </c>
      <c r="AY2858" s="130">
        <v>48</v>
      </c>
      <c r="AZ2858" s="131">
        <v>473</v>
      </c>
      <c r="BA2858" s="132">
        <f t="shared" si="1065"/>
        <v>48473</v>
      </c>
      <c r="BC2858" s="7" t="s">
        <v>532</v>
      </c>
    </row>
    <row r="2859" spans="1:55" hidden="1" outlineLevel="1" x14ac:dyDescent="0.2">
      <c r="A2859" t="s">
        <v>1641</v>
      </c>
      <c r="B2859" t="s">
        <v>3221</v>
      </c>
      <c r="C2859" s="1">
        <f t="shared" si="1055"/>
        <v>3732</v>
      </c>
      <c r="D2859" s="7">
        <f>RANK(N2859,(N2859:P2859,Q2859:AJ2859))</f>
        <v>1</v>
      </c>
      <c r="E2859" s="7">
        <f>RANK(O2859,(N2859:P2859,Q2859:AJ2859))</f>
        <v>2</v>
      </c>
      <c r="F2859" s="7">
        <f>IF(P2859&gt;0,RANK(P2859,(N2859:P2859,Q2859:AJ2859)),0)</f>
        <v>3</v>
      </c>
      <c r="G2859" s="1">
        <f t="shared" si="1056"/>
        <v>24</v>
      </c>
      <c r="H2859" s="2">
        <f t="shared" si="1066"/>
        <v>6.4308681672025723E-3</v>
      </c>
      <c r="I2859" s="2"/>
      <c r="J2859" s="2">
        <f t="shared" si="1057"/>
        <v>0.44051446945337619</v>
      </c>
      <c r="K2859" s="2">
        <f t="shared" si="1058"/>
        <v>0.43408360128617363</v>
      </c>
      <c r="L2859" s="2">
        <f t="shared" si="1059"/>
        <v>0.1195069667738478</v>
      </c>
      <c r="M2859" s="2">
        <f t="shared" si="1060"/>
        <v>5.8949624866023315E-3</v>
      </c>
      <c r="N2859" s="1">
        <v>1644</v>
      </c>
      <c r="O2859" s="1">
        <v>1620</v>
      </c>
      <c r="P2859" s="1">
        <v>446</v>
      </c>
      <c r="Q2859" s="1">
        <v>1</v>
      </c>
      <c r="R2859" s="1">
        <v>13</v>
      </c>
      <c r="S2859" s="1">
        <v>6</v>
      </c>
      <c r="T2859" s="1">
        <v>2</v>
      </c>
      <c r="AB2859" s="1">
        <v>0</v>
      </c>
      <c r="AL2859" s="7">
        <f>IF(Q2859&gt;0,RANK(Q2859,(N2859:P2859,Q2859:AJ2859)),0)</f>
        <v>7</v>
      </c>
      <c r="AM2859" s="7">
        <f>IF(R2859&gt;0,RANK(R2859,(N2859:P2859,Q2859:AJ2859)),0)</f>
        <v>4</v>
      </c>
      <c r="AN2859" s="7">
        <f>IF(S2859&gt;0,RANK(S2859,(N2859:P2859,Q2859:AJ2859)),0)</f>
        <v>5</v>
      </c>
      <c r="AO2859" s="7">
        <f>IF(T2859&gt;0,RANK(T2859,(N2859:P2859,Q2859:AJ2859)),0)</f>
        <v>6</v>
      </c>
      <c r="AP2859" s="2">
        <f t="shared" si="1061"/>
        <v>2.6795284030010718E-4</v>
      </c>
      <c r="AQ2859" s="2">
        <f t="shared" si="1062"/>
        <v>3.4833869239013935E-3</v>
      </c>
      <c r="AR2859" s="2">
        <f t="shared" si="1063"/>
        <v>1.6077170418006431E-3</v>
      </c>
      <c r="AS2859" s="2">
        <f t="shared" si="1064"/>
        <v>5.3590568060021436E-4</v>
      </c>
      <c r="AU2859" t="s">
        <v>1641</v>
      </c>
      <c r="AV2859" t="s">
        <v>3221</v>
      </c>
      <c r="AW2859">
        <v>23</v>
      </c>
      <c r="AY2859" s="130">
        <v>48</v>
      </c>
      <c r="AZ2859" s="131">
        <v>475</v>
      </c>
      <c r="BA2859" s="132">
        <f t="shared" si="1065"/>
        <v>48475</v>
      </c>
      <c r="BC2859" s="7" t="s">
        <v>532</v>
      </c>
    </row>
    <row r="2860" spans="1:55" hidden="1" outlineLevel="1" x14ac:dyDescent="0.2">
      <c r="A2860" t="s">
        <v>3298</v>
      </c>
      <c r="B2860" t="s">
        <v>3221</v>
      </c>
      <c r="C2860" s="1">
        <f t="shared" si="1055"/>
        <v>10419</v>
      </c>
      <c r="D2860" s="7">
        <f>RANK(N2860,(N2860:P2860,Q2860:AJ2860))</f>
        <v>2</v>
      </c>
      <c r="E2860" s="7">
        <f>RANK(O2860,(N2860:P2860,Q2860:AJ2860))</f>
        <v>1</v>
      </c>
      <c r="F2860" s="7">
        <f>IF(P2860&gt;0,RANK(P2860,(N2860:P2860,Q2860:AJ2860)),0)</f>
        <v>3</v>
      </c>
      <c r="G2860" s="1">
        <f t="shared" si="1056"/>
        <v>2859</v>
      </c>
      <c r="H2860" s="2">
        <f t="shared" si="1066"/>
        <v>0.27440253383242152</v>
      </c>
      <c r="I2860" s="2"/>
      <c r="J2860" s="2">
        <f t="shared" si="1057"/>
        <v>0.33208561282272769</v>
      </c>
      <c r="K2860" s="2">
        <f t="shared" si="1058"/>
        <v>0.60648814665514927</v>
      </c>
      <c r="L2860" s="2">
        <f t="shared" si="1059"/>
        <v>5.7683078990306169E-2</v>
      </c>
      <c r="M2860" s="2">
        <f t="shared" si="1060"/>
        <v>3.7431615318169187E-3</v>
      </c>
      <c r="N2860" s="1">
        <v>3460</v>
      </c>
      <c r="O2860" s="1">
        <v>6319</v>
      </c>
      <c r="P2860" s="1">
        <v>601</v>
      </c>
      <c r="R2860" s="1">
        <v>18</v>
      </c>
      <c r="S2860" s="1">
        <v>18</v>
      </c>
      <c r="T2860" s="1">
        <v>3</v>
      </c>
      <c r="AB2860" s="1">
        <v>0</v>
      </c>
      <c r="AL2860" s="7">
        <f>IF(Q2860&gt;0,RANK(Q2860,(N2860:P2860,Q2860:AJ2860)),0)</f>
        <v>0</v>
      </c>
      <c r="AM2860" s="7">
        <f>IF(R2860&gt;0,RANK(R2860,(N2860:P2860,Q2860:AJ2860)),0)</f>
        <v>4</v>
      </c>
      <c r="AN2860" s="7">
        <f>IF(S2860&gt;0,RANK(S2860,(N2860:P2860,Q2860:AJ2860)),0)</f>
        <v>4</v>
      </c>
      <c r="AO2860" s="7">
        <f>IF(T2860&gt;0,RANK(T2860,(N2860:P2860,Q2860:AJ2860)),0)</f>
        <v>6</v>
      </c>
      <c r="AP2860" s="2">
        <f t="shared" si="1061"/>
        <v>0</v>
      </c>
      <c r="AQ2860" s="2">
        <f t="shared" si="1062"/>
        <v>1.7276130146847107E-3</v>
      </c>
      <c r="AR2860" s="2">
        <f t="shared" si="1063"/>
        <v>1.7276130146847107E-3</v>
      </c>
      <c r="AS2860" s="2">
        <f t="shared" si="1064"/>
        <v>2.8793550244745177E-4</v>
      </c>
      <c r="AU2860" t="s">
        <v>3298</v>
      </c>
      <c r="AV2860" t="s">
        <v>3221</v>
      </c>
      <c r="AW2860">
        <v>8</v>
      </c>
      <c r="AY2860" s="130">
        <v>48</v>
      </c>
      <c r="AZ2860" s="131">
        <v>477</v>
      </c>
      <c r="BA2860" s="132">
        <f t="shared" si="1065"/>
        <v>48477</v>
      </c>
      <c r="BC2860" s="7" t="s">
        <v>532</v>
      </c>
    </row>
    <row r="2861" spans="1:55" hidden="1" outlineLevel="1" x14ac:dyDescent="0.2">
      <c r="A2861" t="s">
        <v>362</v>
      </c>
      <c r="B2861" t="s">
        <v>3221</v>
      </c>
      <c r="C2861" s="1">
        <f t="shared" si="1055"/>
        <v>24777</v>
      </c>
      <c r="D2861" s="7">
        <f>RANK(N2861,(N2861:P2861,Q2861:AJ2861))</f>
        <v>1</v>
      </c>
      <c r="E2861" s="7">
        <f>RANK(O2861,(N2861:P2861,Q2861:AJ2861))</f>
        <v>2</v>
      </c>
      <c r="F2861" s="7">
        <f>IF(P2861&gt;0,RANK(P2861,(N2861:P2861,Q2861:AJ2861)),0)</f>
        <v>3</v>
      </c>
      <c r="G2861" s="1">
        <f t="shared" si="1056"/>
        <v>14285</v>
      </c>
      <c r="H2861" s="2">
        <f t="shared" si="1066"/>
        <v>0.57654276143197325</v>
      </c>
      <c r="I2861" s="2"/>
      <c r="J2861" s="2">
        <f t="shared" si="1057"/>
        <v>0.76671913468135766</v>
      </c>
      <c r="K2861" s="2">
        <f t="shared" si="1058"/>
        <v>0.19017637324938452</v>
      </c>
      <c r="L2861" s="2">
        <f t="shared" si="1059"/>
        <v>3.7776970577551763E-2</v>
      </c>
      <c r="M2861" s="2">
        <f t="shared" si="1060"/>
        <v>5.3275214917060526E-3</v>
      </c>
      <c r="N2861" s="1">
        <v>18997</v>
      </c>
      <c r="O2861" s="1">
        <v>4712</v>
      </c>
      <c r="P2861" s="1">
        <v>936</v>
      </c>
      <c r="Q2861" s="1">
        <v>9</v>
      </c>
      <c r="R2861" s="1">
        <v>68</v>
      </c>
      <c r="S2861" s="1">
        <v>25</v>
      </c>
      <c r="T2861" s="1">
        <v>29</v>
      </c>
      <c r="AB2861" s="1">
        <v>1</v>
      </c>
      <c r="AL2861" s="7">
        <f>IF(Q2861&gt;0,RANK(Q2861,(N2861:P2861,Q2861:AJ2861)),0)</f>
        <v>7</v>
      </c>
      <c r="AM2861" s="7">
        <f>IF(R2861&gt;0,RANK(R2861,(N2861:P2861,Q2861:AJ2861)),0)</f>
        <v>4</v>
      </c>
      <c r="AN2861" s="7">
        <f>IF(S2861&gt;0,RANK(S2861,(N2861:P2861,Q2861:AJ2861)),0)</f>
        <v>6</v>
      </c>
      <c r="AO2861" s="7">
        <f>IF(T2861&gt;0,RANK(T2861,(N2861:P2861,Q2861:AJ2861)),0)</f>
        <v>5</v>
      </c>
      <c r="AP2861" s="2">
        <f t="shared" si="1061"/>
        <v>3.6324010170722849E-4</v>
      </c>
      <c r="AQ2861" s="2">
        <f t="shared" si="1062"/>
        <v>2.7444807684546151E-3</v>
      </c>
      <c r="AR2861" s="2">
        <f t="shared" si="1063"/>
        <v>1.0090002825200791E-3</v>
      </c>
      <c r="AS2861" s="2">
        <f t="shared" si="1064"/>
        <v>1.1704403277232917E-3</v>
      </c>
      <c r="AU2861" t="s">
        <v>362</v>
      </c>
      <c r="AV2861" t="s">
        <v>3221</v>
      </c>
      <c r="AW2861">
        <v>23</v>
      </c>
      <c r="AY2861" s="130">
        <v>48</v>
      </c>
      <c r="AZ2861" s="131">
        <v>479</v>
      </c>
      <c r="BA2861" s="132">
        <f t="shared" si="1065"/>
        <v>48479</v>
      </c>
      <c r="BC2861" s="7" t="s">
        <v>532</v>
      </c>
    </row>
    <row r="2862" spans="1:55" hidden="1" outlineLevel="1" x14ac:dyDescent="0.2">
      <c r="A2862" t="s">
        <v>449</v>
      </c>
      <c r="B2862" t="s">
        <v>3221</v>
      </c>
      <c r="C2862" s="1">
        <f t="shared" si="1055"/>
        <v>12234</v>
      </c>
      <c r="D2862" s="7">
        <f>RANK(N2862,(N2862:P2862,Q2862:AJ2862))</f>
        <v>2</v>
      </c>
      <c r="E2862" s="7">
        <f>RANK(O2862,(N2862:P2862,Q2862:AJ2862))</f>
        <v>1</v>
      </c>
      <c r="F2862" s="7">
        <f>IF(P2862&gt;0,RANK(P2862,(N2862:P2862,Q2862:AJ2862)),0)</f>
        <v>3</v>
      </c>
      <c r="G2862" s="1">
        <f t="shared" si="1056"/>
        <v>987</v>
      </c>
      <c r="H2862" s="2">
        <f t="shared" si="1066"/>
        <v>8.0676802354095148E-2</v>
      </c>
      <c r="I2862" s="2"/>
      <c r="J2862" s="2">
        <f t="shared" si="1057"/>
        <v>0.42308321072421123</v>
      </c>
      <c r="K2862" s="2">
        <f t="shared" si="1058"/>
        <v>0.50376001307830631</v>
      </c>
      <c r="L2862" s="2">
        <f t="shared" si="1059"/>
        <v>7.1195030243583451E-2</v>
      </c>
      <c r="M2862" s="2">
        <f t="shared" si="1060"/>
        <v>1.9617459538989468E-3</v>
      </c>
      <c r="N2862" s="1">
        <v>5176</v>
      </c>
      <c r="O2862" s="1">
        <v>6163</v>
      </c>
      <c r="P2862" s="1">
        <v>871</v>
      </c>
      <c r="Q2862" s="1">
        <v>3</v>
      </c>
      <c r="R2862" s="1">
        <v>12</v>
      </c>
      <c r="S2862" s="1">
        <v>4</v>
      </c>
      <c r="T2862" s="1">
        <v>5</v>
      </c>
      <c r="AB2862" s="1">
        <v>0</v>
      </c>
      <c r="AL2862" s="7">
        <f>IF(Q2862&gt;0,RANK(Q2862,(N2862:P2862,Q2862:AJ2862)),0)</f>
        <v>7</v>
      </c>
      <c r="AM2862" s="7">
        <f>IF(R2862&gt;0,RANK(R2862,(N2862:P2862,Q2862:AJ2862)),0)</f>
        <v>4</v>
      </c>
      <c r="AN2862" s="7">
        <f>IF(S2862&gt;0,RANK(S2862,(N2862:P2862,Q2862:AJ2862)),0)</f>
        <v>6</v>
      </c>
      <c r="AO2862" s="7">
        <f>IF(T2862&gt;0,RANK(T2862,(N2862:P2862,Q2862:AJ2862)),0)</f>
        <v>5</v>
      </c>
      <c r="AP2862" s="2">
        <f t="shared" si="1061"/>
        <v>2.4521824423737128E-4</v>
      </c>
      <c r="AQ2862" s="2">
        <f t="shared" si="1062"/>
        <v>9.8087297694948511E-4</v>
      </c>
      <c r="AR2862" s="2">
        <f t="shared" si="1063"/>
        <v>3.2695765898316167E-4</v>
      </c>
      <c r="AS2862" s="2">
        <f t="shared" si="1064"/>
        <v>4.0869707372895211E-4</v>
      </c>
      <c r="AU2862" t="s">
        <v>449</v>
      </c>
      <c r="AV2862" t="s">
        <v>3221</v>
      </c>
      <c r="AW2862">
        <v>14</v>
      </c>
      <c r="AY2862" s="130">
        <v>48</v>
      </c>
      <c r="AZ2862" s="131">
        <v>481</v>
      </c>
      <c r="BA2862" s="132">
        <f t="shared" si="1065"/>
        <v>48481</v>
      </c>
      <c r="BC2862" s="7" t="s">
        <v>532</v>
      </c>
    </row>
    <row r="2863" spans="1:55" hidden="1" outlineLevel="1" x14ac:dyDescent="0.2">
      <c r="A2863" t="s">
        <v>798</v>
      </c>
      <c r="B2863" t="s">
        <v>3221</v>
      </c>
      <c r="C2863" s="1">
        <f t="shared" si="1055"/>
        <v>2289</v>
      </c>
      <c r="D2863" s="7">
        <f>RANK(N2863,(N2863:P2863,Q2863:AJ2863))</f>
        <v>2</v>
      </c>
      <c r="E2863" s="7">
        <f>RANK(O2863,(N2863:P2863,Q2863:AJ2863))</f>
        <v>1</v>
      </c>
      <c r="F2863" s="7">
        <f>IF(P2863&gt;0,RANK(P2863,(N2863:P2863,Q2863:AJ2863)),0)</f>
        <v>3</v>
      </c>
      <c r="G2863" s="1">
        <f t="shared" si="1056"/>
        <v>605</v>
      </c>
      <c r="H2863" s="2">
        <f t="shared" si="1066"/>
        <v>0.26430755788553956</v>
      </c>
      <c r="I2863" s="2"/>
      <c r="J2863" s="2">
        <f t="shared" si="1057"/>
        <v>0.32765399737876805</v>
      </c>
      <c r="K2863" s="2">
        <f t="shared" si="1058"/>
        <v>0.5919615552643076</v>
      </c>
      <c r="L2863" s="2">
        <f t="shared" si="1059"/>
        <v>7.6015727391874177E-2</v>
      </c>
      <c r="M2863" s="2">
        <f t="shared" si="1060"/>
        <v>4.3687199650502273E-3</v>
      </c>
      <c r="N2863" s="1">
        <v>750</v>
      </c>
      <c r="O2863" s="1">
        <v>1355</v>
      </c>
      <c r="P2863" s="1">
        <v>174</v>
      </c>
      <c r="R2863" s="1">
        <v>8</v>
      </c>
      <c r="S2863" s="1">
        <v>2</v>
      </c>
      <c r="AB2863" s="1">
        <v>0</v>
      </c>
      <c r="AL2863" s="7">
        <f>IF(Q2863&gt;0,RANK(Q2863,(N2863:P2863,Q2863:AJ2863)),0)</f>
        <v>0</v>
      </c>
      <c r="AM2863" s="7">
        <f>IF(R2863&gt;0,RANK(R2863,(N2863:P2863,Q2863:AJ2863)),0)</f>
        <v>4</v>
      </c>
      <c r="AN2863" s="7">
        <f>IF(S2863&gt;0,RANK(S2863,(N2863:P2863,Q2863:AJ2863)),0)</f>
        <v>5</v>
      </c>
      <c r="AO2863" s="7">
        <f>IF(T2863&gt;0,RANK(T2863,(N2863:P2863,Q2863:AJ2863)),0)</f>
        <v>0</v>
      </c>
      <c r="AP2863" s="2">
        <f t="shared" si="1061"/>
        <v>0</v>
      </c>
      <c r="AQ2863" s="2">
        <f t="shared" si="1062"/>
        <v>3.4949759720401923E-3</v>
      </c>
      <c r="AR2863" s="2">
        <f t="shared" si="1063"/>
        <v>8.7374399301004806E-4</v>
      </c>
      <c r="AS2863" s="2">
        <f t="shared" si="1064"/>
        <v>0</v>
      </c>
      <c r="AU2863" t="s">
        <v>798</v>
      </c>
      <c r="AV2863" t="s">
        <v>3221</v>
      </c>
      <c r="AW2863">
        <v>13</v>
      </c>
      <c r="AY2863" s="130">
        <v>48</v>
      </c>
      <c r="AZ2863" s="131">
        <v>483</v>
      </c>
      <c r="BA2863" s="132">
        <f t="shared" si="1065"/>
        <v>48483</v>
      </c>
      <c r="BC2863" s="7" t="s">
        <v>532</v>
      </c>
    </row>
    <row r="2864" spans="1:55" hidden="1" outlineLevel="1" x14ac:dyDescent="0.2">
      <c r="A2864" t="s">
        <v>2430</v>
      </c>
      <c r="B2864" t="s">
        <v>3221</v>
      </c>
      <c r="C2864" s="1">
        <f t="shared" si="1055"/>
        <v>39950</v>
      </c>
      <c r="D2864" s="7">
        <f>RANK(N2864,(N2864:P2864,Q2864:AJ2864))</f>
        <v>2</v>
      </c>
      <c r="E2864" s="7">
        <f>RANK(O2864,(N2864:P2864,Q2864:AJ2864))</f>
        <v>1</v>
      </c>
      <c r="F2864" s="7">
        <f>IF(P2864&gt;0,RANK(P2864,(N2864:P2864,Q2864:AJ2864)),0)</f>
        <v>3</v>
      </c>
      <c r="G2864" s="1">
        <f t="shared" si="1056"/>
        <v>4720</v>
      </c>
      <c r="H2864" s="2">
        <f t="shared" si="1066"/>
        <v>0.1181476846057572</v>
      </c>
      <c r="I2864" s="2"/>
      <c r="J2864" s="2">
        <f t="shared" si="1057"/>
        <v>0.39486858573216521</v>
      </c>
      <c r="K2864" s="2">
        <f t="shared" si="1058"/>
        <v>0.51301627033792241</v>
      </c>
      <c r="L2864" s="2">
        <f t="shared" si="1059"/>
        <v>8.4380475594493118E-2</v>
      </c>
      <c r="M2864" s="2">
        <f t="shared" si="1060"/>
        <v>7.7346683354192619E-3</v>
      </c>
      <c r="N2864" s="1">
        <v>15775</v>
      </c>
      <c r="O2864" s="1">
        <v>20495</v>
      </c>
      <c r="P2864" s="1">
        <v>3371</v>
      </c>
      <c r="Q2864" s="1">
        <v>13</v>
      </c>
      <c r="R2864" s="1">
        <v>237</v>
      </c>
      <c r="S2864" s="1">
        <v>34</v>
      </c>
      <c r="T2864" s="1">
        <v>25</v>
      </c>
      <c r="AB2864" s="1">
        <v>0</v>
      </c>
      <c r="AL2864" s="7">
        <f>IF(Q2864&gt;0,RANK(Q2864,(N2864:P2864,Q2864:AJ2864)),0)</f>
        <v>7</v>
      </c>
      <c r="AM2864" s="7">
        <f>IF(R2864&gt;0,RANK(R2864,(N2864:P2864,Q2864:AJ2864)),0)</f>
        <v>4</v>
      </c>
      <c r="AN2864" s="7">
        <f>IF(S2864&gt;0,RANK(S2864,(N2864:P2864,Q2864:AJ2864)),0)</f>
        <v>5</v>
      </c>
      <c r="AO2864" s="7">
        <f>IF(T2864&gt;0,RANK(T2864,(N2864:P2864,Q2864:AJ2864)),0)</f>
        <v>6</v>
      </c>
      <c r="AP2864" s="2">
        <f t="shared" si="1061"/>
        <v>3.2540675844806009E-4</v>
      </c>
      <c r="AQ2864" s="2">
        <f t="shared" si="1062"/>
        <v>5.9324155193992492E-3</v>
      </c>
      <c r="AR2864" s="2">
        <f t="shared" si="1063"/>
        <v>8.5106382978723403E-4</v>
      </c>
      <c r="AS2864" s="2">
        <f t="shared" si="1064"/>
        <v>6.2578222778473093E-4</v>
      </c>
      <c r="AU2864" t="s">
        <v>2430</v>
      </c>
      <c r="AV2864" t="s">
        <v>3221</v>
      </c>
      <c r="AW2864">
        <v>13</v>
      </c>
      <c r="AY2864" s="130">
        <v>48</v>
      </c>
      <c r="AZ2864" s="131">
        <v>485</v>
      </c>
      <c r="BA2864" s="132">
        <f t="shared" si="1065"/>
        <v>48485</v>
      </c>
      <c r="BC2864" s="7" t="s">
        <v>532</v>
      </c>
    </row>
    <row r="2865" spans="1:55" hidden="1" outlineLevel="1" x14ac:dyDescent="0.2">
      <c r="A2865" t="s">
        <v>450</v>
      </c>
      <c r="B2865" t="s">
        <v>3221</v>
      </c>
      <c r="C2865" s="1">
        <f t="shared" si="1055"/>
        <v>4268</v>
      </c>
      <c r="D2865" s="7">
        <f>RANK(N2865,(N2865:P2865,Q2865:AJ2865))</f>
        <v>2</v>
      </c>
      <c r="E2865" s="7">
        <f>RANK(O2865,(N2865:P2865,Q2865:AJ2865))</f>
        <v>1</v>
      </c>
      <c r="F2865" s="7">
        <f>IF(P2865&gt;0,RANK(P2865,(N2865:P2865,Q2865:AJ2865)),0)</f>
        <v>3</v>
      </c>
      <c r="G2865" s="1">
        <f t="shared" si="1056"/>
        <v>307</v>
      </c>
      <c r="H2865" s="2">
        <f t="shared" si="1066"/>
        <v>7.1930646672914711E-2</v>
      </c>
      <c r="I2865" s="2"/>
      <c r="J2865" s="2">
        <f t="shared" si="1057"/>
        <v>0.40534208059981258</v>
      </c>
      <c r="K2865" s="2">
        <f t="shared" si="1058"/>
        <v>0.47727272727272729</v>
      </c>
      <c r="L2865" s="2">
        <f t="shared" si="1059"/>
        <v>0.10895032802249296</v>
      </c>
      <c r="M2865" s="2">
        <f t="shared" si="1060"/>
        <v>8.4348641049671602E-3</v>
      </c>
      <c r="N2865" s="1">
        <v>1730</v>
      </c>
      <c r="O2865" s="1">
        <v>2037</v>
      </c>
      <c r="P2865" s="1">
        <v>465</v>
      </c>
      <c r="R2865" s="1">
        <v>13</v>
      </c>
      <c r="S2865" s="1">
        <v>22</v>
      </c>
      <c r="T2865" s="1">
        <v>1</v>
      </c>
      <c r="AB2865" s="1">
        <v>0</v>
      </c>
      <c r="AL2865" s="7">
        <f>IF(Q2865&gt;0,RANK(Q2865,(N2865:P2865,Q2865:AJ2865)),0)</f>
        <v>0</v>
      </c>
      <c r="AM2865" s="7">
        <f>IF(R2865&gt;0,RANK(R2865,(N2865:P2865,Q2865:AJ2865)),0)</f>
        <v>5</v>
      </c>
      <c r="AN2865" s="7">
        <f>IF(S2865&gt;0,RANK(S2865,(N2865:P2865,Q2865:AJ2865)),0)</f>
        <v>4</v>
      </c>
      <c r="AO2865" s="7">
        <f>IF(T2865&gt;0,RANK(T2865,(N2865:P2865,Q2865:AJ2865)),0)</f>
        <v>6</v>
      </c>
      <c r="AP2865" s="2">
        <f t="shared" si="1061"/>
        <v>0</v>
      </c>
      <c r="AQ2865" s="2">
        <f t="shared" si="1062"/>
        <v>3.0459231490159327E-3</v>
      </c>
      <c r="AR2865" s="2">
        <f t="shared" si="1063"/>
        <v>5.1546391752577319E-3</v>
      </c>
      <c r="AS2865" s="2">
        <f t="shared" si="1064"/>
        <v>2.3430178069353328E-4</v>
      </c>
      <c r="AU2865" t="s">
        <v>450</v>
      </c>
      <c r="AV2865" t="s">
        <v>3221</v>
      </c>
      <c r="AW2865">
        <v>13</v>
      </c>
      <c r="AY2865" s="130">
        <v>48</v>
      </c>
      <c r="AZ2865" s="131">
        <v>487</v>
      </c>
      <c r="BA2865" s="132">
        <f t="shared" si="1065"/>
        <v>48487</v>
      </c>
      <c r="BC2865" s="7" t="s">
        <v>532</v>
      </c>
    </row>
    <row r="2866" spans="1:55" hidden="1" outlineLevel="1" x14ac:dyDescent="0.2">
      <c r="A2866" t="s">
        <v>2823</v>
      </c>
      <c r="B2866" t="s">
        <v>3221</v>
      </c>
      <c r="C2866" s="1">
        <f t="shared" si="1055"/>
        <v>5411</v>
      </c>
      <c r="D2866" s="7">
        <f>RANK(N2866,(N2866:P2866,Q2866:AJ2866))</f>
        <v>1</v>
      </c>
      <c r="E2866" s="7">
        <f>RANK(O2866,(N2866:P2866,Q2866:AJ2866))</f>
        <v>2</v>
      </c>
      <c r="F2866" s="7">
        <f>IF(P2866&gt;0,RANK(P2866,(N2866:P2866,Q2866:AJ2866)),0)</f>
        <v>3</v>
      </c>
      <c r="G2866" s="1">
        <f t="shared" si="1056"/>
        <v>2457</v>
      </c>
      <c r="H2866" s="2">
        <f t="shared" si="1066"/>
        <v>0.45407503234152652</v>
      </c>
      <c r="I2866" s="2"/>
      <c r="J2866" s="2">
        <f t="shared" si="1057"/>
        <v>0.70024025133986323</v>
      </c>
      <c r="K2866" s="2">
        <f t="shared" si="1058"/>
        <v>0.24616521899833671</v>
      </c>
      <c r="L2866" s="2">
        <f t="shared" si="1059"/>
        <v>4.4538902236185549E-2</v>
      </c>
      <c r="M2866" s="2">
        <f t="shared" si="1060"/>
        <v>9.0556274256145125E-3</v>
      </c>
      <c r="N2866" s="1">
        <v>3789</v>
      </c>
      <c r="O2866" s="1">
        <v>1332</v>
      </c>
      <c r="P2866" s="1">
        <v>241</v>
      </c>
      <c r="R2866" s="1">
        <v>24</v>
      </c>
      <c r="S2866" s="1">
        <v>11</v>
      </c>
      <c r="T2866" s="1">
        <v>14</v>
      </c>
      <c r="AB2866" s="1">
        <v>0</v>
      </c>
      <c r="AL2866" s="7">
        <f>IF(Q2866&gt;0,RANK(Q2866,(N2866:P2866,Q2866:AJ2866)),0)</f>
        <v>0</v>
      </c>
      <c r="AM2866" s="7">
        <f>IF(R2866&gt;0,RANK(R2866,(N2866:P2866,Q2866:AJ2866)),0)</f>
        <v>4</v>
      </c>
      <c r="AN2866" s="7">
        <f>IF(S2866&gt;0,RANK(S2866,(N2866:P2866,Q2866:AJ2866)),0)</f>
        <v>6</v>
      </c>
      <c r="AO2866" s="7">
        <f>IF(T2866&gt;0,RANK(T2866,(N2866:P2866,Q2866:AJ2866)),0)</f>
        <v>5</v>
      </c>
      <c r="AP2866" s="2">
        <f t="shared" si="1061"/>
        <v>0</v>
      </c>
      <c r="AQ2866" s="2">
        <f t="shared" si="1062"/>
        <v>4.4354093513213821E-3</v>
      </c>
      <c r="AR2866" s="2">
        <f t="shared" si="1063"/>
        <v>2.0328959526889671E-3</v>
      </c>
      <c r="AS2866" s="2">
        <f t="shared" si="1064"/>
        <v>2.5873221216041399E-3</v>
      </c>
      <c r="AU2866" t="s">
        <v>2823</v>
      </c>
      <c r="AV2866" t="s">
        <v>3221</v>
      </c>
      <c r="AY2866" s="130">
        <v>48</v>
      </c>
      <c r="AZ2866" s="131">
        <v>489</v>
      </c>
      <c r="BA2866" s="132">
        <f t="shared" si="1065"/>
        <v>48489</v>
      </c>
      <c r="BC2866" s="7" t="s">
        <v>532</v>
      </c>
    </row>
    <row r="2867" spans="1:55" hidden="1" outlineLevel="1" x14ac:dyDescent="0.2">
      <c r="A2867" t="s">
        <v>3201</v>
      </c>
      <c r="B2867" t="s">
        <v>3221</v>
      </c>
      <c r="C2867" s="1">
        <f t="shared" si="1055"/>
        <v>66522</v>
      </c>
      <c r="D2867" s="7">
        <f>RANK(N2867,(N2867:P2867,Q2867:AJ2867))</f>
        <v>2</v>
      </c>
      <c r="E2867" s="7">
        <f>RANK(O2867,(N2867:P2867,Q2867:AJ2867))</f>
        <v>1</v>
      </c>
      <c r="F2867" s="7">
        <f>IF(P2867&gt;0,RANK(P2867,(N2867:P2867,Q2867:AJ2867)),0)</f>
        <v>3</v>
      </c>
      <c r="G2867" s="1">
        <f t="shared" si="1056"/>
        <v>12661</v>
      </c>
      <c r="H2867" s="2">
        <f t="shared" si="1066"/>
        <v>0.19032801178557471</v>
      </c>
      <c r="I2867" s="2"/>
      <c r="J2867" s="2">
        <f t="shared" si="1057"/>
        <v>0.36341360752833651</v>
      </c>
      <c r="K2867" s="2">
        <f t="shared" si="1058"/>
        <v>0.55374161931391119</v>
      </c>
      <c r="L2867" s="2">
        <f t="shared" si="1059"/>
        <v>7.4125853101229669E-2</v>
      </c>
      <c r="M2867" s="2">
        <f t="shared" si="1060"/>
        <v>8.7189200565226249E-3</v>
      </c>
      <c r="N2867" s="1">
        <v>24175</v>
      </c>
      <c r="O2867" s="1">
        <v>36836</v>
      </c>
      <c r="P2867" s="1">
        <v>4931</v>
      </c>
      <c r="Q2867" s="1">
        <v>93</v>
      </c>
      <c r="R2867" s="1">
        <v>337</v>
      </c>
      <c r="S2867" s="1">
        <v>72</v>
      </c>
      <c r="T2867" s="1">
        <v>74</v>
      </c>
      <c r="AB2867" s="1">
        <v>4</v>
      </c>
      <c r="AL2867" s="7">
        <f>IF(Q2867&gt;0,RANK(Q2867,(N2867:P2867,Q2867:AJ2867)),0)</f>
        <v>5</v>
      </c>
      <c r="AM2867" s="7">
        <f>IF(R2867&gt;0,RANK(R2867,(N2867:P2867,Q2867:AJ2867)),0)</f>
        <v>4</v>
      </c>
      <c r="AN2867" s="7">
        <f>IF(S2867&gt;0,RANK(S2867,(N2867:P2867,Q2867:AJ2867)),0)</f>
        <v>7</v>
      </c>
      <c r="AO2867" s="7">
        <f>IF(T2867&gt;0,RANK(T2867,(N2867:P2867,Q2867:AJ2867)),0)</f>
        <v>6</v>
      </c>
      <c r="AP2867" s="2">
        <f t="shared" si="1061"/>
        <v>1.3980337332010462E-3</v>
      </c>
      <c r="AQ2867" s="2">
        <f t="shared" si="1062"/>
        <v>5.0659932052554042E-3</v>
      </c>
      <c r="AR2867" s="2">
        <f t="shared" si="1063"/>
        <v>1.0823486966717777E-3</v>
      </c>
      <c r="AS2867" s="2">
        <f t="shared" si="1064"/>
        <v>1.1124139382459937E-3</v>
      </c>
      <c r="AU2867" t="s">
        <v>3201</v>
      </c>
      <c r="AV2867" t="s">
        <v>3221</v>
      </c>
      <c r="AY2867" s="130">
        <v>48</v>
      </c>
      <c r="AZ2867" s="131">
        <v>491</v>
      </c>
      <c r="BA2867" s="132">
        <f t="shared" si="1065"/>
        <v>48491</v>
      </c>
      <c r="BC2867" s="7" t="s">
        <v>532</v>
      </c>
    </row>
    <row r="2868" spans="1:55" hidden="1" outlineLevel="1" x14ac:dyDescent="0.2">
      <c r="A2868" t="s">
        <v>2431</v>
      </c>
      <c r="B2868" t="s">
        <v>3221</v>
      </c>
      <c r="C2868" s="1">
        <f t="shared" si="1055"/>
        <v>9067</v>
      </c>
      <c r="D2868" s="7">
        <f>RANK(N2868,(N2868:P2868,Q2868:AJ2868))</f>
        <v>2</v>
      </c>
      <c r="E2868" s="7">
        <f>RANK(O2868,(N2868:P2868,Q2868:AJ2868))</f>
        <v>1</v>
      </c>
      <c r="F2868" s="7">
        <f>IF(P2868&gt;0,RANK(P2868,(N2868:P2868,Q2868:AJ2868)),0)</f>
        <v>3</v>
      </c>
      <c r="G2868" s="1">
        <f t="shared" si="1056"/>
        <v>817</v>
      </c>
      <c r="H2868" s="2">
        <f t="shared" si="1066"/>
        <v>9.0106981360979374E-2</v>
      </c>
      <c r="I2868" s="2"/>
      <c r="J2868" s="2">
        <f t="shared" si="1057"/>
        <v>0.40950700341899193</v>
      </c>
      <c r="K2868" s="2">
        <f t="shared" si="1058"/>
        <v>0.49961398477997132</v>
      </c>
      <c r="L2868" s="2">
        <f t="shared" si="1059"/>
        <v>8.3820447777655238E-2</v>
      </c>
      <c r="M2868" s="2">
        <f t="shared" si="1060"/>
        <v>7.0585640233815083E-3</v>
      </c>
      <c r="N2868" s="1">
        <v>3713</v>
      </c>
      <c r="O2868" s="1">
        <v>4530</v>
      </c>
      <c r="P2868" s="1">
        <v>760</v>
      </c>
      <c r="Q2868" s="1">
        <v>1</v>
      </c>
      <c r="R2868" s="1">
        <v>51</v>
      </c>
      <c r="S2868" s="1">
        <v>9</v>
      </c>
      <c r="T2868" s="1">
        <v>3</v>
      </c>
      <c r="AB2868" s="1">
        <v>0</v>
      </c>
      <c r="AL2868" s="7">
        <f>IF(Q2868&gt;0,RANK(Q2868,(N2868:P2868,Q2868:AJ2868)),0)</f>
        <v>7</v>
      </c>
      <c r="AM2868" s="7">
        <f>IF(R2868&gt;0,RANK(R2868,(N2868:P2868,Q2868:AJ2868)),0)</f>
        <v>4</v>
      </c>
      <c r="AN2868" s="7">
        <f>IF(S2868&gt;0,RANK(S2868,(N2868:P2868,Q2868:AJ2868)),0)</f>
        <v>5</v>
      </c>
      <c r="AO2868" s="7">
        <f>IF(T2868&gt;0,RANK(T2868,(N2868:P2868,Q2868:AJ2868)),0)</f>
        <v>6</v>
      </c>
      <c r="AP2868" s="2">
        <f t="shared" si="1061"/>
        <v>1.1029006286533584E-4</v>
      </c>
      <c r="AQ2868" s="2">
        <f t="shared" si="1062"/>
        <v>5.6247932061321273E-3</v>
      </c>
      <c r="AR2868" s="2">
        <f t="shared" si="1063"/>
        <v>9.9261056578802244E-4</v>
      </c>
      <c r="AS2868" s="2">
        <f t="shared" si="1064"/>
        <v>3.308701885960075E-4</v>
      </c>
      <c r="AU2868" t="s">
        <v>2431</v>
      </c>
      <c r="AV2868" t="s">
        <v>3221</v>
      </c>
      <c r="AW2868">
        <v>28</v>
      </c>
      <c r="AY2868" s="130">
        <v>48</v>
      </c>
      <c r="AZ2868" s="131">
        <v>493</v>
      </c>
      <c r="BA2868" s="132">
        <f t="shared" si="1065"/>
        <v>48493</v>
      </c>
      <c r="BC2868" s="7" t="s">
        <v>532</v>
      </c>
    </row>
    <row r="2869" spans="1:55" hidden="1" outlineLevel="1" x14ac:dyDescent="0.2">
      <c r="A2869" t="s">
        <v>3195</v>
      </c>
      <c r="B2869" t="s">
        <v>3221</v>
      </c>
      <c r="C2869" s="1">
        <f t="shared" si="1055"/>
        <v>2103</v>
      </c>
      <c r="D2869" s="7">
        <f>RANK(N2869,(N2869:P2869,Q2869:AJ2869))</f>
        <v>2</v>
      </c>
      <c r="E2869" s="7">
        <f>RANK(O2869,(N2869:P2869,Q2869:AJ2869))</f>
        <v>1</v>
      </c>
      <c r="F2869" s="7">
        <f>IF(P2869&gt;0,RANK(P2869,(N2869:P2869,Q2869:AJ2869)),0)</f>
        <v>3</v>
      </c>
      <c r="G2869" s="1">
        <f t="shared" si="1056"/>
        <v>137</v>
      </c>
      <c r="H2869" s="2">
        <f t="shared" si="1066"/>
        <v>6.5145030908226348E-2</v>
      </c>
      <c r="I2869" s="2"/>
      <c r="J2869" s="2">
        <f t="shared" si="1057"/>
        <v>0.41464574417498812</v>
      </c>
      <c r="K2869" s="2">
        <f t="shared" si="1058"/>
        <v>0.47979077508321444</v>
      </c>
      <c r="L2869" s="2">
        <f t="shared" si="1059"/>
        <v>0.10366143604374703</v>
      </c>
      <c r="M2869" s="2">
        <f t="shared" si="1060"/>
        <v>1.9020446980504147E-3</v>
      </c>
      <c r="N2869" s="1">
        <v>872</v>
      </c>
      <c r="O2869" s="1">
        <v>1009</v>
      </c>
      <c r="P2869" s="1">
        <v>218</v>
      </c>
      <c r="R2869" s="1">
        <v>3</v>
      </c>
      <c r="T2869" s="1">
        <v>1</v>
      </c>
      <c r="AB2869" s="1">
        <v>0</v>
      </c>
      <c r="AL2869" s="7">
        <f>IF(Q2869&gt;0,RANK(Q2869,(N2869:P2869,Q2869:AJ2869)),0)</f>
        <v>0</v>
      </c>
      <c r="AM2869" s="7">
        <f>IF(R2869&gt;0,RANK(R2869,(N2869:P2869,Q2869:AJ2869)),0)</f>
        <v>4</v>
      </c>
      <c r="AN2869" s="7">
        <f>IF(S2869&gt;0,RANK(S2869,(N2869:P2869,Q2869:AJ2869)),0)</f>
        <v>0</v>
      </c>
      <c r="AO2869" s="7">
        <f>IF(T2869&gt;0,RANK(T2869,(N2869:P2869,Q2869:AJ2869)),0)</f>
        <v>5</v>
      </c>
      <c r="AP2869" s="2">
        <f t="shared" si="1061"/>
        <v>0</v>
      </c>
      <c r="AQ2869" s="2">
        <f t="shared" si="1062"/>
        <v>1.4265335235378032E-3</v>
      </c>
      <c r="AR2869" s="2">
        <f t="shared" si="1063"/>
        <v>0</v>
      </c>
      <c r="AS2869" s="2">
        <f t="shared" si="1064"/>
        <v>4.7551117451260106E-4</v>
      </c>
      <c r="AU2869" t="s">
        <v>3195</v>
      </c>
      <c r="AV2869" t="s">
        <v>3221</v>
      </c>
      <c r="AW2869">
        <v>23</v>
      </c>
      <c r="AY2869" s="130">
        <v>48</v>
      </c>
      <c r="AZ2869" s="131">
        <v>495</v>
      </c>
      <c r="BA2869" s="132">
        <f t="shared" si="1065"/>
        <v>48495</v>
      </c>
      <c r="BC2869" s="7" t="s">
        <v>532</v>
      </c>
    </row>
    <row r="2870" spans="1:55" hidden="1" outlineLevel="1" x14ac:dyDescent="0.2">
      <c r="A2870" t="s">
        <v>1760</v>
      </c>
      <c r="B2870" t="s">
        <v>3221</v>
      </c>
      <c r="C2870" s="1">
        <f t="shared" si="1055"/>
        <v>12968</v>
      </c>
      <c r="D2870" s="7">
        <f>RANK(N2870,(N2870:P2870,Q2870:AJ2870))</f>
        <v>2</v>
      </c>
      <c r="E2870" s="7">
        <f>RANK(O2870,(N2870:P2870,Q2870:AJ2870))</f>
        <v>1</v>
      </c>
      <c r="F2870" s="7">
        <f>IF(P2870&gt;0,RANK(P2870,(N2870:P2870,Q2870:AJ2870)),0)</f>
        <v>3</v>
      </c>
      <c r="G2870" s="1">
        <f t="shared" si="1056"/>
        <v>1274</v>
      </c>
      <c r="H2870" s="2">
        <f t="shared" si="1066"/>
        <v>9.8241826033312774E-2</v>
      </c>
      <c r="I2870" s="2"/>
      <c r="J2870" s="2">
        <f t="shared" si="1057"/>
        <v>0.38988278840222085</v>
      </c>
      <c r="K2870" s="2">
        <f t="shared" si="1058"/>
        <v>0.48812461443553362</v>
      </c>
      <c r="L2870" s="2">
        <f t="shared" si="1059"/>
        <v>0.11690314620604565</v>
      </c>
      <c r="M2870" s="2">
        <f t="shared" si="1060"/>
        <v>5.089450956199823E-3</v>
      </c>
      <c r="N2870" s="1">
        <v>5056</v>
      </c>
      <c r="O2870" s="1">
        <v>6330</v>
      </c>
      <c r="P2870" s="1">
        <v>1516</v>
      </c>
      <c r="R2870" s="1">
        <v>31</v>
      </c>
      <c r="S2870" s="1">
        <v>30</v>
      </c>
      <c r="T2870" s="1">
        <v>5</v>
      </c>
      <c r="AB2870" s="1">
        <v>0</v>
      </c>
      <c r="AL2870" s="7">
        <f>IF(Q2870&gt;0,RANK(Q2870,(N2870:P2870,Q2870:AJ2870)),0)</f>
        <v>0</v>
      </c>
      <c r="AM2870" s="7">
        <f>IF(R2870&gt;0,RANK(R2870,(N2870:P2870,Q2870:AJ2870)),0)</f>
        <v>4</v>
      </c>
      <c r="AN2870" s="7">
        <f>IF(S2870&gt;0,RANK(S2870,(N2870:P2870,Q2870:AJ2870)),0)</f>
        <v>5</v>
      </c>
      <c r="AO2870" s="7">
        <f>IF(T2870&gt;0,RANK(T2870,(N2870:P2870,Q2870:AJ2870)),0)</f>
        <v>6</v>
      </c>
      <c r="AP2870" s="2">
        <f t="shared" si="1061"/>
        <v>0</v>
      </c>
      <c r="AQ2870" s="2">
        <f t="shared" si="1062"/>
        <v>2.390499691548427E-3</v>
      </c>
      <c r="AR2870" s="2">
        <f t="shared" si="1063"/>
        <v>2.3133867982726712E-3</v>
      </c>
      <c r="AS2870" s="2">
        <f t="shared" si="1064"/>
        <v>3.8556446637877856E-4</v>
      </c>
      <c r="AU2870" t="s">
        <v>1760</v>
      </c>
      <c r="AV2870" t="s">
        <v>3221</v>
      </c>
      <c r="AW2870">
        <v>17</v>
      </c>
      <c r="AY2870" s="130">
        <v>48</v>
      </c>
      <c r="AZ2870" s="131">
        <v>497</v>
      </c>
      <c r="BA2870" s="132">
        <f t="shared" si="1065"/>
        <v>48497</v>
      </c>
      <c r="BC2870" s="7" t="s">
        <v>532</v>
      </c>
    </row>
    <row r="2871" spans="1:55" hidden="1" outlineLevel="1" x14ac:dyDescent="0.2">
      <c r="A2871" t="s">
        <v>2219</v>
      </c>
      <c r="B2871" t="s">
        <v>3221</v>
      </c>
      <c r="C2871" s="1">
        <f t="shared" si="1055"/>
        <v>12161</v>
      </c>
      <c r="D2871" s="7">
        <f>RANK(N2871,(N2871:P2871,Q2871:AJ2871))</f>
        <v>2</v>
      </c>
      <c r="E2871" s="7">
        <f>RANK(O2871,(N2871:P2871,Q2871:AJ2871))</f>
        <v>1</v>
      </c>
      <c r="F2871" s="7">
        <f>IF(P2871&gt;0,RANK(P2871,(N2871:P2871,Q2871:AJ2871)),0)</f>
        <v>3</v>
      </c>
      <c r="G2871" s="1">
        <f t="shared" si="1056"/>
        <v>1517</v>
      </c>
      <c r="H2871" s="2">
        <f t="shared" si="1066"/>
        <v>0.12474303100074007</v>
      </c>
      <c r="I2871" s="2"/>
      <c r="J2871" s="2">
        <f t="shared" si="1057"/>
        <v>0.38738590576432858</v>
      </c>
      <c r="K2871" s="2">
        <f t="shared" si="1058"/>
        <v>0.51212893676506865</v>
      </c>
      <c r="L2871" s="2">
        <f t="shared" si="1059"/>
        <v>9.7360414439602E-2</v>
      </c>
      <c r="M2871" s="2">
        <f t="shared" si="1060"/>
        <v>3.1247430310008262E-3</v>
      </c>
      <c r="N2871" s="1">
        <v>4711</v>
      </c>
      <c r="O2871" s="1">
        <v>6228</v>
      </c>
      <c r="P2871" s="1">
        <v>1184</v>
      </c>
      <c r="Q2871" s="1">
        <v>4</v>
      </c>
      <c r="R2871" s="1">
        <v>22</v>
      </c>
      <c r="S2871" s="1">
        <v>8</v>
      </c>
      <c r="T2871" s="1">
        <v>4</v>
      </c>
      <c r="AB2871" s="1">
        <v>0</v>
      </c>
      <c r="AL2871" s="7">
        <f>IF(Q2871&gt;0,RANK(Q2871,(N2871:P2871,Q2871:AJ2871)),0)</f>
        <v>6</v>
      </c>
      <c r="AM2871" s="7">
        <f>IF(R2871&gt;0,RANK(R2871,(N2871:P2871,Q2871:AJ2871)),0)</f>
        <v>4</v>
      </c>
      <c r="AN2871" s="7">
        <f>IF(S2871&gt;0,RANK(S2871,(N2871:P2871,Q2871:AJ2871)),0)</f>
        <v>5</v>
      </c>
      <c r="AO2871" s="7">
        <f>IF(T2871&gt;0,RANK(T2871,(N2871:P2871,Q2871:AJ2871)),0)</f>
        <v>6</v>
      </c>
      <c r="AP2871" s="2">
        <f t="shared" si="1061"/>
        <v>3.2892031905270951E-4</v>
      </c>
      <c r="AQ2871" s="2">
        <f t="shared" si="1062"/>
        <v>1.8090617547899021E-3</v>
      </c>
      <c r="AR2871" s="2">
        <f t="shared" si="1063"/>
        <v>6.5784063810541901E-4</v>
      </c>
      <c r="AS2871" s="2">
        <f t="shared" si="1064"/>
        <v>3.2892031905270951E-4</v>
      </c>
      <c r="AU2871" t="s">
        <v>2219</v>
      </c>
      <c r="AV2871" t="s">
        <v>3221</v>
      </c>
      <c r="AW2871">
        <v>1</v>
      </c>
      <c r="AY2871" s="130">
        <v>48</v>
      </c>
      <c r="AZ2871" s="131">
        <v>499</v>
      </c>
      <c r="BA2871" s="132">
        <f t="shared" si="1065"/>
        <v>48499</v>
      </c>
      <c r="BC2871" s="7" t="s">
        <v>532</v>
      </c>
    </row>
    <row r="2872" spans="1:55" hidden="1" outlineLevel="1" x14ac:dyDescent="0.2">
      <c r="A2872" t="s">
        <v>3196</v>
      </c>
      <c r="B2872" t="s">
        <v>3221</v>
      </c>
      <c r="C2872" s="1">
        <f t="shared" si="1055"/>
        <v>2454</v>
      </c>
      <c r="D2872" s="7">
        <f>RANK(N2872,(N2872:P2872,Q2872:AJ2872))</f>
        <v>2</v>
      </c>
      <c r="E2872" s="7">
        <f>RANK(O2872,(N2872:P2872,Q2872:AJ2872))</f>
        <v>1</v>
      </c>
      <c r="F2872" s="7">
        <f>IF(P2872&gt;0,RANK(P2872,(N2872:P2872,Q2872:AJ2872)),0)</f>
        <v>3</v>
      </c>
      <c r="G2872" s="1">
        <f t="shared" si="1056"/>
        <v>747</v>
      </c>
      <c r="H2872" s="2">
        <f t="shared" si="1066"/>
        <v>0.30440097799511001</v>
      </c>
      <c r="I2872" s="2"/>
      <c r="J2872" s="2">
        <f t="shared" si="1057"/>
        <v>0.30073349633251834</v>
      </c>
      <c r="K2872" s="2">
        <f t="shared" si="1058"/>
        <v>0.60513447432762835</v>
      </c>
      <c r="L2872" s="2">
        <f t="shared" si="1059"/>
        <v>8.8834555827220871E-2</v>
      </c>
      <c r="M2872" s="2">
        <f t="shared" si="1060"/>
        <v>5.2974735126324474E-3</v>
      </c>
      <c r="N2872" s="1">
        <v>738</v>
      </c>
      <c r="O2872" s="1">
        <v>1485</v>
      </c>
      <c r="P2872" s="1">
        <v>218</v>
      </c>
      <c r="R2872" s="1">
        <v>9</v>
      </c>
      <c r="S2872" s="1">
        <v>3</v>
      </c>
      <c r="T2872" s="1">
        <v>1</v>
      </c>
      <c r="AB2872" s="1">
        <v>0</v>
      </c>
      <c r="AL2872" s="7">
        <f>IF(Q2872&gt;0,RANK(Q2872,(N2872:P2872,Q2872:AJ2872)),0)</f>
        <v>0</v>
      </c>
      <c r="AM2872" s="7">
        <f>IF(R2872&gt;0,RANK(R2872,(N2872:P2872,Q2872:AJ2872)),0)</f>
        <v>4</v>
      </c>
      <c r="AN2872" s="7">
        <f>IF(S2872&gt;0,RANK(S2872,(N2872:P2872,Q2872:AJ2872)),0)</f>
        <v>5</v>
      </c>
      <c r="AO2872" s="7">
        <f>IF(T2872&gt;0,RANK(T2872,(N2872:P2872,Q2872:AJ2872)),0)</f>
        <v>6</v>
      </c>
      <c r="AP2872" s="2">
        <f t="shared" si="1061"/>
        <v>0</v>
      </c>
      <c r="AQ2872" s="2">
        <f t="shared" si="1062"/>
        <v>3.667481662591687E-3</v>
      </c>
      <c r="AR2872" s="2">
        <f t="shared" si="1063"/>
        <v>1.2224938875305623E-3</v>
      </c>
      <c r="AS2872" s="2">
        <f t="shared" si="1064"/>
        <v>4.0749796251018743E-4</v>
      </c>
      <c r="AU2872" t="s">
        <v>3196</v>
      </c>
      <c r="AV2872" t="s">
        <v>3221</v>
      </c>
      <c r="AW2872">
        <v>19</v>
      </c>
      <c r="AY2872" s="130">
        <v>48</v>
      </c>
      <c r="AZ2872" s="131">
        <v>501</v>
      </c>
      <c r="BA2872" s="132">
        <f t="shared" si="1065"/>
        <v>48501</v>
      </c>
      <c r="BC2872" s="7" t="s">
        <v>532</v>
      </c>
    </row>
    <row r="2873" spans="1:55" hidden="1" outlineLevel="1" x14ac:dyDescent="0.2">
      <c r="A2873" t="s">
        <v>3197</v>
      </c>
      <c r="B2873" t="s">
        <v>3221</v>
      </c>
      <c r="C2873" s="1">
        <f t="shared" si="1055"/>
        <v>6697</v>
      </c>
      <c r="D2873" s="7">
        <f>RANK(N2873,(N2873:P2873,Q2873:AJ2873))</f>
        <v>2</v>
      </c>
      <c r="E2873" s="7">
        <f>RANK(O2873,(N2873:P2873,Q2873:AJ2873))</f>
        <v>1</v>
      </c>
      <c r="F2873" s="7">
        <f>IF(P2873&gt;0,RANK(P2873,(N2873:P2873,Q2873:AJ2873)),0)</f>
        <v>3</v>
      </c>
      <c r="G2873" s="1">
        <f t="shared" si="1056"/>
        <v>1253</v>
      </c>
      <c r="H2873" s="2">
        <f t="shared" si="1066"/>
        <v>0.18709870091085562</v>
      </c>
      <c r="I2873" s="2"/>
      <c r="J2873" s="2">
        <f t="shared" si="1057"/>
        <v>0.35747349559504255</v>
      </c>
      <c r="K2873" s="2">
        <f t="shared" si="1058"/>
        <v>0.54457219650589817</v>
      </c>
      <c r="L2873" s="2">
        <f t="shared" si="1059"/>
        <v>9.541585784679707E-2</v>
      </c>
      <c r="M2873" s="2">
        <f t="shared" si="1060"/>
        <v>2.5384500522622755E-3</v>
      </c>
      <c r="N2873" s="1">
        <v>2394</v>
      </c>
      <c r="O2873" s="1">
        <v>3647</v>
      </c>
      <c r="P2873" s="1">
        <v>639</v>
      </c>
      <c r="R2873" s="1">
        <v>8</v>
      </c>
      <c r="S2873" s="1">
        <v>4</v>
      </c>
      <c r="T2873" s="1">
        <v>1</v>
      </c>
      <c r="AB2873" s="1">
        <v>4</v>
      </c>
      <c r="AL2873" s="7">
        <f>IF(Q2873&gt;0,RANK(Q2873,(N2873:P2873,Q2873:AJ2873)),0)</f>
        <v>0</v>
      </c>
      <c r="AM2873" s="7">
        <f>IF(R2873&gt;0,RANK(R2873,(N2873:P2873,Q2873:AJ2873)),0)</f>
        <v>4</v>
      </c>
      <c r="AN2873" s="7">
        <f>IF(S2873&gt;0,RANK(S2873,(N2873:P2873,Q2873:AJ2873)),0)</f>
        <v>5</v>
      </c>
      <c r="AO2873" s="7">
        <f>IF(T2873&gt;0,RANK(T2873,(N2873:P2873,Q2873:AJ2873)),0)</f>
        <v>7</v>
      </c>
      <c r="AP2873" s="2">
        <f t="shared" si="1061"/>
        <v>0</v>
      </c>
      <c r="AQ2873" s="2">
        <f t="shared" si="1062"/>
        <v>1.1945647304763326E-3</v>
      </c>
      <c r="AR2873" s="2">
        <f t="shared" si="1063"/>
        <v>5.9728236523816629E-4</v>
      </c>
      <c r="AS2873" s="2">
        <f t="shared" si="1064"/>
        <v>1.4932059130954157E-4</v>
      </c>
      <c r="AU2873" t="s">
        <v>3197</v>
      </c>
      <c r="AV2873" t="s">
        <v>3221</v>
      </c>
      <c r="AW2873">
        <v>17</v>
      </c>
      <c r="AY2873" s="130">
        <v>48</v>
      </c>
      <c r="AZ2873" s="131">
        <v>503</v>
      </c>
      <c r="BA2873" s="132">
        <f t="shared" si="1065"/>
        <v>48503</v>
      </c>
      <c r="BC2873" s="7" t="s">
        <v>532</v>
      </c>
    </row>
    <row r="2874" spans="1:55" hidden="1" outlineLevel="1" x14ac:dyDescent="0.2">
      <c r="A2874" t="s">
        <v>2035</v>
      </c>
      <c r="B2874" t="s">
        <v>3221</v>
      </c>
      <c r="C2874" s="1">
        <f t="shared" si="1055"/>
        <v>2450</v>
      </c>
      <c r="D2874" s="7">
        <f>RANK(N2874,(N2874:P2874,Q2874:AJ2874))</f>
        <v>1</v>
      </c>
      <c r="E2874" s="7">
        <f>RANK(O2874,(N2874:P2874,Q2874:AJ2874))</f>
        <v>2</v>
      </c>
      <c r="F2874" s="7">
        <f>IF(P2874&gt;0,RANK(P2874,(N2874:P2874,Q2874:AJ2874)),0)</f>
        <v>3</v>
      </c>
      <c r="G2874" s="1">
        <f t="shared" si="1056"/>
        <v>1265</v>
      </c>
      <c r="H2874" s="2">
        <f t="shared" si="1066"/>
        <v>0.51632653061224487</v>
      </c>
      <c r="I2874" s="2"/>
      <c r="J2874" s="2">
        <f t="shared" si="1057"/>
        <v>0.72897959183673466</v>
      </c>
      <c r="K2874" s="2">
        <f t="shared" si="1058"/>
        <v>0.21265306122448979</v>
      </c>
      <c r="L2874" s="2">
        <f t="shared" si="1059"/>
        <v>5.3469387755102044E-2</v>
      </c>
      <c r="M2874" s="2">
        <f t="shared" si="1060"/>
        <v>4.8979591836735004E-3</v>
      </c>
      <c r="N2874" s="1">
        <v>1786</v>
      </c>
      <c r="O2874" s="1">
        <v>521</v>
      </c>
      <c r="P2874" s="1">
        <v>131</v>
      </c>
      <c r="R2874" s="1">
        <v>7</v>
      </c>
      <c r="S2874" s="1">
        <v>3</v>
      </c>
      <c r="T2874" s="1">
        <v>2</v>
      </c>
      <c r="AB2874" s="1">
        <v>0</v>
      </c>
      <c r="AL2874" s="7">
        <f>IF(Q2874&gt;0,RANK(Q2874,(N2874:P2874,Q2874:AJ2874)),0)</f>
        <v>0</v>
      </c>
      <c r="AM2874" s="7">
        <f>IF(R2874&gt;0,RANK(R2874,(N2874:P2874,Q2874:AJ2874)),0)</f>
        <v>4</v>
      </c>
      <c r="AN2874" s="7">
        <f>IF(S2874&gt;0,RANK(S2874,(N2874:P2874,Q2874:AJ2874)),0)</f>
        <v>5</v>
      </c>
      <c r="AO2874" s="7">
        <f>IF(T2874&gt;0,RANK(T2874,(N2874:P2874,Q2874:AJ2874)),0)</f>
        <v>6</v>
      </c>
      <c r="AP2874" s="2">
        <f t="shared" si="1061"/>
        <v>0</v>
      </c>
      <c r="AQ2874" s="2">
        <f t="shared" si="1062"/>
        <v>2.8571428571428571E-3</v>
      </c>
      <c r="AR2874" s="2">
        <f t="shared" si="1063"/>
        <v>1.2244897959183673E-3</v>
      </c>
      <c r="AS2874" s="2">
        <f t="shared" si="1064"/>
        <v>8.1632653061224493E-4</v>
      </c>
      <c r="AU2874" t="s">
        <v>2035</v>
      </c>
      <c r="AV2874" t="s">
        <v>3221</v>
      </c>
      <c r="AW2874">
        <v>28</v>
      </c>
      <c r="AY2874" s="130">
        <v>48</v>
      </c>
      <c r="AZ2874" s="131">
        <v>505</v>
      </c>
      <c r="BA2874" s="132">
        <f t="shared" si="1065"/>
        <v>48505</v>
      </c>
      <c r="BC2874" s="7" t="s">
        <v>532</v>
      </c>
    </row>
    <row r="2875" spans="1:55" hidden="1" outlineLevel="1" x14ac:dyDescent="0.2">
      <c r="A2875" t="s">
        <v>858</v>
      </c>
      <c r="B2875" t="s">
        <v>3221</v>
      </c>
      <c r="C2875" s="1">
        <f t="shared" si="1055"/>
        <v>3193</v>
      </c>
      <c r="D2875" s="7">
        <f>RANK(N2875,(N2875:P2875,Q2875:AJ2875))</f>
        <v>1</v>
      </c>
      <c r="E2875" s="7">
        <f>RANK(O2875,(N2875:P2875,Q2875:AJ2875))</f>
        <v>2</v>
      </c>
      <c r="F2875" s="7">
        <f>IF(P2875&gt;0,RANK(P2875,(N2875:P2875,Q2875:AJ2875)),0)</f>
        <v>3</v>
      </c>
      <c r="G2875" s="1">
        <f t="shared" si="1056"/>
        <v>2166</v>
      </c>
      <c r="H2875" s="2">
        <f t="shared" si="1066"/>
        <v>0.67835891011587846</v>
      </c>
      <c r="I2875" s="2"/>
      <c r="J2875" s="2">
        <f t="shared" si="1057"/>
        <v>0.82336360789226437</v>
      </c>
      <c r="K2875" s="2">
        <f t="shared" si="1058"/>
        <v>0.14500469777638583</v>
      </c>
      <c r="L2875" s="2">
        <f t="shared" si="1059"/>
        <v>2.8499843407453804E-2</v>
      </c>
      <c r="M2875" s="2">
        <f t="shared" si="1060"/>
        <v>3.131850923895993E-3</v>
      </c>
      <c r="N2875" s="1">
        <v>2629</v>
      </c>
      <c r="O2875" s="1">
        <v>463</v>
      </c>
      <c r="P2875" s="1">
        <v>91</v>
      </c>
      <c r="R2875" s="1">
        <v>3</v>
      </c>
      <c r="S2875" s="1">
        <v>2</v>
      </c>
      <c r="T2875" s="1">
        <v>5</v>
      </c>
      <c r="AB2875" s="1">
        <v>0</v>
      </c>
      <c r="AL2875" s="7">
        <f>IF(Q2875&gt;0,RANK(Q2875,(N2875:P2875,Q2875:AJ2875)),0)</f>
        <v>0</v>
      </c>
      <c r="AM2875" s="7">
        <f>IF(R2875&gt;0,RANK(R2875,(N2875:P2875,Q2875:AJ2875)),0)</f>
        <v>5</v>
      </c>
      <c r="AN2875" s="7">
        <f>IF(S2875&gt;0,RANK(S2875,(N2875:P2875,Q2875:AJ2875)),0)</f>
        <v>6</v>
      </c>
      <c r="AO2875" s="7">
        <f>IF(T2875&gt;0,RANK(T2875,(N2875:P2875,Q2875:AJ2875)),0)</f>
        <v>4</v>
      </c>
      <c r="AP2875" s="2">
        <f t="shared" si="1061"/>
        <v>0</v>
      </c>
      <c r="AQ2875" s="2">
        <f t="shared" si="1062"/>
        <v>9.395552771688068E-4</v>
      </c>
      <c r="AR2875" s="2">
        <f t="shared" si="1063"/>
        <v>6.2637018477920453E-4</v>
      </c>
      <c r="AS2875" s="2">
        <f t="shared" si="1064"/>
        <v>1.5659254619480112E-3</v>
      </c>
      <c r="AU2875" t="s">
        <v>858</v>
      </c>
      <c r="AV2875" t="s">
        <v>3221</v>
      </c>
      <c r="AW2875">
        <v>23</v>
      </c>
      <c r="AY2875" s="130">
        <v>48</v>
      </c>
      <c r="AZ2875" s="131">
        <v>507</v>
      </c>
      <c r="BA2875" s="132">
        <f t="shared" si="1065"/>
        <v>48507</v>
      </c>
      <c r="BC2875" s="7" t="s">
        <v>532</v>
      </c>
    </row>
    <row r="2876" spans="1:55" collapsed="1" x14ac:dyDescent="0.2">
      <c r="A2876" t="s">
        <v>1792</v>
      </c>
      <c r="B2876" t="s">
        <v>3301</v>
      </c>
      <c r="C2876" s="1">
        <f t="shared" si="1055"/>
        <v>5611644</v>
      </c>
      <c r="D2876" s="7">
        <f>RANK(N2876,(N2876:P2876,Q2876:AJ2876))</f>
        <v>2</v>
      </c>
      <c r="E2876" s="7">
        <f>RANK(O2876,(N2876:P2876,Q2876:AJ2876))</f>
        <v>1</v>
      </c>
      <c r="F2876" s="7">
        <f>IF(P2876&gt;0,RANK(P2876,(N2876:P2876,Q2876:AJ2876)),0)</f>
        <v>3</v>
      </c>
      <c r="G2876" s="1">
        <f t="shared" si="1056"/>
        <v>276484</v>
      </c>
      <c r="H2876" s="2">
        <f t="shared" si="1066"/>
        <v>4.9269697079857525E-2</v>
      </c>
      <c r="I2876" s="2"/>
      <c r="J2876" s="2">
        <f t="shared" si="1057"/>
        <v>0.43831771937065145</v>
      </c>
      <c r="K2876" s="2">
        <f t="shared" si="1058"/>
        <v>0.48758741645050896</v>
      </c>
      <c r="L2876" s="2">
        <f t="shared" si="1059"/>
        <v>6.7455633322427433E-2</v>
      </c>
      <c r="M2876" s="2">
        <f t="shared" si="1060"/>
        <v>6.6392308564121594E-3</v>
      </c>
      <c r="N2876" s="1">
        <f t="shared" ref="N2876:T2876" si="1067">SUM(N2622:N2875)</f>
        <v>2459683</v>
      </c>
      <c r="O2876" s="1">
        <f t="shared" si="1067"/>
        <v>2736167</v>
      </c>
      <c r="P2876" s="1">
        <f t="shared" si="1067"/>
        <v>378537</v>
      </c>
      <c r="Q2876" s="1">
        <f t="shared" si="1067"/>
        <v>4810</v>
      </c>
      <c r="R2876" s="1">
        <f t="shared" si="1067"/>
        <v>20256</v>
      </c>
      <c r="S2876" s="1">
        <f t="shared" si="1067"/>
        <v>7472</v>
      </c>
      <c r="T2876" s="1">
        <f t="shared" si="1067"/>
        <v>4422</v>
      </c>
      <c r="AB2876" s="1">
        <f>SUM(AB2622:AB2875)</f>
        <v>297</v>
      </c>
      <c r="AL2876" s="7">
        <f>IF(Q2876&gt;0,RANK(Q2876,(N2876:P2876,Q2876:AJ2876)),0)</f>
        <v>6</v>
      </c>
      <c r="AM2876" s="7">
        <f>IF(R2876&gt;0,RANK(R2876,(N2876:P2876,Q2876:AJ2876)),0)</f>
        <v>4</v>
      </c>
      <c r="AN2876" s="7">
        <f>IF(S2876&gt;0,RANK(S2876,(N2876:P2876,Q2876:AJ2876)),0)</f>
        <v>5</v>
      </c>
      <c r="AO2876" s="7">
        <f>IF(T2876&gt;0,RANK(T2876,(N2876:P2876,Q2876:AJ2876)),0)</f>
        <v>7</v>
      </c>
      <c r="AP2876" s="2">
        <f t="shared" si="1061"/>
        <v>8.5714631933173243E-4</v>
      </c>
      <c r="AQ2876" s="2">
        <f t="shared" si="1062"/>
        <v>3.6096373896847343E-3</v>
      </c>
      <c r="AR2876" s="2">
        <f t="shared" si="1063"/>
        <v>1.3315171097810195E-3</v>
      </c>
      <c r="AS2876" s="2">
        <f t="shared" si="1064"/>
        <v>7.8800437091162588E-4</v>
      </c>
      <c r="AU2876" t="s">
        <v>1792</v>
      </c>
      <c r="AV2876" t="s">
        <v>3301</v>
      </c>
      <c r="AY2876" s="130">
        <v>48</v>
      </c>
      <c r="AZ2876" s="131"/>
      <c r="BA2876" s="130">
        <v>48</v>
      </c>
      <c r="BC2876" s="7" t="s">
        <v>433</v>
      </c>
    </row>
    <row r="2877" spans="1:55" x14ac:dyDescent="0.2">
      <c r="C2877" s="1"/>
      <c r="E2877" s="7"/>
      <c r="F2877" s="7"/>
      <c r="I2877" s="2"/>
      <c r="AL2877" s="7"/>
      <c r="AM2877" s="7"/>
      <c r="AN2877" s="7"/>
      <c r="AO2877" s="7"/>
      <c r="AY2877" s="130"/>
      <c r="AZ2877" s="131"/>
      <c r="BA2877" s="132"/>
    </row>
    <row r="2878" spans="1:55" hidden="1" outlineLevel="1" x14ac:dyDescent="0.2">
      <c r="A2878" t="s">
        <v>954</v>
      </c>
      <c r="B2878" t="s">
        <v>3010</v>
      </c>
      <c r="C2878" s="1">
        <f t="shared" ref="C2878:C2907" si="1068">SUM(N2878:AJ2878)</f>
        <v>2094</v>
      </c>
      <c r="D2878" s="7">
        <f>RANK(N2878,(N2878:P2878,Q2878:AJ2878))</f>
        <v>2</v>
      </c>
      <c r="E2878" s="7">
        <f>RANK(O2878,(N2878:P2878,Q2878:AJ2878))</f>
        <v>1</v>
      </c>
      <c r="F2878" s="7">
        <f>IF(P2878&gt;0,RANK(P2878,(N2878:P2878,Q2878:AJ2878)),0)</f>
        <v>3</v>
      </c>
      <c r="G2878" s="1">
        <f t="shared" ref="G2878:G2907" si="1069">MAX(N2878:P2878)-LARGE(N2878:P2878,2)</f>
        <v>477</v>
      </c>
      <c r="H2878" s="2">
        <f t="shared" si="1066"/>
        <v>0.22779369627507162</v>
      </c>
      <c r="I2878" s="2"/>
      <c r="J2878" s="2">
        <f t="shared" ref="J2878:J2907" si="1070">IF($C2878=0,"-",N2878/$C2878)</f>
        <v>0.32808022922636104</v>
      </c>
      <c r="K2878" s="2">
        <f t="shared" ref="K2878:K2907" si="1071">IF($C2878=0,"-",O2878/$C2878)</f>
        <v>0.55587392550143266</v>
      </c>
      <c r="L2878" s="2">
        <f t="shared" ref="L2878:L2907" si="1072">IF($C2878=0,"-",P2878/$C2878)</f>
        <v>0.10362941738299905</v>
      </c>
      <c r="M2878" s="2">
        <f t="shared" ref="M2878:M2907" si="1073">IF(C2878=0,"-",(1-J2878-K2878-L2878))</f>
        <v>1.2416427889207243E-2</v>
      </c>
      <c r="N2878" s="1">
        <v>687</v>
      </c>
      <c r="O2878" s="1">
        <v>1164</v>
      </c>
      <c r="P2878" s="1">
        <v>217</v>
      </c>
      <c r="Q2878" s="1">
        <v>3</v>
      </c>
      <c r="R2878" s="1">
        <v>4</v>
      </c>
      <c r="S2878" s="1">
        <v>12</v>
      </c>
      <c r="U2878" s="1">
        <v>1</v>
      </c>
      <c r="Y2878" s="1">
        <v>0</v>
      </c>
      <c r="AB2878" s="1">
        <v>0</v>
      </c>
      <c r="AD2878" s="1">
        <v>2</v>
      </c>
      <c r="AE2878" s="1">
        <v>1</v>
      </c>
      <c r="AF2878" s="1">
        <v>3</v>
      </c>
      <c r="AL2878" s="7">
        <f>IF(Q2878&gt;0,RANK(Q2878,(N2878:P2878,Q2878:AJ2878)),0)</f>
        <v>6</v>
      </c>
      <c r="AM2878" s="7">
        <f>IF(R2878&gt;0,RANK(R2878,(N2878:P2878,Q2878:AJ2878)),0)</f>
        <v>5</v>
      </c>
      <c r="AN2878" s="7">
        <f>IF(S2878&gt;0,RANK(S2878,(N2878:P2878,Q2878:AJ2878)),0)</f>
        <v>4</v>
      </c>
      <c r="AO2878" s="7">
        <f>IF(T2878&gt;0,RANK(T2878,(N2878:P2878,Q2878:AJ2878)),0)</f>
        <v>0</v>
      </c>
      <c r="AP2878" s="2">
        <f t="shared" ref="AP2878:AP2907" si="1074">IF($C2878=0,"-",Q2878/$C2878)</f>
        <v>1.4326647564469914E-3</v>
      </c>
      <c r="AQ2878" s="2">
        <f t="shared" ref="AQ2878:AQ2907" si="1075">IF($C2878=0,"-",R2878/$C2878)</f>
        <v>1.9102196752626551E-3</v>
      </c>
      <c r="AR2878" s="2">
        <f t="shared" ref="AR2878:AR2907" si="1076">IF($C2878=0,"-",S2878/$C2878)</f>
        <v>5.7306590257879654E-3</v>
      </c>
      <c r="AS2878" s="2">
        <f t="shared" ref="AS2878:AS2907" si="1077">IF($C2878=0,"-",T2878/$C2878)</f>
        <v>0</v>
      </c>
      <c r="AU2878" t="s">
        <v>954</v>
      </c>
      <c r="AV2878" t="s">
        <v>3010</v>
      </c>
      <c r="AW2878">
        <v>1</v>
      </c>
      <c r="AY2878" s="130">
        <v>49</v>
      </c>
      <c r="AZ2878" s="131">
        <v>1</v>
      </c>
      <c r="BA2878" s="132">
        <f t="shared" ref="BA2878:BA2906" si="1078">AY2878*1000+AZ2878</f>
        <v>49001</v>
      </c>
      <c r="BC2878" s="7" t="s">
        <v>532</v>
      </c>
    </row>
    <row r="2879" spans="1:55" hidden="1" outlineLevel="1" x14ac:dyDescent="0.2">
      <c r="A2879" t="s">
        <v>3020</v>
      </c>
      <c r="B2879" t="s">
        <v>3010</v>
      </c>
      <c r="C2879" s="1">
        <f t="shared" si="1068"/>
        <v>13365</v>
      </c>
      <c r="D2879" s="7">
        <f>RANK(N2879,(N2879:P2879,Q2879:AJ2879))</f>
        <v>2</v>
      </c>
      <c r="E2879" s="7">
        <f>RANK(O2879,(N2879:P2879,Q2879:AJ2879))</f>
        <v>1</v>
      </c>
      <c r="F2879" s="7">
        <f>IF(P2879&gt;0,RANK(P2879,(N2879:P2879,Q2879:AJ2879)),0)</f>
        <v>3</v>
      </c>
      <c r="G2879" s="1">
        <f t="shared" si="1069"/>
        <v>5203</v>
      </c>
      <c r="H2879" s="2">
        <f t="shared" si="1066"/>
        <v>0.38930041152263373</v>
      </c>
      <c r="I2879" s="2"/>
      <c r="J2879" s="2">
        <f t="shared" si="1070"/>
        <v>0.23718668163112608</v>
      </c>
      <c r="K2879" s="2">
        <f t="shared" si="1071"/>
        <v>0.62648709315375983</v>
      </c>
      <c r="L2879" s="2">
        <f t="shared" si="1072"/>
        <v>0.1180695847362514</v>
      </c>
      <c r="M2879" s="2">
        <f t="shared" si="1073"/>
        <v>1.8256640478862662E-2</v>
      </c>
      <c r="N2879" s="1">
        <v>3170</v>
      </c>
      <c r="O2879" s="1">
        <v>8373</v>
      </c>
      <c r="P2879" s="1">
        <v>1578</v>
      </c>
      <c r="Q2879" s="1">
        <v>40</v>
      </c>
      <c r="R2879" s="1">
        <v>58</v>
      </c>
      <c r="S2879" s="1">
        <v>73</v>
      </c>
      <c r="T2879" s="1">
        <v>11</v>
      </c>
      <c r="U2879" s="1">
        <v>10</v>
      </c>
      <c r="Y2879" s="1">
        <v>2</v>
      </c>
      <c r="AB2879" s="1">
        <v>0</v>
      </c>
      <c r="AD2879" s="1">
        <v>38</v>
      </c>
      <c r="AE2879" s="1">
        <v>1</v>
      </c>
      <c r="AF2879" s="1">
        <v>11</v>
      </c>
      <c r="AL2879" s="7">
        <f>IF(Q2879&gt;0,RANK(Q2879,(N2879:P2879,Q2879:AJ2879)),0)</f>
        <v>6</v>
      </c>
      <c r="AM2879" s="7">
        <f>IF(R2879&gt;0,RANK(R2879,(N2879:P2879,Q2879:AJ2879)),0)</f>
        <v>5</v>
      </c>
      <c r="AN2879" s="7">
        <f>IF(S2879&gt;0,RANK(S2879,(N2879:P2879,Q2879:AJ2879)),0)</f>
        <v>4</v>
      </c>
      <c r="AO2879" s="7">
        <f>IF(T2879&gt;0,RANK(T2879,(N2879:P2879,Q2879:AJ2879)),0)</f>
        <v>8</v>
      </c>
      <c r="AP2879" s="2">
        <f t="shared" si="1074"/>
        <v>2.9928918817807705E-3</v>
      </c>
      <c r="AQ2879" s="2">
        <f t="shared" si="1075"/>
        <v>4.3396932285821171E-3</v>
      </c>
      <c r="AR2879" s="2">
        <f t="shared" si="1076"/>
        <v>5.4620276842499062E-3</v>
      </c>
      <c r="AS2879" s="2">
        <f t="shared" si="1077"/>
        <v>8.2304526748971192E-4</v>
      </c>
      <c r="AU2879" t="s">
        <v>3020</v>
      </c>
      <c r="AV2879" t="s">
        <v>3010</v>
      </c>
      <c r="AW2879">
        <v>1</v>
      </c>
      <c r="AY2879" s="130">
        <v>49</v>
      </c>
      <c r="AZ2879" s="131">
        <v>3</v>
      </c>
      <c r="BA2879" s="132">
        <f t="shared" si="1078"/>
        <v>49003</v>
      </c>
      <c r="BC2879" s="7" t="s">
        <v>532</v>
      </c>
    </row>
    <row r="2880" spans="1:55" hidden="1" outlineLevel="1" x14ac:dyDescent="0.2">
      <c r="A2880" t="s">
        <v>2147</v>
      </c>
      <c r="B2880" t="s">
        <v>3010</v>
      </c>
      <c r="C2880" s="1">
        <f t="shared" si="1068"/>
        <v>26394</v>
      </c>
      <c r="D2880" s="7">
        <f>RANK(N2880,(N2880:P2880,Q2880:AJ2880))</f>
        <v>2</v>
      </c>
      <c r="E2880" s="7">
        <f>RANK(O2880,(N2880:P2880,Q2880:AJ2880))</f>
        <v>1</v>
      </c>
      <c r="F2880" s="7">
        <f>IF(P2880&gt;0,RANK(P2880,(N2880:P2880,Q2880:AJ2880)),0)</f>
        <v>3</v>
      </c>
      <c r="G2880" s="1">
        <f t="shared" si="1069"/>
        <v>10237</v>
      </c>
      <c r="H2880" s="2">
        <f t="shared" si="1066"/>
        <v>0.38785329999242252</v>
      </c>
      <c r="I2880" s="2"/>
      <c r="J2880" s="2">
        <f t="shared" si="1070"/>
        <v>0.24986739410472078</v>
      </c>
      <c r="K2880" s="2">
        <f t="shared" si="1071"/>
        <v>0.63772069409714327</v>
      </c>
      <c r="L2880" s="2">
        <f t="shared" si="1072"/>
        <v>9.089186936424945E-2</v>
      </c>
      <c r="M2880" s="2">
        <f t="shared" si="1073"/>
        <v>2.1520042433886472E-2</v>
      </c>
      <c r="N2880" s="1">
        <v>6595</v>
      </c>
      <c r="O2880" s="1">
        <v>16832</v>
      </c>
      <c r="P2880" s="1">
        <v>2399</v>
      </c>
      <c r="Q2880" s="1">
        <v>170</v>
      </c>
      <c r="R2880" s="1">
        <v>103</v>
      </c>
      <c r="S2880" s="1">
        <v>112</v>
      </c>
      <c r="T2880" s="1">
        <v>52</v>
      </c>
      <c r="U2880" s="1">
        <v>12</v>
      </c>
      <c r="Y2880" s="1">
        <v>11</v>
      </c>
      <c r="AB2880" s="1">
        <v>0</v>
      </c>
      <c r="AD2880" s="1">
        <v>59</v>
      </c>
      <c r="AE2880" s="1">
        <v>2</v>
      </c>
      <c r="AF2880" s="1">
        <v>47</v>
      </c>
      <c r="AL2880" s="7">
        <f>IF(Q2880&gt;0,RANK(Q2880,(N2880:P2880,Q2880:AJ2880)),0)</f>
        <v>4</v>
      </c>
      <c r="AM2880" s="7">
        <f>IF(R2880&gt;0,RANK(R2880,(N2880:P2880,Q2880:AJ2880)),0)</f>
        <v>6</v>
      </c>
      <c r="AN2880" s="7">
        <f>IF(S2880&gt;0,RANK(S2880,(N2880:P2880,Q2880:AJ2880)),0)</f>
        <v>5</v>
      </c>
      <c r="AO2880" s="7">
        <f>IF(T2880&gt;0,RANK(T2880,(N2880:P2880,Q2880:AJ2880)),0)</f>
        <v>8</v>
      </c>
      <c r="AP2880" s="2">
        <f t="shared" si="1074"/>
        <v>6.4408577707054633E-3</v>
      </c>
      <c r="AQ2880" s="2">
        <f t="shared" si="1075"/>
        <v>3.9024020610744867E-3</v>
      </c>
      <c r="AR2880" s="2">
        <f t="shared" si="1076"/>
        <v>4.2433886489353645E-3</v>
      </c>
      <c r="AS2880" s="2">
        <f t="shared" si="1077"/>
        <v>1.9701447298628477E-3</v>
      </c>
      <c r="AU2880" t="s">
        <v>2147</v>
      </c>
      <c r="AV2880" t="s">
        <v>3010</v>
      </c>
      <c r="AW2880">
        <v>1</v>
      </c>
      <c r="AY2880" s="130">
        <v>49</v>
      </c>
      <c r="AZ2880" s="131">
        <v>5</v>
      </c>
      <c r="BA2880" s="132">
        <f t="shared" si="1078"/>
        <v>49005</v>
      </c>
      <c r="BC2880" s="7" t="s">
        <v>532</v>
      </c>
    </row>
    <row r="2881" spans="1:55" hidden="1" outlineLevel="1" x14ac:dyDescent="0.2">
      <c r="A2881" t="s">
        <v>2731</v>
      </c>
      <c r="B2881" t="s">
        <v>3010</v>
      </c>
      <c r="C2881" s="1">
        <f t="shared" si="1068"/>
        <v>7582</v>
      </c>
      <c r="D2881" s="7">
        <f>RANK(N2881,(N2881:P2881,Q2881:AJ2881))</f>
        <v>1</v>
      </c>
      <c r="E2881" s="7">
        <f>RANK(O2881,(N2881:P2881,Q2881:AJ2881))</f>
        <v>2</v>
      </c>
      <c r="F2881" s="7">
        <f>IF(P2881&gt;0,RANK(P2881,(N2881:P2881,Q2881:AJ2881)),0)</f>
        <v>3</v>
      </c>
      <c r="G2881" s="1">
        <f t="shared" si="1069"/>
        <v>1829</v>
      </c>
      <c r="H2881" s="2">
        <f t="shared" si="1066"/>
        <v>0.24122922711685571</v>
      </c>
      <c r="I2881" s="2"/>
      <c r="J2881" s="2">
        <f t="shared" si="1070"/>
        <v>0.55025059351094696</v>
      </c>
      <c r="K2881" s="2">
        <f t="shared" si="1071"/>
        <v>0.30902136639409128</v>
      </c>
      <c r="L2881" s="2">
        <f t="shared" si="1072"/>
        <v>0.12556053811659193</v>
      </c>
      <c r="M2881" s="2">
        <f t="shared" si="1073"/>
        <v>1.5167501978369829E-2</v>
      </c>
      <c r="N2881" s="1">
        <v>4172</v>
      </c>
      <c r="O2881" s="1">
        <v>2343</v>
      </c>
      <c r="P2881" s="1">
        <v>952</v>
      </c>
      <c r="Q2881" s="1">
        <v>17</v>
      </c>
      <c r="R2881" s="1">
        <v>17</v>
      </c>
      <c r="S2881" s="1">
        <v>33</v>
      </c>
      <c r="T2881" s="1">
        <v>10</v>
      </c>
      <c r="U2881" s="1">
        <v>9</v>
      </c>
      <c r="Y2881" s="1">
        <v>5</v>
      </c>
      <c r="AB2881" s="1">
        <v>0</v>
      </c>
      <c r="AD2881" s="1">
        <v>15</v>
      </c>
      <c r="AE2881" s="1">
        <v>0</v>
      </c>
      <c r="AF2881" s="1">
        <v>9</v>
      </c>
      <c r="AL2881" s="7">
        <f>IF(Q2881&gt;0,RANK(Q2881,(N2881:P2881,Q2881:AJ2881)),0)</f>
        <v>5</v>
      </c>
      <c r="AM2881" s="7">
        <f>IF(R2881&gt;0,RANK(R2881,(N2881:P2881,Q2881:AJ2881)),0)</f>
        <v>5</v>
      </c>
      <c r="AN2881" s="7">
        <f>IF(S2881&gt;0,RANK(S2881,(N2881:P2881,Q2881:AJ2881)),0)</f>
        <v>4</v>
      </c>
      <c r="AO2881" s="7">
        <f>IF(T2881&gt;0,RANK(T2881,(N2881:P2881,Q2881:AJ2881)),0)</f>
        <v>8</v>
      </c>
      <c r="AP2881" s="2">
        <f t="shared" si="1074"/>
        <v>2.242152466367713E-3</v>
      </c>
      <c r="AQ2881" s="2">
        <f t="shared" si="1075"/>
        <v>2.242152466367713E-3</v>
      </c>
      <c r="AR2881" s="2">
        <f t="shared" si="1076"/>
        <v>4.3524136111843838E-3</v>
      </c>
      <c r="AS2881" s="2">
        <f t="shared" si="1077"/>
        <v>1.3189132155104195E-3</v>
      </c>
      <c r="AU2881" t="s">
        <v>2731</v>
      </c>
      <c r="AV2881" t="s">
        <v>3010</v>
      </c>
      <c r="AW2881">
        <v>3</v>
      </c>
      <c r="AY2881" s="130">
        <v>49</v>
      </c>
      <c r="AZ2881" s="131">
        <v>7</v>
      </c>
      <c r="BA2881" s="132">
        <f t="shared" si="1078"/>
        <v>49007</v>
      </c>
      <c r="BC2881" s="7" t="s">
        <v>532</v>
      </c>
    </row>
    <row r="2882" spans="1:55" hidden="1" outlineLevel="1" x14ac:dyDescent="0.2">
      <c r="A2882" t="s">
        <v>3052</v>
      </c>
      <c r="B2882" t="s">
        <v>3010</v>
      </c>
      <c r="C2882" s="1">
        <f t="shared" si="1068"/>
        <v>426</v>
      </c>
      <c r="D2882" s="7">
        <f>RANK(N2882,(N2882:P2882,Q2882:AJ2882))</f>
        <v>2</v>
      </c>
      <c r="E2882" s="7">
        <f>RANK(O2882,(N2882:P2882,Q2882:AJ2882))</f>
        <v>1</v>
      </c>
      <c r="F2882" s="7">
        <f>IF(P2882&gt;0,RANK(P2882,(N2882:P2882,Q2882:AJ2882)),0)</f>
        <v>3</v>
      </c>
      <c r="G2882" s="1">
        <f t="shared" si="1069"/>
        <v>106</v>
      </c>
      <c r="H2882" s="2">
        <f t="shared" si="1066"/>
        <v>0.24882629107981222</v>
      </c>
      <c r="I2882" s="2"/>
      <c r="J2882" s="2">
        <f t="shared" si="1070"/>
        <v>0.30751173708920188</v>
      </c>
      <c r="K2882" s="2">
        <f t="shared" si="1071"/>
        <v>0.55633802816901412</v>
      </c>
      <c r="L2882" s="2">
        <f t="shared" si="1072"/>
        <v>0.12910798122065728</v>
      </c>
      <c r="M2882" s="2">
        <f t="shared" si="1073"/>
        <v>7.0422535211267234E-3</v>
      </c>
      <c r="N2882" s="1">
        <v>131</v>
      </c>
      <c r="O2882" s="1">
        <v>237</v>
      </c>
      <c r="P2882" s="1">
        <v>55</v>
      </c>
      <c r="Q2882" s="1">
        <v>1</v>
      </c>
      <c r="R2882" s="1">
        <v>2</v>
      </c>
      <c r="U2882" s="1">
        <v>0</v>
      </c>
      <c r="Y2882" s="1">
        <v>0</v>
      </c>
      <c r="AB2882" s="1">
        <v>0</v>
      </c>
      <c r="AD2882" s="1">
        <v>0</v>
      </c>
      <c r="AE2882" s="1">
        <v>0</v>
      </c>
      <c r="AF2882" s="1">
        <v>0</v>
      </c>
      <c r="AL2882" s="7">
        <f>IF(Q2882&gt;0,RANK(Q2882,(N2882:P2882,Q2882:AJ2882)),0)</f>
        <v>5</v>
      </c>
      <c r="AM2882" s="7">
        <f>IF(R2882&gt;0,RANK(R2882,(N2882:P2882,Q2882:AJ2882)),0)</f>
        <v>4</v>
      </c>
      <c r="AN2882" s="7">
        <f>IF(S2882&gt;0,RANK(S2882,(N2882:P2882,Q2882:AJ2882)),0)</f>
        <v>0</v>
      </c>
      <c r="AO2882" s="7">
        <f>IF(T2882&gt;0,RANK(T2882,(N2882:P2882,Q2882:AJ2882)),0)</f>
        <v>0</v>
      </c>
      <c r="AP2882" s="2">
        <f t="shared" si="1074"/>
        <v>2.3474178403755869E-3</v>
      </c>
      <c r="AQ2882" s="2">
        <f t="shared" si="1075"/>
        <v>4.6948356807511738E-3</v>
      </c>
      <c r="AR2882" s="2">
        <f t="shared" si="1076"/>
        <v>0</v>
      </c>
      <c r="AS2882" s="2">
        <f t="shared" si="1077"/>
        <v>0</v>
      </c>
      <c r="AU2882" t="s">
        <v>3052</v>
      </c>
      <c r="AV2882" t="s">
        <v>3010</v>
      </c>
      <c r="AW2882">
        <v>3</v>
      </c>
      <c r="AY2882" s="130">
        <v>49</v>
      </c>
      <c r="AZ2882" s="131">
        <v>9</v>
      </c>
      <c r="BA2882" s="132">
        <f t="shared" si="1078"/>
        <v>49009</v>
      </c>
      <c r="BC2882" s="7" t="s">
        <v>532</v>
      </c>
    </row>
    <row r="2883" spans="1:55" hidden="1" outlineLevel="1" x14ac:dyDescent="0.2">
      <c r="A2883" t="s">
        <v>2192</v>
      </c>
      <c r="B2883" t="s">
        <v>3010</v>
      </c>
      <c r="C2883" s="1">
        <f t="shared" si="1068"/>
        <v>70981</v>
      </c>
      <c r="D2883" s="7">
        <f>RANK(N2883,(N2883:P2883,Q2883:AJ2883))</f>
        <v>2</v>
      </c>
      <c r="E2883" s="7">
        <f>RANK(O2883,(N2883:P2883,Q2883:AJ2883))</f>
        <v>1</v>
      </c>
      <c r="F2883" s="7">
        <f>IF(P2883&gt;0,RANK(P2883,(N2883:P2883,Q2883:AJ2883)),0)</f>
        <v>3</v>
      </c>
      <c r="G2883" s="1">
        <f t="shared" si="1069"/>
        <v>23467</v>
      </c>
      <c r="H2883" s="2">
        <f t="shared" si="1066"/>
        <v>0.33060959975204635</v>
      </c>
      <c r="I2883" s="2"/>
      <c r="J2883" s="2">
        <f t="shared" si="1070"/>
        <v>0.27191783716769274</v>
      </c>
      <c r="K2883" s="2">
        <f t="shared" si="1071"/>
        <v>0.60252743691973909</v>
      </c>
      <c r="L2883" s="2">
        <f t="shared" si="1072"/>
        <v>0.10559163719868697</v>
      </c>
      <c r="M2883" s="2">
        <f t="shared" si="1073"/>
        <v>1.996308871388125E-2</v>
      </c>
      <c r="N2883" s="1">
        <v>19301</v>
      </c>
      <c r="O2883" s="1">
        <v>42768</v>
      </c>
      <c r="P2883" s="1">
        <v>7495</v>
      </c>
      <c r="Q2883" s="1">
        <v>309</v>
      </c>
      <c r="R2883" s="1">
        <v>442</v>
      </c>
      <c r="S2883" s="1">
        <v>262</v>
      </c>
      <c r="T2883" s="1">
        <v>103</v>
      </c>
      <c r="U2883" s="1">
        <v>31</v>
      </c>
      <c r="Y2883" s="1">
        <v>14</v>
      </c>
      <c r="AB2883" s="1">
        <v>0</v>
      </c>
      <c r="AD2883" s="1">
        <v>148</v>
      </c>
      <c r="AE2883" s="1">
        <v>9</v>
      </c>
      <c r="AF2883" s="1">
        <v>99</v>
      </c>
      <c r="AL2883" s="7">
        <f>IF(Q2883&gt;0,RANK(Q2883,(N2883:P2883,Q2883:AJ2883)),0)</f>
        <v>5</v>
      </c>
      <c r="AM2883" s="7">
        <f>IF(R2883&gt;0,RANK(R2883,(N2883:P2883,Q2883:AJ2883)),0)</f>
        <v>4</v>
      </c>
      <c r="AN2883" s="7">
        <f>IF(S2883&gt;0,RANK(S2883,(N2883:P2883,Q2883:AJ2883)),0)</f>
        <v>6</v>
      </c>
      <c r="AO2883" s="7">
        <f>IF(T2883&gt;0,RANK(T2883,(N2883:P2883,Q2883:AJ2883)),0)</f>
        <v>8</v>
      </c>
      <c r="AP2883" s="2">
        <f t="shared" si="1074"/>
        <v>4.3532776376776884E-3</v>
      </c>
      <c r="AQ2883" s="2">
        <f t="shared" si="1075"/>
        <v>6.2270184979078911E-3</v>
      </c>
      <c r="AR2883" s="2">
        <f t="shared" si="1076"/>
        <v>3.691128611882053E-3</v>
      </c>
      <c r="AS2883" s="2">
        <f t="shared" si="1077"/>
        <v>1.4510925458925629E-3</v>
      </c>
      <c r="AU2883" t="s">
        <v>2192</v>
      </c>
      <c r="AV2883" t="s">
        <v>3010</v>
      </c>
      <c r="AW2883">
        <v>1</v>
      </c>
      <c r="AY2883" s="130">
        <v>49</v>
      </c>
      <c r="AZ2883" s="131">
        <v>11</v>
      </c>
      <c r="BA2883" s="132">
        <f t="shared" si="1078"/>
        <v>49011</v>
      </c>
      <c r="BC2883" s="7" t="s">
        <v>532</v>
      </c>
    </row>
    <row r="2884" spans="1:55" hidden="1" outlineLevel="1" x14ac:dyDescent="0.2">
      <c r="A2884" t="s">
        <v>2464</v>
      </c>
      <c r="B2884" t="s">
        <v>3010</v>
      </c>
      <c r="C2884" s="1">
        <f t="shared" si="1068"/>
        <v>4159</v>
      </c>
      <c r="D2884" s="7">
        <f>RANK(N2884,(N2884:P2884,Q2884:AJ2884))</f>
        <v>2</v>
      </c>
      <c r="E2884" s="7">
        <f>RANK(O2884,(N2884:P2884,Q2884:AJ2884))</f>
        <v>1</v>
      </c>
      <c r="F2884" s="7">
        <f>IF(P2884&gt;0,RANK(P2884,(N2884:P2884,Q2884:AJ2884)),0)</f>
        <v>3</v>
      </c>
      <c r="G2884" s="1">
        <f t="shared" si="1069"/>
        <v>1756</v>
      </c>
      <c r="H2884" s="2">
        <f t="shared" si="1066"/>
        <v>0.42221687905746574</v>
      </c>
      <c r="I2884" s="2"/>
      <c r="J2884" s="2">
        <f t="shared" si="1070"/>
        <v>0.21447463332531858</v>
      </c>
      <c r="K2884" s="2">
        <f t="shared" si="1071"/>
        <v>0.63669151238278432</v>
      </c>
      <c r="L2884" s="2">
        <f t="shared" si="1072"/>
        <v>0.13609040634767974</v>
      </c>
      <c r="M2884" s="2">
        <f t="shared" si="1073"/>
        <v>1.2743447944217362E-2</v>
      </c>
      <c r="N2884" s="1">
        <v>892</v>
      </c>
      <c r="O2884" s="1">
        <v>2648</v>
      </c>
      <c r="P2884" s="1">
        <v>566</v>
      </c>
      <c r="Q2884" s="1">
        <v>6</v>
      </c>
      <c r="R2884" s="1">
        <v>13</v>
      </c>
      <c r="S2884" s="1">
        <v>22</v>
      </c>
      <c r="T2884" s="1">
        <v>3</v>
      </c>
      <c r="U2884" s="1">
        <v>0</v>
      </c>
      <c r="Y2884" s="1">
        <v>1</v>
      </c>
      <c r="AB2884" s="1">
        <v>0</v>
      </c>
      <c r="AD2884" s="1">
        <v>5</v>
      </c>
      <c r="AE2884" s="1">
        <v>0</v>
      </c>
      <c r="AF2884" s="1">
        <v>3</v>
      </c>
      <c r="AL2884" s="7">
        <f>IF(Q2884&gt;0,RANK(Q2884,(N2884:P2884,Q2884:AJ2884)),0)</f>
        <v>6</v>
      </c>
      <c r="AM2884" s="7">
        <f>IF(R2884&gt;0,RANK(R2884,(N2884:P2884,Q2884:AJ2884)),0)</f>
        <v>5</v>
      </c>
      <c r="AN2884" s="7">
        <f>IF(S2884&gt;0,RANK(S2884,(N2884:P2884,Q2884:AJ2884)),0)</f>
        <v>4</v>
      </c>
      <c r="AO2884" s="7">
        <f>IF(T2884&gt;0,RANK(T2884,(N2884:P2884,Q2884:AJ2884)),0)</f>
        <v>8</v>
      </c>
      <c r="AP2884" s="2">
        <f t="shared" si="1074"/>
        <v>1.4426544842510219E-3</v>
      </c>
      <c r="AQ2884" s="2">
        <f t="shared" si="1075"/>
        <v>3.1257513825438807E-3</v>
      </c>
      <c r="AR2884" s="2">
        <f t="shared" si="1076"/>
        <v>5.2897331089204139E-3</v>
      </c>
      <c r="AS2884" s="2">
        <f t="shared" si="1077"/>
        <v>7.2132724212551095E-4</v>
      </c>
      <c r="AU2884" t="s">
        <v>2464</v>
      </c>
      <c r="AV2884" t="s">
        <v>3010</v>
      </c>
      <c r="AW2884">
        <v>3</v>
      </c>
      <c r="AY2884" s="130">
        <v>49</v>
      </c>
      <c r="AZ2884" s="131">
        <v>13</v>
      </c>
      <c r="BA2884" s="132">
        <f t="shared" si="1078"/>
        <v>49013</v>
      </c>
      <c r="BC2884" s="7" t="s">
        <v>532</v>
      </c>
    </row>
    <row r="2885" spans="1:55" hidden="1" outlineLevel="1" x14ac:dyDescent="0.2">
      <c r="A2885" t="s">
        <v>2465</v>
      </c>
      <c r="B2885" t="s">
        <v>3010</v>
      </c>
      <c r="C2885" s="1">
        <f t="shared" si="1068"/>
        <v>4122</v>
      </c>
      <c r="D2885" s="7">
        <f>RANK(N2885,(N2885:P2885,Q2885:AJ2885))</f>
        <v>2</v>
      </c>
      <c r="E2885" s="7">
        <f>RANK(O2885,(N2885:P2885,Q2885:AJ2885))</f>
        <v>1</v>
      </c>
      <c r="F2885" s="7">
        <f>IF(P2885&gt;0,RANK(P2885,(N2885:P2885,Q2885:AJ2885)),0)</f>
        <v>3</v>
      </c>
      <c r="G2885" s="1">
        <f t="shared" si="1069"/>
        <v>662</v>
      </c>
      <c r="H2885" s="2">
        <f t="shared" si="1066"/>
        <v>0.16060164968461912</v>
      </c>
      <c r="I2885" s="2"/>
      <c r="J2885" s="2">
        <f t="shared" si="1070"/>
        <v>0.33260553129548764</v>
      </c>
      <c r="K2885" s="2">
        <f t="shared" si="1071"/>
        <v>0.49320718098010674</v>
      </c>
      <c r="L2885" s="2">
        <f t="shared" si="1072"/>
        <v>0.16084425036390101</v>
      </c>
      <c r="M2885" s="2">
        <f t="shared" si="1073"/>
        <v>1.33430373605046E-2</v>
      </c>
      <c r="N2885" s="1">
        <v>1371</v>
      </c>
      <c r="O2885" s="1">
        <v>2033</v>
      </c>
      <c r="P2885" s="1">
        <v>663</v>
      </c>
      <c r="Q2885" s="1">
        <v>12</v>
      </c>
      <c r="R2885" s="1">
        <v>10</v>
      </c>
      <c r="S2885" s="1">
        <v>11</v>
      </c>
      <c r="T2885" s="1">
        <v>2</v>
      </c>
      <c r="U2885" s="1">
        <v>7</v>
      </c>
      <c r="Y2885" s="1">
        <v>2</v>
      </c>
      <c r="AB2885" s="1">
        <v>0</v>
      </c>
      <c r="AD2885" s="1">
        <v>4</v>
      </c>
      <c r="AE2885" s="1">
        <v>0</v>
      </c>
      <c r="AF2885" s="1">
        <v>7</v>
      </c>
      <c r="AL2885" s="7">
        <f>IF(Q2885&gt;0,RANK(Q2885,(N2885:P2885,Q2885:AJ2885)),0)</f>
        <v>4</v>
      </c>
      <c r="AM2885" s="7">
        <f>IF(R2885&gt;0,RANK(R2885,(N2885:P2885,Q2885:AJ2885)),0)</f>
        <v>6</v>
      </c>
      <c r="AN2885" s="7">
        <f>IF(S2885&gt;0,RANK(S2885,(N2885:P2885,Q2885:AJ2885)),0)</f>
        <v>5</v>
      </c>
      <c r="AO2885" s="7">
        <f>IF(T2885&gt;0,RANK(T2885,(N2885:P2885,Q2885:AJ2885)),0)</f>
        <v>10</v>
      </c>
      <c r="AP2885" s="2">
        <f t="shared" si="1074"/>
        <v>2.911208151382824E-3</v>
      </c>
      <c r="AQ2885" s="2">
        <f t="shared" si="1075"/>
        <v>2.4260067928190197E-3</v>
      </c>
      <c r="AR2885" s="2">
        <f t="shared" si="1076"/>
        <v>2.6686074721009221E-3</v>
      </c>
      <c r="AS2885" s="2">
        <f t="shared" si="1077"/>
        <v>4.8520135856380397E-4</v>
      </c>
      <c r="AU2885" t="s">
        <v>2465</v>
      </c>
      <c r="AV2885" t="s">
        <v>3010</v>
      </c>
      <c r="AW2885">
        <v>3</v>
      </c>
      <c r="AY2885" s="130">
        <v>49</v>
      </c>
      <c r="AZ2885" s="131">
        <v>15</v>
      </c>
      <c r="BA2885" s="132">
        <f t="shared" si="1078"/>
        <v>49015</v>
      </c>
      <c r="BC2885" s="7" t="s">
        <v>532</v>
      </c>
    </row>
    <row r="2886" spans="1:55" hidden="1" outlineLevel="1" x14ac:dyDescent="0.2">
      <c r="A2886" t="s">
        <v>169</v>
      </c>
      <c r="B2886" t="s">
        <v>3010</v>
      </c>
      <c r="C2886" s="1">
        <f t="shared" si="1068"/>
        <v>1847</v>
      </c>
      <c r="D2886" s="7">
        <f>RANK(N2886,(N2886:P2886,Q2886:AJ2886))</f>
        <v>2</v>
      </c>
      <c r="E2886" s="7">
        <f>RANK(O2886,(N2886:P2886,Q2886:AJ2886))</f>
        <v>1</v>
      </c>
      <c r="F2886" s="7">
        <f>IF(P2886&gt;0,RANK(P2886,(N2886:P2886,Q2886:AJ2886)),0)</f>
        <v>3</v>
      </c>
      <c r="G2886" s="1">
        <f t="shared" si="1069"/>
        <v>1047</v>
      </c>
      <c r="H2886" s="2">
        <f t="shared" si="1066"/>
        <v>0.56686518678938824</v>
      </c>
      <c r="I2886" s="2"/>
      <c r="J2886" s="2">
        <f t="shared" si="1070"/>
        <v>0.15322144017325393</v>
      </c>
      <c r="K2886" s="2">
        <f t="shared" si="1071"/>
        <v>0.72008662696264214</v>
      </c>
      <c r="L2886" s="2">
        <f t="shared" si="1072"/>
        <v>0.12019491066594477</v>
      </c>
      <c r="M2886" s="2">
        <f t="shared" si="1073"/>
        <v>6.4970221981591886E-3</v>
      </c>
      <c r="N2886" s="1">
        <v>283</v>
      </c>
      <c r="O2886" s="1">
        <v>1330</v>
      </c>
      <c r="P2886" s="1">
        <v>222</v>
      </c>
      <c r="Q2886" s="1">
        <v>2</v>
      </c>
      <c r="R2886" s="1">
        <v>3</v>
      </c>
      <c r="S2886" s="1">
        <v>3</v>
      </c>
      <c r="U2886" s="1">
        <v>0</v>
      </c>
      <c r="Y2886" s="1">
        <v>1</v>
      </c>
      <c r="AB2886" s="1">
        <v>0</v>
      </c>
      <c r="AD2886" s="1">
        <v>1</v>
      </c>
      <c r="AE2886" s="1">
        <v>0</v>
      </c>
      <c r="AF2886" s="1">
        <v>2</v>
      </c>
      <c r="AL2886" s="7">
        <f>IF(Q2886&gt;0,RANK(Q2886,(N2886:P2886,Q2886:AJ2886)),0)</f>
        <v>6</v>
      </c>
      <c r="AM2886" s="7">
        <f>IF(R2886&gt;0,RANK(R2886,(N2886:P2886,Q2886:AJ2886)),0)</f>
        <v>4</v>
      </c>
      <c r="AN2886" s="7">
        <f>IF(S2886&gt;0,RANK(S2886,(N2886:P2886,Q2886:AJ2886)),0)</f>
        <v>4</v>
      </c>
      <c r="AO2886" s="7">
        <f>IF(T2886&gt;0,RANK(T2886,(N2886:P2886,Q2886:AJ2886)),0)</f>
        <v>0</v>
      </c>
      <c r="AP2886" s="2">
        <f t="shared" si="1074"/>
        <v>1.0828370330265296E-3</v>
      </c>
      <c r="AQ2886" s="2">
        <f t="shared" si="1075"/>
        <v>1.6242555495397943E-3</v>
      </c>
      <c r="AR2886" s="2">
        <f t="shared" si="1076"/>
        <v>1.6242555495397943E-3</v>
      </c>
      <c r="AS2886" s="2">
        <f t="shared" si="1077"/>
        <v>0</v>
      </c>
      <c r="AU2886" t="s">
        <v>169</v>
      </c>
      <c r="AV2886" t="s">
        <v>3010</v>
      </c>
      <c r="AW2886">
        <v>3</v>
      </c>
      <c r="AY2886" s="130">
        <v>49</v>
      </c>
      <c r="AZ2886" s="131">
        <v>17</v>
      </c>
      <c r="BA2886" s="132">
        <f t="shared" si="1078"/>
        <v>49017</v>
      </c>
      <c r="BC2886" s="7" t="s">
        <v>532</v>
      </c>
    </row>
    <row r="2887" spans="1:55" hidden="1" outlineLevel="1" x14ac:dyDescent="0.2">
      <c r="A2887" t="s">
        <v>454</v>
      </c>
      <c r="B2887" t="s">
        <v>3010</v>
      </c>
      <c r="C2887" s="1">
        <f t="shared" si="1068"/>
        <v>3251</v>
      </c>
      <c r="D2887" s="7">
        <f>RANK(N2887,(N2887:P2887,Q2887:AJ2887))</f>
        <v>2</v>
      </c>
      <c r="E2887" s="7">
        <f>RANK(O2887,(N2887:P2887,Q2887:AJ2887))</f>
        <v>1</v>
      </c>
      <c r="F2887" s="7">
        <f>IF(P2887&gt;0,RANK(P2887,(N2887:P2887,Q2887:AJ2887)),0)</f>
        <v>3</v>
      </c>
      <c r="G2887" s="1">
        <f t="shared" si="1069"/>
        <v>185</v>
      </c>
      <c r="H2887" s="2">
        <f t="shared" si="1066"/>
        <v>5.6905567517686863E-2</v>
      </c>
      <c r="I2887" s="2"/>
      <c r="J2887" s="2">
        <f t="shared" si="1070"/>
        <v>0.36880959704706245</v>
      </c>
      <c r="K2887" s="2">
        <f t="shared" si="1071"/>
        <v>0.42571516456474928</v>
      </c>
      <c r="L2887" s="2">
        <f t="shared" si="1072"/>
        <v>0.13288219009535526</v>
      </c>
      <c r="M2887" s="2">
        <f t="shared" si="1073"/>
        <v>7.2593048292833057E-2</v>
      </c>
      <c r="N2887" s="1">
        <v>1199</v>
      </c>
      <c r="O2887" s="1">
        <v>1384</v>
      </c>
      <c r="P2887" s="1">
        <v>432</v>
      </c>
      <c r="Q2887" s="1">
        <v>171</v>
      </c>
      <c r="R2887" s="1">
        <v>22</v>
      </c>
      <c r="S2887" s="1">
        <v>18</v>
      </c>
      <c r="T2887" s="1">
        <v>8</v>
      </c>
      <c r="U2887" s="1">
        <v>3</v>
      </c>
      <c r="Y2887" s="1">
        <v>3</v>
      </c>
      <c r="AB2887" s="1">
        <v>0</v>
      </c>
      <c r="AD2887" s="1">
        <v>6</v>
      </c>
      <c r="AE2887" s="1">
        <v>1</v>
      </c>
      <c r="AF2887" s="1">
        <v>4</v>
      </c>
      <c r="AL2887" s="7">
        <f>IF(Q2887&gt;0,RANK(Q2887,(N2887:P2887,Q2887:AJ2887)),0)</f>
        <v>4</v>
      </c>
      <c r="AM2887" s="7">
        <f>IF(R2887&gt;0,RANK(R2887,(N2887:P2887,Q2887:AJ2887)),0)</f>
        <v>5</v>
      </c>
      <c r="AN2887" s="7">
        <f>IF(S2887&gt;0,RANK(S2887,(N2887:P2887,Q2887:AJ2887)),0)</f>
        <v>6</v>
      </c>
      <c r="AO2887" s="7">
        <f>IF(T2887&gt;0,RANK(T2887,(N2887:P2887,Q2887:AJ2887)),0)</f>
        <v>7</v>
      </c>
      <c r="AP2887" s="2">
        <f t="shared" si="1074"/>
        <v>5.2599200246078129E-2</v>
      </c>
      <c r="AQ2887" s="2">
        <f t="shared" si="1075"/>
        <v>6.7671485696708701E-3</v>
      </c>
      <c r="AR2887" s="2">
        <f t="shared" si="1076"/>
        <v>5.5367579206398029E-3</v>
      </c>
      <c r="AS2887" s="2">
        <f t="shared" si="1077"/>
        <v>2.4607812980621349E-3</v>
      </c>
      <c r="AU2887" t="s">
        <v>454</v>
      </c>
      <c r="AV2887" t="s">
        <v>3010</v>
      </c>
      <c r="AW2887">
        <v>3</v>
      </c>
      <c r="AY2887" s="130">
        <v>49</v>
      </c>
      <c r="AZ2887" s="131">
        <v>19</v>
      </c>
      <c r="BA2887" s="132">
        <f t="shared" si="1078"/>
        <v>49019</v>
      </c>
      <c r="BC2887" s="7" t="s">
        <v>532</v>
      </c>
    </row>
    <row r="2888" spans="1:55" hidden="1" outlineLevel="1" x14ac:dyDescent="0.2">
      <c r="A2888" t="s">
        <v>54</v>
      </c>
      <c r="B2888" t="s">
        <v>3010</v>
      </c>
      <c r="C2888" s="1">
        <f t="shared" si="1068"/>
        <v>9391</v>
      </c>
      <c r="D2888" s="7">
        <f>RANK(N2888,(N2888:P2888,Q2888:AJ2888))</f>
        <v>2</v>
      </c>
      <c r="E2888" s="7">
        <f>RANK(O2888,(N2888:P2888,Q2888:AJ2888))</f>
        <v>1</v>
      </c>
      <c r="F2888" s="7">
        <f>IF(P2888&gt;0,RANK(P2888,(N2888:P2888,Q2888:AJ2888)),0)</f>
        <v>3</v>
      </c>
      <c r="G2888" s="1">
        <f t="shared" si="1069"/>
        <v>4663</v>
      </c>
      <c r="H2888" s="2">
        <f t="shared" si="1066"/>
        <v>0.49653923969758279</v>
      </c>
      <c r="I2888" s="2"/>
      <c r="J2888" s="2">
        <f t="shared" si="1070"/>
        <v>0.2009370674049622</v>
      </c>
      <c r="K2888" s="2">
        <f t="shared" si="1071"/>
        <v>0.69747630710254493</v>
      </c>
      <c r="L2888" s="2">
        <f t="shared" si="1072"/>
        <v>7.6243211585560647E-2</v>
      </c>
      <c r="M2888" s="2">
        <f t="shared" si="1073"/>
        <v>2.5343413906932219E-2</v>
      </c>
      <c r="N2888" s="1">
        <v>1887</v>
      </c>
      <c r="O2888" s="1">
        <v>6550</v>
      </c>
      <c r="P2888" s="1">
        <v>716</v>
      </c>
      <c r="Q2888" s="1">
        <v>36</v>
      </c>
      <c r="R2888" s="1">
        <v>44</v>
      </c>
      <c r="S2888" s="1">
        <v>52</v>
      </c>
      <c r="T2888" s="1">
        <v>38</v>
      </c>
      <c r="U2888" s="1">
        <v>1</v>
      </c>
      <c r="Y2888" s="1">
        <v>3</v>
      </c>
      <c r="AB2888" s="1">
        <v>0</v>
      </c>
      <c r="AD2888" s="1">
        <v>39</v>
      </c>
      <c r="AE2888" s="1">
        <v>18</v>
      </c>
      <c r="AF2888" s="1">
        <v>7</v>
      </c>
      <c r="AL2888" s="7">
        <f>IF(Q2888&gt;0,RANK(Q2888,(N2888:P2888,Q2888:AJ2888)),0)</f>
        <v>8</v>
      </c>
      <c r="AM2888" s="7">
        <f>IF(R2888&gt;0,RANK(R2888,(N2888:P2888,Q2888:AJ2888)),0)</f>
        <v>5</v>
      </c>
      <c r="AN2888" s="7">
        <f>IF(S2888&gt;0,RANK(S2888,(N2888:P2888,Q2888:AJ2888)),0)</f>
        <v>4</v>
      </c>
      <c r="AO2888" s="7">
        <f>IF(T2888&gt;0,RANK(T2888,(N2888:P2888,Q2888:AJ2888)),0)</f>
        <v>7</v>
      </c>
      <c r="AP2888" s="2">
        <f t="shared" si="1074"/>
        <v>3.8334575657544456E-3</v>
      </c>
      <c r="AQ2888" s="2">
        <f t="shared" si="1075"/>
        <v>4.6853370248109896E-3</v>
      </c>
      <c r="AR2888" s="2">
        <f t="shared" si="1076"/>
        <v>5.537216483867533E-3</v>
      </c>
      <c r="AS2888" s="2">
        <f t="shared" si="1077"/>
        <v>4.0464274305185817E-3</v>
      </c>
      <c r="AU2888" t="s">
        <v>54</v>
      </c>
      <c r="AV2888" t="s">
        <v>3010</v>
      </c>
      <c r="AW2888">
        <v>1</v>
      </c>
      <c r="AY2888" s="130">
        <v>49</v>
      </c>
      <c r="AZ2888" s="131">
        <v>21</v>
      </c>
      <c r="BA2888" s="132">
        <f t="shared" si="1078"/>
        <v>49021</v>
      </c>
      <c r="BC2888" s="7" t="s">
        <v>532</v>
      </c>
    </row>
    <row r="2889" spans="1:55" hidden="1" outlineLevel="1" x14ac:dyDescent="0.2">
      <c r="A2889" t="s">
        <v>2507</v>
      </c>
      <c r="B2889" t="s">
        <v>3010</v>
      </c>
      <c r="C2889" s="1">
        <f t="shared" si="1068"/>
        <v>2626</v>
      </c>
      <c r="D2889" s="7">
        <f>RANK(N2889,(N2889:P2889,Q2889:AJ2889))</f>
        <v>2</v>
      </c>
      <c r="E2889" s="7">
        <f>RANK(O2889,(N2889:P2889,Q2889:AJ2889))</f>
        <v>1</v>
      </c>
      <c r="F2889" s="7">
        <f>IF(P2889&gt;0,RANK(P2889,(N2889:P2889,Q2889:AJ2889)),0)</f>
        <v>3</v>
      </c>
      <c r="G2889" s="1">
        <f t="shared" si="1069"/>
        <v>362</v>
      </c>
      <c r="H2889" s="2">
        <f t="shared" si="1066"/>
        <v>0.13785224676313784</v>
      </c>
      <c r="I2889" s="2"/>
      <c r="J2889" s="2">
        <f t="shared" si="1070"/>
        <v>0.3533891850723534</v>
      </c>
      <c r="K2889" s="2">
        <f t="shared" si="1071"/>
        <v>0.49124143183549124</v>
      </c>
      <c r="L2889" s="2">
        <f t="shared" si="1072"/>
        <v>0.13442498095963443</v>
      </c>
      <c r="M2889" s="2">
        <f t="shared" si="1073"/>
        <v>2.094440213252094E-2</v>
      </c>
      <c r="N2889" s="1">
        <v>928</v>
      </c>
      <c r="O2889" s="1">
        <v>1290</v>
      </c>
      <c r="P2889" s="1">
        <v>353</v>
      </c>
      <c r="Q2889" s="1">
        <v>11</v>
      </c>
      <c r="R2889" s="1">
        <v>5</v>
      </c>
      <c r="S2889" s="1">
        <v>11</v>
      </c>
      <c r="T2889" s="1">
        <v>5</v>
      </c>
      <c r="U2889" s="1">
        <v>3</v>
      </c>
      <c r="Y2889" s="1">
        <v>3</v>
      </c>
      <c r="AB2889" s="1">
        <v>0</v>
      </c>
      <c r="AD2889" s="1">
        <v>11</v>
      </c>
      <c r="AE2889" s="1">
        <v>4</v>
      </c>
      <c r="AF2889" s="1">
        <v>2</v>
      </c>
      <c r="AL2889" s="7">
        <f>IF(Q2889&gt;0,RANK(Q2889,(N2889:P2889,Q2889:AJ2889)),0)</f>
        <v>4</v>
      </c>
      <c r="AM2889" s="7">
        <f>IF(R2889&gt;0,RANK(R2889,(N2889:P2889,Q2889:AJ2889)),0)</f>
        <v>7</v>
      </c>
      <c r="AN2889" s="7">
        <f>IF(S2889&gt;0,RANK(S2889,(N2889:P2889,Q2889:AJ2889)),0)</f>
        <v>4</v>
      </c>
      <c r="AO2889" s="7">
        <f>IF(T2889&gt;0,RANK(T2889,(N2889:P2889,Q2889:AJ2889)),0)</f>
        <v>7</v>
      </c>
      <c r="AP2889" s="2">
        <f t="shared" si="1074"/>
        <v>4.1888804265041886E-3</v>
      </c>
      <c r="AQ2889" s="2">
        <f t="shared" si="1075"/>
        <v>1.904036557501904E-3</v>
      </c>
      <c r="AR2889" s="2">
        <f t="shared" si="1076"/>
        <v>4.1888804265041886E-3</v>
      </c>
      <c r="AS2889" s="2">
        <f t="shared" si="1077"/>
        <v>1.904036557501904E-3</v>
      </c>
      <c r="AU2889" t="s">
        <v>2507</v>
      </c>
      <c r="AV2889" t="s">
        <v>3010</v>
      </c>
      <c r="AW2889">
        <v>1</v>
      </c>
      <c r="AY2889" s="130">
        <v>49</v>
      </c>
      <c r="AZ2889" s="131">
        <v>23</v>
      </c>
      <c r="BA2889" s="132">
        <f t="shared" si="1078"/>
        <v>49023</v>
      </c>
      <c r="BC2889" s="7" t="s">
        <v>532</v>
      </c>
    </row>
    <row r="2890" spans="1:55" hidden="1" outlineLevel="1" x14ac:dyDescent="0.2">
      <c r="A2890" t="s">
        <v>2812</v>
      </c>
      <c r="B2890" t="s">
        <v>3010</v>
      </c>
      <c r="C2890" s="1">
        <f t="shared" si="1068"/>
        <v>2316</v>
      </c>
      <c r="D2890" s="7">
        <f>RANK(N2890,(N2890:P2890,Q2890:AJ2890))</f>
        <v>2</v>
      </c>
      <c r="E2890" s="7">
        <f>RANK(O2890,(N2890:P2890,Q2890:AJ2890))</f>
        <v>1</v>
      </c>
      <c r="F2890" s="7">
        <f>IF(P2890&gt;0,RANK(P2890,(N2890:P2890,Q2890:AJ2890)),0)</f>
        <v>3</v>
      </c>
      <c r="G2890" s="1">
        <f t="shared" si="1069"/>
        <v>1378</v>
      </c>
      <c r="H2890" s="2">
        <f t="shared" si="1066"/>
        <v>0.5949913644214162</v>
      </c>
      <c r="I2890" s="2"/>
      <c r="J2890" s="2">
        <f t="shared" si="1070"/>
        <v>0.13126079447322972</v>
      </c>
      <c r="K2890" s="2">
        <f t="shared" si="1071"/>
        <v>0.72625215889464589</v>
      </c>
      <c r="L2890" s="2">
        <f t="shared" si="1072"/>
        <v>0.12521588946459414</v>
      </c>
      <c r="M2890" s="2">
        <f t="shared" si="1073"/>
        <v>1.7271157167530277E-2</v>
      </c>
      <c r="N2890" s="1">
        <v>304</v>
      </c>
      <c r="O2890" s="1">
        <v>1682</v>
      </c>
      <c r="P2890" s="1">
        <v>290</v>
      </c>
      <c r="Q2890" s="1">
        <v>17</v>
      </c>
      <c r="R2890" s="1">
        <v>4</v>
      </c>
      <c r="S2890" s="1">
        <v>5</v>
      </c>
      <c r="T2890" s="1">
        <v>5</v>
      </c>
      <c r="U2890" s="1">
        <v>0</v>
      </c>
      <c r="Y2890" s="1">
        <v>1</v>
      </c>
      <c r="AB2890" s="1">
        <v>0</v>
      </c>
      <c r="AD2890" s="1">
        <v>7</v>
      </c>
      <c r="AE2890" s="1">
        <v>0</v>
      </c>
      <c r="AF2890" s="1">
        <v>1</v>
      </c>
      <c r="AL2890" s="7">
        <f>IF(Q2890&gt;0,RANK(Q2890,(N2890:P2890,Q2890:AJ2890)),0)</f>
        <v>4</v>
      </c>
      <c r="AM2890" s="7">
        <f>IF(R2890&gt;0,RANK(R2890,(N2890:P2890,Q2890:AJ2890)),0)</f>
        <v>8</v>
      </c>
      <c r="AN2890" s="7">
        <f>IF(S2890&gt;0,RANK(S2890,(N2890:P2890,Q2890:AJ2890)),0)</f>
        <v>6</v>
      </c>
      <c r="AO2890" s="7">
        <f>IF(T2890&gt;0,RANK(T2890,(N2890:P2890,Q2890:AJ2890)),0)</f>
        <v>6</v>
      </c>
      <c r="AP2890" s="2">
        <f t="shared" si="1074"/>
        <v>7.3402417962003452E-3</v>
      </c>
      <c r="AQ2890" s="2">
        <f t="shared" si="1075"/>
        <v>1.7271157167530224E-3</v>
      </c>
      <c r="AR2890" s="2">
        <f t="shared" si="1076"/>
        <v>2.1588946459412781E-3</v>
      </c>
      <c r="AS2890" s="2">
        <f t="shared" si="1077"/>
        <v>2.1588946459412781E-3</v>
      </c>
      <c r="AU2890" t="s">
        <v>2812</v>
      </c>
      <c r="AV2890" t="s">
        <v>3010</v>
      </c>
      <c r="AW2890">
        <v>3</v>
      </c>
      <c r="AY2890" s="130">
        <v>49</v>
      </c>
      <c r="AZ2890" s="131">
        <v>25</v>
      </c>
      <c r="BA2890" s="132">
        <f t="shared" si="1078"/>
        <v>49025</v>
      </c>
      <c r="BC2890" s="7" t="s">
        <v>532</v>
      </c>
    </row>
    <row r="2891" spans="1:55" hidden="1" outlineLevel="1" x14ac:dyDescent="0.2">
      <c r="A2891" t="s">
        <v>1174</v>
      </c>
      <c r="B2891" t="s">
        <v>3010</v>
      </c>
      <c r="C2891" s="1">
        <f t="shared" si="1068"/>
        <v>4236</v>
      </c>
      <c r="D2891" s="7">
        <f>RANK(N2891,(N2891:P2891,Q2891:AJ2891))</f>
        <v>2</v>
      </c>
      <c r="E2891" s="7">
        <f>RANK(O2891,(N2891:P2891,Q2891:AJ2891))</f>
        <v>1</v>
      </c>
      <c r="F2891" s="7">
        <f>IF(P2891&gt;0,RANK(P2891,(N2891:P2891,Q2891:AJ2891)),0)</f>
        <v>3</v>
      </c>
      <c r="G2891" s="1">
        <f t="shared" si="1069"/>
        <v>1736</v>
      </c>
      <c r="H2891" s="2">
        <f t="shared" si="1066"/>
        <v>0.40982058545797923</v>
      </c>
      <c r="I2891" s="2"/>
      <c r="J2891" s="2">
        <f t="shared" si="1070"/>
        <v>0.22308781869688385</v>
      </c>
      <c r="K2891" s="2">
        <f t="shared" si="1071"/>
        <v>0.63290840415486305</v>
      </c>
      <c r="L2891" s="2">
        <f t="shared" si="1072"/>
        <v>0.1192162417374882</v>
      </c>
      <c r="M2891" s="2">
        <f t="shared" si="1073"/>
        <v>2.478753541076488E-2</v>
      </c>
      <c r="N2891" s="1">
        <v>945</v>
      </c>
      <c r="O2891" s="1">
        <v>2681</v>
      </c>
      <c r="P2891" s="1">
        <v>505</v>
      </c>
      <c r="Q2891" s="1">
        <v>15</v>
      </c>
      <c r="R2891" s="1">
        <v>13</v>
      </c>
      <c r="S2891" s="1">
        <v>54</v>
      </c>
      <c r="T2891" s="1">
        <v>4</v>
      </c>
      <c r="U2891" s="1">
        <v>0</v>
      </c>
      <c r="X2891" s="1">
        <v>1</v>
      </c>
      <c r="Y2891" s="1">
        <v>0</v>
      </c>
      <c r="AB2891" s="1">
        <v>0</v>
      </c>
      <c r="AD2891" s="1">
        <v>13</v>
      </c>
      <c r="AE2891" s="1">
        <v>0</v>
      </c>
      <c r="AF2891" s="1">
        <v>5</v>
      </c>
      <c r="AL2891" s="7">
        <f>IF(Q2891&gt;0,RANK(Q2891,(N2891:P2891,Q2891:AJ2891)),0)</f>
        <v>5</v>
      </c>
      <c r="AM2891" s="7">
        <f>IF(R2891&gt;0,RANK(R2891,(N2891:P2891,Q2891:AJ2891)),0)</f>
        <v>6</v>
      </c>
      <c r="AN2891" s="7">
        <f>IF(S2891&gt;0,RANK(S2891,(N2891:P2891,Q2891:AJ2891)),0)</f>
        <v>4</v>
      </c>
      <c r="AO2891" s="7">
        <f>IF(T2891&gt;0,RANK(T2891,(N2891:P2891,Q2891:AJ2891)),0)</f>
        <v>9</v>
      </c>
      <c r="AP2891" s="2">
        <f t="shared" si="1074"/>
        <v>3.5410764872521247E-3</v>
      </c>
      <c r="AQ2891" s="2">
        <f t="shared" si="1075"/>
        <v>3.0689329556185078E-3</v>
      </c>
      <c r="AR2891" s="2">
        <f t="shared" si="1076"/>
        <v>1.2747875354107648E-2</v>
      </c>
      <c r="AS2891" s="2">
        <f t="shared" si="1077"/>
        <v>9.4428706326723328E-4</v>
      </c>
      <c r="AU2891" t="s">
        <v>1174</v>
      </c>
      <c r="AV2891" t="s">
        <v>3010</v>
      </c>
      <c r="AW2891">
        <v>1</v>
      </c>
      <c r="AY2891" s="130">
        <v>49</v>
      </c>
      <c r="AZ2891" s="131">
        <v>27</v>
      </c>
      <c r="BA2891" s="132">
        <f t="shared" si="1078"/>
        <v>49027</v>
      </c>
      <c r="BC2891" s="7" t="s">
        <v>532</v>
      </c>
    </row>
    <row r="2892" spans="1:55" hidden="1" outlineLevel="1" x14ac:dyDescent="0.2">
      <c r="A2892" t="s">
        <v>1305</v>
      </c>
      <c r="B2892" t="s">
        <v>3010</v>
      </c>
      <c r="C2892" s="1">
        <f t="shared" si="1068"/>
        <v>2908</v>
      </c>
      <c r="D2892" s="7">
        <f>RANK(N2892,(N2892:P2892,Q2892:AJ2892))</f>
        <v>2</v>
      </c>
      <c r="E2892" s="7">
        <f>RANK(O2892,(N2892:P2892,Q2892:AJ2892))</f>
        <v>1</v>
      </c>
      <c r="F2892" s="7">
        <f>IF(P2892&gt;0,RANK(P2892,(N2892:P2892,Q2892:AJ2892)),0)</f>
        <v>3</v>
      </c>
      <c r="G2892" s="1">
        <f t="shared" si="1069"/>
        <v>800</v>
      </c>
      <c r="H2892" s="2">
        <f t="shared" si="1066"/>
        <v>0.27510316368638238</v>
      </c>
      <c r="I2892" s="2"/>
      <c r="J2892" s="2">
        <f t="shared" si="1070"/>
        <v>0.2953920220082531</v>
      </c>
      <c r="K2892" s="2">
        <f t="shared" si="1071"/>
        <v>0.57049518569463553</v>
      </c>
      <c r="L2892" s="2">
        <f t="shared" si="1072"/>
        <v>0.11588720770288859</v>
      </c>
      <c r="M2892" s="2">
        <f t="shared" si="1073"/>
        <v>1.8225584594222785E-2</v>
      </c>
      <c r="N2892" s="1">
        <v>859</v>
      </c>
      <c r="O2892" s="1">
        <v>1659</v>
      </c>
      <c r="P2892" s="1">
        <v>337</v>
      </c>
      <c r="Q2892" s="1">
        <v>11</v>
      </c>
      <c r="R2892" s="1">
        <v>13</v>
      </c>
      <c r="S2892" s="1">
        <v>13</v>
      </c>
      <c r="T2892" s="1">
        <v>3</v>
      </c>
      <c r="U2892" s="1">
        <v>1</v>
      </c>
      <c r="Y2892" s="1">
        <v>0</v>
      </c>
      <c r="AB2892" s="1">
        <v>0</v>
      </c>
      <c r="AD2892" s="1">
        <v>9</v>
      </c>
      <c r="AE2892" s="1">
        <v>2</v>
      </c>
      <c r="AF2892" s="1">
        <v>1</v>
      </c>
      <c r="AL2892" s="7">
        <f>IF(Q2892&gt;0,RANK(Q2892,(N2892:P2892,Q2892:AJ2892)),0)</f>
        <v>6</v>
      </c>
      <c r="AM2892" s="7">
        <f>IF(R2892&gt;0,RANK(R2892,(N2892:P2892,Q2892:AJ2892)),0)</f>
        <v>4</v>
      </c>
      <c r="AN2892" s="7">
        <f>IF(S2892&gt;0,RANK(S2892,(N2892:P2892,Q2892:AJ2892)),0)</f>
        <v>4</v>
      </c>
      <c r="AO2892" s="7">
        <f>IF(T2892&gt;0,RANK(T2892,(N2892:P2892,Q2892:AJ2892)),0)</f>
        <v>8</v>
      </c>
      <c r="AP2892" s="2">
        <f t="shared" si="1074"/>
        <v>3.7826685006877581E-3</v>
      </c>
      <c r="AQ2892" s="2">
        <f t="shared" si="1075"/>
        <v>4.4704264099037138E-3</v>
      </c>
      <c r="AR2892" s="2">
        <f t="shared" si="1076"/>
        <v>4.4704264099037138E-3</v>
      </c>
      <c r="AS2892" s="2">
        <f t="shared" si="1077"/>
        <v>1.0316368638239339E-3</v>
      </c>
      <c r="AU2892" t="s">
        <v>1305</v>
      </c>
      <c r="AV2892" t="s">
        <v>3010</v>
      </c>
      <c r="AW2892">
        <v>3</v>
      </c>
      <c r="AY2892" s="130">
        <v>49</v>
      </c>
      <c r="AZ2892" s="131">
        <v>29</v>
      </c>
      <c r="BA2892" s="132">
        <f t="shared" si="1078"/>
        <v>49029</v>
      </c>
      <c r="BC2892" s="7" t="s">
        <v>532</v>
      </c>
    </row>
    <row r="2893" spans="1:55" hidden="1" outlineLevel="1" x14ac:dyDescent="0.2">
      <c r="A2893" t="s">
        <v>1123</v>
      </c>
      <c r="B2893" t="s">
        <v>3010</v>
      </c>
      <c r="C2893" s="1">
        <f t="shared" si="1068"/>
        <v>717</v>
      </c>
      <c r="D2893" s="7">
        <f>RANK(N2893,(N2893:P2893,Q2893:AJ2893))</f>
        <v>2</v>
      </c>
      <c r="E2893" s="7">
        <f>RANK(O2893,(N2893:P2893,Q2893:AJ2893))</f>
        <v>1</v>
      </c>
      <c r="F2893" s="7">
        <f>IF(P2893&gt;0,RANK(P2893,(N2893:P2893,Q2893:AJ2893)),0)</f>
        <v>3</v>
      </c>
      <c r="G2893" s="1">
        <f t="shared" si="1069"/>
        <v>299</v>
      </c>
      <c r="H2893" s="2">
        <f t="shared" si="1066"/>
        <v>0.41701534170153415</v>
      </c>
      <c r="I2893" s="2"/>
      <c r="J2893" s="2">
        <f t="shared" si="1070"/>
        <v>0.24546722454672246</v>
      </c>
      <c r="K2893" s="2">
        <f t="shared" si="1071"/>
        <v>0.66248256624825663</v>
      </c>
      <c r="L2893" s="2">
        <f t="shared" si="1072"/>
        <v>8.2287308228730829E-2</v>
      </c>
      <c r="M2893" s="2">
        <f t="shared" si="1073"/>
        <v>9.7629009762901092E-3</v>
      </c>
      <c r="N2893" s="1">
        <v>176</v>
      </c>
      <c r="O2893" s="1">
        <v>475</v>
      </c>
      <c r="P2893" s="1">
        <v>59</v>
      </c>
      <c r="Q2893" s="1">
        <v>1</v>
      </c>
      <c r="R2893" s="1">
        <v>1</v>
      </c>
      <c r="S2893" s="1">
        <v>3</v>
      </c>
      <c r="U2893" s="1">
        <v>1</v>
      </c>
      <c r="Y2893" s="1">
        <v>1</v>
      </c>
      <c r="AB2893" s="1">
        <v>0</v>
      </c>
      <c r="AD2893" s="1">
        <v>0</v>
      </c>
      <c r="AE2893" s="1">
        <v>0</v>
      </c>
      <c r="AF2893" s="1">
        <v>0</v>
      </c>
      <c r="AL2893" s="7">
        <f>IF(Q2893&gt;0,RANK(Q2893,(N2893:P2893,Q2893:AJ2893)),0)</f>
        <v>5</v>
      </c>
      <c r="AM2893" s="7">
        <f>IF(R2893&gt;0,RANK(R2893,(N2893:P2893,Q2893:AJ2893)),0)</f>
        <v>5</v>
      </c>
      <c r="AN2893" s="7">
        <f>IF(S2893&gt;0,RANK(S2893,(N2893:P2893,Q2893:AJ2893)),0)</f>
        <v>4</v>
      </c>
      <c r="AO2893" s="7">
        <f>IF(T2893&gt;0,RANK(T2893,(N2893:P2893,Q2893:AJ2893)),0)</f>
        <v>0</v>
      </c>
      <c r="AP2893" s="2">
        <f t="shared" si="1074"/>
        <v>1.3947001394700139E-3</v>
      </c>
      <c r="AQ2893" s="2">
        <f t="shared" si="1075"/>
        <v>1.3947001394700139E-3</v>
      </c>
      <c r="AR2893" s="2">
        <f t="shared" si="1076"/>
        <v>4.1841004184100415E-3</v>
      </c>
      <c r="AS2893" s="2">
        <f t="shared" si="1077"/>
        <v>0</v>
      </c>
      <c r="AU2893" t="s">
        <v>1123</v>
      </c>
      <c r="AV2893" t="s">
        <v>3010</v>
      </c>
      <c r="AW2893">
        <v>3</v>
      </c>
      <c r="AY2893" s="130">
        <v>49</v>
      </c>
      <c r="AZ2893" s="131">
        <v>31</v>
      </c>
      <c r="BA2893" s="132">
        <f t="shared" si="1078"/>
        <v>49031</v>
      </c>
      <c r="BC2893" s="7" t="s">
        <v>532</v>
      </c>
    </row>
    <row r="2894" spans="1:55" hidden="1" outlineLevel="1" x14ac:dyDescent="0.2">
      <c r="A2894" t="s">
        <v>1987</v>
      </c>
      <c r="B2894" t="s">
        <v>3010</v>
      </c>
      <c r="C2894" s="1">
        <f t="shared" si="1068"/>
        <v>796</v>
      </c>
      <c r="D2894" s="7">
        <f>RANK(N2894,(N2894:P2894,Q2894:AJ2894))</f>
        <v>2</v>
      </c>
      <c r="E2894" s="7">
        <f>RANK(O2894,(N2894:P2894,Q2894:AJ2894))</f>
        <v>1</v>
      </c>
      <c r="F2894" s="7">
        <f>IF(P2894&gt;0,RANK(P2894,(N2894:P2894,Q2894:AJ2894)),0)</f>
        <v>3</v>
      </c>
      <c r="G2894" s="1">
        <f t="shared" si="1069"/>
        <v>344</v>
      </c>
      <c r="H2894" s="2">
        <f t="shared" si="1066"/>
        <v>0.43216080402010049</v>
      </c>
      <c r="I2894" s="2"/>
      <c r="J2894" s="2">
        <f t="shared" si="1070"/>
        <v>0.22487437185929648</v>
      </c>
      <c r="K2894" s="2">
        <f t="shared" si="1071"/>
        <v>0.65703517587939697</v>
      </c>
      <c r="L2894" s="2">
        <f t="shared" si="1072"/>
        <v>0.11055276381909548</v>
      </c>
      <c r="M2894" s="2">
        <f t="shared" si="1073"/>
        <v>7.5376884422110602E-3</v>
      </c>
      <c r="N2894" s="1">
        <v>179</v>
      </c>
      <c r="O2894" s="1">
        <v>523</v>
      </c>
      <c r="P2894" s="1">
        <v>88</v>
      </c>
      <c r="R2894" s="1">
        <v>2</v>
      </c>
      <c r="S2894" s="1">
        <v>1</v>
      </c>
      <c r="T2894" s="1">
        <v>1</v>
      </c>
      <c r="U2894" s="1">
        <v>0</v>
      </c>
      <c r="Y2894" s="1">
        <v>2</v>
      </c>
      <c r="AB2894" s="1">
        <v>0</v>
      </c>
      <c r="AD2894" s="1">
        <v>0</v>
      </c>
      <c r="AE2894" s="1">
        <v>0</v>
      </c>
      <c r="AF2894" s="1">
        <v>0</v>
      </c>
      <c r="AL2894" s="7">
        <f>IF(Q2894&gt;0,RANK(Q2894,(N2894:P2894,Q2894:AJ2894)),0)</f>
        <v>0</v>
      </c>
      <c r="AM2894" s="7">
        <f>IF(R2894&gt;0,RANK(R2894,(N2894:P2894,Q2894:AJ2894)),0)</f>
        <v>4</v>
      </c>
      <c r="AN2894" s="7">
        <f>IF(S2894&gt;0,RANK(S2894,(N2894:P2894,Q2894:AJ2894)),0)</f>
        <v>6</v>
      </c>
      <c r="AO2894" s="7">
        <f>IF(T2894&gt;0,RANK(T2894,(N2894:P2894,Q2894:AJ2894)),0)</f>
        <v>6</v>
      </c>
      <c r="AP2894" s="2">
        <f t="shared" si="1074"/>
        <v>0</v>
      </c>
      <c r="AQ2894" s="2">
        <f t="shared" si="1075"/>
        <v>2.5125628140703518E-3</v>
      </c>
      <c r="AR2894" s="2">
        <f t="shared" si="1076"/>
        <v>1.2562814070351759E-3</v>
      </c>
      <c r="AS2894" s="2">
        <f t="shared" si="1077"/>
        <v>1.2562814070351759E-3</v>
      </c>
      <c r="AU2894" t="s">
        <v>1987</v>
      </c>
      <c r="AV2894" t="s">
        <v>3010</v>
      </c>
      <c r="AW2894">
        <v>1</v>
      </c>
      <c r="AY2894" s="130">
        <v>49</v>
      </c>
      <c r="AZ2894" s="131">
        <v>33</v>
      </c>
      <c r="BA2894" s="132">
        <f t="shared" si="1078"/>
        <v>49033</v>
      </c>
      <c r="BC2894" s="7" t="s">
        <v>532</v>
      </c>
    </row>
    <row r="2895" spans="1:55" hidden="1" outlineLevel="1" x14ac:dyDescent="0.2">
      <c r="A2895" t="s">
        <v>1988</v>
      </c>
      <c r="B2895" t="s">
        <v>3010</v>
      </c>
      <c r="C2895" s="1">
        <f t="shared" si="1068"/>
        <v>281177</v>
      </c>
      <c r="D2895" s="7">
        <f>RANK(N2895,(N2895:P2895,Q2895:AJ2895))</f>
        <v>2</v>
      </c>
      <c r="E2895" s="7">
        <f>RANK(O2895,(N2895:P2895,Q2895:AJ2895))</f>
        <v>1</v>
      </c>
      <c r="F2895" s="7">
        <f>IF(P2895&gt;0,RANK(P2895,(N2895:P2895,Q2895:AJ2895)),0)</f>
        <v>3</v>
      </c>
      <c r="G2895" s="1">
        <f t="shared" si="1069"/>
        <v>10000</v>
      </c>
      <c r="H2895" s="2">
        <f t="shared" si="1066"/>
        <v>3.5564786593498043E-2</v>
      </c>
      <c r="I2895" s="2"/>
      <c r="J2895" s="2">
        <f t="shared" si="1070"/>
        <v>0.41949021434896883</v>
      </c>
      <c r="K2895" s="2">
        <f t="shared" si="1071"/>
        <v>0.45505500094246687</v>
      </c>
      <c r="L2895" s="2">
        <f t="shared" si="1072"/>
        <v>9.8229940571241597E-2</v>
      </c>
      <c r="M2895" s="2">
        <f t="shared" si="1073"/>
        <v>2.7224844137322707E-2</v>
      </c>
      <c r="N2895" s="1">
        <v>117951</v>
      </c>
      <c r="O2895" s="1">
        <v>127951</v>
      </c>
      <c r="P2895" s="1">
        <v>27620</v>
      </c>
      <c r="Q2895" s="1">
        <v>2802</v>
      </c>
      <c r="R2895" s="1">
        <v>2148</v>
      </c>
      <c r="S2895" s="1">
        <v>673</v>
      </c>
      <c r="T2895" s="1">
        <v>571</v>
      </c>
      <c r="U2895" s="1">
        <v>140</v>
      </c>
      <c r="W2895" s="1">
        <v>98</v>
      </c>
      <c r="Y2895" s="1">
        <v>131</v>
      </c>
      <c r="AB2895" s="1">
        <v>53</v>
      </c>
      <c r="AD2895" s="1">
        <v>378</v>
      </c>
      <c r="AE2895" s="1">
        <v>43</v>
      </c>
      <c r="AF2895" s="1">
        <v>618</v>
      </c>
      <c r="AL2895" s="7">
        <f>IF(Q2895&gt;0,RANK(Q2895,(N2895:P2895,Q2895:AJ2895)),0)</f>
        <v>4</v>
      </c>
      <c r="AM2895" s="7">
        <f>IF(R2895&gt;0,RANK(R2895,(N2895:P2895,Q2895:AJ2895)),0)</f>
        <v>5</v>
      </c>
      <c r="AN2895" s="7">
        <f>IF(S2895&gt;0,RANK(S2895,(N2895:P2895,Q2895:AJ2895)),0)</f>
        <v>6</v>
      </c>
      <c r="AO2895" s="7">
        <f>IF(T2895&gt;0,RANK(T2895,(N2895:P2895,Q2895:AJ2895)),0)</f>
        <v>8</v>
      </c>
      <c r="AP2895" s="2">
        <f t="shared" si="1074"/>
        <v>9.9652532034981527E-3</v>
      </c>
      <c r="AQ2895" s="2">
        <f t="shared" si="1075"/>
        <v>7.6393161602833805E-3</v>
      </c>
      <c r="AR2895" s="2">
        <f t="shared" si="1076"/>
        <v>2.3935101377424183E-3</v>
      </c>
      <c r="AS2895" s="2">
        <f t="shared" si="1077"/>
        <v>2.0307493144887385E-3</v>
      </c>
      <c r="AU2895" t="s">
        <v>1988</v>
      </c>
      <c r="AV2895" t="s">
        <v>3010</v>
      </c>
      <c r="AY2895" s="130">
        <v>49</v>
      </c>
      <c r="AZ2895" s="131">
        <v>35</v>
      </c>
      <c r="BA2895" s="132">
        <f t="shared" si="1078"/>
        <v>49035</v>
      </c>
      <c r="BC2895" s="7" t="s">
        <v>532</v>
      </c>
    </row>
    <row r="2896" spans="1:55" hidden="1" outlineLevel="1" x14ac:dyDescent="0.2">
      <c r="A2896" t="s">
        <v>326</v>
      </c>
      <c r="B2896" t="s">
        <v>3010</v>
      </c>
      <c r="C2896" s="1">
        <f t="shared" si="1068"/>
        <v>4165</v>
      </c>
      <c r="D2896" s="7">
        <f>RANK(N2896,(N2896:P2896,Q2896:AJ2896))</f>
        <v>2</v>
      </c>
      <c r="E2896" s="7">
        <f>RANK(O2896,(N2896:P2896,Q2896:AJ2896))</f>
        <v>1</v>
      </c>
      <c r="F2896" s="7">
        <f>IF(P2896&gt;0,RANK(P2896,(N2896:P2896,Q2896:AJ2896)),0)</f>
        <v>3</v>
      </c>
      <c r="G2896" s="1">
        <f t="shared" si="1069"/>
        <v>464</v>
      </c>
      <c r="H2896" s="2">
        <f t="shared" si="1066"/>
        <v>0.11140456182472989</v>
      </c>
      <c r="I2896" s="2"/>
      <c r="J2896" s="2">
        <f t="shared" si="1070"/>
        <v>0.40216086434573828</v>
      </c>
      <c r="K2896" s="2">
        <f t="shared" si="1071"/>
        <v>0.51356542617046819</v>
      </c>
      <c r="L2896" s="2">
        <f t="shared" si="1072"/>
        <v>6.5066026410564221E-2</v>
      </c>
      <c r="M2896" s="2">
        <f t="shared" si="1073"/>
        <v>1.9207683073229315E-2</v>
      </c>
      <c r="N2896" s="1">
        <v>1675</v>
      </c>
      <c r="O2896" s="1">
        <v>2139</v>
      </c>
      <c r="P2896" s="1">
        <v>271</v>
      </c>
      <c r="Q2896" s="1">
        <v>21</v>
      </c>
      <c r="R2896" s="1">
        <v>9</v>
      </c>
      <c r="S2896" s="1">
        <v>10</v>
      </c>
      <c r="T2896" s="1">
        <v>1</v>
      </c>
      <c r="U2896" s="1">
        <v>8</v>
      </c>
      <c r="Y2896" s="1">
        <v>8</v>
      </c>
      <c r="AB2896" s="1">
        <v>0</v>
      </c>
      <c r="AD2896" s="1">
        <v>1</v>
      </c>
      <c r="AE2896" s="1">
        <v>13</v>
      </c>
      <c r="AF2896" s="1">
        <v>9</v>
      </c>
      <c r="AL2896" s="7">
        <f>IF(Q2896&gt;0,RANK(Q2896,(N2896:P2896,Q2896:AJ2896)),0)</f>
        <v>4</v>
      </c>
      <c r="AM2896" s="7">
        <f>IF(R2896&gt;0,RANK(R2896,(N2896:P2896,Q2896:AJ2896)),0)</f>
        <v>7</v>
      </c>
      <c r="AN2896" s="7">
        <f>IF(S2896&gt;0,RANK(S2896,(N2896:P2896,Q2896:AJ2896)),0)</f>
        <v>6</v>
      </c>
      <c r="AO2896" s="7">
        <f>IF(T2896&gt;0,RANK(T2896,(N2896:P2896,Q2896:AJ2896)),0)</f>
        <v>11</v>
      </c>
      <c r="AP2896" s="2">
        <f t="shared" si="1074"/>
        <v>5.0420168067226894E-3</v>
      </c>
      <c r="AQ2896" s="2">
        <f t="shared" si="1075"/>
        <v>2.1608643457382954E-3</v>
      </c>
      <c r="AR2896" s="2">
        <f t="shared" si="1076"/>
        <v>2.4009603841536613E-3</v>
      </c>
      <c r="AS2896" s="2">
        <f t="shared" si="1077"/>
        <v>2.4009603841536616E-4</v>
      </c>
      <c r="AU2896" t="s">
        <v>326</v>
      </c>
      <c r="AV2896" t="s">
        <v>3010</v>
      </c>
      <c r="AW2896">
        <v>3</v>
      </c>
      <c r="AY2896" s="130">
        <v>49</v>
      </c>
      <c r="AZ2896" s="131">
        <v>37</v>
      </c>
      <c r="BA2896" s="132">
        <f t="shared" si="1078"/>
        <v>49037</v>
      </c>
      <c r="BC2896" s="7" t="s">
        <v>532</v>
      </c>
    </row>
    <row r="2897" spans="1:55" hidden="1" outlineLevel="1" x14ac:dyDescent="0.2">
      <c r="A2897" t="s">
        <v>1989</v>
      </c>
      <c r="B2897" t="s">
        <v>3010</v>
      </c>
      <c r="C2897" s="1">
        <f t="shared" si="1068"/>
        <v>6177</v>
      </c>
      <c r="D2897" s="7">
        <f>RANK(N2897,(N2897:P2897,Q2897:AJ2897))</f>
        <v>2</v>
      </c>
      <c r="E2897" s="7">
        <f>RANK(O2897,(N2897:P2897,Q2897:AJ2897))</f>
        <v>1</v>
      </c>
      <c r="F2897" s="7">
        <f>IF(P2897&gt;0,RANK(P2897,(N2897:P2897,Q2897:AJ2897)),0)</f>
        <v>3</v>
      </c>
      <c r="G2897" s="1">
        <f t="shared" si="1069"/>
        <v>2063</v>
      </c>
      <c r="H2897" s="2">
        <f t="shared" si="1066"/>
        <v>0.33398089687550592</v>
      </c>
      <c r="I2897" s="2"/>
      <c r="J2897" s="2">
        <f t="shared" si="1070"/>
        <v>0.25384490853164965</v>
      </c>
      <c r="K2897" s="2">
        <f t="shared" si="1071"/>
        <v>0.58782580540715557</v>
      </c>
      <c r="L2897" s="2">
        <f t="shared" si="1072"/>
        <v>0.12967459932005829</v>
      </c>
      <c r="M2897" s="2">
        <f t="shared" si="1073"/>
        <v>2.8654686741136498E-2</v>
      </c>
      <c r="N2897" s="1">
        <v>1568</v>
      </c>
      <c r="O2897" s="1">
        <v>3631</v>
      </c>
      <c r="P2897" s="1">
        <v>801</v>
      </c>
      <c r="Q2897" s="1">
        <v>26</v>
      </c>
      <c r="R2897" s="1">
        <v>29</v>
      </c>
      <c r="S2897" s="1">
        <v>69</v>
      </c>
      <c r="T2897" s="1">
        <v>10</v>
      </c>
      <c r="U2897" s="1">
        <v>1</v>
      </c>
      <c r="X2897" s="1">
        <v>2</v>
      </c>
      <c r="Y2897" s="1">
        <v>1</v>
      </c>
      <c r="AB2897" s="1">
        <v>0</v>
      </c>
      <c r="AD2897" s="1">
        <v>28</v>
      </c>
      <c r="AE2897" s="1">
        <v>1</v>
      </c>
      <c r="AF2897" s="1">
        <v>10</v>
      </c>
      <c r="AL2897" s="7">
        <f>IF(Q2897&gt;0,RANK(Q2897,(N2897:P2897,Q2897:AJ2897)),0)</f>
        <v>7</v>
      </c>
      <c r="AM2897" s="7">
        <f>IF(R2897&gt;0,RANK(R2897,(N2897:P2897,Q2897:AJ2897)),0)</f>
        <v>5</v>
      </c>
      <c r="AN2897" s="7">
        <f>IF(S2897&gt;0,RANK(S2897,(N2897:P2897,Q2897:AJ2897)),0)</f>
        <v>4</v>
      </c>
      <c r="AO2897" s="7">
        <f>IF(T2897&gt;0,RANK(T2897,(N2897:P2897,Q2897:AJ2897)),0)</f>
        <v>8</v>
      </c>
      <c r="AP2897" s="2">
        <f t="shared" si="1074"/>
        <v>4.2091630241217421E-3</v>
      </c>
      <c r="AQ2897" s="2">
        <f t="shared" si="1075"/>
        <v>4.6948356807511738E-3</v>
      </c>
      <c r="AR2897" s="2">
        <f t="shared" si="1076"/>
        <v>1.1170471102476931E-2</v>
      </c>
      <c r="AS2897" s="2">
        <f t="shared" si="1077"/>
        <v>1.6189088554314393E-3</v>
      </c>
      <c r="AU2897" t="s">
        <v>1989</v>
      </c>
      <c r="AV2897" t="s">
        <v>3010</v>
      </c>
      <c r="AW2897">
        <v>3</v>
      </c>
      <c r="AY2897" s="130">
        <v>49</v>
      </c>
      <c r="AZ2897" s="131">
        <v>39</v>
      </c>
      <c r="BA2897" s="132">
        <f t="shared" si="1078"/>
        <v>49039</v>
      </c>
      <c r="BC2897" s="7" t="s">
        <v>532</v>
      </c>
    </row>
    <row r="2898" spans="1:55" hidden="1" outlineLevel="1" x14ac:dyDescent="0.2">
      <c r="A2898" t="s">
        <v>2730</v>
      </c>
      <c r="B2898" t="s">
        <v>3010</v>
      </c>
      <c r="C2898" s="1">
        <f t="shared" si="1068"/>
        <v>6127</v>
      </c>
      <c r="D2898" s="7">
        <f>RANK(N2898,(N2898:P2898,Q2898:AJ2898))</f>
        <v>2</v>
      </c>
      <c r="E2898" s="7">
        <f>RANK(O2898,(N2898:P2898,Q2898:AJ2898))</f>
        <v>1</v>
      </c>
      <c r="F2898" s="7">
        <f>IF(P2898&gt;0,RANK(P2898,(N2898:P2898,Q2898:AJ2898)),0)</f>
        <v>3</v>
      </c>
      <c r="G2898" s="1">
        <f t="shared" si="1069"/>
        <v>2704</v>
      </c>
      <c r="H2898" s="2">
        <f t="shared" si="1066"/>
        <v>0.44132528154072137</v>
      </c>
      <c r="I2898" s="2"/>
      <c r="J2898" s="2">
        <f t="shared" si="1070"/>
        <v>0.21658234046025787</v>
      </c>
      <c r="K2898" s="2">
        <f t="shared" si="1071"/>
        <v>0.6579076220009793</v>
      </c>
      <c r="L2898" s="2">
        <f t="shared" si="1072"/>
        <v>0.10935204831075568</v>
      </c>
      <c r="M2898" s="2">
        <f t="shared" si="1073"/>
        <v>1.6157989228007208E-2</v>
      </c>
      <c r="N2898" s="1">
        <v>1327</v>
      </c>
      <c r="O2898" s="1">
        <v>4031</v>
      </c>
      <c r="P2898" s="1">
        <v>670</v>
      </c>
      <c r="Q2898" s="1">
        <v>14</v>
      </c>
      <c r="R2898" s="1">
        <v>17</v>
      </c>
      <c r="S2898" s="1">
        <v>34</v>
      </c>
      <c r="T2898" s="1">
        <v>4</v>
      </c>
      <c r="U2898" s="1">
        <v>2</v>
      </c>
      <c r="X2898" s="1">
        <v>3</v>
      </c>
      <c r="Y2898" s="1">
        <v>0</v>
      </c>
      <c r="AB2898" s="1">
        <v>0</v>
      </c>
      <c r="AD2898" s="1">
        <v>15</v>
      </c>
      <c r="AE2898" s="1">
        <v>0</v>
      </c>
      <c r="AF2898" s="1">
        <v>10</v>
      </c>
      <c r="AL2898" s="7">
        <f>IF(Q2898&gt;0,RANK(Q2898,(N2898:P2898,Q2898:AJ2898)),0)</f>
        <v>7</v>
      </c>
      <c r="AM2898" s="7">
        <f>IF(R2898&gt;0,RANK(R2898,(N2898:P2898,Q2898:AJ2898)),0)</f>
        <v>5</v>
      </c>
      <c r="AN2898" s="7">
        <f>IF(S2898&gt;0,RANK(S2898,(N2898:P2898,Q2898:AJ2898)),0)</f>
        <v>4</v>
      </c>
      <c r="AO2898" s="7">
        <f>IF(T2898&gt;0,RANK(T2898,(N2898:P2898,Q2898:AJ2898)),0)</f>
        <v>9</v>
      </c>
      <c r="AP2898" s="2">
        <f t="shared" si="1074"/>
        <v>2.284968173657581E-3</v>
      </c>
      <c r="AQ2898" s="2">
        <f t="shared" si="1075"/>
        <v>2.77460421086992E-3</v>
      </c>
      <c r="AR2898" s="2">
        <f t="shared" si="1076"/>
        <v>5.54920842173984E-3</v>
      </c>
      <c r="AS2898" s="2">
        <f t="shared" si="1077"/>
        <v>6.5284804961645182E-4</v>
      </c>
      <c r="AU2898" t="s">
        <v>2730</v>
      </c>
      <c r="AV2898" t="s">
        <v>3010</v>
      </c>
      <c r="AW2898">
        <v>3</v>
      </c>
      <c r="AY2898" s="130">
        <v>49</v>
      </c>
      <c r="AZ2898" s="131">
        <v>41</v>
      </c>
      <c r="BA2898" s="132">
        <f t="shared" si="1078"/>
        <v>49041</v>
      </c>
      <c r="BC2898" s="7" t="s">
        <v>532</v>
      </c>
    </row>
    <row r="2899" spans="1:55" hidden="1" outlineLevel="1" x14ac:dyDescent="0.2">
      <c r="A2899" t="s">
        <v>526</v>
      </c>
      <c r="B2899" t="s">
        <v>3010</v>
      </c>
      <c r="C2899" s="1">
        <f t="shared" si="1068"/>
        <v>9319</v>
      </c>
      <c r="D2899" s="7">
        <f>RANK(N2899,(N2899:P2899,Q2899:AJ2899))</f>
        <v>1</v>
      </c>
      <c r="E2899" s="7">
        <f>RANK(O2899,(N2899:P2899,Q2899:AJ2899))</f>
        <v>2</v>
      </c>
      <c r="F2899" s="7">
        <f>IF(P2899&gt;0,RANK(P2899,(N2899:P2899,Q2899:AJ2899)),0)</f>
        <v>3</v>
      </c>
      <c r="G2899" s="1">
        <f t="shared" si="1069"/>
        <v>310</v>
      </c>
      <c r="H2899" s="2">
        <f t="shared" si="1066"/>
        <v>3.3265371821010838E-2</v>
      </c>
      <c r="I2899" s="2"/>
      <c r="J2899" s="2">
        <f t="shared" si="1070"/>
        <v>0.44822405837536217</v>
      </c>
      <c r="K2899" s="2">
        <f t="shared" si="1071"/>
        <v>0.41495868655435131</v>
      </c>
      <c r="L2899" s="2">
        <f t="shared" si="1072"/>
        <v>0.10419572915548879</v>
      </c>
      <c r="M2899" s="2">
        <f t="shared" si="1073"/>
        <v>3.2621525914797736E-2</v>
      </c>
      <c r="N2899" s="1">
        <v>4177</v>
      </c>
      <c r="O2899" s="1">
        <v>3867</v>
      </c>
      <c r="P2899" s="1">
        <v>971</v>
      </c>
      <c r="Q2899" s="1">
        <v>138</v>
      </c>
      <c r="R2899" s="1">
        <v>76</v>
      </c>
      <c r="S2899" s="1">
        <v>25</v>
      </c>
      <c r="T2899" s="1">
        <v>37</v>
      </c>
      <c r="U2899" s="1">
        <v>2</v>
      </c>
      <c r="Y2899" s="1">
        <v>4</v>
      </c>
      <c r="AB2899" s="1">
        <v>0</v>
      </c>
      <c r="AD2899" s="1">
        <v>19</v>
      </c>
      <c r="AE2899" s="1">
        <v>1</v>
      </c>
      <c r="AF2899" s="1">
        <v>2</v>
      </c>
      <c r="AL2899" s="7">
        <f>IF(Q2899&gt;0,RANK(Q2899,(N2899:P2899,Q2899:AJ2899)),0)</f>
        <v>4</v>
      </c>
      <c r="AM2899" s="7">
        <f>IF(R2899&gt;0,RANK(R2899,(N2899:P2899,Q2899:AJ2899)),0)</f>
        <v>5</v>
      </c>
      <c r="AN2899" s="7">
        <f>IF(S2899&gt;0,RANK(S2899,(N2899:P2899,Q2899:AJ2899)),0)</f>
        <v>7</v>
      </c>
      <c r="AO2899" s="7">
        <f>IF(T2899&gt;0,RANK(T2899,(N2899:P2899,Q2899:AJ2899)),0)</f>
        <v>6</v>
      </c>
      <c r="AP2899" s="2">
        <f t="shared" si="1074"/>
        <v>1.4808455842901599E-2</v>
      </c>
      <c r="AQ2899" s="2">
        <f t="shared" si="1075"/>
        <v>8.1553814786994305E-3</v>
      </c>
      <c r="AR2899" s="2">
        <f t="shared" si="1076"/>
        <v>2.682691275887971E-3</v>
      </c>
      <c r="AS2899" s="2">
        <f t="shared" si="1077"/>
        <v>3.9703830883141972E-3</v>
      </c>
      <c r="AU2899" t="s">
        <v>526</v>
      </c>
      <c r="AV2899" t="s">
        <v>3010</v>
      </c>
      <c r="AW2899">
        <v>3</v>
      </c>
      <c r="AY2899" s="130">
        <v>49</v>
      </c>
      <c r="AZ2899" s="131">
        <v>43</v>
      </c>
      <c r="BA2899" s="132">
        <f t="shared" si="1078"/>
        <v>49043</v>
      </c>
      <c r="BC2899" s="7" t="s">
        <v>532</v>
      </c>
    </row>
    <row r="2900" spans="1:55" hidden="1" outlineLevel="1" x14ac:dyDescent="0.2">
      <c r="A2900" t="s">
        <v>1596</v>
      </c>
      <c r="B2900" t="s">
        <v>3010</v>
      </c>
      <c r="C2900" s="1">
        <f t="shared" si="1068"/>
        <v>9312</v>
      </c>
      <c r="D2900" s="7">
        <f>RANK(N2900,(N2900:P2900,Q2900:AJ2900))</f>
        <v>1</v>
      </c>
      <c r="E2900" s="7">
        <f>RANK(O2900,(N2900:P2900,Q2900:AJ2900))</f>
        <v>2</v>
      </c>
      <c r="F2900" s="7">
        <f>IF(P2900&gt;0,RANK(P2900,(N2900:P2900,Q2900:AJ2900)),0)</f>
        <v>3</v>
      </c>
      <c r="G2900" s="1">
        <f t="shared" si="1069"/>
        <v>111</v>
      </c>
      <c r="H2900" s="2">
        <f t="shared" si="1066"/>
        <v>1.1920103092783504E-2</v>
      </c>
      <c r="I2900" s="2"/>
      <c r="J2900" s="2">
        <f t="shared" si="1070"/>
        <v>0.42869415807560135</v>
      </c>
      <c r="K2900" s="2">
        <f t="shared" si="1071"/>
        <v>0.41677405498281789</v>
      </c>
      <c r="L2900" s="2">
        <f t="shared" si="1072"/>
        <v>0.13359106529209622</v>
      </c>
      <c r="M2900" s="2">
        <f t="shared" si="1073"/>
        <v>2.0940721649484489E-2</v>
      </c>
      <c r="N2900" s="1">
        <v>3992</v>
      </c>
      <c r="O2900" s="1">
        <v>3881</v>
      </c>
      <c r="P2900" s="1">
        <v>1244</v>
      </c>
      <c r="Q2900" s="1">
        <v>40</v>
      </c>
      <c r="R2900" s="1">
        <v>51</v>
      </c>
      <c r="S2900" s="1">
        <v>49</v>
      </c>
      <c r="T2900" s="1">
        <v>10</v>
      </c>
      <c r="U2900" s="1">
        <v>3</v>
      </c>
      <c r="Y2900" s="1">
        <v>2</v>
      </c>
      <c r="AB2900" s="1">
        <v>0</v>
      </c>
      <c r="AD2900" s="1">
        <v>29</v>
      </c>
      <c r="AE2900" s="1">
        <v>1</v>
      </c>
      <c r="AF2900" s="1">
        <v>10</v>
      </c>
      <c r="AL2900" s="7">
        <f>IF(Q2900&gt;0,RANK(Q2900,(N2900:P2900,Q2900:AJ2900)),0)</f>
        <v>6</v>
      </c>
      <c r="AM2900" s="7">
        <f>IF(R2900&gt;0,RANK(R2900,(N2900:P2900,Q2900:AJ2900)),0)</f>
        <v>4</v>
      </c>
      <c r="AN2900" s="7">
        <f>IF(S2900&gt;0,RANK(S2900,(N2900:P2900,Q2900:AJ2900)),0)</f>
        <v>5</v>
      </c>
      <c r="AO2900" s="7">
        <f>IF(T2900&gt;0,RANK(T2900,(N2900:P2900,Q2900:AJ2900)),0)</f>
        <v>8</v>
      </c>
      <c r="AP2900" s="2">
        <f t="shared" si="1074"/>
        <v>4.2955326460481103E-3</v>
      </c>
      <c r="AQ2900" s="2">
        <f t="shared" si="1075"/>
        <v>5.4768041237113398E-3</v>
      </c>
      <c r="AR2900" s="2">
        <f t="shared" si="1076"/>
        <v>5.2620274914089351E-3</v>
      </c>
      <c r="AS2900" s="2">
        <f t="shared" si="1077"/>
        <v>1.0738831615120276E-3</v>
      </c>
      <c r="AU2900" t="s">
        <v>1596</v>
      </c>
      <c r="AV2900" t="s">
        <v>3010</v>
      </c>
      <c r="AW2900">
        <v>1</v>
      </c>
      <c r="AY2900" s="130">
        <v>49</v>
      </c>
      <c r="AZ2900" s="131">
        <v>45</v>
      </c>
      <c r="BA2900" s="132">
        <f t="shared" si="1078"/>
        <v>49045</v>
      </c>
      <c r="BC2900" s="7" t="s">
        <v>532</v>
      </c>
    </row>
    <row r="2901" spans="1:55" hidden="1" outlineLevel="1" x14ac:dyDescent="0.2">
      <c r="A2901" t="s">
        <v>1297</v>
      </c>
      <c r="B2901" t="s">
        <v>3010</v>
      </c>
      <c r="C2901" s="1">
        <f t="shared" si="1068"/>
        <v>7464</v>
      </c>
      <c r="D2901" s="7">
        <f>RANK(N2901,(N2901:P2901,Q2901:AJ2901))</f>
        <v>2</v>
      </c>
      <c r="E2901" s="7">
        <f>RANK(O2901,(N2901:P2901,Q2901:AJ2901))</f>
        <v>1</v>
      </c>
      <c r="F2901" s="7">
        <f>IF(P2901&gt;0,RANK(P2901,(N2901:P2901,Q2901:AJ2901)),0)</f>
        <v>3</v>
      </c>
      <c r="G2901" s="1">
        <f t="shared" si="1069"/>
        <v>3029</v>
      </c>
      <c r="H2901" s="2">
        <f t="shared" si="1066"/>
        <v>0.40581457663451231</v>
      </c>
      <c r="I2901" s="2"/>
      <c r="J2901" s="2">
        <f t="shared" si="1070"/>
        <v>0.22963558413719184</v>
      </c>
      <c r="K2901" s="2">
        <f t="shared" si="1071"/>
        <v>0.63545016077170413</v>
      </c>
      <c r="L2901" s="2">
        <f t="shared" si="1072"/>
        <v>0.12044480171489817</v>
      </c>
      <c r="M2901" s="2">
        <f t="shared" si="1073"/>
        <v>1.4469453376205824E-2</v>
      </c>
      <c r="N2901" s="1">
        <v>1714</v>
      </c>
      <c r="O2901" s="1">
        <v>4743</v>
      </c>
      <c r="P2901" s="1">
        <v>899</v>
      </c>
      <c r="Q2901" s="1">
        <v>13</v>
      </c>
      <c r="R2901" s="1">
        <v>21</v>
      </c>
      <c r="S2901" s="1">
        <v>36</v>
      </c>
      <c r="T2901" s="1">
        <v>8</v>
      </c>
      <c r="U2901" s="1">
        <v>1</v>
      </c>
      <c r="Y2901" s="1">
        <v>1</v>
      </c>
      <c r="AB2901" s="1">
        <v>0</v>
      </c>
      <c r="AD2901" s="1">
        <v>15</v>
      </c>
      <c r="AE2901" s="1">
        <v>2</v>
      </c>
      <c r="AF2901" s="1">
        <v>11</v>
      </c>
      <c r="AL2901" s="7">
        <f>IF(Q2901&gt;0,RANK(Q2901,(N2901:P2901,Q2901:AJ2901)),0)</f>
        <v>7</v>
      </c>
      <c r="AM2901" s="7">
        <f>IF(R2901&gt;0,RANK(R2901,(N2901:P2901,Q2901:AJ2901)),0)</f>
        <v>5</v>
      </c>
      <c r="AN2901" s="7">
        <f>IF(S2901&gt;0,RANK(S2901,(N2901:P2901,Q2901:AJ2901)),0)</f>
        <v>4</v>
      </c>
      <c r="AO2901" s="7">
        <f>IF(T2901&gt;0,RANK(T2901,(N2901:P2901,Q2901:AJ2901)),0)</f>
        <v>9</v>
      </c>
      <c r="AP2901" s="2">
        <f t="shared" si="1074"/>
        <v>1.7416934619506968E-3</v>
      </c>
      <c r="AQ2901" s="2">
        <f t="shared" si="1075"/>
        <v>2.8135048231511255E-3</v>
      </c>
      <c r="AR2901" s="2">
        <f t="shared" si="1076"/>
        <v>4.8231511254019296E-3</v>
      </c>
      <c r="AS2901" s="2">
        <f t="shared" si="1077"/>
        <v>1.0718113612004287E-3</v>
      </c>
      <c r="AU2901" t="s">
        <v>1297</v>
      </c>
      <c r="AV2901" t="s">
        <v>3010</v>
      </c>
      <c r="AW2901">
        <v>3</v>
      </c>
      <c r="AY2901" s="130">
        <v>49</v>
      </c>
      <c r="AZ2901" s="131">
        <v>47</v>
      </c>
      <c r="BA2901" s="132">
        <f t="shared" si="1078"/>
        <v>49047</v>
      </c>
      <c r="BC2901" s="7" t="s">
        <v>532</v>
      </c>
    </row>
    <row r="2902" spans="1:55" hidden="1" outlineLevel="1" x14ac:dyDescent="0.2">
      <c r="A2902" t="s">
        <v>1826</v>
      </c>
      <c r="B2902" t="s">
        <v>3010</v>
      </c>
      <c r="C2902" s="1">
        <f t="shared" si="1068"/>
        <v>98031</v>
      </c>
      <c r="D2902" s="7">
        <f>RANK(N2902,(N2902:P2902,Q2902:AJ2902))</f>
        <v>2</v>
      </c>
      <c r="E2902" s="7">
        <f>RANK(O2902,(N2902:P2902,Q2902:AJ2902))</f>
        <v>1</v>
      </c>
      <c r="F2902" s="7">
        <f>IF(P2902&gt;0,RANK(P2902,(N2902:P2902,Q2902:AJ2902)),0)</f>
        <v>3</v>
      </c>
      <c r="G2902" s="1">
        <f t="shared" si="1069"/>
        <v>51362</v>
      </c>
      <c r="H2902" s="2">
        <f t="shared" si="1066"/>
        <v>0.52393630586243123</v>
      </c>
      <c r="I2902" s="2"/>
      <c r="J2902" s="2">
        <f t="shared" si="1070"/>
        <v>0.1865838357254338</v>
      </c>
      <c r="K2902" s="2">
        <f t="shared" si="1071"/>
        <v>0.71052014158786503</v>
      </c>
      <c r="L2902" s="2">
        <f t="shared" si="1072"/>
        <v>8.2688129265232432E-2</v>
      </c>
      <c r="M2902" s="2">
        <f t="shared" si="1073"/>
        <v>2.0207893421468739E-2</v>
      </c>
      <c r="N2902" s="1">
        <v>18291</v>
      </c>
      <c r="O2902" s="1">
        <v>69653</v>
      </c>
      <c r="P2902" s="1">
        <v>8106</v>
      </c>
      <c r="Q2902" s="1">
        <v>349</v>
      </c>
      <c r="R2902" s="1">
        <v>577</v>
      </c>
      <c r="S2902" s="1">
        <v>605</v>
      </c>
      <c r="T2902" s="1">
        <v>82</v>
      </c>
      <c r="U2902" s="1">
        <v>30</v>
      </c>
      <c r="X2902" s="1">
        <v>1</v>
      </c>
      <c r="Y2902" s="1">
        <v>18</v>
      </c>
      <c r="AB2902" s="1">
        <v>0</v>
      </c>
      <c r="AD2902" s="1">
        <v>200</v>
      </c>
      <c r="AE2902" s="1">
        <v>5</v>
      </c>
      <c r="AF2902" s="1">
        <v>114</v>
      </c>
      <c r="AL2902" s="7">
        <f>IF(Q2902&gt;0,RANK(Q2902,(N2902:P2902,Q2902:AJ2902)),0)</f>
        <v>6</v>
      </c>
      <c r="AM2902" s="7">
        <f>IF(R2902&gt;0,RANK(R2902,(N2902:P2902,Q2902:AJ2902)),0)</f>
        <v>5</v>
      </c>
      <c r="AN2902" s="7">
        <f>IF(S2902&gt;0,RANK(S2902,(N2902:P2902,Q2902:AJ2902)),0)</f>
        <v>4</v>
      </c>
      <c r="AO2902" s="7">
        <f>IF(T2902&gt;0,RANK(T2902,(N2902:P2902,Q2902:AJ2902)),0)</f>
        <v>9</v>
      </c>
      <c r="AP2902" s="2">
        <f t="shared" si="1074"/>
        <v>3.5600983362405769E-3</v>
      </c>
      <c r="AQ2902" s="2">
        <f t="shared" si="1075"/>
        <v>5.8858932378533322E-3</v>
      </c>
      <c r="AR2902" s="2">
        <f t="shared" si="1076"/>
        <v>6.1715171731391094E-3</v>
      </c>
      <c r="AS2902" s="2">
        <f t="shared" si="1077"/>
        <v>8.3647009619406104E-4</v>
      </c>
      <c r="AU2902" t="s">
        <v>1826</v>
      </c>
      <c r="AV2902" t="s">
        <v>3010</v>
      </c>
      <c r="AW2902">
        <v>3</v>
      </c>
      <c r="AY2902" s="130">
        <v>49</v>
      </c>
      <c r="AZ2902" s="131">
        <v>49</v>
      </c>
      <c r="BA2902" s="132">
        <f t="shared" si="1078"/>
        <v>49049</v>
      </c>
      <c r="BC2902" s="7" t="s">
        <v>532</v>
      </c>
    </row>
    <row r="2903" spans="1:55" hidden="1" outlineLevel="1" x14ac:dyDescent="0.2">
      <c r="A2903" t="s">
        <v>804</v>
      </c>
      <c r="B2903" t="s">
        <v>3010</v>
      </c>
      <c r="C2903" s="1">
        <f t="shared" si="1068"/>
        <v>4242</v>
      </c>
      <c r="D2903" s="7">
        <f>RANK(N2903,(N2903:P2903,Q2903:AJ2903))</f>
        <v>2</v>
      </c>
      <c r="E2903" s="7">
        <f>RANK(O2903,(N2903:P2903,Q2903:AJ2903))</f>
        <v>1</v>
      </c>
      <c r="F2903" s="7">
        <f>IF(P2903&gt;0,RANK(P2903,(N2903:P2903,Q2903:AJ2903)),0)</f>
        <v>3</v>
      </c>
      <c r="G2903" s="1">
        <f t="shared" si="1069"/>
        <v>848</v>
      </c>
      <c r="H2903" s="2">
        <f t="shared" si="1066"/>
        <v>0.19990570485619991</v>
      </c>
      <c r="I2903" s="2"/>
      <c r="J2903" s="2">
        <f t="shared" si="1070"/>
        <v>0.32390381895332393</v>
      </c>
      <c r="K2903" s="2">
        <f t="shared" si="1071"/>
        <v>0.52380952380952384</v>
      </c>
      <c r="L2903" s="2">
        <f t="shared" si="1072"/>
        <v>0.13154172560113153</v>
      </c>
      <c r="M2903" s="2">
        <f t="shared" si="1073"/>
        <v>2.0744931636020758E-2</v>
      </c>
      <c r="N2903" s="1">
        <v>1374</v>
      </c>
      <c r="O2903" s="1">
        <v>2222</v>
      </c>
      <c r="P2903" s="1">
        <v>558</v>
      </c>
      <c r="Q2903" s="1">
        <v>20</v>
      </c>
      <c r="R2903" s="1">
        <v>33</v>
      </c>
      <c r="S2903" s="1">
        <v>26</v>
      </c>
      <c r="T2903" s="1">
        <v>1</v>
      </c>
      <c r="U2903" s="1">
        <v>1</v>
      </c>
      <c r="Y2903" s="1">
        <v>1</v>
      </c>
      <c r="AB2903" s="1">
        <v>0</v>
      </c>
      <c r="AD2903" s="1">
        <v>5</v>
      </c>
      <c r="AE2903" s="1">
        <v>0</v>
      </c>
      <c r="AF2903" s="1">
        <v>1</v>
      </c>
      <c r="AL2903" s="7">
        <f>IF(Q2903&gt;0,RANK(Q2903,(N2903:P2903,Q2903:AJ2903)),0)</f>
        <v>6</v>
      </c>
      <c r="AM2903" s="7">
        <f>IF(R2903&gt;0,RANK(R2903,(N2903:P2903,Q2903:AJ2903)),0)</f>
        <v>4</v>
      </c>
      <c r="AN2903" s="7">
        <f>IF(S2903&gt;0,RANK(S2903,(N2903:P2903,Q2903:AJ2903)),0)</f>
        <v>5</v>
      </c>
      <c r="AO2903" s="7">
        <f>IF(T2903&gt;0,RANK(T2903,(N2903:P2903,Q2903:AJ2903)),0)</f>
        <v>8</v>
      </c>
      <c r="AP2903" s="2">
        <f t="shared" si="1074"/>
        <v>4.7147571900047151E-3</v>
      </c>
      <c r="AQ2903" s="2">
        <f t="shared" si="1075"/>
        <v>7.7793493635077791E-3</v>
      </c>
      <c r="AR2903" s="2">
        <f t="shared" si="1076"/>
        <v>6.1291843470061289E-3</v>
      </c>
      <c r="AS2903" s="2">
        <f t="shared" si="1077"/>
        <v>2.3573785950023574E-4</v>
      </c>
      <c r="AU2903" t="s">
        <v>804</v>
      </c>
      <c r="AV2903" t="s">
        <v>3010</v>
      </c>
      <c r="AW2903">
        <v>3</v>
      </c>
      <c r="AY2903" s="130">
        <v>49</v>
      </c>
      <c r="AZ2903" s="131">
        <v>51</v>
      </c>
      <c r="BA2903" s="132">
        <f t="shared" si="1078"/>
        <v>49051</v>
      </c>
      <c r="BC2903" s="7" t="s">
        <v>532</v>
      </c>
    </row>
    <row r="2904" spans="1:55" hidden="1" outlineLevel="1" x14ac:dyDescent="0.2">
      <c r="A2904" t="s">
        <v>3298</v>
      </c>
      <c r="B2904" t="s">
        <v>3010</v>
      </c>
      <c r="C2904" s="1">
        <f t="shared" si="1068"/>
        <v>25020</v>
      </c>
      <c r="D2904" s="7">
        <f>RANK(N2904,(N2904:P2904,Q2904:AJ2904))</f>
        <v>2</v>
      </c>
      <c r="E2904" s="7">
        <f>RANK(O2904,(N2904:P2904,Q2904:AJ2904))</f>
        <v>1</v>
      </c>
      <c r="F2904" s="7">
        <f>IF(P2904&gt;0,RANK(P2904,(N2904:P2904,Q2904:AJ2904)),0)</f>
        <v>3</v>
      </c>
      <c r="G2904" s="1">
        <f t="shared" si="1069"/>
        <v>12821</v>
      </c>
      <c r="H2904" s="2">
        <f t="shared" si="1066"/>
        <v>0.51243005595523583</v>
      </c>
      <c r="I2904" s="2"/>
      <c r="J2904" s="2">
        <f t="shared" si="1070"/>
        <v>0.19248601119104716</v>
      </c>
      <c r="K2904" s="2">
        <f t="shared" si="1071"/>
        <v>0.70491606714628297</v>
      </c>
      <c r="L2904" s="2">
        <f t="shared" si="1072"/>
        <v>8.2693844924060747E-2</v>
      </c>
      <c r="M2904" s="2">
        <f t="shared" si="1073"/>
        <v>1.9904076738609153E-2</v>
      </c>
      <c r="N2904" s="1">
        <v>4816</v>
      </c>
      <c r="O2904" s="1">
        <v>17637</v>
      </c>
      <c r="P2904" s="1">
        <v>2069</v>
      </c>
      <c r="Q2904" s="1">
        <v>83</v>
      </c>
      <c r="R2904" s="1">
        <v>145</v>
      </c>
      <c r="S2904" s="1">
        <v>126</v>
      </c>
      <c r="T2904" s="1">
        <v>29</v>
      </c>
      <c r="U2904" s="1">
        <v>7</v>
      </c>
      <c r="Y2904" s="1">
        <v>2</v>
      </c>
      <c r="AB2904" s="1">
        <v>0</v>
      </c>
      <c r="AD2904" s="1">
        <v>74</v>
      </c>
      <c r="AE2904" s="1">
        <v>1</v>
      </c>
      <c r="AF2904" s="1">
        <v>31</v>
      </c>
      <c r="AL2904" s="7">
        <f>IF(Q2904&gt;0,RANK(Q2904,(N2904:P2904,Q2904:AJ2904)),0)</f>
        <v>6</v>
      </c>
      <c r="AM2904" s="7">
        <f>IF(R2904&gt;0,RANK(R2904,(N2904:P2904,Q2904:AJ2904)),0)</f>
        <v>4</v>
      </c>
      <c r="AN2904" s="7">
        <f>IF(S2904&gt;0,RANK(S2904,(N2904:P2904,Q2904:AJ2904)),0)</f>
        <v>5</v>
      </c>
      <c r="AO2904" s="7">
        <f>IF(T2904&gt;0,RANK(T2904,(N2904:P2904,Q2904:AJ2904)),0)</f>
        <v>9</v>
      </c>
      <c r="AP2904" s="2">
        <f t="shared" si="1074"/>
        <v>3.3173461231015187E-3</v>
      </c>
      <c r="AQ2904" s="2">
        <f t="shared" si="1075"/>
        <v>5.7953637090327739E-3</v>
      </c>
      <c r="AR2904" s="2">
        <f t="shared" si="1076"/>
        <v>5.0359712230215823E-3</v>
      </c>
      <c r="AS2904" s="2">
        <f t="shared" si="1077"/>
        <v>1.1590727418065547E-3</v>
      </c>
      <c r="AU2904" t="s">
        <v>3298</v>
      </c>
      <c r="AV2904" t="s">
        <v>3010</v>
      </c>
      <c r="AW2904">
        <v>1</v>
      </c>
      <c r="AY2904" s="130">
        <v>49</v>
      </c>
      <c r="AZ2904" s="131">
        <v>53</v>
      </c>
      <c r="BA2904" s="132">
        <f t="shared" si="1078"/>
        <v>49053</v>
      </c>
      <c r="BC2904" s="7" t="s">
        <v>532</v>
      </c>
    </row>
    <row r="2905" spans="1:55" hidden="1" outlineLevel="1" x14ac:dyDescent="0.2">
      <c r="A2905" t="s">
        <v>1841</v>
      </c>
      <c r="B2905" t="s">
        <v>3010</v>
      </c>
      <c r="C2905" s="1">
        <f t="shared" si="1068"/>
        <v>1142</v>
      </c>
      <c r="D2905" s="7">
        <f>RANK(N2905,(N2905:P2905,Q2905:AJ2905))</f>
        <v>2</v>
      </c>
      <c r="E2905" s="7">
        <f>RANK(O2905,(N2905:P2905,Q2905:AJ2905))</f>
        <v>1</v>
      </c>
      <c r="F2905" s="7">
        <f>IF(P2905&gt;0,RANK(P2905,(N2905:P2905,Q2905:AJ2905)),0)</f>
        <v>3</v>
      </c>
      <c r="G2905" s="1">
        <f t="shared" si="1069"/>
        <v>476</v>
      </c>
      <c r="H2905" s="2">
        <f t="shared" si="1066"/>
        <v>0.41681260945709281</v>
      </c>
      <c r="I2905" s="2"/>
      <c r="J2905" s="2">
        <f t="shared" si="1070"/>
        <v>0.23204903677758318</v>
      </c>
      <c r="K2905" s="2">
        <f t="shared" si="1071"/>
        <v>0.64886164623467601</v>
      </c>
      <c r="L2905" s="2">
        <f t="shared" si="1072"/>
        <v>0.10595446584938704</v>
      </c>
      <c r="M2905" s="2">
        <f t="shared" si="1073"/>
        <v>1.313485113835379E-2</v>
      </c>
      <c r="N2905" s="1">
        <v>265</v>
      </c>
      <c r="O2905" s="1">
        <v>741</v>
      </c>
      <c r="P2905" s="1">
        <v>121</v>
      </c>
      <c r="Q2905" s="1">
        <v>5</v>
      </c>
      <c r="R2905" s="1">
        <v>6</v>
      </c>
      <c r="S2905" s="1">
        <v>2</v>
      </c>
      <c r="U2905" s="1">
        <v>1</v>
      </c>
      <c r="Y2905" s="1">
        <v>0</v>
      </c>
      <c r="AB2905" s="1">
        <v>0</v>
      </c>
      <c r="AD2905" s="1">
        <v>1</v>
      </c>
      <c r="AE2905" s="1">
        <v>0</v>
      </c>
      <c r="AF2905" s="1">
        <v>0</v>
      </c>
      <c r="AL2905" s="7">
        <f>IF(Q2905&gt;0,RANK(Q2905,(N2905:P2905,Q2905:AJ2905)),0)</f>
        <v>5</v>
      </c>
      <c r="AM2905" s="7">
        <f>IF(R2905&gt;0,RANK(R2905,(N2905:P2905,Q2905:AJ2905)),0)</f>
        <v>4</v>
      </c>
      <c r="AN2905" s="7">
        <f>IF(S2905&gt;0,RANK(S2905,(N2905:P2905,Q2905:AJ2905)),0)</f>
        <v>6</v>
      </c>
      <c r="AO2905" s="7">
        <f>IF(T2905&gt;0,RANK(T2905,(N2905:P2905,Q2905:AJ2905)),0)</f>
        <v>0</v>
      </c>
      <c r="AP2905" s="2">
        <f t="shared" si="1074"/>
        <v>4.3782837127845885E-3</v>
      </c>
      <c r="AQ2905" s="2">
        <f t="shared" si="1075"/>
        <v>5.2539404553415062E-3</v>
      </c>
      <c r="AR2905" s="2">
        <f t="shared" si="1076"/>
        <v>1.7513134851138354E-3</v>
      </c>
      <c r="AS2905" s="2">
        <f t="shared" si="1077"/>
        <v>0</v>
      </c>
      <c r="AU2905" t="s">
        <v>1841</v>
      </c>
      <c r="AV2905" t="s">
        <v>3010</v>
      </c>
      <c r="AW2905">
        <v>3</v>
      </c>
      <c r="AY2905" s="130">
        <v>49</v>
      </c>
      <c r="AZ2905" s="131">
        <v>55</v>
      </c>
      <c r="BA2905" s="132">
        <f t="shared" si="1078"/>
        <v>49055</v>
      </c>
      <c r="BC2905" s="7" t="s">
        <v>532</v>
      </c>
    </row>
    <row r="2906" spans="1:55" hidden="1" outlineLevel="1" x14ac:dyDescent="0.2">
      <c r="A2906" t="s">
        <v>2747</v>
      </c>
      <c r="B2906" t="s">
        <v>3010</v>
      </c>
      <c r="C2906" s="1">
        <f t="shared" si="1068"/>
        <v>56242</v>
      </c>
      <c r="D2906" s="7">
        <f>RANK(N2906,(N2906:P2906,Q2906:AJ2906))</f>
        <v>2</v>
      </c>
      <c r="E2906" s="7">
        <f>RANK(O2906,(N2906:P2906,Q2906:AJ2906))</f>
        <v>1</v>
      </c>
      <c r="F2906" s="7">
        <f>IF(P2906&gt;0,RANK(P2906,(N2906:P2906,Q2906:AJ2906)),0)</f>
        <v>3</v>
      </c>
      <c r="G2906" s="1">
        <f t="shared" si="1069"/>
        <v>6039</v>
      </c>
      <c r="H2906" s="2">
        <f t="shared" si="1066"/>
        <v>0.10737527114967461</v>
      </c>
      <c r="I2906" s="2"/>
      <c r="J2906" s="2">
        <f t="shared" si="1070"/>
        <v>0.38056968102130079</v>
      </c>
      <c r="K2906" s="2">
        <f t="shared" si="1071"/>
        <v>0.48794495217097544</v>
      </c>
      <c r="L2906" s="2">
        <f t="shared" si="1072"/>
        <v>0.11030902172753458</v>
      </c>
      <c r="M2906" s="2">
        <f t="shared" si="1073"/>
        <v>2.1176345080189132E-2</v>
      </c>
      <c r="N2906" s="1">
        <v>21404</v>
      </c>
      <c r="O2906" s="1">
        <v>27443</v>
      </c>
      <c r="P2906" s="1">
        <v>6204</v>
      </c>
      <c r="Q2906" s="1">
        <v>282</v>
      </c>
      <c r="R2906" s="1">
        <v>261</v>
      </c>
      <c r="S2906" s="1">
        <v>261</v>
      </c>
      <c r="T2906" s="1">
        <v>87</v>
      </c>
      <c r="U2906" s="1">
        <v>23</v>
      </c>
      <c r="X2906" s="1">
        <v>1</v>
      </c>
      <c r="Y2906" s="1">
        <v>18</v>
      </c>
      <c r="AB2906" s="1">
        <v>0</v>
      </c>
      <c r="AD2906" s="1">
        <v>168</v>
      </c>
      <c r="AE2906" s="1">
        <v>6</v>
      </c>
      <c r="AF2906" s="1">
        <v>84</v>
      </c>
      <c r="AL2906" s="7">
        <f>IF(Q2906&gt;0,RANK(Q2906,(N2906:P2906,Q2906:AJ2906)),0)</f>
        <v>4</v>
      </c>
      <c r="AM2906" s="7">
        <f>IF(R2906&gt;0,RANK(R2906,(N2906:P2906,Q2906:AJ2906)),0)</f>
        <v>5</v>
      </c>
      <c r="AN2906" s="7">
        <f>IF(S2906&gt;0,RANK(S2906,(N2906:P2906,Q2906:AJ2906)),0)</f>
        <v>5</v>
      </c>
      <c r="AO2906" s="7">
        <f>IF(T2906&gt;0,RANK(T2906,(N2906:P2906,Q2906:AJ2906)),0)</f>
        <v>8</v>
      </c>
      <c r="AP2906" s="2">
        <f t="shared" si="1074"/>
        <v>5.0140464421606626E-3</v>
      </c>
      <c r="AQ2906" s="2">
        <f t="shared" si="1075"/>
        <v>4.640660004978486E-3</v>
      </c>
      <c r="AR2906" s="2">
        <f t="shared" si="1076"/>
        <v>4.640660004978486E-3</v>
      </c>
      <c r="AS2906" s="2">
        <f t="shared" si="1077"/>
        <v>1.5468866683261619E-3</v>
      </c>
      <c r="AU2906" t="s">
        <v>2747</v>
      </c>
      <c r="AV2906" t="s">
        <v>3010</v>
      </c>
      <c r="AW2906">
        <v>1</v>
      </c>
      <c r="AY2906" s="130">
        <v>49</v>
      </c>
      <c r="AZ2906" s="131">
        <v>57</v>
      </c>
      <c r="BA2906" s="132">
        <f t="shared" si="1078"/>
        <v>49057</v>
      </c>
      <c r="BC2906" s="7" t="s">
        <v>532</v>
      </c>
    </row>
    <row r="2907" spans="1:55" collapsed="1" x14ac:dyDescent="0.2">
      <c r="A2907" t="s">
        <v>1826</v>
      </c>
      <c r="B2907" t="s">
        <v>3301</v>
      </c>
      <c r="C2907" s="1">
        <f t="shared" si="1068"/>
        <v>665629</v>
      </c>
      <c r="D2907" s="7">
        <f>RANK(N2907,(N2907:P2907,Q2907:AJ2907))</f>
        <v>2</v>
      </c>
      <c r="E2907" s="7">
        <f>RANK(O2907,(N2907:P2907,Q2907:AJ2907))</f>
        <v>1</v>
      </c>
      <c r="F2907" s="7">
        <f>IF(P2907&gt;0,RANK(P2907,(N2907:P2907,Q2907:AJ2907)),0)</f>
        <v>3</v>
      </c>
      <c r="G2907" s="1">
        <f t="shared" si="1069"/>
        <v>140278</v>
      </c>
      <c r="H2907" s="2">
        <f t="shared" si="1066"/>
        <v>0.21074502463083791</v>
      </c>
      <c r="I2907" s="2"/>
      <c r="J2907" s="2">
        <f t="shared" si="1070"/>
        <v>0.33296776432517211</v>
      </c>
      <c r="K2907" s="2">
        <f t="shared" si="1071"/>
        <v>0.54371278895601005</v>
      </c>
      <c r="L2907" s="2">
        <f t="shared" si="1072"/>
        <v>9.984691171808921E-2</v>
      </c>
      <c r="M2907" s="2">
        <f t="shared" si="1073"/>
        <v>2.3472535000728684E-2</v>
      </c>
      <c r="N2907" s="1">
        <f t="shared" ref="N2907:U2907" si="1079">SUM(N2878:N2906)</f>
        <v>221633</v>
      </c>
      <c r="O2907" s="1">
        <f t="shared" si="1079"/>
        <v>361911</v>
      </c>
      <c r="P2907" s="1">
        <f t="shared" si="1079"/>
        <v>66461</v>
      </c>
      <c r="Q2907" s="1">
        <f t="shared" si="1079"/>
        <v>4615</v>
      </c>
      <c r="R2907" s="1">
        <f t="shared" si="1079"/>
        <v>4129</v>
      </c>
      <c r="S2907" s="1">
        <f t="shared" si="1079"/>
        <v>2601</v>
      </c>
      <c r="T2907" s="1">
        <f t="shared" si="1079"/>
        <v>1085</v>
      </c>
      <c r="U2907" s="1">
        <f t="shared" si="1079"/>
        <v>298</v>
      </c>
      <c r="W2907" s="1">
        <f>SUM(W2878:W2906)</f>
        <v>98</v>
      </c>
      <c r="X2907" s="1">
        <f>SUM(X2878:X2906)</f>
        <v>8</v>
      </c>
      <c r="Y2907" s="1">
        <f>SUM(Y2878:Y2906)</f>
        <v>235</v>
      </c>
      <c r="AB2907" s="1">
        <f>SUM(AB2878:AB2906)</f>
        <v>53</v>
      </c>
      <c r="AD2907" s="1">
        <f>SUM(AD2878:AD2906)</f>
        <v>1290</v>
      </c>
      <c r="AE2907" s="1">
        <f>SUM(AE2878:AE2906)</f>
        <v>111</v>
      </c>
      <c r="AF2907" s="1">
        <f>SUM(AF2878:AF2906)</f>
        <v>1101</v>
      </c>
      <c r="AL2907" s="7">
        <f>IF(Q2907&gt;0,RANK(Q2907,(N2907:P2907,Q2907:AJ2907)),0)</f>
        <v>4</v>
      </c>
      <c r="AM2907" s="7">
        <f>IF(R2907&gt;0,RANK(R2907,(N2907:P2907,Q2907:AJ2907)),0)</f>
        <v>5</v>
      </c>
      <c r="AN2907" s="7">
        <f>IF(S2907&gt;0,RANK(S2907,(N2907:P2907,Q2907:AJ2907)),0)</f>
        <v>6</v>
      </c>
      <c r="AO2907" s="7">
        <f>IF(T2907&gt;0,RANK(T2907,(N2907:P2907,Q2907:AJ2907)),0)</f>
        <v>9</v>
      </c>
      <c r="AP2907" s="2">
        <f t="shared" si="1074"/>
        <v>6.9332916684819923E-3</v>
      </c>
      <c r="AQ2907" s="2">
        <f t="shared" si="1075"/>
        <v>6.203155211086055E-3</v>
      </c>
      <c r="AR2907" s="2">
        <f t="shared" si="1076"/>
        <v>3.9075821516189949E-3</v>
      </c>
      <c r="AS2907" s="2">
        <f t="shared" si="1077"/>
        <v>1.6300371528283773E-3</v>
      </c>
      <c r="AU2907" t="s">
        <v>1826</v>
      </c>
      <c r="AV2907" t="s">
        <v>3301</v>
      </c>
      <c r="AY2907" s="130">
        <v>49</v>
      </c>
      <c r="AZ2907" s="131"/>
      <c r="BA2907" s="130">
        <v>49</v>
      </c>
      <c r="BC2907" s="7" t="s">
        <v>433</v>
      </c>
    </row>
    <row r="2908" spans="1:55" x14ac:dyDescent="0.2">
      <c r="C2908" s="1"/>
      <c r="E2908" s="7"/>
      <c r="F2908" s="7"/>
      <c r="I2908" s="2"/>
      <c r="AL2908" s="7"/>
      <c r="AM2908" s="7"/>
      <c r="AN2908" s="7"/>
      <c r="AO2908" s="7"/>
      <c r="AY2908" s="130"/>
      <c r="AZ2908" s="131"/>
      <c r="BA2908" s="132"/>
    </row>
    <row r="2909" spans="1:55" hidden="1" outlineLevel="1" x14ac:dyDescent="0.2">
      <c r="A2909" t="s">
        <v>1125</v>
      </c>
      <c r="B2909" t="s">
        <v>1180</v>
      </c>
      <c r="C2909" s="1">
        <f t="shared" ref="C2909:C2923" si="1080">SUM(N2909:AJ2909)</f>
        <v>15453</v>
      </c>
      <c r="D2909" s="7">
        <f>RANK(N2909,(N2909:P2909,Q2909:AJ2909))</f>
        <v>1</v>
      </c>
      <c r="E2909" s="7">
        <f>RANK(O2909,(N2909:P2909,Q2909:AJ2909))</f>
        <v>2</v>
      </c>
      <c r="F2909" s="7">
        <f>IF(P2909&gt;0,RANK(P2909,(N2909:P2909,Q2909:AJ2909)),0)</f>
        <v>3</v>
      </c>
      <c r="G2909" s="1">
        <f t="shared" ref="G2909:G2923" si="1081">MAX(N2909:P2909)-LARGE(N2909:P2909,2)</f>
        <v>3366</v>
      </c>
      <c r="H2909" s="2">
        <f t="shared" si="1066"/>
        <v>0.21782178217821782</v>
      </c>
      <c r="I2909" s="2"/>
      <c r="J2909" s="2">
        <f t="shared" ref="J2909:J2923" si="1082">IF($C2909=0,"-",N2909/$C2909)</f>
        <v>0.52831165469488128</v>
      </c>
      <c r="K2909" s="2">
        <f t="shared" ref="K2909:K2923" si="1083">IF($C2909=0,"-",O2909/$C2909)</f>
        <v>0.31048987251666343</v>
      </c>
      <c r="L2909" s="2">
        <f t="shared" ref="L2909:L2923" si="1084">IF($C2909=0,"-",P2909/$C2909)</f>
        <v>0.11699993528764641</v>
      </c>
      <c r="M2909" s="2">
        <f t="shared" ref="M2909:M2923" si="1085">IF(C2909=0,"-",(1-J2909-K2909-L2909))</f>
        <v>4.4198537500808877E-2</v>
      </c>
      <c r="N2909" s="1">
        <f>SUMIF(Town!$AH$1329:$AH$1574,$A2909,Town!N$1329:N$1574)</f>
        <v>8164</v>
      </c>
      <c r="O2909" s="1">
        <f>SUMIF(Town!$AH$1329:$AH$1574,$A2909,Town!O$1329:O$1574)</f>
        <v>4798</v>
      </c>
      <c r="P2909" s="1">
        <f>SUMIF(Town!$AH$1329:$AH$1574,$A2909,Town!P$1329:P$1574)</f>
        <v>1808</v>
      </c>
      <c r="Q2909" s="1">
        <f>SUMIF(Town!$AH$1329:$AH$1574,$A2909,Town!Q$1329:Q$1574)</f>
        <v>402</v>
      </c>
      <c r="R2909" s="1">
        <f>SUMIF(Town!$AH$1329:$AH$1574,$A2909,Town!R$1329:R$1574)</f>
        <v>106</v>
      </c>
      <c r="S2909" s="1">
        <f>SUMIF(Town!$AH$1329:$AH$1574,$A2909,Town!S$1329:S$1574)</f>
        <v>27</v>
      </c>
      <c r="T2909" s="1">
        <f>SUMIF(Town!$AH$1329:$AH$1574,$A2909,Town!T$1329:T$1574)</f>
        <v>34</v>
      </c>
      <c r="W2909" s="1">
        <f>SUMIF(Town!$AH$1329:$AH$1574,$A2909,Town!W$1329:W$1574)</f>
        <v>32</v>
      </c>
      <c r="Y2909" s="1">
        <f>SUMIF(Town!$AH$1329:$AH$1574,$A2909,Town!Y$1329:Y$1574)</f>
        <v>15</v>
      </c>
      <c r="AA2909" s="1">
        <f>SUMIF(Town!$AH$1329:$AH$1574,$A2909,Town!AA$1329:AA$1574)</f>
        <v>49</v>
      </c>
      <c r="AB2909" s="1">
        <f>SUMIF(Town!$AH$1329:$AH$1574,$A2909,Town!AB$1329:AB$1574)</f>
        <v>18</v>
      </c>
      <c r="AL2909" s="7">
        <f>IF(Q2909&gt;0,RANK(Q2909,(N2909:P2909,Q2909:AJ2909)),0)</f>
        <v>4</v>
      </c>
      <c r="AM2909" s="7">
        <f>IF(R2909&gt;0,RANK(R2909,(N2909:P2909,Q2909:AJ2909)),0)</f>
        <v>5</v>
      </c>
      <c r="AN2909" s="7">
        <f>IF(S2909&gt;0,RANK(S2909,(N2909:P2909,Q2909:AJ2909)),0)</f>
        <v>9</v>
      </c>
      <c r="AO2909" s="7">
        <f>IF(T2909&gt;0,RANK(T2909,(N2909:P2909,Q2909:AJ2909)),0)</f>
        <v>7</v>
      </c>
      <c r="AP2909" s="2">
        <f t="shared" ref="AP2909:AP2923" si="1086">IF($C2909=0,"-",Q2909/$C2909)</f>
        <v>2.6014366142496602E-2</v>
      </c>
      <c r="AQ2909" s="2">
        <f t="shared" ref="AQ2909:AQ2923" si="1087">IF($C2909=0,"-",R2909/$C2909)</f>
        <v>6.8595094803598003E-3</v>
      </c>
      <c r="AR2909" s="2">
        <f t="shared" ref="AR2909:AR2923" si="1088">IF($C2909=0,"-",S2909/$C2909)</f>
        <v>1.7472335468841002E-3</v>
      </c>
      <c r="AS2909" s="2">
        <f t="shared" ref="AS2909:AS2923" si="1089">IF($C2909=0,"-",T2909/$C2909)</f>
        <v>2.2002200220022001E-3</v>
      </c>
      <c r="AU2909" t="s">
        <v>1125</v>
      </c>
      <c r="AV2909" t="s">
        <v>1180</v>
      </c>
      <c r="AY2909" s="130">
        <v>50</v>
      </c>
      <c r="AZ2909" s="131">
        <v>1</v>
      </c>
      <c r="BA2909" s="132">
        <f t="shared" ref="BA2909:BA2922" si="1090">AY2909*1000+AZ2909</f>
        <v>50001</v>
      </c>
      <c r="BC2909" s="7" t="s">
        <v>532</v>
      </c>
    </row>
    <row r="2910" spans="1:55" hidden="1" outlineLevel="1" x14ac:dyDescent="0.2">
      <c r="A2910" t="s">
        <v>1126</v>
      </c>
      <c r="B2910" t="s">
        <v>1180</v>
      </c>
      <c r="C2910" s="1">
        <f t="shared" si="1080"/>
        <v>16152</v>
      </c>
      <c r="D2910" s="7">
        <f>RANK(N2910,(N2910:P2910,Q2910:AJ2910))</f>
        <v>1</v>
      </c>
      <c r="E2910" s="7">
        <f>RANK(O2910,(N2910:P2910,Q2910:AJ2910))</f>
        <v>2</v>
      </c>
      <c r="F2910" s="7">
        <f>IF(P2910&gt;0,RANK(P2910,(N2910:P2910,Q2910:AJ2910)),0)</f>
        <v>3</v>
      </c>
      <c r="G2910" s="1">
        <f t="shared" si="1081"/>
        <v>2910</v>
      </c>
      <c r="H2910" s="2">
        <f t="shared" si="1066"/>
        <v>0.18016344725111441</v>
      </c>
      <c r="I2910" s="2"/>
      <c r="J2910" s="2">
        <f t="shared" si="1082"/>
        <v>0.5039004457652303</v>
      </c>
      <c r="K2910" s="2">
        <f t="shared" si="1083"/>
        <v>0.32373699851411591</v>
      </c>
      <c r="L2910" s="2">
        <f t="shared" si="1084"/>
        <v>0.14103516592372461</v>
      </c>
      <c r="M2910" s="2">
        <f t="shared" si="1085"/>
        <v>3.1327389796929173E-2</v>
      </c>
      <c r="N2910" s="1">
        <f>SUMIF(Town!$AH$1329:$AH$1574,$A2910,Town!N$1329:N$1574)</f>
        <v>8139</v>
      </c>
      <c r="O2910" s="1">
        <f>SUMIF(Town!$AH$1329:$AH$1574,$A2910,Town!O$1329:O$1574)</f>
        <v>5229</v>
      </c>
      <c r="P2910" s="1">
        <f>SUMIF(Town!$AH$1329:$AH$1574,$A2910,Town!P$1329:P$1574)</f>
        <v>2278</v>
      </c>
      <c r="Q2910" s="1">
        <f>SUMIF(Town!$AH$1329:$AH$1574,$A2910,Town!Q$1329:Q$1574)</f>
        <v>357</v>
      </c>
      <c r="R2910" s="1">
        <f>SUMIF(Town!$AH$1329:$AH$1574,$A2910,Town!R$1329:R$1574)</f>
        <v>58</v>
      </c>
      <c r="S2910" s="1">
        <f>SUMIF(Town!$AH$1329:$AH$1574,$A2910,Town!S$1329:S$1574)</f>
        <v>23</v>
      </c>
      <c r="T2910" s="1">
        <f>SUMIF(Town!$AH$1329:$AH$1574,$A2910,Town!T$1329:T$1574)</f>
        <v>21</v>
      </c>
      <c r="W2910" s="1">
        <f>SUMIF(Town!$AH$1329:$AH$1574,$A2910,Town!W$1329:W$1574)</f>
        <v>14</v>
      </c>
      <c r="Y2910" s="1">
        <f>SUMIF(Town!$AH$1329:$AH$1574,$A2910,Town!Y$1329:Y$1574)</f>
        <v>7</v>
      </c>
      <c r="AA2910" s="1">
        <f>SUMIF(Town!$AH$1329:$AH$1574,$A2910,Town!AA$1329:AA$1574)</f>
        <v>15</v>
      </c>
      <c r="AB2910" s="1">
        <f>SUMIF(Town!$AH$1329:$AH$1574,$A2910,Town!AB$1329:AB$1574)</f>
        <v>11</v>
      </c>
      <c r="AL2910" s="7">
        <f>IF(Q2910&gt;0,RANK(Q2910,(N2910:P2910,Q2910:AJ2910)),0)</f>
        <v>4</v>
      </c>
      <c r="AM2910" s="7">
        <f>IF(R2910&gt;0,RANK(R2910,(N2910:P2910,Q2910:AJ2910)),0)</f>
        <v>5</v>
      </c>
      <c r="AN2910" s="7">
        <f>IF(S2910&gt;0,RANK(S2910,(N2910:P2910,Q2910:AJ2910)),0)</f>
        <v>6</v>
      </c>
      <c r="AO2910" s="7">
        <f>IF(T2910&gt;0,RANK(T2910,(N2910:P2910,Q2910:AJ2910)),0)</f>
        <v>7</v>
      </c>
      <c r="AP2910" s="2">
        <f t="shared" si="1086"/>
        <v>2.2102526002971769E-2</v>
      </c>
      <c r="AQ2910" s="2">
        <f t="shared" si="1087"/>
        <v>3.5908865775136204E-3</v>
      </c>
      <c r="AR2910" s="2">
        <f t="shared" si="1088"/>
        <v>1.4239722634967805E-3</v>
      </c>
      <c r="AS2910" s="2">
        <f t="shared" si="1089"/>
        <v>1.3001485884101039E-3</v>
      </c>
      <c r="AU2910" t="s">
        <v>1126</v>
      </c>
      <c r="AV2910" t="s">
        <v>1180</v>
      </c>
      <c r="AY2910" s="130">
        <v>50</v>
      </c>
      <c r="AZ2910" s="131">
        <v>3</v>
      </c>
      <c r="BA2910" s="132">
        <f t="shared" si="1090"/>
        <v>50003</v>
      </c>
      <c r="BC2910" s="7" t="s">
        <v>532</v>
      </c>
    </row>
    <row r="2911" spans="1:55" hidden="1" outlineLevel="1" x14ac:dyDescent="0.2">
      <c r="A2911" t="s">
        <v>1846</v>
      </c>
      <c r="B2911" t="s">
        <v>1180</v>
      </c>
      <c r="C2911" s="1">
        <f t="shared" si="1080"/>
        <v>11799</v>
      </c>
      <c r="D2911" s="7">
        <f>RANK(N2911,(N2911:P2911,Q2911:AJ2911))</f>
        <v>1</v>
      </c>
      <c r="E2911" s="7">
        <f>RANK(O2911,(N2911:P2911,Q2911:AJ2911))</f>
        <v>2</v>
      </c>
      <c r="F2911" s="7">
        <f>IF(P2911&gt;0,RANK(P2911,(N2911:P2911,Q2911:AJ2911)),0)</f>
        <v>3</v>
      </c>
      <c r="G2911" s="1">
        <f t="shared" si="1081"/>
        <v>1504</v>
      </c>
      <c r="H2911" s="2">
        <f t="shared" si="1066"/>
        <v>0.12746842952792609</v>
      </c>
      <c r="I2911" s="2"/>
      <c r="J2911" s="2">
        <f t="shared" si="1082"/>
        <v>0.47402322230697519</v>
      </c>
      <c r="K2911" s="2">
        <f t="shared" si="1083"/>
        <v>0.34655479277904905</v>
      </c>
      <c r="L2911" s="2">
        <f t="shared" si="1084"/>
        <v>0.15102974828375287</v>
      </c>
      <c r="M2911" s="2">
        <f t="shared" si="1085"/>
        <v>2.8392236630222945E-2</v>
      </c>
      <c r="N2911" s="1">
        <f>SUMIF(Town!$AH$1329:$AH$1574,$A2911,Town!N$1329:N$1574)</f>
        <v>5593</v>
      </c>
      <c r="O2911" s="1">
        <f>SUMIF(Town!$AH$1329:$AH$1574,$A2911,Town!O$1329:O$1574)</f>
        <v>4089</v>
      </c>
      <c r="P2911" s="1">
        <f>SUMIF(Town!$AH$1329:$AH$1574,$A2911,Town!P$1329:P$1574)</f>
        <v>1782</v>
      </c>
      <c r="Q2911" s="1">
        <f>SUMIF(Town!$AH$1329:$AH$1574,$A2911,Town!Q$1329:Q$1574)</f>
        <v>201</v>
      </c>
      <c r="R2911" s="1">
        <f>SUMIF(Town!$AH$1329:$AH$1574,$A2911,Town!R$1329:R$1574)</f>
        <v>42</v>
      </c>
      <c r="S2911" s="1">
        <f>SUMIF(Town!$AH$1329:$AH$1574,$A2911,Town!S$1329:S$1574)</f>
        <v>20</v>
      </c>
      <c r="T2911" s="1">
        <f>SUMIF(Town!$AH$1329:$AH$1574,$A2911,Town!T$1329:T$1574)</f>
        <v>13</v>
      </c>
      <c r="W2911" s="1">
        <f>SUMIF(Town!$AH$1329:$AH$1574,$A2911,Town!W$1329:W$1574)</f>
        <v>24</v>
      </c>
      <c r="Y2911" s="1">
        <f>SUMIF(Town!$AH$1329:$AH$1574,$A2911,Town!Y$1329:Y$1574)</f>
        <v>6</v>
      </c>
      <c r="AA2911" s="1">
        <f>SUMIF(Town!$AH$1329:$AH$1574,$A2911,Town!AA$1329:AA$1574)</f>
        <v>14</v>
      </c>
      <c r="AB2911" s="1">
        <f>SUMIF(Town!$AH$1329:$AH$1574,$A2911,Town!AB$1329:AB$1574)</f>
        <v>15</v>
      </c>
      <c r="AL2911" s="7">
        <f>IF(Q2911&gt;0,RANK(Q2911,(N2911:P2911,Q2911:AJ2911)),0)</f>
        <v>4</v>
      </c>
      <c r="AM2911" s="7">
        <f>IF(R2911&gt;0,RANK(R2911,(N2911:P2911,Q2911:AJ2911)),0)</f>
        <v>5</v>
      </c>
      <c r="AN2911" s="7">
        <f>IF(S2911&gt;0,RANK(S2911,(N2911:P2911,Q2911:AJ2911)),0)</f>
        <v>7</v>
      </c>
      <c r="AO2911" s="7">
        <f>IF(T2911&gt;0,RANK(T2911,(N2911:P2911,Q2911:AJ2911)),0)</f>
        <v>10</v>
      </c>
      <c r="AP2911" s="2">
        <f t="shared" si="1086"/>
        <v>1.703534197813374E-2</v>
      </c>
      <c r="AQ2911" s="2">
        <f t="shared" si="1087"/>
        <v>3.5596236969234682E-3</v>
      </c>
      <c r="AR2911" s="2">
        <f t="shared" si="1088"/>
        <v>1.6950589032968895E-3</v>
      </c>
      <c r="AS2911" s="2">
        <f t="shared" si="1089"/>
        <v>1.1017882871429783E-3</v>
      </c>
      <c r="AU2911" t="s">
        <v>1846</v>
      </c>
      <c r="AV2911" t="s">
        <v>1180</v>
      </c>
      <c r="AY2911" s="130">
        <v>50</v>
      </c>
      <c r="AZ2911" s="131">
        <v>5</v>
      </c>
      <c r="BA2911" s="132">
        <f t="shared" si="1090"/>
        <v>50005</v>
      </c>
      <c r="BC2911" s="7" t="s">
        <v>532</v>
      </c>
    </row>
    <row r="2912" spans="1:55" hidden="1" outlineLevel="1" x14ac:dyDescent="0.2">
      <c r="A2912" t="s">
        <v>1259</v>
      </c>
      <c r="B2912" t="s">
        <v>1180</v>
      </c>
      <c r="C2912" s="1">
        <f t="shared" si="1080"/>
        <v>63860</v>
      </c>
      <c r="D2912" s="7">
        <f>RANK(N2912,(N2912:P2912,Q2912:AJ2912))</f>
        <v>1</v>
      </c>
      <c r="E2912" s="7">
        <f>RANK(O2912,(N2912:P2912,Q2912:AJ2912))</f>
        <v>2</v>
      </c>
      <c r="F2912" s="7">
        <f>IF(P2912&gt;0,RANK(P2912,(N2912:P2912,Q2912:AJ2912)),0)</f>
        <v>3</v>
      </c>
      <c r="G2912" s="1">
        <f t="shared" si="1081"/>
        <v>17279</v>
      </c>
      <c r="H2912" s="2">
        <f t="shared" si="1066"/>
        <v>0.27057626056999684</v>
      </c>
      <c r="I2912" s="2"/>
      <c r="J2912" s="2">
        <f t="shared" si="1082"/>
        <v>0.56841528343250858</v>
      </c>
      <c r="K2912" s="2">
        <f t="shared" si="1083"/>
        <v>0.29783902286251174</v>
      </c>
      <c r="L2912" s="2">
        <f t="shared" si="1084"/>
        <v>9.6774193548387094E-2</v>
      </c>
      <c r="M2912" s="2">
        <f t="shared" si="1085"/>
        <v>3.697150015659259E-2</v>
      </c>
      <c r="N2912" s="1">
        <f>SUMIF(Town!$AH$1329:$AH$1574,$A2912,Town!N$1329:N$1574)</f>
        <v>36299</v>
      </c>
      <c r="O2912" s="1">
        <f>SUMIF(Town!$AH$1329:$AH$1574,$A2912,Town!O$1329:O$1574)</f>
        <v>19020</v>
      </c>
      <c r="P2912" s="1">
        <f>SUMIF(Town!$AH$1329:$AH$1574,$A2912,Town!P$1329:P$1574)</f>
        <v>6180</v>
      </c>
      <c r="Q2912" s="1">
        <f>SUMIF(Town!$AH$1329:$AH$1574,$A2912,Town!Q$1329:Q$1574)</f>
        <v>1395</v>
      </c>
      <c r="R2912" s="1">
        <f>SUMIF(Town!$AH$1329:$AH$1574,$A2912,Town!R$1329:R$1574)</f>
        <v>344</v>
      </c>
      <c r="S2912" s="1">
        <f>SUMIF(Town!$AH$1329:$AH$1574,$A2912,Town!S$1329:S$1574)</f>
        <v>100</v>
      </c>
      <c r="T2912" s="1">
        <f>SUMIF(Town!$AH$1329:$AH$1574,$A2912,Town!T$1329:T$1574)</f>
        <v>142</v>
      </c>
      <c r="W2912" s="1">
        <f>SUMIF(Town!$AH$1329:$AH$1574,$A2912,Town!W$1329:W$1574)</f>
        <v>150</v>
      </c>
      <c r="Y2912" s="1">
        <f>SUMIF(Town!$AH$1329:$AH$1574,$A2912,Town!Y$1329:Y$1574)</f>
        <v>64</v>
      </c>
      <c r="AA2912" s="1">
        <f>SUMIF(Town!$AH$1329:$AH$1574,$A2912,Town!AA$1329:AA$1574)</f>
        <v>110</v>
      </c>
      <c r="AB2912" s="1">
        <f>SUMIF(Town!$AH$1329:$AH$1574,$A2912,Town!AB$1329:AB$1574)</f>
        <v>56</v>
      </c>
      <c r="AL2912" s="7">
        <f>IF(Q2912&gt;0,RANK(Q2912,(N2912:P2912,Q2912:AJ2912)),0)</f>
        <v>4</v>
      </c>
      <c r="AM2912" s="7">
        <f>IF(R2912&gt;0,RANK(R2912,(N2912:P2912,Q2912:AJ2912)),0)</f>
        <v>5</v>
      </c>
      <c r="AN2912" s="7">
        <f>IF(S2912&gt;0,RANK(S2912,(N2912:P2912,Q2912:AJ2912)),0)</f>
        <v>9</v>
      </c>
      <c r="AO2912" s="7">
        <f>IF(T2912&gt;0,RANK(T2912,(N2912:P2912,Q2912:AJ2912)),0)</f>
        <v>7</v>
      </c>
      <c r="AP2912" s="2">
        <f t="shared" si="1086"/>
        <v>2.1844660194174758E-2</v>
      </c>
      <c r="AQ2912" s="2">
        <f t="shared" si="1087"/>
        <v>5.3867835891011585E-3</v>
      </c>
      <c r="AR2912" s="2">
        <f t="shared" si="1088"/>
        <v>1.5659254619480112E-3</v>
      </c>
      <c r="AS2912" s="2">
        <f t="shared" si="1089"/>
        <v>2.2236141559661758E-3</v>
      </c>
      <c r="AU2912" t="s">
        <v>1259</v>
      </c>
      <c r="AV2912" t="s">
        <v>1180</v>
      </c>
      <c r="AY2912" s="130">
        <v>50</v>
      </c>
      <c r="AZ2912" s="131">
        <v>7</v>
      </c>
      <c r="BA2912" s="132">
        <f t="shared" si="1090"/>
        <v>50007</v>
      </c>
      <c r="BC2912" s="7" t="s">
        <v>532</v>
      </c>
    </row>
    <row r="2913" spans="1:55" hidden="1" outlineLevel="1" x14ac:dyDescent="0.2">
      <c r="A2913" t="s">
        <v>1703</v>
      </c>
      <c r="B2913" t="s">
        <v>1180</v>
      </c>
      <c r="C2913" s="1">
        <f t="shared" si="1080"/>
        <v>2449</v>
      </c>
      <c r="D2913" s="7">
        <f>RANK(N2913,(N2913:P2913,Q2913:AJ2913))</f>
        <v>1</v>
      </c>
      <c r="E2913" s="7">
        <f>RANK(O2913,(N2913:P2913,Q2913:AJ2913))</f>
        <v>2</v>
      </c>
      <c r="F2913" s="7">
        <f>IF(P2913&gt;0,RANK(P2913,(N2913:P2913,Q2913:AJ2913)),0)</f>
        <v>3</v>
      </c>
      <c r="G2913" s="1">
        <f t="shared" si="1081"/>
        <v>301</v>
      </c>
      <c r="H2913" s="2">
        <f t="shared" si="1066"/>
        <v>0.12290730910575745</v>
      </c>
      <c r="I2913" s="2"/>
      <c r="J2913" s="2">
        <f t="shared" si="1082"/>
        <v>0.45732952225398121</v>
      </c>
      <c r="K2913" s="2">
        <f t="shared" si="1083"/>
        <v>0.33442221314822379</v>
      </c>
      <c r="L2913" s="2">
        <f t="shared" si="1084"/>
        <v>0.18048182931808901</v>
      </c>
      <c r="M2913" s="2">
        <f t="shared" si="1085"/>
        <v>2.7766435279705931E-2</v>
      </c>
      <c r="N2913" s="1">
        <f>SUMIF(Town!$AH$1329:$AH$1574,$A2913,Town!N$1329:N$1574)</f>
        <v>1120</v>
      </c>
      <c r="O2913" s="1">
        <f>SUMIF(Town!$AH$1329:$AH$1574,$A2913,Town!O$1329:O$1574)</f>
        <v>819</v>
      </c>
      <c r="P2913" s="1">
        <f>SUMIF(Town!$AH$1329:$AH$1574,$A2913,Town!P$1329:P$1574)</f>
        <v>442</v>
      </c>
      <c r="Q2913" s="1">
        <f>SUMIF(Town!$AH$1329:$AH$1574,$A2913,Town!Q$1329:Q$1574)</f>
        <v>25</v>
      </c>
      <c r="R2913" s="1">
        <f>SUMIF(Town!$AH$1329:$AH$1574,$A2913,Town!R$1329:R$1574)</f>
        <v>26</v>
      </c>
      <c r="S2913" s="1">
        <f>SUMIF(Town!$AH$1329:$AH$1574,$A2913,Town!S$1329:S$1574)</f>
        <v>2</v>
      </c>
      <c r="T2913" s="1">
        <f>SUMIF(Town!$AH$1329:$AH$1574,$A2913,Town!T$1329:T$1574)</f>
        <v>4</v>
      </c>
      <c r="W2913" s="1">
        <f>SUMIF(Town!$AH$1329:$AH$1574,$A2913,Town!W$1329:W$1574)</f>
        <v>4</v>
      </c>
      <c r="Y2913" s="1">
        <f>SUMIF(Town!$AH$1329:$AH$1574,$A2913,Town!Y$1329:Y$1574)</f>
        <v>1</v>
      </c>
      <c r="AA2913" s="1">
        <f>SUMIF(Town!$AH$1329:$AH$1574,$A2913,Town!AA$1329:AA$1574)</f>
        <v>4</v>
      </c>
      <c r="AB2913" s="1">
        <f>SUMIF(Town!$AH$1329:$AH$1574,$A2913,Town!AB$1329:AB$1574)</f>
        <v>2</v>
      </c>
      <c r="AL2913" s="7">
        <f>IF(Q2913&gt;0,RANK(Q2913,(N2913:P2913,Q2913:AJ2913)),0)</f>
        <v>5</v>
      </c>
      <c r="AM2913" s="7">
        <f>IF(R2913&gt;0,RANK(R2913,(N2913:P2913,Q2913:AJ2913)),0)</f>
        <v>4</v>
      </c>
      <c r="AN2913" s="7">
        <f>IF(S2913&gt;0,RANK(S2913,(N2913:P2913,Q2913:AJ2913)),0)</f>
        <v>9</v>
      </c>
      <c r="AO2913" s="7">
        <f>IF(T2913&gt;0,RANK(T2913,(N2913:P2913,Q2913:AJ2913)),0)</f>
        <v>6</v>
      </c>
      <c r="AP2913" s="2">
        <f t="shared" si="1086"/>
        <v>1.0208248264597795E-2</v>
      </c>
      <c r="AQ2913" s="2">
        <f t="shared" si="1087"/>
        <v>1.0616578195181707E-2</v>
      </c>
      <c r="AR2913" s="2">
        <f t="shared" si="1088"/>
        <v>8.1665986116782364E-4</v>
      </c>
      <c r="AS2913" s="2">
        <f t="shared" si="1089"/>
        <v>1.6333197223356473E-3</v>
      </c>
      <c r="AU2913" t="s">
        <v>1703</v>
      </c>
      <c r="AV2913" t="s">
        <v>1180</v>
      </c>
      <c r="AY2913" s="130">
        <v>50</v>
      </c>
      <c r="AZ2913" s="131">
        <v>9</v>
      </c>
      <c r="BA2913" s="132">
        <f t="shared" si="1090"/>
        <v>50009</v>
      </c>
      <c r="BC2913" s="7" t="s">
        <v>532</v>
      </c>
    </row>
    <row r="2914" spans="1:55" hidden="1" outlineLevel="1" x14ac:dyDescent="0.2">
      <c r="A2914" t="s">
        <v>2231</v>
      </c>
      <c r="B2914" t="s">
        <v>1180</v>
      </c>
      <c r="C2914" s="1">
        <f t="shared" si="1080"/>
        <v>16206</v>
      </c>
      <c r="D2914" s="7">
        <f>RANK(N2914,(N2914:P2914,Q2914:AJ2914))</f>
        <v>1</v>
      </c>
      <c r="E2914" s="7">
        <f>RANK(O2914,(N2914:P2914,Q2914:AJ2914))</f>
        <v>2</v>
      </c>
      <c r="F2914" s="7">
        <f>IF(P2914&gt;0,RANK(P2914,(N2914:P2914,Q2914:AJ2914)),0)</f>
        <v>3</v>
      </c>
      <c r="G2914" s="1">
        <f t="shared" si="1081"/>
        <v>4173</v>
      </c>
      <c r="H2914" s="2">
        <f t="shared" si="1066"/>
        <v>0.25749722325064789</v>
      </c>
      <c r="I2914" s="2"/>
      <c r="J2914" s="2">
        <f t="shared" si="1082"/>
        <v>0.54239170677526838</v>
      </c>
      <c r="K2914" s="2">
        <f t="shared" si="1083"/>
        <v>0.28489448352462049</v>
      </c>
      <c r="L2914" s="2">
        <f t="shared" si="1084"/>
        <v>0.15352338640009872</v>
      </c>
      <c r="M2914" s="2">
        <f t="shared" si="1085"/>
        <v>1.9190423300012416E-2</v>
      </c>
      <c r="N2914" s="1">
        <f>SUMIF(Town!$AH$1329:$AH$1574,$A2914,Town!N$1329:N$1574)</f>
        <v>8790</v>
      </c>
      <c r="O2914" s="1">
        <f>SUMIF(Town!$AH$1329:$AH$1574,$A2914,Town!O$1329:O$1574)</f>
        <v>4617</v>
      </c>
      <c r="P2914" s="1">
        <f>SUMIF(Town!$AH$1329:$AH$1574,$A2914,Town!P$1329:P$1574)</f>
        <v>2488</v>
      </c>
      <c r="Q2914" s="1">
        <f>SUMIF(Town!$AH$1329:$AH$1574,$A2914,Town!Q$1329:Q$1574)</f>
        <v>147</v>
      </c>
      <c r="R2914" s="1">
        <f>SUMIF(Town!$AH$1329:$AH$1574,$A2914,Town!R$1329:R$1574)</f>
        <v>53</v>
      </c>
      <c r="S2914" s="1">
        <f>SUMIF(Town!$AH$1329:$AH$1574,$A2914,Town!S$1329:S$1574)</f>
        <v>19</v>
      </c>
      <c r="T2914" s="1">
        <f>SUMIF(Town!$AH$1329:$AH$1574,$A2914,Town!T$1329:T$1574)</f>
        <v>22</v>
      </c>
      <c r="W2914" s="1">
        <f>SUMIF(Town!$AH$1329:$AH$1574,$A2914,Town!W$1329:W$1574)</f>
        <v>28</v>
      </c>
      <c r="Y2914" s="1">
        <f>SUMIF(Town!$AH$1329:$AH$1574,$A2914,Town!Y$1329:Y$1574)</f>
        <v>10</v>
      </c>
      <c r="AA2914" s="1">
        <f>SUMIF(Town!$AH$1329:$AH$1574,$A2914,Town!AA$1329:AA$1574)</f>
        <v>18</v>
      </c>
      <c r="AB2914" s="1">
        <f>SUMIF(Town!$AH$1329:$AH$1574,$A2914,Town!AB$1329:AB$1574)</f>
        <v>14</v>
      </c>
      <c r="AL2914" s="7">
        <f>IF(Q2914&gt;0,RANK(Q2914,(N2914:P2914,Q2914:AJ2914)),0)</f>
        <v>4</v>
      </c>
      <c r="AM2914" s="7">
        <f>IF(R2914&gt;0,RANK(R2914,(N2914:P2914,Q2914:AJ2914)),0)</f>
        <v>5</v>
      </c>
      <c r="AN2914" s="7">
        <f>IF(S2914&gt;0,RANK(S2914,(N2914:P2914,Q2914:AJ2914)),0)</f>
        <v>8</v>
      </c>
      <c r="AO2914" s="7">
        <f>IF(T2914&gt;0,RANK(T2914,(N2914:P2914,Q2914:AJ2914)),0)</f>
        <v>7</v>
      </c>
      <c r="AP2914" s="2">
        <f t="shared" si="1086"/>
        <v>9.0707145501666055E-3</v>
      </c>
      <c r="AQ2914" s="2">
        <f t="shared" si="1087"/>
        <v>3.2703936813525854E-3</v>
      </c>
      <c r="AR2914" s="2">
        <f t="shared" si="1088"/>
        <v>1.1724052819943231E-3</v>
      </c>
      <c r="AS2914" s="2">
        <f t="shared" si="1089"/>
        <v>1.357521905467111E-3</v>
      </c>
      <c r="AU2914" t="s">
        <v>2231</v>
      </c>
      <c r="AV2914" t="s">
        <v>1180</v>
      </c>
      <c r="AY2914" s="130">
        <v>50</v>
      </c>
      <c r="AZ2914" s="131">
        <v>11</v>
      </c>
      <c r="BA2914" s="132">
        <f t="shared" si="1090"/>
        <v>50011</v>
      </c>
      <c r="BC2914" s="7" t="s">
        <v>532</v>
      </c>
    </row>
    <row r="2915" spans="1:55" hidden="1" outlineLevel="1" x14ac:dyDescent="0.2">
      <c r="A2915" t="s">
        <v>1260</v>
      </c>
      <c r="B2915" t="s">
        <v>1180</v>
      </c>
      <c r="C2915" s="1">
        <f t="shared" si="1080"/>
        <v>3041</v>
      </c>
      <c r="D2915" s="7">
        <f>RANK(N2915,(N2915:P2915,Q2915:AJ2915))</f>
        <v>1</v>
      </c>
      <c r="E2915" s="7">
        <f>RANK(O2915,(N2915:P2915,Q2915:AJ2915))</f>
        <v>2</v>
      </c>
      <c r="F2915" s="7">
        <f>IF(P2915&gt;0,RANK(P2915,(N2915:P2915,Q2915:AJ2915)),0)</f>
        <v>3</v>
      </c>
      <c r="G2915" s="1">
        <f t="shared" si="1081"/>
        <v>597</v>
      </c>
      <c r="H2915" s="2">
        <f t="shared" si="1066"/>
        <v>0.19631700098651758</v>
      </c>
      <c r="I2915" s="2"/>
      <c r="J2915" s="2">
        <f t="shared" si="1082"/>
        <v>0.51134495231831634</v>
      </c>
      <c r="K2915" s="2">
        <f t="shared" si="1083"/>
        <v>0.31502795133179873</v>
      </c>
      <c r="L2915" s="2">
        <f t="shared" si="1084"/>
        <v>0.14501808615586978</v>
      </c>
      <c r="M2915" s="2">
        <f t="shared" si="1085"/>
        <v>2.8609010194015155E-2</v>
      </c>
      <c r="N2915" s="1">
        <f>SUMIF(Town!$AH$1329:$AH$1574,$A2915,Town!N$1329:N$1574)</f>
        <v>1555</v>
      </c>
      <c r="O2915" s="1">
        <f>SUMIF(Town!$AH$1329:$AH$1574,$A2915,Town!O$1329:O$1574)</f>
        <v>958</v>
      </c>
      <c r="P2915" s="1">
        <f>SUMIF(Town!$AH$1329:$AH$1574,$A2915,Town!P$1329:P$1574)</f>
        <v>441</v>
      </c>
      <c r="Q2915" s="1">
        <f>SUMIF(Town!$AH$1329:$AH$1574,$A2915,Town!Q$1329:Q$1574)</f>
        <v>45</v>
      </c>
      <c r="R2915" s="1">
        <f>SUMIF(Town!$AH$1329:$AH$1574,$A2915,Town!R$1329:R$1574)</f>
        <v>18</v>
      </c>
      <c r="S2915" s="1">
        <f>SUMIF(Town!$AH$1329:$AH$1574,$A2915,Town!S$1329:S$1574)</f>
        <v>6</v>
      </c>
      <c r="T2915" s="1">
        <f>SUMIF(Town!$AH$1329:$AH$1574,$A2915,Town!T$1329:T$1574)</f>
        <v>6</v>
      </c>
      <c r="W2915" s="1">
        <f>SUMIF(Town!$AH$1329:$AH$1574,$A2915,Town!W$1329:W$1574)</f>
        <v>7</v>
      </c>
      <c r="Y2915" s="1">
        <f>SUMIF(Town!$AH$1329:$AH$1574,$A2915,Town!Y$1329:Y$1574)</f>
        <v>2</v>
      </c>
      <c r="AA2915" s="1">
        <f>SUMIF(Town!$AH$1329:$AH$1574,$A2915,Town!AA$1329:AA$1574)</f>
        <v>3</v>
      </c>
      <c r="AB2915" s="1">
        <f>SUMIF(Town!$AH$1329:$AH$1574,$A2915,Town!AB$1329:AB$1574)</f>
        <v>0</v>
      </c>
      <c r="AL2915" s="7">
        <f>IF(Q2915&gt;0,RANK(Q2915,(N2915:P2915,Q2915:AJ2915)),0)</f>
        <v>4</v>
      </c>
      <c r="AM2915" s="7">
        <f>IF(R2915&gt;0,RANK(R2915,(N2915:P2915,Q2915:AJ2915)),0)</f>
        <v>5</v>
      </c>
      <c r="AN2915" s="7">
        <f>IF(S2915&gt;0,RANK(S2915,(N2915:P2915,Q2915:AJ2915)),0)</f>
        <v>7</v>
      </c>
      <c r="AO2915" s="7">
        <f>IF(T2915&gt;0,RANK(T2915,(N2915:P2915,Q2915:AJ2915)),0)</f>
        <v>7</v>
      </c>
      <c r="AP2915" s="2">
        <f t="shared" si="1086"/>
        <v>1.4797763893456099E-2</v>
      </c>
      <c r="AQ2915" s="2">
        <f t="shared" si="1087"/>
        <v>5.9191055573824397E-3</v>
      </c>
      <c r="AR2915" s="2">
        <f t="shared" si="1088"/>
        <v>1.9730351857941467E-3</v>
      </c>
      <c r="AS2915" s="2">
        <f t="shared" si="1089"/>
        <v>1.9730351857941467E-3</v>
      </c>
      <c r="AU2915" t="s">
        <v>1260</v>
      </c>
      <c r="AV2915" t="s">
        <v>1180</v>
      </c>
      <c r="AY2915" s="130">
        <v>50</v>
      </c>
      <c r="AZ2915" s="131">
        <v>13</v>
      </c>
      <c r="BA2915" s="132">
        <f t="shared" si="1090"/>
        <v>50013</v>
      </c>
      <c r="BC2915" s="7" t="s">
        <v>532</v>
      </c>
    </row>
    <row r="2916" spans="1:55" hidden="1" outlineLevel="1" x14ac:dyDescent="0.2">
      <c r="A2916" t="s">
        <v>1244</v>
      </c>
      <c r="B2916" t="s">
        <v>1180</v>
      </c>
      <c r="C2916" s="1">
        <f t="shared" si="1080"/>
        <v>9186</v>
      </c>
      <c r="D2916" s="7">
        <f>RANK(N2916,(N2916:P2916,Q2916:AJ2916))</f>
        <v>1</v>
      </c>
      <c r="E2916" s="7">
        <f>RANK(O2916,(N2916:P2916,Q2916:AJ2916))</f>
        <v>2</v>
      </c>
      <c r="F2916" s="7">
        <f>IF(P2916&gt;0,RANK(P2916,(N2916:P2916,Q2916:AJ2916)),0)</f>
        <v>3</v>
      </c>
      <c r="G2916" s="1">
        <f t="shared" si="1081"/>
        <v>2292</v>
      </c>
      <c r="H2916" s="2">
        <f t="shared" si="1066"/>
        <v>0.24951012410189419</v>
      </c>
      <c r="I2916" s="2"/>
      <c r="J2916" s="2">
        <f t="shared" si="1082"/>
        <v>0.54397996951883298</v>
      </c>
      <c r="K2916" s="2">
        <f t="shared" si="1083"/>
        <v>0.29446984541693882</v>
      </c>
      <c r="L2916" s="2">
        <f t="shared" si="1084"/>
        <v>0.13237535379925974</v>
      </c>
      <c r="M2916" s="2">
        <f t="shared" si="1085"/>
        <v>2.9174831264968448E-2</v>
      </c>
      <c r="N2916" s="1">
        <f>SUMIF(Town!$AH$1329:$AH$1574,$A2916,Town!N$1329:N$1574)</f>
        <v>4997</v>
      </c>
      <c r="O2916" s="1">
        <f>SUMIF(Town!$AH$1329:$AH$1574,$A2916,Town!O$1329:O$1574)</f>
        <v>2705</v>
      </c>
      <c r="P2916" s="1">
        <f>SUMIF(Town!$AH$1329:$AH$1574,$A2916,Town!P$1329:P$1574)</f>
        <v>1216</v>
      </c>
      <c r="Q2916" s="1">
        <f>SUMIF(Town!$AH$1329:$AH$1574,$A2916,Town!Q$1329:Q$1574)</f>
        <v>146</v>
      </c>
      <c r="R2916" s="1">
        <f>SUMIF(Town!$AH$1329:$AH$1574,$A2916,Town!R$1329:R$1574)</f>
        <v>28</v>
      </c>
      <c r="S2916" s="1">
        <f>SUMIF(Town!$AH$1329:$AH$1574,$A2916,Town!S$1329:S$1574)</f>
        <v>10</v>
      </c>
      <c r="T2916" s="1">
        <f>SUMIF(Town!$AH$1329:$AH$1574,$A2916,Town!T$1329:T$1574)</f>
        <v>22</v>
      </c>
      <c r="W2916" s="1">
        <f>SUMIF(Town!$AH$1329:$AH$1574,$A2916,Town!W$1329:W$1574)</f>
        <v>31</v>
      </c>
      <c r="Y2916" s="1">
        <f>SUMIF(Town!$AH$1329:$AH$1574,$A2916,Town!Y$1329:Y$1574)</f>
        <v>8</v>
      </c>
      <c r="AA2916" s="1">
        <f>SUMIF(Town!$AH$1329:$AH$1574,$A2916,Town!AA$1329:AA$1574)</f>
        <v>13</v>
      </c>
      <c r="AB2916" s="1">
        <f>SUMIF(Town!$AH$1329:$AH$1574,$A2916,Town!AB$1329:AB$1574)</f>
        <v>10</v>
      </c>
      <c r="AL2916" s="7">
        <f>IF(Q2916&gt;0,RANK(Q2916,(N2916:P2916,Q2916:AJ2916)),0)</f>
        <v>4</v>
      </c>
      <c r="AM2916" s="7">
        <f>IF(R2916&gt;0,RANK(R2916,(N2916:P2916,Q2916:AJ2916)),0)</f>
        <v>6</v>
      </c>
      <c r="AN2916" s="7">
        <f>IF(S2916&gt;0,RANK(S2916,(N2916:P2916,Q2916:AJ2916)),0)</f>
        <v>9</v>
      </c>
      <c r="AO2916" s="7">
        <f>IF(T2916&gt;0,RANK(T2916,(N2916:P2916,Q2916:AJ2916)),0)</f>
        <v>7</v>
      </c>
      <c r="AP2916" s="2">
        <f t="shared" si="1086"/>
        <v>1.5893751360766383E-2</v>
      </c>
      <c r="AQ2916" s="2">
        <f t="shared" si="1087"/>
        <v>3.0481166993250597E-3</v>
      </c>
      <c r="AR2916" s="2">
        <f t="shared" si="1088"/>
        <v>1.0886131069018071E-3</v>
      </c>
      <c r="AS2916" s="2">
        <f t="shared" si="1089"/>
        <v>2.3949488351839754E-3</v>
      </c>
      <c r="AU2916" t="s">
        <v>1244</v>
      </c>
      <c r="AV2916" t="s">
        <v>1180</v>
      </c>
      <c r="AY2916" s="130">
        <v>50</v>
      </c>
      <c r="AZ2916" s="131">
        <v>15</v>
      </c>
      <c r="BA2916" s="132">
        <f t="shared" si="1090"/>
        <v>50015</v>
      </c>
      <c r="BC2916" s="7" t="s">
        <v>532</v>
      </c>
    </row>
    <row r="2917" spans="1:55" hidden="1" outlineLevel="1" x14ac:dyDescent="0.2">
      <c r="A2917" t="s">
        <v>1279</v>
      </c>
      <c r="B2917" t="s">
        <v>1180</v>
      </c>
      <c r="C2917" s="1">
        <f t="shared" si="1080"/>
        <v>12266</v>
      </c>
      <c r="D2917" s="7">
        <f>RANK(N2917,(N2917:P2917,Q2917:AJ2917))</f>
        <v>1</v>
      </c>
      <c r="E2917" s="7">
        <f>RANK(O2917,(N2917:P2917,Q2917:AJ2917))</f>
        <v>2</v>
      </c>
      <c r="F2917" s="7">
        <f>IF(P2917&gt;0,RANK(P2917,(N2917:P2917,Q2917:AJ2917)),0)</f>
        <v>3</v>
      </c>
      <c r="G2917" s="1">
        <f t="shared" si="1081"/>
        <v>2064</v>
      </c>
      <c r="H2917" s="2">
        <f t="shared" si="1066"/>
        <v>0.16827001467471059</v>
      </c>
      <c r="I2917" s="2"/>
      <c r="J2917" s="2">
        <f t="shared" si="1082"/>
        <v>0.497880319582586</v>
      </c>
      <c r="K2917" s="2">
        <f t="shared" si="1083"/>
        <v>0.32961030490787541</v>
      </c>
      <c r="L2917" s="2">
        <f t="shared" si="1084"/>
        <v>0.13019729333115931</v>
      </c>
      <c r="M2917" s="2">
        <f t="shared" si="1085"/>
        <v>4.2312082178379229E-2</v>
      </c>
      <c r="N2917" s="1">
        <f>SUMIF(Town!$AH$1329:$AH$1574,$A2917,Town!N$1329:N$1574)</f>
        <v>6107</v>
      </c>
      <c r="O2917" s="1">
        <f>SUMIF(Town!$AH$1329:$AH$1574,$A2917,Town!O$1329:O$1574)</f>
        <v>4043</v>
      </c>
      <c r="P2917" s="1">
        <f>SUMIF(Town!$AH$1329:$AH$1574,$A2917,Town!P$1329:P$1574)</f>
        <v>1597</v>
      </c>
      <c r="Q2917" s="1">
        <f>SUMIF(Town!$AH$1329:$AH$1574,$A2917,Town!Q$1329:Q$1574)</f>
        <v>279</v>
      </c>
      <c r="R2917" s="1">
        <f>SUMIF(Town!$AH$1329:$AH$1574,$A2917,Town!R$1329:R$1574)</f>
        <v>74</v>
      </c>
      <c r="S2917" s="1">
        <f>SUMIF(Town!$AH$1329:$AH$1574,$A2917,Town!S$1329:S$1574)</f>
        <v>37</v>
      </c>
      <c r="T2917" s="1">
        <f>SUMIF(Town!$AH$1329:$AH$1574,$A2917,Town!T$1329:T$1574)</f>
        <v>31</v>
      </c>
      <c r="W2917" s="1">
        <f>SUMIF(Town!$AH$1329:$AH$1574,$A2917,Town!W$1329:W$1574)</f>
        <v>30</v>
      </c>
      <c r="Y2917" s="1">
        <f>SUMIF(Town!$AH$1329:$AH$1574,$A2917,Town!Y$1329:Y$1574)</f>
        <v>11</v>
      </c>
      <c r="AA2917" s="1">
        <f>SUMIF(Town!$AH$1329:$AH$1574,$A2917,Town!AA$1329:AA$1574)</f>
        <v>34</v>
      </c>
      <c r="AB2917" s="1">
        <f>SUMIF(Town!$AH$1329:$AH$1574,$A2917,Town!AB$1329:AB$1574)</f>
        <v>23</v>
      </c>
      <c r="AL2917" s="7">
        <f>IF(Q2917&gt;0,RANK(Q2917,(N2917:P2917,Q2917:AJ2917)),0)</f>
        <v>4</v>
      </c>
      <c r="AM2917" s="7">
        <f>IF(R2917&gt;0,RANK(R2917,(N2917:P2917,Q2917:AJ2917)),0)</f>
        <v>5</v>
      </c>
      <c r="AN2917" s="7">
        <f>IF(S2917&gt;0,RANK(S2917,(N2917:P2917,Q2917:AJ2917)),0)</f>
        <v>6</v>
      </c>
      <c r="AO2917" s="7">
        <f>IF(T2917&gt;0,RANK(T2917,(N2917:P2917,Q2917:AJ2917)),0)</f>
        <v>8</v>
      </c>
      <c r="AP2917" s="2">
        <f t="shared" si="1086"/>
        <v>2.2745801402250122E-2</v>
      </c>
      <c r="AQ2917" s="2">
        <f t="shared" si="1087"/>
        <v>6.0329365726398175E-3</v>
      </c>
      <c r="AR2917" s="2">
        <f t="shared" si="1088"/>
        <v>3.0164682863199088E-3</v>
      </c>
      <c r="AS2917" s="2">
        <f t="shared" si="1089"/>
        <v>2.5273112669166801E-3</v>
      </c>
      <c r="AU2917" t="s">
        <v>1279</v>
      </c>
      <c r="AV2917" t="s">
        <v>1180</v>
      </c>
      <c r="AY2917" s="130">
        <v>50</v>
      </c>
      <c r="AZ2917" s="131">
        <v>17</v>
      </c>
      <c r="BA2917" s="132">
        <f t="shared" si="1090"/>
        <v>50017</v>
      </c>
      <c r="BC2917" s="7" t="s">
        <v>532</v>
      </c>
    </row>
    <row r="2918" spans="1:55" hidden="1" outlineLevel="1" x14ac:dyDescent="0.2">
      <c r="A2918" t="s">
        <v>1594</v>
      </c>
      <c r="B2918" t="s">
        <v>1180</v>
      </c>
      <c r="C2918" s="1">
        <f t="shared" si="1080"/>
        <v>9986</v>
      </c>
      <c r="D2918" s="7">
        <f>RANK(N2918,(N2918:P2918,Q2918:AJ2918))</f>
        <v>1</v>
      </c>
      <c r="E2918" s="7">
        <f>RANK(O2918,(N2918:P2918,Q2918:AJ2918))</f>
        <v>2</v>
      </c>
      <c r="F2918" s="7">
        <f>IF(P2918&gt;0,RANK(P2918,(N2918:P2918,Q2918:AJ2918)),0)</f>
        <v>3</v>
      </c>
      <c r="G2918" s="1">
        <f t="shared" si="1081"/>
        <v>2023</v>
      </c>
      <c r="H2918" s="2">
        <f t="shared" si="1066"/>
        <v>0.20258361706388944</v>
      </c>
      <c r="I2918" s="2"/>
      <c r="J2918" s="2">
        <f t="shared" si="1082"/>
        <v>0.51442018826356894</v>
      </c>
      <c r="K2918" s="2">
        <f t="shared" si="1083"/>
        <v>0.31183657119967956</v>
      </c>
      <c r="L2918" s="2">
        <f t="shared" si="1084"/>
        <v>0.15101141598237533</v>
      </c>
      <c r="M2918" s="2">
        <f t="shared" si="1085"/>
        <v>2.2731824554376168E-2</v>
      </c>
      <c r="N2918" s="1">
        <f>SUMIF(Town!$AH$1329:$AH$1574,$A2918,Town!N$1329:N$1574)</f>
        <v>5137</v>
      </c>
      <c r="O2918" s="1">
        <f>SUMIF(Town!$AH$1329:$AH$1574,$A2918,Town!O$1329:O$1574)</f>
        <v>3114</v>
      </c>
      <c r="P2918" s="1">
        <f>SUMIF(Town!$AH$1329:$AH$1574,$A2918,Town!P$1329:P$1574)</f>
        <v>1508</v>
      </c>
      <c r="Q2918" s="1">
        <f>SUMIF(Town!$AH$1329:$AH$1574,$A2918,Town!Q$1329:Q$1574)</f>
        <v>130</v>
      </c>
      <c r="R2918" s="1">
        <f>SUMIF(Town!$AH$1329:$AH$1574,$A2918,Town!R$1329:R$1574)</f>
        <v>27</v>
      </c>
      <c r="S2918" s="1">
        <f>SUMIF(Town!$AH$1329:$AH$1574,$A2918,Town!S$1329:S$1574)</f>
        <v>8</v>
      </c>
      <c r="T2918" s="1">
        <f>SUMIF(Town!$AH$1329:$AH$1574,$A2918,Town!T$1329:T$1574)</f>
        <v>17</v>
      </c>
      <c r="W2918" s="1">
        <f>SUMIF(Town!$AH$1329:$AH$1574,$A2918,Town!W$1329:W$1574)</f>
        <v>13</v>
      </c>
      <c r="Y2918" s="1">
        <f>SUMIF(Town!$AH$1329:$AH$1574,$A2918,Town!Y$1329:Y$1574)</f>
        <v>3</v>
      </c>
      <c r="AA2918" s="1">
        <f>SUMIF(Town!$AH$1329:$AH$1574,$A2918,Town!AA$1329:AA$1574)</f>
        <v>17</v>
      </c>
      <c r="AB2918" s="1">
        <f>SUMIF(Town!$AH$1329:$AH$1574,$A2918,Town!AB$1329:AB$1574)</f>
        <v>12</v>
      </c>
      <c r="AL2918" s="7">
        <f>IF(Q2918&gt;0,RANK(Q2918,(N2918:P2918,Q2918:AJ2918)),0)</f>
        <v>4</v>
      </c>
      <c r="AM2918" s="7">
        <f>IF(R2918&gt;0,RANK(R2918,(N2918:P2918,Q2918:AJ2918)),0)</f>
        <v>5</v>
      </c>
      <c r="AN2918" s="7">
        <f>IF(S2918&gt;0,RANK(S2918,(N2918:P2918,Q2918:AJ2918)),0)</f>
        <v>10</v>
      </c>
      <c r="AO2918" s="7">
        <f>IF(T2918&gt;0,RANK(T2918,(N2918:P2918,Q2918:AJ2918)),0)</f>
        <v>6</v>
      </c>
      <c r="AP2918" s="2">
        <f t="shared" si="1086"/>
        <v>1.3018225515722012E-2</v>
      </c>
      <c r="AQ2918" s="2">
        <f t="shared" si="1087"/>
        <v>2.7037852994191867E-3</v>
      </c>
      <c r="AR2918" s="2">
        <f t="shared" si="1088"/>
        <v>8.0112157019827761E-4</v>
      </c>
      <c r="AS2918" s="2">
        <f t="shared" si="1089"/>
        <v>1.7023833366713399E-3</v>
      </c>
      <c r="AU2918" t="s">
        <v>1594</v>
      </c>
      <c r="AV2918" t="s">
        <v>1180</v>
      </c>
      <c r="AY2918" s="130">
        <v>50</v>
      </c>
      <c r="AZ2918" s="131">
        <v>19</v>
      </c>
      <c r="BA2918" s="132">
        <f t="shared" si="1090"/>
        <v>50019</v>
      </c>
      <c r="BC2918" s="7" t="s">
        <v>532</v>
      </c>
    </row>
    <row r="2919" spans="1:55" hidden="1" outlineLevel="1" x14ac:dyDescent="0.2">
      <c r="A2919" t="s">
        <v>1353</v>
      </c>
      <c r="B2919" t="s">
        <v>1180</v>
      </c>
      <c r="C2919" s="1">
        <f t="shared" si="1080"/>
        <v>27229</v>
      </c>
      <c r="D2919" s="7">
        <f>RANK(N2919,(N2919:P2919,Q2919:AJ2919))</f>
        <v>1</v>
      </c>
      <c r="E2919" s="7">
        <f>RANK(O2919,(N2919:P2919,Q2919:AJ2919))</f>
        <v>2</v>
      </c>
      <c r="F2919" s="7">
        <f>IF(P2919&gt;0,RANK(P2919,(N2919:P2919,Q2919:AJ2919)),0)</f>
        <v>3</v>
      </c>
      <c r="G2919" s="1">
        <f t="shared" si="1081"/>
        <v>3296</v>
      </c>
      <c r="H2919" s="2">
        <f t="shared" si="1066"/>
        <v>0.12104741268500496</v>
      </c>
      <c r="I2919" s="2"/>
      <c r="J2919" s="2">
        <f t="shared" si="1082"/>
        <v>0.48587902603841493</v>
      </c>
      <c r="K2919" s="2">
        <f t="shared" si="1083"/>
        <v>0.36483161335340997</v>
      </c>
      <c r="L2919" s="2">
        <f t="shared" si="1084"/>
        <v>0.12516067428109737</v>
      </c>
      <c r="M2919" s="2">
        <f t="shared" si="1085"/>
        <v>2.4128686327077736E-2</v>
      </c>
      <c r="N2919" s="1">
        <f>SUMIF(Town!$AH$1329:$AH$1574,$A2919,Town!N$1329:N$1574)</f>
        <v>13230</v>
      </c>
      <c r="O2919" s="1">
        <f>SUMIF(Town!$AH$1329:$AH$1574,$A2919,Town!O$1329:O$1574)</f>
        <v>9934</v>
      </c>
      <c r="P2919" s="1">
        <f>SUMIF(Town!$AH$1329:$AH$1574,$A2919,Town!P$1329:P$1574)</f>
        <v>3408</v>
      </c>
      <c r="Q2919" s="1">
        <f>SUMIF(Town!$AH$1329:$AH$1574,$A2919,Town!Q$1329:Q$1574)</f>
        <v>320</v>
      </c>
      <c r="R2919" s="1">
        <f>SUMIF(Town!$AH$1329:$AH$1574,$A2919,Town!R$1329:R$1574)</f>
        <v>106</v>
      </c>
      <c r="S2919" s="1">
        <f>SUMIF(Town!$AH$1329:$AH$1574,$A2919,Town!S$1329:S$1574)</f>
        <v>32</v>
      </c>
      <c r="T2919" s="1">
        <f>SUMIF(Town!$AH$1329:$AH$1574,$A2919,Town!T$1329:T$1574)</f>
        <v>46</v>
      </c>
      <c r="W2919" s="1">
        <f>SUMIF(Town!$AH$1329:$AH$1574,$A2919,Town!W$1329:W$1574)</f>
        <v>45</v>
      </c>
      <c r="Y2919" s="1">
        <f>SUMIF(Town!$AH$1329:$AH$1574,$A2919,Town!Y$1329:Y$1574)</f>
        <v>23</v>
      </c>
      <c r="AA2919" s="1">
        <f>SUMIF(Town!$AH$1329:$AH$1574,$A2919,Town!AA$1329:AA$1574)</f>
        <v>63</v>
      </c>
      <c r="AB2919" s="1">
        <f>SUMIF(Town!$AH$1329:$AH$1574,$A2919,Town!AB$1329:AB$1574)</f>
        <v>22</v>
      </c>
      <c r="AL2919" s="7">
        <f>IF(Q2919&gt;0,RANK(Q2919,(N2919:P2919,Q2919:AJ2919)),0)</f>
        <v>4</v>
      </c>
      <c r="AM2919" s="7">
        <f>IF(R2919&gt;0,RANK(R2919,(N2919:P2919,Q2919:AJ2919)),0)</f>
        <v>5</v>
      </c>
      <c r="AN2919" s="7">
        <f>IF(S2919&gt;0,RANK(S2919,(N2919:P2919,Q2919:AJ2919)),0)</f>
        <v>9</v>
      </c>
      <c r="AO2919" s="7">
        <f>IF(T2919&gt;0,RANK(T2919,(N2919:P2919,Q2919:AJ2919)),0)</f>
        <v>7</v>
      </c>
      <c r="AP2919" s="2">
        <f t="shared" si="1086"/>
        <v>1.1752175988835432E-2</v>
      </c>
      <c r="AQ2919" s="2">
        <f t="shared" si="1087"/>
        <v>3.8929082963017371E-3</v>
      </c>
      <c r="AR2919" s="2">
        <f t="shared" si="1088"/>
        <v>1.1752175988835433E-3</v>
      </c>
      <c r="AS2919" s="2">
        <f t="shared" si="1089"/>
        <v>1.6893752983950935E-3</v>
      </c>
      <c r="AU2919" t="s">
        <v>1353</v>
      </c>
      <c r="AV2919" t="s">
        <v>1180</v>
      </c>
      <c r="AY2919" s="130">
        <v>50</v>
      </c>
      <c r="AZ2919" s="131">
        <v>21</v>
      </c>
      <c r="BA2919" s="132">
        <f t="shared" si="1090"/>
        <v>50021</v>
      </c>
      <c r="BC2919" s="7" t="s">
        <v>532</v>
      </c>
    </row>
    <row r="2920" spans="1:55" hidden="1" outlineLevel="1" x14ac:dyDescent="0.2">
      <c r="A2920" t="s">
        <v>3298</v>
      </c>
      <c r="B2920" t="s">
        <v>1180</v>
      </c>
      <c r="C2920" s="1">
        <f t="shared" si="1080"/>
        <v>25884</v>
      </c>
      <c r="D2920" s="7">
        <f>RANK(N2920,(N2920:P2920,Q2920:AJ2920))</f>
        <v>1</v>
      </c>
      <c r="E2920" s="7">
        <f>RANK(O2920,(N2920:P2920,Q2920:AJ2920))</f>
        <v>2</v>
      </c>
      <c r="F2920" s="7">
        <f>IF(P2920&gt;0,RANK(P2920,(N2920:P2920,Q2920:AJ2920)),0)</f>
        <v>3</v>
      </c>
      <c r="G2920" s="1">
        <f t="shared" si="1081"/>
        <v>6517</v>
      </c>
      <c r="H2920" s="2">
        <f t="shared" si="1066"/>
        <v>0.25177715963529596</v>
      </c>
      <c r="I2920" s="2"/>
      <c r="J2920" s="2">
        <f t="shared" si="1082"/>
        <v>0.55118992427754598</v>
      </c>
      <c r="K2920" s="2">
        <f t="shared" si="1083"/>
        <v>0.29941276464225003</v>
      </c>
      <c r="L2920" s="2">
        <f t="shared" si="1084"/>
        <v>0.10771132746097975</v>
      </c>
      <c r="M2920" s="2">
        <f t="shared" si="1085"/>
        <v>4.1685983619224237E-2</v>
      </c>
      <c r="N2920" s="1">
        <f>SUMIF(Town!$AH$1329:$AH$1574,$A2920,Town!N$1329:N$1574)</f>
        <v>14267</v>
      </c>
      <c r="O2920" s="1">
        <f>SUMIF(Town!$AH$1329:$AH$1574,$A2920,Town!O$1329:O$1574)</f>
        <v>7750</v>
      </c>
      <c r="P2920" s="1">
        <f>SUMIF(Town!$AH$1329:$AH$1574,$A2920,Town!P$1329:P$1574)</f>
        <v>2788</v>
      </c>
      <c r="Q2920" s="1">
        <f>SUMIF(Town!$AH$1329:$AH$1574,$A2920,Town!Q$1329:Q$1574)</f>
        <v>739</v>
      </c>
      <c r="R2920" s="1">
        <f>SUMIF(Town!$AH$1329:$AH$1574,$A2920,Town!R$1329:R$1574)</f>
        <v>103</v>
      </c>
      <c r="S2920" s="1">
        <f>SUMIF(Town!$AH$1329:$AH$1574,$A2920,Town!S$1329:S$1574)</f>
        <v>25</v>
      </c>
      <c r="T2920" s="1">
        <f>SUMIF(Town!$AH$1329:$AH$1574,$A2920,Town!T$1329:T$1574)</f>
        <v>52</v>
      </c>
      <c r="W2920" s="1">
        <f>SUMIF(Town!$AH$1329:$AH$1574,$A2920,Town!W$1329:W$1574)</f>
        <v>48</v>
      </c>
      <c r="Y2920" s="1">
        <f>SUMIF(Town!$AH$1329:$AH$1574,$A2920,Town!Y$1329:Y$1574)</f>
        <v>19</v>
      </c>
      <c r="AA2920" s="1">
        <f>SUMIF(Town!$AH$1329:$AH$1574,$A2920,Town!AA$1329:AA$1574)</f>
        <v>64</v>
      </c>
      <c r="AB2920" s="1">
        <f>SUMIF(Town!$AH$1329:$AH$1574,$A2920,Town!AB$1329:AB$1574)</f>
        <v>29</v>
      </c>
      <c r="AL2920" s="7">
        <f>IF(Q2920&gt;0,RANK(Q2920,(N2920:P2920,Q2920:AJ2920)),0)</f>
        <v>4</v>
      </c>
      <c r="AM2920" s="7">
        <f>IF(R2920&gt;0,RANK(R2920,(N2920:P2920,Q2920:AJ2920)),0)</f>
        <v>5</v>
      </c>
      <c r="AN2920" s="7">
        <f>IF(S2920&gt;0,RANK(S2920,(N2920:P2920,Q2920:AJ2920)),0)</f>
        <v>10</v>
      </c>
      <c r="AO2920" s="7">
        <f>IF(T2920&gt;0,RANK(T2920,(N2920:P2920,Q2920:AJ2920)),0)</f>
        <v>7</v>
      </c>
      <c r="AP2920" s="2">
        <f t="shared" si="1086"/>
        <v>2.8550455880080358E-2</v>
      </c>
      <c r="AQ2920" s="2">
        <f t="shared" si="1087"/>
        <v>3.9792922268582906E-3</v>
      </c>
      <c r="AR2920" s="2">
        <f t="shared" si="1088"/>
        <v>9.658476278782259E-4</v>
      </c>
      <c r="AS2920" s="2">
        <f t="shared" si="1089"/>
        <v>2.0089630659867099E-3</v>
      </c>
      <c r="AU2920" t="s">
        <v>3298</v>
      </c>
      <c r="AV2920" t="s">
        <v>1180</v>
      </c>
      <c r="AY2920" s="130">
        <v>50</v>
      </c>
      <c r="AZ2920" s="131">
        <v>23</v>
      </c>
      <c r="BA2920" s="132">
        <f t="shared" si="1090"/>
        <v>50023</v>
      </c>
      <c r="BC2920" s="7" t="s">
        <v>532</v>
      </c>
    </row>
    <row r="2921" spans="1:55" hidden="1" outlineLevel="1" x14ac:dyDescent="0.2">
      <c r="A2921" t="s">
        <v>50</v>
      </c>
      <c r="B2921" t="s">
        <v>1180</v>
      </c>
      <c r="C2921" s="1">
        <f t="shared" si="1080"/>
        <v>18915</v>
      </c>
      <c r="D2921" s="7">
        <f>RANK(N2921,(N2921:P2921,Q2921:AJ2921))</f>
        <v>1</v>
      </c>
      <c r="E2921" s="7">
        <f>RANK(O2921,(N2921:P2921,Q2921:AJ2921))</f>
        <v>2</v>
      </c>
      <c r="F2921" s="7">
        <f>IF(P2921&gt;0,RANK(P2921,(N2921:P2921,Q2921:AJ2921)),0)</f>
        <v>3</v>
      </c>
      <c r="G2921" s="1">
        <f t="shared" si="1081"/>
        <v>5165</v>
      </c>
      <c r="H2921" s="2">
        <f>G2921/C2921</f>
        <v>0.27306370605339675</v>
      </c>
      <c r="I2921" s="2"/>
      <c r="J2921" s="2">
        <f t="shared" si="1082"/>
        <v>0.55120274914089351</v>
      </c>
      <c r="K2921" s="2">
        <f t="shared" si="1083"/>
        <v>0.27813904308749671</v>
      </c>
      <c r="L2921" s="2">
        <f t="shared" si="1084"/>
        <v>0.10748083531588687</v>
      </c>
      <c r="M2921" s="2">
        <f t="shared" si="1085"/>
        <v>6.3177372455722913E-2</v>
      </c>
      <c r="N2921" s="1">
        <f>SUMIF(Town!$AH$1329:$AH$1574,$A2921,Town!N$1329:N$1574)</f>
        <v>10426</v>
      </c>
      <c r="O2921" s="1">
        <f>SUMIF(Town!$AH$1329:$AH$1574,$A2921,Town!O$1329:O$1574)</f>
        <v>5261</v>
      </c>
      <c r="P2921" s="1">
        <f>SUMIF(Town!$AH$1329:$AH$1574,$A2921,Town!P$1329:P$1574)</f>
        <v>2033</v>
      </c>
      <c r="Q2921" s="1">
        <f>SUMIF(Town!$AH$1329:$AH$1574,$A2921,Town!Q$1329:Q$1574)</f>
        <v>887</v>
      </c>
      <c r="R2921" s="1">
        <f>SUMIF(Town!$AH$1329:$AH$1574,$A2921,Town!R$1329:R$1574)</f>
        <v>90</v>
      </c>
      <c r="S2921" s="1">
        <f>SUMIF(Town!$AH$1329:$AH$1574,$A2921,Town!S$1329:S$1574)</f>
        <v>37</v>
      </c>
      <c r="T2921" s="1">
        <f>SUMIF(Town!$AH$1329:$AH$1574,$A2921,Town!T$1329:T$1574)</f>
        <v>34</v>
      </c>
      <c r="W2921" s="1">
        <f>SUMIF(Town!$AH$1329:$AH$1574,$A2921,Town!W$1329:W$1574)</f>
        <v>47</v>
      </c>
      <c r="Y2921" s="1">
        <f>SUMIF(Town!$AH$1329:$AH$1574,$A2921,Town!Y$1329:Y$1574)</f>
        <v>17</v>
      </c>
      <c r="AA2921" s="1">
        <f>SUMIF(Town!$AH$1329:$AH$1574,$A2921,Town!AA$1329:AA$1574)</f>
        <v>38</v>
      </c>
      <c r="AB2921" s="1">
        <f>SUMIF(Town!$AH$1329:$AH$1574,$A2921,Town!AB$1329:AB$1574)</f>
        <v>45</v>
      </c>
      <c r="AL2921" s="7">
        <f>IF(Q2921&gt;0,RANK(Q2921,(N2921:P2921,Q2921:AJ2921)),0)</f>
        <v>4</v>
      </c>
      <c r="AM2921" s="7">
        <f>IF(R2921&gt;0,RANK(R2921,(N2921:P2921,Q2921:AJ2921)),0)</f>
        <v>5</v>
      </c>
      <c r="AN2921" s="7">
        <f>IF(S2921&gt;0,RANK(S2921,(N2921:P2921,Q2921:AJ2921)),0)</f>
        <v>9</v>
      </c>
      <c r="AO2921" s="7">
        <f>IF(T2921&gt;0,RANK(T2921,(N2921:P2921,Q2921:AJ2921)),0)</f>
        <v>10</v>
      </c>
      <c r="AP2921" s="2">
        <f t="shared" si="1086"/>
        <v>4.6893999471319059E-2</v>
      </c>
      <c r="AQ2921" s="2">
        <f t="shared" si="1087"/>
        <v>4.7581284694686752E-3</v>
      </c>
      <c r="AR2921" s="2">
        <f t="shared" si="1088"/>
        <v>1.9561194818926778E-3</v>
      </c>
      <c r="AS2921" s="2">
        <f t="shared" si="1089"/>
        <v>1.7975151995770551E-3</v>
      </c>
      <c r="AU2921" t="s">
        <v>50</v>
      </c>
      <c r="AV2921" t="s">
        <v>1180</v>
      </c>
      <c r="AY2921" s="130">
        <v>50</v>
      </c>
      <c r="AZ2921" s="131">
        <v>25</v>
      </c>
      <c r="BA2921" s="132">
        <f t="shared" si="1090"/>
        <v>50025</v>
      </c>
      <c r="BC2921" s="7" t="s">
        <v>532</v>
      </c>
    </row>
    <row r="2922" spans="1:55" hidden="1" outlineLevel="1" x14ac:dyDescent="0.2">
      <c r="A2922" t="s">
        <v>84</v>
      </c>
      <c r="B2922" t="s">
        <v>1180</v>
      </c>
      <c r="C2922" s="1">
        <f t="shared" si="1080"/>
        <v>26023</v>
      </c>
      <c r="D2922" s="7">
        <f>RANK(N2922,(N2922:P2922,Q2922:AJ2922))</f>
        <v>1</v>
      </c>
      <c r="E2922" s="7">
        <f>RANK(O2922,(N2922:P2922,Q2922:AJ2922))</f>
        <v>2</v>
      </c>
      <c r="F2922" s="7">
        <f>IF(P2922&gt;0,RANK(P2922,(N2922:P2922,Q2922:AJ2922)),0)</f>
        <v>3</v>
      </c>
      <c r="G2922" s="1">
        <f t="shared" si="1081"/>
        <v>6055</v>
      </c>
      <c r="H2922" s="2">
        <f>G2922/C2922</f>
        <v>0.2326787841524805</v>
      </c>
      <c r="I2922" s="2"/>
      <c r="J2922" s="2">
        <f t="shared" si="1082"/>
        <v>0.54067555623871189</v>
      </c>
      <c r="K2922" s="2">
        <f t="shared" si="1083"/>
        <v>0.30799677208623139</v>
      </c>
      <c r="L2922" s="2">
        <f t="shared" si="1084"/>
        <v>0.11739614956000462</v>
      </c>
      <c r="M2922" s="2">
        <f t="shared" si="1085"/>
        <v>3.3931522115052112E-2</v>
      </c>
      <c r="N2922" s="1">
        <f>SUMIF(Town!$AH$1329:$AH$1574,$A2922,Town!N$1329:N$1574)</f>
        <v>14070</v>
      </c>
      <c r="O2922" s="1">
        <f>SUMIF(Town!$AH$1329:$AH$1574,$A2922,Town!O$1329:O$1574)</f>
        <v>8015</v>
      </c>
      <c r="P2922" s="1">
        <f>SUMIF(Town!$AH$1329:$AH$1574,$A2922,Town!P$1329:P$1574)</f>
        <v>3055</v>
      </c>
      <c r="Q2922" s="1">
        <f>SUMIF(Town!$AH$1329:$AH$1574,$A2922,Town!Q$1329:Q$1574)</f>
        <v>512</v>
      </c>
      <c r="R2922" s="1">
        <f>SUMIF(Town!$AH$1329:$AH$1574,$A2922,Town!R$1329:R$1574)</f>
        <v>108</v>
      </c>
      <c r="S2922" s="1">
        <f>SUMIF(Town!$AH$1329:$AH$1574,$A2922,Town!S$1329:S$1574)</f>
        <v>36</v>
      </c>
      <c r="T2922" s="1">
        <f>SUMIF(Town!$AH$1329:$AH$1574,$A2922,Town!T$1329:T$1574)</f>
        <v>54</v>
      </c>
      <c r="W2922" s="1">
        <f>SUMIF(Town!$AH$1329:$AH$1574,$A2922,Town!W$1329:W$1574)</f>
        <v>87</v>
      </c>
      <c r="Y2922" s="1">
        <f>SUMIF(Town!$AH$1329:$AH$1574,$A2922,Town!Y$1329:Y$1574)</f>
        <v>13</v>
      </c>
      <c r="AA2922" s="1">
        <f>SUMIF(Town!$AH$1329:$AH$1574,$A2922,Town!AA$1329:AA$1574)</f>
        <v>38</v>
      </c>
      <c r="AB2922" s="1">
        <f>SUMIF(Town!$AH$1329:$AH$1574,$A2922,Town!AB$1329:AB$1574)</f>
        <v>35</v>
      </c>
      <c r="AL2922" s="7">
        <f>IF(Q2922&gt;0,RANK(Q2922,(N2922:P2922,Q2922:AJ2922)),0)</f>
        <v>4</v>
      </c>
      <c r="AM2922" s="7">
        <f>IF(R2922&gt;0,RANK(R2922,(N2922:P2922,Q2922:AJ2922)),0)</f>
        <v>5</v>
      </c>
      <c r="AN2922" s="7">
        <f>IF(S2922&gt;0,RANK(S2922,(N2922:P2922,Q2922:AJ2922)),0)</f>
        <v>9</v>
      </c>
      <c r="AO2922" s="7">
        <f>IF(T2922&gt;0,RANK(T2922,(N2922:P2922,Q2922:AJ2922)),0)</f>
        <v>7</v>
      </c>
      <c r="AP2922" s="2">
        <f t="shared" si="1086"/>
        <v>1.9674902970449219E-2</v>
      </c>
      <c r="AQ2922" s="2">
        <f t="shared" si="1087"/>
        <v>4.1501748453291317E-3</v>
      </c>
      <c r="AR2922" s="2">
        <f t="shared" si="1088"/>
        <v>1.3833916151097107E-3</v>
      </c>
      <c r="AS2922" s="2">
        <f t="shared" si="1089"/>
        <v>2.0750874226645659E-3</v>
      </c>
      <c r="AU2922" t="s">
        <v>84</v>
      </c>
      <c r="AV2922" t="s">
        <v>1180</v>
      </c>
      <c r="AY2922" s="130">
        <v>50</v>
      </c>
      <c r="AZ2922" s="131">
        <v>27</v>
      </c>
      <c r="BA2922" s="132">
        <f t="shared" si="1090"/>
        <v>50027</v>
      </c>
      <c r="BC2922" s="7" t="s">
        <v>532</v>
      </c>
    </row>
    <row r="2923" spans="1:55" collapsed="1" x14ac:dyDescent="0.2">
      <c r="A2923" t="s">
        <v>2748</v>
      </c>
      <c r="B2923" t="s">
        <v>3301</v>
      </c>
      <c r="C2923" s="1">
        <f t="shared" si="1080"/>
        <v>258449</v>
      </c>
      <c r="D2923" s="7">
        <f>RANK(N2923,(N2923:P2923,Q2923:AJ2923))</f>
        <v>1</v>
      </c>
      <c r="E2923" s="7">
        <f>RANK(O2923,(N2923:P2923,Q2923:AJ2923))</f>
        <v>2</v>
      </c>
      <c r="F2923" s="7">
        <f>IF(P2923&gt;0,RANK(P2923,(N2923:P2923,Q2923:AJ2923)),0)</f>
        <v>3</v>
      </c>
      <c r="G2923" s="1">
        <f t="shared" si="1081"/>
        <v>57542</v>
      </c>
      <c r="H2923" s="2">
        <f>G2923/C2923</f>
        <v>0.22264353895739586</v>
      </c>
      <c r="I2923" s="2"/>
      <c r="J2923" s="2">
        <f t="shared" si="1082"/>
        <v>0.5335443356329489</v>
      </c>
      <c r="K2923" s="2">
        <f t="shared" si="1083"/>
        <v>0.31090079667555304</v>
      </c>
      <c r="L2923" s="2">
        <f t="shared" si="1084"/>
        <v>0.120039156661469</v>
      </c>
      <c r="M2923" s="2">
        <f t="shared" si="1085"/>
        <v>3.5515711030029068E-2</v>
      </c>
      <c r="N2923" s="1">
        <f>SUM(N2909:N2922)</f>
        <v>137894</v>
      </c>
      <c r="O2923" s="1">
        <f>SUM(O2909:O2922)</f>
        <v>80352</v>
      </c>
      <c r="P2923" s="1">
        <f>SUM(P2909:P2922)</f>
        <v>31024</v>
      </c>
      <c r="Q2923" s="1">
        <f t="shared" ref="Q2923:AA2923" si="1091">SUM(Q2909:Q2922)</f>
        <v>5585</v>
      </c>
      <c r="R2923" s="1">
        <f t="shared" si="1091"/>
        <v>1183</v>
      </c>
      <c r="S2923" s="1">
        <f t="shared" si="1091"/>
        <v>382</v>
      </c>
      <c r="T2923" s="1">
        <f t="shared" si="1091"/>
        <v>498</v>
      </c>
      <c r="W2923" s="1">
        <f t="shared" si="1091"/>
        <v>560</v>
      </c>
      <c r="Y2923" s="1">
        <f t="shared" si="1091"/>
        <v>199</v>
      </c>
      <c r="AA2923" s="1">
        <f t="shared" si="1091"/>
        <v>480</v>
      </c>
      <c r="AB2923" s="1">
        <f>SUM(AB2909:AB2922)</f>
        <v>292</v>
      </c>
      <c r="AL2923" s="7">
        <f>IF(Q2923&gt;0,RANK(Q2923,(N2923:P2923,Q2923:AJ2923)),0)</f>
        <v>4</v>
      </c>
      <c r="AM2923" s="7">
        <f>IF(R2923&gt;0,RANK(R2923,(N2923:P2923,Q2923:AJ2923)),0)</f>
        <v>5</v>
      </c>
      <c r="AN2923" s="7">
        <f>IF(S2923&gt;0,RANK(S2923,(N2923:P2923,Q2923:AJ2923)),0)</f>
        <v>9</v>
      </c>
      <c r="AO2923" s="7">
        <f>IF(T2923&gt;0,RANK(T2923,(N2923:P2923,Q2923:AJ2923)),0)</f>
        <v>7</v>
      </c>
      <c r="AP2923" s="2">
        <f t="shared" si="1086"/>
        <v>2.1609679279084075E-2</v>
      </c>
      <c r="AQ2923" s="2">
        <f t="shared" si="1087"/>
        <v>4.5773053871363406E-3</v>
      </c>
      <c r="AR2923" s="2">
        <f t="shared" si="1088"/>
        <v>1.4780478933948283E-3</v>
      </c>
      <c r="AS2923" s="2">
        <f t="shared" si="1089"/>
        <v>1.9268791908655092E-3</v>
      </c>
      <c r="AU2923" t="s">
        <v>2748</v>
      </c>
      <c r="AV2923" t="s">
        <v>3301</v>
      </c>
      <c r="AY2923" s="130">
        <v>50</v>
      </c>
      <c r="AZ2923" s="131"/>
      <c r="BA2923" s="130">
        <v>50</v>
      </c>
      <c r="BC2923" s="7" t="s">
        <v>433</v>
      </c>
    </row>
    <row r="2924" spans="1:55" x14ac:dyDescent="0.2">
      <c r="C2924" s="1"/>
      <c r="E2924" s="7"/>
      <c r="F2924" s="7"/>
      <c r="I2924" s="2"/>
      <c r="AL2924" s="7"/>
      <c r="AM2924" s="7"/>
      <c r="AN2924" s="7"/>
      <c r="AO2924" s="7"/>
      <c r="AY2924" s="130"/>
      <c r="AZ2924" s="131"/>
      <c r="BA2924" s="132"/>
    </row>
    <row r="2925" spans="1:55" hidden="1" outlineLevel="1" x14ac:dyDescent="0.2">
      <c r="A2925" t="s">
        <v>1360</v>
      </c>
      <c r="B2925" t="s">
        <v>2984</v>
      </c>
      <c r="C2925" s="1">
        <f t="shared" ref="C2925:C2956" si="1092">SUM(N2925:AJ2925)</f>
        <v>11654</v>
      </c>
      <c r="D2925" s="7">
        <f>RANK(N2925,(N2925:P2925,Q2925:AJ2925))</f>
        <v>1</v>
      </c>
      <c r="E2925" s="7">
        <f>RANK(O2925,(N2925:P2925,Q2925:AJ2925))</f>
        <v>2</v>
      </c>
      <c r="F2925" s="7">
        <f>IF(P2925&gt;0,RANK(P2925,(N2925:P2925,Q2925:AJ2925)),0)</f>
        <v>3</v>
      </c>
      <c r="G2925" s="1">
        <f t="shared" ref="G2925:G2987" si="1093">MAX(N2925:P2925)-LARGE(N2925:P2925,2)</f>
        <v>207</v>
      </c>
      <c r="H2925" s="2">
        <f t="shared" ref="H2925:H2987" si="1094">G2925/C2925</f>
        <v>1.776214175390424E-2</v>
      </c>
      <c r="I2925" s="2"/>
      <c r="J2925" s="2">
        <f t="shared" ref="J2925:J2956" si="1095">IF($C2925=0,"-",N2925/$C2925)</f>
        <v>0.44791487901149818</v>
      </c>
      <c r="K2925" s="2">
        <f t="shared" ref="K2925:K2956" si="1096">IF($C2925=0,"-",O2925/$C2925)</f>
        <v>0.43015273725759395</v>
      </c>
      <c r="L2925" s="2">
        <f t="shared" ref="L2925:L2956" si="1097">IF($C2925=0,"-",P2925/$C2925)</f>
        <v>0.10451347176934958</v>
      </c>
      <c r="M2925" s="2">
        <f t="shared" ref="M2925:M2956" si="1098">IF(C2925=0,"-",(1-J2925-K2925-L2925))</f>
        <v>1.7418911961558287E-2</v>
      </c>
      <c r="N2925" s="1">
        <v>5220</v>
      </c>
      <c r="O2925" s="1">
        <v>5013</v>
      </c>
      <c r="P2925" s="1">
        <v>1218</v>
      </c>
      <c r="R2925" s="1">
        <v>44</v>
      </c>
      <c r="S2925" s="1">
        <v>128</v>
      </c>
      <c r="T2925" s="1">
        <v>31</v>
      </c>
      <c r="AL2925" s="7">
        <f>IF(Q2925&gt;0,RANK(Q2925,(N2925:P2925,Q2925:AJ2925)),0)</f>
        <v>0</v>
      </c>
      <c r="AM2925" s="7">
        <f>IF(R2925&gt;0,RANK(R2925,(N2925:P2925,Q2925:AJ2925)),0)</f>
        <v>5</v>
      </c>
      <c r="AN2925" s="7">
        <f>IF(S2925&gt;0,RANK(S2925,(N2925:P2925,Q2925:AJ2925)),0)</f>
        <v>4</v>
      </c>
      <c r="AO2925" s="7">
        <f>IF(T2925&gt;0,RANK(T2925,(N2925:P2925,Q2925:AJ2925)),0)</f>
        <v>6</v>
      </c>
      <c r="AP2925" s="2">
        <f t="shared" ref="AP2925:AP2956" si="1099">IF($C2925=0,"-",Q2925/$C2925)</f>
        <v>0</v>
      </c>
      <c r="AQ2925" s="2">
        <f t="shared" ref="AQ2925:AQ2956" si="1100">IF($C2925=0,"-",R2925/$C2925)</f>
        <v>3.7755277158057318E-3</v>
      </c>
      <c r="AR2925" s="2">
        <f t="shared" ref="AR2925:AR2956" si="1101">IF($C2925=0,"-",S2925/$C2925)</f>
        <v>1.098335335507122E-2</v>
      </c>
      <c r="AS2925" s="2">
        <f t="shared" ref="AS2925:AS2956" si="1102">IF($C2925=0,"-",T2925/$C2925)</f>
        <v>2.6600308906813111E-3</v>
      </c>
      <c r="AU2925" t="s">
        <v>1360</v>
      </c>
      <c r="AV2925" t="s">
        <v>2984</v>
      </c>
      <c r="AY2925" s="130">
        <v>51</v>
      </c>
      <c r="AZ2925" s="131">
        <v>1</v>
      </c>
      <c r="BA2925" s="132">
        <f t="shared" ref="BA2925:BA2988" si="1103">AY2925*1000+AZ2925</f>
        <v>51001</v>
      </c>
      <c r="BC2925" s="7" t="s">
        <v>532</v>
      </c>
    </row>
    <row r="2926" spans="1:55" hidden="1" outlineLevel="1" x14ac:dyDescent="0.2">
      <c r="A2926" t="s">
        <v>366</v>
      </c>
      <c r="B2926" t="s">
        <v>2984</v>
      </c>
      <c r="C2926" s="1">
        <f t="shared" si="1092"/>
        <v>31228</v>
      </c>
      <c r="D2926" s="7">
        <f>RANK(N2926,(N2926:P2926,Q2926:AJ2926))</f>
        <v>2</v>
      </c>
      <c r="E2926" s="7">
        <f>RANK(O2926,(N2926:P2926,Q2926:AJ2926))</f>
        <v>1</v>
      </c>
      <c r="F2926" s="7">
        <f>IF(P2926&gt;0,RANK(P2926,(N2926:P2926,Q2926:AJ2926)),0)</f>
        <v>3</v>
      </c>
      <c r="G2926" s="1">
        <f t="shared" si="1093"/>
        <v>1154</v>
      </c>
      <c r="H2926" s="2">
        <f t="shared" si="1094"/>
        <v>3.6954015627001409E-2</v>
      </c>
      <c r="I2926" s="2"/>
      <c r="J2926" s="2">
        <f t="shared" si="1095"/>
        <v>0.45116562059690024</v>
      </c>
      <c r="K2926" s="2">
        <f t="shared" si="1096"/>
        <v>0.48811963622390164</v>
      </c>
      <c r="L2926" s="2">
        <f t="shared" si="1097"/>
        <v>4.9090559754066863E-2</v>
      </c>
      <c r="M2926" s="2">
        <f t="shared" si="1098"/>
        <v>1.1624183425131253E-2</v>
      </c>
      <c r="N2926" s="1">
        <v>14089</v>
      </c>
      <c r="O2926" s="1">
        <v>15243</v>
      </c>
      <c r="P2926" s="1">
        <v>1533</v>
      </c>
      <c r="R2926" s="1">
        <v>201</v>
      </c>
      <c r="S2926" s="1">
        <v>31</v>
      </c>
      <c r="T2926" s="1">
        <v>131</v>
      </c>
      <c r="AL2926" s="7">
        <f>IF(Q2926&gt;0,RANK(Q2926,(N2926:P2926,Q2926:AJ2926)),0)</f>
        <v>0</v>
      </c>
      <c r="AM2926" s="7">
        <f>IF(R2926&gt;0,RANK(R2926,(N2926:P2926,Q2926:AJ2926)),0)</f>
        <v>4</v>
      </c>
      <c r="AN2926" s="7">
        <f>IF(S2926&gt;0,RANK(S2926,(N2926:P2926,Q2926:AJ2926)),0)</f>
        <v>6</v>
      </c>
      <c r="AO2926" s="7">
        <f>IF(T2926&gt;0,RANK(T2926,(N2926:P2926,Q2926:AJ2926)),0)</f>
        <v>5</v>
      </c>
      <c r="AP2926" s="2">
        <f t="shared" si="1099"/>
        <v>0</v>
      </c>
      <c r="AQ2926" s="2">
        <f t="shared" si="1100"/>
        <v>6.4365313180479054E-3</v>
      </c>
      <c r="AR2926" s="2">
        <f t="shared" si="1101"/>
        <v>9.9269885999743825E-4</v>
      </c>
      <c r="AS2926" s="2">
        <f t="shared" si="1102"/>
        <v>4.1949532470859485E-3</v>
      </c>
      <c r="AU2926" t="s">
        <v>366</v>
      </c>
      <c r="AV2926" t="s">
        <v>2984</v>
      </c>
      <c r="AY2926" s="130">
        <v>51</v>
      </c>
      <c r="AZ2926" s="131">
        <v>3</v>
      </c>
      <c r="BA2926" s="132">
        <f t="shared" si="1103"/>
        <v>51003</v>
      </c>
      <c r="BC2926" s="7" t="s">
        <v>532</v>
      </c>
    </row>
    <row r="2927" spans="1:55" hidden="1" outlineLevel="1" x14ac:dyDescent="0.2">
      <c r="A2927" t="s">
        <v>602</v>
      </c>
      <c r="B2927" t="s">
        <v>2984</v>
      </c>
      <c r="C2927" s="1">
        <f t="shared" si="1092"/>
        <v>5074</v>
      </c>
      <c r="D2927" s="7">
        <f>RANK(N2927,(N2927:P2927,Q2927:AJ2927))</f>
        <v>1</v>
      </c>
      <c r="E2927" s="7">
        <f>RANK(O2927,(N2927:P2927,Q2927:AJ2927))</f>
        <v>2</v>
      </c>
      <c r="F2927" s="7">
        <f>IF(P2927&gt;0,RANK(P2927,(N2927:P2927,Q2927:AJ2927)),0)</f>
        <v>3</v>
      </c>
      <c r="G2927" s="1">
        <f t="shared" si="1093"/>
        <v>383</v>
      </c>
      <c r="H2927" s="2">
        <f t="shared" si="1094"/>
        <v>7.5482853764288524E-2</v>
      </c>
      <c r="I2927" s="2"/>
      <c r="J2927" s="2">
        <f t="shared" si="1095"/>
        <v>0.47260543949546707</v>
      </c>
      <c r="K2927" s="2">
        <f t="shared" si="1096"/>
        <v>0.39712258573117853</v>
      </c>
      <c r="L2927" s="2">
        <f t="shared" si="1097"/>
        <v>0.11962948364209697</v>
      </c>
      <c r="M2927" s="2">
        <f t="shared" si="1098"/>
        <v>1.0642491131257426E-2</v>
      </c>
      <c r="N2927" s="1">
        <v>2398</v>
      </c>
      <c r="O2927" s="1">
        <v>2015</v>
      </c>
      <c r="P2927" s="1">
        <v>607</v>
      </c>
      <c r="R2927" s="1">
        <v>12</v>
      </c>
      <c r="S2927" s="1">
        <v>32</v>
      </c>
      <c r="T2927" s="1">
        <v>10</v>
      </c>
      <c r="AL2927" s="7">
        <f>IF(Q2927&gt;0,RANK(Q2927,(N2927:P2927,Q2927:AJ2927)),0)</f>
        <v>0</v>
      </c>
      <c r="AM2927" s="7">
        <f>IF(R2927&gt;0,RANK(R2927,(N2927:P2927,Q2927:AJ2927)),0)</f>
        <v>5</v>
      </c>
      <c r="AN2927" s="7">
        <f>IF(S2927&gt;0,RANK(S2927,(N2927:P2927,Q2927:AJ2927)),0)</f>
        <v>4</v>
      </c>
      <c r="AO2927" s="7">
        <f>IF(T2927&gt;0,RANK(T2927,(N2927:P2927,Q2927:AJ2927)),0)</f>
        <v>6</v>
      </c>
      <c r="AP2927" s="2">
        <f t="shared" si="1099"/>
        <v>0</v>
      </c>
      <c r="AQ2927" s="2">
        <f t="shared" si="1100"/>
        <v>2.3649980291683089E-3</v>
      </c>
      <c r="AR2927" s="2">
        <f t="shared" si="1101"/>
        <v>6.3066614111154905E-3</v>
      </c>
      <c r="AS2927" s="2">
        <f t="shared" si="1102"/>
        <v>1.970831690973591E-3</v>
      </c>
      <c r="AU2927" t="s">
        <v>602</v>
      </c>
      <c r="AV2927" t="s">
        <v>2984</v>
      </c>
      <c r="AY2927" s="130">
        <v>51</v>
      </c>
      <c r="AZ2927" s="131">
        <v>5</v>
      </c>
      <c r="BA2927" s="132">
        <f t="shared" si="1103"/>
        <v>51005</v>
      </c>
      <c r="BC2927" s="7" t="s">
        <v>532</v>
      </c>
    </row>
    <row r="2928" spans="1:55" hidden="1" outlineLevel="1" x14ac:dyDescent="0.2">
      <c r="A2928" t="s">
        <v>259</v>
      </c>
      <c r="B2928" t="s">
        <v>2984</v>
      </c>
      <c r="C2928" s="1">
        <f t="shared" si="1092"/>
        <v>4144</v>
      </c>
      <c r="D2928" s="7">
        <f>RANK(N2928,(N2928:P2928,Q2928:AJ2928))</f>
        <v>2</v>
      </c>
      <c r="E2928" s="7">
        <f>RANK(O2928,(N2928:P2928,Q2928:AJ2928))</f>
        <v>1</v>
      </c>
      <c r="F2928" s="7">
        <f>IF(P2928&gt;0,RANK(P2928,(N2928:P2928,Q2928:AJ2928)),0)</f>
        <v>3</v>
      </c>
      <c r="G2928" s="1">
        <f t="shared" si="1093"/>
        <v>494</v>
      </c>
      <c r="H2928" s="2">
        <f t="shared" si="1094"/>
        <v>0.11920849420849421</v>
      </c>
      <c r="I2928" s="2"/>
      <c r="J2928" s="2">
        <f t="shared" si="1095"/>
        <v>0.39213320463320461</v>
      </c>
      <c r="K2928" s="2">
        <f t="shared" si="1096"/>
        <v>0.51134169884169889</v>
      </c>
      <c r="L2928" s="2">
        <f t="shared" si="1097"/>
        <v>7.7944015444015441E-2</v>
      </c>
      <c r="M2928" s="2">
        <f t="shared" si="1098"/>
        <v>1.8581081081081002E-2</v>
      </c>
      <c r="N2928" s="1">
        <v>1625</v>
      </c>
      <c r="O2928" s="1">
        <v>2119</v>
      </c>
      <c r="P2928" s="1">
        <v>323</v>
      </c>
      <c r="R2928" s="1">
        <v>19</v>
      </c>
      <c r="S2928" s="1">
        <v>38</v>
      </c>
      <c r="T2928" s="1">
        <v>20</v>
      </c>
      <c r="AL2928" s="7">
        <f>IF(Q2928&gt;0,RANK(Q2928,(N2928:P2928,Q2928:AJ2928)),0)</f>
        <v>0</v>
      </c>
      <c r="AM2928" s="7">
        <f>IF(R2928&gt;0,RANK(R2928,(N2928:P2928,Q2928:AJ2928)),0)</f>
        <v>6</v>
      </c>
      <c r="AN2928" s="7">
        <f>IF(S2928&gt;0,RANK(S2928,(N2928:P2928,Q2928:AJ2928)),0)</f>
        <v>4</v>
      </c>
      <c r="AO2928" s="7">
        <f>IF(T2928&gt;0,RANK(T2928,(N2928:P2928,Q2928:AJ2928)),0)</f>
        <v>5</v>
      </c>
      <c r="AP2928" s="2">
        <f t="shared" si="1099"/>
        <v>0</v>
      </c>
      <c r="AQ2928" s="2">
        <f t="shared" si="1100"/>
        <v>4.5849420849420853E-3</v>
      </c>
      <c r="AR2928" s="2">
        <f t="shared" si="1101"/>
        <v>9.1698841698841706E-3</v>
      </c>
      <c r="AS2928" s="2">
        <f t="shared" si="1102"/>
        <v>4.8262548262548262E-3</v>
      </c>
      <c r="AU2928" t="s">
        <v>259</v>
      </c>
      <c r="AV2928" t="s">
        <v>2984</v>
      </c>
      <c r="AY2928" s="130">
        <v>51</v>
      </c>
      <c r="AZ2928" s="131">
        <v>7</v>
      </c>
      <c r="BA2928" s="132">
        <f t="shared" si="1103"/>
        <v>51007</v>
      </c>
      <c r="BC2928" s="7" t="s">
        <v>532</v>
      </c>
    </row>
    <row r="2929" spans="1:55" hidden="1" outlineLevel="1" x14ac:dyDescent="0.2">
      <c r="A2929" t="s">
        <v>1083</v>
      </c>
      <c r="B2929" t="s">
        <v>2984</v>
      </c>
      <c r="C2929" s="1">
        <f t="shared" si="1092"/>
        <v>10924</v>
      </c>
      <c r="D2929" s="7">
        <f>RANK(N2929,(N2929:P2929,Q2929:AJ2929))</f>
        <v>2</v>
      </c>
      <c r="E2929" s="7">
        <f>RANK(O2929,(N2929:P2929,Q2929:AJ2929))</f>
        <v>1</v>
      </c>
      <c r="F2929" s="7">
        <f>IF(P2929&gt;0,RANK(P2929,(N2929:P2929,Q2929:AJ2929)),0)</f>
        <v>3</v>
      </c>
      <c r="G2929" s="1">
        <f t="shared" si="1093"/>
        <v>230</v>
      </c>
      <c r="H2929" s="2">
        <f t="shared" si="1094"/>
        <v>2.1054558769681434E-2</v>
      </c>
      <c r="I2929" s="2"/>
      <c r="J2929" s="2">
        <f t="shared" si="1095"/>
        <v>0.44525814719882828</v>
      </c>
      <c r="K2929" s="2">
        <f t="shared" si="1096"/>
        <v>0.46631270596850971</v>
      </c>
      <c r="L2929" s="2">
        <f t="shared" si="1097"/>
        <v>7.6437202489930425E-2</v>
      </c>
      <c r="M2929" s="2">
        <f t="shared" si="1098"/>
        <v>1.1991944342731584E-2</v>
      </c>
      <c r="N2929" s="1">
        <v>4864</v>
      </c>
      <c r="O2929" s="1">
        <v>5094</v>
      </c>
      <c r="P2929" s="1">
        <v>835</v>
      </c>
      <c r="R2929" s="1">
        <v>33</v>
      </c>
      <c r="S2929" s="1">
        <v>77</v>
      </c>
      <c r="T2929" s="1">
        <v>21</v>
      </c>
      <c r="AL2929" s="7">
        <f>IF(Q2929&gt;0,RANK(Q2929,(N2929:P2929,Q2929:AJ2929)),0)</f>
        <v>0</v>
      </c>
      <c r="AM2929" s="7">
        <f>IF(R2929&gt;0,RANK(R2929,(N2929:P2929,Q2929:AJ2929)),0)</f>
        <v>5</v>
      </c>
      <c r="AN2929" s="7">
        <f>IF(S2929&gt;0,RANK(S2929,(N2929:P2929,Q2929:AJ2929)),0)</f>
        <v>4</v>
      </c>
      <c r="AO2929" s="7">
        <f>IF(T2929&gt;0,RANK(T2929,(N2929:P2929,Q2929:AJ2929)),0)</f>
        <v>6</v>
      </c>
      <c r="AP2929" s="2">
        <f t="shared" si="1099"/>
        <v>0</v>
      </c>
      <c r="AQ2929" s="2">
        <f t="shared" si="1100"/>
        <v>3.0208714756499453E-3</v>
      </c>
      <c r="AR2929" s="2">
        <f t="shared" si="1101"/>
        <v>7.048700109849872E-3</v>
      </c>
      <c r="AS2929" s="2">
        <f t="shared" si="1102"/>
        <v>1.9223727572317832E-3</v>
      </c>
      <c r="AU2929" t="s">
        <v>1083</v>
      </c>
      <c r="AV2929" t="s">
        <v>2984</v>
      </c>
      <c r="AY2929" s="130">
        <v>51</v>
      </c>
      <c r="AZ2929" s="131">
        <v>9</v>
      </c>
      <c r="BA2929" s="132">
        <f t="shared" si="1103"/>
        <v>51009</v>
      </c>
      <c r="BC2929" s="7" t="s">
        <v>532</v>
      </c>
    </row>
    <row r="2930" spans="1:55" hidden="1" outlineLevel="1" x14ac:dyDescent="0.2">
      <c r="A2930" t="s">
        <v>1084</v>
      </c>
      <c r="B2930" t="s">
        <v>2984</v>
      </c>
      <c r="C2930" s="1">
        <f t="shared" si="1092"/>
        <v>5477</v>
      </c>
      <c r="D2930" s="7">
        <f>RANK(N2930,(N2930:P2930,Q2930:AJ2930))</f>
        <v>2</v>
      </c>
      <c r="E2930" s="7">
        <f>RANK(O2930,(N2930:P2930,Q2930:AJ2930))</f>
        <v>1</v>
      </c>
      <c r="F2930" s="7">
        <f>IF(P2930&gt;0,RANK(P2930,(N2930:P2930,Q2930:AJ2930)),0)</f>
        <v>3</v>
      </c>
      <c r="G2930" s="1">
        <f t="shared" si="1093"/>
        <v>386</v>
      </c>
      <c r="H2930" s="2">
        <f t="shared" si="1094"/>
        <v>7.0476538250867263E-2</v>
      </c>
      <c r="I2930" s="2"/>
      <c r="J2930" s="2">
        <f t="shared" si="1095"/>
        <v>0.40880043819609274</v>
      </c>
      <c r="K2930" s="2">
        <f t="shared" si="1096"/>
        <v>0.47927697644695999</v>
      </c>
      <c r="L2930" s="2">
        <f t="shared" si="1097"/>
        <v>9.3116669709695093E-2</v>
      </c>
      <c r="M2930" s="2">
        <f t="shared" si="1098"/>
        <v>1.8805915647252119E-2</v>
      </c>
      <c r="N2930" s="1">
        <v>2239</v>
      </c>
      <c r="O2930" s="1">
        <v>2625</v>
      </c>
      <c r="P2930" s="1">
        <v>510</v>
      </c>
      <c r="R2930" s="1">
        <v>23</v>
      </c>
      <c r="S2930" s="1">
        <v>58</v>
      </c>
      <c r="T2930" s="1">
        <v>22</v>
      </c>
      <c r="AL2930" s="7">
        <f>IF(Q2930&gt;0,RANK(Q2930,(N2930:P2930,Q2930:AJ2930)),0)</f>
        <v>0</v>
      </c>
      <c r="AM2930" s="7">
        <f>IF(R2930&gt;0,RANK(R2930,(N2930:P2930,Q2930:AJ2930)),0)</f>
        <v>5</v>
      </c>
      <c r="AN2930" s="7">
        <f>IF(S2930&gt;0,RANK(S2930,(N2930:P2930,Q2930:AJ2930)),0)</f>
        <v>4</v>
      </c>
      <c r="AO2930" s="7">
        <f>IF(T2930&gt;0,RANK(T2930,(N2930:P2930,Q2930:AJ2930)),0)</f>
        <v>6</v>
      </c>
      <c r="AP2930" s="2">
        <f t="shared" si="1099"/>
        <v>0</v>
      </c>
      <c r="AQ2930" s="2">
        <f t="shared" si="1100"/>
        <v>4.1993792222019353E-3</v>
      </c>
      <c r="AR2930" s="2">
        <f t="shared" si="1101"/>
        <v>1.0589738908161402E-2</v>
      </c>
      <c r="AS2930" s="2">
        <f t="shared" si="1102"/>
        <v>4.0167975168888077E-3</v>
      </c>
      <c r="AU2930" t="s">
        <v>1084</v>
      </c>
      <c r="AV2930" t="s">
        <v>2984</v>
      </c>
      <c r="AY2930" s="130">
        <v>51</v>
      </c>
      <c r="AZ2930" s="131">
        <v>11</v>
      </c>
      <c r="BA2930" s="132">
        <f t="shared" si="1103"/>
        <v>51011</v>
      </c>
      <c r="BC2930" s="7" t="s">
        <v>532</v>
      </c>
    </row>
    <row r="2931" spans="1:55" hidden="1" outlineLevel="1" x14ac:dyDescent="0.2">
      <c r="A2931" t="s">
        <v>1085</v>
      </c>
      <c r="B2931" t="s">
        <v>2984</v>
      </c>
      <c r="C2931" s="1">
        <f t="shared" si="1092"/>
        <v>75376</v>
      </c>
      <c r="D2931" s="7">
        <f>RANK(N2931,(N2931:P2931,Q2931:AJ2931))</f>
        <v>1</v>
      </c>
      <c r="E2931" s="7">
        <f>RANK(O2931,(N2931:P2931,Q2931:AJ2931))</f>
        <v>2</v>
      </c>
      <c r="F2931" s="7">
        <f>IF(P2931&gt;0,RANK(P2931,(N2931:P2931,Q2931:AJ2931)),0)</f>
        <v>3</v>
      </c>
      <c r="G2931" s="1">
        <f t="shared" si="1093"/>
        <v>19467</v>
      </c>
      <c r="H2931" s="2">
        <f t="shared" si="1094"/>
        <v>0.25826523031203569</v>
      </c>
      <c r="I2931" s="2"/>
      <c r="J2931" s="2">
        <f t="shared" si="1095"/>
        <v>0.60460889407769047</v>
      </c>
      <c r="K2931" s="2">
        <f t="shared" si="1096"/>
        <v>0.34634366376565484</v>
      </c>
      <c r="L2931" s="2">
        <f t="shared" si="1097"/>
        <v>3.6908299724050096E-2</v>
      </c>
      <c r="M2931" s="2">
        <f t="shared" si="1098"/>
        <v>1.213914243260459E-2</v>
      </c>
      <c r="N2931" s="1">
        <v>45573</v>
      </c>
      <c r="O2931" s="1">
        <v>26106</v>
      </c>
      <c r="P2931" s="1">
        <v>2782</v>
      </c>
      <c r="R2931" s="1">
        <v>575</v>
      </c>
      <c r="S2931" s="1">
        <v>129</v>
      </c>
      <c r="T2931" s="1">
        <v>211</v>
      </c>
      <c r="AL2931" s="7">
        <f>IF(Q2931&gt;0,RANK(Q2931,(N2931:P2931,Q2931:AJ2931)),0)</f>
        <v>0</v>
      </c>
      <c r="AM2931" s="7">
        <f>IF(R2931&gt;0,RANK(R2931,(N2931:P2931,Q2931:AJ2931)),0)</f>
        <v>4</v>
      </c>
      <c r="AN2931" s="7">
        <f>IF(S2931&gt;0,RANK(S2931,(N2931:P2931,Q2931:AJ2931)),0)</f>
        <v>6</v>
      </c>
      <c r="AO2931" s="7">
        <f>IF(T2931&gt;0,RANK(T2931,(N2931:P2931,Q2931:AJ2931)),0)</f>
        <v>5</v>
      </c>
      <c r="AP2931" s="2">
        <f t="shared" si="1099"/>
        <v>0</v>
      </c>
      <c r="AQ2931" s="2">
        <f t="shared" si="1100"/>
        <v>7.6284228401613243E-3</v>
      </c>
      <c r="AR2931" s="2">
        <f t="shared" si="1101"/>
        <v>1.7114200806622798E-3</v>
      </c>
      <c r="AS2931" s="2">
        <f t="shared" si="1102"/>
        <v>2.7992995117809383E-3</v>
      </c>
      <c r="AU2931" t="s">
        <v>1085</v>
      </c>
      <c r="AV2931" t="s">
        <v>2984</v>
      </c>
      <c r="AY2931" s="130">
        <v>51</v>
      </c>
      <c r="AZ2931" s="131">
        <v>13</v>
      </c>
      <c r="BA2931" s="132">
        <f t="shared" si="1103"/>
        <v>51013</v>
      </c>
      <c r="BC2931" s="7" t="s">
        <v>532</v>
      </c>
    </row>
    <row r="2932" spans="1:55" hidden="1" outlineLevel="1" x14ac:dyDescent="0.2">
      <c r="A2932" t="s">
        <v>1269</v>
      </c>
      <c r="B2932" t="s">
        <v>2984</v>
      </c>
      <c r="C2932" s="1">
        <f t="shared" si="1092"/>
        <v>22102</v>
      </c>
      <c r="D2932" s="7">
        <f>RANK(N2932,(N2932:P2932,Q2932:AJ2932))</f>
        <v>2</v>
      </c>
      <c r="E2932" s="7">
        <f>RANK(O2932,(N2932:P2932,Q2932:AJ2932))</f>
        <v>1</v>
      </c>
      <c r="F2932" s="7">
        <f>IF(P2932&gt;0,RANK(P2932,(N2932:P2932,Q2932:AJ2932)),0)</f>
        <v>3</v>
      </c>
      <c r="G2932" s="1">
        <f t="shared" si="1093"/>
        <v>7493</v>
      </c>
      <c r="H2932" s="2">
        <f t="shared" si="1094"/>
        <v>0.33901909329472446</v>
      </c>
      <c r="I2932" s="2"/>
      <c r="J2932" s="2">
        <f t="shared" si="1095"/>
        <v>0.26988507827345942</v>
      </c>
      <c r="K2932" s="2">
        <f t="shared" si="1096"/>
        <v>0.60890417156818388</v>
      </c>
      <c r="L2932" s="2">
        <f t="shared" si="1097"/>
        <v>8.668898742195276E-2</v>
      </c>
      <c r="M2932" s="2">
        <f t="shared" si="1098"/>
        <v>3.4521762736403935E-2</v>
      </c>
      <c r="N2932" s="1">
        <v>5965</v>
      </c>
      <c r="O2932" s="1">
        <v>13458</v>
      </c>
      <c r="P2932" s="1">
        <v>1916</v>
      </c>
      <c r="R2932" s="1">
        <v>71</v>
      </c>
      <c r="S2932" s="1">
        <v>636</v>
      </c>
      <c r="T2932" s="1">
        <v>56</v>
      </c>
      <c r="AL2932" s="7">
        <f>IF(Q2932&gt;0,RANK(Q2932,(N2932:P2932,Q2932:AJ2932)),0)</f>
        <v>0</v>
      </c>
      <c r="AM2932" s="7">
        <f>IF(R2932&gt;0,RANK(R2932,(N2932:P2932,Q2932:AJ2932)),0)</f>
        <v>5</v>
      </c>
      <c r="AN2932" s="7">
        <f>IF(S2932&gt;0,RANK(S2932,(N2932:P2932,Q2932:AJ2932)),0)</f>
        <v>4</v>
      </c>
      <c r="AO2932" s="7">
        <f>IF(T2932&gt;0,RANK(T2932,(N2932:P2932,Q2932:AJ2932)),0)</f>
        <v>6</v>
      </c>
      <c r="AP2932" s="2">
        <f t="shared" si="1099"/>
        <v>0</v>
      </c>
      <c r="AQ2932" s="2">
        <f t="shared" si="1100"/>
        <v>3.2123789702289385E-3</v>
      </c>
      <c r="AR2932" s="2">
        <f t="shared" si="1101"/>
        <v>2.8775676409374718E-2</v>
      </c>
      <c r="AS2932" s="2">
        <f t="shared" si="1102"/>
        <v>2.5337073568002895E-3</v>
      </c>
      <c r="AU2932" t="s">
        <v>1269</v>
      </c>
      <c r="AV2932" t="s">
        <v>2984</v>
      </c>
      <c r="AY2932" s="130">
        <v>51</v>
      </c>
      <c r="AZ2932" s="131">
        <v>15</v>
      </c>
      <c r="BA2932" s="132">
        <f t="shared" si="1103"/>
        <v>51015</v>
      </c>
      <c r="BC2932" s="7" t="s">
        <v>532</v>
      </c>
    </row>
    <row r="2933" spans="1:55" hidden="1" outlineLevel="1" x14ac:dyDescent="0.2">
      <c r="A2933" t="s">
        <v>1158</v>
      </c>
      <c r="B2933" t="s">
        <v>2984</v>
      </c>
      <c r="C2933" s="1">
        <f t="shared" si="1092"/>
        <v>2051</v>
      </c>
      <c r="D2933" s="7">
        <f>RANK(N2933,(N2933:P2933,Q2933:AJ2933))</f>
        <v>1</v>
      </c>
      <c r="E2933" s="7">
        <f>RANK(O2933,(N2933:P2933,Q2933:AJ2933))</f>
        <v>2</v>
      </c>
      <c r="F2933" s="7">
        <f>IF(P2933&gt;0,RANK(P2933,(N2933:P2933,Q2933:AJ2933)),0)</f>
        <v>3</v>
      </c>
      <c r="G2933" s="1">
        <f t="shared" si="1093"/>
        <v>75</v>
      </c>
      <c r="H2933" s="2">
        <f t="shared" si="1094"/>
        <v>3.6567528035104824E-2</v>
      </c>
      <c r="I2933" s="2"/>
      <c r="J2933" s="2">
        <f t="shared" si="1095"/>
        <v>0.44953681131155532</v>
      </c>
      <c r="K2933" s="2">
        <f t="shared" si="1096"/>
        <v>0.41296928327645049</v>
      </c>
      <c r="L2933" s="2">
        <f t="shared" si="1097"/>
        <v>0.12042905899561189</v>
      </c>
      <c r="M2933" s="2">
        <f t="shared" si="1098"/>
        <v>1.7064846416382298E-2</v>
      </c>
      <c r="N2933" s="1">
        <v>922</v>
      </c>
      <c r="O2933" s="1">
        <v>847</v>
      </c>
      <c r="P2933" s="1">
        <v>247</v>
      </c>
      <c r="R2933" s="1">
        <v>13</v>
      </c>
      <c r="S2933" s="1">
        <v>19</v>
      </c>
      <c r="T2933" s="1">
        <v>3</v>
      </c>
      <c r="AL2933" s="7">
        <f>IF(Q2933&gt;0,RANK(Q2933,(N2933:P2933,Q2933:AJ2933)),0)</f>
        <v>0</v>
      </c>
      <c r="AM2933" s="7">
        <f>IF(R2933&gt;0,RANK(R2933,(N2933:P2933,Q2933:AJ2933)),0)</f>
        <v>5</v>
      </c>
      <c r="AN2933" s="7">
        <f>IF(S2933&gt;0,RANK(S2933,(N2933:P2933,Q2933:AJ2933)),0)</f>
        <v>4</v>
      </c>
      <c r="AO2933" s="7">
        <f>IF(T2933&gt;0,RANK(T2933,(N2933:P2933,Q2933:AJ2933)),0)</f>
        <v>6</v>
      </c>
      <c r="AP2933" s="2">
        <f t="shared" si="1099"/>
        <v>0</v>
      </c>
      <c r="AQ2933" s="2">
        <f t="shared" si="1100"/>
        <v>6.3383715260848369E-3</v>
      </c>
      <c r="AR2933" s="2">
        <f t="shared" si="1101"/>
        <v>9.2637737688932228E-3</v>
      </c>
      <c r="AS2933" s="2">
        <f t="shared" si="1102"/>
        <v>1.4627011214041932E-3</v>
      </c>
      <c r="AU2933" t="s">
        <v>1158</v>
      </c>
      <c r="AV2933" t="s">
        <v>2984</v>
      </c>
      <c r="AY2933" s="130">
        <v>51</v>
      </c>
      <c r="AZ2933" s="131">
        <v>17</v>
      </c>
      <c r="BA2933" s="132">
        <f t="shared" si="1103"/>
        <v>51017</v>
      </c>
      <c r="BC2933" s="7" t="s">
        <v>532</v>
      </c>
    </row>
    <row r="2934" spans="1:55" hidden="1" outlineLevel="1" x14ac:dyDescent="0.2">
      <c r="A2934" t="s">
        <v>945</v>
      </c>
      <c r="B2934" t="s">
        <v>2984</v>
      </c>
      <c r="C2934" s="1">
        <f t="shared" si="1092"/>
        <v>22109</v>
      </c>
      <c r="D2934" s="7">
        <f>RANK(N2934,(N2934:P2934,Q2934:AJ2934))</f>
        <v>2</v>
      </c>
      <c r="E2934" s="7">
        <f>RANK(O2934,(N2934:P2934,Q2934:AJ2934))</f>
        <v>1</v>
      </c>
      <c r="F2934" s="7">
        <f>IF(P2934&gt;0,RANK(P2934,(N2934:P2934,Q2934:AJ2934)),0)</f>
        <v>3</v>
      </c>
      <c r="G2934" s="1">
        <f t="shared" si="1093"/>
        <v>4169</v>
      </c>
      <c r="H2934" s="2">
        <f t="shared" si="1094"/>
        <v>0.18856574245782259</v>
      </c>
      <c r="I2934" s="2"/>
      <c r="J2934" s="2">
        <f t="shared" si="1095"/>
        <v>0.35216427699127051</v>
      </c>
      <c r="K2934" s="2">
        <f t="shared" si="1096"/>
        <v>0.54073001944909316</v>
      </c>
      <c r="L2934" s="2">
        <f t="shared" si="1097"/>
        <v>8.9375367497399244E-2</v>
      </c>
      <c r="M2934" s="2">
        <f t="shared" si="1098"/>
        <v>1.773033606223709E-2</v>
      </c>
      <c r="N2934" s="1">
        <v>7786</v>
      </c>
      <c r="O2934" s="1">
        <v>11955</v>
      </c>
      <c r="P2934" s="1">
        <v>1976</v>
      </c>
      <c r="R2934" s="1">
        <v>70</v>
      </c>
      <c r="S2934" s="1">
        <v>281</v>
      </c>
      <c r="T2934" s="1">
        <v>41</v>
      </c>
      <c r="AL2934" s="7">
        <f>IF(Q2934&gt;0,RANK(Q2934,(N2934:P2934,Q2934:AJ2934)),0)</f>
        <v>0</v>
      </c>
      <c r="AM2934" s="7">
        <f>IF(R2934&gt;0,RANK(R2934,(N2934:P2934,Q2934:AJ2934)),0)</f>
        <v>5</v>
      </c>
      <c r="AN2934" s="7">
        <f>IF(S2934&gt;0,RANK(S2934,(N2934:P2934,Q2934:AJ2934)),0)</f>
        <v>4</v>
      </c>
      <c r="AO2934" s="7">
        <f>IF(T2934&gt;0,RANK(T2934,(N2934:P2934,Q2934:AJ2934)),0)</f>
        <v>6</v>
      </c>
      <c r="AP2934" s="2">
        <f t="shared" si="1099"/>
        <v>0</v>
      </c>
      <c r="AQ2934" s="2">
        <f t="shared" si="1100"/>
        <v>3.1661314396851962E-3</v>
      </c>
      <c r="AR2934" s="2">
        <f t="shared" si="1101"/>
        <v>1.2709756207879144E-2</v>
      </c>
      <c r="AS2934" s="2">
        <f t="shared" si="1102"/>
        <v>1.8544484146727578E-3</v>
      </c>
      <c r="AU2934" t="s">
        <v>945</v>
      </c>
      <c r="AV2934" t="s">
        <v>2984</v>
      </c>
      <c r="AY2934" s="130">
        <v>51</v>
      </c>
      <c r="AZ2934" s="131">
        <v>19</v>
      </c>
      <c r="BA2934" s="132">
        <f t="shared" si="1103"/>
        <v>51019</v>
      </c>
      <c r="BC2934" s="7" t="s">
        <v>532</v>
      </c>
    </row>
    <row r="2935" spans="1:55" hidden="1" outlineLevel="1" x14ac:dyDescent="0.2">
      <c r="A2935" t="s">
        <v>2843</v>
      </c>
      <c r="B2935" t="s">
        <v>2984</v>
      </c>
      <c r="C2935" s="1">
        <f t="shared" si="1092"/>
        <v>2537</v>
      </c>
      <c r="D2935" s="7">
        <f>RANK(N2935,(N2935:P2935,Q2935:AJ2935))</f>
        <v>2</v>
      </c>
      <c r="E2935" s="7">
        <f>RANK(O2935,(N2935:P2935,Q2935:AJ2935))</f>
        <v>1</v>
      </c>
      <c r="F2935" s="7">
        <f>IF(P2935&gt;0,RANK(P2935,(N2935:P2935,Q2935:AJ2935)),0)</f>
        <v>3</v>
      </c>
      <c r="G2935" s="1">
        <f t="shared" si="1093"/>
        <v>228</v>
      </c>
      <c r="H2935" s="2">
        <f t="shared" si="1094"/>
        <v>8.986992510839574E-2</v>
      </c>
      <c r="I2935" s="2"/>
      <c r="J2935" s="2">
        <f t="shared" si="1095"/>
        <v>0.37012219156484039</v>
      </c>
      <c r="K2935" s="2">
        <f t="shared" si="1096"/>
        <v>0.45999211667323608</v>
      </c>
      <c r="L2935" s="2">
        <f t="shared" si="1097"/>
        <v>0.15175404020496649</v>
      </c>
      <c r="M2935" s="2">
        <f t="shared" si="1098"/>
        <v>1.8131651556957035E-2</v>
      </c>
      <c r="N2935" s="1">
        <v>939</v>
      </c>
      <c r="O2935" s="1">
        <v>1167</v>
      </c>
      <c r="P2935" s="1">
        <v>385</v>
      </c>
      <c r="R2935" s="1">
        <v>10</v>
      </c>
      <c r="S2935" s="1">
        <v>32</v>
      </c>
      <c r="T2935" s="1">
        <v>4</v>
      </c>
      <c r="AL2935" s="7">
        <f>IF(Q2935&gt;0,RANK(Q2935,(N2935:P2935,Q2935:AJ2935)),0)</f>
        <v>0</v>
      </c>
      <c r="AM2935" s="7">
        <f>IF(R2935&gt;0,RANK(R2935,(N2935:P2935,Q2935:AJ2935)),0)</f>
        <v>5</v>
      </c>
      <c r="AN2935" s="7">
        <f>IF(S2935&gt;0,RANK(S2935,(N2935:P2935,Q2935:AJ2935)),0)</f>
        <v>4</v>
      </c>
      <c r="AO2935" s="7">
        <f>IF(T2935&gt;0,RANK(T2935,(N2935:P2935,Q2935:AJ2935)),0)</f>
        <v>6</v>
      </c>
      <c r="AP2935" s="2">
        <f t="shared" si="1099"/>
        <v>0</v>
      </c>
      <c r="AQ2935" s="2">
        <f t="shared" si="1100"/>
        <v>3.941663381947182E-3</v>
      </c>
      <c r="AR2935" s="2">
        <f t="shared" si="1101"/>
        <v>1.2613322822230981E-2</v>
      </c>
      <c r="AS2935" s="2">
        <f t="shared" si="1102"/>
        <v>1.5766653527788726E-3</v>
      </c>
      <c r="AU2935" t="s">
        <v>2843</v>
      </c>
      <c r="AV2935" t="s">
        <v>2984</v>
      </c>
      <c r="AY2935" s="130">
        <v>51</v>
      </c>
      <c r="AZ2935" s="131">
        <v>21</v>
      </c>
      <c r="BA2935" s="132">
        <f t="shared" si="1103"/>
        <v>51021</v>
      </c>
      <c r="BC2935" s="7" t="s">
        <v>532</v>
      </c>
    </row>
    <row r="2936" spans="1:55" hidden="1" outlineLevel="1" x14ac:dyDescent="0.2">
      <c r="A2936" t="s">
        <v>2844</v>
      </c>
      <c r="B2936" t="s">
        <v>2984</v>
      </c>
      <c r="C2936" s="1">
        <f t="shared" si="1092"/>
        <v>12380</v>
      </c>
      <c r="D2936" s="7">
        <f>RANK(N2936,(N2936:P2936,Q2936:AJ2936))</f>
        <v>2</v>
      </c>
      <c r="E2936" s="7">
        <f>RANK(O2936,(N2936:P2936,Q2936:AJ2936))</f>
        <v>1</v>
      </c>
      <c r="F2936" s="7">
        <f>IF(P2936&gt;0,RANK(P2936,(N2936:P2936,Q2936:AJ2936)),0)</f>
        <v>3</v>
      </c>
      <c r="G2936" s="1">
        <f t="shared" si="1093"/>
        <v>1828</v>
      </c>
      <c r="H2936" s="2">
        <f t="shared" si="1094"/>
        <v>0.14765751211631664</v>
      </c>
      <c r="I2936" s="2"/>
      <c r="J2936" s="2">
        <f t="shared" si="1095"/>
        <v>0.36962843295638126</v>
      </c>
      <c r="K2936" s="2">
        <f t="shared" si="1096"/>
        <v>0.51728594507269787</v>
      </c>
      <c r="L2936" s="2">
        <f t="shared" si="1097"/>
        <v>9.192245557350566E-2</v>
      </c>
      <c r="M2936" s="2">
        <f t="shared" si="1098"/>
        <v>2.1163166397415209E-2</v>
      </c>
      <c r="N2936" s="1">
        <v>4576</v>
      </c>
      <c r="O2936" s="1">
        <v>6404</v>
      </c>
      <c r="P2936" s="1">
        <v>1138</v>
      </c>
      <c r="R2936" s="1">
        <v>30</v>
      </c>
      <c r="S2936" s="1">
        <v>211</v>
      </c>
      <c r="T2936" s="1">
        <v>21</v>
      </c>
      <c r="AL2936" s="7">
        <f>IF(Q2936&gt;0,RANK(Q2936,(N2936:P2936,Q2936:AJ2936)),0)</f>
        <v>0</v>
      </c>
      <c r="AM2936" s="7">
        <f>IF(R2936&gt;0,RANK(R2936,(N2936:P2936,Q2936:AJ2936)),0)</f>
        <v>5</v>
      </c>
      <c r="AN2936" s="7">
        <f>IF(S2936&gt;0,RANK(S2936,(N2936:P2936,Q2936:AJ2936)),0)</f>
        <v>4</v>
      </c>
      <c r="AO2936" s="7">
        <f>IF(T2936&gt;0,RANK(T2936,(N2936:P2936,Q2936:AJ2936)),0)</f>
        <v>6</v>
      </c>
      <c r="AP2936" s="2">
        <f t="shared" si="1099"/>
        <v>0</v>
      </c>
      <c r="AQ2936" s="2">
        <f t="shared" si="1100"/>
        <v>2.4232633279483036E-3</v>
      </c>
      <c r="AR2936" s="2">
        <f t="shared" si="1101"/>
        <v>1.7043618739903069E-2</v>
      </c>
      <c r="AS2936" s="2">
        <f t="shared" si="1102"/>
        <v>1.6962843295638126E-3</v>
      </c>
      <c r="AU2936" t="s">
        <v>2844</v>
      </c>
      <c r="AV2936" t="s">
        <v>2984</v>
      </c>
      <c r="AY2936" s="130">
        <v>51</v>
      </c>
      <c r="AZ2936" s="131">
        <v>23</v>
      </c>
      <c r="BA2936" s="132">
        <f t="shared" si="1103"/>
        <v>51023</v>
      </c>
      <c r="BC2936" s="7" t="s">
        <v>532</v>
      </c>
    </row>
    <row r="2937" spans="1:55" hidden="1" outlineLevel="1" x14ac:dyDescent="0.2">
      <c r="A2937" t="s">
        <v>1313</v>
      </c>
      <c r="B2937" t="s">
        <v>2984</v>
      </c>
      <c r="C2937" s="1">
        <f t="shared" si="1092"/>
        <v>5918</v>
      </c>
      <c r="D2937" s="7">
        <f>RANK(N2937,(N2937:P2937,Q2937:AJ2937))</f>
        <v>1</v>
      </c>
      <c r="E2937" s="7">
        <f>RANK(O2937,(N2937:P2937,Q2937:AJ2937))</f>
        <v>2</v>
      </c>
      <c r="F2937" s="7">
        <f>IF(P2937&gt;0,RANK(P2937,(N2937:P2937,Q2937:AJ2937)),0)</f>
        <v>3</v>
      </c>
      <c r="G2937" s="1">
        <f t="shared" si="1093"/>
        <v>1383</v>
      </c>
      <c r="H2937" s="2">
        <f t="shared" si="1094"/>
        <v>0.23369381547820209</v>
      </c>
      <c r="I2937" s="2"/>
      <c r="J2937" s="2">
        <f t="shared" si="1095"/>
        <v>0.58161541061169308</v>
      </c>
      <c r="K2937" s="2">
        <f t="shared" si="1096"/>
        <v>0.34792159513349102</v>
      </c>
      <c r="L2937" s="2">
        <f t="shared" si="1097"/>
        <v>5.7451841838458938E-2</v>
      </c>
      <c r="M2937" s="2">
        <f t="shared" si="1098"/>
        <v>1.3011152416356954E-2</v>
      </c>
      <c r="N2937" s="1">
        <v>3442</v>
      </c>
      <c r="O2937" s="1">
        <v>2059</v>
      </c>
      <c r="P2937" s="1">
        <v>340</v>
      </c>
      <c r="R2937" s="1">
        <v>11</v>
      </c>
      <c r="S2937" s="1">
        <v>50</v>
      </c>
      <c r="T2937" s="1">
        <v>16</v>
      </c>
      <c r="AL2937" s="7">
        <f>IF(Q2937&gt;0,RANK(Q2937,(N2937:P2937,Q2937:AJ2937)),0)</f>
        <v>0</v>
      </c>
      <c r="AM2937" s="7">
        <f>IF(R2937&gt;0,RANK(R2937,(N2937:P2937,Q2937:AJ2937)),0)</f>
        <v>6</v>
      </c>
      <c r="AN2937" s="7">
        <f>IF(S2937&gt;0,RANK(S2937,(N2937:P2937,Q2937:AJ2937)),0)</f>
        <v>4</v>
      </c>
      <c r="AO2937" s="7">
        <f>IF(T2937&gt;0,RANK(T2937,(N2937:P2937,Q2937:AJ2937)),0)</f>
        <v>5</v>
      </c>
      <c r="AP2937" s="2">
        <f t="shared" si="1099"/>
        <v>0</v>
      </c>
      <c r="AQ2937" s="2">
        <f t="shared" si="1100"/>
        <v>1.8587360594795538E-3</v>
      </c>
      <c r="AR2937" s="2">
        <f t="shared" si="1101"/>
        <v>8.4488002703616092E-3</v>
      </c>
      <c r="AS2937" s="2">
        <f t="shared" si="1102"/>
        <v>2.7036160865157146E-3</v>
      </c>
      <c r="AU2937" t="s">
        <v>1313</v>
      </c>
      <c r="AV2937" t="s">
        <v>2984</v>
      </c>
      <c r="AY2937" s="130">
        <v>51</v>
      </c>
      <c r="AZ2937" s="131">
        <v>25</v>
      </c>
      <c r="BA2937" s="132">
        <f t="shared" si="1103"/>
        <v>51025</v>
      </c>
      <c r="BC2937" s="7" t="s">
        <v>532</v>
      </c>
    </row>
    <row r="2938" spans="1:55" hidden="1" outlineLevel="1" x14ac:dyDescent="0.2">
      <c r="A2938" t="s">
        <v>752</v>
      </c>
      <c r="B2938" t="s">
        <v>2984</v>
      </c>
      <c r="C2938" s="1">
        <f t="shared" si="1092"/>
        <v>10332</v>
      </c>
      <c r="D2938" s="7">
        <f>RANK(N2938,(N2938:P2938,Q2938:AJ2938))</f>
        <v>1</v>
      </c>
      <c r="E2938" s="7">
        <f>RANK(O2938,(N2938:P2938,Q2938:AJ2938))</f>
        <v>2</v>
      </c>
      <c r="F2938" s="7">
        <f>IF(P2938&gt;0,RANK(P2938,(N2938:P2938,Q2938:AJ2938)),0)</f>
        <v>3</v>
      </c>
      <c r="G2938" s="1">
        <f t="shared" si="1093"/>
        <v>3766</v>
      </c>
      <c r="H2938" s="2">
        <f t="shared" si="1094"/>
        <v>0.36449864498644985</v>
      </c>
      <c r="I2938" s="2"/>
      <c r="J2938" s="2">
        <f t="shared" si="1095"/>
        <v>0.63404955478126213</v>
      </c>
      <c r="K2938" s="2">
        <f t="shared" si="1096"/>
        <v>0.26955090979481222</v>
      </c>
      <c r="L2938" s="2">
        <f t="shared" si="1097"/>
        <v>8.3042973286875724E-2</v>
      </c>
      <c r="M2938" s="2">
        <f t="shared" si="1098"/>
        <v>1.3356562137049929E-2</v>
      </c>
      <c r="N2938" s="1">
        <v>6551</v>
      </c>
      <c r="O2938" s="1">
        <v>2785</v>
      </c>
      <c r="P2938" s="1">
        <v>858</v>
      </c>
      <c r="R2938" s="1">
        <v>24</v>
      </c>
      <c r="S2938" s="1">
        <v>98</v>
      </c>
      <c r="T2938" s="1">
        <v>16</v>
      </c>
      <c r="AL2938" s="7">
        <f>IF(Q2938&gt;0,RANK(Q2938,(N2938:P2938,Q2938:AJ2938)),0)</f>
        <v>0</v>
      </c>
      <c r="AM2938" s="7">
        <f>IF(R2938&gt;0,RANK(R2938,(N2938:P2938,Q2938:AJ2938)),0)</f>
        <v>5</v>
      </c>
      <c r="AN2938" s="7">
        <f>IF(S2938&gt;0,RANK(S2938,(N2938:P2938,Q2938:AJ2938)),0)</f>
        <v>4</v>
      </c>
      <c r="AO2938" s="7">
        <f>IF(T2938&gt;0,RANK(T2938,(N2938:P2938,Q2938:AJ2938)),0)</f>
        <v>6</v>
      </c>
      <c r="AP2938" s="2">
        <f t="shared" si="1099"/>
        <v>0</v>
      </c>
      <c r="AQ2938" s="2">
        <f t="shared" si="1100"/>
        <v>2.3228803716608595E-3</v>
      </c>
      <c r="AR2938" s="2">
        <f t="shared" si="1101"/>
        <v>9.485094850948509E-3</v>
      </c>
      <c r="AS2938" s="2">
        <f t="shared" si="1102"/>
        <v>1.548586914440573E-3</v>
      </c>
      <c r="AU2938" t="s">
        <v>752</v>
      </c>
      <c r="AV2938" t="s">
        <v>2984</v>
      </c>
      <c r="AY2938" s="130">
        <v>51</v>
      </c>
      <c r="AZ2938" s="131">
        <v>27</v>
      </c>
      <c r="BA2938" s="132">
        <f t="shared" si="1103"/>
        <v>51027</v>
      </c>
      <c r="BC2938" s="7" t="s">
        <v>532</v>
      </c>
    </row>
    <row r="2939" spans="1:55" hidden="1" outlineLevel="1" x14ac:dyDescent="0.2">
      <c r="A2939" t="s">
        <v>2981</v>
      </c>
      <c r="B2939" t="s">
        <v>2984</v>
      </c>
      <c r="C2939" s="1">
        <f t="shared" si="1092"/>
        <v>4850</v>
      </c>
      <c r="D2939" s="7">
        <f>RANK(N2939,(N2939:P2939,Q2939:AJ2939))</f>
        <v>1</v>
      </c>
      <c r="E2939" s="7">
        <f>RANK(O2939,(N2939:P2939,Q2939:AJ2939))</f>
        <v>2</v>
      </c>
      <c r="F2939" s="7">
        <f>IF(P2939&gt;0,RANK(P2939,(N2939:P2939,Q2939:AJ2939)),0)</f>
        <v>3</v>
      </c>
      <c r="G2939" s="1">
        <f t="shared" si="1093"/>
        <v>400</v>
      </c>
      <c r="H2939" s="2">
        <f t="shared" si="1094"/>
        <v>8.247422680412371E-2</v>
      </c>
      <c r="I2939" s="2"/>
      <c r="J2939" s="2">
        <f t="shared" si="1095"/>
        <v>0.48948453608247422</v>
      </c>
      <c r="K2939" s="2">
        <f t="shared" si="1096"/>
        <v>0.40701030927835052</v>
      </c>
      <c r="L2939" s="2">
        <f t="shared" si="1097"/>
        <v>8.0824742268041233E-2</v>
      </c>
      <c r="M2939" s="2">
        <f t="shared" si="1098"/>
        <v>2.2680412371134023E-2</v>
      </c>
      <c r="N2939" s="1">
        <v>2374</v>
      </c>
      <c r="O2939" s="1">
        <v>1974</v>
      </c>
      <c r="P2939" s="1">
        <v>392</v>
      </c>
      <c r="R2939" s="1">
        <v>20</v>
      </c>
      <c r="S2939" s="1">
        <v>64</v>
      </c>
      <c r="T2939" s="1">
        <v>26</v>
      </c>
      <c r="AL2939" s="7">
        <f>IF(Q2939&gt;0,RANK(Q2939,(N2939:P2939,Q2939:AJ2939)),0)</f>
        <v>0</v>
      </c>
      <c r="AM2939" s="7">
        <f>IF(R2939&gt;0,RANK(R2939,(N2939:P2939,Q2939:AJ2939)),0)</f>
        <v>6</v>
      </c>
      <c r="AN2939" s="7">
        <f>IF(S2939&gt;0,RANK(S2939,(N2939:P2939,Q2939:AJ2939)),0)</f>
        <v>4</v>
      </c>
      <c r="AO2939" s="7">
        <f>IF(T2939&gt;0,RANK(T2939,(N2939:P2939,Q2939:AJ2939)),0)</f>
        <v>5</v>
      </c>
      <c r="AP2939" s="2">
        <f t="shared" si="1099"/>
        <v>0</v>
      </c>
      <c r="AQ2939" s="2">
        <f t="shared" si="1100"/>
        <v>4.1237113402061857E-3</v>
      </c>
      <c r="AR2939" s="2">
        <f t="shared" si="1101"/>
        <v>1.3195876288659794E-2</v>
      </c>
      <c r="AS2939" s="2">
        <f t="shared" si="1102"/>
        <v>5.3608247422680414E-3</v>
      </c>
      <c r="AU2939" t="s">
        <v>2981</v>
      </c>
      <c r="AV2939" t="s">
        <v>2984</v>
      </c>
      <c r="AY2939" s="130">
        <v>51</v>
      </c>
      <c r="AZ2939" s="131">
        <v>29</v>
      </c>
      <c r="BA2939" s="132">
        <f t="shared" si="1103"/>
        <v>51029</v>
      </c>
      <c r="BC2939" s="7" t="s">
        <v>532</v>
      </c>
    </row>
    <row r="2940" spans="1:55" hidden="1" outlineLevel="1" x14ac:dyDescent="0.2">
      <c r="A2940" t="s">
        <v>1662</v>
      </c>
      <c r="B2940" t="s">
        <v>2984</v>
      </c>
      <c r="C2940" s="1">
        <f t="shared" si="1092"/>
        <v>18902</v>
      </c>
      <c r="D2940" s="7">
        <f>RANK(N2940,(N2940:P2940,Q2940:AJ2940))</f>
        <v>2</v>
      </c>
      <c r="E2940" s="7">
        <f>RANK(O2940,(N2940:P2940,Q2940:AJ2940))</f>
        <v>1</v>
      </c>
      <c r="F2940" s="7">
        <f>IF(P2940&gt;0,RANK(P2940,(N2940:P2940,Q2940:AJ2940)),0)</f>
        <v>3</v>
      </c>
      <c r="G2940" s="1">
        <f t="shared" si="1093"/>
        <v>3485</v>
      </c>
      <c r="H2940" s="2">
        <f t="shared" si="1094"/>
        <v>0.18437202412443127</v>
      </c>
      <c r="I2940" s="2"/>
      <c r="J2940" s="2">
        <f t="shared" si="1095"/>
        <v>0.35911543751983915</v>
      </c>
      <c r="K2940" s="2">
        <f t="shared" si="1096"/>
        <v>0.54348746164427042</v>
      </c>
      <c r="L2940" s="2">
        <f t="shared" si="1097"/>
        <v>7.9621204105385673E-2</v>
      </c>
      <c r="M2940" s="2">
        <f t="shared" si="1098"/>
        <v>1.7775896730504809E-2</v>
      </c>
      <c r="N2940" s="1">
        <v>6788</v>
      </c>
      <c r="O2940" s="1">
        <v>10273</v>
      </c>
      <c r="P2940" s="1">
        <v>1505</v>
      </c>
      <c r="R2940" s="1">
        <v>39</v>
      </c>
      <c r="S2940" s="1">
        <v>269</v>
      </c>
      <c r="T2940" s="1">
        <v>28</v>
      </c>
      <c r="AL2940" s="7">
        <f>IF(Q2940&gt;0,RANK(Q2940,(N2940:P2940,Q2940:AJ2940)),0)</f>
        <v>0</v>
      </c>
      <c r="AM2940" s="7">
        <f>IF(R2940&gt;0,RANK(R2940,(N2940:P2940,Q2940:AJ2940)),0)</f>
        <v>5</v>
      </c>
      <c r="AN2940" s="7">
        <f>IF(S2940&gt;0,RANK(S2940,(N2940:P2940,Q2940:AJ2940)),0)</f>
        <v>4</v>
      </c>
      <c r="AO2940" s="7">
        <f>IF(T2940&gt;0,RANK(T2940,(N2940:P2940,Q2940:AJ2940)),0)</f>
        <v>6</v>
      </c>
      <c r="AP2940" s="2">
        <f t="shared" si="1099"/>
        <v>0</v>
      </c>
      <c r="AQ2940" s="2">
        <f t="shared" si="1100"/>
        <v>2.0632737276478678E-3</v>
      </c>
      <c r="AR2940" s="2">
        <f t="shared" si="1101"/>
        <v>1.4231298275314781E-2</v>
      </c>
      <c r="AS2940" s="2">
        <f t="shared" si="1102"/>
        <v>1.4813247275420589E-3</v>
      </c>
      <c r="AU2940" t="s">
        <v>1662</v>
      </c>
      <c r="AV2940" t="s">
        <v>2984</v>
      </c>
      <c r="AY2940" s="130">
        <v>51</v>
      </c>
      <c r="AZ2940" s="131">
        <v>31</v>
      </c>
      <c r="BA2940" s="132">
        <f t="shared" si="1103"/>
        <v>51031</v>
      </c>
      <c r="BC2940" s="7" t="s">
        <v>532</v>
      </c>
    </row>
    <row r="2941" spans="1:55" hidden="1" outlineLevel="1" x14ac:dyDescent="0.2">
      <c r="A2941" t="s">
        <v>2626</v>
      </c>
      <c r="B2941" t="s">
        <v>2984</v>
      </c>
      <c r="C2941" s="1">
        <f t="shared" si="1092"/>
        <v>7285</v>
      </c>
      <c r="D2941" s="7">
        <f>RANK(N2941,(N2941:P2941,Q2941:AJ2941))</f>
        <v>1</v>
      </c>
      <c r="E2941" s="7">
        <f>RANK(O2941,(N2941:P2941,Q2941:AJ2941))</f>
        <v>2</v>
      </c>
      <c r="F2941" s="7">
        <f>IF(P2941&gt;0,RANK(P2941,(N2941:P2941,Q2941:AJ2941)),0)</f>
        <v>3</v>
      </c>
      <c r="G2941" s="1">
        <f t="shared" si="1093"/>
        <v>1081</v>
      </c>
      <c r="H2941" s="2">
        <f t="shared" si="1094"/>
        <v>0.14838709677419354</v>
      </c>
      <c r="I2941" s="2"/>
      <c r="J2941" s="2">
        <f t="shared" si="1095"/>
        <v>0.5349347975291695</v>
      </c>
      <c r="K2941" s="2">
        <f t="shared" si="1096"/>
        <v>0.38654770075497596</v>
      </c>
      <c r="L2941" s="2">
        <f t="shared" si="1097"/>
        <v>7.1516815374056283E-2</v>
      </c>
      <c r="M2941" s="2">
        <f t="shared" si="1098"/>
        <v>7.0006863417982484E-3</v>
      </c>
      <c r="N2941" s="1">
        <v>3897</v>
      </c>
      <c r="O2941" s="1">
        <v>2816</v>
      </c>
      <c r="P2941" s="1">
        <v>521</v>
      </c>
      <c r="R2941" s="1">
        <v>14</v>
      </c>
      <c r="S2941" s="1">
        <v>26</v>
      </c>
      <c r="T2941" s="1">
        <v>11</v>
      </c>
      <c r="AL2941" s="7">
        <f>IF(Q2941&gt;0,RANK(Q2941,(N2941:P2941,Q2941:AJ2941)),0)</f>
        <v>0</v>
      </c>
      <c r="AM2941" s="7">
        <f>IF(R2941&gt;0,RANK(R2941,(N2941:P2941,Q2941:AJ2941)),0)</f>
        <v>5</v>
      </c>
      <c r="AN2941" s="7">
        <f>IF(S2941&gt;0,RANK(S2941,(N2941:P2941,Q2941:AJ2941)),0)</f>
        <v>4</v>
      </c>
      <c r="AO2941" s="7">
        <f>IF(T2941&gt;0,RANK(T2941,(N2941:P2941,Q2941:AJ2941)),0)</f>
        <v>6</v>
      </c>
      <c r="AP2941" s="2">
        <f t="shared" si="1099"/>
        <v>0</v>
      </c>
      <c r="AQ2941" s="2">
        <f t="shared" si="1100"/>
        <v>1.9217570350034316E-3</v>
      </c>
      <c r="AR2941" s="2">
        <f t="shared" si="1101"/>
        <v>3.5689773507206588E-3</v>
      </c>
      <c r="AS2941" s="2">
        <f t="shared" si="1102"/>
        <v>1.5099519560741249E-3</v>
      </c>
      <c r="AU2941" t="s">
        <v>2626</v>
      </c>
      <c r="AV2941" t="s">
        <v>2984</v>
      </c>
      <c r="AY2941" s="130">
        <v>51</v>
      </c>
      <c r="AZ2941" s="131">
        <v>33</v>
      </c>
      <c r="BA2941" s="132">
        <f t="shared" si="1103"/>
        <v>51033</v>
      </c>
      <c r="BC2941" s="7" t="s">
        <v>532</v>
      </c>
    </row>
    <row r="2942" spans="1:55" hidden="1" outlineLevel="1" x14ac:dyDescent="0.2">
      <c r="A2942" t="s">
        <v>2017</v>
      </c>
      <c r="B2942" t="s">
        <v>2984</v>
      </c>
      <c r="C2942" s="1">
        <f t="shared" si="1092"/>
        <v>9969</v>
      </c>
      <c r="D2942" s="7">
        <f>RANK(N2942,(N2942:P2942,Q2942:AJ2942))</f>
        <v>2</v>
      </c>
      <c r="E2942" s="7">
        <f>RANK(O2942,(N2942:P2942,Q2942:AJ2942))</f>
        <v>1</v>
      </c>
      <c r="F2942" s="7">
        <f>IF(P2942&gt;0,RANK(P2942,(N2942:P2942,Q2942:AJ2942)),0)</f>
        <v>3</v>
      </c>
      <c r="G2942" s="1">
        <f t="shared" si="1093"/>
        <v>1477</v>
      </c>
      <c r="H2942" s="2">
        <f t="shared" si="1094"/>
        <v>0.14815929381081352</v>
      </c>
      <c r="I2942" s="2"/>
      <c r="J2942" s="2">
        <f t="shared" si="1095"/>
        <v>0.36222289096198212</v>
      </c>
      <c r="K2942" s="2">
        <f t="shared" si="1096"/>
        <v>0.51038218477279562</v>
      </c>
      <c r="L2942" s="2">
        <f t="shared" si="1097"/>
        <v>0.11616009629852543</v>
      </c>
      <c r="M2942" s="2">
        <f t="shared" si="1098"/>
        <v>1.1234827966696823E-2</v>
      </c>
      <c r="N2942" s="1">
        <v>3611</v>
      </c>
      <c r="O2942" s="1">
        <v>5088</v>
      </c>
      <c r="P2942" s="1">
        <v>1158</v>
      </c>
      <c r="R2942" s="1">
        <v>16</v>
      </c>
      <c r="S2942" s="1">
        <v>70</v>
      </c>
      <c r="T2942" s="1">
        <v>26</v>
      </c>
      <c r="AL2942" s="7">
        <f>IF(Q2942&gt;0,RANK(Q2942,(N2942:P2942,Q2942:AJ2942)),0)</f>
        <v>0</v>
      </c>
      <c r="AM2942" s="7">
        <f>IF(R2942&gt;0,RANK(R2942,(N2942:P2942,Q2942:AJ2942)),0)</f>
        <v>6</v>
      </c>
      <c r="AN2942" s="7">
        <f>IF(S2942&gt;0,RANK(S2942,(N2942:P2942,Q2942:AJ2942)),0)</f>
        <v>4</v>
      </c>
      <c r="AO2942" s="7">
        <f>IF(T2942&gt;0,RANK(T2942,(N2942:P2942,Q2942:AJ2942)),0)</f>
        <v>5</v>
      </c>
      <c r="AP2942" s="2">
        <f t="shared" si="1099"/>
        <v>0</v>
      </c>
      <c r="AQ2942" s="2">
        <f t="shared" si="1100"/>
        <v>1.6049754238138228E-3</v>
      </c>
      <c r="AR2942" s="2">
        <f t="shared" si="1101"/>
        <v>7.0217674791854751E-3</v>
      </c>
      <c r="AS2942" s="2">
        <f t="shared" si="1102"/>
        <v>2.6080850636974622E-3</v>
      </c>
      <c r="AU2942" t="s">
        <v>2017</v>
      </c>
      <c r="AV2942" t="s">
        <v>2984</v>
      </c>
      <c r="AY2942" s="130">
        <v>51</v>
      </c>
      <c r="AZ2942" s="131">
        <v>35</v>
      </c>
      <c r="BA2942" s="132">
        <f t="shared" si="1103"/>
        <v>51035</v>
      </c>
      <c r="BC2942" s="7" t="s">
        <v>532</v>
      </c>
    </row>
    <row r="2943" spans="1:55" hidden="1" outlineLevel="1" x14ac:dyDescent="0.2">
      <c r="A2943" t="s">
        <v>970</v>
      </c>
      <c r="B2943" t="s">
        <v>2984</v>
      </c>
      <c r="C2943" s="1">
        <f t="shared" si="1092"/>
        <v>2787</v>
      </c>
      <c r="D2943" s="7">
        <f>RANK(N2943,(N2943:P2943,Q2943:AJ2943))</f>
        <v>1</v>
      </c>
      <c r="E2943" s="7">
        <f>RANK(O2943,(N2943:P2943,Q2943:AJ2943))</f>
        <v>2</v>
      </c>
      <c r="F2943" s="7">
        <f>IF(P2943&gt;0,RANK(P2943,(N2943:P2943,Q2943:AJ2943)),0)</f>
        <v>3</v>
      </c>
      <c r="G2943" s="1">
        <f t="shared" si="1093"/>
        <v>1113</v>
      </c>
      <c r="H2943" s="2">
        <f t="shared" si="1094"/>
        <v>0.39935414424111948</v>
      </c>
      <c r="I2943" s="2"/>
      <c r="J2943" s="2">
        <f t="shared" si="1095"/>
        <v>0.66092572658772875</v>
      </c>
      <c r="K2943" s="2">
        <f t="shared" si="1096"/>
        <v>0.26157158234660927</v>
      </c>
      <c r="L2943" s="2">
        <f t="shared" si="1097"/>
        <v>6.3867958378184431E-2</v>
      </c>
      <c r="M2943" s="2">
        <f t="shared" si="1098"/>
        <v>1.3634732687477558E-2</v>
      </c>
      <c r="N2943" s="1">
        <v>1842</v>
      </c>
      <c r="O2943" s="1">
        <v>729</v>
      </c>
      <c r="P2943" s="1">
        <v>178</v>
      </c>
      <c r="R2943" s="1">
        <v>11</v>
      </c>
      <c r="S2943" s="1">
        <v>19</v>
      </c>
      <c r="T2943" s="1">
        <v>8</v>
      </c>
      <c r="AL2943" s="7">
        <f>IF(Q2943&gt;0,RANK(Q2943,(N2943:P2943,Q2943:AJ2943)),0)</f>
        <v>0</v>
      </c>
      <c r="AM2943" s="7">
        <f>IF(R2943&gt;0,RANK(R2943,(N2943:P2943,Q2943:AJ2943)),0)</f>
        <v>5</v>
      </c>
      <c r="AN2943" s="7">
        <f>IF(S2943&gt;0,RANK(S2943,(N2943:P2943,Q2943:AJ2943)),0)</f>
        <v>4</v>
      </c>
      <c r="AO2943" s="7">
        <f>IF(T2943&gt;0,RANK(T2943,(N2943:P2943,Q2943:AJ2943)),0)</f>
        <v>6</v>
      </c>
      <c r="AP2943" s="2">
        <f t="shared" si="1099"/>
        <v>0</v>
      </c>
      <c r="AQ2943" s="2">
        <f t="shared" si="1100"/>
        <v>3.9468963042698238E-3</v>
      </c>
      <c r="AR2943" s="2">
        <f t="shared" si="1101"/>
        <v>6.8173663437387875E-3</v>
      </c>
      <c r="AS2943" s="2">
        <f t="shared" si="1102"/>
        <v>2.8704700394689632E-3</v>
      </c>
      <c r="AU2943" t="s">
        <v>970</v>
      </c>
      <c r="AV2943" t="s">
        <v>2984</v>
      </c>
      <c r="AY2943" s="130">
        <v>51</v>
      </c>
      <c r="AZ2943" s="131">
        <v>36</v>
      </c>
      <c r="BA2943" s="132">
        <f t="shared" si="1103"/>
        <v>51036</v>
      </c>
      <c r="BC2943" s="7" t="s">
        <v>532</v>
      </c>
    </row>
    <row r="2944" spans="1:55" hidden="1" outlineLevel="1" x14ac:dyDescent="0.2">
      <c r="A2944" t="s">
        <v>1062</v>
      </c>
      <c r="B2944" t="s">
        <v>2984</v>
      </c>
      <c r="C2944" s="1">
        <f t="shared" si="1092"/>
        <v>4614</v>
      </c>
      <c r="D2944" s="7">
        <f>RANK(N2944,(N2944:P2944,Q2944:AJ2944))</f>
        <v>2</v>
      </c>
      <c r="E2944" s="7">
        <f>RANK(O2944,(N2944:P2944,Q2944:AJ2944))</f>
        <v>1</v>
      </c>
      <c r="F2944" s="7">
        <f>IF(P2944&gt;0,RANK(P2944,(N2944:P2944,Q2944:AJ2944)),0)</f>
        <v>3</v>
      </c>
      <c r="G2944" s="1">
        <f t="shared" si="1093"/>
        <v>96</v>
      </c>
      <c r="H2944" s="2">
        <f t="shared" si="1094"/>
        <v>2.0806241872561769E-2</v>
      </c>
      <c r="I2944" s="2"/>
      <c r="J2944" s="2">
        <f t="shared" si="1095"/>
        <v>0.43498049414824447</v>
      </c>
      <c r="K2944" s="2">
        <f t="shared" si="1096"/>
        <v>0.45578673602080622</v>
      </c>
      <c r="L2944" s="2">
        <f t="shared" si="1097"/>
        <v>9.3411356740355445E-2</v>
      </c>
      <c r="M2944" s="2">
        <f t="shared" si="1098"/>
        <v>1.5821413090593872E-2</v>
      </c>
      <c r="N2944" s="1">
        <v>2007</v>
      </c>
      <c r="O2944" s="1">
        <v>2103</v>
      </c>
      <c r="P2944" s="1">
        <v>431</v>
      </c>
      <c r="R2944" s="1">
        <v>11</v>
      </c>
      <c r="S2944" s="1">
        <v>53</v>
      </c>
      <c r="T2944" s="1">
        <v>9</v>
      </c>
      <c r="AL2944" s="7">
        <f>IF(Q2944&gt;0,RANK(Q2944,(N2944:P2944,Q2944:AJ2944)),0)</f>
        <v>0</v>
      </c>
      <c r="AM2944" s="7">
        <f>IF(R2944&gt;0,RANK(R2944,(N2944:P2944,Q2944:AJ2944)),0)</f>
        <v>5</v>
      </c>
      <c r="AN2944" s="7">
        <f>IF(S2944&gt;0,RANK(S2944,(N2944:P2944,Q2944:AJ2944)),0)</f>
        <v>4</v>
      </c>
      <c r="AO2944" s="7">
        <f>IF(T2944&gt;0,RANK(T2944,(N2944:P2944,Q2944:AJ2944)),0)</f>
        <v>6</v>
      </c>
      <c r="AP2944" s="2">
        <f t="shared" si="1099"/>
        <v>0</v>
      </c>
      <c r="AQ2944" s="2">
        <f t="shared" si="1100"/>
        <v>2.3840485478977026E-3</v>
      </c>
      <c r="AR2944" s="2">
        <f t="shared" si="1101"/>
        <v>1.1486779367143476E-2</v>
      </c>
      <c r="AS2944" s="2">
        <f t="shared" si="1102"/>
        <v>1.9505851755526658E-3</v>
      </c>
      <c r="AU2944" t="s">
        <v>1062</v>
      </c>
      <c r="AV2944" t="s">
        <v>2984</v>
      </c>
      <c r="AY2944" s="130">
        <v>51</v>
      </c>
      <c r="AZ2944" s="131">
        <v>37</v>
      </c>
      <c r="BA2944" s="132">
        <f t="shared" si="1103"/>
        <v>51037</v>
      </c>
      <c r="BC2944" s="7" t="s">
        <v>532</v>
      </c>
    </row>
    <row r="2945" spans="1:55" hidden="1" outlineLevel="1" x14ac:dyDescent="0.2">
      <c r="A2945" t="s">
        <v>384</v>
      </c>
      <c r="B2945" t="s">
        <v>2984</v>
      </c>
      <c r="C2945" s="1">
        <f t="shared" si="1092"/>
        <v>93305</v>
      </c>
      <c r="D2945" s="7">
        <f>RANK(N2945,(N2945:P2945,Q2945:AJ2945))</f>
        <v>2</v>
      </c>
      <c r="E2945" s="7">
        <f>RANK(O2945,(N2945:P2945,Q2945:AJ2945))</f>
        <v>1</v>
      </c>
      <c r="F2945" s="7">
        <f>IF(P2945&gt;0,RANK(P2945,(N2945:P2945,Q2945:AJ2945)),0)</f>
        <v>3</v>
      </c>
      <c r="G2945" s="1">
        <f t="shared" si="1093"/>
        <v>26430</v>
      </c>
      <c r="H2945" s="2">
        <f t="shared" si="1094"/>
        <v>0.28326456245645998</v>
      </c>
      <c r="I2945" s="2"/>
      <c r="J2945" s="2">
        <f t="shared" si="1095"/>
        <v>0.32388403622528267</v>
      </c>
      <c r="K2945" s="2">
        <f t="shared" si="1096"/>
        <v>0.60714859868174265</v>
      </c>
      <c r="L2945" s="2">
        <f t="shared" si="1097"/>
        <v>6.4348105674937039E-2</v>
      </c>
      <c r="M2945" s="2">
        <f t="shared" si="1098"/>
        <v>4.6192594180377022E-3</v>
      </c>
      <c r="N2945" s="1">
        <v>30220</v>
      </c>
      <c r="O2945" s="1">
        <v>56650</v>
      </c>
      <c r="P2945" s="1">
        <v>6004</v>
      </c>
      <c r="R2945" s="1">
        <v>266</v>
      </c>
      <c r="S2945" s="1">
        <v>77</v>
      </c>
      <c r="T2945" s="1">
        <v>88</v>
      </c>
      <c r="AL2945" s="7">
        <f>IF(Q2945&gt;0,RANK(Q2945,(N2945:P2945,Q2945:AJ2945)),0)</f>
        <v>0</v>
      </c>
      <c r="AM2945" s="7">
        <f>IF(R2945&gt;0,RANK(R2945,(N2945:P2945,Q2945:AJ2945)),0)</f>
        <v>4</v>
      </c>
      <c r="AN2945" s="7">
        <f>IF(S2945&gt;0,RANK(S2945,(N2945:P2945,Q2945:AJ2945)),0)</f>
        <v>6</v>
      </c>
      <c r="AO2945" s="7">
        <f>IF(T2945&gt;0,RANK(T2945,(N2945:P2945,Q2945:AJ2945)),0)</f>
        <v>5</v>
      </c>
      <c r="AP2945" s="2">
        <f t="shared" si="1099"/>
        <v>0</v>
      </c>
      <c r="AQ2945" s="2">
        <f t="shared" si="1100"/>
        <v>2.8508654412946789E-3</v>
      </c>
      <c r="AR2945" s="2">
        <f t="shared" si="1101"/>
        <v>8.2525052248003854E-4</v>
      </c>
      <c r="AS2945" s="2">
        <f t="shared" si="1102"/>
        <v>9.4314345426290119E-4</v>
      </c>
      <c r="AU2945" t="s">
        <v>384</v>
      </c>
      <c r="AV2945" t="s">
        <v>2984</v>
      </c>
      <c r="AY2945" s="130">
        <v>51</v>
      </c>
      <c r="AZ2945" s="131">
        <v>41</v>
      </c>
      <c r="BA2945" s="132">
        <f t="shared" si="1103"/>
        <v>51041</v>
      </c>
      <c r="BC2945" s="7" t="s">
        <v>532</v>
      </c>
    </row>
    <row r="2946" spans="1:55" hidden="1" outlineLevel="1" x14ac:dyDescent="0.2">
      <c r="A2946" t="s">
        <v>490</v>
      </c>
      <c r="B2946" t="s">
        <v>2984</v>
      </c>
      <c r="C2946" s="1">
        <f t="shared" si="1092"/>
        <v>4569</v>
      </c>
      <c r="D2946" s="7">
        <f>RANK(N2946,(N2946:P2946,Q2946:AJ2946))</f>
        <v>2</v>
      </c>
      <c r="E2946" s="7">
        <f>RANK(O2946,(N2946:P2946,Q2946:AJ2946))</f>
        <v>1</v>
      </c>
      <c r="F2946" s="7">
        <f>IF(P2946&gt;0,RANK(P2946,(N2946:P2946,Q2946:AJ2946)),0)</f>
        <v>3</v>
      </c>
      <c r="G2946" s="1">
        <f t="shared" si="1093"/>
        <v>295</v>
      </c>
      <c r="H2946" s="2">
        <f t="shared" si="1094"/>
        <v>6.456555044867586E-2</v>
      </c>
      <c r="I2946" s="2"/>
      <c r="J2946" s="2">
        <f t="shared" si="1095"/>
        <v>0.41715911578025827</v>
      </c>
      <c r="K2946" s="2">
        <f t="shared" si="1096"/>
        <v>0.48172466622893412</v>
      </c>
      <c r="L2946" s="2">
        <f t="shared" si="1097"/>
        <v>8.2950317356095427E-2</v>
      </c>
      <c r="M2946" s="2">
        <f t="shared" si="1098"/>
        <v>1.8165900634712129E-2</v>
      </c>
      <c r="N2946" s="1">
        <v>1906</v>
      </c>
      <c r="O2946" s="1">
        <v>2201</v>
      </c>
      <c r="P2946" s="1">
        <v>379</v>
      </c>
      <c r="R2946" s="1">
        <v>22</v>
      </c>
      <c r="S2946" s="1">
        <v>46</v>
      </c>
      <c r="T2946" s="1">
        <v>15</v>
      </c>
      <c r="AL2946" s="7">
        <f>IF(Q2946&gt;0,RANK(Q2946,(N2946:P2946,Q2946:AJ2946)),0)</f>
        <v>0</v>
      </c>
      <c r="AM2946" s="7">
        <f>IF(R2946&gt;0,RANK(R2946,(N2946:P2946,Q2946:AJ2946)),0)</f>
        <v>5</v>
      </c>
      <c r="AN2946" s="7">
        <f>IF(S2946&gt;0,RANK(S2946,(N2946:P2946,Q2946:AJ2946)),0)</f>
        <v>4</v>
      </c>
      <c r="AO2946" s="7">
        <f>IF(T2946&gt;0,RANK(T2946,(N2946:P2946,Q2946:AJ2946)),0)</f>
        <v>6</v>
      </c>
      <c r="AP2946" s="2">
        <f t="shared" si="1099"/>
        <v>0</v>
      </c>
      <c r="AQ2946" s="2">
        <f t="shared" si="1100"/>
        <v>4.8150579995622673E-3</v>
      </c>
      <c r="AR2946" s="2">
        <f t="shared" si="1101"/>
        <v>1.0067848544539286E-2</v>
      </c>
      <c r="AS2946" s="2">
        <f t="shared" si="1102"/>
        <v>3.2829940906106371E-3</v>
      </c>
      <c r="AU2946" t="s">
        <v>490</v>
      </c>
      <c r="AV2946" t="s">
        <v>2984</v>
      </c>
      <c r="AY2946" s="130">
        <v>51</v>
      </c>
      <c r="AZ2946" s="131">
        <v>43</v>
      </c>
      <c r="BA2946" s="132">
        <f t="shared" si="1103"/>
        <v>51043</v>
      </c>
      <c r="BC2946" s="7" t="s">
        <v>532</v>
      </c>
    </row>
    <row r="2947" spans="1:55" hidden="1" outlineLevel="1" x14ac:dyDescent="0.2">
      <c r="A2947" t="s">
        <v>1321</v>
      </c>
      <c r="B2947" t="s">
        <v>2984</v>
      </c>
      <c r="C2947" s="1">
        <f t="shared" si="1092"/>
        <v>2159</v>
      </c>
      <c r="D2947" s="7">
        <f>RANK(N2947,(N2947:P2947,Q2947:AJ2947))</f>
        <v>2</v>
      </c>
      <c r="E2947" s="7">
        <f>RANK(O2947,(N2947:P2947,Q2947:AJ2947))</f>
        <v>1</v>
      </c>
      <c r="F2947" s="7">
        <f>IF(P2947&gt;0,RANK(P2947,(N2947:P2947,Q2947:AJ2947)),0)</f>
        <v>3</v>
      </c>
      <c r="G2947" s="1">
        <f t="shared" si="1093"/>
        <v>84</v>
      </c>
      <c r="H2947" s="2">
        <f t="shared" si="1094"/>
        <v>3.8906901343214451E-2</v>
      </c>
      <c r="I2947" s="2"/>
      <c r="J2947" s="2">
        <f t="shared" si="1095"/>
        <v>0.41454377026401112</v>
      </c>
      <c r="K2947" s="2">
        <f t="shared" si="1096"/>
        <v>0.45345067160722557</v>
      </c>
      <c r="L2947" s="2">
        <f t="shared" si="1097"/>
        <v>0.12135247799907364</v>
      </c>
      <c r="M2947" s="2">
        <f t="shared" si="1098"/>
        <v>1.0653080129689657E-2</v>
      </c>
      <c r="N2947" s="1">
        <v>895</v>
      </c>
      <c r="O2947" s="1">
        <v>979</v>
      </c>
      <c r="P2947" s="1">
        <v>262</v>
      </c>
      <c r="R2947" s="1">
        <v>9</v>
      </c>
      <c r="S2947" s="1">
        <v>9</v>
      </c>
      <c r="T2947" s="1">
        <v>5</v>
      </c>
      <c r="AL2947" s="7">
        <f>IF(Q2947&gt;0,RANK(Q2947,(N2947:P2947,Q2947:AJ2947)),0)</f>
        <v>0</v>
      </c>
      <c r="AM2947" s="7">
        <f>IF(R2947&gt;0,RANK(R2947,(N2947:P2947,Q2947:AJ2947)),0)</f>
        <v>4</v>
      </c>
      <c r="AN2947" s="7">
        <f>IF(S2947&gt;0,RANK(S2947,(N2947:P2947,Q2947:AJ2947)),0)</f>
        <v>4</v>
      </c>
      <c r="AO2947" s="7">
        <f>IF(T2947&gt;0,RANK(T2947,(N2947:P2947,Q2947:AJ2947)),0)</f>
        <v>6</v>
      </c>
      <c r="AP2947" s="2">
        <f t="shared" si="1099"/>
        <v>0</v>
      </c>
      <c r="AQ2947" s="2">
        <f t="shared" si="1100"/>
        <v>4.1685965724872626E-3</v>
      </c>
      <c r="AR2947" s="2">
        <f t="shared" si="1101"/>
        <v>4.1685965724872626E-3</v>
      </c>
      <c r="AS2947" s="2">
        <f t="shared" si="1102"/>
        <v>2.3158869847151459E-3</v>
      </c>
      <c r="AU2947" t="s">
        <v>1321</v>
      </c>
      <c r="AV2947" t="s">
        <v>2984</v>
      </c>
      <c r="AY2947" s="130">
        <v>51</v>
      </c>
      <c r="AZ2947" s="131">
        <v>45</v>
      </c>
      <c r="BA2947" s="132">
        <f t="shared" si="1103"/>
        <v>51045</v>
      </c>
      <c r="BC2947" s="7" t="s">
        <v>532</v>
      </c>
    </row>
    <row r="2948" spans="1:55" hidden="1" outlineLevel="1" x14ac:dyDescent="0.2">
      <c r="A2948" t="s">
        <v>1322</v>
      </c>
      <c r="B2948" t="s">
        <v>2984</v>
      </c>
      <c r="C2948" s="1">
        <f t="shared" si="1092"/>
        <v>10553</v>
      </c>
      <c r="D2948" s="7">
        <f>RANK(N2948,(N2948:P2948,Q2948:AJ2948))</f>
        <v>2</v>
      </c>
      <c r="E2948" s="7">
        <f>RANK(O2948,(N2948:P2948,Q2948:AJ2948))</f>
        <v>1</v>
      </c>
      <c r="F2948" s="7">
        <f>IF(P2948&gt;0,RANK(P2948,(N2948:P2948,Q2948:AJ2948)),0)</f>
        <v>3</v>
      </c>
      <c r="G2948" s="1">
        <f t="shared" si="1093"/>
        <v>1781</v>
      </c>
      <c r="H2948" s="2">
        <f t="shared" si="1094"/>
        <v>0.16876717521084053</v>
      </c>
      <c r="I2948" s="2"/>
      <c r="J2948" s="2">
        <f t="shared" si="1095"/>
        <v>0.370226475883635</v>
      </c>
      <c r="K2948" s="2">
        <f t="shared" si="1096"/>
        <v>0.5389936510944755</v>
      </c>
      <c r="L2948" s="2">
        <f t="shared" si="1097"/>
        <v>7.4575949966834074E-2</v>
      </c>
      <c r="M2948" s="2">
        <f t="shared" si="1098"/>
        <v>1.6203923055055428E-2</v>
      </c>
      <c r="N2948" s="1">
        <v>3907</v>
      </c>
      <c r="O2948" s="1">
        <v>5688</v>
      </c>
      <c r="P2948" s="1">
        <v>787</v>
      </c>
      <c r="R2948" s="1">
        <v>50</v>
      </c>
      <c r="S2948" s="1">
        <v>94</v>
      </c>
      <c r="T2948" s="1">
        <v>27</v>
      </c>
      <c r="AL2948" s="7">
        <f>IF(Q2948&gt;0,RANK(Q2948,(N2948:P2948,Q2948:AJ2948)),0)</f>
        <v>0</v>
      </c>
      <c r="AM2948" s="7">
        <f>IF(R2948&gt;0,RANK(R2948,(N2948:P2948,Q2948:AJ2948)),0)</f>
        <v>5</v>
      </c>
      <c r="AN2948" s="7">
        <f>IF(S2948&gt;0,RANK(S2948,(N2948:P2948,Q2948:AJ2948)),0)</f>
        <v>4</v>
      </c>
      <c r="AO2948" s="7">
        <f>IF(T2948&gt;0,RANK(T2948,(N2948:P2948,Q2948:AJ2948)),0)</f>
        <v>6</v>
      </c>
      <c r="AP2948" s="2">
        <f t="shared" si="1099"/>
        <v>0</v>
      </c>
      <c r="AQ2948" s="2">
        <f t="shared" si="1100"/>
        <v>4.7379891973846301E-3</v>
      </c>
      <c r="AR2948" s="2">
        <f t="shared" si="1101"/>
        <v>8.9074196910831037E-3</v>
      </c>
      <c r="AS2948" s="2">
        <f t="shared" si="1102"/>
        <v>2.5585141665877002E-3</v>
      </c>
      <c r="AU2948" t="s">
        <v>1322</v>
      </c>
      <c r="AV2948" t="s">
        <v>2984</v>
      </c>
      <c r="AY2948" s="130">
        <v>51</v>
      </c>
      <c r="AZ2948" s="131">
        <v>47</v>
      </c>
      <c r="BA2948" s="132">
        <f t="shared" si="1103"/>
        <v>51047</v>
      </c>
      <c r="BC2948" s="7" t="s">
        <v>532</v>
      </c>
    </row>
    <row r="2949" spans="1:55" hidden="1" outlineLevel="1" x14ac:dyDescent="0.2">
      <c r="A2949" t="s">
        <v>2220</v>
      </c>
      <c r="B2949" t="s">
        <v>2984</v>
      </c>
      <c r="C2949" s="1">
        <f t="shared" si="1092"/>
        <v>3190</v>
      </c>
      <c r="D2949" s="7">
        <f>RANK(N2949,(N2949:P2949,Q2949:AJ2949))</f>
        <v>2</v>
      </c>
      <c r="E2949" s="7">
        <f>RANK(O2949,(N2949:P2949,Q2949:AJ2949))</f>
        <v>1</v>
      </c>
      <c r="F2949" s="7">
        <f>IF(P2949&gt;0,RANK(P2949,(N2949:P2949,Q2949:AJ2949)),0)</f>
        <v>3</v>
      </c>
      <c r="G2949" s="1">
        <f t="shared" si="1093"/>
        <v>241</v>
      </c>
      <c r="H2949" s="2">
        <f t="shared" si="1094"/>
        <v>7.5548589341692785E-2</v>
      </c>
      <c r="I2949" s="2"/>
      <c r="J2949" s="2">
        <f t="shared" si="1095"/>
        <v>0.40846394984326018</v>
      </c>
      <c r="K2949" s="2">
        <f t="shared" si="1096"/>
        <v>0.48401253918495296</v>
      </c>
      <c r="L2949" s="2">
        <f t="shared" si="1097"/>
        <v>8.6206896551724144E-2</v>
      </c>
      <c r="M2949" s="2">
        <f t="shared" si="1098"/>
        <v>2.1316614420062718E-2</v>
      </c>
      <c r="N2949" s="1">
        <v>1303</v>
      </c>
      <c r="O2949" s="1">
        <v>1544</v>
      </c>
      <c r="P2949" s="1">
        <v>275</v>
      </c>
      <c r="R2949" s="1">
        <v>4</v>
      </c>
      <c r="S2949" s="1">
        <v>57</v>
      </c>
      <c r="T2949" s="1">
        <v>7</v>
      </c>
      <c r="AL2949" s="7">
        <f>IF(Q2949&gt;0,RANK(Q2949,(N2949:P2949,Q2949:AJ2949)),0)</f>
        <v>0</v>
      </c>
      <c r="AM2949" s="7">
        <f>IF(R2949&gt;0,RANK(R2949,(N2949:P2949,Q2949:AJ2949)),0)</f>
        <v>6</v>
      </c>
      <c r="AN2949" s="7">
        <f>IF(S2949&gt;0,RANK(S2949,(N2949:P2949,Q2949:AJ2949)),0)</f>
        <v>4</v>
      </c>
      <c r="AO2949" s="7">
        <f>IF(T2949&gt;0,RANK(T2949,(N2949:P2949,Q2949:AJ2949)),0)</f>
        <v>5</v>
      </c>
      <c r="AP2949" s="2">
        <f t="shared" si="1099"/>
        <v>0</v>
      </c>
      <c r="AQ2949" s="2">
        <f t="shared" si="1100"/>
        <v>1.2539184952978057E-3</v>
      </c>
      <c r="AR2949" s="2">
        <f t="shared" si="1101"/>
        <v>1.7868338557993732E-2</v>
      </c>
      <c r="AS2949" s="2">
        <f t="shared" si="1102"/>
        <v>2.19435736677116E-3</v>
      </c>
      <c r="AU2949" t="s">
        <v>2220</v>
      </c>
      <c r="AV2949" t="s">
        <v>2984</v>
      </c>
      <c r="AY2949" s="130">
        <v>51</v>
      </c>
      <c r="AZ2949" s="131">
        <v>49</v>
      </c>
      <c r="BA2949" s="132">
        <f t="shared" si="1103"/>
        <v>51049</v>
      </c>
      <c r="BC2949" s="7" t="s">
        <v>532</v>
      </c>
    </row>
    <row r="2950" spans="1:55" hidden="1" outlineLevel="1" x14ac:dyDescent="0.2">
      <c r="A2950" t="s">
        <v>2409</v>
      </c>
      <c r="B2950" t="s">
        <v>2984</v>
      </c>
      <c r="C2950" s="1">
        <f t="shared" si="1092"/>
        <v>6868</v>
      </c>
      <c r="D2950" s="7">
        <f>RANK(N2950,(N2950:P2950,Q2950:AJ2950))</f>
        <v>1</v>
      </c>
      <c r="E2950" s="7">
        <f>RANK(O2950,(N2950:P2950,Q2950:AJ2950))</f>
        <v>2</v>
      </c>
      <c r="F2950" s="7">
        <f>IF(P2950&gt;0,RANK(P2950,(N2950:P2950,Q2950:AJ2950)),0)</f>
        <v>3</v>
      </c>
      <c r="G2950" s="1">
        <f t="shared" si="1093"/>
        <v>1684</v>
      </c>
      <c r="H2950" s="2">
        <f t="shared" si="1094"/>
        <v>0.24519510774606873</v>
      </c>
      <c r="I2950" s="2"/>
      <c r="J2950" s="2">
        <f t="shared" si="1095"/>
        <v>0.56974373907979037</v>
      </c>
      <c r="K2950" s="2">
        <f t="shared" si="1096"/>
        <v>0.32454863133372158</v>
      </c>
      <c r="L2950" s="2">
        <f t="shared" si="1097"/>
        <v>9.609784507862551E-2</v>
      </c>
      <c r="M2950" s="2">
        <f t="shared" si="1098"/>
        <v>9.6097845078625399E-3</v>
      </c>
      <c r="N2950" s="1">
        <v>3913</v>
      </c>
      <c r="O2950" s="1">
        <v>2229</v>
      </c>
      <c r="P2950" s="1">
        <v>660</v>
      </c>
      <c r="R2950" s="1">
        <v>13</v>
      </c>
      <c r="S2950" s="1">
        <v>43</v>
      </c>
      <c r="T2950" s="1">
        <v>10</v>
      </c>
      <c r="AL2950" s="7">
        <f>IF(Q2950&gt;0,RANK(Q2950,(N2950:P2950,Q2950:AJ2950)),0)</f>
        <v>0</v>
      </c>
      <c r="AM2950" s="7">
        <f>IF(R2950&gt;0,RANK(R2950,(N2950:P2950,Q2950:AJ2950)),0)</f>
        <v>5</v>
      </c>
      <c r="AN2950" s="7">
        <f>IF(S2950&gt;0,RANK(S2950,(N2950:P2950,Q2950:AJ2950)),0)</f>
        <v>4</v>
      </c>
      <c r="AO2950" s="7">
        <f>IF(T2950&gt;0,RANK(T2950,(N2950:P2950,Q2950:AJ2950)),0)</f>
        <v>6</v>
      </c>
      <c r="AP2950" s="2">
        <f t="shared" si="1099"/>
        <v>0</v>
      </c>
      <c r="AQ2950" s="2">
        <f t="shared" si="1100"/>
        <v>1.8928363424577752E-3</v>
      </c>
      <c r="AR2950" s="2">
        <f t="shared" si="1101"/>
        <v>6.2609202096680257E-3</v>
      </c>
      <c r="AS2950" s="2">
        <f t="shared" si="1102"/>
        <v>1.4560279557367501E-3</v>
      </c>
      <c r="AU2950" t="s">
        <v>2409</v>
      </c>
      <c r="AV2950" t="s">
        <v>2984</v>
      </c>
      <c r="AY2950" s="130">
        <v>51</v>
      </c>
      <c r="AZ2950" s="131">
        <v>51</v>
      </c>
      <c r="BA2950" s="132">
        <f t="shared" si="1103"/>
        <v>51051</v>
      </c>
      <c r="BC2950" s="7" t="s">
        <v>532</v>
      </c>
    </row>
    <row r="2951" spans="1:55" hidden="1" outlineLevel="1" x14ac:dyDescent="0.2">
      <c r="A2951" t="s">
        <v>3172</v>
      </c>
      <c r="B2951" t="s">
        <v>2984</v>
      </c>
      <c r="C2951" s="1">
        <f t="shared" si="1092"/>
        <v>8166</v>
      </c>
      <c r="D2951" s="7">
        <f>RANK(N2951,(N2951:P2951,Q2951:AJ2951))</f>
        <v>1</v>
      </c>
      <c r="E2951" s="7">
        <f>RANK(O2951,(N2951:P2951,Q2951:AJ2951))</f>
        <v>2</v>
      </c>
      <c r="F2951" s="7">
        <f>IF(P2951&gt;0,RANK(P2951,(N2951:P2951,Q2951:AJ2951)),0)</f>
        <v>3</v>
      </c>
      <c r="G2951" s="1">
        <f t="shared" si="1093"/>
        <v>368</v>
      </c>
      <c r="H2951" s="2">
        <f t="shared" si="1094"/>
        <v>4.5064903257408771E-2</v>
      </c>
      <c r="I2951" s="2"/>
      <c r="J2951" s="2">
        <f t="shared" si="1095"/>
        <v>0.47403869703649276</v>
      </c>
      <c r="K2951" s="2">
        <f t="shared" si="1096"/>
        <v>0.42897379377908401</v>
      </c>
      <c r="L2951" s="2">
        <f t="shared" si="1097"/>
        <v>8.1557678177810428E-2</v>
      </c>
      <c r="M2951" s="2">
        <f t="shared" si="1098"/>
        <v>1.5429831006612854E-2</v>
      </c>
      <c r="N2951" s="1">
        <v>3871</v>
      </c>
      <c r="O2951" s="1">
        <v>3503</v>
      </c>
      <c r="P2951" s="1">
        <v>666</v>
      </c>
      <c r="R2951" s="1">
        <v>22</v>
      </c>
      <c r="S2951" s="1">
        <v>61</v>
      </c>
      <c r="T2951" s="1">
        <v>43</v>
      </c>
      <c r="AL2951" s="7">
        <f>IF(Q2951&gt;0,RANK(Q2951,(N2951:P2951,Q2951:AJ2951)),0)</f>
        <v>0</v>
      </c>
      <c r="AM2951" s="7">
        <f>IF(R2951&gt;0,RANK(R2951,(N2951:P2951,Q2951:AJ2951)),0)</f>
        <v>6</v>
      </c>
      <c r="AN2951" s="7">
        <f>IF(S2951&gt;0,RANK(S2951,(N2951:P2951,Q2951:AJ2951)),0)</f>
        <v>4</v>
      </c>
      <c r="AO2951" s="7">
        <f>IF(T2951&gt;0,RANK(T2951,(N2951:P2951,Q2951:AJ2951)),0)</f>
        <v>5</v>
      </c>
      <c r="AP2951" s="2">
        <f t="shared" si="1099"/>
        <v>0</v>
      </c>
      <c r="AQ2951" s="2">
        <f t="shared" si="1100"/>
        <v>2.6940974773450896E-3</v>
      </c>
      <c r="AR2951" s="2">
        <f t="shared" si="1101"/>
        <v>7.4699975508204751E-3</v>
      </c>
      <c r="AS2951" s="2">
        <f t="shared" si="1102"/>
        <v>5.2657359784472205E-3</v>
      </c>
      <c r="AU2951" t="s">
        <v>3172</v>
      </c>
      <c r="AV2951" t="s">
        <v>2984</v>
      </c>
      <c r="AY2951" s="130">
        <v>51</v>
      </c>
      <c r="AZ2951" s="131">
        <v>53</v>
      </c>
      <c r="BA2951" s="132">
        <f t="shared" si="1103"/>
        <v>51053</v>
      </c>
      <c r="BC2951" s="7" t="s">
        <v>532</v>
      </c>
    </row>
    <row r="2952" spans="1:55" hidden="1" outlineLevel="1" x14ac:dyDescent="0.2">
      <c r="A2952" t="s">
        <v>1703</v>
      </c>
      <c r="B2952" t="s">
        <v>2984</v>
      </c>
      <c r="C2952" s="1">
        <f t="shared" si="1092"/>
        <v>3533</v>
      </c>
      <c r="D2952" s="7">
        <f>RANK(N2952,(N2952:P2952,Q2952:AJ2952))</f>
        <v>1</v>
      </c>
      <c r="E2952" s="7">
        <f>RANK(O2952,(N2952:P2952,Q2952:AJ2952))</f>
        <v>2</v>
      </c>
      <c r="F2952" s="7">
        <f>IF(P2952&gt;0,RANK(P2952,(N2952:P2952,Q2952:AJ2952)),0)</f>
        <v>3</v>
      </c>
      <c r="G2952" s="1">
        <f t="shared" si="1093"/>
        <v>41</v>
      </c>
      <c r="H2952" s="2">
        <f t="shared" si="1094"/>
        <v>1.1604868383809794E-2</v>
      </c>
      <c r="I2952" s="2"/>
      <c r="J2952" s="2">
        <f t="shared" si="1095"/>
        <v>0.4721200113218228</v>
      </c>
      <c r="K2952" s="2">
        <f t="shared" si="1096"/>
        <v>0.46051514293801304</v>
      </c>
      <c r="L2952" s="2">
        <f t="shared" si="1097"/>
        <v>5.3212567223322953E-2</v>
      </c>
      <c r="M2952" s="2">
        <f t="shared" si="1098"/>
        <v>1.4152278516841206E-2</v>
      </c>
      <c r="N2952" s="1">
        <v>1668</v>
      </c>
      <c r="O2952" s="1">
        <v>1627</v>
      </c>
      <c r="P2952" s="1">
        <v>188</v>
      </c>
      <c r="R2952" s="1">
        <v>11</v>
      </c>
      <c r="S2952" s="1">
        <v>31</v>
      </c>
      <c r="T2952" s="1">
        <v>8</v>
      </c>
      <c r="AL2952" s="7">
        <f>IF(Q2952&gt;0,RANK(Q2952,(N2952:P2952,Q2952:AJ2952)),0)</f>
        <v>0</v>
      </c>
      <c r="AM2952" s="7">
        <f>IF(R2952&gt;0,RANK(R2952,(N2952:P2952,Q2952:AJ2952)),0)</f>
        <v>5</v>
      </c>
      <c r="AN2952" s="7">
        <f>IF(S2952&gt;0,RANK(S2952,(N2952:P2952,Q2952:AJ2952)),0)</f>
        <v>4</v>
      </c>
      <c r="AO2952" s="7">
        <f>IF(T2952&gt;0,RANK(T2952,(N2952:P2952,Q2952:AJ2952)),0)</f>
        <v>6</v>
      </c>
      <c r="AP2952" s="2">
        <f t="shared" si="1099"/>
        <v>0</v>
      </c>
      <c r="AQ2952" s="2">
        <f t="shared" si="1100"/>
        <v>3.1135012737050667E-3</v>
      </c>
      <c r="AR2952" s="2">
        <f t="shared" si="1101"/>
        <v>8.7744126804415509E-3</v>
      </c>
      <c r="AS2952" s="2">
        <f t="shared" si="1102"/>
        <v>2.2643645626945937E-3</v>
      </c>
      <c r="AU2952" t="s">
        <v>1703</v>
      </c>
      <c r="AV2952" t="s">
        <v>2984</v>
      </c>
      <c r="AY2952" s="130">
        <v>51</v>
      </c>
      <c r="AZ2952" s="131">
        <v>57</v>
      </c>
      <c r="BA2952" s="132">
        <f t="shared" si="1103"/>
        <v>51057</v>
      </c>
      <c r="BC2952" s="7" t="s">
        <v>532</v>
      </c>
    </row>
    <row r="2953" spans="1:55" hidden="1" outlineLevel="1" x14ac:dyDescent="0.2">
      <c r="A2953" t="s">
        <v>25</v>
      </c>
      <c r="B2953" t="s">
        <v>2984</v>
      </c>
      <c r="C2953" s="1">
        <f t="shared" si="1092"/>
        <v>365263</v>
      </c>
      <c r="D2953" s="7">
        <f>RANK(N2953,(N2953:P2953,Q2953:AJ2953))</f>
        <v>2</v>
      </c>
      <c r="E2953" s="7">
        <f>RANK(O2953,(N2953:P2953,Q2953:AJ2953))</f>
        <v>1</v>
      </c>
      <c r="F2953" s="7">
        <f>IF(P2953&gt;0,RANK(P2953,(N2953:P2953,Q2953:AJ2953)),0)</f>
        <v>3</v>
      </c>
      <c r="G2953" s="1">
        <f t="shared" si="1093"/>
        <v>5883</v>
      </c>
      <c r="H2953" s="2">
        <f t="shared" si="1094"/>
        <v>1.6106202927753426E-2</v>
      </c>
      <c r="I2953" s="2"/>
      <c r="J2953" s="2">
        <f t="shared" si="1095"/>
        <v>0.46582873162625288</v>
      </c>
      <c r="K2953" s="2">
        <f t="shared" si="1096"/>
        <v>0.48193493455400627</v>
      </c>
      <c r="L2953" s="2">
        <f t="shared" si="1097"/>
        <v>4.4170912465812305E-2</v>
      </c>
      <c r="M2953" s="2">
        <f t="shared" si="1098"/>
        <v>8.0654213539286049E-3</v>
      </c>
      <c r="N2953" s="1">
        <v>170150</v>
      </c>
      <c r="O2953" s="1">
        <v>176033</v>
      </c>
      <c r="P2953" s="1">
        <v>16134</v>
      </c>
      <c r="R2953" s="1">
        <v>1788</v>
      </c>
      <c r="S2953" s="1">
        <v>621</v>
      </c>
      <c r="T2953" s="1">
        <v>537</v>
      </c>
      <c r="AL2953" s="7">
        <f>IF(Q2953&gt;0,RANK(Q2953,(N2953:P2953,Q2953:AJ2953)),0)</f>
        <v>0</v>
      </c>
      <c r="AM2953" s="7">
        <f>IF(R2953&gt;0,RANK(R2953,(N2953:P2953,Q2953:AJ2953)),0)</f>
        <v>4</v>
      </c>
      <c r="AN2953" s="7">
        <f>IF(S2953&gt;0,RANK(S2953,(N2953:P2953,Q2953:AJ2953)),0)</f>
        <v>5</v>
      </c>
      <c r="AO2953" s="7">
        <f>IF(T2953&gt;0,RANK(T2953,(N2953:P2953,Q2953:AJ2953)),0)</f>
        <v>6</v>
      </c>
      <c r="AP2953" s="2">
        <f t="shared" si="1099"/>
        <v>0</v>
      </c>
      <c r="AQ2953" s="2">
        <f t="shared" si="1100"/>
        <v>4.8951029805920669E-3</v>
      </c>
      <c r="AR2953" s="2">
        <f t="shared" si="1101"/>
        <v>1.7001448271519426E-3</v>
      </c>
      <c r="AS2953" s="2">
        <f t="shared" si="1102"/>
        <v>1.4701735461845301E-3</v>
      </c>
      <c r="AU2953" t="s">
        <v>25</v>
      </c>
      <c r="AV2953" t="s">
        <v>2984</v>
      </c>
      <c r="AY2953" s="130">
        <v>51</v>
      </c>
      <c r="AZ2953" s="131">
        <v>59</v>
      </c>
      <c r="BA2953" s="132">
        <f t="shared" si="1103"/>
        <v>51059</v>
      </c>
      <c r="BC2953" s="7" t="s">
        <v>532</v>
      </c>
    </row>
    <row r="2954" spans="1:55" hidden="1" outlineLevel="1" x14ac:dyDescent="0.2">
      <c r="A2954" t="s">
        <v>2420</v>
      </c>
      <c r="B2954" t="s">
        <v>2984</v>
      </c>
      <c r="C2954" s="1">
        <f t="shared" si="1092"/>
        <v>19258</v>
      </c>
      <c r="D2954" s="7">
        <f>RANK(N2954,(N2954:P2954,Q2954:AJ2954))</f>
        <v>2</v>
      </c>
      <c r="E2954" s="7">
        <f>RANK(O2954,(N2954:P2954,Q2954:AJ2954))</f>
        <v>1</v>
      </c>
      <c r="F2954" s="7">
        <f>IF(P2954&gt;0,RANK(P2954,(N2954:P2954,Q2954:AJ2954)),0)</f>
        <v>3</v>
      </c>
      <c r="G2954" s="1">
        <f t="shared" si="1093"/>
        <v>4304</v>
      </c>
      <c r="H2954" s="2">
        <f t="shared" si="1094"/>
        <v>0.22349153598504518</v>
      </c>
      <c r="I2954" s="2"/>
      <c r="J2954" s="2">
        <f t="shared" si="1095"/>
        <v>0.35097102502855954</v>
      </c>
      <c r="K2954" s="2">
        <f t="shared" si="1096"/>
        <v>0.57446256101360471</v>
      </c>
      <c r="L2954" s="2">
        <f t="shared" si="1097"/>
        <v>6.6829369612628517E-2</v>
      </c>
      <c r="M2954" s="2">
        <f t="shared" si="1098"/>
        <v>7.7370443452071808E-3</v>
      </c>
      <c r="N2954" s="1">
        <v>6759</v>
      </c>
      <c r="O2954" s="1">
        <v>11063</v>
      </c>
      <c r="P2954" s="1">
        <v>1287</v>
      </c>
      <c r="R2954" s="1">
        <v>57</v>
      </c>
      <c r="S2954" s="1">
        <v>71</v>
      </c>
      <c r="T2954" s="1">
        <v>21</v>
      </c>
      <c r="AL2954" s="7">
        <f>IF(Q2954&gt;0,RANK(Q2954,(N2954:P2954,Q2954:AJ2954)),0)</f>
        <v>0</v>
      </c>
      <c r="AM2954" s="7">
        <f>IF(R2954&gt;0,RANK(R2954,(N2954:P2954,Q2954:AJ2954)),0)</f>
        <v>5</v>
      </c>
      <c r="AN2954" s="7">
        <f>IF(S2954&gt;0,RANK(S2954,(N2954:P2954,Q2954:AJ2954)),0)</f>
        <v>4</v>
      </c>
      <c r="AO2954" s="7">
        <f>IF(T2954&gt;0,RANK(T2954,(N2954:P2954,Q2954:AJ2954)),0)</f>
        <v>6</v>
      </c>
      <c r="AP2954" s="2">
        <f t="shared" si="1099"/>
        <v>0</v>
      </c>
      <c r="AQ2954" s="2">
        <f t="shared" si="1100"/>
        <v>2.9598089105826149E-3</v>
      </c>
      <c r="AR2954" s="2">
        <f t="shared" si="1101"/>
        <v>3.6867795201993977E-3</v>
      </c>
      <c r="AS2954" s="2">
        <f t="shared" si="1102"/>
        <v>1.090455914425174E-3</v>
      </c>
      <c r="AU2954" t="s">
        <v>2420</v>
      </c>
      <c r="AV2954" t="s">
        <v>2984</v>
      </c>
      <c r="AY2954" s="130">
        <v>51</v>
      </c>
      <c r="AZ2954" s="131">
        <v>61</v>
      </c>
      <c r="BA2954" s="132">
        <f t="shared" si="1103"/>
        <v>51061</v>
      </c>
      <c r="BC2954" s="7" t="s">
        <v>532</v>
      </c>
    </row>
    <row r="2955" spans="1:55" hidden="1" outlineLevel="1" x14ac:dyDescent="0.2">
      <c r="A2955" t="s">
        <v>1902</v>
      </c>
      <c r="B2955" t="s">
        <v>2984</v>
      </c>
      <c r="C2955" s="1">
        <f t="shared" si="1092"/>
        <v>4939</v>
      </c>
      <c r="D2955" s="7">
        <f>RANK(N2955,(N2955:P2955,Q2955:AJ2955))</f>
        <v>2</v>
      </c>
      <c r="E2955" s="7">
        <f>RANK(O2955,(N2955:P2955,Q2955:AJ2955))</f>
        <v>1</v>
      </c>
      <c r="F2955" s="7">
        <f>IF(P2955&gt;0,RANK(P2955,(N2955:P2955,Q2955:AJ2955)),0)</f>
        <v>3</v>
      </c>
      <c r="G2955" s="1">
        <f t="shared" si="1093"/>
        <v>465</v>
      </c>
      <c r="H2955" s="2">
        <f t="shared" si="1094"/>
        <v>9.4148613079570759E-2</v>
      </c>
      <c r="I2955" s="2"/>
      <c r="J2955" s="2">
        <f t="shared" si="1095"/>
        <v>0.38651548896537763</v>
      </c>
      <c r="K2955" s="2">
        <f t="shared" si="1096"/>
        <v>0.48066410204494836</v>
      </c>
      <c r="L2955" s="2">
        <f t="shared" si="1097"/>
        <v>0.11034622393197004</v>
      </c>
      <c r="M2955" s="2">
        <f t="shared" si="1098"/>
        <v>2.2474185057703919E-2</v>
      </c>
      <c r="N2955" s="1">
        <v>1909</v>
      </c>
      <c r="O2955" s="1">
        <v>2374</v>
      </c>
      <c r="P2955" s="1">
        <v>545</v>
      </c>
      <c r="R2955" s="1">
        <v>38</v>
      </c>
      <c r="S2955" s="1">
        <v>47</v>
      </c>
      <c r="T2955" s="1">
        <v>26</v>
      </c>
      <c r="AL2955" s="7">
        <f>IF(Q2955&gt;0,RANK(Q2955,(N2955:P2955,Q2955:AJ2955)),0)</f>
        <v>0</v>
      </c>
      <c r="AM2955" s="7">
        <f>IF(R2955&gt;0,RANK(R2955,(N2955:P2955,Q2955:AJ2955)),0)</f>
        <v>5</v>
      </c>
      <c r="AN2955" s="7">
        <f>IF(S2955&gt;0,RANK(S2955,(N2955:P2955,Q2955:AJ2955)),0)</f>
        <v>4</v>
      </c>
      <c r="AO2955" s="7">
        <f>IF(T2955&gt;0,RANK(T2955,(N2955:P2955,Q2955:AJ2955)),0)</f>
        <v>6</v>
      </c>
      <c r="AP2955" s="2">
        <f t="shared" si="1099"/>
        <v>0</v>
      </c>
      <c r="AQ2955" s="2">
        <f t="shared" si="1100"/>
        <v>7.6938651548896534E-3</v>
      </c>
      <c r="AR2955" s="2">
        <f t="shared" si="1101"/>
        <v>9.5160963757845718E-3</v>
      </c>
      <c r="AS2955" s="2">
        <f t="shared" si="1102"/>
        <v>5.2642235270297629E-3</v>
      </c>
      <c r="AU2955" t="s">
        <v>1902</v>
      </c>
      <c r="AV2955" t="s">
        <v>2984</v>
      </c>
      <c r="AY2955" s="130">
        <v>51</v>
      </c>
      <c r="AZ2955" s="131">
        <v>63</v>
      </c>
      <c r="BA2955" s="132">
        <f t="shared" si="1103"/>
        <v>51063</v>
      </c>
      <c r="BC2955" s="7" t="s">
        <v>532</v>
      </c>
    </row>
    <row r="2956" spans="1:55" hidden="1" outlineLevel="1" x14ac:dyDescent="0.2">
      <c r="A2956" t="s">
        <v>2400</v>
      </c>
      <c r="B2956" t="s">
        <v>2984</v>
      </c>
      <c r="C2956" s="1">
        <f t="shared" si="1092"/>
        <v>6663</v>
      </c>
      <c r="D2956" s="7">
        <f>RANK(N2956,(N2956:P2956,Q2956:AJ2956))</f>
        <v>2</v>
      </c>
      <c r="E2956" s="7">
        <f>RANK(O2956,(N2956:P2956,Q2956:AJ2956))</f>
        <v>1</v>
      </c>
      <c r="F2956" s="7">
        <f>IF(P2956&gt;0,RANK(P2956,(N2956:P2956,Q2956:AJ2956)),0)</f>
        <v>3</v>
      </c>
      <c r="G2956" s="1">
        <f t="shared" si="1093"/>
        <v>766</v>
      </c>
      <c r="H2956" s="2">
        <f t="shared" si="1094"/>
        <v>0.114963229776377</v>
      </c>
      <c r="I2956" s="2"/>
      <c r="J2956" s="2">
        <f t="shared" si="1095"/>
        <v>0.40162089149031965</v>
      </c>
      <c r="K2956" s="2">
        <f t="shared" si="1096"/>
        <v>0.51658412126669673</v>
      </c>
      <c r="L2956" s="2">
        <f t="shared" si="1097"/>
        <v>6.8587723247786281E-2</v>
      </c>
      <c r="M2956" s="2">
        <f t="shared" si="1098"/>
        <v>1.3207263995197338E-2</v>
      </c>
      <c r="N2956" s="1">
        <v>2676</v>
      </c>
      <c r="O2956" s="1">
        <v>3442</v>
      </c>
      <c r="P2956" s="1">
        <v>457</v>
      </c>
      <c r="R2956" s="1">
        <v>37</v>
      </c>
      <c r="S2956" s="1">
        <v>32</v>
      </c>
      <c r="T2956" s="1">
        <v>19</v>
      </c>
      <c r="AL2956" s="7">
        <f>IF(Q2956&gt;0,RANK(Q2956,(N2956:P2956,Q2956:AJ2956)),0)</f>
        <v>0</v>
      </c>
      <c r="AM2956" s="7">
        <f>IF(R2956&gt;0,RANK(R2956,(N2956:P2956,Q2956:AJ2956)),0)</f>
        <v>4</v>
      </c>
      <c r="AN2956" s="7">
        <f>IF(S2956&gt;0,RANK(S2956,(N2956:P2956,Q2956:AJ2956)),0)</f>
        <v>5</v>
      </c>
      <c r="AO2956" s="7">
        <f>IF(T2956&gt;0,RANK(T2956,(N2956:P2956,Q2956:AJ2956)),0)</f>
        <v>6</v>
      </c>
      <c r="AP2956" s="2">
        <f t="shared" si="1099"/>
        <v>0</v>
      </c>
      <c r="AQ2956" s="2">
        <f t="shared" si="1100"/>
        <v>5.5530541797988893E-3</v>
      </c>
      <c r="AR2956" s="2">
        <f t="shared" si="1101"/>
        <v>4.8026414527990394E-3</v>
      </c>
      <c r="AS2956" s="2">
        <f t="shared" si="1102"/>
        <v>2.8515683625994297E-3</v>
      </c>
      <c r="AU2956" t="s">
        <v>2400</v>
      </c>
      <c r="AV2956" t="s">
        <v>2984</v>
      </c>
      <c r="AY2956" s="130">
        <v>51</v>
      </c>
      <c r="AZ2956" s="131">
        <v>65</v>
      </c>
      <c r="BA2956" s="132">
        <f t="shared" si="1103"/>
        <v>51065</v>
      </c>
      <c r="BC2956" s="7" t="s">
        <v>532</v>
      </c>
    </row>
    <row r="2957" spans="1:55" hidden="1" outlineLevel="1" x14ac:dyDescent="0.2">
      <c r="A2957" t="s">
        <v>2231</v>
      </c>
      <c r="B2957" t="s">
        <v>2984</v>
      </c>
      <c r="C2957" s="1">
        <f t="shared" ref="C2957:C2988" si="1104">SUM(N2957:AJ2957)</f>
        <v>16987</v>
      </c>
      <c r="D2957" s="7">
        <f>RANK(N2957,(N2957:P2957,Q2957:AJ2957))</f>
        <v>2</v>
      </c>
      <c r="E2957" s="7">
        <f>RANK(O2957,(N2957:P2957,Q2957:AJ2957))</f>
        <v>1</v>
      </c>
      <c r="F2957" s="7">
        <f>IF(P2957&gt;0,RANK(P2957,(N2957:P2957,Q2957:AJ2957)),0)</f>
        <v>3</v>
      </c>
      <c r="G2957" s="1">
        <f t="shared" si="1093"/>
        <v>82</v>
      </c>
      <c r="H2957" s="2">
        <f t="shared" si="1094"/>
        <v>4.8272208159180546E-3</v>
      </c>
      <c r="I2957" s="2"/>
      <c r="J2957" s="2">
        <f t="shared" ref="J2957:J2988" si="1105">IF($C2957=0,"-",N2957/$C2957)</f>
        <v>0.42974038970977807</v>
      </c>
      <c r="K2957" s="2">
        <f t="shared" ref="K2957:K2988" si="1106">IF($C2957=0,"-",O2957/$C2957)</f>
        <v>0.43456761052569615</v>
      </c>
      <c r="L2957" s="2">
        <f t="shared" ref="L2957:L2988" si="1107">IF($C2957=0,"-",P2957/$C2957)</f>
        <v>0.11862012126920586</v>
      </c>
      <c r="M2957" s="2">
        <f t="shared" ref="M2957:M2988" si="1108">IF(C2957=0,"-",(1-J2957-K2957-L2957))</f>
        <v>1.7071878495319978E-2</v>
      </c>
      <c r="N2957" s="1">
        <v>7300</v>
      </c>
      <c r="O2957" s="1">
        <v>7382</v>
      </c>
      <c r="P2957" s="1">
        <v>2015</v>
      </c>
      <c r="R2957" s="1">
        <v>72</v>
      </c>
      <c r="S2957" s="1">
        <v>157</v>
      </c>
      <c r="T2957" s="1">
        <v>61</v>
      </c>
      <c r="AL2957" s="7">
        <f>IF(Q2957&gt;0,RANK(Q2957,(N2957:P2957,Q2957:AJ2957)),0)</f>
        <v>0</v>
      </c>
      <c r="AM2957" s="7">
        <f>IF(R2957&gt;0,RANK(R2957,(N2957:P2957,Q2957:AJ2957)),0)</f>
        <v>5</v>
      </c>
      <c r="AN2957" s="7">
        <f>IF(S2957&gt;0,RANK(S2957,(N2957:P2957,Q2957:AJ2957)),0)</f>
        <v>4</v>
      </c>
      <c r="AO2957" s="7">
        <f>IF(T2957&gt;0,RANK(T2957,(N2957:P2957,Q2957:AJ2957)),0)</f>
        <v>6</v>
      </c>
      <c r="AP2957" s="2">
        <f t="shared" ref="AP2957:AP2988" si="1109">IF($C2957=0,"-",Q2957/$C2957)</f>
        <v>0</v>
      </c>
      <c r="AQ2957" s="2">
        <f t="shared" ref="AQ2957:AQ2988" si="1110">IF($C2957=0,"-",R2957/$C2957)</f>
        <v>4.2385353505621946E-3</v>
      </c>
      <c r="AR2957" s="2">
        <f t="shared" ref="AR2957:AR2988" si="1111">IF($C2957=0,"-",S2957/$C2957)</f>
        <v>9.2423618060870072E-3</v>
      </c>
      <c r="AS2957" s="2">
        <f t="shared" ref="AS2957:AS2988" si="1112">IF($C2957=0,"-",T2957/$C2957)</f>
        <v>3.5909813386707482E-3</v>
      </c>
      <c r="AU2957" t="s">
        <v>2231</v>
      </c>
      <c r="AV2957" t="s">
        <v>2984</v>
      </c>
      <c r="AY2957" s="130">
        <v>51</v>
      </c>
      <c r="AZ2957" s="131">
        <v>67</v>
      </c>
      <c r="BA2957" s="132">
        <f t="shared" si="1103"/>
        <v>51067</v>
      </c>
      <c r="BC2957" s="7" t="s">
        <v>532</v>
      </c>
    </row>
    <row r="2958" spans="1:55" hidden="1" outlineLevel="1" x14ac:dyDescent="0.2">
      <c r="A2958" t="s">
        <v>48</v>
      </c>
      <c r="B2958" t="s">
        <v>2984</v>
      </c>
      <c r="C2958" s="1">
        <f t="shared" si="1104"/>
        <v>18412</v>
      </c>
      <c r="D2958" s="7">
        <f>RANK(N2958,(N2958:P2958,Q2958:AJ2958))</f>
        <v>2</v>
      </c>
      <c r="E2958" s="7">
        <f>RANK(O2958,(N2958:P2958,Q2958:AJ2958))</f>
        <v>1</v>
      </c>
      <c r="F2958" s="7">
        <f>IF(P2958&gt;0,RANK(P2958,(N2958:P2958,Q2958:AJ2958)),0)</f>
        <v>3</v>
      </c>
      <c r="G2958" s="1">
        <f t="shared" si="1093"/>
        <v>4632</v>
      </c>
      <c r="H2958" s="2">
        <f t="shared" si="1094"/>
        <v>0.25157505974364547</v>
      </c>
      <c r="I2958" s="2"/>
      <c r="J2958" s="2">
        <f t="shared" si="1105"/>
        <v>0.32457093200086901</v>
      </c>
      <c r="K2958" s="2">
        <f t="shared" si="1106"/>
        <v>0.57614599174451442</v>
      </c>
      <c r="L2958" s="2">
        <f t="shared" si="1107"/>
        <v>8.6845535520312836E-2</v>
      </c>
      <c r="M2958" s="2">
        <f t="shared" si="1108"/>
        <v>1.2437540734303795E-2</v>
      </c>
      <c r="N2958" s="1">
        <v>5976</v>
      </c>
      <c r="O2958" s="1">
        <v>10608</v>
      </c>
      <c r="P2958" s="1">
        <v>1599</v>
      </c>
      <c r="R2958" s="1">
        <v>86</v>
      </c>
      <c r="S2958" s="1">
        <v>98</v>
      </c>
      <c r="T2958" s="1">
        <v>45</v>
      </c>
      <c r="AL2958" s="7">
        <f>IF(Q2958&gt;0,RANK(Q2958,(N2958:P2958,Q2958:AJ2958)),0)</f>
        <v>0</v>
      </c>
      <c r="AM2958" s="7">
        <f>IF(R2958&gt;0,RANK(R2958,(N2958:P2958,Q2958:AJ2958)),0)</f>
        <v>5</v>
      </c>
      <c r="AN2958" s="7">
        <f>IF(S2958&gt;0,RANK(S2958,(N2958:P2958,Q2958:AJ2958)),0)</f>
        <v>4</v>
      </c>
      <c r="AO2958" s="7">
        <f>IF(T2958&gt;0,RANK(T2958,(N2958:P2958,Q2958:AJ2958)),0)</f>
        <v>6</v>
      </c>
      <c r="AP2958" s="2">
        <f t="shared" si="1109"/>
        <v>0</v>
      </c>
      <c r="AQ2958" s="2">
        <f t="shared" si="1110"/>
        <v>4.6708668259830546E-3</v>
      </c>
      <c r="AR2958" s="2">
        <f t="shared" si="1111"/>
        <v>5.3226156854225505E-3</v>
      </c>
      <c r="AS2958" s="2">
        <f t="shared" si="1112"/>
        <v>2.4440582228981099E-3</v>
      </c>
      <c r="AU2958" t="s">
        <v>48</v>
      </c>
      <c r="AV2958" t="s">
        <v>2984</v>
      </c>
      <c r="AY2958" s="130">
        <v>51</v>
      </c>
      <c r="AZ2958" s="131">
        <v>69</v>
      </c>
      <c r="BA2958" s="132">
        <f t="shared" si="1103"/>
        <v>51069</v>
      </c>
      <c r="BC2958" s="7" t="s">
        <v>532</v>
      </c>
    </row>
    <row r="2959" spans="1:55" hidden="1" outlineLevel="1" x14ac:dyDescent="0.2">
      <c r="A2959" t="s">
        <v>3096</v>
      </c>
      <c r="B2959" t="s">
        <v>2984</v>
      </c>
      <c r="C2959" s="1">
        <f t="shared" si="1104"/>
        <v>6726</v>
      </c>
      <c r="D2959" s="7">
        <f>RANK(N2959,(N2959:P2959,Q2959:AJ2959))</f>
        <v>1</v>
      </c>
      <c r="E2959" s="7">
        <f>RANK(O2959,(N2959:P2959,Q2959:AJ2959))</f>
        <v>2</v>
      </c>
      <c r="F2959" s="7">
        <f>IF(P2959&gt;0,RANK(P2959,(N2959:P2959,Q2959:AJ2959)),0)</f>
        <v>3</v>
      </c>
      <c r="G2959" s="1">
        <f t="shared" si="1093"/>
        <v>630</v>
      </c>
      <c r="H2959" s="2">
        <f t="shared" si="1094"/>
        <v>9.3666369313113299E-2</v>
      </c>
      <c r="I2959" s="2"/>
      <c r="J2959" s="2">
        <f t="shared" si="1105"/>
        <v>0.4751709782931906</v>
      </c>
      <c r="K2959" s="2">
        <f t="shared" si="1106"/>
        <v>0.38150460898007732</v>
      </c>
      <c r="L2959" s="2">
        <f t="shared" si="1107"/>
        <v>0.12503716919417188</v>
      </c>
      <c r="M2959" s="2">
        <f t="shared" si="1108"/>
        <v>1.8287243532560254E-2</v>
      </c>
      <c r="N2959" s="1">
        <v>3196</v>
      </c>
      <c r="O2959" s="1">
        <v>2566</v>
      </c>
      <c r="P2959" s="1">
        <v>841</v>
      </c>
      <c r="R2959" s="1">
        <v>31</v>
      </c>
      <c r="S2959" s="1">
        <v>78</v>
      </c>
      <c r="T2959" s="1">
        <v>14</v>
      </c>
      <c r="AL2959" s="7">
        <f>IF(Q2959&gt;0,RANK(Q2959,(N2959:P2959,Q2959:AJ2959)),0)</f>
        <v>0</v>
      </c>
      <c r="AM2959" s="7">
        <f>IF(R2959&gt;0,RANK(R2959,(N2959:P2959,Q2959:AJ2959)),0)</f>
        <v>5</v>
      </c>
      <c r="AN2959" s="7">
        <f>IF(S2959&gt;0,RANK(S2959,(N2959:P2959,Q2959:AJ2959)),0)</f>
        <v>4</v>
      </c>
      <c r="AO2959" s="7">
        <f>IF(T2959&gt;0,RANK(T2959,(N2959:P2959,Q2959:AJ2959)),0)</f>
        <v>6</v>
      </c>
      <c r="AP2959" s="2">
        <f t="shared" si="1109"/>
        <v>0</v>
      </c>
      <c r="AQ2959" s="2">
        <f t="shared" si="1110"/>
        <v>4.6089800773119237E-3</v>
      </c>
      <c r="AR2959" s="2">
        <f t="shared" si="1111"/>
        <v>1.159678858162355E-2</v>
      </c>
      <c r="AS2959" s="2">
        <f t="shared" si="1112"/>
        <v>2.0814748736247396E-3</v>
      </c>
      <c r="AU2959" t="s">
        <v>3096</v>
      </c>
      <c r="AV2959" t="s">
        <v>2984</v>
      </c>
      <c r="AY2959" s="130">
        <v>51</v>
      </c>
      <c r="AZ2959" s="131">
        <v>71</v>
      </c>
      <c r="BA2959" s="132">
        <f t="shared" si="1103"/>
        <v>51071</v>
      </c>
      <c r="BC2959" s="7" t="s">
        <v>532</v>
      </c>
    </row>
    <row r="2960" spans="1:55" hidden="1" outlineLevel="1" x14ac:dyDescent="0.2">
      <c r="A2960" t="s">
        <v>810</v>
      </c>
      <c r="B2960" t="s">
        <v>2984</v>
      </c>
      <c r="C2960" s="1">
        <f t="shared" si="1104"/>
        <v>12593</v>
      </c>
      <c r="D2960" s="7">
        <f>RANK(N2960,(N2960:P2960,Q2960:AJ2960))</f>
        <v>2</v>
      </c>
      <c r="E2960" s="7">
        <f>RANK(O2960,(N2960:P2960,Q2960:AJ2960))</f>
        <v>1</v>
      </c>
      <c r="F2960" s="7">
        <f>IF(P2960&gt;0,RANK(P2960,(N2960:P2960,Q2960:AJ2960)),0)</f>
        <v>3</v>
      </c>
      <c r="G2960" s="1">
        <f t="shared" si="1093"/>
        <v>1737</v>
      </c>
      <c r="H2960" s="2">
        <f t="shared" si="1094"/>
        <v>0.13793377273088223</v>
      </c>
      <c r="I2960" s="2"/>
      <c r="J2960" s="2">
        <f t="shared" si="1105"/>
        <v>0.37401731120463749</v>
      </c>
      <c r="K2960" s="2">
        <f t="shared" si="1106"/>
        <v>0.51195108393551969</v>
      </c>
      <c r="L2960" s="2">
        <f t="shared" si="1107"/>
        <v>0.10053204161041848</v>
      </c>
      <c r="M2960" s="2">
        <f t="shared" si="1108"/>
        <v>1.349956324942439E-2</v>
      </c>
      <c r="N2960" s="1">
        <v>4710</v>
      </c>
      <c r="O2960" s="1">
        <v>6447</v>
      </c>
      <c r="P2960" s="1">
        <v>1266</v>
      </c>
      <c r="R2960" s="1">
        <v>30</v>
      </c>
      <c r="S2960" s="1">
        <v>118</v>
      </c>
      <c r="T2960" s="1">
        <v>22</v>
      </c>
      <c r="AL2960" s="7">
        <f>IF(Q2960&gt;0,RANK(Q2960,(N2960:P2960,Q2960:AJ2960)),0)</f>
        <v>0</v>
      </c>
      <c r="AM2960" s="7">
        <f>IF(R2960&gt;0,RANK(R2960,(N2960:P2960,Q2960:AJ2960)),0)</f>
        <v>5</v>
      </c>
      <c r="AN2960" s="7">
        <f>IF(S2960&gt;0,RANK(S2960,(N2960:P2960,Q2960:AJ2960)),0)</f>
        <v>4</v>
      </c>
      <c r="AO2960" s="7">
        <f>IF(T2960&gt;0,RANK(T2960,(N2960:P2960,Q2960:AJ2960)),0)</f>
        <v>6</v>
      </c>
      <c r="AP2960" s="2">
        <f t="shared" si="1109"/>
        <v>0</v>
      </c>
      <c r="AQ2960" s="2">
        <f t="shared" si="1110"/>
        <v>2.3822758675454618E-3</v>
      </c>
      <c r="AR2960" s="2">
        <f t="shared" si="1111"/>
        <v>9.37028507901215E-3</v>
      </c>
      <c r="AS2960" s="2">
        <f t="shared" si="1112"/>
        <v>1.7470023028666719E-3</v>
      </c>
      <c r="AU2960" t="s">
        <v>810</v>
      </c>
      <c r="AV2960" t="s">
        <v>2984</v>
      </c>
      <c r="AY2960" s="130">
        <v>51</v>
      </c>
      <c r="AZ2960" s="131">
        <v>73</v>
      </c>
      <c r="BA2960" s="132">
        <f t="shared" si="1103"/>
        <v>51073</v>
      </c>
      <c r="BC2960" s="7" t="s">
        <v>532</v>
      </c>
    </row>
    <row r="2961" spans="1:55" hidden="1" outlineLevel="1" x14ac:dyDescent="0.2">
      <c r="A2961" t="s">
        <v>2668</v>
      </c>
      <c r="B2961" t="s">
        <v>2984</v>
      </c>
      <c r="C2961" s="1">
        <f t="shared" si="1104"/>
        <v>7425</v>
      </c>
      <c r="D2961" s="7">
        <f>RANK(N2961,(N2961:P2961,Q2961:AJ2961))</f>
        <v>2</v>
      </c>
      <c r="E2961" s="7">
        <f>RANK(O2961,(N2961:P2961,Q2961:AJ2961))</f>
        <v>1</v>
      </c>
      <c r="F2961" s="7">
        <f>IF(P2961&gt;0,RANK(P2961,(N2961:P2961,Q2961:AJ2961)),0)</f>
        <v>3</v>
      </c>
      <c r="G2961" s="1">
        <f t="shared" si="1093"/>
        <v>1335</v>
      </c>
      <c r="H2961" s="2">
        <f t="shared" si="1094"/>
        <v>0.17979797979797979</v>
      </c>
      <c r="I2961" s="2"/>
      <c r="J2961" s="2">
        <f t="shared" si="1105"/>
        <v>0.37494949494949498</v>
      </c>
      <c r="K2961" s="2">
        <f t="shared" si="1106"/>
        <v>0.55474747474747477</v>
      </c>
      <c r="L2961" s="2">
        <f t="shared" si="1107"/>
        <v>5.7104377104377102E-2</v>
      </c>
      <c r="M2961" s="2">
        <f t="shared" si="1108"/>
        <v>1.319865319865321E-2</v>
      </c>
      <c r="N2961" s="1">
        <v>2784</v>
      </c>
      <c r="O2961" s="1">
        <v>4119</v>
      </c>
      <c r="P2961" s="1">
        <v>424</v>
      </c>
      <c r="R2961" s="1">
        <v>27</v>
      </c>
      <c r="S2961" s="1">
        <v>45</v>
      </c>
      <c r="T2961" s="1">
        <v>26</v>
      </c>
      <c r="AL2961" s="7">
        <f>IF(Q2961&gt;0,RANK(Q2961,(N2961:P2961,Q2961:AJ2961)),0)</f>
        <v>0</v>
      </c>
      <c r="AM2961" s="7">
        <f>IF(R2961&gt;0,RANK(R2961,(N2961:P2961,Q2961:AJ2961)),0)</f>
        <v>5</v>
      </c>
      <c r="AN2961" s="7">
        <f>IF(S2961&gt;0,RANK(S2961,(N2961:P2961,Q2961:AJ2961)),0)</f>
        <v>4</v>
      </c>
      <c r="AO2961" s="7">
        <f>IF(T2961&gt;0,RANK(T2961,(N2961:P2961,Q2961:AJ2961)),0)</f>
        <v>6</v>
      </c>
      <c r="AP2961" s="2">
        <f t="shared" si="1109"/>
        <v>0</v>
      </c>
      <c r="AQ2961" s="2">
        <f t="shared" si="1110"/>
        <v>3.6363636363636364E-3</v>
      </c>
      <c r="AR2961" s="2">
        <f t="shared" si="1111"/>
        <v>6.0606060606060606E-3</v>
      </c>
      <c r="AS2961" s="2">
        <f t="shared" si="1112"/>
        <v>3.5016835016835018E-3</v>
      </c>
      <c r="AU2961" t="s">
        <v>2668</v>
      </c>
      <c r="AV2961" t="s">
        <v>2984</v>
      </c>
      <c r="AY2961" s="130">
        <v>51</v>
      </c>
      <c r="AZ2961" s="131">
        <v>75</v>
      </c>
      <c r="BA2961" s="132">
        <f t="shared" si="1103"/>
        <v>51075</v>
      </c>
      <c r="BC2961" s="7" t="s">
        <v>532</v>
      </c>
    </row>
    <row r="2962" spans="1:55" hidden="1" outlineLevel="1" x14ac:dyDescent="0.2">
      <c r="A2962" t="s">
        <v>1805</v>
      </c>
      <c r="B2962" t="s">
        <v>2984</v>
      </c>
      <c r="C2962" s="1">
        <f t="shared" si="1104"/>
        <v>6403</v>
      </c>
      <c r="D2962" s="7">
        <f>RANK(N2962,(N2962:P2962,Q2962:AJ2962))</f>
        <v>2</v>
      </c>
      <c r="E2962" s="7">
        <f>RANK(O2962,(N2962:P2962,Q2962:AJ2962))</f>
        <v>1</v>
      </c>
      <c r="F2962" s="7">
        <f>IF(P2962&gt;0,RANK(P2962,(N2962:P2962,Q2962:AJ2962)),0)</f>
        <v>3</v>
      </c>
      <c r="G2962" s="1">
        <f t="shared" si="1093"/>
        <v>343</v>
      </c>
      <c r="H2962" s="2">
        <f t="shared" si="1094"/>
        <v>5.3568639700140558E-2</v>
      </c>
      <c r="I2962" s="2"/>
      <c r="J2962" s="2">
        <f t="shared" si="1105"/>
        <v>0.41558644385444321</v>
      </c>
      <c r="K2962" s="2">
        <f t="shared" si="1106"/>
        <v>0.4691550835545838</v>
      </c>
      <c r="L2962" s="2">
        <f t="shared" si="1107"/>
        <v>0.10541933468686553</v>
      </c>
      <c r="M2962" s="2">
        <f t="shared" si="1108"/>
        <v>9.8391379041074672E-3</v>
      </c>
      <c r="N2962" s="1">
        <v>2661</v>
      </c>
      <c r="O2962" s="1">
        <v>3004</v>
      </c>
      <c r="P2962" s="1">
        <v>675</v>
      </c>
      <c r="R2962" s="1">
        <v>13</v>
      </c>
      <c r="S2962" s="1">
        <v>36</v>
      </c>
      <c r="T2962" s="1">
        <v>14</v>
      </c>
      <c r="AL2962" s="7">
        <f>IF(Q2962&gt;0,RANK(Q2962,(N2962:P2962,Q2962:AJ2962)),0)</f>
        <v>0</v>
      </c>
      <c r="AM2962" s="7">
        <f>IF(R2962&gt;0,RANK(R2962,(N2962:P2962,Q2962:AJ2962)),0)</f>
        <v>6</v>
      </c>
      <c r="AN2962" s="7">
        <f>IF(S2962&gt;0,RANK(S2962,(N2962:P2962,Q2962:AJ2962)),0)</f>
        <v>4</v>
      </c>
      <c r="AO2962" s="7">
        <f>IF(T2962&gt;0,RANK(T2962,(N2962:P2962,Q2962:AJ2962)),0)</f>
        <v>5</v>
      </c>
      <c r="AP2962" s="2">
        <f t="shared" si="1109"/>
        <v>0</v>
      </c>
      <c r="AQ2962" s="2">
        <f t="shared" si="1110"/>
        <v>2.030298297672966E-3</v>
      </c>
      <c r="AR2962" s="2">
        <f t="shared" si="1111"/>
        <v>5.622364516632828E-3</v>
      </c>
      <c r="AS2962" s="2">
        <f t="shared" si="1112"/>
        <v>2.1864750898016555E-3</v>
      </c>
      <c r="AU2962" t="s">
        <v>1805</v>
      </c>
      <c r="AV2962" t="s">
        <v>2984</v>
      </c>
      <c r="AY2962" s="130">
        <v>51</v>
      </c>
      <c r="AZ2962" s="131">
        <v>77</v>
      </c>
      <c r="BA2962" s="132">
        <f t="shared" si="1103"/>
        <v>51077</v>
      </c>
      <c r="BC2962" s="7" t="s">
        <v>532</v>
      </c>
    </row>
    <row r="2963" spans="1:55" hidden="1" outlineLevel="1" x14ac:dyDescent="0.2">
      <c r="A2963" t="s">
        <v>1796</v>
      </c>
      <c r="B2963" t="s">
        <v>2984</v>
      </c>
      <c r="C2963" s="1">
        <f t="shared" si="1104"/>
        <v>4252</v>
      </c>
      <c r="D2963" s="7">
        <f>RANK(N2963,(N2963:P2963,Q2963:AJ2963))</f>
        <v>2</v>
      </c>
      <c r="E2963" s="7">
        <f>RANK(O2963,(N2963:P2963,Q2963:AJ2963))</f>
        <v>1</v>
      </c>
      <c r="F2963" s="7">
        <f>IF(P2963&gt;0,RANK(P2963,(N2963:P2963,Q2963:AJ2963)),0)</f>
        <v>3</v>
      </c>
      <c r="G2963" s="1">
        <f t="shared" si="1093"/>
        <v>911</v>
      </c>
      <c r="H2963" s="2">
        <f t="shared" si="1094"/>
        <v>0.21425211665098778</v>
      </c>
      <c r="I2963" s="2"/>
      <c r="J2963" s="2">
        <f t="shared" si="1105"/>
        <v>0.33866415804327377</v>
      </c>
      <c r="K2963" s="2">
        <f t="shared" si="1106"/>
        <v>0.55291627469426152</v>
      </c>
      <c r="L2963" s="2">
        <f t="shared" si="1107"/>
        <v>8.1373471307619946E-2</v>
      </c>
      <c r="M2963" s="2">
        <f t="shared" si="1108"/>
        <v>2.7046095954844765E-2</v>
      </c>
      <c r="N2963" s="1">
        <v>1440</v>
      </c>
      <c r="O2963" s="1">
        <v>2351</v>
      </c>
      <c r="P2963" s="1">
        <v>346</v>
      </c>
      <c r="R2963" s="1">
        <v>27</v>
      </c>
      <c r="S2963" s="1">
        <v>74</v>
      </c>
      <c r="T2963" s="1">
        <v>14</v>
      </c>
      <c r="AL2963" s="7">
        <f>IF(Q2963&gt;0,RANK(Q2963,(N2963:P2963,Q2963:AJ2963)),0)</f>
        <v>0</v>
      </c>
      <c r="AM2963" s="7">
        <f>IF(R2963&gt;0,RANK(R2963,(N2963:P2963,Q2963:AJ2963)),0)</f>
        <v>5</v>
      </c>
      <c r="AN2963" s="7">
        <f>IF(S2963&gt;0,RANK(S2963,(N2963:P2963,Q2963:AJ2963)),0)</f>
        <v>4</v>
      </c>
      <c r="AO2963" s="7">
        <f>IF(T2963&gt;0,RANK(T2963,(N2963:P2963,Q2963:AJ2963)),0)</f>
        <v>6</v>
      </c>
      <c r="AP2963" s="2">
        <f t="shared" si="1109"/>
        <v>0</v>
      </c>
      <c r="AQ2963" s="2">
        <f t="shared" si="1110"/>
        <v>6.3499529633113828E-3</v>
      </c>
      <c r="AR2963" s="2">
        <f t="shared" si="1111"/>
        <v>1.7403574788334902E-2</v>
      </c>
      <c r="AS2963" s="2">
        <f t="shared" si="1112"/>
        <v>3.292568203198495E-3</v>
      </c>
      <c r="AU2963" t="s">
        <v>1796</v>
      </c>
      <c r="AV2963" t="s">
        <v>2984</v>
      </c>
      <c r="AY2963" s="130">
        <v>51</v>
      </c>
      <c r="AZ2963" s="131">
        <v>79</v>
      </c>
      <c r="BA2963" s="132">
        <f t="shared" si="1103"/>
        <v>51079</v>
      </c>
      <c r="BC2963" s="7" t="s">
        <v>532</v>
      </c>
    </row>
    <row r="2964" spans="1:55" hidden="1" outlineLevel="1" x14ac:dyDescent="0.2">
      <c r="A2964" t="s">
        <v>3064</v>
      </c>
      <c r="B2964" t="s">
        <v>2984</v>
      </c>
      <c r="C2964" s="1">
        <f t="shared" si="1104"/>
        <v>3843</v>
      </c>
      <c r="D2964" s="7">
        <f>RANK(N2964,(N2964:P2964,Q2964:AJ2964))</f>
        <v>1</v>
      </c>
      <c r="E2964" s="7">
        <f>RANK(O2964,(N2964:P2964,Q2964:AJ2964))</f>
        <v>2</v>
      </c>
      <c r="F2964" s="7">
        <f>IF(P2964&gt;0,RANK(P2964,(N2964:P2964,Q2964:AJ2964)),0)</f>
        <v>3</v>
      </c>
      <c r="G2964" s="1">
        <f t="shared" si="1093"/>
        <v>1205</v>
      </c>
      <c r="H2964" s="2">
        <f t="shared" si="1094"/>
        <v>0.31355711683580534</v>
      </c>
      <c r="I2964" s="2"/>
      <c r="J2964" s="2">
        <f t="shared" si="1105"/>
        <v>0.61956804579755398</v>
      </c>
      <c r="K2964" s="2">
        <f t="shared" si="1106"/>
        <v>0.30601092896174864</v>
      </c>
      <c r="L2964" s="2">
        <f t="shared" si="1107"/>
        <v>6.8436117616445483E-2</v>
      </c>
      <c r="M2964" s="2">
        <f t="shared" si="1108"/>
        <v>5.9849076242518978E-3</v>
      </c>
      <c r="N2964" s="1">
        <v>2381</v>
      </c>
      <c r="O2964" s="1">
        <v>1176</v>
      </c>
      <c r="P2964" s="1">
        <v>263</v>
      </c>
      <c r="R2964" s="1">
        <v>8</v>
      </c>
      <c r="S2964" s="1">
        <v>8</v>
      </c>
      <c r="T2964" s="1">
        <v>7</v>
      </c>
      <c r="AL2964" s="7">
        <f>IF(Q2964&gt;0,RANK(Q2964,(N2964:P2964,Q2964:AJ2964)),0)</f>
        <v>0</v>
      </c>
      <c r="AM2964" s="7">
        <f>IF(R2964&gt;0,RANK(R2964,(N2964:P2964,Q2964:AJ2964)),0)</f>
        <v>4</v>
      </c>
      <c r="AN2964" s="7">
        <f>IF(S2964&gt;0,RANK(S2964,(N2964:P2964,Q2964:AJ2964)),0)</f>
        <v>4</v>
      </c>
      <c r="AO2964" s="7">
        <f>IF(T2964&gt;0,RANK(T2964,(N2964:P2964,Q2964:AJ2964)),0)</f>
        <v>6</v>
      </c>
      <c r="AP2964" s="2">
        <f t="shared" si="1109"/>
        <v>0</v>
      </c>
      <c r="AQ2964" s="2">
        <f t="shared" si="1110"/>
        <v>2.0817069997397866E-3</v>
      </c>
      <c r="AR2964" s="2">
        <f t="shared" si="1111"/>
        <v>2.0817069997397866E-3</v>
      </c>
      <c r="AS2964" s="2">
        <f t="shared" si="1112"/>
        <v>1.8214936247723133E-3</v>
      </c>
      <c r="AU2964" t="s">
        <v>3064</v>
      </c>
      <c r="AV2964" t="s">
        <v>2984</v>
      </c>
      <c r="AY2964" s="130">
        <v>51</v>
      </c>
      <c r="AZ2964" s="131">
        <v>81</v>
      </c>
      <c r="BA2964" s="132">
        <f t="shared" si="1103"/>
        <v>51081</v>
      </c>
      <c r="BC2964" s="7" t="s">
        <v>532</v>
      </c>
    </row>
    <row r="2965" spans="1:55" hidden="1" outlineLevel="1" x14ac:dyDescent="0.2">
      <c r="A2965" t="s">
        <v>665</v>
      </c>
      <c r="B2965" t="s">
        <v>2984</v>
      </c>
      <c r="C2965" s="1">
        <f t="shared" si="1104"/>
        <v>13226</v>
      </c>
      <c r="D2965" s="7">
        <f>RANK(N2965,(N2965:P2965,Q2965:AJ2965))</f>
        <v>2</v>
      </c>
      <c r="E2965" s="7">
        <f>RANK(O2965,(N2965:P2965,Q2965:AJ2965))</f>
        <v>1</v>
      </c>
      <c r="F2965" s="7">
        <f>IF(P2965&gt;0,RANK(P2965,(N2965:P2965,Q2965:AJ2965)),0)</f>
        <v>3</v>
      </c>
      <c r="G2965" s="1">
        <f t="shared" si="1093"/>
        <v>891</v>
      </c>
      <c r="H2965" s="2">
        <f t="shared" si="1094"/>
        <v>6.7367306819900191E-2</v>
      </c>
      <c r="I2965" s="2"/>
      <c r="J2965" s="2">
        <f t="shared" si="1105"/>
        <v>0.42333282927566912</v>
      </c>
      <c r="K2965" s="2">
        <f t="shared" si="1106"/>
        <v>0.49070013609556934</v>
      </c>
      <c r="L2965" s="2">
        <f t="shared" si="1107"/>
        <v>6.6233177075457436E-2</v>
      </c>
      <c r="M2965" s="2">
        <f t="shared" si="1108"/>
        <v>1.973385755330416E-2</v>
      </c>
      <c r="N2965" s="1">
        <v>5599</v>
      </c>
      <c r="O2965" s="1">
        <v>6490</v>
      </c>
      <c r="P2965" s="1">
        <v>876</v>
      </c>
      <c r="R2965" s="1">
        <v>42</v>
      </c>
      <c r="S2965" s="1">
        <v>194</v>
      </c>
      <c r="T2965" s="1">
        <v>25</v>
      </c>
      <c r="AL2965" s="7">
        <f>IF(Q2965&gt;0,RANK(Q2965,(N2965:P2965,Q2965:AJ2965)),0)</f>
        <v>0</v>
      </c>
      <c r="AM2965" s="7">
        <f>IF(R2965&gt;0,RANK(R2965,(N2965:P2965,Q2965:AJ2965)),0)</f>
        <v>5</v>
      </c>
      <c r="AN2965" s="7">
        <f>IF(S2965&gt;0,RANK(S2965,(N2965:P2965,Q2965:AJ2965)),0)</f>
        <v>4</v>
      </c>
      <c r="AO2965" s="7">
        <f>IF(T2965&gt;0,RANK(T2965,(N2965:P2965,Q2965:AJ2965)),0)</f>
        <v>6</v>
      </c>
      <c r="AP2965" s="2">
        <f t="shared" si="1109"/>
        <v>0</v>
      </c>
      <c r="AQ2965" s="2">
        <f t="shared" si="1110"/>
        <v>3.1755632844397397E-3</v>
      </c>
      <c r="AR2965" s="2">
        <f t="shared" si="1111"/>
        <v>1.4668078028126417E-2</v>
      </c>
      <c r="AS2965" s="2">
        <f t="shared" si="1112"/>
        <v>1.8902162407379403E-3</v>
      </c>
      <c r="AU2965" t="s">
        <v>665</v>
      </c>
      <c r="AV2965" t="s">
        <v>2984</v>
      </c>
      <c r="AY2965" s="130">
        <v>51</v>
      </c>
      <c r="AZ2965" s="131">
        <v>83</v>
      </c>
      <c r="BA2965" s="132">
        <f t="shared" si="1103"/>
        <v>51083</v>
      </c>
      <c r="BC2965" s="7" t="s">
        <v>532</v>
      </c>
    </row>
    <row r="2966" spans="1:55" hidden="1" outlineLevel="1" x14ac:dyDescent="0.2">
      <c r="A2966" t="s">
        <v>1284</v>
      </c>
      <c r="B2966" t="s">
        <v>2984</v>
      </c>
      <c r="C2966" s="1">
        <f t="shared" si="1104"/>
        <v>34724</v>
      </c>
      <c r="D2966" s="7">
        <f>RANK(N2966,(N2966:P2966,Q2966:AJ2966))</f>
        <v>2</v>
      </c>
      <c r="E2966" s="7">
        <f>RANK(O2966,(N2966:P2966,Q2966:AJ2966))</f>
        <v>1</v>
      </c>
      <c r="F2966" s="7">
        <f>IF(P2966&gt;0,RANK(P2966,(N2966:P2966,Q2966:AJ2966)),0)</f>
        <v>3</v>
      </c>
      <c r="G2966" s="1">
        <f t="shared" si="1093"/>
        <v>12206</v>
      </c>
      <c r="H2966" s="2">
        <f t="shared" si="1094"/>
        <v>0.35151480244211497</v>
      </c>
      <c r="I2966" s="2"/>
      <c r="J2966" s="2">
        <f t="shared" si="1105"/>
        <v>0.28452943209307685</v>
      </c>
      <c r="K2966" s="2">
        <f t="shared" si="1106"/>
        <v>0.63604423453519177</v>
      </c>
      <c r="L2966" s="2">
        <f t="shared" si="1107"/>
        <v>7.046999193641286E-2</v>
      </c>
      <c r="M2966" s="2">
        <f t="shared" si="1108"/>
        <v>8.9563414353184684E-3</v>
      </c>
      <c r="N2966" s="1">
        <v>9880</v>
      </c>
      <c r="O2966" s="1">
        <v>22086</v>
      </c>
      <c r="P2966" s="1">
        <v>2447</v>
      </c>
      <c r="R2966" s="1">
        <v>79</v>
      </c>
      <c r="S2966" s="1">
        <v>164</v>
      </c>
      <c r="T2966" s="1">
        <v>68</v>
      </c>
      <c r="AL2966" s="7">
        <f>IF(Q2966&gt;0,RANK(Q2966,(N2966:P2966,Q2966:AJ2966)),0)</f>
        <v>0</v>
      </c>
      <c r="AM2966" s="7">
        <f>IF(R2966&gt;0,RANK(R2966,(N2966:P2966,Q2966:AJ2966)),0)</f>
        <v>5</v>
      </c>
      <c r="AN2966" s="7">
        <f>IF(S2966&gt;0,RANK(S2966,(N2966:P2966,Q2966:AJ2966)),0)</f>
        <v>4</v>
      </c>
      <c r="AO2966" s="7">
        <f>IF(T2966&gt;0,RANK(T2966,(N2966:P2966,Q2966:AJ2966)),0)</f>
        <v>6</v>
      </c>
      <c r="AP2966" s="2">
        <f t="shared" si="1109"/>
        <v>0</v>
      </c>
      <c r="AQ2966" s="2">
        <f t="shared" si="1110"/>
        <v>2.275083515723995E-3</v>
      </c>
      <c r="AR2966" s="2">
        <f t="shared" si="1111"/>
        <v>4.7229581845409513E-3</v>
      </c>
      <c r="AS2966" s="2">
        <f t="shared" si="1112"/>
        <v>1.958299735053565E-3</v>
      </c>
      <c r="AU2966" t="s">
        <v>1284</v>
      </c>
      <c r="AV2966" t="s">
        <v>2984</v>
      </c>
      <c r="AY2966" s="130">
        <v>51</v>
      </c>
      <c r="AZ2966" s="131">
        <v>85</v>
      </c>
      <c r="BA2966" s="132">
        <f t="shared" si="1103"/>
        <v>51085</v>
      </c>
      <c r="BC2966" s="7" t="s">
        <v>532</v>
      </c>
    </row>
    <row r="2967" spans="1:55" hidden="1" outlineLevel="1" x14ac:dyDescent="0.2">
      <c r="A2967" t="s">
        <v>2078</v>
      </c>
      <c r="B2967" t="s">
        <v>2984</v>
      </c>
      <c r="C2967" s="1">
        <f t="shared" si="1104"/>
        <v>101992</v>
      </c>
      <c r="D2967" s="7">
        <f>RANK(N2967,(N2967:P2967,Q2967:AJ2967))</f>
        <v>2</v>
      </c>
      <c r="E2967" s="7">
        <f>RANK(O2967,(N2967:P2967,Q2967:AJ2967))</f>
        <v>1</v>
      </c>
      <c r="F2967" s="7">
        <f>IF(P2967&gt;0,RANK(P2967,(N2967:P2967,Q2967:AJ2967)),0)</f>
        <v>3</v>
      </c>
      <c r="G2967" s="1">
        <f t="shared" si="1093"/>
        <v>13309</v>
      </c>
      <c r="H2967" s="2">
        <f t="shared" si="1094"/>
        <v>0.13049062671582085</v>
      </c>
      <c r="I2967" s="2"/>
      <c r="J2967" s="2">
        <f t="shared" si="1105"/>
        <v>0.40317868068083773</v>
      </c>
      <c r="K2967" s="2">
        <f t="shared" si="1106"/>
        <v>0.53366930739665852</v>
      </c>
      <c r="L2967" s="2">
        <f t="shared" si="1107"/>
        <v>5.8043768138677544E-2</v>
      </c>
      <c r="M2967" s="2">
        <f t="shared" si="1108"/>
        <v>5.1082437838262038E-3</v>
      </c>
      <c r="N2967" s="1">
        <v>41121</v>
      </c>
      <c r="O2967" s="1">
        <v>54430</v>
      </c>
      <c r="P2967" s="1">
        <v>5920</v>
      </c>
      <c r="R2967" s="1">
        <v>318</v>
      </c>
      <c r="S2967" s="1">
        <v>85</v>
      </c>
      <c r="T2967" s="1">
        <v>118</v>
      </c>
      <c r="AL2967" s="7">
        <f>IF(Q2967&gt;0,RANK(Q2967,(N2967:P2967,Q2967:AJ2967)),0)</f>
        <v>0</v>
      </c>
      <c r="AM2967" s="7">
        <f>IF(R2967&gt;0,RANK(R2967,(N2967:P2967,Q2967:AJ2967)),0)</f>
        <v>4</v>
      </c>
      <c r="AN2967" s="7">
        <f>IF(S2967&gt;0,RANK(S2967,(N2967:P2967,Q2967:AJ2967)),0)</f>
        <v>6</v>
      </c>
      <c r="AO2967" s="7">
        <f>IF(T2967&gt;0,RANK(T2967,(N2967:P2967,Q2967:AJ2967)),0)</f>
        <v>5</v>
      </c>
      <c r="AP2967" s="2">
        <f t="shared" si="1109"/>
        <v>0</v>
      </c>
      <c r="AQ2967" s="2">
        <f t="shared" si="1110"/>
        <v>3.1178915993411247E-3</v>
      </c>
      <c r="AR2967" s="2">
        <f t="shared" si="1111"/>
        <v>8.3339869793709305E-4</v>
      </c>
      <c r="AS2967" s="2">
        <f t="shared" si="1112"/>
        <v>1.1569534865479645E-3</v>
      </c>
      <c r="AU2967" t="s">
        <v>2078</v>
      </c>
      <c r="AV2967" t="s">
        <v>2984</v>
      </c>
      <c r="AY2967" s="130">
        <v>51</v>
      </c>
      <c r="AZ2967" s="131">
        <v>87</v>
      </c>
      <c r="BA2967" s="132">
        <f t="shared" si="1103"/>
        <v>51087</v>
      </c>
      <c r="BC2967" s="7" t="s">
        <v>532</v>
      </c>
    </row>
    <row r="2968" spans="1:55" hidden="1" outlineLevel="1" x14ac:dyDescent="0.2">
      <c r="A2968" t="s">
        <v>2073</v>
      </c>
      <c r="B2968" t="s">
        <v>2984</v>
      </c>
      <c r="C2968" s="1">
        <f t="shared" si="1104"/>
        <v>20874</v>
      </c>
      <c r="D2968" s="7">
        <f>RANK(N2968,(N2968:P2968,Q2968:AJ2968))</f>
        <v>2</v>
      </c>
      <c r="E2968" s="7">
        <f>RANK(O2968,(N2968:P2968,Q2968:AJ2968))</f>
        <v>1</v>
      </c>
      <c r="F2968" s="7">
        <f>IF(P2968&gt;0,RANK(P2968,(N2968:P2968,Q2968:AJ2968)),0)</f>
        <v>3</v>
      </c>
      <c r="G2968" s="1">
        <f t="shared" si="1093"/>
        <v>49</v>
      </c>
      <c r="H2968" s="2">
        <f t="shared" si="1094"/>
        <v>2.3474178403755869E-3</v>
      </c>
      <c r="I2968" s="2"/>
      <c r="J2968" s="2">
        <f t="shared" si="1105"/>
        <v>0.43408067452333043</v>
      </c>
      <c r="K2968" s="2">
        <f t="shared" si="1106"/>
        <v>0.43642809236370605</v>
      </c>
      <c r="L2968" s="2">
        <f t="shared" si="1107"/>
        <v>0.11353837309571715</v>
      </c>
      <c r="M2968" s="2">
        <f t="shared" si="1108"/>
        <v>1.5952860017246356E-2</v>
      </c>
      <c r="N2968" s="1">
        <v>9061</v>
      </c>
      <c r="O2968" s="1">
        <v>9110</v>
      </c>
      <c r="P2968" s="1">
        <v>2370</v>
      </c>
      <c r="R2968" s="1">
        <v>56</v>
      </c>
      <c r="S2968" s="1">
        <v>245</v>
      </c>
      <c r="T2968" s="1">
        <v>32</v>
      </c>
      <c r="AL2968" s="7">
        <f>IF(Q2968&gt;0,RANK(Q2968,(N2968:P2968,Q2968:AJ2968)),0)</f>
        <v>0</v>
      </c>
      <c r="AM2968" s="7">
        <f>IF(R2968&gt;0,RANK(R2968,(N2968:P2968,Q2968:AJ2968)),0)</f>
        <v>5</v>
      </c>
      <c r="AN2968" s="7">
        <f>IF(S2968&gt;0,RANK(S2968,(N2968:P2968,Q2968:AJ2968)),0)</f>
        <v>4</v>
      </c>
      <c r="AO2968" s="7">
        <f>IF(T2968&gt;0,RANK(T2968,(N2968:P2968,Q2968:AJ2968)),0)</f>
        <v>6</v>
      </c>
      <c r="AP2968" s="2">
        <f t="shared" si="1109"/>
        <v>0</v>
      </c>
      <c r="AQ2968" s="2">
        <f t="shared" si="1110"/>
        <v>2.6827632461435278E-3</v>
      </c>
      <c r="AR2968" s="2">
        <f t="shared" si="1111"/>
        <v>1.1737089201877934E-2</v>
      </c>
      <c r="AS2968" s="2">
        <f t="shared" si="1112"/>
        <v>1.533007569224873E-3</v>
      </c>
      <c r="AU2968" t="s">
        <v>2073</v>
      </c>
      <c r="AV2968" t="s">
        <v>2984</v>
      </c>
      <c r="AY2968" s="130">
        <v>51</v>
      </c>
      <c r="AZ2968" s="131">
        <v>89</v>
      </c>
      <c r="BA2968" s="132">
        <f t="shared" si="1103"/>
        <v>51089</v>
      </c>
      <c r="BC2968" s="7" t="s">
        <v>532</v>
      </c>
    </row>
    <row r="2969" spans="1:55" hidden="1" outlineLevel="1" x14ac:dyDescent="0.2">
      <c r="A2969" t="s">
        <v>2349</v>
      </c>
      <c r="B2969" t="s">
        <v>2984</v>
      </c>
      <c r="C2969" s="1">
        <f t="shared" si="1104"/>
        <v>1221</v>
      </c>
      <c r="D2969" s="7">
        <f>RANK(N2969,(N2969:P2969,Q2969:AJ2969))</f>
        <v>2</v>
      </c>
      <c r="E2969" s="7">
        <f>RANK(O2969,(N2969:P2969,Q2969:AJ2969))</f>
        <v>1</v>
      </c>
      <c r="F2969" s="7">
        <f>IF(P2969&gt;0,RANK(P2969,(N2969:P2969,Q2969:AJ2969)),0)</f>
        <v>3</v>
      </c>
      <c r="G2969" s="1">
        <f t="shared" si="1093"/>
        <v>185</v>
      </c>
      <c r="H2969" s="2">
        <f t="shared" si="1094"/>
        <v>0.15151515151515152</v>
      </c>
      <c r="I2969" s="2"/>
      <c r="J2969" s="2">
        <f t="shared" si="1105"/>
        <v>0.3652743652743653</v>
      </c>
      <c r="K2969" s="2">
        <f t="shared" si="1106"/>
        <v>0.51678951678951679</v>
      </c>
      <c r="L2969" s="2">
        <f t="shared" si="1107"/>
        <v>0.10974610974610975</v>
      </c>
      <c r="M2969" s="2">
        <f t="shared" si="1108"/>
        <v>8.1900081900081606E-3</v>
      </c>
      <c r="N2969" s="1">
        <v>446</v>
      </c>
      <c r="O2969" s="1">
        <v>631</v>
      </c>
      <c r="P2969" s="1">
        <v>134</v>
      </c>
      <c r="R2969" s="1">
        <v>4</v>
      </c>
      <c r="S2969" s="1">
        <v>3</v>
      </c>
      <c r="T2969" s="1">
        <v>3</v>
      </c>
      <c r="AL2969" s="7">
        <f>IF(Q2969&gt;0,RANK(Q2969,(N2969:P2969,Q2969:AJ2969)),0)</f>
        <v>0</v>
      </c>
      <c r="AM2969" s="7">
        <f>IF(R2969&gt;0,RANK(R2969,(N2969:P2969,Q2969:AJ2969)),0)</f>
        <v>4</v>
      </c>
      <c r="AN2969" s="7">
        <f>IF(S2969&gt;0,RANK(S2969,(N2969:P2969,Q2969:AJ2969)),0)</f>
        <v>5</v>
      </c>
      <c r="AO2969" s="7">
        <f>IF(T2969&gt;0,RANK(T2969,(N2969:P2969,Q2969:AJ2969)),0)</f>
        <v>5</v>
      </c>
      <c r="AP2969" s="2">
        <f t="shared" si="1109"/>
        <v>0</v>
      </c>
      <c r="AQ2969" s="2">
        <f t="shared" si="1110"/>
        <v>3.2760032760032762E-3</v>
      </c>
      <c r="AR2969" s="2">
        <f t="shared" si="1111"/>
        <v>2.4570024570024569E-3</v>
      </c>
      <c r="AS2969" s="2">
        <f t="shared" si="1112"/>
        <v>2.4570024570024569E-3</v>
      </c>
      <c r="AU2969" t="s">
        <v>2349</v>
      </c>
      <c r="AV2969" t="s">
        <v>2984</v>
      </c>
      <c r="AY2969" s="130">
        <v>51</v>
      </c>
      <c r="AZ2969" s="131">
        <v>91</v>
      </c>
      <c r="BA2969" s="132">
        <f t="shared" si="1103"/>
        <v>51091</v>
      </c>
      <c r="BC2969" s="7" t="s">
        <v>532</v>
      </c>
    </row>
    <row r="2970" spans="1:55" hidden="1" outlineLevel="1" x14ac:dyDescent="0.2">
      <c r="A2970" t="s">
        <v>2805</v>
      </c>
      <c r="B2970" t="s">
        <v>2984</v>
      </c>
      <c r="C2970" s="1">
        <f t="shared" si="1104"/>
        <v>11369</v>
      </c>
      <c r="D2970" s="7">
        <f>RANK(N2970,(N2970:P2970,Q2970:AJ2970))</f>
        <v>2</v>
      </c>
      <c r="E2970" s="7">
        <f>RANK(O2970,(N2970:P2970,Q2970:AJ2970))</f>
        <v>1</v>
      </c>
      <c r="F2970" s="7">
        <f>IF(P2970&gt;0,RANK(P2970,(N2970:P2970,Q2970:AJ2970)),0)</f>
        <v>3</v>
      </c>
      <c r="G2970" s="1">
        <f t="shared" si="1093"/>
        <v>464</v>
      </c>
      <c r="H2970" s="2">
        <f t="shared" si="1094"/>
        <v>4.0812736388424663E-2</v>
      </c>
      <c r="I2970" s="2"/>
      <c r="J2970" s="2">
        <f t="shared" si="1105"/>
        <v>0.43557041076611841</v>
      </c>
      <c r="K2970" s="2">
        <f t="shared" si="1106"/>
        <v>0.47638314715454305</v>
      </c>
      <c r="L2970" s="2">
        <f t="shared" si="1107"/>
        <v>7.8546925850998331E-2</v>
      </c>
      <c r="M2970" s="2">
        <f t="shared" si="1108"/>
        <v>9.4995162283401519E-3</v>
      </c>
      <c r="N2970" s="1">
        <v>4952</v>
      </c>
      <c r="O2970" s="1">
        <v>5416</v>
      </c>
      <c r="P2970" s="1">
        <v>893</v>
      </c>
      <c r="R2970" s="1">
        <v>32</v>
      </c>
      <c r="S2970" s="1">
        <v>57</v>
      </c>
      <c r="T2970" s="1">
        <v>19</v>
      </c>
      <c r="AL2970" s="7">
        <f>IF(Q2970&gt;0,RANK(Q2970,(N2970:P2970,Q2970:AJ2970)),0)</f>
        <v>0</v>
      </c>
      <c r="AM2970" s="7">
        <f>IF(R2970&gt;0,RANK(R2970,(N2970:P2970,Q2970:AJ2970)),0)</f>
        <v>5</v>
      </c>
      <c r="AN2970" s="7">
        <f>IF(S2970&gt;0,RANK(S2970,(N2970:P2970,Q2970:AJ2970)),0)</f>
        <v>4</v>
      </c>
      <c r="AO2970" s="7">
        <f>IF(T2970&gt;0,RANK(T2970,(N2970:P2970,Q2970:AJ2970)),0)</f>
        <v>6</v>
      </c>
      <c r="AP2970" s="2">
        <f t="shared" si="1109"/>
        <v>0</v>
      </c>
      <c r="AQ2970" s="2">
        <f t="shared" si="1110"/>
        <v>2.8146714750637699E-3</v>
      </c>
      <c r="AR2970" s="2">
        <f t="shared" si="1111"/>
        <v>5.0136335649573404E-3</v>
      </c>
      <c r="AS2970" s="2">
        <f t="shared" si="1112"/>
        <v>1.6712111883191135E-3</v>
      </c>
      <c r="AU2970" t="s">
        <v>2805</v>
      </c>
      <c r="AV2970" t="s">
        <v>2984</v>
      </c>
      <c r="AY2970" s="130">
        <v>51</v>
      </c>
      <c r="AZ2970" s="131">
        <v>93</v>
      </c>
      <c r="BA2970" s="132">
        <f t="shared" si="1103"/>
        <v>51093</v>
      </c>
      <c r="BC2970" s="7" t="s">
        <v>532</v>
      </c>
    </row>
    <row r="2971" spans="1:55" hidden="1" outlineLevel="1" x14ac:dyDescent="0.2">
      <c r="A2971" t="s">
        <v>2794</v>
      </c>
      <c r="B2971" t="s">
        <v>2984</v>
      </c>
      <c r="C2971" s="1">
        <f t="shared" si="1104"/>
        <v>18586</v>
      </c>
      <c r="D2971" s="7">
        <f>RANK(N2971,(N2971:P2971,Q2971:AJ2971))</f>
        <v>2</v>
      </c>
      <c r="E2971" s="7">
        <f>RANK(O2971,(N2971:P2971,Q2971:AJ2971))</f>
        <v>1</v>
      </c>
      <c r="F2971" s="7">
        <f>IF(P2971&gt;0,RANK(P2971,(N2971:P2971,Q2971:AJ2971)),0)</f>
        <v>3</v>
      </c>
      <c r="G2971" s="1">
        <f t="shared" si="1093"/>
        <v>2873</v>
      </c>
      <c r="H2971" s="2">
        <f t="shared" si="1094"/>
        <v>0.15457871516194985</v>
      </c>
      <c r="I2971" s="2"/>
      <c r="J2971" s="2">
        <f t="shared" si="1105"/>
        <v>0.3899171419347896</v>
      </c>
      <c r="K2971" s="2">
        <f t="shared" si="1106"/>
        <v>0.54449585709673953</v>
      </c>
      <c r="L2971" s="2">
        <f t="shared" si="1107"/>
        <v>6.0045195308296564E-2</v>
      </c>
      <c r="M2971" s="2">
        <f t="shared" si="1108"/>
        <v>5.5418056601743565E-3</v>
      </c>
      <c r="N2971" s="1">
        <v>7247</v>
      </c>
      <c r="O2971" s="1">
        <v>10120</v>
      </c>
      <c r="P2971" s="1">
        <v>1116</v>
      </c>
      <c r="R2971" s="1">
        <v>64</v>
      </c>
      <c r="S2971" s="1">
        <v>15</v>
      </c>
      <c r="T2971" s="1">
        <v>24</v>
      </c>
      <c r="AL2971" s="7">
        <f>IF(Q2971&gt;0,RANK(Q2971,(N2971:P2971,Q2971:AJ2971)),0)</f>
        <v>0</v>
      </c>
      <c r="AM2971" s="7">
        <f>IF(R2971&gt;0,RANK(R2971,(N2971:P2971,Q2971:AJ2971)),0)</f>
        <v>4</v>
      </c>
      <c r="AN2971" s="7">
        <f>IF(S2971&gt;0,RANK(S2971,(N2971:P2971,Q2971:AJ2971)),0)</f>
        <v>6</v>
      </c>
      <c r="AO2971" s="7">
        <f>IF(T2971&gt;0,RANK(T2971,(N2971:P2971,Q2971:AJ2971)),0)</f>
        <v>5</v>
      </c>
      <c r="AP2971" s="2">
        <f t="shared" si="1109"/>
        <v>0</v>
      </c>
      <c r="AQ2971" s="2">
        <f t="shared" si="1110"/>
        <v>3.4434520606908426E-3</v>
      </c>
      <c r="AR2971" s="2">
        <f t="shared" si="1111"/>
        <v>8.0705907672441626E-4</v>
      </c>
      <c r="AS2971" s="2">
        <f t="shared" si="1112"/>
        <v>1.291294522759066E-3</v>
      </c>
      <c r="AU2971" t="s">
        <v>2794</v>
      </c>
      <c r="AV2971" t="s">
        <v>2984</v>
      </c>
      <c r="AY2971" s="130">
        <v>51</v>
      </c>
      <c r="AZ2971" s="131">
        <v>95</v>
      </c>
      <c r="BA2971" s="132">
        <f t="shared" si="1103"/>
        <v>51095</v>
      </c>
      <c r="BC2971" s="7" t="s">
        <v>532</v>
      </c>
    </row>
    <row r="2972" spans="1:55" hidden="1" outlineLevel="1" x14ac:dyDescent="0.2">
      <c r="A2972" t="s">
        <v>68</v>
      </c>
      <c r="B2972" t="s">
        <v>2984</v>
      </c>
      <c r="C2972" s="1">
        <f t="shared" si="1104"/>
        <v>4843</v>
      </c>
      <c r="D2972" s="7">
        <f>RANK(N2972,(N2972:P2972,Q2972:AJ2972))</f>
        <v>2</v>
      </c>
      <c r="E2972" s="7">
        <f>RANK(O2972,(N2972:P2972,Q2972:AJ2972))</f>
        <v>1</v>
      </c>
      <c r="F2972" s="7">
        <f>IF(P2972&gt;0,RANK(P2972,(N2972:P2972,Q2972:AJ2972)),0)</f>
        <v>3</v>
      </c>
      <c r="G2972" s="1">
        <f t="shared" si="1093"/>
        <v>722</v>
      </c>
      <c r="H2972" s="2">
        <f t="shared" si="1094"/>
        <v>0.14908114804873013</v>
      </c>
      <c r="I2972" s="2"/>
      <c r="J2972" s="2">
        <f t="shared" si="1105"/>
        <v>0.38715672104067728</v>
      </c>
      <c r="K2972" s="2">
        <f t="shared" si="1106"/>
        <v>0.5362378690894074</v>
      </c>
      <c r="L2972" s="2">
        <f t="shared" si="1107"/>
        <v>7.0410902333264511E-2</v>
      </c>
      <c r="M2972" s="2">
        <f t="shared" si="1108"/>
        <v>6.1945075366508645E-3</v>
      </c>
      <c r="N2972" s="1">
        <v>1875</v>
      </c>
      <c r="O2972" s="1">
        <v>2597</v>
      </c>
      <c r="P2972" s="1">
        <v>341</v>
      </c>
      <c r="R2972" s="1">
        <v>14</v>
      </c>
      <c r="S2972" s="1">
        <v>10</v>
      </c>
      <c r="T2972" s="1">
        <v>6</v>
      </c>
      <c r="AL2972" s="7">
        <f>IF(Q2972&gt;0,RANK(Q2972,(N2972:P2972,Q2972:AJ2972)),0)</f>
        <v>0</v>
      </c>
      <c r="AM2972" s="7">
        <f>IF(R2972&gt;0,RANK(R2972,(N2972:P2972,Q2972:AJ2972)),0)</f>
        <v>4</v>
      </c>
      <c r="AN2972" s="7">
        <f>IF(S2972&gt;0,RANK(S2972,(N2972:P2972,Q2972:AJ2972)),0)</f>
        <v>5</v>
      </c>
      <c r="AO2972" s="7">
        <f>IF(T2972&gt;0,RANK(T2972,(N2972:P2972,Q2972:AJ2972)),0)</f>
        <v>6</v>
      </c>
      <c r="AP2972" s="2">
        <f t="shared" si="1109"/>
        <v>0</v>
      </c>
      <c r="AQ2972" s="2">
        <f t="shared" si="1110"/>
        <v>2.8907701837703904E-3</v>
      </c>
      <c r="AR2972" s="2">
        <f t="shared" si="1111"/>
        <v>2.0648358455502788E-3</v>
      </c>
      <c r="AS2972" s="2">
        <f t="shared" si="1112"/>
        <v>1.2389015073301672E-3</v>
      </c>
      <c r="AU2972" t="s">
        <v>68</v>
      </c>
      <c r="AV2972" t="s">
        <v>2984</v>
      </c>
      <c r="AY2972" s="130">
        <v>51</v>
      </c>
      <c r="AZ2972" s="131">
        <v>99</v>
      </c>
      <c r="BA2972" s="132">
        <f t="shared" si="1103"/>
        <v>51099</v>
      </c>
      <c r="BC2972" s="7" t="s">
        <v>532</v>
      </c>
    </row>
    <row r="2973" spans="1:55" hidden="1" outlineLevel="1" x14ac:dyDescent="0.2">
      <c r="A2973" t="s">
        <v>2284</v>
      </c>
      <c r="B2973" t="s">
        <v>2984</v>
      </c>
      <c r="C2973" s="1">
        <f t="shared" si="1104"/>
        <v>2756</v>
      </c>
      <c r="D2973" s="7">
        <f>RANK(N2973,(N2973:P2973,Q2973:AJ2973))</f>
        <v>1</v>
      </c>
      <c r="E2973" s="7">
        <f>RANK(O2973,(N2973:P2973,Q2973:AJ2973))</f>
        <v>2</v>
      </c>
      <c r="F2973" s="7">
        <f>IF(P2973&gt;0,RANK(P2973,(N2973:P2973,Q2973:AJ2973)),0)</f>
        <v>3</v>
      </c>
      <c r="G2973" s="1">
        <f t="shared" si="1093"/>
        <v>320</v>
      </c>
      <c r="H2973" s="2">
        <f t="shared" si="1094"/>
        <v>0.11611030478955008</v>
      </c>
      <c r="I2973" s="2"/>
      <c r="J2973" s="2">
        <f t="shared" si="1105"/>
        <v>0.5054426705370102</v>
      </c>
      <c r="K2973" s="2">
        <f t="shared" si="1106"/>
        <v>0.38933236574746011</v>
      </c>
      <c r="L2973" s="2">
        <f t="shared" si="1107"/>
        <v>7.7285921625544263E-2</v>
      </c>
      <c r="M2973" s="2">
        <f t="shared" si="1108"/>
        <v>2.7939042089985433E-2</v>
      </c>
      <c r="N2973" s="1">
        <v>1393</v>
      </c>
      <c r="O2973" s="1">
        <v>1073</v>
      </c>
      <c r="P2973" s="1">
        <v>213</v>
      </c>
      <c r="R2973" s="1">
        <v>12</v>
      </c>
      <c r="S2973" s="1">
        <v>44</v>
      </c>
      <c r="T2973" s="1">
        <v>21</v>
      </c>
      <c r="AL2973" s="7">
        <f>IF(Q2973&gt;0,RANK(Q2973,(N2973:P2973,Q2973:AJ2973)),0)</f>
        <v>0</v>
      </c>
      <c r="AM2973" s="7">
        <f>IF(R2973&gt;0,RANK(R2973,(N2973:P2973,Q2973:AJ2973)),0)</f>
        <v>6</v>
      </c>
      <c r="AN2973" s="7">
        <f>IF(S2973&gt;0,RANK(S2973,(N2973:P2973,Q2973:AJ2973)),0)</f>
        <v>4</v>
      </c>
      <c r="AO2973" s="7">
        <f>IF(T2973&gt;0,RANK(T2973,(N2973:P2973,Q2973:AJ2973)),0)</f>
        <v>5</v>
      </c>
      <c r="AP2973" s="2">
        <f t="shared" si="1109"/>
        <v>0</v>
      </c>
      <c r="AQ2973" s="2">
        <f t="shared" si="1110"/>
        <v>4.3541364296081275E-3</v>
      </c>
      <c r="AR2973" s="2">
        <f t="shared" si="1111"/>
        <v>1.5965166908563134E-2</v>
      </c>
      <c r="AS2973" s="2">
        <f t="shared" si="1112"/>
        <v>7.6197387518142238E-3</v>
      </c>
      <c r="AU2973" t="s">
        <v>2284</v>
      </c>
      <c r="AV2973" t="s">
        <v>2984</v>
      </c>
      <c r="AY2973" s="130">
        <v>51</v>
      </c>
      <c r="AZ2973" s="131">
        <v>97</v>
      </c>
      <c r="BA2973" s="132">
        <f t="shared" si="1103"/>
        <v>51097</v>
      </c>
      <c r="BC2973" s="7" t="s">
        <v>532</v>
      </c>
    </row>
    <row r="2974" spans="1:55" hidden="1" outlineLevel="1" x14ac:dyDescent="0.2">
      <c r="A2974" t="s">
        <v>2579</v>
      </c>
      <c r="B2974" t="s">
        <v>2984</v>
      </c>
      <c r="C2974" s="1">
        <f t="shared" si="1104"/>
        <v>4469</v>
      </c>
      <c r="D2974" s="7">
        <f>RANK(N2974,(N2974:P2974,Q2974:AJ2974))</f>
        <v>2</v>
      </c>
      <c r="E2974" s="7">
        <f>RANK(O2974,(N2974:P2974,Q2974:AJ2974))</f>
        <v>1</v>
      </c>
      <c r="F2974" s="7">
        <f>IF(P2974&gt;0,RANK(P2974,(N2974:P2974,Q2974:AJ2974)),0)</f>
        <v>3</v>
      </c>
      <c r="G2974" s="1">
        <f t="shared" si="1093"/>
        <v>581</v>
      </c>
      <c r="H2974" s="2">
        <f t="shared" si="1094"/>
        <v>0.13000671291116581</v>
      </c>
      <c r="I2974" s="2"/>
      <c r="J2974" s="2">
        <f t="shared" si="1105"/>
        <v>0.39494294025509064</v>
      </c>
      <c r="K2974" s="2">
        <f t="shared" si="1106"/>
        <v>0.52494965316625641</v>
      </c>
      <c r="L2974" s="2">
        <f t="shared" si="1107"/>
        <v>7.5855896173640636E-2</v>
      </c>
      <c r="M2974" s="2">
        <f t="shared" si="1108"/>
        <v>4.2515104050123709E-3</v>
      </c>
      <c r="N2974" s="1">
        <v>1765</v>
      </c>
      <c r="O2974" s="1">
        <v>2346</v>
      </c>
      <c r="P2974" s="1">
        <v>339</v>
      </c>
      <c r="R2974" s="1">
        <v>13</v>
      </c>
      <c r="S2974" s="1">
        <v>2</v>
      </c>
      <c r="T2974" s="1">
        <v>4</v>
      </c>
      <c r="AL2974" s="7">
        <f>IF(Q2974&gt;0,RANK(Q2974,(N2974:P2974,Q2974:AJ2974)),0)</f>
        <v>0</v>
      </c>
      <c r="AM2974" s="7">
        <f>IF(R2974&gt;0,RANK(R2974,(N2974:P2974,Q2974:AJ2974)),0)</f>
        <v>4</v>
      </c>
      <c r="AN2974" s="7">
        <f>IF(S2974&gt;0,RANK(S2974,(N2974:P2974,Q2974:AJ2974)),0)</f>
        <v>6</v>
      </c>
      <c r="AO2974" s="7">
        <f>IF(T2974&gt;0,RANK(T2974,(N2974:P2974,Q2974:AJ2974)),0)</f>
        <v>5</v>
      </c>
      <c r="AP2974" s="2">
        <f t="shared" si="1109"/>
        <v>0</v>
      </c>
      <c r="AQ2974" s="2">
        <f t="shared" si="1110"/>
        <v>2.9089281718505259E-3</v>
      </c>
      <c r="AR2974" s="2">
        <f t="shared" si="1111"/>
        <v>4.4752741105392703E-4</v>
      </c>
      <c r="AS2974" s="2">
        <f t="shared" si="1112"/>
        <v>8.9505482210785407E-4</v>
      </c>
      <c r="AU2974" t="s">
        <v>2579</v>
      </c>
      <c r="AV2974" t="s">
        <v>2984</v>
      </c>
      <c r="AY2974" s="130">
        <v>51</v>
      </c>
      <c r="AZ2974" s="131">
        <v>101</v>
      </c>
      <c r="BA2974" s="132">
        <f t="shared" si="1103"/>
        <v>51101</v>
      </c>
      <c r="BC2974" s="7" t="s">
        <v>532</v>
      </c>
    </row>
    <row r="2975" spans="1:55" hidden="1" outlineLevel="1" x14ac:dyDescent="0.2">
      <c r="A2975" t="s">
        <v>2624</v>
      </c>
      <c r="B2975" t="s">
        <v>2984</v>
      </c>
      <c r="C2975" s="1">
        <f t="shared" si="1104"/>
        <v>4893</v>
      </c>
      <c r="D2975" s="7">
        <f>RANK(N2975,(N2975:P2975,Q2975:AJ2975))</f>
        <v>2</v>
      </c>
      <c r="E2975" s="7">
        <f>RANK(O2975,(N2975:P2975,Q2975:AJ2975))</f>
        <v>1</v>
      </c>
      <c r="F2975" s="7">
        <f>IF(P2975&gt;0,RANK(P2975,(N2975:P2975,Q2975:AJ2975)),0)</f>
        <v>3</v>
      </c>
      <c r="G2975" s="1">
        <f t="shared" si="1093"/>
        <v>865</v>
      </c>
      <c r="H2975" s="2">
        <f t="shared" si="1094"/>
        <v>0.17678315961577765</v>
      </c>
      <c r="I2975" s="2"/>
      <c r="J2975" s="2">
        <f t="shared" si="1105"/>
        <v>0.37686490905375025</v>
      </c>
      <c r="K2975" s="2">
        <f t="shared" si="1106"/>
        <v>0.55364806866952787</v>
      </c>
      <c r="L2975" s="2">
        <f t="shared" si="1107"/>
        <v>6.6217044757817284E-2</v>
      </c>
      <c r="M2975" s="2">
        <f t="shared" si="1108"/>
        <v>3.2699775189045932E-3</v>
      </c>
      <c r="N2975" s="1">
        <v>1844</v>
      </c>
      <c r="O2975" s="1">
        <v>2709</v>
      </c>
      <c r="P2975" s="1">
        <v>324</v>
      </c>
      <c r="R2975" s="1">
        <v>5</v>
      </c>
      <c r="S2975" s="1">
        <v>3</v>
      </c>
      <c r="T2975" s="1">
        <v>8</v>
      </c>
      <c r="AL2975" s="7">
        <f>IF(Q2975&gt;0,RANK(Q2975,(N2975:P2975,Q2975:AJ2975)),0)</f>
        <v>0</v>
      </c>
      <c r="AM2975" s="7">
        <f>IF(R2975&gt;0,RANK(R2975,(N2975:P2975,Q2975:AJ2975)),0)</f>
        <v>5</v>
      </c>
      <c r="AN2975" s="7">
        <f>IF(S2975&gt;0,RANK(S2975,(N2975:P2975,Q2975:AJ2975)),0)</f>
        <v>6</v>
      </c>
      <c r="AO2975" s="7">
        <f>IF(T2975&gt;0,RANK(T2975,(N2975:P2975,Q2975:AJ2975)),0)</f>
        <v>4</v>
      </c>
      <c r="AP2975" s="2">
        <f t="shared" si="1109"/>
        <v>0</v>
      </c>
      <c r="AQ2975" s="2">
        <f t="shared" si="1110"/>
        <v>1.0218679746576743E-3</v>
      </c>
      <c r="AR2975" s="2">
        <f t="shared" si="1111"/>
        <v>6.131207847946045E-4</v>
      </c>
      <c r="AS2975" s="2">
        <f t="shared" si="1112"/>
        <v>1.6349887594522788E-3</v>
      </c>
      <c r="AU2975" t="s">
        <v>2624</v>
      </c>
      <c r="AV2975" t="s">
        <v>2984</v>
      </c>
      <c r="AY2975" s="130">
        <v>51</v>
      </c>
      <c r="AZ2975" s="131">
        <v>103</v>
      </c>
      <c r="BA2975" s="132">
        <f t="shared" si="1103"/>
        <v>51103</v>
      </c>
      <c r="BC2975" s="7" t="s">
        <v>532</v>
      </c>
    </row>
    <row r="2976" spans="1:55" hidden="1" outlineLevel="1" x14ac:dyDescent="0.2">
      <c r="A2976" t="s">
        <v>881</v>
      </c>
      <c r="B2976" t="s">
        <v>2984</v>
      </c>
      <c r="C2976" s="1">
        <f t="shared" si="1104"/>
        <v>8604</v>
      </c>
      <c r="D2976" s="7">
        <f>RANK(N2976,(N2976:P2976,Q2976:AJ2976))</f>
        <v>1</v>
      </c>
      <c r="E2976" s="7">
        <f>RANK(O2976,(N2976:P2976,Q2976:AJ2976))</f>
        <v>2</v>
      </c>
      <c r="F2976" s="7">
        <f>IF(P2976&gt;0,RANK(P2976,(N2976:P2976,Q2976:AJ2976)),0)</f>
        <v>3</v>
      </c>
      <c r="G2976" s="1">
        <f t="shared" si="1093"/>
        <v>1219</v>
      </c>
      <c r="H2976" s="2">
        <f t="shared" si="1094"/>
        <v>0.14167828916782893</v>
      </c>
      <c r="I2976" s="2"/>
      <c r="J2976" s="2">
        <f t="shared" si="1105"/>
        <v>0.5165039516503952</v>
      </c>
      <c r="K2976" s="2">
        <f t="shared" si="1106"/>
        <v>0.37482566248256627</v>
      </c>
      <c r="L2976" s="2">
        <f t="shared" si="1107"/>
        <v>9.5536959553695955E-2</v>
      </c>
      <c r="M2976" s="2">
        <f t="shared" si="1108"/>
        <v>1.3133426313342578E-2</v>
      </c>
      <c r="N2976" s="1">
        <v>4444</v>
      </c>
      <c r="O2976" s="1">
        <v>3225</v>
      </c>
      <c r="P2976" s="1">
        <v>822</v>
      </c>
      <c r="R2976" s="1">
        <v>37</v>
      </c>
      <c r="S2976" s="1">
        <v>49</v>
      </c>
      <c r="T2976" s="1">
        <v>27</v>
      </c>
      <c r="AL2976" s="7">
        <f>IF(Q2976&gt;0,RANK(Q2976,(N2976:P2976,Q2976:AJ2976)),0)</f>
        <v>0</v>
      </c>
      <c r="AM2976" s="7">
        <f>IF(R2976&gt;0,RANK(R2976,(N2976:P2976,Q2976:AJ2976)),0)</f>
        <v>5</v>
      </c>
      <c r="AN2976" s="7">
        <f>IF(S2976&gt;0,RANK(S2976,(N2976:P2976,Q2976:AJ2976)),0)</f>
        <v>4</v>
      </c>
      <c r="AO2976" s="7">
        <f>IF(T2976&gt;0,RANK(T2976,(N2976:P2976,Q2976:AJ2976)),0)</f>
        <v>6</v>
      </c>
      <c r="AP2976" s="2">
        <f t="shared" si="1109"/>
        <v>0</v>
      </c>
      <c r="AQ2976" s="2">
        <f t="shared" si="1110"/>
        <v>4.3003254300325432E-3</v>
      </c>
      <c r="AR2976" s="2">
        <f t="shared" si="1111"/>
        <v>5.6950255695025574E-3</v>
      </c>
      <c r="AS2976" s="2">
        <f t="shared" si="1112"/>
        <v>3.1380753138075313E-3</v>
      </c>
      <c r="AU2976" t="s">
        <v>881</v>
      </c>
      <c r="AV2976" t="s">
        <v>2984</v>
      </c>
      <c r="AY2976" s="130">
        <v>51</v>
      </c>
      <c r="AZ2976" s="131">
        <v>105</v>
      </c>
      <c r="BA2976" s="132">
        <f t="shared" si="1103"/>
        <v>51105</v>
      </c>
      <c r="BC2976" s="7" t="s">
        <v>532</v>
      </c>
    </row>
    <row r="2977" spans="1:55" hidden="1" outlineLevel="1" x14ac:dyDescent="0.2">
      <c r="A2977" t="s">
        <v>988</v>
      </c>
      <c r="B2977" t="s">
        <v>2984</v>
      </c>
      <c r="C2977" s="1">
        <f t="shared" si="1104"/>
        <v>49330</v>
      </c>
      <c r="D2977" s="7">
        <f>RANK(N2977,(N2977:P2977,Q2977:AJ2977))</f>
        <v>2</v>
      </c>
      <c r="E2977" s="7">
        <f>RANK(O2977,(N2977:P2977,Q2977:AJ2977))</f>
        <v>1</v>
      </c>
      <c r="F2977" s="7">
        <f>IF(P2977&gt;0,RANK(P2977,(N2977:P2977,Q2977:AJ2977)),0)</f>
        <v>3</v>
      </c>
      <c r="G2977" s="1">
        <f t="shared" si="1093"/>
        <v>5773</v>
      </c>
      <c r="H2977" s="2">
        <f t="shared" si="1094"/>
        <v>0.11702817757956618</v>
      </c>
      <c r="I2977" s="2"/>
      <c r="J2977" s="2">
        <f t="shared" si="1105"/>
        <v>0.40425704439489157</v>
      </c>
      <c r="K2977" s="2">
        <f t="shared" si="1106"/>
        <v>0.5212852219744577</v>
      </c>
      <c r="L2977" s="2">
        <f t="shared" si="1107"/>
        <v>6.2477194405027366E-2</v>
      </c>
      <c r="M2977" s="2">
        <f t="shared" si="1108"/>
        <v>1.1980539225623303E-2</v>
      </c>
      <c r="N2977" s="1">
        <v>19942</v>
      </c>
      <c r="O2977" s="1">
        <v>25715</v>
      </c>
      <c r="P2977" s="1">
        <v>3082</v>
      </c>
      <c r="R2977" s="1">
        <v>194</v>
      </c>
      <c r="S2977" s="1">
        <v>322</v>
      </c>
      <c r="T2977" s="1">
        <v>75</v>
      </c>
      <c r="AL2977" s="7">
        <f>IF(Q2977&gt;0,RANK(Q2977,(N2977:P2977,Q2977:AJ2977)),0)</f>
        <v>0</v>
      </c>
      <c r="AM2977" s="7">
        <f>IF(R2977&gt;0,RANK(R2977,(N2977:P2977,Q2977:AJ2977)),0)</f>
        <v>5</v>
      </c>
      <c r="AN2977" s="7">
        <f>IF(S2977&gt;0,RANK(S2977,(N2977:P2977,Q2977:AJ2977)),0)</f>
        <v>4</v>
      </c>
      <c r="AO2977" s="7">
        <f>IF(T2977&gt;0,RANK(T2977,(N2977:P2977,Q2977:AJ2977)),0)</f>
        <v>6</v>
      </c>
      <c r="AP2977" s="2">
        <f t="shared" si="1109"/>
        <v>0</v>
      </c>
      <c r="AQ2977" s="2">
        <f t="shared" si="1110"/>
        <v>3.9326981552807623E-3</v>
      </c>
      <c r="AR2977" s="2">
        <f t="shared" si="1111"/>
        <v>6.5274680721670386E-3</v>
      </c>
      <c r="AS2977" s="2">
        <f t="shared" si="1112"/>
        <v>1.5203729981755525E-3</v>
      </c>
      <c r="AU2977" t="s">
        <v>988</v>
      </c>
      <c r="AV2977" t="s">
        <v>2984</v>
      </c>
      <c r="AY2977" s="130">
        <v>51</v>
      </c>
      <c r="AZ2977" s="131">
        <v>107</v>
      </c>
      <c r="BA2977" s="132">
        <f t="shared" si="1103"/>
        <v>51107</v>
      </c>
      <c r="BC2977" s="7" t="s">
        <v>532</v>
      </c>
    </row>
    <row r="2978" spans="1:55" hidden="1" outlineLevel="1" x14ac:dyDescent="0.2">
      <c r="A2978" t="s">
        <v>101</v>
      </c>
      <c r="B2978" t="s">
        <v>2984</v>
      </c>
      <c r="C2978" s="1">
        <f t="shared" si="1104"/>
        <v>8323</v>
      </c>
      <c r="D2978" s="7">
        <f>RANK(N2978,(N2978:P2978,Q2978:AJ2978))</f>
        <v>2</v>
      </c>
      <c r="E2978" s="7">
        <f>RANK(O2978,(N2978:P2978,Q2978:AJ2978))</f>
        <v>1</v>
      </c>
      <c r="F2978" s="7">
        <f>IF(P2978&gt;0,RANK(P2978,(N2978:P2978,Q2978:AJ2978)),0)</f>
        <v>3</v>
      </c>
      <c r="G2978" s="1">
        <f t="shared" si="1093"/>
        <v>7</v>
      </c>
      <c r="H2978" s="2">
        <f t="shared" si="1094"/>
        <v>8.4104289318755253E-4</v>
      </c>
      <c r="I2978" s="2"/>
      <c r="J2978" s="2">
        <f t="shared" si="1105"/>
        <v>0.45188033161119789</v>
      </c>
      <c r="K2978" s="2">
        <f t="shared" si="1106"/>
        <v>0.45272137450438543</v>
      </c>
      <c r="L2978" s="2">
        <f t="shared" si="1107"/>
        <v>8.3263246425567705E-2</v>
      </c>
      <c r="M2978" s="2">
        <f t="shared" si="1108"/>
        <v>1.2135047458848969E-2</v>
      </c>
      <c r="N2978" s="1">
        <v>3761</v>
      </c>
      <c r="O2978" s="1">
        <v>3768</v>
      </c>
      <c r="P2978" s="1">
        <v>693</v>
      </c>
      <c r="R2978" s="1">
        <v>34</v>
      </c>
      <c r="S2978" s="1">
        <v>39</v>
      </c>
      <c r="T2978" s="1">
        <v>28</v>
      </c>
      <c r="AL2978" s="7">
        <f>IF(Q2978&gt;0,RANK(Q2978,(N2978:P2978,Q2978:AJ2978)),0)</f>
        <v>0</v>
      </c>
      <c r="AM2978" s="7">
        <f>IF(R2978&gt;0,RANK(R2978,(N2978:P2978,Q2978:AJ2978)),0)</f>
        <v>5</v>
      </c>
      <c r="AN2978" s="7">
        <f>IF(S2978&gt;0,RANK(S2978,(N2978:P2978,Q2978:AJ2978)),0)</f>
        <v>4</v>
      </c>
      <c r="AO2978" s="7">
        <f>IF(T2978&gt;0,RANK(T2978,(N2978:P2978,Q2978:AJ2978)),0)</f>
        <v>6</v>
      </c>
      <c r="AP2978" s="2">
        <f t="shared" si="1109"/>
        <v>0</v>
      </c>
      <c r="AQ2978" s="2">
        <f t="shared" si="1110"/>
        <v>4.0850654811966838E-3</v>
      </c>
      <c r="AR2978" s="2">
        <f t="shared" si="1111"/>
        <v>4.6858104049020783E-3</v>
      </c>
      <c r="AS2978" s="2">
        <f t="shared" si="1112"/>
        <v>3.3641715727502101E-3</v>
      </c>
      <c r="AU2978" t="s">
        <v>101</v>
      </c>
      <c r="AV2978" t="s">
        <v>2984</v>
      </c>
      <c r="AY2978" s="130">
        <v>51</v>
      </c>
      <c r="AZ2978" s="131">
        <v>109</v>
      </c>
      <c r="BA2978" s="132">
        <f t="shared" si="1103"/>
        <v>51109</v>
      </c>
      <c r="BC2978" s="7" t="s">
        <v>532</v>
      </c>
    </row>
    <row r="2979" spans="1:55" hidden="1" outlineLevel="1" x14ac:dyDescent="0.2">
      <c r="A2979" t="s">
        <v>1952</v>
      </c>
      <c r="B2979" t="s">
        <v>2984</v>
      </c>
      <c r="C2979" s="1">
        <f t="shared" si="1104"/>
        <v>4460</v>
      </c>
      <c r="D2979" s="7">
        <f>RANK(N2979,(N2979:P2979,Q2979:AJ2979))</f>
        <v>2</v>
      </c>
      <c r="E2979" s="7">
        <f>RANK(O2979,(N2979:P2979,Q2979:AJ2979))</f>
        <v>1</v>
      </c>
      <c r="F2979" s="7">
        <f>IF(P2979&gt;0,RANK(P2979,(N2979:P2979,Q2979:AJ2979)),0)</f>
        <v>3</v>
      </c>
      <c r="G2979" s="1">
        <f t="shared" si="1093"/>
        <v>68</v>
      </c>
      <c r="H2979" s="2">
        <f t="shared" si="1094"/>
        <v>1.5246636771300448E-2</v>
      </c>
      <c r="I2979" s="2"/>
      <c r="J2979" s="2">
        <f t="shared" si="1105"/>
        <v>0.44730941704035876</v>
      </c>
      <c r="K2979" s="2">
        <f t="shared" si="1106"/>
        <v>0.46255605381165921</v>
      </c>
      <c r="L2979" s="2">
        <f t="shared" si="1107"/>
        <v>6.7040358744394624E-2</v>
      </c>
      <c r="M2979" s="2">
        <f t="shared" si="1108"/>
        <v>2.3094170403587411E-2</v>
      </c>
      <c r="N2979" s="1">
        <v>1995</v>
      </c>
      <c r="O2979" s="1">
        <v>2063</v>
      </c>
      <c r="P2979" s="1">
        <v>299</v>
      </c>
      <c r="R2979" s="1">
        <v>28</v>
      </c>
      <c r="S2979" s="1">
        <v>67</v>
      </c>
      <c r="T2979" s="1">
        <v>8</v>
      </c>
      <c r="AL2979" s="7">
        <f>IF(Q2979&gt;0,RANK(Q2979,(N2979:P2979,Q2979:AJ2979)),0)</f>
        <v>0</v>
      </c>
      <c r="AM2979" s="7">
        <f>IF(R2979&gt;0,RANK(R2979,(N2979:P2979,Q2979:AJ2979)),0)</f>
        <v>5</v>
      </c>
      <c r="AN2979" s="7">
        <f>IF(S2979&gt;0,RANK(S2979,(N2979:P2979,Q2979:AJ2979)),0)</f>
        <v>4</v>
      </c>
      <c r="AO2979" s="7">
        <f>IF(T2979&gt;0,RANK(T2979,(N2979:P2979,Q2979:AJ2979)),0)</f>
        <v>6</v>
      </c>
      <c r="AP2979" s="2">
        <f t="shared" si="1109"/>
        <v>0</v>
      </c>
      <c r="AQ2979" s="2">
        <f t="shared" si="1110"/>
        <v>6.2780269058295961E-3</v>
      </c>
      <c r="AR2979" s="2">
        <f t="shared" si="1111"/>
        <v>1.5022421524663676E-2</v>
      </c>
      <c r="AS2979" s="2">
        <f t="shared" si="1112"/>
        <v>1.7937219730941704E-3</v>
      </c>
      <c r="AU2979" t="s">
        <v>1952</v>
      </c>
      <c r="AV2979" t="s">
        <v>2984</v>
      </c>
      <c r="AY2979" s="130">
        <v>51</v>
      </c>
      <c r="AZ2979" s="131">
        <v>111</v>
      </c>
      <c r="BA2979" s="132">
        <f t="shared" si="1103"/>
        <v>51111</v>
      </c>
      <c r="BC2979" s="7" t="s">
        <v>532</v>
      </c>
    </row>
    <row r="2980" spans="1:55" hidden="1" outlineLevel="1" x14ac:dyDescent="0.2">
      <c r="A2980" t="s">
        <v>2709</v>
      </c>
      <c r="B2980" t="s">
        <v>2984</v>
      </c>
      <c r="C2980" s="1">
        <f t="shared" si="1104"/>
        <v>4510</v>
      </c>
      <c r="D2980" s="7">
        <f>RANK(N2980,(N2980:P2980,Q2980:AJ2980))</f>
        <v>2</v>
      </c>
      <c r="E2980" s="7">
        <f>RANK(O2980,(N2980:P2980,Q2980:AJ2980))</f>
        <v>1</v>
      </c>
      <c r="F2980" s="7">
        <f>IF(P2980&gt;0,RANK(P2980,(N2980:P2980,Q2980:AJ2980)),0)</f>
        <v>3</v>
      </c>
      <c r="G2980" s="1">
        <f t="shared" si="1093"/>
        <v>562</v>
      </c>
      <c r="H2980" s="2">
        <f t="shared" si="1094"/>
        <v>0.1246119733924612</v>
      </c>
      <c r="I2980" s="2"/>
      <c r="J2980" s="2">
        <f t="shared" si="1105"/>
        <v>0.38447893569844788</v>
      </c>
      <c r="K2980" s="2">
        <f t="shared" si="1106"/>
        <v>0.50909090909090904</v>
      </c>
      <c r="L2980" s="2">
        <f t="shared" si="1107"/>
        <v>7.9822616407982258E-2</v>
      </c>
      <c r="M2980" s="2">
        <f t="shared" si="1108"/>
        <v>2.6607538802660771E-2</v>
      </c>
      <c r="N2980" s="1">
        <v>1734</v>
      </c>
      <c r="O2980" s="1">
        <v>2296</v>
      </c>
      <c r="P2980" s="1">
        <v>360</v>
      </c>
      <c r="R2980" s="1">
        <v>19</v>
      </c>
      <c r="S2980" s="1">
        <v>90</v>
      </c>
      <c r="T2980" s="1">
        <v>11</v>
      </c>
      <c r="AL2980" s="7">
        <f>IF(Q2980&gt;0,RANK(Q2980,(N2980:P2980,Q2980:AJ2980)),0)</f>
        <v>0</v>
      </c>
      <c r="AM2980" s="7">
        <f>IF(R2980&gt;0,RANK(R2980,(N2980:P2980,Q2980:AJ2980)),0)</f>
        <v>5</v>
      </c>
      <c r="AN2980" s="7">
        <f>IF(S2980&gt;0,RANK(S2980,(N2980:P2980,Q2980:AJ2980)),0)</f>
        <v>4</v>
      </c>
      <c r="AO2980" s="7">
        <f>IF(T2980&gt;0,RANK(T2980,(N2980:P2980,Q2980:AJ2980)),0)</f>
        <v>6</v>
      </c>
      <c r="AP2980" s="2">
        <f t="shared" si="1109"/>
        <v>0</v>
      </c>
      <c r="AQ2980" s="2">
        <f t="shared" si="1110"/>
        <v>4.2128603104212865E-3</v>
      </c>
      <c r="AR2980" s="2">
        <f t="shared" si="1111"/>
        <v>1.9955654101995565E-2</v>
      </c>
      <c r="AS2980" s="2">
        <f t="shared" si="1112"/>
        <v>2.4390243902439024E-3</v>
      </c>
      <c r="AU2980" t="s">
        <v>2709</v>
      </c>
      <c r="AV2980" t="s">
        <v>2984</v>
      </c>
      <c r="AY2980" s="130">
        <v>51</v>
      </c>
      <c r="AZ2980" s="131">
        <v>113</v>
      </c>
      <c r="BA2980" s="132">
        <f t="shared" si="1103"/>
        <v>51113</v>
      </c>
      <c r="BC2980" s="7" t="s">
        <v>532</v>
      </c>
    </row>
    <row r="2981" spans="1:55" hidden="1" outlineLevel="1" x14ac:dyDescent="0.2">
      <c r="A2981" t="s">
        <v>104</v>
      </c>
      <c r="B2981" t="s">
        <v>2984</v>
      </c>
      <c r="C2981" s="1">
        <f t="shared" si="1104"/>
        <v>4260</v>
      </c>
      <c r="D2981" s="7">
        <f>RANK(N2981,(N2981:P2981,Q2981:AJ2981))</f>
        <v>2</v>
      </c>
      <c r="E2981" s="7">
        <f>RANK(O2981,(N2981:P2981,Q2981:AJ2981))</f>
        <v>1</v>
      </c>
      <c r="F2981" s="7">
        <f>IF(P2981&gt;0,RANK(P2981,(N2981:P2981,Q2981:AJ2981)),0)</f>
        <v>3</v>
      </c>
      <c r="G2981" s="1">
        <f t="shared" si="1093"/>
        <v>604</v>
      </c>
      <c r="H2981" s="2">
        <f t="shared" si="1094"/>
        <v>0.14178403755868543</v>
      </c>
      <c r="I2981" s="2"/>
      <c r="J2981" s="2">
        <f t="shared" si="1105"/>
        <v>0.37605633802816901</v>
      </c>
      <c r="K2981" s="2">
        <f t="shared" si="1106"/>
        <v>0.51784037558685447</v>
      </c>
      <c r="L2981" s="2">
        <f t="shared" si="1107"/>
        <v>9.4600938967136144E-2</v>
      </c>
      <c r="M2981" s="2">
        <f t="shared" si="1108"/>
        <v>1.1502347417840425E-2</v>
      </c>
      <c r="N2981" s="1">
        <v>1602</v>
      </c>
      <c r="O2981" s="1">
        <v>2206</v>
      </c>
      <c r="P2981" s="1">
        <v>403</v>
      </c>
      <c r="R2981" s="1">
        <v>12</v>
      </c>
      <c r="S2981" s="1">
        <v>29</v>
      </c>
      <c r="T2981" s="1">
        <v>8</v>
      </c>
      <c r="AL2981" s="7">
        <f>IF(Q2981&gt;0,RANK(Q2981,(N2981:P2981,Q2981:AJ2981)),0)</f>
        <v>0</v>
      </c>
      <c r="AM2981" s="7">
        <f>IF(R2981&gt;0,RANK(R2981,(N2981:P2981,Q2981:AJ2981)),0)</f>
        <v>5</v>
      </c>
      <c r="AN2981" s="7">
        <f>IF(S2981&gt;0,RANK(S2981,(N2981:P2981,Q2981:AJ2981)),0)</f>
        <v>4</v>
      </c>
      <c r="AO2981" s="7">
        <f>IF(T2981&gt;0,RANK(T2981,(N2981:P2981,Q2981:AJ2981)),0)</f>
        <v>6</v>
      </c>
      <c r="AP2981" s="2">
        <f t="shared" si="1109"/>
        <v>0</v>
      </c>
      <c r="AQ2981" s="2">
        <f t="shared" si="1110"/>
        <v>2.8169014084507044E-3</v>
      </c>
      <c r="AR2981" s="2">
        <f t="shared" si="1111"/>
        <v>6.8075117370892018E-3</v>
      </c>
      <c r="AS2981" s="2">
        <f t="shared" si="1112"/>
        <v>1.8779342723004694E-3</v>
      </c>
      <c r="AU2981" t="s">
        <v>104</v>
      </c>
      <c r="AV2981" t="s">
        <v>2984</v>
      </c>
      <c r="AY2981" s="130">
        <v>51</v>
      </c>
      <c r="AZ2981" s="131">
        <v>115</v>
      </c>
      <c r="BA2981" s="132">
        <f t="shared" si="1103"/>
        <v>51115</v>
      </c>
      <c r="BC2981" s="7" t="s">
        <v>532</v>
      </c>
    </row>
    <row r="2982" spans="1:55" hidden="1" outlineLevel="1" x14ac:dyDescent="0.2">
      <c r="A2982" t="s">
        <v>548</v>
      </c>
      <c r="B2982" t="s">
        <v>2984</v>
      </c>
      <c r="C2982" s="1">
        <f t="shared" si="1104"/>
        <v>10278</v>
      </c>
      <c r="D2982" s="7">
        <f>RANK(N2982,(N2982:P2982,Q2982:AJ2982))</f>
        <v>2</v>
      </c>
      <c r="E2982" s="7">
        <f>RANK(O2982,(N2982:P2982,Q2982:AJ2982))</f>
        <v>1</v>
      </c>
      <c r="F2982" s="7">
        <f>IF(P2982&gt;0,RANK(P2982,(N2982:P2982,Q2982:AJ2982)),0)</f>
        <v>3</v>
      </c>
      <c r="G2982" s="1">
        <f t="shared" si="1093"/>
        <v>525</v>
      </c>
      <c r="H2982" s="2">
        <f t="shared" si="1094"/>
        <v>5.1079976649153529E-2</v>
      </c>
      <c r="I2982" s="2"/>
      <c r="J2982" s="2">
        <f t="shared" si="1105"/>
        <v>0.42887721346565477</v>
      </c>
      <c r="K2982" s="2">
        <f t="shared" si="1106"/>
        <v>0.47995719011480831</v>
      </c>
      <c r="L2982" s="2">
        <f t="shared" si="1107"/>
        <v>7.6765907764156455E-2</v>
      </c>
      <c r="M2982" s="2">
        <f t="shared" si="1108"/>
        <v>1.4399688655380466E-2</v>
      </c>
      <c r="N2982" s="1">
        <v>4408</v>
      </c>
      <c r="O2982" s="1">
        <v>4933</v>
      </c>
      <c r="P2982" s="1">
        <v>789</v>
      </c>
      <c r="R2982" s="1">
        <v>31</v>
      </c>
      <c r="S2982" s="1">
        <v>90</v>
      </c>
      <c r="T2982" s="1">
        <v>27</v>
      </c>
      <c r="AL2982" s="7">
        <f>IF(Q2982&gt;0,RANK(Q2982,(N2982:P2982,Q2982:AJ2982)),0)</f>
        <v>0</v>
      </c>
      <c r="AM2982" s="7">
        <f>IF(R2982&gt;0,RANK(R2982,(N2982:P2982,Q2982:AJ2982)),0)</f>
        <v>5</v>
      </c>
      <c r="AN2982" s="7">
        <f>IF(S2982&gt;0,RANK(S2982,(N2982:P2982,Q2982:AJ2982)),0)</f>
        <v>4</v>
      </c>
      <c r="AO2982" s="7">
        <f>IF(T2982&gt;0,RANK(T2982,(N2982:P2982,Q2982:AJ2982)),0)</f>
        <v>6</v>
      </c>
      <c r="AP2982" s="2">
        <f t="shared" si="1109"/>
        <v>0</v>
      </c>
      <c r="AQ2982" s="2">
        <f t="shared" si="1110"/>
        <v>3.0161510021404943E-3</v>
      </c>
      <c r="AR2982" s="2">
        <f t="shared" si="1111"/>
        <v>8.7565674255691769E-3</v>
      </c>
      <c r="AS2982" s="2">
        <f t="shared" si="1112"/>
        <v>2.6269702276707531E-3</v>
      </c>
      <c r="AU2982" t="s">
        <v>548</v>
      </c>
      <c r="AV2982" t="s">
        <v>2984</v>
      </c>
      <c r="AY2982" s="130">
        <v>51</v>
      </c>
      <c r="AZ2982" s="131">
        <v>117</v>
      </c>
      <c r="BA2982" s="132">
        <f t="shared" si="1103"/>
        <v>51117</v>
      </c>
      <c r="BC2982" s="7" t="s">
        <v>532</v>
      </c>
    </row>
    <row r="2983" spans="1:55" hidden="1" outlineLevel="1" x14ac:dyDescent="0.2">
      <c r="A2983" t="s">
        <v>1664</v>
      </c>
      <c r="B2983" t="s">
        <v>2984</v>
      </c>
      <c r="C2983" s="1">
        <f t="shared" si="1104"/>
        <v>4297</v>
      </c>
      <c r="D2983" s="7">
        <f>RANK(N2983,(N2983:P2983,Q2983:AJ2983))</f>
        <v>2</v>
      </c>
      <c r="E2983" s="7">
        <f>RANK(O2983,(N2983:P2983,Q2983:AJ2983))</f>
        <v>1</v>
      </c>
      <c r="F2983" s="7">
        <f>IF(P2983&gt;0,RANK(P2983,(N2983:P2983,Q2983:AJ2983)),0)</f>
        <v>3</v>
      </c>
      <c r="G2983" s="1">
        <f t="shared" si="1093"/>
        <v>437</v>
      </c>
      <c r="H2983" s="2">
        <f t="shared" si="1094"/>
        <v>0.10169885966953689</v>
      </c>
      <c r="I2983" s="2"/>
      <c r="J2983" s="2">
        <f t="shared" si="1105"/>
        <v>0.39655573656039095</v>
      </c>
      <c r="K2983" s="2">
        <f t="shared" si="1106"/>
        <v>0.49825459622992785</v>
      </c>
      <c r="L2983" s="2">
        <f t="shared" si="1107"/>
        <v>8.1452175936700025E-2</v>
      </c>
      <c r="M2983" s="2">
        <f t="shared" si="1108"/>
        <v>2.3737491272981234E-2</v>
      </c>
      <c r="N2983" s="1">
        <v>1704</v>
      </c>
      <c r="O2983" s="1">
        <v>2141</v>
      </c>
      <c r="P2983" s="1">
        <v>350</v>
      </c>
      <c r="R2983" s="1">
        <v>13</v>
      </c>
      <c r="S2983" s="1">
        <v>82</v>
      </c>
      <c r="T2983" s="1">
        <v>7</v>
      </c>
      <c r="AL2983" s="7">
        <f>IF(Q2983&gt;0,RANK(Q2983,(N2983:P2983,Q2983:AJ2983)),0)</f>
        <v>0</v>
      </c>
      <c r="AM2983" s="7">
        <f>IF(R2983&gt;0,RANK(R2983,(N2983:P2983,Q2983:AJ2983)),0)</f>
        <v>5</v>
      </c>
      <c r="AN2983" s="7">
        <f>IF(S2983&gt;0,RANK(S2983,(N2983:P2983,Q2983:AJ2983)),0)</f>
        <v>4</v>
      </c>
      <c r="AO2983" s="7">
        <f>IF(T2983&gt;0,RANK(T2983,(N2983:P2983,Q2983:AJ2983)),0)</f>
        <v>6</v>
      </c>
      <c r="AP2983" s="2">
        <f t="shared" si="1109"/>
        <v>0</v>
      </c>
      <c r="AQ2983" s="2">
        <f t="shared" si="1110"/>
        <v>3.0253665347917151E-3</v>
      </c>
      <c r="AR2983" s="2">
        <f t="shared" si="1111"/>
        <v>1.9083081219455435E-2</v>
      </c>
      <c r="AS2983" s="2">
        <f t="shared" si="1112"/>
        <v>1.6290435187340006E-3</v>
      </c>
      <c r="AU2983" t="s">
        <v>1664</v>
      </c>
      <c r="AV2983" t="s">
        <v>2984</v>
      </c>
      <c r="AY2983" s="130">
        <v>51</v>
      </c>
      <c r="AZ2983" s="131">
        <v>119</v>
      </c>
      <c r="BA2983" s="132">
        <f t="shared" si="1103"/>
        <v>51119</v>
      </c>
      <c r="BC2983" s="7" t="s">
        <v>532</v>
      </c>
    </row>
    <row r="2984" spans="1:55" hidden="1" outlineLevel="1" x14ac:dyDescent="0.2">
      <c r="A2984" t="s">
        <v>961</v>
      </c>
      <c r="B2984" t="s">
        <v>2984</v>
      </c>
      <c r="C2984" s="1">
        <f t="shared" si="1104"/>
        <v>24298</v>
      </c>
      <c r="D2984" s="7">
        <f>RANK(N2984,(N2984:P2984,Q2984:AJ2984))</f>
        <v>1</v>
      </c>
      <c r="E2984" s="7">
        <f>RANK(O2984,(N2984:P2984,Q2984:AJ2984))</f>
        <v>2</v>
      </c>
      <c r="F2984" s="7">
        <f>IF(P2984&gt;0,RANK(P2984,(N2984:P2984,Q2984:AJ2984)),0)</f>
        <v>3</v>
      </c>
      <c r="G2984" s="1">
        <f t="shared" si="1093"/>
        <v>350</v>
      </c>
      <c r="H2984" s="2">
        <f t="shared" si="1094"/>
        <v>1.4404477734792987E-2</v>
      </c>
      <c r="I2984" s="2"/>
      <c r="J2984" s="2">
        <f t="shared" si="1105"/>
        <v>0.44723845583998684</v>
      </c>
      <c r="K2984" s="2">
        <f t="shared" si="1106"/>
        <v>0.43283397810519386</v>
      </c>
      <c r="L2984" s="2">
        <f t="shared" si="1107"/>
        <v>0.10675775784015146</v>
      </c>
      <c r="M2984" s="2">
        <f t="shared" si="1108"/>
        <v>1.3169808214667789E-2</v>
      </c>
      <c r="N2984" s="1">
        <v>10867</v>
      </c>
      <c r="O2984" s="1">
        <v>10517</v>
      </c>
      <c r="P2984" s="1">
        <v>2594</v>
      </c>
      <c r="R2984" s="1">
        <v>152</v>
      </c>
      <c r="S2984" s="1">
        <v>94</v>
      </c>
      <c r="T2984" s="1">
        <v>74</v>
      </c>
      <c r="AL2984" s="7">
        <f>IF(Q2984&gt;0,RANK(Q2984,(N2984:P2984,Q2984:AJ2984)),0)</f>
        <v>0</v>
      </c>
      <c r="AM2984" s="7">
        <f>IF(R2984&gt;0,RANK(R2984,(N2984:P2984,Q2984:AJ2984)),0)</f>
        <v>4</v>
      </c>
      <c r="AN2984" s="7">
        <f>IF(S2984&gt;0,RANK(S2984,(N2984:P2984,Q2984:AJ2984)),0)</f>
        <v>5</v>
      </c>
      <c r="AO2984" s="7">
        <f>IF(T2984&gt;0,RANK(T2984,(N2984:P2984,Q2984:AJ2984)),0)</f>
        <v>6</v>
      </c>
      <c r="AP2984" s="2">
        <f t="shared" si="1109"/>
        <v>0</v>
      </c>
      <c r="AQ2984" s="2">
        <f t="shared" si="1110"/>
        <v>6.2556589019672404E-3</v>
      </c>
      <c r="AR2984" s="2">
        <f t="shared" si="1111"/>
        <v>3.8686311630586881E-3</v>
      </c>
      <c r="AS2984" s="2">
        <f t="shared" si="1112"/>
        <v>3.0455181496419456E-3</v>
      </c>
      <c r="AU2984" t="s">
        <v>961</v>
      </c>
      <c r="AV2984" t="s">
        <v>2984</v>
      </c>
      <c r="AY2984" s="130">
        <v>51</v>
      </c>
      <c r="AZ2984" s="131">
        <v>121</v>
      </c>
      <c r="BA2984" s="132">
        <f t="shared" si="1103"/>
        <v>51121</v>
      </c>
      <c r="BC2984" s="7" t="s">
        <v>532</v>
      </c>
    </row>
    <row r="2985" spans="1:55" hidden="1" outlineLevel="1" x14ac:dyDescent="0.2">
      <c r="A2985" t="s">
        <v>1833</v>
      </c>
      <c r="B2985" t="s">
        <v>2984</v>
      </c>
      <c r="C2985" s="1">
        <f t="shared" si="1104"/>
        <v>5264</v>
      </c>
      <c r="D2985" s="7">
        <f>RANK(N2985,(N2985:P2985,Q2985:AJ2985))</f>
        <v>1</v>
      </c>
      <c r="E2985" s="7">
        <f>RANK(O2985,(N2985:P2985,Q2985:AJ2985))</f>
        <v>2</v>
      </c>
      <c r="F2985" s="7">
        <f>IF(P2985&gt;0,RANK(P2985,(N2985:P2985,Q2985:AJ2985)),0)</f>
        <v>3</v>
      </c>
      <c r="G2985" s="1">
        <f t="shared" si="1093"/>
        <v>794</v>
      </c>
      <c r="H2985" s="2">
        <f t="shared" si="1094"/>
        <v>0.15083586626139817</v>
      </c>
      <c r="I2985" s="2"/>
      <c r="J2985" s="2">
        <f t="shared" si="1105"/>
        <v>0.52849544072948329</v>
      </c>
      <c r="K2985" s="2">
        <f t="shared" si="1106"/>
        <v>0.37765957446808512</v>
      </c>
      <c r="L2985" s="2">
        <f t="shared" si="1107"/>
        <v>7.8077507598784193E-2</v>
      </c>
      <c r="M2985" s="2">
        <f t="shared" si="1108"/>
        <v>1.5767477203647393E-2</v>
      </c>
      <c r="N2985" s="1">
        <v>2782</v>
      </c>
      <c r="O2985" s="1">
        <v>1988</v>
      </c>
      <c r="P2985" s="1">
        <v>411</v>
      </c>
      <c r="R2985" s="1">
        <v>30</v>
      </c>
      <c r="S2985" s="1">
        <v>21</v>
      </c>
      <c r="T2985" s="1">
        <v>32</v>
      </c>
      <c r="AL2985" s="7">
        <f>IF(Q2985&gt;0,RANK(Q2985,(N2985:P2985,Q2985:AJ2985)),0)</f>
        <v>0</v>
      </c>
      <c r="AM2985" s="7">
        <f>IF(R2985&gt;0,RANK(R2985,(N2985:P2985,Q2985:AJ2985)),0)</f>
        <v>5</v>
      </c>
      <c r="AN2985" s="7">
        <f>IF(S2985&gt;0,RANK(S2985,(N2985:P2985,Q2985:AJ2985)),0)</f>
        <v>6</v>
      </c>
      <c r="AO2985" s="7">
        <f>IF(T2985&gt;0,RANK(T2985,(N2985:P2985,Q2985:AJ2985)),0)</f>
        <v>4</v>
      </c>
      <c r="AP2985" s="2">
        <f t="shared" si="1109"/>
        <v>0</v>
      </c>
      <c r="AQ2985" s="2">
        <f t="shared" si="1110"/>
        <v>5.6990881458966565E-3</v>
      </c>
      <c r="AR2985" s="2">
        <f t="shared" si="1111"/>
        <v>3.9893617021276593E-3</v>
      </c>
      <c r="AS2985" s="2">
        <f t="shared" si="1112"/>
        <v>6.0790273556231003E-3</v>
      </c>
      <c r="AU2985" t="s">
        <v>1833</v>
      </c>
      <c r="AV2985" t="s">
        <v>2984</v>
      </c>
      <c r="AY2985" s="130">
        <v>51</v>
      </c>
      <c r="AZ2985" s="131">
        <v>125</v>
      </c>
      <c r="BA2985" s="132">
        <f t="shared" si="1103"/>
        <v>51125</v>
      </c>
      <c r="BC2985" s="7" t="s">
        <v>532</v>
      </c>
    </row>
    <row r="2986" spans="1:55" hidden="1" outlineLevel="1" x14ac:dyDescent="0.2">
      <c r="A2986" t="s">
        <v>650</v>
      </c>
      <c r="B2986" t="s">
        <v>2984</v>
      </c>
      <c r="C2986" s="1">
        <f t="shared" si="1104"/>
        <v>5267</v>
      </c>
      <c r="D2986" s="7">
        <f>RANK(N2986,(N2986:P2986,Q2986:AJ2986))</f>
        <v>2</v>
      </c>
      <c r="E2986" s="7">
        <f>RANK(O2986,(N2986:P2986,Q2986:AJ2986))</f>
        <v>1</v>
      </c>
      <c r="F2986" s="7">
        <f>IF(P2986&gt;0,RANK(P2986,(N2986:P2986,Q2986:AJ2986)),0)</f>
        <v>3</v>
      </c>
      <c r="G2986" s="1">
        <f t="shared" si="1093"/>
        <v>993</v>
      </c>
      <c r="H2986" s="2">
        <f t="shared" si="1094"/>
        <v>0.18853237136890069</v>
      </c>
      <c r="I2986" s="2"/>
      <c r="J2986" s="2">
        <f t="shared" si="1105"/>
        <v>0.35295234478830456</v>
      </c>
      <c r="K2986" s="2">
        <f t="shared" si="1106"/>
        <v>0.54148471615720528</v>
      </c>
      <c r="L2986" s="2">
        <f t="shared" si="1107"/>
        <v>9.8727928612113158E-2</v>
      </c>
      <c r="M2986" s="2">
        <f t="shared" si="1108"/>
        <v>6.8350104423770541E-3</v>
      </c>
      <c r="N2986" s="1">
        <v>1859</v>
      </c>
      <c r="O2986" s="1">
        <v>2852</v>
      </c>
      <c r="P2986" s="1">
        <v>520</v>
      </c>
      <c r="R2986" s="1">
        <v>23</v>
      </c>
      <c r="S2986" s="1">
        <v>6</v>
      </c>
      <c r="T2986" s="1">
        <v>7</v>
      </c>
      <c r="AL2986" s="7">
        <f>IF(Q2986&gt;0,RANK(Q2986,(N2986:P2986,Q2986:AJ2986)),0)</f>
        <v>0</v>
      </c>
      <c r="AM2986" s="7">
        <f>IF(R2986&gt;0,RANK(R2986,(N2986:P2986,Q2986:AJ2986)),0)</f>
        <v>4</v>
      </c>
      <c r="AN2986" s="7">
        <f>IF(S2986&gt;0,RANK(S2986,(N2986:P2986,Q2986:AJ2986)),0)</f>
        <v>6</v>
      </c>
      <c r="AO2986" s="7">
        <f>IF(T2986&gt;0,RANK(T2986,(N2986:P2986,Q2986:AJ2986)),0)</f>
        <v>5</v>
      </c>
      <c r="AP2986" s="2">
        <f t="shared" si="1109"/>
        <v>0</v>
      </c>
      <c r="AQ2986" s="2">
        <f t="shared" si="1110"/>
        <v>4.3668122270742356E-3</v>
      </c>
      <c r="AR2986" s="2">
        <f t="shared" si="1111"/>
        <v>1.139168407062844E-3</v>
      </c>
      <c r="AS2986" s="2">
        <f t="shared" si="1112"/>
        <v>1.3290298082399847E-3</v>
      </c>
      <c r="AU2986" t="s">
        <v>650</v>
      </c>
      <c r="AV2986" t="s">
        <v>2984</v>
      </c>
      <c r="AY2986" s="130">
        <v>51</v>
      </c>
      <c r="AZ2986" s="131">
        <v>127</v>
      </c>
      <c r="BA2986" s="132">
        <f t="shared" si="1103"/>
        <v>51127</v>
      </c>
      <c r="BC2986" s="7" t="s">
        <v>532</v>
      </c>
    </row>
    <row r="2987" spans="1:55" hidden="1" outlineLevel="1" x14ac:dyDescent="0.2">
      <c r="A2987" t="s">
        <v>12</v>
      </c>
      <c r="B2987" t="s">
        <v>2984</v>
      </c>
      <c r="C2987" s="1">
        <f t="shared" si="1104"/>
        <v>4948</v>
      </c>
      <c r="D2987" s="7">
        <f>RANK(N2987,(N2987:P2987,Q2987:AJ2987))</f>
        <v>1</v>
      </c>
      <c r="E2987" s="7">
        <f>RANK(O2987,(N2987:P2987,Q2987:AJ2987))</f>
        <v>2</v>
      </c>
      <c r="F2987" s="7">
        <f>IF(P2987&gt;0,RANK(P2987,(N2987:P2987,Q2987:AJ2987)),0)</f>
        <v>3</v>
      </c>
      <c r="G2987" s="1">
        <f t="shared" si="1093"/>
        <v>806</v>
      </c>
      <c r="H2987" s="2">
        <f t="shared" si="1094"/>
        <v>0.16289409862570736</v>
      </c>
      <c r="I2987" s="2"/>
      <c r="J2987" s="2">
        <f t="shared" si="1105"/>
        <v>0.51919967663702504</v>
      </c>
      <c r="K2987" s="2">
        <f t="shared" si="1106"/>
        <v>0.35630557801131768</v>
      </c>
      <c r="L2987" s="2">
        <f t="shared" si="1107"/>
        <v>0.10549717057396928</v>
      </c>
      <c r="M2987" s="2">
        <f t="shared" si="1108"/>
        <v>1.8997574777688001E-2</v>
      </c>
      <c r="N2987" s="1">
        <v>2569</v>
      </c>
      <c r="O2987" s="1">
        <v>1763</v>
      </c>
      <c r="P2987" s="1">
        <v>522</v>
      </c>
      <c r="R2987" s="1">
        <v>23</v>
      </c>
      <c r="S2987" s="1">
        <v>56</v>
      </c>
      <c r="T2987" s="1">
        <v>15</v>
      </c>
      <c r="AL2987" s="7">
        <f>IF(Q2987&gt;0,RANK(Q2987,(N2987:P2987,Q2987:AJ2987)),0)</f>
        <v>0</v>
      </c>
      <c r="AM2987" s="7">
        <f>IF(R2987&gt;0,RANK(R2987,(N2987:P2987,Q2987:AJ2987)),0)</f>
        <v>5</v>
      </c>
      <c r="AN2987" s="7">
        <f>IF(S2987&gt;0,RANK(S2987,(N2987:P2987,Q2987:AJ2987)),0)</f>
        <v>4</v>
      </c>
      <c r="AO2987" s="7">
        <f>IF(T2987&gt;0,RANK(T2987,(N2987:P2987,Q2987:AJ2987)),0)</f>
        <v>6</v>
      </c>
      <c r="AP2987" s="2">
        <f t="shared" si="1109"/>
        <v>0</v>
      </c>
      <c r="AQ2987" s="2">
        <f t="shared" si="1110"/>
        <v>4.6483427647534357E-3</v>
      </c>
      <c r="AR2987" s="2">
        <f t="shared" si="1111"/>
        <v>1.131770412287793E-2</v>
      </c>
      <c r="AS2987" s="2">
        <f t="shared" si="1112"/>
        <v>3.0315278900565883E-3</v>
      </c>
      <c r="AU2987" t="s">
        <v>12</v>
      </c>
      <c r="AV2987" t="s">
        <v>2984</v>
      </c>
      <c r="AY2987" s="130">
        <v>51</v>
      </c>
      <c r="AZ2987" s="131">
        <v>131</v>
      </c>
      <c r="BA2987" s="132">
        <f t="shared" si="1103"/>
        <v>51131</v>
      </c>
      <c r="BC2987" s="7" t="s">
        <v>532</v>
      </c>
    </row>
    <row r="2988" spans="1:55" hidden="1" outlineLevel="1" x14ac:dyDescent="0.2">
      <c r="A2988" t="s">
        <v>172</v>
      </c>
      <c r="B2988" t="s">
        <v>2984</v>
      </c>
      <c r="C2988" s="1">
        <f t="shared" si="1104"/>
        <v>5028</v>
      </c>
      <c r="D2988" s="7">
        <f>RANK(N2988,(N2988:P2988,Q2988:AJ2988))</f>
        <v>2</v>
      </c>
      <c r="E2988" s="7">
        <f>RANK(O2988,(N2988:P2988,Q2988:AJ2988))</f>
        <v>1</v>
      </c>
      <c r="F2988" s="7">
        <f>IF(P2988&gt;0,RANK(P2988,(N2988:P2988,Q2988:AJ2988)),0)</f>
        <v>3</v>
      </c>
      <c r="G2988" s="1">
        <f t="shared" ref="G2988:G3051" si="1113">MAX(N2988:P2988)-LARGE(N2988:P2988,2)</f>
        <v>648</v>
      </c>
      <c r="H2988" s="2">
        <f t="shared" ref="H2988:H3051" si="1114">G2988/C2988</f>
        <v>0.12887828162291171</v>
      </c>
      <c r="I2988" s="2"/>
      <c r="J2988" s="2">
        <f t="shared" si="1105"/>
        <v>0.38922036595067622</v>
      </c>
      <c r="K2988" s="2">
        <f t="shared" si="1106"/>
        <v>0.51809864757358792</v>
      </c>
      <c r="L2988" s="2">
        <f t="shared" si="1107"/>
        <v>7.4582338902147965E-2</v>
      </c>
      <c r="M2988" s="2">
        <f t="shared" si="1108"/>
        <v>1.8098647573587895E-2</v>
      </c>
      <c r="N2988" s="1">
        <v>1957</v>
      </c>
      <c r="O2988" s="1">
        <v>2605</v>
      </c>
      <c r="P2988" s="1">
        <v>375</v>
      </c>
      <c r="R2988" s="1">
        <v>18</v>
      </c>
      <c r="S2988" s="1">
        <v>57</v>
      </c>
      <c r="T2988" s="1">
        <v>16</v>
      </c>
      <c r="AL2988" s="7">
        <f>IF(Q2988&gt;0,RANK(Q2988,(N2988:P2988,Q2988:AJ2988)),0)</f>
        <v>0</v>
      </c>
      <c r="AM2988" s="7">
        <f>IF(R2988&gt;0,RANK(R2988,(N2988:P2988,Q2988:AJ2988)),0)</f>
        <v>5</v>
      </c>
      <c r="AN2988" s="7">
        <f>IF(S2988&gt;0,RANK(S2988,(N2988:P2988,Q2988:AJ2988)),0)</f>
        <v>4</v>
      </c>
      <c r="AO2988" s="7">
        <f>IF(T2988&gt;0,RANK(T2988,(N2988:P2988,Q2988:AJ2988)),0)</f>
        <v>6</v>
      </c>
      <c r="AP2988" s="2">
        <f t="shared" si="1109"/>
        <v>0</v>
      </c>
      <c r="AQ2988" s="2">
        <f t="shared" si="1110"/>
        <v>3.5799522673031028E-3</v>
      </c>
      <c r="AR2988" s="2">
        <f t="shared" si="1111"/>
        <v>1.1336515513126491E-2</v>
      </c>
      <c r="AS2988" s="2">
        <f t="shared" si="1112"/>
        <v>3.1821797931583136E-3</v>
      </c>
      <c r="AU2988" t="s">
        <v>172</v>
      </c>
      <c r="AV2988" t="s">
        <v>2984</v>
      </c>
      <c r="AY2988" s="130">
        <v>51</v>
      </c>
      <c r="AZ2988" s="131">
        <v>133</v>
      </c>
      <c r="BA2988" s="132">
        <f t="shared" si="1103"/>
        <v>51133</v>
      </c>
      <c r="BC2988" s="7" t="s">
        <v>532</v>
      </c>
    </row>
    <row r="2989" spans="1:55" hidden="1" outlineLevel="1" x14ac:dyDescent="0.2">
      <c r="A2989" t="s">
        <v>8</v>
      </c>
      <c r="B2989" t="s">
        <v>2984</v>
      </c>
      <c r="C2989" s="1">
        <f t="shared" ref="C2989:C3020" si="1115">SUM(N2989:AJ2989)</f>
        <v>5214</v>
      </c>
      <c r="D2989" s="7">
        <f>RANK(N2989,(N2989:P2989,Q2989:AJ2989))</f>
        <v>2</v>
      </c>
      <c r="E2989" s="7">
        <f>RANK(O2989,(N2989:P2989,Q2989:AJ2989))</f>
        <v>1</v>
      </c>
      <c r="F2989" s="7">
        <f>IF(P2989&gt;0,RANK(P2989,(N2989:P2989,Q2989:AJ2989)),0)</f>
        <v>3</v>
      </c>
      <c r="G2989" s="1">
        <f t="shared" si="1113"/>
        <v>89</v>
      </c>
      <c r="H2989" s="2">
        <f t="shared" si="1114"/>
        <v>1.7069428461833524E-2</v>
      </c>
      <c r="I2989" s="2"/>
      <c r="J2989" s="2">
        <f t="shared" ref="J2989:J3020" si="1116">IF($C2989=0,"-",N2989/$C2989)</f>
        <v>0.44629842731108554</v>
      </c>
      <c r="K2989" s="2">
        <f t="shared" ref="K2989:K3020" si="1117">IF($C2989=0,"-",O2989/$C2989)</f>
        <v>0.46336785577291906</v>
      </c>
      <c r="L2989" s="2">
        <f t="shared" ref="L2989:L3020" si="1118">IF($C2989=0,"-",P2989/$C2989)</f>
        <v>6.635980053701572E-2</v>
      </c>
      <c r="M2989" s="2">
        <f t="shared" ref="M2989:M3020" si="1119">IF(C2989=0,"-",(1-J2989-K2989-L2989))</f>
        <v>2.3973916378979734E-2</v>
      </c>
      <c r="N2989" s="1">
        <v>2327</v>
      </c>
      <c r="O2989" s="1">
        <v>2416</v>
      </c>
      <c r="P2989" s="1">
        <v>346</v>
      </c>
      <c r="R2989" s="1">
        <v>13</v>
      </c>
      <c r="S2989" s="1">
        <v>96</v>
      </c>
      <c r="T2989" s="1">
        <v>16</v>
      </c>
      <c r="AL2989" s="7">
        <f>IF(Q2989&gt;0,RANK(Q2989,(N2989:P2989,Q2989:AJ2989)),0)</f>
        <v>0</v>
      </c>
      <c r="AM2989" s="7">
        <f>IF(R2989&gt;0,RANK(R2989,(N2989:P2989,Q2989:AJ2989)),0)</f>
        <v>6</v>
      </c>
      <c r="AN2989" s="7">
        <f>IF(S2989&gt;0,RANK(S2989,(N2989:P2989,Q2989:AJ2989)),0)</f>
        <v>4</v>
      </c>
      <c r="AO2989" s="7">
        <f>IF(T2989&gt;0,RANK(T2989,(N2989:P2989,Q2989:AJ2989)),0)</f>
        <v>5</v>
      </c>
      <c r="AP2989" s="2">
        <f t="shared" ref="AP2989:AP3020" si="1120">IF($C2989=0,"-",Q2989/$C2989)</f>
        <v>0</v>
      </c>
      <c r="AQ2989" s="2">
        <f t="shared" ref="AQ2989:AQ3020" si="1121">IF($C2989=0,"-",R2989/$C2989)</f>
        <v>2.4932873034138859E-3</v>
      </c>
      <c r="AR2989" s="2">
        <f t="shared" ref="AR2989:AR3020" si="1122">IF($C2989=0,"-",S2989/$C2989)</f>
        <v>1.8411967779056387E-2</v>
      </c>
      <c r="AS2989" s="2">
        <f t="shared" ref="AS2989:AS3020" si="1123">IF($C2989=0,"-",T2989/$C2989)</f>
        <v>3.0686612965093976E-3</v>
      </c>
      <c r="AU2989" t="s">
        <v>8</v>
      </c>
      <c r="AV2989" t="s">
        <v>2984</v>
      </c>
      <c r="AY2989" s="130">
        <v>51</v>
      </c>
      <c r="AZ2989" s="131">
        <v>135</v>
      </c>
      <c r="BA2989" s="132">
        <f t="shared" ref="BA2989:BA3052" si="1124">AY2989*1000+AZ2989</f>
        <v>51135</v>
      </c>
      <c r="BC2989" s="7" t="s">
        <v>532</v>
      </c>
    </row>
    <row r="2990" spans="1:55" hidden="1" outlineLevel="1" x14ac:dyDescent="0.2">
      <c r="A2990" t="s">
        <v>1279</v>
      </c>
      <c r="B2990" t="s">
        <v>2984</v>
      </c>
      <c r="C2990" s="1">
        <f t="shared" si="1115"/>
        <v>8908</v>
      </c>
      <c r="D2990" s="7">
        <f>RANK(N2990,(N2990:P2990,Q2990:AJ2990))</f>
        <v>2</v>
      </c>
      <c r="E2990" s="7">
        <f>RANK(O2990,(N2990:P2990,Q2990:AJ2990))</f>
        <v>1</v>
      </c>
      <c r="F2990" s="7">
        <f>IF(P2990&gt;0,RANK(P2990,(N2990:P2990,Q2990:AJ2990)),0)</f>
        <v>3</v>
      </c>
      <c r="G2990" s="1">
        <f t="shared" si="1113"/>
        <v>845</v>
      </c>
      <c r="H2990" s="2">
        <f t="shared" si="1114"/>
        <v>9.4858554108666365E-2</v>
      </c>
      <c r="I2990" s="2"/>
      <c r="J2990" s="2">
        <f t="shared" si="1116"/>
        <v>0.40300853165693756</v>
      </c>
      <c r="K2990" s="2">
        <f t="shared" si="1117"/>
        <v>0.49786708576560396</v>
      </c>
      <c r="L2990" s="2">
        <f t="shared" si="1118"/>
        <v>8.4193982936686118E-2</v>
      </c>
      <c r="M2990" s="2">
        <f t="shared" si="1119"/>
        <v>1.4930399640772307E-2</v>
      </c>
      <c r="N2990" s="1">
        <v>3590</v>
      </c>
      <c r="O2990" s="1">
        <v>4435</v>
      </c>
      <c r="P2990" s="1">
        <v>750</v>
      </c>
      <c r="R2990" s="1">
        <v>30</v>
      </c>
      <c r="S2990" s="1">
        <v>81</v>
      </c>
      <c r="T2990" s="1">
        <v>22</v>
      </c>
      <c r="AL2990" s="7">
        <f>IF(Q2990&gt;0,RANK(Q2990,(N2990:P2990,Q2990:AJ2990)),0)</f>
        <v>0</v>
      </c>
      <c r="AM2990" s="7">
        <f>IF(R2990&gt;0,RANK(R2990,(N2990:P2990,Q2990:AJ2990)),0)</f>
        <v>5</v>
      </c>
      <c r="AN2990" s="7">
        <f>IF(S2990&gt;0,RANK(S2990,(N2990:P2990,Q2990:AJ2990)),0)</f>
        <v>4</v>
      </c>
      <c r="AO2990" s="7">
        <f>IF(T2990&gt;0,RANK(T2990,(N2990:P2990,Q2990:AJ2990)),0)</f>
        <v>6</v>
      </c>
      <c r="AP2990" s="2">
        <f t="shared" si="1120"/>
        <v>0</v>
      </c>
      <c r="AQ2990" s="2">
        <f t="shared" si="1121"/>
        <v>3.3677593174674448E-3</v>
      </c>
      <c r="AR2990" s="2">
        <f t="shared" si="1122"/>
        <v>9.0929501571621017E-3</v>
      </c>
      <c r="AS2990" s="2">
        <f t="shared" si="1123"/>
        <v>2.4696901661427932E-3</v>
      </c>
      <c r="AU2990" t="s">
        <v>1279</v>
      </c>
      <c r="AV2990" t="s">
        <v>2984</v>
      </c>
      <c r="AY2990" s="130">
        <v>51</v>
      </c>
      <c r="AZ2990" s="131">
        <v>137</v>
      </c>
      <c r="BA2990" s="132">
        <f t="shared" si="1124"/>
        <v>51137</v>
      </c>
      <c r="BC2990" s="7" t="s">
        <v>532</v>
      </c>
    </row>
    <row r="2991" spans="1:55" hidden="1" outlineLevel="1" x14ac:dyDescent="0.2">
      <c r="A2991" t="s">
        <v>9</v>
      </c>
      <c r="B2991" t="s">
        <v>2984</v>
      </c>
      <c r="C2991" s="1">
        <f t="shared" si="1115"/>
        <v>7479</v>
      </c>
      <c r="D2991" s="7">
        <f>RANK(N2991,(N2991:P2991,Q2991:AJ2991))</f>
        <v>2</v>
      </c>
      <c r="E2991" s="7">
        <f>RANK(O2991,(N2991:P2991,Q2991:AJ2991))</f>
        <v>1</v>
      </c>
      <c r="F2991" s="7">
        <f>IF(P2991&gt;0,RANK(P2991,(N2991:P2991,Q2991:AJ2991)),0)</f>
        <v>3</v>
      </c>
      <c r="G2991" s="1">
        <f t="shared" si="1113"/>
        <v>1008</v>
      </c>
      <c r="H2991" s="2">
        <f t="shared" si="1114"/>
        <v>0.13477737665463296</v>
      </c>
      <c r="I2991" s="2"/>
      <c r="J2991" s="2">
        <f t="shared" si="1116"/>
        <v>0.38347372643401523</v>
      </c>
      <c r="K2991" s="2">
        <f t="shared" si="1117"/>
        <v>0.51825110308864819</v>
      </c>
      <c r="L2991" s="2">
        <f t="shared" si="1118"/>
        <v>8.5572937558497125E-2</v>
      </c>
      <c r="M2991" s="2">
        <f t="shared" si="1119"/>
        <v>1.2702232918839457E-2</v>
      </c>
      <c r="N2991" s="1">
        <v>2868</v>
      </c>
      <c r="O2991" s="1">
        <v>3876</v>
      </c>
      <c r="P2991" s="1">
        <v>640</v>
      </c>
      <c r="R2991" s="1">
        <v>21</v>
      </c>
      <c r="S2991" s="1">
        <v>55</v>
      </c>
      <c r="T2991" s="1">
        <v>19</v>
      </c>
      <c r="AL2991" s="7">
        <f>IF(Q2991&gt;0,RANK(Q2991,(N2991:P2991,Q2991:AJ2991)),0)</f>
        <v>0</v>
      </c>
      <c r="AM2991" s="7">
        <f>IF(R2991&gt;0,RANK(R2991,(N2991:P2991,Q2991:AJ2991)),0)</f>
        <v>5</v>
      </c>
      <c r="AN2991" s="7">
        <f>IF(S2991&gt;0,RANK(S2991,(N2991:P2991,Q2991:AJ2991)),0)</f>
        <v>4</v>
      </c>
      <c r="AO2991" s="7">
        <f>IF(T2991&gt;0,RANK(T2991,(N2991:P2991,Q2991:AJ2991)),0)</f>
        <v>6</v>
      </c>
      <c r="AP2991" s="2">
        <f t="shared" si="1120"/>
        <v>0</v>
      </c>
      <c r="AQ2991" s="2">
        <f t="shared" si="1121"/>
        <v>2.8078620136381869E-3</v>
      </c>
      <c r="AR2991" s="2">
        <f t="shared" si="1122"/>
        <v>7.3539243214333465E-3</v>
      </c>
      <c r="AS2991" s="2">
        <f t="shared" si="1123"/>
        <v>2.5404465837678834E-3</v>
      </c>
      <c r="AU2991" t="s">
        <v>9</v>
      </c>
      <c r="AV2991" t="s">
        <v>2984</v>
      </c>
      <c r="AY2991" s="130">
        <v>51</v>
      </c>
      <c r="AZ2991" s="131">
        <v>139</v>
      </c>
      <c r="BA2991" s="132">
        <f t="shared" si="1124"/>
        <v>51139</v>
      </c>
      <c r="BC2991" s="7" t="s">
        <v>532</v>
      </c>
    </row>
    <row r="2992" spans="1:55" hidden="1" outlineLevel="1" x14ac:dyDescent="0.2">
      <c r="A2992" t="s">
        <v>2402</v>
      </c>
      <c r="B2992" t="s">
        <v>2984</v>
      </c>
      <c r="C2992" s="1">
        <f t="shared" si="1115"/>
        <v>6771</v>
      </c>
      <c r="D2992" s="7">
        <f>RANK(N2992,(N2992:P2992,Q2992:AJ2992))</f>
        <v>2</v>
      </c>
      <c r="E2992" s="7">
        <f>RANK(O2992,(N2992:P2992,Q2992:AJ2992))</f>
        <v>1</v>
      </c>
      <c r="F2992" s="7">
        <f>IF(P2992&gt;0,RANK(P2992,(N2992:P2992,Q2992:AJ2992)),0)</f>
        <v>3</v>
      </c>
      <c r="G2992" s="1">
        <f t="shared" si="1113"/>
        <v>1246</v>
      </c>
      <c r="H2992" s="2">
        <f t="shared" si="1114"/>
        <v>0.18402008565942993</v>
      </c>
      <c r="I2992" s="2"/>
      <c r="J2992" s="2">
        <f t="shared" si="1116"/>
        <v>0.33983163491360213</v>
      </c>
      <c r="K2992" s="2">
        <f t="shared" si="1117"/>
        <v>0.52385172057303209</v>
      </c>
      <c r="L2992" s="2">
        <f t="shared" si="1118"/>
        <v>0.10618815536848324</v>
      </c>
      <c r="M2992" s="2">
        <f t="shared" si="1119"/>
        <v>3.0128489144882545E-2</v>
      </c>
      <c r="N2992" s="1">
        <v>2301</v>
      </c>
      <c r="O2992" s="1">
        <v>3547</v>
      </c>
      <c r="P2992" s="1">
        <v>719</v>
      </c>
      <c r="R2992" s="1">
        <v>15</v>
      </c>
      <c r="S2992" s="1">
        <v>166</v>
      </c>
      <c r="T2992" s="1">
        <v>23</v>
      </c>
      <c r="AL2992" s="7">
        <f>IF(Q2992&gt;0,RANK(Q2992,(N2992:P2992,Q2992:AJ2992)),0)</f>
        <v>0</v>
      </c>
      <c r="AM2992" s="7">
        <f>IF(R2992&gt;0,RANK(R2992,(N2992:P2992,Q2992:AJ2992)),0)</f>
        <v>6</v>
      </c>
      <c r="AN2992" s="7">
        <f>IF(S2992&gt;0,RANK(S2992,(N2992:P2992,Q2992:AJ2992)),0)</f>
        <v>4</v>
      </c>
      <c r="AO2992" s="7">
        <f>IF(T2992&gt;0,RANK(T2992,(N2992:P2992,Q2992:AJ2992)),0)</f>
        <v>5</v>
      </c>
      <c r="AP2992" s="2">
        <f t="shared" si="1120"/>
        <v>0</v>
      </c>
      <c r="AQ2992" s="2">
        <f t="shared" si="1121"/>
        <v>2.215330084182543E-3</v>
      </c>
      <c r="AR2992" s="2">
        <f t="shared" si="1122"/>
        <v>2.4516319598286811E-2</v>
      </c>
      <c r="AS2992" s="2">
        <f t="shared" si="1123"/>
        <v>3.3968394624132327E-3</v>
      </c>
      <c r="AU2992" t="s">
        <v>2402</v>
      </c>
      <c r="AV2992" t="s">
        <v>2984</v>
      </c>
      <c r="AY2992" s="130">
        <v>51</v>
      </c>
      <c r="AZ2992" s="131">
        <v>141</v>
      </c>
      <c r="BA2992" s="132">
        <f t="shared" si="1124"/>
        <v>51141</v>
      </c>
      <c r="BC2992" s="7" t="s">
        <v>532</v>
      </c>
    </row>
    <row r="2993" spans="1:55" hidden="1" outlineLevel="1" x14ac:dyDescent="0.2">
      <c r="A2993" t="s">
        <v>1047</v>
      </c>
      <c r="B2993" t="s">
        <v>2984</v>
      </c>
      <c r="C2993" s="1">
        <f t="shared" si="1115"/>
        <v>21714</v>
      </c>
      <c r="D2993" s="7">
        <f>RANK(N2993,(N2993:P2993,Q2993:AJ2993))</f>
        <v>2</v>
      </c>
      <c r="E2993" s="7">
        <f>RANK(O2993,(N2993:P2993,Q2993:AJ2993))</f>
        <v>1</v>
      </c>
      <c r="F2993" s="7">
        <f>IF(P2993&gt;0,RANK(P2993,(N2993:P2993,Q2993:AJ2993)),0)</f>
        <v>3</v>
      </c>
      <c r="G2993" s="1">
        <f t="shared" si="1113"/>
        <v>4446</v>
      </c>
      <c r="H2993" s="2">
        <f t="shared" si="1114"/>
        <v>0.20475269411439626</v>
      </c>
      <c r="I2993" s="2"/>
      <c r="J2993" s="2">
        <f t="shared" si="1116"/>
        <v>0.35373491756470482</v>
      </c>
      <c r="K2993" s="2">
        <f t="shared" si="1117"/>
        <v>0.55848761167910099</v>
      </c>
      <c r="L2993" s="2">
        <f t="shared" si="1118"/>
        <v>6.7652205950078287E-2</v>
      </c>
      <c r="M2993" s="2">
        <f t="shared" si="1119"/>
        <v>2.0125264806115845E-2</v>
      </c>
      <c r="N2993" s="1">
        <v>7681</v>
      </c>
      <c r="O2993" s="1">
        <v>12127</v>
      </c>
      <c r="P2993" s="1">
        <v>1469</v>
      </c>
      <c r="R2993" s="1">
        <v>51</v>
      </c>
      <c r="S2993" s="1">
        <v>351</v>
      </c>
      <c r="T2993" s="1">
        <v>35</v>
      </c>
      <c r="AL2993" s="7">
        <f>IF(Q2993&gt;0,RANK(Q2993,(N2993:P2993,Q2993:AJ2993)),0)</f>
        <v>0</v>
      </c>
      <c r="AM2993" s="7">
        <f>IF(R2993&gt;0,RANK(R2993,(N2993:P2993,Q2993:AJ2993)),0)</f>
        <v>5</v>
      </c>
      <c r="AN2993" s="7">
        <f>IF(S2993&gt;0,RANK(S2993,(N2993:P2993,Q2993:AJ2993)),0)</f>
        <v>4</v>
      </c>
      <c r="AO2993" s="7">
        <f>IF(T2993&gt;0,RANK(T2993,(N2993:P2993,Q2993:AJ2993)),0)</f>
        <v>6</v>
      </c>
      <c r="AP2993" s="2">
        <f t="shared" si="1120"/>
        <v>0</v>
      </c>
      <c r="AQ2993" s="2">
        <f t="shared" si="1121"/>
        <v>2.3487151146725613E-3</v>
      </c>
      <c r="AR2993" s="2">
        <f t="shared" si="1122"/>
        <v>1.6164686377452334E-2</v>
      </c>
      <c r="AS2993" s="2">
        <f t="shared" si="1123"/>
        <v>1.6118633139909735E-3</v>
      </c>
      <c r="AU2993" t="s">
        <v>1047</v>
      </c>
      <c r="AV2993" t="s">
        <v>2984</v>
      </c>
      <c r="AY2993" s="130">
        <v>51</v>
      </c>
      <c r="AZ2993" s="131">
        <v>143</v>
      </c>
      <c r="BA2993" s="132">
        <f t="shared" si="1124"/>
        <v>51143</v>
      </c>
      <c r="BC2993" s="7" t="s">
        <v>532</v>
      </c>
    </row>
    <row r="2994" spans="1:55" hidden="1" outlineLevel="1" x14ac:dyDescent="0.2">
      <c r="A2994" t="s">
        <v>1048</v>
      </c>
      <c r="B2994" t="s">
        <v>2984</v>
      </c>
      <c r="C2994" s="1">
        <f t="shared" si="1115"/>
        <v>7643</v>
      </c>
      <c r="D2994" s="7">
        <f>RANK(N2994,(N2994:P2994,Q2994:AJ2994))</f>
        <v>2</v>
      </c>
      <c r="E2994" s="7">
        <f>RANK(O2994,(N2994:P2994,Q2994:AJ2994))</f>
        <v>1</v>
      </c>
      <c r="F2994" s="7">
        <f>IF(P2994&gt;0,RANK(P2994,(N2994:P2994,Q2994:AJ2994)),0)</f>
        <v>3</v>
      </c>
      <c r="G2994" s="1">
        <f t="shared" si="1113"/>
        <v>2425</v>
      </c>
      <c r="H2994" s="2">
        <f t="shared" si="1114"/>
        <v>0.31728378908805444</v>
      </c>
      <c r="I2994" s="2"/>
      <c r="J2994" s="2">
        <f t="shared" si="1116"/>
        <v>0.29491037550699989</v>
      </c>
      <c r="K2994" s="2">
        <f t="shared" si="1117"/>
        <v>0.61219416459505427</v>
      </c>
      <c r="L2994" s="2">
        <f t="shared" si="1118"/>
        <v>8.1905011121287452E-2</v>
      </c>
      <c r="M2994" s="2">
        <f t="shared" si="1119"/>
        <v>1.0990448776658335E-2</v>
      </c>
      <c r="N2994" s="1">
        <v>2254</v>
      </c>
      <c r="O2994" s="1">
        <v>4679</v>
      </c>
      <c r="P2994" s="1">
        <v>626</v>
      </c>
      <c r="R2994" s="1">
        <v>28</v>
      </c>
      <c r="S2994" s="1">
        <v>40</v>
      </c>
      <c r="T2994" s="1">
        <v>16</v>
      </c>
      <c r="AL2994" s="7">
        <f>IF(Q2994&gt;0,RANK(Q2994,(N2994:P2994,Q2994:AJ2994)),0)</f>
        <v>0</v>
      </c>
      <c r="AM2994" s="7">
        <f>IF(R2994&gt;0,RANK(R2994,(N2994:P2994,Q2994:AJ2994)),0)</f>
        <v>5</v>
      </c>
      <c r="AN2994" s="7">
        <f>IF(S2994&gt;0,RANK(S2994,(N2994:P2994,Q2994:AJ2994)),0)</f>
        <v>4</v>
      </c>
      <c r="AO2994" s="7">
        <f>IF(T2994&gt;0,RANK(T2994,(N2994:P2994,Q2994:AJ2994)),0)</f>
        <v>6</v>
      </c>
      <c r="AP2994" s="2">
        <f t="shared" si="1120"/>
        <v>0</v>
      </c>
      <c r="AQ2994" s="2">
        <f t="shared" si="1121"/>
        <v>3.6634829255527933E-3</v>
      </c>
      <c r="AR2994" s="2">
        <f t="shared" si="1122"/>
        <v>5.2335470365039907E-3</v>
      </c>
      <c r="AS2994" s="2">
        <f t="shared" si="1123"/>
        <v>2.0934188146015963E-3</v>
      </c>
      <c r="AU2994" t="s">
        <v>1048</v>
      </c>
      <c r="AV2994" t="s">
        <v>2984</v>
      </c>
      <c r="AY2994" s="130">
        <v>51</v>
      </c>
      <c r="AZ2994" s="131">
        <v>145</v>
      </c>
      <c r="BA2994" s="132">
        <f t="shared" si="1124"/>
        <v>51145</v>
      </c>
      <c r="BC2994" s="7" t="s">
        <v>532</v>
      </c>
    </row>
    <row r="2995" spans="1:55" hidden="1" outlineLevel="1" x14ac:dyDescent="0.2">
      <c r="A2995" t="s">
        <v>1050</v>
      </c>
      <c r="B2995" t="s">
        <v>2984</v>
      </c>
      <c r="C2995" s="1">
        <f t="shared" si="1115"/>
        <v>5678</v>
      </c>
      <c r="D2995" s="7">
        <f>RANK(N2995,(N2995:P2995,Q2995:AJ2995))</f>
        <v>1</v>
      </c>
      <c r="E2995" s="7">
        <f>RANK(O2995,(N2995:P2995,Q2995:AJ2995))</f>
        <v>2</v>
      </c>
      <c r="F2995" s="7">
        <f>IF(P2995&gt;0,RANK(P2995,(N2995:P2995,Q2995:AJ2995)),0)</f>
        <v>3</v>
      </c>
      <c r="G2995" s="1">
        <f t="shared" si="1113"/>
        <v>148</v>
      </c>
      <c r="H2995" s="2">
        <f t="shared" si="1114"/>
        <v>2.6065516026769989E-2</v>
      </c>
      <c r="I2995" s="2"/>
      <c r="J2995" s="2">
        <f t="shared" si="1116"/>
        <v>0.47164494540331103</v>
      </c>
      <c r="K2995" s="2">
        <f t="shared" si="1117"/>
        <v>0.44557942937654105</v>
      </c>
      <c r="L2995" s="2">
        <f t="shared" si="1118"/>
        <v>7.0975695667488556E-2</v>
      </c>
      <c r="M2995" s="2">
        <f t="shared" si="1119"/>
        <v>1.1799929552659363E-2</v>
      </c>
      <c r="N2995" s="1">
        <v>2678</v>
      </c>
      <c r="O2995" s="1">
        <v>2530</v>
      </c>
      <c r="P2995" s="1">
        <v>403</v>
      </c>
      <c r="R2995" s="1">
        <v>19</v>
      </c>
      <c r="S2995" s="1">
        <v>38</v>
      </c>
      <c r="T2995" s="1">
        <v>10</v>
      </c>
      <c r="AL2995" s="7">
        <f>IF(Q2995&gt;0,RANK(Q2995,(N2995:P2995,Q2995:AJ2995)),0)</f>
        <v>0</v>
      </c>
      <c r="AM2995" s="7">
        <f>IF(R2995&gt;0,RANK(R2995,(N2995:P2995,Q2995:AJ2995)),0)</f>
        <v>5</v>
      </c>
      <c r="AN2995" s="7">
        <f>IF(S2995&gt;0,RANK(S2995,(N2995:P2995,Q2995:AJ2995)),0)</f>
        <v>4</v>
      </c>
      <c r="AO2995" s="7">
        <f>IF(T2995&gt;0,RANK(T2995,(N2995:P2995,Q2995:AJ2995)),0)</f>
        <v>6</v>
      </c>
      <c r="AP2995" s="2">
        <f t="shared" si="1120"/>
        <v>0</v>
      </c>
      <c r="AQ2995" s="2">
        <f t="shared" si="1121"/>
        <v>3.3462486791123636E-3</v>
      </c>
      <c r="AR2995" s="2">
        <f t="shared" si="1122"/>
        <v>6.6924973582247272E-3</v>
      </c>
      <c r="AS2995" s="2">
        <f t="shared" si="1123"/>
        <v>1.7611835153222965E-3</v>
      </c>
      <c r="AU2995" t="s">
        <v>1050</v>
      </c>
      <c r="AV2995" t="s">
        <v>2984</v>
      </c>
      <c r="AY2995" s="130">
        <v>51</v>
      </c>
      <c r="AZ2995" s="131">
        <v>147</v>
      </c>
      <c r="BA2995" s="132">
        <f t="shared" si="1124"/>
        <v>51147</v>
      </c>
      <c r="BC2995" s="7" t="s">
        <v>532</v>
      </c>
    </row>
    <row r="2996" spans="1:55" hidden="1" outlineLevel="1" x14ac:dyDescent="0.2">
      <c r="A2996" t="s">
        <v>2699</v>
      </c>
      <c r="B2996" t="s">
        <v>2984</v>
      </c>
      <c r="C2996" s="1">
        <f t="shared" si="1115"/>
        <v>9507</v>
      </c>
      <c r="D2996" s="7">
        <f>RANK(N2996,(N2996:P2996,Q2996:AJ2996))</f>
        <v>2</v>
      </c>
      <c r="E2996" s="7">
        <f>RANK(O2996,(N2996:P2996,Q2996:AJ2996))</f>
        <v>1</v>
      </c>
      <c r="F2996" s="7">
        <f>IF(P2996&gt;0,RANK(P2996,(N2996:P2996,Q2996:AJ2996)),0)</f>
        <v>3</v>
      </c>
      <c r="G2996" s="1">
        <f t="shared" si="1113"/>
        <v>1718</v>
      </c>
      <c r="H2996" s="2">
        <f t="shared" si="1114"/>
        <v>0.1807089512990428</v>
      </c>
      <c r="I2996" s="2"/>
      <c r="J2996" s="2">
        <f t="shared" si="1116"/>
        <v>0.36793941306405809</v>
      </c>
      <c r="K2996" s="2">
        <f t="shared" si="1117"/>
        <v>0.54864836436310083</v>
      </c>
      <c r="L2996" s="2">
        <f t="shared" si="1118"/>
        <v>7.3419585568528456E-2</v>
      </c>
      <c r="M2996" s="2">
        <f t="shared" si="1119"/>
        <v>9.9926370043126322E-3</v>
      </c>
      <c r="N2996" s="1">
        <v>3498</v>
      </c>
      <c r="O2996" s="1">
        <v>5216</v>
      </c>
      <c r="P2996" s="1">
        <v>698</v>
      </c>
      <c r="R2996" s="1">
        <v>29</v>
      </c>
      <c r="S2996" s="1">
        <v>46</v>
      </c>
      <c r="T2996" s="1">
        <v>20</v>
      </c>
      <c r="AL2996" s="7">
        <f>IF(Q2996&gt;0,RANK(Q2996,(N2996:P2996,Q2996:AJ2996)),0)</f>
        <v>0</v>
      </c>
      <c r="AM2996" s="7">
        <f>IF(R2996&gt;0,RANK(R2996,(N2996:P2996,Q2996:AJ2996)),0)</f>
        <v>5</v>
      </c>
      <c r="AN2996" s="7">
        <f>IF(S2996&gt;0,RANK(S2996,(N2996:P2996,Q2996:AJ2996)),0)</f>
        <v>4</v>
      </c>
      <c r="AO2996" s="7">
        <f>IF(T2996&gt;0,RANK(T2996,(N2996:P2996,Q2996:AJ2996)),0)</f>
        <v>6</v>
      </c>
      <c r="AP2996" s="2">
        <f t="shared" si="1120"/>
        <v>0</v>
      </c>
      <c r="AQ2996" s="2">
        <f t="shared" si="1121"/>
        <v>3.0503839276322712E-3</v>
      </c>
      <c r="AR2996" s="2">
        <f t="shared" si="1122"/>
        <v>4.838540023140844E-3</v>
      </c>
      <c r="AS2996" s="2">
        <f t="shared" si="1123"/>
        <v>2.1037130535394972E-3</v>
      </c>
      <c r="AU2996" t="s">
        <v>2699</v>
      </c>
      <c r="AV2996" t="s">
        <v>2984</v>
      </c>
      <c r="AY2996" s="130">
        <v>51</v>
      </c>
      <c r="AZ2996" s="131">
        <v>149</v>
      </c>
      <c r="BA2996" s="132">
        <f t="shared" si="1124"/>
        <v>51149</v>
      </c>
      <c r="BC2996" s="7" t="s">
        <v>532</v>
      </c>
    </row>
    <row r="2997" spans="1:55" hidden="1" outlineLevel="1" x14ac:dyDescent="0.2">
      <c r="A2997" t="s">
        <v>2045</v>
      </c>
      <c r="B2997" t="s">
        <v>2984</v>
      </c>
      <c r="C2997" s="1">
        <f t="shared" si="1115"/>
        <v>78443</v>
      </c>
      <c r="D2997" s="7">
        <f>RANK(N2997,(N2997:P2997,Q2997:AJ2997))</f>
        <v>2</v>
      </c>
      <c r="E2997" s="7">
        <f>RANK(O2997,(N2997:P2997,Q2997:AJ2997))</f>
        <v>1</v>
      </c>
      <c r="F2997" s="7">
        <f>IF(P2997&gt;0,RANK(P2997,(N2997:P2997,Q2997:AJ2997)),0)</f>
        <v>3</v>
      </c>
      <c r="G2997" s="1">
        <f t="shared" si="1113"/>
        <v>5830</v>
      </c>
      <c r="H2997" s="2">
        <f t="shared" si="1114"/>
        <v>7.4321481840317172E-2</v>
      </c>
      <c r="I2997" s="2"/>
      <c r="J2997" s="2">
        <f t="shared" si="1116"/>
        <v>0.4265772599212167</v>
      </c>
      <c r="K2997" s="2">
        <f t="shared" si="1117"/>
        <v>0.50089874176153382</v>
      </c>
      <c r="L2997" s="2">
        <f t="shared" si="1118"/>
        <v>6.2223525362365029E-2</v>
      </c>
      <c r="M2997" s="2">
        <f t="shared" si="1119"/>
        <v>1.0300472954884399E-2</v>
      </c>
      <c r="N2997" s="1">
        <v>33462</v>
      </c>
      <c r="O2997" s="1">
        <v>39292</v>
      </c>
      <c r="P2997" s="1">
        <v>4881</v>
      </c>
      <c r="R2997" s="1">
        <v>260</v>
      </c>
      <c r="S2997" s="1">
        <v>437</v>
      </c>
      <c r="T2997" s="1">
        <v>111</v>
      </c>
      <c r="AL2997" s="7">
        <f>IF(Q2997&gt;0,RANK(Q2997,(N2997:P2997,Q2997:AJ2997)),0)</f>
        <v>0</v>
      </c>
      <c r="AM2997" s="7">
        <f>IF(R2997&gt;0,RANK(R2997,(N2997:P2997,Q2997:AJ2997)),0)</f>
        <v>5</v>
      </c>
      <c r="AN2997" s="7">
        <f>IF(S2997&gt;0,RANK(S2997,(N2997:P2997,Q2997:AJ2997)),0)</f>
        <v>4</v>
      </c>
      <c r="AO2997" s="7">
        <f>IF(T2997&gt;0,RANK(T2997,(N2997:P2997,Q2997:AJ2997)),0)</f>
        <v>6</v>
      </c>
      <c r="AP2997" s="2">
        <f t="shared" si="1120"/>
        <v>0</v>
      </c>
      <c r="AQ2997" s="2">
        <f t="shared" si="1121"/>
        <v>3.3145086240964775E-3</v>
      </c>
      <c r="AR2997" s="2">
        <f t="shared" si="1122"/>
        <v>5.5709241105006179E-3</v>
      </c>
      <c r="AS2997" s="2">
        <f t="shared" si="1123"/>
        <v>1.4150402202873424E-3</v>
      </c>
      <c r="AU2997" t="s">
        <v>2045</v>
      </c>
      <c r="AV2997" t="s">
        <v>2984</v>
      </c>
      <c r="AY2997" s="130">
        <v>51</v>
      </c>
      <c r="AZ2997" s="131">
        <v>153</v>
      </c>
      <c r="BA2997" s="132">
        <f t="shared" si="1124"/>
        <v>51153</v>
      </c>
      <c r="BC2997" s="7" t="s">
        <v>532</v>
      </c>
    </row>
    <row r="2998" spans="1:55" hidden="1" outlineLevel="1" x14ac:dyDescent="0.2">
      <c r="A2998" t="s">
        <v>2528</v>
      </c>
      <c r="B2998" t="s">
        <v>2984</v>
      </c>
      <c r="C2998" s="1">
        <f t="shared" si="1115"/>
        <v>12304</v>
      </c>
      <c r="D2998" s="7">
        <f>RANK(N2998,(N2998:P2998,Q2998:AJ2998))</f>
        <v>2</v>
      </c>
      <c r="E2998" s="7">
        <f>RANK(O2998,(N2998:P2998,Q2998:AJ2998))</f>
        <v>1</v>
      </c>
      <c r="F2998" s="7">
        <f>IF(P2998&gt;0,RANK(P2998,(N2998:P2998,Q2998:AJ2998)),0)</f>
        <v>3</v>
      </c>
      <c r="G2998" s="1">
        <f t="shared" si="1113"/>
        <v>54</v>
      </c>
      <c r="H2998" s="2">
        <f t="shared" si="1114"/>
        <v>4.3888166449934981E-3</v>
      </c>
      <c r="I2998" s="2"/>
      <c r="J2998" s="2">
        <f t="shared" si="1116"/>
        <v>0.43343628088426528</v>
      </c>
      <c r="K2998" s="2">
        <f t="shared" si="1117"/>
        <v>0.4378250975292588</v>
      </c>
      <c r="L2998" s="2">
        <f t="shared" si="1118"/>
        <v>0.11370286085825748</v>
      </c>
      <c r="M2998" s="2">
        <f t="shared" si="1119"/>
        <v>1.5035760728218384E-2</v>
      </c>
      <c r="N2998" s="1">
        <v>5333</v>
      </c>
      <c r="O2998" s="1">
        <v>5387</v>
      </c>
      <c r="P2998" s="1">
        <v>1399</v>
      </c>
      <c r="R2998" s="1">
        <v>40</v>
      </c>
      <c r="S2998" s="1">
        <v>101</v>
      </c>
      <c r="T2998" s="1">
        <v>44</v>
      </c>
      <c r="AL2998" s="7">
        <f>IF(Q2998&gt;0,RANK(Q2998,(N2998:P2998,Q2998:AJ2998)),0)</f>
        <v>0</v>
      </c>
      <c r="AM2998" s="7">
        <f>IF(R2998&gt;0,RANK(R2998,(N2998:P2998,Q2998:AJ2998)),0)</f>
        <v>6</v>
      </c>
      <c r="AN2998" s="7">
        <f>IF(S2998&gt;0,RANK(S2998,(N2998:P2998,Q2998:AJ2998)),0)</f>
        <v>4</v>
      </c>
      <c r="AO2998" s="7">
        <f>IF(T2998&gt;0,RANK(T2998,(N2998:P2998,Q2998:AJ2998)),0)</f>
        <v>5</v>
      </c>
      <c r="AP2998" s="2">
        <f t="shared" si="1120"/>
        <v>0</v>
      </c>
      <c r="AQ2998" s="2">
        <f t="shared" si="1121"/>
        <v>3.2509752925877762E-3</v>
      </c>
      <c r="AR2998" s="2">
        <f t="shared" si="1122"/>
        <v>8.2087126137841346E-3</v>
      </c>
      <c r="AS2998" s="2">
        <f t="shared" si="1123"/>
        <v>3.5760728218465539E-3</v>
      </c>
      <c r="AU2998" t="s">
        <v>2528</v>
      </c>
      <c r="AV2998" t="s">
        <v>2984</v>
      </c>
      <c r="AY2998" s="130">
        <v>51</v>
      </c>
      <c r="AZ2998" s="131">
        <v>155</v>
      </c>
      <c r="BA2998" s="132">
        <f t="shared" si="1124"/>
        <v>51155</v>
      </c>
      <c r="BC2998" s="7" t="s">
        <v>532</v>
      </c>
    </row>
    <row r="2999" spans="1:55" hidden="1" outlineLevel="1" x14ac:dyDescent="0.2">
      <c r="A2999" t="s">
        <v>3072</v>
      </c>
      <c r="B2999" t="s">
        <v>2984</v>
      </c>
      <c r="C2999" s="1">
        <f t="shared" si="1115"/>
        <v>3181</v>
      </c>
      <c r="D2999" s="7">
        <f>RANK(N2999,(N2999:P2999,Q2999:AJ2999))</f>
        <v>2</v>
      </c>
      <c r="E2999" s="7">
        <f>RANK(O2999,(N2999:P2999,Q2999:AJ2999))</f>
        <v>1</v>
      </c>
      <c r="F2999" s="7">
        <f>IF(P2999&gt;0,RANK(P2999,(N2999:P2999,Q2999:AJ2999)),0)</f>
        <v>3</v>
      </c>
      <c r="G2999" s="1">
        <f t="shared" si="1113"/>
        <v>100</v>
      </c>
      <c r="H2999" s="2">
        <f t="shared" si="1114"/>
        <v>3.1436655139893119E-2</v>
      </c>
      <c r="I2999" s="2"/>
      <c r="J2999" s="2">
        <f t="shared" si="1116"/>
        <v>0.44168500471549826</v>
      </c>
      <c r="K2999" s="2">
        <f t="shared" si="1117"/>
        <v>0.4731216598553914</v>
      </c>
      <c r="L2999" s="2">
        <f t="shared" si="1118"/>
        <v>6.6960075447972334E-2</v>
      </c>
      <c r="M2999" s="2">
        <f t="shared" si="1119"/>
        <v>1.823325998113795E-2</v>
      </c>
      <c r="N2999" s="1">
        <v>1405</v>
      </c>
      <c r="O2999" s="1">
        <v>1505</v>
      </c>
      <c r="P2999" s="1">
        <v>213</v>
      </c>
      <c r="R2999" s="1">
        <v>35</v>
      </c>
      <c r="S2999" s="1">
        <v>9</v>
      </c>
      <c r="T2999" s="1">
        <v>14</v>
      </c>
      <c r="AL2999" s="7">
        <f>IF(Q2999&gt;0,RANK(Q2999,(N2999:P2999,Q2999:AJ2999)),0)</f>
        <v>0</v>
      </c>
      <c r="AM2999" s="7">
        <f>IF(R2999&gt;0,RANK(R2999,(N2999:P2999,Q2999:AJ2999)),0)</f>
        <v>4</v>
      </c>
      <c r="AN2999" s="7">
        <f>IF(S2999&gt;0,RANK(S2999,(N2999:P2999,Q2999:AJ2999)),0)</f>
        <v>6</v>
      </c>
      <c r="AO2999" s="7">
        <f>IF(T2999&gt;0,RANK(T2999,(N2999:P2999,Q2999:AJ2999)),0)</f>
        <v>5</v>
      </c>
      <c r="AP2999" s="2">
        <f t="shared" si="1120"/>
        <v>0</v>
      </c>
      <c r="AQ2999" s="2">
        <f t="shared" si="1121"/>
        <v>1.1002829298962591E-2</v>
      </c>
      <c r="AR2999" s="2">
        <f t="shared" si="1122"/>
        <v>2.8292989625903803E-3</v>
      </c>
      <c r="AS2999" s="2">
        <f t="shared" si="1123"/>
        <v>4.4011317195850365E-3</v>
      </c>
      <c r="AU2999" t="s">
        <v>3072</v>
      </c>
      <c r="AV2999" t="s">
        <v>2984</v>
      </c>
      <c r="AY2999" s="130">
        <v>51</v>
      </c>
      <c r="AZ2999" s="131">
        <v>157</v>
      </c>
      <c r="BA2999" s="132">
        <f t="shared" si="1124"/>
        <v>51157</v>
      </c>
      <c r="BC2999" s="7" t="s">
        <v>532</v>
      </c>
    </row>
    <row r="3000" spans="1:55" hidden="1" outlineLevel="1" x14ac:dyDescent="0.2">
      <c r="A3000" t="s">
        <v>355</v>
      </c>
      <c r="B3000" t="s">
        <v>2984</v>
      </c>
      <c r="C3000" s="1">
        <f t="shared" si="1115"/>
        <v>2797</v>
      </c>
      <c r="D3000" s="7">
        <f>RANK(N3000,(N3000:P3000,Q3000:AJ3000))</f>
        <v>2</v>
      </c>
      <c r="E3000" s="7">
        <f>RANK(O3000,(N3000:P3000,Q3000:AJ3000))</f>
        <v>1</v>
      </c>
      <c r="F3000" s="7">
        <f>IF(P3000&gt;0,RANK(P3000,(N3000:P3000,Q3000:AJ3000)),0)</f>
        <v>3</v>
      </c>
      <c r="G3000" s="1">
        <f t="shared" si="1113"/>
        <v>323</v>
      </c>
      <c r="H3000" s="2">
        <f t="shared" si="1114"/>
        <v>0.11548087236324633</v>
      </c>
      <c r="I3000" s="2"/>
      <c r="J3000" s="2">
        <f t="shared" si="1116"/>
        <v>0.39363603861279944</v>
      </c>
      <c r="K3000" s="2">
        <f t="shared" si="1117"/>
        <v>0.50911691097604572</v>
      </c>
      <c r="L3000" s="2">
        <f t="shared" si="1118"/>
        <v>7.1862710046478373E-2</v>
      </c>
      <c r="M3000" s="2">
        <f t="shared" si="1119"/>
        <v>2.5384340364676405E-2</v>
      </c>
      <c r="N3000" s="1">
        <v>1101</v>
      </c>
      <c r="O3000" s="1">
        <v>1424</v>
      </c>
      <c r="P3000" s="1">
        <v>201</v>
      </c>
      <c r="R3000" s="1">
        <v>16</v>
      </c>
      <c r="S3000" s="1">
        <v>44</v>
      </c>
      <c r="T3000" s="1">
        <v>11</v>
      </c>
      <c r="AL3000" s="7">
        <f>IF(Q3000&gt;0,RANK(Q3000,(N3000:P3000,Q3000:AJ3000)),0)</f>
        <v>0</v>
      </c>
      <c r="AM3000" s="7">
        <f>IF(R3000&gt;0,RANK(R3000,(N3000:P3000,Q3000:AJ3000)),0)</f>
        <v>5</v>
      </c>
      <c r="AN3000" s="7">
        <f>IF(S3000&gt;0,RANK(S3000,(N3000:P3000,Q3000:AJ3000)),0)</f>
        <v>4</v>
      </c>
      <c r="AO3000" s="7">
        <f>IF(T3000&gt;0,RANK(T3000,(N3000:P3000,Q3000:AJ3000)),0)</f>
        <v>6</v>
      </c>
      <c r="AP3000" s="2">
        <f t="shared" si="1120"/>
        <v>0</v>
      </c>
      <c r="AQ3000" s="2">
        <f t="shared" si="1121"/>
        <v>5.7204147300679298E-3</v>
      </c>
      <c r="AR3000" s="2">
        <f t="shared" si="1122"/>
        <v>1.5731140507686807E-2</v>
      </c>
      <c r="AS3000" s="2">
        <f t="shared" si="1123"/>
        <v>3.9327851269217017E-3</v>
      </c>
      <c r="AU3000" t="s">
        <v>355</v>
      </c>
      <c r="AV3000" t="s">
        <v>2984</v>
      </c>
      <c r="AY3000" s="130">
        <v>51</v>
      </c>
      <c r="AZ3000" s="131">
        <v>159</v>
      </c>
      <c r="BA3000" s="132">
        <f t="shared" si="1124"/>
        <v>51159</v>
      </c>
      <c r="BC3000" s="7" t="s">
        <v>532</v>
      </c>
    </row>
    <row r="3001" spans="1:55" hidden="1" outlineLevel="1" x14ac:dyDescent="0.2">
      <c r="A3001" t="s">
        <v>3302</v>
      </c>
      <c r="B3001" t="s">
        <v>2984</v>
      </c>
      <c r="C3001" s="1">
        <f t="shared" si="1115"/>
        <v>39421</v>
      </c>
      <c r="D3001" s="7">
        <f>RANK(N3001,(N3001:P3001,Q3001:AJ3001))</f>
        <v>2</v>
      </c>
      <c r="E3001" s="7">
        <f>RANK(O3001,(N3001:P3001,Q3001:AJ3001))</f>
        <v>1</v>
      </c>
      <c r="F3001" s="7">
        <f>IF(P3001&gt;0,RANK(P3001,(N3001:P3001,Q3001:AJ3001)),0)</f>
        <v>3</v>
      </c>
      <c r="G3001" s="1">
        <f t="shared" si="1113"/>
        <v>5313</v>
      </c>
      <c r="H3001" s="2">
        <f t="shared" si="1114"/>
        <v>0.13477588087567541</v>
      </c>
      <c r="I3001" s="2"/>
      <c r="J3001" s="2">
        <f t="shared" si="1116"/>
        <v>0.39032495370487813</v>
      </c>
      <c r="K3001" s="2">
        <f t="shared" si="1117"/>
        <v>0.52510083458055357</v>
      </c>
      <c r="L3001" s="2">
        <f t="shared" si="1118"/>
        <v>7.4427335684026277E-2</v>
      </c>
      <c r="M3001" s="2">
        <f t="shared" si="1119"/>
        <v>1.0146876030542082E-2</v>
      </c>
      <c r="N3001" s="1">
        <v>15387</v>
      </c>
      <c r="O3001" s="1">
        <v>20700</v>
      </c>
      <c r="P3001" s="1">
        <v>2934</v>
      </c>
      <c r="R3001" s="1">
        <v>134</v>
      </c>
      <c r="S3001" s="1">
        <v>196</v>
      </c>
      <c r="T3001" s="1">
        <v>70</v>
      </c>
      <c r="AL3001" s="7">
        <f>IF(Q3001&gt;0,RANK(Q3001,(N3001:P3001,Q3001:AJ3001)),0)</f>
        <v>0</v>
      </c>
      <c r="AM3001" s="7">
        <f>IF(R3001&gt;0,RANK(R3001,(N3001:P3001,Q3001:AJ3001)),0)</f>
        <v>5</v>
      </c>
      <c r="AN3001" s="7">
        <f>IF(S3001&gt;0,RANK(S3001,(N3001:P3001,Q3001:AJ3001)),0)</f>
        <v>4</v>
      </c>
      <c r="AO3001" s="7">
        <f>IF(T3001&gt;0,RANK(T3001,(N3001:P3001,Q3001:AJ3001)),0)</f>
        <v>6</v>
      </c>
      <c r="AP3001" s="2">
        <f t="shared" si="1120"/>
        <v>0</v>
      </c>
      <c r="AQ3001" s="2">
        <f t="shared" si="1121"/>
        <v>3.3992034702316023E-3</v>
      </c>
      <c r="AR3001" s="2">
        <f t="shared" si="1122"/>
        <v>4.9719692549656273E-3</v>
      </c>
      <c r="AS3001" s="2">
        <f t="shared" si="1123"/>
        <v>1.775703305344867E-3</v>
      </c>
      <c r="AU3001" t="s">
        <v>3302</v>
      </c>
      <c r="AV3001" t="s">
        <v>2984</v>
      </c>
      <c r="AY3001" s="130">
        <v>51</v>
      </c>
      <c r="AZ3001" s="131">
        <v>161</v>
      </c>
      <c r="BA3001" s="132">
        <f t="shared" si="1124"/>
        <v>51161</v>
      </c>
      <c r="BC3001" s="7" t="s">
        <v>532</v>
      </c>
    </row>
    <row r="3002" spans="1:55" hidden="1" outlineLevel="1" x14ac:dyDescent="0.2">
      <c r="A3002" t="s">
        <v>2651</v>
      </c>
      <c r="B3002" t="s">
        <v>2984</v>
      </c>
      <c r="C3002" s="1">
        <f t="shared" si="1115"/>
        <v>7279</v>
      </c>
      <c r="D3002" s="7">
        <f>RANK(N3002,(N3002:P3002,Q3002:AJ3002))</f>
        <v>2</v>
      </c>
      <c r="E3002" s="7">
        <f>RANK(O3002,(N3002:P3002,Q3002:AJ3002))</f>
        <v>1</v>
      </c>
      <c r="F3002" s="7">
        <f>IF(P3002&gt;0,RANK(P3002,(N3002:P3002,Q3002:AJ3002)),0)</f>
        <v>3</v>
      </c>
      <c r="G3002" s="1">
        <f t="shared" si="1113"/>
        <v>158</v>
      </c>
      <c r="H3002" s="2">
        <f t="shared" si="1114"/>
        <v>2.1706278334936116E-2</v>
      </c>
      <c r="I3002" s="2"/>
      <c r="J3002" s="2">
        <f t="shared" si="1116"/>
        <v>0.428080780326968</v>
      </c>
      <c r="K3002" s="2">
        <f t="shared" si="1117"/>
        <v>0.4497870586619041</v>
      </c>
      <c r="L3002" s="2">
        <f t="shared" si="1118"/>
        <v>0.10440994642121171</v>
      </c>
      <c r="M3002" s="2">
        <f t="shared" si="1119"/>
        <v>1.7722214589916241E-2</v>
      </c>
      <c r="N3002" s="1">
        <v>3116</v>
      </c>
      <c r="O3002" s="1">
        <v>3274</v>
      </c>
      <c r="P3002" s="1">
        <v>760</v>
      </c>
      <c r="R3002" s="1">
        <v>36</v>
      </c>
      <c r="S3002" s="1">
        <v>69</v>
      </c>
      <c r="T3002" s="1">
        <v>24</v>
      </c>
      <c r="AL3002" s="7">
        <f>IF(Q3002&gt;0,RANK(Q3002,(N3002:P3002,Q3002:AJ3002)),0)</f>
        <v>0</v>
      </c>
      <c r="AM3002" s="7">
        <f>IF(R3002&gt;0,RANK(R3002,(N3002:P3002,Q3002:AJ3002)),0)</f>
        <v>5</v>
      </c>
      <c r="AN3002" s="7">
        <f>IF(S3002&gt;0,RANK(S3002,(N3002:P3002,Q3002:AJ3002)),0)</f>
        <v>4</v>
      </c>
      <c r="AO3002" s="7">
        <f>IF(T3002&gt;0,RANK(T3002,(N3002:P3002,Q3002:AJ3002)),0)</f>
        <v>6</v>
      </c>
      <c r="AP3002" s="2">
        <f t="shared" si="1120"/>
        <v>0</v>
      </c>
      <c r="AQ3002" s="2">
        <f t="shared" si="1121"/>
        <v>4.9457343041626597E-3</v>
      </c>
      <c r="AR3002" s="2">
        <f t="shared" si="1122"/>
        <v>9.4793240829784305E-3</v>
      </c>
      <c r="AS3002" s="2">
        <f t="shared" si="1123"/>
        <v>3.2971562027751065E-3</v>
      </c>
      <c r="AU3002" t="s">
        <v>2651</v>
      </c>
      <c r="AV3002" t="s">
        <v>2984</v>
      </c>
      <c r="AY3002" s="130">
        <v>51</v>
      </c>
      <c r="AZ3002" s="131">
        <v>163</v>
      </c>
      <c r="BA3002" s="132">
        <f t="shared" si="1124"/>
        <v>51163</v>
      </c>
      <c r="BC3002" s="7" t="s">
        <v>532</v>
      </c>
    </row>
    <row r="3003" spans="1:55" hidden="1" outlineLevel="1" x14ac:dyDescent="0.2">
      <c r="A3003" t="s">
        <v>1912</v>
      </c>
      <c r="B3003" t="s">
        <v>2984</v>
      </c>
      <c r="C3003" s="1">
        <f t="shared" si="1115"/>
        <v>21707</v>
      </c>
      <c r="D3003" s="7">
        <f>RANK(N3003,(N3003:P3003,Q3003:AJ3003))</f>
        <v>2</v>
      </c>
      <c r="E3003" s="7">
        <f>RANK(O3003,(N3003:P3003,Q3003:AJ3003))</f>
        <v>1</v>
      </c>
      <c r="F3003" s="7">
        <f>IF(P3003&gt;0,RANK(P3003,(N3003:P3003,Q3003:AJ3003)),0)</f>
        <v>3</v>
      </c>
      <c r="G3003" s="1">
        <f t="shared" si="1113"/>
        <v>8168</v>
      </c>
      <c r="H3003" s="2">
        <f t="shared" si="1114"/>
        <v>0.3762841479707007</v>
      </c>
      <c r="I3003" s="2"/>
      <c r="J3003" s="2">
        <f t="shared" si="1116"/>
        <v>0.27028147602155989</v>
      </c>
      <c r="K3003" s="2">
        <f t="shared" si="1117"/>
        <v>0.64656562399226059</v>
      </c>
      <c r="L3003" s="2">
        <f t="shared" si="1118"/>
        <v>6.0717740820933341E-2</v>
      </c>
      <c r="M3003" s="2">
        <f t="shared" si="1119"/>
        <v>2.2435159165246132E-2</v>
      </c>
      <c r="N3003" s="1">
        <v>5867</v>
      </c>
      <c r="O3003" s="1">
        <v>14035</v>
      </c>
      <c r="P3003" s="1">
        <v>1318</v>
      </c>
      <c r="R3003" s="1">
        <v>53</v>
      </c>
      <c r="S3003" s="1">
        <v>394</v>
      </c>
      <c r="T3003" s="1">
        <v>40</v>
      </c>
      <c r="AL3003" s="7">
        <f>IF(Q3003&gt;0,RANK(Q3003,(N3003:P3003,Q3003:AJ3003)),0)</f>
        <v>0</v>
      </c>
      <c r="AM3003" s="7">
        <f>IF(R3003&gt;0,RANK(R3003,(N3003:P3003,Q3003:AJ3003)),0)</f>
        <v>5</v>
      </c>
      <c r="AN3003" s="7">
        <f>IF(S3003&gt;0,RANK(S3003,(N3003:P3003,Q3003:AJ3003)),0)</f>
        <v>4</v>
      </c>
      <c r="AO3003" s="7">
        <f>IF(T3003&gt;0,RANK(T3003,(N3003:P3003,Q3003:AJ3003)),0)</f>
        <v>6</v>
      </c>
      <c r="AP3003" s="2">
        <f t="shared" si="1120"/>
        <v>0</v>
      </c>
      <c r="AQ3003" s="2">
        <f t="shared" si="1121"/>
        <v>2.4416086976551342E-3</v>
      </c>
      <c r="AR3003" s="2">
        <f t="shared" si="1122"/>
        <v>1.8150826922190999E-2</v>
      </c>
      <c r="AS3003" s="2">
        <f t="shared" si="1123"/>
        <v>1.8427235454001013E-3</v>
      </c>
      <c r="AU3003" t="s">
        <v>1912</v>
      </c>
      <c r="AV3003" t="s">
        <v>2984</v>
      </c>
      <c r="AY3003" s="130">
        <v>51</v>
      </c>
      <c r="AZ3003" s="131">
        <v>165</v>
      </c>
      <c r="BA3003" s="132">
        <f t="shared" si="1124"/>
        <v>51165</v>
      </c>
      <c r="BC3003" s="7" t="s">
        <v>532</v>
      </c>
    </row>
    <row r="3004" spans="1:55" hidden="1" outlineLevel="1" x14ac:dyDescent="0.2">
      <c r="A3004" t="s">
        <v>1574</v>
      </c>
      <c r="B3004" t="s">
        <v>2984</v>
      </c>
      <c r="C3004" s="1">
        <f t="shared" si="1115"/>
        <v>10128</v>
      </c>
      <c r="D3004" s="7">
        <f>RANK(N3004,(N3004:P3004,Q3004:AJ3004))</f>
        <v>1</v>
      </c>
      <c r="E3004" s="7">
        <f>RANK(O3004,(N3004:P3004,Q3004:AJ3004))</f>
        <v>2</v>
      </c>
      <c r="F3004" s="7">
        <f>IF(P3004&gt;0,RANK(P3004,(N3004:P3004,Q3004:AJ3004)),0)</f>
        <v>3</v>
      </c>
      <c r="G3004" s="1">
        <f t="shared" si="1113"/>
        <v>1731</v>
      </c>
      <c r="H3004" s="2">
        <f t="shared" si="1114"/>
        <v>0.17091232227488151</v>
      </c>
      <c r="I3004" s="2"/>
      <c r="J3004" s="2">
        <f t="shared" si="1116"/>
        <v>0.53682859399684046</v>
      </c>
      <c r="K3004" s="2">
        <f t="shared" si="1117"/>
        <v>0.36591627172195895</v>
      </c>
      <c r="L3004" s="2">
        <f t="shared" si="1118"/>
        <v>8.5110584518167456E-2</v>
      </c>
      <c r="M3004" s="2">
        <f t="shared" si="1119"/>
        <v>1.2144549763033127E-2</v>
      </c>
      <c r="N3004" s="1">
        <v>5437</v>
      </c>
      <c r="O3004" s="1">
        <v>3706</v>
      </c>
      <c r="P3004" s="1">
        <v>862</v>
      </c>
      <c r="R3004" s="1">
        <v>23</v>
      </c>
      <c r="S3004" s="1">
        <v>90</v>
      </c>
      <c r="T3004" s="1">
        <v>10</v>
      </c>
      <c r="AL3004" s="7">
        <f>IF(Q3004&gt;0,RANK(Q3004,(N3004:P3004,Q3004:AJ3004)),0)</f>
        <v>0</v>
      </c>
      <c r="AM3004" s="7">
        <f>IF(R3004&gt;0,RANK(R3004,(N3004:P3004,Q3004:AJ3004)),0)</f>
        <v>5</v>
      </c>
      <c r="AN3004" s="7">
        <f>IF(S3004&gt;0,RANK(S3004,(N3004:P3004,Q3004:AJ3004)),0)</f>
        <v>4</v>
      </c>
      <c r="AO3004" s="7">
        <f>IF(T3004&gt;0,RANK(T3004,(N3004:P3004,Q3004:AJ3004)),0)</f>
        <v>6</v>
      </c>
      <c r="AP3004" s="2">
        <f t="shared" si="1120"/>
        <v>0</v>
      </c>
      <c r="AQ3004" s="2">
        <f t="shared" si="1121"/>
        <v>2.2709320695102684E-3</v>
      </c>
      <c r="AR3004" s="2">
        <f t="shared" si="1122"/>
        <v>8.8862559241706159E-3</v>
      </c>
      <c r="AS3004" s="2">
        <f t="shared" si="1123"/>
        <v>9.8736176935229061E-4</v>
      </c>
      <c r="AU3004" t="s">
        <v>1574</v>
      </c>
      <c r="AV3004" t="s">
        <v>2984</v>
      </c>
      <c r="AY3004" s="130">
        <v>51</v>
      </c>
      <c r="AZ3004" s="131">
        <v>167</v>
      </c>
      <c r="BA3004" s="132">
        <f t="shared" si="1124"/>
        <v>51167</v>
      </c>
      <c r="BC3004" s="7" t="s">
        <v>532</v>
      </c>
    </row>
    <row r="3005" spans="1:55" hidden="1" outlineLevel="1" x14ac:dyDescent="0.2">
      <c r="A3005" t="s">
        <v>2835</v>
      </c>
      <c r="B3005" t="s">
        <v>2984</v>
      </c>
      <c r="C3005" s="1">
        <f t="shared" si="1115"/>
        <v>8573</v>
      </c>
      <c r="D3005" s="7">
        <f>RANK(N3005,(N3005:P3005,Q3005:AJ3005))</f>
        <v>2</v>
      </c>
      <c r="E3005" s="7">
        <f>RANK(O3005,(N3005:P3005,Q3005:AJ3005))</f>
        <v>1</v>
      </c>
      <c r="F3005" s="7">
        <f>IF(P3005&gt;0,RANK(P3005,(N3005:P3005,Q3005:AJ3005)),0)</f>
        <v>3</v>
      </c>
      <c r="G3005" s="1">
        <f t="shared" si="1113"/>
        <v>637</v>
      </c>
      <c r="H3005" s="2">
        <f t="shared" si="1114"/>
        <v>7.4303044441852331E-2</v>
      </c>
      <c r="I3005" s="2"/>
      <c r="J3005" s="2">
        <f t="shared" si="1116"/>
        <v>0.40230957657762745</v>
      </c>
      <c r="K3005" s="2">
        <f t="shared" si="1117"/>
        <v>0.47661262101947977</v>
      </c>
      <c r="L3005" s="2">
        <f t="shared" si="1118"/>
        <v>9.3082934795287536E-2</v>
      </c>
      <c r="M3005" s="2">
        <f t="shared" si="1119"/>
        <v>2.7994867607605251E-2</v>
      </c>
      <c r="N3005" s="1">
        <v>3449</v>
      </c>
      <c r="O3005" s="1">
        <v>4086</v>
      </c>
      <c r="P3005" s="1">
        <v>798</v>
      </c>
      <c r="R3005" s="1">
        <v>20</v>
      </c>
      <c r="S3005" s="1">
        <v>188</v>
      </c>
      <c r="T3005" s="1">
        <v>32</v>
      </c>
      <c r="AL3005" s="7">
        <f>IF(Q3005&gt;0,RANK(Q3005,(N3005:P3005,Q3005:AJ3005)),0)</f>
        <v>0</v>
      </c>
      <c r="AM3005" s="7">
        <f>IF(R3005&gt;0,RANK(R3005,(N3005:P3005,Q3005:AJ3005)),0)</f>
        <v>6</v>
      </c>
      <c r="AN3005" s="7">
        <f>IF(S3005&gt;0,RANK(S3005,(N3005:P3005,Q3005:AJ3005)),0)</f>
        <v>4</v>
      </c>
      <c r="AO3005" s="7">
        <f>IF(T3005&gt;0,RANK(T3005,(N3005:P3005,Q3005:AJ3005)),0)</f>
        <v>5</v>
      </c>
      <c r="AP3005" s="2">
        <f t="shared" si="1120"/>
        <v>0</v>
      </c>
      <c r="AQ3005" s="2">
        <f t="shared" si="1121"/>
        <v>2.3329056339671059E-3</v>
      </c>
      <c r="AR3005" s="2">
        <f t="shared" si="1122"/>
        <v>2.1929312959290796E-2</v>
      </c>
      <c r="AS3005" s="2">
        <f t="shared" si="1123"/>
        <v>3.7326490143473699E-3</v>
      </c>
      <c r="AU3005" t="s">
        <v>2835</v>
      </c>
      <c r="AV3005" t="s">
        <v>2984</v>
      </c>
      <c r="AY3005" s="130">
        <v>51</v>
      </c>
      <c r="AZ3005" s="131">
        <v>169</v>
      </c>
      <c r="BA3005" s="132">
        <f t="shared" si="1124"/>
        <v>51169</v>
      </c>
      <c r="BC3005" s="7" t="s">
        <v>532</v>
      </c>
    </row>
    <row r="3006" spans="1:55" hidden="1" outlineLevel="1" x14ac:dyDescent="0.2">
      <c r="A3006" t="s">
        <v>2026</v>
      </c>
      <c r="B3006" t="s">
        <v>2984</v>
      </c>
      <c r="C3006" s="1">
        <f t="shared" si="1115"/>
        <v>13280</v>
      </c>
      <c r="D3006" s="7">
        <f>RANK(N3006,(N3006:P3006,Q3006:AJ3006))</f>
        <v>2</v>
      </c>
      <c r="E3006" s="7">
        <f>RANK(O3006,(N3006:P3006,Q3006:AJ3006))</f>
        <v>1</v>
      </c>
      <c r="F3006" s="7">
        <f>IF(P3006&gt;0,RANK(P3006,(N3006:P3006,Q3006:AJ3006)),0)</f>
        <v>3</v>
      </c>
      <c r="G3006" s="1">
        <f t="shared" si="1113"/>
        <v>3216</v>
      </c>
      <c r="H3006" s="2">
        <f t="shared" si="1114"/>
        <v>0.24216867469879519</v>
      </c>
      <c r="I3006" s="2"/>
      <c r="J3006" s="2">
        <f t="shared" si="1116"/>
        <v>0.3180722891566265</v>
      </c>
      <c r="K3006" s="2">
        <f t="shared" si="1117"/>
        <v>0.56024096385542166</v>
      </c>
      <c r="L3006" s="2">
        <f t="shared" si="1118"/>
        <v>0.10188253012048193</v>
      </c>
      <c r="M3006" s="2">
        <f t="shared" si="1119"/>
        <v>1.9804216867469859E-2</v>
      </c>
      <c r="N3006" s="1">
        <v>4224</v>
      </c>
      <c r="O3006" s="1">
        <v>7440</v>
      </c>
      <c r="P3006" s="1">
        <v>1353</v>
      </c>
      <c r="R3006" s="1">
        <v>47</v>
      </c>
      <c r="S3006" s="1">
        <v>169</v>
      </c>
      <c r="T3006" s="1">
        <v>47</v>
      </c>
      <c r="AL3006" s="7">
        <f>IF(Q3006&gt;0,RANK(Q3006,(N3006:P3006,Q3006:AJ3006)),0)</f>
        <v>0</v>
      </c>
      <c r="AM3006" s="7">
        <f>IF(R3006&gt;0,RANK(R3006,(N3006:P3006,Q3006:AJ3006)),0)</f>
        <v>5</v>
      </c>
      <c r="AN3006" s="7">
        <f>IF(S3006&gt;0,RANK(S3006,(N3006:P3006,Q3006:AJ3006)),0)</f>
        <v>4</v>
      </c>
      <c r="AO3006" s="7">
        <f>IF(T3006&gt;0,RANK(T3006,(N3006:P3006,Q3006:AJ3006)),0)</f>
        <v>5</v>
      </c>
      <c r="AP3006" s="2">
        <f t="shared" si="1120"/>
        <v>0</v>
      </c>
      <c r="AQ3006" s="2">
        <f t="shared" si="1121"/>
        <v>3.539156626506024E-3</v>
      </c>
      <c r="AR3006" s="2">
        <f t="shared" si="1122"/>
        <v>1.2725903614457832E-2</v>
      </c>
      <c r="AS3006" s="2">
        <f t="shared" si="1123"/>
        <v>3.539156626506024E-3</v>
      </c>
      <c r="AU3006" t="s">
        <v>2026</v>
      </c>
      <c r="AV3006" t="s">
        <v>2984</v>
      </c>
      <c r="AY3006" s="130">
        <v>51</v>
      </c>
      <c r="AZ3006" s="131">
        <v>171</v>
      </c>
      <c r="BA3006" s="132">
        <f t="shared" si="1124"/>
        <v>51171</v>
      </c>
      <c r="BC3006" s="7" t="s">
        <v>532</v>
      </c>
    </row>
    <row r="3007" spans="1:55" hidden="1" outlineLevel="1" x14ac:dyDescent="0.2">
      <c r="A3007" t="s">
        <v>1712</v>
      </c>
      <c r="B3007" t="s">
        <v>2984</v>
      </c>
      <c r="C3007" s="1">
        <f t="shared" si="1115"/>
        <v>11619</v>
      </c>
      <c r="D3007" s="7">
        <f>RANK(N3007,(N3007:P3007,Q3007:AJ3007))</f>
        <v>1</v>
      </c>
      <c r="E3007" s="7">
        <f>RANK(O3007,(N3007:P3007,Q3007:AJ3007))</f>
        <v>2</v>
      </c>
      <c r="F3007" s="7">
        <f>IF(P3007&gt;0,RANK(P3007,(N3007:P3007,Q3007:AJ3007)),0)</f>
        <v>3</v>
      </c>
      <c r="G3007" s="1">
        <f t="shared" si="1113"/>
        <v>24</v>
      </c>
      <c r="H3007" s="2">
        <f t="shared" si="1114"/>
        <v>2.0655822359927703E-3</v>
      </c>
      <c r="I3007" s="2"/>
      <c r="J3007" s="2">
        <f t="shared" si="1116"/>
        <v>0.42946897323349686</v>
      </c>
      <c r="K3007" s="2">
        <f t="shared" si="1117"/>
        <v>0.42740339099750407</v>
      </c>
      <c r="L3007" s="2">
        <f t="shared" si="1118"/>
        <v>0.12109475858507616</v>
      </c>
      <c r="M3007" s="2">
        <f t="shared" si="1119"/>
        <v>2.2032877183922897E-2</v>
      </c>
      <c r="N3007" s="1">
        <v>4990</v>
      </c>
      <c r="O3007" s="1">
        <v>4966</v>
      </c>
      <c r="P3007" s="1">
        <v>1407</v>
      </c>
      <c r="R3007" s="1">
        <v>29</v>
      </c>
      <c r="S3007" s="1">
        <v>200</v>
      </c>
      <c r="T3007" s="1">
        <v>27</v>
      </c>
      <c r="AL3007" s="7">
        <f>IF(Q3007&gt;0,RANK(Q3007,(N3007:P3007,Q3007:AJ3007)),0)</f>
        <v>0</v>
      </c>
      <c r="AM3007" s="7">
        <f>IF(R3007&gt;0,RANK(R3007,(N3007:P3007,Q3007:AJ3007)),0)</f>
        <v>5</v>
      </c>
      <c r="AN3007" s="7">
        <f>IF(S3007&gt;0,RANK(S3007,(N3007:P3007,Q3007:AJ3007)),0)</f>
        <v>4</v>
      </c>
      <c r="AO3007" s="7">
        <f>IF(T3007&gt;0,RANK(T3007,(N3007:P3007,Q3007:AJ3007)),0)</f>
        <v>6</v>
      </c>
      <c r="AP3007" s="2">
        <f t="shared" si="1120"/>
        <v>0</v>
      </c>
      <c r="AQ3007" s="2">
        <f t="shared" si="1121"/>
        <v>2.4959118684912641E-3</v>
      </c>
      <c r="AR3007" s="2">
        <f t="shared" si="1122"/>
        <v>1.7213185299939752E-2</v>
      </c>
      <c r="AS3007" s="2">
        <f t="shared" si="1123"/>
        <v>2.3237800154918666E-3</v>
      </c>
      <c r="AU3007" t="s">
        <v>1712</v>
      </c>
      <c r="AV3007" t="s">
        <v>2984</v>
      </c>
      <c r="AY3007" s="130">
        <v>51</v>
      </c>
      <c r="AZ3007" s="131">
        <v>173</v>
      </c>
      <c r="BA3007" s="132">
        <f t="shared" si="1124"/>
        <v>51173</v>
      </c>
      <c r="BC3007" s="7" t="s">
        <v>532</v>
      </c>
    </row>
    <row r="3008" spans="1:55" hidden="1" outlineLevel="1" x14ac:dyDescent="0.2">
      <c r="A3008" t="s">
        <v>2846</v>
      </c>
      <c r="B3008" t="s">
        <v>2984</v>
      </c>
      <c r="C3008" s="1">
        <f t="shared" si="1115"/>
        <v>6715</v>
      </c>
      <c r="D3008" s="7">
        <f>RANK(N3008,(N3008:P3008,Q3008:AJ3008))</f>
        <v>1</v>
      </c>
      <c r="E3008" s="7">
        <f>RANK(O3008,(N3008:P3008,Q3008:AJ3008))</f>
        <v>2</v>
      </c>
      <c r="F3008" s="7">
        <f>IF(P3008&gt;0,RANK(P3008,(N3008:P3008,Q3008:AJ3008)),0)</f>
        <v>3</v>
      </c>
      <c r="G3008" s="1">
        <f t="shared" si="1113"/>
        <v>1179</v>
      </c>
      <c r="H3008" s="2">
        <f t="shared" si="1114"/>
        <v>0.17557706626954581</v>
      </c>
      <c r="I3008" s="2"/>
      <c r="J3008" s="2">
        <f t="shared" si="1116"/>
        <v>0.51437081161578557</v>
      </c>
      <c r="K3008" s="2">
        <f t="shared" si="1117"/>
        <v>0.33879374534623974</v>
      </c>
      <c r="L3008" s="2">
        <f t="shared" si="1118"/>
        <v>8.3991064780342517E-2</v>
      </c>
      <c r="M3008" s="2">
        <f t="shared" si="1119"/>
        <v>6.2844378257632172E-2</v>
      </c>
      <c r="N3008" s="1">
        <v>3454</v>
      </c>
      <c r="O3008" s="1">
        <v>2275</v>
      </c>
      <c r="P3008" s="1">
        <v>564</v>
      </c>
      <c r="R3008" s="1">
        <v>19</v>
      </c>
      <c r="S3008" s="1">
        <v>377</v>
      </c>
      <c r="T3008" s="1">
        <v>26</v>
      </c>
      <c r="AL3008" s="7">
        <f>IF(Q3008&gt;0,RANK(Q3008,(N3008:P3008,Q3008:AJ3008)),0)</f>
        <v>0</v>
      </c>
      <c r="AM3008" s="7">
        <f>IF(R3008&gt;0,RANK(R3008,(N3008:P3008,Q3008:AJ3008)),0)</f>
        <v>6</v>
      </c>
      <c r="AN3008" s="7">
        <f>IF(S3008&gt;0,RANK(S3008,(N3008:P3008,Q3008:AJ3008)),0)</f>
        <v>4</v>
      </c>
      <c r="AO3008" s="7">
        <f>IF(T3008&gt;0,RANK(T3008,(N3008:P3008,Q3008:AJ3008)),0)</f>
        <v>5</v>
      </c>
      <c r="AP3008" s="2">
        <f t="shared" si="1120"/>
        <v>0</v>
      </c>
      <c r="AQ3008" s="2">
        <f t="shared" si="1121"/>
        <v>2.8294862248696949E-3</v>
      </c>
      <c r="AR3008" s="2">
        <f t="shared" si="1122"/>
        <v>5.6142963514519729E-2</v>
      </c>
      <c r="AS3008" s="2">
        <f t="shared" si="1123"/>
        <v>3.8719285182427401E-3</v>
      </c>
      <c r="AU3008" t="s">
        <v>2846</v>
      </c>
      <c r="AV3008" t="s">
        <v>2984</v>
      </c>
      <c r="AY3008" s="130">
        <v>51</v>
      </c>
      <c r="AZ3008" s="131">
        <v>175</v>
      </c>
      <c r="BA3008" s="132">
        <f t="shared" si="1124"/>
        <v>51175</v>
      </c>
      <c r="BC3008" s="7" t="s">
        <v>532</v>
      </c>
    </row>
    <row r="3009" spans="1:55" hidden="1" outlineLevel="1" x14ac:dyDescent="0.2">
      <c r="A3009" t="s">
        <v>1154</v>
      </c>
      <c r="B3009" t="s">
        <v>2984</v>
      </c>
      <c r="C3009" s="1">
        <f t="shared" si="1115"/>
        <v>26197</v>
      </c>
      <c r="D3009" s="7">
        <f>RANK(N3009,(N3009:P3009,Q3009:AJ3009))</f>
        <v>2</v>
      </c>
      <c r="E3009" s="7">
        <f>RANK(O3009,(N3009:P3009,Q3009:AJ3009))</f>
        <v>1</v>
      </c>
      <c r="F3009" s="7">
        <f>IF(P3009&gt;0,RANK(P3009,(N3009:P3009,Q3009:AJ3009)),0)</f>
        <v>3</v>
      </c>
      <c r="G3009" s="1">
        <f t="shared" si="1113"/>
        <v>3444</v>
      </c>
      <c r="H3009" s="2">
        <f t="shared" si="1114"/>
        <v>0.13146543497347024</v>
      </c>
      <c r="I3009" s="2"/>
      <c r="J3009" s="2">
        <f t="shared" si="1116"/>
        <v>0.39477802801847539</v>
      </c>
      <c r="K3009" s="2">
        <f t="shared" si="1117"/>
        <v>0.52624346299194569</v>
      </c>
      <c r="L3009" s="2">
        <f t="shared" si="1118"/>
        <v>7.100049624002748E-2</v>
      </c>
      <c r="M3009" s="2">
        <f t="shared" si="1119"/>
        <v>7.9780127495514414E-3</v>
      </c>
      <c r="N3009" s="1">
        <v>10342</v>
      </c>
      <c r="O3009" s="1">
        <v>13786</v>
      </c>
      <c r="P3009" s="1">
        <v>1860</v>
      </c>
      <c r="R3009" s="1">
        <v>52</v>
      </c>
      <c r="S3009" s="1">
        <v>136</v>
      </c>
      <c r="T3009" s="1">
        <v>21</v>
      </c>
      <c r="AL3009" s="7">
        <f>IF(Q3009&gt;0,RANK(Q3009,(N3009:P3009,Q3009:AJ3009)),0)</f>
        <v>0</v>
      </c>
      <c r="AM3009" s="7">
        <f>IF(R3009&gt;0,RANK(R3009,(N3009:P3009,Q3009:AJ3009)),0)</f>
        <v>5</v>
      </c>
      <c r="AN3009" s="7">
        <f>IF(S3009&gt;0,RANK(S3009,(N3009:P3009,Q3009:AJ3009)),0)</f>
        <v>4</v>
      </c>
      <c r="AO3009" s="7">
        <f>IF(T3009&gt;0,RANK(T3009,(N3009:P3009,Q3009:AJ3009)),0)</f>
        <v>6</v>
      </c>
      <c r="AP3009" s="2">
        <f t="shared" si="1120"/>
        <v>0</v>
      </c>
      <c r="AQ3009" s="2">
        <f t="shared" si="1121"/>
        <v>1.9849601099362524E-3</v>
      </c>
      <c r="AR3009" s="2">
        <f t="shared" si="1122"/>
        <v>5.1914341336794286E-3</v>
      </c>
      <c r="AS3009" s="2">
        <f t="shared" si="1123"/>
        <v>8.0161850593579416E-4</v>
      </c>
      <c r="AU3009" t="s">
        <v>1154</v>
      </c>
      <c r="AV3009" t="s">
        <v>2984</v>
      </c>
      <c r="AY3009" s="130">
        <v>51</v>
      </c>
      <c r="AZ3009" s="131">
        <v>177</v>
      </c>
      <c r="BA3009" s="132">
        <f t="shared" si="1124"/>
        <v>51177</v>
      </c>
      <c r="BC3009" s="7" t="s">
        <v>532</v>
      </c>
    </row>
    <row r="3010" spans="1:55" hidden="1" outlineLevel="1" x14ac:dyDescent="0.2">
      <c r="A3010" t="s">
        <v>266</v>
      </c>
      <c r="B3010" t="s">
        <v>2984</v>
      </c>
      <c r="C3010" s="1">
        <f t="shared" si="1115"/>
        <v>26089</v>
      </c>
      <c r="D3010" s="7">
        <f>RANK(N3010,(N3010:P3010,Q3010:AJ3010))</f>
        <v>2</v>
      </c>
      <c r="E3010" s="7">
        <f>RANK(O3010,(N3010:P3010,Q3010:AJ3010))</f>
        <v>1</v>
      </c>
      <c r="F3010" s="7">
        <f>IF(P3010&gt;0,RANK(P3010,(N3010:P3010,Q3010:AJ3010)),0)</f>
        <v>3</v>
      </c>
      <c r="G3010" s="1">
        <f t="shared" si="1113"/>
        <v>4196</v>
      </c>
      <c r="H3010" s="2">
        <f t="shared" si="1114"/>
        <v>0.16083406799800681</v>
      </c>
      <c r="I3010" s="2"/>
      <c r="J3010" s="2">
        <f t="shared" si="1116"/>
        <v>0.37954693549005331</v>
      </c>
      <c r="K3010" s="2">
        <f t="shared" si="1117"/>
        <v>0.54038100348806006</v>
      </c>
      <c r="L3010" s="2">
        <f t="shared" si="1118"/>
        <v>7.1141093947640774E-2</v>
      </c>
      <c r="M3010" s="2">
        <f t="shared" si="1119"/>
        <v>8.9309670742458019E-3</v>
      </c>
      <c r="N3010" s="1">
        <v>9902</v>
      </c>
      <c r="O3010" s="1">
        <v>14098</v>
      </c>
      <c r="P3010" s="1">
        <v>1856</v>
      </c>
      <c r="R3010" s="1">
        <v>80</v>
      </c>
      <c r="S3010" s="1">
        <v>113</v>
      </c>
      <c r="T3010" s="1">
        <v>40</v>
      </c>
      <c r="AL3010" s="7">
        <f>IF(Q3010&gt;0,RANK(Q3010,(N3010:P3010,Q3010:AJ3010)),0)</f>
        <v>0</v>
      </c>
      <c r="AM3010" s="7">
        <f>IF(R3010&gt;0,RANK(R3010,(N3010:P3010,Q3010:AJ3010)),0)</f>
        <v>5</v>
      </c>
      <c r="AN3010" s="7">
        <f>IF(S3010&gt;0,RANK(S3010,(N3010:P3010,Q3010:AJ3010)),0)</f>
        <v>4</v>
      </c>
      <c r="AO3010" s="7">
        <f>IF(T3010&gt;0,RANK(T3010,(N3010:P3010,Q3010:AJ3010)),0)</f>
        <v>6</v>
      </c>
      <c r="AP3010" s="2">
        <f t="shared" si="1120"/>
        <v>0</v>
      </c>
      <c r="AQ3010" s="2">
        <f t="shared" si="1121"/>
        <v>3.0664264632603781E-3</v>
      </c>
      <c r="AR3010" s="2">
        <f t="shared" si="1122"/>
        <v>4.3313273793552836E-3</v>
      </c>
      <c r="AS3010" s="2">
        <f t="shared" si="1123"/>
        <v>1.5332132316301891E-3</v>
      </c>
      <c r="AU3010" t="s">
        <v>266</v>
      </c>
      <c r="AV3010" t="s">
        <v>2984</v>
      </c>
      <c r="AY3010" s="130">
        <v>51</v>
      </c>
      <c r="AZ3010" s="131">
        <v>179</v>
      </c>
      <c r="BA3010" s="132">
        <f t="shared" si="1124"/>
        <v>51179</v>
      </c>
      <c r="BC3010" s="7" t="s">
        <v>532</v>
      </c>
    </row>
    <row r="3011" spans="1:55" hidden="1" outlineLevel="1" x14ac:dyDescent="0.2">
      <c r="A3011" t="s">
        <v>1155</v>
      </c>
      <c r="B3011" t="s">
        <v>2984</v>
      </c>
      <c r="C3011" s="1">
        <f t="shared" si="1115"/>
        <v>2938</v>
      </c>
      <c r="D3011" s="7">
        <f>RANK(N3011,(N3011:P3011,Q3011:AJ3011))</f>
        <v>1</v>
      </c>
      <c r="E3011" s="7">
        <f>RANK(O3011,(N3011:P3011,Q3011:AJ3011))</f>
        <v>2</v>
      </c>
      <c r="F3011" s="7">
        <f>IF(P3011&gt;0,RANK(P3011,(N3011:P3011,Q3011:AJ3011)),0)</f>
        <v>3</v>
      </c>
      <c r="G3011" s="1">
        <f t="shared" si="1113"/>
        <v>809</v>
      </c>
      <c r="H3011" s="2">
        <f t="shared" si="1114"/>
        <v>0.275357385976855</v>
      </c>
      <c r="I3011" s="2"/>
      <c r="J3011" s="2">
        <f t="shared" si="1116"/>
        <v>0.5966643975493533</v>
      </c>
      <c r="K3011" s="2">
        <f t="shared" si="1117"/>
        <v>0.3213070115724983</v>
      </c>
      <c r="L3011" s="2">
        <f t="shared" si="1118"/>
        <v>6.160653505786249E-2</v>
      </c>
      <c r="M3011" s="2">
        <f t="shared" si="1119"/>
        <v>2.042205582028591E-2</v>
      </c>
      <c r="N3011" s="1">
        <v>1753</v>
      </c>
      <c r="O3011" s="1">
        <v>944</v>
      </c>
      <c r="P3011" s="1">
        <v>181</v>
      </c>
      <c r="R3011" s="1">
        <v>11</v>
      </c>
      <c r="S3011" s="1">
        <v>38</v>
      </c>
      <c r="T3011" s="1">
        <v>11</v>
      </c>
      <c r="AL3011" s="7">
        <f>IF(Q3011&gt;0,RANK(Q3011,(N3011:P3011,Q3011:AJ3011)),0)</f>
        <v>0</v>
      </c>
      <c r="AM3011" s="7">
        <f>IF(R3011&gt;0,RANK(R3011,(N3011:P3011,Q3011:AJ3011)),0)</f>
        <v>5</v>
      </c>
      <c r="AN3011" s="7">
        <f>IF(S3011&gt;0,RANK(S3011,(N3011:P3011,Q3011:AJ3011)),0)</f>
        <v>4</v>
      </c>
      <c r="AO3011" s="7">
        <f>IF(T3011&gt;0,RANK(T3011,(N3011:P3011,Q3011:AJ3011)),0)</f>
        <v>5</v>
      </c>
      <c r="AP3011" s="2">
        <f t="shared" si="1120"/>
        <v>0</v>
      </c>
      <c r="AQ3011" s="2">
        <f t="shared" si="1121"/>
        <v>3.7440435670524166E-3</v>
      </c>
      <c r="AR3011" s="2">
        <f t="shared" si="1122"/>
        <v>1.2933968686181076E-2</v>
      </c>
      <c r="AS3011" s="2">
        <f t="shared" si="1123"/>
        <v>3.7440435670524166E-3</v>
      </c>
      <c r="AU3011" t="s">
        <v>1155</v>
      </c>
      <c r="AV3011" t="s">
        <v>2984</v>
      </c>
      <c r="AY3011" s="130">
        <v>51</v>
      </c>
      <c r="AZ3011" s="131">
        <v>181</v>
      </c>
      <c r="BA3011" s="132">
        <f t="shared" si="1124"/>
        <v>51181</v>
      </c>
      <c r="BC3011" s="7" t="s">
        <v>532</v>
      </c>
    </row>
    <row r="3012" spans="1:55" hidden="1" outlineLevel="1" x14ac:dyDescent="0.2">
      <c r="A3012" t="s">
        <v>2082</v>
      </c>
      <c r="B3012" t="s">
        <v>2984</v>
      </c>
      <c r="C3012" s="1">
        <f t="shared" si="1115"/>
        <v>3792</v>
      </c>
      <c r="D3012" s="7">
        <f>RANK(N3012,(N3012:P3012,Q3012:AJ3012))</f>
        <v>1</v>
      </c>
      <c r="E3012" s="7">
        <f>RANK(O3012,(N3012:P3012,Q3012:AJ3012))</f>
        <v>2</v>
      </c>
      <c r="F3012" s="7">
        <f>IF(P3012&gt;0,RANK(P3012,(N3012:P3012,Q3012:AJ3012)),0)</f>
        <v>3</v>
      </c>
      <c r="G3012" s="1">
        <f t="shared" si="1113"/>
        <v>711</v>
      </c>
      <c r="H3012" s="2">
        <f t="shared" si="1114"/>
        <v>0.1875</v>
      </c>
      <c r="I3012" s="2"/>
      <c r="J3012" s="2">
        <f t="shared" si="1116"/>
        <v>0.55089662447257381</v>
      </c>
      <c r="K3012" s="2">
        <f t="shared" si="1117"/>
        <v>0.36339662447257381</v>
      </c>
      <c r="L3012" s="2">
        <f t="shared" si="1118"/>
        <v>6.7510548523206745E-2</v>
      </c>
      <c r="M3012" s="2">
        <f t="shared" si="1119"/>
        <v>1.8196202531645625E-2</v>
      </c>
      <c r="N3012" s="1">
        <v>2089</v>
      </c>
      <c r="O3012" s="1">
        <v>1378</v>
      </c>
      <c r="P3012" s="1">
        <v>256</v>
      </c>
      <c r="R3012" s="1">
        <v>16</v>
      </c>
      <c r="S3012" s="1">
        <v>33</v>
      </c>
      <c r="T3012" s="1">
        <v>20</v>
      </c>
      <c r="AL3012" s="7">
        <f>IF(Q3012&gt;0,RANK(Q3012,(N3012:P3012,Q3012:AJ3012)),0)</f>
        <v>0</v>
      </c>
      <c r="AM3012" s="7">
        <f>IF(R3012&gt;0,RANK(R3012,(N3012:P3012,Q3012:AJ3012)),0)</f>
        <v>6</v>
      </c>
      <c r="AN3012" s="7">
        <f>IF(S3012&gt;0,RANK(S3012,(N3012:P3012,Q3012:AJ3012)),0)</f>
        <v>4</v>
      </c>
      <c r="AO3012" s="7">
        <f>IF(T3012&gt;0,RANK(T3012,(N3012:P3012,Q3012:AJ3012)),0)</f>
        <v>5</v>
      </c>
      <c r="AP3012" s="2">
        <f t="shared" si="1120"/>
        <v>0</v>
      </c>
      <c r="AQ3012" s="2">
        <f t="shared" si="1121"/>
        <v>4.2194092827004216E-3</v>
      </c>
      <c r="AR3012" s="2">
        <f t="shared" si="1122"/>
        <v>8.7025316455696198E-3</v>
      </c>
      <c r="AS3012" s="2">
        <f t="shared" si="1123"/>
        <v>5.2742616033755272E-3</v>
      </c>
      <c r="AU3012" t="s">
        <v>2082</v>
      </c>
      <c r="AV3012" t="s">
        <v>2984</v>
      </c>
      <c r="AY3012" s="130">
        <v>51</v>
      </c>
      <c r="AZ3012" s="131">
        <v>183</v>
      </c>
      <c r="BA3012" s="132">
        <f t="shared" si="1124"/>
        <v>51183</v>
      </c>
      <c r="BC3012" s="7" t="s">
        <v>532</v>
      </c>
    </row>
    <row r="3013" spans="1:55" hidden="1" outlineLevel="1" x14ac:dyDescent="0.2">
      <c r="A3013" t="s">
        <v>1759</v>
      </c>
      <c r="B3013" t="s">
        <v>2984</v>
      </c>
      <c r="C3013" s="1">
        <f t="shared" si="1115"/>
        <v>15440</v>
      </c>
      <c r="D3013" s="7">
        <f>RANK(N3013,(N3013:P3013,Q3013:AJ3013))</f>
        <v>1</v>
      </c>
      <c r="E3013" s="7">
        <f>RANK(O3013,(N3013:P3013,Q3013:AJ3013))</f>
        <v>2</v>
      </c>
      <c r="F3013" s="7">
        <f>IF(P3013&gt;0,RANK(P3013,(N3013:P3013,Q3013:AJ3013)),0)</f>
        <v>3</v>
      </c>
      <c r="G3013" s="1">
        <f t="shared" si="1113"/>
        <v>1369</v>
      </c>
      <c r="H3013" s="2">
        <f t="shared" si="1114"/>
        <v>8.8665803108808297E-2</v>
      </c>
      <c r="I3013" s="2"/>
      <c r="J3013" s="2">
        <f t="shared" si="1116"/>
        <v>0.48575129533678757</v>
      </c>
      <c r="K3013" s="2">
        <f t="shared" si="1117"/>
        <v>0.39708549222797929</v>
      </c>
      <c r="L3013" s="2">
        <f t="shared" si="1118"/>
        <v>0.10064766839378238</v>
      </c>
      <c r="M3013" s="2">
        <f t="shared" si="1119"/>
        <v>1.6515544041450822E-2</v>
      </c>
      <c r="N3013" s="1">
        <v>7500</v>
      </c>
      <c r="O3013" s="1">
        <v>6131</v>
      </c>
      <c r="P3013" s="1">
        <v>1554</v>
      </c>
      <c r="R3013" s="1">
        <v>35</v>
      </c>
      <c r="S3013" s="1">
        <v>191</v>
      </c>
      <c r="T3013" s="1">
        <v>29</v>
      </c>
      <c r="AL3013" s="7">
        <f>IF(Q3013&gt;0,RANK(Q3013,(N3013:P3013,Q3013:AJ3013)),0)</f>
        <v>0</v>
      </c>
      <c r="AM3013" s="7">
        <f>IF(R3013&gt;0,RANK(R3013,(N3013:P3013,Q3013:AJ3013)),0)</f>
        <v>5</v>
      </c>
      <c r="AN3013" s="7">
        <f>IF(S3013&gt;0,RANK(S3013,(N3013:P3013,Q3013:AJ3013)),0)</f>
        <v>4</v>
      </c>
      <c r="AO3013" s="7">
        <f>IF(T3013&gt;0,RANK(T3013,(N3013:P3013,Q3013:AJ3013)),0)</f>
        <v>6</v>
      </c>
      <c r="AP3013" s="2">
        <f t="shared" si="1120"/>
        <v>0</v>
      </c>
      <c r="AQ3013" s="2">
        <f t="shared" si="1121"/>
        <v>2.2668393782383418E-3</v>
      </c>
      <c r="AR3013" s="2">
        <f t="shared" si="1122"/>
        <v>1.2370466321243523E-2</v>
      </c>
      <c r="AS3013" s="2">
        <f t="shared" si="1123"/>
        <v>1.8782383419689119E-3</v>
      </c>
      <c r="AU3013" t="s">
        <v>1759</v>
      </c>
      <c r="AV3013" t="s">
        <v>2984</v>
      </c>
      <c r="AY3013" s="130">
        <v>51</v>
      </c>
      <c r="AZ3013" s="131">
        <v>185</v>
      </c>
      <c r="BA3013" s="132">
        <f t="shared" si="1124"/>
        <v>51185</v>
      </c>
      <c r="BC3013" s="7" t="s">
        <v>532</v>
      </c>
    </row>
    <row r="3014" spans="1:55" hidden="1" outlineLevel="1" x14ac:dyDescent="0.2">
      <c r="A3014" t="s">
        <v>1840</v>
      </c>
      <c r="B3014" t="s">
        <v>2984</v>
      </c>
      <c r="C3014" s="1">
        <f t="shared" si="1115"/>
        <v>9652</v>
      </c>
      <c r="D3014" s="7">
        <f>RANK(N3014,(N3014:P3014,Q3014:AJ3014))</f>
        <v>2</v>
      </c>
      <c r="E3014" s="7">
        <f>RANK(O3014,(N3014:P3014,Q3014:AJ3014))</f>
        <v>1</v>
      </c>
      <c r="F3014" s="7">
        <f>IF(P3014&gt;0,RANK(P3014,(N3014:P3014,Q3014:AJ3014)),0)</f>
        <v>3</v>
      </c>
      <c r="G3014" s="1">
        <f t="shared" si="1113"/>
        <v>843</v>
      </c>
      <c r="H3014" s="2">
        <f t="shared" si="1114"/>
        <v>8.7339411520928306E-2</v>
      </c>
      <c r="I3014" s="2"/>
      <c r="J3014" s="2">
        <f t="shared" si="1116"/>
        <v>0.3951512639867385</v>
      </c>
      <c r="K3014" s="2">
        <f t="shared" si="1117"/>
        <v>0.48249067550766678</v>
      </c>
      <c r="L3014" s="2">
        <f t="shared" si="1118"/>
        <v>9.3659345213427267E-2</v>
      </c>
      <c r="M3014" s="2">
        <f t="shared" si="1119"/>
        <v>2.8698715292167457E-2</v>
      </c>
      <c r="N3014" s="1">
        <v>3814</v>
      </c>
      <c r="O3014" s="1">
        <v>4657</v>
      </c>
      <c r="P3014" s="1">
        <v>904</v>
      </c>
      <c r="R3014" s="1">
        <v>39</v>
      </c>
      <c r="S3014" s="1">
        <v>220</v>
      </c>
      <c r="T3014" s="1">
        <v>18</v>
      </c>
      <c r="AL3014" s="7">
        <f>IF(Q3014&gt;0,RANK(Q3014,(N3014:P3014,Q3014:AJ3014)),0)</f>
        <v>0</v>
      </c>
      <c r="AM3014" s="7">
        <f>IF(R3014&gt;0,RANK(R3014,(N3014:P3014,Q3014:AJ3014)),0)</f>
        <v>5</v>
      </c>
      <c r="AN3014" s="7">
        <f>IF(S3014&gt;0,RANK(S3014,(N3014:P3014,Q3014:AJ3014)),0)</f>
        <v>4</v>
      </c>
      <c r="AO3014" s="7">
        <f>IF(T3014&gt;0,RANK(T3014,(N3014:P3014,Q3014:AJ3014)),0)</f>
        <v>6</v>
      </c>
      <c r="AP3014" s="2">
        <f t="shared" si="1120"/>
        <v>0</v>
      </c>
      <c r="AQ3014" s="2">
        <f t="shared" si="1121"/>
        <v>4.0406133443845835E-3</v>
      </c>
      <c r="AR3014" s="2">
        <f t="shared" si="1122"/>
        <v>2.2793203481143803E-2</v>
      </c>
      <c r="AS3014" s="2">
        <f t="shared" si="1123"/>
        <v>1.8648984666390386E-3</v>
      </c>
      <c r="AU3014" t="s">
        <v>1840</v>
      </c>
      <c r="AV3014" t="s">
        <v>2984</v>
      </c>
      <c r="AY3014" s="130">
        <v>51</v>
      </c>
      <c r="AZ3014" s="131">
        <v>187</v>
      </c>
      <c r="BA3014" s="132">
        <f t="shared" si="1124"/>
        <v>51187</v>
      </c>
      <c r="BC3014" s="7" t="s">
        <v>532</v>
      </c>
    </row>
    <row r="3015" spans="1:55" hidden="1" outlineLevel="1" x14ac:dyDescent="0.2">
      <c r="A3015" t="s">
        <v>3298</v>
      </c>
      <c r="B3015" t="s">
        <v>2984</v>
      </c>
      <c r="C3015" s="1">
        <f t="shared" si="1115"/>
        <v>18169</v>
      </c>
      <c r="D3015" s="7">
        <f>RANK(N3015,(N3015:P3015,Q3015:AJ3015))</f>
        <v>2</v>
      </c>
      <c r="E3015" s="7">
        <f>RANK(O3015,(N3015:P3015,Q3015:AJ3015))</f>
        <v>1</v>
      </c>
      <c r="F3015" s="7">
        <f>IF(P3015&gt;0,RANK(P3015,(N3015:P3015,Q3015:AJ3015)),0)</f>
        <v>3</v>
      </c>
      <c r="G3015" s="1">
        <f t="shared" si="1113"/>
        <v>2159</v>
      </c>
      <c r="H3015" s="2">
        <f t="shared" si="1114"/>
        <v>0.11882877428587153</v>
      </c>
      <c r="I3015" s="2"/>
      <c r="J3015" s="2">
        <f t="shared" si="1116"/>
        <v>0.3819142495459299</v>
      </c>
      <c r="K3015" s="2">
        <f t="shared" si="1117"/>
        <v>0.50074302383180147</v>
      </c>
      <c r="L3015" s="2">
        <f t="shared" si="1118"/>
        <v>9.1034179096262866E-2</v>
      </c>
      <c r="M3015" s="2">
        <f t="shared" si="1119"/>
        <v>2.6308547526005768E-2</v>
      </c>
      <c r="N3015" s="1">
        <v>6939</v>
      </c>
      <c r="O3015" s="1">
        <v>9098</v>
      </c>
      <c r="P3015" s="1">
        <v>1654</v>
      </c>
      <c r="R3015" s="1">
        <v>50</v>
      </c>
      <c r="S3015" s="1">
        <v>382</v>
      </c>
      <c r="T3015" s="1">
        <v>46</v>
      </c>
      <c r="AL3015" s="7">
        <f>IF(Q3015&gt;0,RANK(Q3015,(N3015:P3015,Q3015:AJ3015)),0)</f>
        <v>0</v>
      </c>
      <c r="AM3015" s="7">
        <f>IF(R3015&gt;0,RANK(R3015,(N3015:P3015,Q3015:AJ3015)),0)</f>
        <v>5</v>
      </c>
      <c r="AN3015" s="7">
        <f>IF(S3015&gt;0,RANK(S3015,(N3015:P3015,Q3015:AJ3015)),0)</f>
        <v>4</v>
      </c>
      <c r="AO3015" s="7">
        <f>IF(T3015&gt;0,RANK(T3015,(N3015:P3015,Q3015:AJ3015)),0)</f>
        <v>6</v>
      </c>
      <c r="AP3015" s="2">
        <f t="shared" si="1120"/>
        <v>0</v>
      </c>
      <c r="AQ3015" s="2">
        <f t="shared" si="1121"/>
        <v>2.7519401177830368E-3</v>
      </c>
      <c r="AR3015" s="2">
        <f t="shared" si="1122"/>
        <v>2.1024822499862404E-2</v>
      </c>
      <c r="AS3015" s="2">
        <f t="shared" si="1123"/>
        <v>2.5317849083603939E-3</v>
      </c>
      <c r="AU3015" t="s">
        <v>3298</v>
      </c>
      <c r="AV3015" t="s">
        <v>2984</v>
      </c>
      <c r="AY3015" s="130">
        <v>51</v>
      </c>
      <c r="AZ3015" s="131">
        <v>191</v>
      </c>
      <c r="BA3015" s="132">
        <f t="shared" si="1124"/>
        <v>51191</v>
      </c>
      <c r="BC3015" s="7" t="s">
        <v>532</v>
      </c>
    </row>
    <row r="3016" spans="1:55" hidden="1" outlineLevel="1" x14ac:dyDescent="0.2">
      <c r="A3016" t="s">
        <v>1086</v>
      </c>
      <c r="B3016" t="s">
        <v>2984</v>
      </c>
      <c r="C3016" s="1">
        <f t="shared" si="1115"/>
        <v>5788</v>
      </c>
      <c r="D3016" s="7">
        <f>RANK(N3016,(N3016:P3016,Q3016:AJ3016))</f>
        <v>1</v>
      </c>
      <c r="E3016" s="7">
        <f>RANK(O3016,(N3016:P3016,Q3016:AJ3016))</f>
        <v>2</v>
      </c>
      <c r="F3016" s="7">
        <f>IF(P3016&gt;0,RANK(P3016,(N3016:P3016,Q3016:AJ3016)),0)</f>
        <v>3</v>
      </c>
      <c r="G3016" s="1">
        <f t="shared" si="1113"/>
        <v>616</v>
      </c>
      <c r="H3016" s="2">
        <f t="shared" si="1114"/>
        <v>0.10642709053213545</v>
      </c>
      <c r="I3016" s="2"/>
      <c r="J3016" s="2">
        <f t="shared" si="1116"/>
        <v>0.50950241879751212</v>
      </c>
      <c r="K3016" s="2">
        <f t="shared" si="1117"/>
        <v>0.40307532826537662</v>
      </c>
      <c r="L3016" s="2">
        <f t="shared" si="1118"/>
        <v>7.3773324118866626E-2</v>
      </c>
      <c r="M3016" s="2">
        <f t="shared" si="1119"/>
        <v>1.3648928818244629E-2</v>
      </c>
      <c r="N3016" s="1">
        <v>2949</v>
      </c>
      <c r="O3016" s="1">
        <v>2333</v>
      </c>
      <c r="P3016" s="1">
        <v>427</v>
      </c>
      <c r="R3016" s="1">
        <v>20</v>
      </c>
      <c r="S3016" s="1">
        <v>50</v>
      </c>
      <c r="T3016" s="1">
        <v>9</v>
      </c>
      <c r="AL3016" s="7">
        <f>IF(Q3016&gt;0,RANK(Q3016,(N3016:P3016,Q3016:AJ3016)),0)</f>
        <v>0</v>
      </c>
      <c r="AM3016" s="7">
        <f>IF(R3016&gt;0,RANK(R3016,(N3016:P3016,Q3016:AJ3016)),0)</f>
        <v>5</v>
      </c>
      <c r="AN3016" s="7">
        <f>IF(S3016&gt;0,RANK(S3016,(N3016:P3016,Q3016:AJ3016)),0)</f>
        <v>4</v>
      </c>
      <c r="AO3016" s="7">
        <f>IF(T3016&gt;0,RANK(T3016,(N3016:P3016,Q3016:AJ3016)),0)</f>
        <v>6</v>
      </c>
      <c r="AP3016" s="2">
        <f t="shared" si="1120"/>
        <v>0</v>
      </c>
      <c r="AQ3016" s="2">
        <f t="shared" si="1121"/>
        <v>3.4554250172771253E-3</v>
      </c>
      <c r="AR3016" s="2">
        <f t="shared" si="1122"/>
        <v>8.6385625431928126E-3</v>
      </c>
      <c r="AS3016" s="2">
        <f t="shared" si="1123"/>
        <v>1.5549412577747063E-3</v>
      </c>
      <c r="AU3016" t="s">
        <v>1086</v>
      </c>
      <c r="AV3016" t="s">
        <v>2984</v>
      </c>
      <c r="AY3016" s="130">
        <v>51</v>
      </c>
      <c r="AZ3016" s="131">
        <v>193</v>
      </c>
      <c r="BA3016" s="132">
        <f t="shared" si="1124"/>
        <v>51193</v>
      </c>
      <c r="BC3016" s="7" t="s">
        <v>532</v>
      </c>
    </row>
    <row r="3017" spans="1:55" hidden="1" outlineLevel="1" x14ac:dyDescent="0.2">
      <c r="A3017" t="s">
        <v>1760</v>
      </c>
      <c r="B3017" t="s">
        <v>2984</v>
      </c>
      <c r="C3017" s="1">
        <f t="shared" si="1115"/>
        <v>13092</v>
      </c>
      <c r="D3017" s="7">
        <f>RANK(N3017,(N3017:P3017,Q3017:AJ3017))</f>
        <v>1</v>
      </c>
      <c r="E3017" s="7">
        <f>RANK(O3017,(N3017:P3017,Q3017:AJ3017))</f>
        <v>2</v>
      </c>
      <c r="F3017" s="7">
        <f>IF(P3017&gt;0,RANK(P3017,(N3017:P3017,Q3017:AJ3017)),0)</f>
        <v>3</v>
      </c>
      <c r="G3017" s="1">
        <f t="shared" si="1113"/>
        <v>2052</v>
      </c>
      <c r="H3017" s="2">
        <f t="shared" si="1114"/>
        <v>0.15673693858845097</v>
      </c>
      <c r="I3017" s="2"/>
      <c r="J3017" s="2">
        <f t="shared" si="1116"/>
        <v>0.51267949893064468</v>
      </c>
      <c r="K3017" s="2">
        <f t="shared" si="1117"/>
        <v>0.35594256034219368</v>
      </c>
      <c r="L3017" s="2">
        <f t="shared" si="1118"/>
        <v>0.1128933699969447</v>
      </c>
      <c r="M3017" s="2">
        <f t="shared" si="1119"/>
        <v>1.8484570730216934E-2</v>
      </c>
      <c r="N3017" s="1">
        <v>6712</v>
      </c>
      <c r="O3017" s="1">
        <v>4660</v>
      </c>
      <c r="P3017" s="1">
        <v>1478</v>
      </c>
      <c r="R3017" s="1">
        <v>39</v>
      </c>
      <c r="S3017" s="1">
        <v>181</v>
      </c>
      <c r="T3017" s="1">
        <v>22</v>
      </c>
      <c r="AL3017" s="7">
        <f>IF(Q3017&gt;0,RANK(Q3017,(N3017:P3017,Q3017:AJ3017)),0)</f>
        <v>0</v>
      </c>
      <c r="AM3017" s="7">
        <f>IF(R3017&gt;0,RANK(R3017,(N3017:P3017,Q3017:AJ3017)),0)</f>
        <v>5</v>
      </c>
      <c r="AN3017" s="7">
        <f>IF(S3017&gt;0,RANK(S3017,(N3017:P3017,Q3017:AJ3017)),0)</f>
        <v>4</v>
      </c>
      <c r="AO3017" s="7">
        <f>IF(T3017&gt;0,RANK(T3017,(N3017:P3017,Q3017:AJ3017)),0)</f>
        <v>6</v>
      </c>
      <c r="AP3017" s="2">
        <f t="shared" si="1120"/>
        <v>0</v>
      </c>
      <c r="AQ3017" s="2">
        <f t="shared" si="1121"/>
        <v>2.9789184234647113E-3</v>
      </c>
      <c r="AR3017" s="2">
        <f t="shared" si="1122"/>
        <v>1.3825236785823404E-2</v>
      </c>
      <c r="AS3017" s="2">
        <f t="shared" si="1123"/>
        <v>1.6804155209288116E-3</v>
      </c>
      <c r="AU3017" t="s">
        <v>1760</v>
      </c>
      <c r="AV3017" t="s">
        <v>2984</v>
      </c>
      <c r="AY3017" s="130">
        <v>51</v>
      </c>
      <c r="AZ3017" s="131">
        <v>195</v>
      </c>
      <c r="BA3017" s="132">
        <f t="shared" si="1124"/>
        <v>51195</v>
      </c>
      <c r="BC3017" s="7" t="s">
        <v>532</v>
      </c>
    </row>
    <row r="3018" spans="1:55" hidden="1" outlineLevel="1" x14ac:dyDescent="0.2">
      <c r="A3018" t="s">
        <v>1266</v>
      </c>
      <c r="B3018" t="s">
        <v>2984</v>
      </c>
      <c r="C3018" s="1">
        <f t="shared" si="1115"/>
        <v>8549</v>
      </c>
      <c r="D3018" s="7">
        <f>RANK(N3018,(N3018:P3018,Q3018:AJ3018))</f>
        <v>2</v>
      </c>
      <c r="E3018" s="7">
        <f>RANK(O3018,(N3018:P3018,Q3018:AJ3018))</f>
        <v>1</v>
      </c>
      <c r="F3018" s="7">
        <f>IF(P3018&gt;0,RANK(P3018,(N3018:P3018,Q3018:AJ3018)),0)</f>
        <v>3</v>
      </c>
      <c r="G3018" s="1">
        <f t="shared" si="1113"/>
        <v>999</v>
      </c>
      <c r="H3018" s="2">
        <f t="shared" si="1114"/>
        <v>0.11685577260498303</v>
      </c>
      <c r="I3018" s="2"/>
      <c r="J3018" s="2">
        <f t="shared" si="1116"/>
        <v>0.38308574102234177</v>
      </c>
      <c r="K3018" s="2">
        <f t="shared" si="1117"/>
        <v>0.49994151362732481</v>
      </c>
      <c r="L3018" s="2">
        <f t="shared" si="1118"/>
        <v>0.11170897180956837</v>
      </c>
      <c r="M3018" s="2">
        <f t="shared" si="1119"/>
        <v>5.2637735407649877E-3</v>
      </c>
      <c r="N3018" s="1">
        <v>3275</v>
      </c>
      <c r="O3018" s="1">
        <v>4274</v>
      </c>
      <c r="P3018" s="1">
        <v>955</v>
      </c>
      <c r="R3018" s="1">
        <v>14</v>
      </c>
      <c r="S3018" s="1">
        <v>20</v>
      </c>
      <c r="T3018" s="1">
        <v>11</v>
      </c>
      <c r="AL3018" s="7">
        <f>IF(Q3018&gt;0,RANK(Q3018,(N3018:P3018,Q3018:AJ3018)),0)</f>
        <v>0</v>
      </c>
      <c r="AM3018" s="7">
        <f>IF(R3018&gt;0,RANK(R3018,(N3018:P3018,Q3018:AJ3018)),0)</f>
        <v>5</v>
      </c>
      <c r="AN3018" s="7">
        <f>IF(S3018&gt;0,RANK(S3018,(N3018:P3018,Q3018:AJ3018)),0)</f>
        <v>4</v>
      </c>
      <c r="AO3018" s="7">
        <f>IF(T3018&gt;0,RANK(T3018,(N3018:P3018,Q3018:AJ3018)),0)</f>
        <v>6</v>
      </c>
      <c r="AP3018" s="2">
        <f t="shared" si="1120"/>
        <v>0</v>
      </c>
      <c r="AQ3018" s="2">
        <f t="shared" si="1121"/>
        <v>1.6376184349046672E-3</v>
      </c>
      <c r="AR3018" s="2">
        <f t="shared" si="1122"/>
        <v>2.3394549070066676E-3</v>
      </c>
      <c r="AS3018" s="2">
        <f t="shared" si="1123"/>
        <v>1.286700198853667E-3</v>
      </c>
      <c r="AU3018" t="s">
        <v>1266</v>
      </c>
      <c r="AV3018" t="s">
        <v>2984</v>
      </c>
      <c r="AY3018" s="130">
        <v>51</v>
      </c>
      <c r="AZ3018" s="131">
        <v>197</v>
      </c>
      <c r="BA3018" s="132">
        <f t="shared" si="1124"/>
        <v>51197</v>
      </c>
      <c r="BC3018" s="7" t="s">
        <v>532</v>
      </c>
    </row>
    <row r="3019" spans="1:55" hidden="1" outlineLevel="1" x14ac:dyDescent="0.2">
      <c r="A3019" t="s">
        <v>2961</v>
      </c>
      <c r="B3019" t="s">
        <v>2984</v>
      </c>
      <c r="C3019" s="1">
        <f t="shared" si="1115"/>
        <v>20738</v>
      </c>
      <c r="D3019" s="7">
        <f>RANK(N3019,(N3019:P3019,Q3019:AJ3019))</f>
        <v>2</v>
      </c>
      <c r="E3019" s="7">
        <f>RANK(O3019,(N3019:P3019,Q3019:AJ3019))</f>
        <v>1</v>
      </c>
      <c r="F3019" s="7">
        <f>IF(P3019&gt;0,RANK(P3019,(N3019:P3019,Q3019:AJ3019)),0)</f>
        <v>3</v>
      </c>
      <c r="G3019" s="1">
        <f t="shared" si="1113"/>
        <v>3665</v>
      </c>
      <c r="H3019" s="2">
        <f t="shared" si="1114"/>
        <v>0.17672871057961231</v>
      </c>
      <c r="I3019" s="2"/>
      <c r="J3019" s="2">
        <f t="shared" si="1116"/>
        <v>0.37279390490886294</v>
      </c>
      <c r="K3019" s="2">
        <f t="shared" si="1117"/>
        <v>0.54952261548847525</v>
      </c>
      <c r="L3019" s="2">
        <f t="shared" si="1118"/>
        <v>7.0836146205034242E-2</v>
      </c>
      <c r="M3019" s="2">
        <f t="shared" si="1119"/>
        <v>6.8473333976276224E-3</v>
      </c>
      <c r="N3019" s="1">
        <v>7731</v>
      </c>
      <c r="O3019" s="1">
        <v>11396</v>
      </c>
      <c r="P3019" s="1">
        <v>1469</v>
      </c>
      <c r="R3019" s="1">
        <v>55</v>
      </c>
      <c r="S3019" s="1">
        <v>59</v>
      </c>
      <c r="T3019" s="1">
        <v>28</v>
      </c>
      <c r="AL3019" s="7">
        <f>IF(Q3019&gt;0,RANK(Q3019,(N3019:P3019,Q3019:AJ3019)),0)</f>
        <v>0</v>
      </c>
      <c r="AM3019" s="7">
        <f>IF(R3019&gt;0,RANK(R3019,(N3019:P3019,Q3019:AJ3019)),0)</f>
        <v>5</v>
      </c>
      <c r="AN3019" s="7">
        <f>IF(S3019&gt;0,RANK(S3019,(N3019:P3019,Q3019:AJ3019)),0)</f>
        <v>4</v>
      </c>
      <c r="AO3019" s="7">
        <f>IF(T3019&gt;0,RANK(T3019,(N3019:P3019,Q3019:AJ3019)),0)</f>
        <v>6</v>
      </c>
      <c r="AP3019" s="2">
        <f t="shared" si="1120"/>
        <v>0</v>
      </c>
      <c r="AQ3019" s="2">
        <f t="shared" si="1121"/>
        <v>2.6521361751374287E-3</v>
      </c>
      <c r="AR3019" s="2">
        <f t="shared" si="1122"/>
        <v>2.8450188060565144E-3</v>
      </c>
      <c r="AS3019" s="2">
        <f t="shared" si="1123"/>
        <v>1.3501784164336001E-3</v>
      </c>
      <c r="AU3019" t="s">
        <v>2961</v>
      </c>
      <c r="AV3019" t="s">
        <v>2984</v>
      </c>
      <c r="AY3019" s="130">
        <v>51</v>
      </c>
      <c r="AZ3019" s="131">
        <v>199</v>
      </c>
      <c r="BA3019" s="132">
        <f t="shared" si="1124"/>
        <v>51199</v>
      </c>
      <c r="BC3019" s="7" t="s">
        <v>532</v>
      </c>
    </row>
    <row r="3020" spans="1:55" hidden="1" outlineLevel="1" x14ac:dyDescent="0.2">
      <c r="A3020" t="s">
        <v>354</v>
      </c>
      <c r="B3020" t="s">
        <v>2984</v>
      </c>
      <c r="C3020" s="1">
        <f t="shared" si="1115"/>
        <v>45399</v>
      </c>
      <c r="D3020" s="7">
        <f>RANK(N3020,(N3020:P3020,Q3020:AJ3020))</f>
        <v>1</v>
      </c>
      <c r="E3020" s="7">
        <f>RANK(O3020,(N3020:P3020,Q3020:AJ3020))</f>
        <v>2</v>
      </c>
      <c r="F3020" s="7">
        <f>IF(P3020&gt;0,RANK(P3020,(N3020:P3020,Q3020:AJ3020)),0)</f>
        <v>3</v>
      </c>
      <c r="G3020" s="1">
        <f t="shared" si="1113"/>
        <v>12414</v>
      </c>
      <c r="H3020" s="2">
        <f t="shared" si="1114"/>
        <v>0.27344214630278202</v>
      </c>
      <c r="I3020" s="2"/>
      <c r="J3020" s="2">
        <f t="shared" si="1116"/>
        <v>0.61604881164783365</v>
      </c>
      <c r="K3020" s="2">
        <f t="shared" si="1117"/>
        <v>0.34260666534505163</v>
      </c>
      <c r="L3020" s="2">
        <f t="shared" si="1118"/>
        <v>3.2423621665675452E-2</v>
      </c>
      <c r="M3020" s="2">
        <f t="shared" si="1119"/>
        <v>8.9209013414392677E-3</v>
      </c>
      <c r="N3020" s="1">
        <v>27968</v>
      </c>
      <c r="O3020" s="1">
        <v>15554</v>
      </c>
      <c r="P3020" s="1">
        <v>1472</v>
      </c>
      <c r="R3020" s="1">
        <v>229</v>
      </c>
      <c r="S3020" s="1">
        <v>70</v>
      </c>
      <c r="T3020" s="1">
        <v>106</v>
      </c>
      <c r="AL3020" s="7">
        <f>IF(Q3020&gt;0,RANK(Q3020,(N3020:P3020,Q3020:AJ3020)),0)</f>
        <v>0</v>
      </c>
      <c r="AM3020" s="7">
        <f>IF(R3020&gt;0,RANK(R3020,(N3020:P3020,Q3020:AJ3020)),0)</f>
        <v>4</v>
      </c>
      <c r="AN3020" s="7">
        <f>IF(S3020&gt;0,RANK(S3020,(N3020:P3020,Q3020:AJ3020)),0)</f>
        <v>6</v>
      </c>
      <c r="AO3020" s="7">
        <f>IF(T3020&gt;0,RANK(T3020,(N3020:P3020,Q3020:AJ3020)),0)</f>
        <v>5</v>
      </c>
      <c r="AP3020" s="2">
        <f t="shared" si="1120"/>
        <v>0</v>
      </c>
      <c r="AQ3020" s="2">
        <f t="shared" si="1121"/>
        <v>5.0441639683693473E-3</v>
      </c>
      <c r="AR3020" s="2">
        <f t="shared" si="1122"/>
        <v>1.5418841824709796E-3</v>
      </c>
      <c r="AS3020" s="2">
        <f t="shared" si="1123"/>
        <v>2.3348531905989117E-3</v>
      </c>
      <c r="AU3020" t="s">
        <v>354</v>
      </c>
      <c r="AV3020" t="s">
        <v>2984</v>
      </c>
      <c r="AY3020" s="130">
        <v>51</v>
      </c>
      <c r="AZ3020" s="131">
        <v>510</v>
      </c>
      <c r="BA3020" s="132">
        <f t="shared" si="1124"/>
        <v>51510</v>
      </c>
      <c r="BC3020" s="7" t="s">
        <v>2331</v>
      </c>
    </row>
    <row r="3021" spans="1:55" hidden="1" outlineLevel="1" x14ac:dyDescent="0.2">
      <c r="A3021" t="s">
        <v>945</v>
      </c>
      <c r="B3021" t="s">
        <v>2984</v>
      </c>
      <c r="C3021" s="1">
        <f t="shared" ref="C3021:C3052" si="1125">SUM(N3021:AJ3021)</f>
        <v>2311</v>
      </c>
      <c r="D3021" s="7">
        <f>RANK(N3021,(N3021:P3021,Q3021:AJ3021))</f>
        <v>1</v>
      </c>
      <c r="E3021" s="7">
        <f>RANK(O3021,(N3021:P3021,Q3021:AJ3021))</f>
        <v>2</v>
      </c>
      <c r="F3021" s="7">
        <f>IF(P3021&gt;0,RANK(P3021,(N3021:P3021,Q3021:AJ3021)),0)</f>
        <v>3</v>
      </c>
      <c r="G3021" s="1">
        <f t="shared" si="1113"/>
        <v>75</v>
      </c>
      <c r="H3021" s="2">
        <f t="shared" si="1114"/>
        <v>3.2453483340545215E-2</v>
      </c>
      <c r="I3021" s="2"/>
      <c r="J3021" s="2">
        <f t="shared" ref="J3021:J3052" si="1126">IF($C3021=0,"-",N3021/$C3021)</f>
        <v>0.46083946343574211</v>
      </c>
      <c r="K3021" s="2">
        <f t="shared" ref="K3021:K3052" si="1127">IF($C3021=0,"-",O3021/$C3021)</f>
        <v>0.42838598009519691</v>
      </c>
      <c r="L3021" s="2">
        <f t="shared" ref="L3021:L3052" si="1128">IF($C3021=0,"-",P3021/$C3021)</f>
        <v>9.1735179575941156E-2</v>
      </c>
      <c r="M3021" s="2">
        <f t="shared" ref="M3021:M3052" si="1129">IF(C3021=0,"-",(1-J3021-K3021-L3021))</f>
        <v>1.9039376893119825E-2</v>
      </c>
      <c r="N3021" s="1">
        <v>1065</v>
      </c>
      <c r="O3021" s="1">
        <v>990</v>
      </c>
      <c r="P3021" s="1">
        <v>212</v>
      </c>
      <c r="R3021" s="1">
        <v>7</v>
      </c>
      <c r="S3021" s="1">
        <v>35</v>
      </c>
      <c r="T3021" s="1">
        <v>2</v>
      </c>
      <c r="AL3021" s="7">
        <f>IF(Q3021&gt;0,RANK(Q3021,(N3021:P3021,Q3021:AJ3021)),0)</f>
        <v>0</v>
      </c>
      <c r="AM3021" s="7">
        <f>IF(R3021&gt;0,RANK(R3021,(N3021:P3021,Q3021:AJ3021)),0)</f>
        <v>5</v>
      </c>
      <c r="AN3021" s="7">
        <f>IF(S3021&gt;0,RANK(S3021,(N3021:P3021,Q3021:AJ3021)),0)</f>
        <v>4</v>
      </c>
      <c r="AO3021" s="7">
        <f>IF(T3021&gt;0,RANK(T3021,(N3021:P3021,Q3021:AJ3021)),0)</f>
        <v>6</v>
      </c>
      <c r="AP3021" s="2">
        <f t="shared" ref="AP3021:AP3052" si="1130">IF($C3021=0,"-",Q3021/$C3021)</f>
        <v>0</v>
      </c>
      <c r="AQ3021" s="2">
        <f t="shared" ref="AQ3021:AQ3052" si="1131">IF($C3021=0,"-",R3021/$C3021)</f>
        <v>3.0289917784508871E-3</v>
      </c>
      <c r="AR3021" s="2">
        <f t="shared" ref="AR3021:AR3052" si="1132">IF($C3021=0,"-",S3021/$C3021)</f>
        <v>1.5144958892254435E-2</v>
      </c>
      <c r="AS3021" s="2">
        <f t="shared" ref="AS3021:AS3052" si="1133">IF($C3021=0,"-",T3021/$C3021)</f>
        <v>8.6542622241453913E-4</v>
      </c>
      <c r="AU3021" t="s">
        <v>945</v>
      </c>
      <c r="AV3021" t="s">
        <v>2984</v>
      </c>
      <c r="AY3021" s="130">
        <v>51</v>
      </c>
      <c r="AZ3021" s="131">
        <v>515</v>
      </c>
      <c r="BA3021" s="132">
        <f t="shared" si="1124"/>
        <v>51515</v>
      </c>
      <c r="BC3021" s="7" t="s">
        <v>2331</v>
      </c>
    </row>
    <row r="3022" spans="1:55" hidden="1" outlineLevel="1" x14ac:dyDescent="0.2">
      <c r="A3022" t="s">
        <v>776</v>
      </c>
      <c r="B3022" t="s">
        <v>2984</v>
      </c>
      <c r="C3022" s="1">
        <f t="shared" si="1125"/>
        <v>6026</v>
      </c>
      <c r="D3022" s="7">
        <f>RANK(N3022,(N3022:P3022,Q3022:AJ3022))</f>
        <v>2</v>
      </c>
      <c r="E3022" s="7">
        <f>RANK(O3022,(N3022:P3022,Q3022:AJ3022))</f>
        <v>1</v>
      </c>
      <c r="F3022" s="7">
        <f>IF(P3022&gt;0,RANK(P3022,(N3022:P3022,Q3022:AJ3022)),0)</f>
        <v>3</v>
      </c>
      <c r="G3022" s="1">
        <f t="shared" si="1113"/>
        <v>397</v>
      </c>
      <c r="H3022" s="2">
        <f t="shared" si="1114"/>
        <v>6.5881181546631265E-2</v>
      </c>
      <c r="I3022" s="2"/>
      <c r="J3022" s="2">
        <f t="shared" si="1126"/>
        <v>0.42914039163624296</v>
      </c>
      <c r="K3022" s="2">
        <f t="shared" si="1127"/>
        <v>0.49502157318287421</v>
      </c>
      <c r="L3022" s="2">
        <f t="shared" si="1128"/>
        <v>7.1191503484898777E-2</v>
      </c>
      <c r="M3022" s="2">
        <f t="shared" si="1129"/>
        <v>4.6465316959840575E-3</v>
      </c>
      <c r="N3022" s="1">
        <v>2586</v>
      </c>
      <c r="O3022" s="1">
        <v>2983</v>
      </c>
      <c r="P3022" s="1">
        <v>429</v>
      </c>
      <c r="R3022" s="1">
        <v>10</v>
      </c>
      <c r="S3022" s="1">
        <v>16</v>
      </c>
      <c r="T3022" s="1">
        <v>2</v>
      </c>
      <c r="AL3022" s="7">
        <f>IF(Q3022&gt;0,RANK(Q3022,(N3022:P3022,Q3022:AJ3022)),0)</f>
        <v>0</v>
      </c>
      <c r="AM3022" s="7">
        <f>IF(R3022&gt;0,RANK(R3022,(N3022:P3022,Q3022:AJ3022)),0)</f>
        <v>5</v>
      </c>
      <c r="AN3022" s="7">
        <f>IF(S3022&gt;0,RANK(S3022,(N3022:P3022,Q3022:AJ3022)),0)</f>
        <v>4</v>
      </c>
      <c r="AO3022" s="7">
        <f>IF(T3022&gt;0,RANK(T3022,(N3022:P3022,Q3022:AJ3022)),0)</f>
        <v>6</v>
      </c>
      <c r="AP3022" s="2">
        <f t="shared" si="1130"/>
        <v>0</v>
      </c>
      <c r="AQ3022" s="2">
        <f t="shared" si="1131"/>
        <v>1.659475605708596E-3</v>
      </c>
      <c r="AR3022" s="2">
        <f t="shared" si="1132"/>
        <v>2.6551609691337539E-3</v>
      </c>
      <c r="AS3022" s="2">
        <f t="shared" si="1133"/>
        <v>3.3189512114171923E-4</v>
      </c>
      <c r="AU3022" t="s">
        <v>776</v>
      </c>
      <c r="AV3022" t="s">
        <v>2984</v>
      </c>
      <c r="AY3022" s="130">
        <v>51</v>
      </c>
      <c r="AZ3022" s="131">
        <v>520</v>
      </c>
      <c r="BA3022" s="132">
        <f t="shared" si="1124"/>
        <v>51520</v>
      </c>
      <c r="BC3022" s="7" t="s">
        <v>2331</v>
      </c>
    </row>
    <row r="3023" spans="1:55" hidden="1" outlineLevel="1" x14ac:dyDescent="0.2">
      <c r="A3023" t="s">
        <v>606</v>
      </c>
      <c r="B3023" t="s">
        <v>2984</v>
      </c>
      <c r="C3023" s="1">
        <f t="shared" si="1125"/>
        <v>2057</v>
      </c>
      <c r="D3023" s="7">
        <f>RANK(N3023,(N3023:P3023,Q3023:AJ3023))</f>
        <v>1</v>
      </c>
      <c r="E3023" s="7">
        <f>RANK(O3023,(N3023:P3023,Q3023:AJ3023))</f>
        <v>2</v>
      </c>
      <c r="F3023" s="7">
        <f>IF(P3023&gt;0,RANK(P3023,(N3023:P3023,Q3023:AJ3023)),0)</f>
        <v>3</v>
      </c>
      <c r="G3023" s="1">
        <f t="shared" si="1113"/>
        <v>377</v>
      </c>
      <c r="H3023" s="2">
        <f t="shared" si="1114"/>
        <v>0.18327661643169665</v>
      </c>
      <c r="I3023" s="2"/>
      <c r="J3023" s="2">
        <f t="shared" si="1126"/>
        <v>0.52989790957705396</v>
      </c>
      <c r="K3023" s="2">
        <f t="shared" si="1127"/>
        <v>0.34662129314535733</v>
      </c>
      <c r="L3023" s="2">
        <f t="shared" si="1128"/>
        <v>0.10500729217306758</v>
      </c>
      <c r="M3023" s="2">
        <f t="shared" si="1129"/>
        <v>1.8473505104521129E-2</v>
      </c>
      <c r="N3023" s="1">
        <v>1090</v>
      </c>
      <c r="O3023" s="1">
        <v>713</v>
      </c>
      <c r="P3023" s="1">
        <v>216</v>
      </c>
      <c r="R3023" s="1">
        <v>4</v>
      </c>
      <c r="S3023" s="1">
        <v>32</v>
      </c>
      <c r="T3023" s="1">
        <v>2</v>
      </c>
      <c r="AL3023" s="7">
        <f>IF(Q3023&gt;0,RANK(Q3023,(N3023:P3023,Q3023:AJ3023)),0)</f>
        <v>0</v>
      </c>
      <c r="AM3023" s="7">
        <f>IF(R3023&gt;0,RANK(R3023,(N3023:P3023,Q3023:AJ3023)),0)</f>
        <v>5</v>
      </c>
      <c r="AN3023" s="7">
        <f>IF(S3023&gt;0,RANK(S3023,(N3023:P3023,Q3023:AJ3023)),0)</f>
        <v>4</v>
      </c>
      <c r="AO3023" s="7">
        <f>IF(T3023&gt;0,RANK(T3023,(N3023:P3023,Q3023:AJ3023)),0)</f>
        <v>6</v>
      </c>
      <c r="AP3023" s="2">
        <f t="shared" si="1130"/>
        <v>0</v>
      </c>
      <c r="AQ3023" s="2">
        <f t="shared" si="1131"/>
        <v>1.9445794846864365E-3</v>
      </c>
      <c r="AR3023" s="2">
        <f t="shared" si="1132"/>
        <v>1.5556635877491492E-2</v>
      </c>
      <c r="AS3023" s="2">
        <f t="shared" si="1133"/>
        <v>9.7228974234321824E-4</v>
      </c>
      <c r="AU3023" t="s">
        <v>606</v>
      </c>
      <c r="AV3023" t="s">
        <v>2984</v>
      </c>
      <c r="AY3023" s="130">
        <v>51</v>
      </c>
      <c r="AZ3023" s="131">
        <v>530</v>
      </c>
      <c r="BA3023" s="132">
        <f t="shared" si="1124"/>
        <v>51530</v>
      </c>
      <c r="BC3023" s="7" t="s">
        <v>2331</v>
      </c>
    </row>
    <row r="3024" spans="1:55" hidden="1" outlineLevel="1" x14ac:dyDescent="0.2">
      <c r="A3024" t="s">
        <v>629</v>
      </c>
      <c r="B3024" t="s">
        <v>2984</v>
      </c>
      <c r="C3024" s="1">
        <f t="shared" si="1125"/>
        <v>12789</v>
      </c>
      <c r="D3024" s="7">
        <f>RANK(N3024,(N3024:P3024,Q3024:AJ3024))</f>
        <v>1</v>
      </c>
      <c r="E3024" s="7">
        <f>RANK(O3024,(N3024:P3024,Q3024:AJ3024))</f>
        <v>2</v>
      </c>
      <c r="F3024" s="7">
        <f>IF(P3024&gt;0,RANK(P3024,(N3024:P3024,Q3024:AJ3024)),0)</f>
        <v>3</v>
      </c>
      <c r="G3024" s="1">
        <f t="shared" si="1113"/>
        <v>3825</v>
      </c>
      <c r="H3024" s="2">
        <f t="shared" si="1114"/>
        <v>0.29908515130190005</v>
      </c>
      <c r="I3024" s="2"/>
      <c r="J3024" s="2">
        <f t="shared" si="1126"/>
        <v>0.61896942685120027</v>
      </c>
      <c r="K3024" s="2">
        <f t="shared" si="1127"/>
        <v>0.31988427554930016</v>
      </c>
      <c r="L3024" s="2">
        <f t="shared" si="1128"/>
        <v>4.4178590976620531E-2</v>
      </c>
      <c r="M3024" s="2">
        <f t="shared" si="1129"/>
        <v>1.6967706622879046E-2</v>
      </c>
      <c r="N3024" s="1">
        <v>7916</v>
      </c>
      <c r="O3024" s="1">
        <v>4091</v>
      </c>
      <c r="P3024" s="1">
        <v>565</v>
      </c>
      <c r="R3024" s="1">
        <v>132</v>
      </c>
      <c r="S3024" s="1">
        <v>10</v>
      </c>
      <c r="T3024" s="1">
        <v>75</v>
      </c>
      <c r="AL3024" s="7">
        <f>IF(Q3024&gt;0,RANK(Q3024,(N3024:P3024,Q3024:AJ3024)),0)</f>
        <v>0</v>
      </c>
      <c r="AM3024" s="7">
        <f>IF(R3024&gt;0,RANK(R3024,(N3024:P3024,Q3024:AJ3024)),0)</f>
        <v>4</v>
      </c>
      <c r="AN3024" s="7">
        <f>IF(S3024&gt;0,RANK(S3024,(N3024:P3024,Q3024:AJ3024)),0)</f>
        <v>6</v>
      </c>
      <c r="AO3024" s="7">
        <f>IF(T3024&gt;0,RANK(T3024,(N3024:P3024,Q3024:AJ3024)),0)</f>
        <v>5</v>
      </c>
      <c r="AP3024" s="2">
        <f t="shared" si="1130"/>
        <v>0</v>
      </c>
      <c r="AQ3024" s="2">
        <f t="shared" si="1131"/>
        <v>1.0321369927281257E-2</v>
      </c>
      <c r="AR3024" s="2">
        <f t="shared" si="1132"/>
        <v>7.8192196418797402E-4</v>
      </c>
      <c r="AS3024" s="2">
        <f t="shared" si="1133"/>
        <v>5.8644147314098052E-3</v>
      </c>
      <c r="AU3024" t="s">
        <v>629</v>
      </c>
      <c r="AV3024" t="s">
        <v>2984</v>
      </c>
      <c r="AY3024" s="130">
        <v>51</v>
      </c>
      <c r="AZ3024" s="131">
        <v>540</v>
      </c>
      <c r="BA3024" s="132">
        <f t="shared" si="1124"/>
        <v>51540</v>
      </c>
      <c r="BC3024" s="7" t="s">
        <v>2331</v>
      </c>
    </row>
    <row r="3025" spans="1:55" hidden="1" outlineLevel="1" x14ac:dyDescent="0.2">
      <c r="A3025" t="s">
        <v>716</v>
      </c>
      <c r="B3025" t="s">
        <v>2984</v>
      </c>
      <c r="C3025" s="1">
        <f t="shared" si="1125"/>
        <v>62686</v>
      </c>
      <c r="D3025" s="7">
        <f>RANK(N3025,(N3025:P3025,Q3025:AJ3025))</f>
        <v>2</v>
      </c>
      <c r="E3025" s="7">
        <f>RANK(O3025,(N3025:P3025,Q3025:AJ3025))</f>
        <v>1</v>
      </c>
      <c r="F3025" s="7">
        <f>IF(P3025&gt;0,RANK(P3025,(N3025:P3025,Q3025:AJ3025)),0)</f>
        <v>3</v>
      </c>
      <c r="G3025" s="1">
        <f t="shared" si="1113"/>
        <v>538</v>
      </c>
      <c r="H3025" s="2">
        <f t="shared" si="1114"/>
        <v>8.5824586031968859E-3</v>
      </c>
      <c r="I3025" s="2"/>
      <c r="J3025" s="2">
        <f t="shared" si="1126"/>
        <v>0.45804485850110072</v>
      </c>
      <c r="K3025" s="2">
        <f t="shared" si="1127"/>
        <v>0.46662731710429761</v>
      </c>
      <c r="L3025" s="2">
        <f t="shared" si="1128"/>
        <v>7.1084452668857476E-2</v>
      </c>
      <c r="M3025" s="2">
        <f t="shared" si="1129"/>
        <v>4.2433717257441411E-3</v>
      </c>
      <c r="N3025" s="1">
        <v>28713</v>
      </c>
      <c r="O3025" s="1">
        <v>29251</v>
      </c>
      <c r="P3025" s="1">
        <v>4456</v>
      </c>
      <c r="R3025" s="1">
        <v>136</v>
      </c>
      <c r="S3025" s="1">
        <v>89</v>
      </c>
      <c r="T3025" s="1">
        <v>41</v>
      </c>
      <c r="AL3025" s="7">
        <f>IF(Q3025&gt;0,RANK(Q3025,(N3025:P3025,Q3025:AJ3025)),0)</f>
        <v>0</v>
      </c>
      <c r="AM3025" s="7">
        <f>IF(R3025&gt;0,RANK(R3025,(N3025:P3025,Q3025:AJ3025)),0)</f>
        <v>4</v>
      </c>
      <c r="AN3025" s="7">
        <f>IF(S3025&gt;0,RANK(S3025,(N3025:P3025,Q3025:AJ3025)),0)</f>
        <v>5</v>
      </c>
      <c r="AO3025" s="7">
        <f>IF(T3025&gt;0,RANK(T3025,(N3025:P3025,Q3025:AJ3025)),0)</f>
        <v>6</v>
      </c>
      <c r="AP3025" s="2">
        <f t="shared" si="1130"/>
        <v>0</v>
      </c>
      <c r="AQ3025" s="2">
        <f t="shared" si="1131"/>
        <v>2.1695434387263503E-3</v>
      </c>
      <c r="AR3025" s="2">
        <f t="shared" si="1132"/>
        <v>1.4197747503429793E-3</v>
      </c>
      <c r="AS3025" s="2">
        <f t="shared" si="1133"/>
        <v>6.5405353667485563E-4</v>
      </c>
      <c r="AU3025" t="s">
        <v>716</v>
      </c>
      <c r="AV3025" t="s">
        <v>2984</v>
      </c>
      <c r="AY3025" s="130">
        <v>51</v>
      </c>
      <c r="AZ3025" s="131">
        <v>550</v>
      </c>
      <c r="BA3025" s="132">
        <f t="shared" si="1124"/>
        <v>51550</v>
      </c>
      <c r="BC3025" s="7" t="s">
        <v>2331</v>
      </c>
    </row>
    <row r="3026" spans="1:55" hidden="1" outlineLevel="1" x14ac:dyDescent="0.2">
      <c r="A3026" t="s">
        <v>1110</v>
      </c>
      <c r="B3026" t="s">
        <v>2984</v>
      </c>
      <c r="C3026" s="1">
        <f t="shared" si="1125"/>
        <v>1641</v>
      </c>
      <c r="D3026" s="7">
        <f>RANK(N3026,(N3026:P3026,Q3026:AJ3026))</f>
        <v>1</v>
      </c>
      <c r="E3026" s="7">
        <f>RANK(O3026,(N3026:P3026,Q3026:AJ3026))</f>
        <v>2</v>
      </c>
      <c r="F3026" s="7">
        <f>IF(P3026&gt;0,RANK(P3026,(N3026:P3026,Q3026:AJ3026)),0)</f>
        <v>3</v>
      </c>
      <c r="G3026" s="1">
        <f t="shared" si="1113"/>
        <v>488</v>
      </c>
      <c r="H3026" s="2">
        <f t="shared" si="1114"/>
        <v>0.29737964655697746</v>
      </c>
      <c r="I3026" s="2"/>
      <c r="J3026" s="2">
        <f t="shared" si="1126"/>
        <v>0.59354052407068858</v>
      </c>
      <c r="K3026" s="2">
        <f t="shared" si="1127"/>
        <v>0.29616087751371117</v>
      </c>
      <c r="L3026" s="2">
        <f t="shared" si="1128"/>
        <v>8.957952468007313E-2</v>
      </c>
      <c r="M3026" s="2">
        <f t="shared" si="1129"/>
        <v>2.0719073735527116E-2</v>
      </c>
      <c r="N3026" s="1">
        <v>974</v>
      </c>
      <c r="O3026" s="1">
        <v>486</v>
      </c>
      <c r="P3026" s="1">
        <v>147</v>
      </c>
      <c r="R3026" s="1">
        <v>17</v>
      </c>
      <c r="S3026" s="1">
        <v>15</v>
      </c>
      <c r="T3026" s="1">
        <v>2</v>
      </c>
      <c r="AL3026" s="7">
        <f>IF(Q3026&gt;0,RANK(Q3026,(N3026:P3026,Q3026:AJ3026)),0)</f>
        <v>0</v>
      </c>
      <c r="AM3026" s="7">
        <f>IF(R3026&gt;0,RANK(R3026,(N3026:P3026,Q3026:AJ3026)),0)</f>
        <v>4</v>
      </c>
      <c r="AN3026" s="7">
        <f>IF(S3026&gt;0,RANK(S3026,(N3026:P3026,Q3026:AJ3026)),0)</f>
        <v>5</v>
      </c>
      <c r="AO3026" s="7">
        <f>IF(T3026&gt;0,RANK(T3026,(N3026:P3026,Q3026:AJ3026)),0)</f>
        <v>6</v>
      </c>
      <c r="AP3026" s="2">
        <f t="shared" si="1130"/>
        <v>0</v>
      </c>
      <c r="AQ3026" s="2">
        <f t="shared" si="1131"/>
        <v>1.0359536867763558E-2</v>
      </c>
      <c r="AR3026" s="2">
        <f t="shared" si="1132"/>
        <v>9.140767824497258E-3</v>
      </c>
      <c r="AS3026" s="2">
        <f t="shared" si="1133"/>
        <v>1.2187690432663011E-3</v>
      </c>
      <c r="AU3026" t="s">
        <v>1110</v>
      </c>
      <c r="AV3026" t="s">
        <v>2984</v>
      </c>
      <c r="AY3026" s="130">
        <v>51</v>
      </c>
      <c r="AZ3026" s="131">
        <v>560</v>
      </c>
      <c r="BA3026" s="132">
        <f t="shared" si="1124"/>
        <v>51560</v>
      </c>
      <c r="BC3026" s="7" t="s">
        <v>2331</v>
      </c>
    </row>
    <row r="3027" spans="1:55" hidden="1" outlineLevel="1" x14ac:dyDescent="0.2">
      <c r="A3027" t="s">
        <v>695</v>
      </c>
      <c r="B3027" t="s">
        <v>2984</v>
      </c>
      <c r="C3027" s="1">
        <f t="shared" si="1125"/>
        <v>6953</v>
      </c>
      <c r="D3027" s="7">
        <f>RANK(N3027,(N3027:P3027,Q3027:AJ3027))</f>
        <v>2</v>
      </c>
      <c r="E3027" s="7">
        <f>RANK(O3027,(N3027:P3027,Q3027:AJ3027))</f>
        <v>1</v>
      </c>
      <c r="F3027" s="7">
        <f>IF(P3027&gt;0,RANK(P3027,(N3027:P3027,Q3027:AJ3027)),0)</f>
        <v>3</v>
      </c>
      <c r="G3027" s="1">
        <f t="shared" si="1113"/>
        <v>2850</v>
      </c>
      <c r="H3027" s="2">
        <f t="shared" si="1114"/>
        <v>0.40989500934848266</v>
      </c>
      <c r="I3027" s="2"/>
      <c r="J3027" s="2">
        <f t="shared" si="1126"/>
        <v>0.25629224795052497</v>
      </c>
      <c r="K3027" s="2">
        <f t="shared" si="1127"/>
        <v>0.66618725729900763</v>
      </c>
      <c r="L3027" s="2">
        <f t="shared" si="1128"/>
        <v>7.4500215734215447E-2</v>
      </c>
      <c r="M3027" s="2">
        <f t="shared" si="1129"/>
        <v>3.0202790162519588E-3</v>
      </c>
      <c r="N3027" s="1">
        <v>1782</v>
      </c>
      <c r="O3027" s="1">
        <v>4632</v>
      </c>
      <c r="P3027" s="1">
        <v>518</v>
      </c>
      <c r="R3027" s="1">
        <v>13</v>
      </c>
      <c r="S3027" s="1">
        <v>5</v>
      </c>
      <c r="T3027" s="1">
        <v>3</v>
      </c>
      <c r="AL3027" s="7">
        <f>IF(Q3027&gt;0,RANK(Q3027,(N3027:P3027,Q3027:AJ3027)),0)</f>
        <v>0</v>
      </c>
      <c r="AM3027" s="7">
        <f>IF(R3027&gt;0,RANK(R3027,(N3027:P3027,Q3027:AJ3027)),0)</f>
        <v>4</v>
      </c>
      <c r="AN3027" s="7">
        <f>IF(S3027&gt;0,RANK(S3027,(N3027:P3027,Q3027:AJ3027)),0)</f>
        <v>5</v>
      </c>
      <c r="AO3027" s="7">
        <f>IF(T3027&gt;0,RANK(T3027,(N3027:P3027,Q3027:AJ3027)),0)</f>
        <v>6</v>
      </c>
      <c r="AP3027" s="2">
        <f t="shared" si="1130"/>
        <v>0</v>
      </c>
      <c r="AQ3027" s="2">
        <f t="shared" si="1131"/>
        <v>1.8696965338702719E-3</v>
      </c>
      <c r="AR3027" s="2">
        <f t="shared" si="1132"/>
        <v>7.191140514885661E-4</v>
      </c>
      <c r="AS3027" s="2">
        <f t="shared" si="1133"/>
        <v>4.3146843089313965E-4</v>
      </c>
      <c r="AU3027" t="s">
        <v>695</v>
      </c>
      <c r="AV3027" t="s">
        <v>2984</v>
      </c>
      <c r="AY3027" s="130">
        <v>51</v>
      </c>
      <c r="AZ3027" s="131">
        <v>570</v>
      </c>
      <c r="BA3027" s="132">
        <f t="shared" si="1124"/>
        <v>51570</v>
      </c>
      <c r="BC3027" s="7" t="s">
        <v>2331</v>
      </c>
    </row>
    <row r="3028" spans="1:55" hidden="1" outlineLevel="1" x14ac:dyDescent="0.2">
      <c r="A3028" t="s">
        <v>3110</v>
      </c>
      <c r="B3028" t="s">
        <v>2984</v>
      </c>
      <c r="C3028" s="1">
        <f t="shared" si="1125"/>
        <v>2453</v>
      </c>
      <c r="D3028" s="7">
        <f>RANK(N3028,(N3028:P3028,Q3028:AJ3028))</f>
        <v>1</v>
      </c>
      <c r="E3028" s="7">
        <f>RANK(O3028,(N3028:P3028,Q3028:AJ3028))</f>
        <v>2</v>
      </c>
      <c r="F3028" s="7">
        <f>IF(P3028&gt;0,RANK(P3028,(N3028:P3028,Q3028:AJ3028)),0)</f>
        <v>3</v>
      </c>
      <c r="G3028" s="1">
        <f t="shared" si="1113"/>
        <v>631</v>
      </c>
      <c r="H3028" s="2">
        <f t="shared" si="1114"/>
        <v>0.25723603750509583</v>
      </c>
      <c r="I3028" s="2"/>
      <c r="J3028" s="2">
        <f t="shared" si="1126"/>
        <v>0.5682837342030167</v>
      </c>
      <c r="K3028" s="2">
        <f t="shared" si="1127"/>
        <v>0.31104769669792093</v>
      </c>
      <c r="L3028" s="2">
        <f t="shared" si="1128"/>
        <v>0.10395434162250305</v>
      </c>
      <c r="M3028" s="2">
        <f t="shared" si="1129"/>
        <v>1.6714227476559318E-2</v>
      </c>
      <c r="N3028" s="1">
        <v>1394</v>
      </c>
      <c r="O3028" s="1">
        <v>763</v>
      </c>
      <c r="P3028" s="1">
        <v>255</v>
      </c>
      <c r="R3028" s="1">
        <v>8</v>
      </c>
      <c r="S3028" s="1">
        <v>28</v>
      </c>
      <c r="T3028" s="1">
        <v>5</v>
      </c>
      <c r="AL3028" s="7">
        <f>IF(Q3028&gt;0,RANK(Q3028,(N3028:P3028,Q3028:AJ3028)),0)</f>
        <v>0</v>
      </c>
      <c r="AM3028" s="7">
        <f>IF(R3028&gt;0,RANK(R3028,(N3028:P3028,Q3028:AJ3028)),0)</f>
        <v>5</v>
      </c>
      <c r="AN3028" s="7">
        <f>IF(S3028&gt;0,RANK(S3028,(N3028:P3028,Q3028:AJ3028)),0)</f>
        <v>4</v>
      </c>
      <c r="AO3028" s="7">
        <f>IF(T3028&gt;0,RANK(T3028,(N3028:P3028,Q3028:AJ3028)),0)</f>
        <v>6</v>
      </c>
      <c r="AP3028" s="2">
        <f t="shared" si="1130"/>
        <v>0</v>
      </c>
      <c r="AQ3028" s="2">
        <f t="shared" si="1131"/>
        <v>3.2613126783530371E-3</v>
      </c>
      <c r="AR3028" s="2">
        <f t="shared" si="1132"/>
        <v>1.141459437423563E-2</v>
      </c>
      <c r="AS3028" s="2">
        <f t="shared" si="1133"/>
        <v>2.0383204239706482E-3</v>
      </c>
      <c r="AU3028" t="s">
        <v>3110</v>
      </c>
      <c r="AV3028" t="s">
        <v>2984</v>
      </c>
      <c r="AY3028" s="130">
        <v>51</v>
      </c>
      <c r="AZ3028" s="131">
        <v>580</v>
      </c>
      <c r="BA3028" s="132">
        <f t="shared" si="1124"/>
        <v>51580</v>
      </c>
      <c r="BC3028" s="7" t="s">
        <v>2331</v>
      </c>
    </row>
    <row r="3029" spans="1:55" hidden="1" outlineLevel="1" x14ac:dyDescent="0.2">
      <c r="A3029" t="s">
        <v>176</v>
      </c>
      <c r="B3029" t="s">
        <v>2984</v>
      </c>
      <c r="C3029" s="1">
        <f t="shared" si="1125"/>
        <v>18519</v>
      </c>
      <c r="D3029" s="7">
        <f>RANK(N3029,(N3029:P3029,Q3029:AJ3029))</f>
        <v>2</v>
      </c>
      <c r="E3029" s="7">
        <f>RANK(O3029,(N3029:P3029,Q3029:AJ3029))</f>
        <v>1</v>
      </c>
      <c r="F3029" s="7">
        <f>IF(P3029&gt;0,RANK(P3029,(N3029:P3029,Q3029:AJ3029)),0)</f>
        <v>3</v>
      </c>
      <c r="G3029" s="1">
        <f t="shared" si="1113"/>
        <v>1086</v>
      </c>
      <c r="H3029" s="2">
        <f t="shared" si="1114"/>
        <v>5.8642475295642316E-2</v>
      </c>
      <c r="I3029" s="2"/>
      <c r="J3029" s="2">
        <f t="shared" si="1126"/>
        <v>0.44106053242615689</v>
      </c>
      <c r="K3029" s="2">
        <f t="shared" si="1127"/>
        <v>0.49970300772179921</v>
      </c>
      <c r="L3029" s="2">
        <f t="shared" si="1128"/>
        <v>4.1146930179815328E-2</v>
      </c>
      <c r="M3029" s="2">
        <f t="shared" si="1129"/>
        <v>1.8089529672228516E-2</v>
      </c>
      <c r="N3029" s="1">
        <v>8168</v>
      </c>
      <c r="O3029" s="1">
        <v>9254</v>
      </c>
      <c r="P3029" s="1">
        <v>762</v>
      </c>
      <c r="R3029" s="1">
        <v>50</v>
      </c>
      <c r="S3029" s="1">
        <v>262</v>
      </c>
      <c r="T3029" s="1">
        <v>23</v>
      </c>
      <c r="AL3029" s="7">
        <f>IF(Q3029&gt;0,RANK(Q3029,(N3029:P3029,Q3029:AJ3029)),0)</f>
        <v>0</v>
      </c>
      <c r="AM3029" s="7">
        <f>IF(R3029&gt;0,RANK(R3029,(N3029:P3029,Q3029:AJ3029)),0)</f>
        <v>5</v>
      </c>
      <c r="AN3029" s="7">
        <f>IF(S3029&gt;0,RANK(S3029,(N3029:P3029,Q3029:AJ3029)),0)</f>
        <v>4</v>
      </c>
      <c r="AO3029" s="7">
        <f>IF(T3029&gt;0,RANK(T3029,(N3029:P3029,Q3029:AJ3029)),0)</f>
        <v>6</v>
      </c>
      <c r="AP3029" s="2">
        <f t="shared" si="1130"/>
        <v>0</v>
      </c>
      <c r="AQ3029" s="2">
        <f t="shared" si="1131"/>
        <v>2.6999298018251525E-3</v>
      </c>
      <c r="AR3029" s="2">
        <f t="shared" si="1132"/>
        <v>1.4147632161563799E-2</v>
      </c>
      <c r="AS3029" s="2">
        <f t="shared" si="1133"/>
        <v>1.2419677088395702E-3</v>
      </c>
      <c r="AU3029" t="s">
        <v>176</v>
      </c>
      <c r="AV3029" t="s">
        <v>2984</v>
      </c>
      <c r="AY3029" s="130">
        <v>51</v>
      </c>
      <c r="AZ3029" s="131">
        <v>590</v>
      </c>
      <c r="BA3029" s="132">
        <f t="shared" si="1124"/>
        <v>51590</v>
      </c>
      <c r="BC3029" s="7" t="s">
        <v>2331</v>
      </c>
    </row>
    <row r="3030" spans="1:55" hidden="1" outlineLevel="1" x14ac:dyDescent="0.2">
      <c r="A3030" t="s">
        <v>883</v>
      </c>
      <c r="B3030" t="s">
        <v>2984</v>
      </c>
      <c r="C3030" s="1">
        <f t="shared" si="1125"/>
        <v>2054</v>
      </c>
      <c r="D3030" s="7">
        <f>RANK(N3030,(N3030:P3030,Q3030:AJ3030))</f>
        <v>1</v>
      </c>
      <c r="E3030" s="7">
        <f>RANK(O3030,(N3030:P3030,Q3030:AJ3030))</f>
        <v>2</v>
      </c>
      <c r="F3030" s="7">
        <f>IF(P3030&gt;0,RANK(P3030,(N3030:P3030,Q3030:AJ3030)),0)</f>
        <v>3</v>
      </c>
      <c r="G3030" s="1">
        <f t="shared" si="1113"/>
        <v>268</v>
      </c>
      <c r="H3030" s="2">
        <f t="shared" si="1114"/>
        <v>0.13047711781888996</v>
      </c>
      <c r="I3030" s="2"/>
      <c r="J3030" s="2">
        <f t="shared" si="1126"/>
        <v>0.53700097370983446</v>
      </c>
      <c r="K3030" s="2">
        <f t="shared" si="1127"/>
        <v>0.40652385589094447</v>
      </c>
      <c r="L3030" s="2">
        <f t="shared" si="1128"/>
        <v>4.7711781888997079E-2</v>
      </c>
      <c r="M3030" s="2">
        <f t="shared" si="1129"/>
        <v>8.763388510223985E-3</v>
      </c>
      <c r="N3030" s="1">
        <v>1103</v>
      </c>
      <c r="O3030" s="1">
        <v>835</v>
      </c>
      <c r="P3030" s="1">
        <v>98</v>
      </c>
      <c r="R3030" s="1">
        <v>4</v>
      </c>
      <c r="S3030" s="1">
        <v>7</v>
      </c>
      <c r="T3030" s="1">
        <v>7</v>
      </c>
      <c r="AL3030" s="7">
        <f>IF(Q3030&gt;0,RANK(Q3030,(N3030:P3030,Q3030:AJ3030)),0)</f>
        <v>0</v>
      </c>
      <c r="AM3030" s="7">
        <f>IF(R3030&gt;0,RANK(R3030,(N3030:P3030,Q3030:AJ3030)),0)</f>
        <v>6</v>
      </c>
      <c r="AN3030" s="7">
        <f>IF(S3030&gt;0,RANK(S3030,(N3030:P3030,Q3030:AJ3030)),0)</f>
        <v>4</v>
      </c>
      <c r="AO3030" s="7">
        <f>IF(T3030&gt;0,RANK(T3030,(N3030:P3030,Q3030:AJ3030)),0)</f>
        <v>4</v>
      </c>
      <c r="AP3030" s="2">
        <f t="shared" si="1130"/>
        <v>0</v>
      </c>
      <c r="AQ3030" s="2">
        <f t="shared" si="1131"/>
        <v>1.9474196689386564E-3</v>
      </c>
      <c r="AR3030" s="2">
        <f t="shared" si="1132"/>
        <v>3.4079844206426485E-3</v>
      </c>
      <c r="AS3030" s="2">
        <f t="shared" si="1133"/>
        <v>3.4079844206426485E-3</v>
      </c>
      <c r="AU3030" t="s">
        <v>883</v>
      </c>
      <c r="AV3030" t="s">
        <v>2984</v>
      </c>
      <c r="AY3030" s="130">
        <v>51</v>
      </c>
      <c r="AZ3030" s="131">
        <v>595</v>
      </c>
      <c r="BA3030" s="132">
        <f t="shared" si="1124"/>
        <v>51595</v>
      </c>
      <c r="BC3030" s="7" t="s">
        <v>2331</v>
      </c>
    </row>
    <row r="3031" spans="1:55" hidden="1" outlineLevel="1" x14ac:dyDescent="0.2">
      <c r="A3031" t="s">
        <v>25</v>
      </c>
      <c r="B3031" t="s">
        <v>2984</v>
      </c>
      <c r="C3031" s="1">
        <f t="shared" si="1125"/>
        <v>8745</v>
      </c>
      <c r="D3031" s="7">
        <f>RANK(N3031,(N3031:P3031,Q3031:AJ3031))</f>
        <v>2</v>
      </c>
      <c r="E3031" s="7">
        <f>RANK(O3031,(N3031:P3031,Q3031:AJ3031))</f>
        <v>1</v>
      </c>
      <c r="F3031" s="7">
        <f>IF(P3031&gt;0,RANK(P3031,(N3031:P3031,Q3031:AJ3031)),0)</f>
        <v>3</v>
      </c>
      <c r="G3031" s="1">
        <f t="shared" si="1113"/>
        <v>410</v>
      </c>
      <c r="H3031" s="2">
        <f t="shared" si="1114"/>
        <v>4.6883933676386505E-2</v>
      </c>
      <c r="I3031" s="2"/>
      <c r="J3031" s="2">
        <f t="shared" si="1126"/>
        <v>0.44699828473413378</v>
      </c>
      <c r="K3031" s="2">
        <f t="shared" si="1127"/>
        <v>0.49388221841052032</v>
      </c>
      <c r="L3031" s="2">
        <f t="shared" si="1128"/>
        <v>4.8256146369353915E-2</v>
      </c>
      <c r="M3031" s="2">
        <f t="shared" si="1129"/>
        <v>1.0863350485991928E-2</v>
      </c>
      <c r="N3031" s="1">
        <v>3909</v>
      </c>
      <c r="O3031" s="1">
        <v>4319</v>
      </c>
      <c r="P3031" s="1">
        <v>422</v>
      </c>
      <c r="R3031" s="1">
        <v>55</v>
      </c>
      <c r="S3031" s="1">
        <v>27</v>
      </c>
      <c r="T3031" s="1">
        <v>13</v>
      </c>
      <c r="AL3031" s="7">
        <f>IF(Q3031&gt;0,RANK(Q3031,(N3031:P3031,Q3031:AJ3031)),0)</f>
        <v>0</v>
      </c>
      <c r="AM3031" s="7">
        <f>IF(R3031&gt;0,RANK(R3031,(N3031:P3031,Q3031:AJ3031)),0)</f>
        <v>4</v>
      </c>
      <c r="AN3031" s="7">
        <f>IF(S3031&gt;0,RANK(S3031,(N3031:P3031,Q3031:AJ3031)),0)</f>
        <v>5</v>
      </c>
      <c r="AO3031" s="7">
        <f>IF(T3031&gt;0,RANK(T3031,(N3031:P3031,Q3031:AJ3031)),0)</f>
        <v>6</v>
      </c>
      <c r="AP3031" s="2">
        <f t="shared" si="1130"/>
        <v>0</v>
      </c>
      <c r="AQ3031" s="2">
        <f t="shared" si="1131"/>
        <v>6.2893081761006293E-3</v>
      </c>
      <c r="AR3031" s="2">
        <f t="shared" si="1132"/>
        <v>3.0874785591766723E-3</v>
      </c>
      <c r="AS3031" s="2">
        <f t="shared" si="1133"/>
        <v>1.4865637507146942E-3</v>
      </c>
      <c r="AU3031" t="s">
        <v>25</v>
      </c>
      <c r="AV3031" t="s">
        <v>2984</v>
      </c>
      <c r="AY3031" s="130">
        <v>51</v>
      </c>
      <c r="AZ3031" s="131">
        <v>600</v>
      </c>
      <c r="BA3031" s="132">
        <f t="shared" si="1124"/>
        <v>51600</v>
      </c>
      <c r="BC3031" s="7" t="s">
        <v>2331</v>
      </c>
    </row>
    <row r="3032" spans="1:55" hidden="1" outlineLevel="1" x14ac:dyDescent="0.2">
      <c r="A3032" t="s">
        <v>177</v>
      </c>
      <c r="B3032" t="s">
        <v>2984</v>
      </c>
      <c r="C3032" s="1">
        <f t="shared" si="1125"/>
        <v>4284</v>
      </c>
      <c r="D3032" s="7">
        <f>RANK(N3032,(N3032:P3032,Q3032:AJ3032))</f>
        <v>1</v>
      </c>
      <c r="E3032" s="7">
        <f>RANK(O3032,(N3032:P3032,Q3032:AJ3032))</f>
        <v>2</v>
      </c>
      <c r="F3032" s="7">
        <f>IF(P3032&gt;0,RANK(P3032,(N3032:P3032,Q3032:AJ3032)),0)</f>
        <v>3</v>
      </c>
      <c r="G3032" s="1">
        <f t="shared" si="1113"/>
        <v>731</v>
      </c>
      <c r="H3032" s="2">
        <f t="shared" si="1114"/>
        <v>0.17063492063492064</v>
      </c>
      <c r="I3032" s="2"/>
      <c r="J3032" s="2">
        <f t="shared" si="1126"/>
        <v>0.55438842203548089</v>
      </c>
      <c r="K3032" s="2">
        <f t="shared" si="1127"/>
        <v>0.38375350140056025</v>
      </c>
      <c r="L3032" s="2">
        <f t="shared" si="1128"/>
        <v>4.7152194211017739E-2</v>
      </c>
      <c r="M3032" s="2">
        <f t="shared" si="1129"/>
        <v>1.4705882352941124E-2</v>
      </c>
      <c r="N3032" s="1">
        <v>2375</v>
      </c>
      <c r="O3032" s="1">
        <v>1644</v>
      </c>
      <c r="P3032" s="1">
        <v>202</v>
      </c>
      <c r="R3032" s="1">
        <v>40</v>
      </c>
      <c r="S3032" s="1">
        <v>14</v>
      </c>
      <c r="T3032" s="1">
        <v>9</v>
      </c>
      <c r="AL3032" s="7">
        <f>IF(Q3032&gt;0,RANK(Q3032,(N3032:P3032,Q3032:AJ3032)),0)</f>
        <v>0</v>
      </c>
      <c r="AM3032" s="7">
        <f>IF(R3032&gt;0,RANK(R3032,(N3032:P3032,Q3032:AJ3032)),0)</f>
        <v>4</v>
      </c>
      <c r="AN3032" s="7">
        <f>IF(S3032&gt;0,RANK(S3032,(N3032:P3032,Q3032:AJ3032)),0)</f>
        <v>5</v>
      </c>
      <c r="AO3032" s="7">
        <f>IF(T3032&gt;0,RANK(T3032,(N3032:P3032,Q3032:AJ3032)),0)</f>
        <v>6</v>
      </c>
      <c r="AP3032" s="2">
        <f t="shared" si="1130"/>
        <v>0</v>
      </c>
      <c r="AQ3032" s="2">
        <f t="shared" si="1131"/>
        <v>9.3370681605975722E-3</v>
      </c>
      <c r="AR3032" s="2">
        <f t="shared" si="1132"/>
        <v>3.2679738562091504E-3</v>
      </c>
      <c r="AS3032" s="2">
        <f t="shared" si="1133"/>
        <v>2.1008403361344537E-3</v>
      </c>
      <c r="AU3032" t="s">
        <v>177</v>
      </c>
      <c r="AV3032" t="s">
        <v>2984</v>
      </c>
      <c r="AY3032" s="130">
        <v>51</v>
      </c>
      <c r="AZ3032" s="131">
        <v>610</v>
      </c>
      <c r="BA3032" s="132">
        <f t="shared" si="1124"/>
        <v>51610</v>
      </c>
      <c r="BC3032" s="7" t="s">
        <v>2331</v>
      </c>
    </row>
    <row r="3033" spans="1:55" hidden="1" outlineLevel="1" x14ac:dyDescent="0.2">
      <c r="A3033" t="s">
        <v>2231</v>
      </c>
      <c r="B3033" t="s">
        <v>2984</v>
      </c>
      <c r="C3033" s="1">
        <f t="shared" si="1125"/>
        <v>3385</v>
      </c>
      <c r="D3033" s="7">
        <f>RANK(N3033,(N3033:P3033,Q3033:AJ3033))</f>
        <v>1</v>
      </c>
      <c r="E3033" s="7">
        <f>RANK(O3033,(N3033:P3033,Q3033:AJ3033))</f>
        <v>2</v>
      </c>
      <c r="F3033" s="7">
        <f>IF(P3033&gt;0,RANK(P3033,(N3033:P3033,Q3033:AJ3033)),0)</f>
        <v>3</v>
      </c>
      <c r="G3033" s="1">
        <f t="shared" si="1113"/>
        <v>762</v>
      </c>
      <c r="H3033" s="2">
        <f t="shared" si="1114"/>
        <v>0.22511078286558345</v>
      </c>
      <c r="I3033" s="2"/>
      <c r="J3033" s="2">
        <f t="shared" si="1126"/>
        <v>0.57961595273264399</v>
      </c>
      <c r="K3033" s="2">
        <f t="shared" si="1127"/>
        <v>0.35450516986706054</v>
      </c>
      <c r="L3033" s="2">
        <f t="shared" si="1128"/>
        <v>5.9379615952732646E-2</v>
      </c>
      <c r="M3033" s="2">
        <f t="shared" si="1129"/>
        <v>6.4992614475628194E-3</v>
      </c>
      <c r="N3033" s="1">
        <v>1962</v>
      </c>
      <c r="O3033" s="1">
        <v>1200</v>
      </c>
      <c r="P3033" s="1">
        <v>201</v>
      </c>
      <c r="R3033" s="1">
        <v>9</v>
      </c>
      <c r="S3033" s="1">
        <v>8</v>
      </c>
      <c r="T3033" s="1">
        <v>5</v>
      </c>
      <c r="AL3033" s="7">
        <f>IF(Q3033&gt;0,RANK(Q3033,(N3033:P3033,Q3033:AJ3033)),0)</f>
        <v>0</v>
      </c>
      <c r="AM3033" s="7">
        <f>IF(R3033&gt;0,RANK(R3033,(N3033:P3033,Q3033:AJ3033)),0)</f>
        <v>4</v>
      </c>
      <c r="AN3033" s="7">
        <f>IF(S3033&gt;0,RANK(S3033,(N3033:P3033,Q3033:AJ3033)),0)</f>
        <v>5</v>
      </c>
      <c r="AO3033" s="7">
        <f>IF(T3033&gt;0,RANK(T3033,(N3033:P3033,Q3033:AJ3033)),0)</f>
        <v>6</v>
      </c>
      <c r="AP3033" s="2">
        <f t="shared" si="1130"/>
        <v>0</v>
      </c>
      <c r="AQ3033" s="2">
        <f t="shared" si="1131"/>
        <v>2.6587887740029542E-3</v>
      </c>
      <c r="AR3033" s="2">
        <f t="shared" si="1132"/>
        <v>2.3633677991137369E-3</v>
      </c>
      <c r="AS3033" s="2">
        <f t="shared" si="1133"/>
        <v>1.4771048744460858E-3</v>
      </c>
      <c r="AU3033" t="s">
        <v>2231</v>
      </c>
      <c r="AV3033" t="s">
        <v>2984</v>
      </c>
      <c r="AY3033" s="130">
        <v>51</v>
      </c>
      <c r="AZ3033" s="131">
        <v>620</v>
      </c>
      <c r="BA3033" s="132">
        <f t="shared" si="1124"/>
        <v>51620</v>
      </c>
      <c r="BC3033" s="7" t="s">
        <v>2331</v>
      </c>
    </row>
    <row r="3034" spans="1:55" hidden="1" outlineLevel="1" x14ac:dyDescent="0.2">
      <c r="A3034" t="s">
        <v>178</v>
      </c>
      <c r="B3034" t="s">
        <v>2984</v>
      </c>
      <c r="C3034" s="1">
        <f t="shared" si="1125"/>
        <v>6164</v>
      </c>
      <c r="D3034" s="7">
        <f>RANK(N3034,(N3034:P3034,Q3034:AJ3034))</f>
        <v>1</v>
      </c>
      <c r="E3034" s="7">
        <f>RANK(O3034,(N3034:P3034,Q3034:AJ3034))</f>
        <v>2</v>
      </c>
      <c r="F3034" s="7">
        <f>IF(P3034&gt;0,RANK(P3034,(N3034:P3034,Q3034:AJ3034)),0)</f>
        <v>3</v>
      </c>
      <c r="G3034" s="1">
        <f t="shared" si="1113"/>
        <v>636</v>
      </c>
      <c r="H3034" s="2">
        <f t="shared" si="1114"/>
        <v>0.10317975340687865</v>
      </c>
      <c r="I3034" s="2"/>
      <c r="J3034" s="2">
        <f t="shared" si="1126"/>
        <v>0.52157689811810515</v>
      </c>
      <c r="K3034" s="2">
        <f t="shared" si="1127"/>
        <v>0.41839714471122647</v>
      </c>
      <c r="L3034" s="2">
        <f t="shared" si="1128"/>
        <v>4.8669695003244647E-2</v>
      </c>
      <c r="M3034" s="2">
        <f t="shared" si="1129"/>
        <v>1.135626216742374E-2</v>
      </c>
      <c r="N3034" s="1">
        <v>3215</v>
      </c>
      <c r="O3034" s="1">
        <v>2579</v>
      </c>
      <c r="P3034" s="1">
        <v>300</v>
      </c>
      <c r="R3034" s="1">
        <v>43</v>
      </c>
      <c r="S3034" s="1">
        <v>13</v>
      </c>
      <c r="T3034" s="1">
        <v>14</v>
      </c>
      <c r="AL3034" s="7">
        <f>IF(Q3034&gt;0,RANK(Q3034,(N3034:P3034,Q3034:AJ3034)),0)</f>
        <v>0</v>
      </c>
      <c r="AM3034" s="7">
        <f>IF(R3034&gt;0,RANK(R3034,(N3034:P3034,Q3034:AJ3034)),0)</f>
        <v>4</v>
      </c>
      <c r="AN3034" s="7">
        <f>IF(S3034&gt;0,RANK(S3034,(N3034:P3034,Q3034:AJ3034)),0)</f>
        <v>6</v>
      </c>
      <c r="AO3034" s="7">
        <f>IF(T3034&gt;0,RANK(T3034,(N3034:P3034,Q3034:AJ3034)),0)</f>
        <v>5</v>
      </c>
      <c r="AP3034" s="2">
        <f t="shared" si="1130"/>
        <v>0</v>
      </c>
      <c r="AQ3034" s="2">
        <f t="shared" si="1131"/>
        <v>6.975989617131733E-3</v>
      </c>
      <c r="AR3034" s="2">
        <f t="shared" si="1132"/>
        <v>2.1090201168072679E-3</v>
      </c>
      <c r="AS3034" s="2">
        <f t="shared" si="1133"/>
        <v>2.2712524334847503E-3</v>
      </c>
      <c r="AU3034" t="s">
        <v>178</v>
      </c>
      <c r="AV3034" t="s">
        <v>2984</v>
      </c>
      <c r="AY3034" s="130">
        <v>51</v>
      </c>
      <c r="AZ3034" s="131">
        <v>630</v>
      </c>
      <c r="BA3034" s="132">
        <f t="shared" si="1124"/>
        <v>51630</v>
      </c>
      <c r="BC3034" s="7" t="s">
        <v>2331</v>
      </c>
    </row>
    <row r="3035" spans="1:55" hidden="1" outlineLevel="1" x14ac:dyDescent="0.2">
      <c r="A3035" t="s">
        <v>179</v>
      </c>
      <c r="B3035" t="s">
        <v>2984</v>
      </c>
      <c r="C3035" s="1">
        <f t="shared" si="1125"/>
        <v>2181</v>
      </c>
      <c r="D3035" s="7">
        <f>RANK(N3035,(N3035:P3035,Q3035:AJ3035))</f>
        <v>1</v>
      </c>
      <c r="E3035" s="7">
        <f>RANK(O3035,(N3035:P3035,Q3035:AJ3035))</f>
        <v>2</v>
      </c>
      <c r="F3035" s="7">
        <f>IF(P3035&gt;0,RANK(P3035,(N3035:P3035,Q3035:AJ3035)),0)</f>
        <v>3</v>
      </c>
      <c r="G3035" s="1">
        <f t="shared" si="1113"/>
        <v>123</v>
      </c>
      <c r="H3035" s="2">
        <f t="shared" si="1114"/>
        <v>5.6396148555708389E-2</v>
      </c>
      <c r="I3035" s="2"/>
      <c r="J3035" s="2">
        <f t="shared" si="1126"/>
        <v>0.47363594681338833</v>
      </c>
      <c r="K3035" s="2">
        <f t="shared" si="1127"/>
        <v>0.41723979825767998</v>
      </c>
      <c r="L3035" s="2">
        <f t="shared" si="1128"/>
        <v>0.10132966529115085</v>
      </c>
      <c r="M3035" s="2">
        <f t="shared" si="1129"/>
        <v>7.7945896377807772E-3</v>
      </c>
      <c r="N3035" s="1">
        <v>1033</v>
      </c>
      <c r="O3035" s="1">
        <v>910</v>
      </c>
      <c r="P3035" s="1">
        <v>221</v>
      </c>
      <c r="R3035" s="1">
        <v>8</v>
      </c>
      <c r="S3035" s="1">
        <v>5</v>
      </c>
      <c r="T3035" s="1">
        <v>4</v>
      </c>
      <c r="AL3035" s="7">
        <f>IF(Q3035&gt;0,RANK(Q3035,(N3035:P3035,Q3035:AJ3035)),0)</f>
        <v>0</v>
      </c>
      <c r="AM3035" s="7">
        <f>IF(R3035&gt;0,RANK(R3035,(N3035:P3035,Q3035:AJ3035)),0)</f>
        <v>4</v>
      </c>
      <c r="AN3035" s="7">
        <f>IF(S3035&gt;0,RANK(S3035,(N3035:P3035,Q3035:AJ3035)),0)</f>
        <v>5</v>
      </c>
      <c r="AO3035" s="7">
        <f>IF(T3035&gt;0,RANK(T3035,(N3035:P3035,Q3035:AJ3035)),0)</f>
        <v>6</v>
      </c>
      <c r="AP3035" s="2">
        <f t="shared" si="1130"/>
        <v>0</v>
      </c>
      <c r="AQ3035" s="2">
        <f t="shared" si="1131"/>
        <v>3.6680421824850985E-3</v>
      </c>
      <c r="AR3035" s="2">
        <f t="shared" si="1132"/>
        <v>2.2925263640531865E-3</v>
      </c>
      <c r="AS3035" s="2">
        <f t="shared" si="1133"/>
        <v>1.8340210912425492E-3</v>
      </c>
      <c r="AU3035" t="s">
        <v>179</v>
      </c>
      <c r="AV3035" t="s">
        <v>2984</v>
      </c>
      <c r="AY3035" s="130">
        <v>51</v>
      </c>
      <c r="AZ3035" s="131">
        <v>640</v>
      </c>
      <c r="BA3035" s="132">
        <f t="shared" si="1124"/>
        <v>51640</v>
      </c>
      <c r="BC3035" s="7" t="s">
        <v>2331</v>
      </c>
    </row>
    <row r="3036" spans="1:55" hidden="1" outlineLevel="1" x14ac:dyDescent="0.2">
      <c r="A3036" t="s">
        <v>1654</v>
      </c>
      <c r="B3036" t="s">
        <v>2984</v>
      </c>
      <c r="C3036" s="1">
        <f t="shared" si="1125"/>
        <v>44507</v>
      </c>
      <c r="D3036" s="7">
        <f>RANK(N3036,(N3036:P3036,Q3036:AJ3036))</f>
        <v>1</v>
      </c>
      <c r="E3036" s="7">
        <f>RANK(O3036,(N3036:P3036,Q3036:AJ3036))</f>
        <v>2</v>
      </c>
      <c r="F3036" s="7">
        <f>IF(P3036&gt;0,RANK(P3036,(N3036:P3036,Q3036:AJ3036)),0)</f>
        <v>3</v>
      </c>
      <c r="G3036" s="1">
        <f t="shared" si="1113"/>
        <v>7897</v>
      </c>
      <c r="H3036" s="2">
        <f t="shared" si="1114"/>
        <v>0.17743276338553485</v>
      </c>
      <c r="I3036" s="2"/>
      <c r="J3036" s="2">
        <f t="shared" si="1126"/>
        <v>0.5503179275170198</v>
      </c>
      <c r="K3036" s="2">
        <f t="shared" si="1127"/>
        <v>0.37288516413148493</v>
      </c>
      <c r="L3036" s="2">
        <f t="shared" si="1128"/>
        <v>6.2529489743186464E-2</v>
      </c>
      <c r="M3036" s="2">
        <f t="shared" si="1129"/>
        <v>1.426741860830881E-2</v>
      </c>
      <c r="N3036" s="1">
        <v>24493</v>
      </c>
      <c r="O3036" s="1">
        <v>16596</v>
      </c>
      <c r="P3036" s="1">
        <v>2783</v>
      </c>
      <c r="R3036" s="1">
        <v>134</v>
      </c>
      <c r="S3036" s="1">
        <v>429</v>
      </c>
      <c r="T3036" s="1">
        <v>72</v>
      </c>
      <c r="AL3036" s="7">
        <f>IF(Q3036&gt;0,RANK(Q3036,(N3036:P3036,Q3036:AJ3036)),0)</f>
        <v>0</v>
      </c>
      <c r="AM3036" s="7">
        <f>IF(R3036&gt;0,RANK(R3036,(N3036:P3036,Q3036:AJ3036)),0)</f>
        <v>5</v>
      </c>
      <c r="AN3036" s="7">
        <f>IF(S3036&gt;0,RANK(S3036,(N3036:P3036,Q3036:AJ3036)),0)</f>
        <v>4</v>
      </c>
      <c r="AO3036" s="7">
        <f>IF(T3036&gt;0,RANK(T3036,(N3036:P3036,Q3036:AJ3036)),0)</f>
        <v>6</v>
      </c>
      <c r="AP3036" s="2">
        <f t="shared" si="1130"/>
        <v>0</v>
      </c>
      <c r="AQ3036" s="2">
        <f t="shared" si="1131"/>
        <v>3.0107623519895748E-3</v>
      </c>
      <c r="AR3036" s="2">
        <f t="shared" si="1132"/>
        <v>9.6389332015188629E-3</v>
      </c>
      <c r="AS3036" s="2">
        <f t="shared" si="1133"/>
        <v>1.6177230548003684E-3</v>
      </c>
      <c r="AU3036" t="s">
        <v>1654</v>
      </c>
      <c r="AV3036" t="s">
        <v>2984</v>
      </c>
      <c r="AY3036" s="130">
        <v>51</v>
      </c>
      <c r="AZ3036" s="131">
        <v>650</v>
      </c>
      <c r="BA3036" s="132">
        <f t="shared" si="1124"/>
        <v>51650</v>
      </c>
      <c r="BC3036" s="7" t="s">
        <v>2331</v>
      </c>
    </row>
    <row r="3037" spans="1:55" hidden="1" outlineLevel="1" x14ac:dyDescent="0.2">
      <c r="A3037" t="s">
        <v>774</v>
      </c>
      <c r="B3037" t="s">
        <v>2984</v>
      </c>
      <c r="C3037" s="1">
        <f t="shared" si="1125"/>
        <v>8937</v>
      </c>
      <c r="D3037" s="7">
        <f>RANK(N3037,(N3037:P3037,Q3037:AJ3037))</f>
        <v>2</v>
      </c>
      <c r="E3037" s="7">
        <f>RANK(O3037,(N3037:P3037,Q3037:AJ3037))</f>
        <v>1</v>
      </c>
      <c r="F3037" s="7">
        <f>IF(P3037&gt;0,RANK(P3037,(N3037:P3037,Q3037:AJ3037)),0)</f>
        <v>3</v>
      </c>
      <c r="G3037" s="1">
        <f t="shared" si="1113"/>
        <v>1599</v>
      </c>
      <c r="H3037" s="2">
        <f t="shared" si="1114"/>
        <v>0.17891910036925143</v>
      </c>
      <c r="I3037" s="2"/>
      <c r="J3037" s="2">
        <f t="shared" si="1126"/>
        <v>0.37439856775204206</v>
      </c>
      <c r="K3037" s="2">
        <f t="shared" si="1127"/>
        <v>0.55331766812129346</v>
      </c>
      <c r="L3037" s="2">
        <f t="shared" si="1128"/>
        <v>4.8562157323486628E-2</v>
      </c>
      <c r="M3037" s="2">
        <f t="shared" si="1129"/>
        <v>2.3721606803177857E-2</v>
      </c>
      <c r="N3037" s="1">
        <v>3346</v>
      </c>
      <c r="O3037" s="1">
        <v>4945</v>
      </c>
      <c r="P3037" s="1">
        <v>434</v>
      </c>
      <c r="R3037" s="1">
        <v>51</v>
      </c>
      <c r="S3037" s="1">
        <v>125</v>
      </c>
      <c r="T3037" s="1">
        <v>36</v>
      </c>
      <c r="AL3037" s="7">
        <f>IF(Q3037&gt;0,RANK(Q3037,(N3037:P3037,Q3037:AJ3037)),0)</f>
        <v>0</v>
      </c>
      <c r="AM3037" s="7">
        <f>IF(R3037&gt;0,RANK(R3037,(N3037:P3037,Q3037:AJ3037)),0)</f>
        <v>5</v>
      </c>
      <c r="AN3037" s="7">
        <f>IF(S3037&gt;0,RANK(S3037,(N3037:P3037,Q3037:AJ3037)),0)</f>
        <v>4</v>
      </c>
      <c r="AO3037" s="7">
        <f>IF(T3037&gt;0,RANK(T3037,(N3037:P3037,Q3037:AJ3037)),0)</f>
        <v>6</v>
      </c>
      <c r="AP3037" s="2">
        <f t="shared" si="1130"/>
        <v>0</v>
      </c>
      <c r="AQ3037" s="2">
        <f t="shared" si="1131"/>
        <v>5.7066129573682444E-3</v>
      </c>
      <c r="AR3037" s="2">
        <f t="shared" si="1132"/>
        <v>1.3986796464137854E-2</v>
      </c>
      <c r="AS3037" s="2">
        <f t="shared" si="1133"/>
        <v>4.0281973816717019E-3</v>
      </c>
      <c r="AU3037" t="s">
        <v>774</v>
      </c>
      <c r="AV3037" t="s">
        <v>2984</v>
      </c>
      <c r="AY3037" s="130">
        <v>51</v>
      </c>
      <c r="AZ3037" s="131">
        <v>660</v>
      </c>
      <c r="BA3037" s="132">
        <f t="shared" si="1124"/>
        <v>51660</v>
      </c>
      <c r="BC3037" s="7" t="s">
        <v>2331</v>
      </c>
    </row>
    <row r="3038" spans="1:55" hidden="1" outlineLevel="1" x14ac:dyDescent="0.2">
      <c r="A3038" t="s">
        <v>1586</v>
      </c>
      <c r="B3038" t="s">
        <v>2984</v>
      </c>
      <c r="C3038" s="1">
        <f t="shared" si="1125"/>
        <v>7062</v>
      </c>
      <c r="D3038" s="7">
        <f>RANK(N3038,(N3038:P3038,Q3038:AJ3038))</f>
        <v>2</v>
      </c>
      <c r="E3038" s="7">
        <f>RANK(O3038,(N3038:P3038,Q3038:AJ3038))</f>
        <v>1</v>
      </c>
      <c r="F3038" s="7">
        <f>IF(P3038&gt;0,RANK(P3038,(N3038:P3038,Q3038:AJ3038)),0)</f>
        <v>3</v>
      </c>
      <c r="G3038" s="1">
        <f t="shared" si="1113"/>
        <v>625</v>
      </c>
      <c r="H3038" s="2">
        <f t="shared" si="1114"/>
        <v>8.8501840838289436E-2</v>
      </c>
      <c r="I3038" s="2"/>
      <c r="J3038" s="2">
        <f t="shared" si="1126"/>
        <v>0.40611724723874254</v>
      </c>
      <c r="K3038" s="2">
        <f t="shared" si="1127"/>
        <v>0.49461908807703198</v>
      </c>
      <c r="L3038" s="2">
        <f t="shared" si="1128"/>
        <v>7.7881619937694699E-2</v>
      </c>
      <c r="M3038" s="2">
        <f t="shared" si="1129"/>
        <v>2.1382044746530784E-2</v>
      </c>
      <c r="N3038" s="1">
        <v>2868</v>
      </c>
      <c r="O3038" s="1">
        <v>3493</v>
      </c>
      <c r="P3038" s="1">
        <v>550</v>
      </c>
      <c r="R3038" s="1">
        <v>24</v>
      </c>
      <c r="S3038" s="1">
        <v>112</v>
      </c>
      <c r="T3038" s="1">
        <v>15</v>
      </c>
      <c r="AL3038" s="7">
        <f>IF(Q3038&gt;0,RANK(Q3038,(N3038:P3038,Q3038:AJ3038)),0)</f>
        <v>0</v>
      </c>
      <c r="AM3038" s="7">
        <f>IF(R3038&gt;0,RANK(R3038,(N3038:P3038,Q3038:AJ3038)),0)</f>
        <v>5</v>
      </c>
      <c r="AN3038" s="7">
        <f>IF(S3038&gt;0,RANK(S3038,(N3038:P3038,Q3038:AJ3038)),0)</f>
        <v>4</v>
      </c>
      <c r="AO3038" s="7">
        <f>IF(T3038&gt;0,RANK(T3038,(N3038:P3038,Q3038:AJ3038)),0)</f>
        <v>6</v>
      </c>
      <c r="AP3038" s="2">
        <f t="shared" si="1130"/>
        <v>0</v>
      </c>
      <c r="AQ3038" s="2">
        <f t="shared" si="1131"/>
        <v>3.3984706881903144E-3</v>
      </c>
      <c r="AR3038" s="2">
        <f t="shared" si="1132"/>
        <v>1.5859529878221468E-2</v>
      </c>
      <c r="AS3038" s="2">
        <f t="shared" si="1133"/>
        <v>2.1240441801189465E-3</v>
      </c>
      <c r="AU3038" t="s">
        <v>1586</v>
      </c>
      <c r="AV3038" t="s">
        <v>2984</v>
      </c>
      <c r="AY3038" s="130">
        <v>51</v>
      </c>
      <c r="AZ3038" s="131">
        <v>670</v>
      </c>
      <c r="BA3038" s="132">
        <f t="shared" si="1124"/>
        <v>51670</v>
      </c>
      <c r="BC3038" s="7" t="s">
        <v>2331</v>
      </c>
    </row>
    <row r="3039" spans="1:55" hidden="1" outlineLevel="1" x14ac:dyDescent="0.2">
      <c r="A3039" t="s">
        <v>3174</v>
      </c>
      <c r="B3039" t="s">
        <v>2984</v>
      </c>
      <c r="C3039" s="1">
        <f t="shared" si="1125"/>
        <v>2045</v>
      </c>
      <c r="D3039" s="7">
        <f>RANK(N3039,(N3039:P3039,Q3039:AJ3039))</f>
        <v>1</v>
      </c>
      <c r="E3039" s="7">
        <f>RANK(O3039,(N3039:P3039,Q3039:AJ3039))</f>
        <v>2</v>
      </c>
      <c r="F3039" s="7">
        <f>IF(P3039&gt;0,RANK(P3039,(N3039:P3039,Q3039:AJ3039)),0)</f>
        <v>3</v>
      </c>
      <c r="G3039" s="1">
        <f t="shared" si="1113"/>
        <v>209</v>
      </c>
      <c r="H3039" s="2">
        <f t="shared" si="1114"/>
        <v>0.10220048899755502</v>
      </c>
      <c r="I3039" s="2"/>
      <c r="J3039" s="2">
        <f t="shared" si="1126"/>
        <v>0.51784841075794619</v>
      </c>
      <c r="K3039" s="2">
        <f t="shared" si="1127"/>
        <v>0.41564792176039123</v>
      </c>
      <c r="L3039" s="2">
        <f t="shared" si="1128"/>
        <v>5.4767726161369192E-2</v>
      </c>
      <c r="M3039" s="2">
        <f t="shared" si="1129"/>
        <v>1.1735941320293396E-2</v>
      </c>
      <c r="N3039" s="1">
        <v>1059</v>
      </c>
      <c r="O3039" s="1">
        <v>850</v>
      </c>
      <c r="P3039" s="1">
        <v>112</v>
      </c>
      <c r="R3039" s="1">
        <v>11</v>
      </c>
      <c r="S3039" s="1">
        <v>7</v>
      </c>
      <c r="T3039" s="1">
        <v>6</v>
      </c>
      <c r="AL3039" s="7">
        <f>IF(Q3039&gt;0,RANK(Q3039,(N3039:P3039,Q3039:AJ3039)),0)</f>
        <v>0</v>
      </c>
      <c r="AM3039" s="7">
        <f>IF(R3039&gt;0,RANK(R3039,(N3039:P3039,Q3039:AJ3039)),0)</f>
        <v>4</v>
      </c>
      <c r="AN3039" s="7">
        <f>IF(S3039&gt;0,RANK(S3039,(N3039:P3039,Q3039:AJ3039)),0)</f>
        <v>5</v>
      </c>
      <c r="AO3039" s="7">
        <f>IF(T3039&gt;0,RANK(T3039,(N3039:P3039,Q3039:AJ3039)),0)</f>
        <v>6</v>
      </c>
      <c r="AP3039" s="2">
        <f t="shared" si="1130"/>
        <v>0</v>
      </c>
      <c r="AQ3039" s="2">
        <f t="shared" si="1131"/>
        <v>5.3789731051344745E-3</v>
      </c>
      <c r="AR3039" s="2">
        <f t="shared" si="1132"/>
        <v>3.4229828850855745E-3</v>
      </c>
      <c r="AS3039" s="2">
        <f t="shared" si="1133"/>
        <v>2.9339853300733498E-3</v>
      </c>
      <c r="AU3039" t="s">
        <v>3174</v>
      </c>
      <c r="AV3039" t="s">
        <v>2984</v>
      </c>
      <c r="AY3039" s="130">
        <v>51</v>
      </c>
      <c r="AZ3039" s="131">
        <v>678</v>
      </c>
      <c r="BA3039" s="132">
        <f t="shared" si="1124"/>
        <v>51678</v>
      </c>
      <c r="BC3039" s="7" t="s">
        <v>2331</v>
      </c>
    </row>
    <row r="3040" spans="1:55" hidden="1" outlineLevel="1" x14ac:dyDescent="0.2">
      <c r="A3040" t="s">
        <v>1635</v>
      </c>
      <c r="B3040" t="s">
        <v>2984</v>
      </c>
      <c r="C3040" s="1">
        <f t="shared" si="1125"/>
        <v>23012</v>
      </c>
      <c r="D3040" s="7">
        <f>RANK(N3040,(N3040:P3040,Q3040:AJ3040))</f>
        <v>2</v>
      </c>
      <c r="E3040" s="7">
        <f>RANK(O3040,(N3040:P3040,Q3040:AJ3040))</f>
        <v>1</v>
      </c>
      <c r="F3040" s="7">
        <f>IF(P3040&gt;0,RANK(P3040,(N3040:P3040,Q3040:AJ3040)),0)</f>
        <v>3</v>
      </c>
      <c r="G3040" s="1">
        <f t="shared" si="1113"/>
        <v>1160</v>
      </c>
      <c r="H3040" s="2">
        <f t="shared" si="1114"/>
        <v>5.040848253085347E-2</v>
      </c>
      <c r="I3040" s="2"/>
      <c r="J3040" s="2">
        <f t="shared" si="1126"/>
        <v>0.44676690422388321</v>
      </c>
      <c r="K3040" s="2">
        <f t="shared" si="1127"/>
        <v>0.49717538675473666</v>
      </c>
      <c r="L3040" s="2">
        <f t="shared" si="1128"/>
        <v>5.0191204588910132E-2</v>
      </c>
      <c r="M3040" s="2">
        <f t="shared" si="1129"/>
        <v>5.8665044324699989E-3</v>
      </c>
      <c r="N3040" s="1">
        <v>10281</v>
      </c>
      <c r="O3040" s="1">
        <v>11441</v>
      </c>
      <c r="P3040" s="1">
        <v>1155</v>
      </c>
      <c r="R3040" s="1">
        <v>68</v>
      </c>
      <c r="S3040" s="1">
        <v>47</v>
      </c>
      <c r="T3040" s="1">
        <v>20</v>
      </c>
      <c r="AL3040" s="7">
        <f>IF(Q3040&gt;0,RANK(Q3040,(N3040:P3040,Q3040:AJ3040)),0)</f>
        <v>0</v>
      </c>
      <c r="AM3040" s="7">
        <f>IF(R3040&gt;0,RANK(R3040,(N3040:P3040,Q3040:AJ3040)),0)</f>
        <v>4</v>
      </c>
      <c r="AN3040" s="7">
        <f>IF(S3040&gt;0,RANK(S3040,(N3040:P3040,Q3040:AJ3040)),0)</f>
        <v>5</v>
      </c>
      <c r="AO3040" s="7">
        <f>IF(T3040&gt;0,RANK(T3040,(N3040:P3040,Q3040:AJ3040)),0)</f>
        <v>6</v>
      </c>
      <c r="AP3040" s="2">
        <f t="shared" si="1130"/>
        <v>0</v>
      </c>
      <c r="AQ3040" s="2">
        <f t="shared" si="1131"/>
        <v>2.9549800104293413E-3</v>
      </c>
      <c r="AR3040" s="2">
        <f t="shared" si="1132"/>
        <v>2.0424126542673386E-3</v>
      </c>
      <c r="AS3040" s="2">
        <f t="shared" si="1133"/>
        <v>8.6911176777333568E-4</v>
      </c>
      <c r="AU3040" t="s">
        <v>1635</v>
      </c>
      <c r="AV3040" t="s">
        <v>2984</v>
      </c>
      <c r="AY3040" s="130">
        <v>51</v>
      </c>
      <c r="AZ3040" s="131">
        <v>680</v>
      </c>
      <c r="BA3040" s="132">
        <f t="shared" si="1124"/>
        <v>51680</v>
      </c>
      <c r="BC3040" s="7" t="s">
        <v>2331</v>
      </c>
    </row>
    <row r="3041" spans="1:55" hidden="1" outlineLevel="1" x14ac:dyDescent="0.2">
      <c r="A3041" t="s">
        <v>884</v>
      </c>
      <c r="B3041" t="s">
        <v>2984</v>
      </c>
      <c r="C3041" s="1">
        <f t="shared" si="1125"/>
        <v>10960</v>
      </c>
      <c r="D3041" s="7">
        <f>RANK(N3041,(N3041:P3041,Q3041:AJ3041))</f>
        <v>2</v>
      </c>
      <c r="E3041" s="7">
        <f>RANK(O3041,(N3041:P3041,Q3041:AJ3041))</f>
        <v>1</v>
      </c>
      <c r="F3041" s="7">
        <f>IF(P3041&gt;0,RANK(P3041,(N3041:P3041,Q3041:AJ3041)),0)</f>
        <v>3</v>
      </c>
      <c r="G3041" s="1">
        <f t="shared" si="1113"/>
        <v>1421</v>
      </c>
      <c r="H3041" s="2">
        <f t="shared" si="1114"/>
        <v>0.12965328467153284</v>
      </c>
      <c r="I3041" s="2"/>
      <c r="J3041" s="2">
        <f t="shared" si="1126"/>
        <v>0.39945255474452557</v>
      </c>
      <c r="K3041" s="2">
        <f t="shared" si="1127"/>
        <v>0.52910583941605838</v>
      </c>
      <c r="L3041" s="2">
        <f t="shared" si="1128"/>
        <v>6.113138686131387E-2</v>
      </c>
      <c r="M3041" s="2">
        <f t="shared" si="1129"/>
        <v>1.0310218978102186E-2</v>
      </c>
      <c r="N3041" s="1">
        <v>4378</v>
      </c>
      <c r="O3041" s="1">
        <v>5799</v>
      </c>
      <c r="P3041" s="1">
        <v>670</v>
      </c>
      <c r="R3041" s="1">
        <v>32</v>
      </c>
      <c r="S3041" s="1">
        <v>71</v>
      </c>
      <c r="T3041" s="1">
        <v>10</v>
      </c>
      <c r="AL3041" s="7">
        <f>IF(Q3041&gt;0,RANK(Q3041,(N3041:P3041,Q3041:AJ3041)),0)</f>
        <v>0</v>
      </c>
      <c r="AM3041" s="7">
        <f>IF(R3041&gt;0,RANK(R3041,(N3041:P3041,Q3041:AJ3041)),0)</f>
        <v>5</v>
      </c>
      <c r="AN3041" s="7">
        <f>IF(S3041&gt;0,RANK(S3041,(N3041:P3041,Q3041:AJ3041)),0)</f>
        <v>4</v>
      </c>
      <c r="AO3041" s="7">
        <f>IF(T3041&gt;0,RANK(T3041,(N3041:P3041,Q3041:AJ3041)),0)</f>
        <v>6</v>
      </c>
      <c r="AP3041" s="2">
        <f t="shared" si="1130"/>
        <v>0</v>
      </c>
      <c r="AQ3041" s="2">
        <f t="shared" si="1131"/>
        <v>2.9197080291970801E-3</v>
      </c>
      <c r="AR3041" s="2">
        <f t="shared" si="1132"/>
        <v>6.478102189781022E-3</v>
      </c>
      <c r="AS3041" s="2">
        <f t="shared" si="1133"/>
        <v>9.1240875912408756E-4</v>
      </c>
      <c r="AU3041" t="s">
        <v>884</v>
      </c>
      <c r="AV3041" t="s">
        <v>2984</v>
      </c>
      <c r="AY3041" s="130">
        <v>51</v>
      </c>
      <c r="AZ3041" s="131">
        <v>683</v>
      </c>
      <c r="BA3041" s="132">
        <f t="shared" si="1124"/>
        <v>51683</v>
      </c>
      <c r="BC3041" s="7" t="s">
        <v>2331</v>
      </c>
    </row>
    <row r="3042" spans="1:55" hidden="1" outlineLevel="1" x14ac:dyDescent="0.2">
      <c r="A3042" t="s">
        <v>885</v>
      </c>
      <c r="B3042" t="s">
        <v>2984</v>
      </c>
      <c r="C3042" s="1">
        <f t="shared" si="1125"/>
        <v>1838</v>
      </c>
      <c r="D3042" s="7">
        <f>RANK(N3042,(N3042:P3042,Q3042:AJ3042))</f>
        <v>2</v>
      </c>
      <c r="E3042" s="7">
        <f>RANK(O3042,(N3042:P3042,Q3042:AJ3042))</f>
        <v>1</v>
      </c>
      <c r="F3042" s="7">
        <f>IF(P3042&gt;0,RANK(P3042,(N3042:P3042,Q3042:AJ3042)),0)</f>
        <v>3</v>
      </c>
      <c r="G3042" s="1">
        <f t="shared" si="1113"/>
        <v>168</v>
      </c>
      <c r="H3042" s="2">
        <f t="shared" si="1114"/>
        <v>9.1403699673558214E-2</v>
      </c>
      <c r="I3042" s="2"/>
      <c r="J3042" s="2">
        <f t="shared" si="1126"/>
        <v>0.40696409140369966</v>
      </c>
      <c r="K3042" s="2">
        <f t="shared" si="1127"/>
        <v>0.49836779107725787</v>
      </c>
      <c r="L3042" s="2">
        <f t="shared" si="1128"/>
        <v>8.2154515778019591E-2</v>
      </c>
      <c r="M3042" s="2">
        <f t="shared" si="1129"/>
        <v>1.2513601741022937E-2</v>
      </c>
      <c r="N3042" s="1">
        <v>748</v>
      </c>
      <c r="O3042" s="1">
        <v>916</v>
      </c>
      <c r="P3042" s="1">
        <v>151</v>
      </c>
      <c r="R3042" s="1">
        <v>11</v>
      </c>
      <c r="S3042" s="1">
        <v>10</v>
      </c>
      <c r="T3042" s="1">
        <v>2</v>
      </c>
      <c r="AL3042" s="7">
        <f>IF(Q3042&gt;0,RANK(Q3042,(N3042:P3042,Q3042:AJ3042)),0)</f>
        <v>0</v>
      </c>
      <c r="AM3042" s="7">
        <f>IF(R3042&gt;0,RANK(R3042,(N3042:P3042,Q3042:AJ3042)),0)</f>
        <v>4</v>
      </c>
      <c r="AN3042" s="7">
        <f>IF(S3042&gt;0,RANK(S3042,(N3042:P3042,Q3042:AJ3042)),0)</f>
        <v>5</v>
      </c>
      <c r="AO3042" s="7">
        <f>IF(T3042&gt;0,RANK(T3042,(N3042:P3042,Q3042:AJ3042)),0)</f>
        <v>6</v>
      </c>
      <c r="AP3042" s="2">
        <f t="shared" si="1130"/>
        <v>0</v>
      </c>
      <c r="AQ3042" s="2">
        <f t="shared" si="1131"/>
        <v>5.9847660500544067E-3</v>
      </c>
      <c r="AR3042" s="2">
        <f t="shared" si="1132"/>
        <v>5.4406964091403701E-3</v>
      </c>
      <c r="AS3042" s="2">
        <f t="shared" si="1133"/>
        <v>1.088139281828074E-3</v>
      </c>
      <c r="AU3042" t="s">
        <v>885</v>
      </c>
      <c r="AV3042" t="s">
        <v>2984</v>
      </c>
      <c r="AY3042" s="130">
        <v>51</v>
      </c>
      <c r="AZ3042" s="131">
        <v>685</v>
      </c>
      <c r="BA3042" s="132">
        <f t="shared" si="1124"/>
        <v>51685</v>
      </c>
      <c r="BC3042" s="7" t="s">
        <v>2331</v>
      </c>
    </row>
    <row r="3043" spans="1:55" hidden="1" outlineLevel="1" x14ac:dyDescent="0.2">
      <c r="A3043" t="s">
        <v>2845</v>
      </c>
      <c r="B3043" t="s">
        <v>2984</v>
      </c>
      <c r="C3043" s="1">
        <f t="shared" si="1125"/>
        <v>5842</v>
      </c>
      <c r="D3043" s="7">
        <f>RANK(N3043,(N3043:P3043,Q3043:AJ3043))</f>
        <v>1</v>
      </c>
      <c r="E3043" s="7">
        <f>RANK(O3043,(N3043:P3043,Q3043:AJ3043))</f>
        <v>2</v>
      </c>
      <c r="F3043" s="7">
        <f>IF(P3043&gt;0,RANK(P3043,(N3043:P3043,Q3043:AJ3043)),0)</f>
        <v>3</v>
      </c>
      <c r="G3043" s="1">
        <f t="shared" si="1113"/>
        <v>495</v>
      </c>
      <c r="H3043" s="2">
        <f t="shared" si="1114"/>
        <v>8.4731256419034576E-2</v>
      </c>
      <c r="I3043" s="2"/>
      <c r="J3043" s="2">
        <f t="shared" si="1126"/>
        <v>0.50342348510783974</v>
      </c>
      <c r="K3043" s="2">
        <f t="shared" si="1127"/>
        <v>0.41869222868880518</v>
      </c>
      <c r="L3043" s="2">
        <f t="shared" si="1128"/>
        <v>6.6244436836699755E-2</v>
      </c>
      <c r="M3043" s="2">
        <f t="shared" si="1129"/>
        <v>1.1639849366655325E-2</v>
      </c>
      <c r="N3043" s="1">
        <v>2941</v>
      </c>
      <c r="O3043" s="1">
        <v>2446</v>
      </c>
      <c r="P3043" s="1">
        <v>387</v>
      </c>
      <c r="R3043" s="1">
        <v>10</v>
      </c>
      <c r="S3043" s="1">
        <v>51</v>
      </c>
      <c r="T3043" s="1">
        <v>7</v>
      </c>
      <c r="AL3043" s="7">
        <f>IF(Q3043&gt;0,RANK(Q3043,(N3043:P3043,Q3043:AJ3043)),0)</f>
        <v>0</v>
      </c>
      <c r="AM3043" s="7">
        <f>IF(R3043&gt;0,RANK(R3043,(N3043:P3043,Q3043:AJ3043)),0)</f>
        <v>5</v>
      </c>
      <c r="AN3043" s="7">
        <f>IF(S3043&gt;0,RANK(S3043,(N3043:P3043,Q3043:AJ3043)),0)</f>
        <v>4</v>
      </c>
      <c r="AO3043" s="7">
        <f>IF(T3043&gt;0,RANK(T3043,(N3043:P3043,Q3043:AJ3043)),0)</f>
        <v>6</v>
      </c>
      <c r="AP3043" s="2">
        <f t="shared" si="1130"/>
        <v>0</v>
      </c>
      <c r="AQ3043" s="2">
        <f t="shared" si="1131"/>
        <v>1.7117425539198905E-3</v>
      </c>
      <c r="AR3043" s="2">
        <f t="shared" si="1132"/>
        <v>8.7298870249914416E-3</v>
      </c>
      <c r="AS3043" s="2">
        <f t="shared" si="1133"/>
        <v>1.1982197877439234E-3</v>
      </c>
      <c r="AU3043" t="s">
        <v>2845</v>
      </c>
      <c r="AV3043" t="s">
        <v>2984</v>
      </c>
      <c r="AY3043" s="130">
        <v>51</v>
      </c>
      <c r="AZ3043" s="131">
        <v>690</v>
      </c>
      <c r="BA3043" s="132">
        <f t="shared" si="1124"/>
        <v>51690</v>
      </c>
      <c r="BC3043" s="7" t="s">
        <v>2331</v>
      </c>
    </row>
    <row r="3044" spans="1:55" hidden="1" outlineLevel="1" x14ac:dyDescent="0.2">
      <c r="A3044" t="s">
        <v>2858</v>
      </c>
      <c r="B3044" t="s">
        <v>2984</v>
      </c>
      <c r="C3044" s="1">
        <f t="shared" si="1125"/>
        <v>54288</v>
      </c>
      <c r="D3044" s="7">
        <f>RANK(N3044,(N3044:P3044,Q3044:AJ3044))</f>
        <v>1</v>
      </c>
      <c r="E3044" s="7">
        <f>RANK(O3044,(N3044:P3044,Q3044:AJ3044))</f>
        <v>2</v>
      </c>
      <c r="F3044" s="7">
        <f>IF(P3044&gt;0,RANK(P3044,(N3044:P3044,Q3044:AJ3044)),0)</f>
        <v>3</v>
      </c>
      <c r="G3044" s="1">
        <f t="shared" si="1113"/>
        <v>4606</v>
      </c>
      <c r="H3044" s="2">
        <f t="shared" si="1114"/>
        <v>8.4843796050692602E-2</v>
      </c>
      <c r="I3044" s="2"/>
      <c r="J3044" s="2">
        <f t="shared" si="1126"/>
        <v>0.50983642793987627</v>
      </c>
      <c r="K3044" s="2">
        <f t="shared" si="1127"/>
        <v>0.42499263188918363</v>
      </c>
      <c r="L3044" s="2">
        <f t="shared" si="1128"/>
        <v>5.6918656056587094E-2</v>
      </c>
      <c r="M3044" s="2">
        <f t="shared" si="1129"/>
        <v>8.2522841143530118E-3</v>
      </c>
      <c r="N3044" s="1">
        <v>27678</v>
      </c>
      <c r="O3044" s="1">
        <v>23072</v>
      </c>
      <c r="P3044" s="1">
        <v>3090</v>
      </c>
      <c r="R3044" s="1">
        <v>178</v>
      </c>
      <c r="S3044" s="1">
        <v>193</v>
      </c>
      <c r="T3044" s="1">
        <v>77</v>
      </c>
      <c r="AL3044" s="7">
        <f>IF(Q3044&gt;0,RANK(Q3044,(N3044:P3044,Q3044:AJ3044)),0)</f>
        <v>0</v>
      </c>
      <c r="AM3044" s="7">
        <f>IF(R3044&gt;0,RANK(R3044,(N3044:P3044,Q3044:AJ3044)),0)</f>
        <v>5</v>
      </c>
      <c r="AN3044" s="7">
        <f>IF(S3044&gt;0,RANK(S3044,(N3044:P3044,Q3044:AJ3044)),0)</f>
        <v>4</v>
      </c>
      <c r="AO3044" s="7">
        <f>IF(T3044&gt;0,RANK(T3044,(N3044:P3044,Q3044:AJ3044)),0)</f>
        <v>6</v>
      </c>
      <c r="AP3044" s="2">
        <f t="shared" si="1130"/>
        <v>0</v>
      </c>
      <c r="AQ3044" s="2">
        <f t="shared" si="1131"/>
        <v>3.2788093132920721E-3</v>
      </c>
      <c r="AR3044" s="2">
        <f t="shared" si="1132"/>
        <v>3.5551134689065724E-3</v>
      </c>
      <c r="AS3044" s="2">
        <f t="shared" si="1133"/>
        <v>1.4183613321544356E-3</v>
      </c>
      <c r="AU3044" t="s">
        <v>2858</v>
      </c>
      <c r="AV3044" t="s">
        <v>2984</v>
      </c>
      <c r="AY3044" s="130">
        <v>51</v>
      </c>
      <c r="AZ3044" s="131">
        <v>700</v>
      </c>
      <c r="BA3044" s="132">
        <f t="shared" si="1124"/>
        <v>51700</v>
      </c>
      <c r="BC3044" s="7" t="s">
        <v>2331</v>
      </c>
    </row>
    <row r="3045" spans="1:55" hidden="1" outlineLevel="1" x14ac:dyDescent="0.2">
      <c r="A3045" t="s">
        <v>345</v>
      </c>
      <c r="B3045" t="s">
        <v>2984</v>
      </c>
      <c r="C3045" s="1">
        <f t="shared" si="1125"/>
        <v>60124</v>
      </c>
      <c r="D3045" s="7">
        <f>RANK(N3045,(N3045:P3045,Q3045:AJ3045))</f>
        <v>1</v>
      </c>
      <c r="E3045" s="7">
        <f>RANK(O3045,(N3045:P3045,Q3045:AJ3045))</f>
        <v>2</v>
      </c>
      <c r="F3045" s="7">
        <f>IF(P3045&gt;0,RANK(P3045,(N3045:P3045,Q3045:AJ3045)),0)</f>
        <v>3</v>
      </c>
      <c r="G3045" s="1">
        <f t="shared" si="1113"/>
        <v>18962</v>
      </c>
      <c r="H3045" s="2">
        <f t="shared" si="1114"/>
        <v>0.31538154480739805</v>
      </c>
      <c r="I3045" s="2"/>
      <c r="J3045" s="2">
        <f t="shared" si="1126"/>
        <v>0.62628900272769605</v>
      </c>
      <c r="K3045" s="2">
        <f t="shared" si="1127"/>
        <v>0.31090745792029806</v>
      </c>
      <c r="L3045" s="2">
        <f t="shared" si="1128"/>
        <v>5.7131927350143039E-2</v>
      </c>
      <c r="M3045" s="2">
        <f t="shared" si="1129"/>
        <v>5.6716120018628496E-3</v>
      </c>
      <c r="N3045" s="1">
        <v>37655</v>
      </c>
      <c r="O3045" s="1">
        <v>18693</v>
      </c>
      <c r="P3045" s="1">
        <v>3435</v>
      </c>
      <c r="R3045" s="1">
        <v>191</v>
      </c>
      <c r="S3045" s="1">
        <v>91</v>
      </c>
      <c r="T3045" s="1">
        <v>59</v>
      </c>
      <c r="AL3045" s="7">
        <f>IF(Q3045&gt;0,RANK(Q3045,(N3045:P3045,Q3045:AJ3045)),0)</f>
        <v>0</v>
      </c>
      <c r="AM3045" s="7">
        <f>IF(R3045&gt;0,RANK(R3045,(N3045:P3045,Q3045:AJ3045)),0)</f>
        <v>4</v>
      </c>
      <c r="AN3045" s="7">
        <f>IF(S3045&gt;0,RANK(S3045,(N3045:P3045,Q3045:AJ3045)),0)</f>
        <v>5</v>
      </c>
      <c r="AO3045" s="7">
        <f>IF(T3045&gt;0,RANK(T3045,(N3045:P3045,Q3045:AJ3045)),0)</f>
        <v>6</v>
      </c>
      <c r="AP3045" s="2">
        <f t="shared" si="1130"/>
        <v>0</v>
      </c>
      <c r="AQ3045" s="2">
        <f t="shared" si="1131"/>
        <v>3.1767680127736011E-3</v>
      </c>
      <c r="AR3045" s="2">
        <f t="shared" si="1132"/>
        <v>1.5135386867141242E-3</v>
      </c>
      <c r="AS3045" s="2">
        <f t="shared" si="1133"/>
        <v>9.8130530237509157E-4</v>
      </c>
      <c r="AU3045" t="s">
        <v>345</v>
      </c>
      <c r="AV3045" t="s">
        <v>2984</v>
      </c>
      <c r="AY3045" s="130">
        <v>51</v>
      </c>
      <c r="AZ3045" s="131">
        <v>710</v>
      </c>
      <c r="BA3045" s="132">
        <f t="shared" si="1124"/>
        <v>51710</v>
      </c>
      <c r="BC3045" s="7" t="s">
        <v>2331</v>
      </c>
    </row>
    <row r="3046" spans="1:55" hidden="1" outlineLevel="1" x14ac:dyDescent="0.2">
      <c r="A3046" t="s">
        <v>2704</v>
      </c>
      <c r="B3046" t="s">
        <v>2984</v>
      </c>
      <c r="C3046" s="1">
        <f t="shared" si="1125"/>
        <v>1382</v>
      </c>
      <c r="D3046" s="7">
        <f>RANK(N3046,(N3046:P3046,Q3046:AJ3046))</f>
        <v>1</v>
      </c>
      <c r="E3046" s="7">
        <f>RANK(O3046,(N3046:P3046,Q3046:AJ3046))</f>
        <v>2</v>
      </c>
      <c r="F3046" s="7">
        <f>IF(P3046&gt;0,RANK(P3046,(N3046:P3046,Q3046:AJ3046)),0)</f>
        <v>3</v>
      </c>
      <c r="G3046" s="1">
        <f t="shared" si="1113"/>
        <v>386</v>
      </c>
      <c r="H3046" s="2">
        <f t="shared" si="1114"/>
        <v>0.27930535455861072</v>
      </c>
      <c r="I3046" s="2"/>
      <c r="J3046" s="2">
        <f t="shared" si="1126"/>
        <v>0.58031837916063678</v>
      </c>
      <c r="K3046" s="2">
        <f t="shared" si="1127"/>
        <v>0.30101302460202606</v>
      </c>
      <c r="L3046" s="2">
        <f t="shared" si="1128"/>
        <v>9.9855282199710571E-2</v>
      </c>
      <c r="M3046" s="2">
        <f t="shared" si="1129"/>
        <v>1.8813314037626594E-2</v>
      </c>
      <c r="N3046" s="1">
        <v>802</v>
      </c>
      <c r="O3046" s="1">
        <v>416</v>
      </c>
      <c r="P3046" s="1">
        <v>138</v>
      </c>
      <c r="R3046" s="1">
        <v>3</v>
      </c>
      <c r="S3046" s="1">
        <v>19</v>
      </c>
      <c r="T3046" s="1">
        <v>4</v>
      </c>
      <c r="AL3046" s="7">
        <f>IF(Q3046&gt;0,RANK(Q3046,(N3046:P3046,Q3046:AJ3046)),0)</f>
        <v>0</v>
      </c>
      <c r="AM3046" s="7">
        <f>IF(R3046&gt;0,RANK(R3046,(N3046:P3046,Q3046:AJ3046)),0)</f>
        <v>6</v>
      </c>
      <c r="AN3046" s="7">
        <f>IF(S3046&gt;0,RANK(S3046,(N3046:P3046,Q3046:AJ3046)),0)</f>
        <v>4</v>
      </c>
      <c r="AO3046" s="7">
        <f>IF(T3046&gt;0,RANK(T3046,(N3046:P3046,Q3046:AJ3046)),0)</f>
        <v>5</v>
      </c>
      <c r="AP3046" s="2">
        <f t="shared" si="1130"/>
        <v>0</v>
      </c>
      <c r="AQ3046" s="2">
        <f t="shared" si="1131"/>
        <v>2.1707670043415342E-3</v>
      </c>
      <c r="AR3046" s="2">
        <f t="shared" si="1132"/>
        <v>1.3748191027496382E-2</v>
      </c>
      <c r="AS3046" s="2">
        <f t="shared" si="1133"/>
        <v>2.8943560057887118E-3</v>
      </c>
      <c r="AU3046" t="s">
        <v>2704</v>
      </c>
      <c r="AV3046" t="s">
        <v>2984</v>
      </c>
      <c r="AY3046" s="130">
        <v>51</v>
      </c>
      <c r="AZ3046" s="131">
        <v>720</v>
      </c>
      <c r="BA3046" s="132">
        <f t="shared" si="1124"/>
        <v>51720</v>
      </c>
      <c r="BC3046" s="7" t="s">
        <v>2331</v>
      </c>
    </row>
    <row r="3047" spans="1:55" hidden="1" outlineLevel="1" x14ac:dyDescent="0.2">
      <c r="A3047" t="s">
        <v>2859</v>
      </c>
      <c r="B3047" t="s">
        <v>2984</v>
      </c>
      <c r="C3047" s="1">
        <f t="shared" si="1125"/>
        <v>10890</v>
      </c>
      <c r="D3047" s="7">
        <f>RANK(N3047,(N3047:P3047,Q3047:AJ3047))</f>
        <v>1</v>
      </c>
      <c r="E3047" s="7">
        <f>RANK(O3047,(N3047:P3047,Q3047:AJ3047))</f>
        <v>2</v>
      </c>
      <c r="F3047" s="7">
        <f>IF(P3047&gt;0,RANK(P3047,(N3047:P3047,Q3047:AJ3047)),0)</f>
        <v>3</v>
      </c>
      <c r="G3047" s="1">
        <f t="shared" si="1113"/>
        <v>5844</v>
      </c>
      <c r="H3047" s="2">
        <f t="shared" si="1114"/>
        <v>0.53663911845730028</v>
      </c>
      <c r="I3047" s="2"/>
      <c r="J3047" s="2">
        <f t="shared" si="1126"/>
        <v>0.74426078971533516</v>
      </c>
      <c r="K3047" s="2">
        <f t="shared" si="1127"/>
        <v>0.20762167125803491</v>
      </c>
      <c r="L3047" s="2">
        <f t="shared" si="1128"/>
        <v>3.884297520661157E-2</v>
      </c>
      <c r="M3047" s="2">
        <f t="shared" si="1129"/>
        <v>9.2745638200183653E-3</v>
      </c>
      <c r="N3047" s="1">
        <v>8105</v>
      </c>
      <c r="O3047" s="1">
        <v>2261</v>
      </c>
      <c r="P3047" s="1">
        <v>423</v>
      </c>
      <c r="R3047" s="1">
        <v>17</v>
      </c>
      <c r="S3047" s="1">
        <v>63</v>
      </c>
      <c r="T3047" s="1">
        <v>21</v>
      </c>
      <c r="AL3047" s="7">
        <f>IF(Q3047&gt;0,RANK(Q3047,(N3047:P3047,Q3047:AJ3047)),0)</f>
        <v>0</v>
      </c>
      <c r="AM3047" s="7">
        <f>IF(R3047&gt;0,RANK(R3047,(N3047:P3047,Q3047:AJ3047)),0)</f>
        <v>6</v>
      </c>
      <c r="AN3047" s="7">
        <f>IF(S3047&gt;0,RANK(S3047,(N3047:P3047,Q3047:AJ3047)),0)</f>
        <v>4</v>
      </c>
      <c r="AO3047" s="7">
        <f>IF(T3047&gt;0,RANK(T3047,(N3047:P3047,Q3047:AJ3047)),0)</f>
        <v>5</v>
      </c>
      <c r="AP3047" s="2">
        <f t="shared" si="1130"/>
        <v>0</v>
      </c>
      <c r="AQ3047" s="2">
        <f t="shared" si="1131"/>
        <v>1.5610651974288339E-3</v>
      </c>
      <c r="AR3047" s="2">
        <f t="shared" si="1132"/>
        <v>5.7851239669421484E-3</v>
      </c>
      <c r="AS3047" s="2">
        <f t="shared" si="1133"/>
        <v>1.928374655647383E-3</v>
      </c>
      <c r="AU3047" t="s">
        <v>2859</v>
      </c>
      <c r="AV3047" t="s">
        <v>2984</v>
      </c>
      <c r="AY3047" s="130">
        <v>51</v>
      </c>
      <c r="AZ3047" s="131">
        <v>730</v>
      </c>
      <c r="BA3047" s="132">
        <f t="shared" si="1124"/>
        <v>51730</v>
      </c>
      <c r="BC3047" s="7" t="s">
        <v>2331</v>
      </c>
    </row>
    <row r="3048" spans="1:55" hidden="1" outlineLevel="1" x14ac:dyDescent="0.2">
      <c r="A3048" t="s">
        <v>886</v>
      </c>
      <c r="B3048" t="s">
        <v>2984</v>
      </c>
      <c r="C3048" s="1">
        <f t="shared" si="1125"/>
        <v>5276</v>
      </c>
      <c r="D3048" s="7">
        <f>RANK(N3048,(N3048:P3048,Q3048:AJ3048))</f>
        <v>2</v>
      </c>
      <c r="E3048" s="7">
        <f>RANK(O3048,(N3048:P3048,Q3048:AJ3048))</f>
        <v>1</v>
      </c>
      <c r="F3048" s="7">
        <f>IF(P3048&gt;0,RANK(P3048,(N3048:P3048,Q3048:AJ3048)),0)</f>
        <v>3</v>
      </c>
      <c r="G3048" s="1">
        <f t="shared" si="1113"/>
        <v>2013</v>
      </c>
      <c r="H3048" s="2">
        <f t="shared" si="1114"/>
        <v>0.3815390447308567</v>
      </c>
      <c r="I3048" s="2"/>
      <c r="J3048" s="2">
        <f t="shared" si="1126"/>
        <v>0.26705837755875661</v>
      </c>
      <c r="K3048" s="2">
        <f t="shared" si="1127"/>
        <v>0.64859742228961337</v>
      </c>
      <c r="L3048" s="2">
        <f t="shared" si="1128"/>
        <v>7.5815011372251703E-2</v>
      </c>
      <c r="M3048" s="2">
        <f t="shared" si="1129"/>
        <v>8.5291887793783189E-3</v>
      </c>
      <c r="N3048" s="1">
        <v>1409</v>
      </c>
      <c r="O3048" s="1">
        <v>3422</v>
      </c>
      <c r="P3048" s="1">
        <v>400</v>
      </c>
      <c r="R3048" s="1">
        <v>26</v>
      </c>
      <c r="S3048" s="1">
        <v>12</v>
      </c>
      <c r="T3048" s="1">
        <v>7</v>
      </c>
      <c r="AL3048" s="7">
        <f>IF(Q3048&gt;0,RANK(Q3048,(N3048:P3048,Q3048:AJ3048)),0)</f>
        <v>0</v>
      </c>
      <c r="AM3048" s="7">
        <f>IF(R3048&gt;0,RANK(R3048,(N3048:P3048,Q3048:AJ3048)),0)</f>
        <v>4</v>
      </c>
      <c r="AN3048" s="7">
        <f>IF(S3048&gt;0,RANK(S3048,(N3048:P3048,Q3048:AJ3048)),0)</f>
        <v>5</v>
      </c>
      <c r="AO3048" s="7">
        <f>IF(T3048&gt;0,RANK(T3048,(N3048:P3048,Q3048:AJ3048)),0)</f>
        <v>6</v>
      </c>
      <c r="AP3048" s="2">
        <f t="shared" si="1130"/>
        <v>0</v>
      </c>
      <c r="AQ3048" s="2">
        <f t="shared" si="1131"/>
        <v>4.9279757391963606E-3</v>
      </c>
      <c r="AR3048" s="2">
        <f t="shared" si="1132"/>
        <v>2.2744503411675512E-3</v>
      </c>
      <c r="AS3048" s="2">
        <f t="shared" si="1133"/>
        <v>1.3267626990144049E-3</v>
      </c>
      <c r="AU3048" t="s">
        <v>886</v>
      </c>
      <c r="AV3048" t="s">
        <v>2984</v>
      </c>
      <c r="AY3048" s="130">
        <v>51</v>
      </c>
      <c r="AZ3048" s="131">
        <v>735</v>
      </c>
      <c r="BA3048" s="132">
        <f t="shared" si="1124"/>
        <v>51735</v>
      </c>
      <c r="BC3048" s="7" t="s">
        <v>2331</v>
      </c>
    </row>
    <row r="3049" spans="1:55" hidden="1" outlineLevel="1" x14ac:dyDescent="0.2">
      <c r="A3049" t="s">
        <v>2860</v>
      </c>
      <c r="B3049" t="s">
        <v>2984</v>
      </c>
      <c r="C3049" s="1">
        <f t="shared" si="1125"/>
        <v>35409</v>
      </c>
      <c r="D3049" s="7">
        <f>RANK(N3049,(N3049:P3049,Q3049:AJ3049))</f>
        <v>1</v>
      </c>
      <c r="E3049" s="7">
        <f>RANK(O3049,(N3049:P3049,Q3049:AJ3049))</f>
        <v>2</v>
      </c>
      <c r="F3049" s="7">
        <f>IF(P3049&gt;0,RANK(P3049,(N3049:P3049,Q3049:AJ3049)),0)</f>
        <v>3</v>
      </c>
      <c r="G3049" s="1">
        <f t="shared" si="1113"/>
        <v>11464</v>
      </c>
      <c r="H3049" s="2">
        <f t="shared" si="1114"/>
        <v>0.32375949617328925</v>
      </c>
      <c r="I3049" s="2"/>
      <c r="J3049" s="2">
        <f t="shared" si="1126"/>
        <v>0.62554717727131526</v>
      </c>
      <c r="K3049" s="2">
        <f t="shared" si="1127"/>
        <v>0.30178768109802595</v>
      </c>
      <c r="L3049" s="2">
        <f t="shared" si="1128"/>
        <v>6.320427010082183E-2</v>
      </c>
      <c r="M3049" s="2">
        <f t="shared" si="1129"/>
        <v>9.4608715298369617E-3</v>
      </c>
      <c r="N3049" s="1">
        <v>22150</v>
      </c>
      <c r="O3049" s="1">
        <v>10686</v>
      </c>
      <c r="P3049" s="1">
        <v>2238</v>
      </c>
      <c r="R3049" s="1">
        <v>72</v>
      </c>
      <c r="S3049" s="1">
        <v>175</v>
      </c>
      <c r="T3049" s="1">
        <v>88</v>
      </c>
      <c r="AL3049" s="7">
        <f>IF(Q3049&gt;0,RANK(Q3049,(N3049:P3049,Q3049:AJ3049)),0)</f>
        <v>0</v>
      </c>
      <c r="AM3049" s="7">
        <f>IF(R3049&gt;0,RANK(R3049,(N3049:P3049,Q3049:AJ3049)),0)</f>
        <v>6</v>
      </c>
      <c r="AN3049" s="7">
        <f>IF(S3049&gt;0,RANK(S3049,(N3049:P3049,Q3049:AJ3049)),0)</f>
        <v>4</v>
      </c>
      <c r="AO3049" s="7">
        <f>IF(T3049&gt;0,RANK(T3049,(N3049:P3049,Q3049:AJ3049)),0)</f>
        <v>5</v>
      </c>
      <c r="AP3049" s="2">
        <f t="shared" si="1130"/>
        <v>0</v>
      </c>
      <c r="AQ3049" s="2">
        <f t="shared" si="1131"/>
        <v>2.0333813437261711E-3</v>
      </c>
      <c r="AR3049" s="2">
        <f t="shared" si="1132"/>
        <v>4.9422463215566667E-3</v>
      </c>
      <c r="AS3049" s="2">
        <f t="shared" si="1133"/>
        <v>2.4852438645542093E-3</v>
      </c>
      <c r="AU3049" t="s">
        <v>2860</v>
      </c>
      <c r="AV3049" t="s">
        <v>2984</v>
      </c>
      <c r="AY3049" s="130">
        <v>51</v>
      </c>
      <c r="AZ3049" s="131">
        <v>740</v>
      </c>
      <c r="BA3049" s="132">
        <f t="shared" si="1124"/>
        <v>51740</v>
      </c>
      <c r="BC3049" s="7" t="s">
        <v>2331</v>
      </c>
    </row>
    <row r="3050" spans="1:55" hidden="1" outlineLevel="1" x14ac:dyDescent="0.2">
      <c r="A3050" t="s">
        <v>1191</v>
      </c>
      <c r="B3050" t="s">
        <v>2984</v>
      </c>
      <c r="C3050" s="1">
        <f t="shared" si="1125"/>
        <v>4283</v>
      </c>
      <c r="D3050" s="7">
        <f>RANK(N3050,(N3050:P3050,Q3050:AJ3050))</f>
        <v>1</v>
      </c>
      <c r="E3050" s="7">
        <f>RANK(O3050,(N3050:P3050,Q3050:AJ3050))</f>
        <v>2</v>
      </c>
      <c r="F3050" s="7">
        <f>IF(P3050&gt;0,RANK(P3050,(N3050:P3050,Q3050:AJ3050)),0)</f>
        <v>3</v>
      </c>
      <c r="G3050" s="1">
        <f t="shared" si="1113"/>
        <v>371</v>
      </c>
      <c r="H3050" s="2">
        <f t="shared" si="1114"/>
        <v>8.6621526967079143E-2</v>
      </c>
      <c r="I3050" s="2"/>
      <c r="J3050" s="2">
        <f t="shared" si="1126"/>
        <v>0.49334578566425402</v>
      </c>
      <c r="K3050" s="2">
        <f t="shared" si="1127"/>
        <v>0.40672425869717488</v>
      </c>
      <c r="L3050" s="2">
        <f t="shared" si="1128"/>
        <v>8.8956339014709312E-2</v>
      </c>
      <c r="M3050" s="2">
        <f t="shared" si="1129"/>
        <v>1.0973616623861787E-2</v>
      </c>
      <c r="N3050" s="1">
        <v>2113</v>
      </c>
      <c r="O3050" s="1">
        <v>1742</v>
      </c>
      <c r="P3050" s="1">
        <v>381</v>
      </c>
      <c r="R3050" s="1">
        <v>31</v>
      </c>
      <c r="S3050" s="1">
        <v>13</v>
      </c>
      <c r="T3050" s="1">
        <v>3</v>
      </c>
      <c r="AL3050" s="7">
        <f>IF(Q3050&gt;0,RANK(Q3050,(N3050:P3050,Q3050:AJ3050)),0)</f>
        <v>0</v>
      </c>
      <c r="AM3050" s="7">
        <f>IF(R3050&gt;0,RANK(R3050,(N3050:P3050,Q3050:AJ3050)),0)</f>
        <v>4</v>
      </c>
      <c r="AN3050" s="7">
        <f>IF(S3050&gt;0,RANK(S3050,(N3050:P3050,Q3050:AJ3050)),0)</f>
        <v>5</v>
      </c>
      <c r="AO3050" s="7">
        <f>IF(T3050&gt;0,RANK(T3050,(N3050:P3050,Q3050:AJ3050)),0)</f>
        <v>6</v>
      </c>
      <c r="AP3050" s="2">
        <f t="shared" si="1130"/>
        <v>0</v>
      </c>
      <c r="AQ3050" s="2">
        <f t="shared" si="1131"/>
        <v>7.2379173476535136E-3</v>
      </c>
      <c r="AR3050" s="2">
        <f t="shared" si="1132"/>
        <v>3.0352556619192153E-3</v>
      </c>
      <c r="AS3050" s="2">
        <f t="shared" si="1133"/>
        <v>7.0044361428904978E-4</v>
      </c>
      <c r="AU3050" t="s">
        <v>1191</v>
      </c>
      <c r="AV3050" t="s">
        <v>2984</v>
      </c>
      <c r="AY3050" s="130">
        <v>51</v>
      </c>
      <c r="AZ3050" s="131">
        <v>750</v>
      </c>
      <c r="BA3050" s="132">
        <f t="shared" si="1124"/>
        <v>51750</v>
      </c>
      <c r="BC3050" s="7" t="s">
        <v>2331</v>
      </c>
    </row>
    <row r="3051" spans="1:55" hidden="1" outlineLevel="1" x14ac:dyDescent="0.2">
      <c r="A3051" t="s">
        <v>355</v>
      </c>
      <c r="B3051" t="s">
        <v>2984</v>
      </c>
      <c r="C3051" s="1">
        <f t="shared" si="1125"/>
        <v>67078</v>
      </c>
      <c r="D3051" s="7">
        <f>RANK(N3051,(N3051:P3051,Q3051:AJ3051))</f>
        <v>1</v>
      </c>
      <c r="E3051" s="7">
        <f>RANK(O3051,(N3051:P3051,Q3051:AJ3051))</f>
        <v>2</v>
      </c>
      <c r="F3051" s="7">
        <f>IF(P3051&gt;0,RANK(P3051,(N3051:P3051,Q3051:AJ3051)),0)</f>
        <v>3</v>
      </c>
      <c r="G3051" s="1">
        <f t="shared" si="1113"/>
        <v>21280</v>
      </c>
      <c r="H3051" s="2">
        <f t="shared" si="1114"/>
        <v>0.317242613077313</v>
      </c>
      <c r="I3051" s="2"/>
      <c r="J3051" s="2">
        <f t="shared" si="1126"/>
        <v>0.63020662512299119</v>
      </c>
      <c r="K3051" s="2">
        <f t="shared" si="1127"/>
        <v>0.31296401204567814</v>
      </c>
      <c r="L3051" s="2">
        <f t="shared" si="1128"/>
        <v>4.1175944422910643E-2</v>
      </c>
      <c r="M3051" s="2">
        <f t="shared" si="1129"/>
        <v>1.5653418408420022E-2</v>
      </c>
      <c r="N3051" s="1">
        <v>42273</v>
      </c>
      <c r="O3051" s="1">
        <v>20993</v>
      </c>
      <c r="P3051" s="1">
        <v>2762</v>
      </c>
      <c r="R3051" s="1">
        <v>398</v>
      </c>
      <c r="S3051" s="1">
        <v>421</v>
      </c>
      <c r="T3051" s="1">
        <v>231</v>
      </c>
      <c r="AL3051" s="7">
        <f>IF(Q3051&gt;0,RANK(Q3051,(N3051:P3051,Q3051:AJ3051)),0)</f>
        <v>0</v>
      </c>
      <c r="AM3051" s="7">
        <f>IF(R3051&gt;0,RANK(R3051,(N3051:P3051,Q3051:AJ3051)),0)</f>
        <v>5</v>
      </c>
      <c r="AN3051" s="7">
        <f>IF(S3051&gt;0,RANK(S3051,(N3051:P3051,Q3051:AJ3051)),0)</f>
        <v>4</v>
      </c>
      <c r="AO3051" s="7">
        <f>IF(T3051&gt;0,RANK(T3051,(N3051:P3051,Q3051:AJ3051)),0)</f>
        <v>6</v>
      </c>
      <c r="AP3051" s="2">
        <f t="shared" si="1130"/>
        <v>0</v>
      </c>
      <c r="AQ3051" s="2">
        <f t="shared" si="1131"/>
        <v>5.9333909776677898E-3</v>
      </c>
      <c r="AR3051" s="2">
        <f t="shared" si="1132"/>
        <v>6.2762753808998477E-3</v>
      </c>
      <c r="AS3051" s="2">
        <f t="shared" si="1133"/>
        <v>3.4437520498524108E-3</v>
      </c>
      <c r="AU3051" t="s">
        <v>355</v>
      </c>
      <c r="AV3051" t="s">
        <v>2984</v>
      </c>
      <c r="AY3051" s="130">
        <v>51</v>
      </c>
      <c r="AZ3051" s="131">
        <v>760</v>
      </c>
      <c r="BA3051" s="132">
        <f t="shared" si="1124"/>
        <v>51760</v>
      </c>
      <c r="BC3051" s="7" t="s">
        <v>2331</v>
      </c>
    </row>
    <row r="3052" spans="1:55" hidden="1" outlineLevel="1" x14ac:dyDescent="0.2">
      <c r="A3052" t="s">
        <v>3302</v>
      </c>
      <c r="B3052" t="s">
        <v>2984</v>
      </c>
      <c r="C3052" s="1">
        <f t="shared" si="1125"/>
        <v>32016</v>
      </c>
      <c r="D3052" s="7">
        <f>RANK(N3052,(N3052:P3052,Q3052:AJ3052))</f>
        <v>1</v>
      </c>
      <c r="E3052" s="7">
        <f>RANK(O3052,(N3052:P3052,Q3052:AJ3052))</f>
        <v>2</v>
      </c>
      <c r="F3052" s="7">
        <f>IF(P3052&gt;0,RANK(P3052,(N3052:P3052,Q3052:AJ3052)),0)</f>
        <v>3</v>
      </c>
      <c r="G3052" s="1">
        <f t="shared" ref="G3052:G3115" si="1134">MAX(N3052:P3052)-LARGE(N3052:P3052,2)</f>
        <v>4999</v>
      </c>
      <c r="H3052" s="2">
        <f t="shared" ref="H3052:H3115" si="1135">G3052/C3052</f>
        <v>0.15614067966016992</v>
      </c>
      <c r="I3052" s="2"/>
      <c r="J3052" s="2">
        <f t="shared" si="1126"/>
        <v>0.53979260369815096</v>
      </c>
      <c r="K3052" s="2">
        <f t="shared" si="1127"/>
        <v>0.38365192403798098</v>
      </c>
      <c r="L3052" s="2">
        <f t="shared" si="1128"/>
        <v>6.7747376311844076E-2</v>
      </c>
      <c r="M3052" s="2">
        <f t="shared" si="1129"/>
        <v>8.8080959520239754E-3</v>
      </c>
      <c r="N3052" s="1">
        <v>17282</v>
      </c>
      <c r="O3052" s="1">
        <v>12283</v>
      </c>
      <c r="P3052" s="1">
        <v>2169</v>
      </c>
      <c r="R3052" s="1">
        <v>117</v>
      </c>
      <c r="S3052" s="1">
        <v>105</v>
      </c>
      <c r="T3052" s="1">
        <v>60</v>
      </c>
      <c r="AL3052" s="7">
        <f>IF(Q3052&gt;0,RANK(Q3052,(N3052:P3052,Q3052:AJ3052)),0)</f>
        <v>0</v>
      </c>
      <c r="AM3052" s="7">
        <f>IF(R3052&gt;0,RANK(R3052,(N3052:P3052,Q3052:AJ3052)),0)</f>
        <v>4</v>
      </c>
      <c r="AN3052" s="7">
        <f>IF(S3052&gt;0,RANK(S3052,(N3052:P3052,Q3052:AJ3052)),0)</f>
        <v>5</v>
      </c>
      <c r="AO3052" s="7">
        <f>IF(T3052&gt;0,RANK(T3052,(N3052:P3052,Q3052:AJ3052)),0)</f>
        <v>6</v>
      </c>
      <c r="AP3052" s="2">
        <f t="shared" si="1130"/>
        <v>0</v>
      </c>
      <c r="AQ3052" s="2">
        <f t="shared" si="1131"/>
        <v>3.6544227886056973E-3</v>
      </c>
      <c r="AR3052" s="2">
        <f t="shared" si="1132"/>
        <v>3.2796101949025486E-3</v>
      </c>
      <c r="AS3052" s="2">
        <f t="shared" si="1133"/>
        <v>1.8740629685157421E-3</v>
      </c>
      <c r="AU3052" t="s">
        <v>3302</v>
      </c>
      <c r="AV3052" t="s">
        <v>2984</v>
      </c>
      <c r="AY3052" s="130">
        <v>51</v>
      </c>
      <c r="AZ3052" s="131">
        <v>770</v>
      </c>
      <c r="BA3052" s="132">
        <f t="shared" si="1124"/>
        <v>51770</v>
      </c>
      <c r="BC3052" s="7" t="s">
        <v>2331</v>
      </c>
    </row>
    <row r="3053" spans="1:55" hidden="1" outlineLevel="1" x14ac:dyDescent="0.2">
      <c r="A3053" t="s">
        <v>289</v>
      </c>
      <c r="B3053" t="s">
        <v>2984</v>
      </c>
      <c r="C3053" s="1">
        <f t="shared" ref="C3053:C3060" si="1136">SUM(N3053:AJ3053)</f>
        <v>10079</v>
      </c>
      <c r="D3053" s="7">
        <f>RANK(N3053,(N3053:P3053,Q3053:AJ3053))</f>
        <v>2</v>
      </c>
      <c r="E3053" s="7">
        <f>RANK(O3053,(N3053:P3053,Q3053:AJ3053))</f>
        <v>1</v>
      </c>
      <c r="F3053" s="7">
        <f>IF(P3053&gt;0,RANK(P3053,(N3053:P3053,Q3053:AJ3053)),0)</f>
        <v>3</v>
      </c>
      <c r="G3053" s="1">
        <f t="shared" si="1134"/>
        <v>654</v>
      </c>
      <c r="H3053" s="2">
        <f t="shared" si="1135"/>
        <v>6.4887389621986313E-2</v>
      </c>
      <c r="I3053" s="2"/>
      <c r="J3053" s="2">
        <f t="shared" ref="J3053:J3060" si="1137">IF($C3053=0,"-",N3053/$C3053)</f>
        <v>0.42484373449746998</v>
      </c>
      <c r="K3053" s="2">
        <f t="shared" ref="K3053:K3060" si="1138">IF($C3053=0,"-",O3053/$C3053)</f>
        <v>0.4897311241194563</v>
      </c>
      <c r="L3053" s="2">
        <f t="shared" ref="L3053:L3060" si="1139">IF($C3053=0,"-",P3053/$C3053)</f>
        <v>7.8976088897708102E-2</v>
      </c>
      <c r="M3053" s="2">
        <f t="shared" ref="M3053:M3060" si="1140">IF(C3053=0,"-",(1-J3053-K3053-L3053))</f>
        <v>6.449052485365564E-3</v>
      </c>
      <c r="N3053" s="1">
        <v>4282</v>
      </c>
      <c r="O3053" s="1">
        <v>4936</v>
      </c>
      <c r="P3053" s="1">
        <v>796</v>
      </c>
      <c r="R3053" s="1">
        <v>29</v>
      </c>
      <c r="S3053" s="1">
        <v>25</v>
      </c>
      <c r="T3053" s="1">
        <v>11</v>
      </c>
      <c r="AL3053" s="7">
        <f>IF(Q3053&gt;0,RANK(Q3053,(N3053:P3053,Q3053:AJ3053)),0)</f>
        <v>0</v>
      </c>
      <c r="AM3053" s="7">
        <f>IF(R3053&gt;0,RANK(R3053,(N3053:P3053,Q3053:AJ3053)),0)</f>
        <v>4</v>
      </c>
      <c r="AN3053" s="7">
        <f>IF(S3053&gt;0,RANK(S3053,(N3053:P3053,Q3053:AJ3053)),0)</f>
        <v>5</v>
      </c>
      <c r="AO3053" s="7">
        <f>IF(T3053&gt;0,RANK(T3053,(N3053:P3053,Q3053:AJ3053)),0)</f>
        <v>6</v>
      </c>
      <c r="AP3053" s="2">
        <f t="shared" ref="AP3053:AP3060" si="1141">IF($C3053=0,"-",Q3053/$C3053)</f>
        <v>0</v>
      </c>
      <c r="AQ3053" s="2">
        <f t="shared" ref="AQ3053:AQ3060" si="1142">IF($C3053=0,"-",R3053/$C3053)</f>
        <v>2.8772695703938884E-3</v>
      </c>
      <c r="AR3053" s="2">
        <f t="shared" ref="AR3053:AR3060" si="1143">IF($C3053=0,"-",S3053/$C3053)</f>
        <v>2.480404802063697E-3</v>
      </c>
      <c r="AS3053" s="2">
        <f t="shared" ref="AS3053:AS3060" si="1144">IF($C3053=0,"-",T3053/$C3053)</f>
        <v>1.0913781129080265E-3</v>
      </c>
      <c r="AU3053" t="s">
        <v>289</v>
      </c>
      <c r="AV3053" t="s">
        <v>2984</v>
      </c>
      <c r="AY3053" s="130">
        <v>51</v>
      </c>
      <c r="AZ3053" s="131">
        <v>775</v>
      </c>
      <c r="BA3053" s="132">
        <f t="shared" ref="BA3053:BA3059" si="1145">AY3053*1000+AZ3053</f>
        <v>51775</v>
      </c>
      <c r="BC3053" s="7" t="s">
        <v>2331</v>
      </c>
    </row>
    <row r="3054" spans="1:55" hidden="1" outlineLevel="1" x14ac:dyDescent="0.2">
      <c r="A3054" t="s">
        <v>1838</v>
      </c>
      <c r="B3054" t="s">
        <v>2984</v>
      </c>
      <c r="C3054" s="1">
        <f t="shared" si="1136"/>
        <v>8435</v>
      </c>
      <c r="D3054" s="7">
        <f>RANK(N3054,(N3054:P3054,Q3054:AJ3054))</f>
        <v>2</v>
      </c>
      <c r="E3054" s="7">
        <f>RANK(O3054,(N3054:P3054,Q3054:AJ3054))</f>
        <v>1</v>
      </c>
      <c r="F3054" s="7">
        <f>IF(P3054&gt;0,RANK(P3054,(N3054:P3054,Q3054:AJ3054)),0)</f>
        <v>3</v>
      </c>
      <c r="G3054" s="1">
        <f t="shared" si="1134"/>
        <v>1364</v>
      </c>
      <c r="H3054" s="2">
        <f t="shared" si="1135"/>
        <v>0.16170717249555425</v>
      </c>
      <c r="I3054" s="2"/>
      <c r="J3054" s="2">
        <f t="shared" si="1137"/>
        <v>0.37486662714878483</v>
      </c>
      <c r="K3054" s="2">
        <f t="shared" si="1138"/>
        <v>0.53657379964433904</v>
      </c>
      <c r="L3054" s="2">
        <f t="shared" si="1139"/>
        <v>7.1724955542382923E-2</v>
      </c>
      <c r="M3054" s="2">
        <f t="shared" si="1140"/>
        <v>1.6834617664493207E-2</v>
      </c>
      <c r="N3054" s="1">
        <v>3162</v>
      </c>
      <c r="O3054" s="1">
        <v>4526</v>
      </c>
      <c r="P3054" s="1">
        <v>605</v>
      </c>
      <c r="R3054" s="1">
        <v>20</v>
      </c>
      <c r="S3054" s="1">
        <v>98</v>
      </c>
      <c r="T3054" s="1">
        <v>24</v>
      </c>
      <c r="AL3054" s="7">
        <f>IF(Q3054&gt;0,RANK(Q3054,(N3054:P3054,Q3054:AJ3054)),0)</f>
        <v>0</v>
      </c>
      <c r="AM3054" s="7">
        <f>IF(R3054&gt;0,RANK(R3054,(N3054:P3054,Q3054:AJ3054)),0)</f>
        <v>6</v>
      </c>
      <c r="AN3054" s="7">
        <f>IF(S3054&gt;0,RANK(S3054,(N3054:P3054,Q3054:AJ3054)),0)</f>
        <v>4</v>
      </c>
      <c r="AO3054" s="7">
        <f>IF(T3054&gt;0,RANK(T3054,(N3054:P3054,Q3054:AJ3054)),0)</f>
        <v>5</v>
      </c>
      <c r="AP3054" s="2">
        <f t="shared" si="1141"/>
        <v>0</v>
      </c>
      <c r="AQ3054" s="2">
        <f t="shared" si="1142"/>
        <v>2.3710729104919974E-3</v>
      </c>
      <c r="AR3054" s="2">
        <f t="shared" si="1143"/>
        <v>1.1618257261410789E-2</v>
      </c>
      <c r="AS3054" s="2">
        <f t="shared" si="1144"/>
        <v>2.845287492590397E-3</v>
      </c>
      <c r="AU3054" t="s">
        <v>1838</v>
      </c>
      <c r="AV3054" t="s">
        <v>2984</v>
      </c>
      <c r="AY3054" s="130">
        <v>51</v>
      </c>
      <c r="AZ3054" s="131">
        <v>790</v>
      </c>
      <c r="BA3054" s="132">
        <f t="shared" si="1145"/>
        <v>51790</v>
      </c>
      <c r="BC3054" s="7" t="s">
        <v>2331</v>
      </c>
    </row>
    <row r="3055" spans="1:55" hidden="1" outlineLevel="1" x14ac:dyDescent="0.2">
      <c r="A3055" t="s">
        <v>1789</v>
      </c>
      <c r="B3055" t="s">
        <v>2984</v>
      </c>
      <c r="C3055" s="1">
        <f t="shared" si="1136"/>
        <v>20754</v>
      </c>
      <c r="D3055" s="7">
        <f>RANK(N3055,(N3055:P3055,Q3055:AJ3055))</f>
        <v>1</v>
      </c>
      <c r="E3055" s="7">
        <f>RANK(O3055,(N3055:P3055,Q3055:AJ3055))</f>
        <v>2</v>
      </c>
      <c r="F3055" s="7">
        <f>IF(P3055&gt;0,RANK(P3055,(N3055:P3055,Q3055:AJ3055)),0)</f>
        <v>3</v>
      </c>
      <c r="G3055" s="1">
        <f t="shared" si="1134"/>
        <v>2255</v>
      </c>
      <c r="H3055" s="2">
        <f t="shared" si="1135"/>
        <v>0.1086537534933025</v>
      </c>
      <c r="I3055" s="2"/>
      <c r="J3055" s="2">
        <f t="shared" si="1137"/>
        <v>0.5216825672159584</v>
      </c>
      <c r="K3055" s="2">
        <f t="shared" si="1138"/>
        <v>0.41302881372265587</v>
      </c>
      <c r="L3055" s="2">
        <f t="shared" si="1139"/>
        <v>6.1000289100896214E-2</v>
      </c>
      <c r="M3055" s="2">
        <f t="shared" si="1140"/>
        <v>4.2883299604895078E-3</v>
      </c>
      <c r="N3055" s="1">
        <v>10827</v>
      </c>
      <c r="O3055" s="1">
        <v>8572</v>
      </c>
      <c r="P3055" s="1">
        <v>1266</v>
      </c>
      <c r="R3055" s="1">
        <v>42</v>
      </c>
      <c r="S3055" s="1">
        <v>37</v>
      </c>
      <c r="T3055" s="1">
        <v>10</v>
      </c>
      <c r="AL3055" s="7">
        <f>IF(Q3055&gt;0,RANK(Q3055,(N3055:P3055,Q3055:AJ3055)),0)</f>
        <v>0</v>
      </c>
      <c r="AM3055" s="7">
        <f>IF(R3055&gt;0,RANK(R3055,(N3055:P3055,Q3055:AJ3055)),0)</f>
        <v>4</v>
      </c>
      <c r="AN3055" s="7">
        <f>IF(S3055&gt;0,RANK(S3055,(N3055:P3055,Q3055:AJ3055)),0)</f>
        <v>5</v>
      </c>
      <c r="AO3055" s="7">
        <f>IF(T3055&gt;0,RANK(T3055,(N3055:P3055,Q3055:AJ3055)),0)</f>
        <v>6</v>
      </c>
      <c r="AP3055" s="2">
        <f t="shared" si="1141"/>
        <v>0</v>
      </c>
      <c r="AQ3055" s="2">
        <f t="shared" si="1142"/>
        <v>2.0237062734894478E-3</v>
      </c>
      <c r="AR3055" s="2">
        <f t="shared" si="1143"/>
        <v>1.7827888599787993E-3</v>
      </c>
      <c r="AS3055" s="2">
        <f t="shared" si="1144"/>
        <v>4.8183482702129709E-4</v>
      </c>
      <c r="AU3055" t="s">
        <v>1789</v>
      </c>
      <c r="AV3055" t="s">
        <v>2984</v>
      </c>
      <c r="AY3055" s="130">
        <v>51</v>
      </c>
      <c r="AZ3055" s="131">
        <v>800</v>
      </c>
      <c r="BA3055" s="132">
        <f t="shared" si="1145"/>
        <v>51800</v>
      </c>
      <c r="BC3055" s="7" t="s">
        <v>2331</v>
      </c>
    </row>
    <row r="3056" spans="1:55" hidden="1" outlineLevel="1" x14ac:dyDescent="0.2">
      <c r="A3056" t="s">
        <v>799</v>
      </c>
      <c r="B3056" t="s">
        <v>2984</v>
      </c>
      <c r="C3056" s="1">
        <f t="shared" si="1136"/>
        <v>125943</v>
      </c>
      <c r="D3056" s="7">
        <f>RANK(N3056,(N3056:P3056,Q3056:AJ3056))</f>
        <v>2</v>
      </c>
      <c r="E3056" s="7">
        <f>RANK(O3056,(N3056:P3056,Q3056:AJ3056))</f>
        <v>1</v>
      </c>
      <c r="F3056" s="7">
        <f>IF(P3056&gt;0,RANK(P3056,(N3056:P3056,Q3056:AJ3056)),0)</f>
        <v>3</v>
      </c>
      <c r="G3056" s="1">
        <f t="shared" si="1134"/>
        <v>11599</v>
      </c>
      <c r="H3056" s="2">
        <f t="shared" si="1135"/>
        <v>9.2097218583009774E-2</v>
      </c>
      <c r="I3056" s="2"/>
      <c r="J3056" s="2">
        <f t="shared" si="1137"/>
        <v>0.41401268827961857</v>
      </c>
      <c r="K3056" s="2">
        <f t="shared" si="1138"/>
        <v>0.50610990686262836</v>
      </c>
      <c r="L3056" s="2">
        <f t="shared" si="1139"/>
        <v>7.4065251740866894E-2</v>
      </c>
      <c r="M3056" s="2">
        <f t="shared" si="1140"/>
        <v>5.8121531168861817E-3</v>
      </c>
      <c r="N3056" s="1">
        <v>52142</v>
      </c>
      <c r="O3056" s="1">
        <v>63741</v>
      </c>
      <c r="P3056" s="1">
        <v>9328</v>
      </c>
      <c r="R3056" s="1">
        <v>408</v>
      </c>
      <c r="S3056" s="1">
        <v>181</v>
      </c>
      <c r="T3056" s="1">
        <v>143</v>
      </c>
      <c r="AL3056" s="7">
        <f>IF(Q3056&gt;0,RANK(Q3056,(N3056:P3056,Q3056:AJ3056)),0)</f>
        <v>0</v>
      </c>
      <c r="AM3056" s="7">
        <f>IF(R3056&gt;0,RANK(R3056,(N3056:P3056,Q3056:AJ3056)),0)</f>
        <v>4</v>
      </c>
      <c r="AN3056" s="7">
        <f>IF(S3056&gt;0,RANK(S3056,(N3056:P3056,Q3056:AJ3056)),0)</f>
        <v>5</v>
      </c>
      <c r="AO3056" s="7">
        <f>IF(T3056&gt;0,RANK(T3056,(N3056:P3056,Q3056:AJ3056)),0)</f>
        <v>6</v>
      </c>
      <c r="AP3056" s="2">
        <f t="shared" si="1141"/>
        <v>0</v>
      </c>
      <c r="AQ3056" s="2">
        <f t="shared" si="1142"/>
        <v>3.2395607536742812E-3</v>
      </c>
      <c r="AR3056" s="2">
        <f t="shared" si="1143"/>
        <v>1.4371580794486395E-3</v>
      </c>
      <c r="AS3056" s="2">
        <f t="shared" si="1144"/>
        <v>1.1354342837632898E-3</v>
      </c>
      <c r="AU3056" t="s">
        <v>799</v>
      </c>
      <c r="AV3056" t="s">
        <v>2984</v>
      </c>
      <c r="AY3056" s="130">
        <v>51</v>
      </c>
      <c r="AZ3056" s="131">
        <v>810</v>
      </c>
      <c r="BA3056" s="132">
        <f t="shared" si="1145"/>
        <v>51810</v>
      </c>
      <c r="BC3056" s="7" t="s">
        <v>2331</v>
      </c>
    </row>
    <row r="3057" spans="1:55" hidden="1" outlineLevel="1" x14ac:dyDescent="0.2">
      <c r="A3057" t="s">
        <v>800</v>
      </c>
      <c r="B3057" t="s">
        <v>2984</v>
      </c>
      <c r="C3057" s="1">
        <f t="shared" si="1136"/>
        <v>6576</v>
      </c>
      <c r="D3057" s="7">
        <f>RANK(N3057,(N3057:P3057,Q3057:AJ3057))</f>
        <v>2</v>
      </c>
      <c r="E3057" s="7">
        <f>RANK(O3057,(N3057:P3057,Q3057:AJ3057))</f>
        <v>1</v>
      </c>
      <c r="F3057" s="7">
        <f>IF(P3057&gt;0,RANK(P3057,(N3057:P3057,Q3057:AJ3057)),0)</f>
        <v>3</v>
      </c>
      <c r="G3057" s="1">
        <f t="shared" si="1134"/>
        <v>1068</v>
      </c>
      <c r="H3057" s="2">
        <f t="shared" si="1135"/>
        <v>0.16240875912408759</v>
      </c>
      <c r="I3057" s="2"/>
      <c r="J3057" s="2">
        <f t="shared" si="1137"/>
        <v>0.36465936739659366</v>
      </c>
      <c r="K3057" s="2">
        <f t="shared" si="1138"/>
        <v>0.52706812652068125</v>
      </c>
      <c r="L3057" s="2">
        <f t="shared" si="1139"/>
        <v>7.0255474452554742E-2</v>
      </c>
      <c r="M3057" s="2">
        <f t="shared" si="1140"/>
        <v>3.8017031630170353E-2</v>
      </c>
      <c r="N3057" s="1">
        <v>2398</v>
      </c>
      <c r="O3057" s="1">
        <v>3466</v>
      </c>
      <c r="P3057" s="1">
        <v>462</v>
      </c>
      <c r="R3057" s="1">
        <v>38</v>
      </c>
      <c r="S3057" s="1">
        <v>197</v>
      </c>
      <c r="T3057" s="1">
        <v>15</v>
      </c>
      <c r="AL3057" s="7">
        <f>IF(Q3057&gt;0,RANK(Q3057,(N3057:P3057,Q3057:AJ3057)),0)</f>
        <v>0</v>
      </c>
      <c r="AM3057" s="7">
        <f>IF(R3057&gt;0,RANK(R3057,(N3057:P3057,Q3057:AJ3057)),0)</f>
        <v>5</v>
      </c>
      <c r="AN3057" s="7">
        <f>IF(S3057&gt;0,RANK(S3057,(N3057:P3057,Q3057:AJ3057)),0)</f>
        <v>4</v>
      </c>
      <c r="AO3057" s="7">
        <f>IF(T3057&gt;0,RANK(T3057,(N3057:P3057,Q3057:AJ3057)),0)</f>
        <v>6</v>
      </c>
      <c r="AP3057" s="2">
        <f t="shared" si="1141"/>
        <v>0</v>
      </c>
      <c r="AQ3057" s="2">
        <f t="shared" si="1142"/>
        <v>5.778588807785888E-3</v>
      </c>
      <c r="AR3057" s="2">
        <f t="shared" si="1143"/>
        <v>2.9957420924574211E-2</v>
      </c>
      <c r="AS3057" s="2">
        <f t="shared" si="1144"/>
        <v>2.2810218978102188E-3</v>
      </c>
      <c r="AU3057" t="s">
        <v>800</v>
      </c>
      <c r="AV3057" t="s">
        <v>2984</v>
      </c>
      <c r="AY3057" s="130">
        <v>51</v>
      </c>
      <c r="AZ3057" s="131">
        <v>820</v>
      </c>
      <c r="BA3057" s="132">
        <f t="shared" si="1145"/>
        <v>51820</v>
      </c>
      <c r="BC3057" s="7" t="s">
        <v>2331</v>
      </c>
    </row>
    <row r="3058" spans="1:55" hidden="1" outlineLevel="1" x14ac:dyDescent="0.2">
      <c r="A3058" t="s">
        <v>2573</v>
      </c>
      <c r="B3058" t="s">
        <v>2984</v>
      </c>
      <c r="C3058" s="1">
        <f t="shared" si="1136"/>
        <v>3592</v>
      </c>
      <c r="D3058" s="7">
        <f>RANK(N3058,(N3058:P3058,Q3058:AJ3058))</f>
        <v>1</v>
      </c>
      <c r="E3058" s="7">
        <f>RANK(O3058,(N3058:P3058,Q3058:AJ3058))</f>
        <v>2</v>
      </c>
      <c r="F3058" s="7">
        <f>IF(P3058&gt;0,RANK(P3058,(N3058:P3058,Q3058:AJ3058)),0)</f>
        <v>3</v>
      </c>
      <c r="G3058" s="1">
        <f t="shared" si="1134"/>
        <v>260</v>
      </c>
      <c r="H3058" s="2">
        <f t="shared" si="1135"/>
        <v>7.2383073496659248E-2</v>
      </c>
      <c r="I3058" s="2"/>
      <c r="J3058" s="2">
        <f t="shared" si="1137"/>
        <v>0.50668151447661469</v>
      </c>
      <c r="K3058" s="2">
        <f t="shared" si="1138"/>
        <v>0.43429844097995546</v>
      </c>
      <c r="L3058" s="2">
        <f t="shared" si="1139"/>
        <v>4.5100222717149217E-2</v>
      </c>
      <c r="M3058" s="2">
        <f t="shared" si="1140"/>
        <v>1.3919821826280633E-2</v>
      </c>
      <c r="N3058" s="1">
        <v>1820</v>
      </c>
      <c r="O3058" s="1">
        <v>1560</v>
      </c>
      <c r="P3058" s="1">
        <v>162</v>
      </c>
      <c r="R3058" s="1">
        <v>23</v>
      </c>
      <c r="S3058" s="1">
        <v>18</v>
      </c>
      <c r="T3058" s="1">
        <v>9</v>
      </c>
      <c r="AL3058" s="7">
        <f>IF(Q3058&gt;0,RANK(Q3058,(N3058:P3058,Q3058:AJ3058)),0)</f>
        <v>0</v>
      </c>
      <c r="AM3058" s="7">
        <f>IF(R3058&gt;0,RANK(R3058,(N3058:P3058,Q3058:AJ3058)),0)</f>
        <v>4</v>
      </c>
      <c r="AN3058" s="7">
        <f>IF(S3058&gt;0,RANK(S3058,(N3058:P3058,Q3058:AJ3058)),0)</f>
        <v>5</v>
      </c>
      <c r="AO3058" s="7">
        <f>IF(T3058&gt;0,RANK(T3058,(N3058:P3058,Q3058:AJ3058)),0)</f>
        <v>6</v>
      </c>
      <c r="AP3058" s="2">
        <f t="shared" si="1141"/>
        <v>0</v>
      </c>
      <c r="AQ3058" s="2">
        <f t="shared" si="1142"/>
        <v>6.4031180400890867E-3</v>
      </c>
      <c r="AR3058" s="2">
        <f t="shared" si="1143"/>
        <v>5.0111358574610248E-3</v>
      </c>
      <c r="AS3058" s="2">
        <f t="shared" si="1144"/>
        <v>2.5055679287305124E-3</v>
      </c>
      <c r="AU3058" t="s">
        <v>2573</v>
      </c>
      <c r="AV3058" t="s">
        <v>2984</v>
      </c>
      <c r="AY3058" s="130">
        <v>51</v>
      </c>
      <c r="AZ3058" s="131">
        <v>830</v>
      </c>
      <c r="BA3058" s="132">
        <f t="shared" si="1145"/>
        <v>51830</v>
      </c>
      <c r="BC3058" s="7" t="s">
        <v>2331</v>
      </c>
    </row>
    <row r="3059" spans="1:55" hidden="1" outlineLevel="1" x14ac:dyDescent="0.2">
      <c r="A3059" t="s">
        <v>2302</v>
      </c>
      <c r="B3059" t="s">
        <v>2984</v>
      </c>
      <c r="C3059" s="1">
        <f t="shared" si="1136"/>
        <v>7222</v>
      </c>
      <c r="D3059" s="7">
        <f>RANK(N3059,(N3059:P3059,Q3059:AJ3059))</f>
        <v>2</v>
      </c>
      <c r="E3059" s="7">
        <f>RANK(O3059,(N3059:P3059,Q3059:AJ3059))</f>
        <v>1</v>
      </c>
      <c r="F3059" s="7">
        <f>IF(P3059&gt;0,RANK(P3059,(N3059:P3059,Q3059:AJ3059)),0)</f>
        <v>3</v>
      </c>
      <c r="G3059" s="1">
        <f t="shared" si="1134"/>
        <v>654</v>
      </c>
      <c r="H3059" s="2">
        <f t="shared" si="1135"/>
        <v>9.0556632511769597E-2</v>
      </c>
      <c r="I3059" s="2"/>
      <c r="J3059" s="2">
        <f t="shared" si="1137"/>
        <v>0.4191359734145666</v>
      </c>
      <c r="K3059" s="2">
        <f t="shared" si="1138"/>
        <v>0.50969260592633614</v>
      </c>
      <c r="L3059" s="2">
        <f t="shared" si="1139"/>
        <v>6.0094156743284409E-2</v>
      </c>
      <c r="M3059" s="2">
        <f t="shared" si="1140"/>
        <v>1.1077263915812909E-2</v>
      </c>
      <c r="N3059" s="1">
        <v>3027</v>
      </c>
      <c r="O3059" s="1">
        <v>3681</v>
      </c>
      <c r="P3059" s="1">
        <v>434</v>
      </c>
      <c r="R3059" s="1">
        <v>35</v>
      </c>
      <c r="S3059" s="1">
        <v>33</v>
      </c>
      <c r="T3059" s="1">
        <v>12</v>
      </c>
      <c r="AL3059" s="7">
        <f>IF(Q3059&gt;0,RANK(Q3059,(N3059:P3059,Q3059:AJ3059)),0)</f>
        <v>0</v>
      </c>
      <c r="AM3059" s="7">
        <f>IF(R3059&gt;0,RANK(R3059,(N3059:P3059,Q3059:AJ3059)),0)</f>
        <v>4</v>
      </c>
      <c r="AN3059" s="7">
        <f>IF(S3059&gt;0,RANK(S3059,(N3059:P3059,Q3059:AJ3059)),0)</f>
        <v>5</v>
      </c>
      <c r="AO3059" s="7">
        <f>IF(T3059&gt;0,RANK(T3059,(N3059:P3059,Q3059:AJ3059)),0)</f>
        <v>6</v>
      </c>
      <c r="AP3059" s="2">
        <f t="shared" si="1141"/>
        <v>0</v>
      </c>
      <c r="AQ3059" s="2">
        <f t="shared" si="1142"/>
        <v>4.8463029631680976E-3</v>
      </c>
      <c r="AR3059" s="2">
        <f t="shared" si="1143"/>
        <v>4.5693713652727773E-3</v>
      </c>
      <c r="AS3059" s="2">
        <f t="shared" si="1144"/>
        <v>1.6615895873719191E-3</v>
      </c>
      <c r="AU3059" t="s">
        <v>2302</v>
      </c>
      <c r="AV3059" t="s">
        <v>2984</v>
      </c>
      <c r="AY3059" s="130">
        <v>51</v>
      </c>
      <c r="AZ3059" s="131">
        <v>840</v>
      </c>
      <c r="BA3059" s="132">
        <f t="shared" si="1145"/>
        <v>51840</v>
      </c>
      <c r="BC3059" s="7" t="s">
        <v>2331</v>
      </c>
    </row>
    <row r="3060" spans="1:55" collapsed="1" x14ac:dyDescent="0.2">
      <c r="A3060" t="s">
        <v>1365</v>
      </c>
      <c r="B3060" t="s">
        <v>3301</v>
      </c>
      <c r="C3060" s="1">
        <f t="shared" si="1136"/>
        <v>2416642</v>
      </c>
      <c r="D3060" s="7">
        <f>RANK(N3060,(N3060:P3060,Q3060:AJ3060))</f>
        <v>2</v>
      </c>
      <c r="E3060" s="7">
        <f>RANK(O3060,(N3060:P3060,Q3060:AJ3060))</f>
        <v>1</v>
      </c>
      <c r="F3060" s="7">
        <f>IF(P3060&gt;0,RANK(P3060,(N3060:P3060,Q3060:AJ3060)),0)</f>
        <v>3</v>
      </c>
      <c r="G3060" s="1">
        <f t="shared" si="1134"/>
        <v>47290</v>
      </c>
      <c r="H3060" s="2">
        <f t="shared" si="1135"/>
        <v>1.9568475595475043E-2</v>
      </c>
      <c r="I3060" s="2"/>
      <c r="J3060" s="2">
        <f t="shared" si="1137"/>
        <v>0.45147771163457395</v>
      </c>
      <c r="K3060" s="2">
        <f t="shared" si="1138"/>
        <v>0.47104618723004898</v>
      </c>
      <c r="L3060" s="2">
        <f t="shared" si="1139"/>
        <v>6.6150054497107966E-2</v>
      </c>
      <c r="M3060" s="2">
        <f t="shared" si="1140"/>
        <v>1.1326046638269097E-2</v>
      </c>
      <c r="N3060" s="1">
        <f>SUM(N2925:N3059)</f>
        <v>1091060</v>
      </c>
      <c r="O3060" s="1">
        <f>SUM(O2925:O3059)</f>
        <v>1138350</v>
      </c>
      <c r="P3060" s="1">
        <f>SUM(P2925:P3059)</f>
        <v>159861</v>
      </c>
      <c r="R3060" s="1">
        <f>SUM(R2925:R3059)</f>
        <v>9174</v>
      </c>
      <c r="S3060" s="1">
        <f>SUM(S2925:S3059)</f>
        <v>13687</v>
      </c>
      <c r="T3060" s="1">
        <f>SUM(T2925:T3059)</f>
        <v>4510</v>
      </c>
      <c r="AL3060" s="7">
        <f>IF(Q3060&gt;0,RANK(Q3060,(N3060:P3060,Q3060:AJ3060)),0)</f>
        <v>0</v>
      </c>
      <c r="AM3060" s="7">
        <f>IF(R3060&gt;0,RANK(R3060,(N3060:P3060,Q3060:AJ3060)),0)</f>
        <v>5</v>
      </c>
      <c r="AN3060" s="7">
        <f>IF(S3060&gt;0,RANK(S3060,(N3060:P3060,Q3060:AJ3060)),0)</f>
        <v>4</v>
      </c>
      <c r="AO3060" s="7">
        <f>IF(T3060&gt;0,RANK(T3060,(N3060:P3060,Q3060:AJ3060)),0)</f>
        <v>6</v>
      </c>
      <c r="AP3060" s="2">
        <f t="shared" si="1141"/>
        <v>0</v>
      </c>
      <c r="AQ3060" s="2">
        <f t="shared" si="1142"/>
        <v>3.7961766782171292E-3</v>
      </c>
      <c r="AR3060" s="2">
        <f t="shared" si="1143"/>
        <v>5.6636440151251197E-3</v>
      </c>
      <c r="AS3060" s="2">
        <f t="shared" si="1144"/>
        <v>1.8662259449268861E-3</v>
      </c>
      <c r="AU3060" t="s">
        <v>1365</v>
      </c>
      <c r="AV3060" t="s">
        <v>3301</v>
      </c>
      <c r="AY3060" s="130">
        <v>51</v>
      </c>
      <c r="AZ3060" s="131"/>
      <c r="BA3060" s="130">
        <v>51</v>
      </c>
      <c r="BC3060" s="7" t="s">
        <v>433</v>
      </c>
    </row>
    <row r="3061" spans="1:55" x14ac:dyDescent="0.2">
      <c r="C3061" s="1"/>
      <c r="E3061" s="7"/>
      <c r="F3061" s="7"/>
      <c r="I3061" s="2"/>
      <c r="AL3061" s="7"/>
      <c r="AM3061" s="7"/>
      <c r="AN3061" s="7"/>
      <c r="AO3061" s="7"/>
      <c r="AY3061" s="130"/>
      <c r="AZ3061" s="131"/>
      <c r="BA3061" s="132"/>
    </row>
    <row r="3062" spans="1:55" hidden="1" outlineLevel="1" x14ac:dyDescent="0.2">
      <c r="A3062" t="s">
        <v>1628</v>
      </c>
      <c r="B3062" t="s">
        <v>2001</v>
      </c>
      <c r="C3062" s="1">
        <f t="shared" ref="C3062:C3101" si="1146">SUM(N3062:AJ3062)</f>
        <v>4614</v>
      </c>
      <c r="D3062" s="7">
        <f>RANK(N3062,(N3062:P3062,Q3062:AJ3062))</f>
        <v>2</v>
      </c>
      <c r="E3062" s="7">
        <f>RANK(O3062,(N3062:P3062,Q3062:AJ3062))</f>
        <v>1</v>
      </c>
      <c r="F3062" s="7">
        <f>IF(P3062&gt;0,RANK(P3062,(N3062:P3062,Q3062:AJ3062)),0)</f>
        <v>3</v>
      </c>
      <c r="G3062" s="1">
        <f t="shared" si="1134"/>
        <v>616</v>
      </c>
      <c r="H3062" s="2">
        <f t="shared" si="1135"/>
        <v>0.13350671868227135</v>
      </c>
      <c r="I3062" s="2"/>
      <c r="J3062" s="2">
        <f t="shared" ref="J3062:J3101" si="1147">IF($C3062=0,"-",N3062/$C3062)</f>
        <v>0.37711313394018203</v>
      </c>
      <c r="K3062" s="2">
        <f t="shared" ref="K3062:K3101" si="1148">IF($C3062=0,"-",O3062/$C3062)</f>
        <v>0.51061985262245335</v>
      </c>
      <c r="L3062" s="2">
        <f t="shared" ref="L3062:L3101" si="1149">IF($C3062=0,"-",P3062/$C3062)</f>
        <v>9.709579540528826E-2</v>
      </c>
      <c r="M3062" s="2">
        <f t="shared" ref="M3062:M3101" si="1150">IF(C3062=0,"-",(1-J3062-K3062-L3062))</f>
        <v>1.51712180320763E-2</v>
      </c>
      <c r="N3062" s="1">
        <v>1740</v>
      </c>
      <c r="O3062" s="1">
        <v>2356</v>
      </c>
      <c r="P3062" s="1">
        <v>448</v>
      </c>
      <c r="Q3062" s="1">
        <v>23</v>
      </c>
      <c r="R3062" s="1">
        <v>8</v>
      </c>
      <c r="S3062" s="1">
        <v>20</v>
      </c>
      <c r="T3062" s="1">
        <v>1</v>
      </c>
      <c r="U3062" s="1">
        <v>1</v>
      </c>
      <c r="X3062" s="1">
        <v>13</v>
      </c>
      <c r="Y3062" s="1">
        <v>4</v>
      </c>
      <c r="AL3062" s="7">
        <f>IF(Q3062&gt;0,RANK(Q3062,(N3062:P3062,Q3062:AJ3062)),0)</f>
        <v>4</v>
      </c>
      <c r="AM3062" s="7">
        <f>IF(R3062&gt;0,RANK(R3062,(N3062:P3062,Q3062:AJ3062)),0)</f>
        <v>7</v>
      </c>
      <c r="AN3062" s="7">
        <f>IF(S3062&gt;0,RANK(S3062,(N3062:P3062,Q3062:AJ3062)),0)</f>
        <v>5</v>
      </c>
      <c r="AO3062" s="7">
        <f>IF(T3062&gt;0,RANK(T3062,(N3062:P3062,Q3062:AJ3062)),0)</f>
        <v>9</v>
      </c>
      <c r="AP3062" s="2">
        <f t="shared" ref="AP3062:AP3101" si="1151">IF($C3062=0,"-",Q3062/$C3062)</f>
        <v>4.9848287819679237E-3</v>
      </c>
      <c r="AQ3062" s="2">
        <f t="shared" ref="AQ3062:AQ3101" si="1152">IF($C3062=0,"-",R3062/$C3062)</f>
        <v>1.7338534893801473E-3</v>
      </c>
      <c r="AR3062" s="2">
        <f t="shared" ref="AR3062:AR3101" si="1153">IF($C3062=0,"-",S3062/$C3062)</f>
        <v>4.3346337234503683E-3</v>
      </c>
      <c r="AS3062" s="2">
        <f t="shared" ref="AS3062:AS3101" si="1154">IF($C3062=0,"-",T3062/$C3062)</f>
        <v>2.1673168617251842E-4</v>
      </c>
      <c r="AU3062" t="s">
        <v>1628</v>
      </c>
      <c r="AV3062" t="s">
        <v>2001</v>
      </c>
      <c r="AY3062" s="130">
        <v>53</v>
      </c>
      <c r="AZ3062" s="131">
        <v>1</v>
      </c>
      <c r="BA3062" s="132">
        <f t="shared" ref="BA3062:BA3100" si="1155">AY3062*1000+AZ3062</f>
        <v>53001</v>
      </c>
      <c r="BC3062" s="7" t="s">
        <v>532</v>
      </c>
    </row>
    <row r="3063" spans="1:55" hidden="1" outlineLevel="1" x14ac:dyDescent="0.2">
      <c r="A3063" t="s">
        <v>2385</v>
      </c>
      <c r="B3063" t="s">
        <v>2001</v>
      </c>
      <c r="C3063" s="1">
        <f t="shared" si="1146"/>
        <v>7311</v>
      </c>
      <c r="D3063" s="7">
        <f>RANK(N3063,(N3063:P3063,Q3063:AJ3063))</f>
        <v>1</v>
      </c>
      <c r="E3063" s="7">
        <f>RANK(O3063,(N3063:P3063,Q3063:AJ3063))</f>
        <v>2</v>
      </c>
      <c r="F3063" s="7">
        <f>IF(P3063&gt;0,RANK(P3063,(N3063:P3063,Q3063:AJ3063)),0)</f>
        <v>3</v>
      </c>
      <c r="G3063" s="1">
        <f t="shared" si="1134"/>
        <v>489</v>
      </c>
      <c r="H3063" s="2">
        <f t="shared" si="1135"/>
        <v>6.6885514977431268E-2</v>
      </c>
      <c r="I3063" s="2"/>
      <c r="J3063" s="2">
        <f t="shared" si="1147"/>
        <v>0.45807687046915607</v>
      </c>
      <c r="K3063" s="2">
        <f t="shared" si="1148"/>
        <v>0.39119135549172479</v>
      </c>
      <c r="L3063" s="2">
        <f t="shared" si="1149"/>
        <v>0.12802626179729176</v>
      </c>
      <c r="M3063" s="2">
        <f t="shared" si="1150"/>
        <v>2.270551224182743E-2</v>
      </c>
      <c r="N3063" s="1">
        <v>3349</v>
      </c>
      <c r="O3063" s="1">
        <v>2860</v>
      </c>
      <c r="P3063" s="1">
        <v>936</v>
      </c>
      <c r="Q3063" s="1">
        <v>72</v>
      </c>
      <c r="R3063" s="1">
        <v>17</v>
      </c>
      <c r="S3063" s="1">
        <v>31</v>
      </c>
      <c r="T3063" s="1">
        <v>13</v>
      </c>
      <c r="U3063" s="1">
        <v>12</v>
      </c>
      <c r="X3063" s="1">
        <v>17</v>
      </c>
      <c r="Y3063" s="1">
        <v>4</v>
      </c>
      <c r="AL3063" s="7">
        <f>IF(Q3063&gt;0,RANK(Q3063,(N3063:P3063,Q3063:AJ3063)),0)</f>
        <v>4</v>
      </c>
      <c r="AM3063" s="7">
        <f>IF(R3063&gt;0,RANK(R3063,(N3063:P3063,Q3063:AJ3063)),0)</f>
        <v>6</v>
      </c>
      <c r="AN3063" s="7">
        <f>IF(S3063&gt;0,RANK(S3063,(N3063:P3063,Q3063:AJ3063)),0)</f>
        <v>5</v>
      </c>
      <c r="AO3063" s="7">
        <f>IF(T3063&gt;0,RANK(T3063,(N3063:P3063,Q3063:AJ3063)),0)</f>
        <v>8</v>
      </c>
      <c r="AP3063" s="2">
        <f t="shared" si="1151"/>
        <v>9.8481739844070576E-3</v>
      </c>
      <c r="AQ3063" s="2">
        <f t="shared" si="1152"/>
        <v>2.3252633018738885E-3</v>
      </c>
      <c r="AR3063" s="2">
        <f t="shared" si="1153"/>
        <v>4.2401860210641495E-3</v>
      </c>
      <c r="AS3063" s="2">
        <f t="shared" si="1154"/>
        <v>1.7781425249623855E-3</v>
      </c>
      <c r="AU3063" t="s">
        <v>2385</v>
      </c>
      <c r="AV3063" t="s">
        <v>2001</v>
      </c>
      <c r="AW3063">
        <v>5</v>
      </c>
      <c r="AY3063" s="130">
        <v>53</v>
      </c>
      <c r="AZ3063" s="131">
        <v>3</v>
      </c>
      <c r="BA3063" s="132">
        <f t="shared" si="1155"/>
        <v>53003</v>
      </c>
      <c r="BC3063" s="7" t="s">
        <v>532</v>
      </c>
    </row>
    <row r="3064" spans="1:55" hidden="1" outlineLevel="1" x14ac:dyDescent="0.2">
      <c r="A3064" t="s">
        <v>2893</v>
      </c>
      <c r="B3064" t="s">
        <v>2001</v>
      </c>
      <c r="C3064" s="1">
        <f t="shared" si="1146"/>
        <v>53803</v>
      </c>
      <c r="D3064" s="7">
        <f>RANK(N3064,(N3064:P3064,Q3064:AJ3064))</f>
        <v>2</v>
      </c>
      <c r="E3064" s="7">
        <f>RANK(O3064,(N3064:P3064,Q3064:AJ3064))</f>
        <v>1</v>
      </c>
      <c r="F3064" s="7">
        <f>IF(P3064&gt;0,RANK(P3064,(N3064:P3064,Q3064:AJ3064)),0)</f>
        <v>3</v>
      </c>
      <c r="G3064" s="1">
        <f t="shared" si="1134"/>
        <v>5881</v>
      </c>
      <c r="H3064" s="2">
        <f t="shared" si="1135"/>
        <v>0.10930617251826107</v>
      </c>
      <c r="I3064" s="2"/>
      <c r="J3064" s="2">
        <f t="shared" si="1147"/>
        <v>0.38627957548835568</v>
      </c>
      <c r="K3064" s="2">
        <f t="shared" si="1148"/>
        <v>0.49558574800661676</v>
      </c>
      <c r="L3064" s="2">
        <f t="shared" si="1149"/>
        <v>9.8711967734141218E-2</v>
      </c>
      <c r="M3064" s="2">
        <f t="shared" si="1150"/>
        <v>1.9422708770886352E-2</v>
      </c>
      <c r="N3064" s="1">
        <v>20783</v>
      </c>
      <c r="O3064" s="1">
        <v>26664</v>
      </c>
      <c r="P3064" s="1">
        <v>5311</v>
      </c>
      <c r="Q3064" s="1">
        <v>416</v>
      </c>
      <c r="R3064" s="1">
        <v>290</v>
      </c>
      <c r="S3064" s="1">
        <v>141</v>
      </c>
      <c r="T3064" s="1">
        <v>96</v>
      </c>
      <c r="U3064" s="1">
        <v>38</v>
      </c>
      <c r="X3064" s="1">
        <v>57</v>
      </c>
      <c r="Y3064" s="1">
        <v>7</v>
      </c>
      <c r="AL3064" s="7">
        <f>IF(Q3064&gt;0,RANK(Q3064,(N3064:P3064,Q3064:AJ3064)),0)</f>
        <v>4</v>
      </c>
      <c r="AM3064" s="7">
        <f>IF(R3064&gt;0,RANK(R3064,(N3064:P3064,Q3064:AJ3064)),0)</f>
        <v>5</v>
      </c>
      <c r="AN3064" s="7">
        <f>IF(S3064&gt;0,RANK(S3064,(N3064:P3064,Q3064:AJ3064)),0)</f>
        <v>6</v>
      </c>
      <c r="AO3064" s="7">
        <f>IF(T3064&gt;0,RANK(T3064,(N3064:P3064,Q3064:AJ3064)),0)</f>
        <v>7</v>
      </c>
      <c r="AP3064" s="2">
        <f t="shared" si="1151"/>
        <v>7.7319108599892203E-3</v>
      </c>
      <c r="AQ3064" s="2">
        <f t="shared" si="1152"/>
        <v>5.3900340129732546E-3</v>
      </c>
      <c r="AR3064" s="2">
        <f t="shared" si="1153"/>
        <v>2.6206717097559617E-3</v>
      </c>
      <c r="AS3064" s="2">
        <f t="shared" si="1154"/>
        <v>1.7842871215359738E-3</v>
      </c>
      <c r="AU3064" t="s">
        <v>2893</v>
      </c>
      <c r="AV3064" t="s">
        <v>2001</v>
      </c>
      <c r="AW3064">
        <v>4</v>
      </c>
      <c r="AY3064" s="130">
        <v>53</v>
      </c>
      <c r="AZ3064" s="131">
        <v>5</v>
      </c>
      <c r="BA3064" s="132">
        <f t="shared" si="1155"/>
        <v>53005</v>
      </c>
      <c r="BC3064" s="7" t="s">
        <v>532</v>
      </c>
    </row>
    <row r="3065" spans="1:55" hidden="1" outlineLevel="1" x14ac:dyDescent="0.2">
      <c r="A3065" t="s">
        <v>1842</v>
      </c>
      <c r="B3065" t="s">
        <v>2001</v>
      </c>
      <c r="C3065" s="1">
        <f t="shared" si="1146"/>
        <v>23870</v>
      </c>
      <c r="D3065" s="7">
        <f>RANK(N3065,(N3065:P3065,Q3065:AJ3065))</f>
        <v>2</v>
      </c>
      <c r="E3065" s="7">
        <f>RANK(O3065,(N3065:P3065,Q3065:AJ3065))</f>
        <v>1</v>
      </c>
      <c r="F3065" s="7">
        <f>IF(P3065&gt;0,RANK(P3065,(N3065:P3065,Q3065:AJ3065)),0)</f>
        <v>3</v>
      </c>
      <c r="G3065" s="1">
        <f t="shared" si="1134"/>
        <v>3768</v>
      </c>
      <c r="H3065" s="2">
        <f t="shared" si="1135"/>
        <v>0.15785504817762883</v>
      </c>
      <c r="I3065" s="2"/>
      <c r="J3065" s="2">
        <f t="shared" si="1147"/>
        <v>0.36007540846250524</v>
      </c>
      <c r="K3065" s="2">
        <f t="shared" si="1148"/>
        <v>0.51793045664013404</v>
      </c>
      <c r="L3065" s="2">
        <f t="shared" si="1149"/>
        <v>9.7695852534562214E-2</v>
      </c>
      <c r="M3065" s="2">
        <f t="shared" si="1150"/>
        <v>2.4298282362798448E-2</v>
      </c>
      <c r="N3065" s="1">
        <v>8595</v>
      </c>
      <c r="O3065" s="1">
        <v>12363</v>
      </c>
      <c r="P3065" s="1">
        <v>2332</v>
      </c>
      <c r="Q3065" s="1">
        <v>315</v>
      </c>
      <c r="R3065" s="1">
        <v>88</v>
      </c>
      <c r="S3065" s="1">
        <v>76</v>
      </c>
      <c r="T3065" s="1">
        <v>46</v>
      </c>
      <c r="U3065" s="1">
        <v>24</v>
      </c>
      <c r="X3065" s="1">
        <v>28</v>
      </c>
      <c r="Y3065" s="1">
        <v>3</v>
      </c>
      <c r="AL3065" s="7">
        <f>IF(Q3065&gt;0,RANK(Q3065,(N3065:P3065,Q3065:AJ3065)),0)</f>
        <v>4</v>
      </c>
      <c r="AM3065" s="7">
        <f>IF(R3065&gt;0,RANK(R3065,(N3065:P3065,Q3065:AJ3065)),0)</f>
        <v>5</v>
      </c>
      <c r="AN3065" s="7">
        <f>IF(S3065&gt;0,RANK(S3065,(N3065:P3065,Q3065:AJ3065)),0)</f>
        <v>6</v>
      </c>
      <c r="AO3065" s="7">
        <f>IF(T3065&gt;0,RANK(T3065,(N3065:P3065,Q3065:AJ3065)),0)</f>
        <v>7</v>
      </c>
      <c r="AP3065" s="2">
        <f t="shared" si="1151"/>
        <v>1.3196480938416423E-2</v>
      </c>
      <c r="AQ3065" s="2">
        <f t="shared" si="1152"/>
        <v>3.6866359447004608E-3</v>
      </c>
      <c r="AR3065" s="2">
        <f t="shared" si="1153"/>
        <v>3.1839128613322162E-3</v>
      </c>
      <c r="AS3065" s="2">
        <f t="shared" si="1154"/>
        <v>1.9271051529116045E-3</v>
      </c>
      <c r="AU3065" t="s">
        <v>1842</v>
      </c>
      <c r="AV3065" t="s">
        <v>2001</v>
      </c>
      <c r="AW3065">
        <v>4</v>
      </c>
      <c r="AY3065" s="130">
        <v>53</v>
      </c>
      <c r="AZ3065" s="131">
        <v>7</v>
      </c>
      <c r="BA3065" s="132">
        <f t="shared" si="1155"/>
        <v>53007</v>
      </c>
      <c r="BC3065" s="7" t="s">
        <v>532</v>
      </c>
    </row>
    <row r="3066" spans="1:55" hidden="1" outlineLevel="1" x14ac:dyDescent="0.2">
      <c r="A3066" t="s">
        <v>1843</v>
      </c>
      <c r="B3066" t="s">
        <v>2001</v>
      </c>
      <c r="C3066" s="1">
        <f t="shared" si="1146"/>
        <v>29516</v>
      </c>
      <c r="D3066" s="7">
        <f>RANK(N3066,(N3066:P3066,Q3066:AJ3066))</f>
        <v>1</v>
      </c>
      <c r="E3066" s="7">
        <f>RANK(O3066,(N3066:P3066,Q3066:AJ3066))</f>
        <v>2</v>
      </c>
      <c r="F3066" s="7">
        <f>IF(P3066&gt;0,RANK(P3066,(N3066:P3066,Q3066:AJ3066)),0)</f>
        <v>3</v>
      </c>
      <c r="G3066" s="1">
        <f t="shared" si="1134"/>
        <v>153</v>
      </c>
      <c r="H3066" s="2">
        <f t="shared" si="1135"/>
        <v>5.1836292180512267E-3</v>
      </c>
      <c r="I3066" s="2"/>
      <c r="J3066" s="2">
        <f t="shared" si="1147"/>
        <v>0.42637891313186066</v>
      </c>
      <c r="K3066" s="2">
        <f t="shared" si="1148"/>
        <v>0.42119528391380945</v>
      </c>
      <c r="L3066" s="2">
        <f t="shared" si="1149"/>
        <v>0.10797533541130235</v>
      </c>
      <c r="M3066" s="2">
        <f t="shared" si="1150"/>
        <v>4.4450467543027491E-2</v>
      </c>
      <c r="N3066" s="1">
        <v>12585</v>
      </c>
      <c r="O3066" s="1">
        <v>12432</v>
      </c>
      <c r="P3066" s="1">
        <v>3187</v>
      </c>
      <c r="Q3066" s="1">
        <v>794</v>
      </c>
      <c r="R3066" s="1">
        <v>220</v>
      </c>
      <c r="S3066" s="1">
        <v>95</v>
      </c>
      <c r="T3066" s="1">
        <v>82</v>
      </c>
      <c r="U3066" s="1">
        <v>41</v>
      </c>
      <c r="X3066" s="1">
        <v>73</v>
      </c>
      <c r="Y3066" s="1">
        <v>7</v>
      </c>
      <c r="AL3066" s="7">
        <f>IF(Q3066&gt;0,RANK(Q3066,(N3066:P3066,Q3066:AJ3066)),0)</f>
        <v>4</v>
      </c>
      <c r="AM3066" s="7">
        <f>IF(R3066&gt;0,RANK(R3066,(N3066:P3066,Q3066:AJ3066)),0)</f>
        <v>5</v>
      </c>
      <c r="AN3066" s="7">
        <f>IF(S3066&gt;0,RANK(S3066,(N3066:P3066,Q3066:AJ3066)),0)</f>
        <v>6</v>
      </c>
      <c r="AO3066" s="7">
        <f>IF(T3066&gt;0,RANK(T3066,(N3066:P3066,Q3066:AJ3066)),0)</f>
        <v>7</v>
      </c>
      <c r="AP3066" s="2">
        <f t="shared" si="1151"/>
        <v>2.6900664046618783E-2</v>
      </c>
      <c r="AQ3066" s="2">
        <f t="shared" si="1152"/>
        <v>7.4535844965442468E-3</v>
      </c>
      <c r="AR3066" s="2">
        <f t="shared" si="1153"/>
        <v>3.2185933053259248E-3</v>
      </c>
      <c r="AS3066" s="2">
        <f t="shared" si="1154"/>
        <v>2.7781542214392195E-3</v>
      </c>
      <c r="AU3066" t="s">
        <v>1843</v>
      </c>
      <c r="AV3066" t="s">
        <v>2001</v>
      </c>
      <c r="AW3066">
        <v>6</v>
      </c>
      <c r="AY3066" s="130">
        <v>53</v>
      </c>
      <c r="AZ3066" s="131">
        <v>9</v>
      </c>
      <c r="BA3066" s="132">
        <f t="shared" si="1155"/>
        <v>53009</v>
      </c>
      <c r="BC3066" s="7" t="s">
        <v>532</v>
      </c>
    </row>
    <row r="3067" spans="1:55" hidden="1" outlineLevel="1" x14ac:dyDescent="0.2">
      <c r="A3067" t="s">
        <v>667</v>
      </c>
      <c r="B3067" t="s">
        <v>2001</v>
      </c>
      <c r="C3067" s="1">
        <f t="shared" si="1146"/>
        <v>112730</v>
      </c>
      <c r="D3067" s="7">
        <f>RANK(N3067,(N3067:P3067,Q3067:AJ3067))</f>
        <v>1</v>
      </c>
      <c r="E3067" s="7">
        <f>RANK(O3067,(N3067:P3067,Q3067:AJ3067))</f>
        <v>2</v>
      </c>
      <c r="F3067" s="7">
        <f>IF(P3067&gt;0,RANK(P3067,(N3067:P3067,Q3067:AJ3067)),0)</f>
        <v>3</v>
      </c>
      <c r="G3067" s="1">
        <f t="shared" si="1134"/>
        <v>5460</v>
      </c>
      <c r="H3067" s="2">
        <f t="shared" si="1135"/>
        <v>4.8434312073095002E-2</v>
      </c>
      <c r="I3067" s="2"/>
      <c r="J3067" s="2">
        <f t="shared" si="1147"/>
        <v>0.4635323338951477</v>
      </c>
      <c r="K3067" s="2">
        <f t="shared" si="1148"/>
        <v>0.41509802182205269</v>
      </c>
      <c r="L3067" s="2">
        <f t="shared" si="1149"/>
        <v>8.5718087465625828E-2</v>
      </c>
      <c r="M3067" s="2">
        <f t="shared" si="1150"/>
        <v>3.5651556817173788E-2</v>
      </c>
      <c r="N3067" s="1">
        <v>52254</v>
      </c>
      <c r="O3067" s="1">
        <v>46794</v>
      </c>
      <c r="P3067" s="1">
        <v>9663</v>
      </c>
      <c r="Q3067" s="1">
        <v>2726</v>
      </c>
      <c r="R3067" s="1">
        <v>604</v>
      </c>
      <c r="S3067" s="1">
        <v>231</v>
      </c>
      <c r="T3067" s="1">
        <v>166</v>
      </c>
      <c r="U3067" s="1">
        <v>85</v>
      </c>
      <c r="X3067" s="1">
        <v>184</v>
      </c>
      <c r="Y3067" s="1">
        <v>23</v>
      </c>
      <c r="AL3067" s="7">
        <f>IF(Q3067&gt;0,RANK(Q3067,(N3067:P3067,Q3067:AJ3067)),0)</f>
        <v>4</v>
      </c>
      <c r="AM3067" s="7">
        <f>IF(R3067&gt;0,RANK(R3067,(N3067:P3067,Q3067:AJ3067)),0)</f>
        <v>5</v>
      </c>
      <c r="AN3067" s="7">
        <f>IF(S3067&gt;0,RANK(S3067,(N3067:P3067,Q3067:AJ3067)),0)</f>
        <v>6</v>
      </c>
      <c r="AO3067" s="7">
        <f>IF(T3067&gt;0,RANK(T3067,(N3067:P3067,Q3067:AJ3067)),0)</f>
        <v>8</v>
      </c>
      <c r="AP3067" s="2">
        <f t="shared" si="1151"/>
        <v>2.418167302403974E-2</v>
      </c>
      <c r="AQ3067" s="2">
        <f t="shared" si="1152"/>
        <v>5.3579348886720482E-3</v>
      </c>
      <c r="AR3067" s="2">
        <f t="shared" si="1153"/>
        <v>2.0491439723232504E-3</v>
      </c>
      <c r="AS3067" s="2">
        <f t="shared" si="1154"/>
        <v>1.4725450190721191E-3</v>
      </c>
      <c r="AU3067" t="s">
        <v>667</v>
      </c>
      <c r="AV3067" t="s">
        <v>2001</v>
      </c>
      <c r="AW3067">
        <v>3</v>
      </c>
      <c r="AY3067" s="130">
        <v>53</v>
      </c>
      <c r="AZ3067" s="131">
        <v>11</v>
      </c>
      <c r="BA3067" s="132">
        <f t="shared" si="1155"/>
        <v>53011</v>
      </c>
      <c r="BC3067" s="7" t="s">
        <v>532</v>
      </c>
    </row>
    <row r="3068" spans="1:55" hidden="1" outlineLevel="1" x14ac:dyDescent="0.2">
      <c r="A3068" t="s">
        <v>601</v>
      </c>
      <c r="B3068" t="s">
        <v>2001</v>
      </c>
      <c r="C3068" s="1">
        <f t="shared" si="1146"/>
        <v>1955</v>
      </c>
      <c r="D3068" s="7">
        <f>RANK(N3068,(N3068:P3068,Q3068:AJ3068))</f>
        <v>2</v>
      </c>
      <c r="E3068" s="7">
        <f>RANK(O3068,(N3068:P3068,Q3068:AJ3068))</f>
        <v>1</v>
      </c>
      <c r="F3068" s="7">
        <f>IF(P3068&gt;0,RANK(P3068,(N3068:P3068,Q3068:AJ3068)),0)</f>
        <v>3</v>
      </c>
      <c r="G3068" s="1">
        <f t="shared" si="1134"/>
        <v>205</v>
      </c>
      <c r="H3068" s="2">
        <f t="shared" si="1135"/>
        <v>0.10485933503836317</v>
      </c>
      <c r="I3068" s="2"/>
      <c r="J3068" s="2">
        <f t="shared" si="1147"/>
        <v>0.38005115089514069</v>
      </c>
      <c r="K3068" s="2">
        <f t="shared" si="1148"/>
        <v>0.48491048593350383</v>
      </c>
      <c r="L3068" s="2">
        <f t="shared" si="1149"/>
        <v>0.11662404092071611</v>
      </c>
      <c r="M3068" s="2">
        <f t="shared" si="1150"/>
        <v>1.8414322250639312E-2</v>
      </c>
      <c r="N3068" s="1">
        <v>743</v>
      </c>
      <c r="O3068" s="1">
        <v>948</v>
      </c>
      <c r="P3068" s="1">
        <v>228</v>
      </c>
      <c r="Q3068" s="1">
        <v>24</v>
      </c>
      <c r="R3068" s="1">
        <v>6</v>
      </c>
      <c r="S3068" s="1">
        <v>1</v>
      </c>
      <c r="U3068" s="1">
        <v>2</v>
      </c>
      <c r="X3068" s="1">
        <v>2</v>
      </c>
      <c r="Y3068" s="1">
        <v>1</v>
      </c>
      <c r="AL3068" s="7">
        <f>IF(Q3068&gt;0,RANK(Q3068,(N3068:P3068,Q3068:AJ3068)),0)</f>
        <v>4</v>
      </c>
      <c r="AM3068" s="7">
        <f>IF(R3068&gt;0,RANK(R3068,(N3068:P3068,Q3068:AJ3068)),0)</f>
        <v>5</v>
      </c>
      <c r="AN3068" s="7">
        <f>IF(S3068&gt;0,RANK(S3068,(N3068:P3068,Q3068:AJ3068)),0)</f>
        <v>8</v>
      </c>
      <c r="AO3068" s="7">
        <f>IF(T3068&gt;0,RANK(T3068,(N3068:P3068,Q3068:AJ3068)),0)</f>
        <v>0</v>
      </c>
      <c r="AP3068" s="2">
        <f t="shared" si="1151"/>
        <v>1.2276214833759591E-2</v>
      </c>
      <c r="AQ3068" s="2">
        <f t="shared" si="1152"/>
        <v>3.0690537084398979E-3</v>
      </c>
      <c r="AR3068" s="2">
        <f t="shared" si="1153"/>
        <v>5.1150895140664957E-4</v>
      </c>
      <c r="AS3068" s="2">
        <f t="shared" si="1154"/>
        <v>0</v>
      </c>
      <c r="AU3068" t="s">
        <v>601</v>
      </c>
      <c r="AV3068" t="s">
        <v>2001</v>
      </c>
      <c r="AW3068">
        <v>5</v>
      </c>
      <c r="AY3068" s="130">
        <v>53</v>
      </c>
      <c r="AZ3068" s="131">
        <v>13</v>
      </c>
      <c r="BA3068" s="132">
        <f t="shared" si="1155"/>
        <v>53013</v>
      </c>
      <c r="BC3068" s="7" t="s">
        <v>532</v>
      </c>
    </row>
    <row r="3069" spans="1:55" hidden="1" outlineLevel="1" x14ac:dyDescent="0.2">
      <c r="A3069" t="s">
        <v>1794</v>
      </c>
      <c r="B3069" t="s">
        <v>2001</v>
      </c>
      <c r="C3069" s="1">
        <f t="shared" si="1146"/>
        <v>33515</v>
      </c>
      <c r="D3069" s="7">
        <f>RANK(N3069,(N3069:P3069,Q3069:AJ3069))</f>
        <v>1</v>
      </c>
      <c r="E3069" s="7">
        <f>RANK(O3069,(N3069:P3069,Q3069:AJ3069))</f>
        <v>2</v>
      </c>
      <c r="F3069" s="7">
        <f>IF(P3069&gt;0,RANK(P3069,(N3069:P3069,Q3069:AJ3069)),0)</f>
        <v>3</v>
      </c>
      <c r="G3069" s="1">
        <f t="shared" si="1134"/>
        <v>6833</v>
      </c>
      <c r="H3069" s="2">
        <f t="shared" si="1135"/>
        <v>0.20387886021184545</v>
      </c>
      <c r="I3069" s="2"/>
      <c r="J3069" s="2">
        <f t="shared" si="1147"/>
        <v>0.53868417126659707</v>
      </c>
      <c r="K3069" s="2">
        <f t="shared" si="1148"/>
        <v>0.33480531105475159</v>
      </c>
      <c r="L3069" s="2">
        <f t="shared" si="1149"/>
        <v>0.10267044606892436</v>
      </c>
      <c r="M3069" s="2">
        <f t="shared" si="1150"/>
        <v>2.3840071609726982E-2</v>
      </c>
      <c r="N3069" s="1">
        <v>18054</v>
      </c>
      <c r="O3069" s="1">
        <v>11221</v>
      </c>
      <c r="P3069" s="1">
        <v>3441</v>
      </c>
      <c r="Q3069" s="1">
        <v>531</v>
      </c>
      <c r="R3069" s="1">
        <v>103</v>
      </c>
      <c r="S3069" s="1">
        <v>54</v>
      </c>
      <c r="T3069" s="1">
        <v>31</v>
      </c>
      <c r="U3069" s="1">
        <v>30</v>
      </c>
      <c r="X3069" s="1">
        <v>41</v>
      </c>
      <c r="Y3069" s="1">
        <v>9</v>
      </c>
      <c r="AL3069" s="7">
        <f>IF(Q3069&gt;0,RANK(Q3069,(N3069:P3069,Q3069:AJ3069)),0)</f>
        <v>4</v>
      </c>
      <c r="AM3069" s="7">
        <f>IF(R3069&gt;0,RANK(R3069,(N3069:P3069,Q3069:AJ3069)),0)</f>
        <v>5</v>
      </c>
      <c r="AN3069" s="7">
        <f>IF(S3069&gt;0,RANK(S3069,(N3069:P3069,Q3069:AJ3069)),0)</f>
        <v>6</v>
      </c>
      <c r="AO3069" s="7">
        <f>IF(T3069&gt;0,RANK(T3069,(N3069:P3069,Q3069:AJ3069)),0)</f>
        <v>8</v>
      </c>
      <c r="AP3069" s="2">
        <f t="shared" si="1151"/>
        <v>1.5843652096076383E-2</v>
      </c>
      <c r="AQ3069" s="2">
        <f t="shared" si="1152"/>
        <v>3.0732507832313891E-3</v>
      </c>
      <c r="AR3069" s="2">
        <f t="shared" si="1153"/>
        <v>1.6112188572281068E-3</v>
      </c>
      <c r="AS3069" s="2">
        <f t="shared" si="1154"/>
        <v>9.249589735939132E-4</v>
      </c>
      <c r="AU3069" t="s">
        <v>1794</v>
      </c>
      <c r="AV3069" t="s">
        <v>2001</v>
      </c>
      <c r="AW3069">
        <v>3</v>
      </c>
      <c r="AY3069" s="130">
        <v>53</v>
      </c>
      <c r="AZ3069" s="131">
        <v>15</v>
      </c>
      <c r="BA3069" s="132">
        <f t="shared" si="1155"/>
        <v>53015</v>
      </c>
      <c r="BC3069" s="7" t="s">
        <v>532</v>
      </c>
    </row>
    <row r="3070" spans="1:55" hidden="1" outlineLevel="1" x14ac:dyDescent="0.2">
      <c r="A3070" t="s">
        <v>3274</v>
      </c>
      <c r="B3070" t="s">
        <v>2001</v>
      </c>
      <c r="C3070" s="1">
        <f t="shared" si="1146"/>
        <v>10925</v>
      </c>
      <c r="D3070" s="7">
        <f>RANK(N3070,(N3070:P3070,Q3070:AJ3070))</f>
        <v>2</v>
      </c>
      <c r="E3070" s="7">
        <f>RANK(O3070,(N3070:P3070,Q3070:AJ3070))</f>
        <v>1</v>
      </c>
      <c r="F3070" s="7">
        <f>IF(P3070&gt;0,RANK(P3070,(N3070:P3070,Q3070:AJ3070)),0)</f>
        <v>3</v>
      </c>
      <c r="G3070" s="1">
        <f t="shared" si="1134"/>
        <v>1769</v>
      </c>
      <c r="H3070" s="2">
        <f t="shared" si="1135"/>
        <v>0.16192219679633868</v>
      </c>
      <c r="I3070" s="2"/>
      <c r="J3070" s="2">
        <f t="shared" si="1147"/>
        <v>0.35816933638443937</v>
      </c>
      <c r="K3070" s="2">
        <f t="shared" si="1148"/>
        <v>0.52009153318077805</v>
      </c>
      <c r="L3070" s="2">
        <f t="shared" si="1149"/>
        <v>0.10361556064073227</v>
      </c>
      <c r="M3070" s="2">
        <f t="shared" si="1150"/>
        <v>1.8123569794050304E-2</v>
      </c>
      <c r="N3070" s="1">
        <v>3913</v>
      </c>
      <c r="O3070" s="1">
        <v>5682</v>
      </c>
      <c r="P3070" s="1">
        <v>1132</v>
      </c>
      <c r="Q3070" s="1">
        <v>99</v>
      </c>
      <c r="R3070" s="1">
        <v>37</v>
      </c>
      <c r="S3070" s="1">
        <v>22</v>
      </c>
      <c r="T3070" s="1">
        <v>17</v>
      </c>
      <c r="U3070" s="1">
        <v>4</v>
      </c>
      <c r="X3070" s="1">
        <v>18</v>
      </c>
      <c r="Y3070" s="1">
        <v>1</v>
      </c>
      <c r="AL3070" s="7">
        <f>IF(Q3070&gt;0,RANK(Q3070,(N3070:P3070,Q3070:AJ3070)),0)</f>
        <v>4</v>
      </c>
      <c r="AM3070" s="7">
        <f>IF(R3070&gt;0,RANK(R3070,(N3070:P3070,Q3070:AJ3070)),0)</f>
        <v>5</v>
      </c>
      <c r="AN3070" s="7">
        <f>IF(S3070&gt;0,RANK(S3070,(N3070:P3070,Q3070:AJ3070)),0)</f>
        <v>6</v>
      </c>
      <c r="AO3070" s="7">
        <f>IF(T3070&gt;0,RANK(T3070,(N3070:P3070,Q3070:AJ3070)),0)</f>
        <v>8</v>
      </c>
      <c r="AP3070" s="2">
        <f t="shared" si="1151"/>
        <v>9.061784897025171E-3</v>
      </c>
      <c r="AQ3070" s="2">
        <f t="shared" si="1152"/>
        <v>3.3867276887871852E-3</v>
      </c>
      <c r="AR3070" s="2">
        <f t="shared" si="1153"/>
        <v>2.0137299771167049E-3</v>
      </c>
      <c r="AS3070" s="2">
        <f t="shared" si="1154"/>
        <v>1.5560640732265446E-3</v>
      </c>
      <c r="AU3070" t="s">
        <v>3274</v>
      </c>
      <c r="AV3070" t="s">
        <v>2001</v>
      </c>
      <c r="AW3070">
        <v>4</v>
      </c>
      <c r="AY3070" s="130">
        <v>53</v>
      </c>
      <c r="AZ3070" s="131">
        <v>17</v>
      </c>
      <c r="BA3070" s="132">
        <f t="shared" si="1155"/>
        <v>53017</v>
      </c>
      <c r="BC3070" s="7" t="s">
        <v>532</v>
      </c>
    </row>
    <row r="3071" spans="1:55" hidden="1" outlineLevel="1" x14ac:dyDescent="0.2">
      <c r="A3071" t="s">
        <v>1795</v>
      </c>
      <c r="B3071" t="s">
        <v>2001</v>
      </c>
      <c r="C3071" s="1">
        <f t="shared" si="1146"/>
        <v>2817</v>
      </c>
      <c r="D3071" s="7">
        <f>RANK(N3071,(N3071:P3071,Q3071:AJ3071))</f>
        <v>1</v>
      </c>
      <c r="E3071" s="7">
        <f>RANK(O3071,(N3071:P3071,Q3071:AJ3071))</f>
        <v>2</v>
      </c>
      <c r="F3071" s="7">
        <f>IF(P3071&gt;0,RANK(P3071,(N3071:P3071,Q3071:AJ3071)),0)</f>
        <v>3</v>
      </c>
      <c r="G3071" s="1">
        <f t="shared" si="1134"/>
        <v>106</v>
      </c>
      <c r="H3071" s="2">
        <f t="shared" si="1135"/>
        <v>3.7628682996095134E-2</v>
      </c>
      <c r="I3071" s="2"/>
      <c r="J3071" s="2">
        <f t="shared" si="1147"/>
        <v>0.42492012779552718</v>
      </c>
      <c r="K3071" s="2">
        <f t="shared" si="1148"/>
        <v>0.38729144479943201</v>
      </c>
      <c r="L3071" s="2">
        <f t="shared" si="1149"/>
        <v>0.14483493077742279</v>
      </c>
      <c r="M3071" s="2">
        <f t="shared" si="1150"/>
        <v>4.2953496627617965E-2</v>
      </c>
      <c r="N3071" s="1">
        <v>1197</v>
      </c>
      <c r="O3071" s="1">
        <v>1091</v>
      </c>
      <c r="P3071" s="1">
        <v>408</v>
      </c>
      <c r="Q3071" s="1">
        <v>56</v>
      </c>
      <c r="R3071" s="1">
        <v>13</v>
      </c>
      <c r="S3071" s="1">
        <v>22</v>
      </c>
      <c r="T3071" s="1">
        <v>9</v>
      </c>
      <c r="U3071" s="1">
        <v>1</v>
      </c>
      <c r="X3071" s="1">
        <v>17</v>
      </c>
      <c r="Y3071" s="1">
        <v>3</v>
      </c>
      <c r="AL3071" s="7">
        <f>IF(Q3071&gt;0,RANK(Q3071,(N3071:P3071,Q3071:AJ3071)),0)</f>
        <v>4</v>
      </c>
      <c r="AM3071" s="7">
        <f>IF(R3071&gt;0,RANK(R3071,(N3071:P3071,Q3071:AJ3071)),0)</f>
        <v>7</v>
      </c>
      <c r="AN3071" s="7">
        <f>IF(S3071&gt;0,RANK(S3071,(N3071:P3071,Q3071:AJ3071)),0)</f>
        <v>5</v>
      </c>
      <c r="AO3071" s="7">
        <f>IF(T3071&gt;0,RANK(T3071,(N3071:P3071,Q3071:AJ3071)),0)</f>
        <v>8</v>
      </c>
      <c r="AP3071" s="2">
        <f t="shared" si="1151"/>
        <v>1.9879304224352148E-2</v>
      </c>
      <c r="AQ3071" s="2">
        <f t="shared" si="1152"/>
        <v>4.6148384806531774E-3</v>
      </c>
      <c r="AR3071" s="2">
        <f t="shared" si="1153"/>
        <v>7.8097266595669153E-3</v>
      </c>
      <c r="AS3071" s="2">
        <f t="shared" si="1154"/>
        <v>3.1948881789137379E-3</v>
      </c>
      <c r="AU3071" t="s">
        <v>1795</v>
      </c>
      <c r="AV3071" t="s">
        <v>2001</v>
      </c>
      <c r="AW3071">
        <v>5</v>
      </c>
      <c r="AY3071" s="130">
        <v>53</v>
      </c>
      <c r="AZ3071" s="131">
        <v>19</v>
      </c>
      <c r="BA3071" s="132">
        <f t="shared" si="1155"/>
        <v>53019</v>
      </c>
      <c r="BC3071" s="7" t="s">
        <v>532</v>
      </c>
    </row>
    <row r="3072" spans="1:55" hidden="1" outlineLevel="1" x14ac:dyDescent="0.2">
      <c r="A3072" t="s">
        <v>2231</v>
      </c>
      <c r="B3072" t="s">
        <v>2001</v>
      </c>
      <c r="C3072" s="1">
        <f t="shared" si="1146"/>
        <v>12096</v>
      </c>
      <c r="D3072" s="7">
        <f>RANK(N3072,(N3072:P3072,Q3072:AJ3072))</f>
        <v>2</v>
      </c>
      <c r="E3072" s="7">
        <f>RANK(O3072,(N3072:P3072,Q3072:AJ3072))</f>
        <v>1</v>
      </c>
      <c r="F3072" s="7">
        <f>IF(P3072&gt;0,RANK(P3072,(N3072:P3072,Q3072:AJ3072)),0)</f>
        <v>3</v>
      </c>
      <c r="G3072" s="1">
        <f t="shared" si="1134"/>
        <v>985</v>
      </c>
      <c r="H3072" s="2">
        <f t="shared" si="1135"/>
        <v>8.1431878306878314E-2</v>
      </c>
      <c r="I3072" s="2"/>
      <c r="J3072" s="2">
        <f t="shared" si="1147"/>
        <v>0.41013558201058203</v>
      </c>
      <c r="K3072" s="2">
        <f t="shared" si="1148"/>
        <v>0.49156746031746029</v>
      </c>
      <c r="L3072" s="2">
        <f t="shared" si="1149"/>
        <v>8.2010582010582006E-2</v>
      </c>
      <c r="M3072" s="2">
        <f t="shared" si="1150"/>
        <v>1.6286375661375613E-2</v>
      </c>
      <c r="N3072" s="1">
        <v>4961</v>
      </c>
      <c r="O3072" s="1">
        <v>5946</v>
      </c>
      <c r="P3072" s="1">
        <v>992</v>
      </c>
      <c r="Q3072" s="1">
        <v>63</v>
      </c>
      <c r="R3072" s="1">
        <v>55</v>
      </c>
      <c r="S3072" s="1">
        <v>41</v>
      </c>
      <c r="T3072" s="1">
        <v>12</v>
      </c>
      <c r="U3072" s="1">
        <v>9</v>
      </c>
      <c r="X3072" s="1">
        <v>16</v>
      </c>
      <c r="Y3072" s="1">
        <v>1</v>
      </c>
      <c r="AL3072" s="7">
        <f>IF(Q3072&gt;0,RANK(Q3072,(N3072:P3072,Q3072:AJ3072)),0)</f>
        <v>4</v>
      </c>
      <c r="AM3072" s="7">
        <f>IF(R3072&gt;0,RANK(R3072,(N3072:P3072,Q3072:AJ3072)),0)</f>
        <v>5</v>
      </c>
      <c r="AN3072" s="7">
        <f>IF(S3072&gt;0,RANK(S3072,(N3072:P3072,Q3072:AJ3072)),0)</f>
        <v>6</v>
      </c>
      <c r="AO3072" s="7">
        <f>IF(T3072&gt;0,RANK(T3072,(N3072:P3072,Q3072:AJ3072)),0)</f>
        <v>8</v>
      </c>
      <c r="AP3072" s="2">
        <f t="shared" si="1151"/>
        <v>5.208333333333333E-3</v>
      </c>
      <c r="AQ3072" s="2">
        <f t="shared" si="1152"/>
        <v>4.5469576719576717E-3</v>
      </c>
      <c r="AR3072" s="2">
        <f t="shared" si="1153"/>
        <v>3.3895502645502644E-3</v>
      </c>
      <c r="AS3072" s="2">
        <f t="shared" si="1154"/>
        <v>9.9206349206349201E-4</v>
      </c>
      <c r="AU3072" t="s">
        <v>2231</v>
      </c>
      <c r="AV3072" t="s">
        <v>2001</v>
      </c>
      <c r="AW3072">
        <v>4</v>
      </c>
      <c r="AY3072" s="130">
        <v>53</v>
      </c>
      <c r="AZ3072" s="131">
        <v>21</v>
      </c>
      <c r="BA3072" s="132">
        <f t="shared" si="1155"/>
        <v>53021</v>
      </c>
      <c r="BC3072" s="7" t="s">
        <v>532</v>
      </c>
    </row>
    <row r="3073" spans="1:55" hidden="1" outlineLevel="1" x14ac:dyDescent="0.2">
      <c r="A3073" t="s">
        <v>169</v>
      </c>
      <c r="B3073" t="s">
        <v>2001</v>
      </c>
      <c r="C3073" s="1">
        <f t="shared" si="1146"/>
        <v>1255</v>
      </c>
      <c r="D3073" s="7">
        <f>RANK(N3073,(N3073:P3073,Q3073:AJ3073))</f>
        <v>2</v>
      </c>
      <c r="E3073" s="7">
        <f>RANK(O3073,(N3073:P3073,Q3073:AJ3073))</f>
        <v>1</v>
      </c>
      <c r="F3073" s="7">
        <f>IF(P3073&gt;0,RANK(P3073,(N3073:P3073,Q3073:AJ3073)),0)</f>
        <v>3</v>
      </c>
      <c r="G3073" s="1">
        <f t="shared" si="1134"/>
        <v>126</v>
      </c>
      <c r="H3073" s="2">
        <f t="shared" si="1135"/>
        <v>0.10039840637450199</v>
      </c>
      <c r="I3073" s="2"/>
      <c r="J3073" s="2">
        <f t="shared" si="1147"/>
        <v>0.39601593625498011</v>
      </c>
      <c r="K3073" s="2">
        <f t="shared" si="1148"/>
        <v>0.49641434262948209</v>
      </c>
      <c r="L3073" s="2">
        <f t="shared" si="1149"/>
        <v>9.3227091633466139E-2</v>
      </c>
      <c r="M3073" s="2">
        <f t="shared" si="1150"/>
        <v>1.434262948207167E-2</v>
      </c>
      <c r="N3073" s="1">
        <v>497</v>
      </c>
      <c r="O3073" s="1">
        <v>623</v>
      </c>
      <c r="P3073" s="1">
        <v>117</v>
      </c>
      <c r="Q3073" s="1">
        <v>8</v>
      </c>
      <c r="R3073" s="1">
        <v>2</v>
      </c>
      <c r="T3073" s="1">
        <v>3</v>
      </c>
      <c r="U3073" s="1">
        <v>2</v>
      </c>
      <c r="X3073" s="1">
        <v>3</v>
      </c>
      <c r="Y3073" s="1">
        <v>0</v>
      </c>
      <c r="AL3073" s="7">
        <f>IF(Q3073&gt;0,RANK(Q3073,(N3073:P3073,Q3073:AJ3073)),0)</f>
        <v>4</v>
      </c>
      <c r="AM3073" s="7">
        <f>IF(R3073&gt;0,RANK(R3073,(N3073:P3073,Q3073:AJ3073)),0)</f>
        <v>7</v>
      </c>
      <c r="AN3073" s="7">
        <f>IF(S3073&gt;0,RANK(S3073,(N3073:P3073,Q3073:AJ3073)),0)</f>
        <v>0</v>
      </c>
      <c r="AO3073" s="7">
        <f>IF(T3073&gt;0,RANK(T3073,(N3073:P3073,Q3073:AJ3073)),0)</f>
        <v>5</v>
      </c>
      <c r="AP3073" s="2">
        <f t="shared" si="1151"/>
        <v>6.3745019920318727E-3</v>
      </c>
      <c r="AQ3073" s="2">
        <f t="shared" si="1152"/>
        <v>1.5936254980079682E-3</v>
      </c>
      <c r="AR3073" s="2">
        <f t="shared" si="1153"/>
        <v>0</v>
      </c>
      <c r="AS3073" s="2">
        <f t="shared" si="1154"/>
        <v>2.3904382470119521E-3</v>
      </c>
      <c r="AU3073" t="s">
        <v>169</v>
      </c>
      <c r="AV3073" t="s">
        <v>2001</v>
      </c>
      <c r="AW3073">
        <v>5</v>
      </c>
      <c r="AY3073" s="130">
        <v>53</v>
      </c>
      <c r="AZ3073" s="131">
        <v>23</v>
      </c>
      <c r="BA3073" s="132">
        <f t="shared" si="1155"/>
        <v>53023</v>
      </c>
      <c r="BC3073" s="7" t="s">
        <v>532</v>
      </c>
    </row>
    <row r="3074" spans="1:55" hidden="1" outlineLevel="1" x14ac:dyDescent="0.2">
      <c r="A3074" t="s">
        <v>1019</v>
      </c>
      <c r="B3074" t="s">
        <v>2001</v>
      </c>
      <c r="C3074" s="1">
        <f t="shared" si="1146"/>
        <v>21866</v>
      </c>
      <c r="D3074" s="7">
        <f>RANK(N3074,(N3074:P3074,Q3074:AJ3074))</f>
        <v>2</v>
      </c>
      <c r="E3074" s="7">
        <f>RANK(O3074,(N3074:P3074,Q3074:AJ3074))</f>
        <v>1</v>
      </c>
      <c r="F3074" s="7">
        <f>IF(P3074&gt;0,RANK(P3074,(N3074:P3074,Q3074:AJ3074)),0)</f>
        <v>3</v>
      </c>
      <c r="G3074" s="1">
        <f t="shared" si="1134"/>
        <v>2830</v>
      </c>
      <c r="H3074" s="2">
        <f t="shared" si="1135"/>
        <v>0.12942467758163359</v>
      </c>
      <c r="I3074" s="2"/>
      <c r="J3074" s="2">
        <f t="shared" si="1147"/>
        <v>0.36883746455684624</v>
      </c>
      <c r="K3074" s="2">
        <f t="shared" si="1148"/>
        <v>0.49826214213847986</v>
      </c>
      <c r="L3074" s="2">
        <f t="shared" si="1149"/>
        <v>0.11414982164090369</v>
      </c>
      <c r="M3074" s="2">
        <f t="shared" si="1150"/>
        <v>1.8750571663770269E-2</v>
      </c>
      <c r="N3074" s="1">
        <v>8065</v>
      </c>
      <c r="O3074" s="1">
        <v>10895</v>
      </c>
      <c r="P3074" s="1">
        <v>2496</v>
      </c>
      <c r="Q3074" s="1">
        <v>203</v>
      </c>
      <c r="R3074" s="1">
        <v>83</v>
      </c>
      <c r="S3074" s="1">
        <v>62</v>
      </c>
      <c r="T3074" s="1">
        <v>25</v>
      </c>
      <c r="U3074" s="1">
        <v>12</v>
      </c>
      <c r="X3074" s="1">
        <v>23</v>
      </c>
      <c r="Y3074" s="1">
        <v>2</v>
      </c>
      <c r="AL3074" s="7">
        <f>IF(Q3074&gt;0,RANK(Q3074,(N3074:P3074,Q3074:AJ3074)),0)</f>
        <v>4</v>
      </c>
      <c r="AM3074" s="7">
        <f>IF(R3074&gt;0,RANK(R3074,(N3074:P3074,Q3074:AJ3074)),0)</f>
        <v>5</v>
      </c>
      <c r="AN3074" s="7">
        <f>IF(S3074&gt;0,RANK(S3074,(N3074:P3074,Q3074:AJ3074)),0)</f>
        <v>6</v>
      </c>
      <c r="AO3074" s="7">
        <f>IF(T3074&gt;0,RANK(T3074,(N3074:P3074,Q3074:AJ3074)),0)</f>
        <v>7</v>
      </c>
      <c r="AP3074" s="2">
        <f t="shared" si="1151"/>
        <v>9.2838196286472146E-3</v>
      </c>
      <c r="AQ3074" s="2">
        <f t="shared" si="1152"/>
        <v>3.7958474343729991E-3</v>
      </c>
      <c r="AR3074" s="2">
        <f t="shared" si="1153"/>
        <v>2.8354523003750113E-3</v>
      </c>
      <c r="AS3074" s="2">
        <f t="shared" si="1154"/>
        <v>1.143327540473795E-3</v>
      </c>
      <c r="AU3074" t="s">
        <v>1019</v>
      </c>
      <c r="AV3074" t="s">
        <v>2001</v>
      </c>
      <c r="AW3074">
        <v>4</v>
      </c>
      <c r="AY3074" s="130">
        <v>53</v>
      </c>
      <c r="AZ3074" s="131">
        <v>25</v>
      </c>
      <c r="BA3074" s="132">
        <f t="shared" si="1155"/>
        <v>53025</v>
      </c>
      <c r="BC3074" s="7" t="s">
        <v>532</v>
      </c>
    </row>
    <row r="3075" spans="1:55" hidden="1" outlineLevel="1" x14ac:dyDescent="0.2">
      <c r="A3075" t="s">
        <v>2521</v>
      </c>
      <c r="B3075" t="s">
        <v>2001</v>
      </c>
      <c r="C3075" s="1">
        <f t="shared" si="1146"/>
        <v>26250</v>
      </c>
      <c r="D3075" s="7">
        <f>RANK(N3075,(N3075:P3075,Q3075:AJ3075))</f>
        <v>1</v>
      </c>
      <c r="E3075" s="7">
        <f>RANK(O3075,(N3075:P3075,Q3075:AJ3075))</f>
        <v>2</v>
      </c>
      <c r="F3075" s="7">
        <f>IF(P3075&gt;0,RANK(P3075,(N3075:P3075,Q3075:AJ3075)),0)</f>
        <v>3</v>
      </c>
      <c r="G3075" s="1">
        <f t="shared" si="1134"/>
        <v>6447</v>
      </c>
      <c r="H3075" s="2">
        <f t="shared" si="1135"/>
        <v>0.24560000000000001</v>
      </c>
      <c r="I3075" s="2"/>
      <c r="J3075" s="2">
        <f t="shared" si="1147"/>
        <v>0.53645714285714285</v>
      </c>
      <c r="K3075" s="2">
        <f t="shared" si="1148"/>
        <v>0.29085714285714287</v>
      </c>
      <c r="L3075" s="2">
        <f t="shared" si="1149"/>
        <v>0.14312380952380951</v>
      </c>
      <c r="M3075" s="2">
        <f t="shared" si="1150"/>
        <v>2.9561904761904761E-2</v>
      </c>
      <c r="N3075" s="1">
        <v>14082</v>
      </c>
      <c r="O3075" s="1">
        <v>7635</v>
      </c>
      <c r="P3075" s="1">
        <v>3757</v>
      </c>
      <c r="Q3075" s="1">
        <v>445</v>
      </c>
      <c r="R3075" s="1">
        <v>174</v>
      </c>
      <c r="S3075" s="1">
        <v>41</v>
      </c>
      <c r="T3075" s="1">
        <v>45</v>
      </c>
      <c r="U3075" s="1">
        <v>29</v>
      </c>
      <c r="X3075" s="1">
        <v>37</v>
      </c>
      <c r="Y3075" s="1">
        <v>5</v>
      </c>
      <c r="AL3075" s="7">
        <f>IF(Q3075&gt;0,RANK(Q3075,(N3075:P3075,Q3075:AJ3075)),0)</f>
        <v>4</v>
      </c>
      <c r="AM3075" s="7">
        <f>IF(R3075&gt;0,RANK(R3075,(N3075:P3075,Q3075:AJ3075)),0)</f>
        <v>5</v>
      </c>
      <c r="AN3075" s="7">
        <f>IF(S3075&gt;0,RANK(S3075,(N3075:P3075,Q3075:AJ3075)),0)</f>
        <v>7</v>
      </c>
      <c r="AO3075" s="7">
        <f>IF(T3075&gt;0,RANK(T3075,(N3075:P3075,Q3075:AJ3075)),0)</f>
        <v>6</v>
      </c>
      <c r="AP3075" s="2">
        <f t="shared" si="1151"/>
        <v>1.6952380952380951E-2</v>
      </c>
      <c r="AQ3075" s="2">
        <f t="shared" si="1152"/>
        <v>6.628571428571429E-3</v>
      </c>
      <c r="AR3075" s="2">
        <f t="shared" si="1153"/>
        <v>1.561904761904762E-3</v>
      </c>
      <c r="AS3075" s="2">
        <f t="shared" si="1154"/>
        <v>1.7142857142857142E-3</v>
      </c>
      <c r="AU3075" t="s">
        <v>2521</v>
      </c>
      <c r="AV3075" t="s">
        <v>2001</v>
      </c>
      <c r="AY3075" s="130">
        <v>53</v>
      </c>
      <c r="AZ3075" s="131">
        <v>27</v>
      </c>
      <c r="BA3075" s="132">
        <f t="shared" si="1155"/>
        <v>53027</v>
      </c>
      <c r="BC3075" s="7" t="s">
        <v>532</v>
      </c>
    </row>
    <row r="3076" spans="1:55" hidden="1" outlineLevel="1" x14ac:dyDescent="0.2">
      <c r="A3076" t="s">
        <v>2522</v>
      </c>
      <c r="B3076" t="s">
        <v>2001</v>
      </c>
      <c r="C3076" s="1">
        <f t="shared" si="1146"/>
        <v>28464</v>
      </c>
      <c r="D3076" s="7">
        <f>RANK(N3076,(N3076:P3076,Q3076:AJ3076))</f>
        <v>2</v>
      </c>
      <c r="E3076" s="7">
        <f>RANK(O3076,(N3076:P3076,Q3076:AJ3076))</f>
        <v>1</v>
      </c>
      <c r="F3076" s="7">
        <f>IF(P3076&gt;0,RANK(P3076,(N3076:P3076,Q3076:AJ3076)),0)</f>
        <v>3</v>
      </c>
      <c r="G3076" s="1">
        <f t="shared" si="1134"/>
        <v>230</v>
      </c>
      <c r="H3076" s="2">
        <f t="shared" si="1135"/>
        <v>8.0803822372119173E-3</v>
      </c>
      <c r="I3076" s="2"/>
      <c r="J3076" s="2">
        <f t="shared" si="1147"/>
        <v>0.42710089938167511</v>
      </c>
      <c r="K3076" s="2">
        <f t="shared" si="1148"/>
        <v>0.43518128161888703</v>
      </c>
      <c r="L3076" s="2">
        <f t="shared" si="1149"/>
        <v>9.7913153456998317E-2</v>
      </c>
      <c r="M3076" s="2">
        <f t="shared" si="1150"/>
        <v>3.9804665542439485E-2</v>
      </c>
      <c r="N3076" s="1">
        <v>12157</v>
      </c>
      <c r="O3076" s="1">
        <v>12387</v>
      </c>
      <c r="P3076" s="1">
        <v>2787</v>
      </c>
      <c r="Q3076" s="1">
        <v>769</v>
      </c>
      <c r="R3076" s="1">
        <v>137</v>
      </c>
      <c r="S3076" s="1">
        <v>45</v>
      </c>
      <c r="T3076" s="1">
        <v>105</v>
      </c>
      <c r="U3076" s="1">
        <v>36</v>
      </c>
      <c r="X3076" s="1">
        <v>32</v>
      </c>
      <c r="Y3076" s="1">
        <v>9</v>
      </c>
      <c r="AL3076" s="7">
        <f>IF(Q3076&gt;0,RANK(Q3076,(N3076:P3076,Q3076:AJ3076)),0)</f>
        <v>4</v>
      </c>
      <c r="AM3076" s="7">
        <f>IF(R3076&gt;0,RANK(R3076,(N3076:P3076,Q3076:AJ3076)),0)</f>
        <v>5</v>
      </c>
      <c r="AN3076" s="7">
        <f>IF(S3076&gt;0,RANK(S3076,(N3076:P3076,Q3076:AJ3076)),0)</f>
        <v>7</v>
      </c>
      <c r="AO3076" s="7">
        <f>IF(T3076&gt;0,RANK(T3076,(N3076:P3076,Q3076:AJ3076)),0)</f>
        <v>6</v>
      </c>
      <c r="AP3076" s="2">
        <f t="shared" si="1151"/>
        <v>2.7016582349634628E-2</v>
      </c>
      <c r="AQ3076" s="2">
        <f t="shared" si="1152"/>
        <v>4.8130972456436197E-3</v>
      </c>
      <c r="AR3076" s="2">
        <f t="shared" si="1153"/>
        <v>1.5809443507588533E-3</v>
      </c>
      <c r="AS3076" s="2">
        <f t="shared" si="1154"/>
        <v>3.6888701517706576E-3</v>
      </c>
      <c r="AU3076" t="s">
        <v>2522</v>
      </c>
      <c r="AV3076" t="s">
        <v>2001</v>
      </c>
      <c r="AW3076">
        <v>2</v>
      </c>
      <c r="AY3076" s="130">
        <v>53</v>
      </c>
      <c r="AZ3076" s="131">
        <v>29</v>
      </c>
      <c r="BA3076" s="132">
        <f t="shared" si="1155"/>
        <v>53029</v>
      </c>
      <c r="BC3076" s="7" t="s">
        <v>532</v>
      </c>
    </row>
    <row r="3077" spans="1:55" hidden="1" outlineLevel="1" x14ac:dyDescent="0.2">
      <c r="A3077" t="s">
        <v>1884</v>
      </c>
      <c r="B3077" t="s">
        <v>2001</v>
      </c>
      <c r="C3077" s="1">
        <f t="shared" si="1146"/>
        <v>14119</v>
      </c>
      <c r="D3077" s="7">
        <f>RANK(N3077,(N3077:P3077,Q3077:AJ3077))</f>
        <v>1</v>
      </c>
      <c r="E3077" s="7">
        <f>RANK(O3077,(N3077:P3077,Q3077:AJ3077))</f>
        <v>2</v>
      </c>
      <c r="F3077" s="7">
        <f>IF(P3077&gt;0,RANK(P3077,(N3077:P3077,Q3077:AJ3077)),0)</f>
        <v>3</v>
      </c>
      <c r="G3077" s="1">
        <f t="shared" si="1134"/>
        <v>2538</v>
      </c>
      <c r="H3077" s="2">
        <f t="shared" si="1135"/>
        <v>0.17975777321340039</v>
      </c>
      <c r="I3077" s="2"/>
      <c r="J3077" s="2">
        <f t="shared" si="1147"/>
        <v>0.50605566966499049</v>
      </c>
      <c r="K3077" s="2">
        <f t="shared" si="1148"/>
        <v>0.32629789645159007</v>
      </c>
      <c r="L3077" s="2">
        <f t="shared" si="1149"/>
        <v>9.8094765918266172E-2</v>
      </c>
      <c r="M3077" s="2">
        <f t="shared" si="1150"/>
        <v>6.955166796515326E-2</v>
      </c>
      <c r="N3077" s="1">
        <v>7145</v>
      </c>
      <c r="O3077" s="1">
        <v>4607</v>
      </c>
      <c r="P3077" s="1">
        <v>1385</v>
      </c>
      <c r="Q3077" s="1">
        <v>734</v>
      </c>
      <c r="R3077" s="1">
        <v>130</v>
      </c>
      <c r="S3077" s="1">
        <v>17</v>
      </c>
      <c r="T3077" s="1">
        <v>55</v>
      </c>
      <c r="U3077" s="1">
        <v>21</v>
      </c>
      <c r="X3077" s="1">
        <v>19</v>
      </c>
      <c r="Y3077" s="1">
        <v>6</v>
      </c>
      <c r="AL3077" s="7">
        <f>IF(Q3077&gt;0,RANK(Q3077,(N3077:P3077,Q3077:AJ3077)),0)</f>
        <v>4</v>
      </c>
      <c r="AM3077" s="7">
        <f>IF(R3077&gt;0,RANK(R3077,(N3077:P3077,Q3077:AJ3077)),0)</f>
        <v>5</v>
      </c>
      <c r="AN3077" s="7">
        <f>IF(S3077&gt;0,RANK(S3077,(N3077:P3077,Q3077:AJ3077)),0)</f>
        <v>9</v>
      </c>
      <c r="AO3077" s="7">
        <f>IF(T3077&gt;0,RANK(T3077,(N3077:P3077,Q3077:AJ3077)),0)</f>
        <v>6</v>
      </c>
      <c r="AP3077" s="2">
        <f t="shared" si="1151"/>
        <v>5.1986684609391598E-2</v>
      </c>
      <c r="AQ3077" s="2">
        <f t="shared" si="1152"/>
        <v>9.2074509526170415E-3</v>
      </c>
      <c r="AR3077" s="2">
        <f t="shared" si="1153"/>
        <v>1.2040512784191515E-3</v>
      </c>
      <c r="AS3077" s="2">
        <f t="shared" si="1154"/>
        <v>3.8954600184149019E-3</v>
      </c>
      <c r="AU3077" t="s">
        <v>1884</v>
      </c>
      <c r="AV3077" t="s">
        <v>2001</v>
      </c>
      <c r="AW3077">
        <v>6</v>
      </c>
      <c r="AY3077" s="130">
        <v>53</v>
      </c>
      <c r="AZ3077" s="131">
        <v>31</v>
      </c>
      <c r="BA3077" s="132">
        <f t="shared" si="1155"/>
        <v>53031</v>
      </c>
      <c r="BC3077" s="7" t="s">
        <v>532</v>
      </c>
    </row>
    <row r="3078" spans="1:55" hidden="1" outlineLevel="1" x14ac:dyDescent="0.2">
      <c r="A3078" t="s">
        <v>2523</v>
      </c>
      <c r="B3078" t="s">
        <v>2001</v>
      </c>
      <c r="C3078" s="1">
        <f t="shared" si="1146"/>
        <v>741104</v>
      </c>
      <c r="D3078" s="7">
        <f>RANK(N3078,(N3078:P3078,Q3078:AJ3078))</f>
        <v>1</v>
      </c>
      <c r="E3078" s="7">
        <f>RANK(O3078,(N3078:P3078,Q3078:AJ3078))</f>
        <v>2</v>
      </c>
      <c r="F3078" s="7">
        <f>IF(P3078&gt;0,RANK(P3078,(N3078:P3078,Q3078:AJ3078)),0)</f>
        <v>3</v>
      </c>
      <c r="G3078" s="1">
        <f t="shared" si="1134"/>
        <v>185035</v>
      </c>
      <c r="H3078" s="2">
        <f t="shared" si="1135"/>
        <v>0.24967480947343423</v>
      </c>
      <c r="I3078" s="2"/>
      <c r="J3078" s="2">
        <f t="shared" si="1147"/>
        <v>0.56381560482739268</v>
      </c>
      <c r="K3078" s="2">
        <f t="shared" si="1148"/>
        <v>0.31414079535395845</v>
      </c>
      <c r="L3078" s="2">
        <f t="shared" si="1149"/>
        <v>6.9233198039681337E-2</v>
      </c>
      <c r="M3078" s="2">
        <f t="shared" si="1150"/>
        <v>5.2810401778967536E-2</v>
      </c>
      <c r="N3078" s="1">
        <v>417846</v>
      </c>
      <c r="O3078" s="1">
        <v>232811</v>
      </c>
      <c r="P3078" s="1">
        <v>51309</v>
      </c>
      <c r="Q3078" s="1">
        <v>29365</v>
      </c>
      <c r="R3078" s="1">
        <v>4736</v>
      </c>
      <c r="S3078" s="1">
        <v>1003</v>
      </c>
      <c r="T3078" s="1">
        <v>2422</v>
      </c>
      <c r="U3078" s="1">
        <v>760</v>
      </c>
      <c r="X3078" s="1">
        <v>523</v>
      </c>
      <c r="Y3078" s="1">
        <v>329</v>
      </c>
      <c r="AL3078" s="7">
        <f>IF(Q3078&gt;0,RANK(Q3078,(N3078:P3078,Q3078:AJ3078)),0)</f>
        <v>4</v>
      </c>
      <c r="AM3078" s="7">
        <f>IF(R3078&gt;0,RANK(R3078,(N3078:P3078,Q3078:AJ3078)),0)</f>
        <v>5</v>
      </c>
      <c r="AN3078" s="7">
        <f>IF(S3078&gt;0,RANK(S3078,(N3078:P3078,Q3078:AJ3078)),0)</f>
        <v>7</v>
      </c>
      <c r="AO3078" s="7">
        <f>IF(T3078&gt;0,RANK(T3078,(N3078:P3078,Q3078:AJ3078)),0)</f>
        <v>6</v>
      </c>
      <c r="AP3078" s="2">
        <f t="shared" si="1151"/>
        <v>3.9623318724497508E-2</v>
      </c>
      <c r="AQ3078" s="2">
        <f t="shared" si="1152"/>
        <v>6.3904661154169998E-3</v>
      </c>
      <c r="AR3078" s="2">
        <f t="shared" si="1153"/>
        <v>1.3533862993587945E-3</v>
      </c>
      <c r="AS3078" s="2">
        <f t="shared" si="1154"/>
        <v>3.2680973250717848E-3</v>
      </c>
      <c r="AU3078" t="s">
        <v>2523</v>
      </c>
      <c r="AV3078" t="s">
        <v>2001</v>
      </c>
      <c r="AY3078" s="130">
        <v>53</v>
      </c>
      <c r="AZ3078" s="131">
        <v>33</v>
      </c>
      <c r="BA3078" s="132">
        <f t="shared" si="1155"/>
        <v>53033</v>
      </c>
      <c r="BC3078" s="7" t="s">
        <v>532</v>
      </c>
    </row>
    <row r="3079" spans="1:55" hidden="1" outlineLevel="1" x14ac:dyDescent="0.2">
      <c r="A3079" t="s">
        <v>2048</v>
      </c>
      <c r="B3079" t="s">
        <v>2001</v>
      </c>
      <c r="C3079" s="1">
        <f t="shared" si="1146"/>
        <v>91487</v>
      </c>
      <c r="D3079" s="7">
        <f>RANK(N3079,(N3079:P3079,Q3079:AJ3079))</f>
        <v>1</v>
      </c>
      <c r="E3079" s="7">
        <f>RANK(O3079,(N3079:P3079,Q3079:AJ3079))</f>
        <v>2</v>
      </c>
      <c r="F3079" s="7">
        <f>IF(P3079&gt;0,RANK(P3079,(N3079:P3079,Q3079:AJ3079)),0)</f>
        <v>3</v>
      </c>
      <c r="G3079" s="1">
        <f t="shared" si="1134"/>
        <v>8863</v>
      </c>
      <c r="H3079" s="2">
        <f t="shared" si="1135"/>
        <v>9.6877151945085088E-2</v>
      </c>
      <c r="I3079" s="2"/>
      <c r="J3079" s="2">
        <f t="shared" si="1147"/>
        <v>0.48276804354717062</v>
      </c>
      <c r="K3079" s="2">
        <f t="shared" si="1148"/>
        <v>0.38589089160208556</v>
      </c>
      <c r="L3079" s="2">
        <f t="shared" si="1149"/>
        <v>9.5849683561598911E-2</v>
      </c>
      <c r="M3079" s="2">
        <f t="shared" si="1150"/>
        <v>3.5491381289144905E-2</v>
      </c>
      <c r="N3079" s="1">
        <v>44167</v>
      </c>
      <c r="O3079" s="1">
        <v>35304</v>
      </c>
      <c r="P3079" s="1">
        <v>8769</v>
      </c>
      <c r="Q3079" s="1">
        <v>2215</v>
      </c>
      <c r="R3079" s="1">
        <v>510</v>
      </c>
      <c r="S3079" s="1">
        <v>98</v>
      </c>
      <c r="T3079" s="1">
        <v>258</v>
      </c>
      <c r="U3079" s="1">
        <v>73</v>
      </c>
      <c r="X3079" s="1">
        <v>75</v>
      </c>
      <c r="Y3079" s="1">
        <v>18</v>
      </c>
      <c r="AL3079" s="7">
        <f>IF(Q3079&gt;0,RANK(Q3079,(N3079:P3079,Q3079:AJ3079)),0)</f>
        <v>4</v>
      </c>
      <c r="AM3079" s="7">
        <f>IF(R3079&gt;0,RANK(R3079,(N3079:P3079,Q3079:AJ3079)),0)</f>
        <v>5</v>
      </c>
      <c r="AN3079" s="7">
        <f>IF(S3079&gt;0,RANK(S3079,(N3079:P3079,Q3079:AJ3079)),0)</f>
        <v>7</v>
      </c>
      <c r="AO3079" s="7">
        <f>IF(T3079&gt;0,RANK(T3079,(N3079:P3079,Q3079:AJ3079)),0)</f>
        <v>6</v>
      </c>
      <c r="AP3079" s="2">
        <f t="shared" si="1151"/>
        <v>2.421109010023282E-2</v>
      </c>
      <c r="AQ3079" s="2">
        <f t="shared" si="1152"/>
        <v>5.5745625061484148E-3</v>
      </c>
      <c r="AR3079" s="2">
        <f t="shared" si="1153"/>
        <v>1.0711904423579305E-3</v>
      </c>
      <c r="AS3079" s="2">
        <f t="shared" si="1154"/>
        <v>2.8200727972280213E-3</v>
      </c>
      <c r="AU3079" t="s">
        <v>2048</v>
      </c>
      <c r="AV3079" t="s">
        <v>2001</v>
      </c>
      <c r="AY3079" s="130">
        <v>53</v>
      </c>
      <c r="AZ3079" s="131">
        <v>35</v>
      </c>
      <c r="BA3079" s="132">
        <f t="shared" si="1155"/>
        <v>53035</v>
      </c>
      <c r="BC3079" s="7" t="s">
        <v>532</v>
      </c>
    </row>
    <row r="3080" spans="1:55" hidden="1" outlineLevel="1" x14ac:dyDescent="0.2">
      <c r="A3080" t="s">
        <v>2086</v>
      </c>
      <c r="B3080" t="s">
        <v>2001</v>
      </c>
      <c r="C3080" s="1">
        <f t="shared" si="1146"/>
        <v>12564</v>
      </c>
      <c r="D3080" s="7">
        <f>RANK(N3080,(N3080:P3080,Q3080:AJ3080))</f>
        <v>1</v>
      </c>
      <c r="E3080" s="7">
        <f>RANK(O3080,(N3080:P3080,Q3080:AJ3080))</f>
        <v>2</v>
      </c>
      <c r="F3080" s="7">
        <f>IF(P3080&gt;0,RANK(P3080,(N3080:P3080,Q3080:AJ3080)),0)</f>
        <v>3</v>
      </c>
      <c r="G3080" s="1">
        <f t="shared" si="1134"/>
        <v>483</v>
      </c>
      <c r="H3080" s="2">
        <f t="shared" si="1135"/>
        <v>3.8443170964660933E-2</v>
      </c>
      <c r="I3080" s="2"/>
      <c r="J3080" s="2">
        <f t="shared" si="1147"/>
        <v>0.45423432028016553</v>
      </c>
      <c r="K3080" s="2">
        <f t="shared" si="1148"/>
        <v>0.41579114931550459</v>
      </c>
      <c r="L3080" s="2">
        <f t="shared" si="1149"/>
        <v>9.6625278573702636E-2</v>
      </c>
      <c r="M3080" s="2">
        <f t="shared" si="1150"/>
        <v>3.3349251830627244E-2</v>
      </c>
      <c r="N3080" s="1">
        <v>5707</v>
      </c>
      <c r="O3080" s="1">
        <v>5224</v>
      </c>
      <c r="P3080" s="1">
        <v>1214</v>
      </c>
      <c r="Q3080" s="1">
        <v>275</v>
      </c>
      <c r="R3080" s="1">
        <v>76</v>
      </c>
      <c r="S3080" s="1">
        <v>17</v>
      </c>
      <c r="T3080" s="1">
        <v>23</v>
      </c>
      <c r="U3080" s="1">
        <v>10</v>
      </c>
      <c r="X3080" s="1">
        <v>11</v>
      </c>
      <c r="Y3080" s="1">
        <v>7</v>
      </c>
      <c r="AL3080" s="7">
        <f>IF(Q3080&gt;0,RANK(Q3080,(N3080:P3080,Q3080:AJ3080)),0)</f>
        <v>4</v>
      </c>
      <c r="AM3080" s="7">
        <f>IF(R3080&gt;0,RANK(R3080,(N3080:P3080,Q3080:AJ3080)),0)</f>
        <v>5</v>
      </c>
      <c r="AN3080" s="7">
        <f>IF(S3080&gt;0,RANK(S3080,(N3080:P3080,Q3080:AJ3080)),0)</f>
        <v>7</v>
      </c>
      <c r="AO3080" s="7">
        <f>IF(T3080&gt;0,RANK(T3080,(N3080:P3080,Q3080:AJ3080)),0)</f>
        <v>6</v>
      </c>
      <c r="AP3080" s="2">
        <f t="shared" si="1151"/>
        <v>2.1887933779051256E-2</v>
      </c>
      <c r="AQ3080" s="2">
        <f t="shared" si="1152"/>
        <v>6.0490289716650745E-3</v>
      </c>
      <c r="AR3080" s="2">
        <f t="shared" si="1153"/>
        <v>1.3530722699777141E-3</v>
      </c>
      <c r="AS3080" s="2">
        <f t="shared" si="1154"/>
        <v>1.8306271887933779E-3</v>
      </c>
      <c r="AU3080" t="s">
        <v>2086</v>
      </c>
      <c r="AV3080" t="s">
        <v>2001</v>
      </c>
      <c r="AW3080">
        <v>4</v>
      </c>
      <c r="AY3080" s="130">
        <v>53</v>
      </c>
      <c r="AZ3080" s="131">
        <v>37</v>
      </c>
      <c r="BA3080" s="132">
        <f t="shared" si="1155"/>
        <v>53037</v>
      </c>
      <c r="BC3080" s="7" t="s">
        <v>532</v>
      </c>
    </row>
    <row r="3081" spans="1:55" hidden="1" outlineLevel="1" x14ac:dyDescent="0.2">
      <c r="A3081" t="s">
        <v>3154</v>
      </c>
      <c r="B3081" t="s">
        <v>2001</v>
      </c>
      <c r="C3081" s="1">
        <f t="shared" si="1146"/>
        <v>7052</v>
      </c>
      <c r="D3081" s="7">
        <f>RANK(N3081,(N3081:P3081,Q3081:AJ3081))</f>
        <v>1</v>
      </c>
      <c r="E3081" s="7">
        <f>RANK(O3081,(N3081:P3081,Q3081:AJ3081))</f>
        <v>2</v>
      </c>
      <c r="F3081" s="7">
        <f>IF(P3081&gt;0,RANK(P3081,(N3081:P3081,Q3081:AJ3081)),0)</f>
        <v>3</v>
      </c>
      <c r="G3081" s="1">
        <f t="shared" si="1134"/>
        <v>552</v>
      </c>
      <c r="H3081" s="2">
        <f t="shared" si="1135"/>
        <v>7.8275666477595013E-2</v>
      </c>
      <c r="I3081" s="2"/>
      <c r="J3081" s="2">
        <f t="shared" si="1147"/>
        <v>0.45575723199092455</v>
      </c>
      <c r="K3081" s="2">
        <f t="shared" si="1148"/>
        <v>0.37748156551332956</v>
      </c>
      <c r="L3081" s="2">
        <f t="shared" si="1149"/>
        <v>0.1240782756664776</v>
      </c>
      <c r="M3081" s="2">
        <f t="shared" si="1150"/>
        <v>4.2682926829268289E-2</v>
      </c>
      <c r="N3081" s="1">
        <v>3214</v>
      </c>
      <c r="O3081" s="1">
        <v>2662</v>
      </c>
      <c r="P3081" s="1">
        <v>875</v>
      </c>
      <c r="Q3081" s="1">
        <v>185</v>
      </c>
      <c r="R3081" s="1">
        <v>54</v>
      </c>
      <c r="S3081" s="1">
        <v>20</v>
      </c>
      <c r="T3081" s="1">
        <v>16</v>
      </c>
      <c r="U3081" s="1">
        <v>4</v>
      </c>
      <c r="X3081" s="1">
        <v>21</v>
      </c>
      <c r="Y3081" s="1">
        <v>1</v>
      </c>
      <c r="AL3081" s="7">
        <f>IF(Q3081&gt;0,RANK(Q3081,(N3081:P3081,Q3081:AJ3081)),0)</f>
        <v>4</v>
      </c>
      <c r="AM3081" s="7">
        <f>IF(R3081&gt;0,RANK(R3081,(N3081:P3081,Q3081:AJ3081)),0)</f>
        <v>5</v>
      </c>
      <c r="AN3081" s="7">
        <f>IF(S3081&gt;0,RANK(S3081,(N3081:P3081,Q3081:AJ3081)),0)</f>
        <v>7</v>
      </c>
      <c r="AO3081" s="7">
        <f>IF(T3081&gt;0,RANK(T3081,(N3081:P3081,Q3081:AJ3081)),0)</f>
        <v>8</v>
      </c>
      <c r="AP3081" s="2">
        <f t="shared" si="1151"/>
        <v>2.6233692569483835E-2</v>
      </c>
      <c r="AQ3081" s="2">
        <f t="shared" si="1152"/>
        <v>7.6574021554169031E-3</v>
      </c>
      <c r="AR3081" s="2">
        <f t="shared" si="1153"/>
        <v>2.8360748723766306E-3</v>
      </c>
      <c r="AS3081" s="2">
        <f t="shared" si="1154"/>
        <v>2.2688598979013048E-3</v>
      </c>
      <c r="AU3081" t="s">
        <v>3154</v>
      </c>
      <c r="AV3081" t="s">
        <v>2001</v>
      </c>
      <c r="AY3081" s="130">
        <v>53</v>
      </c>
      <c r="AZ3081" s="131">
        <v>39</v>
      </c>
      <c r="BA3081" s="132">
        <f t="shared" si="1155"/>
        <v>53039</v>
      </c>
      <c r="BC3081" s="7" t="s">
        <v>532</v>
      </c>
    </row>
    <row r="3082" spans="1:55" hidden="1" outlineLevel="1" x14ac:dyDescent="0.2">
      <c r="A3082" t="s">
        <v>192</v>
      </c>
      <c r="B3082" t="s">
        <v>2001</v>
      </c>
      <c r="C3082" s="1">
        <f t="shared" si="1146"/>
        <v>27644</v>
      </c>
      <c r="D3082" s="7">
        <f>RANK(N3082,(N3082:P3082,Q3082:AJ3082))</f>
        <v>2</v>
      </c>
      <c r="E3082" s="7">
        <f>RANK(O3082,(N3082:P3082,Q3082:AJ3082))</f>
        <v>1</v>
      </c>
      <c r="F3082" s="7">
        <f>IF(P3082&gt;0,RANK(P3082,(N3082:P3082,Q3082:AJ3082)),0)</f>
        <v>3</v>
      </c>
      <c r="G3082" s="1">
        <f t="shared" si="1134"/>
        <v>2907</v>
      </c>
      <c r="H3082" s="2">
        <f t="shared" si="1135"/>
        <v>0.10515844306178555</v>
      </c>
      <c r="I3082" s="2"/>
      <c r="J3082" s="2">
        <f t="shared" si="1147"/>
        <v>0.37371581536680654</v>
      </c>
      <c r="K3082" s="2">
        <f t="shared" si="1148"/>
        <v>0.4788742584285921</v>
      </c>
      <c r="L3082" s="2">
        <f t="shared" si="1149"/>
        <v>0.12201562726088844</v>
      </c>
      <c r="M3082" s="2">
        <f t="shared" si="1150"/>
        <v>2.5394298943712923E-2</v>
      </c>
      <c r="N3082" s="1">
        <v>10331</v>
      </c>
      <c r="O3082" s="1">
        <v>13238</v>
      </c>
      <c r="P3082" s="1">
        <v>3373</v>
      </c>
      <c r="Q3082" s="1">
        <v>390</v>
      </c>
      <c r="R3082" s="1">
        <v>112</v>
      </c>
      <c r="S3082" s="1">
        <v>66</v>
      </c>
      <c r="T3082" s="1">
        <v>51</v>
      </c>
      <c r="U3082" s="1">
        <v>26</v>
      </c>
      <c r="X3082" s="1">
        <v>47</v>
      </c>
      <c r="Y3082" s="1">
        <v>10</v>
      </c>
      <c r="AL3082" s="7">
        <f>IF(Q3082&gt;0,RANK(Q3082,(N3082:P3082,Q3082:AJ3082)),0)</f>
        <v>4</v>
      </c>
      <c r="AM3082" s="7">
        <f>IF(R3082&gt;0,RANK(R3082,(N3082:P3082,Q3082:AJ3082)),0)</f>
        <v>5</v>
      </c>
      <c r="AN3082" s="7">
        <f>IF(S3082&gt;0,RANK(S3082,(N3082:P3082,Q3082:AJ3082)),0)</f>
        <v>6</v>
      </c>
      <c r="AO3082" s="7">
        <f>IF(T3082&gt;0,RANK(T3082,(N3082:P3082,Q3082:AJ3082)),0)</f>
        <v>7</v>
      </c>
      <c r="AP3082" s="2">
        <f t="shared" si="1151"/>
        <v>1.410794385761829E-2</v>
      </c>
      <c r="AQ3082" s="2">
        <f t="shared" si="1152"/>
        <v>4.0515120821878166E-3</v>
      </c>
      <c r="AR3082" s="2">
        <f t="shared" si="1153"/>
        <v>2.3874981912892488E-3</v>
      </c>
      <c r="AS3082" s="2">
        <f t="shared" si="1154"/>
        <v>1.8448849659962378E-3</v>
      </c>
      <c r="AU3082" t="s">
        <v>192</v>
      </c>
      <c r="AV3082" t="s">
        <v>2001</v>
      </c>
      <c r="AW3082">
        <v>3</v>
      </c>
      <c r="AY3082" s="130">
        <v>53</v>
      </c>
      <c r="AZ3082" s="131">
        <v>41</v>
      </c>
      <c r="BA3082" s="132">
        <f t="shared" si="1155"/>
        <v>53041</v>
      </c>
      <c r="BC3082" s="7" t="s">
        <v>532</v>
      </c>
    </row>
    <row r="3083" spans="1:55" hidden="1" outlineLevel="1" x14ac:dyDescent="0.2">
      <c r="A3083" t="s">
        <v>2585</v>
      </c>
      <c r="B3083" t="s">
        <v>2001</v>
      </c>
      <c r="C3083" s="1">
        <f t="shared" si="1146"/>
        <v>5033</v>
      </c>
      <c r="D3083" s="7">
        <f>RANK(N3083,(N3083:P3083,Q3083:AJ3083))</f>
        <v>2</v>
      </c>
      <c r="E3083" s="7">
        <f>RANK(O3083,(N3083:P3083,Q3083:AJ3083))</f>
        <v>1</v>
      </c>
      <c r="F3083" s="7">
        <f>IF(P3083&gt;0,RANK(P3083,(N3083:P3083,Q3083:AJ3083)),0)</f>
        <v>3</v>
      </c>
      <c r="G3083" s="1">
        <f t="shared" si="1134"/>
        <v>781</v>
      </c>
      <c r="H3083" s="2">
        <f t="shared" si="1135"/>
        <v>0.15517583945956687</v>
      </c>
      <c r="I3083" s="2"/>
      <c r="J3083" s="2">
        <f t="shared" si="1147"/>
        <v>0.35883171070931852</v>
      </c>
      <c r="K3083" s="2">
        <f t="shared" si="1148"/>
        <v>0.51400755016888533</v>
      </c>
      <c r="L3083" s="2">
        <f t="shared" si="1149"/>
        <v>0.10292072322670376</v>
      </c>
      <c r="M3083" s="2">
        <f t="shared" si="1150"/>
        <v>2.4240015895092393E-2</v>
      </c>
      <c r="N3083" s="1">
        <v>1806</v>
      </c>
      <c r="O3083" s="1">
        <v>2587</v>
      </c>
      <c r="P3083" s="1">
        <v>518</v>
      </c>
      <c r="Q3083" s="1">
        <v>62</v>
      </c>
      <c r="R3083" s="1">
        <v>17</v>
      </c>
      <c r="S3083" s="1">
        <v>21</v>
      </c>
      <c r="T3083" s="1">
        <v>7</v>
      </c>
      <c r="U3083" s="1">
        <v>8</v>
      </c>
      <c r="X3083" s="1">
        <v>6</v>
      </c>
      <c r="Y3083" s="1">
        <v>1</v>
      </c>
      <c r="AL3083" s="7">
        <f>IF(Q3083&gt;0,RANK(Q3083,(N3083:P3083,Q3083:AJ3083)),0)</f>
        <v>4</v>
      </c>
      <c r="AM3083" s="7">
        <f>IF(R3083&gt;0,RANK(R3083,(N3083:P3083,Q3083:AJ3083)),0)</f>
        <v>6</v>
      </c>
      <c r="AN3083" s="7">
        <f>IF(S3083&gt;0,RANK(S3083,(N3083:P3083,Q3083:AJ3083)),0)</f>
        <v>5</v>
      </c>
      <c r="AO3083" s="7">
        <f>IF(T3083&gt;0,RANK(T3083,(N3083:P3083,Q3083:AJ3083)),0)</f>
        <v>8</v>
      </c>
      <c r="AP3083" s="2">
        <f t="shared" si="1151"/>
        <v>1.2318696602424002E-2</v>
      </c>
      <c r="AQ3083" s="2">
        <f t="shared" si="1152"/>
        <v>3.3777071329227099E-3</v>
      </c>
      <c r="AR3083" s="2">
        <f t="shared" si="1153"/>
        <v>4.172461752433936E-3</v>
      </c>
      <c r="AS3083" s="2">
        <f t="shared" si="1154"/>
        <v>1.3908205841446453E-3</v>
      </c>
      <c r="AU3083" t="s">
        <v>2585</v>
      </c>
      <c r="AV3083" t="s">
        <v>2001</v>
      </c>
      <c r="AW3083">
        <v>5</v>
      </c>
      <c r="AY3083" s="130">
        <v>53</v>
      </c>
      <c r="AZ3083" s="131">
        <v>43</v>
      </c>
      <c r="BA3083" s="132">
        <f t="shared" si="1155"/>
        <v>53043</v>
      </c>
      <c r="BC3083" s="7" t="s">
        <v>532</v>
      </c>
    </row>
    <row r="3084" spans="1:55" hidden="1" outlineLevel="1" x14ac:dyDescent="0.2">
      <c r="A3084" t="s">
        <v>1698</v>
      </c>
      <c r="B3084" t="s">
        <v>2001</v>
      </c>
      <c r="C3084" s="1">
        <f t="shared" si="1146"/>
        <v>20750</v>
      </c>
      <c r="D3084" s="7">
        <f>RANK(N3084,(N3084:P3084,Q3084:AJ3084))</f>
        <v>1</v>
      </c>
      <c r="E3084" s="7">
        <f>RANK(O3084,(N3084:P3084,Q3084:AJ3084))</f>
        <v>2</v>
      </c>
      <c r="F3084" s="7">
        <f>IF(P3084&gt;0,RANK(P3084,(N3084:P3084,Q3084:AJ3084)),0)</f>
        <v>3</v>
      </c>
      <c r="G3084" s="1">
        <f t="shared" si="1134"/>
        <v>2939</v>
      </c>
      <c r="H3084" s="2">
        <f t="shared" si="1135"/>
        <v>0.14163855421686747</v>
      </c>
      <c r="I3084" s="2"/>
      <c r="J3084" s="2">
        <f t="shared" si="1147"/>
        <v>0.48616867469879516</v>
      </c>
      <c r="K3084" s="2">
        <f t="shared" si="1148"/>
        <v>0.34453012048192772</v>
      </c>
      <c r="L3084" s="2">
        <f t="shared" si="1149"/>
        <v>0.13571084337349398</v>
      </c>
      <c r="M3084" s="2">
        <f t="shared" si="1150"/>
        <v>3.359036144578309E-2</v>
      </c>
      <c r="N3084" s="1">
        <v>10088</v>
      </c>
      <c r="O3084" s="1">
        <v>7149</v>
      </c>
      <c r="P3084" s="1">
        <v>2816</v>
      </c>
      <c r="Q3084" s="1">
        <v>412</v>
      </c>
      <c r="R3084" s="1">
        <v>125</v>
      </c>
      <c r="S3084" s="1">
        <v>55</v>
      </c>
      <c r="T3084" s="1">
        <v>60</v>
      </c>
      <c r="U3084" s="1">
        <v>18</v>
      </c>
      <c r="X3084" s="1">
        <v>23</v>
      </c>
      <c r="Y3084" s="1">
        <v>4</v>
      </c>
      <c r="AL3084" s="7">
        <f>IF(Q3084&gt;0,RANK(Q3084,(N3084:P3084,Q3084:AJ3084)),0)</f>
        <v>4</v>
      </c>
      <c r="AM3084" s="7">
        <f>IF(R3084&gt;0,RANK(R3084,(N3084:P3084,Q3084:AJ3084)),0)</f>
        <v>5</v>
      </c>
      <c r="AN3084" s="7">
        <f>IF(S3084&gt;0,RANK(S3084,(N3084:P3084,Q3084:AJ3084)),0)</f>
        <v>7</v>
      </c>
      <c r="AO3084" s="7">
        <f>IF(T3084&gt;0,RANK(T3084,(N3084:P3084,Q3084:AJ3084)),0)</f>
        <v>6</v>
      </c>
      <c r="AP3084" s="2">
        <f t="shared" si="1151"/>
        <v>1.9855421686746987E-2</v>
      </c>
      <c r="AQ3084" s="2">
        <f t="shared" si="1152"/>
        <v>6.024096385542169E-3</v>
      </c>
      <c r="AR3084" s="2">
        <f t="shared" si="1153"/>
        <v>2.6506024096385541E-3</v>
      </c>
      <c r="AS3084" s="2">
        <f t="shared" si="1154"/>
        <v>2.891566265060241E-3</v>
      </c>
      <c r="AU3084" t="s">
        <v>1698</v>
      </c>
      <c r="AV3084" t="s">
        <v>2001</v>
      </c>
      <c r="AW3084">
        <v>6</v>
      </c>
      <c r="AY3084" s="130">
        <v>53</v>
      </c>
      <c r="AZ3084" s="131">
        <v>45</v>
      </c>
      <c r="BA3084" s="132">
        <f t="shared" si="1155"/>
        <v>53045</v>
      </c>
      <c r="BC3084" s="7" t="s">
        <v>532</v>
      </c>
    </row>
    <row r="3085" spans="1:55" hidden="1" outlineLevel="1" x14ac:dyDescent="0.2">
      <c r="A3085" t="s">
        <v>1916</v>
      </c>
      <c r="B3085" t="s">
        <v>2001</v>
      </c>
      <c r="C3085" s="1">
        <f t="shared" si="1146"/>
        <v>13075</v>
      </c>
      <c r="D3085" s="7">
        <f>RANK(N3085,(N3085:P3085,Q3085:AJ3085))</f>
        <v>2</v>
      </c>
      <c r="E3085" s="7">
        <f>RANK(O3085,(N3085:P3085,Q3085:AJ3085))</f>
        <v>1</v>
      </c>
      <c r="F3085" s="7">
        <f>IF(P3085&gt;0,RANK(P3085,(N3085:P3085,Q3085:AJ3085)),0)</f>
        <v>3</v>
      </c>
      <c r="G3085" s="1">
        <f t="shared" si="1134"/>
        <v>1080</v>
      </c>
      <c r="H3085" s="2">
        <f t="shared" si="1135"/>
        <v>8.2600382409177817E-2</v>
      </c>
      <c r="I3085" s="2"/>
      <c r="J3085" s="2">
        <f t="shared" si="1147"/>
        <v>0.36787762906309751</v>
      </c>
      <c r="K3085" s="2">
        <f t="shared" si="1148"/>
        <v>0.45047801147227534</v>
      </c>
      <c r="L3085" s="2">
        <f t="shared" si="1149"/>
        <v>0.13743785850860421</v>
      </c>
      <c r="M3085" s="2">
        <f t="shared" si="1150"/>
        <v>4.4206500956022937E-2</v>
      </c>
      <c r="N3085" s="1">
        <v>4810</v>
      </c>
      <c r="O3085" s="1">
        <v>5890</v>
      </c>
      <c r="P3085" s="1">
        <v>1797</v>
      </c>
      <c r="Q3085" s="1">
        <v>278</v>
      </c>
      <c r="R3085" s="1">
        <v>93</v>
      </c>
      <c r="S3085" s="1">
        <v>57</v>
      </c>
      <c r="T3085" s="1">
        <v>49</v>
      </c>
      <c r="U3085" s="1">
        <v>25</v>
      </c>
      <c r="X3085" s="1">
        <v>71</v>
      </c>
      <c r="Y3085" s="1">
        <v>5</v>
      </c>
      <c r="AL3085" s="7">
        <f>IF(Q3085&gt;0,RANK(Q3085,(N3085:P3085,Q3085:AJ3085)),0)</f>
        <v>4</v>
      </c>
      <c r="AM3085" s="7">
        <f>IF(R3085&gt;0,RANK(R3085,(N3085:P3085,Q3085:AJ3085)),0)</f>
        <v>5</v>
      </c>
      <c r="AN3085" s="7">
        <f>IF(S3085&gt;0,RANK(S3085,(N3085:P3085,Q3085:AJ3085)),0)</f>
        <v>7</v>
      </c>
      <c r="AO3085" s="7">
        <f>IF(T3085&gt;0,RANK(T3085,(N3085:P3085,Q3085:AJ3085)),0)</f>
        <v>8</v>
      </c>
      <c r="AP3085" s="2">
        <f t="shared" si="1151"/>
        <v>2.1261950286806882E-2</v>
      </c>
      <c r="AQ3085" s="2">
        <f t="shared" si="1152"/>
        <v>7.1128107074569791E-3</v>
      </c>
      <c r="AR3085" s="2">
        <f t="shared" si="1153"/>
        <v>4.359464627151052E-3</v>
      </c>
      <c r="AS3085" s="2">
        <f t="shared" si="1154"/>
        <v>3.7476099426386232E-3</v>
      </c>
      <c r="AU3085" t="s">
        <v>1916</v>
      </c>
      <c r="AV3085" t="s">
        <v>2001</v>
      </c>
      <c r="AW3085">
        <v>4</v>
      </c>
      <c r="AY3085" s="130">
        <v>53</v>
      </c>
      <c r="AZ3085" s="131">
        <v>47</v>
      </c>
      <c r="BA3085" s="132">
        <f t="shared" si="1155"/>
        <v>53047</v>
      </c>
      <c r="BC3085" s="7" t="s">
        <v>532</v>
      </c>
    </row>
    <row r="3086" spans="1:55" hidden="1" outlineLevel="1" x14ac:dyDescent="0.2">
      <c r="A3086" t="s">
        <v>1339</v>
      </c>
      <c r="B3086" t="s">
        <v>2001</v>
      </c>
      <c r="C3086" s="1">
        <f t="shared" si="1146"/>
        <v>9111</v>
      </c>
      <c r="D3086" s="7">
        <f>RANK(N3086,(N3086:P3086,Q3086:AJ3086))</f>
        <v>1</v>
      </c>
      <c r="E3086" s="7">
        <f>RANK(O3086,(N3086:P3086,Q3086:AJ3086))</f>
        <v>2</v>
      </c>
      <c r="F3086" s="7">
        <f>IF(P3086&gt;0,RANK(P3086,(N3086:P3086,Q3086:AJ3086)),0)</f>
        <v>3</v>
      </c>
      <c r="G3086" s="1">
        <f t="shared" si="1134"/>
        <v>2497</v>
      </c>
      <c r="H3086" s="2">
        <f t="shared" si="1135"/>
        <v>0.27406431785753482</v>
      </c>
      <c r="I3086" s="2"/>
      <c r="J3086" s="2">
        <f t="shared" si="1147"/>
        <v>0.55921413675776532</v>
      </c>
      <c r="K3086" s="2">
        <f t="shared" si="1148"/>
        <v>0.2851498189002305</v>
      </c>
      <c r="L3086" s="2">
        <f t="shared" si="1149"/>
        <v>0.12413566019097794</v>
      </c>
      <c r="M3086" s="2">
        <f t="shared" si="1150"/>
        <v>3.1500384151026239E-2</v>
      </c>
      <c r="N3086" s="1">
        <v>5095</v>
      </c>
      <c r="O3086" s="1">
        <v>2598</v>
      </c>
      <c r="P3086" s="1">
        <v>1131</v>
      </c>
      <c r="Q3086" s="1">
        <v>207</v>
      </c>
      <c r="R3086" s="1">
        <v>34</v>
      </c>
      <c r="S3086" s="1">
        <v>7</v>
      </c>
      <c r="T3086" s="1">
        <v>14</v>
      </c>
      <c r="U3086" s="1">
        <v>7</v>
      </c>
      <c r="X3086" s="1">
        <v>15</v>
      </c>
      <c r="Y3086" s="1">
        <v>3</v>
      </c>
      <c r="AL3086" s="7">
        <f>IF(Q3086&gt;0,RANK(Q3086,(N3086:P3086,Q3086:AJ3086)),0)</f>
        <v>4</v>
      </c>
      <c r="AM3086" s="7">
        <f>IF(R3086&gt;0,RANK(R3086,(N3086:P3086,Q3086:AJ3086)),0)</f>
        <v>5</v>
      </c>
      <c r="AN3086" s="7">
        <f>IF(S3086&gt;0,RANK(S3086,(N3086:P3086,Q3086:AJ3086)),0)</f>
        <v>8</v>
      </c>
      <c r="AO3086" s="7">
        <f>IF(T3086&gt;0,RANK(T3086,(N3086:P3086,Q3086:AJ3086)),0)</f>
        <v>7</v>
      </c>
      <c r="AP3086" s="2">
        <f t="shared" si="1151"/>
        <v>2.2719789265722753E-2</v>
      </c>
      <c r="AQ3086" s="2">
        <f t="shared" si="1152"/>
        <v>3.7317528262539785E-3</v>
      </c>
      <c r="AR3086" s="2">
        <f t="shared" si="1153"/>
        <v>7.6830205246405448E-4</v>
      </c>
      <c r="AS3086" s="2">
        <f t="shared" si="1154"/>
        <v>1.536604104928109E-3</v>
      </c>
      <c r="AU3086" t="s">
        <v>1339</v>
      </c>
      <c r="AV3086" t="s">
        <v>2001</v>
      </c>
      <c r="AW3086">
        <v>3</v>
      </c>
      <c r="AY3086" s="130">
        <v>53</v>
      </c>
      <c r="AZ3086" s="131">
        <v>49</v>
      </c>
      <c r="BA3086" s="132">
        <f t="shared" si="1155"/>
        <v>53049</v>
      </c>
      <c r="BC3086" s="7" t="s">
        <v>532</v>
      </c>
    </row>
    <row r="3087" spans="1:55" hidden="1" outlineLevel="1" x14ac:dyDescent="0.2">
      <c r="A3087" t="s">
        <v>876</v>
      </c>
      <c r="B3087" t="s">
        <v>2001</v>
      </c>
      <c r="C3087" s="1">
        <f t="shared" si="1146"/>
        <v>4996</v>
      </c>
      <c r="D3087" s="7">
        <f>RANK(N3087,(N3087:P3087,Q3087:AJ3087))</f>
        <v>1</v>
      </c>
      <c r="E3087" s="7">
        <f>RANK(O3087,(N3087:P3087,Q3087:AJ3087))</f>
        <v>2</v>
      </c>
      <c r="F3087" s="7">
        <f>IF(P3087&gt;0,RANK(P3087,(N3087:P3087,Q3087:AJ3087)),0)</f>
        <v>3</v>
      </c>
      <c r="G3087" s="1">
        <f t="shared" si="1134"/>
        <v>114</v>
      </c>
      <c r="H3087" s="2">
        <f t="shared" si="1135"/>
        <v>2.2818254603682947E-2</v>
      </c>
      <c r="I3087" s="2"/>
      <c r="J3087" s="2">
        <f t="shared" si="1147"/>
        <v>0.42554043234587668</v>
      </c>
      <c r="K3087" s="2">
        <f t="shared" si="1148"/>
        <v>0.40272217774219377</v>
      </c>
      <c r="L3087" s="2">
        <f t="shared" si="1149"/>
        <v>0.14191353082465974</v>
      </c>
      <c r="M3087" s="2">
        <f t="shared" si="1150"/>
        <v>2.9823859087269811E-2</v>
      </c>
      <c r="N3087" s="1">
        <v>2126</v>
      </c>
      <c r="O3087" s="1">
        <v>2012</v>
      </c>
      <c r="P3087" s="1">
        <v>709</v>
      </c>
      <c r="Q3087" s="1">
        <v>75</v>
      </c>
      <c r="R3087" s="1">
        <v>21</v>
      </c>
      <c r="S3087" s="1">
        <v>32</v>
      </c>
      <c r="T3087" s="1">
        <v>7</v>
      </c>
      <c r="U3087" s="1">
        <v>2</v>
      </c>
      <c r="X3087" s="1">
        <v>10</v>
      </c>
      <c r="Y3087" s="1">
        <v>2</v>
      </c>
      <c r="AL3087" s="7">
        <f>IF(Q3087&gt;0,RANK(Q3087,(N3087:P3087,Q3087:AJ3087)),0)</f>
        <v>4</v>
      </c>
      <c r="AM3087" s="7">
        <f>IF(R3087&gt;0,RANK(R3087,(N3087:P3087,Q3087:AJ3087)),0)</f>
        <v>6</v>
      </c>
      <c r="AN3087" s="7">
        <f>IF(S3087&gt;0,RANK(S3087,(N3087:P3087,Q3087:AJ3087)),0)</f>
        <v>5</v>
      </c>
      <c r="AO3087" s="7">
        <f>IF(T3087&gt;0,RANK(T3087,(N3087:P3087,Q3087:AJ3087)),0)</f>
        <v>8</v>
      </c>
      <c r="AP3087" s="2">
        <f t="shared" si="1151"/>
        <v>1.5012009607686149E-2</v>
      </c>
      <c r="AQ3087" s="2">
        <f t="shared" si="1152"/>
        <v>4.2033626901521216E-3</v>
      </c>
      <c r="AR3087" s="2">
        <f t="shared" si="1153"/>
        <v>6.4051240992794231E-3</v>
      </c>
      <c r="AS3087" s="2">
        <f t="shared" si="1154"/>
        <v>1.4011208967173738E-3</v>
      </c>
      <c r="AU3087" t="s">
        <v>876</v>
      </c>
      <c r="AV3087" t="s">
        <v>2001</v>
      </c>
      <c r="AW3087">
        <v>5</v>
      </c>
      <c r="AY3087" s="130">
        <v>53</v>
      </c>
      <c r="AZ3087" s="131">
        <v>51</v>
      </c>
      <c r="BA3087" s="132">
        <f t="shared" si="1155"/>
        <v>53051</v>
      </c>
      <c r="BC3087" s="7" t="s">
        <v>532</v>
      </c>
    </row>
    <row r="3088" spans="1:55" hidden="1" outlineLevel="1" x14ac:dyDescent="0.2">
      <c r="A3088" t="s">
        <v>2442</v>
      </c>
      <c r="B3088" t="s">
        <v>2001</v>
      </c>
      <c r="C3088" s="1">
        <f t="shared" si="1146"/>
        <v>239073</v>
      </c>
      <c r="D3088" s="7">
        <f>RANK(N3088,(N3088:P3088,Q3088:AJ3088))</f>
        <v>1</v>
      </c>
      <c r="E3088" s="7">
        <f>RANK(O3088,(N3088:P3088,Q3088:AJ3088))</f>
        <v>2</v>
      </c>
      <c r="F3088" s="7">
        <f>IF(P3088&gt;0,RANK(P3088,(N3088:P3088,Q3088:AJ3088)),0)</f>
        <v>3</v>
      </c>
      <c r="G3088" s="1">
        <f t="shared" si="1134"/>
        <v>31598</v>
      </c>
      <c r="H3088" s="2">
        <f t="shared" si="1135"/>
        <v>0.13216883546029873</v>
      </c>
      <c r="I3088" s="2"/>
      <c r="J3088" s="2">
        <f t="shared" si="1147"/>
        <v>0.50567399915506983</v>
      </c>
      <c r="K3088" s="2">
        <f t="shared" si="1148"/>
        <v>0.37350516369477105</v>
      </c>
      <c r="L3088" s="2">
        <f t="shared" si="1149"/>
        <v>9.2235425999590087E-2</v>
      </c>
      <c r="M3088" s="2">
        <f t="shared" si="1150"/>
        <v>2.8585411150569034E-2</v>
      </c>
      <c r="N3088" s="1">
        <v>120893</v>
      </c>
      <c r="O3088" s="1">
        <v>89295</v>
      </c>
      <c r="P3088" s="1">
        <v>22051</v>
      </c>
      <c r="Q3088" s="1">
        <v>4138</v>
      </c>
      <c r="R3088" s="1">
        <v>1244</v>
      </c>
      <c r="S3088" s="1">
        <v>409</v>
      </c>
      <c r="T3088" s="1">
        <v>533</v>
      </c>
      <c r="U3088" s="1">
        <v>225</v>
      </c>
      <c r="X3088" s="1">
        <v>226</v>
      </c>
      <c r="Y3088" s="1">
        <v>59</v>
      </c>
      <c r="AL3088" s="7">
        <f>IF(Q3088&gt;0,RANK(Q3088,(N3088:P3088,Q3088:AJ3088)),0)</f>
        <v>4</v>
      </c>
      <c r="AM3088" s="7">
        <f>IF(R3088&gt;0,RANK(R3088,(N3088:P3088,Q3088:AJ3088)),0)</f>
        <v>5</v>
      </c>
      <c r="AN3088" s="7">
        <f>IF(S3088&gt;0,RANK(S3088,(N3088:P3088,Q3088:AJ3088)),0)</f>
        <v>7</v>
      </c>
      <c r="AO3088" s="7">
        <f>IF(T3088&gt;0,RANK(T3088,(N3088:P3088,Q3088:AJ3088)),0)</f>
        <v>6</v>
      </c>
      <c r="AP3088" s="2">
        <f t="shared" si="1151"/>
        <v>1.7308520828366231E-2</v>
      </c>
      <c r="AQ3088" s="2">
        <f t="shared" si="1152"/>
        <v>5.2034315878413707E-3</v>
      </c>
      <c r="AR3088" s="2">
        <f t="shared" si="1153"/>
        <v>1.710774533301544E-3</v>
      </c>
      <c r="AS3088" s="2">
        <f t="shared" si="1154"/>
        <v>2.2294445629577578E-3</v>
      </c>
      <c r="AU3088" t="s">
        <v>2442</v>
      </c>
      <c r="AV3088" t="s">
        <v>2001</v>
      </c>
      <c r="AY3088" s="130">
        <v>53</v>
      </c>
      <c r="AZ3088" s="131">
        <v>53</v>
      </c>
      <c r="BA3088" s="132">
        <f t="shared" si="1155"/>
        <v>53053</v>
      </c>
      <c r="BC3088" s="7" t="s">
        <v>532</v>
      </c>
    </row>
    <row r="3089" spans="1:55" hidden="1" outlineLevel="1" x14ac:dyDescent="0.2">
      <c r="A3089" t="s">
        <v>326</v>
      </c>
      <c r="B3089" t="s">
        <v>2001</v>
      </c>
      <c r="C3089" s="1">
        <f t="shared" si="1146"/>
        <v>7354</v>
      </c>
      <c r="D3089" s="7">
        <f>RANK(N3089,(N3089:P3089,Q3089:AJ3089))</f>
        <v>1</v>
      </c>
      <c r="E3089" s="7">
        <f>RANK(O3089,(N3089:P3089,Q3089:AJ3089))</f>
        <v>2</v>
      </c>
      <c r="F3089" s="7">
        <f>IF(P3089&gt;0,RANK(P3089,(N3089:P3089,Q3089:AJ3089)),0)</f>
        <v>3</v>
      </c>
      <c r="G3089" s="1">
        <f t="shared" si="1134"/>
        <v>1140</v>
      </c>
      <c r="H3089" s="2">
        <f t="shared" si="1135"/>
        <v>0.15501767745444656</v>
      </c>
      <c r="I3089" s="2"/>
      <c r="J3089" s="2">
        <f t="shared" si="1147"/>
        <v>0.49809627413652435</v>
      </c>
      <c r="K3089" s="2">
        <f t="shared" si="1148"/>
        <v>0.3430785966820778</v>
      </c>
      <c r="L3089" s="2">
        <f t="shared" si="1149"/>
        <v>6.9078052760402506E-2</v>
      </c>
      <c r="M3089" s="2">
        <f t="shared" si="1150"/>
        <v>8.9747076420995345E-2</v>
      </c>
      <c r="N3089" s="1">
        <v>3663</v>
      </c>
      <c r="O3089" s="1">
        <v>2523</v>
      </c>
      <c r="P3089" s="1">
        <v>508</v>
      </c>
      <c r="Q3089" s="1">
        <v>494</v>
      </c>
      <c r="R3089" s="1">
        <v>69</v>
      </c>
      <c r="S3089" s="1">
        <v>12</v>
      </c>
      <c r="T3089" s="1">
        <v>63</v>
      </c>
      <c r="U3089" s="1">
        <v>12</v>
      </c>
      <c r="X3089" s="1">
        <v>7</v>
      </c>
      <c r="Y3089" s="1">
        <v>3</v>
      </c>
      <c r="AL3089" s="7">
        <f>IF(Q3089&gt;0,RANK(Q3089,(N3089:P3089,Q3089:AJ3089)),0)</f>
        <v>4</v>
      </c>
      <c r="AM3089" s="7">
        <f>IF(R3089&gt;0,RANK(R3089,(N3089:P3089,Q3089:AJ3089)),0)</f>
        <v>5</v>
      </c>
      <c r="AN3089" s="7">
        <f>IF(S3089&gt;0,RANK(S3089,(N3089:P3089,Q3089:AJ3089)),0)</f>
        <v>7</v>
      </c>
      <c r="AO3089" s="7">
        <f>IF(T3089&gt;0,RANK(T3089,(N3089:P3089,Q3089:AJ3089)),0)</f>
        <v>6</v>
      </c>
      <c r="AP3089" s="2">
        <f t="shared" si="1151"/>
        <v>6.7174326896926845E-2</v>
      </c>
      <c r="AQ3089" s="2">
        <f t="shared" si="1152"/>
        <v>9.3826488985586081E-3</v>
      </c>
      <c r="AR3089" s="2">
        <f t="shared" si="1153"/>
        <v>1.6317650258362796E-3</v>
      </c>
      <c r="AS3089" s="2">
        <f t="shared" si="1154"/>
        <v>8.5667663856404674E-3</v>
      </c>
      <c r="AU3089" t="s">
        <v>326</v>
      </c>
      <c r="AV3089" t="s">
        <v>2001</v>
      </c>
      <c r="AW3089">
        <v>2</v>
      </c>
      <c r="AY3089" s="130">
        <v>53</v>
      </c>
      <c r="AZ3089" s="131">
        <v>55</v>
      </c>
      <c r="BA3089" s="132">
        <f t="shared" si="1155"/>
        <v>53055</v>
      </c>
      <c r="BC3089" s="7" t="s">
        <v>532</v>
      </c>
    </row>
    <row r="3090" spans="1:55" hidden="1" outlineLevel="1" x14ac:dyDescent="0.2">
      <c r="A3090" t="s">
        <v>2232</v>
      </c>
      <c r="B3090" t="s">
        <v>2001</v>
      </c>
      <c r="C3090" s="1">
        <f t="shared" si="1146"/>
        <v>41118</v>
      </c>
      <c r="D3090" s="7">
        <f>RANK(N3090,(N3090:P3090,Q3090:AJ3090))</f>
        <v>1</v>
      </c>
      <c r="E3090" s="7">
        <f>RANK(O3090,(N3090:P3090,Q3090:AJ3090))</f>
        <v>2</v>
      </c>
      <c r="F3090" s="7">
        <f>IF(P3090&gt;0,RANK(P3090,(N3090:P3090,Q3090:AJ3090)),0)</f>
        <v>3</v>
      </c>
      <c r="G3090" s="1">
        <f t="shared" si="1134"/>
        <v>1898</v>
      </c>
      <c r="H3090" s="2">
        <f t="shared" si="1135"/>
        <v>4.6159832676686607E-2</v>
      </c>
      <c r="I3090" s="2"/>
      <c r="J3090" s="2">
        <f t="shared" si="1147"/>
        <v>0.44493895617491125</v>
      </c>
      <c r="K3090" s="2">
        <f t="shared" si="1148"/>
        <v>0.39877912349822464</v>
      </c>
      <c r="L3090" s="2">
        <f t="shared" si="1149"/>
        <v>0.11717495987158909</v>
      </c>
      <c r="M3090" s="2">
        <f t="shared" si="1150"/>
        <v>3.9106960455274967E-2</v>
      </c>
      <c r="N3090" s="1">
        <v>18295</v>
      </c>
      <c r="O3090" s="1">
        <v>16397</v>
      </c>
      <c r="P3090" s="1">
        <v>4818</v>
      </c>
      <c r="Q3090" s="1">
        <v>987</v>
      </c>
      <c r="R3090" s="1">
        <v>241</v>
      </c>
      <c r="S3090" s="1">
        <v>110</v>
      </c>
      <c r="T3090" s="1">
        <v>161</v>
      </c>
      <c r="U3090" s="1">
        <v>35</v>
      </c>
      <c r="X3090" s="1">
        <v>62</v>
      </c>
      <c r="Y3090" s="1">
        <v>12</v>
      </c>
      <c r="AL3090" s="7">
        <f>IF(Q3090&gt;0,RANK(Q3090,(N3090:P3090,Q3090:AJ3090)),0)</f>
        <v>4</v>
      </c>
      <c r="AM3090" s="7">
        <f>IF(R3090&gt;0,RANK(R3090,(N3090:P3090,Q3090:AJ3090)),0)</f>
        <v>5</v>
      </c>
      <c r="AN3090" s="7">
        <f>IF(S3090&gt;0,RANK(S3090,(N3090:P3090,Q3090:AJ3090)),0)</f>
        <v>7</v>
      </c>
      <c r="AO3090" s="7">
        <f>IF(T3090&gt;0,RANK(T3090,(N3090:P3090,Q3090:AJ3090)),0)</f>
        <v>6</v>
      </c>
      <c r="AP3090" s="2">
        <f t="shared" si="1151"/>
        <v>2.4004085801838611E-2</v>
      </c>
      <c r="AQ3090" s="2">
        <f t="shared" si="1152"/>
        <v>5.861180018483389E-3</v>
      </c>
      <c r="AR3090" s="2">
        <f t="shared" si="1153"/>
        <v>2.6752273943285178E-3</v>
      </c>
      <c r="AS3090" s="2">
        <f t="shared" si="1154"/>
        <v>3.9155600953353761E-3</v>
      </c>
      <c r="AU3090" t="s">
        <v>2232</v>
      </c>
      <c r="AV3090" t="s">
        <v>2001</v>
      </c>
      <c r="AW3090">
        <v>2</v>
      </c>
      <c r="AY3090" s="130">
        <v>53</v>
      </c>
      <c r="AZ3090" s="131">
        <v>57</v>
      </c>
      <c r="BA3090" s="132">
        <f t="shared" si="1155"/>
        <v>53057</v>
      </c>
      <c r="BC3090" s="7" t="s">
        <v>532</v>
      </c>
    </row>
    <row r="3091" spans="1:55" hidden="1" outlineLevel="1" x14ac:dyDescent="0.2">
      <c r="A3091" t="s">
        <v>859</v>
      </c>
      <c r="B3091" t="s">
        <v>2001</v>
      </c>
      <c r="C3091" s="1">
        <f t="shared" si="1146"/>
        <v>3789</v>
      </c>
      <c r="D3091" s="7">
        <f>RANK(N3091,(N3091:P3091,Q3091:AJ3091))</f>
        <v>1</v>
      </c>
      <c r="E3091" s="7">
        <f>RANK(O3091,(N3091:P3091,Q3091:AJ3091))</f>
        <v>2</v>
      </c>
      <c r="F3091" s="7">
        <f>IF(P3091&gt;0,RANK(P3091,(N3091:P3091,Q3091:AJ3091)),0)</f>
        <v>3</v>
      </c>
      <c r="G3091" s="1">
        <f t="shared" si="1134"/>
        <v>337</v>
      </c>
      <c r="H3091" s="2">
        <f t="shared" si="1135"/>
        <v>8.8941673264713639E-2</v>
      </c>
      <c r="I3091" s="2"/>
      <c r="J3091" s="2">
        <f t="shared" si="1147"/>
        <v>0.4550013196093956</v>
      </c>
      <c r="K3091" s="2">
        <f t="shared" si="1148"/>
        <v>0.36605964634468197</v>
      </c>
      <c r="L3091" s="2">
        <f t="shared" si="1149"/>
        <v>0.11876484560570071</v>
      </c>
      <c r="M3091" s="2">
        <f t="shared" si="1150"/>
        <v>6.0174188440221724E-2</v>
      </c>
      <c r="N3091" s="1">
        <v>1724</v>
      </c>
      <c r="O3091" s="1">
        <v>1387</v>
      </c>
      <c r="P3091" s="1">
        <v>450</v>
      </c>
      <c r="Q3091" s="1">
        <v>150</v>
      </c>
      <c r="R3091" s="1">
        <v>39</v>
      </c>
      <c r="S3091" s="1">
        <v>16</v>
      </c>
      <c r="T3091" s="1">
        <v>7</v>
      </c>
      <c r="U3091" s="1">
        <v>3</v>
      </c>
      <c r="X3091" s="1">
        <v>12</v>
      </c>
      <c r="Y3091" s="1">
        <v>1</v>
      </c>
      <c r="AL3091" s="7">
        <f>IF(Q3091&gt;0,RANK(Q3091,(N3091:P3091,Q3091:AJ3091)),0)</f>
        <v>4</v>
      </c>
      <c r="AM3091" s="7">
        <f>IF(R3091&gt;0,RANK(R3091,(N3091:P3091,Q3091:AJ3091)),0)</f>
        <v>5</v>
      </c>
      <c r="AN3091" s="7">
        <f>IF(S3091&gt;0,RANK(S3091,(N3091:P3091,Q3091:AJ3091)),0)</f>
        <v>6</v>
      </c>
      <c r="AO3091" s="7">
        <f>IF(T3091&gt;0,RANK(T3091,(N3091:P3091,Q3091:AJ3091)),0)</f>
        <v>8</v>
      </c>
      <c r="AP3091" s="2">
        <f t="shared" si="1151"/>
        <v>3.9588281868566902E-2</v>
      </c>
      <c r="AQ3091" s="2">
        <f t="shared" si="1152"/>
        <v>1.0292953285827395E-2</v>
      </c>
      <c r="AR3091" s="2">
        <f t="shared" si="1153"/>
        <v>4.2227500659804702E-3</v>
      </c>
      <c r="AS3091" s="2">
        <f t="shared" si="1154"/>
        <v>1.8474531538664556E-3</v>
      </c>
      <c r="AU3091" t="s">
        <v>859</v>
      </c>
      <c r="AV3091" t="s">
        <v>2001</v>
      </c>
      <c r="AW3091">
        <v>3</v>
      </c>
      <c r="AY3091" s="130">
        <v>53</v>
      </c>
      <c r="AZ3091" s="131">
        <v>59</v>
      </c>
      <c r="BA3091" s="132">
        <f t="shared" si="1155"/>
        <v>53059</v>
      </c>
      <c r="BC3091" s="7" t="s">
        <v>532</v>
      </c>
    </row>
    <row r="3092" spans="1:55" hidden="1" outlineLevel="1" x14ac:dyDescent="0.2">
      <c r="A3092" t="s">
        <v>860</v>
      </c>
      <c r="B3092" t="s">
        <v>2001</v>
      </c>
      <c r="C3092" s="1">
        <f t="shared" si="1146"/>
        <v>220960</v>
      </c>
      <c r="D3092" s="7">
        <f>RANK(N3092,(N3092:P3092,Q3092:AJ3092))</f>
        <v>1</v>
      </c>
      <c r="E3092" s="7">
        <f>RANK(O3092,(N3092:P3092,Q3092:AJ3092))</f>
        <v>2</v>
      </c>
      <c r="F3092" s="7">
        <f>IF(P3092&gt;0,RANK(P3092,(N3092:P3092,Q3092:AJ3092)),0)</f>
        <v>3</v>
      </c>
      <c r="G3092" s="1">
        <f t="shared" si="1134"/>
        <v>27739</v>
      </c>
      <c r="H3092" s="2">
        <f t="shared" si="1135"/>
        <v>0.12553855901520639</v>
      </c>
      <c r="I3092" s="2"/>
      <c r="J3092" s="2">
        <f t="shared" si="1147"/>
        <v>0.49612599565532223</v>
      </c>
      <c r="K3092" s="2">
        <f t="shared" si="1148"/>
        <v>0.37058743664011584</v>
      </c>
      <c r="L3092" s="2">
        <f t="shared" si="1149"/>
        <v>0.10287382331643737</v>
      </c>
      <c r="M3092" s="2">
        <f t="shared" si="1150"/>
        <v>3.0412744388124566E-2</v>
      </c>
      <c r="N3092" s="1">
        <v>109624</v>
      </c>
      <c r="O3092" s="1">
        <v>81885</v>
      </c>
      <c r="P3092" s="1">
        <v>22731</v>
      </c>
      <c r="Q3092" s="1">
        <v>4145</v>
      </c>
      <c r="R3092" s="1">
        <v>1190</v>
      </c>
      <c r="S3092" s="1">
        <v>429</v>
      </c>
      <c r="T3092" s="1">
        <v>578</v>
      </c>
      <c r="U3092" s="1">
        <v>152</v>
      </c>
      <c r="X3092" s="1">
        <v>191</v>
      </c>
      <c r="Y3092" s="1">
        <v>35</v>
      </c>
      <c r="AL3092" s="7">
        <f>IF(Q3092&gt;0,RANK(Q3092,(N3092:P3092,Q3092:AJ3092)),0)</f>
        <v>4</v>
      </c>
      <c r="AM3092" s="7">
        <f>IF(R3092&gt;0,RANK(R3092,(N3092:P3092,Q3092:AJ3092)),0)</f>
        <v>5</v>
      </c>
      <c r="AN3092" s="7">
        <f>IF(S3092&gt;0,RANK(S3092,(N3092:P3092,Q3092:AJ3092)),0)</f>
        <v>7</v>
      </c>
      <c r="AO3092" s="7">
        <f>IF(T3092&gt;0,RANK(T3092,(N3092:P3092,Q3092:AJ3092)),0)</f>
        <v>6</v>
      </c>
      <c r="AP3092" s="2">
        <f t="shared" si="1151"/>
        <v>1.8759051412020274E-2</v>
      </c>
      <c r="AQ3092" s="2">
        <f t="shared" si="1152"/>
        <v>5.3855901520637219E-3</v>
      </c>
      <c r="AR3092" s="2">
        <f t="shared" si="1153"/>
        <v>1.9415278783490224E-3</v>
      </c>
      <c r="AS3092" s="2">
        <f t="shared" si="1154"/>
        <v>2.6158580738595222E-3</v>
      </c>
      <c r="AU3092" t="s">
        <v>860</v>
      </c>
      <c r="AV3092" t="s">
        <v>2001</v>
      </c>
      <c r="AY3092" s="130">
        <v>53</v>
      </c>
      <c r="AZ3092" s="131">
        <v>61</v>
      </c>
      <c r="BA3092" s="132">
        <f t="shared" si="1155"/>
        <v>53061</v>
      </c>
      <c r="BC3092" s="7" t="s">
        <v>532</v>
      </c>
    </row>
    <row r="3093" spans="1:55" hidden="1" outlineLevel="1" x14ac:dyDescent="0.2">
      <c r="A3093" t="s">
        <v>2945</v>
      </c>
      <c r="B3093" t="s">
        <v>2001</v>
      </c>
      <c r="C3093" s="1">
        <f t="shared" si="1146"/>
        <v>159232</v>
      </c>
      <c r="D3093" s="7">
        <f>RANK(N3093,(N3093:P3093,Q3093:AJ3093))</f>
        <v>1</v>
      </c>
      <c r="E3093" s="7">
        <f>RANK(O3093,(N3093:P3093,Q3093:AJ3093))</f>
        <v>2</v>
      </c>
      <c r="F3093" s="7">
        <f>IF(P3093&gt;0,RANK(P3093,(N3093:P3093,Q3093:AJ3093)),0)</f>
        <v>3</v>
      </c>
      <c r="G3093" s="1">
        <f t="shared" si="1134"/>
        <v>5099</v>
      </c>
      <c r="H3093" s="2">
        <f t="shared" si="1135"/>
        <v>3.2022457797427656E-2</v>
      </c>
      <c r="I3093" s="2"/>
      <c r="J3093" s="2">
        <f t="shared" si="1147"/>
        <v>0.45045593850482313</v>
      </c>
      <c r="K3093" s="2">
        <f t="shared" si="1148"/>
        <v>0.4184334807073955</v>
      </c>
      <c r="L3093" s="2">
        <f t="shared" si="1149"/>
        <v>0.10382335209003216</v>
      </c>
      <c r="M3093" s="2">
        <f t="shared" si="1150"/>
        <v>2.7287228697749216E-2</v>
      </c>
      <c r="N3093" s="1">
        <v>71727</v>
      </c>
      <c r="O3093" s="1">
        <v>66628</v>
      </c>
      <c r="P3093" s="1">
        <v>16532</v>
      </c>
      <c r="Q3093" s="1">
        <v>2495</v>
      </c>
      <c r="R3093" s="1">
        <v>659</v>
      </c>
      <c r="S3093" s="1">
        <v>568</v>
      </c>
      <c r="T3093" s="1">
        <v>293</v>
      </c>
      <c r="U3093" s="1">
        <v>146</v>
      </c>
      <c r="X3093" s="1">
        <v>139</v>
      </c>
      <c r="Y3093" s="1">
        <v>45</v>
      </c>
      <c r="AL3093" s="7">
        <f>IF(Q3093&gt;0,RANK(Q3093,(N3093:P3093,Q3093:AJ3093)),0)</f>
        <v>4</v>
      </c>
      <c r="AM3093" s="7">
        <f>IF(R3093&gt;0,RANK(R3093,(N3093:P3093,Q3093:AJ3093)),0)</f>
        <v>5</v>
      </c>
      <c r="AN3093" s="7">
        <f>IF(S3093&gt;0,RANK(S3093,(N3093:P3093,Q3093:AJ3093)),0)</f>
        <v>6</v>
      </c>
      <c r="AO3093" s="7">
        <f>IF(T3093&gt;0,RANK(T3093,(N3093:P3093,Q3093:AJ3093)),0)</f>
        <v>7</v>
      </c>
      <c r="AP3093" s="2">
        <f t="shared" si="1151"/>
        <v>1.5668961012861738E-2</v>
      </c>
      <c r="AQ3093" s="2">
        <f t="shared" si="1152"/>
        <v>4.138615353697749E-3</v>
      </c>
      <c r="AR3093" s="2">
        <f t="shared" si="1153"/>
        <v>3.5671221864951768E-3</v>
      </c>
      <c r="AS3093" s="2">
        <f t="shared" si="1154"/>
        <v>1.8400823954983923E-3</v>
      </c>
      <c r="AU3093" t="s">
        <v>2945</v>
      </c>
      <c r="AV3093" t="s">
        <v>2001</v>
      </c>
      <c r="AW3093">
        <v>5</v>
      </c>
      <c r="AY3093" s="130">
        <v>53</v>
      </c>
      <c r="AZ3093" s="131">
        <v>63</v>
      </c>
      <c r="BA3093" s="132">
        <f t="shared" si="1155"/>
        <v>53063</v>
      </c>
      <c r="BC3093" s="7" t="s">
        <v>532</v>
      </c>
    </row>
    <row r="3094" spans="1:55" hidden="1" outlineLevel="1" x14ac:dyDescent="0.2">
      <c r="A3094" t="s">
        <v>404</v>
      </c>
      <c r="B3094" t="s">
        <v>2001</v>
      </c>
      <c r="C3094" s="1">
        <f t="shared" si="1146"/>
        <v>16022</v>
      </c>
      <c r="D3094" s="7">
        <f>RANK(N3094,(N3094:P3094,Q3094:AJ3094))</f>
        <v>2</v>
      </c>
      <c r="E3094" s="7">
        <f>RANK(O3094,(N3094:P3094,Q3094:AJ3094))</f>
        <v>1</v>
      </c>
      <c r="F3094" s="7">
        <f>IF(P3094&gt;0,RANK(P3094,(N3094:P3094,Q3094:AJ3094)),0)</f>
        <v>3</v>
      </c>
      <c r="G3094" s="1">
        <f t="shared" si="1134"/>
        <v>1933</v>
      </c>
      <c r="H3094" s="2">
        <f t="shared" si="1135"/>
        <v>0.12064661090999876</v>
      </c>
      <c r="I3094" s="2"/>
      <c r="J3094" s="2">
        <f t="shared" si="1147"/>
        <v>0.34895768318561976</v>
      </c>
      <c r="K3094" s="2">
        <f t="shared" si="1148"/>
        <v>0.46960429409561855</v>
      </c>
      <c r="L3094" s="2">
        <f t="shared" si="1149"/>
        <v>0.13468980152290599</v>
      </c>
      <c r="M3094" s="2">
        <f t="shared" si="1150"/>
        <v>4.6748221195855644E-2</v>
      </c>
      <c r="N3094" s="1">
        <v>5591</v>
      </c>
      <c r="O3094" s="1">
        <v>7524</v>
      </c>
      <c r="P3094" s="1">
        <v>2158</v>
      </c>
      <c r="Q3094" s="1">
        <v>340</v>
      </c>
      <c r="R3094" s="1">
        <v>69</v>
      </c>
      <c r="S3094" s="1">
        <v>238</v>
      </c>
      <c r="T3094" s="1">
        <v>34</v>
      </c>
      <c r="U3094" s="1">
        <v>17</v>
      </c>
      <c r="X3094" s="1">
        <v>49</v>
      </c>
      <c r="Y3094" s="1">
        <v>2</v>
      </c>
      <c r="AL3094" s="7">
        <f>IF(Q3094&gt;0,RANK(Q3094,(N3094:P3094,Q3094:AJ3094)),0)</f>
        <v>4</v>
      </c>
      <c r="AM3094" s="7">
        <f>IF(R3094&gt;0,RANK(R3094,(N3094:P3094,Q3094:AJ3094)),0)</f>
        <v>6</v>
      </c>
      <c r="AN3094" s="7">
        <f>IF(S3094&gt;0,RANK(S3094,(N3094:P3094,Q3094:AJ3094)),0)</f>
        <v>5</v>
      </c>
      <c r="AO3094" s="7">
        <f>IF(T3094&gt;0,RANK(T3094,(N3094:P3094,Q3094:AJ3094)),0)</f>
        <v>8</v>
      </c>
      <c r="AP3094" s="2">
        <f t="shared" si="1151"/>
        <v>2.1220821370615404E-2</v>
      </c>
      <c r="AQ3094" s="2">
        <f t="shared" si="1152"/>
        <v>4.3065784546248908E-3</v>
      </c>
      <c r="AR3094" s="2">
        <f t="shared" si="1153"/>
        <v>1.4854574959430782E-2</v>
      </c>
      <c r="AS3094" s="2">
        <f t="shared" si="1154"/>
        <v>2.1220821370615405E-3</v>
      </c>
      <c r="AU3094" t="s">
        <v>404</v>
      </c>
      <c r="AV3094" t="s">
        <v>2001</v>
      </c>
      <c r="AW3094">
        <v>5</v>
      </c>
      <c r="AY3094" s="130">
        <v>53</v>
      </c>
      <c r="AZ3094" s="131">
        <v>65</v>
      </c>
      <c r="BA3094" s="132">
        <f t="shared" si="1155"/>
        <v>53065</v>
      </c>
      <c r="BC3094" s="7" t="s">
        <v>532</v>
      </c>
    </row>
    <row r="3095" spans="1:55" hidden="1" outlineLevel="1" x14ac:dyDescent="0.2">
      <c r="A3095" t="s">
        <v>2293</v>
      </c>
      <c r="B3095" t="s">
        <v>2001</v>
      </c>
      <c r="C3095" s="1">
        <f t="shared" si="1146"/>
        <v>87280</v>
      </c>
      <c r="D3095" s="7">
        <f>RANK(N3095,(N3095:P3095,Q3095:AJ3095))</f>
        <v>1</v>
      </c>
      <c r="E3095" s="7">
        <f>RANK(O3095,(N3095:P3095,Q3095:AJ3095))</f>
        <v>2</v>
      </c>
      <c r="F3095" s="7">
        <f>IF(P3095&gt;0,RANK(P3095,(N3095:P3095,Q3095:AJ3095)),0)</f>
        <v>3</v>
      </c>
      <c r="G3095" s="1">
        <f t="shared" si="1134"/>
        <v>15687</v>
      </c>
      <c r="H3095" s="2">
        <f t="shared" si="1135"/>
        <v>0.17973189734188819</v>
      </c>
      <c r="I3095" s="2"/>
      <c r="J3095" s="2">
        <f t="shared" si="1147"/>
        <v>0.52156278643446374</v>
      </c>
      <c r="K3095" s="2">
        <f t="shared" si="1148"/>
        <v>0.34183088909257564</v>
      </c>
      <c r="L3095" s="2">
        <f t="shared" si="1149"/>
        <v>8.7328139321723189E-2</v>
      </c>
      <c r="M3095" s="2">
        <f t="shared" si="1150"/>
        <v>4.9278185151237427E-2</v>
      </c>
      <c r="N3095" s="1">
        <v>45522</v>
      </c>
      <c r="O3095" s="1">
        <v>29835</v>
      </c>
      <c r="P3095" s="1">
        <v>7622</v>
      </c>
      <c r="Q3095" s="1">
        <v>3148</v>
      </c>
      <c r="R3095" s="1">
        <v>431</v>
      </c>
      <c r="S3095" s="1">
        <v>136</v>
      </c>
      <c r="T3095" s="1">
        <v>291</v>
      </c>
      <c r="U3095" s="1">
        <v>128</v>
      </c>
      <c r="X3095" s="1">
        <v>130</v>
      </c>
      <c r="Y3095" s="1">
        <v>37</v>
      </c>
      <c r="AL3095" s="7">
        <f>IF(Q3095&gt;0,RANK(Q3095,(N3095:P3095,Q3095:AJ3095)),0)</f>
        <v>4</v>
      </c>
      <c r="AM3095" s="7">
        <f>IF(R3095&gt;0,RANK(R3095,(N3095:P3095,Q3095:AJ3095)),0)</f>
        <v>5</v>
      </c>
      <c r="AN3095" s="7">
        <f>IF(S3095&gt;0,RANK(S3095,(N3095:P3095,Q3095:AJ3095)),0)</f>
        <v>7</v>
      </c>
      <c r="AO3095" s="7">
        <f>IF(T3095&gt;0,RANK(T3095,(N3095:P3095,Q3095:AJ3095)),0)</f>
        <v>6</v>
      </c>
      <c r="AP3095" s="2">
        <f t="shared" si="1151"/>
        <v>3.6067827681026579E-2</v>
      </c>
      <c r="AQ3095" s="2">
        <f t="shared" si="1152"/>
        <v>4.9381301558203486E-3</v>
      </c>
      <c r="AR3095" s="2">
        <f t="shared" si="1153"/>
        <v>1.5582034830430797E-3</v>
      </c>
      <c r="AS3095" s="2">
        <f t="shared" si="1154"/>
        <v>3.3340971585701191E-3</v>
      </c>
      <c r="AU3095" t="s">
        <v>2293</v>
      </c>
      <c r="AV3095" t="s">
        <v>2001</v>
      </c>
      <c r="AY3095" s="130">
        <v>53</v>
      </c>
      <c r="AZ3095" s="131">
        <v>67</v>
      </c>
      <c r="BA3095" s="132">
        <f t="shared" si="1155"/>
        <v>53067</v>
      </c>
      <c r="BC3095" s="7" t="s">
        <v>532</v>
      </c>
    </row>
    <row r="3096" spans="1:55" hidden="1" outlineLevel="1" x14ac:dyDescent="0.2">
      <c r="A3096" t="s">
        <v>2514</v>
      </c>
      <c r="B3096" t="s">
        <v>2001</v>
      </c>
      <c r="C3096" s="1">
        <f t="shared" si="1146"/>
        <v>1836</v>
      </c>
      <c r="D3096" s="7">
        <f>RANK(N3096,(N3096:P3096,Q3096:AJ3096))</f>
        <v>1</v>
      </c>
      <c r="E3096" s="7">
        <f>RANK(O3096,(N3096:P3096,Q3096:AJ3096))</f>
        <v>2</v>
      </c>
      <c r="F3096" s="7">
        <f>IF(P3096&gt;0,RANK(P3096,(N3096:P3096,Q3096:AJ3096)),0)</f>
        <v>3</v>
      </c>
      <c r="G3096" s="1">
        <f t="shared" si="1134"/>
        <v>305</v>
      </c>
      <c r="H3096" s="2">
        <f t="shared" si="1135"/>
        <v>0.16612200435729849</v>
      </c>
      <c r="I3096" s="2"/>
      <c r="J3096" s="2">
        <f t="shared" si="1147"/>
        <v>0.50326797385620914</v>
      </c>
      <c r="K3096" s="2">
        <f t="shared" si="1148"/>
        <v>0.33714596949891068</v>
      </c>
      <c r="L3096" s="2">
        <f t="shared" si="1149"/>
        <v>0.11710239651416122</v>
      </c>
      <c r="M3096" s="2">
        <f t="shared" si="1150"/>
        <v>4.2483660130718956E-2</v>
      </c>
      <c r="N3096" s="1">
        <v>924</v>
      </c>
      <c r="O3096" s="1">
        <v>619</v>
      </c>
      <c r="P3096" s="1">
        <v>215</v>
      </c>
      <c r="Q3096" s="1">
        <v>43</v>
      </c>
      <c r="R3096" s="1">
        <v>13</v>
      </c>
      <c r="S3096" s="1">
        <v>6</v>
      </c>
      <c r="T3096" s="1">
        <v>3</v>
      </c>
      <c r="U3096" s="1">
        <v>4</v>
      </c>
      <c r="X3096" s="1">
        <v>7</v>
      </c>
      <c r="Y3096" s="1">
        <v>2</v>
      </c>
      <c r="AL3096" s="7">
        <f>IF(Q3096&gt;0,RANK(Q3096,(N3096:P3096,Q3096:AJ3096)),0)</f>
        <v>4</v>
      </c>
      <c r="AM3096" s="7">
        <f>IF(R3096&gt;0,RANK(R3096,(N3096:P3096,Q3096:AJ3096)),0)</f>
        <v>5</v>
      </c>
      <c r="AN3096" s="7">
        <f>IF(S3096&gt;0,RANK(S3096,(N3096:P3096,Q3096:AJ3096)),0)</f>
        <v>7</v>
      </c>
      <c r="AO3096" s="7">
        <f>IF(T3096&gt;0,RANK(T3096,(N3096:P3096,Q3096:AJ3096)),0)</f>
        <v>9</v>
      </c>
      <c r="AP3096" s="2">
        <f t="shared" si="1151"/>
        <v>2.3420479302832243E-2</v>
      </c>
      <c r="AQ3096" s="2">
        <f t="shared" si="1152"/>
        <v>7.0806100217864921E-3</v>
      </c>
      <c r="AR3096" s="2">
        <f t="shared" si="1153"/>
        <v>3.2679738562091504E-3</v>
      </c>
      <c r="AS3096" s="2">
        <f t="shared" si="1154"/>
        <v>1.6339869281045752E-3</v>
      </c>
      <c r="AU3096" t="s">
        <v>2514</v>
      </c>
      <c r="AV3096" t="s">
        <v>2001</v>
      </c>
      <c r="AW3096">
        <v>3</v>
      </c>
      <c r="AY3096" s="130">
        <v>53</v>
      </c>
      <c r="AZ3096" s="131">
        <v>69</v>
      </c>
      <c r="BA3096" s="132">
        <f t="shared" si="1155"/>
        <v>53069</v>
      </c>
      <c r="BC3096" s="7" t="s">
        <v>532</v>
      </c>
    </row>
    <row r="3097" spans="1:55" hidden="1" outlineLevel="1" x14ac:dyDescent="0.2">
      <c r="A3097" t="s">
        <v>946</v>
      </c>
      <c r="B3097" t="s">
        <v>2001</v>
      </c>
      <c r="C3097" s="1">
        <f t="shared" si="1146"/>
        <v>19486</v>
      </c>
      <c r="D3097" s="7">
        <f>RANK(N3097,(N3097:P3097,Q3097:AJ3097))</f>
        <v>2</v>
      </c>
      <c r="E3097" s="7">
        <f>RANK(O3097,(N3097:P3097,Q3097:AJ3097))</f>
        <v>1</v>
      </c>
      <c r="F3097" s="7">
        <f>IF(P3097&gt;0,RANK(P3097,(N3097:P3097,Q3097:AJ3097)),0)</f>
        <v>3</v>
      </c>
      <c r="G3097" s="1">
        <f t="shared" si="1134"/>
        <v>1047</v>
      </c>
      <c r="H3097" s="2">
        <f t="shared" si="1135"/>
        <v>5.3730883711382529E-2</v>
      </c>
      <c r="I3097" s="2"/>
      <c r="J3097" s="2">
        <f t="shared" si="1147"/>
        <v>0.41250128297239042</v>
      </c>
      <c r="K3097" s="2">
        <f t="shared" si="1148"/>
        <v>0.46623216668377299</v>
      </c>
      <c r="L3097" s="2">
        <f t="shared" si="1149"/>
        <v>9.7197988299291799E-2</v>
      </c>
      <c r="M3097" s="2">
        <f t="shared" si="1150"/>
        <v>2.40685620445448E-2</v>
      </c>
      <c r="N3097" s="1">
        <v>8038</v>
      </c>
      <c r="O3097" s="1">
        <v>9085</v>
      </c>
      <c r="P3097" s="1">
        <v>1894</v>
      </c>
      <c r="Q3097" s="1">
        <v>265</v>
      </c>
      <c r="R3097" s="1">
        <v>93</v>
      </c>
      <c r="S3097" s="1">
        <v>37</v>
      </c>
      <c r="T3097" s="1">
        <v>27</v>
      </c>
      <c r="U3097" s="1">
        <v>15</v>
      </c>
      <c r="X3097" s="1">
        <v>22</v>
      </c>
      <c r="Y3097" s="1">
        <v>10</v>
      </c>
      <c r="AL3097" s="7">
        <f>IF(Q3097&gt;0,RANK(Q3097,(N3097:P3097,Q3097:AJ3097)),0)</f>
        <v>4</v>
      </c>
      <c r="AM3097" s="7">
        <f>IF(R3097&gt;0,RANK(R3097,(N3097:P3097,Q3097:AJ3097)),0)</f>
        <v>5</v>
      </c>
      <c r="AN3097" s="7">
        <f>IF(S3097&gt;0,RANK(S3097,(N3097:P3097,Q3097:AJ3097)),0)</f>
        <v>6</v>
      </c>
      <c r="AO3097" s="7">
        <f>IF(T3097&gt;0,RANK(T3097,(N3097:P3097,Q3097:AJ3097)),0)</f>
        <v>7</v>
      </c>
      <c r="AP3097" s="2">
        <f t="shared" si="1151"/>
        <v>1.3599507338602074E-2</v>
      </c>
      <c r="AQ3097" s="2">
        <f t="shared" si="1152"/>
        <v>4.7726572924150674E-3</v>
      </c>
      <c r="AR3097" s="2">
        <f t="shared" si="1153"/>
        <v>1.8987991378425536E-3</v>
      </c>
      <c r="AS3097" s="2">
        <f t="shared" si="1154"/>
        <v>1.3856101816688904E-3</v>
      </c>
      <c r="AU3097" t="s">
        <v>946</v>
      </c>
      <c r="AV3097" t="s">
        <v>2001</v>
      </c>
      <c r="AW3097">
        <v>5</v>
      </c>
      <c r="AY3097" s="130">
        <v>53</v>
      </c>
      <c r="AZ3097" s="131">
        <v>71</v>
      </c>
      <c r="BA3097" s="132">
        <f t="shared" si="1155"/>
        <v>53071</v>
      </c>
      <c r="BC3097" s="7" t="s">
        <v>532</v>
      </c>
    </row>
    <row r="3098" spans="1:55" hidden="1" outlineLevel="1" x14ac:dyDescent="0.2">
      <c r="A3098" t="s">
        <v>947</v>
      </c>
      <c r="B3098" t="s">
        <v>2001</v>
      </c>
      <c r="C3098" s="1">
        <f t="shared" si="1146"/>
        <v>64510</v>
      </c>
      <c r="D3098" s="7">
        <f>RANK(N3098,(N3098:P3098,Q3098:AJ3098))</f>
        <v>1</v>
      </c>
      <c r="E3098" s="7">
        <f>RANK(O3098,(N3098:P3098,Q3098:AJ3098))</f>
        <v>2</v>
      </c>
      <c r="F3098" s="7">
        <f>IF(P3098&gt;0,RANK(P3098,(N3098:P3098,Q3098:AJ3098)),0)</f>
        <v>3</v>
      </c>
      <c r="G3098" s="1">
        <f t="shared" si="1134"/>
        <v>1921</v>
      </c>
      <c r="H3098" s="2">
        <f t="shared" si="1135"/>
        <v>2.9778328941249418E-2</v>
      </c>
      <c r="I3098" s="2"/>
      <c r="J3098" s="2">
        <f t="shared" si="1147"/>
        <v>0.45068981553247561</v>
      </c>
      <c r="K3098" s="2">
        <f t="shared" si="1148"/>
        <v>0.42091148659122618</v>
      </c>
      <c r="L3098" s="2">
        <f t="shared" si="1149"/>
        <v>7.5244148194078431E-2</v>
      </c>
      <c r="M3098" s="2">
        <f t="shared" si="1150"/>
        <v>5.3154549682219721E-2</v>
      </c>
      <c r="N3098" s="1">
        <v>29074</v>
      </c>
      <c r="O3098" s="1">
        <v>27153</v>
      </c>
      <c r="P3098" s="1">
        <v>4854</v>
      </c>
      <c r="Q3098" s="1">
        <v>2375</v>
      </c>
      <c r="R3098" s="1">
        <v>373</v>
      </c>
      <c r="S3098" s="1">
        <v>104</v>
      </c>
      <c r="T3098" s="1">
        <v>367</v>
      </c>
      <c r="U3098" s="1">
        <v>99</v>
      </c>
      <c r="X3098" s="1">
        <v>73</v>
      </c>
      <c r="Y3098" s="1">
        <v>38</v>
      </c>
      <c r="AL3098" s="7">
        <f>IF(Q3098&gt;0,RANK(Q3098,(N3098:P3098,Q3098:AJ3098)),0)</f>
        <v>4</v>
      </c>
      <c r="AM3098" s="7">
        <f>IF(R3098&gt;0,RANK(R3098,(N3098:P3098,Q3098:AJ3098)),0)</f>
        <v>5</v>
      </c>
      <c r="AN3098" s="7">
        <f>IF(S3098&gt;0,RANK(S3098,(N3098:P3098,Q3098:AJ3098)),0)</f>
        <v>7</v>
      </c>
      <c r="AO3098" s="7">
        <f>IF(T3098&gt;0,RANK(T3098,(N3098:P3098,Q3098:AJ3098)),0)</f>
        <v>6</v>
      </c>
      <c r="AP3098" s="2">
        <f t="shared" si="1151"/>
        <v>3.681599751976438E-2</v>
      </c>
      <c r="AQ3098" s="2">
        <f t="shared" si="1152"/>
        <v>5.7820492946829951E-3</v>
      </c>
      <c r="AR3098" s="2">
        <f t="shared" si="1153"/>
        <v>1.6121531545496821E-3</v>
      </c>
      <c r="AS3098" s="2">
        <f t="shared" si="1154"/>
        <v>5.6890404588435901E-3</v>
      </c>
      <c r="AU3098" t="s">
        <v>947</v>
      </c>
      <c r="AV3098" t="s">
        <v>2001</v>
      </c>
      <c r="AW3098">
        <v>2</v>
      </c>
      <c r="AY3098" s="130">
        <v>53</v>
      </c>
      <c r="AZ3098" s="131">
        <v>73</v>
      </c>
      <c r="BA3098" s="132">
        <f t="shared" si="1155"/>
        <v>53073</v>
      </c>
      <c r="BC3098" s="7" t="s">
        <v>532</v>
      </c>
    </row>
    <row r="3099" spans="1:55" hidden="1" outlineLevel="1" x14ac:dyDescent="0.2">
      <c r="A3099" t="s">
        <v>948</v>
      </c>
      <c r="B3099" t="s">
        <v>2001</v>
      </c>
      <c r="C3099" s="1">
        <f t="shared" si="1146"/>
        <v>15895</v>
      </c>
      <c r="D3099" s="7">
        <f>RANK(N3099,(N3099:P3099,Q3099:AJ3099))</f>
        <v>1</v>
      </c>
      <c r="E3099" s="7">
        <f>RANK(O3099,(N3099:P3099,Q3099:AJ3099))</f>
        <v>2</v>
      </c>
      <c r="F3099" s="7">
        <f>IF(P3099&gt;0,RANK(P3099,(N3099:P3099,Q3099:AJ3099)),0)</f>
        <v>3</v>
      </c>
      <c r="G3099" s="1">
        <f t="shared" si="1134"/>
        <v>528</v>
      </c>
      <c r="H3099" s="2">
        <f t="shared" si="1135"/>
        <v>3.3217993079584777E-2</v>
      </c>
      <c r="I3099" s="2"/>
      <c r="J3099" s="2">
        <f t="shared" si="1147"/>
        <v>0.45687323057565271</v>
      </c>
      <c r="K3099" s="2">
        <f t="shared" si="1148"/>
        <v>0.42365523749606793</v>
      </c>
      <c r="L3099" s="2">
        <f t="shared" si="1149"/>
        <v>8.273041837055678E-2</v>
      </c>
      <c r="M3099" s="2">
        <f t="shared" si="1150"/>
        <v>3.6741113557722638E-2</v>
      </c>
      <c r="N3099" s="1">
        <v>7262</v>
      </c>
      <c r="O3099" s="1">
        <v>6734</v>
      </c>
      <c r="P3099" s="1">
        <v>1315</v>
      </c>
      <c r="Q3099" s="1">
        <v>286</v>
      </c>
      <c r="R3099" s="1">
        <v>88</v>
      </c>
      <c r="S3099" s="1">
        <v>119</v>
      </c>
      <c r="T3099" s="1">
        <v>31</v>
      </c>
      <c r="U3099" s="1">
        <v>27</v>
      </c>
      <c r="X3099" s="1">
        <v>19</v>
      </c>
      <c r="Y3099" s="1">
        <v>14</v>
      </c>
      <c r="AL3099" s="7">
        <f>IF(Q3099&gt;0,RANK(Q3099,(N3099:P3099,Q3099:AJ3099)),0)</f>
        <v>4</v>
      </c>
      <c r="AM3099" s="7">
        <f>IF(R3099&gt;0,RANK(R3099,(N3099:P3099,Q3099:AJ3099)),0)</f>
        <v>6</v>
      </c>
      <c r="AN3099" s="7">
        <f>IF(S3099&gt;0,RANK(S3099,(N3099:P3099,Q3099:AJ3099)),0)</f>
        <v>5</v>
      </c>
      <c r="AO3099" s="7">
        <f>IF(T3099&gt;0,RANK(T3099,(N3099:P3099,Q3099:AJ3099)),0)</f>
        <v>7</v>
      </c>
      <c r="AP3099" s="2">
        <f t="shared" si="1151"/>
        <v>1.7993079584775088E-2</v>
      </c>
      <c r="AQ3099" s="2">
        <f t="shared" si="1152"/>
        <v>5.5363321799307957E-3</v>
      </c>
      <c r="AR3099" s="2">
        <f t="shared" si="1153"/>
        <v>7.4866310160427805E-3</v>
      </c>
      <c r="AS3099" s="2">
        <f t="shared" si="1154"/>
        <v>1.9502988361119848E-3</v>
      </c>
      <c r="AU3099" t="s">
        <v>948</v>
      </c>
      <c r="AV3099" t="s">
        <v>2001</v>
      </c>
      <c r="AW3099">
        <v>5</v>
      </c>
      <c r="AY3099" s="130">
        <v>53</v>
      </c>
      <c r="AZ3099" s="131">
        <v>75</v>
      </c>
      <c r="BA3099" s="132">
        <f t="shared" si="1155"/>
        <v>53075</v>
      </c>
      <c r="BC3099" s="7" t="s">
        <v>532</v>
      </c>
    </row>
    <row r="3100" spans="1:55" hidden="1" outlineLevel="1" x14ac:dyDescent="0.2">
      <c r="A3100" t="s">
        <v>1595</v>
      </c>
      <c r="B3100" t="s">
        <v>2001</v>
      </c>
      <c r="C3100" s="1">
        <f t="shared" si="1146"/>
        <v>59360</v>
      </c>
      <c r="D3100" s="7">
        <f>RANK(N3100,(N3100:P3100,Q3100:AJ3100))</f>
        <v>2</v>
      </c>
      <c r="E3100" s="7">
        <f>RANK(O3100,(N3100:P3100,Q3100:AJ3100))</f>
        <v>1</v>
      </c>
      <c r="F3100" s="7">
        <f>IF(P3100&gt;0,RANK(P3100,(N3100:P3100,Q3100:AJ3100)),0)</f>
        <v>3</v>
      </c>
      <c r="G3100" s="1">
        <f t="shared" si="1134"/>
        <v>1992</v>
      </c>
      <c r="H3100" s="2">
        <f t="shared" si="1135"/>
        <v>3.3557951482479788E-2</v>
      </c>
      <c r="I3100" s="2"/>
      <c r="J3100" s="2">
        <f t="shared" si="1147"/>
        <v>0.43254716981132074</v>
      </c>
      <c r="K3100" s="2">
        <f t="shared" si="1148"/>
        <v>0.46610512129380055</v>
      </c>
      <c r="L3100" s="2">
        <f t="shared" si="1149"/>
        <v>7.9582210242587603E-2</v>
      </c>
      <c r="M3100" s="2">
        <f t="shared" si="1150"/>
        <v>2.1765498652291049E-2</v>
      </c>
      <c r="N3100" s="1">
        <v>25676</v>
      </c>
      <c r="O3100" s="1">
        <v>27668</v>
      </c>
      <c r="P3100" s="1">
        <v>4724</v>
      </c>
      <c r="Q3100" s="1">
        <v>714</v>
      </c>
      <c r="R3100" s="1">
        <v>268</v>
      </c>
      <c r="S3100" s="1">
        <v>119</v>
      </c>
      <c r="T3100" s="1">
        <v>75</v>
      </c>
      <c r="U3100" s="1">
        <v>46</v>
      </c>
      <c r="X3100" s="1">
        <v>55</v>
      </c>
      <c r="Y3100" s="1">
        <v>15</v>
      </c>
      <c r="AL3100" s="7">
        <f>IF(Q3100&gt;0,RANK(Q3100,(N3100:P3100,Q3100:AJ3100)),0)</f>
        <v>4</v>
      </c>
      <c r="AM3100" s="7">
        <f>IF(R3100&gt;0,RANK(R3100,(N3100:P3100,Q3100:AJ3100)),0)</f>
        <v>5</v>
      </c>
      <c r="AN3100" s="7">
        <f>IF(S3100&gt;0,RANK(S3100,(N3100:P3100,Q3100:AJ3100)),0)</f>
        <v>6</v>
      </c>
      <c r="AO3100" s="7">
        <f>IF(T3100&gt;0,RANK(T3100,(N3100:P3100,Q3100:AJ3100)),0)</f>
        <v>7</v>
      </c>
      <c r="AP3100" s="2">
        <f t="shared" si="1151"/>
        <v>1.2028301886792454E-2</v>
      </c>
      <c r="AQ3100" s="2">
        <f t="shared" si="1152"/>
        <v>4.5148247978436659E-3</v>
      </c>
      <c r="AR3100" s="2">
        <f t="shared" si="1153"/>
        <v>2.0047169811320755E-3</v>
      </c>
      <c r="AS3100" s="2">
        <f t="shared" si="1154"/>
        <v>1.263477088948787E-3</v>
      </c>
      <c r="AU3100" t="s">
        <v>1595</v>
      </c>
      <c r="AV3100" t="s">
        <v>2001</v>
      </c>
      <c r="AW3100">
        <v>4</v>
      </c>
      <c r="AY3100" s="130">
        <v>53</v>
      </c>
      <c r="AZ3100" s="131">
        <v>77</v>
      </c>
      <c r="BA3100" s="132">
        <f t="shared" si="1155"/>
        <v>53077</v>
      </c>
      <c r="BC3100" s="7" t="s">
        <v>532</v>
      </c>
    </row>
    <row r="3101" spans="1:55" collapsed="1" x14ac:dyDescent="0.2">
      <c r="A3101" t="s">
        <v>3298</v>
      </c>
      <c r="B3101" t="s">
        <v>3301</v>
      </c>
      <c r="C3101" s="1">
        <f t="shared" si="1146"/>
        <v>2253837</v>
      </c>
      <c r="D3101" s="7">
        <f>RANK(N3101,(N3101:P3101,Q3101:AJ3101))</f>
        <v>1</v>
      </c>
      <c r="E3101" s="7">
        <f>RANK(O3101,(N3101:P3101,Q3101:AJ3101))</f>
        <v>2</v>
      </c>
      <c r="F3101" s="7">
        <f>IF(P3101&gt;0,RANK(P3101,(N3101:P3101,Q3101:AJ3101)),0)</f>
        <v>3</v>
      </c>
      <c r="G3101" s="1">
        <f t="shared" si="1134"/>
        <v>282611</v>
      </c>
      <c r="H3101" s="2">
        <f t="shared" si="1135"/>
        <v>0.12539105534251146</v>
      </c>
      <c r="I3101" s="2"/>
      <c r="J3101" s="2">
        <f t="shared" si="1147"/>
        <v>0.49840472048333573</v>
      </c>
      <c r="K3101" s="2">
        <f t="shared" si="1148"/>
        <v>0.37301366514082429</v>
      </c>
      <c r="L3101" s="2">
        <f t="shared" si="1149"/>
        <v>8.9182580639150036E-2</v>
      </c>
      <c r="M3101" s="2">
        <f t="shared" si="1150"/>
        <v>3.9399033736689945E-2</v>
      </c>
      <c r="N3101" s="1">
        <f t="shared" ref="N3101:U3101" si="1156">SUM(N3062:N3100)</f>
        <v>1123323</v>
      </c>
      <c r="O3101" s="1">
        <f t="shared" si="1156"/>
        <v>840712</v>
      </c>
      <c r="P3101" s="1">
        <f t="shared" si="1156"/>
        <v>201003</v>
      </c>
      <c r="Q3101" s="1">
        <f t="shared" si="1156"/>
        <v>60322</v>
      </c>
      <c r="R3101" s="1">
        <f t="shared" si="1156"/>
        <v>12522</v>
      </c>
      <c r="S3101" s="1">
        <f t="shared" si="1156"/>
        <v>4578</v>
      </c>
      <c r="T3101" s="1">
        <f t="shared" si="1156"/>
        <v>6076</v>
      </c>
      <c r="U3101" s="1">
        <f t="shared" si="1156"/>
        <v>2189</v>
      </c>
      <c r="X3101" s="1">
        <f>SUM(X3062:X3100)</f>
        <v>2374</v>
      </c>
      <c r="Y3101" s="1">
        <f>SUM(Y3062:Y3100)</f>
        <v>738</v>
      </c>
      <c r="AL3101" s="7">
        <f>IF(Q3101&gt;0,RANK(Q3101,(N3101:P3101,Q3101:AJ3101)),0)</f>
        <v>4</v>
      </c>
      <c r="AM3101" s="7">
        <f>IF(R3101&gt;0,RANK(R3101,(N3101:P3101,Q3101:AJ3101)),0)</f>
        <v>5</v>
      </c>
      <c r="AN3101" s="7">
        <f>IF(S3101&gt;0,RANK(S3101,(N3101:P3101,Q3101:AJ3101)),0)</f>
        <v>7</v>
      </c>
      <c r="AO3101" s="7">
        <f>IF(T3101&gt;0,RANK(T3101,(N3101:P3101,Q3101:AJ3101)),0)</f>
        <v>6</v>
      </c>
      <c r="AP3101" s="2">
        <f t="shared" si="1151"/>
        <v>2.6764136004511416E-2</v>
      </c>
      <c r="AQ3101" s="2">
        <f t="shared" si="1152"/>
        <v>5.5558587422249259E-3</v>
      </c>
      <c r="AR3101" s="2">
        <f t="shared" si="1153"/>
        <v>2.0312027888440914E-3</v>
      </c>
      <c r="AS3101" s="2">
        <f t="shared" si="1154"/>
        <v>2.6958471264780905E-3</v>
      </c>
      <c r="AU3101" t="s">
        <v>3298</v>
      </c>
      <c r="AV3101" t="s">
        <v>3301</v>
      </c>
      <c r="AY3101" s="130">
        <v>53</v>
      </c>
      <c r="AZ3101" s="131"/>
      <c r="BA3101" s="130">
        <v>53</v>
      </c>
      <c r="BC3101" s="7" t="s">
        <v>433</v>
      </c>
    </row>
    <row r="3102" spans="1:55" x14ac:dyDescent="0.2">
      <c r="C3102" s="1"/>
      <c r="E3102" s="7"/>
      <c r="F3102" s="7"/>
      <c r="I3102" s="2"/>
      <c r="AL3102" s="7"/>
      <c r="AM3102" s="7"/>
      <c r="AN3102" s="7"/>
      <c r="AO3102" s="7"/>
      <c r="AY3102" s="130"/>
      <c r="AZ3102" s="131"/>
      <c r="BA3102" s="132"/>
    </row>
    <row r="3103" spans="1:55" hidden="1" outlineLevel="1" x14ac:dyDescent="0.2">
      <c r="A3103" t="s">
        <v>2058</v>
      </c>
      <c r="B3103" t="s">
        <v>2460</v>
      </c>
      <c r="C3103" s="1">
        <f t="shared" ref="C3103:C3134" si="1157">SUM(N3103:AJ3103)</f>
        <v>6047</v>
      </c>
      <c r="D3103" s="7">
        <f>RANK(N3103,(N3103:P3103,Q3103:AJ3103))</f>
        <v>1</v>
      </c>
      <c r="E3103" s="7">
        <f>RANK(O3103,(N3103:P3103,Q3103:AJ3103))</f>
        <v>2</v>
      </c>
      <c r="F3103" s="7">
        <f>IF(P3103&gt;0,RANK(P3103,(N3103:P3103,Q3103:AJ3103)),0)</f>
        <v>3</v>
      </c>
      <c r="G3103" s="1">
        <f t="shared" si="1134"/>
        <v>921</v>
      </c>
      <c r="H3103" s="2">
        <f t="shared" si="1135"/>
        <v>0.15230692905573012</v>
      </c>
      <c r="I3103" s="2"/>
      <c r="J3103" s="2">
        <f t="shared" ref="J3103:J3134" si="1158">IF($C3103=0,"-",N3103/$C3103)</f>
        <v>0.50868199106995204</v>
      </c>
      <c r="K3103" s="2">
        <f t="shared" ref="K3103:K3134" si="1159">IF($C3103=0,"-",O3103/$C3103)</f>
        <v>0.35637506201422192</v>
      </c>
      <c r="L3103" s="2">
        <f t="shared" ref="L3103:L3134" si="1160">IF($C3103=0,"-",P3103/$C3103)</f>
        <v>0.12965106664461717</v>
      </c>
      <c r="M3103" s="2">
        <f t="shared" ref="M3103:M3134" si="1161">IF(C3103=0,"-",(1-J3103-K3103-L3103))</f>
        <v>5.2918802712088597E-3</v>
      </c>
      <c r="N3103" s="1">
        <v>3076</v>
      </c>
      <c r="O3103" s="1">
        <v>2155</v>
      </c>
      <c r="P3103" s="1">
        <v>784</v>
      </c>
      <c r="R3103" s="1">
        <v>32</v>
      </c>
      <c r="AL3103" s="7">
        <f>IF(Q3103&gt;0,RANK(Q3103,(N3103:P3103,Q3103:AJ3103)),0)</f>
        <v>0</v>
      </c>
      <c r="AM3103" s="7">
        <f>IF(R3103&gt;0,RANK(R3103,(N3103:P3103,Q3103:AJ3103)),0)</f>
        <v>4</v>
      </c>
      <c r="AN3103" s="7">
        <f>IF(S3103&gt;0,RANK(S3103,(N3103:P3103,Q3103:AJ3103)),0)</f>
        <v>0</v>
      </c>
      <c r="AO3103" s="7">
        <f>IF(T3103&gt;0,RANK(T3103,(N3103:P3103,Q3103:AJ3103)),0)</f>
        <v>0</v>
      </c>
      <c r="AP3103" s="2">
        <f t="shared" ref="AP3103:AP3134" si="1162">IF($C3103=0,"-",Q3103/$C3103)</f>
        <v>0</v>
      </c>
      <c r="AQ3103" s="2">
        <f t="shared" ref="AQ3103:AQ3134" si="1163">IF($C3103=0,"-",R3103/$C3103)</f>
        <v>5.2918802712088641E-3</v>
      </c>
      <c r="AR3103" s="2">
        <f t="shared" ref="AR3103:AR3134" si="1164">IF($C3103=0,"-",S3103/$C3103)</f>
        <v>0</v>
      </c>
      <c r="AS3103" s="2">
        <f t="shared" ref="AS3103:AS3134" si="1165">IF($C3103=0,"-",T3103/$C3103)</f>
        <v>0</v>
      </c>
      <c r="AU3103" t="s">
        <v>2058</v>
      </c>
      <c r="AV3103" t="s">
        <v>2460</v>
      </c>
      <c r="AW3103">
        <v>1</v>
      </c>
      <c r="AY3103" s="130">
        <v>54</v>
      </c>
      <c r="AZ3103" s="131">
        <v>1</v>
      </c>
      <c r="BA3103" s="132">
        <f t="shared" ref="BA3103:BA3157" si="1166">AY3103*1000+AZ3103</f>
        <v>54001</v>
      </c>
      <c r="BC3103" s="7" t="s">
        <v>532</v>
      </c>
    </row>
    <row r="3104" spans="1:55" hidden="1" outlineLevel="1" x14ac:dyDescent="0.2">
      <c r="A3104" t="s">
        <v>814</v>
      </c>
      <c r="B3104" t="s">
        <v>2460</v>
      </c>
      <c r="C3104" s="1">
        <f t="shared" si="1157"/>
        <v>20576</v>
      </c>
      <c r="D3104" s="7">
        <f>RANK(N3104,(N3104:P3104,Q3104:AJ3104))</f>
        <v>2</v>
      </c>
      <c r="E3104" s="7">
        <f>RANK(O3104,(N3104:P3104,Q3104:AJ3104))</f>
        <v>1</v>
      </c>
      <c r="F3104" s="7">
        <f>IF(P3104&gt;0,RANK(P3104,(N3104:P3104,Q3104:AJ3104)),0)</f>
        <v>3</v>
      </c>
      <c r="G3104" s="1">
        <f t="shared" si="1134"/>
        <v>1538</v>
      </c>
      <c r="H3104" s="2">
        <f t="shared" si="1135"/>
        <v>7.4747278382581647E-2</v>
      </c>
      <c r="I3104" s="2"/>
      <c r="J3104" s="2">
        <f t="shared" si="1158"/>
        <v>0.40440318818040433</v>
      </c>
      <c r="K3104" s="2">
        <f t="shared" si="1159"/>
        <v>0.47915046656298599</v>
      </c>
      <c r="L3104" s="2">
        <f t="shared" si="1160"/>
        <v>0.11134331259720062</v>
      </c>
      <c r="M3104" s="2">
        <f t="shared" si="1161"/>
        <v>5.1030326594090625E-3</v>
      </c>
      <c r="N3104" s="1">
        <v>8321</v>
      </c>
      <c r="O3104" s="1">
        <v>9859</v>
      </c>
      <c r="P3104" s="1">
        <v>2291</v>
      </c>
      <c r="R3104" s="1">
        <v>105</v>
      </c>
      <c r="AL3104" s="7">
        <f>IF(Q3104&gt;0,RANK(Q3104,(N3104:P3104,Q3104:AJ3104)),0)</f>
        <v>0</v>
      </c>
      <c r="AM3104" s="7">
        <f>IF(R3104&gt;0,RANK(R3104,(N3104:P3104,Q3104:AJ3104)),0)</f>
        <v>4</v>
      </c>
      <c r="AN3104" s="7">
        <f>IF(S3104&gt;0,RANK(S3104,(N3104:P3104,Q3104:AJ3104)),0)</f>
        <v>0</v>
      </c>
      <c r="AO3104" s="7">
        <f>IF(T3104&gt;0,RANK(T3104,(N3104:P3104,Q3104:AJ3104)),0)</f>
        <v>0</v>
      </c>
      <c r="AP3104" s="2">
        <f t="shared" si="1162"/>
        <v>0</v>
      </c>
      <c r="AQ3104" s="2">
        <f t="shared" si="1163"/>
        <v>5.10303265940902E-3</v>
      </c>
      <c r="AR3104" s="2">
        <f t="shared" si="1164"/>
        <v>0</v>
      </c>
      <c r="AS3104" s="2">
        <f t="shared" si="1165"/>
        <v>0</v>
      </c>
      <c r="AU3104" t="s">
        <v>814</v>
      </c>
      <c r="AV3104" t="s">
        <v>2460</v>
      </c>
      <c r="AW3104">
        <v>2</v>
      </c>
      <c r="AY3104" s="130">
        <v>54</v>
      </c>
      <c r="AZ3104" s="131">
        <v>3</v>
      </c>
      <c r="BA3104" s="132">
        <f t="shared" si="1166"/>
        <v>54003</v>
      </c>
      <c r="BC3104" s="7" t="s">
        <v>532</v>
      </c>
    </row>
    <row r="3105" spans="1:55" hidden="1" outlineLevel="1" x14ac:dyDescent="0.2">
      <c r="A3105" t="s">
        <v>2531</v>
      </c>
      <c r="B3105" t="s">
        <v>2460</v>
      </c>
      <c r="C3105" s="1">
        <f t="shared" si="1157"/>
        <v>8922</v>
      </c>
      <c r="D3105" s="7">
        <f>RANK(N3105,(N3105:P3105,Q3105:AJ3105))</f>
        <v>1</v>
      </c>
      <c r="E3105" s="7">
        <f>RANK(O3105,(N3105:P3105,Q3105:AJ3105))</f>
        <v>2</v>
      </c>
      <c r="F3105" s="7">
        <f>IF(P3105&gt;0,RANK(P3105,(N3105:P3105,Q3105:AJ3105)),0)</f>
        <v>3</v>
      </c>
      <c r="G3105" s="1">
        <f t="shared" si="1134"/>
        <v>4131</v>
      </c>
      <c r="H3105" s="2">
        <f t="shared" si="1135"/>
        <v>0.46301277740416946</v>
      </c>
      <c r="I3105" s="2"/>
      <c r="J3105" s="2">
        <f t="shared" si="1158"/>
        <v>0.67787491593813043</v>
      </c>
      <c r="K3105" s="2">
        <f t="shared" si="1159"/>
        <v>0.21486213853396099</v>
      </c>
      <c r="L3105" s="2">
        <f t="shared" si="1160"/>
        <v>0.10390047074646939</v>
      </c>
      <c r="M3105" s="2">
        <f t="shared" si="1161"/>
        <v>3.3624747814391814E-3</v>
      </c>
      <c r="N3105" s="1">
        <v>6048</v>
      </c>
      <c r="O3105" s="1">
        <v>1917</v>
      </c>
      <c r="P3105" s="1">
        <v>927</v>
      </c>
      <c r="R3105" s="1">
        <v>30</v>
      </c>
      <c r="AL3105" s="7">
        <f>IF(Q3105&gt;0,RANK(Q3105,(N3105:P3105,Q3105:AJ3105)),0)</f>
        <v>0</v>
      </c>
      <c r="AM3105" s="7">
        <f>IF(R3105&gt;0,RANK(R3105,(N3105:P3105,Q3105:AJ3105)),0)</f>
        <v>4</v>
      </c>
      <c r="AN3105" s="7">
        <f>IF(S3105&gt;0,RANK(S3105,(N3105:P3105,Q3105:AJ3105)),0)</f>
        <v>0</v>
      </c>
      <c r="AO3105" s="7">
        <f>IF(T3105&gt;0,RANK(T3105,(N3105:P3105,Q3105:AJ3105)),0)</f>
        <v>0</v>
      </c>
      <c r="AP3105" s="2">
        <f t="shared" si="1162"/>
        <v>0</v>
      </c>
      <c r="AQ3105" s="2">
        <f t="shared" si="1163"/>
        <v>3.3624747814391394E-3</v>
      </c>
      <c r="AR3105" s="2">
        <f t="shared" si="1164"/>
        <v>0</v>
      </c>
      <c r="AS3105" s="2">
        <f t="shared" si="1165"/>
        <v>0</v>
      </c>
      <c r="AU3105" t="s">
        <v>2531</v>
      </c>
      <c r="AV3105" t="s">
        <v>2460</v>
      </c>
      <c r="AW3105">
        <v>3</v>
      </c>
      <c r="AY3105" s="130">
        <v>54</v>
      </c>
      <c r="AZ3105" s="131">
        <v>5</v>
      </c>
      <c r="BA3105" s="132">
        <f t="shared" si="1166"/>
        <v>54005</v>
      </c>
      <c r="BC3105" s="7" t="s">
        <v>532</v>
      </c>
    </row>
    <row r="3106" spans="1:55" hidden="1" outlineLevel="1" x14ac:dyDescent="0.2">
      <c r="A3106" t="s">
        <v>2461</v>
      </c>
      <c r="B3106" t="s">
        <v>2460</v>
      </c>
      <c r="C3106" s="1">
        <f t="shared" si="1157"/>
        <v>4996</v>
      </c>
      <c r="D3106" s="7">
        <f>RANK(N3106,(N3106:P3106,Q3106:AJ3106))</f>
        <v>1</v>
      </c>
      <c r="E3106" s="7">
        <f>RANK(O3106,(N3106:P3106,Q3106:AJ3106))</f>
        <v>2</v>
      </c>
      <c r="F3106" s="7">
        <f>IF(P3106&gt;0,RANK(P3106,(N3106:P3106,Q3106:AJ3106)),0)</f>
        <v>3</v>
      </c>
      <c r="G3106" s="1">
        <f t="shared" si="1134"/>
        <v>1560</v>
      </c>
      <c r="H3106" s="2">
        <f t="shared" si="1135"/>
        <v>0.31224979983987189</v>
      </c>
      <c r="I3106" s="2"/>
      <c r="J3106" s="2">
        <f t="shared" si="1158"/>
        <v>0.60068054443554841</v>
      </c>
      <c r="K3106" s="2">
        <f t="shared" si="1159"/>
        <v>0.28843074459567652</v>
      </c>
      <c r="L3106" s="2">
        <f t="shared" si="1160"/>
        <v>0.10548438751000801</v>
      </c>
      <c r="M3106" s="2">
        <f t="shared" si="1161"/>
        <v>5.4043234587670547E-3</v>
      </c>
      <c r="N3106" s="1">
        <v>3001</v>
      </c>
      <c r="O3106" s="1">
        <v>1441</v>
      </c>
      <c r="P3106" s="1">
        <v>527</v>
      </c>
      <c r="R3106" s="1">
        <v>27</v>
      </c>
      <c r="AL3106" s="7">
        <f>IF(Q3106&gt;0,RANK(Q3106,(N3106:P3106,Q3106:AJ3106)),0)</f>
        <v>0</v>
      </c>
      <c r="AM3106" s="7">
        <f>IF(R3106&gt;0,RANK(R3106,(N3106:P3106,Q3106:AJ3106)),0)</f>
        <v>4</v>
      </c>
      <c r="AN3106" s="7">
        <f>IF(S3106&gt;0,RANK(S3106,(N3106:P3106,Q3106:AJ3106)),0)</f>
        <v>0</v>
      </c>
      <c r="AO3106" s="7">
        <f>IF(T3106&gt;0,RANK(T3106,(N3106:P3106,Q3106:AJ3106)),0)</f>
        <v>0</v>
      </c>
      <c r="AP3106" s="2">
        <f t="shared" si="1162"/>
        <v>0</v>
      </c>
      <c r="AQ3106" s="2">
        <f t="shared" si="1163"/>
        <v>5.4043234587670139E-3</v>
      </c>
      <c r="AR3106" s="2">
        <f t="shared" si="1164"/>
        <v>0</v>
      </c>
      <c r="AS3106" s="2">
        <f t="shared" si="1165"/>
        <v>0</v>
      </c>
      <c r="AU3106" t="s">
        <v>2461</v>
      </c>
      <c r="AV3106" t="s">
        <v>2460</v>
      </c>
      <c r="AW3106">
        <v>2</v>
      </c>
      <c r="AY3106" s="130">
        <v>54</v>
      </c>
      <c r="AZ3106" s="131">
        <v>7</v>
      </c>
      <c r="BA3106" s="132">
        <f t="shared" si="1166"/>
        <v>54007</v>
      </c>
      <c r="BC3106" s="7" t="s">
        <v>532</v>
      </c>
    </row>
    <row r="3107" spans="1:55" hidden="1" outlineLevel="1" x14ac:dyDescent="0.2">
      <c r="A3107" t="s">
        <v>2462</v>
      </c>
      <c r="B3107" t="s">
        <v>2460</v>
      </c>
      <c r="C3107" s="1">
        <f t="shared" si="1157"/>
        <v>9500</v>
      </c>
      <c r="D3107" s="7">
        <f>RANK(N3107,(N3107:P3107,Q3107:AJ3107))</f>
        <v>1</v>
      </c>
      <c r="E3107" s="7">
        <f>RANK(O3107,(N3107:P3107,Q3107:AJ3107))</f>
        <v>2</v>
      </c>
      <c r="F3107" s="7">
        <f>IF(P3107&gt;0,RANK(P3107,(N3107:P3107,Q3107:AJ3107)),0)</f>
        <v>3</v>
      </c>
      <c r="G3107" s="1">
        <f t="shared" si="1134"/>
        <v>2597</v>
      </c>
      <c r="H3107" s="2">
        <f t="shared" si="1135"/>
        <v>0.27336842105263159</v>
      </c>
      <c r="I3107" s="2"/>
      <c r="J3107" s="2">
        <f t="shared" si="1158"/>
        <v>0.56189473684210522</v>
      </c>
      <c r="K3107" s="2">
        <f t="shared" si="1159"/>
        <v>0.28852631578947369</v>
      </c>
      <c r="L3107" s="2">
        <f t="shared" si="1160"/>
        <v>0.14473684210526316</v>
      </c>
      <c r="M3107" s="2">
        <f t="shared" si="1161"/>
        <v>4.8421052631579253E-3</v>
      </c>
      <c r="N3107" s="1">
        <v>5338</v>
      </c>
      <c r="O3107" s="1">
        <v>2741</v>
      </c>
      <c r="P3107" s="1">
        <v>1375</v>
      </c>
      <c r="R3107" s="1">
        <v>46</v>
      </c>
      <c r="AL3107" s="7">
        <f>IF(Q3107&gt;0,RANK(Q3107,(N3107:P3107,Q3107:AJ3107)),0)</f>
        <v>0</v>
      </c>
      <c r="AM3107" s="7">
        <f>IF(R3107&gt;0,RANK(R3107,(N3107:P3107,Q3107:AJ3107)),0)</f>
        <v>4</v>
      </c>
      <c r="AN3107" s="7">
        <f>IF(S3107&gt;0,RANK(S3107,(N3107:P3107,Q3107:AJ3107)),0)</f>
        <v>0</v>
      </c>
      <c r="AO3107" s="7">
        <f>IF(T3107&gt;0,RANK(T3107,(N3107:P3107,Q3107:AJ3107)),0)</f>
        <v>0</v>
      </c>
      <c r="AP3107" s="2">
        <f t="shared" si="1162"/>
        <v>0</v>
      </c>
      <c r="AQ3107" s="2">
        <f t="shared" si="1163"/>
        <v>4.842105263157895E-3</v>
      </c>
      <c r="AR3107" s="2">
        <f t="shared" si="1164"/>
        <v>0</v>
      </c>
      <c r="AS3107" s="2">
        <f t="shared" si="1165"/>
        <v>0</v>
      </c>
      <c r="AU3107" t="s">
        <v>2462</v>
      </c>
      <c r="AV3107" t="s">
        <v>2460</v>
      </c>
      <c r="AW3107">
        <v>1</v>
      </c>
      <c r="AY3107" s="130">
        <v>54</v>
      </c>
      <c r="AZ3107" s="131">
        <v>9</v>
      </c>
      <c r="BA3107" s="132">
        <f t="shared" si="1166"/>
        <v>54009</v>
      </c>
      <c r="BC3107" s="7" t="s">
        <v>532</v>
      </c>
    </row>
    <row r="3108" spans="1:55" hidden="1" outlineLevel="1" x14ac:dyDescent="0.2">
      <c r="A3108" t="s">
        <v>2463</v>
      </c>
      <c r="B3108" t="s">
        <v>2460</v>
      </c>
      <c r="C3108" s="1">
        <f t="shared" si="1157"/>
        <v>32560</v>
      </c>
      <c r="D3108" s="7">
        <f>RANK(N3108,(N3108:P3108,Q3108:AJ3108))</f>
        <v>1</v>
      </c>
      <c r="E3108" s="7">
        <f>RANK(O3108,(N3108:P3108,Q3108:AJ3108))</f>
        <v>2</v>
      </c>
      <c r="F3108" s="7">
        <f>IF(P3108&gt;0,RANK(P3108,(N3108:P3108,Q3108:AJ3108)),0)</f>
        <v>3</v>
      </c>
      <c r="G3108" s="1">
        <f t="shared" si="1134"/>
        <v>3098</v>
      </c>
      <c r="H3108" s="2">
        <f t="shared" si="1135"/>
        <v>9.5147420147420142E-2</v>
      </c>
      <c r="I3108" s="2"/>
      <c r="J3108" s="2">
        <f t="shared" si="1158"/>
        <v>0.49990786240786239</v>
      </c>
      <c r="K3108" s="2">
        <f t="shared" si="1159"/>
        <v>0.40476044226044228</v>
      </c>
      <c r="L3108" s="2">
        <f t="shared" si="1160"/>
        <v>9.1154791154791151E-2</v>
      </c>
      <c r="M3108" s="2">
        <f t="shared" si="1161"/>
        <v>4.1769041769042364E-3</v>
      </c>
      <c r="N3108" s="1">
        <v>16277</v>
      </c>
      <c r="O3108" s="1">
        <v>13179</v>
      </c>
      <c r="P3108" s="1">
        <v>2968</v>
      </c>
      <c r="R3108" s="1">
        <v>136</v>
      </c>
      <c r="AL3108" s="7">
        <f>IF(Q3108&gt;0,RANK(Q3108,(N3108:P3108,Q3108:AJ3108)),0)</f>
        <v>0</v>
      </c>
      <c r="AM3108" s="7">
        <f>IF(R3108&gt;0,RANK(R3108,(N3108:P3108,Q3108:AJ3108)),0)</f>
        <v>4</v>
      </c>
      <c r="AN3108" s="7">
        <f>IF(S3108&gt;0,RANK(S3108,(N3108:P3108,Q3108:AJ3108)),0)</f>
        <v>0</v>
      </c>
      <c r="AO3108" s="7">
        <f>IF(T3108&gt;0,RANK(T3108,(N3108:P3108,Q3108:AJ3108)),0)</f>
        <v>0</v>
      </c>
      <c r="AP3108" s="2">
        <f t="shared" si="1162"/>
        <v>0</v>
      </c>
      <c r="AQ3108" s="2">
        <f t="shared" si="1163"/>
        <v>4.1769041769041766E-3</v>
      </c>
      <c r="AR3108" s="2">
        <f t="shared" si="1164"/>
        <v>0</v>
      </c>
      <c r="AS3108" s="2">
        <f t="shared" si="1165"/>
        <v>0</v>
      </c>
      <c r="AU3108" t="s">
        <v>2463</v>
      </c>
      <c r="AV3108" t="s">
        <v>2460</v>
      </c>
      <c r="AW3108">
        <v>3</v>
      </c>
      <c r="AY3108" s="130">
        <v>54</v>
      </c>
      <c r="AZ3108" s="131">
        <v>11</v>
      </c>
      <c r="BA3108" s="132">
        <f t="shared" si="1166"/>
        <v>54011</v>
      </c>
      <c r="BC3108" s="7" t="s">
        <v>532</v>
      </c>
    </row>
    <row r="3109" spans="1:55" hidden="1" outlineLevel="1" x14ac:dyDescent="0.2">
      <c r="A3109" t="s">
        <v>1757</v>
      </c>
      <c r="B3109" t="s">
        <v>2460</v>
      </c>
      <c r="C3109" s="1">
        <f t="shared" si="1157"/>
        <v>2725</v>
      </c>
      <c r="D3109" s="7">
        <f>RANK(N3109,(N3109:P3109,Q3109:AJ3109))</f>
        <v>1</v>
      </c>
      <c r="E3109" s="7">
        <f>RANK(O3109,(N3109:P3109,Q3109:AJ3109))</f>
        <v>2</v>
      </c>
      <c r="F3109" s="7">
        <f>IF(P3109&gt;0,RANK(P3109,(N3109:P3109,Q3109:AJ3109)),0)</f>
        <v>3</v>
      </c>
      <c r="G3109" s="1">
        <f t="shared" si="1134"/>
        <v>402</v>
      </c>
      <c r="H3109" s="2">
        <f t="shared" si="1135"/>
        <v>0.14752293577981651</v>
      </c>
      <c r="I3109" s="2"/>
      <c r="J3109" s="2">
        <f t="shared" si="1158"/>
        <v>0.51449541284403666</v>
      </c>
      <c r="K3109" s="2">
        <f t="shared" si="1159"/>
        <v>0.3669724770642202</v>
      </c>
      <c r="L3109" s="2">
        <f t="shared" si="1160"/>
        <v>0.11266055045871559</v>
      </c>
      <c r="M3109" s="2">
        <f t="shared" si="1161"/>
        <v>5.8715596330275455E-3</v>
      </c>
      <c r="N3109" s="1">
        <v>1402</v>
      </c>
      <c r="O3109" s="1">
        <v>1000</v>
      </c>
      <c r="P3109" s="1">
        <v>307</v>
      </c>
      <c r="R3109" s="1">
        <v>16</v>
      </c>
      <c r="AL3109" s="7">
        <f>IF(Q3109&gt;0,RANK(Q3109,(N3109:P3109,Q3109:AJ3109)),0)</f>
        <v>0</v>
      </c>
      <c r="AM3109" s="7">
        <f>IF(R3109&gt;0,RANK(R3109,(N3109:P3109,Q3109:AJ3109)),0)</f>
        <v>4</v>
      </c>
      <c r="AN3109" s="7">
        <f>IF(S3109&gt;0,RANK(S3109,(N3109:P3109,Q3109:AJ3109)),0)</f>
        <v>0</v>
      </c>
      <c r="AO3109" s="7">
        <f>IF(T3109&gt;0,RANK(T3109,(N3109:P3109,Q3109:AJ3109)),0)</f>
        <v>0</v>
      </c>
      <c r="AP3109" s="2">
        <f t="shared" si="1162"/>
        <v>0</v>
      </c>
      <c r="AQ3109" s="2">
        <f t="shared" si="1163"/>
        <v>5.8715596330275229E-3</v>
      </c>
      <c r="AR3109" s="2">
        <f t="shared" si="1164"/>
        <v>0</v>
      </c>
      <c r="AS3109" s="2">
        <f t="shared" si="1165"/>
        <v>0</v>
      </c>
      <c r="AU3109" t="s">
        <v>1757</v>
      </c>
      <c r="AV3109" t="s">
        <v>2460</v>
      </c>
      <c r="AW3109">
        <v>2</v>
      </c>
      <c r="AY3109" s="130">
        <v>54</v>
      </c>
      <c r="AZ3109" s="131">
        <v>13</v>
      </c>
      <c r="BA3109" s="132">
        <f t="shared" si="1166"/>
        <v>54013</v>
      </c>
      <c r="BC3109" s="7" t="s">
        <v>532</v>
      </c>
    </row>
    <row r="3110" spans="1:55" hidden="1" outlineLevel="1" x14ac:dyDescent="0.2">
      <c r="A3110" t="s">
        <v>491</v>
      </c>
      <c r="B3110" t="s">
        <v>2460</v>
      </c>
      <c r="C3110" s="1">
        <f t="shared" si="1157"/>
        <v>3577</v>
      </c>
      <c r="D3110" s="7">
        <f>RANK(N3110,(N3110:P3110,Q3110:AJ3110))</f>
        <v>1</v>
      </c>
      <c r="E3110" s="7">
        <f>RANK(O3110,(N3110:P3110,Q3110:AJ3110))</f>
        <v>2</v>
      </c>
      <c r="F3110" s="7">
        <f>IF(P3110&gt;0,RANK(P3110,(N3110:P3110,Q3110:AJ3110)),0)</f>
        <v>3</v>
      </c>
      <c r="G3110" s="1">
        <f t="shared" si="1134"/>
        <v>937</v>
      </c>
      <c r="H3110" s="2">
        <f t="shared" si="1135"/>
        <v>0.26195135588481966</v>
      </c>
      <c r="I3110" s="2"/>
      <c r="J3110" s="2">
        <f t="shared" si="1158"/>
        <v>0.57981548783897119</v>
      </c>
      <c r="K3110" s="2">
        <f t="shared" si="1159"/>
        <v>0.31786413195415153</v>
      </c>
      <c r="L3110" s="2">
        <f t="shared" si="1160"/>
        <v>9.9245177523064027E-2</v>
      </c>
      <c r="M3110" s="2">
        <f t="shared" si="1161"/>
        <v>3.0752026838132551E-3</v>
      </c>
      <c r="N3110" s="1">
        <v>2074</v>
      </c>
      <c r="O3110" s="1">
        <v>1137</v>
      </c>
      <c r="P3110" s="1">
        <v>355</v>
      </c>
      <c r="R3110" s="1">
        <v>11</v>
      </c>
      <c r="AL3110" s="7">
        <f>IF(Q3110&gt;0,RANK(Q3110,(N3110:P3110,Q3110:AJ3110)),0)</f>
        <v>0</v>
      </c>
      <c r="AM3110" s="7">
        <f>IF(R3110&gt;0,RANK(R3110,(N3110:P3110,Q3110:AJ3110)),0)</f>
        <v>4</v>
      </c>
      <c r="AN3110" s="7">
        <f>IF(S3110&gt;0,RANK(S3110,(N3110:P3110,Q3110:AJ3110)),0)</f>
        <v>0</v>
      </c>
      <c r="AO3110" s="7">
        <f>IF(T3110&gt;0,RANK(T3110,(N3110:P3110,Q3110:AJ3110)),0)</f>
        <v>0</v>
      </c>
      <c r="AP3110" s="2">
        <f t="shared" si="1162"/>
        <v>0</v>
      </c>
      <c r="AQ3110" s="2">
        <f t="shared" si="1163"/>
        <v>3.0752026838132512E-3</v>
      </c>
      <c r="AR3110" s="2">
        <f t="shared" si="1164"/>
        <v>0</v>
      </c>
      <c r="AS3110" s="2">
        <f t="shared" si="1165"/>
        <v>0</v>
      </c>
      <c r="AU3110" t="s">
        <v>491</v>
      </c>
      <c r="AV3110" t="s">
        <v>2460</v>
      </c>
      <c r="AW3110">
        <v>2</v>
      </c>
      <c r="AY3110" s="130">
        <v>54</v>
      </c>
      <c r="AZ3110" s="131">
        <v>15</v>
      </c>
      <c r="BA3110" s="132">
        <f t="shared" si="1166"/>
        <v>54015</v>
      </c>
      <c r="BC3110" s="7" t="s">
        <v>532</v>
      </c>
    </row>
    <row r="3111" spans="1:55" hidden="1" outlineLevel="1" x14ac:dyDescent="0.2">
      <c r="A3111" t="s">
        <v>732</v>
      </c>
      <c r="B3111" t="s">
        <v>2460</v>
      </c>
      <c r="C3111" s="1">
        <f t="shared" si="1157"/>
        <v>2595</v>
      </c>
      <c r="D3111" s="7">
        <f>RANK(N3111,(N3111:P3111,Q3111:AJ3111))</f>
        <v>2</v>
      </c>
      <c r="E3111" s="7">
        <f>RANK(O3111,(N3111:P3111,Q3111:AJ3111))</f>
        <v>1</v>
      </c>
      <c r="F3111" s="7">
        <f>IF(P3111&gt;0,RANK(P3111,(N3111:P3111,Q3111:AJ3111)),0)</f>
        <v>3</v>
      </c>
      <c r="G3111" s="1">
        <f t="shared" si="1134"/>
        <v>470</v>
      </c>
      <c r="H3111" s="2">
        <f t="shared" si="1135"/>
        <v>0.1811175337186898</v>
      </c>
      <c r="I3111" s="2"/>
      <c r="J3111" s="2">
        <f t="shared" si="1158"/>
        <v>0.33333333333333331</v>
      </c>
      <c r="K3111" s="2">
        <f t="shared" si="1159"/>
        <v>0.51445086705202314</v>
      </c>
      <c r="L3111" s="2">
        <f t="shared" si="1160"/>
        <v>0.14720616570327552</v>
      </c>
      <c r="M3111" s="2">
        <f t="shared" si="1161"/>
        <v>5.0096339113680777E-3</v>
      </c>
      <c r="N3111" s="1">
        <v>865</v>
      </c>
      <c r="O3111" s="1">
        <v>1335</v>
      </c>
      <c r="P3111" s="1">
        <v>382</v>
      </c>
      <c r="R3111" s="1">
        <v>13</v>
      </c>
      <c r="AL3111" s="7">
        <f>IF(Q3111&gt;0,RANK(Q3111,(N3111:P3111,Q3111:AJ3111)),0)</f>
        <v>0</v>
      </c>
      <c r="AM3111" s="7">
        <f>IF(R3111&gt;0,RANK(R3111,(N3111:P3111,Q3111:AJ3111)),0)</f>
        <v>4</v>
      </c>
      <c r="AN3111" s="7">
        <f>IF(S3111&gt;0,RANK(S3111,(N3111:P3111,Q3111:AJ3111)),0)</f>
        <v>0</v>
      </c>
      <c r="AO3111" s="7">
        <f>IF(T3111&gt;0,RANK(T3111,(N3111:P3111,Q3111:AJ3111)),0)</f>
        <v>0</v>
      </c>
      <c r="AP3111" s="2">
        <f t="shared" si="1162"/>
        <v>0</v>
      </c>
      <c r="AQ3111" s="2">
        <f t="shared" si="1163"/>
        <v>5.0096339113680152E-3</v>
      </c>
      <c r="AR3111" s="2">
        <f t="shared" si="1164"/>
        <v>0</v>
      </c>
      <c r="AS3111" s="2">
        <f t="shared" si="1165"/>
        <v>0</v>
      </c>
      <c r="AU3111" t="s">
        <v>732</v>
      </c>
      <c r="AV3111" t="s">
        <v>2460</v>
      </c>
      <c r="AW3111">
        <v>1</v>
      </c>
      <c r="AY3111" s="130">
        <v>54</v>
      </c>
      <c r="AZ3111" s="131">
        <v>17</v>
      </c>
      <c r="BA3111" s="132">
        <f t="shared" si="1166"/>
        <v>54017</v>
      </c>
      <c r="BC3111" s="7" t="s">
        <v>532</v>
      </c>
    </row>
    <row r="3112" spans="1:55" hidden="1" outlineLevel="1" x14ac:dyDescent="0.2">
      <c r="A3112" t="s">
        <v>808</v>
      </c>
      <c r="B3112" t="s">
        <v>2460</v>
      </c>
      <c r="C3112" s="1">
        <f t="shared" si="1157"/>
        <v>14758</v>
      </c>
      <c r="D3112" s="7">
        <f>RANK(N3112,(N3112:P3112,Q3112:AJ3112))</f>
        <v>1</v>
      </c>
      <c r="E3112" s="7">
        <f>RANK(O3112,(N3112:P3112,Q3112:AJ3112))</f>
        <v>2</v>
      </c>
      <c r="F3112" s="7">
        <f>IF(P3112&gt;0,RANK(P3112,(N3112:P3112,Q3112:AJ3112)),0)</f>
        <v>3</v>
      </c>
      <c r="G3112" s="1">
        <f t="shared" si="1134"/>
        <v>5802</v>
      </c>
      <c r="H3112" s="2">
        <f t="shared" si="1135"/>
        <v>0.39314270226317927</v>
      </c>
      <c r="I3112" s="2"/>
      <c r="J3112" s="2">
        <f t="shared" si="1158"/>
        <v>0.64175362515245971</v>
      </c>
      <c r="K3112" s="2">
        <f t="shared" si="1159"/>
        <v>0.24861092288928038</v>
      </c>
      <c r="L3112" s="2">
        <f t="shared" si="1160"/>
        <v>0.10516330126033338</v>
      </c>
      <c r="M3112" s="2">
        <f t="shared" si="1161"/>
        <v>4.4721506979265302E-3</v>
      </c>
      <c r="N3112" s="1">
        <v>9471</v>
      </c>
      <c r="O3112" s="1">
        <v>3669</v>
      </c>
      <c r="P3112" s="1">
        <v>1552</v>
      </c>
      <c r="R3112" s="1">
        <v>66</v>
      </c>
      <c r="AL3112" s="7">
        <f>IF(Q3112&gt;0,RANK(Q3112,(N3112:P3112,Q3112:AJ3112)),0)</f>
        <v>0</v>
      </c>
      <c r="AM3112" s="7">
        <f>IF(R3112&gt;0,RANK(R3112,(N3112:P3112,Q3112:AJ3112)),0)</f>
        <v>4</v>
      </c>
      <c r="AN3112" s="7">
        <f>IF(S3112&gt;0,RANK(S3112,(N3112:P3112,Q3112:AJ3112)),0)</f>
        <v>0</v>
      </c>
      <c r="AO3112" s="7">
        <f>IF(T3112&gt;0,RANK(T3112,(N3112:P3112,Q3112:AJ3112)),0)</f>
        <v>0</v>
      </c>
      <c r="AP3112" s="2">
        <f t="shared" si="1162"/>
        <v>0</v>
      </c>
      <c r="AQ3112" s="2">
        <f t="shared" si="1163"/>
        <v>4.4721506979265484E-3</v>
      </c>
      <c r="AR3112" s="2">
        <f t="shared" si="1164"/>
        <v>0</v>
      </c>
      <c r="AS3112" s="2">
        <f t="shared" si="1165"/>
        <v>0</v>
      </c>
      <c r="AU3112" t="s">
        <v>808</v>
      </c>
      <c r="AV3112" t="s">
        <v>2460</v>
      </c>
      <c r="AW3112">
        <v>3</v>
      </c>
      <c r="AY3112" s="130">
        <v>54</v>
      </c>
      <c r="AZ3112" s="131">
        <v>19</v>
      </c>
      <c r="BA3112" s="132">
        <f t="shared" si="1166"/>
        <v>54019</v>
      </c>
      <c r="BC3112" s="7" t="s">
        <v>532</v>
      </c>
    </row>
    <row r="3113" spans="1:55" hidden="1" outlineLevel="1" x14ac:dyDescent="0.2">
      <c r="A3113" t="s">
        <v>160</v>
      </c>
      <c r="B3113" t="s">
        <v>2460</v>
      </c>
      <c r="C3113" s="1">
        <f t="shared" si="1157"/>
        <v>2649</v>
      </c>
      <c r="D3113" s="7">
        <f>RANK(N3113,(N3113:P3113,Q3113:AJ3113))</f>
        <v>1</v>
      </c>
      <c r="E3113" s="7">
        <f>RANK(O3113,(N3113:P3113,Q3113:AJ3113))</f>
        <v>2</v>
      </c>
      <c r="F3113" s="7">
        <f>IF(P3113&gt;0,RANK(P3113,(N3113:P3113,Q3113:AJ3113)),0)</f>
        <v>3</v>
      </c>
      <c r="G3113" s="1">
        <f t="shared" si="1134"/>
        <v>457</v>
      </c>
      <c r="H3113" s="2">
        <f t="shared" si="1135"/>
        <v>0.17251793129482823</v>
      </c>
      <c r="I3113" s="2"/>
      <c r="J3113" s="2">
        <f t="shared" si="1158"/>
        <v>0.52472631181577956</v>
      </c>
      <c r="K3113" s="2">
        <f t="shared" si="1159"/>
        <v>0.35220838052095133</v>
      </c>
      <c r="L3113" s="2">
        <f t="shared" si="1160"/>
        <v>0.11929029822574556</v>
      </c>
      <c r="M3113" s="2">
        <f t="shared" si="1161"/>
        <v>3.7750094375235549E-3</v>
      </c>
      <c r="N3113" s="1">
        <v>1390</v>
      </c>
      <c r="O3113" s="1">
        <v>933</v>
      </c>
      <c r="P3113" s="1">
        <v>316</v>
      </c>
      <c r="R3113" s="1">
        <v>10</v>
      </c>
      <c r="AL3113" s="7">
        <f>IF(Q3113&gt;0,RANK(Q3113,(N3113:P3113,Q3113:AJ3113)),0)</f>
        <v>0</v>
      </c>
      <c r="AM3113" s="7">
        <f>IF(R3113&gt;0,RANK(R3113,(N3113:P3113,Q3113:AJ3113)),0)</f>
        <v>4</v>
      </c>
      <c r="AN3113" s="7">
        <f>IF(S3113&gt;0,RANK(S3113,(N3113:P3113,Q3113:AJ3113)),0)</f>
        <v>0</v>
      </c>
      <c r="AO3113" s="7">
        <f>IF(T3113&gt;0,RANK(T3113,(N3113:P3113,Q3113:AJ3113)),0)</f>
        <v>0</v>
      </c>
      <c r="AP3113" s="2">
        <f t="shared" si="1162"/>
        <v>0</v>
      </c>
      <c r="AQ3113" s="2">
        <f t="shared" si="1163"/>
        <v>3.7750094375235939E-3</v>
      </c>
      <c r="AR3113" s="2">
        <f t="shared" si="1164"/>
        <v>0</v>
      </c>
      <c r="AS3113" s="2">
        <f t="shared" si="1165"/>
        <v>0</v>
      </c>
      <c r="AU3113" t="s">
        <v>160</v>
      </c>
      <c r="AV3113" t="s">
        <v>2460</v>
      </c>
      <c r="AW3113">
        <v>2</v>
      </c>
      <c r="AY3113" s="130">
        <v>54</v>
      </c>
      <c r="AZ3113" s="131">
        <v>21</v>
      </c>
      <c r="BA3113" s="132">
        <f t="shared" si="1166"/>
        <v>54021</v>
      </c>
      <c r="BC3113" s="7" t="s">
        <v>532</v>
      </c>
    </row>
    <row r="3114" spans="1:55" hidden="1" outlineLevel="1" x14ac:dyDescent="0.2">
      <c r="A3114" t="s">
        <v>1019</v>
      </c>
      <c r="B3114" t="s">
        <v>2460</v>
      </c>
      <c r="C3114" s="1">
        <f t="shared" si="1157"/>
        <v>4297</v>
      </c>
      <c r="D3114" s="7">
        <f>RANK(N3114,(N3114:P3114,Q3114:AJ3114))</f>
        <v>2</v>
      </c>
      <c r="E3114" s="7">
        <f>RANK(O3114,(N3114:P3114,Q3114:AJ3114))</f>
        <v>1</v>
      </c>
      <c r="F3114" s="7">
        <f>IF(P3114&gt;0,RANK(P3114,(N3114:P3114,Q3114:AJ3114)),0)</f>
        <v>3</v>
      </c>
      <c r="G3114" s="1">
        <f t="shared" si="1134"/>
        <v>1393</v>
      </c>
      <c r="H3114" s="2">
        <f t="shared" si="1135"/>
        <v>0.3241796602280661</v>
      </c>
      <c r="I3114" s="2"/>
      <c r="J3114" s="2">
        <f t="shared" si="1158"/>
        <v>0.28066092622760064</v>
      </c>
      <c r="K3114" s="2">
        <f t="shared" si="1159"/>
        <v>0.60484058645566674</v>
      </c>
      <c r="L3114" s="2">
        <f t="shared" si="1160"/>
        <v>0.11193856178729346</v>
      </c>
      <c r="M3114" s="2">
        <f t="shared" si="1161"/>
        <v>2.5599255294391637E-3</v>
      </c>
      <c r="N3114" s="1">
        <v>1206</v>
      </c>
      <c r="O3114" s="1">
        <v>2599</v>
      </c>
      <c r="P3114" s="1">
        <v>481</v>
      </c>
      <c r="R3114" s="1">
        <v>11</v>
      </c>
      <c r="AL3114" s="7">
        <f>IF(Q3114&gt;0,RANK(Q3114,(N3114:P3114,Q3114:AJ3114)),0)</f>
        <v>0</v>
      </c>
      <c r="AM3114" s="7">
        <f>IF(R3114&gt;0,RANK(R3114,(N3114:P3114,Q3114:AJ3114)),0)</f>
        <v>4</v>
      </c>
      <c r="AN3114" s="7">
        <f>IF(S3114&gt;0,RANK(S3114,(N3114:P3114,Q3114:AJ3114)),0)</f>
        <v>0</v>
      </c>
      <c r="AO3114" s="7">
        <f>IF(T3114&gt;0,RANK(T3114,(N3114:P3114,Q3114:AJ3114)),0)</f>
        <v>0</v>
      </c>
      <c r="AP3114" s="2">
        <f t="shared" si="1162"/>
        <v>0</v>
      </c>
      <c r="AQ3114" s="2">
        <f t="shared" si="1163"/>
        <v>2.5599255294391438E-3</v>
      </c>
      <c r="AR3114" s="2">
        <f t="shared" si="1164"/>
        <v>0</v>
      </c>
      <c r="AS3114" s="2">
        <f t="shared" si="1165"/>
        <v>0</v>
      </c>
      <c r="AU3114" t="s">
        <v>1019</v>
      </c>
      <c r="AV3114" t="s">
        <v>2460</v>
      </c>
      <c r="AW3114">
        <v>1</v>
      </c>
      <c r="AY3114" s="130">
        <v>54</v>
      </c>
      <c r="AZ3114" s="131">
        <v>23</v>
      </c>
      <c r="BA3114" s="132">
        <f t="shared" si="1166"/>
        <v>54023</v>
      </c>
      <c r="BC3114" s="7" t="s">
        <v>532</v>
      </c>
    </row>
    <row r="3115" spans="1:55" hidden="1" outlineLevel="1" x14ac:dyDescent="0.2">
      <c r="A3115" t="s">
        <v>2643</v>
      </c>
      <c r="B3115" t="s">
        <v>2460</v>
      </c>
      <c r="C3115" s="1">
        <f t="shared" si="1157"/>
        <v>12194</v>
      </c>
      <c r="D3115" s="7">
        <f>RANK(N3115,(N3115:P3115,Q3115:AJ3115))</f>
        <v>1</v>
      </c>
      <c r="E3115" s="7">
        <f>RANK(O3115,(N3115:P3115,Q3115:AJ3115))</f>
        <v>2</v>
      </c>
      <c r="F3115" s="7">
        <f>IF(P3115&gt;0,RANK(P3115,(N3115:P3115,Q3115:AJ3115)),0)</f>
        <v>3</v>
      </c>
      <c r="G3115" s="1">
        <f t="shared" si="1134"/>
        <v>1852</v>
      </c>
      <c r="H3115" s="2">
        <f t="shared" si="1135"/>
        <v>0.15187797277349516</v>
      </c>
      <c r="I3115" s="2"/>
      <c r="J3115" s="2">
        <f t="shared" si="1158"/>
        <v>0.51549942594718712</v>
      </c>
      <c r="K3115" s="2">
        <f t="shared" si="1159"/>
        <v>0.36362145317369199</v>
      </c>
      <c r="L3115" s="2">
        <f t="shared" si="1160"/>
        <v>0.11628669837625062</v>
      </c>
      <c r="M3115" s="2">
        <f t="shared" si="1161"/>
        <v>4.592422502870272E-3</v>
      </c>
      <c r="N3115" s="1">
        <v>6286</v>
      </c>
      <c r="O3115" s="1">
        <v>4434</v>
      </c>
      <c r="P3115" s="1">
        <v>1418</v>
      </c>
      <c r="R3115" s="1">
        <v>56</v>
      </c>
      <c r="AL3115" s="7">
        <f>IF(Q3115&gt;0,RANK(Q3115,(N3115:P3115,Q3115:AJ3115)),0)</f>
        <v>0</v>
      </c>
      <c r="AM3115" s="7">
        <f>IF(R3115&gt;0,RANK(R3115,(N3115:P3115,Q3115:AJ3115)),0)</f>
        <v>4</v>
      </c>
      <c r="AN3115" s="7">
        <f>IF(S3115&gt;0,RANK(S3115,(N3115:P3115,Q3115:AJ3115)),0)</f>
        <v>0</v>
      </c>
      <c r="AO3115" s="7">
        <f>IF(T3115&gt;0,RANK(T3115,(N3115:P3115,Q3115:AJ3115)),0)</f>
        <v>0</v>
      </c>
      <c r="AP3115" s="2">
        <f t="shared" si="1162"/>
        <v>0</v>
      </c>
      <c r="AQ3115" s="2">
        <f t="shared" si="1163"/>
        <v>4.5924225028702642E-3</v>
      </c>
      <c r="AR3115" s="2">
        <f t="shared" si="1164"/>
        <v>0</v>
      </c>
      <c r="AS3115" s="2">
        <f t="shared" si="1165"/>
        <v>0</v>
      </c>
      <c r="AU3115" t="s">
        <v>2643</v>
      </c>
      <c r="AV3115" t="s">
        <v>2460</v>
      </c>
      <c r="AW3115">
        <v>3</v>
      </c>
      <c r="AY3115" s="130">
        <v>54</v>
      </c>
      <c r="AZ3115" s="131">
        <v>25</v>
      </c>
      <c r="BA3115" s="132">
        <f t="shared" si="1166"/>
        <v>54025</v>
      </c>
      <c r="BC3115" s="7" t="s">
        <v>532</v>
      </c>
    </row>
    <row r="3116" spans="1:55" hidden="1" outlineLevel="1" x14ac:dyDescent="0.2">
      <c r="A3116" t="s">
        <v>968</v>
      </c>
      <c r="B3116" t="s">
        <v>2460</v>
      </c>
      <c r="C3116" s="1">
        <f t="shared" si="1157"/>
        <v>5781</v>
      </c>
      <c r="D3116" s="7">
        <f>RANK(N3116,(N3116:P3116,Q3116:AJ3116))</f>
        <v>2</v>
      </c>
      <c r="E3116" s="7">
        <f>RANK(O3116,(N3116:P3116,Q3116:AJ3116))</f>
        <v>1</v>
      </c>
      <c r="F3116" s="7">
        <f>IF(P3116&gt;0,RANK(P3116,(N3116:P3116,Q3116:AJ3116)),0)</f>
        <v>3</v>
      </c>
      <c r="G3116" s="1">
        <f t="shared" ref="G3116:G3179" si="1167">MAX(N3116:P3116)-LARGE(N3116:P3116,2)</f>
        <v>479</v>
      </c>
      <c r="H3116" s="2">
        <f t="shared" ref="H3116:H3179" si="1168">G3116/C3116</f>
        <v>8.2857637087009162E-2</v>
      </c>
      <c r="I3116" s="2"/>
      <c r="J3116" s="2">
        <f t="shared" si="1158"/>
        <v>0.40390935824251861</v>
      </c>
      <c r="K3116" s="2">
        <f t="shared" si="1159"/>
        <v>0.48676699532952777</v>
      </c>
      <c r="L3116" s="2">
        <f t="shared" si="1160"/>
        <v>0.10465317419131638</v>
      </c>
      <c r="M3116" s="2">
        <f t="shared" si="1161"/>
        <v>4.6704722366372325E-3</v>
      </c>
      <c r="N3116" s="1">
        <v>2335</v>
      </c>
      <c r="O3116" s="1">
        <v>2814</v>
      </c>
      <c r="P3116" s="1">
        <v>605</v>
      </c>
      <c r="R3116" s="1">
        <v>27</v>
      </c>
      <c r="AL3116" s="7">
        <f>IF(Q3116&gt;0,RANK(Q3116,(N3116:P3116,Q3116:AJ3116)),0)</f>
        <v>0</v>
      </c>
      <c r="AM3116" s="7">
        <f>IF(R3116&gt;0,RANK(R3116,(N3116:P3116,Q3116:AJ3116)),0)</f>
        <v>4</v>
      </c>
      <c r="AN3116" s="7">
        <f>IF(S3116&gt;0,RANK(S3116,(N3116:P3116,Q3116:AJ3116)),0)</f>
        <v>0</v>
      </c>
      <c r="AO3116" s="7">
        <f>IF(T3116&gt;0,RANK(T3116,(N3116:P3116,Q3116:AJ3116)),0)</f>
        <v>0</v>
      </c>
      <c r="AP3116" s="2">
        <f t="shared" si="1162"/>
        <v>0</v>
      </c>
      <c r="AQ3116" s="2">
        <f t="shared" si="1163"/>
        <v>4.6704722366372603E-3</v>
      </c>
      <c r="AR3116" s="2">
        <f t="shared" si="1164"/>
        <v>0</v>
      </c>
      <c r="AS3116" s="2">
        <f t="shared" si="1165"/>
        <v>0</v>
      </c>
      <c r="AU3116" t="s">
        <v>968</v>
      </c>
      <c r="AV3116" t="s">
        <v>2460</v>
      </c>
      <c r="AW3116">
        <v>2</v>
      </c>
      <c r="AY3116" s="130">
        <v>54</v>
      </c>
      <c r="AZ3116" s="131">
        <v>27</v>
      </c>
      <c r="BA3116" s="132">
        <f t="shared" si="1166"/>
        <v>54027</v>
      </c>
      <c r="BC3116" s="7" t="s">
        <v>532</v>
      </c>
    </row>
    <row r="3117" spans="1:55" hidden="1" outlineLevel="1" x14ac:dyDescent="0.2">
      <c r="A3117" t="s">
        <v>1827</v>
      </c>
      <c r="B3117" t="s">
        <v>2460</v>
      </c>
      <c r="C3117" s="1">
        <f t="shared" si="1157"/>
        <v>14020</v>
      </c>
      <c r="D3117" s="7">
        <f>RANK(N3117,(N3117:P3117,Q3117:AJ3117))</f>
        <v>1</v>
      </c>
      <c r="E3117" s="7">
        <f>RANK(O3117,(N3117:P3117,Q3117:AJ3117))</f>
        <v>2</v>
      </c>
      <c r="F3117" s="7">
        <f>IF(P3117&gt;0,RANK(P3117,(N3117:P3117,Q3117:AJ3117)),0)</f>
        <v>3</v>
      </c>
      <c r="G3117" s="1">
        <f t="shared" si="1167"/>
        <v>3253</v>
      </c>
      <c r="H3117" s="2">
        <f t="shared" si="1168"/>
        <v>0.23202567760342369</v>
      </c>
      <c r="I3117" s="2"/>
      <c r="J3117" s="2">
        <f t="shared" si="1158"/>
        <v>0.53644793152639092</v>
      </c>
      <c r="K3117" s="2">
        <f t="shared" si="1159"/>
        <v>0.30442225392296718</v>
      </c>
      <c r="L3117" s="2">
        <f t="shared" si="1160"/>
        <v>0.15392296718972895</v>
      </c>
      <c r="M3117" s="2">
        <f t="shared" si="1161"/>
        <v>5.2068473609129529E-3</v>
      </c>
      <c r="N3117" s="1">
        <v>7521</v>
      </c>
      <c r="O3117" s="1">
        <v>4268</v>
      </c>
      <c r="P3117" s="1">
        <v>2158</v>
      </c>
      <c r="R3117" s="1">
        <v>73</v>
      </c>
      <c r="AL3117" s="7">
        <f>IF(Q3117&gt;0,RANK(Q3117,(N3117:P3117,Q3117:AJ3117)),0)</f>
        <v>0</v>
      </c>
      <c r="AM3117" s="7">
        <f>IF(R3117&gt;0,RANK(R3117,(N3117:P3117,Q3117:AJ3117)),0)</f>
        <v>4</v>
      </c>
      <c r="AN3117" s="7">
        <f>IF(S3117&gt;0,RANK(S3117,(N3117:P3117,Q3117:AJ3117)),0)</f>
        <v>0</v>
      </c>
      <c r="AO3117" s="7">
        <f>IF(T3117&gt;0,RANK(T3117,(N3117:P3117,Q3117:AJ3117)),0)</f>
        <v>0</v>
      </c>
      <c r="AP3117" s="2">
        <f t="shared" si="1162"/>
        <v>0</v>
      </c>
      <c r="AQ3117" s="2">
        <f t="shared" si="1163"/>
        <v>5.2068473609129815E-3</v>
      </c>
      <c r="AR3117" s="2">
        <f t="shared" si="1164"/>
        <v>0</v>
      </c>
      <c r="AS3117" s="2">
        <f t="shared" si="1165"/>
        <v>0</v>
      </c>
      <c r="AU3117" t="s">
        <v>1827</v>
      </c>
      <c r="AV3117" t="s">
        <v>2460</v>
      </c>
      <c r="AW3117">
        <v>1</v>
      </c>
      <c r="AY3117" s="130">
        <v>54</v>
      </c>
      <c r="AZ3117" s="131">
        <v>29</v>
      </c>
      <c r="BA3117" s="132">
        <f t="shared" si="1166"/>
        <v>54029</v>
      </c>
      <c r="BC3117" s="7" t="s">
        <v>532</v>
      </c>
    </row>
    <row r="3118" spans="1:55" hidden="1" outlineLevel="1" x14ac:dyDescent="0.2">
      <c r="A3118" t="s">
        <v>2644</v>
      </c>
      <c r="B3118" t="s">
        <v>2460</v>
      </c>
      <c r="C3118" s="1">
        <f t="shared" si="1157"/>
        <v>4259</v>
      </c>
      <c r="D3118" s="7">
        <f>RANK(N3118,(N3118:P3118,Q3118:AJ3118))</f>
        <v>1</v>
      </c>
      <c r="E3118" s="7">
        <f>RANK(O3118,(N3118:P3118,Q3118:AJ3118))</f>
        <v>2</v>
      </c>
      <c r="F3118" s="7">
        <f>IF(P3118&gt;0,RANK(P3118,(N3118:P3118,Q3118:AJ3118)),0)</f>
        <v>3</v>
      </c>
      <c r="G3118" s="1">
        <f t="shared" si="1167"/>
        <v>16</v>
      </c>
      <c r="H3118" s="2">
        <f t="shared" si="1168"/>
        <v>3.7567504108945763E-3</v>
      </c>
      <c r="I3118" s="2"/>
      <c r="J3118" s="2">
        <f t="shared" si="1158"/>
        <v>0.44869687720122092</v>
      </c>
      <c r="K3118" s="2">
        <f t="shared" si="1159"/>
        <v>0.44494012679032635</v>
      </c>
      <c r="L3118" s="2">
        <f t="shared" si="1160"/>
        <v>0.10284104249823903</v>
      </c>
      <c r="M3118" s="2">
        <f t="shared" si="1161"/>
        <v>3.5219535102136434E-3</v>
      </c>
      <c r="N3118" s="1">
        <v>1911</v>
      </c>
      <c r="O3118" s="1">
        <v>1895</v>
      </c>
      <c r="P3118" s="1">
        <v>438</v>
      </c>
      <c r="R3118" s="1">
        <v>15</v>
      </c>
      <c r="AL3118" s="7">
        <f>IF(Q3118&gt;0,RANK(Q3118,(N3118:P3118,Q3118:AJ3118)),0)</f>
        <v>0</v>
      </c>
      <c r="AM3118" s="7">
        <f>IF(R3118&gt;0,RANK(R3118,(N3118:P3118,Q3118:AJ3118)),0)</f>
        <v>4</v>
      </c>
      <c r="AN3118" s="7">
        <f>IF(S3118&gt;0,RANK(S3118,(N3118:P3118,Q3118:AJ3118)),0)</f>
        <v>0</v>
      </c>
      <c r="AO3118" s="7">
        <f>IF(T3118&gt;0,RANK(T3118,(N3118:P3118,Q3118:AJ3118)),0)</f>
        <v>0</v>
      </c>
      <c r="AP3118" s="2">
        <f t="shared" si="1162"/>
        <v>0</v>
      </c>
      <c r="AQ3118" s="2">
        <f t="shared" si="1163"/>
        <v>3.5219535102136651E-3</v>
      </c>
      <c r="AR3118" s="2">
        <f t="shared" si="1164"/>
        <v>0</v>
      </c>
      <c r="AS3118" s="2">
        <f t="shared" si="1165"/>
        <v>0</v>
      </c>
      <c r="AU3118" t="s">
        <v>2644</v>
      </c>
      <c r="AV3118" t="s">
        <v>2460</v>
      </c>
      <c r="AW3118">
        <v>2</v>
      </c>
      <c r="AY3118" s="130">
        <v>54</v>
      </c>
      <c r="AZ3118" s="131">
        <v>31</v>
      </c>
      <c r="BA3118" s="132">
        <f t="shared" si="1166"/>
        <v>54031</v>
      </c>
      <c r="BC3118" s="7" t="s">
        <v>532</v>
      </c>
    </row>
    <row r="3119" spans="1:55" hidden="1" outlineLevel="1" x14ac:dyDescent="0.2">
      <c r="A3119" t="s">
        <v>1020</v>
      </c>
      <c r="B3119" t="s">
        <v>2460</v>
      </c>
      <c r="C3119" s="1">
        <f t="shared" si="1157"/>
        <v>26843</v>
      </c>
      <c r="D3119" s="7">
        <f>RANK(N3119,(N3119:P3119,Q3119:AJ3119))</f>
        <v>1</v>
      </c>
      <c r="E3119" s="7">
        <f>RANK(O3119,(N3119:P3119,Q3119:AJ3119))</f>
        <v>2</v>
      </c>
      <c r="F3119" s="7">
        <f>IF(P3119&gt;0,RANK(P3119,(N3119:P3119,Q3119:AJ3119)),0)</f>
        <v>3</v>
      </c>
      <c r="G3119" s="1">
        <f t="shared" si="1167"/>
        <v>5889</v>
      </c>
      <c r="H3119" s="2">
        <f t="shared" si="1168"/>
        <v>0.21938680475356703</v>
      </c>
      <c r="I3119" s="2"/>
      <c r="J3119" s="2">
        <f t="shared" si="1158"/>
        <v>0.54934247289796223</v>
      </c>
      <c r="K3119" s="2">
        <f t="shared" si="1159"/>
        <v>0.3299556681443952</v>
      </c>
      <c r="L3119" s="2">
        <f t="shared" si="1160"/>
        <v>0.11679022463957084</v>
      </c>
      <c r="M3119" s="2">
        <f t="shared" si="1161"/>
        <v>3.9116343180717328E-3</v>
      </c>
      <c r="N3119" s="1">
        <v>14746</v>
      </c>
      <c r="O3119" s="1">
        <v>8857</v>
      </c>
      <c r="P3119" s="1">
        <v>3135</v>
      </c>
      <c r="R3119" s="1">
        <v>105</v>
      </c>
      <c r="AL3119" s="7">
        <f>IF(Q3119&gt;0,RANK(Q3119,(N3119:P3119,Q3119:AJ3119)),0)</f>
        <v>0</v>
      </c>
      <c r="AM3119" s="7">
        <f>IF(R3119&gt;0,RANK(R3119,(N3119:P3119,Q3119:AJ3119)),0)</f>
        <v>4</v>
      </c>
      <c r="AN3119" s="7">
        <f>IF(S3119&gt;0,RANK(S3119,(N3119:P3119,Q3119:AJ3119)),0)</f>
        <v>0</v>
      </c>
      <c r="AO3119" s="7">
        <f>IF(T3119&gt;0,RANK(T3119,(N3119:P3119,Q3119:AJ3119)),0)</f>
        <v>0</v>
      </c>
      <c r="AP3119" s="2">
        <f t="shared" si="1162"/>
        <v>0</v>
      </c>
      <c r="AQ3119" s="2">
        <f t="shared" si="1163"/>
        <v>3.9116343180717501E-3</v>
      </c>
      <c r="AR3119" s="2">
        <f t="shared" si="1164"/>
        <v>0</v>
      </c>
      <c r="AS3119" s="2">
        <f t="shared" si="1165"/>
        <v>0</v>
      </c>
      <c r="AU3119" t="s">
        <v>1020</v>
      </c>
      <c r="AV3119" t="s">
        <v>2460</v>
      </c>
      <c r="AW3119">
        <v>1</v>
      </c>
      <c r="AY3119" s="130">
        <v>54</v>
      </c>
      <c r="AZ3119" s="131">
        <v>33</v>
      </c>
      <c r="BA3119" s="132">
        <f t="shared" si="1166"/>
        <v>54033</v>
      </c>
      <c r="BC3119" s="7" t="s">
        <v>532</v>
      </c>
    </row>
    <row r="3120" spans="1:55" hidden="1" outlineLevel="1" x14ac:dyDescent="0.2">
      <c r="A3120" t="s">
        <v>1913</v>
      </c>
      <c r="B3120" t="s">
        <v>2460</v>
      </c>
      <c r="C3120" s="1">
        <f t="shared" si="1157"/>
        <v>10447</v>
      </c>
      <c r="D3120" s="7">
        <f>RANK(N3120,(N3120:P3120,Q3120:AJ3120))</f>
        <v>1</v>
      </c>
      <c r="E3120" s="7">
        <f>RANK(O3120,(N3120:P3120,Q3120:AJ3120))</f>
        <v>2</v>
      </c>
      <c r="F3120" s="7">
        <f>IF(P3120&gt;0,RANK(P3120,(N3120:P3120,Q3120:AJ3120)),0)</f>
        <v>3</v>
      </c>
      <c r="G3120" s="1">
        <f t="shared" si="1167"/>
        <v>647</v>
      </c>
      <c r="H3120" s="2">
        <f t="shared" si="1168"/>
        <v>6.1931655020580068E-2</v>
      </c>
      <c r="I3120" s="2"/>
      <c r="J3120" s="2">
        <f t="shared" si="1158"/>
        <v>0.46731118981525799</v>
      </c>
      <c r="K3120" s="2">
        <f t="shared" si="1159"/>
        <v>0.40537953479467792</v>
      </c>
      <c r="L3120" s="2">
        <f t="shared" si="1160"/>
        <v>0.12395903130085192</v>
      </c>
      <c r="M3120" s="2">
        <f t="shared" si="1161"/>
        <v>3.3502440892121677E-3</v>
      </c>
      <c r="N3120" s="1">
        <v>4882</v>
      </c>
      <c r="O3120" s="1">
        <v>4235</v>
      </c>
      <c r="P3120" s="1">
        <v>1295</v>
      </c>
      <c r="R3120" s="1">
        <v>35</v>
      </c>
      <c r="AL3120" s="7">
        <f>IF(Q3120&gt;0,RANK(Q3120,(N3120:P3120,Q3120:AJ3120)),0)</f>
        <v>0</v>
      </c>
      <c r="AM3120" s="7">
        <f>IF(R3120&gt;0,RANK(R3120,(N3120:P3120,Q3120:AJ3120)),0)</f>
        <v>4</v>
      </c>
      <c r="AN3120" s="7">
        <f>IF(S3120&gt;0,RANK(S3120,(N3120:P3120,Q3120:AJ3120)),0)</f>
        <v>0</v>
      </c>
      <c r="AO3120" s="7">
        <f>IF(T3120&gt;0,RANK(T3120,(N3120:P3120,Q3120:AJ3120)),0)</f>
        <v>0</v>
      </c>
      <c r="AP3120" s="2">
        <f t="shared" si="1162"/>
        <v>0</v>
      </c>
      <c r="AQ3120" s="2">
        <f t="shared" si="1163"/>
        <v>3.3502440892122141E-3</v>
      </c>
      <c r="AR3120" s="2">
        <f t="shared" si="1164"/>
        <v>0</v>
      </c>
      <c r="AS3120" s="2">
        <f t="shared" si="1165"/>
        <v>0</v>
      </c>
      <c r="AU3120" t="s">
        <v>1913</v>
      </c>
      <c r="AV3120" t="s">
        <v>2460</v>
      </c>
      <c r="AW3120">
        <v>2</v>
      </c>
      <c r="AY3120" s="130">
        <v>54</v>
      </c>
      <c r="AZ3120" s="131">
        <v>35</v>
      </c>
      <c r="BA3120" s="132">
        <f t="shared" si="1166"/>
        <v>54035</v>
      </c>
      <c r="BC3120" s="7" t="s">
        <v>532</v>
      </c>
    </row>
    <row r="3121" spans="1:55" hidden="1" outlineLevel="1" x14ac:dyDescent="0.2">
      <c r="A3121" t="s">
        <v>1884</v>
      </c>
      <c r="B3121" t="s">
        <v>2460</v>
      </c>
      <c r="C3121" s="1">
        <f t="shared" si="1157"/>
        <v>13068</v>
      </c>
      <c r="D3121" s="7">
        <f>RANK(N3121,(N3121:P3121,Q3121:AJ3121))</f>
        <v>1</v>
      </c>
      <c r="E3121" s="7">
        <f>RANK(O3121,(N3121:P3121,Q3121:AJ3121))</f>
        <v>2</v>
      </c>
      <c r="F3121" s="7">
        <f>IF(P3121&gt;0,RANK(P3121,(N3121:P3121,Q3121:AJ3121)),0)</f>
        <v>3</v>
      </c>
      <c r="G3121" s="1">
        <f t="shared" si="1167"/>
        <v>1074</v>
      </c>
      <c r="H3121" s="2">
        <f t="shared" si="1168"/>
        <v>8.2185491276400374E-2</v>
      </c>
      <c r="I3121" s="2"/>
      <c r="J3121" s="2">
        <f t="shared" si="1158"/>
        <v>0.48676155494337314</v>
      </c>
      <c r="K3121" s="2">
        <f t="shared" si="1159"/>
        <v>0.40457606366697274</v>
      </c>
      <c r="L3121" s="2">
        <f t="shared" si="1160"/>
        <v>0.10001530456075911</v>
      </c>
      <c r="M3121" s="2">
        <f t="shared" si="1161"/>
        <v>8.6470768288950117E-3</v>
      </c>
      <c r="N3121" s="1">
        <v>6361</v>
      </c>
      <c r="O3121" s="1">
        <v>5287</v>
      </c>
      <c r="P3121" s="1">
        <v>1307</v>
      </c>
      <c r="R3121" s="1">
        <v>113</v>
      </c>
      <c r="AL3121" s="7">
        <f>IF(Q3121&gt;0,RANK(Q3121,(N3121:P3121,Q3121:AJ3121)),0)</f>
        <v>0</v>
      </c>
      <c r="AM3121" s="7">
        <f>IF(R3121&gt;0,RANK(R3121,(N3121:P3121,Q3121:AJ3121)),0)</f>
        <v>4</v>
      </c>
      <c r="AN3121" s="7">
        <f>IF(S3121&gt;0,RANK(S3121,(N3121:P3121,Q3121:AJ3121)),0)</f>
        <v>0</v>
      </c>
      <c r="AO3121" s="7">
        <f>IF(T3121&gt;0,RANK(T3121,(N3121:P3121,Q3121:AJ3121)),0)</f>
        <v>0</v>
      </c>
      <c r="AP3121" s="2">
        <f t="shared" si="1162"/>
        <v>0</v>
      </c>
      <c r="AQ3121" s="2">
        <f t="shared" si="1163"/>
        <v>8.64707682889501E-3</v>
      </c>
      <c r="AR3121" s="2">
        <f t="shared" si="1164"/>
        <v>0</v>
      </c>
      <c r="AS3121" s="2">
        <f t="shared" si="1165"/>
        <v>0</v>
      </c>
      <c r="AU3121" t="s">
        <v>1884</v>
      </c>
      <c r="AV3121" t="s">
        <v>2460</v>
      </c>
      <c r="AW3121">
        <v>2</v>
      </c>
      <c r="AY3121" s="130">
        <v>54</v>
      </c>
      <c r="AZ3121" s="131">
        <v>37</v>
      </c>
      <c r="BA3121" s="132">
        <f t="shared" si="1166"/>
        <v>54037</v>
      </c>
      <c r="BC3121" s="7" t="s">
        <v>532</v>
      </c>
    </row>
    <row r="3122" spans="1:55" hidden="1" outlineLevel="1" x14ac:dyDescent="0.2">
      <c r="A3122" t="s">
        <v>3076</v>
      </c>
      <c r="B3122" t="s">
        <v>2460</v>
      </c>
      <c r="C3122" s="1">
        <f t="shared" si="1157"/>
        <v>76495</v>
      </c>
      <c r="D3122" s="7">
        <f>RANK(N3122,(N3122:P3122,Q3122:AJ3122))</f>
        <v>1</v>
      </c>
      <c r="E3122" s="7">
        <f>RANK(O3122,(N3122:P3122,Q3122:AJ3122))</f>
        <v>2</v>
      </c>
      <c r="F3122" s="7">
        <f>IF(P3122&gt;0,RANK(P3122,(N3122:P3122,Q3122:AJ3122)),0)</f>
        <v>3</v>
      </c>
      <c r="G3122" s="1">
        <f t="shared" si="1167"/>
        <v>11046</v>
      </c>
      <c r="H3122" s="2">
        <f t="shared" si="1168"/>
        <v>0.14440159487548207</v>
      </c>
      <c r="I3122" s="2"/>
      <c r="J3122" s="2">
        <f t="shared" si="1158"/>
        <v>0.5275769658147591</v>
      </c>
      <c r="K3122" s="2">
        <f t="shared" si="1159"/>
        <v>0.38317537093927706</v>
      </c>
      <c r="L3122" s="2">
        <f t="shared" si="1160"/>
        <v>8.3822472056997194E-2</v>
      </c>
      <c r="M3122" s="2">
        <f t="shared" si="1161"/>
        <v>5.4251911889666438E-3</v>
      </c>
      <c r="N3122" s="1">
        <v>40357</v>
      </c>
      <c r="O3122" s="1">
        <v>29311</v>
      </c>
      <c r="P3122" s="1">
        <v>6412</v>
      </c>
      <c r="R3122" s="1">
        <v>415</v>
      </c>
      <c r="AL3122" s="7">
        <f>IF(Q3122&gt;0,RANK(Q3122,(N3122:P3122,Q3122:AJ3122)),0)</f>
        <v>0</v>
      </c>
      <c r="AM3122" s="7">
        <f>IF(R3122&gt;0,RANK(R3122,(N3122:P3122,Q3122:AJ3122)),0)</f>
        <v>4</v>
      </c>
      <c r="AN3122" s="7">
        <f>IF(S3122&gt;0,RANK(S3122,(N3122:P3122,Q3122:AJ3122)),0)</f>
        <v>0</v>
      </c>
      <c r="AO3122" s="7">
        <f>IF(T3122&gt;0,RANK(T3122,(N3122:P3122,Q3122:AJ3122)),0)</f>
        <v>0</v>
      </c>
      <c r="AP3122" s="2">
        <f t="shared" si="1162"/>
        <v>0</v>
      </c>
      <c r="AQ3122" s="2">
        <f t="shared" si="1163"/>
        <v>5.4251911889665995E-3</v>
      </c>
      <c r="AR3122" s="2">
        <f t="shared" si="1164"/>
        <v>0</v>
      </c>
      <c r="AS3122" s="2">
        <f t="shared" si="1165"/>
        <v>0</v>
      </c>
      <c r="AU3122" t="s">
        <v>3076</v>
      </c>
      <c r="AV3122" t="s">
        <v>2460</v>
      </c>
      <c r="AW3122">
        <v>2</v>
      </c>
      <c r="AY3122" s="130">
        <v>54</v>
      </c>
      <c r="AZ3122" s="131">
        <v>39</v>
      </c>
      <c r="BA3122" s="132">
        <f t="shared" si="1166"/>
        <v>54039</v>
      </c>
      <c r="BC3122" s="7" t="s">
        <v>532</v>
      </c>
    </row>
    <row r="3123" spans="1:55" hidden="1" outlineLevel="1" x14ac:dyDescent="0.2">
      <c r="A3123" t="s">
        <v>192</v>
      </c>
      <c r="B3123" t="s">
        <v>2460</v>
      </c>
      <c r="C3123" s="1">
        <f t="shared" si="1157"/>
        <v>6173</v>
      </c>
      <c r="D3123" s="7">
        <f>RANK(N3123,(N3123:P3123,Q3123:AJ3123))</f>
        <v>1</v>
      </c>
      <c r="E3123" s="7">
        <f>RANK(O3123,(N3123:P3123,Q3123:AJ3123))</f>
        <v>2</v>
      </c>
      <c r="F3123" s="7">
        <f>IF(P3123&gt;0,RANK(P3123,(N3123:P3123,Q3123:AJ3123)),0)</f>
        <v>3</v>
      </c>
      <c r="G3123" s="1">
        <f t="shared" si="1167"/>
        <v>583</v>
      </c>
      <c r="H3123" s="2">
        <f t="shared" si="1168"/>
        <v>9.4443544467843837E-2</v>
      </c>
      <c r="I3123" s="2"/>
      <c r="J3123" s="2">
        <f t="shared" si="1158"/>
        <v>0.46460392029807224</v>
      </c>
      <c r="K3123" s="2">
        <f t="shared" si="1159"/>
        <v>0.37016037583022843</v>
      </c>
      <c r="L3123" s="2">
        <f t="shared" si="1160"/>
        <v>0.15778389761866191</v>
      </c>
      <c r="M3123" s="2">
        <f t="shared" si="1161"/>
        <v>7.4518062530373741E-3</v>
      </c>
      <c r="N3123" s="1">
        <v>2868</v>
      </c>
      <c r="O3123" s="1">
        <v>2285</v>
      </c>
      <c r="P3123" s="1">
        <v>974</v>
      </c>
      <c r="R3123" s="1">
        <v>46</v>
      </c>
      <c r="AL3123" s="7">
        <f>IF(Q3123&gt;0,RANK(Q3123,(N3123:P3123,Q3123:AJ3123)),0)</f>
        <v>0</v>
      </c>
      <c r="AM3123" s="7">
        <f>IF(R3123&gt;0,RANK(R3123,(N3123:P3123,Q3123:AJ3123)),0)</f>
        <v>4</v>
      </c>
      <c r="AN3123" s="7">
        <f>IF(S3123&gt;0,RANK(S3123,(N3123:P3123,Q3123:AJ3123)),0)</f>
        <v>0</v>
      </c>
      <c r="AO3123" s="7">
        <f>IF(T3123&gt;0,RANK(T3123,(N3123:P3123,Q3123:AJ3123)),0)</f>
        <v>0</v>
      </c>
      <c r="AP3123" s="2">
        <f t="shared" si="1162"/>
        <v>0</v>
      </c>
      <c r="AQ3123" s="2">
        <f t="shared" si="1163"/>
        <v>7.4518062530374209E-3</v>
      </c>
      <c r="AR3123" s="2">
        <f t="shared" si="1164"/>
        <v>0</v>
      </c>
      <c r="AS3123" s="2">
        <f t="shared" si="1165"/>
        <v>0</v>
      </c>
      <c r="AU3123" t="s">
        <v>192</v>
      </c>
      <c r="AV3123" t="s">
        <v>2460</v>
      </c>
      <c r="AW3123">
        <v>2</v>
      </c>
      <c r="AY3123" s="130">
        <v>54</v>
      </c>
      <c r="AZ3123" s="131">
        <v>41</v>
      </c>
      <c r="BA3123" s="132">
        <f t="shared" si="1166"/>
        <v>54041</v>
      </c>
      <c r="BC3123" s="7" t="s">
        <v>532</v>
      </c>
    </row>
    <row r="3124" spans="1:55" hidden="1" outlineLevel="1" x14ac:dyDescent="0.2">
      <c r="A3124" t="s">
        <v>2585</v>
      </c>
      <c r="B3124" t="s">
        <v>2460</v>
      </c>
      <c r="C3124" s="1">
        <f t="shared" si="1157"/>
        <v>8235</v>
      </c>
      <c r="D3124" s="7">
        <f>RANK(N3124,(N3124:P3124,Q3124:AJ3124))</f>
        <v>1</v>
      </c>
      <c r="E3124" s="7">
        <f>RANK(O3124,(N3124:P3124,Q3124:AJ3124))</f>
        <v>2</v>
      </c>
      <c r="F3124" s="7">
        <f>IF(P3124&gt;0,RANK(P3124,(N3124:P3124,Q3124:AJ3124)),0)</f>
        <v>3</v>
      </c>
      <c r="G3124" s="1">
        <f t="shared" si="1167"/>
        <v>2464</v>
      </c>
      <c r="H3124" s="2">
        <f t="shared" si="1168"/>
        <v>0.29921068609593199</v>
      </c>
      <c r="I3124" s="2"/>
      <c r="J3124" s="2">
        <f t="shared" si="1158"/>
        <v>0.60643594414086222</v>
      </c>
      <c r="K3124" s="2">
        <f t="shared" si="1159"/>
        <v>0.30722525804493017</v>
      </c>
      <c r="L3124" s="2">
        <f t="shared" si="1160"/>
        <v>8.4517304189435344E-2</v>
      </c>
      <c r="M3124" s="2">
        <f t="shared" si="1161"/>
        <v>1.8214936247722691E-3</v>
      </c>
      <c r="N3124" s="1">
        <v>4994</v>
      </c>
      <c r="O3124" s="1">
        <v>2530</v>
      </c>
      <c r="P3124" s="1">
        <v>696</v>
      </c>
      <c r="R3124" s="1">
        <v>15</v>
      </c>
      <c r="AL3124" s="7">
        <f>IF(Q3124&gt;0,RANK(Q3124,(N3124:P3124,Q3124:AJ3124)),0)</f>
        <v>0</v>
      </c>
      <c r="AM3124" s="7">
        <f>IF(R3124&gt;0,RANK(R3124,(N3124:P3124,Q3124:AJ3124)),0)</f>
        <v>4</v>
      </c>
      <c r="AN3124" s="7">
        <f>IF(S3124&gt;0,RANK(S3124,(N3124:P3124,Q3124:AJ3124)),0)</f>
        <v>0</v>
      </c>
      <c r="AO3124" s="7">
        <f>IF(T3124&gt;0,RANK(T3124,(N3124:P3124,Q3124:AJ3124)),0)</f>
        <v>0</v>
      </c>
      <c r="AP3124" s="2">
        <f t="shared" si="1162"/>
        <v>0</v>
      </c>
      <c r="AQ3124" s="2">
        <f t="shared" si="1163"/>
        <v>1.8214936247723133E-3</v>
      </c>
      <c r="AR3124" s="2">
        <f t="shared" si="1164"/>
        <v>0</v>
      </c>
      <c r="AS3124" s="2">
        <f t="shared" si="1165"/>
        <v>0</v>
      </c>
      <c r="AU3124" t="s">
        <v>2585</v>
      </c>
      <c r="AV3124" t="s">
        <v>2460</v>
      </c>
      <c r="AW3124">
        <v>3</v>
      </c>
      <c r="AY3124" s="130">
        <v>54</v>
      </c>
      <c r="AZ3124" s="131">
        <v>43</v>
      </c>
      <c r="BA3124" s="132">
        <f t="shared" si="1166"/>
        <v>54043</v>
      </c>
      <c r="BC3124" s="7" t="s">
        <v>532</v>
      </c>
    </row>
    <row r="3125" spans="1:55" hidden="1" outlineLevel="1" x14ac:dyDescent="0.2">
      <c r="A3125" t="s">
        <v>1942</v>
      </c>
      <c r="B3125" t="s">
        <v>2460</v>
      </c>
      <c r="C3125" s="1">
        <f t="shared" si="1157"/>
        <v>15056</v>
      </c>
      <c r="D3125" s="7">
        <f>RANK(N3125,(N3125:P3125,Q3125:AJ3125))</f>
        <v>1</v>
      </c>
      <c r="E3125" s="7">
        <f>RANK(O3125,(N3125:P3125,Q3125:AJ3125))</f>
        <v>2</v>
      </c>
      <c r="F3125" s="7">
        <f>IF(P3125&gt;0,RANK(P3125,(N3125:P3125,Q3125:AJ3125)),0)</f>
        <v>3</v>
      </c>
      <c r="G3125" s="1">
        <f t="shared" si="1167"/>
        <v>8213</v>
      </c>
      <c r="H3125" s="2">
        <f t="shared" si="1168"/>
        <v>0.54549681190223165</v>
      </c>
      <c r="I3125" s="2"/>
      <c r="J3125" s="2">
        <f t="shared" si="1158"/>
        <v>0.71997874601487777</v>
      </c>
      <c r="K3125" s="2">
        <f t="shared" si="1159"/>
        <v>0.17448193411264612</v>
      </c>
      <c r="L3125" s="2">
        <f t="shared" si="1160"/>
        <v>0.10175345377258235</v>
      </c>
      <c r="M3125" s="2">
        <f t="shared" si="1161"/>
        <v>3.7858660998937588E-3</v>
      </c>
      <c r="N3125" s="1">
        <v>10840</v>
      </c>
      <c r="O3125" s="1">
        <v>2627</v>
      </c>
      <c r="P3125" s="1">
        <v>1532</v>
      </c>
      <c r="R3125" s="1">
        <v>57</v>
      </c>
      <c r="AL3125" s="7">
        <f>IF(Q3125&gt;0,RANK(Q3125,(N3125:P3125,Q3125:AJ3125)),0)</f>
        <v>0</v>
      </c>
      <c r="AM3125" s="7">
        <f>IF(R3125&gt;0,RANK(R3125,(N3125:P3125,Q3125:AJ3125)),0)</f>
        <v>4</v>
      </c>
      <c r="AN3125" s="7">
        <f>IF(S3125&gt;0,RANK(S3125,(N3125:P3125,Q3125:AJ3125)),0)</f>
        <v>0</v>
      </c>
      <c r="AO3125" s="7">
        <f>IF(T3125&gt;0,RANK(T3125,(N3125:P3125,Q3125:AJ3125)),0)</f>
        <v>0</v>
      </c>
      <c r="AP3125" s="2">
        <f t="shared" si="1162"/>
        <v>0</v>
      </c>
      <c r="AQ3125" s="2">
        <f t="shared" si="1163"/>
        <v>3.7858660998937302E-3</v>
      </c>
      <c r="AR3125" s="2">
        <f t="shared" si="1164"/>
        <v>0</v>
      </c>
      <c r="AS3125" s="2">
        <f t="shared" si="1165"/>
        <v>0</v>
      </c>
      <c r="AU3125" t="s">
        <v>1942</v>
      </c>
      <c r="AV3125" t="s">
        <v>2460</v>
      </c>
      <c r="AW3125">
        <v>3</v>
      </c>
      <c r="AY3125" s="130">
        <v>54</v>
      </c>
      <c r="AZ3125" s="131">
        <v>45</v>
      </c>
      <c r="BA3125" s="132">
        <f t="shared" si="1166"/>
        <v>54045</v>
      </c>
      <c r="BC3125" s="7" t="s">
        <v>532</v>
      </c>
    </row>
    <row r="3126" spans="1:55" hidden="1" outlineLevel="1" x14ac:dyDescent="0.2">
      <c r="A3126" t="s">
        <v>3067</v>
      </c>
      <c r="B3126" t="s">
        <v>2460</v>
      </c>
      <c r="C3126" s="1">
        <f t="shared" si="1157"/>
        <v>8208</v>
      </c>
      <c r="D3126" s="7">
        <f>RANK(N3126,(N3126:P3126,Q3126:AJ3126))</f>
        <v>1</v>
      </c>
      <c r="E3126" s="7">
        <f>RANK(O3126,(N3126:P3126,Q3126:AJ3126))</f>
        <v>2</v>
      </c>
      <c r="F3126" s="7">
        <f>IF(P3126&gt;0,RANK(P3126,(N3126:P3126,Q3126:AJ3126)),0)</f>
        <v>3</v>
      </c>
      <c r="G3126" s="1">
        <f t="shared" si="1167"/>
        <v>4439</v>
      </c>
      <c r="H3126" s="2">
        <f t="shared" si="1168"/>
        <v>0.54081384015594547</v>
      </c>
      <c r="I3126" s="2"/>
      <c r="J3126" s="2">
        <f t="shared" si="1158"/>
        <v>0.7296539961013645</v>
      </c>
      <c r="K3126" s="2">
        <f t="shared" si="1159"/>
        <v>0.18884015594541911</v>
      </c>
      <c r="L3126" s="2">
        <f t="shared" si="1160"/>
        <v>7.9800194931773885E-2</v>
      </c>
      <c r="M3126" s="2">
        <f t="shared" si="1161"/>
        <v>1.705653021442502E-3</v>
      </c>
      <c r="N3126" s="1">
        <v>5989</v>
      </c>
      <c r="O3126" s="1">
        <v>1550</v>
      </c>
      <c r="P3126" s="1">
        <v>655</v>
      </c>
      <c r="R3126" s="1">
        <v>14</v>
      </c>
      <c r="AL3126" s="7">
        <f>IF(Q3126&gt;0,RANK(Q3126,(N3126:P3126,Q3126:AJ3126)),0)</f>
        <v>0</v>
      </c>
      <c r="AM3126" s="7">
        <f>IF(R3126&gt;0,RANK(R3126,(N3126:P3126,Q3126:AJ3126)),0)</f>
        <v>4</v>
      </c>
      <c r="AN3126" s="7">
        <f>IF(S3126&gt;0,RANK(S3126,(N3126:P3126,Q3126:AJ3126)),0)</f>
        <v>0</v>
      </c>
      <c r="AO3126" s="7">
        <f>IF(T3126&gt;0,RANK(T3126,(N3126:P3126,Q3126:AJ3126)),0)</f>
        <v>0</v>
      </c>
      <c r="AP3126" s="2">
        <f t="shared" si="1162"/>
        <v>0</v>
      </c>
      <c r="AQ3126" s="2">
        <f t="shared" si="1163"/>
        <v>1.705653021442495E-3</v>
      </c>
      <c r="AR3126" s="2">
        <f t="shared" si="1164"/>
        <v>0</v>
      </c>
      <c r="AS3126" s="2">
        <f t="shared" si="1165"/>
        <v>0</v>
      </c>
      <c r="AU3126" t="s">
        <v>3067</v>
      </c>
      <c r="AV3126" t="s">
        <v>2460</v>
      </c>
      <c r="AW3126">
        <v>3</v>
      </c>
      <c r="AY3126" s="130">
        <v>54</v>
      </c>
      <c r="AZ3126" s="131">
        <v>47</v>
      </c>
      <c r="BA3126" s="132">
        <f t="shared" si="1166"/>
        <v>54047</v>
      </c>
      <c r="BC3126" s="7" t="s">
        <v>532</v>
      </c>
    </row>
    <row r="3127" spans="1:55" hidden="1" outlineLevel="1" x14ac:dyDescent="0.2">
      <c r="A3127" t="s">
        <v>1066</v>
      </c>
      <c r="B3127" t="s">
        <v>2460</v>
      </c>
      <c r="C3127" s="1">
        <f t="shared" si="1157"/>
        <v>22107</v>
      </c>
      <c r="D3127" s="7">
        <f>RANK(N3127,(N3127:P3127,Q3127:AJ3127))</f>
        <v>1</v>
      </c>
      <c r="E3127" s="7">
        <f>RANK(O3127,(N3127:P3127,Q3127:AJ3127))</f>
        <v>2</v>
      </c>
      <c r="F3127" s="7">
        <f>IF(P3127&gt;0,RANK(P3127,(N3127:P3127,Q3127:AJ3127)),0)</f>
        <v>3</v>
      </c>
      <c r="G3127" s="1">
        <f t="shared" si="1167"/>
        <v>6834</v>
      </c>
      <c r="H3127" s="2">
        <f t="shared" si="1168"/>
        <v>0.30913285384719774</v>
      </c>
      <c r="I3127" s="2"/>
      <c r="J3127" s="2">
        <f t="shared" si="1158"/>
        <v>0.58777762699597413</v>
      </c>
      <c r="K3127" s="2">
        <f t="shared" si="1159"/>
        <v>0.27864477314877639</v>
      </c>
      <c r="L3127" s="2">
        <f t="shared" si="1160"/>
        <v>0.13032071289636768</v>
      </c>
      <c r="M3127" s="2">
        <f t="shared" si="1161"/>
        <v>3.2568869588817939E-3</v>
      </c>
      <c r="N3127" s="1">
        <v>12994</v>
      </c>
      <c r="O3127" s="1">
        <v>6160</v>
      </c>
      <c r="P3127" s="1">
        <v>2881</v>
      </c>
      <c r="R3127" s="1">
        <v>72</v>
      </c>
      <c r="AL3127" s="7">
        <f>IF(Q3127&gt;0,RANK(Q3127,(N3127:P3127,Q3127:AJ3127)),0)</f>
        <v>0</v>
      </c>
      <c r="AM3127" s="7">
        <f>IF(R3127&gt;0,RANK(R3127,(N3127:P3127,Q3127:AJ3127)),0)</f>
        <v>4</v>
      </c>
      <c r="AN3127" s="7">
        <f>IF(S3127&gt;0,RANK(S3127,(N3127:P3127,Q3127:AJ3127)),0)</f>
        <v>0</v>
      </c>
      <c r="AO3127" s="7">
        <f>IF(T3127&gt;0,RANK(T3127,(N3127:P3127,Q3127:AJ3127)),0)</f>
        <v>0</v>
      </c>
      <c r="AP3127" s="2">
        <f t="shared" si="1162"/>
        <v>0</v>
      </c>
      <c r="AQ3127" s="2">
        <f t="shared" si="1163"/>
        <v>3.2568869588818022E-3</v>
      </c>
      <c r="AR3127" s="2">
        <f t="shared" si="1164"/>
        <v>0</v>
      </c>
      <c r="AS3127" s="2">
        <f t="shared" si="1165"/>
        <v>0</v>
      </c>
      <c r="AU3127" t="s">
        <v>1066</v>
      </c>
      <c r="AV3127" t="s">
        <v>2460</v>
      </c>
      <c r="AW3127">
        <v>1</v>
      </c>
      <c r="AY3127" s="130">
        <v>54</v>
      </c>
      <c r="AZ3127" s="131">
        <v>49</v>
      </c>
      <c r="BA3127" s="132">
        <f t="shared" si="1166"/>
        <v>54049</v>
      </c>
      <c r="BC3127" s="7" t="s">
        <v>532</v>
      </c>
    </row>
    <row r="3128" spans="1:55" hidden="1" outlineLevel="1" x14ac:dyDescent="0.2">
      <c r="A3128" t="s">
        <v>2445</v>
      </c>
      <c r="B3128" t="s">
        <v>2460</v>
      </c>
      <c r="C3128" s="1">
        <f t="shared" si="1157"/>
        <v>13785</v>
      </c>
      <c r="D3128" s="7">
        <f>RANK(N3128,(N3128:P3128,Q3128:AJ3128))</f>
        <v>1</v>
      </c>
      <c r="E3128" s="7">
        <f>RANK(O3128,(N3128:P3128,Q3128:AJ3128))</f>
        <v>2</v>
      </c>
      <c r="F3128" s="7">
        <f>IF(P3128&gt;0,RANK(P3128,(N3128:P3128,Q3128:AJ3128)),0)</f>
        <v>3</v>
      </c>
      <c r="G3128" s="1">
        <f t="shared" si="1167"/>
        <v>2585</v>
      </c>
      <c r="H3128" s="2">
        <f t="shared" si="1168"/>
        <v>0.18752266956837141</v>
      </c>
      <c r="I3128" s="2"/>
      <c r="J3128" s="2">
        <f t="shared" si="1158"/>
        <v>0.51106274936525209</v>
      </c>
      <c r="K3128" s="2">
        <f t="shared" si="1159"/>
        <v>0.32354007979688065</v>
      </c>
      <c r="L3128" s="2">
        <f t="shared" si="1160"/>
        <v>0.15973884657236126</v>
      </c>
      <c r="M3128" s="2">
        <f t="shared" si="1161"/>
        <v>5.6583242655059984E-3</v>
      </c>
      <c r="N3128" s="1">
        <v>7045</v>
      </c>
      <c r="O3128" s="1">
        <v>4460</v>
      </c>
      <c r="P3128" s="1">
        <v>2202</v>
      </c>
      <c r="R3128" s="1">
        <v>78</v>
      </c>
      <c r="AL3128" s="7">
        <f>IF(Q3128&gt;0,RANK(Q3128,(N3128:P3128,Q3128:AJ3128)),0)</f>
        <v>0</v>
      </c>
      <c r="AM3128" s="7">
        <f>IF(R3128&gt;0,RANK(R3128,(N3128:P3128,Q3128:AJ3128)),0)</f>
        <v>4</v>
      </c>
      <c r="AN3128" s="7">
        <f>IF(S3128&gt;0,RANK(S3128,(N3128:P3128,Q3128:AJ3128)),0)</f>
        <v>0</v>
      </c>
      <c r="AO3128" s="7">
        <f>IF(T3128&gt;0,RANK(T3128,(N3128:P3128,Q3128:AJ3128)),0)</f>
        <v>0</v>
      </c>
      <c r="AP3128" s="2">
        <f t="shared" si="1162"/>
        <v>0</v>
      </c>
      <c r="AQ3128" s="2">
        <f t="shared" si="1163"/>
        <v>5.6583242655059846E-3</v>
      </c>
      <c r="AR3128" s="2">
        <f t="shared" si="1164"/>
        <v>0</v>
      </c>
      <c r="AS3128" s="2">
        <f t="shared" si="1165"/>
        <v>0</v>
      </c>
      <c r="AU3128" t="s">
        <v>2445</v>
      </c>
      <c r="AV3128" t="s">
        <v>2460</v>
      </c>
      <c r="AW3128">
        <v>1</v>
      </c>
      <c r="AY3128" s="130">
        <v>54</v>
      </c>
      <c r="AZ3128" s="131">
        <v>51</v>
      </c>
      <c r="BA3128" s="132">
        <f t="shared" si="1166"/>
        <v>54051</v>
      </c>
      <c r="BC3128" s="7" t="s">
        <v>532</v>
      </c>
    </row>
    <row r="3129" spans="1:55" hidden="1" outlineLevel="1" x14ac:dyDescent="0.2">
      <c r="A3129" t="s">
        <v>1698</v>
      </c>
      <c r="B3129" t="s">
        <v>2460</v>
      </c>
      <c r="C3129" s="1">
        <f t="shared" si="1157"/>
        <v>10433</v>
      </c>
      <c r="D3129" s="7">
        <f>RANK(N3129,(N3129:P3129,Q3129:AJ3129))</f>
        <v>1</v>
      </c>
      <c r="E3129" s="7">
        <f>RANK(O3129,(N3129:P3129,Q3129:AJ3129))</f>
        <v>2</v>
      </c>
      <c r="F3129" s="7">
        <f>IF(P3129&gt;0,RANK(P3129,(N3129:P3129,Q3129:AJ3129)),0)</f>
        <v>3</v>
      </c>
      <c r="G3129" s="1">
        <f t="shared" si="1167"/>
        <v>1703</v>
      </c>
      <c r="H3129" s="2">
        <f t="shared" si="1168"/>
        <v>0.16323205214224096</v>
      </c>
      <c r="I3129" s="2"/>
      <c r="J3129" s="2">
        <f t="shared" si="1158"/>
        <v>0.50646985526694144</v>
      </c>
      <c r="K3129" s="2">
        <f t="shared" si="1159"/>
        <v>0.34323780312470048</v>
      </c>
      <c r="L3129" s="2">
        <f t="shared" si="1160"/>
        <v>0.14693760184031437</v>
      </c>
      <c r="M3129" s="2">
        <f t="shared" si="1161"/>
        <v>3.3547397680437074E-3</v>
      </c>
      <c r="N3129" s="1">
        <v>5284</v>
      </c>
      <c r="O3129" s="1">
        <v>3581</v>
      </c>
      <c r="P3129" s="1">
        <v>1533</v>
      </c>
      <c r="R3129" s="1">
        <v>35</v>
      </c>
      <c r="AL3129" s="7">
        <f>IF(Q3129&gt;0,RANK(Q3129,(N3129:P3129,Q3129:AJ3129)),0)</f>
        <v>0</v>
      </c>
      <c r="AM3129" s="7">
        <f>IF(R3129&gt;0,RANK(R3129,(N3129:P3129,Q3129:AJ3129)),0)</f>
        <v>4</v>
      </c>
      <c r="AN3129" s="7">
        <f>IF(S3129&gt;0,RANK(S3129,(N3129:P3129,Q3129:AJ3129)),0)</f>
        <v>0</v>
      </c>
      <c r="AO3129" s="7">
        <f>IF(T3129&gt;0,RANK(T3129,(N3129:P3129,Q3129:AJ3129)),0)</f>
        <v>0</v>
      </c>
      <c r="AP3129" s="2">
        <f t="shared" si="1162"/>
        <v>0</v>
      </c>
      <c r="AQ3129" s="2">
        <f t="shared" si="1163"/>
        <v>3.3547397680437074E-3</v>
      </c>
      <c r="AR3129" s="2">
        <f t="shared" si="1164"/>
        <v>0</v>
      </c>
      <c r="AS3129" s="2">
        <f t="shared" si="1165"/>
        <v>0</v>
      </c>
      <c r="AU3129" t="s">
        <v>1698</v>
      </c>
      <c r="AV3129" t="s">
        <v>2460</v>
      </c>
      <c r="AW3129">
        <v>2</v>
      </c>
      <c r="AY3129" s="130">
        <v>54</v>
      </c>
      <c r="AZ3129" s="131">
        <v>53</v>
      </c>
      <c r="BA3129" s="132">
        <f t="shared" si="1166"/>
        <v>54053</v>
      </c>
      <c r="BC3129" s="7" t="s">
        <v>532</v>
      </c>
    </row>
    <row r="3130" spans="1:55" hidden="1" outlineLevel="1" x14ac:dyDescent="0.2">
      <c r="A3130" t="s">
        <v>3190</v>
      </c>
      <c r="B3130" t="s">
        <v>2460</v>
      </c>
      <c r="C3130" s="1">
        <f t="shared" si="1157"/>
        <v>18700</v>
      </c>
      <c r="D3130" s="7">
        <f>RANK(N3130,(N3130:P3130,Q3130:AJ3130))</f>
        <v>1</v>
      </c>
      <c r="E3130" s="7">
        <f>RANK(O3130,(N3130:P3130,Q3130:AJ3130))</f>
        <v>2</v>
      </c>
      <c r="F3130" s="7">
        <f>IF(P3130&gt;0,RANK(P3130,(N3130:P3130,Q3130:AJ3130)),0)</f>
        <v>3</v>
      </c>
      <c r="G3130" s="1">
        <f t="shared" si="1167"/>
        <v>953</v>
      </c>
      <c r="H3130" s="2">
        <f t="shared" si="1168"/>
        <v>5.0962566844919788E-2</v>
      </c>
      <c r="I3130" s="2"/>
      <c r="J3130" s="2">
        <f t="shared" si="1158"/>
        <v>0.46636363636363637</v>
      </c>
      <c r="K3130" s="2">
        <f t="shared" si="1159"/>
        <v>0.41540106951871658</v>
      </c>
      <c r="L3130" s="2">
        <f t="shared" si="1160"/>
        <v>0.11449197860962566</v>
      </c>
      <c r="M3130" s="2">
        <f t="shared" si="1161"/>
        <v>3.7433155080214414E-3</v>
      </c>
      <c r="N3130" s="1">
        <v>8721</v>
      </c>
      <c r="O3130" s="1">
        <v>7768</v>
      </c>
      <c r="P3130" s="1">
        <v>2141</v>
      </c>
      <c r="R3130" s="1">
        <v>70</v>
      </c>
      <c r="AL3130" s="7">
        <f>IF(Q3130&gt;0,RANK(Q3130,(N3130:P3130,Q3130:AJ3130)),0)</f>
        <v>0</v>
      </c>
      <c r="AM3130" s="7">
        <f>IF(R3130&gt;0,RANK(R3130,(N3130:P3130,Q3130:AJ3130)),0)</f>
        <v>4</v>
      </c>
      <c r="AN3130" s="7">
        <f>IF(S3130&gt;0,RANK(S3130,(N3130:P3130,Q3130:AJ3130)),0)</f>
        <v>0</v>
      </c>
      <c r="AO3130" s="7">
        <f>IF(T3130&gt;0,RANK(T3130,(N3130:P3130,Q3130:AJ3130)),0)</f>
        <v>0</v>
      </c>
      <c r="AP3130" s="2">
        <f t="shared" si="1162"/>
        <v>0</v>
      </c>
      <c r="AQ3130" s="2">
        <f t="shared" si="1163"/>
        <v>3.7433155080213902E-3</v>
      </c>
      <c r="AR3130" s="2">
        <f t="shared" si="1164"/>
        <v>0</v>
      </c>
      <c r="AS3130" s="2">
        <f t="shared" si="1165"/>
        <v>0</v>
      </c>
      <c r="AU3130" t="s">
        <v>3190</v>
      </c>
      <c r="AV3130" t="s">
        <v>2460</v>
      </c>
      <c r="AW3130">
        <v>3</v>
      </c>
      <c r="AY3130" s="130">
        <v>54</v>
      </c>
      <c r="AZ3130" s="131">
        <v>55</v>
      </c>
      <c r="BA3130" s="132">
        <f t="shared" si="1166"/>
        <v>54055</v>
      </c>
      <c r="BC3130" s="7" t="s">
        <v>532</v>
      </c>
    </row>
    <row r="3131" spans="1:55" hidden="1" outlineLevel="1" x14ac:dyDescent="0.2">
      <c r="A3131" t="s">
        <v>1975</v>
      </c>
      <c r="B3131" t="s">
        <v>2460</v>
      </c>
      <c r="C3131" s="1">
        <f t="shared" si="1157"/>
        <v>9076</v>
      </c>
      <c r="D3131" s="7">
        <f>RANK(N3131,(N3131:P3131,Q3131:AJ3131))</f>
        <v>2</v>
      </c>
      <c r="E3131" s="7">
        <f>RANK(O3131,(N3131:P3131,Q3131:AJ3131))</f>
        <v>1</v>
      </c>
      <c r="F3131" s="7">
        <f>IF(P3131&gt;0,RANK(P3131,(N3131:P3131,Q3131:AJ3131)),0)</f>
        <v>3</v>
      </c>
      <c r="G3131" s="1">
        <f t="shared" si="1167"/>
        <v>893</v>
      </c>
      <c r="H3131" s="2">
        <f t="shared" si="1168"/>
        <v>9.8391361833406785E-2</v>
      </c>
      <c r="I3131" s="2"/>
      <c r="J3131" s="2">
        <f t="shared" si="1158"/>
        <v>0.38420008814455708</v>
      </c>
      <c r="K3131" s="2">
        <f t="shared" si="1159"/>
        <v>0.48259144997796388</v>
      </c>
      <c r="L3131" s="2">
        <f t="shared" si="1160"/>
        <v>0.12891141472014103</v>
      </c>
      <c r="M3131" s="2">
        <f t="shared" si="1161"/>
        <v>4.297047157338002E-3</v>
      </c>
      <c r="N3131" s="1">
        <v>3487</v>
      </c>
      <c r="O3131" s="1">
        <v>4380</v>
      </c>
      <c r="P3131" s="1">
        <v>1170</v>
      </c>
      <c r="R3131" s="1">
        <v>39</v>
      </c>
      <c r="AL3131" s="7">
        <f>IF(Q3131&gt;0,RANK(Q3131,(N3131:P3131,Q3131:AJ3131)),0)</f>
        <v>0</v>
      </c>
      <c r="AM3131" s="7">
        <f>IF(R3131&gt;0,RANK(R3131,(N3131:P3131,Q3131:AJ3131)),0)</f>
        <v>4</v>
      </c>
      <c r="AN3131" s="7">
        <f>IF(S3131&gt;0,RANK(S3131,(N3131:P3131,Q3131:AJ3131)),0)</f>
        <v>0</v>
      </c>
      <c r="AO3131" s="7">
        <f>IF(T3131&gt;0,RANK(T3131,(N3131:P3131,Q3131:AJ3131)),0)</f>
        <v>0</v>
      </c>
      <c r="AP3131" s="2">
        <f t="shared" si="1162"/>
        <v>0</v>
      </c>
      <c r="AQ3131" s="2">
        <f t="shared" si="1163"/>
        <v>4.2970471573380341E-3</v>
      </c>
      <c r="AR3131" s="2">
        <f t="shared" si="1164"/>
        <v>0</v>
      </c>
      <c r="AS3131" s="2">
        <f t="shared" si="1165"/>
        <v>0</v>
      </c>
      <c r="AU3131" t="s">
        <v>1975</v>
      </c>
      <c r="AV3131" t="s">
        <v>2460</v>
      </c>
      <c r="AW3131">
        <v>1</v>
      </c>
      <c r="AY3131" s="130">
        <v>54</v>
      </c>
      <c r="AZ3131" s="131">
        <v>57</v>
      </c>
      <c r="BA3131" s="132">
        <f t="shared" si="1166"/>
        <v>54057</v>
      </c>
      <c r="BC3131" s="7" t="s">
        <v>532</v>
      </c>
    </row>
    <row r="3132" spans="1:55" hidden="1" outlineLevel="1" x14ac:dyDescent="0.2">
      <c r="A3132" t="s">
        <v>2288</v>
      </c>
      <c r="B3132" t="s">
        <v>2460</v>
      </c>
      <c r="C3132" s="1">
        <f t="shared" si="1157"/>
        <v>10875</v>
      </c>
      <c r="D3132" s="7">
        <f>RANK(N3132,(N3132:P3132,Q3132:AJ3132))</f>
        <v>1</v>
      </c>
      <c r="E3132" s="7">
        <f>RANK(O3132,(N3132:P3132,Q3132:AJ3132))</f>
        <v>2</v>
      </c>
      <c r="F3132" s="7">
        <f>IF(P3132&gt;0,RANK(P3132,(N3132:P3132,Q3132:AJ3132)),0)</f>
        <v>3</v>
      </c>
      <c r="G3132" s="1">
        <f t="shared" si="1167"/>
        <v>5355</v>
      </c>
      <c r="H3132" s="2">
        <f t="shared" si="1168"/>
        <v>0.49241379310344829</v>
      </c>
      <c r="I3132" s="2"/>
      <c r="J3132" s="2">
        <f t="shared" si="1158"/>
        <v>0.69737931034482759</v>
      </c>
      <c r="K3132" s="2">
        <f t="shared" si="1159"/>
        <v>0.20496551724137932</v>
      </c>
      <c r="L3132" s="2">
        <f t="shared" si="1160"/>
        <v>9.3793103448275864E-2</v>
      </c>
      <c r="M3132" s="2">
        <f t="shared" si="1161"/>
        <v>3.8620689655172319E-3</v>
      </c>
      <c r="N3132" s="1">
        <v>7584</v>
      </c>
      <c r="O3132" s="1">
        <v>2229</v>
      </c>
      <c r="P3132" s="1">
        <v>1020</v>
      </c>
      <c r="R3132" s="1">
        <v>42</v>
      </c>
      <c r="AL3132" s="7">
        <f>IF(Q3132&gt;0,RANK(Q3132,(N3132:P3132,Q3132:AJ3132)),0)</f>
        <v>0</v>
      </c>
      <c r="AM3132" s="7">
        <f>IF(R3132&gt;0,RANK(R3132,(N3132:P3132,Q3132:AJ3132)),0)</f>
        <v>4</v>
      </c>
      <c r="AN3132" s="7">
        <f>IF(S3132&gt;0,RANK(S3132,(N3132:P3132,Q3132:AJ3132)),0)</f>
        <v>0</v>
      </c>
      <c r="AO3132" s="7">
        <f>IF(T3132&gt;0,RANK(T3132,(N3132:P3132,Q3132:AJ3132)),0)</f>
        <v>0</v>
      </c>
      <c r="AP3132" s="2">
        <f t="shared" si="1162"/>
        <v>0</v>
      </c>
      <c r="AQ3132" s="2">
        <f t="shared" si="1163"/>
        <v>3.8620689655172414E-3</v>
      </c>
      <c r="AR3132" s="2">
        <f t="shared" si="1164"/>
        <v>0</v>
      </c>
      <c r="AS3132" s="2">
        <f t="shared" si="1165"/>
        <v>0</v>
      </c>
      <c r="AU3132" t="s">
        <v>2288</v>
      </c>
      <c r="AV3132" t="s">
        <v>2460</v>
      </c>
      <c r="AW3132">
        <v>3</v>
      </c>
      <c r="AY3132" s="130">
        <v>54</v>
      </c>
      <c r="AZ3132" s="131">
        <v>59</v>
      </c>
      <c r="BA3132" s="132">
        <f t="shared" si="1166"/>
        <v>54059</v>
      </c>
      <c r="BC3132" s="7" t="s">
        <v>532</v>
      </c>
    </row>
    <row r="3133" spans="1:55" hidden="1" outlineLevel="1" x14ac:dyDescent="0.2">
      <c r="A3133" t="s">
        <v>2720</v>
      </c>
      <c r="B3133" t="s">
        <v>2460</v>
      </c>
      <c r="C3133" s="1">
        <f t="shared" si="1157"/>
        <v>26820</v>
      </c>
      <c r="D3133" s="7">
        <f>RANK(N3133,(N3133:P3133,Q3133:AJ3133))</f>
        <v>1</v>
      </c>
      <c r="E3133" s="7">
        <f>RANK(O3133,(N3133:P3133,Q3133:AJ3133))</f>
        <v>2</v>
      </c>
      <c r="F3133" s="7">
        <f>IF(P3133&gt;0,RANK(P3133,(N3133:P3133,Q3133:AJ3133)),0)</f>
        <v>3</v>
      </c>
      <c r="G3133" s="1">
        <f t="shared" si="1167"/>
        <v>3217</v>
      </c>
      <c r="H3133" s="2">
        <f t="shared" si="1168"/>
        <v>0.11994780014914243</v>
      </c>
      <c r="I3133" s="2"/>
      <c r="J3133" s="2">
        <f t="shared" si="1158"/>
        <v>0.4998508575689784</v>
      </c>
      <c r="K3133" s="2">
        <f t="shared" si="1159"/>
        <v>0.37990305741983593</v>
      </c>
      <c r="L3133" s="2">
        <f t="shared" si="1160"/>
        <v>0.1133482475764355</v>
      </c>
      <c r="M3133" s="2">
        <f t="shared" si="1161"/>
        <v>6.8978374347501703E-3</v>
      </c>
      <c r="N3133" s="1">
        <v>13406</v>
      </c>
      <c r="O3133" s="1">
        <v>10189</v>
      </c>
      <c r="P3133" s="1">
        <v>3040</v>
      </c>
      <c r="R3133" s="1">
        <v>185</v>
      </c>
      <c r="AL3133" s="7">
        <f>IF(Q3133&gt;0,RANK(Q3133,(N3133:P3133,Q3133:AJ3133)),0)</f>
        <v>0</v>
      </c>
      <c r="AM3133" s="7">
        <f>IF(R3133&gt;0,RANK(R3133,(N3133:P3133,Q3133:AJ3133)),0)</f>
        <v>4</v>
      </c>
      <c r="AN3133" s="7">
        <f>IF(S3133&gt;0,RANK(S3133,(N3133:P3133,Q3133:AJ3133)),0)</f>
        <v>0</v>
      </c>
      <c r="AO3133" s="7">
        <f>IF(T3133&gt;0,RANK(T3133,(N3133:P3133,Q3133:AJ3133)),0)</f>
        <v>0</v>
      </c>
      <c r="AP3133" s="2">
        <f t="shared" si="1162"/>
        <v>0</v>
      </c>
      <c r="AQ3133" s="2">
        <f t="shared" si="1163"/>
        <v>6.8978374347501868E-3</v>
      </c>
      <c r="AR3133" s="2">
        <f t="shared" si="1164"/>
        <v>0</v>
      </c>
      <c r="AS3133" s="2">
        <f t="shared" si="1165"/>
        <v>0</v>
      </c>
      <c r="AU3133" t="s">
        <v>2720</v>
      </c>
      <c r="AV3133" t="s">
        <v>2460</v>
      </c>
      <c r="AW3133">
        <v>1</v>
      </c>
      <c r="AY3133" s="130">
        <v>54</v>
      </c>
      <c r="AZ3133" s="131">
        <v>61</v>
      </c>
      <c r="BA3133" s="132">
        <f t="shared" si="1166"/>
        <v>54061</v>
      </c>
      <c r="BC3133" s="7" t="s">
        <v>532</v>
      </c>
    </row>
    <row r="3134" spans="1:55" hidden="1" outlineLevel="1" x14ac:dyDescent="0.2">
      <c r="A3134" t="s">
        <v>2129</v>
      </c>
      <c r="B3134" t="s">
        <v>2460</v>
      </c>
      <c r="C3134" s="1">
        <f t="shared" si="1157"/>
        <v>5092</v>
      </c>
      <c r="D3134" s="7">
        <f>RANK(N3134,(N3134:P3134,Q3134:AJ3134))</f>
        <v>1</v>
      </c>
      <c r="E3134" s="7">
        <f>RANK(O3134,(N3134:P3134,Q3134:AJ3134))</f>
        <v>2</v>
      </c>
      <c r="F3134" s="7">
        <f>IF(P3134&gt;0,RANK(P3134,(N3134:P3134,Q3134:AJ3134)),0)</f>
        <v>3</v>
      </c>
      <c r="G3134" s="1">
        <f t="shared" si="1167"/>
        <v>251</v>
      </c>
      <c r="H3134" s="2">
        <f t="shared" si="1168"/>
        <v>4.9293008641005498E-2</v>
      </c>
      <c r="I3134" s="2"/>
      <c r="J3134" s="2">
        <f t="shared" si="1158"/>
        <v>0.46779261586802828</v>
      </c>
      <c r="K3134" s="2">
        <f t="shared" si="1159"/>
        <v>0.41849960722702279</v>
      </c>
      <c r="L3134" s="2">
        <f t="shared" si="1160"/>
        <v>0.10978004713275727</v>
      </c>
      <c r="M3134" s="2">
        <f t="shared" si="1161"/>
        <v>3.9277297721916071E-3</v>
      </c>
      <c r="N3134" s="1">
        <v>2382</v>
      </c>
      <c r="O3134" s="1">
        <v>2131</v>
      </c>
      <c r="P3134" s="1">
        <v>559</v>
      </c>
      <c r="R3134" s="1">
        <v>20</v>
      </c>
      <c r="AL3134" s="7">
        <f>IF(Q3134&gt;0,RANK(Q3134,(N3134:P3134,Q3134:AJ3134)),0)</f>
        <v>0</v>
      </c>
      <c r="AM3134" s="7">
        <f>IF(R3134&gt;0,RANK(R3134,(N3134:P3134,Q3134:AJ3134)),0)</f>
        <v>4</v>
      </c>
      <c r="AN3134" s="7">
        <f>IF(S3134&gt;0,RANK(S3134,(N3134:P3134,Q3134:AJ3134)),0)</f>
        <v>0</v>
      </c>
      <c r="AO3134" s="7">
        <f>IF(T3134&gt;0,RANK(T3134,(N3134:P3134,Q3134:AJ3134)),0)</f>
        <v>0</v>
      </c>
      <c r="AP3134" s="2">
        <f t="shared" si="1162"/>
        <v>0</v>
      </c>
      <c r="AQ3134" s="2">
        <f t="shared" si="1163"/>
        <v>3.927729772191673E-3</v>
      </c>
      <c r="AR3134" s="2">
        <f t="shared" si="1164"/>
        <v>0</v>
      </c>
      <c r="AS3134" s="2">
        <f t="shared" si="1165"/>
        <v>0</v>
      </c>
      <c r="AU3134" t="s">
        <v>2129</v>
      </c>
      <c r="AV3134" t="s">
        <v>2460</v>
      </c>
      <c r="AW3134">
        <v>3</v>
      </c>
      <c r="AY3134" s="130">
        <v>54</v>
      </c>
      <c r="AZ3134" s="131">
        <v>63</v>
      </c>
      <c r="BA3134" s="132">
        <f t="shared" si="1166"/>
        <v>54063</v>
      </c>
      <c r="BC3134" s="7" t="s">
        <v>532</v>
      </c>
    </row>
    <row r="3135" spans="1:55" hidden="1" outlineLevel="1" x14ac:dyDescent="0.2">
      <c r="A3135" t="s">
        <v>1305</v>
      </c>
      <c r="B3135" t="s">
        <v>2460</v>
      </c>
      <c r="C3135" s="1">
        <f t="shared" ref="C3135:C3158" si="1169">SUM(N3135:AJ3135)</f>
        <v>5080</v>
      </c>
      <c r="D3135" s="7">
        <f>RANK(N3135,(N3135:P3135,Q3135:AJ3135))</f>
        <v>2</v>
      </c>
      <c r="E3135" s="7">
        <f>RANK(O3135,(N3135:P3135,Q3135:AJ3135))</f>
        <v>1</v>
      </c>
      <c r="F3135" s="7">
        <f>IF(P3135&gt;0,RANK(P3135,(N3135:P3135,Q3135:AJ3135)),0)</f>
        <v>3</v>
      </c>
      <c r="G3135" s="1">
        <f t="shared" si="1167"/>
        <v>670</v>
      </c>
      <c r="H3135" s="2">
        <f t="shared" si="1168"/>
        <v>0.13188976377952755</v>
      </c>
      <c r="I3135" s="2"/>
      <c r="J3135" s="2">
        <f t="shared" ref="J3135:J3158" si="1170">IF($C3135=0,"-",N3135/$C3135)</f>
        <v>0.37972440944881891</v>
      </c>
      <c r="K3135" s="2">
        <f t="shared" ref="K3135:K3158" si="1171">IF($C3135=0,"-",O3135/$C3135)</f>
        <v>0.51161417322834646</v>
      </c>
      <c r="L3135" s="2">
        <f t="shared" ref="L3135:L3158" si="1172">IF($C3135=0,"-",P3135/$C3135)</f>
        <v>0.10098425196850394</v>
      </c>
      <c r="M3135" s="2">
        <f t="shared" ref="M3135:M3158" si="1173">IF(C3135=0,"-",(1-J3135-K3135-L3135))</f>
        <v>7.6771653543306895E-3</v>
      </c>
      <c r="N3135" s="1">
        <v>1929</v>
      </c>
      <c r="O3135" s="1">
        <v>2599</v>
      </c>
      <c r="P3135" s="1">
        <v>513</v>
      </c>
      <c r="R3135" s="1">
        <v>39</v>
      </c>
      <c r="AL3135" s="7">
        <f>IF(Q3135&gt;0,RANK(Q3135,(N3135:P3135,Q3135:AJ3135)),0)</f>
        <v>0</v>
      </c>
      <c r="AM3135" s="7">
        <f>IF(R3135&gt;0,RANK(R3135,(N3135:P3135,Q3135:AJ3135)),0)</f>
        <v>4</v>
      </c>
      <c r="AN3135" s="7">
        <f>IF(S3135&gt;0,RANK(S3135,(N3135:P3135,Q3135:AJ3135)),0)</f>
        <v>0</v>
      </c>
      <c r="AO3135" s="7">
        <f>IF(T3135&gt;0,RANK(T3135,(N3135:P3135,Q3135:AJ3135)),0)</f>
        <v>0</v>
      </c>
      <c r="AP3135" s="2">
        <f t="shared" ref="AP3135:AP3158" si="1174">IF($C3135=0,"-",Q3135/$C3135)</f>
        <v>0</v>
      </c>
      <c r="AQ3135" s="2">
        <f t="shared" ref="AQ3135:AQ3158" si="1175">IF($C3135=0,"-",R3135/$C3135)</f>
        <v>7.6771653543307086E-3</v>
      </c>
      <c r="AR3135" s="2">
        <f t="shared" ref="AR3135:AR3158" si="1176">IF($C3135=0,"-",S3135/$C3135)</f>
        <v>0</v>
      </c>
      <c r="AS3135" s="2">
        <f t="shared" ref="AS3135:AS3158" si="1177">IF($C3135=0,"-",T3135/$C3135)</f>
        <v>0</v>
      </c>
      <c r="AU3135" t="s">
        <v>1305</v>
      </c>
      <c r="AV3135" t="s">
        <v>2460</v>
      </c>
      <c r="AW3135">
        <v>2</v>
      </c>
      <c r="AY3135" s="130">
        <v>54</v>
      </c>
      <c r="AZ3135" s="131">
        <v>65</v>
      </c>
      <c r="BA3135" s="132">
        <f t="shared" si="1166"/>
        <v>54065</v>
      </c>
      <c r="BC3135" s="7" t="s">
        <v>532</v>
      </c>
    </row>
    <row r="3136" spans="1:55" hidden="1" outlineLevel="1" x14ac:dyDescent="0.2">
      <c r="A3136" t="s">
        <v>2423</v>
      </c>
      <c r="B3136" t="s">
        <v>2460</v>
      </c>
      <c r="C3136" s="1">
        <f t="shared" si="1169"/>
        <v>8536</v>
      </c>
      <c r="D3136" s="7">
        <f>RANK(N3136,(N3136:P3136,Q3136:AJ3136))</f>
        <v>1</v>
      </c>
      <c r="E3136" s="7">
        <f>RANK(O3136,(N3136:P3136,Q3136:AJ3136))</f>
        <v>2</v>
      </c>
      <c r="F3136" s="7">
        <f>IF(P3136&gt;0,RANK(P3136,(N3136:P3136,Q3136:AJ3136)),0)</f>
        <v>3</v>
      </c>
      <c r="G3136" s="1">
        <f t="shared" si="1167"/>
        <v>2120</v>
      </c>
      <c r="H3136" s="2">
        <f t="shared" si="1168"/>
        <v>0.24835988753514526</v>
      </c>
      <c r="I3136" s="2"/>
      <c r="J3136" s="2">
        <f t="shared" si="1170"/>
        <v>0.55869259606373012</v>
      </c>
      <c r="K3136" s="2">
        <f t="shared" si="1171"/>
        <v>0.3103327085285848</v>
      </c>
      <c r="L3136" s="2">
        <f t="shared" si="1172"/>
        <v>0.12546860356138706</v>
      </c>
      <c r="M3136" s="2">
        <f t="shared" si="1173"/>
        <v>5.5060918462980224E-3</v>
      </c>
      <c r="N3136" s="1">
        <v>4769</v>
      </c>
      <c r="O3136" s="1">
        <v>2649</v>
      </c>
      <c r="P3136" s="1">
        <v>1071</v>
      </c>
      <c r="R3136" s="1">
        <v>47</v>
      </c>
      <c r="AL3136" s="7">
        <f>IF(Q3136&gt;0,RANK(Q3136,(N3136:P3136,Q3136:AJ3136)),0)</f>
        <v>0</v>
      </c>
      <c r="AM3136" s="7">
        <f>IF(R3136&gt;0,RANK(R3136,(N3136:P3136,Q3136:AJ3136)),0)</f>
        <v>4</v>
      </c>
      <c r="AN3136" s="7">
        <f>IF(S3136&gt;0,RANK(S3136,(N3136:P3136,Q3136:AJ3136)),0)</f>
        <v>0</v>
      </c>
      <c r="AO3136" s="7">
        <f>IF(T3136&gt;0,RANK(T3136,(N3136:P3136,Q3136:AJ3136)),0)</f>
        <v>0</v>
      </c>
      <c r="AP3136" s="2">
        <f t="shared" si="1174"/>
        <v>0</v>
      </c>
      <c r="AQ3136" s="2">
        <f t="shared" si="1175"/>
        <v>5.5060918462980319E-3</v>
      </c>
      <c r="AR3136" s="2">
        <f t="shared" si="1176"/>
        <v>0</v>
      </c>
      <c r="AS3136" s="2">
        <f t="shared" si="1177"/>
        <v>0</v>
      </c>
      <c r="AU3136" t="s">
        <v>2423</v>
      </c>
      <c r="AV3136" t="s">
        <v>2460</v>
      </c>
      <c r="AW3136">
        <v>2</v>
      </c>
      <c r="AY3136" s="130">
        <v>54</v>
      </c>
      <c r="AZ3136" s="131">
        <v>67</v>
      </c>
      <c r="BA3136" s="132">
        <f t="shared" si="1166"/>
        <v>54067</v>
      </c>
      <c r="BC3136" s="7" t="s">
        <v>532</v>
      </c>
    </row>
    <row r="3137" spans="1:55" hidden="1" outlineLevel="1" x14ac:dyDescent="0.2">
      <c r="A3137" t="s">
        <v>2814</v>
      </c>
      <c r="B3137" t="s">
        <v>2460</v>
      </c>
      <c r="C3137" s="1">
        <f t="shared" si="1169"/>
        <v>18206</v>
      </c>
      <c r="D3137" s="7">
        <f>RANK(N3137,(N3137:P3137,Q3137:AJ3137))</f>
        <v>1</v>
      </c>
      <c r="E3137" s="7">
        <f>RANK(O3137,(N3137:P3137,Q3137:AJ3137))</f>
        <v>2</v>
      </c>
      <c r="F3137" s="7">
        <f>IF(P3137&gt;0,RANK(P3137,(N3137:P3137,Q3137:AJ3137)),0)</f>
        <v>3</v>
      </c>
      <c r="G3137" s="1">
        <f t="shared" si="1167"/>
        <v>1514</v>
      </c>
      <c r="H3137" s="2">
        <f t="shared" si="1168"/>
        <v>8.3159398000659121E-2</v>
      </c>
      <c r="I3137" s="2"/>
      <c r="J3137" s="2">
        <f t="shared" si="1170"/>
        <v>0.48231352301439084</v>
      </c>
      <c r="K3137" s="2">
        <f t="shared" si="1171"/>
        <v>0.39915412501373176</v>
      </c>
      <c r="L3137" s="2">
        <f t="shared" si="1172"/>
        <v>0.11342414588597166</v>
      </c>
      <c r="M3137" s="2">
        <f t="shared" si="1173"/>
        <v>5.1082060859056755E-3</v>
      </c>
      <c r="N3137" s="1">
        <v>8781</v>
      </c>
      <c r="O3137" s="1">
        <v>7267</v>
      </c>
      <c r="P3137" s="1">
        <v>2065</v>
      </c>
      <c r="R3137" s="1">
        <v>93</v>
      </c>
      <c r="AL3137" s="7">
        <f>IF(Q3137&gt;0,RANK(Q3137,(N3137:P3137,Q3137:AJ3137)),0)</f>
        <v>0</v>
      </c>
      <c r="AM3137" s="7">
        <f>IF(R3137&gt;0,RANK(R3137,(N3137:P3137,Q3137:AJ3137)),0)</f>
        <v>4</v>
      </c>
      <c r="AN3137" s="7">
        <f>IF(S3137&gt;0,RANK(S3137,(N3137:P3137,Q3137:AJ3137)),0)</f>
        <v>0</v>
      </c>
      <c r="AO3137" s="7">
        <f>IF(T3137&gt;0,RANK(T3137,(N3137:P3137,Q3137:AJ3137)),0)</f>
        <v>0</v>
      </c>
      <c r="AP3137" s="2">
        <f t="shared" si="1174"/>
        <v>0</v>
      </c>
      <c r="AQ3137" s="2">
        <f t="shared" si="1175"/>
        <v>5.1082060859057457E-3</v>
      </c>
      <c r="AR3137" s="2">
        <f t="shared" si="1176"/>
        <v>0</v>
      </c>
      <c r="AS3137" s="2">
        <f t="shared" si="1177"/>
        <v>0</v>
      </c>
      <c r="AU3137" t="s">
        <v>2814</v>
      </c>
      <c r="AV3137" t="s">
        <v>2460</v>
      </c>
      <c r="AW3137">
        <v>1</v>
      </c>
      <c r="AY3137" s="130">
        <v>54</v>
      </c>
      <c r="AZ3137" s="131">
        <v>69</v>
      </c>
      <c r="BA3137" s="132">
        <f t="shared" si="1166"/>
        <v>54069</v>
      </c>
      <c r="BC3137" s="7" t="s">
        <v>532</v>
      </c>
    </row>
    <row r="3138" spans="1:55" hidden="1" outlineLevel="1" x14ac:dyDescent="0.2">
      <c r="A3138" t="s">
        <v>1943</v>
      </c>
      <c r="B3138" t="s">
        <v>2460</v>
      </c>
      <c r="C3138" s="1">
        <f t="shared" si="1169"/>
        <v>3308</v>
      </c>
      <c r="D3138" s="7">
        <f>RANK(N3138,(N3138:P3138,Q3138:AJ3138))</f>
        <v>1</v>
      </c>
      <c r="E3138" s="7">
        <f>RANK(O3138,(N3138:P3138,Q3138:AJ3138))</f>
        <v>2</v>
      </c>
      <c r="F3138" s="7">
        <f>IF(P3138&gt;0,RANK(P3138,(N3138:P3138,Q3138:AJ3138)),0)</f>
        <v>3</v>
      </c>
      <c r="G3138" s="1">
        <f t="shared" si="1167"/>
        <v>160</v>
      </c>
      <c r="H3138" s="2">
        <f t="shared" si="1168"/>
        <v>4.8367593712212817E-2</v>
      </c>
      <c r="I3138" s="2"/>
      <c r="J3138" s="2">
        <f t="shared" si="1170"/>
        <v>0.48095525997581623</v>
      </c>
      <c r="K3138" s="2">
        <f t="shared" si="1171"/>
        <v>0.4325876662636034</v>
      </c>
      <c r="L3138" s="2">
        <f t="shared" si="1172"/>
        <v>8.3434099153567115E-2</v>
      </c>
      <c r="M3138" s="2">
        <f t="shared" si="1173"/>
        <v>3.0229746070132568E-3</v>
      </c>
      <c r="N3138" s="1">
        <v>1591</v>
      </c>
      <c r="O3138" s="1">
        <v>1431</v>
      </c>
      <c r="P3138" s="1">
        <v>276</v>
      </c>
      <c r="R3138" s="1">
        <v>10</v>
      </c>
      <c r="AL3138" s="7">
        <f>IF(Q3138&gt;0,RANK(Q3138,(N3138:P3138,Q3138:AJ3138)),0)</f>
        <v>0</v>
      </c>
      <c r="AM3138" s="7">
        <f>IF(R3138&gt;0,RANK(R3138,(N3138:P3138,Q3138:AJ3138)),0)</f>
        <v>4</v>
      </c>
      <c r="AN3138" s="7">
        <f>IF(S3138&gt;0,RANK(S3138,(N3138:P3138,Q3138:AJ3138)),0)</f>
        <v>0</v>
      </c>
      <c r="AO3138" s="7">
        <f>IF(T3138&gt;0,RANK(T3138,(N3138:P3138,Q3138:AJ3138)),0)</f>
        <v>0</v>
      </c>
      <c r="AP3138" s="2">
        <f t="shared" si="1174"/>
        <v>0</v>
      </c>
      <c r="AQ3138" s="2">
        <f t="shared" si="1175"/>
        <v>3.0229746070133011E-3</v>
      </c>
      <c r="AR3138" s="2">
        <f t="shared" si="1176"/>
        <v>0</v>
      </c>
      <c r="AS3138" s="2">
        <f t="shared" si="1177"/>
        <v>0</v>
      </c>
      <c r="AU3138" t="s">
        <v>1943</v>
      </c>
      <c r="AV3138" t="s">
        <v>2460</v>
      </c>
      <c r="AW3138">
        <v>2</v>
      </c>
      <c r="AY3138" s="130">
        <v>54</v>
      </c>
      <c r="AZ3138" s="131">
        <v>71</v>
      </c>
      <c r="BA3138" s="132">
        <f t="shared" si="1166"/>
        <v>54071</v>
      </c>
      <c r="BC3138" s="7" t="s">
        <v>532</v>
      </c>
    </row>
    <row r="3139" spans="1:55" hidden="1" outlineLevel="1" x14ac:dyDescent="0.2">
      <c r="A3139" t="s">
        <v>1248</v>
      </c>
      <c r="B3139" t="s">
        <v>2460</v>
      </c>
      <c r="C3139" s="1">
        <f t="shared" si="1169"/>
        <v>3171</v>
      </c>
      <c r="D3139" s="7">
        <f>RANK(N3139,(N3139:P3139,Q3139:AJ3139))</f>
        <v>1</v>
      </c>
      <c r="E3139" s="7">
        <f>RANK(O3139,(N3139:P3139,Q3139:AJ3139))</f>
        <v>2</v>
      </c>
      <c r="F3139" s="7">
        <f>IF(P3139&gt;0,RANK(P3139,(N3139:P3139,Q3139:AJ3139)),0)</f>
        <v>3</v>
      </c>
      <c r="G3139" s="1">
        <f t="shared" si="1167"/>
        <v>213</v>
      </c>
      <c r="H3139" s="2">
        <f t="shared" si="1168"/>
        <v>6.7171239356669826E-2</v>
      </c>
      <c r="I3139" s="2"/>
      <c r="J3139" s="2">
        <f t="shared" si="1170"/>
        <v>0.46609902239041312</v>
      </c>
      <c r="K3139" s="2">
        <f t="shared" si="1171"/>
        <v>0.39892778303374332</v>
      </c>
      <c r="L3139" s="2">
        <f t="shared" si="1172"/>
        <v>0.13118889940081993</v>
      </c>
      <c r="M3139" s="2">
        <f t="shared" si="1173"/>
        <v>3.7842951750236276E-3</v>
      </c>
      <c r="N3139" s="1">
        <v>1478</v>
      </c>
      <c r="O3139" s="1">
        <v>1265</v>
      </c>
      <c r="P3139" s="1">
        <v>416</v>
      </c>
      <c r="R3139" s="1">
        <v>12</v>
      </c>
      <c r="AL3139" s="7">
        <f>IF(Q3139&gt;0,RANK(Q3139,(N3139:P3139,Q3139:AJ3139)),0)</f>
        <v>0</v>
      </c>
      <c r="AM3139" s="7">
        <f>IF(R3139&gt;0,RANK(R3139,(N3139:P3139,Q3139:AJ3139)),0)</f>
        <v>4</v>
      </c>
      <c r="AN3139" s="7">
        <f>IF(S3139&gt;0,RANK(S3139,(N3139:P3139,Q3139:AJ3139)),0)</f>
        <v>0</v>
      </c>
      <c r="AO3139" s="7">
        <f>IF(T3139&gt;0,RANK(T3139,(N3139:P3139,Q3139:AJ3139)),0)</f>
        <v>0</v>
      </c>
      <c r="AP3139" s="2">
        <f t="shared" si="1174"/>
        <v>0</v>
      </c>
      <c r="AQ3139" s="2">
        <f t="shared" si="1175"/>
        <v>3.7842951750236518E-3</v>
      </c>
      <c r="AR3139" s="2">
        <f t="shared" si="1176"/>
        <v>0</v>
      </c>
      <c r="AS3139" s="2">
        <f t="shared" si="1177"/>
        <v>0</v>
      </c>
      <c r="AU3139" t="s">
        <v>1248</v>
      </c>
      <c r="AV3139" t="s">
        <v>2460</v>
      </c>
      <c r="AW3139">
        <v>1</v>
      </c>
      <c r="AY3139" s="130">
        <v>54</v>
      </c>
      <c r="AZ3139" s="131">
        <v>73</v>
      </c>
      <c r="BA3139" s="132">
        <f t="shared" si="1166"/>
        <v>54073</v>
      </c>
      <c r="BC3139" s="7" t="s">
        <v>532</v>
      </c>
    </row>
    <row r="3140" spans="1:55" hidden="1" outlineLevel="1" x14ac:dyDescent="0.2">
      <c r="A3140" t="s">
        <v>2565</v>
      </c>
      <c r="B3140" t="s">
        <v>2460</v>
      </c>
      <c r="C3140" s="1">
        <f t="shared" si="1169"/>
        <v>3481</v>
      </c>
      <c r="D3140" s="7">
        <f>RANK(N3140,(N3140:P3140,Q3140:AJ3140))</f>
        <v>1</v>
      </c>
      <c r="E3140" s="7">
        <f>RANK(O3140,(N3140:P3140,Q3140:AJ3140))</f>
        <v>2</v>
      </c>
      <c r="F3140" s="7">
        <f>IF(P3140&gt;0,RANK(P3140,(N3140:P3140,Q3140:AJ3140)),0)</f>
        <v>3</v>
      </c>
      <c r="G3140" s="1">
        <f t="shared" si="1167"/>
        <v>554</v>
      </c>
      <c r="H3140" s="2">
        <f t="shared" si="1168"/>
        <v>0.15914966963516231</v>
      </c>
      <c r="I3140" s="2"/>
      <c r="J3140" s="2">
        <f t="shared" si="1170"/>
        <v>0.51594369434070675</v>
      </c>
      <c r="K3140" s="2">
        <f t="shared" si="1171"/>
        <v>0.35679402470554439</v>
      </c>
      <c r="L3140" s="2">
        <f t="shared" si="1172"/>
        <v>0.1223786268313703</v>
      </c>
      <c r="M3140" s="2">
        <f t="shared" si="1173"/>
        <v>4.8836541223785668E-3</v>
      </c>
      <c r="N3140" s="1">
        <v>1796</v>
      </c>
      <c r="O3140" s="1">
        <v>1242</v>
      </c>
      <c r="P3140" s="1">
        <v>426</v>
      </c>
      <c r="R3140" s="1">
        <v>17</v>
      </c>
      <c r="AL3140" s="7">
        <f>IF(Q3140&gt;0,RANK(Q3140,(N3140:P3140,Q3140:AJ3140)),0)</f>
        <v>0</v>
      </c>
      <c r="AM3140" s="7">
        <f>IF(R3140&gt;0,RANK(R3140,(N3140:P3140,Q3140:AJ3140)),0)</f>
        <v>4</v>
      </c>
      <c r="AN3140" s="7">
        <f>IF(S3140&gt;0,RANK(S3140,(N3140:P3140,Q3140:AJ3140)),0)</f>
        <v>0</v>
      </c>
      <c r="AO3140" s="7">
        <f>IF(T3140&gt;0,RANK(T3140,(N3140:P3140,Q3140:AJ3140)),0)</f>
        <v>0</v>
      </c>
      <c r="AP3140" s="2">
        <f t="shared" si="1174"/>
        <v>0</v>
      </c>
      <c r="AQ3140" s="2">
        <f t="shared" si="1175"/>
        <v>4.8836541223786266E-3</v>
      </c>
      <c r="AR3140" s="2">
        <f t="shared" si="1176"/>
        <v>0</v>
      </c>
      <c r="AS3140" s="2">
        <f t="shared" si="1177"/>
        <v>0</v>
      </c>
      <c r="AU3140" t="s">
        <v>2565</v>
      </c>
      <c r="AV3140" t="s">
        <v>2460</v>
      </c>
      <c r="AW3140">
        <v>3</v>
      </c>
      <c r="AY3140" s="130">
        <v>54</v>
      </c>
      <c r="AZ3140" s="131">
        <v>75</v>
      </c>
      <c r="BA3140" s="132">
        <f t="shared" si="1166"/>
        <v>54075</v>
      </c>
      <c r="BC3140" s="7" t="s">
        <v>532</v>
      </c>
    </row>
    <row r="3141" spans="1:55" hidden="1" outlineLevel="1" x14ac:dyDescent="0.2">
      <c r="A3141" t="s">
        <v>3271</v>
      </c>
      <c r="B3141" t="s">
        <v>2460</v>
      </c>
      <c r="C3141" s="1">
        <f t="shared" si="1169"/>
        <v>10306</v>
      </c>
      <c r="D3141" s="7">
        <f>RANK(N3141,(N3141:P3141,Q3141:AJ3141))</f>
        <v>2</v>
      </c>
      <c r="E3141" s="7">
        <f>RANK(O3141,(N3141:P3141,Q3141:AJ3141))</f>
        <v>1</v>
      </c>
      <c r="F3141" s="7">
        <f>IF(P3141&gt;0,RANK(P3141,(N3141:P3141,Q3141:AJ3141)),0)</f>
        <v>3</v>
      </c>
      <c r="G3141" s="1">
        <f t="shared" si="1167"/>
        <v>20</v>
      </c>
      <c r="H3141" s="2">
        <f t="shared" si="1168"/>
        <v>1.9406171162429653E-3</v>
      </c>
      <c r="I3141" s="2"/>
      <c r="J3141" s="2">
        <f t="shared" si="1170"/>
        <v>0.41111973607607222</v>
      </c>
      <c r="K3141" s="2">
        <f t="shared" si="1171"/>
        <v>0.41306035319231516</v>
      </c>
      <c r="L3141" s="2">
        <f t="shared" si="1172"/>
        <v>0.17077430622938095</v>
      </c>
      <c r="M3141" s="2">
        <f t="shared" si="1173"/>
        <v>5.045604502231682E-3</v>
      </c>
      <c r="N3141" s="1">
        <v>4237</v>
      </c>
      <c r="O3141" s="1">
        <v>4257</v>
      </c>
      <c r="P3141" s="1">
        <v>1760</v>
      </c>
      <c r="R3141" s="1">
        <v>52</v>
      </c>
      <c r="AL3141" s="7">
        <f>IF(Q3141&gt;0,RANK(Q3141,(N3141:P3141,Q3141:AJ3141)),0)</f>
        <v>0</v>
      </c>
      <c r="AM3141" s="7">
        <f>IF(R3141&gt;0,RANK(R3141,(N3141:P3141,Q3141:AJ3141)),0)</f>
        <v>4</v>
      </c>
      <c r="AN3141" s="7">
        <f>IF(S3141&gt;0,RANK(S3141,(N3141:P3141,Q3141:AJ3141)),0)</f>
        <v>0</v>
      </c>
      <c r="AO3141" s="7">
        <f>IF(T3141&gt;0,RANK(T3141,(N3141:P3141,Q3141:AJ3141)),0)</f>
        <v>0</v>
      </c>
      <c r="AP3141" s="2">
        <f t="shared" si="1174"/>
        <v>0</v>
      </c>
      <c r="AQ3141" s="2">
        <f t="shared" si="1175"/>
        <v>5.0456045022317098E-3</v>
      </c>
      <c r="AR3141" s="2">
        <f t="shared" si="1176"/>
        <v>0</v>
      </c>
      <c r="AS3141" s="2">
        <f t="shared" si="1177"/>
        <v>0</v>
      </c>
      <c r="AU3141" t="s">
        <v>3271</v>
      </c>
      <c r="AV3141" t="s">
        <v>2460</v>
      </c>
      <c r="AW3141">
        <v>1</v>
      </c>
      <c r="AY3141" s="130">
        <v>54</v>
      </c>
      <c r="AZ3141" s="131">
        <v>77</v>
      </c>
      <c r="BA3141" s="132">
        <f t="shared" si="1166"/>
        <v>54077</v>
      </c>
      <c r="BC3141" s="7" t="s">
        <v>532</v>
      </c>
    </row>
    <row r="3142" spans="1:55" hidden="1" outlineLevel="1" x14ac:dyDescent="0.2">
      <c r="A3142" t="s">
        <v>957</v>
      </c>
      <c r="B3142" t="s">
        <v>2460</v>
      </c>
      <c r="C3142" s="1">
        <f t="shared" si="1169"/>
        <v>18809</v>
      </c>
      <c r="D3142" s="7">
        <f>RANK(N3142,(N3142:P3142,Q3142:AJ3142))</f>
        <v>2</v>
      </c>
      <c r="E3142" s="7">
        <f>RANK(O3142,(N3142:P3142,Q3142:AJ3142))</f>
        <v>1</v>
      </c>
      <c r="F3142" s="7">
        <f>IF(P3142&gt;0,RANK(P3142,(N3142:P3142,Q3142:AJ3142)),0)</f>
        <v>3</v>
      </c>
      <c r="G3142" s="1">
        <f t="shared" si="1167"/>
        <v>774</v>
      </c>
      <c r="H3142" s="2">
        <f t="shared" si="1168"/>
        <v>4.1150513052262215E-2</v>
      </c>
      <c r="I3142" s="2"/>
      <c r="J3142" s="2">
        <f t="shared" si="1170"/>
        <v>0.42687011537030145</v>
      </c>
      <c r="K3142" s="2">
        <f t="shared" si="1171"/>
        <v>0.46802062842256364</v>
      </c>
      <c r="L3142" s="2">
        <f t="shared" si="1172"/>
        <v>0.10106863735445797</v>
      </c>
      <c r="M3142" s="2">
        <f t="shared" si="1173"/>
        <v>4.0406188526769943E-3</v>
      </c>
      <c r="N3142" s="1">
        <v>8029</v>
      </c>
      <c r="O3142" s="1">
        <v>8803</v>
      </c>
      <c r="P3142" s="1">
        <v>1901</v>
      </c>
      <c r="R3142" s="1">
        <v>76</v>
      </c>
      <c r="AL3142" s="7">
        <f>IF(Q3142&gt;0,RANK(Q3142,(N3142:P3142,Q3142:AJ3142)),0)</f>
        <v>0</v>
      </c>
      <c r="AM3142" s="7">
        <f>IF(R3142&gt;0,RANK(R3142,(N3142:P3142,Q3142:AJ3142)),0)</f>
        <v>4</v>
      </c>
      <c r="AN3142" s="7">
        <f>IF(S3142&gt;0,RANK(S3142,(N3142:P3142,Q3142:AJ3142)),0)</f>
        <v>0</v>
      </c>
      <c r="AO3142" s="7">
        <f>IF(T3142&gt;0,RANK(T3142,(N3142:P3142,Q3142:AJ3142)),0)</f>
        <v>0</v>
      </c>
      <c r="AP3142" s="2">
        <f t="shared" si="1174"/>
        <v>0</v>
      </c>
      <c r="AQ3142" s="2">
        <f t="shared" si="1175"/>
        <v>4.0406188526769101E-3</v>
      </c>
      <c r="AR3142" s="2">
        <f t="shared" si="1176"/>
        <v>0</v>
      </c>
      <c r="AS3142" s="2">
        <f t="shared" si="1177"/>
        <v>0</v>
      </c>
      <c r="AU3142" t="s">
        <v>957</v>
      </c>
      <c r="AV3142" t="s">
        <v>2460</v>
      </c>
      <c r="AW3142">
        <v>2</v>
      </c>
      <c r="AY3142" s="130">
        <v>54</v>
      </c>
      <c r="AZ3142" s="131">
        <v>79</v>
      </c>
      <c r="BA3142" s="132">
        <f t="shared" si="1166"/>
        <v>54079</v>
      </c>
      <c r="BC3142" s="7" t="s">
        <v>532</v>
      </c>
    </row>
    <row r="3143" spans="1:55" hidden="1" outlineLevel="1" x14ac:dyDescent="0.2">
      <c r="A3143" t="s">
        <v>3048</v>
      </c>
      <c r="B3143" t="s">
        <v>2460</v>
      </c>
      <c r="C3143" s="1">
        <f t="shared" si="1169"/>
        <v>23622</v>
      </c>
      <c r="D3143" s="7">
        <f>RANK(N3143,(N3143:P3143,Q3143:AJ3143))</f>
        <v>1</v>
      </c>
      <c r="E3143" s="7">
        <f>RANK(O3143,(N3143:P3143,Q3143:AJ3143))</f>
        <v>2</v>
      </c>
      <c r="F3143" s="7">
        <f>IF(P3143&gt;0,RANK(P3143,(N3143:P3143,Q3143:AJ3143)),0)</f>
        <v>3</v>
      </c>
      <c r="G3143" s="1">
        <f t="shared" si="1167"/>
        <v>3919</v>
      </c>
      <c r="H3143" s="2">
        <f t="shared" si="1168"/>
        <v>0.16590466514266361</v>
      </c>
      <c r="I3143" s="2"/>
      <c r="J3143" s="2">
        <f t="shared" si="1170"/>
        <v>0.53115739564812459</v>
      </c>
      <c r="K3143" s="2">
        <f t="shared" si="1171"/>
        <v>0.36525273050546103</v>
      </c>
      <c r="L3143" s="2">
        <f t="shared" si="1172"/>
        <v>9.9695199390398781E-2</v>
      </c>
      <c r="M3143" s="2">
        <f t="shared" si="1173"/>
        <v>3.894674456015601E-3</v>
      </c>
      <c r="N3143" s="1">
        <v>12547</v>
      </c>
      <c r="O3143" s="1">
        <v>8628</v>
      </c>
      <c r="P3143" s="1">
        <v>2355</v>
      </c>
      <c r="R3143" s="1">
        <v>92</v>
      </c>
      <c r="AL3143" s="7">
        <f>IF(Q3143&gt;0,RANK(Q3143,(N3143:P3143,Q3143:AJ3143)),0)</f>
        <v>0</v>
      </c>
      <c r="AM3143" s="7">
        <f>IF(R3143&gt;0,RANK(R3143,(N3143:P3143,Q3143:AJ3143)),0)</f>
        <v>4</v>
      </c>
      <c r="AN3143" s="7">
        <f>IF(S3143&gt;0,RANK(S3143,(N3143:P3143,Q3143:AJ3143)),0)</f>
        <v>0</v>
      </c>
      <c r="AO3143" s="7">
        <f>IF(T3143&gt;0,RANK(T3143,(N3143:P3143,Q3143:AJ3143)),0)</f>
        <v>0</v>
      </c>
      <c r="AP3143" s="2">
        <f t="shared" si="1174"/>
        <v>0</v>
      </c>
      <c r="AQ3143" s="2">
        <f t="shared" si="1175"/>
        <v>3.8946744560155789E-3</v>
      </c>
      <c r="AR3143" s="2">
        <f t="shared" si="1176"/>
        <v>0</v>
      </c>
      <c r="AS3143" s="2">
        <f t="shared" si="1177"/>
        <v>0</v>
      </c>
      <c r="AU3143" t="s">
        <v>3048</v>
      </c>
      <c r="AV3143" t="s">
        <v>2460</v>
      </c>
      <c r="AW3143">
        <v>3</v>
      </c>
      <c r="AY3143" s="130">
        <v>54</v>
      </c>
      <c r="AZ3143" s="131">
        <v>81</v>
      </c>
      <c r="BA3143" s="132">
        <f t="shared" si="1166"/>
        <v>54081</v>
      </c>
      <c r="BC3143" s="7" t="s">
        <v>532</v>
      </c>
    </row>
    <row r="3144" spans="1:55" hidden="1" outlineLevel="1" x14ac:dyDescent="0.2">
      <c r="A3144" t="s">
        <v>1573</v>
      </c>
      <c r="B3144" t="s">
        <v>2460</v>
      </c>
      <c r="C3144" s="1">
        <f t="shared" si="1169"/>
        <v>10089</v>
      </c>
      <c r="D3144" s="7">
        <f>RANK(N3144,(N3144:P3144,Q3144:AJ3144))</f>
        <v>1</v>
      </c>
      <c r="E3144" s="7">
        <f>RANK(O3144,(N3144:P3144,Q3144:AJ3144))</f>
        <v>2</v>
      </c>
      <c r="F3144" s="7">
        <f>IF(P3144&gt;0,RANK(P3144,(N3144:P3144,Q3144:AJ3144)),0)</f>
        <v>3</v>
      </c>
      <c r="G3144" s="1">
        <f t="shared" si="1167"/>
        <v>2121</v>
      </c>
      <c r="H3144" s="2">
        <f t="shared" si="1168"/>
        <v>0.21022896223609872</v>
      </c>
      <c r="I3144" s="2"/>
      <c r="J3144" s="2">
        <f t="shared" si="1170"/>
        <v>0.54207552780255719</v>
      </c>
      <c r="K3144" s="2">
        <f t="shared" si="1171"/>
        <v>0.33184656556645853</v>
      </c>
      <c r="L3144" s="2">
        <f t="shared" si="1172"/>
        <v>0.11735553573198533</v>
      </c>
      <c r="M3144" s="2">
        <f t="shared" si="1173"/>
        <v>8.7223708989989518E-3</v>
      </c>
      <c r="N3144" s="1">
        <v>5469</v>
      </c>
      <c r="O3144" s="1">
        <v>3348</v>
      </c>
      <c r="P3144" s="1">
        <v>1184</v>
      </c>
      <c r="R3144" s="1">
        <v>88</v>
      </c>
      <c r="AL3144" s="7">
        <f>IF(Q3144&gt;0,RANK(Q3144,(N3144:P3144,Q3144:AJ3144)),0)</f>
        <v>0</v>
      </c>
      <c r="AM3144" s="7">
        <f>IF(R3144&gt;0,RANK(R3144,(N3144:P3144,Q3144:AJ3144)),0)</f>
        <v>4</v>
      </c>
      <c r="AN3144" s="7">
        <f>IF(S3144&gt;0,RANK(S3144,(N3144:P3144,Q3144:AJ3144)),0)</f>
        <v>0</v>
      </c>
      <c r="AO3144" s="7">
        <f>IF(T3144&gt;0,RANK(T3144,(N3144:P3144,Q3144:AJ3144)),0)</f>
        <v>0</v>
      </c>
      <c r="AP3144" s="2">
        <f t="shared" si="1174"/>
        <v>0</v>
      </c>
      <c r="AQ3144" s="2">
        <f t="shared" si="1175"/>
        <v>8.7223708989989102E-3</v>
      </c>
      <c r="AR3144" s="2">
        <f t="shared" si="1176"/>
        <v>0</v>
      </c>
      <c r="AS3144" s="2">
        <f t="shared" si="1177"/>
        <v>0</v>
      </c>
      <c r="AU3144" t="s">
        <v>1573</v>
      </c>
      <c r="AV3144" t="s">
        <v>2460</v>
      </c>
      <c r="AW3144">
        <v>2</v>
      </c>
      <c r="AY3144" s="130">
        <v>54</v>
      </c>
      <c r="AZ3144" s="131">
        <v>83</v>
      </c>
      <c r="BA3144" s="132">
        <f t="shared" si="1166"/>
        <v>54083</v>
      </c>
      <c r="BC3144" s="7" t="s">
        <v>532</v>
      </c>
    </row>
    <row r="3145" spans="1:55" hidden="1" outlineLevel="1" x14ac:dyDescent="0.2">
      <c r="A3145" t="s">
        <v>2672</v>
      </c>
      <c r="B3145" t="s">
        <v>2460</v>
      </c>
      <c r="C3145" s="1">
        <f t="shared" si="1169"/>
        <v>3831</v>
      </c>
      <c r="D3145" s="7">
        <f>RANK(N3145,(N3145:P3145,Q3145:AJ3145))</f>
        <v>2</v>
      </c>
      <c r="E3145" s="7">
        <f>RANK(O3145,(N3145:P3145,Q3145:AJ3145))</f>
        <v>1</v>
      </c>
      <c r="F3145" s="7">
        <f>IF(P3145&gt;0,RANK(P3145,(N3145:P3145,Q3145:AJ3145)),0)</f>
        <v>3</v>
      </c>
      <c r="G3145" s="1">
        <f t="shared" si="1167"/>
        <v>521</v>
      </c>
      <c r="H3145" s="2">
        <f t="shared" si="1168"/>
        <v>0.13599582354476639</v>
      </c>
      <c r="I3145" s="2"/>
      <c r="J3145" s="2">
        <f t="shared" si="1170"/>
        <v>0.36152440616027148</v>
      </c>
      <c r="K3145" s="2">
        <f t="shared" si="1171"/>
        <v>0.49752022970503784</v>
      </c>
      <c r="L3145" s="2">
        <f t="shared" si="1172"/>
        <v>0.13625685199686766</v>
      </c>
      <c r="M3145" s="2">
        <f t="shared" si="1173"/>
        <v>4.6985121378230188E-3</v>
      </c>
      <c r="N3145" s="1">
        <v>1385</v>
      </c>
      <c r="O3145" s="1">
        <v>1906</v>
      </c>
      <c r="P3145" s="1">
        <v>522</v>
      </c>
      <c r="R3145" s="1">
        <v>18</v>
      </c>
      <c r="AL3145" s="7">
        <f>IF(Q3145&gt;0,RANK(Q3145,(N3145:P3145,Q3145:AJ3145)),0)</f>
        <v>0</v>
      </c>
      <c r="AM3145" s="7">
        <f>IF(R3145&gt;0,RANK(R3145,(N3145:P3145,Q3145:AJ3145)),0)</f>
        <v>4</v>
      </c>
      <c r="AN3145" s="7">
        <f>IF(S3145&gt;0,RANK(S3145,(N3145:P3145,Q3145:AJ3145)),0)</f>
        <v>0</v>
      </c>
      <c r="AO3145" s="7">
        <f>IF(T3145&gt;0,RANK(T3145,(N3145:P3145,Q3145:AJ3145)),0)</f>
        <v>0</v>
      </c>
      <c r="AP3145" s="2">
        <f t="shared" si="1174"/>
        <v>0</v>
      </c>
      <c r="AQ3145" s="2">
        <f t="shared" si="1175"/>
        <v>4.6985121378230231E-3</v>
      </c>
      <c r="AR3145" s="2">
        <f t="shared" si="1176"/>
        <v>0</v>
      </c>
      <c r="AS3145" s="2">
        <f t="shared" si="1177"/>
        <v>0</v>
      </c>
      <c r="AU3145" t="s">
        <v>2672</v>
      </c>
      <c r="AV3145" t="s">
        <v>2460</v>
      </c>
      <c r="AW3145">
        <v>1</v>
      </c>
      <c r="AY3145" s="130">
        <v>54</v>
      </c>
      <c r="AZ3145" s="131">
        <v>85</v>
      </c>
      <c r="BA3145" s="132">
        <f t="shared" si="1166"/>
        <v>54085</v>
      </c>
      <c r="BC3145" s="7" t="s">
        <v>532</v>
      </c>
    </row>
    <row r="3146" spans="1:55" hidden="1" outlineLevel="1" x14ac:dyDescent="0.2">
      <c r="A3146" t="s">
        <v>2171</v>
      </c>
      <c r="B3146" t="s">
        <v>2460</v>
      </c>
      <c r="C3146" s="1">
        <f t="shared" si="1169"/>
        <v>5280</v>
      </c>
      <c r="D3146" s="7">
        <f>RANK(N3146,(N3146:P3146,Q3146:AJ3146))</f>
        <v>1</v>
      </c>
      <c r="E3146" s="7">
        <f>RANK(O3146,(N3146:P3146,Q3146:AJ3146))</f>
        <v>2</v>
      </c>
      <c r="F3146" s="7">
        <f>IF(P3146&gt;0,RANK(P3146,(N3146:P3146,Q3146:AJ3146)),0)</f>
        <v>3</v>
      </c>
      <c r="G3146" s="1">
        <f t="shared" si="1167"/>
        <v>503</v>
      </c>
      <c r="H3146" s="2">
        <f t="shared" si="1168"/>
        <v>9.5265151515151511E-2</v>
      </c>
      <c r="I3146" s="2"/>
      <c r="J3146" s="2">
        <f t="shared" si="1170"/>
        <v>0.48712121212121212</v>
      </c>
      <c r="K3146" s="2">
        <f t="shared" si="1171"/>
        <v>0.3918560606060606</v>
      </c>
      <c r="L3146" s="2">
        <f t="shared" si="1172"/>
        <v>0.1178030303030303</v>
      </c>
      <c r="M3146" s="2">
        <f t="shared" si="1173"/>
        <v>3.219696969697039E-3</v>
      </c>
      <c r="N3146" s="1">
        <v>2572</v>
      </c>
      <c r="O3146" s="1">
        <v>2069</v>
      </c>
      <c r="P3146" s="1">
        <v>622</v>
      </c>
      <c r="R3146" s="1">
        <v>17</v>
      </c>
      <c r="AL3146" s="7">
        <f>IF(Q3146&gt;0,RANK(Q3146,(N3146:P3146,Q3146:AJ3146)),0)</f>
        <v>0</v>
      </c>
      <c r="AM3146" s="7">
        <f>IF(R3146&gt;0,RANK(R3146,(N3146:P3146,Q3146:AJ3146)),0)</f>
        <v>4</v>
      </c>
      <c r="AN3146" s="7">
        <f>IF(S3146&gt;0,RANK(S3146,(N3146:P3146,Q3146:AJ3146)),0)</f>
        <v>0</v>
      </c>
      <c r="AO3146" s="7">
        <f>IF(T3146&gt;0,RANK(T3146,(N3146:P3146,Q3146:AJ3146)),0)</f>
        <v>0</v>
      </c>
      <c r="AP3146" s="2">
        <f t="shared" si="1174"/>
        <v>0</v>
      </c>
      <c r="AQ3146" s="2">
        <f t="shared" si="1175"/>
        <v>3.2196969696969696E-3</v>
      </c>
      <c r="AR3146" s="2">
        <f t="shared" si="1176"/>
        <v>0</v>
      </c>
      <c r="AS3146" s="2">
        <f t="shared" si="1177"/>
        <v>0</v>
      </c>
      <c r="AU3146" t="s">
        <v>2171</v>
      </c>
      <c r="AV3146" t="s">
        <v>2460</v>
      </c>
      <c r="AW3146">
        <v>2</v>
      </c>
      <c r="AY3146" s="130">
        <v>54</v>
      </c>
      <c r="AZ3146" s="131">
        <v>87</v>
      </c>
      <c r="BA3146" s="132">
        <f t="shared" si="1166"/>
        <v>54087</v>
      </c>
      <c r="BC3146" s="7" t="s">
        <v>532</v>
      </c>
    </row>
    <row r="3147" spans="1:55" hidden="1" outlineLevel="1" x14ac:dyDescent="0.2">
      <c r="A3147" t="s">
        <v>1112</v>
      </c>
      <c r="B3147" t="s">
        <v>2460</v>
      </c>
      <c r="C3147" s="1">
        <f t="shared" si="1169"/>
        <v>4363</v>
      </c>
      <c r="D3147" s="7">
        <f>RANK(N3147,(N3147:P3147,Q3147:AJ3147))</f>
        <v>1</v>
      </c>
      <c r="E3147" s="7">
        <f>RANK(O3147,(N3147:P3147,Q3147:AJ3147))</f>
        <v>2</v>
      </c>
      <c r="F3147" s="7">
        <f>IF(P3147&gt;0,RANK(P3147,(N3147:P3147,Q3147:AJ3147)),0)</f>
        <v>3</v>
      </c>
      <c r="G3147" s="1">
        <f t="shared" si="1167"/>
        <v>892</v>
      </c>
      <c r="H3147" s="2">
        <f t="shared" si="1168"/>
        <v>0.2044464817785927</v>
      </c>
      <c r="I3147" s="2"/>
      <c r="J3147" s="2">
        <f t="shared" si="1170"/>
        <v>0.5493926197570479</v>
      </c>
      <c r="K3147" s="2">
        <f t="shared" si="1171"/>
        <v>0.34494613797845519</v>
      </c>
      <c r="L3147" s="2">
        <f t="shared" si="1172"/>
        <v>0.10038964015585607</v>
      </c>
      <c r="M3147" s="2">
        <f t="shared" si="1173"/>
        <v>5.2716021086408466E-3</v>
      </c>
      <c r="N3147" s="1">
        <v>2397</v>
      </c>
      <c r="O3147" s="1">
        <v>1505</v>
      </c>
      <c r="P3147" s="1">
        <v>438</v>
      </c>
      <c r="R3147" s="1">
        <v>23</v>
      </c>
      <c r="AL3147" s="7">
        <f>IF(Q3147&gt;0,RANK(Q3147,(N3147:P3147,Q3147:AJ3147)),0)</f>
        <v>0</v>
      </c>
      <c r="AM3147" s="7">
        <f>IF(R3147&gt;0,RANK(R3147,(N3147:P3147,Q3147:AJ3147)),0)</f>
        <v>4</v>
      </c>
      <c r="AN3147" s="7">
        <f>IF(S3147&gt;0,RANK(S3147,(N3147:P3147,Q3147:AJ3147)),0)</f>
        <v>0</v>
      </c>
      <c r="AO3147" s="7">
        <f>IF(T3147&gt;0,RANK(T3147,(N3147:P3147,Q3147:AJ3147)),0)</f>
        <v>0</v>
      </c>
      <c r="AP3147" s="2">
        <f t="shared" si="1174"/>
        <v>0</v>
      </c>
      <c r="AQ3147" s="2">
        <f t="shared" si="1175"/>
        <v>5.2716021086408431E-3</v>
      </c>
      <c r="AR3147" s="2">
        <f t="shared" si="1176"/>
        <v>0</v>
      </c>
      <c r="AS3147" s="2">
        <f t="shared" si="1177"/>
        <v>0</v>
      </c>
      <c r="AU3147" t="s">
        <v>1112</v>
      </c>
      <c r="AV3147" t="s">
        <v>2460</v>
      </c>
      <c r="AW3147">
        <v>3</v>
      </c>
      <c r="AY3147" s="130">
        <v>54</v>
      </c>
      <c r="AZ3147" s="131">
        <v>89</v>
      </c>
      <c r="BA3147" s="132">
        <f t="shared" si="1166"/>
        <v>54089</v>
      </c>
      <c r="BC3147" s="7" t="s">
        <v>532</v>
      </c>
    </row>
    <row r="3148" spans="1:55" hidden="1" outlineLevel="1" x14ac:dyDescent="0.2">
      <c r="A3148" t="s">
        <v>2183</v>
      </c>
      <c r="B3148" t="s">
        <v>2460</v>
      </c>
      <c r="C3148" s="1">
        <f t="shared" si="1169"/>
        <v>5533</v>
      </c>
      <c r="D3148" s="7">
        <f>RANK(N3148,(N3148:P3148,Q3148:AJ3148))</f>
        <v>1</v>
      </c>
      <c r="E3148" s="7">
        <f>RANK(O3148,(N3148:P3148,Q3148:AJ3148))</f>
        <v>2</v>
      </c>
      <c r="F3148" s="7">
        <f>IF(P3148&gt;0,RANK(P3148,(N3148:P3148,Q3148:AJ3148)),0)</f>
        <v>3</v>
      </c>
      <c r="G3148" s="1">
        <f t="shared" si="1167"/>
        <v>715</v>
      </c>
      <c r="H3148" s="2">
        <f t="shared" si="1168"/>
        <v>0.12922465208747516</v>
      </c>
      <c r="I3148" s="2"/>
      <c r="J3148" s="2">
        <f t="shared" si="1170"/>
        <v>0.48653533345382249</v>
      </c>
      <c r="K3148" s="2">
        <f t="shared" si="1171"/>
        <v>0.35731068136634736</v>
      </c>
      <c r="L3148" s="2">
        <f t="shared" si="1172"/>
        <v>0.15253930959696368</v>
      </c>
      <c r="M3148" s="2">
        <f t="shared" si="1173"/>
        <v>3.6146755828664612E-3</v>
      </c>
      <c r="N3148" s="1">
        <v>2692</v>
      </c>
      <c r="O3148" s="1">
        <v>1977</v>
      </c>
      <c r="P3148" s="1">
        <v>844</v>
      </c>
      <c r="R3148" s="1">
        <v>20</v>
      </c>
      <c r="AL3148" s="7">
        <f>IF(Q3148&gt;0,RANK(Q3148,(N3148:P3148,Q3148:AJ3148)),0)</f>
        <v>0</v>
      </c>
      <c r="AM3148" s="7">
        <f>IF(R3148&gt;0,RANK(R3148,(N3148:P3148,Q3148:AJ3148)),0)</f>
        <v>4</v>
      </c>
      <c r="AN3148" s="7">
        <f>IF(S3148&gt;0,RANK(S3148,(N3148:P3148,Q3148:AJ3148)),0)</f>
        <v>0</v>
      </c>
      <c r="AO3148" s="7">
        <f>IF(T3148&gt;0,RANK(T3148,(N3148:P3148,Q3148:AJ3148)),0)</f>
        <v>0</v>
      </c>
      <c r="AP3148" s="2">
        <f t="shared" si="1174"/>
        <v>0</v>
      </c>
      <c r="AQ3148" s="2">
        <f t="shared" si="1175"/>
        <v>3.6146755828664378E-3</v>
      </c>
      <c r="AR3148" s="2">
        <f t="shared" si="1176"/>
        <v>0</v>
      </c>
      <c r="AS3148" s="2">
        <f t="shared" si="1177"/>
        <v>0</v>
      </c>
      <c r="AU3148" t="s">
        <v>2183</v>
      </c>
      <c r="AV3148" t="s">
        <v>2460</v>
      </c>
      <c r="AW3148">
        <v>1</v>
      </c>
      <c r="AY3148" s="130">
        <v>54</v>
      </c>
      <c r="AZ3148" s="131">
        <v>91</v>
      </c>
      <c r="BA3148" s="132">
        <f t="shared" si="1166"/>
        <v>54091</v>
      </c>
      <c r="BC3148" s="7" t="s">
        <v>532</v>
      </c>
    </row>
    <row r="3149" spans="1:55" hidden="1" outlineLevel="1" x14ac:dyDescent="0.2">
      <c r="A3149" t="s">
        <v>1482</v>
      </c>
      <c r="B3149" t="s">
        <v>2460</v>
      </c>
      <c r="C3149" s="1">
        <f t="shared" si="1169"/>
        <v>3312</v>
      </c>
      <c r="D3149" s="7">
        <f>RANK(N3149,(N3149:P3149,Q3149:AJ3149))</f>
        <v>1</v>
      </c>
      <c r="E3149" s="7">
        <f>RANK(O3149,(N3149:P3149,Q3149:AJ3149))</f>
        <v>2</v>
      </c>
      <c r="F3149" s="7">
        <f>IF(P3149&gt;0,RANK(P3149,(N3149:P3149,Q3149:AJ3149)),0)</f>
        <v>3</v>
      </c>
      <c r="G3149" s="1">
        <f t="shared" si="1167"/>
        <v>432</v>
      </c>
      <c r="H3149" s="2">
        <f t="shared" si="1168"/>
        <v>0.13043478260869565</v>
      </c>
      <c r="I3149" s="2"/>
      <c r="J3149" s="2">
        <f t="shared" si="1170"/>
        <v>0.49788647342995168</v>
      </c>
      <c r="K3149" s="2">
        <f t="shared" si="1171"/>
        <v>0.36745169082125606</v>
      </c>
      <c r="L3149" s="2">
        <f t="shared" si="1172"/>
        <v>0.1280193236714976</v>
      </c>
      <c r="M3149" s="2">
        <f t="shared" si="1173"/>
        <v>6.6425120772946045E-3</v>
      </c>
      <c r="N3149" s="1">
        <v>1649</v>
      </c>
      <c r="O3149" s="1">
        <v>1217</v>
      </c>
      <c r="P3149" s="1">
        <v>424</v>
      </c>
      <c r="R3149" s="1">
        <v>22</v>
      </c>
      <c r="AL3149" s="7">
        <f>IF(Q3149&gt;0,RANK(Q3149,(N3149:P3149,Q3149:AJ3149)),0)</f>
        <v>0</v>
      </c>
      <c r="AM3149" s="7">
        <f>IF(R3149&gt;0,RANK(R3149,(N3149:P3149,Q3149:AJ3149)),0)</f>
        <v>4</v>
      </c>
      <c r="AN3149" s="7">
        <f>IF(S3149&gt;0,RANK(S3149,(N3149:P3149,Q3149:AJ3149)),0)</f>
        <v>0</v>
      </c>
      <c r="AO3149" s="7">
        <f>IF(T3149&gt;0,RANK(T3149,(N3149:P3149,Q3149:AJ3149)),0)</f>
        <v>0</v>
      </c>
      <c r="AP3149" s="2">
        <f t="shared" si="1174"/>
        <v>0</v>
      </c>
      <c r="AQ3149" s="2">
        <f t="shared" si="1175"/>
        <v>6.642512077294686E-3</v>
      </c>
      <c r="AR3149" s="2">
        <f t="shared" si="1176"/>
        <v>0</v>
      </c>
      <c r="AS3149" s="2">
        <f t="shared" si="1177"/>
        <v>0</v>
      </c>
      <c r="AU3149" t="s">
        <v>1482</v>
      </c>
      <c r="AV3149" t="s">
        <v>2460</v>
      </c>
      <c r="AW3149">
        <v>1</v>
      </c>
      <c r="AY3149" s="130">
        <v>54</v>
      </c>
      <c r="AZ3149" s="131">
        <v>93</v>
      </c>
      <c r="BA3149" s="132">
        <f t="shared" si="1166"/>
        <v>54093</v>
      </c>
      <c r="BC3149" s="7" t="s">
        <v>532</v>
      </c>
    </row>
    <row r="3150" spans="1:55" hidden="1" outlineLevel="1" x14ac:dyDescent="0.2">
      <c r="A3150" t="s">
        <v>1483</v>
      </c>
      <c r="B3150" t="s">
        <v>2460</v>
      </c>
      <c r="C3150" s="1">
        <f t="shared" si="1169"/>
        <v>2780</v>
      </c>
      <c r="D3150" s="7">
        <f>RANK(N3150,(N3150:P3150,Q3150:AJ3150))</f>
        <v>1</v>
      </c>
      <c r="E3150" s="7">
        <f>RANK(O3150,(N3150:P3150,Q3150:AJ3150))</f>
        <v>2</v>
      </c>
      <c r="F3150" s="7">
        <f>IF(P3150&gt;0,RANK(P3150,(N3150:P3150,Q3150:AJ3150)),0)</f>
        <v>3</v>
      </c>
      <c r="G3150" s="1">
        <f t="shared" si="1167"/>
        <v>725</v>
      </c>
      <c r="H3150" s="2">
        <f t="shared" si="1168"/>
        <v>0.26079136690647481</v>
      </c>
      <c r="I3150" s="2"/>
      <c r="J3150" s="2">
        <f t="shared" si="1170"/>
        <v>0.52482014388489207</v>
      </c>
      <c r="K3150" s="2">
        <f t="shared" si="1171"/>
        <v>0.26402877697841726</v>
      </c>
      <c r="L3150" s="2">
        <f t="shared" si="1172"/>
        <v>0.2025179856115108</v>
      </c>
      <c r="M3150" s="2">
        <f t="shared" si="1173"/>
        <v>8.6330935251798802E-3</v>
      </c>
      <c r="N3150" s="1">
        <v>1459</v>
      </c>
      <c r="O3150" s="1">
        <v>734</v>
      </c>
      <c r="P3150" s="1">
        <v>563</v>
      </c>
      <c r="R3150" s="1">
        <v>24</v>
      </c>
      <c r="AL3150" s="7">
        <f>IF(Q3150&gt;0,RANK(Q3150,(N3150:P3150,Q3150:AJ3150)),0)</f>
        <v>0</v>
      </c>
      <c r="AM3150" s="7">
        <f>IF(R3150&gt;0,RANK(R3150,(N3150:P3150,Q3150:AJ3150)),0)</f>
        <v>4</v>
      </c>
      <c r="AN3150" s="7">
        <f>IF(S3150&gt;0,RANK(S3150,(N3150:P3150,Q3150:AJ3150)),0)</f>
        <v>0</v>
      </c>
      <c r="AO3150" s="7">
        <f>IF(T3150&gt;0,RANK(T3150,(N3150:P3150,Q3150:AJ3150)),0)</f>
        <v>0</v>
      </c>
      <c r="AP3150" s="2">
        <f t="shared" si="1174"/>
        <v>0</v>
      </c>
      <c r="AQ3150" s="2">
        <f t="shared" si="1175"/>
        <v>8.6330935251798559E-3</v>
      </c>
      <c r="AR3150" s="2">
        <f t="shared" si="1176"/>
        <v>0</v>
      </c>
      <c r="AS3150" s="2">
        <f t="shared" si="1177"/>
        <v>0</v>
      </c>
      <c r="AU3150" t="s">
        <v>1483</v>
      </c>
      <c r="AV3150" t="s">
        <v>2460</v>
      </c>
      <c r="AW3150">
        <v>1</v>
      </c>
      <c r="AY3150" s="130">
        <v>54</v>
      </c>
      <c r="AZ3150" s="131">
        <v>95</v>
      </c>
      <c r="BA3150" s="132">
        <f t="shared" si="1166"/>
        <v>54095</v>
      </c>
      <c r="BC3150" s="7" t="s">
        <v>532</v>
      </c>
    </row>
    <row r="3151" spans="1:55" hidden="1" outlineLevel="1" x14ac:dyDescent="0.2">
      <c r="A3151" t="s">
        <v>117</v>
      </c>
      <c r="B3151" t="s">
        <v>2460</v>
      </c>
      <c r="C3151" s="1">
        <f t="shared" si="1169"/>
        <v>7447</v>
      </c>
      <c r="D3151" s="7">
        <f>RANK(N3151,(N3151:P3151,Q3151:AJ3151))</f>
        <v>2</v>
      </c>
      <c r="E3151" s="7">
        <f>RANK(O3151,(N3151:P3151,Q3151:AJ3151))</f>
        <v>1</v>
      </c>
      <c r="F3151" s="7">
        <f>IF(P3151&gt;0,RANK(P3151,(N3151:P3151,Q3151:AJ3151)),0)</f>
        <v>3</v>
      </c>
      <c r="G3151" s="1">
        <f t="shared" si="1167"/>
        <v>273</v>
      </c>
      <c r="H3151" s="2">
        <f t="shared" si="1168"/>
        <v>3.6659057338525577E-2</v>
      </c>
      <c r="I3151" s="2"/>
      <c r="J3151" s="2">
        <f t="shared" si="1170"/>
        <v>0.40982946152813216</v>
      </c>
      <c r="K3151" s="2">
        <f t="shared" si="1171"/>
        <v>0.44648851886665769</v>
      </c>
      <c r="L3151" s="2">
        <f t="shared" si="1172"/>
        <v>0.13844501141399221</v>
      </c>
      <c r="M3151" s="2">
        <f t="shared" si="1173"/>
        <v>5.2370081912179456E-3</v>
      </c>
      <c r="N3151" s="1">
        <v>3052</v>
      </c>
      <c r="O3151" s="1">
        <v>3325</v>
      </c>
      <c r="P3151" s="1">
        <v>1031</v>
      </c>
      <c r="R3151" s="1">
        <v>39</v>
      </c>
      <c r="AL3151" s="7">
        <f>IF(Q3151&gt;0,RANK(Q3151,(N3151:P3151,Q3151:AJ3151)),0)</f>
        <v>0</v>
      </c>
      <c r="AM3151" s="7">
        <f>IF(R3151&gt;0,RANK(R3151,(N3151:P3151,Q3151:AJ3151)),0)</f>
        <v>4</v>
      </c>
      <c r="AN3151" s="7">
        <f>IF(S3151&gt;0,RANK(S3151,(N3151:P3151,Q3151:AJ3151)),0)</f>
        <v>0</v>
      </c>
      <c r="AO3151" s="7">
        <f>IF(T3151&gt;0,RANK(T3151,(N3151:P3151,Q3151:AJ3151)),0)</f>
        <v>0</v>
      </c>
      <c r="AP3151" s="2">
        <f t="shared" si="1174"/>
        <v>0</v>
      </c>
      <c r="AQ3151" s="2">
        <f t="shared" si="1175"/>
        <v>5.2370081912179404E-3</v>
      </c>
      <c r="AR3151" s="2">
        <f t="shared" si="1176"/>
        <v>0</v>
      </c>
      <c r="AS3151" s="2">
        <f t="shared" si="1177"/>
        <v>0</v>
      </c>
      <c r="AU3151" t="s">
        <v>117</v>
      </c>
      <c r="AV3151" t="s">
        <v>2460</v>
      </c>
      <c r="AW3151">
        <v>2</v>
      </c>
      <c r="AY3151" s="130">
        <v>54</v>
      </c>
      <c r="AZ3151" s="131">
        <v>97</v>
      </c>
      <c r="BA3151" s="132">
        <f t="shared" si="1166"/>
        <v>54097</v>
      </c>
      <c r="BC3151" s="7" t="s">
        <v>532</v>
      </c>
    </row>
    <row r="3152" spans="1:55" hidden="1" outlineLevel="1" x14ac:dyDescent="0.2">
      <c r="A3152" t="s">
        <v>1841</v>
      </c>
      <c r="B3152" t="s">
        <v>2460</v>
      </c>
      <c r="C3152" s="1">
        <f t="shared" si="1169"/>
        <v>15476</v>
      </c>
      <c r="D3152" s="7">
        <f>RANK(N3152,(N3152:P3152,Q3152:AJ3152))</f>
        <v>1</v>
      </c>
      <c r="E3152" s="7">
        <f>RANK(O3152,(N3152:P3152,Q3152:AJ3152))</f>
        <v>2</v>
      </c>
      <c r="F3152" s="7">
        <f>IF(P3152&gt;0,RANK(P3152,(N3152:P3152,Q3152:AJ3152)),0)</f>
        <v>3</v>
      </c>
      <c r="G3152" s="1">
        <f t="shared" si="1167"/>
        <v>2808</v>
      </c>
      <c r="H3152" s="2">
        <f t="shared" si="1168"/>
        <v>0.18144223313517704</v>
      </c>
      <c r="I3152" s="2"/>
      <c r="J3152" s="2">
        <f t="shared" si="1170"/>
        <v>0.53631429309899203</v>
      </c>
      <c r="K3152" s="2">
        <f t="shared" si="1171"/>
        <v>0.35487205996381493</v>
      </c>
      <c r="L3152" s="2">
        <f t="shared" si="1172"/>
        <v>0.10551822176272939</v>
      </c>
      <c r="M3152" s="2">
        <f t="shared" si="1173"/>
        <v>3.2954251744636426E-3</v>
      </c>
      <c r="N3152" s="1">
        <v>8300</v>
      </c>
      <c r="O3152" s="1">
        <v>5492</v>
      </c>
      <c r="P3152" s="1">
        <v>1633</v>
      </c>
      <c r="R3152" s="1">
        <v>51</v>
      </c>
      <c r="AL3152" s="7">
        <f>IF(Q3152&gt;0,RANK(Q3152,(N3152:P3152,Q3152:AJ3152)),0)</f>
        <v>0</v>
      </c>
      <c r="AM3152" s="7">
        <f>IF(R3152&gt;0,RANK(R3152,(N3152:P3152,Q3152:AJ3152)),0)</f>
        <v>4</v>
      </c>
      <c r="AN3152" s="7">
        <f>IF(S3152&gt;0,RANK(S3152,(N3152:P3152,Q3152:AJ3152)),0)</f>
        <v>0</v>
      </c>
      <c r="AO3152" s="7">
        <f>IF(T3152&gt;0,RANK(T3152,(N3152:P3152,Q3152:AJ3152)),0)</f>
        <v>0</v>
      </c>
      <c r="AP3152" s="2">
        <f t="shared" si="1174"/>
        <v>0</v>
      </c>
      <c r="AQ3152" s="2">
        <f t="shared" si="1175"/>
        <v>3.2954251744636855E-3</v>
      </c>
      <c r="AR3152" s="2">
        <f t="shared" si="1176"/>
        <v>0</v>
      </c>
      <c r="AS3152" s="2">
        <f t="shared" si="1177"/>
        <v>0</v>
      </c>
      <c r="AU3152" t="s">
        <v>1841</v>
      </c>
      <c r="AV3152" t="s">
        <v>2460</v>
      </c>
      <c r="AW3152">
        <v>3</v>
      </c>
      <c r="AY3152" s="130">
        <v>54</v>
      </c>
      <c r="AZ3152" s="131">
        <v>99</v>
      </c>
      <c r="BA3152" s="132">
        <f t="shared" si="1166"/>
        <v>54099</v>
      </c>
      <c r="BC3152" s="7" t="s">
        <v>532</v>
      </c>
    </row>
    <row r="3153" spans="1:55" hidden="1" outlineLevel="1" x14ac:dyDescent="0.2">
      <c r="A3153" t="s">
        <v>797</v>
      </c>
      <c r="B3153" t="s">
        <v>2460</v>
      </c>
      <c r="C3153" s="1">
        <f t="shared" si="1169"/>
        <v>3331</v>
      </c>
      <c r="D3153" s="7">
        <f>RANK(N3153,(N3153:P3153,Q3153:AJ3153))</f>
        <v>1</v>
      </c>
      <c r="E3153" s="7">
        <f>RANK(O3153,(N3153:P3153,Q3153:AJ3153))</f>
        <v>2</v>
      </c>
      <c r="F3153" s="7">
        <f>IF(P3153&gt;0,RANK(P3153,(N3153:P3153,Q3153:AJ3153)),0)</f>
        <v>3</v>
      </c>
      <c r="G3153" s="1">
        <f t="shared" si="1167"/>
        <v>1638</v>
      </c>
      <c r="H3153" s="2">
        <f t="shared" si="1168"/>
        <v>0.49174422095466824</v>
      </c>
      <c r="I3153" s="2"/>
      <c r="J3153" s="2">
        <f t="shared" si="1170"/>
        <v>0.68808165716001202</v>
      </c>
      <c r="K3153" s="2">
        <f t="shared" si="1171"/>
        <v>0.19633743620534375</v>
      </c>
      <c r="L3153" s="2">
        <f t="shared" si="1172"/>
        <v>0.1107775442809967</v>
      </c>
      <c r="M3153" s="2">
        <f t="shared" si="1173"/>
        <v>4.8033623536475334E-3</v>
      </c>
      <c r="N3153" s="1">
        <v>2292</v>
      </c>
      <c r="O3153" s="1">
        <v>654</v>
      </c>
      <c r="P3153" s="1">
        <v>369</v>
      </c>
      <c r="R3153" s="1">
        <v>16</v>
      </c>
      <c r="AL3153" s="7">
        <f>IF(Q3153&gt;0,RANK(Q3153,(N3153:P3153,Q3153:AJ3153)),0)</f>
        <v>0</v>
      </c>
      <c r="AM3153" s="7">
        <f>IF(R3153&gt;0,RANK(R3153,(N3153:P3153,Q3153:AJ3153)),0)</f>
        <v>4</v>
      </c>
      <c r="AN3153" s="7">
        <f>IF(S3153&gt;0,RANK(S3153,(N3153:P3153,Q3153:AJ3153)),0)</f>
        <v>0</v>
      </c>
      <c r="AO3153" s="7">
        <f>IF(T3153&gt;0,RANK(T3153,(N3153:P3153,Q3153:AJ3153)),0)</f>
        <v>0</v>
      </c>
      <c r="AP3153" s="2">
        <f t="shared" si="1174"/>
        <v>0</v>
      </c>
      <c r="AQ3153" s="2">
        <f t="shared" si="1175"/>
        <v>4.8033623536475533E-3</v>
      </c>
      <c r="AR3153" s="2">
        <f t="shared" si="1176"/>
        <v>0</v>
      </c>
      <c r="AS3153" s="2">
        <f t="shared" si="1177"/>
        <v>0</v>
      </c>
      <c r="AU3153" t="s">
        <v>797</v>
      </c>
      <c r="AV3153" t="s">
        <v>2460</v>
      </c>
      <c r="AW3153">
        <v>3</v>
      </c>
      <c r="AY3153" s="130">
        <v>54</v>
      </c>
      <c r="AZ3153" s="131">
        <v>101</v>
      </c>
      <c r="BA3153" s="132">
        <f t="shared" si="1166"/>
        <v>54101</v>
      </c>
      <c r="BC3153" s="7" t="s">
        <v>532</v>
      </c>
    </row>
    <row r="3154" spans="1:55" hidden="1" outlineLevel="1" x14ac:dyDescent="0.2">
      <c r="A3154" t="s">
        <v>938</v>
      </c>
      <c r="B3154" t="s">
        <v>2460</v>
      </c>
      <c r="C3154" s="1">
        <f t="shared" si="1169"/>
        <v>6277</v>
      </c>
      <c r="D3154" s="7">
        <f>RANK(N3154,(N3154:P3154,Q3154:AJ3154))</f>
        <v>1</v>
      </c>
      <c r="E3154" s="7">
        <f>RANK(O3154,(N3154:P3154,Q3154:AJ3154))</f>
        <v>2</v>
      </c>
      <c r="F3154" s="7">
        <f>IF(P3154&gt;0,RANK(P3154,(N3154:P3154,Q3154:AJ3154)),0)</f>
        <v>3</v>
      </c>
      <c r="G3154" s="1">
        <f t="shared" si="1167"/>
        <v>1172</v>
      </c>
      <c r="H3154" s="2">
        <f t="shared" si="1168"/>
        <v>0.18671339812012108</v>
      </c>
      <c r="I3154" s="2"/>
      <c r="J3154" s="2">
        <f t="shared" si="1170"/>
        <v>0.51123148000637242</v>
      </c>
      <c r="K3154" s="2">
        <f t="shared" si="1171"/>
        <v>0.32451808188625142</v>
      </c>
      <c r="L3154" s="2">
        <f t="shared" si="1172"/>
        <v>0.15994902023259519</v>
      </c>
      <c r="M3154" s="2">
        <f t="shared" si="1173"/>
        <v>4.3014178747809717E-3</v>
      </c>
      <c r="N3154" s="1">
        <v>3209</v>
      </c>
      <c r="O3154" s="1">
        <v>2037</v>
      </c>
      <c r="P3154" s="1">
        <v>1004</v>
      </c>
      <c r="R3154" s="1">
        <v>27</v>
      </c>
      <c r="AL3154" s="7">
        <f>IF(Q3154&gt;0,RANK(Q3154,(N3154:P3154,Q3154:AJ3154)),0)</f>
        <v>0</v>
      </c>
      <c r="AM3154" s="7">
        <f>IF(R3154&gt;0,RANK(R3154,(N3154:P3154,Q3154:AJ3154)),0)</f>
        <v>4</v>
      </c>
      <c r="AN3154" s="7">
        <f>IF(S3154&gt;0,RANK(S3154,(N3154:P3154,Q3154:AJ3154)),0)</f>
        <v>0</v>
      </c>
      <c r="AO3154" s="7">
        <f>IF(T3154&gt;0,RANK(T3154,(N3154:P3154,Q3154:AJ3154)),0)</f>
        <v>0</v>
      </c>
      <c r="AP3154" s="2">
        <f t="shared" si="1174"/>
        <v>0</v>
      </c>
      <c r="AQ3154" s="2">
        <f t="shared" si="1175"/>
        <v>4.3014178747809466E-3</v>
      </c>
      <c r="AR3154" s="2">
        <f t="shared" si="1176"/>
        <v>0</v>
      </c>
      <c r="AS3154" s="2">
        <f t="shared" si="1177"/>
        <v>0</v>
      </c>
      <c r="AU3154" t="s">
        <v>938</v>
      </c>
      <c r="AV3154" t="s">
        <v>2460</v>
      </c>
      <c r="AW3154">
        <v>1</v>
      </c>
      <c r="AY3154" s="130">
        <v>54</v>
      </c>
      <c r="AZ3154" s="131">
        <v>103</v>
      </c>
      <c r="BA3154" s="132">
        <f t="shared" si="1166"/>
        <v>54103</v>
      </c>
      <c r="BC3154" s="7" t="s">
        <v>532</v>
      </c>
    </row>
    <row r="3155" spans="1:55" hidden="1" outlineLevel="1" x14ac:dyDescent="0.2">
      <c r="A3155" t="s">
        <v>55</v>
      </c>
      <c r="B3155" t="s">
        <v>2460</v>
      </c>
      <c r="C3155" s="1">
        <f t="shared" si="1169"/>
        <v>2131</v>
      </c>
      <c r="D3155" s="7">
        <f>RANK(N3155,(N3155:P3155,Q3155:AJ3155))</f>
        <v>2</v>
      </c>
      <c r="E3155" s="7">
        <f>RANK(O3155,(N3155:P3155,Q3155:AJ3155))</f>
        <v>1</v>
      </c>
      <c r="F3155" s="7">
        <f>IF(P3155&gt;0,RANK(P3155,(N3155:P3155,Q3155:AJ3155)),0)</f>
        <v>3</v>
      </c>
      <c r="G3155" s="1">
        <f t="shared" si="1167"/>
        <v>22</v>
      </c>
      <c r="H3155" s="2">
        <f t="shared" si="1168"/>
        <v>1.0323791647114031E-2</v>
      </c>
      <c r="I3155" s="2"/>
      <c r="J3155" s="2">
        <f t="shared" si="1170"/>
        <v>0.42515251055842329</v>
      </c>
      <c r="K3155" s="2">
        <f t="shared" si="1171"/>
        <v>0.43547630220553729</v>
      </c>
      <c r="L3155" s="2">
        <f t="shared" si="1172"/>
        <v>0.1313937118723604</v>
      </c>
      <c r="M3155" s="2">
        <f t="shared" si="1173"/>
        <v>7.9774753636790152E-3</v>
      </c>
      <c r="N3155" s="1">
        <v>906</v>
      </c>
      <c r="O3155" s="1">
        <v>928</v>
      </c>
      <c r="P3155" s="1">
        <v>280</v>
      </c>
      <c r="R3155" s="1">
        <v>17</v>
      </c>
      <c r="AL3155" s="7">
        <f>IF(Q3155&gt;0,RANK(Q3155,(N3155:P3155,Q3155:AJ3155)),0)</f>
        <v>0</v>
      </c>
      <c r="AM3155" s="7">
        <f>IF(R3155&gt;0,RANK(R3155,(N3155:P3155,Q3155:AJ3155)),0)</f>
        <v>4</v>
      </c>
      <c r="AN3155" s="7">
        <f>IF(S3155&gt;0,RANK(S3155,(N3155:P3155,Q3155:AJ3155)),0)</f>
        <v>0</v>
      </c>
      <c r="AO3155" s="7">
        <f>IF(T3155&gt;0,RANK(T3155,(N3155:P3155,Q3155:AJ3155)),0)</f>
        <v>0</v>
      </c>
      <c r="AP3155" s="2">
        <f t="shared" si="1174"/>
        <v>0</v>
      </c>
      <c r="AQ3155" s="2">
        <f t="shared" si="1175"/>
        <v>7.9774753636790239E-3</v>
      </c>
      <c r="AR3155" s="2">
        <f t="shared" si="1176"/>
        <v>0</v>
      </c>
      <c r="AS3155" s="2">
        <f t="shared" si="1177"/>
        <v>0</v>
      </c>
      <c r="AU3155" t="s">
        <v>55</v>
      </c>
      <c r="AV3155" t="s">
        <v>2460</v>
      </c>
      <c r="AW3155">
        <v>2</v>
      </c>
      <c r="AY3155" s="130">
        <v>54</v>
      </c>
      <c r="AZ3155" s="131">
        <v>105</v>
      </c>
      <c r="BA3155" s="132">
        <f t="shared" si="1166"/>
        <v>54105</v>
      </c>
      <c r="BC3155" s="7" t="s">
        <v>532</v>
      </c>
    </row>
    <row r="3156" spans="1:55" hidden="1" outlineLevel="1" x14ac:dyDescent="0.2">
      <c r="A3156" t="s">
        <v>2219</v>
      </c>
      <c r="B3156" t="s">
        <v>2460</v>
      </c>
      <c r="C3156" s="1">
        <f t="shared" si="1169"/>
        <v>32672</v>
      </c>
      <c r="D3156" s="7">
        <f>RANK(N3156,(N3156:P3156,Q3156:AJ3156))</f>
        <v>2</v>
      </c>
      <c r="E3156" s="7">
        <f>RANK(O3156,(N3156:P3156,Q3156:AJ3156))</f>
        <v>1</v>
      </c>
      <c r="F3156" s="7">
        <f>IF(P3156&gt;0,RANK(P3156,(N3156:P3156,Q3156:AJ3156)),0)</f>
        <v>3</v>
      </c>
      <c r="G3156" s="1">
        <f t="shared" si="1167"/>
        <v>2241</v>
      </c>
      <c r="H3156" s="2">
        <f t="shared" si="1168"/>
        <v>6.8590842311459357E-2</v>
      </c>
      <c r="I3156" s="2"/>
      <c r="J3156" s="2">
        <f t="shared" si="1170"/>
        <v>0.40588271302644469</v>
      </c>
      <c r="K3156" s="2">
        <f t="shared" si="1171"/>
        <v>0.47447355533790403</v>
      </c>
      <c r="L3156" s="2">
        <f t="shared" si="1172"/>
        <v>0.11306317335945151</v>
      </c>
      <c r="M3156" s="2">
        <f t="shared" si="1173"/>
        <v>6.5805582761998271E-3</v>
      </c>
      <c r="N3156" s="1">
        <v>13261</v>
      </c>
      <c r="O3156" s="1">
        <v>15502</v>
      </c>
      <c r="P3156" s="1">
        <v>3694</v>
      </c>
      <c r="R3156" s="1">
        <v>215</v>
      </c>
      <c r="AL3156" s="7">
        <f>IF(Q3156&gt;0,RANK(Q3156,(N3156:P3156,Q3156:AJ3156)),0)</f>
        <v>0</v>
      </c>
      <c r="AM3156" s="7">
        <f>IF(R3156&gt;0,RANK(R3156,(N3156:P3156,Q3156:AJ3156)),0)</f>
        <v>4</v>
      </c>
      <c r="AN3156" s="7">
        <f>IF(S3156&gt;0,RANK(S3156,(N3156:P3156,Q3156:AJ3156)),0)</f>
        <v>0</v>
      </c>
      <c r="AO3156" s="7">
        <f>IF(T3156&gt;0,RANK(T3156,(N3156:P3156,Q3156:AJ3156)),0)</f>
        <v>0</v>
      </c>
      <c r="AP3156" s="2">
        <f t="shared" si="1174"/>
        <v>0</v>
      </c>
      <c r="AQ3156" s="2">
        <f t="shared" si="1175"/>
        <v>6.5805582761998037E-3</v>
      </c>
      <c r="AR3156" s="2">
        <f t="shared" si="1176"/>
        <v>0</v>
      </c>
      <c r="AS3156" s="2">
        <f t="shared" si="1177"/>
        <v>0</v>
      </c>
      <c r="AU3156" t="s">
        <v>2219</v>
      </c>
      <c r="AV3156" t="s">
        <v>2460</v>
      </c>
      <c r="AW3156">
        <v>1</v>
      </c>
      <c r="AY3156" s="130">
        <v>54</v>
      </c>
      <c r="AZ3156" s="131">
        <v>107</v>
      </c>
      <c r="BA3156" s="132">
        <f t="shared" si="1166"/>
        <v>54107</v>
      </c>
      <c r="BC3156" s="7" t="s">
        <v>532</v>
      </c>
    </row>
    <row r="3157" spans="1:55" hidden="1" outlineLevel="1" x14ac:dyDescent="0.2">
      <c r="A3157" t="s">
        <v>2979</v>
      </c>
      <c r="B3157" t="s">
        <v>2460</v>
      </c>
      <c r="C3157" s="1">
        <f t="shared" si="1169"/>
        <v>8549</v>
      </c>
      <c r="D3157" s="7">
        <f>RANK(N3157,(N3157:P3157,Q3157:AJ3157))</f>
        <v>1</v>
      </c>
      <c r="E3157" s="7">
        <f>RANK(O3157,(N3157:P3157,Q3157:AJ3157))</f>
        <v>2</v>
      </c>
      <c r="F3157" s="7">
        <f>IF(P3157&gt;0,RANK(P3157,(N3157:P3157,Q3157:AJ3157)),0)</f>
        <v>3</v>
      </c>
      <c r="G3157" s="1">
        <f t="shared" si="1167"/>
        <v>3395</v>
      </c>
      <c r="H3157" s="2">
        <f t="shared" si="1168"/>
        <v>0.39712247046438182</v>
      </c>
      <c r="I3157" s="2"/>
      <c r="J3157" s="2">
        <f t="shared" si="1170"/>
        <v>0.64919873669435024</v>
      </c>
      <c r="K3157" s="2">
        <f t="shared" si="1171"/>
        <v>0.25207626622996843</v>
      </c>
      <c r="L3157" s="2">
        <f t="shared" si="1172"/>
        <v>9.4981869224470702E-2</v>
      </c>
      <c r="M3157" s="2">
        <f t="shared" si="1173"/>
        <v>3.7431278512106286E-3</v>
      </c>
      <c r="N3157" s="1">
        <v>5550</v>
      </c>
      <c r="O3157" s="1">
        <v>2155</v>
      </c>
      <c r="P3157" s="1">
        <v>812</v>
      </c>
      <c r="R3157" s="1">
        <v>32</v>
      </c>
      <c r="AL3157" s="7">
        <f>IF(Q3157&gt;0,RANK(Q3157,(N3157:P3157,Q3157:AJ3157)),0)</f>
        <v>0</v>
      </c>
      <c r="AM3157" s="7">
        <f>IF(R3157&gt;0,RANK(R3157,(N3157:P3157,Q3157:AJ3157)),0)</f>
        <v>4</v>
      </c>
      <c r="AN3157" s="7">
        <f>IF(S3157&gt;0,RANK(S3157,(N3157:P3157,Q3157:AJ3157)),0)</f>
        <v>0</v>
      </c>
      <c r="AO3157" s="7">
        <f>IF(T3157&gt;0,RANK(T3157,(N3157:P3157,Q3157:AJ3157)),0)</f>
        <v>0</v>
      </c>
      <c r="AP3157" s="2">
        <f t="shared" si="1174"/>
        <v>0</v>
      </c>
      <c r="AQ3157" s="2">
        <f t="shared" si="1175"/>
        <v>3.7431278512106681E-3</v>
      </c>
      <c r="AR3157" s="2">
        <f t="shared" si="1176"/>
        <v>0</v>
      </c>
      <c r="AS3157" s="2">
        <f t="shared" si="1177"/>
        <v>0</v>
      </c>
      <c r="AU3157" t="s">
        <v>2979</v>
      </c>
      <c r="AV3157" t="s">
        <v>2460</v>
      </c>
      <c r="AW3157">
        <v>3</v>
      </c>
      <c r="AY3157" s="130">
        <v>54</v>
      </c>
      <c r="AZ3157" s="131">
        <v>109</v>
      </c>
      <c r="BA3157" s="132">
        <f t="shared" si="1166"/>
        <v>54109</v>
      </c>
      <c r="BC3157" s="7" t="s">
        <v>532</v>
      </c>
    </row>
    <row r="3158" spans="1:55" collapsed="1" x14ac:dyDescent="0.2">
      <c r="A3158" t="s">
        <v>2459</v>
      </c>
      <c r="B3158" t="s">
        <v>3301</v>
      </c>
      <c r="C3158" s="1">
        <f t="shared" si="1169"/>
        <v>636459</v>
      </c>
      <c r="D3158" s="7">
        <f>RANK(N3158,(N3158:P3158,Q3158:AJ3158))</f>
        <v>1</v>
      </c>
      <c r="E3158" s="7">
        <f>RANK(O3158,(N3158:P3158,Q3158:AJ3158))</f>
        <v>2</v>
      </c>
      <c r="F3158" s="7">
        <f>IF(P3158&gt;0,RANK(P3158,(N3158:P3158,Q3158:AJ3158)),0)</f>
        <v>3</v>
      </c>
      <c r="G3158" s="1">
        <f t="shared" si="1167"/>
        <v>93866</v>
      </c>
      <c r="H3158" s="2">
        <f t="shared" si="1168"/>
        <v>0.14748161311254929</v>
      </c>
      <c r="I3158" s="2"/>
      <c r="J3158" s="2">
        <f t="shared" si="1170"/>
        <v>0.51505595804285897</v>
      </c>
      <c r="K3158" s="2">
        <f t="shared" si="1171"/>
        <v>0.36757434493030972</v>
      </c>
      <c r="L3158" s="2">
        <f t="shared" si="1172"/>
        <v>0.11255870370283082</v>
      </c>
      <c r="M3158" s="2">
        <f t="shared" si="1173"/>
        <v>4.8109933240004926E-3</v>
      </c>
      <c r="N3158" s="1">
        <f>SUM(N3103:N3157)</f>
        <v>327812</v>
      </c>
      <c r="O3158" s="1">
        <f>SUM(O3103:O3157)</f>
        <v>233946</v>
      </c>
      <c r="P3158" s="1">
        <f>SUM(P3103:P3157)</f>
        <v>71639</v>
      </c>
      <c r="R3158" s="1">
        <f>SUM(R3103:R3157)</f>
        <v>3062</v>
      </c>
      <c r="AL3158" s="7">
        <f>IF(Q3158&gt;0,RANK(Q3158,(N3158:P3158,Q3158:AJ3158)),0)</f>
        <v>0</v>
      </c>
      <c r="AM3158" s="7">
        <f>IF(R3158&gt;0,RANK(R3158,(N3158:P3158,Q3158:AJ3158)),0)</f>
        <v>4</v>
      </c>
      <c r="AN3158" s="7">
        <f>IF(S3158&gt;0,RANK(S3158,(N3158:P3158,Q3158:AJ3158)),0)</f>
        <v>0</v>
      </c>
      <c r="AO3158" s="7">
        <f>IF(T3158&gt;0,RANK(T3158,(N3158:P3158,Q3158:AJ3158)),0)</f>
        <v>0</v>
      </c>
      <c r="AP3158" s="2">
        <f t="shared" si="1174"/>
        <v>0</v>
      </c>
      <c r="AQ3158" s="2">
        <f t="shared" si="1175"/>
        <v>4.8109933240004467E-3</v>
      </c>
      <c r="AR3158" s="2">
        <f t="shared" si="1176"/>
        <v>0</v>
      </c>
      <c r="AS3158" s="2">
        <f t="shared" si="1177"/>
        <v>0</v>
      </c>
      <c r="AU3158" t="s">
        <v>2459</v>
      </c>
      <c r="AV3158" t="s">
        <v>3301</v>
      </c>
      <c r="AY3158" s="130">
        <v>54</v>
      </c>
      <c r="AZ3158" s="131"/>
      <c r="BA3158" s="130">
        <v>54</v>
      </c>
      <c r="BC3158" s="7" t="s">
        <v>433</v>
      </c>
    </row>
    <row r="3159" spans="1:55" x14ac:dyDescent="0.2">
      <c r="C3159" s="1"/>
      <c r="E3159" s="7"/>
      <c r="F3159" s="7"/>
      <c r="I3159" s="2"/>
      <c r="AL3159" s="7"/>
      <c r="AM3159" s="7"/>
      <c r="AN3159" s="7"/>
      <c r="AO3159" s="7"/>
      <c r="AY3159" s="130"/>
      <c r="AZ3159" s="131"/>
      <c r="BA3159" s="132"/>
    </row>
    <row r="3160" spans="1:55" hidden="1" outlineLevel="1" x14ac:dyDescent="0.2">
      <c r="A3160" t="s">
        <v>1628</v>
      </c>
      <c r="B3160" t="s">
        <v>109</v>
      </c>
      <c r="C3160" s="1">
        <f t="shared" ref="C3160:C3191" si="1178">SUM(N3160:AJ3160)</f>
        <v>7824</v>
      </c>
      <c r="D3160" s="7">
        <f>RANK(N3160,(N3160:P3160,Q3160:AJ3160))</f>
        <v>1</v>
      </c>
      <c r="E3160" s="7">
        <f>RANK(O3160,(N3160:P3160,Q3160:AJ3160))</f>
        <v>2</v>
      </c>
      <c r="F3160" s="7">
        <f>IF(P3160&gt;0,RANK(P3160,(N3160:P3160,Q3160:AJ3160)),0)</f>
        <v>3</v>
      </c>
      <c r="G3160" s="1">
        <f t="shared" si="1167"/>
        <v>1669</v>
      </c>
      <c r="H3160" s="2">
        <f t="shared" si="1168"/>
        <v>0.21331799591002046</v>
      </c>
      <c r="I3160" s="2"/>
      <c r="J3160" s="2">
        <f t="shared" ref="J3160:J3191" si="1179">IF($C3160=0,"-",N3160/$C3160)</f>
        <v>0.52645705521472397</v>
      </c>
      <c r="K3160" s="2">
        <f t="shared" ref="K3160:K3191" si="1180">IF($C3160=0,"-",O3160/$C3160)</f>
        <v>0.31313905930470348</v>
      </c>
      <c r="L3160" s="2">
        <f t="shared" ref="L3160:L3191" si="1181">IF($C3160=0,"-",P3160/$C3160)</f>
        <v>0.14340490797546013</v>
      </c>
      <c r="M3160" s="2">
        <f t="shared" ref="M3160:M3191" si="1182">IF(C3160=0,"-",(1-J3160-K3160-L3160))</f>
        <v>1.6998977505112423E-2</v>
      </c>
      <c r="N3160" s="1">
        <v>4119</v>
      </c>
      <c r="O3160" s="1">
        <v>2450</v>
      </c>
      <c r="P3160" s="1">
        <v>1122</v>
      </c>
      <c r="Q3160" s="1">
        <v>54</v>
      </c>
      <c r="R3160" s="1">
        <v>27</v>
      </c>
      <c r="S3160" s="1">
        <v>37</v>
      </c>
      <c r="T3160" s="1">
        <v>2</v>
      </c>
      <c r="U3160" s="1">
        <v>1</v>
      </c>
      <c r="W3160" s="1">
        <v>8</v>
      </c>
      <c r="Y3160" s="1">
        <v>1</v>
      </c>
      <c r="AB3160" s="1">
        <v>3</v>
      </c>
      <c r="AL3160" s="7">
        <f>IF(Q3160&gt;0,RANK(Q3160,(N3160:P3160,Q3160:AJ3160)),0)</f>
        <v>4</v>
      </c>
      <c r="AM3160" s="7">
        <f>IF(R3160&gt;0,RANK(R3160,(N3160:P3160,Q3160:AJ3160)),0)</f>
        <v>6</v>
      </c>
      <c r="AN3160" s="7">
        <f>IF(S3160&gt;0,RANK(S3160,(N3160:P3160,Q3160:AJ3160)),0)</f>
        <v>5</v>
      </c>
      <c r="AO3160" s="7">
        <f>IF(T3160&gt;0,RANK(T3160,(N3160:P3160,Q3160:AJ3160)),0)</f>
        <v>9</v>
      </c>
      <c r="AP3160" s="2">
        <f t="shared" ref="AP3160:AP3191" si="1183">IF($C3160=0,"-",Q3160/$C3160)</f>
        <v>6.9018404907975461E-3</v>
      </c>
      <c r="AQ3160" s="2">
        <f t="shared" ref="AQ3160:AQ3191" si="1184">IF($C3160=0,"-",R3160/$C3160)</f>
        <v>3.450920245398773E-3</v>
      </c>
      <c r="AR3160" s="2">
        <f t="shared" ref="AR3160:AR3191" si="1185">IF($C3160=0,"-",S3160/$C3160)</f>
        <v>4.7290388548057258E-3</v>
      </c>
      <c r="AS3160" s="2">
        <f t="shared" ref="AS3160:AS3191" si="1186">IF($C3160=0,"-",T3160/$C3160)</f>
        <v>2.5562372188139062E-4</v>
      </c>
      <c r="AU3160" t="s">
        <v>1628</v>
      </c>
      <c r="AV3160" t="s">
        <v>109</v>
      </c>
      <c r="AY3160" s="130">
        <v>55</v>
      </c>
      <c r="AZ3160" s="131">
        <v>1</v>
      </c>
      <c r="BA3160" s="132">
        <f t="shared" ref="BA3160:BA3223" si="1187">AY3160*1000+AZ3160</f>
        <v>55001</v>
      </c>
      <c r="BC3160" s="7" t="s">
        <v>532</v>
      </c>
    </row>
    <row r="3161" spans="1:55" hidden="1" outlineLevel="1" x14ac:dyDescent="0.2">
      <c r="A3161" t="s">
        <v>3242</v>
      </c>
      <c r="B3161" t="s">
        <v>109</v>
      </c>
      <c r="C3161" s="1">
        <f t="shared" si="1178"/>
        <v>6798</v>
      </c>
      <c r="D3161" s="7">
        <f>RANK(N3161,(N3161:P3161,Q3161:AJ3161))</f>
        <v>1</v>
      </c>
      <c r="E3161" s="7">
        <f>RANK(O3161,(N3161:P3161,Q3161:AJ3161))</f>
        <v>2</v>
      </c>
      <c r="F3161" s="7">
        <f>IF(P3161&gt;0,RANK(P3161,(N3161:P3161,Q3161:AJ3161)),0)</f>
        <v>3</v>
      </c>
      <c r="G3161" s="1">
        <f t="shared" si="1167"/>
        <v>1945</v>
      </c>
      <c r="H3161" s="2">
        <f t="shared" si="1168"/>
        <v>0.28611356281259193</v>
      </c>
      <c r="I3161" s="2"/>
      <c r="J3161" s="2">
        <f t="shared" si="1179"/>
        <v>0.56016475433951163</v>
      </c>
      <c r="K3161" s="2">
        <f t="shared" si="1180"/>
        <v>0.2740511915269197</v>
      </c>
      <c r="L3161" s="2">
        <f t="shared" si="1181"/>
        <v>0.12665489849955869</v>
      </c>
      <c r="M3161" s="2">
        <f t="shared" si="1182"/>
        <v>3.9129155634009982E-2</v>
      </c>
      <c r="N3161" s="1">
        <v>3808</v>
      </c>
      <c r="O3161" s="1">
        <v>1863</v>
      </c>
      <c r="P3161" s="1">
        <v>861</v>
      </c>
      <c r="Q3161" s="1">
        <v>149</v>
      </c>
      <c r="R3161" s="1">
        <v>33</v>
      </c>
      <c r="S3161" s="1">
        <v>18</v>
      </c>
      <c r="T3161" s="1">
        <v>28</v>
      </c>
      <c r="U3161" s="1">
        <v>8</v>
      </c>
      <c r="W3161" s="1">
        <v>5</v>
      </c>
      <c r="Y3161" s="1">
        <v>4</v>
      </c>
      <c r="AB3161" s="1">
        <v>21</v>
      </c>
      <c r="AL3161" s="7">
        <f>IF(Q3161&gt;0,RANK(Q3161,(N3161:P3161,Q3161:AJ3161)),0)</f>
        <v>4</v>
      </c>
      <c r="AM3161" s="7">
        <f>IF(R3161&gt;0,RANK(R3161,(N3161:P3161,Q3161:AJ3161)),0)</f>
        <v>5</v>
      </c>
      <c r="AN3161" s="7">
        <f>IF(S3161&gt;0,RANK(S3161,(N3161:P3161,Q3161:AJ3161)),0)</f>
        <v>8</v>
      </c>
      <c r="AO3161" s="7">
        <f>IF(T3161&gt;0,RANK(T3161,(N3161:P3161,Q3161:AJ3161)),0)</f>
        <v>6</v>
      </c>
      <c r="AP3161" s="2">
        <f t="shared" si="1183"/>
        <v>2.1918211238599588E-2</v>
      </c>
      <c r="AQ3161" s="2">
        <f t="shared" si="1184"/>
        <v>4.8543689320388345E-3</v>
      </c>
      <c r="AR3161" s="2">
        <f t="shared" si="1185"/>
        <v>2.6478375992939102E-3</v>
      </c>
      <c r="AS3161" s="2">
        <f t="shared" si="1186"/>
        <v>4.1188584877905263E-3</v>
      </c>
      <c r="AU3161" t="s">
        <v>3242</v>
      </c>
      <c r="AV3161" t="s">
        <v>109</v>
      </c>
      <c r="AY3161" s="130">
        <v>55</v>
      </c>
      <c r="AZ3161" s="131">
        <v>3</v>
      </c>
      <c r="BA3161" s="132">
        <f t="shared" si="1187"/>
        <v>55003</v>
      </c>
      <c r="BC3161" s="7" t="s">
        <v>532</v>
      </c>
    </row>
    <row r="3162" spans="1:55" hidden="1" outlineLevel="1" x14ac:dyDescent="0.2">
      <c r="A3162" t="s">
        <v>1008</v>
      </c>
      <c r="B3162" t="s">
        <v>109</v>
      </c>
      <c r="C3162" s="1">
        <f t="shared" si="1178"/>
        <v>17191</v>
      </c>
      <c r="D3162" s="7">
        <f>RANK(N3162,(N3162:P3162,Q3162:AJ3162))</f>
        <v>1</v>
      </c>
      <c r="E3162" s="7">
        <f>RANK(O3162,(N3162:P3162,Q3162:AJ3162))</f>
        <v>2</v>
      </c>
      <c r="F3162" s="7">
        <f>IF(P3162&gt;0,RANK(P3162,(N3162:P3162,Q3162:AJ3162)),0)</f>
        <v>3</v>
      </c>
      <c r="G3162" s="1">
        <f t="shared" si="1167"/>
        <v>1867</v>
      </c>
      <c r="H3162" s="2">
        <f t="shared" si="1168"/>
        <v>0.10860333895643069</v>
      </c>
      <c r="I3162" s="2"/>
      <c r="J3162" s="2">
        <f t="shared" si="1179"/>
        <v>0.46681403059740562</v>
      </c>
      <c r="K3162" s="2">
        <f t="shared" si="1180"/>
        <v>0.35821069164097491</v>
      </c>
      <c r="L3162" s="2">
        <f t="shared" si="1181"/>
        <v>0.15659356640102379</v>
      </c>
      <c r="M3162" s="2">
        <f t="shared" si="1182"/>
        <v>1.8381711360595743E-2</v>
      </c>
      <c r="N3162" s="1">
        <v>8025</v>
      </c>
      <c r="O3162" s="1">
        <v>6158</v>
      </c>
      <c r="P3162" s="1">
        <v>2692</v>
      </c>
      <c r="Q3162" s="1">
        <v>215</v>
      </c>
      <c r="R3162" s="1">
        <v>42</v>
      </c>
      <c r="S3162" s="1">
        <v>34</v>
      </c>
      <c r="T3162" s="1">
        <v>6</v>
      </c>
      <c r="U3162" s="1">
        <v>9</v>
      </c>
      <c r="W3162" s="1">
        <v>0</v>
      </c>
      <c r="Y3162" s="1">
        <v>4</v>
      </c>
      <c r="AB3162" s="1">
        <v>6</v>
      </c>
      <c r="AL3162" s="7">
        <f>IF(Q3162&gt;0,RANK(Q3162,(N3162:P3162,Q3162:AJ3162)),0)</f>
        <v>4</v>
      </c>
      <c r="AM3162" s="7">
        <f>IF(R3162&gt;0,RANK(R3162,(N3162:P3162,Q3162:AJ3162)),0)</f>
        <v>5</v>
      </c>
      <c r="AN3162" s="7">
        <f>IF(S3162&gt;0,RANK(S3162,(N3162:P3162,Q3162:AJ3162)),0)</f>
        <v>6</v>
      </c>
      <c r="AO3162" s="7">
        <f>IF(T3162&gt;0,RANK(T3162,(N3162:P3162,Q3162:AJ3162)),0)</f>
        <v>8</v>
      </c>
      <c r="AP3162" s="2">
        <f t="shared" si="1183"/>
        <v>1.2506544121924262E-2</v>
      </c>
      <c r="AQ3162" s="2">
        <f t="shared" si="1184"/>
        <v>2.4431388517247399E-3</v>
      </c>
      <c r="AR3162" s="2">
        <f t="shared" si="1185"/>
        <v>1.9777790704438368E-3</v>
      </c>
      <c r="AS3162" s="2">
        <f t="shared" si="1186"/>
        <v>3.4901983596067709E-4</v>
      </c>
      <c r="AU3162" t="s">
        <v>1008</v>
      </c>
      <c r="AV3162" t="s">
        <v>109</v>
      </c>
      <c r="AY3162" s="130">
        <v>55</v>
      </c>
      <c r="AZ3162" s="131">
        <v>5</v>
      </c>
      <c r="BA3162" s="132">
        <f t="shared" si="1187"/>
        <v>55005</v>
      </c>
      <c r="BC3162" s="7" t="s">
        <v>532</v>
      </c>
    </row>
    <row r="3163" spans="1:55" hidden="1" outlineLevel="1" x14ac:dyDescent="0.2">
      <c r="A3163" t="s">
        <v>1009</v>
      </c>
      <c r="B3163" t="s">
        <v>109</v>
      </c>
      <c r="C3163" s="1">
        <f t="shared" si="1178"/>
        <v>7340</v>
      </c>
      <c r="D3163" s="7">
        <f>RANK(N3163,(N3163:P3163,Q3163:AJ3163))</f>
        <v>1</v>
      </c>
      <c r="E3163" s="7">
        <f>RANK(O3163,(N3163:P3163,Q3163:AJ3163))</f>
        <v>2</v>
      </c>
      <c r="F3163" s="7">
        <f>IF(P3163&gt;0,RANK(P3163,(N3163:P3163,Q3163:AJ3163)),0)</f>
        <v>3</v>
      </c>
      <c r="G3163" s="1">
        <f t="shared" si="1167"/>
        <v>1645</v>
      </c>
      <c r="H3163" s="2">
        <f t="shared" si="1168"/>
        <v>0.22411444141689374</v>
      </c>
      <c r="I3163" s="2"/>
      <c r="J3163" s="2">
        <f t="shared" si="1179"/>
        <v>0.53065395095367851</v>
      </c>
      <c r="K3163" s="2">
        <f t="shared" si="1180"/>
        <v>0.30653950953678472</v>
      </c>
      <c r="L3163" s="2">
        <f t="shared" si="1181"/>
        <v>0.12247956403269755</v>
      </c>
      <c r="M3163" s="2">
        <f t="shared" si="1182"/>
        <v>4.0326975476839222E-2</v>
      </c>
      <c r="N3163" s="1">
        <v>3895</v>
      </c>
      <c r="O3163" s="1">
        <v>2250</v>
      </c>
      <c r="P3163" s="1">
        <v>899</v>
      </c>
      <c r="Q3163" s="1">
        <v>233</v>
      </c>
      <c r="R3163" s="1">
        <v>23</v>
      </c>
      <c r="S3163" s="1">
        <v>22</v>
      </c>
      <c r="T3163" s="1">
        <v>3</v>
      </c>
      <c r="U3163" s="1">
        <v>5</v>
      </c>
      <c r="W3163" s="1">
        <v>5</v>
      </c>
      <c r="Y3163" s="1">
        <v>1</v>
      </c>
      <c r="AB3163" s="1">
        <v>4</v>
      </c>
      <c r="AL3163" s="7">
        <f>IF(Q3163&gt;0,RANK(Q3163,(N3163:P3163,Q3163:AJ3163)),0)</f>
        <v>4</v>
      </c>
      <c r="AM3163" s="7">
        <f>IF(R3163&gt;0,RANK(R3163,(N3163:P3163,Q3163:AJ3163)),0)</f>
        <v>5</v>
      </c>
      <c r="AN3163" s="7">
        <f>IF(S3163&gt;0,RANK(S3163,(N3163:P3163,Q3163:AJ3163)),0)</f>
        <v>6</v>
      </c>
      <c r="AO3163" s="7">
        <f>IF(T3163&gt;0,RANK(T3163,(N3163:P3163,Q3163:AJ3163)),0)</f>
        <v>10</v>
      </c>
      <c r="AP3163" s="2">
        <f t="shared" si="1183"/>
        <v>3.1743869209809261E-2</v>
      </c>
      <c r="AQ3163" s="2">
        <f t="shared" si="1184"/>
        <v>3.1335149863760217E-3</v>
      </c>
      <c r="AR3163" s="2">
        <f t="shared" si="1185"/>
        <v>2.997275204359673E-3</v>
      </c>
      <c r="AS3163" s="2">
        <f t="shared" si="1186"/>
        <v>4.0871934604904634E-4</v>
      </c>
      <c r="AU3163" t="s">
        <v>1009</v>
      </c>
      <c r="AV3163" t="s">
        <v>109</v>
      </c>
      <c r="AY3163" s="130">
        <v>55</v>
      </c>
      <c r="AZ3163" s="131">
        <v>7</v>
      </c>
      <c r="BA3163" s="132">
        <f t="shared" si="1187"/>
        <v>55007</v>
      </c>
      <c r="BC3163" s="7" t="s">
        <v>532</v>
      </c>
    </row>
    <row r="3164" spans="1:55" hidden="1" outlineLevel="1" x14ac:dyDescent="0.2">
      <c r="A3164" t="s">
        <v>470</v>
      </c>
      <c r="B3164" t="s">
        <v>109</v>
      </c>
      <c r="C3164" s="1">
        <f t="shared" si="1178"/>
        <v>90837</v>
      </c>
      <c r="D3164" s="7">
        <f>RANK(N3164,(N3164:P3164,Q3164:AJ3164))</f>
        <v>1</v>
      </c>
      <c r="E3164" s="7">
        <f>RANK(O3164,(N3164:P3164,Q3164:AJ3164))</f>
        <v>2</v>
      </c>
      <c r="F3164" s="7">
        <f>IF(P3164&gt;0,RANK(P3164,(N3164:P3164,Q3164:AJ3164)),0)</f>
        <v>3</v>
      </c>
      <c r="G3164" s="1">
        <f t="shared" si="1167"/>
        <v>4260</v>
      </c>
      <c r="H3164" s="2">
        <f t="shared" si="1168"/>
        <v>4.6897189471250704E-2</v>
      </c>
      <c r="I3164" s="2"/>
      <c r="J3164" s="2">
        <f t="shared" si="1179"/>
        <v>0.47142684148529784</v>
      </c>
      <c r="K3164" s="2">
        <f t="shared" si="1180"/>
        <v>0.42452965201404713</v>
      </c>
      <c r="L3164" s="2">
        <f t="shared" si="1181"/>
        <v>8.8466153659852262E-2</v>
      </c>
      <c r="M3164" s="2">
        <f t="shared" si="1182"/>
        <v>1.5577352840802819E-2</v>
      </c>
      <c r="N3164" s="1">
        <v>42823</v>
      </c>
      <c r="O3164" s="1">
        <v>38563</v>
      </c>
      <c r="P3164" s="1">
        <v>8036</v>
      </c>
      <c r="Q3164" s="1">
        <v>817</v>
      </c>
      <c r="R3164" s="1">
        <v>248</v>
      </c>
      <c r="S3164" s="1">
        <v>138</v>
      </c>
      <c r="T3164" s="1">
        <v>68</v>
      </c>
      <c r="U3164" s="1">
        <v>63</v>
      </c>
      <c r="W3164" s="1">
        <v>43</v>
      </c>
      <c r="Y3164" s="1">
        <v>18</v>
      </c>
      <c r="AB3164" s="1">
        <v>20</v>
      </c>
      <c r="AL3164" s="7">
        <f>IF(Q3164&gt;0,RANK(Q3164,(N3164:P3164,Q3164:AJ3164)),0)</f>
        <v>4</v>
      </c>
      <c r="AM3164" s="7">
        <f>IF(R3164&gt;0,RANK(R3164,(N3164:P3164,Q3164:AJ3164)),0)</f>
        <v>5</v>
      </c>
      <c r="AN3164" s="7">
        <f>IF(S3164&gt;0,RANK(S3164,(N3164:P3164,Q3164:AJ3164)),0)</f>
        <v>6</v>
      </c>
      <c r="AO3164" s="7">
        <f>IF(T3164&gt;0,RANK(T3164,(N3164:P3164,Q3164:AJ3164)),0)</f>
        <v>7</v>
      </c>
      <c r="AP3164" s="2">
        <f t="shared" si="1183"/>
        <v>8.9941323469511329E-3</v>
      </c>
      <c r="AQ3164" s="2">
        <f t="shared" si="1184"/>
        <v>2.7301650208615431E-3</v>
      </c>
      <c r="AR3164" s="2">
        <f t="shared" si="1185"/>
        <v>1.5192047293503749E-3</v>
      </c>
      <c r="AS3164" s="2">
        <f t="shared" si="1186"/>
        <v>7.4859363475235862E-4</v>
      </c>
      <c r="AU3164" t="s">
        <v>470</v>
      </c>
      <c r="AV3164" t="s">
        <v>109</v>
      </c>
      <c r="AY3164" s="130">
        <v>55</v>
      </c>
      <c r="AZ3164" s="131">
        <v>9</v>
      </c>
      <c r="BA3164" s="132">
        <f t="shared" si="1187"/>
        <v>55009</v>
      </c>
      <c r="BC3164" s="7" t="s">
        <v>532</v>
      </c>
    </row>
    <row r="3165" spans="1:55" hidden="1" outlineLevel="1" x14ac:dyDescent="0.2">
      <c r="A3165" t="s">
        <v>611</v>
      </c>
      <c r="B3165" t="s">
        <v>109</v>
      </c>
      <c r="C3165" s="1">
        <f t="shared" si="1178"/>
        <v>5557</v>
      </c>
      <c r="D3165" s="7">
        <f>RANK(N3165,(N3165:P3165,Q3165:AJ3165))</f>
        <v>1</v>
      </c>
      <c r="E3165" s="7">
        <f>RANK(O3165,(N3165:P3165,Q3165:AJ3165))</f>
        <v>2</v>
      </c>
      <c r="F3165" s="7">
        <f>IF(P3165&gt;0,RANK(P3165,(N3165:P3165,Q3165:AJ3165)),0)</f>
        <v>3</v>
      </c>
      <c r="G3165" s="1">
        <f t="shared" si="1167"/>
        <v>881</v>
      </c>
      <c r="H3165" s="2">
        <f t="shared" si="1168"/>
        <v>0.15853877991722151</v>
      </c>
      <c r="I3165" s="2"/>
      <c r="J3165" s="2">
        <f t="shared" si="1179"/>
        <v>0.48245456181392837</v>
      </c>
      <c r="K3165" s="2">
        <f t="shared" si="1180"/>
        <v>0.32391578189670683</v>
      </c>
      <c r="L3165" s="2">
        <f t="shared" si="1181"/>
        <v>0.17491452222422171</v>
      </c>
      <c r="M3165" s="2">
        <f t="shared" si="1182"/>
        <v>1.8715134065143024E-2</v>
      </c>
      <c r="N3165" s="1">
        <v>2681</v>
      </c>
      <c r="O3165" s="1">
        <v>1800</v>
      </c>
      <c r="P3165" s="1">
        <v>972</v>
      </c>
      <c r="Q3165" s="1">
        <v>69</v>
      </c>
      <c r="R3165" s="1">
        <v>11</v>
      </c>
      <c r="S3165" s="1">
        <v>13</v>
      </c>
      <c r="T3165" s="1">
        <v>4</v>
      </c>
      <c r="U3165" s="1">
        <v>1</v>
      </c>
      <c r="W3165" s="1">
        <v>3</v>
      </c>
      <c r="Y3165" s="1">
        <v>1</v>
      </c>
      <c r="AB3165" s="1">
        <v>2</v>
      </c>
      <c r="AL3165" s="7">
        <f>IF(Q3165&gt;0,RANK(Q3165,(N3165:P3165,Q3165:AJ3165)),0)</f>
        <v>4</v>
      </c>
      <c r="AM3165" s="7">
        <f>IF(R3165&gt;0,RANK(R3165,(N3165:P3165,Q3165:AJ3165)),0)</f>
        <v>6</v>
      </c>
      <c r="AN3165" s="7">
        <f>IF(S3165&gt;0,RANK(S3165,(N3165:P3165,Q3165:AJ3165)),0)</f>
        <v>5</v>
      </c>
      <c r="AO3165" s="7">
        <f>IF(T3165&gt;0,RANK(T3165,(N3165:P3165,Q3165:AJ3165)),0)</f>
        <v>7</v>
      </c>
      <c r="AP3165" s="2">
        <f t="shared" si="1183"/>
        <v>1.2416771639373762E-2</v>
      </c>
      <c r="AQ3165" s="2">
        <f t="shared" si="1184"/>
        <v>1.9794853338132084E-3</v>
      </c>
      <c r="AR3165" s="2">
        <f t="shared" si="1185"/>
        <v>2.3393917581428828E-3</v>
      </c>
      <c r="AS3165" s="2">
        <f t="shared" si="1186"/>
        <v>7.1981284865934854E-4</v>
      </c>
      <c r="AU3165" t="s">
        <v>611</v>
      </c>
      <c r="AV3165" t="s">
        <v>109</v>
      </c>
      <c r="AY3165" s="130">
        <v>55</v>
      </c>
      <c r="AZ3165" s="131">
        <v>11</v>
      </c>
      <c r="BA3165" s="132">
        <f t="shared" si="1187"/>
        <v>55011</v>
      </c>
      <c r="BC3165" s="7" t="s">
        <v>532</v>
      </c>
    </row>
    <row r="3166" spans="1:55" hidden="1" outlineLevel="1" x14ac:dyDescent="0.2">
      <c r="A3166" t="s">
        <v>3266</v>
      </c>
      <c r="B3166" t="s">
        <v>109</v>
      </c>
      <c r="C3166" s="1">
        <f t="shared" si="1178"/>
        <v>7169</v>
      </c>
      <c r="D3166" s="7">
        <f>RANK(N3166,(N3166:P3166,Q3166:AJ3166))</f>
        <v>1</v>
      </c>
      <c r="E3166" s="7">
        <f>RANK(O3166,(N3166:P3166,Q3166:AJ3166))</f>
        <v>2</v>
      </c>
      <c r="F3166" s="7">
        <f>IF(P3166&gt;0,RANK(P3166,(N3166:P3166,Q3166:AJ3166)),0)</f>
        <v>3</v>
      </c>
      <c r="G3166" s="1">
        <f t="shared" si="1167"/>
        <v>1173</v>
      </c>
      <c r="H3166" s="2">
        <f t="shared" si="1168"/>
        <v>0.16362114660343144</v>
      </c>
      <c r="I3166" s="2"/>
      <c r="J3166" s="2">
        <f t="shared" si="1179"/>
        <v>0.50564932347607761</v>
      </c>
      <c r="K3166" s="2">
        <f t="shared" si="1180"/>
        <v>0.34202817687264614</v>
      </c>
      <c r="L3166" s="2">
        <f t="shared" si="1181"/>
        <v>0.13418886874041011</v>
      </c>
      <c r="M3166" s="2">
        <f t="shared" si="1182"/>
        <v>1.8133630910866144E-2</v>
      </c>
      <c r="N3166" s="1">
        <v>3625</v>
      </c>
      <c r="O3166" s="1">
        <v>2452</v>
      </c>
      <c r="P3166" s="1">
        <v>962</v>
      </c>
      <c r="Q3166" s="1">
        <v>81</v>
      </c>
      <c r="R3166" s="1">
        <v>21</v>
      </c>
      <c r="S3166" s="1">
        <v>22</v>
      </c>
      <c r="U3166" s="1">
        <v>0</v>
      </c>
      <c r="W3166" s="1">
        <v>5</v>
      </c>
      <c r="Y3166" s="1">
        <v>1</v>
      </c>
      <c r="AB3166" s="1">
        <v>0</v>
      </c>
      <c r="AL3166" s="7">
        <f>IF(Q3166&gt;0,RANK(Q3166,(N3166:P3166,Q3166:AJ3166)),0)</f>
        <v>4</v>
      </c>
      <c r="AM3166" s="7">
        <f>IF(R3166&gt;0,RANK(R3166,(N3166:P3166,Q3166:AJ3166)),0)</f>
        <v>6</v>
      </c>
      <c r="AN3166" s="7">
        <f>IF(S3166&gt;0,RANK(S3166,(N3166:P3166,Q3166:AJ3166)),0)</f>
        <v>5</v>
      </c>
      <c r="AO3166" s="7">
        <f>IF(T3166&gt;0,RANK(T3166,(N3166:P3166,Q3166:AJ3166)),0)</f>
        <v>0</v>
      </c>
      <c r="AP3166" s="2">
        <f t="shared" si="1183"/>
        <v>1.1298646952155112E-2</v>
      </c>
      <c r="AQ3166" s="2">
        <f t="shared" si="1184"/>
        <v>2.9292788394476217E-3</v>
      </c>
      <c r="AR3166" s="2">
        <f t="shared" si="1185"/>
        <v>3.0687683079927467E-3</v>
      </c>
      <c r="AS3166" s="2">
        <f t="shared" si="1186"/>
        <v>0</v>
      </c>
      <c r="AU3166" t="s">
        <v>3266</v>
      </c>
      <c r="AV3166" t="s">
        <v>109</v>
      </c>
      <c r="AY3166" s="130">
        <v>55</v>
      </c>
      <c r="AZ3166" s="131">
        <v>13</v>
      </c>
      <c r="BA3166" s="132">
        <f t="shared" si="1187"/>
        <v>55013</v>
      </c>
      <c r="BC3166" s="7" t="s">
        <v>532</v>
      </c>
    </row>
    <row r="3167" spans="1:55" hidden="1" outlineLevel="1" x14ac:dyDescent="0.2">
      <c r="A3167" t="s">
        <v>2537</v>
      </c>
      <c r="B3167" t="s">
        <v>109</v>
      </c>
      <c r="C3167" s="1">
        <f t="shared" si="1178"/>
        <v>16299</v>
      </c>
      <c r="D3167" s="7">
        <f>RANK(N3167,(N3167:P3167,Q3167:AJ3167))</f>
        <v>2</v>
      </c>
      <c r="E3167" s="7">
        <f>RANK(O3167,(N3167:P3167,Q3167:AJ3167))</f>
        <v>1</v>
      </c>
      <c r="F3167" s="7">
        <f>IF(P3167&gt;0,RANK(P3167,(N3167:P3167,Q3167:AJ3167)),0)</f>
        <v>3</v>
      </c>
      <c r="G3167" s="1">
        <f t="shared" si="1167"/>
        <v>109</v>
      </c>
      <c r="H3167" s="2">
        <f t="shared" si="1168"/>
        <v>6.6875268421375542E-3</v>
      </c>
      <c r="I3167" s="2"/>
      <c r="J3167" s="2">
        <f t="shared" si="1179"/>
        <v>0.42579299343518007</v>
      </c>
      <c r="K3167" s="2">
        <f t="shared" si="1180"/>
        <v>0.43248052027731765</v>
      </c>
      <c r="L3167" s="2">
        <f t="shared" si="1181"/>
        <v>0.12957850174857352</v>
      </c>
      <c r="M3167" s="2">
        <f t="shared" si="1182"/>
        <v>1.2147984538928763E-2</v>
      </c>
      <c r="N3167" s="1">
        <v>6940</v>
      </c>
      <c r="O3167" s="1">
        <v>7049</v>
      </c>
      <c r="P3167" s="1">
        <v>2112</v>
      </c>
      <c r="Q3167" s="1">
        <v>77</v>
      </c>
      <c r="R3167" s="1">
        <v>62</v>
      </c>
      <c r="S3167" s="1">
        <v>24</v>
      </c>
      <c r="T3167" s="1">
        <v>6</v>
      </c>
      <c r="U3167" s="1">
        <v>9</v>
      </c>
      <c r="W3167" s="1">
        <v>20</v>
      </c>
      <c r="Y3167" s="1">
        <v>0</v>
      </c>
      <c r="AB3167" s="1">
        <v>0</v>
      </c>
      <c r="AL3167" s="7">
        <f>IF(Q3167&gt;0,RANK(Q3167,(N3167:P3167,Q3167:AJ3167)),0)</f>
        <v>4</v>
      </c>
      <c r="AM3167" s="7">
        <f>IF(R3167&gt;0,RANK(R3167,(N3167:P3167,Q3167:AJ3167)),0)</f>
        <v>5</v>
      </c>
      <c r="AN3167" s="7">
        <f>IF(S3167&gt;0,RANK(S3167,(N3167:P3167,Q3167:AJ3167)),0)</f>
        <v>6</v>
      </c>
      <c r="AO3167" s="7">
        <f>IF(T3167&gt;0,RANK(T3167,(N3167:P3167,Q3167:AJ3167)),0)</f>
        <v>9</v>
      </c>
      <c r="AP3167" s="2">
        <f t="shared" si="1183"/>
        <v>4.7242162095834104E-3</v>
      </c>
      <c r="AQ3167" s="2">
        <f t="shared" si="1184"/>
        <v>3.803914350573655E-3</v>
      </c>
      <c r="AR3167" s="2">
        <f t="shared" si="1185"/>
        <v>1.4724829744156083E-3</v>
      </c>
      <c r="AS3167" s="2">
        <f t="shared" si="1186"/>
        <v>3.6812074360390208E-4</v>
      </c>
      <c r="AU3167" t="s">
        <v>2537</v>
      </c>
      <c r="AV3167" t="s">
        <v>109</v>
      </c>
      <c r="AY3167" s="130">
        <v>55</v>
      </c>
      <c r="AZ3167" s="131">
        <v>15</v>
      </c>
      <c r="BA3167" s="132">
        <f t="shared" si="1187"/>
        <v>55015</v>
      </c>
      <c r="BC3167" s="7" t="s">
        <v>532</v>
      </c>
    </row>
    <row r="3168" spans="1:55" hidden="1" outlineLevel="1" x14ac:dyDescent="0.2">
      <c r="A3168" t="s">
        <v>1103</v>
      </c>
      <c r="B3168" t="s">
        <v>109</v>
      </c>
      <c r="C3168" s="1">
        <f t="shared" si="1178"/>
        <v>21131</v>
      </c>
      <c r="D3168" s="7">
        <f>RANK(N3168,(N3168:P3168,Q3168:AJ3168))</f>
        <v>1</v>
      </c>
      <c r="E3168" s="7">
        <f>RANK(O3168,(N3168:P3168,Q3168:AJ3168))</f>
        <v>2</v>
      </c>
      <c r="F3168" s="7">
        <f>IF(P3168&gt;0,RANK(P3168,(N3168:P3168,Q3168:AJ3168)),0)</f>
        <v>3</v>
      </c>
      <c r="G3168" s="1">
        <f t="shared" si="1167"/>
        <v>2127</v>
      </c>
      <c r="H3168" s="2">
        <f t="shared" si="1168"/>
        <v>0.1006578013345322</v>
      </c>
      <c r="I3168" s="2"/>
      <c r="J3168" s="2">
        <f t="shared" si="1179"/>
        <v>0.45653305570015618</v>
      </c>
      <c r="K3168" s="2">
        <f t="shared" si="1180"/>
        <v>0.35587525436562395</v>
      </c>
      <c r="L3168" s="2">
        <f t="shared" si="1181"/>
        <v>0.16880412663858785</v>
      </c>
      <c r="M3168" s="2">
        <f t="shared" si="1182"/>
        <v>1.8787563295632081E-2</v>
      </c>
      <c r="N3168" s="1">
        <v>9647</v>
      </c>
      <c r="O3168" s="1">
        <v>7520</v>
      </c>
      <c r="P3168" s="1">
        <v>3567</v>
      </c>
      <c r="Q3168" s="1">
        <v>228</v>
      </c>
      <c r="R3168" s="1">
        <v>62</v>
      </c>
      <c r="S3168" s="1">
        <v>59</v>
      </c>
      <c r="T3168" s="1">
        <v>10</v>
      </c>
      <c r="U3168" s="1">
        <v>22</v>
      </c>
      <c r="W3168" s="1">
        <v>4</v>
      </c>
      <c r="Y3168" s="1">
        <v>5</v>
      </c>
      <c r="AB3168" s="1">
        <v>7</v>
      </c>
      <c r="AL3168" s="7">
        <f>IF(Q3168&gt;0,RANK(Q3168,(N3168:P3168,Q3168:AJ3168)),0)</f>
        <v>4</v>
      </c>
      <c r="AM3168" s="7">
        <f>IF(R3168&gt;0,RANK(R3168,(N3168:P3168,Q3168:AJ3168)),0)</f>
        <v>5</v>
      </c>
      <c r="AN3168" s="7">
        <f>IF(S3168&gt;0,RANK(S3168,(N3168:P3168,Q3168:AJ3168)),0)</f>
        <v>6</v>
      </c>
      <c r="AO3168" s="7">
        <f>IF(T3168&gt;0,RANK(T3168,(N3168:P3168,Q3168:AJ3168)),0)</f>
        <v>8</v>
      </c>
      <c r="AP3168" s="2">
        <f t="shared" si="1183"/>
        <v>1.0789834839808811E-2</v>
      </c>
      <c r="AQ3168" s="2">
        <f t="shared" si="1184"/>
        <v>2.9340778950357293E-3</v>
      </c>
      <c r="AR3168" s="2">
        <f t="shared" si="1185"/>
        <v>2.7921063839856136E-3</v>
      </c>
      <c r="AS3168" s="2">
        <f t="shared" si="1186"/>
        <v>4.7323837016705316E-4</v>
      </c>
      <c r="AU3168" t="s">
        <v>1103</v>
      </c>
      <c r="AV3168" t="s">
        <v>109</v>
      </c>
      <c r="AY3168" s="130">
        <v>55</v>
      </c>
      <c r="AZ3168" s="131">
        <v>17</v>
      </c>
      <c r="BA3168" s="132">
        <f t="shared" si="1187"/>
        <v>55017</v>
      </c>
      <c r="BC3168" s="7" t="s">
        <v>532</v>
      </c>
    </row>
    <row r="3169" spans="1:55" hidden="1" outlineLevel="1" x14ac:dyDescent="0.2">
      <c r="A3169" t="s">
        <v>667</v>
      </c>
      <c r="B3169" t="s">
        <v>109</v>
      </c>
      <c r="C3169" s="1">
        <f t="shared" si="1178"/>
        <v>12861</v>
      </c>
      <c r="D3169" s="7">
        <f>RANK(N3169,(N3169:P3169,Q3169:AJ3169))</f>
        <v>1</v>
      </c>
      <c r="E3169" s="7">
        <f>RANK(O3169,(N3169:P3169,Q3169:AJ3169))</f>
        <v>2</v>
      </c>
      <c r="F3169" s="7">
        <f>IF(P3169&gt;0,RANK(P3169,(N3169:P3169,Q3169:AJ3169)),0)</f>
        <v>3</v>
      </c>
      <c r="G3169" s="1">
        <f t="shared" si="1167"/>
        <v>918</v>
      </c>
      <c r="H3169" s="2">
        <f t="shared" si="1168"/>
        <v>7.1378586424072785E-2</v>
      </c>
      <c r="I3169" s="2"/>
      <c r="J3169" s="2">
        <f t="shared" si="1179"/>
        <v>0.43075966099059171</v>
      </c>
      <c r="K3169" s="2">
        <f t="shared" si="1180"/>
        <v>0.35938107456651891</v>
      </c>
      <c r="L3169" s="2">
        <f t="shared" si="1181"/>
        <v>0.19329756628566985</v>
      </c>
      <c r="M3169" s="2">
        <f t="shared" si="1182"/>
        <v>1.6561698157219529E-2</v>
      </c>
      <c r="N3169" s="1">
        <v>5540</v>
      </c>
      <c r="O3169" s="1">
        <v>4622</v>
      </c>
      <c r="P3169" s="1">
        <v>2486</v>
      </c>
      <c r="Q3169" s="1">
        <v>108</v>
      </c>
      <c r="R3169" s="1">
        <v>24</v>
      </c>
      <c r="S3169" s="1">
        <v>57</v>
      </c>
      <c r="T3169" s="1">
        <v>2</v>
      </c>
      <c r="U3169" s="1">
        <v>5</v>
      </c>
      <c r="W3169" s="1">
        <v>12</v>
      </c>
      <c r="Y3169" s="1">
        <v>5</v>
      </c>
      <c r="AB3169" s="1">
        <v>0</v>
      </c>
      <c r="AL3169" s="7">
        <f>IF(Q3169&gt;0,RANK(Q3169,(N3169:P3169,Q3169:AJ3169)),0)</f>
        <v>4</v>
      </c>
      <c r="AM3169" s="7">
        <f>IF(R3169&gt;0,RANK(R3169,(N3169:P3169,Q3169:AJ3169)),0)</f>
        <v>6</v>
      </c>
      <c r="AN3169" s="7">
        <f>IF(S3169&gt;0,RANK(S3169,(N3169:P3169,Q3169:AJ3169)),0)</f>
        <v>5</v>
      </c>
      <c r="AO3169" s="7">
        <f>IF(T3169&gt;0,RANK(T3169,(N3169:P3169,Q3169:AJ3169)),0)</f>
        <v>10</v>
      </c>
      <c r="AP3169" s="2">
        <f t="shared" si="1183"/>
        <v>8.3974807557732675E-3</v>
      </c>
      <c r="AQ3169" s="2">
        <f t="shared" si="1184"/>
        <v>1.8661068346162819E-3</v>
      </c>
      <c r="AR3169" s="2">
        <f t="shared" si="1185"/>
        <v>4.4320037322136694E-3</v>
      </c>
      <c r="AS3169" s="2">
        <f t="shared" si="1186"/>
        <v>1.5550890288469014E-4</v>
      </c>
      <c r="AU3169" t="s">
        <v>667</v>
      </c>
      <c r="AV3169" t="s">
        <v>109</v>
      </c>
      <c r="AY3169" s="130">
        <v>55</v>
      </c>
      <c r="AZ3169" s="131">
        <v>19</v>
      </c>
      <c r="BA3169" s="132">
        <f t="shared" si="1187"/>
        <v>55019</v>
      </c>
      <c r="BC3169" s="7" t="s">
        <v>532</v>
      </c>
    </row>
    <row r="3170" spans="1:55" hidden="1" outlineLevel="1" x14ac:dyDescent="0.2">
      <c r="A3170" t="s">
        <v>601</v>
      </c>
      <c r="B3170" t="s">
        <v>109</v>
      </c>
      <c r="C3170" s="1">
        <f t="shared" si="1178"/>
        <v>21521</v>
      </c>
      <c r="D3170" s="7">
        <f>RANK(N3170,(N3170:P3170,Q3170:AJ3170))</f>
        <v>1</v>
      </c>
      <c r="E3170" s="7">
        <f>RANK(O3170,(N3170:P3170,Q3170:AJ3170))</f>
        <v>2</v>
      </c>
      <c r="F3170" s="7">
        <f>IF(P3170&gt;0,RANK(P3170,(N3170:P3170,Q3170:AJ3170)),0)</f>
        <v>3</v>
      </c>
      <c r="G3170" s="1">
        <f t="shared" si="1167"/>
        <v>1959</v>
      </c>
      <c r="H3170" s="2">
        <f t="shared" si="1168"/>
        <v>9.1027368616699966E-2</v>
      </c>
      <c r="I3170" s="2"/>
      <c r="J3170" s="2">
        <f t="shared" si="1179"/>
        <v>0.4802750801542679</v>
      </c>
      <c r="K3170" s="2">
        <f t="shared" si="1180"/>
        <v>0.38924771153756793</v>
      </c>
      <c r="L3170" s="2">
        <f t="shared" si="1181"/>
        <v>0.11045025788764462</v>
      </c>
      <c r="M3170" s="2">
        <f t="shared" si="1182"/>
        <v>2.0026950420519551E-2</v>
      </c>
      <c r="N3170" s="1">
        <v>10336</v>
      </c>
      <c r="O3170" s="1">
        <v>8377</v>
      </c>
      <c r="P3170" s="1">
        <v>2377</v>
      </c>
      <c r="Q3170" s="1">
        <v>221</v>
      </c>
      <c r="R3170" s="1">
        <v>70</v>
      </c>
      <c r="S3170" s="1">
        <v>84</v>
      </c>
      <c r="T3170" s="1">
        <v>16</v>
      </c>
      <c r="U3170" s="1">
        <v>16</v>
      </c>
      <c r="W3170" s="1">
        <v>16</v>
      </c>
      <c r="Y3170" s="1">
        <v>4</v>
      </c>
      <c r="AB3170" s="1">
        <v>4</v>
      </c>
      <c r="AL3170" s="7">
        <f>IF(Q3170&gt;0,RANK(Q3170,(N3170:P3170,Q3170:AJ3170)),0)</f>
        <v>4</v>
      </c>
      <c r="AM3170" s="7">
        <f>IF(R3170&gt;0,RANK(R3170,(N3170:P3170,Q3170:AJ3170)),0)</f>
        <v>6</v>
      </c>
      <c r="AN3170" s="7">
        <f>IF(S3170&gt;0,RANK(S3170,(N3170:P3170,Q3170:AJ3170)),0)</f>
        <v>5</v>
      </c>
      <c r="AO3170" s="7">
        <f>IF(T3170&gt;0,RANK(T3170,(N3170:P3170,Q3170:AJ3170)),0)</f>
        <v>7</v>
      </c>
      <c r="AP3170" s="2">
        <f t="shared" si="1183"/>
        <v>1.0269039542772177E-2</v>
      </c>
      <c r="AQ3170" s="2">
        <f t="shared" si="1184"/>
        <v>3.2526369592491057E-3</v>
      </c>
      <c r="AR3170" s="2">
        <f t="shared" si="1185"/>
        <v>3.9031643510989266E-3</v>
      </c>
      <c r="AS3170" s="2">
        <f t="shared" si="1186"/>
        <v>7.4345987639979553E-4</v>
      </c>
      <c r="AU3170" t="s">
        <v>601</v>
      </c>
      <c r="AV3170" t="s">
        <v>109</v>
      </c>
      <c r="AY3170" s="130">
        <v>55</v>
      </c>
      <c r="AZ3170" s="131">
        <v>21</v>
      </c>
      <c r="BA3170" s="132">
        <f t="shared" si="1187"/>
        <v>55021</v>
      </c>
      <c r="BC3170" s="7" t="s">
        <v>532</v>
      </c>
    </row>
    <row r="3171" spans="1:55" hidden="1" outlineLevel="1" x14ac:dyDescent="0.2">
      <c r="A3171" t="s">
        <v>3080</v>
      </c>
      <c r="B3171" t="s">
        <v>109</v>
      </c>
      <c r="C3171" s="1">
        <f t="shared" si="1178"/>
        <v>7060</v>
      </c>
      <c r="D3171" s="7">
        <f>RANK(N3171,(N3171:P3171,Q3171:AJ3171))</f>
        <v>1</v>
      </c>
      <c r="E3171" s="7">
        <f>RANK(O3171,(N3171:P3171,Q3171:AJ3171))</f>
        <v>2</v>
      </c>
      <c r="F3171" s="7">
        <f>IF(P3171&gt;0,RANK(P3171,(N3171:P3171,Q3171:AJ3171)),0)</f>
        <v>3</v>
      </c>
      <c r="G3171" s="1">
        <f t="shared" si="1167"/>
        <v>1509</v>
      </c>
      <c r="H3171" s="2">
        <f t="shared" si="1168"/>
        <v>0.21373937677053825</v>
      </c>
      <c r="I3171" s="2"/>
      <c r="J3171" s="2">
        <f t="shared" si="1179"/>
        <v>0.51813031161473089</v>
      </c>
      <c r="K3171" s="2">
        <f t="shared" si="1180"/>
        <v>0.30439093484419266</v>
      </c>
      <c r="L3171" s="2">
        <f t="shared" si="1181"/>
        <v>0.1501416430594901</v>
      </c>
      <c r="M3171" s="2">
        <f t="shared" si="1182"/>
        <v>2.7337110481586352E-2</v>
      </c>
      <c r="N3171" s="1">
        <v>3658</v>
      </c>
      <c r="O3171" s="1">
        <v>2149</v>
      </c>
      <c r="P3171" s="1">
        <v>1060</v>
      </c>
      <c r="Q3171" s="1">
        <v>129</v>
      </c>
      <c r="R3171" s="1">
        <v>16</v>
      </c>
      <c r="S3171" s="1">
        <v>27</v>
      </c>
      <c r="T3171" s="1">
        <v>5</v>
      </c>
      <c r="U3171" s="1">
        <v>4</v>
      </c>
      <c r="W3171" s="1">
        <v>11</v>
      </c>
      <c r="Y3171" s="1">
        <v>1</v>
      </c>
      <c r="AB3171" s="1">
        <v>0</v>
      </c>
      <c r="AL3171" s="7">
        <f>IF(Q3171&gt;0,RANK(Q3171,(N3171:P3171,Q3171:AJ3171)),0)</f>
        <v>4</v>
      </c>
      <c r="AM3171" s="7">
        <f>IF(R3171&gt;0,RANK(R3171,(N3171:P3171,Q3171:AJ3171)),0)</f>
        <v>6</v>
      </c>
      <c r="AN3171" s="7">
        <f>IF(S3171&gt;0,RANK(S3171,(N3171:P3171,Q3171:AJ3171)),0)</f>
        <v>5</v>
      </c>
      <c r="AO3171" s="7">
        <f>IF(T3171&gt;0,RANK(T3171,(N3171:P3171,Q3171:AJ3171)),0)</f>
        <v>8</v>
      </c>
      <c r="AP3171" s="2">
        <f t="shared" si="1183"/>
        <v>1.8271954674220964E-2</v>
      </c>
      <c r="AQ3171" s="2">
        <f t="shared" si="1184"/>
        <v>2.2662889518413596E-3</v>
      </c>
      <c r="AR3171" s="2">
        <f t="shared" si="1185"/>
        <v>3.8243626062322948E-3</v>
      </c>
      <c r="AS3171" s="2">
        <f t="shared" si="1186"/>
        <v>7.0821529745042496E-4</v>
      </c>
      <c r="AU3171" t="s">
        <v>3080</v>
      </c>
      <c r="AV3171" t="s">
        <v>109</v>
      </c>
      <c r="AY3171" s="130">
        <v>55</v>
      </c>
      <c r="AZ3171" s="131">
        <v>23</v>
      </c>
      <c r="BA3171" s="132">
        <f t="shared" si="1187"/>
        <v>55023</v>
      </c>
      <c r="BC3171" s="7" t="s">
        <v>532</v>
      </c>
    </row>
    <row r="3172" spans="1:55" hidden="1" outlineLevel="1" x14ac:dyDescent="0.2">
      <c r="A3172" t="s">
        <v>2538</v>
      </c>
      <c r="B3172" t="s">
        <v>109</v>
      </c>
      <c r="C3172" s="1">
        <f t="shared" si="1178"/>
        <v>192302</v>
      </c>
      <c r="D3172" s="7">
        <f>RANK(N3172,(N3172:P3172,Q3172:AJ3172))</f>
        <v>1</v>
      </c>
      <c r="E3172" s="7">
        <f>RANK(O3172,(N3172:P3172,Q3172:AJ3172))</f>
        <v>2</v>
      </c>
      <c r="F3172" s="7">
        <f>IF(P3172&gt;0,RANK(P3172,(N3172:P3172,Q3172:AJ3172)),0)</f>
        <v>3</v>
      </c>
      <c r="G3172" s="1">
        <f t="shared" si="1167"/>
        <v>49860</v>
      </c>
      <c r="H3172" s="2">
        <f t="shared" si="1168"/>
        <v>0.25927967467837049</v>
      </c>
      <c r="I3172" s="2"/>
      <c r="J3172" s="2">
        <f t="shared" si="1179"/>
        <v>0.56862123118844321</v>
      </c>
      <c r="K3172" s="2">
        <f t="shared" si="1180"/>
        <v>0.30934155651007272</v>
      </c>
      <c r="L3172" s="2">
        <f t="shared" si="1181"/>
        <v>6.466911420578049E-2</v>
      </c>
      <c r="M3172" s="2">
        <f t="shared" si="1182"/>
        <v>5.7368098095703576E-2</v>
      </c>
      <c r="N3172" s="1">
        <v>109347</v>
      </c>
      <c r="O3172" s="1">
        <v>59487</v>
      </c>
      <c r="P3172" s="1">
        <v>12436</v>
      </c>
      <c r="Q3172" s="1">
        <v>8592</v>
      </c>
      <c r="R3172" s="1">
        <v>1295</v>
      </c>
      <c r="S3172" s="1">
        <v>258</v>
      </c>
      <c r="T3172" s="1">
        <v>246</v>
      </c>
      <c r="U3172" s="1">
        <v>174</v>
      </c>
      <c r="W3172" s="1">
        <v>270</v>
      </c>
      <c r="Y3172" s="1">
        <v>76</v>
      </c>
      <c r="AB3172" s="1">
        <v>121</v>
      </c>
      <c r="AL3172" s="7">
        <f>IF(Q3172&gt;0,RANK(Q3172,(N3172:P3172,Q3172:AJ3172)),0)</f>
        <v>4</v>
      </c>
      <c r="AM3172" s="7">
        <f>IF(R3172&gt;0,RANK(R3172,(N3172:P3172,Q3172:AJ3172)),0)</f>
        <v>5</v>
      </c>
      <c r="AN3172" s="7">
        <f>IF(S3172&gt;0,RANK(S3172,(N3172:P3172,Q3172:AJ3172)),0)</f>
        <v>7</v>
      </c>
      <c r="AO3172" s="7">
        <f>IF(T3172&gt;0,RANK(T3172,(N3172:P3172,Q3172:AJ3172)),0)</f>
        <v>8</v>
      </c>
      <c r="AP3172" s="2">
        <f t="shared" si="1183"/>
        <v>4.4679722519786587E-2</v>
      </c>
      <c r="AQ3172" s="2">
        <f t="shared" si="1184"/>
        <v>6.7341993323002357E-3</v>
      </c>
      <c r="AR3172" s="2">
        <f t="shared" si="1185"/>
        <v>1.3416397125354911E-3</v>
      </c>
      <c r="AS3172" s="2">
        <f t="shared" si="1186"/>
        <v>1.279237865440817E-3</v>
      </c>
      <c r="AU3172" t="s">
        <v>2538</v>
      </c>
      <c r="AV3172" t="s">
        <v>109</v>
      </c>
      <c r="AY3172" s="130">
        <v>55</v>
      </c>
      <c r="AZ3172" s="131">
        <v>25</v>
      </c>
      <c r="BA3172" s="132">
        <f t="shared" si="1187"/>
        <v>55025</v>
      </c>
      <c r="BC3172" s="7" t="s">
        <v>532</v>
      </c>
    </row>
    <row r="3173" spans="1:55" hidden="1" outlineLevel="1" x14ac:dyDescent="0.2">
      <c r="A3173" t="s">
        <v>118</v>
      </c>
      <c r="B3173" t="s">
        <v>109</v>
      </c>
      <c r="C3173" s="1">
        <f t="shared" si="1178"/>
        <v>29422</v>
      </c>
      <c r="D3173" s="7">
        <f>RANK(N3173,(N3173:P3173,Q3173:AJ3173))</f>
        <v>2</v>
      </c>
      <c r="E3173" s="7">
        <f>RANK(O3173,(N3173:P3173,Q3173:AJ3173))</f>
        <v>1</v>
      </c>
      <c r="F3173" s="7">
        <f>IF(P3173&gt;0,RANK(P3173,(N3173:P3173,Q3173:AJ3173)),0)</f>
        <v>3</v>
      </c>
      <c r="G3173" s="1">
        <f t="shared" si="1167"/>
        <v>265</v>
      </c>
      <c r="H3173" s="2">
        <f t="shared" si="1168"/>
        <v>9.0068656107674533E-3</v>
      </c>
      <c r="I3173" s="2"/>
      <c r="J3173" s="2">
        <f t="shared" si="1179"/>
        <v>0.42910067296580789</v>
      </c>
      <c r="K3173" s="2">
        <f t="shared" si="1180"/>
        <v>0.43810753857657536</v>
      </c>
      <c r="L3173" s="2">
        <f t="shared" si="1181"/>
        <v>0.11290870776969615</v>
      </c>
      <c r="M3173" s="2">
        <f t="shared" si="1182"/>
        <v>1.9883080687920593E-2</v>
      </c>
      <c r="N3173" s="1">
        <v>12625</v>
      </c>
      <c r="O3173" s="1">
        <v>12890</v>
      </c>
      <c r="P3173" s="1">
        <v>3322</v>
      </c>
      <c r="Q3173" s="1">
        <v>232</v>
      </c>
      <c r="R3173" s="1">
        <v>95</v>
      </c>
      <c r="S3173" s="1">
        <v>209</v>
      </c>
      <c r="T3173" s="1">
        <v>13</v>
      </c>
      <c r="U3173" s="1">
        <v>19</v>
      </c>
      <c r="W3173" s="1">
        <v>10</v>
      </c>
      <c r="Y3173" s="1">
        <v>1</v>
      </c>
      <c r="AB3173" s="1">
        <v>6</v>
      </c>
      <c r="AL3173" s="7">
        <f>IF(Q3173&gt;0,RANK(Q3173,(N3173:P3173,Q3173:AJ3173)),0)</f>
        <v>4</v>
      </c>
      <c r="AM3173" s="7">
        <f>IF(R3173&gt;0,RANK(R3173,(N3173:P3173,Q3173:AJ3173)),0)</f>
        <v>6</v>
      </c>
      <c r="AN3173" s="7">
        <f>IF(S3173&gt;0,RANK(S3173,(N3173:P3173,Q3173:AJ3173)),0)</f>
        <v>5</v>
      </c>
      <c r="AO3173" s="7">
        <f>IF(T3173&gt;0,RANK(T3173,(N3173:P3173,Q3173:AJ3173)),0)</f>
        <v>8</v>
      </c>
      <c r="AP3173" s="2">
        <f t="shared" si="1183"/>
        <v>7.8852559309360339E-3</v>
      </c>
      <c r="AQ3173" s="2">
        <f t="shared" si="1184"/>
        <v>3.2288763510298418E-3</v>
      </c>
      <c r="AR3173" s="2">
        <f t="shared" si="1185"/>
        <v>7.1035279722656518E-3</v>
      </c>
      <c r="AS3173" s="2">
        <f t="shared" si="1186"/>
        <v>4.4184623750934674E-4</v>
      </c>
      <c r="AU3173" t="s">
        <v>118</v>
      </c>
      <c r="AV3173" t="s">
        <v>109</v>
      </c>
      <c r="AY3173" s="130">
        <v>55</v>
      </c>
      <c r="AZ3173" s="131">
        <v>27</v>
      </c>
      <c r="BA3173" s="132">
        <f t="shared" si="1187"/>
        <v>55027</v>
      </c>
      <c r="BC3173" s="7" t="s">
        <v>532</v>
      </c>
    </row>
    <row r="3174" spans="1:55" hidden="1" outlineLevel="1" x14ac:dyDescent="0.2">
      <c r="A3174" t="s">
        <v>2554</v>
      </c>
      <c r="B3174" t="s">
        <v>109</v>
      </c>
      <c r="C3174" s="1">
        <f t="shared" si="1178"/>
        <v>12251</v>
      </c>
      <c r="D3174" s="7">
        <f>RANK(N3174,(N3174:P3174,Q3174:AJ3174))</f>
        <v>1</v>
      </c>
      <c r="E3174" s="7">
        <f>RANK(O3174,(N3174:P3174,Q3174:AJ3174))</f>
        <v>2</v>
      </c>
      <c r="F3174" s="7">
        <f>IF(P3174&gt;0,RANK(P3174,(N3174:P3174,Q3174:AJ3174)),0)</f>
        <v>3</v>
      </c>
      <c r="G3174" s="1">
        <f t="shared" si="1167"/>
        <v>642</v>
      </c>
      <c r="H3174" s="2">
        <f t="shared" si="1168"/>
        <v>5.2403885397110439E-2</v>
      </c>
      <c r="I3174" s="2"/>
      <c r="J3174" s="2">
        <f t="shared" si="1179"/>
        <v>0.45628928250755041</v>
      </c>
      <c r="K3174" s="2">
        <f t="shared" si="1180"/>
        <v>0.40388539711043997</v>
      </c>
      <c r="L3174" s="2">
        <f t="shared" si="1181"/>
        <v>0.12039833482980981</v>
      </c>
      <c r="M3174" s="2">
        <f t="shared" si="1182"/>
        <v>1.9426985552199807E-2</v>
      </c>
      <c r="N3174" s="1">
        <v>5590</v>
      </c>
      <c r="O3174" s="1">
        <v>4948</v>
      </c>
      <c r="P3174" s="1">
        <v>1475</v>
      </c>
      <c r="Q3174" s="1">
        <v>130</v>
      </c>
      <c r="R3174" s="1">
        <v>58</v>
      </c>
      <c r="S3174" s="1">
        <v>22</v>
      </c>
      <c r="T3174" s="1">
        <v>12</v>
      </c>
      <c r="U3174" s="1">
        <v>10</v>
      </c>
      <c r="W3174" s="1">
        <v>0</v>
      </c>
      <c r="Y3174" s="1">
        <v>5</v>
      </c>
      <c r="AB3174" s="1">
        <v>1</v>
      </c>
      <c r="AL3174" s="7">
        <f>IF(Q3174&gt;0,RANK(Q3174,(N3174:P3174,Q3174:AJ3174)),0)</f>
        <v>4</v>
      </c>
      <c r="AM3174" s="7">
        <f>IF(R3174&gt;0,RANK(R3174,(N3174:P3174,Q3174:AJ3174)),0)</f>
        <v>5</v>
      </c>
      <c r="AN3174" s="7">
        <f>IF(S3174&gt;0,RANK(S3174,(N3174:P3174,Q3174:AJ3174)),0)</f>
        <v>6</v>
      </c>
      <c r="AO3174" s="7">
        <f>IF(T3174&gt;0,RANK(T3174,(N3174:P3174,Q3174:AJ3174)),0)</f>
        <v>7</v>
      </c>
      <c r="AP3174" s="2">
        <f t="shared" si="1183"/>
        <v>1.0611378662966289E-2</v>
      </c>
      <c r="AQ3174" s="2">
        <f t="shared" si="1184"/>
        <v>4.7343074034772673E-3</v>
      </c>
      <c r="AR3174" s="2">
        <f t="shared" si="1185"/>
        <v>1.7957717737327565E-3</v>
      </c>
      <c r="AS3174" s="2">
        <f t="shared" si="1186"/>
        <v>9.7951187658150353E-4</v>
      </c>
      <c r="AU3174" t="s">
        <v>2554</v>
      </c>
      <c r="AV3174" t="s">
        <v>109</v>
      </c>
      <c r="AY3174" s="130">
        <v>55</v>
      </c>
      <c r="AZ3174" s="131">
        <v>29</v>
      </c>
      <c r="BA3174" s="132">
        <f t="shared" si="1187"/>
        <v>55029</v>
      </c>
      <c r="BC3174" s="7" t="s">
        <v>532</v>
      </c>
    </row>
    <row r="3175" spans="1:55" hidden="1" outlineLevel="1" x14ac:dyDescent="0.2">
      <c r="A3175" t="s">
        <v>3274</v>
      </c>
      <c r="B3175" t="s">
        <v>109</v>
      </c>
      <c r="C3175" s="1">
        <f t="shared" si="1178"/>
        <v>18591</v>
      </c>
      <c r="D3175" s="7">
        <f>RANK(N3175,(N3175:P3175,Q3175:AJ3175))</f>
        <v>1</v>
      </c>
      <c r="E3175" s="7">
        <f>RANK(O3175,(N3175:P3175,Q3175:AJ3175))</f>
        <v>2</v>
      </c>
      <c r="F3175" s="7">
        <f>IF(P3175&gt;0,RANK(P3175,(N3175:P3175,Q3175:AJ3175)),0)</f>
        <v>3</v>
      </c>
      <c r="G3175" s="1">
        <f t="shared" si="1167"/>
        <v>5809</v>
      </c>
      <c r="H3175" s="2">
        <f t="shared" si="1168"/>
        <v>0.31246301974073476</v>
      </c>
      <c r="I3175" s="2"/>
      <c r="J3175" s="2">
        <f t="shared" si="1179"/>
        <v>0.59039320101124204</v>
      </c>
      <c r="K3175" s="2">
        <f t="shared" si="1180"/>
        <v>0.27793018127050723</v>
      </c>
      <c r="L3175" s="2">
        <f t="shared" si="1181"/>
        <v>0.10763272551234468</v>
      </c>
      <c r="M3175" s="2">
        <f t="shared" si="1182"/>
        <v>2.4043892205906053E-2</v>
      </c>
      <c r="N3175" s="1">
        <v>10976</v>
      </c>
      <c r="O3175" s="1">
        <v>5167</v>
      </c>
      <c r="P3175" s="1">
        <v>2001</v>
      </c>
      <c r="Q3175" s="1">
        <v>277</v>
      </c>
      <c r="R3175" s="1">
        <v>63</v>
      </c>
      <c r="S3175" s="1">
        <v>75</v>
      </c>
      <c r="T3175" s="1">
        <v>2</v>
      </c>
      <c r="U3175" s="1">
        <v>8</v>
      </c>
      <c r="W3175" s="1">
        <v>16</v>
      </c>
      <c r="Y3175" s="1">
        <v>3</v>
      </c>
      <c r="AB3175" s="1">
        <v>3</v>
      </c>
      <c r="AL3175" s="7">
        <f>IF(Q3175&gt;0,RANK(Q3175,(N3175:P3175,Q3175:AJ3175)),0)</f>
        <v>4</v>
      </c>
      <c r="AM3175" s="7">
        <f>IF(R3175&gt;0,RANK(R3175,(N3175:P3175,Q3175:AJ3175)),0)</f>
        <v>6</v>
      </c>
      <c r="AN3175" s="7">
        <f>IF(S3175&gt;0,RANK(S3175,(N3175:P3175,Q3175:AJ3175)),0)</f>
        <v>5</v>
      </c>
      <c r="AO3175" s="7">
        <f>IF(T3175&gt;0,RANK(T3175,(N3175:P3175,Q3175:AJ3175)),0)</f>
        <v>11</v>
      </c>
      <c r="AP3175" s="2">
        <f t="shared" si="1183"/>
        <v>1.489968264213867E-2</v>
      </c>
      <c r="AQ3175" s="2">
        <f t="shared" si="1184"/>
        <v>3.3887364853961593E-3</v>
      </c>
      <c r="AR3175" s="2">
        <f t="shared" si="1185"/>
        <v>4.0342101016620944E-3</v>
      </c>
      <c r="AS3175" s="2">
        <f t="shared" si="1186"/>
        <v>1.0757893604432252E-4</v>
      </c>
      <c r="AU3175" t="s">
        <v>3274</v>
      </c>
      <c r="AV3175" t="s">
        <v>109</v>
      </c>
      <c r="AY3175" s="130">
        <v>55</v>
      </c>
      <c r="AZ3175" s="131">
        <v>31</v>
      </c>
      <c r="BA3175" s="132">
        <f t="shared" si="1187"/>
        <v>55031</v>
      </c>
      <c r="BC3175" s="7" t="s">
        <v>532</v>
      </c>
    </row>
    <row r="3176" spans="1:55" hidden="1" outlineLevel="1" x14ac:dyDescent="0.2">
      <c r="A3176" t="s">
        <v>1945</v>
      </c>
      <c r="B3176" t="s">
        <v>109</v>
      </c>
      <c r="C3176" s="1">
        <f t="shared" si="1178"/>
        <v>15415</v>
      </c>
      <c r="D3176" s="7">
        <f>RANK(N3176,(N3176:P3176,Q3176:AJ3176))</f>
        <v>1</v>
      </c>
      <c r="E3176" s="7">
        <f>RANK(O3176,(N3176:P3176,Q3176:AJ3176))</f>
        <v>2</v>
      </c>
      <c r="F3176" s="7">
        <f>IF(P3176&gt;0,RANK(P3176,(N3176:P3176,Q3176:AJ3176)),0)</f>
        <v>3</v>
      </c>
      <c r="G3176" s="1">
        <f t="shared" si="1167"/>
        <v>2619</v>
      </c>
      <c r="H3176" s="2">
        <f t="shared" si="1168"/>
        <v>0.16989944858903666</v>
      </c>
      <c r="I3176" s="2"/>
      <c r="J3176" s="2">
        <f t="shared" si="1179"/>
        <v>0.4888744729159909</v>
      </c>
      <c r="K3176" s="2">
        <f t="shared" si="1180"/>
        <v>0.31897502432695429</v>
      </c>
      <c r="L3176" s="2">
        <f t="shared" si="1181"/>
        <v>0.16574764839442102</v>
      </c>
      <c r="M3176" s="2">
        <f t="shared" si="1182"/>
        <v>2.6402854362633843E-2</v>
      </c>
      <c r="N3176" s="1">
        <v>7536</v>
      </c>
      <c r="O3176" s="1">
        <v>4917</v>
      </c>
      <c r="P3176" s="1">
        <v>2555</v>
      </c>
      <c r="Q3176" s="1">
        <v>276</v>
      </c>
      <c r="R3176" s="1">
        <v>71</v>
      </c>
      <c r="S3176" s="1">
        <v>23</v>
      </c>
      <c r="T3176" s="1">
        <v>11</v>
      </c>
      <c r="U3176" s="1">
        <v>10</v>
      </c>
      <c r="W3176" s="1">
        <v>7</v>
      </c>
      <c r="Y3176" s="1">
        <v>3</v>
      </c>
      <c r="AB3176" s="1">
        <v>6</v>
      </c>
      <c r="AL3176" s="7">
        <f>IF(Q3176&gt;0,RANK(Q3176,(N3176:P3176,Q3176:AJ3176)),0)</f>
        <v>4</v>
      </c>
      <c r="AM3176" s="7">
        <f>IF(R3176&gt;0,RANK(R3176,(N3176:P3176,Q3176:AJ3176)),0)</f>
        <v>5</v>
      </c>
      <c r="AN3176" s="7">
        <f>IF(S3176&gt;0,RANK(S3176,(N3176:P3176,Q3176:AJ3176)),0)</f>
        <v>6</v>
      </c>
      <c r="AO3176" s="7">
        <f>IF(T3176&gt;0,RANK(T3176,(N3176:P3176,Q3176:AJ3176)),0)</f>
        <v>7</v>
      </c>
      <c r="AP3176" s="2">
        <f t="shared" si="1183"/>
        <v>1.7904638339279921E-2</v>
      </c>
      <c r="AQ3176" s="2">
        <f t="shared" si="1184"/>
        <v>4.6059033409017189E-3</v>
      </c>
      <c r="AR3176" s="2">
        <f t="shared" si="1185"/>
        <v>1.4920531949399935E-3</v>
      </c>
      <c r="AS3176" s="2">
        <f t="shared" si="1186"/>
        <v>7.1359065844956208E-4</v>
      </c>
      <c r="AU3176" t="s">
        <v>1945</v>
      </c>
      <c r="AV3176" t="s">
        <v>109</v>
      </c>
      <c r="AY3176" s="130">
        <v>55</v>
      </c>
      <c r="AZ3176" s="131">
        <v>33</v>
      </c>
      <c r="BA3176" s="132">
        <f t="shared" si="1187"/>
        <v>55033</v>
      </c>
      <c r="BC3176" s="7" t="s">
        <v>532</v>
      </c>
    </row>
    <row r="3177" spans="1:55" hidden="1" outlineLevel="1" x14ac:dyDescent="0.2">
      <c r="A3177" t="s">
        <v>1642</v>
      </c>
      <c r="B3177" t="s">
        <v>109</v>
      </c>
      <c r="C3177" s="1">
        <f t="shared" si="1178"/>
        <v>40390</v>
      </c>
      <c r="D3177" s="7">
        <f>RANK(N3177,(N3177:P3177,Q3177:AJ3177))</f>
        <v>1</v>
      </c>
      <c r="E3177" s="7">
        <f>RANK(O3177,(N3177:P3177,Q3177:AJ3177))</f>
        <v>2</v>
      </c>
      <c r="F3177" s="7">
        <f>IF(P3177&gt;0,RANK(P3177,(N3177:P3177,Q3177:AJ3177)),0)</f>
        <v>3</v>
      </c>
      <c r="G3177" s="1">
        <f t="shared" si="1167"/>
        <v>6398</v>
      </c>
      <c r="H3177" s="2">
        <f t="shared" si="1168"/>
        <v>0.15840554592720971</v>
      </c>
      <c r="I3177" s="2"/>
      <c r="J3177" s="2">
        <f t="shared" si="1179"/>
        <v>0.50255013617231992</v>
      </c>
      <c r="K3177" s="2">
        <f t="shared" si="1180"/>
        <v>0.34414459024511018</v>
      </c>
      <c r="L3177" s="2">
        <f t="shared" si="1181"/>
        <v>0.12775439465214161</v>
      </c>
      <c r="M3177" s="2">
        <f t="shared" si="1182"/>
        <v>2.5550878930428289E-2</v>
      </c>
      <c r="N3177" s="1">
        <v>20298</v>
      </c>
      <c r="O3177" s="1">
        <v>13900</v>
      </c>
      <c r="P3177" s="1">
        <v>5160</v>
      </c>
      <c r="Q3177" s="1">
        <v>649</v>
      </c>
      <c r="R3177" s="1">
        <v>154</v>
      </c>
      <c r="S3177" s="1">
        <v>66</v>
      </c>
      <c r="T3177" s="1">
        <v>37</v>
      </c>
      <c r="U3177" s="1">
        <v>25</v>
      </c>
      <c r="W3177" s="1">
        <v>74</v>
      </c>
      <c r="Y3177" s="1">
        <v>7</v>
      </c>
      <c r="AB3177" s="1">
        <v>20</v>
      </c>
      <c r="AL3177" s="7">
        <f>IF(Q3177&gt;0,RANK(Q3177,(N3177:P3177,Q3177:AJ3177)),0)</f>
        <v>4</v>
      </c>
      <c r="AM3177" s="7">
        <f>IF(R3177&gt;0,RANK(R3177,(N3177:P3177,Q3177:AJ3177)),0)</f>
        <v>5</v>
      </c>
      <c r="AN3177" s="7">
        <f>IF(S3177&gt;0,RANK(S3177,(N3177:P3177,Q3177:AJ3177)),0)</f>
        <v>7</v>
      </c>
      <c r="AO3177" s="7">
        <f>IF(T3177&gt;0,RANK(T3177,(N3177:P3177,Q3177:AJ3177)),0)</f>
        <v>8</v>
      </c>
      <c r="AP3177" s="2">
        <f t="shared" si="1183"/>
        <v>1.6068333745976725E-2</v>
      </c>
      <c r="AQ3177" s="2">
        <f t="shared" si="1184"/>
        <v>3.8128249566724438E-3</v>
      </c>
      <c r="AR3177" s="2">
        <f t="shared" si="1185"/>
        <v>1.6340678385739044E-3</v>
      </c>
      <c r="AS3177" s="2">
        <f t="shared" si="1186"/>
        <v>9.1606833374597674E-4</v>
      </c>
      <c r="AU3177" t="s">
        <v>1642</v>
      </c>
      <c r="AV3177" t="s">
        <v>109</v>
      </c>
      <c r="AY3177" s="130">
        <v>55</v>
      </c>
      <c r="AZ3177" s="131">
        <v>35</v>
      </c>
      <c r="BA3177" s="132">
        <f t="shared" si="1187"/>
        <v>55035</v>
      </c>
      <c r="BC3177" s="7" t="s">
        <v>532</v>
      </c>
    </row>
    <row r="3178" spans="1:55" hidden="1" outlineLevel="1" x14ac:dyDescent="0.2">
      <c r="A3178" t="s">
        <v>2922</v>
      </c>
      <c r="B3178" t="s">
        <v>109</v>
      </c>
      <c r="C3178" s="1">
        <f t="shared" si="1178"/>
        <v>2142</v>
      </c>
      <c r="D3178" s="7">
        <f>RANK(N3178,(N3178:P3178,Q3178:AJ3178))</f>
        <v>2</v>
      </c>
      <c r="E3178" s="7">
        <f>RANK(O3178,(N3178:P3178,Q3178:AJ3178))</f>
        <v>1</v>
      </c>
      <c r="F3178" s="7">
        <f>IF(P3178&gt;0,RANK(P3178,(N3178:P3178,Q3178:AJ3178)),0)</f>
        <v>3</v>
      </c>
      <c r="G3178" s="1">
        <f t="shared" si="1167"/>
        <v>58</v>
      </c>
      <c r="H3178" s="2">
        <f t="shared" si="1168"/>
        <v>2.7077497665732961E-2</v>
      </c>
      <c r="I3178" s="2"/>
      <c r="J3178" s="2">
        <f t="shared" si="1179"/>
        <v>0.40569561157796452</v>
      </c>
      <c r="K3178" s="2">
        <f t="shared" si="1180"/>
        <v>0.4327731092436975</v>
      </c>
      <c r="L3178" s="2">
        <f t="shared" si="1181"/>
        <v>0.14752567693744165</v>
      </c>
      <c r="M3178" s="2">
        <f t="shared" si="1182"/>
        <v>1.4005602240896337E-2</v>
      </c>
      <c r="N3178" s="1">
        <v>869</v>
      </c>
      <c r="O3178" s="1">
        <v>927</v>
      </c>
      <c r="P3178" s="1">
        <v>316</v>
      </c>
      <c r="Q3178" s="1">
        <v>10</v>
      </c>
      <c r="R3178" s="1">
        <v>4</v>
      </c>
      <c r="S3178" s="1">
        <v>10</v>
      </c>
      <c r="T3178" s="1">
        <v>1</v>
      </c>
      <c r="U3178" s="1">
        <v>2</v>
      </c>
      <c r="W3178" s="1">
        <v>3</v>
      </c>
      <c r="Y3178" s="1">
        <v>0</v>
      </c>
      <c r="AB3178" s="1">
        <v>0</v>
      </c>
      <c r="AL3178" s="7">
        <f>IF(Q3178&gt;0,RANK(Q3178,(N3178:P3178,Q3178:AJ3178)),0)</f>
        <v>4</v>
      </c>
      <c r="AM3178" s="7">
        <f>IF(R3178&gt;0,RANK(R3178,(N3178:P3178,Q3178:AJ3178)),0)</f>
        <v>6</v>
      </c>
      <c r="AN3178" s="7">
        <f>IF(S3178&gt;0,RANK(S3178,(N3178:P3178,Q3178:AJ3178)),0)</f>
        <v>4</v>
      </c>
      <c r="AO3178" s="7">
        <f>IF(T3178&gt;0,RANK(T3178,(N3178:P3178,Q3178:AJ3178)),0)</f>
        <v>9</v>
      </c>
      <c r="AP3178" s="2">
        <f t="shared" si="1183"/>
        <v>4.6685340802987861E-3</v>
      </c>
      <c r="AQ3178" s="2">
        <f t="shared" si="1184"/>
        <v>1.8674136321195146E-3</v>
      </c>
      <c r="AR3178" s="2">
        <f t="shared" si="1185"/>
        <v>4.6685340802987861E-3</v>
      </c>
      <c r="AS3178" s="2">
        <f t="shared" si="1186"/>
        <v>4.6685340802987864E-4</v>
      </c>
      <c r="AU3178" t="s">
        <v>2922</v>
      </c>
      <c r="AV3178" t="s">
        <v>109</v>
      </c>
      <c r="AY3178" s="130">
        <v>55</v>
      </c>
      <c r="AZ3178" s="131">
        <v>37</v>
      </c>
      <c r="BA3178" s="132">
        <f t="shared" si="1187"/>
        <v>55037</v>
      </c>
      <c r="BC3178" s="7" t="s">
        <v>532</v>
      </c>
    </row>
    <row r="3179" spans="1:55" hidden="1" outlineLevel="1" x14ac:dyDescent="0.2">
      <c r="A3179" t="s">
        <v>3062</v>
      </c>
      <c r="B3179" t="s">
        <v>109</v>
      </c>
      <c r="C3179" s="1">
        <f t="shared" si="1178"/>
        <v>36931</v>
      </c>
      <c r="D3179" s="7">
        <f>RANK(N3179,(N3179:P3179,Q3179:AJ3179))</f>
        <v>2</v>
      </c>
      <c r="E3179" s="7">
        <f>RANK(O3179,(N3179:P3179,Q3179:AJ3179))</f>
        <v>1</v>
      </c>
      <c r="F3179" s="7">
        <f>IF(P3179&gt;0,RANK(P3179,(N3179:P3179,Q3179:AJ3179)),0)</f>
        <v>3</v>
      </c>
      <c r="G3179" s="1">
        <f t="shared" si="1167"/>
        <v>946</v>
      </c>
      <c r="H3179" s="2">
        <f t="shared" si="1168"/>
        <v>2.5615336708997859E-2</v>
      </c>
      <c r="I3179" s="2"/>
      <c r="J3179" s="2">
        <f t="shared" si="1179"/>
        <v>0.42083886166093526</v>
      </c>
      <c r="K3179" s="2">
        <f t="shared" si="1180"/>
        <v>0.44645419836993311</v>
      </c>
      <c r="L3179" s="2">
        <f t="shared" si="1181"/>
        <v>0.11383390647423573</v>
      </c>
      <c r="M3179" s="2">
        <f t="shared" si="1182"/>
        <v>1.8873033494895844E-2</v>
      </c>
      <c r="N3179" s="1">
        <v>15542</v>
      </c>
      <c r="O3179" s="1">
        <v>16488</v>
      </c>
      <c r="P3179" s="1">
        <v>4204</v>
      </c>
      <c r="Q3179" s="1">
        <v>247</v>
      </c>
      <c r="R3179" s="1">
        <v>188</v>
      </c>
      <c r="S3179" s="1">
        <v>182</v>
      </c>
      <c r="T3179" s="1">
        <v>16</v>
      </c>
      <c r="U3179" s="1">
        <v>44</v>
      </c>
      <c r="W3179" s="1">
        <v>5</v>
      </c>
      <c r="Y3179" s="1">
        <v>5</v>
      </c>
      <c r="AB3179" s="1">
        <v>10</v>
      </c>
      <c r="AL3179" s="7">
        <f>IF(Q3179&gt;0,RANK(Q3179,(N3179:P3179,Q3179:AJ3179)),0)</f>
        <v>4</v>
      </c>
      <c r="AM3179" s="7">
        <f>IF(R3179&gt;0,RANK(R3179,(N3179:P3179,Q3179:AJ3179)),0)</f>
        <v>5</v>
      </c>
      <c r="AN3179" s="7">
        <f>IF(S3179&gt;0,RANK(S3179,(N3179:P3179,Q3179:AJ3179)),0)</f>
        <v>6</v>
      </c>
      <c r="AO3179" s="7">
        <f>IF(T3179&gt;0,RANK(T3179,(N3179:P3179,Q3179:AJ3179)),0)</f>
        <v>8</v>
      </c>
      <c r="AP3179" s="2">
        <f t="shared" si="1183"/>
        <v>6.6881481682055724E-3</v>
      </c>
      <c r="AQ3179" s="2">
        <f t="shared" si="1184"/>
        <v>5.0905743142617317E-3</v>
      </c>
      <c r="AR3179" s="2">
        <f t="shared" si="1185"/>
        <v>4.9281091765725274E-3</v>
      </c>
      <c r="AS3179" s="2">
        <f t="shared" si="1186"/>
        <v>4.3324036717121118E-4</v>
      </c>
      <c r="AU3179" t="s">
        <v>3062</v>
      </c>
      <c r="AV3179" t="s">
        <v>109</v>
      </c>
      <c r="AY3179" s="130">
        <v>55</v>
      </c>
      <c r="AZ3179" s="131">
        <v>39</v>
      </c>
      <c r="BA3179" s="132">
        <f t="shared" si="1187"/>
        <v>55039</v>
      </c>
      <c r="BC3179" s="7" t="s">
        <v>532</v>
      </c>
    </row>
    <row r="3180" spans="1:55" hidden="1" outlineLevel="1" x14ac:dyDescent="0.2">
      <c r="A3180" t="s">
        <v>1917</v>
      </c>
      <c r="B3180" t="s">
        <v>109</v>
      </c>
      <c r="C3180" s="1">
        <f t="shared" si="1178"/>
        <v>3965</v>
      </c>
      <c r="D3180" s="7">
        <f>RANK(N3180,(N3180:P3180,Q3180:AJ3180))</f>
        <v>1</v>
      </c>
      <c r="E3180" s="7">
        <f>RANK(O3180,(N3180:P3180,Q3180:AJ3180))</f>
        <v>2</v>
      </c>
      <c r="F3180" s="7">
        <f>IF(P3180&gt;0,RANK(P3180,(N3180:P3180,Q3180:AJ3180)),0)</f>
        <v>3</v>
      </c>
      <c r="G3180" s="1">
        <f t="shared" ref="G3180:G3243" si="1188">MAX(N3180:P3180)-LARGE(N3180:P3180,2)</f>
        <v>926</v>
      </c>
      <c r="H3180" s="2">
        <f t="shared" ref="H3180:H3243" si="1189">G3180/C3180</f>
        <v>0.23354350567465321</v>
      </c>
      <c r="I3180" s="2"/>
      <c r="J3180" s="2">
        <f t="shared" si="1179"/>
        <v>0.52761664564943256</v>
      </c>
      <c r="K3180" s="2">
        <f t="shared" si="1180"/>
        <v>0.2940731399747793</v>
      </c>
      <c r="L3180" s="2">
        <f t="shared" si="1181"/>
        <v>0.17099621689785624</v>
      </c>
      <c r="M3180" s="2">
        <f t="shared" si="1182"/>
        <v>7.313997477931905E-3</v>
      </c>
      <c r="N3180" s="1">
        <v>2092</v>
      </c>
      <c r="O3180" s="1">
        <v>1166</v>
      </c>
      <c r="P3180" s="1">
        <v>678</v>
      </c>
      <c r="Q3180" s="1">
        <v>12</v>
      </c>
      <c r="R3180" s="1">
        <v>10</v>
      </c>
      <c r="S3180" s="1">
        <v>5</v>
      </c>
      <c r="T3180" s="1">
        <v>1</v>
      </c>
      <c r="U3180" s="1">
        <v>0</v>
      </c>
      <c r="W3180" s="1">
        <v>0</v>
      </c>
      <c r="Y3180" s="1">
        <v>0</v>
      </c>
      <c r="AB3180" s="1">
        <v>1</v>
      </c>
      <c r="AL3180" s="7">
        <f>IF(Q3180&gt;0,RANK(Q3180,(N3180:P3180,Q3180:AJ3180)),0)</f>
        <v>4</v>
      </c>
      <c r="AM3180" s="7">
        <f>IF(R3180&gt;0,RANK(R3180,(N3180:P3180,Q3180:AJ3180)),0)</f>
        <v>5</v>
      </c>
      <c r="AN3180" s="7">
        <f>IF(S3180&gt;0,RANK(S3180,(N3180:P3180,Q3180:AJ3180)),0)</f>
        <v>6</v>
      </c>
      <c r="AO3180" s="7">
        <f>IF(T3180&gt;0,RANK(T3180,(N3180:P3180,Q3180:AJ3180)),0)</f>
        <v>7</v>
      </c>
      <c r="AP3180" s="2">
        <f t="shared" si="1183"/>
        <v>3.0264817150063052E-3</v>
      </c>
      <c r="AQ3180" s="2">
        <f t="shared" si="1184"/>
        <v>2.5220680958385876E-3</v>
      </c>
      <c r="AR3180" s="2">
        <f t="shared" si="1185"/>
        <v>1.2610340479192938E-3</v>
      </c>
      <c r="AS3180" s="2">
        <f t="shared" si="1186"/>
        <v>2.5220680958385876E-4</v>
      </c>
      <c r="AU3180" t="s">
        <v>1917</v>
      </c>
      <c r="AV3180" t="s">
        <v>109</v>
      </c>
      <c r="AY3180" s="130">
        <v>55</v>
      </c>
      <c r="AZ3180" s="131">
        <v>41</v>
      </c>
      <c r="BA3180" s="132">
        <f t="shared" si="1187"/>
        <v>55041</v>
      </c>
      <c r="BC3180" s="7" t="s">
        <v>532</v>
      </c>
    </row>
    <row r="3181" spans="1:55" hidden="1" outlineLevel="1" x14ac:dyDescent="0.2">
      <c r="A3181" t="s">
        <v>1019</v>
      </c>
      <c r="B3181" t="s">
        <v>109</v>
      </c>
      <c r="C3181" s="1">
        <f t="shared" si="1178"/>
        <v>19215</v>
      </c>
      <c r="D3181" s="7">
        <f>RANK(N3181,(N3181:P3181,Q3181:AJ3181))</f>
        <v>1</v>
      </c>
      <c r="E3181" s="7">
        <f>RANK(O3181,(N3181:P3181,Q3181:AJ3181))</f>
        <v>2</v>
      </c>
      <c r="F3181" s="7">
        <f>IF(P3181&gt;0,RANK(P3181,(N3181:P3181,Q3181:AJ3181)),0)</f>
        <v>3</v>
      </c>
      <c r="G3181" s="1">
        <f t="shared" si="1188"/>
        <v>2182</v>
      </c>
      <c r="H3181" s="2">
        <f t="shared" si="1189"/>
        <v>0.11355711683580536</v>
      </c>
      <c r="I3181" s="2"/>
      <c r="J3181" s="2">
        <f t="shared" si="1179"/>
        <v>0.47894873796513143</v>
      </c>
      <c r="K3181" s="2">
        <f t="shared" si="1180"/>
        <v>0.36539162112932605</v>
      </c>
      <c r="L3181" s="2">
        <f t="shared" si="1181"/>
        <v>0.13780900338277388</v>
      </c>
      <c r="M3181" s="2">
        <f t="shared" si="1182"/>
        <v>1.7850637522768692E-2</v>
      </c>
      <c r="N3181" s="1">
        <v>9203</v>
      </c>
      <c r="O3181" s="1">
        <v>7021</v>
      </c>
      <c r="P3181" s="1">
        <v>2648</v>
      </c>
      <c r="Q3181" s="1">
        <v>195</v>
      </c>
      <c r="R3181" s="1">
        <v>63</v>
      </c>
      <c r="S3181" s="1">
        <v>35</v>
      </c>
      <c r="T3181" s="1">
        <v>8</v>
      </c>
      <c r="U3181" s="1">
        <v>13</v>
      </c>
      <c r="W3181" s="1">
        <v>20</v>
      </c>
      <c r="Y3181" s="1">
        <v>2</v>
      </c>
      <c r="AB3181" s="1">
        <v>7</v>
      </c>
      <c r="AL3181" s="7">
        <f>IF(Q3181&gt;0,RANK(Q3181,(N3181:P3181,Q3181:AJ3181)),0)</f>
        <v>4</v>
      </c>
      <c r="AM3181" s="7">
        <f>IF(R3181&gt;0,RANK(R3181,(N3181:P3181,Q3181:AJ3181)),0)</f>
        <v>5</v>
      </c>
      <c r="AN3181" s="7">
        <f>IF(S3181&gt;0,RANK(S3181,(N3181:P3181,Q3181:AJ3181)),0)</f>
        <v>6</v>
      </c>
      <c r="AO3181" s="7">
        <f>IF(T3181&gt;0,RANK(T3181,(N3181:P3181,Q3181:AJ3181)),0)</f>
        <v>9</v>
      </c>
      <c r="AP3181" s="2">
        <f t="shared" si="1183"/>
        <v>1.0148321623731461E-2</v>
      </c>
      <c r="AQ3181" s="2">
        <f t="shared" si="1184"/>
        <v>3.2786885245901639E-3</v>
      </c>
      <c r="AR3181" s="2">
        <f t="shared" si="1185"/>
        <v>1.8214936247723133E-3</v>
      </c>
      <c r="AS3181" s="2">
        <f t="shared" si="1186"/>
        <v>4.1634139994795732E-4</v>
      </c>
      <c r="AU3181" t="s">
        <v>1019</v>
      </c>
      <c r="AV3181" t="s">
        <v>109</v>
      </c>
      <c r="AY3181" s="130">
        <v>55</v>
      </c>
      <c r="AZ3181" s="131">
        <v>43</v>
      </c>
      <c r="BA3181" s="132">
        <f t="shared" si="1187"/>
        <v>55043</v>
      </c>
      <c r="BC3181" s="7" t="s">
        <v>532</v>
      </c>
    </row>
    <row r="3182" spans="1:55" hidden="1" outlineLevel="1" x14ac:dyDescent="0.2">
      <c r="A3182" t="s">
        <v>528</v>
      </c>
      <c r="B3182" t="s">
        <v>109</v>
      </c>
      <c r="C3182" s="1">
        <f t="shared" si="1178"/>
        <v>12616</v>
      </c>
      <c r="D3182" s="7">
        <f>RANK(N3182,(N3182:P3182,Q3182:AJ3182))</f>
        <v>1</v>
      </c>
      <c r="E3182" s="7">
        <f>RANK(O3182,(N3182:P3182,Q3182:AJ3182))</f>
        <v>2</v>
      </c>
      <c r="F3182" s="7">
        <f>IF(P3182&gt;0,RANK(P3182,(N3182:P3182,Q3182:AJ3182)),0)</f>
        <v>3</v>
      </c>
      <c r="G3182" s="1">
        <f t="shared" si="1188"/>
        <v>1439</v>
      </c>
      <c r="H3182" s="2">
        <f t="shared" si="1189"/>
        <v>0.11406150919467344</v>
      </c>
      <c r="I3182" s="2"/>
      <c r="J3182" s="2">
        <f t="shared" si="1179"/>
        <v>0.48636651870640457</v>
      </c>
      <c r="K3182" s="2">
        <f t="shared" si="1180"/>
        <v>0.37230500951173112</v>
      </c>
      <c r="L3182" s="2">
        <f t="shared" si="1181"/>
        <v>0.12159162967660114</v>
      </c>
      <c r="M3182" s="2">
        <f t="shared" si="1182"/>
        <v>1.9736842105263164E-2</v>
      </c>
      <c r="N3182" s="1">
        <v>6136</v>
      </c>
      <c r="O3182" s="1">
        <v>4697</v>
      </c>
      <c r="P3182" s="1">
        <v>1534</v>
      </c>
      <c r="Q3182" s="1">
        <v>119</v>
      </c>
      <c r="R3182" s="1">
        <v>65</v>
      </c>
      <c r="S3182" s="1">
        <v>49</v>
      </c>
      <c r="T3182" s="1">
        <v>6</v>
      </c>
      <c r="U3182" s="1">
        <v>6</v>
      </c>
      <c r="W3182" s="1">
        <v>2</v>
      </c>
      <c r="Y3182" s="1">
        <v>1</v>
      </c>
      <c r="AB3182" s="1">
        <v>1</v>
      </c>
      <c r="AL3182" s="7">
        <f>IF(Q3182&gt;0,RANK(Q3182,(N3182:P3182,Q3182:AJ3182)),0)</f>
        <v>4</v>
      </c>
      <c r="AM3182" s="7">
        <f>IF(R3182&gt;0,RANK(R3182,(N3182:P3182,Q3182:AJ3182)),0)</f>
        <v>5</v>
      </c>
      <c r="AN3182" s="7">
        <f>IF(S3182&gt;0,RANK(S3182,(N3182:P3182,Q3182:AJ3182)),0)</f>
        <v>6</v>
      </c>
      <c r="AO3182" s="7">
        <f>IF(T3182&gt;0,RANK(T3182,(N3182:P3182,Q3182:AJ3182)),0)</f>
        <v>7</v>
      </c>
      <c r="AP3182" s="2">
        <f t="shared" si="1183"/>
        <v>9.4324667089410279E-3</v>
      </c>
      <c r="AQ3182" s="2">
        <f t="shared" si="1184"/>
        <v>5.1521876981610653E-3</v>
      </c>
      <c r="AR3182" s="2">
        <f t="shared" si="1185"/>
        <v>3.8839568801521877E-3</v>
      </c>
      <c r="AS3182" s="2">
        <f t="shared" si="1186"/>
        <v>4.755865567533291E-4</v>
      </c>
      <c r="AU3182" t="s">
        <v>528</v>
      </c>
      <c r="AV3182" t="s">
        <v>109</v>
      </c>
      <c r="AY3182" s="130">
        <v>55</v>
      </c>
      <c r="AZ3182" s="131">
        <v>45</v>
      </c>
      <c r="BA3182" s="132">
        <f t="shared" si="1187"/>
        <v>55045</v>
      </c>
      <c r="BC3182" s="7" t="s">
        <v>532</v>
      </c>
    </row>
    <row r="3183" spans="1:55" hidden="1" outlineLevel="1" x14ac:dyDescent="0.2">
      <c r="A3183" t="s">
        <v>3063</v>
      </c>
      <c r="B3183" t="s">
        <v>109</v>
      </c>
      <c r="C3183" s="1">
        <f t="shared" si="1178"/>
        <v>7882</v>
      </c>
      <c r="D3183" s="7">
        <f>RANK(N3183,(N3183:P3183,Q3183:AJ3183))</f>
        <v>2</v>
      </c>
      <c r="E3183" s="7">
        <f>RANK(O3183,(N3183:P3183,Q3183:AJ3183))</f>
        <v>1</v>
      </c>
      <c r="F3183" s="7">
        <f>IF(P3183&gt;0,RANK(P3183,(N3183:P3183,Q3183:AJ3183)),0)</f>
        <v>3</v>
      </c>
      <c r="G3183" s="1">
        <f t="shared" si="1188"/>
        <v>413</v>
      </c>
      <c r="H3183" s="2">
        <f t="shared" si="1189"/>
        <v>5.2397868561278864E-2</v>
      </c>
      <c r="I3183" s="2"/>
      <c r="J3183" s="2">
        <f t="shared" si="1179"/>
        <v>0.39989850291804113</v>
      </c>
      <c r="K3183" s="2">
        <f t="shared" si="1180"/>
        <v>0.45229637147931995</v>
      </c>
      <c r="L3183" s="2">
        <f t="shared" si="1181"/>
        <v>0.13004313625983252</v>
      </c>
      <c r="M3183" s="2">
        <f t="shared" si="1182"/>
        <v>1.7761989342806456E-2</v>
      </c>
      <c r="N3183" s="1">
        <v>3152</v>
      </c>
      <c r="O3183" s="1">
        <v>3565</v>
      </c>
      <c r="P3183" s="1">
        <v>1025</v>
      </c>
      <c r="Q3183" s="1">
        <v>59</v>
      </c>
      <c r="R3183" s="1">
        <v>31</v>
      </c>
      <c r="S3183" s="1">
        <v>36</v>
      </c>
      <c r="T3183" s="1">
        <v>4</v>
      </c>
      <c r="U3183" s="1">
        <v>3</v>
      </c>
      <c r="W3183" s="1">
        <v>7</v>
      </c>
      <c r="Y3183" s="1">
        <v>0</v>
      </c>
      <c r="AB3183" s="1">
        <v>0</v>
      </c>
      <c r="AL3183" s="7">
        <f>IF(Q3183&gt;0,RANK(Q3183,(N3183:P3183,Q3183:AJ3183)),0)</f>
        <v>4</v>
      </c>
      <c r="AM3183" s="7">
        <f>IF(R3183&gt;0,RANK(R3183,(N3183:P3183,Q3183:AJ3183)),0)</f>
        <v>6</v>
      </c>
      <c r="AN3183" s="7">
        <f>IF(S3183&gt;0,RANK(S3183,(N3183:P3183,Q3183:AJ3183)),0)</f>
        <v>5</v>
      </c>
      <c r="AO3183" s="7">
        <f>IF(T3183&gt;0,RANK(T3183,(N3183:P3183,Q3183:AJ3183)),0)</f>
        <v>8</v>
      </c>
      <c r="AP3183" s="2">
        <f t="shared" si="1183"/>
        <v>7.4854097944684088E-3</v>
      </c>
      <c r="AQ3183" s="2">
        <f t="shared" si="1184"/>
        <v>3.9330119259071298E-3</v>
      </c>
      <c r="AR3183" s="2">
        <f t="shared" si="1185"/>
        <v>4.5673686881502161E-3</v>
      </c>
      <c r="AS3183" s="2">
        <f t="shared" si="1186"/>
        <v>5.0748540979446844E-4</v>
      </c>
      <c r="AU3183" t="s">
        <v>3063</v>
      </c>
      <c r="AV3183" t="s">
        <v>109</v>
      </c>
      <c r="AY3183" s="130">
        <v>55</v>
      </c>
      <c r="AZ3183" s="131">
        <v>47</v>
      </c>
      <c r="BA3183" s="132">
        <f t="shared" si="1187"/>
        <v>55047</v>
      </c>
      <c r="BC3183" s="7" t="s">
        <v>532</v>
      </c>
    </row>
    <row r="3184" spans="1:55" hidden="1" outlineLevel="1" x14ac:dyDescent="0.2">
      <c r="A3184" t="s">
        <v>2824</v>
      </c>
      <c r="B3184" t="s">
        <v>109</v>
      </c>
      <c r="C3184" s="1">
        <f t="shared" si="1178"/>
        <v>8916</v>
      </c>
      <c r="D3184" s="7">
        <f>RANK(N3184,(N3184:P3184,Q3184:AJ3184))</f>
        <v>1</v>
      </c>
      <c r="E3184" s="7">
        <f>RANK(O3184,(N3184:P3184,Q3184:AJ3184))</f>
        <v>2</v>
      </c>
      <c r="F3184" s="7">
        <f>IF(P3184&gt;0,RANK(P3184,(N3184:P3184,Q3184:AJ3184)),0)</f>
        <v>3</v>
      </c>
      <c r="G3184" s="1">
        <f t="shared" si="1188"/>
        <v>1824</v>
      </c>
      <c r="H3184" s="2">
        <f t="shared" si="1189"/>
        <v>0.20457604306864063</v>
      </c>
      <c r="I3184" s="2"/>
      <c r="J3184" s="2">
        <f t="shared" si="1179"/>
        <v>0.52602063705697621</v>
      </c>
      <c r="K3184" s="2">
        <f t="shared" si="1180"/>
        <v>0.32144459398833558</v>
      </c>
      <c r="L3184" s="2">
        <f t="shared" si="1181"/>
        <v>0.12012113055181696</v>
      </c>
      <c r="M3184" s="2">
        <f t="shared" si="1182"/>
        <v>3.2413638402871245E-2</v>
      </c>
      <c r="N3184" s="1">
        <v>4690</v>
      </c>
      <c r="O3184" s="1">
        <v>2866</v>
      </c>
      <c r="P3184" s="1">
        <v>1071</v>
      </c>
      <c r="Q3184" s="1">
        <v>200</v>
      </c>
      <c r="R3184" s="1">
        <v>38</v>
      </c>
      <c r="S3184" s="1">
        <v>25</v>
      </c>
      <c r="T3184" s="1">
        <v>7</v>
      </c>
      <c r="U3184" s="1">
        <v>7</v>
      </c>
      <c r="W3184" s="1">
        <v>8</v>
      </c>
      <c r="Y3184" s="1">
        <v>0</v>
      </c>
      <c r="AB3184" s="1">
        <v>4</v>
      </c>
      <c r="AL3184" s="7">
        <f>IF(Q3184&gt;0,RANK(Q3184,(N3184:P3184,Q3184:AJ3184)),0)</f>
        <v>4</v>
      </c>
      <c r="AM3184" s="7">
        <f>IF(R3184&gt;0,RANK(R3184,(N3184:P3184,Q3184:AJ3184)),0)</f>
        <v>5</v>
      </c>
      <c r="AN3184" s="7">
        <f>IF(S3184&gt;0,RANK(S3184,(N3184:P3184,Q3184:AJ3184)),0)</f>
        <v>6</v>
      </c>
      <c r="AO3184" s="7">
        <f>IF(T3184&gt;0,RANK(T3184,(N3184:P3184,Q3184:AJ3184)),0)</f>
        <v>8</v>
      </c>
      <c r="AP3184" s="2">
        <f t="shared" si="1183"/>
        <v>2.243158366980709E-2</v>
      </c>
      <c r="AQ3184" s="2">
        <f t="shared" si="1184"/>
        <v>4.2620008972633471E-3</v>
      </c>
      <c r="AR3184" s="2">
        <f t="shared" si="1185"/>
        <v>2.8039479587258862E-3</v>
      </c>
      <c r="AS3184" s="2">
        <f t="shared" si="1186"/>
        <v>7.8510542844324814E-4</v>
      </c>
      <c r="AU3184" t="s">
        <v>2824</v>
      </c>
      <c r="AV3184" t="s">
        <v>109</v>
      </c>
      <c r="AY3184" s="130">
        <v>55</v>
      </c>
      <c r="AZ3184" s="131">
        <v>49</v>
      </c>
      <c r="BA3184" s="132">
        <f t="shared" si="1187"/>
        <v>55049</v>
      </c>
      <c r="BC3184" s="7" t="s">
        <v>532</v>
      </c>
    </row>
    <row r="3185" spans="1:55" hidden="1" outlineLevel="1" x14ac:dyDescent="0.2">
      <c r="A3185" t="s">
        <v>54</v>
      </c>
      <c r="B3185" t="s">
        <v>109</v>
      </c>
      <c r="C3185" s="1">
        <f t="shared" si="1178"/>
        <v>3531</v>
      </c>
      <c r="D3185" s="7">
        <f>RANK(N3185,(N3185:P3185,Q3185:AJ3185))</f>
        <v>1</v>
      </c>
      <c r="E3185" s="7">
        <f>RANK(O3185,(N3185:P3185,Q3185:AJ3185))</f>
        <v>2</v>
      </c>
      <c r="F3185" s="7">
        <f>IF(P3185&gt;0,RANK(P3185,(N3185:P3185,Q3185:AJ3185)),0)</f>
        <v>3</v>
      </c>
      <c r="G3185" s="1">
        <f t="shared" si="1188"/>
        <v>465</v>
      </c>
      <c r="H3185" s="2">
        <f t="shared" si="1189"/>
        <v>0.13169073916737467</v>
      </c>
      <c r="I3185" s="2"/>
      <c r="J3185" s="2">
        <f t="shared" si="1179"/>
        <v>0.48853016142735767</v>
      </c>
      <c r="K3185" s="2">
        <f t="shared" si="1180"/>
        <v>0.356839422259983</v>
      </c>
      <c r="L3185" s="2">
        <f t="shared" si="1181"/>
        <v>0.13282356273010479</v>
      </c>
      <c r="M3185" s="2">
        <f t="shared" si="1182"/>
        <v>2.1806853582554603E-2</v>
      </c>
      <c r="N3185" s="1">
        <v>1725</v>
      </c>
      <c r="O3185" s="1">
        <v>1260</v>
      </c>
      <c r="P3185" s="1">
        <v>469</v>
      </c>
      <c r="Q3185" s="1">
        <v>54</v>
      </c>
      <c r="R3185" s="1">
        <v>12</v>
      </c>
      <c r="S3185" s="1">
        <v>5</v>
      </c>
      <c r="U3185" s="1">
        <v>4</v>
      </c>
      <c r="W3185" s="1">
        <v>0</v>
      </c>
      <c r="Y3185" s="1">
        <v>0</v>
      </c>
      <c r="AB3185" s="1">
        <v>2</v>
      </c>
      <c r="AL3185" s="7">
        <f>IF(Q3185&gt;0,RANK(Q3185,(N3185:P3185,Q3185:AJ3185)),0)</f>
        <v>4</v>
      </c>
      <c r="AM3185" s="7">
        <f>IF(R3185&gt;0,RANK(R3185,(N3185:P3185,Q3185:AJ3185)),0)</f>
        <v>5</v>
      </c>
      <c r="AN3185" s="7">
        <f>IF(S3185&gt;0,RANK(S3185,(N3185:P3185,Q3185:AJ3185)),0)</f>
        <v>6</v>
      </c>
      <c r="AO3185" s="7">
        <f>IF(T3185&gt;0,RANK(T3185,(N3185:P3185,Q3185:AJ3185)),0)</f>
        <v>0</v>
      </c>
      <c r="AP3185" s="2">
        <f t="shared" si="1183"/>
        <v>1.5293118096856415E-2</v>
      </c>
      <c r="AQ3185" s="2">
        <f t="shared" si="1184"/>
        <v>3.3984706881903144E-3</v>
      </c>
      <c r="AR3185" s="2">
        <f t="shared" si="1185"/>
        <v>1.4160294534126311E-3</v>
      </c>
      <c r="AS3185" s="2">
        <f t="shared" si="1186"/>
        <v>0</v>
      </c>
      <c r="AU3185" t="s">
        <v>54</v>
      </c>
      <c r="AV3185" t="s">
        <v>109</v>
      </c>
      <c r="AY3185" s="130">
        <v>55</v>
      </c>
      <c r="AZ3185" s="131">
        <v>51</v>
      </c>
      <c r="BA3185" s="132">
        <f t="shared" si="1187"/>
        <v>55051</v>
      </c>
      <c r="BC3185" s="7" t="s">
        <v>532</v>
      </c>
    </row>
    <row r="3186" spans="1:55" hidden="1" outlineLevel="1" x14ac:dyDescent="0.2">
      <c r="A3186" t="s">
        <v>1913</v>
      </c>
      <c r="B3186" t="s">
        <v>109</v>
      </c>
      <c r="C3186" s="1">
        <f t="shared" si="1178"/>
        <v>7279</v>
      </c>
      <c r="D3186" s="7">
        <f>RANK(N3186,(N3186:P3186,Q3186:AJ3186))</f>
        <v>1</v>
      </c>
      <c r="E3186" s="7">
        <f>RANK(O3186,(N3186:P3186,Q3186:AJ3186))</f>
        <v>2</v>
      </c>
      <c r="F3186" s="7">
        <f>IF(P3186&gt;0,RANK(P3186,(N3186:P3186,Q3186:AJ3186)),0)</f>
        <v>3</v>
      </c>
      <c r="G3186" s="1">
        <f t="shared" si="1188"/>
        <v>1443</v>
      </c>
      <c r="H3186" s="2">
        <f t="shared" si="1189"/>
        <v>0.19824151669185328</v>
      </c>
      <c r="I3186" s="2"/>
      <c r="J3186" s="2">
        <f t="shared" si="1179"/>
        <v>0.50899848880340703</v>
      </c>
      <c r="K3186" s="2">
        <f t="shared" si="1180"/>
        <v>0.31075697211155379</v>
      </c>
      <c r="L3186" s="2">
        <f t="shared" si="1181"/>
        <v>0.15977469432614369</v>
      </c>
      <c r="M3186" s="2">
        <f t="shared" si="1182"/>
        <v>2.0469844758895489E-2</v>
      </c>
      <c r="N3186" s="1">
        <v>3705</v>
      </c>
      <c r="O3186" s="1">
        <v>2262</v>
      </c>
      <c r="P3186" s="1">
        <v>1163</v>
      </c>
      <c r="Q3186" s="1">
        <v>82</v>
      </c>
      <c r="R3186" s="1">
        <v>16</v>
      </c>
      <c r="S3186" s="1">
        <v>44</v>
      </c>
      <c r="T3186" s="1">
        <v>3</v>
      </c>
      <c r="U3186" s="1">
        <v>3</v>
      </c>
      <c r="W3186" s="1">
        <v>1</v>
      </c>
      <c r="Y3186" s="1">
        <v>0</v>
      </c>
      <c r="AB3186" s="1">
        <v>0</v>
      </c>
      <c r="AL3186" s="7">
        <f>IF(Q3186&gt;0,RANK(Q3186,(N3186:P3186,Q3186:AJ3186)),0)</f>
        <v>4</v>
      </c>
      <c r="AM3186" s="7">
        <f>IF(R3186&gt;0,RANK(R3186,(N3186:P3186,Q3186:AJ3186)),0)</f>
        <v>6</v>
      </c>
      <c r="AN3186" s="7">
        <f>IF(S3186&gt;0,RANK(S3186,(N3186:P3186,Q3186:AJ3186)),0)</f>
        <v>5</v>
      </c>
      <c r="AO3186" s="7">
        <f>IF(T3186&gt;0,RANK(T3186,(N3186:P3186,Q3186:AJ3186)),0)</f>
        <v>7</v>
      </c>
      <c r="AP3186" s="2">
        <f t="shared" si="1183"/>
        <v>1.1265283692814947E-2</v>
      </c>
      <c r="AQ3186" s="2">
        <f t="shared" si="1184"/>
        <v>2.1981041351834042E-3</v>
      </c>
      <c r="AR3186" s="2">
        <f t="shared" si="1185"/>
        <v>6.0447863717543616E-3</v>
      </c>
      <c r="AS3186" s="2">
        <f t="shared" si="1186"/>
        <v>4.1214452534688831E-4</v>
      </c>
      <c r="AU3186" t="s">
        <v>1913</v>
      </c>
      <c r="AV3186" t="s">
        <v>109</v>
      </c>
      <c r="AY3186" s="130">
        <v>55</v>
      </c>
      <c r="AZ3186" s="131">
        <v>53</v>
      </c>
      <c r="BA3186" s="132">
        <f t="shared" si="1187"/>
        <v>55053</v>
      </c>
      <c r="BC3186" s="7" t="s">
        <v>532</v>
      </c>
    </row>
    <row r="3187" spans="1:55" hidden="1" outlineLevel="1" x14ac:dyDescent="0.2">
      <c r="A3187" t="s">
        <v>1884</v>
      </c>
      <c r="B3187" t="s">
        <v>109</v>
      </c>
      <c r="C3187" s="1">
        <f t="shared" si="1178"/>
        <v>29774</v>
      </c>
      <c r="D3187" s="7">
        <f>RANK(N3187,(N3187:P3187,Q3187:AJ3187))</f>
        <v>1</v>
      </c>
      <c r="E3187" s="7">
        <f>RANK(O3187,(N3187:P3187,Q3187:AJ3187))</f>
        <v>2</v>
      </c>
      <c r="F3187" s="7">
        <f>IF(P3187&gt;0,RANK(P3187,(N3187:P3187,Q3187:AJ3187)),0)</f>
        <v>3</v>
      </c>
      <c r="G3187" s="1">
        <f t="shared" si="1188"/>
        <v>507</v>
      </c>
      <c r="H3187" s="2">
        <f t="shared" si="1189"/>
        <v>1.7028279707127024E-2</v>
      </c>
      <c r="I3187" s="2"/>
      <c r="J3187" s="2">
        <f t="shared" si="1179"/>
        <v>0.44293679048834556</v>
      </c>
      <c r="K3187" s="2">
        <f t="shared" si="1180"/>
        <v>0.4259085107812185</v>
      </c>
      <c r="L3187" s="2">
        <f t="shared" si="1181"/>
        <v>0.10670383556122792</v>
      </c>
      <c r="M3187" s="2">
        <f t="shared" si="1182"/>
        <v>2.4450863169208026E-2</v>
      </c>
      <c r="N3187" s="1">
        <v>13188</v>
      </c>
      <c r="O3187" s="1">
        <v>12681</v>
      </c>
      <c r="P3187" s="1">
        <v>3177</v>
      </c>
      <c r="Q3187" s="1">
        <v>328</v>
      </c>
      <c r="R3187" s="1">
        <v>96</v>
      </c>
      <c r="S3187" s="1">
        <v>211</v>
      </c>
      <c r="T3187" s="1">
        <v>24</v>
      </c>
      <c r="U3187" s="1">
        <v>9</v>
      </c>
      <c r="W3187" s="1">
        <v>43</v>
      </c>
      <c r="Y3187" s="1">
        <v>3</v>
      </c>
      <c r="AB3187" s="1">
        <v>14</v>
      </c>
      <c r="AL3187" s="7">
        <f>IF(Q3187&gt;0,RANK(Q3187,(N3187:P3187,Q3187:AJ3187)),0)</f>
        <v>4</v>
      </c>
      <c r="AM3187" s="7">
        <f>IF(R3187&gt;0,RANK(R3187,(N3187:P3187,Q3187:AJ3187)),0)</f>
        <v>6</v>
      </c>
      <c r="AN3187" s="7">
        <f>IF(S3187&gt;0,RANK(S3187,(N3187:P3187,Q3187:AJ3187)),0)</f>
        <v>5</v>
      </c>
      <c r="AO3187" s="7">
        <f>IF(T3187&gt;0,RANK(T3187,(N3187:P3187,Q3187:AJ3187)),0)</f>
        <v>8</v>
      </c>
      <c r="AP3187" s="2">
        <f t="shared" si="1183"/>
        <v>1.1016322966346477E-2</v>
      </c>
      <c r="AQ3187" s="2">
        <f t="shared" si="1184"/>
        <v>3.2242896486867735E-3</v>
      </c>
      <c r="AR3187" s="2">
        <f t="shared" si="1185"/>
        <v>7.0867199570094717E-3</v>
      </c>
      <c r="AS3187" s="2">
        <f t="shared" si="1186"/>
        <v>8.0607241217169339E-4</v>
      </c>
      <c r="AU3187" t="s">
        <v>1884</v>
      </c>
      <c r="AV3187" t="s">
        <v>109</v>
      </c>
      <c r="AY3187" s="130">
        <v>55</v>
      </c>
      <c r="AZ3187" s="131">
        <v>55</v>
      </c>
      <c r="BA3187" s="132">
        <f t="shared" si="1187"/>
        <v>55055</v>
      </c>
      <c r="BC3187" s="7" t="s">
        <v>532</v>
      </c>
    </row>
    <row r="3188" spans="1:55" hidden="1" outlineLevel="1" x14ac:dyDescent="0.2">
      <c r="A3188" t="s">
        <v>1311</v>
      </c>
      <c r="B3188" t="s">
        <v>109</v>
      </c>
      <c r="C3188" s="1">
        <f t="shared" si="1178"/>
        <v>9182</v>
      </c>
      <c r="D3188" s="7">
        <f>RANK(N3188,(N3188:P3188,Q3188:AJ3188))</f>
        <v>1</v>
      </c>
      <c r="E3188" s="7">
        <f>RANK(O3188,(N3188:P3188,Q3188:AJ3188))</f>
        <v>2</v>
      </c>
      <c r="F3188" s="7">
        <f>IF(P3188&gt;0,RANK(P3188,(N3188:P3188,Q3188:AJ3188)),0)</f>
        <v>3</v>
      </c>
      <c r="G3188" s="1">
        <f t="shared" si="1188"/>
        <v>1105</v>
      </c>
      <c r="H3188" s="2">
        <f t="shared" si="1189"/>
        <v>0.12034415160095839</v>
      </c>
      <c r="I3188" s="2"/>
      <c r="J3188" s="2">
        <f t="shared" si="1179"/>
        <v>0.47168372903506861</v>
      </c>
      <c r="K3188" s="2">
        <f t="shared" si="1180"/>
        <v>0.35133957743411021</v>
      </c>
      <c r="L3188" s="2">
        <f t="shared" si="1181"/>
        <v>0.15170986713134393</v>
      </c>
      <c r="M3188" s="2">
        <f t="shared" si="1182"/>
        <v>2.5266826399477249E-2</v>
      </c>
      <c r="N3188" s="1">
        <v>4331</v>
      </c>
      <c r="O3188" s="1">
        <v>3226</v>
      </c>
      <c r="P3188" s="1">
        <v>1393</v>
      </c>
      <c r="Q3188" s="1">
        <v>58</v>
      </c>
      <c r="R3188" s="1">
        <v>27</v>
      </c>
      <c r="S3188" s="1">
        <v>129</v>
      </c>
      <c r="T3188" s="1">
        <v>6</v>
      </c>
      <c r="U3188" s="1">
        <v>5</v>
      </c>
      <c r="W3188" s="1">
        <v>5</v>
      </c>
      <c r="Y3188" s="1">
        <v>1</v>
      </c>
      <c r="AB3188" s="1">
        <v>1</v>
      </c>
      <c r="AL3188" s="7">
        <f>IF(Q3188&gt;0,RANK(Q3188,(N3188:P3188,Q3188:AJ3188)),0)</f>
        <v>5</v>
      </c>
      <c r="AM3188" s="7">
        <f>IF(R3188&gt;0,RANK(R3188,(N3188:P3188,Q3188:AJ3188)),0)</f>
        <v>6</v>
      </c>
      <c r="AN3188" s="7">
        <f>IF(S3188&gt;0,RANK(S3188,(N3188:P3188,Q3188:AJ3188)),0)</f>
        <v>4</v>
      </c>
      <c r="AO3188" s="7">
        <f>IF(T3188&gt;0,RANK(T3188,(N3188:P3188,Q3188:AJ3188)),0)</f>
        <v>7</v>
      </c>
      <c r="AP3188" s="2">
        <f t="shared" si="1183"/>
        <v>6.3167065998693097E-3</v>
      </c>
      <c r="AQ3188" s="2">
        <f t="shared" si="1184"/>
        <v>2.9405358309736443E-3</v>
      </c>
      <c r="AR3188" s="2">
        <f t="shared" si="1185"/>
        <v>1.4049226747985189E-2</v>
      </c>
      <c r="AS3188" s="2">
        <f t="shared" si="1186"/>
        <v>6.5345240688303205E-4</v>
      </c>
      <c r="AU3188" t="s">
        <v>1311</v>
      </c>
      <c r="AV3188" t="s">
        <v>109</v>
      </c>
      <c r="AY3188" s="130">
        <v>55</v>
      </c>
      <c r="AZ3188" s="131">
        <v>57</v>
      </c>
      <c r="BA3188" s="132">
        <f t="shared" si="1187"/>
        <v>55057</v>
      </c>
      <c r="BC3188" s="7" t="s">
        <v>532</v>
      </c>
    </row>
    <row r="3189" spans="1:55" hidden="1" outlineLevel="1" x14ac:dyDescent="0.2">
      <c r="A3189" t="s">
        <v>1312</v>
      </c>
      <c r="B3189" t="s">
        <v>109</v>
      </c>
      <c r="C3189" s="1">
        <f t="shared" si="1178"/>
        <v>53717</v>
      </c>
      <c r="D3189" s="7">
        <f>RANK(N3189,(N3189:P3189,Q3189:AJ3189))</f>
        <v>1</v>
      </c>
      <c r="E3189" s="7">
        <f>RANK(O3189,(N3189:P3189,Q3189:AJ3189))</f>
        <v>2</v>
      </c>
      <c r="F3189" s="7">
        <f>IF(P3189&gt;0,RANK(P3189,(N3189:P3189,Q3189:AJ3189)),0)</f>
        <v>3</v>
      </c>
      <c r="G3189" s="1">
        <f t="shared" si="1188"/>
        <v>9668</v>
      </c>
      <c r="H3189" s="2">
        <f t="shared" si="1189"/>
        <v>0.17998026695459537</v>
      </c>
      <c r="I3189" s="2"/>
      <c r="J3189" s="2">
        <f t="shared" si="1179"/>
        <v>0.52058007707057352</v>
      </c>
      <c r="K3189" s="2">
        <f t="shared" si="1180"/>
        <v>0.34059981011597817</v>
      </c>
      <c r="L3189" s="2">
        <f t="shared" si="1181"/>
        <v>0.12113483627157139</v>
      </c>
      <c r="M3189" s="2">
        <f t="shared" si="1182"/>
        <v>1.7685276541876918E-2</v>
      </c>
      <c r="N3189" s="1">
        <v>27964</v>
      </c>
      <c r="O3189" s="1">
        <v>18296</v>
      </c>
      <c r="P3189" s="1">
        <v>6507</v>
      </c>
      <c r="Q3189" s="1">
        <v>374</v>
      </c>
      <c r="R3189" s="1">
        <v>209</v>
      </c>
      <c r="S3189" s="1">
        <v>227</v>
      </c>
      <c r="T3189" s="1">
        <v>18</v>
      </c>
      <c r="U3189" s="1">
        <v>34</v>
      </c>
      <c r="W3189" s="1">
        <v>46</v>
      </c>
      <c r="Y3189" s="1">
        <v>20</v>
      </c>
      <c r="AB3189" s="1">
        <v>22</v>
      </c>
      <c r="AL3189" s="7">
        <f>IF(Q3189&gt;0,RANK(Q3189,(N3189:P3189,Q3189:AJ3189)),0)</f>
        <v>4</v>
      </c>
      <c r="AM3189" s="7">
        <f>IF(R3189&gt;0,RANK(R3189,(N3189:P3189,Q3189:AJ3189)),0)</f>
        <v>6</v>
      </c>
      <c r="AN3189" s="7">
        <f>IF(S3189&gt;0,RANK(S3189,(N3189:P3189,Q3189:AJ3189)),0)</f>
        <v>5</v>
      </c>
      <c r="AO3189" s="7">
        <f>IF(T3189&gt;0,RANK(T3189,(N3189:P3189,Q3189:AJ3189)),0)</f>
        <v>11</v>
      </c>
      <c r="AP3189" s="2">
        <f t="shared" si="1183"/>
        <v>6.9624141333283693E-3</v>
      </c>
      <c r="AQ3189" s="2">
        <f t="shared" si="1184"/>
        <v>3.8907608392129123E-3</v>
      </c>
      <c r="AR3189" s="2">
        <f t="shared" si="1185"/>
        <v>4.2258502894800525E-3</v>
      </c>
      <c r="AS3189" s="2">
        <f t="shared" si="1186"/>
        <v>3.3508945026714074E-4</v>
      </c>
      <c r="AU3189" t="s">
        <v>1312</v>
      </c>
      <c r="AV3189" t="s">
        <v>109</v>
      </c>
      <c r="AY3189" s="130">
        <v>55</v>
      </c>
      <c r="AZ3189" s="131">
        <v>59</v>
      </c>
      <c r="BA3189" s="132">
        <f t="shared" si="1187"/>
        <v>55059</v>
      </c>
      <c r="BC3189" s="7" t="s">
        <v>532</v>
      </c>
    </row>
    <row r="3190" spans="1:55" hidden="1" outlineLevel="1" x14ac:dyDescent="0.2">
      <c r="A3190" t="s">
        <v>2046</v>
      </c>
      <c r="B3190" t="s">
        <v>109</v>
      </c>
      <c r="C3190" s="1">
        <f t="shared" si="1178"/>
        <v>9046</v>
      </c>
      <c r="D3190" s="7">
        <f>RANK(N3190,(N3190:P3190,Q3190:AJ3190))</f>
        <v>1</v>
      </c>
      <c r="E3190" s="7">
        <f>RANK(O3190,(N3190:P3190,Q3190:AJ3190))</f>
        <v>2</v>
      </c>
      <c r="F3190" s="7">
        <f>IF(P3190&gt;0,RANK(P3190,(N3190:P3190,Q3190:AJ3190)),0)</f>
        <v>3</v>
      </c>
      <c r="G3190" s="1">
        <f t="shared" si="1188"/>
        <v>880</v>
      </c>
      <c r="H3190" s="2">
        <f t="shared" si="1189"/>
        <v>9.7280565996020335E-2</v>
      </c>
      <c r="I3190" s="2"/>
      <c r="J3190" s="2">
        <f t="shared" si="1179"/>
        <v>0.47656422728277692</v>
      </c>
      <c r="K3190" s="2">
        <f t="shared" si="1180"/>
        <v>0.37928366128675656</v>
      </c>
      <c r="L3190" s="2">
        <f t="shared" si="1181"/>
        <v>0.12834401945611321</v>
      </c>
      <c r="M3190" s="2">
        <f t="shared" si="1182"/>
        <v>1.5808091974353317E-2</v>
      </c>
      <c r="N3190" s="1">
        <v>4311</v>
      </c>
      <c r="O3190" s="1">
        <v>3431</v>
      </c>
      <c r="P3190" s="1">
        <v>1161</v>
      </c>
      <c r="Q3190" s="1">
        <v>60</v>
      </c>
      <c r="R3190" s="1">
        <v>36</v>
      </c>
      <c r="S3190" s="1">
        <v>29</v>
      </c>
      <c r="U3190" s="1">
        <v>7</v>
      </c>
      <c r="W3190" s="1">
        <v>8</v>
      </c>
      <c r="Y3190" s="1">
        <v>0</v>
      </c>
      <c r="AB3190" s="1">
        <v>3</v>
      </c>
      <c r="AL3190" s="7">
        <f>IF(Q3190&gt;0,RANK(Q3190,(N3190:P3190,Q3190:AJ3190)),0)</f>
        <v>4</v>
      </c>
      <c r="AM3190" s="7">
        <f>IF(R3190&gt;0,RANK(R3190,(N3190:P3190,Q3190:AJ3190)),0)</f>
        <v>5</v>
      </c>
      <c r="AN3190" s="7">
        <f>IF(S3190&gt;0,RANK(S3190,(N3190:P3190,Q3190:AJ3190)),0)</f>
        <v>6</v>
      </c>
      <c r="AO3190" s="7">
        <f>IF(T3190&gt;0,RANK(T3190,(N3190:P3190,Q3190:AJ3190)),0)</f>
        <v>0</v>
      </c>
      <c r="AP3190" s="2">
        <f t="shared" si="1183"/>
        <v>6.6327658633650232E-3</v>
      </c>
      <c r="AQ3190" s="2">
        <f t="shared" si="1184"/>
        <v>3.9796595180190139E-3</v>
      </c>
      <c r="AR3190" s="2">
        <f t="shared" si="1185"/>
        <v>3.2058368339597612E-3</v>
      </c>
      <c r="AS3190" s="2">
        <f t="shared" si="1186"/>
        <v>0</v>
      </c>
      <c r="AU3190" t="s">
        <v>2046</v>
      </c>
      <c r="AV3190" t="s">
        <v>109</v>
      </c>
      <c r="AY3190" s="130">
        <v>55</v>
      </c>
      <c r="AZ3190" s="131">
        <v>61</v>
      </c>
      <c r="BA3190" s="132">
        <f t="shared" si="1187"/>
        <v>55061</v>
      </c>
      <c r="BC3190" s="7" t="s">
        <v>532</v>
      </c>
    </row>
    <row r="3191" spans="1:55" hidden="1" outlineLevel="1" x14ac:dyDescent="0.2">
      <c r="A3191" t="s">
        <v>2047</v>
      </c>
      <c r="B3191" t="s">
        <v>109</v>
      </c>
      <c r="C3191" s="1">
        <f t="shared" si="1178"/>
        <v>46001</v>
      </c>
      <c r="D3191" s="7">
        <f>RANK(N3191,(N3191:P3191,Q3191:AJ3191))</f>
        <v>1</v>
      </c>
      <c r="E3191" s="7">
        <f>RANK(O3191,(N3191:P3191,Q3191:AJ3191))</f>
        <v>2</v>
      </c>
      <c r="F3191" s="7">
        <f>IF(P3191&gt;0,RANK(P3191,(N3191:P3191,Q3191:AJ3191)),0)</f>
        <v>3</v>
      </c>
      <c r="G3191" s="1">
        <f t="shared" si="1188"/>
        <v>7165</v>
      </c>
      <c r="H3191" s="2">
        <f t="shared" si="1189"/>
        <v>0.15575748353296667</v>
      </c>
      <c r="I3191" s="2"/>
      <c r="J3191" s="2">
        <f t="shared" si="1179"/>
        <v>0.51405404230342822</v>
      </c>
      <c r="K3191" s="2">
        <f t="shared" si="1180"/>
        <v>0.35829655877046152</v>
      </c>
      <c r="L3191" s="2">
        <f t="shared" si="1181"/>
        <v>0.10530205865089889</v>
      </c>
      <c r="M3191" s="2">
        <f t="shared" si="1182"/>
        <v>2.2347340275211375E-2</v>
      </c>
      <c r="N3191" s="1">
        <v>23647</v>
      </c>
      <c r="O3191" s="1">
        <v>16482</v>
      </c>
      <c r="P3191" s="1">
        <v>4844</v>
      </c>
      <c r="Q3191" s="1">
        <v>599</v>
      </c>
      <c r="R3191" s="1">
        <v>156</v>
      </c>
      <c r="S3191" s="1">
        <v>126</v>
      </c>
      <c r="T3191" s="1">
        <v>37</v>
      </c>
      <c r="U3191" s="1">
        <v>19</v>
      </c>
      <c r="W3191" s="1">
        <v>69</v>
      </c>
      <c r="Y3191" s="1">
        <v>12</v>
      </c>
      <c r="AB3191" s="1">
        <v>10</v>
      </c>
      <c r="AL3191" s="7">
        <f>IF(Q3191&gt;0,RANK(Q3191,(N3191:P3191,Q3191:AJ3191)),0)</f>
        <v>4</v>
      </c>
      <c r="AM3191" s="7">
        <f>IF(R3191&gt;0,RANK(R3191,(N3191:P3191,Q3191:AJ3191)),0)</f>
        <v>5</v>
      </c>
      <c r="AN3191" s="7">
        <f>IF(S3191&gt;0,RANK(S3191,(N3191:P3191,Q3191:AJ3191)),0)</f>
        <v>6</v>
      </c>
      <c r="AO3191" s="7">
        <f>IF(T3191&gt;0,RANK(T3191,(N3191:P3191,Q3191:AJ3191)),0)</f>
        <v>8</v>
      </c>
      <c r="AP3191" s="2">
        <f t="shared" si="1183"/>
        <v>1.3021456055303146E-2</v>
      </c>
      <c r="AQ3191" s="2">
        <f t="shared" si="1184"/>
        <v>3.3912306254211865E-3</v>
      </c>
      <c r="AR3191" s="2">
        <f t="shared" si="1185"/>
        <v>2.7390708897632658E-3</v>
      </c>
      <c r="AS3191" s="2">
        <f t="shared" si="1186"/>
        <v>8.043303406447686E-4</v>
      </c>
      <c r="AU3191" t="s">
        <v>2047</v>
      </c>
      <c r="AV3191" t="s">
        <v>109</v>
      </c>
      <c r="AY3191" s="130">
        <v>55</v>
      </c>
      <c r="AZ3191" s="131">
        <v>63</v>
      </c>
      <c r="BA3191" s="132">
        <f t="shared" si="1187"/>
        <v>55063</v>
      </c>
      <c r="BC3191" s="7" t="s">
        <v>532</v>
      </c>
    </row>
    <row r="3192" spans="1:55" hidden="1" outlineLevel="1" x14ac:dyDescent="0.2">
      <c r="A3192" t="s">
        <v>1300</v>
      </c>
      <c r="B3192" t="s">
        <v>109</v>
      </c>
      <c r="C3192" s="1">
        <f t="shared" ref="C3192:C3223" si="1190">SUM(N3192:AJ3192)</f>
        <v>6460</v>
      </c>
      <c r="D3192" s="7">
        <f>RANK(N3192,(N3192:P3192,Q3192:AJ3192))</f>
        <v>1</v>
      </c>
      <c r="E3192" s="7">
        <f>RANK(O3192,(N3192:P3192,Q3192:AJ3192))</f>
        <v>2</v>
      </c>
      <c r="F3192" s="7">
        <f>IF(P3192&gt;0,RANK(P3192,(N3192:P3192,Q3192:AJ3192)),0)</f>
        <v>3</v>
      </c>
      <c r="G3192" s="1">
        <f t="shared" si="1188"/>
        <v>1089</v>
      </c>
      <c r="H3192" s="2">
        <f t="shared" si="1189"/>
        <v>0.16857585139318884</v>
      </c>
      <c r="I3192" s="2"/>
      <c r="J3192" s="2">
        <f t="shared" ref="J3192:J3223" si="1191">IF($C3192=0,"-",N3192/$C3192)</f>
        <v>0.50479876160990711</v>
      </c>
      <c r="K3192" s="2">
        <f t="shared" ref="K3192:K3223" si="1192">IF($C3192=0,"-",O3192/$C3192)</f>
        <v>0.33622291021671824</v>
      </c>
      <c r="L3192" s="2">
        <f t="shared" ref="L3192:L3223" si="1193">IF($C3192=0,"-",P3192/$C3192)</f>
        <v>0.14613003095975233</v>
      </c>
      <c r="M3192" s="2">
        <f t="shared" ref="M3192:M3223" si="1194">IF(C3192=0,"-",(1-J3192-K3192-L3192))</f>
        <v>1.2848297213622323E-2</v>
      </c>
      <c r="N3192" s="1">
        <v>3261</v>
      </c>
      <c r="O3192" s="1">
        <v>2172</v>
      </c>
      <c r="P3192" s="1">
        <v>944</v>
      </c>
      <c r="Q3192" s="1">
        <v>45</v>
      </c>
      <c r="R3192" s="1">
        <v>9</v>
      </c>
      <c r="S3192" s="1">
        <v>15</v>
      </c>
      <c r="T3192" s="1">
        <v>2</v>
      </c>
      <c r="U3192" s="1">
        <v>0</v>
      </c>
      <c r="W3192" s="1">
        <v>9</v>
      </c>
      <c r="Y3192" s="1">
        <v>1</v>
      </c>
      <c r="AB3192" s="1">
        <v>2</v>
      </c>
      <c r="AL3192" s="7">
        <f>IF(Q3192&gt;0,RANK(Q3192,(N3192:P3192,Q3192:AJ3192)),0)</f>
        <v>4</v>
      </c>
      <c r="AM3192" s="7">
        <f>IF(R3192&gt;0,RANK(R3192,(N3192:P3192,Q3192:AJ3192)),0)</f>
        <v>6</v>
      </c>
      <c r="AN3192" s="7">
        <f>IF(S3192&gt;0,RANK(S3192,(N3192:P3192,Q3192:AJ3192)),0)</f>
        <v>5</v>
      </c>
      <c r="AO3192" s="7">
        <f>IF(T3192&gt;0,RANK(T3192,(N3192:P3192,Q3192:AJ3192)),0)</f>
        <v>8</v>
      </c>
      <c r="AP3192" s="2">
        <f t="shared" ref="AP3192:AP3223" si="1195">IF($C3192=0,"-",Q3192/$C3192)</f>
        <v>6.9659442724458202E-3</v>
      </c>
      <c r="AQ3192" s="2">
        <f t="shared" ref="AQ3192:AQ3223" si="1196">IF($C3192=0,"-",R3192/$C3192)</f>
        <v>1.3931888544891642E-3</v>
      </c>
      <c r="AR3192" s="2">
        <f t="shared" ref="AR3192:AR3223" si="1197">IF($C3192=0,"-",S3192/$C3192)</f>
        <v>2.3219814241486067E-3</v>
      </c>
      <c r="AS3192" s="2">
        <f t="shared" ref="AS3192:AS3223" si="1198">IF($C3192=0,"-",T3192/$C3192)</f>
        <v>3.0959752321981426E-4</v>
      </c>
      <c r="AU3192" t="s">
        <v>1300</v>
      </c>
      <c r="AV3192" t="s">
        <v>109</v>
      </c>
      <c r="AY3192" s="130">
        <v>55</v>
      </c>
      <c r="AZ3192" s="131">
        <v>65</v>
      </c>
      <c r="BA3192" s="132">
        <f t="shared" si="1187"/>
        <v>55065</v>
      </c>
      <c r="BC3192" s="7" t="s">
        <v>532</v>
      </c>
    </row>
    <row r="3193" spans="1:55" hidden="1" outlineLevel="1" x14ac:dyDescent="0.2">
      <c r="A3193" t="s">
        <v>2547</v>
      </c>
      <c r="B3193" t="s">
        <v>109</v>
      </c>
      <c r="C3193" s="1">
        <f t="shared" si="1190"/>
        <v>8631</v>
      </c>
      <c r="D3193" s="7">
        <f>RANK(N3193,(N3193:P3193,Q3193:AJ3193))</f>
        <v>1</v>
      </c>
      <c r="E3193" s="7">
        <f>RANK(O3193,(N3193:P3193,Q3193:AJ3193))</f>
        <v>2</v>
      </c>
      <c r="F3193" s="7">
        <f>IF(P3193&gt;0,RANK(P3193,(N3193:P3193,Q3193:AJ3193)),0)</f>
        <v>3</v>
      </c>
      <c r="G3193" s="1">
        <f t="shared" si="1188"/>
        <v>868</v>
      </c>
      <c r="H3193" s="2">
        <f t="shared" si="1189"/>
        <v>0.10056772100567721</v>
      </c>
      <c r="I3193" s="2"/>
      <c r="J3193" s="2">
        <f t="shared" si="1191"/>
        <v>0.47201946472019463</v>
      </c>
      <c r="K3193" s="2">
        <f t="shared" si="1192"/>
        <v>0.37145174371451745</v>
      </c>
      <c r="L3193" s="2">
        <f t="shared" si="1193"/>
        <v>0.14471092573282354</v>
      </c>
      <c r="M3193" s="2">
        <f t="shared" si="1194"/>
        <v>1.1817865832464386E-2</v>
      </c>
      <c r="N3193" s="1">
        <v>4074</v>
      </c>
      <c r="O3193" s="1">
        <v>3206</v>
      </c>
      <c r="P3193" s="1">
        <v>1249</v>
      </c>
      <c r="Q3193" s="1">
        <v>48</v>
      </c>
      <c r="R3193" s="1">
        <v>19</v>
      </c>
      <c r="S3193" s="1">
        <v>17</v>
      </c>
      <c r="T3193" s="1">
        <v>1</v>
      </c>
      <c r="U3193" s="1">
        <v>1</v>
      </c>
      <c r="W3193" s="1">
        <v>13</v>
      </c>
      <c r="Y3193" s="1">
        <v>2</v>
      </c>
      <c r="AB3193" s="1">
        <v>1</v>
      </c>
      <c r="AL3193" s="7">
        <f>IF(Q3193&gt;0,RANK(Q3193,(N3193:P3193,Q3193:AJ3193)),0)</f>
        <v>4</v>
      </c>
      <c r="AM3193" s="7">
        <f>IF(R3193&gt;0,RANK(R3193,(N3193:P3193,Q3193:AJ3193)),0)</f>
        <v>5</v>
      </c>
      <c r="AN3193" s="7">
        <f>IF(S3193&gt;0,RANK(S3193,(N3193:P3193,Q3193:AJ3193)),0)</f>
        <v>6</v>
      </c>
      <c r="AO3193" s="7">
        <f>IF(T3193&gt;0,RANK(T3193,(N3193:P3193,Q3193:AJ3193)),0)</f>
        <v>9</v>
      </c>
      <c r="AP3193" s="2">
        <f t="shared" si="1195"/>
        <v>5.5613486270420578E-3</v>
      </c>
      <c r="AQ3193" s="2">
        <f t="shared" si="1196"/>
        <v>2.2013671648708146E-3</v>
      </c>
      <c r="AR3193" s="2">
        <f t="shared" si="1197"/>
        <v>1.9696443054107288E-3</v>
      </c>
      <c r="AS3193" s="2">
        <f t="shared" si="1198"/>
        <v>1.1586142973004287E-4</v>
      </c>
      <c r="AU3193" t="s">
        <v>2547</v>
      </c>
      <c r="AV3193" t="s">
        <v>109</v>
      </c>
      <c r="AY3193" s="130">
        <v>55</v>
      </c>
      <c r="AZ3193" s="131">
        <v>67</v>
      </c>
      <c r="BA3193" s="132">
        <f t="shared" si="1187"/>
        <v>55067</v>
      </c>
      <c r="BC3193" s="7" t="s">
        <v>532</v>
      </c>
    </row>
    <row r="3194" spans="1:55" hidden="1" outlineLevel="1" x14ac:dyDescent="0.2">
      <c r="A3194" t="s">
        <v>2585</v>
      </c>
      <c r="B3194" t="s">
        <v>109</v>
      </c>
      <c r="C3194" s="1">
        <f t="shared" si="1190"/>
        <v>12246</v>
      </c>
      <c r="D3194" s="7">
        <f>RANK(N3194,(N3194:P3194,Q3194:AJ3194))</f>
        <v>1</v>
      </c>
      <c r="E3194" s="7">
        <f>RANK(O3194,(N3194:P3194,Q3194:AJ3194))</f>
        <v>2</v>
      </c>
      <c r="F3194" s="7">
        <f>IF(P3194&gt;0,RANK(P3194,(N3194:P3194,Q3194:AJ3194)),0)</f>
        <v>3</v>
      </c>
      <c r="G3194" s="1">
        <f t="shared" si="1188"/>
        <v>2090</v>
      </c>
      <c r="H3194" s="2">
        <f t="shared" si="1189"/>
        <v>0.17066797321574392</v>
      </c>
      <c r="I3194" s="2"/>
      <c r="J3194" s="2">
        <f t="shared" si="1191"/>
        <v>0.50351135064510866</v>
      </c>
      <c r="K3194" s="2">
        <f t="shared" si="1192"/>
        <v>0.33284337742936471</v>
      </c>
      <c r="L3194" s="2">
        <f t="shared" si="1193"/>
        <v>0.14698677119059284</v>
      </c>
      <c r="M3194" s="2">
        <f t="shared" si="1194"/>
        <v>1.6658500734933801E-2</v>
      </c>
      <c r="N3194" s="1">
        <v>6166</v>
      </c>
      <c r="O3194" s="1">
        <v>4076</v>
      </c>
      <c r="P3194" s="1">
        <v>1800</v>
      </c>
      <c r="Q3194" s="1">
        <v>112</v>
      </c>
      <c r="R3194" s="1">
        <v>24</v>
      </c>
      <c r="S3194" s="1">
        <v>36</v>
      </c>
      <c r="T3194" s="1">
        <v>2</v>
      </c>
      <c r="U3194" s="1">
        <v>9</v>
      </c>
      <c r="W3194" s="1">
        <v>18</v>
      </c>
      <c r="Y3194" s="1">
        <v>0</v>
      </c>
      <c r="AB3194" s="1">
        <v>3</v>
      </c>
      <c r="AL3194" s="7">
        <f>IF(Q3194&gt;0,RANK(Q3194,(N3194:P3194,Q3194:AJ3194)),0)</f>
        <v>4</v>
      </c>
      <c r="AM3194" s="7">
        <f>IF(R3194&gt;0,RANK(R3194,(N3194:P3194,Q3194:AJ3194)),0)</f>
        <v>6</v>
      </c>
      <c r="AN3194" s="7">
        <f>IF(S3194&gt;0,RANK(S3194,(N3194:P3194,Q3194:AJ3194)),0)</f>
        <v>5</v>
      </c>
      <c r="AO3194" s="7">
        <f>IF(T3194&gt;0,RANK(T3194,(N3194:P3194,Q3194:AJ3194)),0)</f>
        <v>10</v>
      </c>
      <c r="AP3194" s="2">
        <f t="shared" si="1195"/>
        <v>9.1458435407479992E-3</v>
      </c>
      <c r="AQ3194" s="2">
        <f t="shared" si="1196"/>
        <v>1.9598236158745713E-3</v>
      </c>
      <c r="AR3194" s="2">
        <f t="shared" si="1197"/>
        <v>2.9397354238118569E-3</v>
      </c>
      <c r="AS3194" s="2">
        <f t="shared" si="1198"/>
        <v>1.6331863465621427E-4</v>
      </c>
      <c r="AU3194" t="s">
        <v>2585</v>
      </c>
      <c r="AV3194" t="s">
        <v>109</v>
      </c>
      <c r="AY3194" s="130">
        <v>55</v>
      </c>
      <c r="AZ3194" s="131">
        <v>69</v>
      </c>
      <c r="BA3194" s="132">
        <f t="shared" si="1187"/>
        <v>55069</v>
      </c>
      <c r="BC3194" s="7" t="s">
        <v>532</v>
      </c>
    </row>
    <row r="3195" spans="1:55" hidden="1" outlineLevel="1" x14ac:dyDescent="0.2">
      <c r="A3195" t="s">
        <v>2069</v>
      </c>
      <c r="B3195" t="s">
        <v>109</v>
      </c>
      <c r="C3195" s="1">
        <f t="shared" si="1190"/>
        <v>34444</v>
      </c>
      <c r="D3195" s="7">
        <f>RANK(N3195,(N3195:P3195,Q3195:AJ3195))</f>
        <v>1</v>
      </c>
      <c r="E3195" s="7">
        <f>RANK(O3195,(N3195:P3195,Q3195:AJ3195))</f>
        <v>2</v>
      </c>
      <c r="F3195" s="7">
        <f>IF(P3195&gt;0,RANK(P3195,(N3195:P3195,Q3195:AJ3195)),0)</f>
        <v>3</v>
      </c>
      <c r="G3195" s="1">
        <f t="shared" si="1188"/>
        <v>3511</v>
      </c>
      <c r="H3195" s="2">
        <f t="shared" si="1189"/>
        <v>0.10193357333643015</v>
      </c>
      <c r="I3195" s="2"/>
      <c r="J3195" s="2">
        <f t="shared" si="1191"/>
        <v>0.48629659737545</v>
      </c>
      <c r="K3195" s="2">
        <f t="shared" si="1192"/>
        <v>0.38436302403901984</v>
      </c>
      <c r="L3195" s="2">
        <f t="shared" si="1193"/>
        <v>0.11441760538845662</v>
      </c>
      <c r="M3195" s="2">
        <f t="shared" si="1194"/>
        <v>1.4922773197073483E-2</v>
      </c>
      <c r="N3195" s="1">
        <v>16750</v>
      </c>
      <c r="O3195" s="1">
        <v>13239</v>
      </c>
      <c r="P3195" s="1">
        <v>3941</v>
      </c>
      <c r="Q3195" s="1">
        <v>213</v>
      </c>
      <c r="R3195" s="1">
        <v>111</v>
      </c>
      <c r="S3195" s="1">
        <v>98</v>
      </c>
      <c r="T3195" s="1">
        <v>23</v>
      </c>
      <c r="U3195" s="1">
        <v>25</v>
      </c>
      <c r="W3195" s="1">
        <v>30</v>
      </c>
      <c r="Y3195" s="1">
        <v>3</v>
      </c>
      <c r="AB3195" s="1">
        <v>11</v>
      </c>
      <c r="AL3195" s="7">
        <f>IF(Q3195&gt;0,RANK(Q3195,(N3195:P3195,Q3195:AJ3195)),0)</f>
        <v>4</v>
      </c>
      <c r="AM3195" s="7">
        <f>IF(R3195&gt;0,RANK(R3195,(N3195:P3195,Q3195:AJ3195)),0)</f>
        <v>5</v>
      </c>
      <c r="AN3195" s="7">
        <f>IF(S3195&gt;0,RANK(S3195,(N3195:P3195,Q3195:AJ3195)),0)</f>
        <v>6</v>
      </c>
      <c r="AO3195" s="7">
        <f>IF(T3195&gt;0,RANK(T3195,(N3195:P3195,Q3195:AJ3195)),0)</f>
        <v>9</v>
      </c>
      <c r="AP3195" s="2">
        <f t="shared" si="1195"/>
        <v>6.1839507606549762E-3</v>
      </c>
      <c r="AQ3195" s="2">
        <f t="shared" si="1196"/>
        <v>3.2226222273835791E-3</v>
      </c>
      <c r="AR3195" s="2">
        <f t="shared" si="1197"/>
        <v>2.8451980025548719E-3</v>
      </c>
      <c r="AS3195" s="2">
        <f t="shared" si="1198"/>
        <v>6.6775055162002087E-4</v>
      </c>
      <c r="AU3195" t="s">
        <v>2069</v>
      </c>
      <c r="AV3195" t="s">
        <v>109</v>
      </c>
      <c r="AY3195" s="130">
        <v>55</v>
      </c>
      <c r="AZ3195" s="131">
        <v>71</v>
      </c>
      <c r="BA3195" s="132">
        <f t="shared" si="1187"/>
        <v>55071</v>
      </c>
      <c r="BC3195" s="7" t="s">
        <v>532</v>
      </c>
    </row>
    <row r="3196" spans="1:55" hidden="1" outlineLevel="1" x14ac:dyDescent="0.2">
      <c r="A3196" t="s">
        <v>2070</v>
      </c>
      <c r="B3196" t="s">
        <v>109</v>
      </c>
      <c r="C3196" s="1">
        <f t="shared" si="1190"/>
        <v>51449</v>
      </c>
      <c r="D3196" s="7">
        <f>RANK(N3196,(N3196:P3196,Q3196:AJ3196))</f>
        <v>1</v>
      </c>
      <c r="E3196" s="7">
        <f>RANK(O3196,(N3196:P3196,Q3196:AJ3196))</f>
        <v>2</v>
      </c>
      <c r="F3196" s="7">
        <f>IF(P3196&gt;0,RANK(P3196,(N3196:P3196,Q3196:AJ3196)),0)</f>
        <v>3</v>
      </c>
      <c r="G3196" s="1">
        <f t="shared" si="1188"/>
        <v>4138</v>
      </c>
      <c r="H3196" s="2">
        <f t="shared" si="1189"/>
        <v>8.0429162860308268E-2</v>
      </c>
      <c r="I3196" s="2"/>
      <c r="J3196" s="2">
        <f t="shared" si="1191"/>
        <v>0.46671461058523978</v>
      </c>
      <c r="K3196" s="2">
        <f t="shared" si="1192"/>
        <v>0.38628544772493151</v>
      </c>
      <c r="L3196" s="2">
        <f t="shared" si="1193"/>
        <v>0.13117844856071062</v>
      </c>
      <c r="M3196" s="2">
        <f t="shared" si="1194"/>
        <v>1.5821493129118097E-2</v>
      </c>
      <c r="N3196" s="1">
        <v>24012</v>
      </c>
      <c r="O3196" s="1">
        <v>19874</v>
      </c>
      <c r="P3196" s="1">
        <v>6749</v>
      </c>
      <c r="Q3196" s="1">
        <v>425</v>
      </c>
      <c r="R3196" s="1">
        <v>121</v>
      </c>
      <c r="S3196" s="1">
        <v>162</v>
      </c>
      <c r="T3196" s="1">
        <v>20</v>
      </c>
      <c r="U3196" s="1">
        <v>27</v>
      </c>
      <c r="W3196" s="1">
        <v>44</v>
      </c>
      <c r="Y3196" s="1">
        <v>6</v>
      </c>
      <c r="AB3196" s="1">
        <v>9</v>
      </c>
      <c r="AL3196" s="7">
        <f>IF(Q3196&gt;0,RANK(Q3196,(N3196:P3196,Q3196:AJ3196)),0)</f>
        <v>4</v>
      </c>
      <c r="AM3196" s="7">
        <f>IF(R3196&gt;0,RANK(R3196,(N3196:P3196,Q3196:AJ3196)),0)</f>
        <v>6</v>
      </c>
      <c r="AN3196" s="7">
        <f>IF(S3196&gt;0,RANK(S3196,(N3196:P3196,Q3196:AJ3196)),0)</f>
        <v>5</v>
      </c>
      <c r="AO3196" s="7">
        <f>IF(T3196&gt;0,RANK(T3196,(N3196:P3196,Q3196:AJ3196)),0)</f>
        <v>9</v>
      </c>
      <c r="AP3196" s="2">
        <f t="shared" si="1195"/>
        <v>8.2606075919842946E-3</v>
      </c>
      <c r="AQ3196" s="2">
        <f t="shared" si="1196"/>
        <v>2.3518435732472935E-3</v>
      </c>
      <c r="AR3196" s="2">
        <f t="shared" si="1197"/>
        <v>3.1487492468269549E-3</v>
      </c>
      <c r="AS3196" s="2">
        <f t="shared" si="1198"/>
        <v>3.88734474916908E-4</v>
      </c>
      <c r="AU3196" t="s">
        <v>2070</v>
      </c>
      <c r="AV3196" t="s">
        <v>109</v>
      </c>
      <c r="AY3196" s="130">
        <v>55</v>
      </c>
      <c r="AZ3196" s="131">
        <v>73</v>
      </c>
      <c r="BA3196" s="132">
        <f t="shared" si="1187"/>
        <v>55073</v>
      </c>
      <c r="BC3196" s="7" t="s">
        <v>532</v>
      </c>
    </row>
    <row r="3197" spans="1:55" hidden="1" outlineLevel="1" x14ac:dyDescent="0.2">
      <c r="A3197" t="s">
        <v>1817</v>
      </c>
      <c r="B3197" t="s">
        <v>109</v>
      </c>
      <c r="C3197" s="1">
        <f t="shared" si="1190"/>
        <v>18216</v>
      </c>
      <c r="D3197" s="7">
        <f>RANK(N3197,(N3197:P3197,Q3197:AJ3197))</f>
        <v>1</v>
      </c>
      <c r="E3197" s="7">
        <f>RANK(O3197,(N3197:P3197,Q3197:AJ3197))</f>
        <v>2</v>
      </c>
      <c r="F3197" s="7">
        <f>IF(P3197&gt;0,RANK(P3197,(N3197:P3197,Q3197:AJ3197)),0)</f>
        <v>3</v>
      </c>
      <c r="G3197" s="1">
        <f t="shared" si="1188"/>
        <v>1182</v>
      </c>
      <c r="H3197" s="2">
        <f t="shared" si="1189"/>
        <v>6.4888010540184449E-2</v>
      </c>
      <c r="I3197" s="2"/>
      <c r="J3197" s="2">
        <f t="shared" si="1191"/>
        <v>0.46184672815107597</v>
      </c>
      <c r="K3197" s="2">
        <f t="shared" si="1192"/>
        <v>0.39695871761089152</v>
      </c>
      <c r="L3197" s="2">
        <f t="shared" si="1193"/>
        <v>0.12994071146245059</v>
      </c>
      <c r="M3197" s="2">
        <f t="shared" si="1194"/>
        <v>1.1253842775581918E-2</v>
      </c>
      <c r="N3197" s="1">
        <v>8413</v>
      </c>
      <c r="O3197" s="1">
        <v>7231</v>
      </c>
      <c r="P3197" s="1">
        <v>2367</v>
      </c>
      <c r="Q3197" s="1">
        <v>74</v>
      </c>
      <c r="R3197" s="1">
        <v>53</v>
      </c>
      <c r="S3197" s="1">
        <v>46</v>
      </c>
      <c r="T3197" s="1">
        <v>7</v>
      </c>
      <c r="U3197" s="1">
        <v>7</v>
      </c>
      <c r="W3197" s="1">
        <v>15</v>
      </c>
      <c r="Y3197" s="1">
        <v>1</v>
      </c>
      <c r="AB3197" s="1">
        <v>2</v>
      </c>
      <c r="AL3197" s="7">
        <f>IF(Q3197&gt;0,RANK(Q3197,(N3197:P3197,Q3197:AJ3197)),0)</f>
        <v>4</v>
      </c>
      <c r="AM3197" s="7">
        <f>IF(R3197&gt;0,RANK(R3197,(N3197:P3197,Q3197:AJ3197)),0)</f>
        <v>5</v>
      </c>
      <c r="AN3197" s="7">
        <f>IF(S3197&gt;0,RANK(S3197,(N3197:P3197,Q3197:AJ3197)),0)</f>
        <v>6</v>
      </c>
      <c r="AO3197" s="7">
        <f>IF(T3197&gt;0,RANK(T3197,(N3197:P3197,Q3197:AJ3197)),0)</f>
        <v>8</v>
      </c>
      <c r="AP3197" s="2">
        <f t="shared" si="1195"/>
        <v>4.062362758014932E-3</v>
      </c>
      <c r="AQ3197" s="2">
        <f t="shared" si="1196"/>
        <v>2.909530083443127E-3</v>
      </c>
      <c r="AR3197" s="2">
        <f t="shared" si="1197"/>
        <v>2.5252525252525255E-3</v>
      </c>
      <c r="AS3197" s="2">
        <f t="shared" si="1198"/>
        <v>3.8427755819060169E-4</v>
      </c>
      <c r="AU3197" t="s">
        <v>1817</v>
      </c>
      <c r="AV3197" t="s">
        <v>109</v>
      </c>
      <c r="AY3197" s="130">
        <v>55</v>
      </c>
      <c r="AZ3197" s="131">
        <v>75</v>
      </c>
      <c r="BA3197" s="132">
        <f t="shared" si="1187"/>
        <v>55075</v>
      </c>
      <c r="BC3197" s="7" t="s">
        <v>532</v>
      </c>
    </row>
    <row r="3198" spans="1:55" hidden="1" outlineLevel="1" x14ac:dyDescent="0.2">
      <c r="A3198" t="s">
        <v>2283</v>
      </c>
      <c r="B3198" t="s">
        <v>109</v>
      </c>
      <c r="C3198" s="1">
        <f t="shared" si="1190"/>
        <v>6119</v>
      </c>
      <c r="D3198" s="7">
        <f>RANK(N3198,(N3198:P3198,Q3198:AJ3198))</f>
        <v>1</v>
      </c>
      <c r="E3198" s="7">
        <f>RANK(O3198,(N3198:P3198,Q3198:AJ3198))</f>
        <v>2</v>
      </c>
      <c r="F3198" s="7">
        <f>IF(P3198&gt;0,RANK(P3198,(N3198:P3198,Q3198:AJ3198)),0)</f>
        <v>3</v>
      </c>
      <c r="G3198" s="1">
        <f t="shared" si="1188"/>
        <v>651</v>
      </c>
      <c r="H3198" s="2">
        <f t="shared" si="1189"/>
        <v>0.10638993299558751</v>
      </c>
      <c r="I3198" s="2"/>
      <c r="J3198" s="2">
        <f t="shared" si="1191"/>
        <v>0.46723320804052948</v>
      </c>
      <c r="K3198" s="2">
        <f t="shared" si="1192"/>
        <v>0.36084327504494196</v>
      </c>
      <c r="L3198" s="2">
        <f t="shared" si="1193"/>
        <v>0.14953423762052623</v>
      </c>
      <c r="M3198" s="2">
        <f t="shared" si="1194"/>
        <v>2.2389279294002334E-2</v>
      </c>
      <c r="N3198" s="1">
        <v>2859</v>
      </c>
      <c r="O3198" s="1">
        <v>2208</v>
      </c>
      <c r="P3198" s="1">
        <v>915</v>
      </c>
      <c r="Q3198" s="1">
        <v>60</v>
      </c>
      <c r="R3198" s="1">
        <v>22</v>
      </c>
      <c r="S3198" s="1">
        <v>42</v>
      </c>
      <c r="T3198" s="1">
        <v>1</v>
      </c>
      <c r="U3198" s="1">
        <v>2</v>
      </c>
      <c r="W3198" s="1">
        <v>8</v>
      </c>
      <c r="Y3198" s="1">
        <v>0</v>
      </c>
      <c r="AB3198" s="1">
        <v>2</v>
      </c>
      <c r="AL3198" s="7">
        <f>IF(Q3198&gt;0,RANK(Q3198,(N3198:P3198,Q3198:AJ3198)),0)</f>
        <v>4</v>
      </c>
      <c r="AM3198" s="7">
        <f>IF(R3198&gt;0,RANK(R3198,(N3198:P3198,Q3198:AJ3198)),0)</f>
        <v>6</v>
      </c>
      <c r="AN3198" s="7">
        <f>IF(S3198&gt;0,RANK(S3198,(N3198:P3198,Q3198:AJ3198)),0)</f>
        <v>5</v>
      </c>
      <c r="AO3198" s="7">
        <f>IF(T3198&gt;0,RANK(T3198,(N3198:P3198,Q3198:AJ3198)),0)</f>
        <v>10</v>
      </c>
      <c r="AP3198" s="2">
        <f t="shared" si="1195"/>
        <v>9.8055237783951626E-3</v>
      </c>
      <c r="AQ3198" s="2">
        <f t="shared" si="1196"/>
        <v>3.5953587187448929E-3</v>
      </c>
      <c r="AR3198" s="2">
        <f t="shared" si="1197"/>
        <v>6.8638666448766136E-3</v>
      </c>
      <c r="AS3198" s="2">
        <f t="shared" si="1198"/>
        <v>1.6342539630658605E-4</v>
      </c>
      <c r="AU3198" t="s">
        <v>2283</v>
      </c>
      <c r="AV3198" t="s">
        <v>109</v>
      </c>
      <c r="AY3198" s="130">
        <v>55</v>
      </c>
      <c r="AZ3198" s="131">
        <v>77</v>
      </c>
      <c r="BA3198" s="132">
        <f t="shared" si="1187"/>
        <v>55077</v>
      </c>
      <c r="BC3198" s="7" t="s">
        <v>532</v>
      </c>
    </row>
    <row r="3199" spans="1:55" hidden="1" outlineLevel="1" x14ac:dyDescent="0.2">
      <c r="A3199" t="s">
        <v>714</v>
      </c>
      <c r="B3199" t="s">
        <v>109</v>
      </c>
      <c r="C3199" s="1">
        <f t="shared" si="1190"/>
        <v>1350</v>
      </c>
      <c r="D3199" s="7">
        <f>RANK(N3199,(N3199:P3199,Q3199:AJ3199))</f>
        <v>1</v>
      </c>
      <c r="E3199" s="7">
        <f>RANK(O3199,(N3199:P3199,Q3199:AJ3199))</f>
        <v>2</v>
      </c>
      <c r="F3199" s="7">
        <f>IF(P3199&gt;0,RANK(P3199,(N3199:P3199,Q3199:AJ3199)),0)</f>
        <v>3</v>
      </c>
      <c r="G3199" s="1">
        <f t="shared" si="1188"/>
        <v>762</v>
      </c>
      <c r="H3199" s="2">
        <f t="shared" si="1189"/>
        <v>0.56444444444444442</v>
      </c>
      <c r="I3199" s="2"/>
      <c r="J3199" s="2">
        <f t="shared" si="1191"/>
        <v>0.73481481481481481</v>
      </c>
      <c r="K3199" s="2">
        <f t="shared" si="1192"/>
        <v>0.17037037037037037</v>
      </c>
      <c r="L3199" s="2">
        <f t="shared" si="1193"/>
        <v>7.9259259259259265E-2</v>
      </c>
      <c r="M3199" s="2">
        <f t="shared" si="1194"/>
        <v>1.5555555555555559E-2</v>
      </c>
      <c r="N3199" s="1">
        <v>992</v>
      </c>
      <c r="O3199" s="1">
        <v>230</v>
      </c>
      <c r="P3199" s="1">
        <v>107</v>
      </c>
      <c r="Q3199" s="1">
        <v>10</v>
      </c>
      <c r="R3199" s="1">
        <v>4</v>
      </c>
      <c r="S3199" s="1">
        <v>2</v>
      </c>
      <c r="U3199" s="1">
        <v>2</v>
      </c>
      <c r="W3199" s="1">
        <v>0</v>
      </c>
      <c r="Y3199" s="1">
        <v>1</v>
      </c>
      <c r="AB3199" s="1">
        <v>2</v>
      </c>
      <c r="AL3199" s="7">
        <f>IF(Q3199&gt;0,RANK(Q3199,(N3199:P3199,Q3199:AJ3199)),0)</f>
        <v>4</v>
      </c>
      <c r="AM3199" s="7">
        <f>IF(R3199&gt;0,RANK(R3199,(N3199:P3199,Q3199:AJ3199)),0)</f>
        <v>5</v>
      </c>
      <c r="AN3199" s="7">
        <f>IF(S3199&gt;0,RANK(S3199,(N3199:P3199,Q3199:AJ3199)),0)</f>
        <v>6</v>
      </c>
      <c r="AO3199" s="7">
        <f>IF(T3199&gt;0,RANK(T3199,(N3199:P3199,Q3199:AJ3199)),0)</f>
        <v>0</v>
      </c>
      <c r="AP3199" s="2">
        <f t="shared" si="1195"/>
        <v>7.4074074074074077E-3</v>
      </c>
      <c r="AQ3199" s="2">
        <f t="shared" si="1196"/>
        <v>2.9629629629629628E-3</v>
      </c>
      <c r="AR3199" s="2">
        <f t="shared" si="1197"/>
        <v>1.4814814814814814E-3</v>
      </c>
      <c r="AS3199" s="2">
        <f t="shared" si="1198"/>
        <v>0</v>
      </c>
      <c r="AU3199" t="s">
        <v>714</v>
      </c>
      <c r="AV3199" t="s">
        <v>109</v>
      </c>
      <c r="AY3199" s="130">
        <v>55</v>
      </c>
      <c r="AZ3199" s="131">
        <v>78</v>
      </c>
      <c r="BA3199" s="132">
        <f t="shared" si="1187"/>
        <v>55078</v>
      </c>
      <c r="BC3199" s="7" t="s">
        <v>532</v>
      </c>
    </row>
    <row r="3200" spans="1:55" hidden="1" outlineLevel="1" x14ac:dyDescent="0.2">
      <c r="A3200" t="s">
        <v>2050</v>
      </c>
      <c r="B3200" t="s">
        <v>109</v>
      </c>
      <c r="C3200" s="1">
        <f t="shared" si="1190"/>
        <v>371380</v>
      </c>
      <c r="D3200" s="7">
        <f>RANK(N3200,(N3200:P3200,Q3200:AJ3200))</f>
        <v>1</v>
      </c>
      <c r="E3200" s="7">
        <f>RANK(O3200,(N3200:P3200,Q3200:AJ3200))</f>
        <v>2</v>
      </c>
      <c r="F3200" s="7">
        <f>IF(P3200&gt;0,RANK(P3200,(N3200:P3200,Q3200:AJ3200)),0)</f>
        <v>3</v>
      </c>
      <c r="G3200" s="1">
        <f t="shared" si="1188"/>
        <v>97213</v>
      </c>
      <c r="H3200" s="2">
        <f t="shared" si="1189"/>
        <v>0.26176153804728308</v>
      </c>
      <c r="I3200" s="2"/>
      <c r="J3200" s="2">
        <f t="shared" si="1191"/>
        <v>0.58328396790349513</v>
      </c>
      <c r="K3200" s="2">
        <f t="shared" si="1192"/>
        <v>0.32152242985621199</v>
      </c>
      <c r="L3200" s="2">
        <f t="shared" si="1193"/>
        <v>7.0081856858204533E-2</v>
      </c>
      <c r="M3200" s="2">
        <f t="shared" si="1194"/>
        <v>2.5111745382088352E-2</v>
      </c>
      <c r="N3200" s="1">
        <v>216620</v>
      </c>
      <c r="O3200" s="1">
        <v>119407</v>
      </c>
      <c r="P3200" s="1">
        <v>26027</v>
      </c>
      <c r="Q3200" s="1">
        <v>4589</v>
      </c>
      <c r="R3200" s="1">
        <v>1301</v>
      </c>
      <c r="S3200" s="1">
        <v>2032</v>
      </c>
      <c r="T3200" s="1">
        <v>196</v>
      </c>
      <c r="U3200" s="1">
        <v>279</v>
      </c>
      <c r="W3200" s="1">
        <v>539</v>
      </c>
      <c r="Y3200" s="1">
        <v>119</v>
      </c>
      <c r="AB3200" s="1">
        <v>271</v>
      </c>
      <c r="AL3200" s="7">
        <f>IF(Q3200&gt;0,RANK(Q3200,(N3200:P3200,Q3200:AJ3200)),0)</f>
        <v>4</v>
      </c>
      <c r="AM3200" s="7">
        <f>IF(R3200&gt;0,RANK(R3200,(N3200:P3200,Q3200:AJ3200)),0)</f>
        <v>6</v>
      </c>
      <c r="AN3200" s="7">
        <f>IF(S3200&gt;0,RANK(S3200,(N3200:P3200,Q3200:AJ3200)),0)</f>
        <v>5</v>
      </c>
      <c r="AO3200" s="7">
        <f>IF(T3200&gt;0,RANK(T3200,(N3200:P3200,Q3200:AJ3200)),0)</f>
        <v>10</v>
      </c>
      <c r="AP3200" s="2">
        <f t="shared" si="1195"/>
        <v>1.2356615865151598E-2</v>
      </c>
      <c r="AQ3200" s="2">
        <f t="shared" si="1196"/>
        <v>3.5031504119769508E-3</v>
      </c>
      <c r="AR3200" s="2">
        <f t="shared" si="1197"/>
        <v>5.4714847326188809E-3</v>
      </c>
      <c r="AS3200" s="2">
        <f t="shared" si="1198"/>
        <v>5.277613226344984E-4</v>
      </c>
      <c r="AU3200" t="s">
        <v>2050</v>
      </c>
      <c r="AV3200" t="s">
        <v>109</v>
      </c>
      <c r="AY3200" s="130">
        <v>55</v>
      </c>
      <c r="AZ3200" s="131">
        <v>79</v>
      </c>
      <c r="BA3200" s="132">
        <f t="shared" si="1187"/>
        <v>55079</v>
      </c>
      <c r="BC3200" s="7" t="s">
        <v>532</v>
      </c>
    </row>
    <row r="3201" spans="1:55" hidden="1" outlineLevel="1" x14ac:dyDescent="0.2">
      <c r="A3201" t="s">
        <v>2129</v>
      </c>
      <c r="B3201" t="s">
        <v>109</v>
      </c>
      <c r="C3201" s="1">
        <f t="shared" si="1190"/>
        <v>14600</v>
      </c>
      <c r="D3201" s="7">
        <f>RANK(N3201,(N3201:P3201,Q3201:AJ3201))</f>
        <v>1</v>
      </c>
      <c r="E3201" s="7">
        <f>RANK(O3201,(N3201:P3201,Q3201:AJ3201))</f>
        <v>2</v>
      </c>
      <c r="F3201" s="7">
        <f>IF(P3201&gt;0,RANK(P3201,(N3201:P3201,Q3201:AJ3201)),0)</f>
        <v>3</v>
      </c>
      <c r="G3201" s="1">
        <f t="shared" si="1188"/>
        <v>1625</v>
      </c>
      <c r="H3201" s="2">
        <f t="shared" si="1189"/>
        <v>0.1113013698630137</v>
      </c>
      <c r="I3201" s="2"/>
      <c r="J3201" s="2">
        <f t="shared" si="1191"/>
        <v>0.47424657534246573</v>
      </c>
      <c r="K3201" s="2">
        <f t="shared" si="1192"/>
        <v>0.36294520547945208</v>
      </c>
      <c r="L3201" s="2">
        <f t="shared" si="1193"/>
        <v>0.14253424657534247</v>
      </c>
      <c r="M3201" s="2">
        <f t="shared" si="1194"/>
        <v>2.027397260273972E-2</v>
      </c>
      <c r="N3201" s="1">
        <v>6924</v>
      </c>
      <c r="O3201" s="1">
        <v>5299</v>
      </c>
      <c r="P3201" s="1">
        <v>2081</v>
      </c>
      <c r="Q3201" s="1">
        <v>145</v>
      </c>
      <c r="R3201" s="1">
        <v>29</v>
      </c>
      <c r="S3201" s="1">
        <v>87</v>
      </c>
      <c r="T3201" s="1">
        <v>4</v>
      </c>
      <c r="U3201" s="1">
        <v>4</v>
      </c>
      <c r="W3201" s="1">
        <v>23</v>
      </c>
      <c r="Y3201" s="1">
        <v>1</v>
      </c>
      <c r="AB3201" s="1">
        <v>3</v>
      </c>
      <c r="AL3201" s="7">
        <f>IF(Q3201&gt;0,RANK(Q3201,(N3201:P3201,Q3201:AJ3201)),0)</f>
        <v>4</v>
      </c>
      <c r="AM3201" s="7">
        <f>IF(R3201&gt;0,RANK(R3201,(N3201:P3201,Q3201:AJ3201)),0)</f>
        <v>6</v>
      </c>
      <c r="AN3201" s="7">
        <f>IF(S3201&gt;0,RANK(S3201,(N3201:P3201,Q3201:AJ3201)),0)</f>
        <v>5</v>
      </c>
      <c r="AO3201" s="7">
        <f>IF(T3201&gt;0,RANK(T3201,(N3201:P3201,Q3201:AJ3201)),0)</f>
        <v>8</v>
      </c>
      <c r="AP3201" s="2">
        <f t="shared" si="1195"/>
        <v>9.9315068493150693E-3</v>
      </c>
      <c r="AQ3201" s="2">
        <f t="shared" si="1196"/>
        <v>1.9863013698630137E-3</v>
      </c>
      <c r="AR3201" s="2">
        <f t="shared" si="1197"/>
        <v>5.9589041095890411E-3</v>
      </c>
      <c r="AS3201" s="2">
        <f t="shared" si="1198"/>
        <v>2.7397260273972601E-4</v>
      </c>
      <c r="AU3201" t="s">
        <v>2129</v>
      </c>
      <c r="AV3201" t="s">
        <v>109</v>
      </c>
      <c r="AY3201" s="130">
        <v>55</v>
      </c>
      <c r="AZ3201" s="131">
        <v>81</v>
      </c>
      <c r="BA3201" s="132">
        <f t="shared" si="1187"/>
        <v>55081</v>
      </c>
      <c r="BC3201" s="7" t="s">
        <v>532</v>
      </c>
    </row>
    <row r="3202" spans="1:55" hidden="1" outlineLevel="1" x14ac:dyDescent="0.2">
      <c r="A3202" t="s">
        <v>1673</v>
      </c>
      <c r="B3202" t="s">
        <v>109</v>
      </c>
      <c r="C3202" s="1">
        <f t="shared" si="1190"/>
        <v>13885</v>
      </c>
      <c r="D3202" s="7">
        <f>RANK(N3202,(N3202:P3202,Q3202:AJ3202))</f>
        <v>1</v>
      </c>
      <c r="E3202" s="7">
        <f>RANK(O3202,(N3202:P3202,Q3202:AJ3202))</f>
        <v>2</v>
      </c>
      <c r="F3202" s="7">
        <f>IF(P3202&gt;0,RANK(P3202,(N3202:P3202,Q3202:AJ3202)),0)</f>
        <v>3</v>
      </c>
      <c r="G3202" s="1">
        <f t="shared" si="1188"/>
        <v>1334</v>
      </c>
      <c r="H3202" s="2">
        <f t="shared" si="1189"/>
        <v>9.607490097227224E-2</v>
      </c>
      <c r="I3202" s="2"/>
      <c r="J3202" s="2">
        <f t="shared" si="1191"/>
        <v>0.48419157364061938</v>
      </c>
      <c r="K3202" s="2">
        <f t="shared" si="1192"/>
        <v>0.38811667266834715</v>
      </c>
      <c r="L3202" s="2">
        <f t="shared" si="1193"/>
        <v>0.11919337414476053</v>
      </c>
      <c r="M3202" s="2">
        <f t="shared" si="1194"/>
        <v>8.4983795462729439E-3</v>
      </c>
      <c r="N3202" s="1">
        <v>6723</v>
      </c>
      <c r="O3202" s="1">
        <v>5389</v>
      </c>
      <c r="P3202" s="1">
        <v>1655</v>
      </c>
      <c r="Q3202" s="1">
        <v>66</v>
      </c>
      <c r="R3202" s="1">
        <v>18</v>
      </c>
      <c r="S3202" s="1">
        <v>15</v>
      </c>
      <c r="T3202" s="1">
        <v>2</v>
      </c>
      <c r="U3202" s="1">
        <v>10</v>
      </c>
      <c r="W3202" s="1">
        <v>5</v>
      </c>
      <c r="Y3202" s="1">
        <v>1</v>
      </c>
      <c r="AB3202" s="1">
        <v>1</v>
      </c>
      <c r="AL3202" s="7">
        <f>IF(Q3202&gt;0,RANK(Q3202,(N3202:P3202,Q3202:AJ3202)),0)</f>
        <v>4</v>
      </c>
      <c r="AM3202" s="7">
        <f>IF(R3202&gt;0,RANK(R3202,(N3202:P3202,Q3202:AJ3202)),0)</f>
        <v>5</v>
      </c>
      <c r="AN3202" s="7">
        <f>IF(S3202&gt;0,RANK(S3202,(N3202:P3202,Q3202:AJ3202)),0)</f>
        <v>6</v>
      </c>
      <c r="AO3202" s="7">
        <f>IF(T3202&gt;0,RANK(T3202,(N3202:P3202,Q3202:AJ3202)),0)</f>
        <v>9</v>
      </c>
      <c r="AP3202" s="2">
        <f t="shared" si="1195"/>
        <v>4.7533309326611454E-3</v>
      </c>
      <c r="AQ3202" s="2">
        <f t="shared" si="1196"/>
        <v>1.2963629816348577E-3</v>
      </c>
      <c r="AR3202" s="2">
        <f t="shared" si="1197"/>
        <v>1.0803024846957148E-3</v>
      </c>
      <c r="AS3202" s="2">
        <f t="shared" si="1198"/>
        <v>1.4404033129276198E-4</v>
      </c>
      <c r="AU3202" t="s">
        <v>1673</v>
      </c>
      <c r="AV3202" t="s">
        <v>109</v>
      </c>
      <c r="AY3202" s="130">
        <v>55</v>
      </c>
      <c r="AZ3202" s="131">
        <v>83</v>
      </c>
      <c r="BA3202" s="132">
        <f t="shared" si="1187"/>
        <v>55083</v>
      </c>
      <c r="BC3202" s="7" t="s">
        <v>532</v>
      </c>
    </row>
    <row r="3203" spans="1:55" hidden="1" outlineLevel="1" x14ac:dyDescent="0.2">
      <c r="A3203" t="s">
        <v>195</v>
      </c>
      <c r="B3203" t="s">
        <v>109</v>
      </c>
      <c r="C3203" s="1">
        <f t="shared" si="1190"/>
        <v>16917</v>
      </c>
      <c r="D3203" s="7">
        <f>RANK(N3203,(N3203:P3203,Q3203:AJ3203))</f>
        <v>1</v>
      </c>
      <c r="E3203" s="7">
        <f>RANK(O3203,(N3203:P3203,Q3203:AJ3203))</f>
        <v>2</v>
      </c>
      <c r="F3203" s="7">
        <f>IF(P3203&gt;0,RANK(P3203,(N3203:P3203,Q3203:AJ3203)),0)</f>
        <v>3</v>
      </c>
      <c r="G3203" s="1">
        <f t="shared" si="1188"/>
        <v>1280</v>
      </c>
      <c r="H3203" s="2">
        <f t="shared" si="1189"/>
        <v>7.5663533723473425E-2</v>
      </c>
      <c r="I3203" s="2"/>
      <c r="J3203" s="2">
        <f t="shared" si="1191"/>
        <v>0.45037536206183132</v>
      </c>
      <c r="K3203" s="2">
        <f t="shared" si="1192"/>
        <v>0.37471182833835787</v>
      </c>
      <c r="L3203" s="2">
        <f t="shared" si="1193"/>
        <v>0.15392800141869126</v>
      </c>
      <c r="M3203" s="2">
        <f t="shared" si="1194"/>
        <v>2.0984808181119502E-2</v>
      </c>
      <c r="N3203" s="1">
        <v>7619</v>
      </c>
      <c r="O3203" s="1">
        <v>6339</v>
      </c>
      <c r="P3203" s="1">
        <v>2604</v>
      </c>
      <c r="Q3203" s="1">
        <v>221</v>
      </c>
      <c r="R3203" s="1">
        <v>51</v>
      </c>
      <c r="S3203" s="1">
        <v>40</v>
      </c>
      <c r="T3203" s="1">
        <v>17</v>
      </c>
      <c r="U3203" s="1">
        <v>5</v>
      </c>
      <c r="W3203" s="1">
        <v>17</v>
      </c>
      <c r="Y3203" s="1">
        <v>3</v>
      </c>
      <c r="AB3203" s="1">
        <v>1</v>
      </c>
      <c r="AL3203" s="7">
        <f>IF(Q3203&gt;0,RANK(Q3203,(N3203:P3203,Q3203:AJ3203)),0)</f>
        <v>4</v>
      </c>
      <c r="AM3203" s="7">
        <f>IF(R3203&gt;0,RANK(R3203,(N3203:P3203,Q3203:AJ3203)),0)</f>
        <v>5</v>
      </c>
      <c r="AN3203" s="7">
        <f>IF(S3203&gt;0,RANK(S3203,(N3203:P3203,Q3203:AJ3203)),0)</f>
        <v>6</v>
      </c>
      <c r="AO3203" s="7">
        <f>IF(T3203&gt;0,RANK(T3203,(N3203:P3203,Q3203:AJ3203)),0)</f>
        <v>7</v>
      </c>
      <c r="AP3203" s="2">
        <f t="shared" si="1195"/>
        <v>1.306378199444346E-2</v>
      </c>
      <c r="AQ3203" s="2">
        <f t="shared" si="1196"/>
        <v>3.0147189217946445E-3</v>
      </c>
      <c r="AR3203" s="2">
        <f t="shared" si="1197"/>
        <v>2.3644854288585445E-3</v>
      </c>
      <c r="AS3203" s="2">
        <f t="shared" si="1198"/>
        <v>1.0049063072648816E-3</v>
      </c>
      <c r="AU3203" t="s">
        <v>195</v>
      </c>
      <c r="AV3203" t="s">
        <v>109</v>
      </c>
      <c r="AY3203" s="130">
        <v>55</v>
      </c>
      <c r="AZ3203" s="131">
        <v>85</v>
      </c>
      <c r="BA3203" s="132">
        <f t="shared" si="1187"/>
        <v>55085</v>
      </c>
      <c r="BC3203" s="7" t="s">
        <v>532</v>
      </c>
    </row>
    <row r="3204" spans="1:55" hidden="1" outlineLevel="1" x14ac:dyDescent="0.2">
      <c r="A3204" t="s">
        <v>2392</v>
      </c>
      <c r="B3204" t="s">
        <v>109</v>
      </c>
      <c r="C3204" s="1">
        <f t="shared" si="1190"/>
        <v>64889</v>
      </c>
      <c r="D3204" s="7">
        <f>RANK(N3204,(N3204:P3204,Q3204:AJ3204))</f>
        <v>1</v>
      </c>
      <c r="E3204" s="7">
        <f>RANK(O3204,(N3204:P3204,Q3204:AJ3204))</f>
        <v>2</v>
      </c>
      <c r="F3204" s="7">
        <f>IF(P3204&gt;0,RANK(P3204,(N3204:P3204,Q3204:AJ3204)),0)</f>
        <v>3</v>
      </c>
      <c r="G3204" s="1">
        <f t="shared" si="1188"/>
        <v>1057</v>
      </c>
      <c r="H3204" s="2">
        <f t="shared" si="1189"/>
        <v>1.6289355668911525E-2</v>
      </c>
      <c r="I3204" s="2"/>
      <c r="J3204" s="2">
        <f t="shared" si="1191"/>
        <v>0.44406602043489651</v>
      </c>
      <c r="K3204" s="2">
        <f t="shared" si="1192"/>
        <v>0.42777666476598497</v>
      </c>
      <c r="L3204" s="2">
        <f t="shared" si="1193"/>
        <v>0.11149809674983434</v>
      </c>
      <c r="M3204" s="2">
        <f t="shared" si="1194"/>
        <v>1.6659218049284177E-2</v>
      </c>
      <c r="N3204" s="1">
        <v>28815</v>
      </c>
      <c r="O3204" s="1">
        <v>27758</v>
      </c>
      <c r="P3204" s="1">
        <v>7235</v>
      </c>
      <c r="Q3204" s="1">
        <v>519</v>
      </c>
      <c r="R3204" s="1">
        <v>231</v>
      </c>
      <c r="S3204" s="1">
        <v>165</v>
      </c>
      <c r="T3204" s="1">
        <v>34</v>
      </c>
      <c r="U3204" s="1">
        <v>39</v>
      </c>
      <c r="W3204" s="1">
        <v>77</v>
      </c>
      <c r="Y3204" s="1">
        <v>5</v>
      </c>
      <c r="AB3204" s="1">
        <v>11</v>
      </c>
      <c r="AL3204" s="7">
        <f>IF(Q3204&gt;0,RANK(Q3204,(N3204:P3204,Q3204:AJ3204)),0)</f>
        <v>4</v>
      </c>
      <c r="AM3204" s="7">
        <f>IF(R3204&gt;0,RANK(R3204,(N3204:P3204,Q3204:AJ3204)),0)</f>
        <v>5</v>
      </c>
      <c r="AN3204" s="7">
        <f>IF(S3204&gt;0,RANK(S3204,(N3204:P3204,Q3204:AJ3204)),0)</f>
        <v>6</v>
      </c>
      <c r="AO3204" s="7">
        <f>IF(T3204&gt;0,RANK(T3204,(N3204:P3204,Q3204:AJ3204)),0)</f>
        <v>9</v>
      </c>
      <c r="AP3204" s="2">
        <f t="shared" si="1195"/>
        <v>7.9982739755582611E-3</v>
      </c>
      <c r="AQ3204" s="2">
        <f t="shared" si="1196"/>
        <v>3.5599254110866251E-3</v>
      </c>
      <c r="AR3204" s="2">
        <f t="shared" si="1197"/>
        <v>2.5428038650618747E-3</v>
      </c>
      <c r="AS3204" s="2">
        <f t="shared" si="1198"/>
        <v>5.2397170552790154E-4</v>
      </c>
      <c r="AU3204" t="s">
        <v>2392</v>
      </c>
      <c r="AV3204" t="s">
        <v>109</v>
      </c>
      <c r="AY3204" s="130">
        <v>55</v>
      </c>
      <c r="AZ3204" s="131">
        <v>87</v>
      </c>
      <c r="BA3204" s="132">
        <f t="shared" si="1187"/>
        <v>55087</v>
      </c>
      <c r="BC3204" s="7" t="s">
        <v>532</v>
      </c>
    </row>
    <row r="3205" spans="1:55" hidden="1" outlineLevel="1" x14ac:dyDescent="0.2">
      <c r="A3205" t="s">
        <v>2085</v>
      </c>
      <c r="B3205" t="s">
        <v>109</v>
      </c>
      <c r="C3205" s="1">
        <f t="shared" si="1190"/>
        <v>38961</v>
      </c>
      <c r="D3205" s="7">
        <f>RANK(N3205,(N3205:P3205,Q3205:AJ3205))</f>
        <v>2</v>
      </c>
      <c r="E3205" s="7">
        <f>RANK(O3205,(N3205:P3205,Q3205:AJ3205))</f>
        <v>1</v>
      </c>
      <c r="F3205" s="7">
        <f>IF(P3205&gt;0,RANK(P3205,(N3205:P3205,Q3205:AJ3205)),0)</f>
        <v>3</v>
      </c>
      <c r="G3205" s="1">
        <f t="shared" si="1188"/>
        <v>8809</v>
      </c>
      <c r="H3205" s="2">
        <f t="shared" si="1189"/>
        <v>0.22609789276455944</v>
      </c>
      <c r="I3205" s="2"/>
      <c r="J3205" s="2">
        <f t="shared" si="1191"/>
        <v>0.34057134057134059</v>
      </c>
      <c r="K3205" s="2">
        <f t="shared" si="1192"/>
        <v>0.56666923333590002</v>
      </c>
      <c r="L3205" s="2">
        <f t="shared" si="1193"/>
        <v>7.1199404532737862E-2</v>
      </c>
      <c r="M3205" s="2">
        <f t="shared" si="1194"/>
        <v>2.1560021560021472E-2</v>
      </c>
      <c r="N3205" s="1">
        <v>13269</v>
      </c>
      <c r="O3205" s="1">
        <v>22078</v>
      </c>
      <c r="P3205" s="1">
        <v>2774</v>
      </c>
      <c r="Q3205" s="1">
        <v>351</v>
      </c>
      <c r="R3205" s="1">
        <v>158</v>
      </c>
      <c r="S3205" s="1">
        <v>245</v>
      </c>
      <c r="T3205" s="1">
        <v>26</v>
      </c>
      <c r="U3205" s="1">
        <v>14</v>
      </c>
      <c r="W3205" s="1">
        <v>25</v>
      </c>
      <c r="Y3205" s="1">
        <v>11</v>
      </c>
      <c r="AB3205" s="1">
        <v>10</v>
      </c>
      <c r="AL3205" s="7">
        <f>IF(Q3205&gt;0,RANK(Q3205,(N3205:P3205,Q3205:AJ3205)),0)</f>
        <v>4</v>
      </c>
      <c r="AM3205" s="7">
        <f>IF(R3205&gt;0,RANK(R3205,(N3205:P3205,Q3205:AJ3205)),0)</f>
        <v>6</v>
      </c>
      <c r="AN3205" s="7">
        <f>IF(S3205&gt;0,RANK(S3205,(N3205:P3205,Q3205:AJ3205)),0)</f>
        <v>5</v>
      </c>
      <c r="AO3205" s="7">
        <f>IF(T3205&gt;0,RANK(T3205,(N3205:P3205,Q3205:AJ3205)),0)</f>
        <v>7</v>
      </c>
      <c r="AP3205" s="2">
        <f t="shared" si="1195"/>
        <v>9.0090090090090089E-3</v>
      </c>
      <c r="AQ3205" s="2">
        <f t="shared" si="1196"/>
        <v>4.0553373886707223E-3</v>
      </c>
      <c r="AR3205" s="2">
        <f t="shared" si="1197"/>
        <v>6.2883396216729549E-3</v>
      </c>
      <c r="AS3205" s="2">
        <f t="shared" si="1198"/>
        <v>6.6733400066733403E-4</v>
      </c>
      <c r="AU3205" t="s">
        <v>2085</v>
      </c>
      <c r="AV3205" t="s">
        <v>109</v>
      </c>
      <c r="AY3205" s="130">
        <v>55</v>
      </c>
      <c r="AZ3205" s="131">
        <v>89</v>
      </c>
      <c r="BA3205" s="132">
        <f t="shared" si="1187"/>
        <v>55089</v>
      </c>
      <c r="BC3205" s="7" t="s">
        <v>532</v>
      </c>
    </row>
    <row r="3206" spans="1:55" hidden="1" outlineLevel="1" x14ac:dyDescent="0.2">
      <c r="A3206" t="s">
        <v>2404</v>
      </c>
      <c r="B3206" t="s">
        <v>109</v>
      </c>
      <c r="C3206" s="1">
        <f t="shared" si="1190"/>
        <v>3093</v>
      </c>
      <c r="D3206" s="7">
        <f>RANK(N3206,(N3206:P3206,Q3206:AJ3206))</f>
        <v>1</v>
      </c>
      <c r="E3206" s="7">
        <f>RANK(O3206,(N3206:P3206,Q3206:AJ3206))</f>
        <v>2</v>
      </c>
      <c r="F3206" s="7">
        <f>IF(P3206&gt;0,RANK(P3206,(N3206:P3206,Q3206:AJ3206)),0)</f>
        <v>3</v>
      </c>
      <c r="G3206" s="1">
        <f t="shared" si="1188"/>
        <v>578</v>
      </c>
      <c r="H3206" s="2">
        <f t="shared" si="1189"/>
        <v>0.18687358551568056</v>
      </c>
      <c r="I3206" s="2"/>
      <c r="J3206" s="2">
        <f t="shared" si="1191"/>
        <v>0.51244746201099256</v>
      </c>
      <c r="K3206" s="2">
        <f t="shared" si="1192"/>
        <v>0.325573876495312</v>
      </c>
      <c r="L3206" s="2">
        <f t="shared" si="1193"/>
        <v>0.14742967992240544</v>
      </c>
      <c r="M3206" s="2">
        <f t="shared" si="1194"/>
        <v>1.4548981571290004E-2</v>
      </c>
      <c r="N3206" s="1">
        <v>1585</v>
      </c>
      <c r="O3206" s="1">
        <v>1007</v>
      </c>
      <c r="P3206" s="1">
        <v>456</v>
      </c>
      <c r="Q3206" s="1">
        <v>29</v>
      </c>
      <c r="R3206" s="1">
        <v>10</v>
      </c>
      <c r="S3206" s="1">
        <v>3</v>
      </c>
      <c r="U3206" s="1">
        <v>1</v>
      </c>
      <c r="W3206" s="1">
        <v>1</v>
      </c>
      <c r="Y3206" s="1">
        <v>0</v>
      </c>
      <c r="AB3206" s="1">
        <v>1</v>
      </c>
      <c r="AL3206" s="7">
        <f>IF(Q3206&gt;0,RANK(Q3206,(N3206:P3206,Q3206:AJ3206)),0)</f>
        <v>4</v>
      </c>
      <c r="AM3206" s="7">
        <f>IF(R3206&gt;0,RANK(R3206,(N3206:P3206,Q3206:AJ3206)),0)</f>
        <v>5</v>
      </c>
      <c r="AN3206" s="7">
        <f>IF(S3206&gt;0,RANK(S3206,(N3206:P3206,Q3206:AJ3206)),0)</f>
        <v>6</v>
      </c>
      <c r="AO3206" s="7">
        <f>IF(T3206&gt;0,RANK(T3206,(N3206:P3206,Q3206:AJ3206)),0)</f>
        <v>0</v>
      </c>
      <c r="AP3206" s="2">
        <f t="shared" si="1195"/>
        <v>9.3760103459424506E-3</v>
      </c>
      <c r="AQ3206" s="2">
        <f t="shared" si="1196"/>
        <v>3.2331070158422245E-3</v>
      </c>
      <c r="AR3206" s="2">
        <f t="shared" si="1197"/>
        <v>9.6993210475266732E-4</v>
      </c>
      <c r="AS3206" s="2">
        <f t="shared" si="1198"/>
        <v>0</v>
      </c>
      <c r="AU3206" t="s">
        <v>2404</v>
      </c>
      <c r="AV3206" t="s">
        <v>109</v>
      </c>
      <c r="AY3206" s="130">
        <v>55</v>
      </c>
      <c r="AZ3206" s="131">
        <v>91</v>
      </c>
      <c r="BA3206" s="132">
        <f t="shared" si="1187"/>
        <v>55091</v>
      </c>
      <c r="BC3206" s="7" t="s">
        <v>532</v>
      </c>
    </row>
    <row r="3207" spans="1:55" hidden="1" outlineLevel="1" x14ac:dyDescent="0.2">
      <c r="A3207" t="s">
        <v>2442</v>
      </c>
      <c r="B3207" t="s">
        <v>109</v>
      </c>
      <c r="C3207" s="1">
        <f t="shared" si="1190"/>
        <v>15000</v>
      </c>
      <c r="D3207" s="7">
        <f>RANK(N3207,(N3207:P3207,Q3207:AJ3207))</f>
        <v>1</v>
      </c>
      <c r="E3207" s="7">
        <f>RANK(O3207,(N3207:P3207,Q3207:AJ3207))</f>
        <v>2</v>
      </c>
      <c r="F3207" s="7">
        <f>IF(P3207&gt;0,RANK(P3207,(N3207:P3207,Q3207:AJ3207)),0)</f>
        <v>3</v>
      </c>
      <c r="G3207" s="1">
        <f t="shared" si="1188"/>
        <v>3371</v>
      </c>
      <c r="H3207" s="2">
        <f t="shared" si="1189"/>
        <v>0.22473333333333334</v>
      </c>
      <c r="I3207" s="2"/>
      <c r="J3207" s="2">
        <f t="shared" si="1191"/>
        <v>0.53133333333333332</v>
      </c>
      <c r="K3207" s="2">
        <f t="shared" si="1192"/>
        <v>0.30659999999999998</v>
      </c>
      <c r="L3207" s="2">
        <f t="shared" si="1193"/>
        <v>0.13826666666666668</v>
      </c>
      <c r="M3207" s="2">
        <f t="shared" si="1194"/>
        <v>2.3800000000000016E-2</v>
      </c>
      <c r="N3207" s="1">
        <v>7970</v>
      </c>
      <c r="O3207" s="1">
        <v>4599</v>
      </c>
      <c r="P3207" s="1">
        <v>2074</v>
      </c>
      <c r="Q3207" s="1">
        <v>219</v>
      </c>
      <c r="R3207" s="1">
        <v>54</v>
      </c>
      <c r="S3207" s="1">
        <v>29</v>
      </c>
      <c r="T3207" s="1">
        <v>8</v>
      </c>
      <c r="U3207" s="1">
        <v>9</v>
      </c>
      <c r="W3207" s="1">
        <v>28</v>
      </c>
      <c r="Y3207" s="1">
        <v>3</v>
      </c>
      <c r="AB3207" s="1">
        <v>7</v>
      </c>
      <c r="AL3207" s="7">
        <f>IF(Q3207&gt;0,RANK(Q3207,(N3207:P3207,Q3207:AJ3207)),0)</f>
        <v>4</v>
      </c>
      <c r="AM3207" s="7">
        <f>IF(R3207&gt;0,RANK(R3207,(N3207:P3207,Q3207:AJ3207)),0)</f>
        <v>5</v>
      </c>
      <c r="AN3207" s="7">
        <f>IF(S3207&gt;0,RANK(S3207,(N3207:P3207,Q3207:AJ3207)),0)</f>
        <v>6</v>
      </c>
      <c r="AO3207" s="7">
        <f>IF(T3207&gt;0,RANK(T3207,(N3207:P3207,Q3207:AJ3207)),0)</f>
        <v>9</v>
      </c>
      <c r="AP3207" s="2">
        <f t="shared" si="1195"/>
        <v>1.46E-2</v>
      </c>
      <c r="AQ3207" s="2">
        <f t="shared" si="1196"/>
        <v>3.5999999999999999E-3</v>
      </c>
      <c r="AR3207" s="2">
        <f t="shared" si="1197"/>
        <v>1.9333333333333333E-3</v>
      </c>
      <c r="AS3207" s="2">
        <f t="shared" si="1198"/>
        <v>5.3333333333333336E-4</v>
      </c>
      <c r="AU3207" t="s">
        <v>2442</v>
      </c>
      <c r="AV3207" t="s">
        <v>109</v>
      </c>
      <c r="AY3207" s="130">
        <v>55</v>
      </c>
      <c r="AZ3207" s="131">
        <v>93</v>
      </c>
      <c r="BA3207" s="132">
        <f t="shared" si="1187"/>
        <v>55093</v>
      </c>
      <c r="BC3207" s="7" t="s">
        <v>532</v>
      </c>
    </row>
    <row r="3208" spans="1:55" hidden="1" outlineLevel="1" x14ac:dyDescent="0.2">
      <c r="A3208" t="s">
        <v>956</v>
      </c>
      <c r="B3208" t="s">
        <v>109</v>
      </c>
      <c r="C3208" s="1">
        <f t="shared" si="1190"/>
        <v>16413</v>
      </c>
      <c r="D3208" s="7">
        <f>RANK(N3208,(N3208:P3208,Q3208:AJ3208))</f>
        <v>1</v>
      </c>
      <c r="E3208" s="7">
        <f>RANK(O3208,(N3208:P3208,Q3208:AJ3208))</f>
        <v>2</v>
      </c>
      <c r="F3208" s="7">
        <f>IF(P3208&gt;0,RANK(P3208,(N3208:P3208,Q3208:AJ3208)),0)</f>
        <v>3</v>
      </c>
      <c r="G3208" s="1">
        <f t="shared" si="1188"/>
        <v>2947</v>
      </c>
      <c r="H3208" s="2">
        <f t="shared" si="1189"/>
        <v>0.17955279351733383</v>
      </c>
      <c r="I3208" s="2"/>
      <c r="J3208" s="2">
        <f t="shared" si="1191"/>
        <v>0.50776823249862912</v>
      </c>
      <c r="K3208" s="2">
        <f t="shared" si="1192"/>
        <v>0.32821543898129529</v>
      </c>
      <c r="L3208" s="2">
        <f t="shared" si="1193"/>
        <v>0.14433680619021508</v>
      </c>
      <c r="M3208" s="2">
        <f t="shared" si="1194"/>
        <v>1.9679522329860505E-2</v>
      </c>
      <c r="N3208" s="1">
        <v>8334</v>
      </c>
      <c r="O3208" s="1">
        <v>5387</v>
      </c>
      <c r="P3208" s="1">
        <v>2369</v>
      </c>
      <c r="Q3208" s="1">
        <v>200</v>
      </c>
      <c r="R3208" s="1">
        <v>55</v>
      </c>
      <c r="S3208" s="1">
        <v>29</v>
      </c>
      <c r="T3208" s="1">
        <v>24</v>
      </c>
      <c r="U3208" s="1">
        <v>4</v>
      </c>
      <c r="W3208" s="1">
        <v>8</v>
      </c>
      <c r="Y3208" s="1">
        <v>0</v>
      </c>
      <c r="AB3208" s="1">
        <v>3</v>
      </c>
      <c r="AL3208" s="7">
        <f>IF(Q3208&gt;0,RANK(Q3208,(N3208:P3208,Q3208:AJ3208)),0)</f>
        <v>4</v>
      </c>
      <c r="AM3208" s="7">
        <f>IF(R3208&gt;0,RANK(R3208,(N3208:P3208,Q3208:AJ3208)),0)</f>
        <v>5</v>
      </c>
      <c r="AN3208" s="7">
        <f>IF(S3208&gt;0,RANK(S3208,(N3208:P3208,Q3208:AJ3208)),0)</f>
        <v>6</v>
      </c>
      <c r="AO3208" s="7">
        <f>IF(T3208&gt;0,RANK(T3208,(N3208:P3208,Q3208:AJ3208)),0)</f>
        <v>7</v>
      </c>
      <c r="AP3208" s="2">
        <f t="shared" si="1195"/>
        <v>1.2185462742947663E-2</v>
      </c>
      <c r="AQ3208" s="2">
        <f t="shared" si="1196"/>
        <v>3.3510022543106074E-3</v>
      </c>
      <c r="AR3208" s="2">
        <f t="shared" si="1197"/>
        <v>1.7668920977274112E-3</v>
      </c>
      <c r="AS3208" s="2">
        <f t="shared" si="1198"/>
        <v>1.4622555291537195E-3</v>
      </c>
      <c r="AU3208" t="s">
        <v>956</v>
      </c>
      <c r="AV3208" t="s">
        <v>109</v>
      </c>
      <c r="AY3208" s="130">
        <v>55</v>
      </c>
      <c r="AZ3208" s="131">
        <v>95</v>
      </c>
      <c r="BA3208" s="132">
        <f t="shared" si="1187"/>
        <v>55095</v>
      </c>
      <c r="BC3208" s="7" t="s">
        <v>532</v>
      </c>
    </row>
    <row r="3209" spans="1:55" hidden="1" outlineLevel="1" x14ac:dyDescent="0.2">
      <c r="A3209" t="s">
        <v>1858</v>
      </c>
      <c r="B3209" t="s">
        <v>109</v>
      </c>
      <c r="C3209" s="1">
        <f t="shared" si="1190"/>
        <v>29928</v>
      </c>
      <c r="D3209" s="7">
        <f>RANK(N3209,(N3209:P3209,Q3209:AJ3209))</f>
        <v>1</v>
      </c>
      <c r="E3209" s="7">
        <f>RANK(O3209,(N3209:P3209,Q3209:AJ3209))</f>
        <v>2</v>
      </c>
      <c r="F3209" s="7">
        <f>IF(P3209&gt;0,RANK(P3209,(N3209:P3209,Q3209:AJ3209)),0)</f>
        <v>3</v>
      </c>
      <c r="G3209" s="1">
        <f t="shared" si="1188"/>
        <v>6270</v>
      </c>
      <c r="H3209" s="2">
        <f t="shared" si="1189"/>
        <v>0.20950280673616681</v>
      </c>
      <c r="I3209" s="2"/>
      <c r="J3209" s="2">
        <f t="shared" si="1191"/>
        <v>0.53130847367014167</v>
      </c>
      <c r="K3209" s="2">
        <f t="shared" si="1192"/>
        <v>0.32180566693397489</v>
      </c>
      <c r="L3209" s="2">
        <f t="shared" si="1193"/>
        <v>0.11394012296177493</v>
      </c>
      <c r="M3209" s="2">
        <f t="shared" si="1194"/>
        <v>3.2945736434108516E-2</v>
      </c>
      <c r="N3209" s="1">
        <v>15901</v>
      </c>
      <c r="O3209" s="1">
        <v>9631</v>
      </c>
      <c r="P3209" s="1">
        <v>3410</v>
      </c>
      <c r="Q3209" s="1">
        <v>612</v>
      </c>
      <c r="R3209" s="1">
        <v>143</v>
      </c>
      <c r="S3209" s="1">
        <v>143</v>
      </c>
      <c r="T3209" s="1">
        <v>30</v>
      </c>
      <c r="U3209" s="1">
        <v>20</v>
      </c>
      <c r="W3209" s="1">
        <v>6</v>
      </c>
      <c r="Y3209" s="1">
        <v>9</v>
      </c>
      <c r="AB3209" s="1">
        <v>23</v>
      </c>
      <c r="AL3209" s="7">
        <f>IF(Q3209&gt;0,RANK(Q3209,(N3209:P3209,Q3209:AJ3209)),0)</f>
        <v>4</v>
      </c>
      <c r="AM3209" s="7">
        <f>IF(R3209&gt;0,RANK(R3209,(N3209:P3209,Q3209:AJ3209)),0)</f>
        <v>5</v>
      </c>
      <c r="AN3209" s="7">
        <f>IF(S3209&gt;0,RANK(S3209,(N3209:P3209,Q3209:AJ3209)),0)</f>
        <v>5</v>
      </c>
      <c r="AO3209" s="7">
        <f>IF(T3209&gt;0,RANK(T3209,(N3209:P3209,Q3209:AJ3209)),0)</f>
        <v>7</v>
      </c>
      <c r="AP3209" s="2">
        <f t="shared" si="1195"/>
        <v>2.0449077786688051E-2</v>
      </c>
      <c r="AQ3209" s="2">
        <f t="shared" si="1196"/>
        <v>4.7781341887195936E-3</v>
      </c>
      <c r="AR3209" s="2">
        <f t="shared" si="1197"/>
        <v>4.7781341887195936E-3</v>
      </c>
      <c r="AS3209" s="2">
        <f t="shared" si="1198"/>
        <v>1.0024057738572574E-3</v>
      </c>
      <c r="AU3209" t="s">
        <v>1858</v>
      </c>
      <c r="AV3209" t="s">
        <v>109</v>
      </c>
      <c r="AY3209" s="130">
        <v>55</v>
      </c>
      <c r="AZ3209" s="131">
        <v>97</v>
      </c>
      <c r="BA3209" s="132">
        <f t="shared" si="1187"/>
        <v>55097</v>
      </c>
      <c r="BC3209" s="7" t="s">
        <v>532</v>
      </c>
    </row>
    <row r="3210" spans="1:55" hidden="1" outlineLevel="1" x14ac:dyDescent="0.2">
      <c r="A3210" t="s">
        <v>1223</v>
      </c>
      <c r="B3210" t="s">
        <v>109</v>
      </c>
      <c r="C3210" s="1">
        <f t="shared" si="1190"/>
        <v>7390</v>
      </c>
      <c r="D3210" s="7">
        <f>RANK(N3210,(N3210:P3210,Q3210:AJ3210))</f>
        <v>1</v>
      </c>
      <c r="E3210" s="7">
        <f>RANK(O3210,(N3210:P3210,Q3210:AJ3210))</f>
        <v>2</v>
      </c>
      <c r="F3210" s="7">
        <f>IF(P3210&gt;0,RANK(P3210,(N3210:P3210,Q3210:AJ3210)),0)</f>
        <v>3</v>
      </c>
      <c r="G3210" s="1">
        <f t="shared" si="1188"/>
        <v>978</v>
      </c>
      <c r="H3210" s="2">
        <f t="shared" si="1189"/>
        <v>0.13234100135317997</v>
      </c>
      <c r="I3210" s="2"/>
      <c r="J3210" s="2">
        <f t="shared" si="1191"/>
        <v>0.47672530446549394</v>
      </c>
      <c r="K3210" s="2">
        <f t="shared" si="1192"/>
        <v>0.34438430311231394</v>
      </c>
      <c r="L3210" s="2">
        <f t="shared" si="1193"/>
        <v>0.1648173207036536</v>
      </c>
      <c r="M3210" s="2">
        <f t="shared" si="1194"/>
        <v>1.4073071718538471E-2</v>
      </c>
      <c r="N3210" s="1">
        <v>3523</v>
      </c>
      <c r="O3210" s="1">
        <v>2545</v>
      </c>
      <c r="P3210" s="1">
        <v>1218</v>
      </c>
      <c r="Q3210" s="1">
        <v>73</v>
      </c>
      <c r="R3210" s="1">
        <v>15</v>
      </c>
      <c r="S3210" s="1">
        <v>9</v>
      </c>
      <c r="U3210" s="1">
        <v>3</v>
      </c>
      <c r="W3210" s="1">
        <v>4</v>
      </c>
      <c r="Y3210" s="1">
        <v>0</v>
      </c>
      <c r="AB3210" s="1">
        <v>0</v>
      </c>
      <c r="AL3210" s="7">
        <f>IF(Q3210&gt;0,RANK(Q3210,(N3210:P3210,Q3210:AJ3210)),0)</f>
        <v>4</v>
      </c>
      <c r="AM3210" s="7">
        <f>IF(R3210&gt;0,RANK(R3210,(N3210:P3210,Q3210:AJ3210)),0)</f>
        <v>5</v>
      </c>
      <c r="AN3210" s="7">
        <f>IF(S3210&gt;0,RANK(S3210,(N3210:P3210,Q3210:AJ3210)),0)</f>
        <v>6</v>
      </c>
      <c r="AO3210" s="7">
        <f>IF(T3210&gt;0,RANK(T3210,(N3210:P3210,Q3210:AJ3210)),0)</f>
        <v>0</v>
      </c>
      <c r="AP3210" s="2">
        <f t="shared" si="1195"/>
        <v>9.878213802435724E-3</v>
      </c>
      <c r="AQ3210" s="2">
        <f t="shared" si="1196"/>
        <v>2.0297699594046007E-3</v>
      </c>
      <c r="AR3210" s="2">
        <f t="shared" si="1197"/>
        <v>1.2178619756427606E-3</v>
      </c>
      <c r="AS3210" s="2">
        <f t="shared" si="1198"/>
        <v>0</v>
      </c>
      <c r="AU3210" t="s">
        <v>1223</v>
      </c>
      <c r="AV3210" t="s">
        <v>109</v>
      </c>
      <c r="AY3210" s="130">
        <v>55</v>
      </c>
      <c r="AZ3210" s="131">
        <v>99</v>
      </c>
      <c r="BA3210" s="132">
        <f t="shared" si="1187"/>
        <v>55099</v>
      </c>
      <c r="BC3210" s="7" t="s">
        <v>532</v>
      </c>
    </row>
    <row r="3211" spans="1:55" hidden="1" outlineLevel="1" x14ac:dyDescent="0.2">
      <c r="A3211" t="s">
        <v>1224</v>
      </c>
      <c r="B3211" t="s">
        <v>109</v>
      </c>
      <c r="C3211" s="1">
        <f t="shared" si="1190"/>
        <v>77568</v>
      </c>
      <c r="D3211" s="7">
        <f>RANK(N3211,(N3211:P3211,Q3211:AJ3211))</f>
        <v>1</v>
      </c>
      <c r="E3211" s="7">
        <f>RANK(O3211,(N3211:P3211,Q3211:AJ3211))</f>
        <v>2</v>
      </c>
      <c r="F3211" s="7">
        <f>IF(P3211&gt;0,RANK(P3211,(N3211:P3211,Q3211:AJ3211)),0)</f>
        <v>3</v>
      </c>
      <c r="G3211" s="1">
        <f t="shared" si="1188"/>
        <v>8460</v>
      </c>
      <c r="H3211" s="2">
        <f t="shared" si="1189"/>
        <v>0.10906559405940594</v>
      </c>
      <c r="I3211" s="2"/>
      <c r="J3211" s="2">
        <f t="shared" si="1191"/>
        <v>0.49720245462046203</v>
      </c>
      <c r="K3211" s="2">
        <f t="shared" si="1192"/>
        <v>0.38813686056105612</v>
      </c>
      <c r="L3211" s="2">
        <f t="shared" si="1193"/>
        <v>9.812035891089109E-2</v>
      </c>
      <c r="M3211" s="2">
        <f t="shared" si="1194"/>
        <v>1.6540325907590706E-2</v>
      </c>
      <c r="N3211" s="1">
        <v>38567</v>
      </c>
      <c r="O3211" s="1">
        <v>30107</v>
      </c>
      <c r="P3211" s="1">
        <v>7611</v>
      </c>
      <c r="Q3211" s="1">
        <v>478</v>
      </c>
      <c r="R3211" s="1">
        <v>203</v>
      </c>
      <c r="S3211" s="1">
        <v>445</v>
      </c>
      <c r="T3211" s="1">
        <v>31</v>
      </c>
      <c r="U3211" s="1">
        <v>48</v>
      </c>
      <c r="W3211" s="1">
        <v>37</v>
      </c>
      <c r="Y3211" s="1">
        <v>16</v>
      </c>
      <c r="AB3211" s="1">
        <v>25</v>
      </c>
      <c r="AL3211" s="7">
        <f>IF(Q3211&gt;0,RANK(Q3211,(N3211:P3211,Q3211:AJ3211)),0)</f>
        <v>4</v>
      </c>
      <c r="AM3211" s="7">
        <f>IF(R3211&gt;0,RANK(R3211,(N3211:P3211,Q3211:AJ3211)),0)</f>
        <v>6</v>
      </c>
      <c r="AN3211" s="7">
        <f>IF(S3211&gt;0,RANK(S3211,(N3211:P3211,Q3211:AJ3211)),0)</f>
        <v>5</v>
      </c>
      <c r="AO3211" s="7">
        <f>IF(T3211&gt;0,RANK(T3211,(N3211:P3211,Q3211:AJ3211)),0)</f>
        <v>9</v>
      </c>
      <c r="AP3211" s="2">
        <f t="shared" si="1195"/>
        <v>6.1623349834983498E-3</v>
      </c>
      <c r="AQ3211" s="2">
        <f t="shared" si="1196"/>
        <v>2.6170585808580858E-3</v>
      </c>
      <c r="AR3211" s="2">
        <f t="shared" si="1197"/>
        <v>5.7369018151815178E-3</v>
      </c>
      <c r="AS3211" s="2">
        <f t="shared" si="1198"/>
        <v>3.9964933993399341E-4</v>
      </c>
      <c r="AU3211" t="s">
        <v>1224</v>
      </c>
      <c r="AV3211" t="s">
        <v>109</v>
      </c>
      <c r="AY3211" s="130">
        <v>55</v>
      </c>
      <c r="AZ3211" s="131">
        <v>101</v>
      </c>
      <c r="BA3211" s="132">
        <f t="shared" si="1187"/>
        <v>55101</v>
      </c>
      <c r="BC3211" s="7" t="s">
        <v>532</v>
      </c>
    </row>
    <row r="3212" spans="1:55" hidden="1" outlineLevel="1" x14ac:dyDescent="0.2">
      <c r="A3212" t="s">
        <v>1591</v>
      </c>
      <c r="B3212" t="s">
        <v>109</v>
      </c>
      <c r="C3212" s="1">
        <f t="shared" si="1190"/>
        <v>7222</v>
      </c>
      <c r="D3212" s="7">
        <f>RANK(N3212,(N3212:P3212,Q3212:AJ3212))</f>
        <v>1</v>
      </c>
      <c r="E3212" s="7">
        <f>RANK(O3212,(N3212:P3212,Q3212:AJ3212))</f>
        <v>2</v>
      </c>
      <c r="F3212" s="7">
        <f>IF(P3212&gt;0,RANK(P3212,(N3212:P3212,Q3212:AJ3212)),0)</f>
        <v>3</v>
      </c>
      <c r="G3212" s="1">
        <f t="shared" si="1188"/>
        <v>860</v>
      </c>
      <c r="H3212" s="2">
        <f t="shared" si="1189"/>
        <v>0.11908058709498753</v>
      </c>
      <c r="I3212" s="2"/>
      <c r="J3212" s="2">
        <f t="shared" si="1191"/>
        <v>0.48490722791470509</v>
      </c>
      <c r="K3212" s="2">
        <f t="shared" si="1192"/>
        <v>0.36582664081971755</v>
      </c>
      <c r="L3212" s="2">
        <f t="shared" si="1193"/>
        <v>0.12475768485184159</v>
      </c>
      <c r="M3212" s="2">
        <f t="shared" si="1194"/>
        <v>2.4508446413735771E-2</v>
      </c>
      <c r="N3212" s="1">
        <v>3502</v>
      </c>
      <c r="O3212" s="1">
        <v>2642</v>
      </c>
      <c r="P3212" s="1">
        <v>901</v>
      </c>
      <c r="Q3212" s="1">
        <v>102</v>
      </c>
      <c r="R3212" s="1">
        <v>16</v>
      </c>
      <c r="S3212" s="1">
        <v>48</v>
      </c>
      <c r="T3212" s="1">
        <v>5</v>
      </c>
      <c r="U3212" s="1">
        <v>2</v>
      </c>
      <c r="W3212" s="1">
        <v>0</v>
      </c>
      <c r="Y3212" s="1">
        <v>2</v>
      </c>
      <c r="AB3212" s="1">
        <v>2</v>
      </c>
      <c r="AL3212" s="7">
        <f>IF(Q3212&gt;0,RANK(Q3212,(N3212:P3212,Q3212:AJ3212)),0)</f>
        <v>4</v>
      </c>
      <c r="AM3212" s="7">
        <f>IF(R3212&gt;0,RANK(R3212,(N3212:P3212,Q3212:AJ3212)),0)</f>
        <v>6</v>
      </c>
      <c r="AN3212" s="7">
        <f>IF(S3212&gt;0,RANK(S3212,(N3212:P3212,Q3212:AJ3212)),0)</f>
        <v>5</v>
      </c>
      <c r="AO3212" s="7">
        <f>IF(T3212&gt;0,RANK(T3212,(N3212:P3212,Q3212:AJ3212)),0)</f>
        <v>7</v>
      </c>
      <c r="AP3212" s="2">
        <f t="shared" si="1195"/>
        <v>1.4123511492661313E-2</v>
      </c>
      <c r="AQ3212" s="2">
        <f t="shared" si="1196"/>
        <v>2.2154527831625588E-3</v>
      </c>
      <c r="AR3212" s="2">
        <f t="shared" si="1197"/>
        <v>6.6463583494876764E-3</v>
      </c>
      <c r="AS3212" s="2">
        <f t="shared" si="1198"/>
        <v>6.9232899473829963E-4</v>
      </c>
      <c r="AU3212" t="s">
        <v>1591</v>
      </c>
      <c r="AV3212" t="s">
        <v>109</v>
      </c>
      <c r="AY3212" s="130">
        <v>55</v>
      </c>
      <c r="AZ3212" s="131">
        <v>103</v>
      </c>
      <c r="BA3212" s="132">
        <f t="shared" si="1187"/>
        <v>55103</v>
      </c>
      <c r="BC3212" s="7" t="s">
        <v>532</v>
      </c>
    </row>
    <row r="3213" spans="1:55" hidden="1" outlineLevel="1" x14ac:dyDescent="0.2">
      <c r="A3213" t="s">
        <v>1314</v>
      </c>
      <c r="B3213" t="s">
        <v>109</v>
      </c>
      <c r="C3213" s="1">
        <f t="shared" si="1190"/>
        <v>60320</v>
      </c>
      <c r="D3213" s="7">
        <f>RANK(N3213,(N3213:P3213,Q3213:AJ3213))</f>
        <v>1</v>
      </c>
      <c r="E3213" s="7">
        <f>RANK(O3213,(N3213:P3213,Q3213:AJ3213))</f>
        <v>2</v>
      </c>
      <c r="F3213" s="7">
        <f>IF(P3213&gt;0,RANK(P3213,(N3213:P3213,Q3213:AJ3213)),0)</f>
        <v>3</v>
      </c>
      <c r="G3213" s="1">
        <f t="shared" si="1188"/>
        <v>12354</v>
      </c>
      <c r="H3213" s="2">
        <f t="shared" si="1189"/>
        <v>0.2048076923076923</v>
      </c>
      <c r="I3213" s="2"/>
      <c r="J3213" s="2">
        <f t="shared" si="1191"/>
        <v>0.53796419098143233</v>
      </c>
      <c r="K3213" s="2">
        <f t="shared" si="1192"/>
        <v>0.33315649867374003</v>
      </c>
      <c r="L3213" s="2">
        <f t="shared" si="1193"/>
        <v>0.11273209549071618</v>
      </c>
      <c r="M3213" s="2">
        <f t="shared" si="1194"/>
        <v>1.6147214854111455E-2</v>
      </c>
      <c r="N3213" s="1">
        <v>32450</v>
      </c>
      <c r="O3213" s="1">
        <v>20096</v>
      </c>
      <c r="P3213" s="1">
        <v>6800</v>
      </c>
      <c r="Q3213" s="1">
        <v>518</v>
      </c>
      <c r="R3213" s="1">
        <v>212</v>
      </c>
      <c r="S3213" s="1">
        <v>102</v>
      </c>
      <c r="T3213" s="1">
        <v>22</v>
      </c>
      <c r="U3213" s="1">
        <v>38</v>
      </c>
      <c r="W3213" s="1">
        <v>52</v>
      </c>
      <c r="Y3213" s="1">
        <v>14</v>
      </c>
      <c r="AB3213" s="1">
        <v>16</v>
      </c>
      <c r="AL3213" s="7">
        <f>IF(Q3213&gt;0,RANK(Q3213,(N3213:P3213,Q3213:AJ3213)),0)</f>
        <v>4</v>
      </c>
      <c r="AM3213" s="7">
        <f>IF(R3213&gt;0,RANK(R3213,(N3213:P3213,Q3213:AJ3213)),0)</f>
        <v>5</v>
      </c>
      <c r="AN3213" s="7">
        <f>IF(S3213&gt;0,RANK(S3213,(N3213:P3213,Q3213:AJ3213)),0)</f>
        <v>6</v>
      </c>
      <c r="AO3213" s="7">
        <f>IF(T3213&gt;0,RANK(T3213,(N3213:P3213,Q3213:AJ3213)),0)</f>
        <v>9</v>
      </c>
      <c r="AP3213" s="2">
        <f t="shared" si="1195"/>
        <v>8.587533156498673E-3</v>
      </c>
      <c r="AQ3213" s="2">
        <f t="shared" si="1196"/>
        <v>3.5145888594164455E-3</v>
      </c>
      <c r="AR3213" s="2">
        <f t="shared" si="1197"/>
        <v>1.6909814323607427E-3</v>
      </c>
      <c r="AS3213" s="2">
        <f t="shared" si="1198"/>
        <v>3.6472148541114057E-4</v>
      </c>
      <c r="AU3213" t="s">
        <v>1314</v>
      </c>
      <c r="AV3213" t="s">
        <v>109</v>
      </c>
      <c r="AY3213" s="130">
        <v>55</v>
      </c>
      <c r="AZ3213" s="131">
        <v>105</v>
      </c>
      <c r="BA3213" s="132">
        <f t="shared" si="1187"/>
        <v>55105</v>
      </c>
      <c r="BC3213" s="7" t="s">
        <v>532</v>
      </c>
    </row>
    <row r="3214" spans="1:55" ht="14" hidden="1" customHeight="1" outlineLevel="1" x14ac:dyDescent="0.2">
      <c r="A3214" t="s">
        <v>3264</v>
      </c>
      <c r="B3214" t="s">
        <v>109</v>
      </c>
      <c r="C3214" s="1">
        <f t="shared" si="1190"/>
        <v>6643</v>
      </c>
      <c r="D3214" s="7">
        <f>RANK(N3214,(N3214:P3214,Q3214:AJ3214))</f>
        <v>1</v>
      </c>
      <c r="E3214" s="7">
        <f>RANK(O3214,(N3214:P3214,Q3214:AJ3214))</f>
        <v>2</v>
      </c>
      <c r="F3214" s="7">
        <f>IF(P3214&gt;0,RANK(P3214,(N3214:P3214,Q3214:AJ3214)),0)</f>
        <v>3</v>
      </c>
      <c r="G3214" s="1">
        <f t="shared" si="1188"/>
        <v>722</v>
      </c>
      <c r="H3214" s="2">
        <f t="shared" si="1189"/>
        <v>0.10868583471323197</v>
      </c>
      <c r="I3214" s="2"/>
      <c r="J3214" s="2">
        <f t="shared" si="1191"/>
        <v>0.4427216618997441</v>
      </c>
      <c r="K3214" s="2">
        <f t="shared" si="1192"/>
        <v>0.33403582718651209</v>
      </c>
      <c r="L3214" s="2">
        <f t="shared" si="1193"/>
        <v>0.20036128255306337</v>
      </c>
      <c r="M3214" s="2">
        <f t="shared" si="1194"/>
        <v>2.2881228360680489E-2</v>
      </c>
      <c r="N3214" s="1">
        <v>2941</v>
      </c>
      <c r="O3214" s="1">
        <v>2219</v>
      </c>
      <c r="P3214" s="1">
        <v>1331</v>
      </c>
      <c r="Q3214" s="1">
        <v>85</v>
      </c>
      <c r="R3214" s="1">
        <v>28</v>
      </c>
      <c r="S3214" s="1">
        <v>23</v>
      </c>
      <c r="T3214" s="1">
        <v>3</v>
      </c>
      <c r="U3214" s="1">
        <v>3</v>
      </c>
      <c r="W3214" s="1">
        <v>7</v>
      </c>
      <c r="Y3214" s="1">
        <v>2</v>
      </c>
      <c r="AB3214" s="1">
        <v>1</v>
      </c>
      <c r="AL3214" s="7">
        <f>IF(Q3214&gt;0,RANK(Q3214,(N3214:P3214,Q3214:AJ3214)),0)</f>
        <v>4</v>
      </c>
      <c r="AM3214" s="7">
        <f>IF(R3214&gt;0,RANK(R3214,(N3214:P3214,Q3214:AJ3214)),0)</f>
        <v>5</v>
      </c>
      <c r="AN3214" s="7">
        <f>IF(S3214&gt;0,RANK(S3214,(N3214:P3214,Q3214:AJ3214)),0)</f>
        <v>6</v>
      </c>
      <c r="AO3214" s="7">
        <f>IF(T3214&gt;0,RANK(T3214,(N3214:P3214,Q3214:AJ3214)),0)</f>
        <v>8</v>
      </c>
      <c r="AP3214" s="2">
        <f t="shared" si="1195"/>
        <v>1.2795423754327864E-2</v>
      </c>
      <c r="AQ3214" s="2">
        <f t="shared" si="1196"/>
        <v>4.2149631190727078E-3</v>
      </c>
      <c r="AR3214" s="2">
        <f t="shared" si="1197"/>
        <v>3.4622911335240101E-3</v>
      </c>
      <c r="AS3214" s="2">
        <f t="shared" si="1198"/>
        <v>4.5160319132921871E-4</v>
      </c>
      <c r="AU3214" t="s">
        <v>3264</v>
      </c>
      <c r="AV3214" t="s">
        <v>109</v>
      </c>
      <c r="AY3214" s="130">
        <v>55</v>
      </c>
      <c r="AZ3214" s="131">
        <v>107</v>
      </c>
      <c r="BA3214" s="132">
        <f t="shared" si="1187"/>
        <v>55107</v>
      </c>
      <c r="BC3214" s="7" t="s">
        <v>532</v>
      </c>
    </row>
    <row r="3215" spans="1:55" ht="14" hidden="1" customHeight="1" outlineLevel="1" x14ac:dyDescent="0.2">
      <c r="A3215" t="s">
        <v>3222</v>
      </c>
      <c r="B3215" t="s">
        <v>109</v>
      </c>
      <c r="C3215" s="1">
        <f t="shared" si="1190"/>
        <v>23213</v>
      </c>
      <c r="D3215" s="7">
        <f>RANK(N3215,(N3215:P3215,Q3215:AJ3215))</f>
        <v>1</v>
      </c>
      <c r="E3215" s="7">
        <f>RANK(O3215,(N3215:P3215,Q3215:AJ3215))</f>
        <v>2</v>
      </c>
      <c r="F3215" s="7">
        <f>IF(P3215&gt;0,RANK(P3215,(N3215:P3215,Q3215:AJ3215)),0)</f>
        <v>3</v>
      </c>
      <c r="G3215" s="1">
        <f t="shared" si="1188"/>
        <v>3131</v>
      </c>
      <c r="H3215" s="2">
        <f t="shared" si="1189"/>
        <v>0.13488131650368329</v>
      </c>
      <c r="I3215" s="2"/>
      <c r="J3215" s="2">
        <f t="shared" si="1191"/>
        <v>0.49041485374574589</v>
      </c>
      <c r="K3215" s="2">
        <f t="shared" si="1192"/>
        <v>0.35553353724206266</v>
      </c>
      <c r="L3215" s="2">
        <f t="shared" si="1193"/>
        <v>0.13699220264506956</v>
      </c>
      <c r="M3215" s="2">
        <f t="shared" si="1194"/>
        <v>1.7059406367121888E-2</v>
      </c>
      <c r="N3215" s="1">
        <v>11384</v>
      </c>
      <c r="O3215" s="1">
        <v>8253</v>
      </c>
      <c r="P3215" s="1">
        <v>3180</v>
      </c>
      <c r="Q3215" s="1">
        <v>230</v>
      </c>
      <c r="R3215" s="1">
        <v>97</v>
      </c>
      <c r="S3215" s="1">
        <v>27</v>
      </c>
      <c r="T3215" s="1">
        <v>15</v>
      </c>
      <c r="U3215" s="1">
        <v>8</v>
      </c>
      <c r="W3215" s="1">
        <v>10</v>
      </c>
      <c r="Y3215" s="1">
        <v>5</v>
      </c>
      <c r="AB3215" s="1">
        <v>4</v>
      </c>
      <c r="AL3215" s="7">
        <f>IF(Q3215&gt;0,RANK(Q3215,(N3215:P3215,Q3215:AJ3215)),0)</f>
        <v>4</v>
      </c>
      <c r="AM3215" s="7">
        <f>IF(R3215&gt;0,RANK(R3215,(N3215:P3215,Q3215:AJ3215)),0)</f>
        <v>5</v>
      </c>
      <c r="AN3215" s="7">
        <f>IF(S3215&gt;0,RANK(S3215,(N3215:P3215,Q3215:AJ3215)),0)</f>
        <v>6</v>
      </c>
      <c r="AO3215" s="7">
        <f>IF(T3215&gt;0,RANK(T3215,(N3215:P3215,Q3215:AJ3215)),0)</f>
        <v>7</v>
      </c>
      <c r="AP3215" s="2">
        <f t="shared" si="1195"/>
        <v>9.9082410718132081E-3</v>
      </c>
      <c r="AQ3215" s="2">
        <f t="shared" si="1196"/>
        <v>4.1786929737647012E-3</v>
      </c>
      <c r="AR3215" s="2">
        <f t="shared" si="1197"/>
        <v>1.163141343212855E-3</v>
      </c>
      <c r="AS3215" s="2">
        <f t="shared" si="1198"/>
        <v>6.4618963511825272E-4</v>
      </c>
      <c r="AU3215" t="s">
        <v>3222</v>
      </c>
      <c r="AV3215" t="s">
        <v>109</v>
      </c>
      <c r="AY3215" s="130">
        <v>55</v>
      </c>
      <c r="AZ3215" s="131">
        <v>109</v>
      </c>
      <c r="BA3215" s="132">
        <f t="shared" si="1187"/>
        <v>55109</v>
      </c>
      <c r="BC3215" s="7" t="s">
        <v>532</v>
      </c>
    </row>
    <row r="3216" spans="1:55" hidden="1" outlineLevel="1" x14ac:dyDescent="0.2">
      <c r="A3216" t="s">
        <v>3223</v>
      </c>
      <c r="B3216" t="s">
        <v>109</v>
      </c>
      <c r="C3216" s="1">
        <f t="shared" si="1190"/>
        <v>20285</v>
      </c>
      <c r="D3216" s="7">
        <f>RANK(N3216,(N3216:P3216,Q3216:AJ3216))</f>
        <v>1</v>
      </c>
      <c r="E3216" s="7">
        <f>RANK(O3216,(N3216:P3216,Q3216:AJ3216))</f>
        <v>2</v>
      </c>
      <c r="F3216" s="7">
        <f>IF(P3216&gt;0,RANK(P3216,(N3216:P3216,Q3216:AJ3216)),0)</f>
        <v>3</v>
      </c>
      <c r="G3216" s="1">
        <f t="shared" si="1188"/>
        <v>2441</v>
      </c>
      <c r="H3216" s="2">
        <f t="shared" si="1189"/>
        <v>0.1203352230712349</v>
      </c>
      <c r="I3216" s="2"/>
      <c r="J3216" s="2">
        <f t="shared" si="1191"/>
        <v>0.48750308109440471</v>
      </c>
      <c r="K3216" s="2">
        <f t="shared" si="1192"/>
        <v>0.36716785802316981</v>
      </c>
      <c r="L3216" s="2">
        <f t="shared" si="1193"/>
        <v>0.12068030564456494</v>
      </c>
      <c r="M3216" s="2">
        <f t="shared" si="1194"/>
        <v>2.4648755237860476E-2</v>
      </c>
      <c r="N3216" s="1">
        <v>9889</v>
      </c>
      <c r="O3216" s="1">
        <v>7448</v>
      </c>
      <c r="P3216" s="1">
        <v>2448</v>
      </c>
      <c r="Q3216" s="1">
        <v>236</v>
      </c>
      <c r="R3216" s="1">
        <v>95</v>
      </c>
      <c r="S3216" s="1">
        <v>117</v>
      </c>
      <c r="T3216" s="1">
        <v>14</v>
      </c>
      <c r="U3216" s="1">
        <v>19</v>
      </c>
      <c r="W3216" s="1">
        <v>6</v>
      </c>
      <c r="Y3216" s="1">
        <v>7</v>
      </c>
      <c r="AB3216" s="1">
        <v>6</v>
      </c>
      <c r="AL3216" s="7">
        <f>IF(Q3216&gt;0,RANK(Q3216,(N3216:P3216,Q3216:AJ3216)),0)</f>
        <v>4</v>
      </c>
      <c r="AM3216" s="7">
        <f>IF(R3216&gt;0,RANK(R3216,(N3216:P3216,Q3216:AJ3216)),0)</f>
        <v>6</v>
      </c>
      <c r="AN3216" s="7">
        <f>IF(S3216&gt;0,RANK(S3216,(N3216:P3216,Q3216:AJ3216)),0)</f>
        <v>5</v>
      </c>
      <c r="AO3216" s="7">
        <f>IF(T3216&gt;0,RANK(T3216,(N3216:P3216,Q3216:AJ3216)),0)</f>
        <v>8</v>
      </c>
      <c r="AP3216" s="2">
        <f t="shared" si="1195"/>
        <v>1.163421247227015E-2</v>
      </c>
      <c r="AQ3216" s="2">
        <f t="shared" si="1196"/>
        <v>4.683263495193493E-3</v>
      </c>
      <c r="AR3216" s="2">
        <f t="shared" si="1197"/>
        <v>5.7678087256593539E-3</v>
      </c>
      <c r="AS3216" s="2">
        <f t="shared" si="1198"/>
        <v>6.9016514666009365E-4</v>
      </c>
      <c r="AU3216" t="s">
        <v>3223</v>
      </c>
      <c r="AV3216" t="s">
        <v>109</v>
      </c>
      <c r="AY3216" s="130">
        <v>55</v>
      </c>
      <c r="AZ3216" s="131">
        <v>111</v>
      </c>
      <c r="BA3216" s="132">
        <f t="shared" si="1187"/>
        <v>55111</v>
      </c>
      <c r="BC3216" s="7" t="s">
        <v>532</v>
      </c>
    </row>
    <row r="3217" spans="1:55" hidden="1" outlineLevel="1" x14ac:dyDescent="0.2">
      <c r="A3217" t="s">
        <v>2646</v>
      </c>
      <c r="B3217" t="s">
        <v>109</v>
      </c>
      <c r="C3217" s="1">
        <f t="shared" si="1190"/>
        <v>6475</v>
      </c>
      <c r="D3217" s="7">
        <f>RANK(N3217,(N3217:P3217,Q3217:AJ3217))</f>
        <v>1</v>
      </c>
      <c r="E3217" s="7">
        <f>RANK(O3217,(N3217:P3217,Q3217:AJ3217))</f>
        <v>2</v>
      </c>
      <c r="F3217" s="7">
        <f>IF(P3217&gt;0,RANK(P3217,(N3217:P3217,Q3217:AJ3217)),0)</f>
        <v>3</v>
      </c>
      <c r="G3217" s="1">
        <f t="shared" si="1188"/>
        <v>170</v>
      </c>
      <c r="H3217" s="2">
        <f t="shared" si="1189"/>
        <v>2.6254826254826256E-2</v>
      </c>
      <c r="I3217" s="2"/>
      <c r="J3217" s="2">
        <f t="shared" si="1191"/>
        <v>0.42826254826254828</v>
      </c>
      <c r="K3217" s="2">
        <f t="shared" si="1192"/>
        <v>0.402007722007722</v>
      </c>
      <c r="L3217" s="2">
        <f t="shared" si="1193"/>
        <v>0.14857142857142858</v>
      </c>
      <c r="M3217" s="2">
        <f t="shared" si="1194"/>
        <v>2.115830115830114E-2</v>
      </c>
      <c r="N3217" s="1">
        <v>2773</v>
      </c>
      <c r="O3217" s="1">
        <v>2603</v>
      </c>
      <c r="P3217" s="1">
        <v>962</v>
      </c>
      <c r="Q3217" s="1">
        <v>93</v>
      </c>
      <c r="R3217" s="1">
        <v>13</v>
      </c>
      <c r="S3217" s="1">
        <v>20</v>
      </c>
      <c r="T3217" s="1">
        <v>1</v>
      </c>
      <c r="U3217" s="1">
        <v>1</v>
      </c>
      <c r="W3217" s="1">
        <v>8</v>
      </c>
      <c r="Y3217" s="1">
        <v>0</v>
      </c>
      <c r="AB3217" s="1">
        <v>1</v>
      </c>
      <c r="AL3217" s="7">
        <f>IF(Q3217&gt;0,RANK(Q3217,(N3217:P3217,Q3217:AJ3217)),0)</f>
        <v>4</v>
      </c>
      <c r="AM3217" s="7">
        <f>IF(R3217&gt;0,RANK(R3217,(N3217:P3217,Q3217:AJ3217)),0)</f>
        <v>6</v>
      </c>
      <c r="AN3217" s="7">
        <f>IF(S3217&gt;0,RANK(S3217,(N3217:P3217,Q3217:AJ3217)),0)</f>
        <v>5</v>
      </c>
      <c r="AO3217" s="7">
        <f>IF(T3217&gt;0,RANK(T3217,(N3217:P3217,Q3217:AJ3217)),0)</f>
        <v>8</v>
      </c>
      <c r="AP3217" s="2">
        <f t="shared" si="1195"/>
        <v>1.4362934362934362E-2</v>
      </c>
      <c r="AQ3217" s="2">
        <f t="shared" si="1196"/>
        <v>2.0077220077220079E-3</v>
      </c>
      <c r="AR3217" s="2">
        <f t="shared" si="1197"/>
        <v>3.0888030888030888E-3</v>
      </c>
      <c r="AS3217" s="2">
        <f t="shared" si="1198"/>
        <v>1.5444015444015445E-4</v>
      </c>
      <c r="AU3217" t="s">
        <v>2646</v>
      </c>
      <c r="AV3217" t="s">
        <v>109</v>
      </c>
      <c r="AY3217" s="130">
        <v>55</v>
      </c>
      <c r="AZ3217" s="131">
        <v>113</v>
      </c>
      <c r="BA3217" s="132">
        <f t="shared" si="1187"/>
        <v>55113</v>
      </c>
      <c r="BC3217" s="7" t="s">
        <v>532</v>
      </c>
    </row>
    <row r="3218" spans="1:55" hidden="1" outlineLevel="1" x14ac:dyDescent="0.2">
      <c r="A3218" t="s">
        <v>2611</v>
      </c>
      <c r="B3218" t="s">
        <v>109</v>
      </c>
      <c r="C3218" s="1">
        <f t="shared" si="1190"/>
        <v>15500</v>
      </c>
      <c r="D3218" s="7">
        <f>RANK(N3218,(N3218:P3218,Q3218:AJ3218))</f>
        <v>1</v>
      </c>
      <c r="E3218" s="7">
        <f>RANK(O3218,(N3218:P3218,Q3218:AJ3218))</f>
        <v>2</v>
      </c>
      <c r="F3218" s="7">
        <f>IF(P3218&gt;0,RANK(P3218,(N3218:P3218,Q3218:AJ3218)),0)</f>
        <v>3</v>
      </c>
      <c r="G3218" s="1">
        <f t="shared" si="1188"/>
        <v>454</v>
      </c>
      <c r="H3218" s="2">
        <f t="shared" si="1189"/>
        <v>2.9290322580645161E-2</v>
      </c>
      <c r="I3218" s="2"/>
      <c r="J3218" s="2">
        <f t="shared" si="1191"/>
        <v>0.44193548387096776</v>
      </c>
      <c r="K3218" s="2">
        <f t="shared" si="1192"/>
        <v>0.41264516129032258</v>
      </c>
      <c r="L3218" s="2">
        <f t="shared" si="1193"/>
        <v>0.13361290322580646</v>
      </c>
      <c r="M3218" s="2">
        <f t="shared" si="1194"/>
        <v>1.1806451612903252E-2</v>
      </c>
      <c r="N3218" s="1">
        <v>6850</v>
      </c>
      <c r="O3218" s="1">
        <v>6396</v>
      </c>
      <c r="P3218" s="1">
        <v>2071</v>
      </c>
      <c r="Q3218" s="1">
        <v>97</v>
      </c>
      <c r="R3218" s="1">
        <v>27</v>
      </c>
      <c r="S3218" s="1">
        <v>31</v>
      </c>
      <c r="T3218" s="1">
        <v>3</v>
      </c>
      <c r="U3218" s="1">
        <v>8</v>
      </c>
      <c r="W3218" s="1">
        <v>6</v>
      </c>
      <c r="Y3218" s="1">
        <v>5</v>
      </c>
      <c r="AB3218" s="1">
        <v>6</v>
      </c>
      <c r="AL3218" s="7">
        <f>IF(Q3218&gt;0,RANK(Q3218,(N3218:P3218,Q3218:AJ3218)),0)</f>
        <v>4</v>
      </c>
      <c r="AM3218" s="7">
        <f>IF(R3218&gt;0,RANK(R3218,(N3218:P3218,Q3218:AJ3218)),0)</f>
        <v>6</v>
      </c>
      <c r="AN3218" s="7">
        <f>IF(S3218&gt;0,RANK(S3218,(N3218:P3218,Q3218:AJ3218)),0)</f>
        <v>5</v>
      </c>
      <c r="AO3218" s="7">
        <f>IF(T3218&gt;0,RANK(T3218,(N3218:P3218,Q3218:AJ3218)),0)</f>
        <v>11</v>
      </c>
      <c r="AP3218" s="2">
        <f t="shared" si="1195"/>
        <v>6.2580645161290326E-3</v>
      </c>
      <c r="AQ3218" s="2">
        <f t="shared" si="1196"/>
        <v>1.7419354838709678E-3</v>
      </c>
      <c r="AR3218" s="2">
        <f t="shared" si="1197"/>
        <v>2E-3</v>
      </c>
      <c r="AS3218" s="2">
        <f t="shared" si="1198"/>
        <v>1.9354838709677419E-4</v>
      </c>
      <c r="AU3218" t="s">
        <v>2611</v>
      </c>
      <c r="AV3218" t="s">
        <v>109</v>
      </c>
      <c r="AY3218" s="130">
        <v>55</v>
      </c>
      <c r="AZ3218" s="131">
        <v>115</v>
      </c>
      <c r="BA3218" s="132">
        <f t="shared" si="1187"/>
        <v>55115</v>
      </c>
      <c r="BC3218" s="7" t="s">
        <v>532</v>
      </c>
    </row>
    <row r="3219" spans="1:55" hidden="1" outlineLevel="1" x14ac:dyDescent="0.2">
      <c r="A3219" t="s">
        <v>1677</v>
      </c>
      <c r="B3219" t="s">
        <v>109</v>
      </c>
      <c r="C3219" s="1">
        <f t="shared" si="1190"/>
        <v>47003</v>
      </c>
      <c r="D3219" s="7">
        <f>RANK(N3219,(N3219:P3219,Q3219:AJ3219))</f>
        <v>1</v>
      </c>
      <c r="E3219" s="7">
        <f>RANK(O3219,(N3219:P3219,Q3219:AJ3219))</f>
        <v>2</v>
      </c>
      <c r="F3219" s="7">
        <f>IF(P3219&gt;0,RANK(P3219,(N3219:P3219,Q3219:AJ3219)),0)</f>
        <v>3</v>
      </c>
      <c r="G3219" s="1">
        <f t="shared" si="1188"/>
        <v>1955</v>
      </c>
      <c r="H3219" s="2">
        <f t="shared" si="1189"/>
        <v>4.1593089802778545E-2</v>
      </c>
      <c r="I3219" s="2"/>
      <c r="J3219" s="2">
        <f t="shared" si="1191"/>
        <v>0.46852328574771823</v>
      </c>
      <c r="K3219" s="2">
        <f t="shared" si="1192"/>
        <v>0.42693019594493969</v>
      </c>
      <c r="L3219" s="2">
        <f t="shared" si="1193"/>
        <v>8.8441163330000211E-2</v>
      </c>
      <c r="M3219" s="2">
        <f t="shared" si="1194"/>
        <v>1.6105354977341918E-2</v>
      </c>
      <c r="N3219" s="1">
        <v>22022</v>
      </c>
      <c r="O3219" s="1">
        <v>20067</v>
      </c>
      <c r="P3219" s="1">
        <v>4157</v>
      </c>
      <c r="Q3219" s="1">
        <v>308</v>
      </c>
      <c r="R3219" s="1">
        <v>131</v>
      </c>
      <c r="S3219" s="1">
        <v>228</v>
      </c>
      <c r="T3219" s="1">
        <v>14</v>
      </c>
      <c r="U3219" s="1">
        <v>24</v>
      </c>
      <c r="W3219" s="1">
        <v>40</v>
      </c>
      <c r="Y3219" s="1">
        <v>5</v>
      </c>
      <c r="AB3219" s="1">
        <v>7</v>
      </c>
      <c r="AL3219" s="7">
        <f>IF(Q3219&gt;0,RANK(Q3219,(N3219:P3219,Q3219:AJ3219)),0)</f>
        <v>4</v>
      </c>
      <c r="AM3219" s="7">
        <f>IF(R3219&gt;0,RANK(R3219,(N3219:P3219,Q3219:AJ3219)),0)</f>
        <v>6</v>
      </c>
      <c r="AN3219" s="7">
        <f>IF(S3219&gt;0,RANK(S3219,(N3219:P3219,Q3219:AJ3219)),0)</f>
        <v>5</v>
      </c>
      <c r="AO3219" s="7">
        <f>IF(T3219&gt;0,RANK(T3219,(N3219:P3219,Q3219:AJ3219)),0)</f>
        <v>9</v>
      </c>
      <c r="AP3219" s="2">
        <f t="shared" si="1195"/>
        <v>6.5527732272408143E-3</v>
      </c>
      <c r="AQ3219" s="2">
        <f t="shared" si="1196"/>
        <v>2.7870561453524241E-3</v>
      </c>
      <c r="AR3219" s="2">
        <f t="shared" si="1197"/>
        <v>4.8507542071782655E-3</v>
      </c>
      <c r="AS3219" s="2">
        <f t="shared" si="1198"/>
        <v>2.9785332851094609E-4</v>
      </c>
      <c r="AU3219" t="s">
        <v>1677</v>
      </c>
      <c r="AV3219" t="s">
        <v>109</v>
      </c>
      <c r="AY3219" s="130">
        <v>55</v>
      </c>
      <c r="AZ3219" s="131">
        <v>117</v>
      </c>
      <c r="BA3219" s="132">
        <f t="shared" si="1187"/>
        <v>55117</v>
      </c>
      <c r="BC3219" s="7" t="s">
        <v>532</v>
      </c>
    </row>
    <row r="3220" spans="1:55" hidden="1" outlineLevel="1" x14ac:dyDescent="0.2">
      <c r="A3220" t="s">
        <v>2183</v>
      </c>
      <c r="B3220" t="s">
        <v>109</v>
      </c>
      <c r="C3220" s="1">
        <f t="shared" si="1190"/>
        <v>7932</v>
      </c>
      <c r="D3220" s="7">
        <f>RANK(N3220,(N3220:P3220,Q3220:AJ3220))</f>
        <v>1</v>
      </c>
      <c r="E3220" s="7">
        <f>RANK(O3220,(N3220:P3220,Q3220:AJ3220))</f>
        <v>2</v>
      </c>
      <c r="F3220" s="7">
        <f>IF(P3220&gt;0,RANK(P3220,(N3220:P3220,Q3220:AJ3220)),0)</f>
        <v>3</v>
      </c>
      <c r="G3220" s="1">
        <f t="shared" si="1188"/>
        <v>145</v>
      </c>
      <c r="H3220" s="2">
        <f t="shared" si="1189"/>
        <v>1.828038325769037E-2</v>
      </c>
      <c r="I3220" s="2"/>
      <c r="J3220" s="2">
        <f t="shared" si="1191"/>
        <v>0.41011094301563289</v>
      </c>
      <c r="K3220" s="2">
        <f t="shared" si="1192"/>
        <v>0.39183055975794251</v>
      </c>
      <c r="L3220" s="2">
        <f t="shared" si="1193"/>
        <v>0.18368633383761976</v>
      </c>
      <c r="M3220" s="2">
        <f t="shared" si="1194"/>
        <v>1.4372163388804843E-2</v>
      </c>
      <c r="N3220" s="1">
        <v>3253</v>
      </c>
      <c r="O3220" s="1">
        <v>3108</v>
      </c>
      <c r="P3220" s="1">
        <v>1457</v>
      </c>
      <c r="Q3220" s="1">
        <v>55</v>
      </c>
      <c r="R3220" s="1">
        <v>20</v>
      </c>
      <c r="S3220" s="1">
        <v>27</v>
      </c>
      <c r="T3220" s="1">
        <v>4</v>
      </c>
      <c r="U3220" s="1">
        <v>6</v>
      </c>
      <c r="W3220" s="1">
        <v>1</v>
      </c>
      <c r="Y3220" s="1">
        <v>0</v>
      </c>
      <c r="AB3220" s="1">
        <v>1</v>
      </c>
      <c r="AL3220" s="7">
        <f>IF(Q3220&gt;0,RANK(Q3220,(N3220:P3220,Q3220:AJ3220)),0)</f>
        <v>4</v>
      </c>
      <c r="AM3220" s="7">
        <f>IF(R3220&gt;0,RANK(R3220,(N3220:P3220,Q3220:AJ3220)),0)</f>
        <v>6</v>
      </c>
      <c r="AN3220" s="7">
        <f>IF(S3220&gt;0,RANK(S3220,(N3220:P3220,Q3220:AJ3220)),0)</f>
        <v>5</v>
      </c>
      <c r="AO3220" s="7">
        <f>IF(T3220&gt;0,RANK(T3220,(N3220:P3220,Q3220:AJ3220)),0)</f>
        <v>8</v>
      </c>
      <c r="AP3220" s="2">
        <f t="shared" si="1195"/>
        <v>6.9339384770549673E-3</v>
      </c>
      <c r="AQ3220" s="2">
        <f t="shared" si="1196"/>
        <v>2.5214321734745334E-3</v>
      </c>
      <c r="AR3220" s="2">
        <f t="shared" si="1197"/>
        <v>3.4039334341906201E-3</v>
      </c>
      <c r="AS3220" s="2">
        <f t="shared" si="1198"/>
        <v>5.0428643469490675E-4</v>
      </c>
      <c r="AU3220" t="s">
        <v>2183</v>
      </c>
      <c r="AV3220" t="s">
        <v>109</v>
      </c>
      <c r="AY3220" s="130">
        <v>55</v>
      </c>
      <c r="AZ3220" s="131">
        <v>119</v>
      </c>
      <c r="BA3220" s="132">
        <f t="shared" si="1187"/>
        <v>55119</v>
      </c>
      <c r="BC3220" s="7" t="s">
        <v>532</v>
      </c>
    </row>
    <row r="3221" spans="1:55" hidden="1" outlineLevel="1" x14ac:dyDescent="0.2">
      <c r="A3221" t="s">
        <v>2887</v>
      </c>
      <c r="B3221" t="s">
        <v>109</v>
      </c>
      <c r="C3221" s="1">
        <f t="shared" si="1190"/>
        <v>10794</v>
      </c>
      <c r="D3221" s="7">
        <f>RANK(N3221,(N3221:P3221,Q3221:AJ3221))</f>
        <v>1</v>
      </c>
      <c r="E3221" s="7">
        <f>RANK(O3221,(N3221:P3221,Q3221:AJ3221))</f>
        <v>2</v>
      </c>
      <c r="F3221" s="7">
        <f>IF(P3221&gt;0,RANK(P3221,(N3221:P3221,Q3221:AJ3221)),0)</f>
        <v>3</v>
      </c>
      <c r="G3221" s="1">
        <f t="shared" si="1188"/>
        <v>2813</v>
      </c>
      <c r="H3221" s="2">
        <f t="shared" si="1189"/>
        <v>0.26060774504354273</v>
      </c>
      <c r="I3221" s="2"/>
      <c r="J3221" s="2">
        <f t="shared" si="1191"/>
        <v>0.5417824717435612</v>
      </c>
      <c r="K3221" s="2">
        <f t="shared" si="1192"/>
        <v>0.28117472670001853</v>
      </c>
      <c r="L3221" s="2">
        <f t="shared" si="1193"/>
        <v>0.15638317583842876</v>
      </c>
      <c r="M3221" s="2">
        <f t="shared" si="1194"/>
        <v>2.0659625717991514E-2</v>
      </c>
      <c r="N3221" s="1">
        <v>5848</v>
      </c>
      <c r="O3221" s="1">
        <v>3035</v>
      </c>
      <c r="P3221" s="1">
        <v>1688</v>
      </c>
      <c r="Q3221" s="1">
        <v>150</v>
      </c>
      <c r="R3221" s="1">
        <v>13</v>
      </c>
      <c r="S3221" s="1">
        <v>42</v>
      </c>
      <c r="T3221" s="1">
        <v>4</v>
      </c>
      <c r="U3221" s="1">
        <v>4</v>
      </c>
      <c r="W3221" s="1">
        <v>7</v>
      </c>
      <c r="Y3221" s="1">
        <v>1</v>
      </c>
      <c r="AB3221" s="1">
        <v>2</v>
      </c>
      <c r="AL3221" s="7">
        <f>IF(Q3221&gt;0,RANK(Q3221,(N3221:P3221,Q3221:AJ3221)),0)</f>
        <v>4</v>
      </c>
      <c r="AM3221" s="7">
        <f>IF(R3221&gt;0,RANK(R3221,(N3221:P3221,Q3221:AJ3221)),0)</f>
        <v>6</v>
      </c>
      <c r="AN3221" s="7">
        <f>IF(S3221&gt;0,RANK(S3221,(N3221:P3221,Q3221:AJ3221)),0)</f>
        <v>5</v>
      </c>
      <c r="AO3221" s="7">
        <f>IF(T3221&gt;0,RANK(T3221,(N3221:P3221,Q3221:AJ3221)),0)</f>
        <v>8</v>
      </c>
      <c r="AP3221" s="2">
        <f t="shared" si="1195"/>
        <v>1.3896609227348526E-2</v>
      </c>
      <c r="AQ3221" s="2">
        <f t="shared" si="1196"/>
        <v>1.2043727997035391E-3</v>
      </c>
      <c r="AR3221" s="2">
        <f t="shared" si="1197"/>
        <v>3.8910505836575876E-3</v>
      </c>
      <c r="AS3221" s="2">
        <f t="shared" si="1198"/>
        <v>3.7057624606262737E-4</v>
      </c>
      <c r="AU3221" t="s">
        <v>2887</v>
      </c>
      <c r="AV3221" t="s">
        <v>109</v>
      </c>
      <c r="AY3221" s="130">
        <v>55</v>
      </c>
      <c r="AZ3221" s="131">
        <v>121</v>
      </c>
      <c r="BA3221" s="132">
        <f t="shared" si="1187"/>
        <v>55121</v>
      </c>
      <c r="BC3221" s="7" t="s">
        <v>532</v>
      </c>
    </row>
    <row r="3222" spans="1:55" hidden="1" outlineLevel="1" x14ac:dyDescent="0.2">
      <c r="A3222" t="s">
        <v>634</v>
      </c>
      <c r="B3222" t="s">
        <v>109</v>
      </c>
      <c r="C3222" s="1">
        <f t="shared" si="1190"/>
        <v>11226</v>
      </c>
      <c r="D3222" s="7">
        <f>RANK(N3222,(N3222:P3222,Q3222:AJ3222))</f>
        <v>1</v>
      </c>
      <c r="E3222" s="7">
        <f>RANK(O3222,(N3222:P3222,Q3222:AJ3222))</f>
        <v>2</v>
      </c>
      <c r="F3222" s="7">
        <f>IF(P3222&gt;0,RANK(P3222,(N3222:P3222,Q3222:AJ3222)),0)</f>
        <v>3</v>
      </c>
      <c r="G3222" s="1">
        <f t="shared" si="1188"/>
        <v>1776</v>
      </c>
      <c r="H3222" s="2">
        <f t="shared" si="1189"/>
        <v>0.15820416889363975</v>
      </c>
      <c r="I3222" s="2"/>
      <c r="J3222" s="2">
        <f t="shared" si="1191"/>
        <v>0.49634776411900944</v>
      </c>
      <c r="K3222" s="2">
        <f t="shared" si="1192"/>
        <v>0.33814359522536969</v>
      </c>
      <c r="L3222" s="2">
        <f t="shared" si="1193"/>
        <v>0.13566720114021022</v>
      </c>
      <c r="M3222" s="2">
        <f t="shared" si="1194"/>
        <v>2.98414395154106E-2</v>
      </c>
      <c r="N3222" s="1">
        <v>5572</v>
      </c>
      <c r="O3222" s="1">
        <v>3796</v>
      </c>
      <c r="P3222" s="1">
        <v>1523</v>
      </c>
      <c r="Q3222" s="1">
        <v>191</v>
      </c>
      <c r="R3222" s="1">
        <v>41</v>
      </c>
      <c r="S3222" s="1">
        <v>78</v>
      </c>
      <c r="T3222" s="1">
        <v>9</v>
      </c>
      <c r="U3222" s="1">
        <v>6</v>
      </c>
      <c r="W3222" s="1">
        <v>0</v>
      </c>
      <c r="Y3222" s="1">
        <v>4</v>
      </c>
      <c r="AB3222" s="1">
        <v>6</v>
      </c>
      <c r="AL3222" s="7">
        <f>IF(Q3222&gt;0,RANK(Q3222,(N3222:P3222,Q3222:AJ3222)),0)</f>
        <v>4</v>
      </c>
      <c r="AM3222" s="7">
        <f>IF(R3222&gt;0,RANK(R3222,(N3222:P3222,Q3222:AJ3222)),0)</f>
        <v>6</v>
      </c>
      <c r="AN3222" s="7">
        <f>IF(S3222&gt;0,RANK(S3222,(N3222:P3222,Q3222:AJ3222)),0)</f>
        <v>5</v>
      </c>
      <c r="AO3222" s="7">
        <f>IF(T3222&gt;0,RANK(T3222,(N3222:P3222,Q3222:AJ3222)),0)</f>
        <v>7</v>
      </c>
      <c r="AP3222" s="2">
        <f t="shared" si="1195"/>
        <v>1.7014074469980402E-2</v>
      </c>
      <c r="AQ3222" s="2">
        <f t="shared" si="1196"/>
        <v>3.6522358809905576E-3</v>
      </c>
      <c r="AR3222" s="2">
        <f t="shared" si="1197"/>
        <v>6.9481560662747197E-3</v>
      </c>
      <c r="AS3222" s="2">
        <f t="shared" si="1198"/>
        <v>8.0171031533939074E-4</v>
      </c>
      <c r="AU3222" t="s">
        <v>634</v>
      </c>
      <c r="AV3222" t="s">
        <v>109</v>
      </c>
      <c r="AY3222" s="130">
        <v>55</v>
      </c>
      <c r="AZ3222" s="131">
        <v>123</v>
      </c>
      <c r="BA3222" s="132">
        <f t="shared" si="1187"/>
        <v>55123</v>
      </c>
      <c r="BC3222" s="7" t="s">
        <v>532</v>
      </c>
    </row>
    <row r="3223" spans="1:55" hidden="1" outlineLevel="1" x14ac:dyDescent="0.2">
      <c r="A3223" t="s">
        <v>3132</v>
      </c>
      <c r="B3223" t="s">
        <v>109</v>
      </c>
      <c r="C3223" s="1">
        <f t="shared" si="1190"/>
        <v>10445</v>
      </c>
      <c r="D3223" s="7">
        <f>RANK(N3223,(N3223:P3223,Q3223:AJ3223))</f>
        <v>2</v>
      </c>
      <c r="E3223" s="7">
        <f>RANK(O3223,(N3223:P3223,Q3223:AJ3223))</f>
        <v>1</v>
      </c>
      <c r="F3223" s="7">
        <f>IF(P3223&gt;0,RANK(P3223,(N3223:P3223,Q3223:AJ3223)),0)</f>
        <v>3</v>
      </c>
      <c r="G3223" s="1">
        <f t="shared" si="1188"/>
        <v>270</v>
      </c>
      <c r="H3223" s="2">
        <f t="shared" si="1189"/>
        <v>2.5849688846337961E-2</v>
      </c>
      <c r="I3223" s="2"/>
      <c r="J3223" s="2">
        <f t="shared" si="1191"/>
        <v>0.40459550023934898</v>
      </c>
      <c r="K3223" s="2">
        <f t="shared" si="1192"/>
        <v>0.43044518908568691</v>
      </c>
      <c r="L3223" s="2">
        <f t="shared" si="1193"/>
        <v>0.14820488271900431</v>
      </c>
      <c r="M3223" s="2">
        <f t="shared" si="1194"/>
        <v>1.67544279559598E-2</v>
      </c>
      <c r="N3223" s="1">
        <v>4226</v>
      </c>
      <c r="O3223" s="1">
        <v>4496</v>
      </c>
      <c r="P3223" s="1">
        <v>1548</v>
      </c>
      <c r="Q3223" s="1">
        <v>121</v>
      </c>
      <c r="R3223" s="1">
        <v>19</v>
      </c>
      <c r="S3223" s="1">
        <v>11</v>
      </c>
      <c r="T3223" s="1">
        <v>5</v>
      </c>
      <c r="U3223" s="1">
        <v>5</v>
      </c>
      <c r="W3223" s="1">
        <v>11</v>
      </c>
      <c r="Y3223" s="1">
        <v>1</v>
      </c>
      <c r="AB3223" s="1">
        <v>2</v>
      </c>
      <c r="AL3223" s="7">
        <f>IF(Q3223&gt;0,RANK(Q3223,(N3223:P3223,Q3223:AJ3223)),0)</f>
        <v>4</v>
      </c>
      <c r="AM3223" s="7">
        <f>IF(R3223&gt;0,RANK(R3223,(N3223:P3223,Q3223:AJ3223)),0)</f>
        <v>5</v>
      </c>
      <c r="AN3223" s="7">
        <f>IF(S3223&gt;0,RANK(S3223,(N3223:P3223,Q3223:AJ3223)),0)</f>
        <v>6</v>
      </c>
      <c r="AO3223" s="7">
        <f>IF(T3223&gt;0,RANK(T3223,(N3223:P3223,Q3223:AJ3223)),0)</f>
        <v>8</v>
      </c>
      <c r="AP3223" s="2">
        <f t="shared" si="1195"/>
        <v>1.1584490186692198E-2</v>
      </c>
      <c r="AQ3223" s="2">
        <f t="shared" si="1196"/>
        <v>1.8190521780756344E-3</v>
      </c>
      <c r="AR3223" s="2">
        <f t="shared" si="1197"/>
        <v>1.0531354715174724E-3</v>
      </c>
      <c r="AS3223" s="2">
        <f t="shared" si="1198"/>
        <v>4.7869794159885112E-4</v>
      </c>
      <c r="AU3223" t="s">
        <v>3132</v>
      </c>
      <c r="AV3223" t="s">
        <v>109</v>
      </c>
      <c r="AY3223" s="130">
        <v>55</v>
      </c>
      <c r="AZ3223" s="131">
        <v>125</v>
      </c>
      <c r="BA3223" s="132">
        <f t="shared" si="1187"/>
        <v>55125</v>
      </c>
      <c r="BC3223" s="7" t="s">
        <v>532</v>
      </c>
    </row>
    <row r="3224" spans="1:55" hidden="1" outlineLevel="1" x14ac:dyDescent="0.2">
      <c r="A3224" t="s">
        <v>3312</v>
      </c>
      <c r="B3224" t="s">
        <v>109</v>
      </c>
      <c r="C3224" s="1">
        <f t="shared" ref="C3224:C3232" si="1199">SUM(N3224:AJ3224)</f>
        <v>32961</v>
      </c>
      <c r="D3224" s="7">
        <f>RANK(N3224,(N3224:P3224,Q3224:AJ3224))</f>
        <v>2</v>
      </c>
      <c r="E3224" s="7">
        <f>RANK(O3224,(N3224:P3224,Q3224:AJ3224))</f>
        <v>1</v>
      </c>
      <c r="F3224" s="7">
        <f>IF(P3224&gt;0,RANK(P3224,(N3224:P3224,Q3224:AJ3224)),0)</f>
        <v>3</v>
      </c>
      <c r="G3224" s="1">
        <f t="shared" si="1188"/>
        <v>1816</v>
      </c>
      <c r="H3224" s="2">
        <f t="shared" si="1189"/>
        <v>5.5095415794423716E-2</v>
      </c>
      <c r="I3224" s="2"/>
      <c r="J3224" s="2">
        <f t="shared" ref="J3224:J3232" si="1200">IF($C3224=0,"-",N3224/$C3224)</f>
        <v>0.40299141409544614</v>
      </c>
      <c r="K3224" s="2">
        <f t="shared" ref="K3224:K3232" si="1201">IF($C3224=0,"-",O3224/$C3224)</f>
        <v>0.45808682988986987</v>
      </c>
      <c r="L3224" s="2">
        <f t="shared" ref="L3224:L3232" si="1202">IF($C3224=0,"-",P3224/$C3224)</f>
        <v>0.11313370346773459</v>
      </c>
      <c r="M3224" s="2">
        <f t="shared" ref="M3224:M3232" si="1203">IF(C3224=0,"-",(1-J3224-K3224-L3224))</f>
        <v>2.5788052546949394E-2</v>
      </c>
      <c r="N3224" s="1">
        <v>13283</v>
      </c>
      <c r="O3224" s="1">
        <v>15099</v>
      </c>
      <c r="P3224" s="1">
        <v>3729</v>
      </c>
      <c r="Q3224" s="1">
        <v>369</v>
      </c>
      <c r="R3224" s="1">
        <v>193</v>
      </c>
      <c r="S3224" s="1">
        <v>169</v>
      </c>
      <c r="T3224" s="1">
        <v>33</v>
      </c>
      <c r="U3224" s="1">
        <v>33</v>
      </c>
      <c r="W3224" s="1">
        <v>28</v>
      </c>
      <c r="Y3224" s="1">
        <v>10</v>
      </c>
      <c r="AB3224" s="1">
        <v>15</v>
      </c>
      <c r="AL3224" s="7">
        <f>IF(Q3224&gt;0,RANK(Q3224,(N3224:P3224,Q3224:AJ3224)),0)</f>
        <v>4</v>
      </c>
      <c r="AM3224" s="7">
        <f>IF(R3224&gt;0,RANK(R3224,(N3224:P3224,Q3224:AJ3224)),0)</f>
        <v>5</v>
      </c>
      <c r="AN3224" s="7">
        <f>IF(S3224&gt;0,RANK(S3224,(N3224:P3224,Q3224:AJ3224)),0)</f>
        <v>6</v>
      </c>
      <c r="AO3224" s="7">
        <f>IF(T3224&gt;0,RANK(T3224,(N3224:P3224,Q3224:AJ3224)),0)</f>
        <v>7</v>
      </c>
      <c r="AP3224" s="2">
        <f t="shared" ref="AP3224:AP3232" si="1204">IF($C3224=0,"-",Q3224/$C3224)</f>
        <v>1.1195048693910985E-2</v>
      </c>
      <c r="AQ3224" s="2">
        <f t="shared" ref="AQ3224:AQ3232" si="1205">IF($C3224=0,"-",R3224/$C3224)</f>
        <v>5.8554048724249871E-3</v>
      </c>
      <c r="AR3224" s="2">
        <f t="shared" ref="AR3224:AR3232" si="1206">IF($C3224=0,"-",S3224/$C3224)</f>
        <v>5.1272716240405329E-3</v>
      </c>
      <c r="AS3224" s="2">
        <f t="shared" ref="AS3224:AS3232" si="1207">IF($C3224=0,"-",T3224/$C3224)</f>
        <v>1.0011832165286248E-3</v>
      </c>
      <c r="AU3224" t="s">
        <v>3312</v>
      </c>
      <c r="AV3224" t="s">
        <v>109</v>
      </c>
      <c r="AY3224" s="130">
        <v>55</v>
      </c>
      <c r="AZ3224" s="131">
        <v>127</v>
      </c>
      <c r="BA3224" s="132">
        <f t="shared" ref="BA3224:BA3231" si="1208">AY3224*1000+AZ3224</f>
        <v>55127</v>
      </c>
      <c r="BC3224" s="7" t="s">
        <v>532</v>
      </c>
    </row>
    <row r="3225" spans="1:55" hidden="1" outlineLevel="1" x14ac:dyDescent="0.2">
      <c r="A3225" t="s">
        <v>2206</v>
      </c>
      <c r="B3225" t="s">
        <v>109</v>
      </c>
      <c r="C3225" s="1">
        <f t="shared" si="1199"/>
        <v>6996</v>
      </c>
      <c r="D3225" s="7">
        <f>RANK(N3225,(N3225:P3225,Q3225:AJ3225))</f>
        <v>1</v>
      </c>
      <c r="E3225" s="7">
        <f>RANK(O3225,(N3225:P3225,Q3225:AJ3225))</f>
        <v>2</v>
      </c>
      <c r="F3225" s="7">
        <f>IF(P3225&gt;0,RANK(P3225,(N3225:P3225,Q3225:AJ3225)),0)</f>
        <v>3</v>
      </c>
      <c r="G3225" s="1">
        <f t="shared" si="1188"/>
        <v>528</v>
      </c>
      <c r="H3225" s="2">
        <f t="shared" si="1189"/>
        <v>7.5471698113207544E-2</v>
      </c>
      <c r="I3225" s="2"/>
      <c r="J3225" s="2">
        <f t="shared" si="1200"/>
        <v>0.46183533447684388</v>
      </c>
      <c r="K3225" s="2">
        <f t="shared" si="1201"/>
        <v>0.38636363636363635</v>
      </c>
      <c r="L3225" s="2">
        <f t="shared" si="1202"/>
        <v>0.13150371640937678</v>
      </c>
      <c r="M3225" s="2">
        <f t="shared" si="1203"/>
        <v>2.0297312750142987E-2</v>
      </c>
      <c r="N3225" s="1">
        <v>3231</v>
      </c>
      <c r="O3225" s="1">
        <v>2703</v>
      </c>
      <c r="P3225" s="1">
        <v>920</v>
      </c>
      <c r="Q3225" s="68">
        <v>93</v>
      </c>
      <c r="R3225" s="68">
        <v>22</v>
      </c>
      <c r="S3225" s="68">
        <v>18</v>
      </c>
      <c r="T3225" s="1">
        <v>1</v>
      </c>
      <c r="U3225" s="1">
        <v>3</v>
      </c>
      <c r="W3225" s="1">
        <v>2</v>
      </c>
      <c r="Y3225" s="1">
        <v>0</v>
      </c>
      <c r="AB3225" s="1">
        <v>3</v>
      </c>
      <c r="AL3225" s="7">
        <f>IF(Q3225&gt;0,RANK(Q3225,(N3225:P3225,Q3225:AJ3225)),0)</f>
        <v>4</v>
      </c>
      <c r="AM3225" s="7">
        <f>IF(R3225&gt;0,RANK(R3225,(N3225:P3225,Q3225:AJ3225)),0)</f>
        <v>5</v>
      </c>
      <c r="AN3225" s="7">
        <f>IF(S3225&gt;0,RANK(S3225,(N3225:P3225,Q3225:AJ3225)),0)</f>
        <v>6</v>
      </c>
      <c r="AO3225" s="7">
        <f>IF(T3225&gt;0,RANK(T3225,(N3225:P3225,Q3225:AJ3225)),0)</f>
        <v>10</v>
      </c>
      <c r="AP3225" s="2">
        <f t="shared" si="1204"/>
        <v>1.3293310463121783E-2</v>
      </c>
      <c r="AQ3225" s="2">
        <f t="shared" si="1205"/>
        <v>3.1446540880503146E-3</v>
      </c>
      <c r="AR3225" s="2">
        <f t="shared" si="1206"/>
        <v>2.5728987993138938E-3</v>
      </c>
      <c r="AS3225" s="2">
        <f t="shared" si="1207"/>
        <v>1.429388221841052E-4</v>
      </c>
      <c r="AU3225" t="s">
        <v>2206</v>
      </c>
      <c r="AV3225" t="s">
        <v>109</v>
      </c>
      <c r="AY3225" s="130">
        <v>55</v>
      </c>
      <c r="AZ3225" s="131">
        <v>129</v>
      </c>
      <c r="BA3225" s="132">
        <f t="shared" si="1208"/>
        <v>55129</v>
      </c>
      <c r="BC3225" s="7" t="s">
        <v>532</v>
      </c>
    </row>
    <row r="3226" spans="1:55" hidden="1" outlineLevel="1" x14ac:dyDescent="0.2">
      <c r="A3226" t="s">
        <v>3298</v>
      </c>
      <c r="B3226" t="s">
        <v>109</v>
      </c>
      <c r="C3226" s="1">
        <f t="shared" si="1199"/>
        <v>48767</v>
      </c>
      <c r="D3226" s="7">
        <f>RANK(N3226,(N3226:P3226,Q3226:AJ3226))</f>
        <v>2</v>
      </c>
      <c r="E3226" s="7">
        <f>RANK(O3226,(N3226:P3226,Q3226:AJ3226))</f>
        <v>1</v>
      </c>
      <c r="F3226" s="7">
        <f>IF(P3226&gt;0,RANK(P3226,(N3226:P3226,Q3226:AJ3226)),0)</f>
        <v>3</v>
      </c>
      <c r="G3226" s="1">
        <f t="shared" si="1188"/>
        <v>8675</v>
      </c>
      <c r="H3226" s="2">
        <f t="shared" si="1189"/>
        <v>0.17788668566858737</v>
      </c>
      <c r="I3226" s="2"/>
      <c r="J3226" s="2">
        <f t="shared" si="1200"/>
        <v>0.35175426005290461</v>
      </c>
      <c r="K3226" s="2">
        <f t="shared" si="1201"/>
        <v>0.52964094572149201</v>
      </c>
      <c r="L3226" s="2">
        <f t="shared" si="1202"/>
        <v>9.8140135747534191E-2</v>
      </c>
      <c r="M3226" s="2">
        <f t="shared" si="1203"/>
        <v>2.0464658478069137E-2</v>
      </c>
      <c r="N3226" s="1">
        <v>17154</v>
      </c>
      <c r="O3226" s="1">
        <v>25829</v>
      </c>
      <c r="P3226" s="1">
        <v>4786</v>
      </c>
      <c r="Q3226" s="68">
        <v>338</v>
      </c>
      <c r="R3226" s="68">
        <v>149</v>
      </c>
      <c r="S3226" s="68">
        <v>362</v>
      </c>
      <c r="T3226" s="1">
        <v>29</v>
      </c>
      <c r="U3226" s="1">
        <v>18</v>
      </c>
      <c r="W3226" s="1">
        <v>81</v>
      </c>
      <c r="Y3226" s="1">
        <v>7</v>
      </c>
      <c r="AB3226" s="1">
        <v>14</v>
      </c>
      <c r="AL3226" s="7">
        <f>IF(Q3226&gt;0,RANK(Q3226,(N3226:P3226,Q3226:AJ3226)),0)</f>
        <v>5</v>
      </c>
      <c r="AM3226" s="7">
        <f>IF(R3226&gt;0,RANK(R3226,(N3226:P3226,Q3226:AJ3226)),0)</f>
        <v>6</v>
      </c>
      <c r="AN3226" s="7">
        <f>IF(S3226&gt;0,RANK(S3226,(N3226:P3226,Q3226:AJ3226)),0)</f>
        <v>4</v>
      </c>
      <c r="AO3226" s="7">
        <f>IF(T3226&gt;0,RANK(T3226,(N3226:P3226,Q3226:AJ3226)),0)</f>
        <v>8</v>
      </c>
      <c r="AP3226" s="2">
        <f t="shared" si="1204"/>
        <v>6.9309163983841534E-3</v>
      </c>
      <c r="AQ3226" s="2">
        <f t="shared" si="1205"/>
        <v>3.0553448028379847E-3</v>
      </c>
      <c r="AR3226" s="2">
        <f t="shared" si="1206"/>
        <v>7.4230524740090632E-3</v>
      </c>
      <c r="AS3226" s="2">
        <f t="shared" si="1207"/>
        <v>5.9466442471343322E-4</v>
      </c>
      <c r="AU3226" t="s">
        <v>3298</v>
      </c>
      <c r="AV3226" t="s">
        <v>109</v>
      </c>
      <c r="AY3226" s="130">
        <v>55</v>
      </c>
      <c r="AZ3226" s="131">
        <v>131</v>
      </c>
      <c r="BA3226" s="132">
        <f t="shared" si="1208"/>
        <v>55131</v>
      </c>
      <c r="BC3226" s="7" t="s">
        <v>532</v>
      </c>
    </row>
    <row r="3227" spans="1:55" hidden="1" outlineLevel="1" x14ac:dyDescent="0.2">
      <c r="A3227" t="s">
        <v>2148</v>
      </c>
      <c r="B3227" t="s">
        <v>109</v>
      </c>
      <c r="C3227" s="1">
        <f t="shared" si="1199"/>
        <v>165472</v>
      </c>
      <c r="D3227" s="7">
        <f>RANK(N3227,(N3227:P3227,Q3227:AJ3227))</f>
        <v>2</v>
      </c>
      <c r="E3227" s="7">
        <f>RANK(O3227,(N3227:P3227,Q3227:AJ3227))</f>
        <v>1</v>
      </c>
      <c r="F3227" s="7">
        <f>IF(P3227&gt;0,RANK(P3227,(N3227:P3227,Q3227:AJ3227)),0)</f>
        <v>3</v>
      </c>
      <c r="G3227" s="1">
        <f t="shared" si="1188"/>
        <v>34375</v>
      </c>
      <c r="H3227" s="2">
        <f t="shared" si="1189"/>
        <v>0.20773907368013925</v>
      </c>
      <c r="I3227" s="2"/>
      <c r="J3227" s="2">
        <f t="shared" si="1200"/>
        <v>0.34660848965383872</v>
      </c>
      <c r="K3227" s="2">
        <f t="shared" si="1201"/>
        <v>0.55434756333397794</v>
      </c>
      <c r="L3227" s="2">
        <f t="shared" si="1202"/>
        <v>7.9221862309031138E-2</v>
      </c>
      <c r="M3227" s="2">
        <f t="shared" si="1203"/>
        <v>1.9822084703152193E-2</v>
      </c>
      <c r="N3227" s="1">
        <v>57354</v>
      </c>
      <c r="O3227" s="1">
        <v>91729</v>
      </c>
      <c r="P3227" s="1">
        <v>13109</v>
      </c>
      <c r="Q3227" s="68">
        <v>1248</v>
      </c>
      <c r="R3227" s="68">
        <v>496</v>
      </c>
      <c r="S3227" s="68">
        <v>1107</v>
      </c>
      <c r="T3227" s="1">
        <v>99</v>
      </c>
      <c r="U3227" s="1">
        <v>36</v>
      </c>
      <c r="W3227" s="1">
        <v>224</v>
      </c>
      <c r="Y3227" s="1">
        <v>27</v>
      </c>
      <c r="AB3227" s="1">
        <v>43</v>
      </c>
      <c r="AL3227" s="7">
        <f>IF(Q3227&gt;0,RANK(Q3227,(N3227:P3227,Q3227:AJ3227)),0)</f>
        <v>4</v>
      </c>
      <c r="AM3227" s="7">
        <f>IF(R3227&gt;0,RANK(R3227,(N3227:P3227,Q3227:AJ3227)),0)</f>
        <v>6</v>
      </c>
      <c r="AN3227" s="7">
        <f>IF(S3227&gt;0,RANK(S3227,(N3227:P3227,Q3227:AJ3227)),0)</f>
        <v>5</v>
      </c>
      <c r="AO3227" s="7">
        <f>IF(T3227&gt;0,RANK(T3227,(N3227:P3227,Q3227:AJ3227)),0)</f>
        <v>8</v>
      </c>
      <c r="AP3227" s="2">
        <f t="shared" si="1204"/>
        <v>7.5420614968091278E-3</v>
      </c>
      <c r="AQ3227" s="2">
        <f t="shared" si="1205"/>
        <v>2.9974859795010634E-3</v>
      </c>
      <c r="AR3227" s="2">
        <f t="shared" si="1206"/>
        <v>6.6899535873138662E-3</v>
      </c>
      <c r="AS3227" s="2">
        <f t="shared" si="1207"/>
        <v>5.9828853219880097E-4</v>
      </c>
      <c r="AU3227" t="s">
        <v>2148</v>
      </c>
      <c r="AV3227" t="s">
        <v>109</v>
      </c>
      <c r="AY3227" s="130">
        <v>55</v>
      </c>
      <c r="AZ3227" s="131">
        <v>133</v>
      </c>
      <c r="BA3227" s="132">
        <f t="shared" si="1208"/>
        <v>55133</v>
      </c>
      <c r="BC3227" s="7" t="s">
        <v>532</v>
      </c>
    </row>
    <row r="3228" spans="1:55" hidden="1" outlineLevel="1" x14ac:dyDescent="0.2">
      <c r="A3228" t="s">
        <v>3030</v>
      </c>
      <c r="B3228" t="s">
        <v>109</v>
      </c>
      <c r="C3228" s="1">
        <f t="shared" si="1199"/>
        <v>19243</v>
      </c>
      <c r="D3228" s="7">
        <f>RANK(N3228,(N3228:P3228,Q3228:AJ3228))</f>
        <v>2</v>
      </c>
      <c r="E3228" s="7">
        <f>RANK(O3228,(N3228:P3228,Q3228:AJ3228))</f>
        <v>1</v>
      </c>
      <c r="F3228" s="7">
        <f>IF(P3228&gt;0,RANK(P3228,(N3228:P3228,Q3228:AJ3228)),0)</f>
        <v>3</v>
      </c>
      <c r="G3228" s="1">
        <f t="shared" si="1188"/>
        <v>879</v>
      </c>
      <c r="H3228" s="2">
        <f t="shared" si="1189"/>
        <v>4.5678948188951823E-2</v>
      </c>
      <c r="I3228" s="2"/>
      <c r="J3228" s="2">
        <f t="shared" si="1200"/>
        <v>0.40534220235929946</v>
      </c>
      <c r="K3228" s="2">
        <f t="shared" si="1201"/>
        <v>0.45102115054825132</v>
      </c>
      <c r="L3228" s="2">
        <f t="shared" si="1202"/>
        <v>0.12804656238632231</v>
      </c>
      <c r="M3228" s="2">
        <f t="shared" si="1203"/>
        <v>1.5590084706126967E-2</v>
      </c>
      <c r="N3228" s="1">
        <v>7800</v>
      </c>
      <c r="O3228" s="1">
        <v>8679</v>
      </c>
      <c r="P3228" s="1">
        <v>2464</v>
      </c>
      <c r="Q3228" s="68">
        <v>134</v>
      </c>
      <c r="R3228" s="68">
        <v>46</v>
      </c>
      <c r="S3228" s="68">
        <v>71</v>
      </c>
      <c r="T3228" s="1">
        <v>13</v>
      </c>
      <c r="U3228" s="1">
        <v>7</v>
      </c>
      <c r="W3228" s="1">
        <v>22</v>
      </c>
      <c r="Y3228" s="1">
        <v>4</v>
      </c>
      <c r="AB3228" s="1">
        <v>3</v>
      </c>
      <c r="AL3228" s="7">
        <f>IF(Q3228&gt;0,RANK(Q3228,(N3228:P3228,Q3228:AJ3228)),0)</f>
        <v>4</v>
      </c>
      <c r="AM3228" s="7">
        <f>IF(R3228&gt;0,RANK(R3228,(N3228:P3228,Q3228:AJ3228)),0)</f>
        <v>6</v>
      </c>
      <c r="AN3228" s="7">
        <f>IF(S3228&gt;0,RANK(S3228,(N3228:P3228,Q3228:AJ3228)),0)</f>
        <v>5</v>
      </c>
      <c r="AO3228" s="7">
        <f>IF(T3228&gt;0,RANK(T3228,(N3228:P3228,Q3228:AJ3228)),0)</f>
        <v>8</v>
      </c>
      <c r="AP3228" s="2">
        <f t="shared" si="1204"/>
        <v>6.9635711687366835E-3</v>
      </c>
      <c r="AQ3228" s="2">
        <f t="shared" si="1205"/>
        <v>2.3904796549394586E-3</v>
      </c>
      <c r="AR3228" s="2">
        <f t="shared" si="1206"/>
        <v>3.6896533804500337E-3</v>
      </c>
      <c r="AS3228" s="2">
        <f t="shared" si="1207"/>
        <v>6.7557033726549918E-4</v>
      </c>
      <c r="AU3228" t="s">
        <v>3030</v>
      </c>
      <c r="AV3228" t="s">
        <v>109</v>
      </c>
      <c r="AY3228" s="130">
        <v>55</v>
      </c>
      <c r="AZ3228" s="131">
        <v>135</v>
      </c>
      <c r="BA3228" s="132">
        <f t="shared" si="1208"/>
        <v>55135</v>
      </c>
      <c r="BC3228" s="7" t="s">
        <v>532</v>
      </c>
    </row>
    <row r="3229" spans="1:55" hidden="1" outlineLevel="1" x14ac:dyDescent="0.2">
      <c r="A3229" t="s">
        <v>733</v>
      </c>
      <c r="B3229" t="s">
        <v>109</v>
      </c>
      <c r="C3229" s="1">
        <f t="shared" si="1199"/>
        <v>8830</v>
      </c>
      <c r="D3229" s="7">
        <f>RANK(N3229,(N3229:P3229,Q3229:AJ3229))</f>
        <v>1</v>
      </c>
      <c r="E3229" s="7">
        <f>RANK(O3229,(N3229:P3229,Q3229:AJ3229))</f>
        <v>2</v>
      </c>
      <c r="F3229" s="7">
        <f>IF(P3229&gt;0,RANK(P3229,(N3229:P3229,Q3229:AJ3229)),0)</f>
        <v>3</v>
      </c>
      <c r="G3229" s="1">
        <f t="shared" si="1188"/>
        <v>251</v>
      </c>
      <c r="H3229" s="2">
        <f t="shared" si="1189"/>
        <v>2.8425821064552662E-2</v>
      </c>
      <c r="I3229" s="2"/>
      <c r="J3229" s="2">
        <f t="shared" si="1200"/>
        <v>0.43306908267270666</v>
      </c>
      <c r="K3229" s="2">
        <f t="shared" si="1201"/>
        <v>0.404643261608154</v>
      </c>
      <c r="L3229" s="2">
        <f t="shared" si="1202"/>
        <v>0.14314835787089467</v>
      </c>
      <c r="M3229" s="2">
        <f t="shared" si="1203"/>
        <v>1.9139297848244724E-2</v>
      </c>
      <c r="N3229" s="1">
        <v>3824</v>
      </c>
      <c r="O3229" s="1">
        <v>3573</v>
      </c>
      <c r="P3229" s="1">
        <v>1264</v>
      </c>
      <c r="Q3229" s="68">
        <v>67</v>
      </c>
      <c r="R3229" s="68">
        <v>16</v>
      </c>
      <c r="S3229" s="68">
        <v>72</v>
      </c>
      <c r="T3229" s="1">
        <v>3</v>
      </c>
      <c r="U3229" s="1">
        <v>4</v>
      </c>
      <c r="W3229" s="1">
        <v>5</v>
      </c>
      <c r="Y3229" s="1">
        <v>0</v>
      </c>
      <c r="AB3229" s="1">
        <v>2</v>
      </c>
      <c r="AL3229" s="7">
        <f>IF(Q3229&gt;0,RANK(Q3229,(N3229:P3229,Q3229:AJ3229)),0)</f>
        <v>5</v>
      </c>
      <c r="AM3229" s="7">
        <f>IF(R3229&gt;0,RANK(R3229,(N3229:P3229,Q3229:AJ3229)),0)</f>
        <v>6</v>
      </c>
      <c r="AN3229" s="7">
        <f>IF(S3229&gt;0,RANK(S3229,(N3229:P3229,Q3229:AJ3229)),0)</f>
        <v>4</v>
      </c>
      <c r="AO3229" s="7">
        <f>IF(T3229&gt;0,RANK(T3229,(N3229:P3229,Q3229:AJ3229)),0)</f>
        <v>9</v>
      </c>
      <c r="AP3229" s="2">
        <f t="shared" si="1204"/>
        <v>7.5877689694224234E-3</v>
      </c>
      <c r="AQ3229" s="2">
        <f t="shared" si="1205"/>
        <v>1.8120045300113251E-3</v>
      </c>
      <c r="AR3229" s="2">
        <f t="shared" si="1206"/>
        <v>8.154020385050963E-3</v>
      </c>
      <c r="AS3229" s="2">
        <f t="shared" si="1207"/>
        <v>3.3975084937712342E-4</v>
      </c>
      <c r="AU3229" t="s">
        <v>733</v>
      </c>
      <c r="AV3229" t="s">
        <v>109</v>
      </c>
      <c r="AY3229" s="130">
        <v>55</v>
      </c>
      <c r="AZ3229" s="131">
        <v>137</v>
      </c>
      <c r="BA3229" s="132">
        <f t="shared" si="1208"/>
        <v>55137</v>
      </c>
      <c r="BC3229" s="7" t="s">
        <v>532</v>
      </c>
    </row>
    <row r="3230" spans="1:55" hidden="1" outlineLevel="1" x14ac:dyDescent="0.2">
      <c r="A3230" t="s">
        <v>734</v>
      </c>
      <c r="B3230" t="s">
        <v>109</v>
      </c>
      <c r="C3230" s="1">
        <f t="shared" si="1199"/>
        <v>65247</v>
      </c>
      <c r="D3230" s="7">
        <f>RANK(N3230,(N3230:P3230,Q3230:AJ3230))</f>
        <v>1</v>
      </c>
      <c r="E3230" s="7">
        <f>RANK(O3230,(N3230:P3230,Q3230:AJ3230))</f>
        <v>2</v>
      </c>
      <c r="F3230" s="7">
        <f>IF(P3230&gt;0,RANK(P3230,(N3230:P3230,Q3230:AJ3230)),0)</f>
        <v>3</v>
      </c>
      <c r="G3230" s="1">
        <f t="shared" si="1188"/>
        <v>1684</v>
      </c>
      <c r="H3230" s="2">
        <f t="shared" si="1189"/>
        <v>2.5809615767774765E-2</v>
      </c>
      <c r="I3230" s="2"/>
      <c r="J3230" s="2">
        <f t="shared" si="1200"/>
        <v>0.45310895520100541</v>
      </c>
      <c r="K3230" s="2">
        <f t="shared" si="1201"/>
        <v>0.42729933943323067</v>
      </c>
      <c r="L3230" s="2">
        <f t="shared" si="1202"/>
        <v>0.10009655616350177</v>
      </c>
      <c r="M3230" s="2">
        <f t="shared" si="1203"/>
        <v>1.9495149202262085E-2</v>
      </c>
      <c r="N3230" s="1">
        <v>29564</v>
      </c>
      <c r="O3230" s="1">
        <v>27880</v>
      </c>
      <c r="P3230" s="1">
        <v>6531</v>
      </c>
      <c r="Q3230" s="68">
        <v>584</v>
      </c>
      <c r="R3230" s="68">
        <v>260</v>
      </c>
      <c r="S3230" s="68">
        <v>143</v>
      </c>
      <c r="T3230" s="1">
        <v>57</v>
      </c>
      <c r="U3230" s="1">
        <v>42</v>
      </c>
      <c r="W3230" s="1">
        <v>148</v>
      </c>
      <c r="Y3230" s="1">
        <v>18</v>
      </c>
      <c r="AB3230" s="1">
        <v>20</v>
      </c>
      <c r="AL3230" s="7">
        <f>IF(Q3230&gt;0,RANK(Q3230,(N3230:P3230,Q3230:AJ3230)),0)</f>
        <v>4</v>
      </c>
      <c r="AM3230" s="7">
        <f>IF(R3230&gt;0,RANK(R3230,(N3230:P3230,Q3230:AJ3230)),0)</f>
        <v>5</v>
      </c>
      <c r="AN3230" s="7">
        <f>IF(S3230&gt;0,RANK(S3230,(N3230:P3230,Q3230:AJ3230)),0)</f>
        <v>7</v>
      </c>
      <c r="AO3230" s="7">
        <f>IF(T3230&gt;0,RANK(T3230,(N3230:P3230,Q3230:AJ3230)),0)</f>
        <v>8</v>
      </c>
      <c r="AP3230" s="2">
        <f t="shared" si="1204"/>
        <v>8.9506030928625073E-3</v>
      </c>
      <c r="AQ3230" s="2">
        <f t="shared" si="1205"/>
        <v>3.9848575413428972E-3</v>
      </c>
      <c r="AR3230" s="2">
        <f t="shared" si="1206"/>
        <v>2.1916716477385933E-3</v>
      </c>
      <c r="AS3230" s="2">
        <f t="shared" si="1207"/>
        <v>8.7360338406363509E-4</v>
      </c>
      <c r="AU3230" t="s">
        <v>734</v>
      </c>
      <c r="AV3230" t="s">
        <v>109</v>
      </c>
      <c r="AY3230" s="130">
        <v>55</v>
      </c>
      <c r="AZ3230" s="131">
        <v>139</v>
      </c>
      <c r="BA3230" s="132">
        <f t="shared" si="1208"/>
        <v>55139</v>
      </c>
      <c r="BC3230" s="7" t="s">
        <v>532</v>
      </c>
    </row>
    <row r="3231" spans="1:55" hidden="1" outlineLevel="1" x14ac:dyDescent="0.2">
      <c r="A3231" t="s">
        <v>2219</v>
      </c>
      <c r="B3231" t="s">
        <v>109</v>
      </c>
      <c r="C3231" s="1">
        <f t="shared" si="1199"/>
        <v>32500</v>
      </c>
      <c r="D3231" s="7">
        <f>RANK(N3231,(N3231:P3231,Q3231:AJ3231))</f>
        <v>1</v>
      </c>
      <c r="E3231" s="7">
        <f>RANK(O3231,(N3231:P3231,Q3231:AJ3231))</f>
        <v>2</v>
      </c>
      <c r="F3231" s="7">
        <f>IF(P3231&gt;0,RANK(P3231,(N3231:P3231,Q3231:AJ3231)),0)</f>
        <v>3</v>
      </c>
      <c r="G3231" s="1">
        <f t="shared" si="1188"/>
        <v>1984</v>
      </c>
      <c r="H3231" s="2">
        <f t="shared" si="1189"/>
        <v>6.1046153846153847E-2</v>
      </c>
      <c r="I3231" s="2"/>
      <c r="J3231" s="2">
        <f t="shared" si="1200"/>
        <v>0.45076923076923076</v>
      </c>
      <c r="K3231" s="2">
        <f t="shared" si="1201"/>
        <v>0.38972307692307695</v>
      </c>
      <c r="L3231" s="2">
        <f t="shared" si="1202"/>
        <v>0.14150769230769231</v>
      </c>
      <c r="M3231" s="2">
        <f t="shared" si="1203"/>
        <v>1.7999999999999933E-2</v>
      </c>
      <c r="N3231" s="1">
        <v>14650</v>
      </c>
      <c r="O3231" s="1">
        <v>12666</v>
      </c>
      <c r="P3231" s="1">
        <v>4599</v>
      </c>
      <c r="Q3231" s="68">
        <v>281</v>
      </c>
      <c r="R3231" s="68">
        <v>78</v>
      </c>
      <c r="S3231" s="68">
        <v>154</v>
      </c>
      <c r="T3231" s="1">
        <v>15</v>
      </c>
      <c r="U3231" s="1">
        <v>12</v>
      </c>
      <c r="W3231" s="1">
        <v>33</v>
      </c>
      <c r="Y3231" s="1">
        <v>5</v>
      </c>
      <c r="AB3231" s="1">
        <v>7</v>
      </c>
      <c r="AL3231" s="7">
        <f>IF(Q3231&gt;0,RANK(Q3231,(N3231:P3231,Q3231:AJ3231)),0)</f>
        <v>4</v>
      </c>
      <c r="AM3231" s="7">
        <f>IF(R3231&gt;0,RANK(R3231,(N3231:P3231,Q3231:AJ3231)),0)</f>
        <v>6</v>
      </c>
      <c r="AN3231" s="7">
        <f>IF(S3231&gt;0,RANK(S3231,(N3231:P3231,Q3231:AJ3231)),0)</f>
        <v>5</v>
      </c>
      <c r="AO3231" s="7">
        <f>IF(T3231&gt;0,RANK(T3231,(N3231:P3231,Q3231:AJ3231)),0)</f>
        <v>8</v>
      </c>
      <c r="AP3231" s="2">
        <f t="shared" si="1204"/>
        <v>8.6461538461538468E-3</v>
      </c>
      <c r="AQ3231" s="2">
        <f t="shared" si="1205"/>
        <v>2.3999999999999998E-3</v>
      </c>
      <c r="AR3231" s="2">
        <f t="shared" si="1206"/>
        <v>4.7384615384615386E-3</v>
      </c>
      <c r="AS3231" s="2">
        <f t="shared" si="1207"/>
        <v>4.6153846153846153E-4</v>
      </c>
      <c r="AU3231" t="s">
        <v>2219</v>
      </c>
      <c r="AV3231" t="s">
        <v>109</v>
      </c>
      <c r="AY3231" s="130">
        <v>55</v>
      </c>
      <c r="AZ3231" s="131">
        <v>141</v>
      </c>
      <c r="BA3231" s="132">
        <f t="shared" si="1208"/>
        <v>55141</v>
      </c>
      <c r="BC3231" s="7" t="s">
        <v>532</v>
      </c>
    </row>
    <row r="3232" spans="1:55" collapsed="1" x14ac:dyDescent="0.2">
      <c r="A3232" t="s">
        <v>56</v>
      </c>
      <c r="B3232" t="s">
        <v>3301</v>
      </c>
      <c r="C3232" s="1">
        <f t="shared" si="1199"/>
        <v>2196169</v>
      </c>
      <c r="D3232" s="7">
        <f>RANK(N3232,(N3232:P3232,Q3232:AJ3232))</f>
        <v>1</v>
      </c>
      <c r="E3232" s="7">
        <f>RANK(O3232,(N3232:P3232,Q3232:AJ3232))</f>
        <v>2</v>
      </c>
      <c r="F3232" s="7">
        <f>IF(P3232&gt;0,RANK(P3232,(N3232:P3232,Q3232:AJ3232)),0)</f>
        <v>3</v>
      </c>
      <c r="G3232" s="1">
        <f t="shared" si="1188"/>
        <v>226942</v>
      </c>
      <c r="H3232" s="2">
        <f t="shared" si="1189"/>
        <v>0.10333539905171232</v>
      </c>
      <c r="I3232" s="2"/>
      <c r="J3232" s="2">
        <f t="shared" si="1200"/>
        <v>0.48810952162606797</v>
      </c>
      <c r="K3232" s="2">
        <f t="shared" si="1201"/>
        <v>0.38477412257435561</v>
      </c>
      <c r="L3232" s="2">
        <f t="shared" si="1202"/>
        <v>0.10351616838230573</v>
      </c>
      <c r="M3232" s="2">
        <f t="shared" si="1203"/>
        <v>2.3600187417270629E-2</v>
      </c>
      <c r="N3232" s="1">
        <f t="shared" ref="N3232:U3232" si="1209">SUM(N3160:N3231)</f>
        <v>1071971</v>
      </c>
      <c r="O3232" s="1">
        <f t="shared" si="1209"/>
        <v>845029</v>
      </c>
      <c r="P3232" s="1">
        <f t="shared" si="1209"/>
        <v>227339</v>
      </c>
      <c r="Q3232" s="1">
        <f t="shared" si="1209"/>
        <v>28723</v>
      </c>
      <c r="R3232" s="1">
        <f t="shared" si="1209"/>
        <v>7929</v>
      </c>
      <c r="S3232" s="1">
        <f t="shared" si="1209"/>
        <v>8811</v>
      </c>
      <c r="T3232" s="1">
        <f t="shared" si="1209"/>
        <v>1379</v>
      </c>
      <c r="U3232" s="1">
        <f t="shared" si="1209"/>
        <v>1333</v>
      </c>
      <c r="W3232" s="1">
        <f>SUM(W3160:W3231)</f>
        <v>2324</v>
      </c>
      <c r="Y3232" s="1">
        <f>SUM(Y3160:Y3231)</f>
        <v>483</v>
      </c>
      <c r="AB3232" s="1">
        <f>SUM(AB3160:AB3231)</f>
        <v>848</v>
      </c>
      <c r="AL3232" s="7">
        <f>IF(Q3232&gt;0,RANK(Q3232,(N3232:P3232,Q3232:AJ3232)),0)</f>
        <v>4</v>
      </c>
      <c r="AM3232" s="7">
        <f>IF(R3232&gt;0,RANK(R3232,(N3232:P3232,Q3232:AJ3232)),0)</f>
        <v>6</v>
      </c>
      <c r="AN3232" s="7">
        <f>IF(S3232&gt;0,RANK(S3232,(N3232:P3232,Q3232:AJ3232)),0)</f>
        <v>5</v>
      </c>
      <c r="AO3232" s="7">
        <f>IF(T3232&gt;0,RANK(T3232,(N3232:P3232,Q3232:AJ3232)),0)</f>
        <v>8</v>
      </c>
      <c r="AP3232" s="2">
        <f t="shared" si="1204"/>
        <v>1.3078683835351469E-2</v>
      </c>
      <c r="AQ3232" s="2">
        <f t="shared" si="1205"/>
        <v>3.6103778898618458E-3</v>
      </c>
      <c r="AR3232" s="2">
        <f t="shared" si="1206"/>
        <v>4.0119863270995995E-3</v>
      </c>
      <c r="AS3232" s="2">
        <f t="shared" si="1207"/>
        <v>6.2791160425267815E-4</v>
      </c>
      <c r="AU3232" t="s">
        <v>56</v>
      </c>
      <c r="AV3232" t="s">
        <v>3301</v>
      </c>
      <c r="AY3232" s="130">
        <v>55</v>
      </c>
      <c r="AZ3232" s="131"/>
      <c r="BA3232" s="130">
        <v>55</v>
      </c>
      <c r="BC3232" s="7" t="s">
        <v>433</v>
      </c>
    </row>
    <row r="3233" spans="1:55" x14ac:dyDescent="0.2">
      <c r="C3233" s="1"/>
      <c r="E3233" s="7"/>
      <c r="F3233" s="7"/>
      <c r="I3233" s="2"/>
      <c r="AL3233" s="7"/>
      <c r="AM3233" s="7"/>
      <c r="AN3233" s="7"/>
      <c r="AO3233" s="7"/>
      <c r="AY3233" s="130"/>
      <c r="AZ3233" s="131"/>
      <c r="BA3233" s="132"/>
    </row>
    <row r="3234" spans="1:55" hidden="1" outlineLevel="1" x14ac:dyDescent="0.2">
      <c r="A3234" t="s">
        <v>2201</v>
      </c>
      <c r="B3234" t="s">
        <v>1196</v>
      </c>
      <c r="C3234" s="1">
        <f t="shared" ref="C3234:C3257" si="1210">SUM(N3234:AJ3234)</f>
        <v>13936</v>
      </c>
      <c r="D3234" s="7">
        <f>RANK(N3234,(N3234:P3234,Q3234:AJ3234))</f>
        <v>1</v>
      </c>
      <c r="E3234" s="7">
        <f>RANK(O3234,(N3234:P3234,Q3234:AJ3234))</f>
        <v>2</v>
      </c>
      <c r="F3234" s="7">
        <f>IF(P3234&gt;0,RANK(P3234,(N3234:P3234,Q3234:AJ3234)),0)</f>
        <v>3</v>
      </c>
      <c r="G3234" s="1">
        <f t="shared" si="1188"/>
        <v>432</v>
      </c>
      <c r="H3234" s="2">
        <f t="shared" si="1189"/>
        <v>3.0998851894374284E-2</v>
      </c>
      <c r="I3234" s="2"/>
      <c r="J3234" s="2">
        <f t="shared" ref="J3234:J3257" si="1211">IF($C3234=0,"-",N3234/$C3234)</f>
        <v>0.45917049368541907</v>
      </c>
      <c r="K3234" s="2">
        <f t="shared" ref="K3234:K3257" si="1212">IF($C3234=0,"-",O3234/$C3234)</f>
        <v>0.42817164179104478</v>
      </c>
      <c r="L3234" s="2">
        <f t="shared" ref="L3234:L3257" si="1213">IF($C3234=0,"-",P3234/$C3234)</f>
        <v>9.5651549942594713E-2</v>
      </c>
      <c r="M3234" s="2">
        <f t="shared" ref="M3234:M3257" si="1214">IF(C3234=0,"-",(1-J3234-K3234-L3234))</f>
        <v>1.7006314580941442E-2</v>
      </c>
      <c r="N3234" s="1">
        <v>6399</v>
      </c>
      <c r="O3234" s="1">
        <v>5967</v>
      </c>
      <c r="P3234" s="1">
        <v>1333</v>
      </c>
      <c r="R3234" s="1">
        <v>188</v>
      </c>
      <c r="T3234" s="1">
        <v>49</v>
      </c>
      <c r="AL3234" s="7">
        <f>IF(Q3234&gt;0,RANK(Q3234,(N3234:P3234,Q3234:AJ3234)),0)</f>
        <v>0</v>
      </c>
      <c r="AM3234" s="7">
        <f>IF(R3234&gt;0,RANK(R3234,(N3234:P3234,Q3234:AJ3234)),0)</f>
        <v>4</v>
      </c>
      <c r="AN3234" s="7">
        <f>IF(S3234&gt;0,RANK(S3234,(N3234:P3234,Q3234:AJ3234)),0)</f>
        <v>0</v>
      </c>
      <c r="AO3234" s="7">
        <f>IF(T3234&gt;0,RANK(T3234,(N3234:P3234,Q3234:AJ3234)),0)</f>
        <v>5</v>
      </c>
      <c r="AP3234" s="2">
        <f t="shared" ref="AP3234:AP3257" si="1215">IF($C3234=0,"-",Q3234/$C3234)</f>
        <v>0</v>
      </c>
      <c r="AQ3234" s="2">
        <f t="shared" ref="AQ3234:AQ3257" si="1216">IF($C3234=0,"-",R3234/$C3234)</f>
        <v>1.3490241102181401E-2</v>
      </c>
      <c r="AR3234" s="2">
        <f t="shared" ref="AR3234:AR3257" si="1217">IF($C3234=0,"-",S3234/$C3234)</f>
        <v>0</v>
      </c>
      <c r="AS3234" s="2">
        <f t="shared" ref="AS3234:AS3257" si="1218">IF($C3234=0,"-",T3234/$C3234)</f>
        <v>3.5160734787600461E-3</v>
      </c>
      <c r="AU3234" t="s">
        <v>2201</v>
      </c>
      <c r="AV3234" t="s">
        <v>1196</v>
      </c>
      <c r="AY3234" s="130">
        <v>56</v>
      </c>
      <c r="AZ3234" s="131">
        <v>1</v>
      </c>
      <c r="BA3234" s="132">
        <f t="shared" ref="BA3234:BA3256" si="1219">AY3234*1000+AZ3234</f>
        <v>56001</v>
      </c>
      <c r="BC3234" s="7" t="s">
        <v>532</v>
      </c>
    </row>
    <row r="3235" spans="1:55" hidden="1" outlineLevel="1" x14ac:dyDescent="0.2">
      <c r="A3235" t="s">
        <v>493</v>
      </c>
      <c r="B3235" t="s">
        <v>1196</v>
      </c>
      <c r="C3235" s="1">
        <f t="shared" si="1210"/>
        <v>4839</v>
      </c>
      <c r="D3235" s="7">
        <f>RANK(N3235,(N3235:P3235,Q3235:AJ3235))</f>
        <v>2</v>
      </c>
      <c r="E3235" s="7">
        <f>RANK(O3235,(N3235:P3235,Q3235:AJ3235))</f>
        <v>1</v>
      </c>
      <c r="F3235" s="7">
        <f>IF(P3235&gt;0,RANK(P3235,(N3235:P3235,Q3235:AJ3235)),0)</f>
        <v>3</v>
      </c>
      <c r="G3235" s="1">
        <f t="shared" si="1188"/>
        <v>1383</v>
      </c>
      <c r="H3235" s="2">
        <f t="shared" si="1189"/>
        <v>0.28580285182889026</v>
      </c>
      <c r="I3235" s="2"/>
      <c r="J3235" s="2">
        <f t="shared" si="1211"/>
        <v>0.29716883653647447</v>
      </c>
      <c r="K3235" s="2">
        <f t="shared" si="1212"/>
        <v>0.58297168836536473</v>
      </c>
      <c r="L3235" s="2">
        <f t="shared" si="1213"/>
        <v>0.11262657573878901</v>
      </c>
      <c r="M3235" s="2">
        <f t="shared" si="1214"/>
        <v>7.2328993593718527E-3</v>
      </c>
      <c r="N3235" s="1">
        <v>1438</v>
      </c>
      <c r="O3235" s="1">
        <v>2821</v>
      </c>
      <c r="P3235" s="1">
        <v>545</v>
      </c>
      <c r="R3235" s="1">
        <v>29</v>
      </c>
      <c r="T3235" s="1">
        <v>6</v>
      </c>
      <c r="AL3235" s="7">
        <f>IF(Q3235&gt;0,RANK(Q3235,(N3235:P3235,Q3235:AJ3235)),0)</f>
        <v>0</v>
      </c>
      <c r="AM3235" s="7">
        <f>IF(R3235&gt;0,RANK(R3235,(N3235:P3235,Q3235:AJ3235)),0)</f>
        <v>4</v>
      </c>
      <c r="AN3235" s="7">
        <f>IF(S3235&gt;0,RANK(S3235,(N3235:P3235,Q3235:AJ3235)),0)</f>
        <v>0</v>
      </c>
      <c r="AO3235" s="7">
        <f>IF(T3235&gt;0,RANK(T3235,(N3235:P3235,Q3235:AJ3235)),0)</f>
        <v>5</v>
      </c>
      <c r="AP3235" s="2">
        <f t="shared" si="1215"/>
        <v>0</v>
      </c>
      <c r="AQ3235" s="2">
        <f t="shared" si="1216"/>
        <v>5.9929737549080393E-3</v>
      </c>
      <c r="AR3235" s="2">
        <f t="shared" si="1217"/>
        <v>0</v>
      </c>
      <c r="AS3235" s="2">
        <f t="shared" si="1218"/>
        <v>1.2399256044637321E-3</v>
      </c>
      <c r="AU3235" t="s">
        <v>493</v>
      </c>
      <c r="AV3235" t="s">
        <v>1196</v>
      </c>
      <c r="AY3235" s="130">
        <v>56</v>
      </c>
      <c r="AZ3235" s="131">
        <v>3</v>
      </c>
      <c r="BA3235" s="132">
        <f t="shared" si="1219"/>
        <v>56003</v>
      </c>
      <c r="BC3235" s="7" t="s">
        <v>532</v>
      </c>
    </row>
    <row r="3236" spans="1:55" hidden="1" outlineLevel="1" x14ac:dyDescent="0.2">
      <c r="A3236" t="s">
        <v>1662</v>
      </c>
      <c r="B3236" t="s">
        <v>1196</v>
      </c>
      <c r="C3236" s="1">
        <f t="shared" si="1210"/>
        <v>11889</v>
      </c>
      <c r="D3236" s="7">
        <f>RANK(N3236,(N3236:P3236,Q3236:AJ3236))</f>
        <v>2</v>
      </c>
      <c r="E3236" s="7">
        <f>RANK(O3236,(N3236:P3236,Q3236:AJ3236))</f>
        <v>1</v>
      </c>
      <c r="F3236" s="7">
        <f>IF(P3236&gt;0,RANK(P3236,(N3236:P3236,Q3236:AJ3236)),0)</f>
        <v>3</v>
      </c>
      <c r="G3236" s="1">
        <f t="shared" si="1188"/>
        <v>2914</v>
      </c>
      <c r="H3236" s="2">
        <f t="shared" si="1189"/>
        <v>0.24510051307931702</v>
      </c>
      <c r="I3236" s="2"/>
      <c r="J3236" s="2">
        <f t="shared" si="1211"/>
        <v>0.29169820842795863</v>
      </c>
      <c r="K3236" s="2">
        <f t="shared" si="1212"/>
        <v>0.53679872150727559</v>
      </c>
      <c r="L3236" s="2">
        <f t="shared" si="1213"/>
        <v>0.16435360417192363</v>
      </c>
      <c r="M3236" s="2">
        <f t="shared" si="1214"/>
        <v>7.1494658928420995E-3</v>
      </c>
      <c r="N3236" s="1">
        <v>3468</v>
      </c>
      <c r="O3236" s="1">
        <v>6382</v>
      </c>
      <c r="P3236" s="1">
        <v>1954</v>
      </c>
      <c r="R3236" s="1">
        <v>65</v>
      </c>
      <c r="T3236" s="1">
        <v>20</v>
      </c>
      <c r="AL3236" s="7">
        <f>IF(Q3236&gt;0,RANK(Q3236,(N3236:P3236,Q3236:AJ3236)),0)</f>
        <v>0</v>
      </c>
      <c r="AM3236" s="7">
        <f>IF(R3236&gt;0,RANK(R3236,(N3236:P3236,Q3236:AJ3236)),0)</f>
        <v>4</v>
      </c>
      <c r="AN3236" s="7">
        <f>IF(S3236&gt;0,RANK(S3236,(N3236:P3236,Q3236:AJ3236)),0)</f>
        <v>0</v>
      </c>
      <c r="AO3236" s="7">
        <f>IF(T3236&gt;0,RANK(T3236,(N3236:P3236,Q3236:AJ3236)),0)</f>
        <v>5</v>
      </c>
      <c r="AP3236" s="2">
        <f t="shared" si="1215"/>
        <v>0</v>
      </c>
      <c r="AQ3236" s="2">
        <f t="shared" si="1216"/>
        <v>5.467238623938094E-3</v>
      </c>
      <c r="AR3236" s="2">
        <f t="shared" si="1217"/>
        <v>0</v>
      </c>
      <c r="AS3236" s="2">
        <f t="shared" si="1218"/>
        <v>1.6822272689040289E-3</v>
      </c>
      <c r="AU3236" t="s">
        <v>1662</v>
      </c>
      <c r="AV3236" t="s">
        <v>1196</v>
      </c>
      <c r="AY3236" s="130">
        <v>56</v>
      </c>
      <c r="AZ3236" s="131">
        <v>5</v>
      </c>
      <c r="BA3236" s="132">
        <f t="shared" si="1219"/>
        <v>56005</v>
      </c>
      <c r="BC3236" s="7" t="s">
        <v>532</v>
      </c>
    </row>
    <row r="3237" spans="1:55" hidden="1" outlineLevel="1" x14ac:dyDescent="0.2">
      <c r="A3237" t="s">
        <v>2731</v>
      </c>
      <c r="B3237" t="s">
        <v>1196</v>
      </c>
      <c r="C3237" s="1">
        <f t="shared" si="1210"/>
        <v>6517</v>
      </c>
      <c r="D3237" s="7">
        <f>RANK(N3237,(N3237:P3237,Q3237:AJ3237))</f>
        <v>2</v>
      </c>
      <c r="E3237" s="7">
        <f>RANK(O3237,(N3237:P3237,Q3237:AJ3237))</f>
        <v>1</v>
      </c>
      <c r="F3237" s="7">
        <f>IF(P3237&gt;0,RANK(P3237,(N3237:P3237,Q3237:AJ3237)),0)</f>
        <v>3</v>
      </c>
      <c r="G3237" s="1">
        <f t="shared" si="1188"/>
        <v>240</v>
      </c>
      <c r="H3237" s="2">
        <f t="shared" si="1189"/>
        <v>3.682676077949977E-2</v>
      </c>
      <c r="I3237" s="2"/>
      <c r="J3237" s="2">
        <f t="shared" si="1211"/>
        <v>0.41276661040355994</v>
      </c>
      <c r="K3237" s="2">
        <f t="shared" si="1212"/>
        <v>0.4495933711830597</v>
      </c>
      <c r="L3237" s="2">
        <f t="shared" si="1213"/>
        <v>0.13119533527696792</v>
      </c>
      <c r="M3237" s="2">
        <f t="shared" si="1214"/>
        <v>6.444683136412499E-3</v>
      </c>
      <c r="N3237" s="1">
        <v>2690</v>
      </c>
      <c r="O3237" s="1">
        <v>2930</v>
      </c>
      <c r="P3237" s="1">
        <v>855</v>
      </c>
      <c r="R3237" s="1">
        <v>31</v>
      </c>
      <c r="T3237" s="1">
        <v>11</v>
      </c>
      <c r="AL3237" s="7">
        <f>IF(Q3237&gt;0,RANK(Q3237,(N3237:P3237,Q3237:AJ3237)),0)</f>
        <v>0</v>
      </c>
      <c r="AM3237" s="7">
        <f>IF(R3237&gt;0,RANK(R3237,(N3237:P3237,Q3237:AJ3237)),0)</f>
        <v>4</v>
      </c>
      <c r="AN3237" s="7">
        <f>IF(S3237&gt;0,RANK(S3237,(N3237:P3237,Q3237:AJ3237)),0)</f>
        <v>0</v>
      </c>
      <c r="AO3237" s="7">
        <f>IF(T3237&gt;0,RANK(T3237,(N3237:P3237,Q3237:AJ3237)),0)</f>
        <v>5</v>
      </c>
      <c r="AP3237" s="2">
        <f t="shared" si="1215"/>
        <v>0</v>
      </c>
      <c r="AQ3237" s="2">
        <f t="shared" si="1216"/>
        <v>4.75678993401872E-3</v>
      </c>
      <c r="AR3237" s="2">
        <f t="shared" si="1217"/>
        <v>0</v>
      </c>
      <c r="AS3237" s="2">
        <f t="shared" si="1218"/>
        <v>1.6878932023937393E-3</v>
      </c>
      <c r="AU3237" t="s">
        <v>2731</v>
      </c>
      <c r="AV3237" t="s">
        <v>1196</v>
      </c>
      <c r="AY3237" s="130">
        <v>56</v>
      </c>
      <c r="AZ3237" s="131">
        <v>7</v>
      </c>
      <c r="BA3237" s="132">
        <f t="shared" si="1219"/>
        <v>56007</v>
      </c>
      <c r="BC3237" s="7" t="s">
        <v>532</v>
      </c>
    </row>
    <row r="3238" spans="1:55" hidden="1" outlineLevel="1" x14ac:dyDescent="0.2">
      <c r="A3238" t="s">
        <v>3126</v>
      </c>
      <c r="B3238" t="s">
        <v>1196</v>
      </c>
      <c r="C3238" s="1">
        <f t="shared" si="1210"/>
        <v>4911</v>
      </c>
      <c r="D3238" s="7">
        <f>RANK(N3238,(N3238:P3238,Q3238:AJ3238))</f>
        <v>2</v>
      </c>
      <c r="E3238" s="7">
        <f>RANK(O3238,(N3238:P3238,Q3238:AJ3238))</f>
        <v>1</v>
      </c>
      <c r="F3238" s="7">
        <f>IF(P3238&gt;0,RANK(P3238,(N3238:P3238,Q3238:AJ3238)),0)</f>
        <v>3</v>
      </c>
      <c r="G3238" s="1">
        <f t="shared" si="1188"/>
        <v>1182</v>
      </c>
      <c r="H3238" s="2">
        <f t="shared" si="1189"/>
        <v>0.24068417837507636</v>
      </c>
      <c r="I3238" s="2"/>
      <c r="J3238" s="2">
        <f t="shared" si="1211"/>
        <v>0.30950926491549585</v>
      </c>
      <c r="K3238" s="2">
        <f t="shared" si="1212"/>
        <v>0.55019344329057218</v>
      </c>
      <c r="L3238" s="2">
        <f t="shared" si="1213"/>
        <v>0.1301160659743433</v>
      </c>
      <c r="M3238" s="2">
        <f t="shared" si="1214"/>
        <v>1.0181225819588718E-2</v>
      </c>
      <c r="N3238" s="1">
        <v>1520</v>
      </c>
      <c r="O3238" s="1">
        <v>2702</v>
      </c>
      <c r="P3238" s="1">
        <v>639</v>
      </c>
      <c r="R3238" s="1">
        <v>42</v>
      </c>
      <c r="T3238" s="1">
        <v>8</v>
      </c>
      <c r="AL3238" s="7">
        <f>IF(Q3238&gt;0,RANK(Q3238,(N3238:P3238,Q3238:AJ3238)),0)</f>
        <v>0</v>
      </c>
      <c r="AM3238" s="7">
        <f>IF(R3238&gt;0,RANK(R3238,(N3238:P3238,Q3238:AJ3238)),0)</f>
        <v>4</v>
      </c>
      <c r="AN3238" s="7">
        <f>IF(S3238&gt;0,RANK(S3238,(N3238:P3238,Q3238:AJ3238)),0)</f>
        <v>0</v>
      </c>
      <c r="AO3238" s="7">
        <f>IF(T3238&gt;0,RANK(T3238,(N3238:P3238,Q3238:AJ3238)),0)</f>
        <v>5</v>
      </c>
      <c r="AP3238" s="2">
        <f t="shared" si="1215"/>
        <v>0</v>
      </c>
      <c r="AQ3238" s="2">
        <f t="shared" si="1216"/>
        <v>8.5522296884544893E-3</v>
      </c>
      <c r="AR3238" s="2">
        <f t="shared" si="1217"/>
        <v>0</v>
      </c>
      <c r="AS3238" s="2">
        <f t="shared" si="1218"/>
        <v>1.6289961311341885E-3</v>
      </c>
      <c r="AU3238" t="s">
        <v>3126</v>
      </c>
      <c r="AV3238" t="s">
        <v>1196</v>
      </c>
      <c r="AY3238" s="130">
        <v>56</v>
      </c>
      <c r="AZ3238" s="131">
        <v>9</v>
      </c>
      <c r="BA3238" s="132">
        <f t="shared" si="1219"/>
        <v>56009</v>
      </c>
      <c r="BC3238" s="7" t="s">
        <v>532</v>
      </c>
    </row>
    <row r="3239" spans="1:55" hidden="1" outlineLevel="1" x14ac:dyDescent="0.2">
      <c r="A3239" t="s">
        <v>2757</v>
      </c>
      <c r="B3239" t="s">
        <v>1196</v>
      </c>
      <c r="C3239" s="1">
        <f t="shared" si="1210"/>
        <v>2787</v>
      </c>
      <c r="D3239" s="7">
        <f>RANK(N3239,(N3239:P3239,Q3239:AJ3239))</f>
        <v>2</v>
      </c>
      <c r="E3239" s="7">
        <f>RANK(O3239,(N3239:P3239,Q3239:AJ3239))</f>
        <v>1</v>
      </c>
      <c r="F3239" s="7">
        <f>IF(P3239&gt;0,RANK(P3239,(N3239:P3239,Q3239:AJ3239)),0)</f>
        <v>3</v>
      </c>
      <c r="G3239" s="1">
        <f t="shared" si="1188"/>
        <v>1047</v>
      </c>
      <c r="H3239" s="2">
        <f t="shared" si="1189"/>
        <v>0.37567276641550051</v>
      </c>
      <c r="I3239" s="2"/>
      <c r="J3239" s="2">
        <f t="shared" si="1211"/>
        <v>0.23358449946178686</v>
      </c>
      <c r="K3239" s="2">
        <f t="shared" si="1212"/>
        <v>0.60925726587728746</v>
      </c>
      <c r="L3239" s="2">
        <f t="shared" si="1213"/>
        <v>0.14137064944384642</v>
      </c>
      <c r="M3239" s="2">
        <f t="shared" si="1214"/>
        <v>1.5787585217079292E-2</v>
      </c>
      <c r="N3239" s="1">
        <v>651</v>
      </c>
      <c r="O3239" s="1">
        <v>1698</v>
      </c>
      <c r="P3239" s="1">
        <v>394</v>
      </c>
      <c r="R3239" s="1">
        <v>37</v>
      </c>
      <c r="T3239" s="1">
        <v>7</v>
      </c>
      <c r="AL3239" s="7">
        <f>IF(Q3239&gt;0,RANK(Q3239,(N3239:P3239,Q3239:AJ3239)),0)</f>
        <v>0</v>
      </c>
      <c r="AM3239" s="7">
        <f>IF(R3239&gt;0,RANK(R3239,(N3239:P3239,Q3239:AJ3239)),0)</f>
        <v>4</v>
      </c>
      <c r="AN3239" s="7">
        <f>IF(S3239&gt;0,RANK(S3239,(N3239:P3239,Q3239:AJ3239)),0)</f>
        <v>0</v>
      </c>
      <c r="AO3239" s="7">
        <f>IF(T3239&gt;0,RANK(T3239,(N3239:P3239,Q3239:AJ3239)),0)</f>
        <v>5</v>
      </c>
      <c r="AP3239" s="2">
        <f t="shared" si="1215"/>
        <v>0</v>
      </c>
      <c r="AQ3239" s="2">
        <f t="shared" si="1216"/>
        <v>1.3275923932543954E-2</v>
      </c>
      <c r="AR3239" s="2">
        <f t="shared" si="1217"/>
        <v>0</v>
      </c>
      <c r="AS3239" s="2">
        <f t="shared" si="1218"/>
        <v>2.5116612845353429E-3</v>
      </c>
      <c r="AU3239" t="s">
        <v>2757</v>
      </c>
      <c r="AV3239" t="s">
        <v>1196</v>
      </c>
      <c r="AY3239" s="130">
        <v>56</v>
      </c>
      <c r="AZ3239" s="131">
        <v>11</v>
      </c>
      <c r="BA3239" s="132">
        <f t="shared" si="1219"/>
        <v>56011</v>
      </c>
      <c r="BC3239" s="7" t="s">
        <v>532</v>
      </c>
    </row>
    <row r="3240" spans="1:55" hidden="1" outlineLevel="1" x14ac:dyDescent="0.2">
      <c r="A3240" t="s">
        <v>2297</v>
      </c>
      <c r="B3240" t="s">
        <v>1196</v>
      </c>
      <c r="C3240" s="1">
        <f t="shared" si="1210"/>
        <v>15024</v>
      </c>
      <c r="D3240" s="7">
        <f>RANK(N3240,(N3240:P3240,Q3240:AJ3240))</f>
        <v>2</v>
      </c>
      <c r="E3240" s="7">
        <f>RANK(O3240,(N3240:P3240,Q3240:AJ3240))</f>
        <v>1</v>
      </c>
      <c r="F3240" s="7">
        <f>IF(P3240&gt;0,RANK(P3240,(N3240:P3240,Q3240:AJ3240)),0)</f>
        <v>3</v>
      </c>
      <c r="G3240" s="1">
        <f t="shared" si="1188"/>
        <v>2109</v>
      </c>
      <c r="H3240" s="2">
        <f t="shared" si="1189"/>
        <v>0.14037539936102236</v>
      </c>
      <c r="I3240" s="2"/>
      <c r="J3240" s="2">
        <f t="shared" si="1211"/>
        <v>0.36242012779552718</v>
      </c>
      <c r="K3240" s="2">
        <f t="shared" si="1212"/>
        <v>0.50279552715654952</v>
      </c>
      <c r="L3240" s="2">
        <f t="shared" si="1213"/>
        <v>0.12247071352502663</v>
      </c>
      <c r="M3240" s="2">
        <f t="shared" si="1214"/>
        <v>1.231363152289662E-2</v>
      </c>
      <c r="N3240" s="1">
        <v>5445</v>
      </c>
      <c r="O3240" s="1">
        <v>7554</v>
      </c>
      <c r="P3240" s="1">
        <v>1840</v>
      </c>
      <c r="R3240" s="1">
        <v>138</v>
      </c>
      <c r="T3240" s="1">
        <v>47</v>
      </c>
      <c r="AL3240" s="7">
        <f>IF(Q3240&gt;0,RANK(Q3240,(N3240:P3240,Q3240:AJ3240)),0)</f>
        <v>0</v>
      </c>
      <c r="AM3240" s="7">
        <f>IF(R3240&gt;0,RANK(R3240,(N3240:P3240,Q3240:AJ3240)),0)</f>
        <v>4</v>
      </c>
      <c r="AN3240" s="7">
        <f>IF(S3240&gt;0,RANK(S3240,(N3240:P3240,Q3240:AJ3240)),0)</f>
        <v>0</v>
      </c>
      <c r="AO3240" s="7">
        <f>IF(T3240&gt;0,RANK(T3240,(N3240:P3240,Q3240:AJ3240)),0)</f>
        <v>5</v>
      </c>
      <c r="AP3240" s="2">
        <f t="shared" si="1215"/>
        <v>0</v>
      </c>
      <c r="AQ3240" s="2">
        <f t="shared" si="1216"/>
        <v>9.1853035143769964E-3</v>
      </c>
      <c r="AR3240" s="2">
        <f t="shared" si="1217"/>
        <v>0</v>
      </c>
      <c r="AS3240" s="2">
        <f t="shared" si="1218"/>
        <v>3.128328008519702E-3</v>
      </c>
      <c r="AU3240" t="s">
        <v>2297</v>
      </c>
      <c r="AV3240" t="s">
        <v>1196</v>
      </c>
      <c r="AY3240" s="130">
        <v>56</v>
      </c>
      <c r="AZ3240" s="131">
        <v>13</v>
      </c>
      <c r="BA3240" s="132">
        <f t="shared" si="1219"/>
        <v>56013</v>
      </c>
      <c r="BC3240" s="7" t="s">
        <v>532</v>
      </c>
    </row>
    <row r="3241" spans="1:55" hidden="1" outlineLevel="1" x14ac:dyDescent="0.2">
      <c r="A3241" t="s">
        <v>1453</v>
      </c>
      <c r="B3241" t="s">
        <v>1196</v>
      </c>
      <c r="C3241" s="1">
        <f t="shared" si="1210"/>
        <v>5513</v>
      </c>
      <c r="D3241" s="7">
        <f>RANK(N3241,(N3241:P3241,Q3241:AJ3241))</f>
        <v>2</v>
      </c>
      <c r="E3241" s="7">
        <f>RANK(O3241,(N3241:P3241,Q3241:AJ3241))</f>
        <v>1</v>
      </c>
      <c r="F3241" s="7">
        <f>IF(P3241&gt;0,RANK(P3241,(N3241:P3241,Q3241:AJ3241)),0)</f>
        <v>3</v>
      </c>
      <c r="G3241" s="1">
        <f t="shared" si="1188"/>
        <v>1066</v>
      </c>
      <c r="H3241" s="2">
        <f t="shared" si="1189"/>
        <v>0.1933611463812806</v>
      </c>
      <c r="I3241" s="2"/>
      <c r="J3241" s="2">
        <f t="shared" si="1211"/>
        <v>0.34881189914746963</v>
      </c>
      <c r="K3241" s="2">
        <f t="shared" si="1212"/>
        <v>0.54217304552875023</v>
      </c>
      <c r="L3241" s="2">
        <f t="shared" si="1213"/>
        <v>9.9220025394522043E-2</v>
      </c>
      <c r="M3241" s="2">
        <f t="shared" si="1214"/>
        <v>9.7950299292581533E-3</v>
      </c>
      <c r="N3241" s="1">
        <v>1923</v>
      </c>
      <c r="O3241" s="1">
        <v>2989</v>
      </c>
      <c r="P3241" s="1">
        <v>547</v>
      </c>
      <c r="R3241" s="1">
        <v>36</v>
      </c>
      <c r="T3241" s="1">
        <v>18</v>
      </c>
      <c r="AL3241" s="7">
        <f>IF(Q3241&gt;0,RANK(Q3241,(N3241:P3241,Q3241:AJ3241)),0)</f>
        <v>0</v>
      </c>
      <c r="AM3241" s="7">
        <f>IF(R3241&gt;0,RANK(R3241,(N3241:P3241,Q3241:AJ3241)),0)</f>
        <v>4</v>
      </c>
      <c r="AN3241" s="7">
        <f>IF(S3241&gt;0,RANK(S3241,(N3241:P3241,Q3241:AJ3241)),0)</f>
        <v>0</v>
      </c>
      <c r="AO3241" s="7">
        <f>IF(T3241&gt;0,RANK(T3241,(N3241:P3241,Q3241:AJ3241)),0)</f>
        <v>5</v>
      </c>
      <c r="AP3241" s="2">
        <f t="shared" si="1215"/>
        <v>0</v>
      </c>
      <c r="AQ3241" s="2">
        <f t="shared" si="1216"/>
        <v>6.5300199528387452E-3</v>
      </c>
      <c r="AR3241" s="2">
        <f t="shared" si="1217"/>
        <v>0</v>
      </c>
      <c r="AS3241" s="2">
        <f t="shared" si="1218"/>
        <v>3.2650099764193726E-3</v>
      </c>
      <c r="AU3241" t="s">
        <v>1453</v>
      </c>
      <c r="AV3241" t="s">
        <v>1196</v>
      </c>
      <c r="AY3241" s="130">
        <v>56</v>
      </c>
      <c r="AZ3241" s="131">
        <v>15</v>
      </c>
      <c r="BA3241" s="132">
        <f t="shared" si="1219"/>
        <v>56015</v>
      </c>
      <c r="BC3241" s="7" t="s">
        <v>532</v>
      </c>
    </row>
    <row r="3242" spans="1:55" hidden="1" outlineLevel="1" x14ac:dyDescent="0.2">
      <c r="A3242" t="s">
        <v>2908</v>
      </c>
      <c r="B3242" t="s">
        <v>1196</v>
      </c>
      <c r="C3242" s="1">
        <f t="shared" si="1210"/>
        <v>2436</v>
      </c>
      <c r="D3242" s="7">
        <f>RANK(N3242,(N3242:P3242,Q3242:AJ3242))</f>
        <v>2</v>
      </c>
      <c r="E3242" s="7">
        <f>RANK(O3242,(N3242:P3242,Q3242:AJ3242))</f>
        <v>1</v>
      </c>
      <c r="F3242" s="7">
        <f>IF(P3242&gt;0,RANK(P3242,(N3242:P3242,Q3242:AJ3242)),0)</f>
        <v>3</v>
      </c>
      <c r="G3242" s="1">
        <f t="shared" si="1188"/>
        <v>569</v>
      </c>
      <c r="H3242" s="2">
        <f t="shared" si="1189"/>
        <v>0.23357963875205254</v>
      </c>
      <c r="I3242" s="2"/>
      <c r="J3242" s="2">
        <f t="shared" si="1211"/>
        <v>0.31978653530377671</v>
      </c>
      <c r="K3242" s="2">
        <f t="shared" si="1212"/>
        <v>0.55336617405582922</v>
      </c>
      <c r="L3242" s="2">
        <f t="shared" si="1213"/>
        <v>0.11781609195402298</v>
      </c>
      <c r="M3242" s="2">
        <f t="shared" si="1214"/>
        <v>9.0311986863710336E-3</v>
      </c>
      <c r="N3242" s="1">
        <v>779</v>
      </c>
      <c r="O3242" s="1">
        <v>1348</v>
      </c>
      <c r="P3242" s="1">
        <v>287</v>
      </c>
      <c r="R3242" s="1">
        <v>17</v>
      </c>
      <c r="T3242" s="1">
        <v>5</v>
      </c>
      <c r="AL3242" s="7">
        <f>IF(Q3242&gt;0,RANK(Q3242,(N3242:P3242,Q3242:AJ3242)),0)</f>
        <v>0</v>
      </c>
      <c r="AM3242" s="7">
        <f>IF(R3242&gt;0,RANK(R3242,(N3242:P3242,Q3242:AJ3242)),0)</f>
        <v>4</v>
      </c>
      <c r="AN3242" s="7">
        <f>IF(S3242&gt;0,RANK(S3242,(N3242:P3242,Q3242:AJ3242)),0)</f>
        <v>0</v>
      </c>
      <c r="AO3242" s="7">
        <f>IF(T3242&gt;0,RANK(T3242,(N3242:P3242,Q3242:AJ3242)),0)</f>
        <v>5</v>
      </c>
      <c r="AP3242" s="2">
        <f t="shared" si="1215"/>
        <v>0</v>
      </c>
      <c r="AQ3242" s="2">
        <f t="shared" si="1216"/>
        <v>6.9786535303776685E-3</v>
      </c>
      <c r="AR3242" s="2">
        <f t="shared" si="1217"/>
        <v>0</v>
      </c>
      <c r="AS3242" s="2">
        <f t="shared" si="1218"/>
        <v>2.052545155993432E-3</v>
      </c>
      <c r="AU3242" t="s">
        <v>2908</v>
      </c>
      <c r="AV3242" t="s">
        <v>1196</v>
      </c>
      <c r="AY3242" s="130">
        <v>56</v>
      </c>
      <c r="AZ3242" s="131">
        <v>17</v>
      </c>
      <c r="BA3242" s="132">
        <f t="shared" si="1219"/>
        <v>56017</v>
      </c>
      <c r="BC3242" s="7" t="s">
        <v>532</v>
      </c>
    </row>
    <row r="3243" spans="1:55" hidden="1" outlineLevel="1" x14ac:dyDescent="0.2">
      <c r="A3243" t="s">
        <v>2418</v>
      </c>
      <c r="B3243" t="s">
        <v>1196</v>
      </c>
      <c r="C3243" s="1">
        <f t="shared" si="1210"/>
        <v>3309</v>
      </c>
      <c r="D3243" s="7">
        <f>RANK(N3243,(N3243:P3243,Q3243:AJ3243))</f>
        <v>2</v>
      </c>
      <c r="E3243" s="7">
        <f>RANK(O3243,(N3243:P3243,Q3243:AJ3243))</f>
        <v>1</v>
      </c>
      <c r="F3243" s="7">
        <f>IF(P3243&gt;0,RANK(P3243,(N3243:P3243,Q3243:AJ3243)),0)</f>
        <v>3</v>
      </c>
      <c r="G3243" s="1">
        <f t="shared" si="1188"/>
        <v>1256</v>
      </c>
      <c r="H3243" s="2">
        <f t="shared" si="1189"/>
        <v>0.37957086733152012</v>
      </c>
      <c r="I3243" s="2"/>
      <c r="J3243" s="2">
        <f t="shared" si="1211"/>
        <v>0.24629797521909944</v>
      </c>
      <c r="K3243" s="2">
        <f t="shared" si="1212"/>
        <v>0.62586884255061948</v>
      </c>
      <c r="L3243" s="2">
        <f t="shared" si="1213"/>
        <v>0.11423390752493201</v>
      </c>
      <c r="M3243" s="2">
        <f t="shared" si="1214"/>
        <v>1.3599274705349051E-2</v>
      </c>
      <c r="N3243" s="1">
        <v>815</v>
      </c>
      <c r="O3243" s="1">
        <v>2071</v>
      </c>
      <c r="P3243" s="1">
        <v>378</v>
      </c>
      <c r="R3243" s="1">
        <v>37</v>
      </c>
      <c r="T3243" s="1">
        <v>8</v>
      </c>
      <c r="AL3243" s="7">
        <f>IF(Q3243&gt;0,RANK(Q3243,(N3243:P3243,Q3243:AJ3243)),0)</f>
        <v>0</v>
      </c>
      <c r="AM3243" s="7">
        <f>IF(R3243&gt;0,RANK(R3243,(N3243:P3243,Q3243:AJ3243)),0)</f>
        <v>4</v>
      </c>
      <c r="AN3243" s="7">
        <f>IF(S3243&gt;0,RANK(S3243,(N3243:P3243,Q3243:AJ3243)),0)</f>
        <v>0</v>
      </c>
      <c r="AO3243" s="7">
        <f>IF(T3243&gt;0,RANK(T3243,(N3243:P3243,Q3243:AJ3243)),0)</f>
        <v>5</v>
      </c>
      <c r="AP3243" s="2">
        <f t="shared" si="1215"/>
        <v>0</v>
      </c>
      <c r="AQ3243" s="2">
        <f t="shared" si="1216"/>
        <v>1.1181625868842551E-2</v>
      </c>
      <c r="AR3243" s="2">
        <f t="shared" si="1217"/>
        <v>0</v>
      </c>
      <c r="AS3243" s="2">
        <f t="shared" si="1218"/>
        <v>2.4176488365064974E-3</v>
      </c>
      <c r="AU3243" t="s">
        <v>2418</v>
      </c>
      <c r="AV3243" t="s">
        <v>1196</v>
      </c>
      <c r="AY3243" s="130">
        <v>56</v>
      </c>
      <c r="AZ3243" s="131">
        <v>19</v>
      </c>
      <c r="BA3243" s="132">
        <f t="shared" si="1219"/>
        <v>56019</v>
      </c>
      <c r="BC3243" s="7" t="s">
        <v>532</v>
      </c>
    </row>
    <row r="3244" spans="1:55" hidden="1" outlineLevel="1" x14ac:dyDescent="0.2">
      <c r="A3244" t="s">
        <v>2909</v>
      </c>
      <c r="B3244" t="s">
        <v>1196</v>
      </c>
      <c r="C3244" s="1">
        <f t="shared" si="1210"/>
        <v>33869</v>
      </c>
      <c r="D3244" s="7">
        <f>RANK(N3244,(N3244:P3244,Q3244:AJ3244))</f>
        <v>2</v>
      </c>
      <c r="E3244" s="7">
        <f>RANK(O3244,(N3244:P3244,Q3244:AJ3244))</f>
        <v>1</v>
      </c>
      <c r="F3244" s="7">
        <f>IF(P3244&gt;0,RANK(P3244,(N3244:P3244,Q3244:AJ3244)),0)</f>
        <v>3</v>
      </c>
      <c r="G3244" s="1">
        <f t="shared" ref="G3244:G3257" si="1220">MAX(N3244:P3244)-LARGE(N3244:P3244,2)</f>
        <v>3248</v>
      </c>
      <c r="H3244" s="2">
        <f t="shared" ref="H3244:H3257" si="1221">G3244/C3244</f>
        <v>9.5898904603029314E-2</v>
      </c>
      <c r="I3244" s="2"/>
      <c r="J3244" s="2">
        <f t="shared" si="1211"/>
        <v>0.40379107738640052</v>
      </c>
      <c r="K3244" s="2">
        <f t="shared" si="1212"/>
        <v>0.49968998198942988</v>
      </c>
      <c r="L3244" s="2">
        <f t="shared" si="1213"/>
        <v>8.7336502406330271E-2</v>
      </c>
      <c r="M3244" s="2">
        <f t="shared" si="1214"/>
        <v>9.182438217839331E-3</v>
      </c>
      <c r="N3244" s="1">
        <v>13676</v>
      </c>
      <c r="O3244" s="1">
        <v>16924</v>
      </c>
      <c r="P3244" s="1">
        <v>2958</v>
      </c>
      <c r="R3244" s="1">
        <v>242</v>
      </c>
      <c r="T3244" s="1">
        <v>69</v>
      </c>
      <c r="U3244" s="72"/>
      <c r="AL3244" s="7">
        <f>IF(Q3244&gt;0,RANK(Q3244,(N3244:P3244,Q3244:AJ3244)),0)</f>
        <v>0</v>
      </c>
      <c r="AM3244" s="7">
        <f>IF(R3244&gt;0,RANK(R3244,(N3244:P3244,Q3244:AJ3244)),0)</f>
        <v>4</v>
      </c>
      <c r="AN3244" s="7">
        <f>IF(S3244&gt;0,RANK(S3244,(N3244:P3244,Q3244:AJ3244)),0)</f>
        <v>0</v>
      </c>
      <c r="AO3244" s="7">
        <f>IF(T3244&gt;0,RANK(T3244,(N3244:P3244,Q3244:AJ3244)),0)</f>
        <v>5</v>
      </c>
      <c r="AP3244" s="2">
        <f t="shared" si="1215"/>
        <v>0</v>
      </c>
      <c r="AQ3244" s="2">
        <f t="shared" si="1216"/>
        <v>7.1451770055212735E-3</v>
      </c>
      <c r="AR3244" s="2">
        <f t="shared" si="1217"/>
        <v>0</v>
      </c>
      <c r="AS3244" s="2">
        <f t="shared" si="1218"/>
        <v>2.0372612123180488E-3</v>
      </c>
      <c r="AU3244" t="s">
        <v>2909</v>
      </c>
      <c r="AV3244" t="s">
        <v>1196</v>
      </c>
      <c r="AY3244" s="130">
        <v>56</v>
      </c>
      <c r="AZ3244" s="131">
        <v>21</v>
      </c>
      <c r="BA3244" s="132">
        <f t="shared" si="1219"/>
        <v>56021</v>
      </c>
      <c r="BC3244" s="7" t="s">
        <v>532</v>
      </c>
    </row>
    <row r="3245" spans="1:55" hidden="1" outlineLevel="1" x14ac:dyDescent="0.2">
      <c r="A3245" t="s">
        <v>2585</v>
      </c>
      <c r="B3245" t="s">
        <v>1196</v>
      </c>
      <c r="C3245" s="1">
        <f t="shared" si="1210"/>
        <v>6536</v>
      </c>
      <c r="D3245" s="7">
        <f>RANK(N3245,(N3245:P3245,Q3245:AJ3245))</f>
        <v>2</v>
      </c>
      <c r="E3245" s="7">
        <f>RANK(O3245,(N3245:P3245,Q3245:AJ3245))</f>
        <v>1</v>
      </c>
      <c r="F3245" s="7">
        <f>IF(P3245&gt;0,RANK(P3245,(N3245:P3245,Q3245:AJ3245)),0)</f>
        <v>3</v>
      </c>
      <c r="G3245" s="1">
        <f t="shared" si="1220"/>
        <v>1961</v>
      </c>
      <c r="H3245" s="2">
        <f t="shared" si="1221"/>
        <v>0.30003059975520197</v>
      </c>
      <c r="I3245" s="2"/>
      <c r="J3245" s="2">
        <f t="shared" si="1211"/>
        <v>0.27585679314565481</v>
      </c>
      <c r="K3245" s="2">
        <f t="shared" si="1212"/>
        <v>0.57588739290085678</v>
      </c>
      <c r="L3245" s="2">
        <f t="shared" si="1213"/>
        <v>0.13861689106487149</v>
      </c>
      <c r="M3245" s="2">
        <f t="shared" si="1214"/>
        <v>9.6389228886169243E-3</v>
      </c>
      <c r="N3245" s="1">
        <v>1803</v>
      </c>
      <c r="O3245" s="1">
        <v>3764</v>
      </c>
      <c r="P3245" s="1">
        <v>906</v>
      </c>
      <c r="R3245" s="1">
        <v>50</v>
      </c>
      <c r="T3245" s="1">
        <v>13</v>
      </c>
      <c r="U3245" s="72"/>
      <c r="AL3245" s="7">
        <f>IF(Q3245&gt;0,RANK(Q3245,(N3245:P3245,Q3245:AJ3245)),0)</f>
        <v>0</v>
      </c>
      <c r="AM3245" s="7">
        <f>IF(R3245&gt;0,RANK(R3245,(N3245:P3245,Q3245:AJ3245)),0)</f>
        <v>4</v>
      </c>
      <c r="AN3245" s="7">
        <f>IF(S3245&gt;0,RANK(S3245,(N3245:P3245,Q3245:AJ3245)),0)</f>
        <v>0</v>
      </c>
      <c r="AO3245" s="7">
        <f>IF(T3245&gt;0,RANK(T3245,(N3245:P3245,Q3245:AJ3245)),0)</f>
        <v>5</v>
      </c>
      <c r="AP3245" s="2">
        <f t="shared" si="1215"/>
        <v>0</v>
      </c>
      <c r="AQ3245" s="2">
        <f t="shared" si="1216"/>
        <v>7.6499388004895958E-3</v>
      </c>
      <c r="AR3245" s="2">
        <f t="shared" si="1217"/>
        <v>0</v>
      </c>
      <c r="AS3245" s="2">
        <f t="shared" si="1218"/>
        <v>1.988984088127295E-3</v>
      </c>
      <c r="AU3245" t="s">
        <v>2585</v>
      </c>
      <c r="AV3245" t="s">
        <v>1196</v>
      </c>
      <c r="AY3245" s="130">
        <v>56</v>
      </c>
      <c r="AZ3245" s="131">
        <v>23</v>
      </c>
      <c r="BA3245" s="132">
        <f t="shared" si="1219"/>
        <v>56023</v>
      </c>
      <c r="BC3245" s="7" t="s">
        <v>532</v>
      </c>
    </row>
    <row r="3246" spans="1:55" hidden="1" outlineLevel="1" x14ac:dyDescent="0.2">
      <c r="A3246" t="s">
        <v>1484</v>
      </c>
      <c r="B3246" t="s">
        <v>1196</v>
      </c>
      <c r="C3246" s="1">
        <f t="shared" si="1210"/>
        <v>28215</v>
      </c>
      <c r="D3246" s="7">
        <f>RANK(N3246,(N3246:P3246,Q3246:AJ3246))</f>
        <v>2</v>
      </c>
      <c r="E3246" s="7">
        <f>RANK(O3246,(N3246:P3246,Q3246:AJ3246))</f>
        <v>1</v>
      </c>
      <c r="F3246" s="7">
        <f>IF(P3246&gt;0,RANK(P3246,(N3246:P3246,Q3246:AJ3246)),0)</f>
        <v>3</v>
      </c>
      <c r="G3246" s="1">
        <f t="shared" si="1220"/>
        <v>1942</v>
      </c>
      <c r="H3246" s="2">
        <f t="shared" si="1221"/>
        <v>6.8828637249689878E-2</v>
      </c>
      <c r="I3246" s="2"/>
      <c r="J3246" s="2">
        <f t="shared" si="1211"/>
        <v>0.39836966152755626</v>
      </c>
      <c r="K3246" s="2">
        <f t="shared" si="1212"/>
        <v>0.46719829877724617</v>
      </c>
      <c r="L3246" s="2">
        <f t="shared" si="1213"/>
        <v>0.12489810384547227</v>
      </c>
      <c r="M3246" s="2">
        <f t="shared" si="1214"/>
        <v>9.5339358497252974E-3</v>
      </c>
      <c r="N3246" s="1">
        <v>11240</v>
      </c>
      <c r="O3246" s="1">
        <v>13182</v>
      </c>
      <c r="P3246" s="1">
        <v>3524</v>
      </c>
      <c r="R3246" s="1">
        <v>207</v>
      </c>
      <c r="T3246" s="1">
        <v>62</v>
      </c>
      <c r="U3246" s="72"/>
      <c r="AL3246" s="7">
        <f>IF(Q3246&gt;0,RANK(Q3246,(N3246:P3246,Q3246:AJ3246)),0)</f>
        <v>0</v>
      </c>
      <c r="AM3246" s="7">
        <f>IF(R3246&gt;0,RANK(R3246,(N3246:P3246,Q3246:AJ3246)),0)</f>
        <v>4</v>
      </c>
      <c r="AN3246" s="7">
        <f>IF(S3246&gt;0,RANK(S3246,(N3246:P3246,Q3246:AJ3246)),0)</f>
        <v>0</v>
      </c>
      <c r="AO3246" s="7">
        <f>IF(T3246&gt;0,RANK(T3246,(N3246:P3246,Q3246:AJ3246)),0)</f>
        <v>5</v>
      </c>
      <c r="AP3246" s="2">
        <f t="shared" si="1215"/>
        <v>0</v>
      </c>
      <c r="AQ3246" s="2">
        <f t="shared" si="1216"/>
        <v>7.3365231259968104E-3</v>
      </c>
      <c r="AR3246" s="2">
        <f t="shared" si="1217"/>
        <v>0</v>
      </c>
      <c r="AS3246" s="2">
        <f t="shared" si="1218"/>
        <v>2.197412723728513E-3</v>
      </c>
      <c r="AU3246" t="s">
        <v>1484</v>
      </c>
      <c r="AV3246" t="s">
        <v>1196</v>
      </c>
      <c r="AY3246" s="130">
        <v>56</v>
      </c>
      <c r="AZ3246" s="131">
        <v>25</v>
      </c>
      <c r="BA3246" s="132">
        <f t="shared" si="1219"/>
        <v>56025</v>
      </c>
      <c r="BC3246" s="7" t="s">
        <v>532</v>
      </c>
    </row>
    <row r="3247" spans="1:55" hidden="1" outlineLevel="1" x14ac:dyDescent="0.2">
      <c r="A3247" t="s">
        <v>502</v>
      </c>
      <c r="B3247" t="s">
        <v>1196</v>
      </c>
      <c r="C3247" s="1">
        <f t="shared" si="1210"/>
        <v>1305</v>
      </c>
      <c r="D3247" s="7">
        <f>RANK(N3247,(N3247:P3247,Q3247:AJ3247))</f>
        <v>2</v>
      </c>
      <c r="E3247" s="7">
        <f>RANK(O3247,(N3247:P3247,Q3247:AJ3247))</f>
        <v>1</v>
      </c>
      <c r="F3247" s="7">
        <f>IF(P3247&gt;0,RANK(P3247,(N3247:P3247,Q3247:AJ3247)),0)</f>
        <v>3</v>
      </c>
      <c r="G3247" s="1">
        <f t="shared" si="1220"/>
        <v>432</v>
      </c>
      <c r="H3247" s="2">
        <f t="shared" si="1221"/>
        <v>0.33103448275862069</v>
      </c>
      <c r="I3247" s="2"/>
      <c r="J3247" s="2">
        <f t="shared" si="1211"/>
        <v>0.24904214559386972</v>
      </c>
      <c r="K3247" s="2">
        <f t="shared" si="1212"/>
        <v>0.58007662835249041</v>
      </c>
      <c r="L3247" s="2">
        <f t="shared" si="1213"/>
        <v>0.16015325670498085</v>
      </c>
      <c r="M3247" s="2">
        <f t="shared" si="1214"/>
        <v>1.0727969348659022E-2</v>
      </c>
      <c r="N3247" s="1">
        <v>325</v>
      </c>
      <c r="O3247" s="1">
        <v>757</v>
      </c>
      <c r="P3247" s="1">
        <v>209</v>
      </c>
      <c r="R3247" s="1">
        <v>14</v>
      </c>
      <c r="U3247" s="72"/>
      <c r="AL3247" s="7">
        <f>IF(Q3247&gt;0,RANK(Q3247,(N3247:P3247,Q3247:AJ3247)),0)</f>
        <v>0</v>
      </c>
      <c r="AM3247" s="7">
        <f>IF(R3247&gt;0,RANK(R3247,(N3247:P3247,Q3247:AJ3247)),0)</f>
        <v>4</v>
      </c>
      <c r="AN3247" s="7">
        <f>IF(S3247&gt;0,RANK(S3247,(N3247:P3247,Q3247:AJ3247)),0)</f>
        <v>0</v>
      </c>
      <c r="AO3247" s="7">
        <f>IF(T3247&gt;0,RANK(T3247,(N3247:P3247,Q3247:AJ3247)),0)</f>
        <v>0</v>
      </c>
      <c r="AP3247" s="2">
        <f t="shared" si="1215"/>
        <v>0</v>
      </c>
      <c r="AQ3247" s="2">
        <f t="shared" si="1216"/>
        <v>1.0727969348659003E-2</v>
      </c>
      <c r="AR3247" s="2">
        <f t="shared" si="1217"/>
        <v>0</v>
      </c>
      <c r="AS3247" s="2">
        <f t="shared" si="1218"/>
        <v>0</v>
      </c>
      <c r="AU3247" t="s">
        <v>502</v>
      </c>
      <c r="AV3247" t="s">
        <v>1196</v>
      </c>
      <c r="AY3247" s="130">
        <v>56</v>
      </c>
      <c r="AZ3247" s="131">
        <v>27</v>
      </c>
      <c r="BA3247" s="132">
        <f t="shared" si="1219"/>
        <v>56027</v>
      </c>
      <c r="BC3247" s="7" t="s">
        <v>532</v>
      </c>
    </row>
    <row r="3248" spans="1:55" hidden="1" outlineLevel="1" x14ac:dyDescent="0.2">
      <c r="A3248" t="s">
        <v>260</v>
      </c>
      <c r="B3248" t="s">
        <v>1196</v>
      </c>
      <c r="C3248" s="1">
        <f t="shared" si="1210"/>
        <v>12098</v>
      </c>
      <c r="D3248" s="7">
        <f>RANK(N3248,(N3248:P3248,Q3248:AJ3248))</f>
        <v>2</v>
      </c>
      <c r="E3248" s="7">
        <f>RANK(O3248,(N3248:P3248,Q3248:AJ3248))</f>
        <v>1</v>
      </c>
      <c r="F3248" s="7">
        <f>IF(P3248&gt;0,RANK(P3248,(N3248:P3248,Q3248:AJ3248)),0)</f>
        <v>3</v>
      </c>
      <c r="G3248" s="1">
        <f t="shared" si="1220"/>
        <v>4190</v>
      </c>
      <c r="H3248" s="2">
        <f t="shared" si="1221"/>
        <v>0.34633823772524386</v>
      </c>
      <c r="I3248" s="2"/>
      <c r="J3248" s="2">
        <f t="shared" si="1211"/>
        <v>0.26781286163002149</v>
      </c>
      <c r="K3248" s="2">
        <f t="shared" si="1212"/>
        <v>0.61415109935526535</v>
      </c>
      <c r="L3248" s="2">
        <f t="shared" si="1213"/>
        <v>0.10894362704579269</v>
      </c>
      <c r="M3248" s="2">
        <f t="shared" si="1214"/>
        <v>9.0924119689204663E-3</v>
      </c>
      <c r="N3248" s="1">
        <v>3240</v>
      </c>
      <c r="O3248" s="1">
        <v>7430</v>
      </c>
      <c r="P3248" s="1">
        <v>1318</v>
      </c>
      <c r="R3248" s="1">
        <v>91</v>
      </c>
      <c r="T3248" s="1">
        <v>19</v>
      </c>
      <c r="U3248" s="72"/>
      <c r="AL3248" s="7">
        <f>IF(Q3248&gt;0,RANK(Q3248,(N3248:P3248,Q3248:AJ3248)),0)</f>
        <v>0</v>
      </c>
      <c r="AM3248" s="7">
        <f>IF(R3248&gt;0,RANK(R3248,(N3248:P3248,Q3248:AJ3248)),0)</f>
        <v>4</v>
      </c>
      <c r="AN3248" s="7">
        <f>IF(S3248&gt;0,RANK(S3248,(N3248:P3248,Q3248:AJ3248)),0)</f>
        <v>0</v>
      </c>
      <c r="AO3248" s="7">
        <f>IF(T3248&gt;0,RANK(T3248,(N3248:P3248,Q3248:AJ3248)),0)</f>
        <v>5</v>
      </c>
      <c r="AP3248" s="2">
        <f t="shared" si="1215"/>
        <v>0</v>
      </c>
      <c r="AQ3248" s="2">
        <f t="shared" si="1216"/>
        <v>7.5219044470160356E-3</v>
      </c>
      <c r="AR3248" s="2">
        <f t="shared" si="1217"/>
        <v>0</v>
      </c>
      <c r="AS3248" s="2">
        <f t="shared" si="1218"/>
        <v>1.570507521904447E-3</v>
      </c>
      <c r="AU3248" t="s">
        <v>260</v>
      </c>
      <c r="AV3248" t="s">
        <v>1196</v>
      </c>
      <c r="AY3248" s="130">
        <v>56</v>
      </c>
      <c r="AZ3248" s="131">
        <v>29</v>
      </c>
      <c r="BA3248" s="132">
        <f t="shared" si="1219"/>
        <v>56029</v>
      </c>
      <c r="BC3248" s="7" t="s">
        <v>532</v>
      </c>
    </row>
    <row r="3249" spans="1:55" hidden="1" outlineLevel="1" x14ac:dyDescent="0.2">
      <c r="A3249" t="s">
        <v>2584</v>
      </c>
      <c r="B3249" t="s">
        <v>1196</v>
      </c>
      <c r="C3249" s="1">
        <f t="shared" si="1210"/>
        <v>4408</v>
      </c>
      <c r="D3249" s="7">
        <f>RANK(N3249,(N3249:P3249,Q3249:AJ3249))</f>
        <v>2</v>
      </c>
      <c r="E3249" s="7">
        <f>RANK(O3249,(N3249:P3249,Q3249:AJ3249))</f>
        <v>1</v>
      </c>
      <c r="F3249" s="7">
        <f>IF(P3249&gt;0,RANK(P3249,(N3249:P3249,Q3249:AJ3249)),0)</f>
        <v>3</v>
      </c>
      <c r="G3249" s="1">
        <f t="shared" si="1220"/>
        <v>524</v>
      </c>
      <c r="H3249" s="2">
        <f t="shared" si="1221"/>
        <v>0.11887477313974591</v>
      </c>
      <c r="I3249" s="2"/>
      <c r="J3249" s="2">
        <f t="shared" si="1211"/>
        <v>0.37000907441016334</v>
      </c>
      <c r="K3249" s="2">
        <f t="shared" si="1212"/>
        <v>0.48888384754990927</v>
      </c>
      <c r="L3249" s="2">
        <f t="shared" si="1213"/>
        <v>0.13135208711433757</v>
      </c>
      <c r="M3249" s="2">
        <f t="shared" si="1214"/>
        <v>9.7549909255897627E-3</v>
      </c>
      <c r="N3249" s="1">
        <v>1631</v>
      </c>
      <c r="O3249" s="1">
        <v>2155</v>
      </c>
      <c r="P3249" s="1">
        <v>579</v>
      </c>
      <c r="R3249" s="1">
        <v>39</v>
      </c>
      <c r="T3249" s="1">
        <v>4</v>
      </c>
      <c r="U3249" s="72"/>
      <c r="AL3249" s="7">
        <f>IF(Q3249&gt;0,RANK(Q3249,(N3249:P3249,Q3249:AJ3249)),0)</f>
        <v>0</v>
      </c>
      <c r="AM3249" s="7">
        <f>IF(R3249&gt;0,RANK(R3249,(N3249:P3249,Q3249:AJ3249)),0)</f>
        <v>4</v>
      </c>
      <c r="AN3249" s="7">
        <f>IF(S3249&gt;0,RANK(S3249,(N3249:P3249,Q3249:AJ3249)),0)</f>
        <v>0</v>
      </c>
      <c r="AO3249" s="7">
        <f>IF(T3249&gt;0,RANK(T3249,(N3249:P3249,Q3249:AJ3249)),0)</f>
        <v>5</v>
      </c>
      <c r="AP3249" s="2">
        <f t="shared" si="1215"/>
        <v>0</v>
      </c>
      <c r="AQ3249" s="2">
        <f t="shared" si="1216"/>
        <v>8.8475499092558977E-3</v>
      </c>
      <c r="AR3249" s="2">
        <f t="shared" si="1217"/>
        <v>0</v>
      </c>
      <c r="AS3249" s="2">
        <f t="shared" si="1218"/>
        <v>9.0744101633393826E-4</v>
      </c>
      <c r="AU3249" t="s">
        <v>2584</v>
      </c>
      <c r="AV3249" t="s">
        <v>1196</v>
      </c>
      <c r="AY3249" s="130">
        <v>56</v>
      </c>
      <c r="AZ3249" s="131">
        <v>31</v>
      </c>
      <c r="BA3249" s="132">
        <f t="shared" si="1219"/>
        <v>56031</v>
      </c>
      <c r="BC3249" s="7" t="s">
        <v>532</v>
      </c>
    </row>
    <row r="3250" spans="1:55" hidden="1" outlineLevel="1" x14ac:dyDescent="0.2">
      <c r="A3250" t="s">
        <v>420</v>
      </c>
      <c r="B3250" t="s">
        <v>1196</v>
      </c>
      <c r="C3250" s="1">
        <f t="shared" si="1210"/>
        <v>12046</v>
      </c>
      <c r="D3250" s="7">
        <f>RANK(N3250,(N3250:P3250,Q3250:AJ3250))</f>
        <v>2</v>
      </c>
      <c r="E3250" s="7">
        <f>RANK(O3250,(N3250:P3250,Q3250:AJ3250))</f>
        <v>1</v>
      </c>
      <c r="F3250" s="7">
        <f>IF(P3250&gt;0,RANK(P3250,(N3250:P3250,Q3250:AJ3250)),0)</f>
        <v>3</v>
      </c>
      <c r="G3250" s="1">
        <f t="shared" si="1220"/>
        <v>1298</v>
      </c>
      <c r="H3250" s="2">
        <f t="shared" si="1221"/>
        <v>0.10775361115723062</v>
      </c>
      <c r="I3250" s="2"/>
      <c r="J3250" s="2">
        <f t="shared" si="1211"/>
        <v>0.38137140959654658</v>
      </c>
      <c r="K3250" s="2">
        <f t="shared" si="1212"/>
        <v>0.48912502075377717</v>
      </c>
      <c r="L3250" s="2">
        <f t="shared" si="1213"/>
        <v>0.11738336377220654</v>
      </c>
      <c r="M3250" s="2">
        <f t="shared" si="1214"/>
        <v>1.2120205877469703E-2</v>
      </c>
      <c r="N3250" s="1">
        <v>4594</v>
      </c>
      <c r="O3250" s="1">
        <v>5892</v>
      </c>
      <c r="P3250" s="1">
        <v>1414</v>
      </c>
      <c r="R3250" s="1">
        <v>91</v>
      </c>
      <c r="T3250" s="1">
        <v>55</v>
      </c>
      <c r="U3250" s="72"/>
      <c r="AL3250" s="7">
        <f>IF(Q3250&gt;0,RANK(Q3250,(N3250:P3250,Q3250:AJ3250)),0)</f>
        <v>0</v>
      </c>
      <c r="AM3250" s="7">
        <f>IF(R3250&gt;0,RANK(R3250,(N3250:P3250,Q3250:AJ3250)),0)</f>
        <v>4</v>
      </c>
      <c r="AN3250" s="7">
        <f>IF(S3250&gt;0,RANK(S3250,(N3250:P3250,Q3250:AJ3250)),0)</f>
        <v>0</v>
      </c>
      <c r="AO3250" s="7">
        <f>IF(T3250&gt;0,RANK(T3250,(N3250:P3250,Q3250:AJ3250)),0)</f>
        <v>5</v>
      </c>
      <c r="AP3250" s="2">
        <f t="shared" si="1215"/>
        <v>0</v>
      </c>
      <c r="AQ3250" s="2">
        <f t="shared" si="1216"/>
        <v>7.5543748962311145E-3</v>
      </c>
      <c r="AR3250" s="2">
        <f t="shared" si="1217"/>
        <v>0</v>
      </c>
      <c r="AS3250" s="2">
        <f t="shared" si="1218"/>
        <v>4.5658309812385851E-3</v>
      </c>
      <c r="AU3250" t="s">
        <v>420</v>
      </c>
      <c r="AV3250" t="s">
        <v>1196</v>
      </c>
      <c r="AY3250" s="130">
        <v>56</v>
      </c>
      <c r="AZ3250" s="131">
        <v>33</v>
      </c>
      <c r="BA3250" s="132">
        <f t="shared" si="1219"/>
        <v>56033</v>
      </c>
      <c r="BC3250" s="7" t="s">
        <v>532</v>
      </c>
    </row>
    <row r="3251" spans="1:55" hidden="1" outlineLevel="1" x14ac:dyDescent="0.2">
      <c r="A3251" t="s">
        <v>3038</v>
      </c>
      <c r="B3251" t="s">
        <v>1196</v>
      </c>
      <c r="C3251" s="1">
        <f t="shared" si="1210"/>
        <v>2943</v>
      </c>
      <c r="D3251" s="7">
        <f>RANK(N3251,(N3251:P3251,Q3251:AJ3251))</f>
        <v>2</v>
      </c>
      <c r="E3251" s="7">
        <f>RANK(O3251,(N3251:P3251,Q3251:AJ3251))</f>
        <v>1</v>
      </c>
      <c r="F3251" s="7">
        <f>IF(P3251&gt;0,RANK(P3251,(N3251:P3251,Q3251:AJ3251)),0)</f>
        <v>3</v>
      </c>
      <c r="G3251" s="1">
        <f t="shared" si="1220"/>
        <v>1152</v>
      </c>
      <c r="H3251" s="2">
        <f t="shared" si="1221"/>
        <v>0.39143730886850153</v>
      </c>
      <c r="I3251" s="2"/>
      <c r="J3251" s="2">
        <f t="shared" si="1211"/>
        <v>0.23003737682636766</v>
      </c>
      <c r="K3251" s="2">
        <f t="shared" si="1212"/>
        <v>0.62147468569486919</v>
      </c>
      <c r="L3251" s="2">
        <f t="shared" si="1213"/>
        <v>0.13625552157662249</v>
      </c>
      <c r="M3251" s="2">
        <f t="shared" si="1214"/>
        <v>1.2232415902140609E-2</v>
      </c>
      <c r="N3251" s="1">
        <v>677</v>
      </c>
      <c r="O3251" s="1">
        <v>1829</v>
      </c>
      <c r="P3251" s="1">
        <v>401</v>
      </c>
      <c r="R3251" s="1">
        <v>31</v>
      </c>
      <c r="T3251" s="1">
        <v>5</v>
      </c>
      <c r="U3251" s="72"/>
      <c r="AL3251" s="7">
        <f>IF(Q3251&gt;0,RANK(Q3251,(N3251:P3251,Q3251:AJ3251)),0)</f>
        <v>0</v>
      </c>
      <c r="AM3251" s="7">
        <f>IF(R3251&gt;0,RANK(R3251,(N3251:P3251,Q3251:AJ3251)),0)</f>
        <v>4</v>
      </c>
      <c r="AN3251" s="7">
        <f>IF(S3251&gt;0,RANK(S3251,(N3251:P3251,Q3251:AJ3251)),0)</f>
        <v>0</v>
      </c>
      <c r="AO3251" s="7">
        <f>IF(T3251&gt;0,RANK(T3251,(N3251:P3251,Q3251:AJ3251)),0)</f>
        <v>5</v>
      </c>
      <c r="AP3251" s="2">
        <f t="shared" si="1215"/>
        <v>0</v>
      </c>
      <c r="AQ3251" s="2">
        <f t="shared" si="1216"/>
        <v>1.0533469249065579E-2</v>
      </c>
      <c r="AR3251" s="2">
        <f t="shared" si="1217"/>
        <v>0</v>
      </c>
      <c r="AS3251" s="2">
        <f t="shared" si="1218"/>
        <v>1.6989466530750934E-3</v>
      </c>
      <c r="AU3251" t="s">
        <v>3038</v>
      </c>
      <c r="AV3251" t="s">
        <v>1196</v>
      </c>
      <c r="AY3251" s="130">
        <v>56</v>
      </c>
      <c r="AZ3251" s="131">
        <v>35</v>
      </c>
      <c r="BA3251" s="132">
        <f t="shared" si="1219"/>
        <v>56035</v>
      </c>
      <c r="BC3251" s="7" t="s">
        <v>532</v>
      </c>
    </row>
    <row r="3252" spans="1:55" hidden="1" outlineLevel="1" x14ac:dyDescent="0.2">
      <c r="A3252" t="s">
        <v>3039</v>
      </c>
      <c r="B3252" t="s">
        <v>1196</v>
      </c>
      <c r="C3252" s="1">
        <f t="shared" si="1210"/>
        <v>15634</v>
      </c>
      <c r="D3252" s="7">
        <f>RANK(N3252,(N3252:P3252,Q3252:AJ3252))</f>
        <v>1</v>
      </c>
      <c r="E3252" s="7">
        <f>RANK(O3252,(N3252:P3252,Q3252:AJ3252))</f>
        <v>2</v>
      </c>
      <c r="F3252" s="7">
        <f>IF(P3252&gt;0,RANK(P3252,(N3252:P3252,Q3252:AJ3252)),0)</f>
        <v>3</v>
      </c>
      <c r="G3252" s="1">
        <f t="shared" si="1220"/>
        <v>1497</v>
      </c>
      <c r="H3252" s="2">
        <f t="shared" si="1221"/>
        <v>9.5752846360496358E-2</v>
      </c>
      <c r="I3252" s="2"/>
      <c r="J3252" s="2">
        <f t="shared" si="1211"/>
        <v>0.4533708583855699</v>
      </c>
      <c r="K3252" s="2">
        <f t="shared" si="1212"/>
        <v>0.35761801202507354</v>
      </c>
      <c r="L3252" s="2">
        <f t="shared" si="1213"/>
        <v>0.17858513496226175</v>
      </c>
      <c r="M3252" s="2">
        <f t="shared" si="1214"/>
        <v>1.0425994627094815E-2</v>
      </c>
      <c r="N3252" s="1">
        <v>7088</v>
      </c>
      <c r="O3252" s="1">
        <v>5591</v>
      </c>
      <c r="P3252" s="1">
        <v>2792</v>
      </c>
      <c r="R3252" s="1">
        <v>129</v>
      </c>
      <c r="T3252" s="1">
        <v>34</v>
      </c>
      <c r="U3252" s="72"/>
      <c r="AL3252" s="7">
        <f>IF(Q3252&gt;0,RANK(Q3252,(N3252:P3252,Q3252:AJ3252)),0)</f>
        <v>0</v>
      </c>
      <c r="AM3252" s="7">
        <f>IF(R3252&gt;0,RANK(R3252,(N3252:P3252,Q3252:AJ3252)),0)</f>
        <v>4</v>
      </c>
      <c r="AN3252" s="7">
        <f>IF(S3252&gt;0,RANK(S3252,(N3252:P3252,Q3252:AJ3252)),0)</f>
        <v>0</v>
      </c>
      <c r="AO3252" s="7">
        <f>IF(T3252&gt;0,RANK(T3252,(N3252:P3252,Q3252:AJ3252)),0)</f>
        <v>5</v>
      </c>
      <c r="AP3252" s="2">
        <f t="shared" si="1215"/>
        <v>0</v>
      </c>
      <c r="AQ3252" s="2">
        <f t="shared" si="1216"/>
        <v>8.2512472815658173E-3</v>
      </c>
      <c r="AR3252" s="2">
        <f t="shared" si="1217"/>
        <v>0</v>
      </c>
      <c r="AS3252" s="2">
        <f t="shared" si="1218"/>
        <v>2.1747473455289751E-3</v>
      </c>
      <c r="AU3252" t="s">
        <v>3039</v>
      </c>
      <c r="AV3252" t="s">
        <v>1196</v>
      </c>
      <c r="AY3252" s="130">
        <v>56</v>
      </c>
      <c r="AZ3252" s="131">
        <v>37</v>
      </c>
      <c r="BA3252" s="132">
        <f t="shared" si="1219"/>
        <v>56037</v>
      </c>
      <c r="BC3252" s="7" t="s">
        <v>532</v>
      </c>
    </row>
    <row r="3253" spans="1:55" hidden="1" outlineLevel="1" x14ac:dyDescent="0.2">
      <c r="A3253" t="s">
        <v>341</v>
      </c>
      <c r="B3253" t="s">
        <v>1196</v>
      </c>
      <c r="C3253" s="1">
        <f t="shared" si="1210"/>
        <v>8998</v>
      </c>
      <c r="D3253" s="7">
        <f>RANK(N3253,(N3253:P3253,Q3253:AJ3253))</f>
        <v>1</v>
      </c>
      <c r="E3253" s="7">
        <f>RANK(O3253,(N3253:P3253,Q3253:AJ3253))</f>
        <v>2</v>
      </c>
      <c r="F3253" s="7">
        <f>IF(P3253&gt;0,RANK(P3253,(N3253:P3253,Q3253:AJ3253)),0)</f>
        <v>3</v>
      </c>
      <c r="G3253" s="1">
        <f t="shared" si="1220"/>
        <v>124</v>
      </c>
      <c r="H3253" s="2">
        <f t="shared" si="1221"/>
        <v>1.3780840186708157E-2</v>
      </c>
      <c r="I3253" s="2"/>
      <c r="J3253" s="2">
        <f t="shared" si="1211"/>
        <v>0.44921093576350302</v>
      </c>
      <c r="K3253" s="2">
        <f t="shared" si="1212"/>
        <v>0.43543009557679485</v>
      </c>
      <c r="L3253" s="2">
        <f t="shared" si="1213"/>
        <v>9.3242942876194709E-2</v>
      </c>
      <c r="M3253" s="2">
        <f t="shared" si="1214"/>
        <v>2.2116025783507423E-2</v>
      </c>
      <c r="N3253" s="1">
        <v>4042</v>
      </c>
      <c r="O3253" s="1">
        <v>3918</v>
      </c>
      <c r="P3253" s="1">
        <v>839</v>
      </c>
      <c r="R3253" s="1">
        <v>101</v>
      </c>
      <c r="T3253" s="1">
        <v>98</v>
      </c>
      <c r="AL3253" s="7">
        <f>IF(Q3253&gt;0,RANK(Q3253,(N3253:P3253,Q3253:AJ3253)),0)</f>
        <v>0</v>
      </c>
      <c r="AM3253" s="7">
        <f>IF(R3253&gt;0,RANK(R3253,(N3253:P3253,Q3253:AJ3253)),0)</f>
        <v>4</v>
      </c>
      <c r="AN3253" s="7">
        <f>IF(S3253&gt;0,RANK(S3253,(N3253:P3253,Q3253:AJ3253)),0)</f>
        <v>0</v>
      </c>
      <c r="AO3253" s="7">
        <f>IF(T3253&gt;0,RANK(T3253,(N3253:P3253,Q3253:AJ3253)),0)</f>
        <v>5</v>
      </c>
      <c r="AP3253" s="2">
        <f t="shared" si="1215"/>
        <v>0</v>
      </c>
      <c r="AQ3253" s="2">
        <f t="shared" si="1216"/>
        <v>1.1224716603689708E-2</v>
      </c>
      <c r="AR3253" s="2">
        <f t="shared" si="1217"/>
        <v>0</v>
      </c>
      <c r="AS3253" s="2">
        <f t="shared" si="1218"/>
        <v>1.0891309179817737E-2</v>
      </c>
      <c r="AU3253" t="s">
        <v>341</v>
      </c>
      <c r="AV3253" t="s">
        <v>1196</v>
      </c>
      <c r="AY3253" s="130">
        <v>56</v>
      </c>
      <c r="AZ3253" s="131">
        <v>39</v>
      </c>
      <c r="BA3253" s="132">
        <f t="shared" si="1219"/>
        <v>56039</v>
      </c>
      <c r="BC3253" s="7" t="s">
        <v>532</v>
      </c>
    </row>
    <row r="3254" spans="1:55" hidden="1" outlineLevel="1" x14ac:dyDescent="0.2">
      <c r="A3254" t="s">
        <v>2820</v>
      </c>
      <c r="B3254" t="s">
        <v>1196</v>
      </c>
      <c r="C3254" s="1">
        <f t="shared" si="1210"/>
        <v>7218</v>
      </c>
      <c r="D3254" s="7">
        <f>RANK(N3254,(N3254:P3254,Q3254:AJ3254))</f>
        <v>2</v>
      </c>
      <c r="E3254" s="7">
        <f>RANK(O3254,(N3254:P3254,Q3254:AJ3254))</f>
        <v>1</v>
      </c>
      <c r="F3254" s="7">
        <f>IF(P3254&gt;0,RANK(P3254,(N3254:P3254,Q3254:AJ3254)),0)</f>
        <v>3</v>
      </c>
      <c r="G3254" s="1">
        <f t="shared" si="1220"/>
        <v>1057</v>
      </c>
      <c r="H3254" s="2">
        <f t="shared" si="1221"/>
        <v>0.14643945691327237</v>
      </c>
      <c r="I3254" s="2"/>
      <c r="J3254" s="2">
        <f t="shared" si="1211"/>
        <v>0.33444167359379329</v>
      </c>
      <c r="K3254" s="2">
        <f t="shared" si="1212"/>
        <v>0.48088113050706566</v>
      </c>
      <c r="L3254" s="2">
        <f t="shared" si="1213"/>
        <v>0.17206982543640897</v>
      </c>
      <c r="M3254" s="2">
        <f t="shared" si="1214"/>
        <v>1.2607370462732082E-2</v>
      </c>
      <c r="N3254" s="1">
        <v>2414</v>
      </c>
      <c r="O3254" s="1">
        <v>3471</v>
      </c>
      <c r="P3254" s="1">
        <v>1242</v>
      </c>
      <c r="R3254" s="1">
        <v>79</v>
      </c>
      <c r="T3254" s="1">
        <v>12</v>
      </c>
      <c r="AL3254" s="7">
        <f>IF(Q3254&gt;0,RANK(Q3254,(N3254:P3254,Q3254:AJ3254)),0)</f>
        <v>0</v>
      </c>
      <c r="AM3254" s="7">
        <f>IF(R3254&gt;0,RANK(R3254,(N3254:P3254,Q3254:AJ3254)),0)</f>
        <v>4</v>
      </c>
      <c r="AN3254" s="7">
        <f>IF(S3254&gt;0,RANK(S3254,(N3254:P3254,Q3254:AJ3254)),0)</f>
        <v>0</v>
      </c>
      <c r="AO3254" s="7">
        <f>IF(T3254&gt;0,RANK(T3254,(N3254:P3254,Q3254:AJ3254)),0)</f>
        <v>5</v>
      </c>
      <c r="AP3254" s="2">
        <f t="shared" si="1215"/>
        <v>0</v>
      </c>
      <c r="AQ3254" s="2">
        <f t="shared" si="1216"/>
        <v>1.0944860072042118E-2</v>
      </c>
      <c r="AR3254" s="2">
        <f t="shared" si="1217"/>
        <v>0</v>
      </c>
      <c r="AS3254" s="2">
        <f t="shared" si="1218"/>
        <v>1.6625103906899418E-3</v>
      </c>
      <c r="AU3254" t="s">
        <v>2820</v>
      </c>
      <c r="AV3254" t="s">
        <v>1196</v>
      </c>
      <c r="AY3254" s="130">
        <v>56</v>
      </c>
      <c r="AZ3254" s="131">
        <v>41</v>
      </c>
      <c r="BA3254" s="132">
        <f t="shared" si="1219"/>
        <v>56041</v>
      </c>
      <c r="BC3254" s="7" t="s">
        <v>532</v>
      </c>
    </row>
    <row r="3255" spans="1:55" hidden="1" outlineLevel="1" x14ac:dyDescent="0.2">
      <c r="A3255" t="s">
        <v>1694</v>
      </c>
      <c r="B3255" t="s">
        <v>1196</v>
      </c>
      <c r="C3255" s="1">
        <f t="shared" si="1210"/>
        <v>3966</v>
      </c>
      <c r="D3255" s="7">
        <f>RANK(N3255,(N3255:P3255,Q3255:AJ3255))</f>
        <v>2</v>
      </c>
      <c r="E3255" s="7">
        <f>RANK(O3255,(N3255:P3255,Q3255:AJ3255))</f>
        <v>1</v>
      </c>
      <c r="F3255" s="7">
        <f>IF(P3255&gt;0,RANK(P3255,(N3255:P3255,Q3255:AJ3255)),0)</f>
        <v>3</v>
      </c>
      <c r="G3255" s="1">
        <f t="shared" si="1220"/>
        <v>1045</v>
      </c>
      <c r="H3255" s="2">
        <f t="shared" si="1221"/>
        <v>0.26348966212808878</v>
      </c>
      <c r="I3255" s="2"/>
      <c r="J3255" s="2">
        <f t="shared" si="1211"/>
        <v>0.30383257690368132</v>
      </c>
      <c r="K3255" s="2">
        <f t="shared" si="1212"/>
        <v>0.56732223903177004</v>
      </c>
      <c r="L3255" s="2">
        <f t="shared" si="1213"/>
        <v>0.11850731215330308</v>
      </c>
      <c r="M3255" s="2">
        <f t="shared" si="1214"/>
        <v>1.0337871911245508E-2</v>
      </c>
      <c r="N3255" s="1">
        <v>1205</v>
      </c>
      <c r="O3255" s="1">
        <v>2250</v>
      </c>
      <c r="P3255" s="1">
        <v>470</v>
      </c>
      <c r="R3255" s="1">
        <v>20</v>
      </c>
      <c r="T3255" s="1">
        <v>21</v>
      </c>
      <c r="AL3255" s="7">
        <f>IF(Q3255&gt;0,RANK(Q3255,(N3255:P3255,Q3255:AJ3255)),0)</f>
        <v>0</v>
      </c>
      <c r="AM3255" s="7">
        <f>IF(R3255&gt;0,RANK(R3255,(N3255:P3255,Q3255:AJ3255)),0)</f>
        <v>5</v>
      </c>
      <c r="AN3255" s="7">
        <f>IF(S3255&gt;0,RANK(S3255,(N3255:P3255,Q3255:AJ3255)),0)</f>
        <v>0</v>
      </c>
      <c r="AO3255" s="7">
        <f>IF(T3255&gt;0,RANK(T3255,(N3255:P3255,Q3255:AJ3255)),0)</f>
        <v>4</v>
      </c>
      <c r="AP3255" s="2">
        <f t="shared" si="1215"/>
        <v>0</v>
      </c>
      <c r="AQ3255" s="2">
        <f t="shared" si="1216"/>
        <v>5.0428643469490669E-3</v>
      </c>
      <c r="AR3255" s="2">
        <f t="shared" si="1217"/>
        <v>0</v>
      </c>
      <c r="AS3255" s="2">
        <f t="shared" si="1218"/>
        <v>5.2950075642965201E-3</v>
      </c>
      <c r="AU3255" t="s">
        <v>1694</v>
      </c>
      <c r="AV3255" t="s">
        <v>1196</v>
      </c>
      <c r="AY3255" s="130">
        <v>56</v>
      </c>
      <c r="AZ3255" s="131">
        <v>43</v>
      </c>
      <c r="BA3255" s="132">
        <f t="shared" si="1219"/>
        <v>56043</v>
      </c>
      <c r="BC3255" s="7" t="s">
        <v>532</v>
      </c>
    </row>
    <row r="3256" spans="1:55" hidden="1" outlineLevel="1" x14ac:dyDescent="0.2">
      <c r="A3256" t="s">
        <v>1695</v>
      </c>
      <c r="B3256" t="s">
        <v>1196</v>
      </c>
      <c r="C3256" s="1">
        <f t="shared" si="1210"/>
        <v>3174</v>
      </c>
      <c r="D3256" s="7">
        <f>RANK(N3256,(N3256:P3256,Q3256:AJ3256))</f>
        <v>2</v>
      </c>
      <c r="E3256" s="7">
        <f>RANK(O3256,(N3256:P3256,Q3256:AJ3256))</f>
        <v>1</v>
      </c>
      <c r="F3256" s="7">
        <f>IF(P3256&gt;0,RANK(P3256,(N3256:P3256,Q3256:AJ3256)),0)</f>
        <v>3</v>
      </c>
      <c r="G3256" s="1">
        <f t="shared" si="1220"/>
        <v>892</v>
      </c>
      <c r="H3256" s="2">
        <f t="shared" si="1221"/>
        <v>0.28103339634530561</v>
      </c>
      <c r="I3256" s="2"/>
      <c r="J3256" s="2">
        <f t="shared" si="1211"/>
        <v>0.27441713925645872</v>
      </c>
      <c r="K3256" s="2">
        <f t="shared" si="1212"/>
        <v>0.55545053560176438</v>
      </c>
      <c r="L3256" s="2">
        <f t="shared" si="1213"/>
        <v>0.15879017013232513</v>
      </c>
      <c r="M3256" s="2">
        <f t="shared" si="1214"/>
        <v>1.1342155009451765E-2</v>
      </c>
      <c r="N3256" s="1">
        <v>871</v>
      </c>
      <c r="O3256" s="1">
        <v>1763</v>
      </c>
      <c r="P3256" s="1">
        <v>504</v>
      </c>
      <c r="R3256" s="1">
        <v>25</v>
      </c>
      <c r="T3256" s="1">
        <v>11</v>
      </c>
      <c r="AL3256" s="7">
        <f>IF(Q3256&gt;0,RANK(Q3256,(N3256:P3256,Q3256:AJ3256)),0)</f>
        <v>0</v>
      </c>
      <c r="AM3256" s="7">
        <f>IF(R3256&gt;0,RANK(R3256,(N3256:P3256,Q3256:AJ3256)),0)</f>
        <v>4</v>
      </c>
      <c r="AN3256" s="7">
        <f>IF(S3256&gt;0,RANK(S3256,(N3256:P3256,Q3256:AJ3256)),0)</f>
        <v>0</v>
      </c>
      <c r="AO3256" s="7">
        <f>IF(T3256&gt;0,RANK(T3256,(N3256:P3256,Q3256:AJ3256)),0)</f>
        <v>5</v>
      </c>
      <c r="AP3256" s="2">
        <f t="shared" si="1215"/>
        <v>0</v>
      </c>
      <c r="AQ3256" s="2">
        <f t="shared" si="1216"/>
        <v>7.8764965343415243E-3</v>
      </c>
      <c r="AR3256" s="2">
        <f t="shared" si="1217"/>
        <v>0</v>
      </c>
      <c r="AS3256" s="2">
        <f t="shared" si="1218"/>
        <v>3.4656584751102709E-3</v>
      </c>
      <c r="AU3256" t="s">
        <v>1695</v>
      </c>
      <c r="AV3256" t="s">
        <v>1196</v>
      </c>
      <c r="AY3256" s="130">
        <v>56</v>
      </c>
      <c r="AZ3256" s="131">
        <v>45</v>
      </c>
      <c r="BA3256" s="132">
        <f t="shared" si="1219"/>
        <v>56045</v>
      </c>
      <c r="BC3256" s="7" t="s">
        <v>532</v>
      </c>
    </row>
    <row r="3257" spans="1:55" collapsed="1" x14ac:dyDescent="0.2">
      <c r="A3257" t="s">
        <v>2979</v>
      </c>
      <c r="B3257" t="s">
        <v>3301</v>
      </c>
      <c r="C3257" s="1">
        <f t="shared" si="1210"/>
        <v>211571</v>
      </c>
      <c r="D3257" s="7">
        <f>RANK(N3257,(N3257:P3257,Q3257:AJ3257))</f>
        <v>2</v>
      </c>
      <c r="E3257" s="7">
        <f>RANK(O3257,(N3257:P3257,Q3257:AJ3257))</f>
        <v>1</v>
      </c>
      <c r="F3257" s="7">
        <f>IF(P3257&gt;0,RANK(P3257,(N3257:P3257,Q3257:AJ3257)),0)</f>
        <v>3</v>
      </c>
      <c r="G3257" s="1">
        <f t="shared" si="1220"/>
        <v>27454</v>
      </c>
      <c r="H3257" s="2">
        <f t="shared" si="1221"/>
        <v>0.12976258560955897</v>
      </c>
      <c r="I3257" s="2"/>
      <c r="J3257" s="2">
        <f t="shared" si="1211"/>
        <v>0.36835861247524471</v>
      </c>
      <c r="K3257" s="2">
        <f t="shared" si="1212"/>
        <v>0.49812119808480371</v>
      </c>
      <c r="L3257" s="2">
        <f t="shared" si="1213"/>
        <v>0.12254987687348455</v>
      </c>
      <c r="M3257" s="2">
        <f t="shared" si="1214"/>
        <v>1.0970312566467036E-2</v>
      </c>
      <c r="N3257" s="1">
        <f t="shared" ref="N3257:T3257" si="1222">SUM(N3234:N3256)</f>
        <v>77934</v>
      </c>
      <c r="O3257" s="1">
        <f t="shared" si="1222"/>
        <v>105388</v>
      </c>
      <c r="P3257" s="1">
        <f t="shared" si="1222"/>
        <v>25928</v>
      </c>
      <c r="R3257" s="1">
        <f t="shared" si="1222"/>
        <v>1739</v>
      </c>
      <c r="T3257" s="1">
        <f t="shared" si="1222"/>
        <v>582</v>
      </c>
      <c r="AL3257" s="7">
        <f>IF(Q3257&gt;0,RANK(Q3257,(N3257:P3257,Q3257:AJ3257)),0)</f>
        <v>0</v>
      </c>
      <c r="AM3257" s="7">
        <f>IF(R3257&gt;0,RANK(R3257,(N3257:P3257,Q3257:AJ3257)),0)</f>
        <v>4</v>
      </c>
      <c r="AN3257" s="7">
        <f>IF(S3257&gt;0,RANK(S3257,(N3257:P3257,Q3257:AJ3257)),0)</f>
        <v>0</v>
      </c>
      <c r="AO3257" s="7">
        <f>IF(T3257&gt;0,RANK(T3257,(N3257:P3257,Q3257:AJ3257)),0)</f>
        <v>5</v>
      </c>
      <c r="AP3257" s="2">
        <f t="shared" si="1215"/>
        <v>0</v>
      </c>
      <c r="AQ3257" s="2">
        <f t="shared" si="1216"/>
        <v>8.2194629698777236E-3</v>
      </c>
      <c r="AR3257" s="2">
        <f t="shared" si="1217"/>
        <v>0</v>
      </c>
      <c r="AS3257" s="2">
        <f t="shared" si="1218"/>
        <v>2.7508495965893245E-3</v>
      </c>
      <c r="AU3257" t="s">
        <v>2979</v>
      </c>
      <c r="AV3257" t="s">
        <v>3301</v>
      </c>
      <c r="AY3257" s="130">
        <v>56</v>
      </c>
      <c r="AZ3257" s="131"/>
      <c r="BA3257" s="130">
        <v>56</v>
      </c>
      <c r="BC3257" s="7" t="s">
        <v>433</v>
      </c>
    </row>
    <row r="3258" spans="1:55" x14ac:dyDescent="0.2">
      <c r="C3258" s="1"/>
      <c r="E3258" s="7"/>
      <c r="F3258" s="7"/>
      <c r="I3258" s="2"/>
      <c r="AL3258" s="7"/>
      <c r="AM3258" s="7"/>
      <c r="AN3258" s="7"/>
      <c r="AO3258" s="7"/>
    </row>
    <row r="3259" spans="1:55" x14ac:dyDescent="0.2">
      <c r="AZ3259" s="83"/>
      <c r="BA3259" s="76" t="str">
        <f t="shared" ref="BA3259:BA3275" si="1223">AY3259&amp;AZ3259</f>
        <v/>
      </c>
    </row>
    <row r="3260" spans="1:55" hidden="1" outlineLevel="1" x14ac:dyDescent="0.2">
      <c r="A3260" t="s">
        <v>2497</v>
      </c>
      <c r="B3260" t="s">
        <v>2642</v>
      </c>
      <c r="AU3260" t="s">
        <v>2497</v>
      </c>
      <c r="AV3260" t="s">
        <v>2642</v>
      </c>
      <c r="AY3260" s="83" t="s">
        <v>2496</v>
      </c>
      <c r="AZ3260" s="83" t="s">
        <v>3091</v>
      </c>
      <c r="BA3260" s="76" t="str">
        <f t="shared" si="1223"/>
        <v>72001</v>
      </c>
      <c r="BC3260" s="7" t="s">
        <v>2498</v>
      </c>
    </row>
    <row r="3261" spans="1:55" hidden="1" outlineLevel="1" x14ac:dyDescent="0.2">
      <c r="A3261" t="s">
        <v>2499</v>
      </c>
      <c r="B3261" t="s">
        <v>2642</v>
      </c>
      <c r="AU3261" t="s">
        <v>2499</v>
      </c>
      <c r="AV3261" t="s">
        <v>2642</v>
      </c>
      <c r="AY3261" s="83" t="s">
        <v>2496</v>
      </c>
      <c r="AZ3261" s="83" t="s">
        <v>3092</v>
      </c>
      <c r="BA3261" s="76" t="str">
        <f t="shared" si="1223"/>
        <v>72003</v>
      </c>
      <c r="BC3261" s="7" t="s">
        <v>2498</v>
      </c>
    </row>
    <row r="3262" spans="1:55" hidden="1" outlineLevel="1" x14ac:dyDescent="0.2">
      <c r="A3262" t="s">
        <v>2165</v>
      </c>
      <c r="B3262" t="s">
        <v>2642</v>
      </c>
      <c r="AU3262" t="s">
        <v>2165</v>
      </c>
      <c r="AV3262" t="s">
        <v>2642</v>
      </c>
      <c r="AY3262" s="83" t="s">
        <v>2496</v>
      </c>
      <c r="AZ3262" s="83" t="s">
        <v>3093</v>
      </c>
      <c r="BA3262" s="76" t="str">
        <f t="shared" si="1223"/>
        <v>72005</v>
      </c>
      <c r="BC3262" s="7" t="s">
        <v>2498</v>
      </c>
    </row>
    <row r="3263" spans="1:55" hidden="1" outlineLevel="1" x14ac:dyDescent="0.2">
      <c r="A3263" t="s">
        <v>3113</v>
      </c>
      <c r="B3263" t="s">
        <v>2642</v>
      </c>
      <c r="AU3263" t="s">
        <v>3113</v>
      </c>
      <c r="AV3263" t="s">
        <v>2642</v>
      </c>
      <c r="AY3263" s="83" t="s">
        <v>2496</v>
      </c>
      <c r="AZ3263" s="83" t="s">
        <v>3094</v>
      </c>
      <c r="BA3263" s="76" t="str">
        <f t="shared" si="1223"/>
        <v>72007</v>
      </c>
      <c r="BC3263" s="7" t="s">
        <v>2498</v>
      </c>
    </row>
    <row r="3264" spans="1:55" hidden="1" outlineLevel="1" x14ac:dyDescent="0.2">
      <c r="A3264" t="s">
        <v>3114</v>
      </c>
      <c r="B3264" t="s">
        <v>2642</v>
      </c>
      <c r="AU3264" t="s">
        <v>3114</v>
      </c>
      <c r="AV3264" t="s">
        <v>2642</v>
      </c>
      <c r="AY3264" s="83" t="s">
        <v>2496</v>
      </c>
      <c r="AZ3264" s="83" t="s">
        <v>1994</v>
      </c>
      <c r="BA3264" s="76" t="str">
        <f t="shared" si="1223"/>
        <v>72009</v>
      </c>
      <c r="BC3264" s="7" t="s">
        <v>2498</v>
      </c>
    </row>
    <row r="3265" spans="1:55" hidden="1" outlineLevel="1" x14ac:dyDescent="0.2">
      <c r="A3265" t="s">
        <v>3115</v>
      </c>
      <c r="B3265" t="s">
        <v>2642</v>
      </c>
      <c r="AU3265" t="s">
        <v>3115</v>
      </c>
      <c r="AV3265" t="s">
        <v>2642</v>
      </c>
      <c r="AY3265" s="83" t="s">
        <v>2496</v>
      </c>
      <c r="AZ3265" s="83" t="s">
        <v>1995</v>
      </c>
      <c r="BA3265" s="76" t="str">
        <f t="shared" si="1223"/>
        <v>72011</v>
      </c>
      <c r="BC3265" s="7" t="s">
        <v>2498</v>
      </c>
    </row>
    <row r="3266" spans="1:55" hidden="1" outlineLevel="1" x14ac:dyDescent="0.2">
      <c r="A3266" t="s">
        <v>3116</v>
      </c>
      <c r="B3266" t="s">
        <v>2642</v>
      </c>
      <c r="AU3266" t="s">
        <v>3116</v>
      </c>
      <c r="AV3266" t="s">
        <v>2642</v>
      </c>
      <c r="AY3266" s="83" t="s">
        <v>2496</v>
      </c>
      <c r="AZ3266" s="83" t="s">
        <v>1996</v>
      </c>
      <c r="BA3266" s="76" t="str">
        <f t="shared" si="1223"/>
        <v>72013</v>
      </c>
      <c r="BC3266" s="7" t="s">
        <v>2498</v>
      </c>
    </row>
    <row r="3267" spans="1:55" hidden="1" outlineLevel="1" x14ac:dyDescent="0.2">
      <c r="A3267" t="s">
        <v>3117</v>
      </c>
      <c r="B3267" t="s">
        <v>2642</v>
      </c>
      <c r="AU3267" t="s">
        <v>3117</v>
      </c>
      <c r="AV3267" t="s">
        <v>2642</v>
      </c>
      <c r="AY3267" s="83" t="s">
        <v>2496</v>
      </c>
      <c r="AZ3267" s="83" t="s">
        <v>3256</v>
      </c>
      <c r="BA3267" s="76" t="str">
        <f t="shared" si="1223"/>
        <v>72015</v>
      </c>
      <c r="BC3267" s="7" t="s">
        <v>2498</v>
      </c>
    </row>
    <row r="3268" spans="1:55" hidden="1" outlineLevel="1" x14ac:dyDescent="0.2">
      <c r="A3268" t="s">
        <v>3118</v>
      </c>
      <c r="B3268" t="s">
        <v>2642</v>
      </c>
      <c r="AU3268" t="s">
        <v>3118</v>
      </c>
      <c r="AV3268" t="s">
        <v>2642</v>
      </c>
      <c r="AY3268" s="83" t="s">
        <v>2496</v>
      </c>
      <c r="AZ3268" s="83" t="s">
        <v>3257</v>
      </c>
      <c r="BA3268" s="76" t="str">
        <f t="shared" si="1223"/>
        <v>72017</v>
      </c>
      <c r="BC3268" s="7" t="s">
        <v>2498</v>
      </c>
    </row>
    <row r="3269" spans="1:55" hidden="1" outlineLevel="1" x14ac:dyDescent="0.2">
      <c r="A3269" t="s">
        <v>2604</v>
      </c>
      <c r="B3269" t="s">
        <v>2642</v>
      </c>
      <c r="AU3269" t="s">
        <v>2604</v>
      </c>
      <c r="AV3269" t="s">
        <v>2642</v>
      </c>
      <c r="AY3269" s="83" t="s">
        <v>2496</v>
      </c>
      <c r="AZ3269" s="83" t="s">
        <v>3258</v>
      </c>
      <c r="BA3269" s="76" t="str">
        <f t="shared" si="1223"/>
        <v>72019</v>
      </c>
      <c r="BC3269" s="7" t="s">
        <v>2498</v>
      </c>
    </row>
    <row r="3270" spans="1:55" hidden="1" outlineLevel="1" x14ac:dyDescent="0.2">
      <c r="A3270" t="s">
        <v>2605</v>
      </c>
      <c r="B3270" t="s">
        <v>2642</v>
      </c>
      <c r="AU3270" t="s">
        <v>2605</v>
      </c>
      <c r="AV3270" t="s">
        <v>2642</v>
      </c>
      <c r="AY3270" s="83" t="s">
        <v>2496</v>
      </c>
      <c r="AZ3270" s="83" t="s">
        <v>3050</v>
      </c>
      <c r="BA3270" s="76" t="str">
        <f t="shared" si="1223"/>
        <v>72021</v>
      </c>
      <c r="BC3270" s="7" t="s">
        <v>2498</v>
      </c>
    </row>
    <row r="3271" spans="1:55" hidden="1" outlineLevel="1" x14ac:dyDescent="0.2">
      <c r="A3271" t="s">
        <v>2606</v>
      </c>
      <c r="B3271" t="s">
        <v>2642</v>
      </c>
      <c r="AU3271" t="s">
        <v>2606</v>
      </c>
      <c r="AV3271" t="s">
        <v>2642</v>
      </c>
      <c r="AY3271" s="83" t="s">
        <v>2496</v>
      </c>
      <c r="AZ3271" s="83" t="s">
        <v>2796</v>
      </c>
      <c r="BA3271" s="76" t="str">
        <f t="shared" si="1223"/>
        <v>72023</v>
      </c>
      <c r="BC3271" s="7" t="s">
        <v>2498</v>
      </c>
    </row>
    <row r="3272" spans="1:55" hidden="1" outlineLevel="1" x14ac:dyDescent="0.2">
      <c r="A3272" t="s">
        <v>1349</v>
      </c>
      <c r="B3272" t="s">
        <v>2642</v>
      </c>
      <c r="AU3272" t="s">
        <v>1349</v>
      </c>
      <c r="AV3272" t="s">
        <v>2642</v>
      </c>
      <c r="AY3272" s="83" t="s">
        <v>2496</v>
      </c>
      <c r="AZ3272" s="83" t="s">
        <v>2797</v>
      </c>
      <c r="BA3272" s="76" t="str">
        <f t="shared" si="1223"/>
        <v>72025</v>
      </c>
      <c r="BC3272" s="7" t="s">
        <v>2498</v>
      </c>
    </row>
    <row r="3273" spans="1:55" hidden="1" outlineLevel="1" x14ac:dyDescent="0.2">
      <c r="A3273" t="s">
        <v>1350</v>
      </c>
      <c r="B3273" t="s">
        <v>2642</v>
      </c>
      <c r="AU3273" t="s">
        <v>1350</v>
      </c>
      <c r="AV3273" t="s">
        <v>2642</v>
      </c>
      <c r="AY3273" s="83" t="s">
        <v>2496</v>
      </c>
      <c r="AZ3273" s="83" t="s">
        <v>2798</v>
      </c>
      <c r="BA3273" s="76" t="str">
        <f t="shared" si="1223"/>
        <v>72027</v>
      </c>
      <c r="BC3273" s="7" t="s">
        <v>2498</v>
      </c>
    </row>
    <row r="3274" spans="1:55" hidden="1" outlineLevel="1" x14ac:dyDescent="0.2">
      <c r="A3274" t="s">
        <v>1315</v>
      </c>
      <c r="B3274" t="s">
        <v>2642</v>
      </c>
      <c r="AU3274" t="s">
        <v>1315</v>
      </c>
      <c r="AV3274" t="s">
        <v>2642</v>
      </c>
      <c r="AY3274" s="83" t="s">
        <v>2496</v>
      </c>
      <c r="AZ3274" s="83" t="s">
        <v>2799</v>
      </c>
      <c r="BA3274" s="76" t="str">
        <f t="shared" si="1223"/>
        <v>72029</v>
      </c>
      <c r="BC3274" s="7" t="s">
        <v>2498</v>
      </c>
    </row>
    <row r="3275" spans="1:55" hidden="1" outlineLevel="1" x14ac:dyDescent="0.2">
      <c r="A3275" t="s">
        <v>1316</v>
      </c>
      <c r="B3275" t="s">
        <v>2642</v>
      </c>
      <c r="AU3275" t="s">
        <v>1316</v>
      </c>
      <c r="AV3275" t="s">
        <v>2642</v>
      </c>
      <c r="AY3275" s="83" t="s">
        <v>2496</v>
      </c>
      <c r="AZ3275" s="83" t="s">
        <v>2800</v>
      </c>
      <c r="BA3275" s="76" t="str">
        <f t="shared" si="1223"/>
        <v>72031</v>
      </c>
      <c r="BC3275" s="7" t="s">
        <v>2498</v>
      </c>
    </row>
    <row r="3276" spans="1:55" hidden="1" outlineLevel="1" x14ac:dyDescent="0.2">
      <c r="A3276" t="s">
        <v>1317</v>
      </c>
      <c r="B3276" t="s">
        <v>2642</v>
      </c>
      <c r="AU3276" t="s">
        <v>1317</v>
      </c>
      <c r="AV3276" t="s">
        <v>2642</v>
      </c>
      <c r="AY3276" s="83" t="s">
        <v>2496</v>
      </c>
      <c r="AZ3276" s="83" t="s">
        <v>2801</v>
      </c>
      <c r="BA3276" s="76" t="str">
        <f t="shared" ref="BA3276:BA3339" si="1224">AY3276&amp;AZ3276</f>
        <v>72033</v>
      </c>
      <c r="BC3276" s="7" t="s">
        <v>2498</v>
      </c>
    </row>
    <row r="3277" spans="1:55" hidden="1" outlineLevel="1" x14ac:dyDescent="0.2">
      <c r="A3277" t="s">
        <v>1318</v>
      </c>
      <c r="B3277" t="s">
        <v>2642</v>
      </c>
      <c r="AU3277" t="s">
        <v>1318</v>
      </c>
      <c r="AV3277" t="s">
        <v>2642</v>
      </c>
      <c r="AY3277" s="83" t="s">
        <v>2496</v>
      </c>
      <c r="AZ3277" s="83" t="s">
        <v>2802</v>
      </c>
      <c r="BA3277" s="76" t="str">
        <f t="shared" si="1224"/>
        <v>72035</v>
      </c>
      <c r="BC3277" s="7" t="s">
        <v>2498</v>
      </c>
    </row>
    <row r="3278" spans="1:55" hidden="1" outlineLevel="1" x14ac:dyDescent="0.2">
      <c r="A3278" t="s">
        <v>1319</v>
      </c>
      <c r="B3278" t="s">
        <v>2642</v>
      </c>
      <c r="AU3278" t="s">
        <v>1319</v>
      </c>
      <c r="AV3278" t="s">
        <v>2642</v>
      </c>
      <c r="AY3278" s="83" t="s">
        <v>2496</v>
      </c>
      <c r="AZ3278" s="83" t="s">
        <v>2803</v>
      </c>
      <c r="BA3278" s="76" t="str">
        <f t="shared" si="1224"/>
        <v>72037</v>
      </c>
      <c r="BC3278" s="7" t="s">
        <v>2498</v>
      </c>
    </row>
    <row r="3279" spans="1:55" hidden="1" outlineLevel="1" x14ac:dyDescent="0.2">
      <c r="A3279" t="s">
        <v>1319</v>
      </c>
      <c r="B3279" t="s">
        <v>2642</v>
      </c>
      <c r="AU3279" t="s">
        <v>1319</v>
      </c>
      <c r="AV3279" t="s">
        <v>2642</v>
      </c>
      <c r="AY3279" s="83" t="s">
        <v>2496</v>
      </c>
      <c r="AZ3279" s="83" t="s">
        <v>2803</v>
      </c>
      <c r="BA3279" s="76" t="str">
        <f t="shared" si="1224"/>
        <v>72037</v>
      </c>
      <c r="BC3279" s="7" t="s">
        <v>2498</v>
      </c>
    </row>
    <row r="3280" spans="1:55" hidden="1" outlineLevel="1" x14ac:dyDescent="0.2">
      <c r="A3280" t="s">
        <v>2079</v>
      </c>
      <c r="B3280" t="s">
        <v>2642</v>
      </c>
      <c r="AU3280" t="s">
        <v>2079</v>
      </c>
      <c r="AV3280" t="s">
        <v>2642</v>
      </c>
      <c r="AY3280" s="83" t="s">
        <v>2496</v>
      </c>
      <c r="AZ3280" s="83" t="s">
        <v>2490</v>
      </c>
      <c r="BA3280" s="76" t="str">
        <f t="shared" si="1224"/>
        <v>72039</v>
      </c>
      <c r="BC3280" s="7" t="s">
        <v>2498</v>
      </c>
    </row>
    <row r="3281" spans="1:55" hidden="1" outlineLevel="1" x14ac:dyDescent="0.2">
      <c r="A3281" t="s">
        <v>1320</v>
      </c>
      <c r="B3281" t="s">
        <v>2642</v>
      </c>
      <c r="AU3281" t="s">
        <v>1320</v>
      </c>
      <c r="AV3281" t="s">
        <v>2642</v>
      </c>
      <c r="AY3281" s="83" t="s">
        <v>2496</v>
      </c>
      <c r="AZ3281" s="83" t="s">
        <v>2491</v>
      </c>
      <c r="BA3281" s="76" t="str">
        <f t="shared" si="1224"/>
        <v>72041</v>
      </c>
      <c r="BC3281" s="7" t="s">
        <v>2498</v>
      </c>
    </row>
    <row r="3282" spans="1:55" hidden="1" outlineLevel="1" x14ac:dyDescent="0.2">
      <c r="A3282" t="s">
        <v>1679</v>
      </c>
      <c r="B3282" t="s">
        <v>2642</v>
      </c>
      <c r="AU3282" t="s">
        <v>1679</v>
      </c>
      <c r="AV3282" t="s">
        <v>2642</v>
      </c>
      <c r="AY3282" s="83" t="s">
        <v>2496</v>
      </c>
      <c r="AZ3282" s="83" t="s">
        <v>2492</v>
      </c>
      <c r="BA3282" s="76" t="str">
        <f t="shared" si="1224"/>
        <v>72043</v>
      </c>
      <c r="BC3282" s="7" t="s">
        <v>2498</v>
      </c>
    </row>
    <row r="3283" spans="1:55" hidden="1" outlineLevel="1" x14ac:dyDescent="0.2">
      <c r="A3283" t="s">
        <v>1680</v>
      </c>
      <c r="B3283" t="s">
        <v>2642</v>
      </c>
      <c r="AU3283" t="s">
        <v>1680</v>
      </c>
      <c r="AV3283" t="s">
        <v>2642</v>
      </c>
      <c r="AY3283" s="83" t="s">
        <v>2496</v>
      </c>
      <c r="AZ3283" s="83" t="s">
        <v>2313</v>
      </c>
      <c r="BA3283" s="76" t="str">
        <f t="shared" si="1224"/>
        <v>72045</v>
      </c>
      <c r="BC3283" s="7" t="s">
        <v>2498</v>
      </c>
    </row>
    <row r="3284" spans="1:55" hidden="1" outlineLevel="1" x14ac:dyDescent="0.2">
      <c r="A3284" t="s">
        <v>1681</v>
      </c>
      <c r="B3284" t="s">
        <v>2642</v>
      </c>
      <c r="AU3284" t="s">
        <v>1681</v>
      </c>
      <c r="AV3284" t="s">
        <v>2642</v>
      </c>
      <c r="AY3284" s="83" t="s">
        <v>2496</v>
      </c>
      <c r="AZ3284" s="83" t="s">
        <v>2314</v>
      </c>
      <c r="BA3284" s="76" t="str">
        <f t="shared" si="1224"/>
        <v>72047</v>
      </c>
      <c r="BC3284" s="7" t="s">
        <v>2498</v>
      </c>
    </row>
    <row r="3285" spans="1:55" hidden="1" outlineLevel="1" x14ac:dyDescent="0.2">
      <c r="A3285" t="s">
        <v>1682</v>
      </c>
      <c r="B3285" t="s">
        <v>2642</v>
      </c>
      <c r="AU3285" t="s">
        <v>1682</v>
      </c>
      <c r="AV3285" t="s">
        <v>2642</v>
      </c>
      <c r="AY3285" s="83" t="s">
        <v>2496</v>
      </c>
      <c r="AZ3285" s="83" t="s">
        <v>2315</v>
      </c>
      <c r="BA3285" s="76" t="str">
        <f t="shared" si="1224"/>
        <v>72049</v>
      </c>
      <c r="BC3285" s="7" t="s">
        <v>2498</v>
      </c>
    </row>
    <row r="3286" spans="1:55" hidden="1" outlineLevel="1" x14ac:dyDescent="0.2">
      <c r="A3286" t="s">
        <v>1682</v>
      </c>
      <c r="B3286" t="s">
        <v>2642</v>
      </c>
      <c r="AU3286" t="s">
        <v>1682</v>
      </c>
      <c r="AV3286" t="s">
        <v>2642</v>
      </c>
      <c r="AY3286" s="83" t="s">
        <v>2496</v>
      </c>
      <c r="AZ3286" s="83" t="s">
        <v>2315</v>
      </c>
      <c r="BA3286" s="76" t="str">
        <f t="shared" si="1224"/>
        <v>72049</v>
      </c>
      <c r="BC3286" s="7" t="s">
        <v>2498</v>
      </c>
    </row>
    <row r="3287" spans="1:55" hidden="1" outlineLevel="1" x14ac:dyDescent="0.2">
      <c r="A3287" t="s">
        <v>1682</v>
      </c>
      <c r="B3287" t="s">
        <v>2642</v>
      </c>
      <c r="AU3287" t="s">
        <v>1682</v>
      </c>
      <c r="AV3287" t="s">
        <v>2642</v>
      </c>
      <c r="AY3287" s="83" t="s">
        <v>2496</v>
      </c>
      <c r="AZ3287" s="83" t="s">
        <v>2315</v>
      </c>
      <c r="BA3287" s="76" t="str">
        <f t="shared" si="1224"/>
        <v>72049</v>
      </c>
      <c r="BC3287" s="7" t="s">
        <v>2498</v>
      </c>
    </row>
    <row r="3288" spans="1:55" hidden="1" outlineLevel="1" x14ac:dyDescent="0.2">
      <c r="A3288" t="s">
        <v>1682</v>
      </c>
      <c r="B3288" t="s">
        <v>2642</v>
      </c>
      <c r="AU3288" t="s">
        <v>1682</v>
      </c>
      <c r="AV3288" t="s">
        <v>2642</v>
      </c>
      <c r="AY3288" s="83" t="s">
        <v>2496</v>
      </c>
      <c r="AZ3288" s="83" t="s">
        <v>2315</v>
      </c>
      <c r="BA3288" s="76" t="str">
        <f t="shared" si="1224"/>
        <v>72049</v>
      </c>
      <c r="BC3288" s="7" t="s">
        <v>2498</v>
      </c>
    </row>
    <row r="3289" spans="1:55" hidden="1" outlineLevel="1" x14ac:dyDescent="0.2">
      <c r="A3289" t="s">
        <v>1682</v>
      </c>
      <c r="B3289" t="s">
        <v>2642</v>
      </c>
      <c r="AU3289" t="s">
        <v>1682</v>
      </c>
      <c r="AV3289" t="s">
        <v>2642</v>
      </c>
      <c r="AY3289" s="83" t="s">
        <v>2496</v>
      </c>
      <c r="AZ3289" s="83" t="s">
        <v>2315</v>
      </c>
      <c r="BA3289" s="76" t="str">
        <f t="shared" si="1224"/>
        <v>72049</v>
      </c>
      <c r="BC3289" s="7" t="s">
        <v>2498</v>
      </c>
    </row>
    <row r="3290" spans="1:55" hidden="1" outlineLevel="1" x14ac:dyDescent="0.2">
      <c r="A3290" t="s">
        <v>1683</v>
      </c>
      <c r="B3290" t="s">
        <v>2642</v>
      </c>
      <c r="AU3290" t="s">
        <v>1683</v>
      </c>
      <c r="AV3290" t="s">
        <v>2642</v>
      </c>
      <c r="AY3290" s="83" t="s">
        <v>2496</v>
      </c>
      <c r="AZ3290" s="83" t="s">
        <v>2316</v>
      </c>
      <c r="BA3290" s="76" t="str">
        <f t="shared" si="1224"/>
        <v>72051</v>
      </c>
      <c r="BC3290" s="7" t="s">
        <v>2498</v>
      </c>
    </row>
    <row r="3291" spans="1:55" hidden="1" outlineLevel="1" x14ac:dyDescent="0.2">
      <c r="A3291" t="s">
        <v>1684</v>
      </c>
      <c r="B3291" t="s">
        <v>2642</v>
      </c>
      <c r="AU3291" t="s">
        <v>1684</v>
      </c>
      <c r="AV3291" t="s">
        <v>2642</v>
      </c>
      <c r="AY3291" s="83" t="s">
        <v>2496</v>
      </c>
      <c r="AZ3291" s="83" t="s">
        <v>2317</v>
      </c>
      <c r="BA3291" s="76" t="str">
        <f t="shared" si="1224"/>
        <v>72053</v>
      </c>
      <c r="BC3291" s="7" t="s">
        <v>2498</v>
      </c>
    </row>
    <row r="3292" spans="1:55" hidden="1" outlineLevel="1" x14ac:dyDescent="0.2">
      <c r="A3292" t="s">
        <v>1684</v>
      </c>
      <c r="B3292" t="s">
        <v>2642</v>
      </c>
      <c r="AU3292" t="s">
        <v>1684</v>
      </c>
      <c r="AV3292" t="s">
        <v>2642</v>
      </c>
      <c r="AY3292" s="83" t="s">
        <v>2496</v>
      </c>
      <c r="AZ3292" s="83" t="s">
        <v>2317</v>
      </c>
      <c r="BA3292" s="76" t="str">
        <f t="shared" si="1224"/>
        <v>72053</v>
      </c>
      <c r="BC3292" s="7" t="s">
        <v>2498</v>
      </c>
    </row>
    <row r="3293" spans="1:55" hidden="1" outlineLevel="1" x14ac:dyDescent="0.2">
      <c r="A3293" t="s">
        <v>1684</v>
      </c>
      <c r="B3293" t="s">
        <v>2642</v>
      </c>
      <c r="AU3293" t="s">
        <v>1684</v>
      </c>
      <c r="AV3293" t="s">
        <v>2642</v>
      </c>
      <c r="AY3293" s="83" t="s">
        <v>2496</v>
      </c>
      <c r="AZ3293" s="83" t="s">
        <v>2317</v>
      </c>
      <c r="BA3293" s="76" t="str">
        <f t="shared" si="1224"/>
        <v>72053</v>
      </c>
      <c r="BC3293" s="7" t="s">
        <v>2498</v>
      </c>
    </row>
    <row r="3294" spans="1:55" hidden="1" outlineLevel="1" x14ac:dyDescent="0.2">
      <c r="A3294" t="s">
        <v>1684</v>
      </c>
      <c r="B3294" t="s">
        <v>2642</v>
      </c>
      <c r="AU3294" t="s">
        <v>1684</v>
      </c>
      <c r="AV3294" t="s">
        <v>2642</v>
      </c>
      <c r="AY3294" s="83" t="s">
        <v>2496</v>
      </c>
      <c r="AZ3294" s="83" t="s">
        <v>2317</v>
      </c>
      <c r="BA3294" s="76" t="str">
        <f t="shared" si="1224"/>
        <v>72053</v>
      </c>
      <c r="BC3294" s="7" t="s">
        <v>2498</v>
      </c>
    </row>
    <row r="3295" spans="1:55" hidden="1" outlineLevel="1" x14ac:dyDescent="0.2">
      <c r="A3295" t="s">
        <v>288</v>
      </c>
      <c r="B3295" t="s">
        <v>2642</v>
      </c>
      <c r="AU3295" t="s">
        <v>288</v>
      </c>
      <c r="AV3295" t="s">
        <v>2642</v>
      </c>
      <c r="AY3295" s="83" t="s">
        <v>2496</v>
      </c>
      <c r="AZ3295" s="83" t="s">
        <v>1685</v>
      </c>
      <c r="BA3295" s="76" t="str">
        <f t="shared" si="1224"/>
        <v>72054</v>
      </c>
      <c r="BC3295" s="7" t="s">
        <v>2498</v>
      </c>
    </row>
    <row r="3296" spans="1:55" hidden="1" outlineLevel="1" x14ac:dyDescent="0.2">
      <c r="A3296" t="s">
        <v>1686</v>
      </c>
      <c r="B3296" t="s">
        <v>2642</v>
      </c>
      <c r="AU3296" t="s">
        <v>1686</v>
      </c>
      <c r="AV3296" t="s">
        <v>2642</v>
      </c>
      <c r="AY3296" s="83" t="s">
        <v>2496</v>
      </c>
      <c r="AZ3296" s="83" t="s">
        <v>2318</v>
      </c>
      <c r="BA3296" s="76" t="str">
        <f t="shared" si="1224"/>
        <v>72055</v>
      </c>
      <c r="BC3296" s="7" t="s">
        <v>2498</v>
      </c>
    </row>
    <row r="3297" spans="1:55" hidden="1" outlineLevel="1" x14ac:dyDescent="0.2">
      <c r="A3297" t="s">
        <v>1687</v>
      </c>
      <c r="B3297" t="s">
        <v>2642</v>
      </c>
      <c r="AU3297" t="s">
        <v>1687</v>
      </c>
      <c r="AV3297" t="s">
        <v>2642</v>
      </c>
      <c r="AY3297" s="83" t="s">
        <v>2496</v>
      </c>
      <c r="AZ3297" s="83" t="s">
        <v>2680</v>
      </c>
      <c r="BA3297" s="76" t="str">
        <f t="shared" si="1224"/>
        <v>72057</v>
      </c>
      <c r="BC3297" s="7" t="s">
        <v>2498</v>
      </c>
    </row>
    <row r="3298" spans="1:55" hidden="1" outlineLevel="1" x14ac:dyDescent="0.2">
      <c r="A3298" t="s">
        <v>1997</v>
      </c>
      <c r="B3298" t="s">
        <v>2642</v>
      </c>
      <c r="AU3298" t="s">
        <v>1997</v>
      </c>
      <c r="AV3298" t="s">
        <v>2642</v>
      </c>
      <c r="AY3298" s="83" t="s">
        <v>2496</v>
      </c>
      <c r="AZ3298" s="83" t="s">
        <v>2934</v>
      </c>
      <c r="BA3298" s="76" t="str">
        <f t="shared" si="1224"/>
        <v>72059</v>
      </c>
      <c r="BC3298" s="7" t="s">
        <v>2498</v>
      </c>
    </row>
    <row r="3299" spans="1:55" hidden="1" outlineLevel="1" x14ac:dyDescent="0.2">
      <c r="A3299" t="s">
        <v>1998</v>
      </c>
      <c r="B3299" t="s">
        <v>2642</v>
      </c>
      <c r="AU3299" t="s">
        <v>1998</v>
      </c>
      <c r="AV3299" t="s">
        <v>2642</v>
      </c>
      <c r="AY3299" s="83" t="s">
        <v>2496</v>
      </c>
      <c r="AZ3299" s="83" t="s">
        <v>2935</v>
      </c>
      <c r="BA3299" s="76" t="str">
        <f t="shared" si="1224"/>
        <v>72061</v>
      </c>
      <c r="BC3299" s="7" t="s">
        <v>2498</v>
      </c>
    </row>
    <row r="3300" spans="1:55" hidden="1" outlineLevel="1" x14ac:dyDescent="0.2">
      <c r="A3300" t="s">
        <v>1999</v>
      </c>
      <c r="B3300" t="s">
        <v>2642</v>
      </c>
      <c r="AU3300" t="s">
        <v>1999</v>
      </c>
      <c r="AV3300" t="s">
        <v>2642</v>
      </c>
      <c r="AY3300" s="83" t="s">
        <v>2496</v>
      </c>
      <c r="AZ3300" s="83" t="s">
        <v>2936</v>
      </c>
      <c r="BA3300" s="76" t="str">
        <f t="shared" si="1224"/>
        <v>72063</v>
      </c>
      <c r="BC3300" s="7" t="s">
        <v>2498</v>
      </c>
    </row>
    <row r="3301" spans="1:55" hidden="1" outlineLevel="1" x14ac:dyDescent="0.2">
      <c r="A3301" t="s">
        <v>2000</v>
      </c>
      <c r="B3301" t="s">
        <v>2642</v>
      </c>
      <c r="AU3301" t="s">
        <v>2000</v>
      </c>
      <c r="AV3301" t="s">
        <v>2642</v>
      </c>
      <c r="AY3301" s="83" t="s">
        <v>2496</v>
      </c>
      <c r="AZ3301" s="83" t="s">
        <v>2895</v>
      </c>
      <c r="BA3301" s="76" t="str">
        <f t="shared" si="1224"/>
        <v>72065</v>
      </c>
      <c r="BC3301" s="7" t="s">
        <v>2498</v>
      </c>
    </row>
    <row r="3302" spans="1:55" hidden="1" outlineLevel="1" x14ac:dyDescent="0.2">
      <c r="A3302" t="s">
        <v>1643</v>
      </c>
      <c r="B3302" t="s">
        <v>2642</v>
      </c>
      <c r="AU3302" t="s">
        <v>1643</v>
      </c>
      <c r="AV3302" t="s">
        <v>2642</v>
      </c>
      <c r="AY3302" s="83" t="s">
        <v>2496</v>
      </c>
      <c r="AZ3302" s="83" t="s">
        <v>2896</v>
      </c>
      <c r="BA3302" s="76" t="str">
        <f t="shared" si="1224"/>
        <v>72067</v>
      </c>
      <c r="BC3302" s="7" t="s">
        <v>2498</v>
      </c>
    </row>
    <row r="3303" spans="1:55" hidden="1" outlineLevel="1" x14ac:dyDescent="0.2">
      <c r="A3303" t="s">
        <v>1644</v>
      </c>
      <c r="B3303" t="s">
        <v>2642</v>
      </c>
      <c r="AU3303" t="s">
        <v>1644</v>
      </c>
      <c r="AV3303" t="s">
        <v>2642</v>
      </c>
      <c r="AY3303" s="83" t="s">
        <v>2496</v>
      </c>
      <c r="AZ3303" s="83" t="s">
        <v>2649</v>
      </c>
      <c r="BA3303" s="76" t="str">
        <f t="shared" si="1224"/>
        <v>72069</v>
      </c>
      <c r="BC3303" s="7" t="s">
        <v>2498</v>
      </c>
    </row>
    <row r="3304" spans="1:55" hidden="1" outlineLevel="1" x14ac:dyDescent="0.2">
      <c r="A3304" t="s">
        <v>1951</v>
      </c>
      <c r="B3304" t="s">
        <v>2642</v>
      </c>
      <c r="AU3304" t="s">
        <v>1951</v>
      </c>
      <c r="AV3304" t="s">
        <v>2642</v>
      </c>
      <c r="AY3304" s="83" t="s">
        <v>2496</v>
      </c>
      <c r="AZ3304" s="83" t="s">
        <v>2319</v>
      </c>
      <c r="BA3304" s="76" t="str">
        <f t="shared" si="1224"/>
        <v>72071</v>
      </c>
      <c r="BC3304" s="7" t="s">
        <v>2498</v>
      </c>
    </row>
    <row r="3305" spans="1:55" hidden="1" outlineLevel="1" x14ac:dyDescent="0.2">
      <c r="A3305" t="s">
        <v>2610</v>
      </c>
      <c r="B3305" t="s">
        <v>2642</v>
      </c>
      <c r="AU3305" t="s">
        <v>2610</v>
      </c>
      <c r="AV3305" t="s">
        <v>2642</v>
      </c>
      <c r="AY3305" s="83" t="s">
        <v>2496</v>
      </c>
      <c r="AZ3305" s="83" t="s">
        <v>2320</v>
      </c>
      <c r="BA3305" s="76" t="str">
        <f t="shared" si="1224"/>
        <v>72073</v>
      </c>
      <c r="BC3305" s="7" t="s">
        <v>2498</v>
      </c>
    </row>
    <row r="3306" spans="1:55" hidden="1" outlineLevel="1" x14ac:dyDescent="0.2">
      <c r="A3306" t="s">
        <v>2292</v>
      </c>
      <c r="B3306" t="s">
        <v>2642</v>
      </c>
      <c r="AU3306" t="s">
        <v>2292</v>
      </c>
      <c r="AV3306" t="s">
        <v>2642</v>
      </c>
      <c r="AY3306" s="83" t="s">
        <v>2496</v>
      </c>
      <c r="AZ3306" s="83" t="s">
        <v>2321</v>
      </c>
      <c r="BA3306" s="76" t="str">
        <f t="shared" si="1224"/>
        <v>72075</v>
      </c>
      <c r="BC3306" s="7" t="s">
        <v>2498</v>
      </c>
    </row>
    <row r="3307" spans="1:55" hidden="1" outlineLevel="1" x14ac:dyDescent="0.2">
      <c r="A3307" t="s">
        <v>2289</v>
      </c>
      <c r="B3307" t="s">
        <v>2642</v>
      </c>
      <c r="AU3307" t="s">
        <v>2289</v>
      </c>
      <c r="AV3307" t="s">
        <v>2642</v>
      </c>
      <c r="AY3307" s="83" t="s">
        <v>2496</v>
      </c>
      <c r="AZ3307" s="83" t="s">
        <v>2322</v>
      </c>
      <c r="BA3307" s="76" t="str">
        <f t="shared" si="1224"/>
        <v>72077</v>
      </c>
      <c r="BC3307" s="7" t="s">
        <v>2498</v>
      </c>
    </row>
    <row r="3308" spans="1:55" hidden="1" outlineLevel="1" x14ac:dyDescent="0.2">
      <c r="A3308" t="s">
        <v>2290</v>
      </c>
      <c r="B3308" t="s">
        <v>2642</v>
      </c>
      <c r="AU3308" t="s">
        <v>2290</v>
      </c>
      <c r="AV3308" t="s">
        <v>2642</v>
      </c>
      <c r="AY3308" s="83" t="s">
        <v>2496</v>
      </c>
      <c r="AZ3308" s="83" t="s">
        <v>2323</v>
      </c>
      <c r="BA3308" s="76" t="str">
        <f t="shared" si="1224"/>
        <v>72079</v>
      </c>
      <c r="BC3308" s="7" t="s">
        <v>2498</v>
      </c>
    </row>
    <row r="3309" spans="1:55" hidden="1" outlineLevel="1" x14ac:dyDescent="0.2">
      <c r="A3309" t="s">
        <v>2291</v>
      </c>
      <c r="B3309" t="s">
        <v>2642</v>
      </c>
      <c r="AU3309" t="s">
        <v>2291</v>
      </c>
      <c r="AV3309" t="s">
        <v>2642</v>
      </c>
      <c r="AY3309" s="83" t="s">
        <v>2496</v>
      </c>
      <c r="AZ3309" s="83" t="s">
        <v>2324</v>
      </c>
      <c r="BA3309" s="76" t="str">
        <f t="shared" si="1224"/>
        <v>72081</v>
      </c>
      <c r="BC3309" s="7" t="s">
        <v>2498</v>
      </c>
    </row>
    <row r="3310" spans="1:55" hidden="1" outlineLevel="1" x14ac:dyDescent="0.2">
      <c r="A3310" t="s">
        <v>1990</v>
      </c>
      <c r="B3310" t="s">
        <v>2642</v>
      </c>
      <c r="AU3310" t="s">
        <v>1990</v>
      </c>
      <c r="AV3310" t="s">
        <v>2642</v>
      </c>
      <c r="AY3310" s="83" t="s">
        <v>2496</v>
      </c>
      <c r="AZ3310" s="83" t="s">
        <v>2325</v>
      </c>
      <c r="BA3310" s="76" t="str">
        <f t="shared" si="1224"/>
        <v>72083</v>
      </c>
      <c r="BC3310" s="7" t="s">
        <v>2498</v>
      </c>
    </row>
    <row r="3311" spans="1:55" hidden="1" outlineLevel="1" x14ac:dyDescent="0.2">
      <c r="A3311" t="s">
        <v>1991</v>
      </c>
      <c r="B3311" t="s">
        <v>2642</v>
      </c>
      <c r="AU3311" t="s">
        <v>1991</v>
      </c>
      <c r="AV3311" t="s">
        <v>2642</v>
      </c>
      <c r="AY3311" s="83" t="s">
        <v>2496</v>
      </c>
      <c r="AZ3311" s="83" t="s">
        <v>2326</v>
      </c>
      <c r="BA3311" s="76" t="str">
        <f t="shared" si="1224"/>
        <v>72085</v>
      </c>
      <c r="BC3311" s="7" t="s">
        <v>2498</v>
      </c>
    </row>
    <row r="3312" spans="1:55" hidden="1" outlineLevel="1" x14ac:dyDescent="0.2">
      <c r="A3312" t="s">
        <v>1992</v>
      </c>
      <c r="B3312" t="s">
        <v>2642</v>
      </c>
      <c r="AU3312" t="s">
        <v>1992</v>
      </c>
      <c r="AV3312" t="s">
        <v>2642</v>
      </c>
      <c r="AY3312" s="83" t="s">
        <v>2496</v>
      </c>
      <c r="AZ3312" s="83" t="s">
        <v>2327</v>
      </c>
      <c r="BA3312" s="76" t="str">
        <f t="shared" si="1224"/>
        <v>72087</v>
      </c>
      <c r="BC3312" s="7" t="s">
        <v>2498</v>
      </c>
    </row>
    <row r="3313" spans="1:55" hidden="1" outlineLevel="1" x14ac:dyDescent="0.2">
      <c r="A3313" t="s">
        <v>1993</v>
      </c>
      <c r="B3313" t="s">
        <v>2642</v>
      </c>
      <c r="AU3313" t="s">
        <v>1993</v>
      </c>
      <c r="AV3313" t="s">
        <v>2642</v>
      </c>
      <c r="AY3313" s="83" t="s">
        <v>2496</v>
      </c>
      <c r="AZ3313" s="83" t="s">
        <v>2328</v>
      </c>
      <c r="BA3313" s="76" t="str">
        <f t="shared" si="1224"/>
        <v>72089</v>
      </c>
      <c r="BC3313" s="7" t="s">
        <v>2498</v>
      </c>
    </row>
    <row r="3314" spans="1:55" hidden="1" outlineLevel="1" x14ac:dyDescent="0.2">
      <c r="A3314" t="s">
        <v>3255</v>
      </c>
      <c r="B3314" t="s">
        <v>2642</v>
      </c>
      <c r="AU3314" t="s">
        <v>3255</v>
      </c>
      <c r="AV3314" t="s">
        <v>2642</v>
      </c>
      <c r="AY3314" s="83" t="s">
        <v>2496</v>
      </c>
      <c r="AZ3314" s="83" t="s">
        <v>2334</v>
      </c>
      <c r="BA3314" s="76" t="str">
        <f t="shared" si="1224"/>
        <v>72091</v>
      </c>
      <c r="BC3314" s="7" t="s">
        <v>2498</v>
      </c>
    </row>
    <row r="3315" spans="1:55" hidden="1" outlineLevel="1" x14ac:dyDescent="0.2">
      <c r="A3315" t="s">
        <v>3303</v>
      </c>
      <c r="B3315" t="s">
        <v>2642</v>
      </c>
      <c r="AU3315" t="s">
        <v>3303</v>
      </c>
      <c r="AV3315" t="s">
        <v>2642</v>
      </c>
      <c r="AY3315" s="83" t="s">
        <v>2496</v>
      </c>
      <c r="AZ3315" s="83" t="s">
        <v>2335</v>
      </c>
      <c r="BA3315" s="76" t="str">
        <f t="shared" si="1224"/>
        <v>72093</v>
      </c>
      <c r="BC3315" s="7" t="s">
        <v>2498</v>
      </c>
    </row>
    <row r="3316" spans="1:55" hidden="1" outlineLevel="1" x14ac:dyDescent="0.2">
      <c r="A3316" t="s">
        <v>2166</v>
      </c>
      <c r="B3316" t="s">
        <v>2642</v>
      </c>
      <c r="AU3316" t="s">
        <v>2166</v>
      </c>
      <c r="AV3316" t="s">
        <v>2642</v>
      </c>
      <c r="AY3316" s="83" t="s">
        <v>2496</v>
      </c>
      <c r="AZ3316" s="83" t="s">
        <v>2336</v>
      </c>
      <c r="BA3316" s="76" t="str">
        <f t="shared" si="1224"/>
        <v>72095</v>
      </c>
      <c r="BC3316" s="7" t="s">
        <v>2498</v>
      </c>
    </row>
    <row r="3317" spans="1:55" hidden="1" outlineLevel="1" x14ac:dyDescent="0.2">
      <c r="A3317" t="s">
        <v>2761</v>
      </c>
      <c r="B3317" t="s">
        <v>2642</v>
      </c>
      <c r="AU3317" t="s">
        <v>2761</v>
      </c>
      <c r="AV3317" t="s">
        <v>2642</v>
      </c>
      <c r="AY3317" s="83" t="s">
        <v>2496</v>
      </c>
      <c r="AZ3317" s="83" t="s">
        <v>2337</v>
      </c>
      <c r="BA3317" s="76" t="str">
        <f t="shared" si="1224"/>
        <v>72097</v>
      </c>
      <c r="BC3317" s="7" t="s">
        <v>2498</v>
      </c>
    </row>
    <row r="3318" spans="1:55" hidden="1" outlineLevel="1" x14ac:dyDescent="0.2">
      <c r="A3318" t="s">
        <v>2761</v>
      </c>
      <c r="B3318" t="s">
        <v>2642</v>
      </c>
      <c r="AU3318" t="s">
        <v>2761</v>
      </c>
      <c r="AV3318" t="s">
        <v>2642</v>
      </c>
      <c r="AY3318" s="83" t="s">
        <v>2496</v>
      </c>
      <c r="AZ3318" s="83" t="s">
        <v>2337</v>
      </c>
      <c r="BA3318" s="76" t="str">
        <f t="shared" si="1224"/>
        <v>72097</v>
      </c>
      <c r="BC3318" s="7" t="s">
        <v>2498</v>
      </c>
    </row>
    <row r="3319" spans="1:55" hidden="1" outlineLevel="1" x14ac:dyDescent="0.2">
      <c r="A3319" t="s">
        <v>2761</v>
      </c>
      <c r="B3319" t="s">
        <v>2642</v>
      </c>
      <c r="AU3319" t="s">
        <v>2761</v>
      </c>
      <c r="AV3319" t="s">
        <v>2642</v>
      </c>
      <c r="AY3319" s="83" t="s">
        <v>2496</v>
      </c>
      <c r="AZ3319" s="83" t="s">
        <v>2337</v>
      </c>
      <c r="BA3319" s="76" t="str">
        <f t="shared" si="1224"/>
        <v>72097</v>
      </c>
      <c r="BC3319" s="7" t="s">
        <v>2498</v>
      </c>
    </row>
    <row r="3320" spans="1:55" hidden="1" outlineLevel="1" x14ac:dyDescent="0.2">
      <c r="A3320" t="s">
        <v>2761</v>
      </c>
      <c r="B3320" t="s">
        <v>2642</v>
      </c>
      <c r="AU3320" t="s">
        <v>2761</v>
      </c>
      <c r="AV3320" t="s">
        <v>2642</v>
      </c>
      <c r="AY3320" s="83" t="s">
        <v>2496</v>
      </c>
      <c r="AZ3320" s="83" t="s">
        <v>2337</v>
      </c>
      <c r="BA3320" s="76" t="str">
        <f t="shared" si="1224"/>
        <v>72097</v>
      </c>
      <c r="BC3320" s="7" t="s">
        <v>2498</v>
      </c>
    </row>
    <row r="3321" spans="1:55" hidden="1" outlineLevel="1" x14ac:dyDescent="0.2">
      <c r="A3321" t="s">
        <v>2486</v>
      </c>
      <c r="B3321" t="s">
        <v>2642</v>
      </c>
      <c r="AU3321" t="s">
        <v>2486</v>
      </c>
      <c r="AV3321" t="s">
        <v>2642</v>
      </c>
      <c r="AY3321" s="83" t="s">
        <v>2496</v>
      </c>
      <c r="AZ3321" s="83" t="s">
        <v>2338</v>
      </c>
      <c r="BA3321" s="76" t="str">
        <f t="shared" si="1224"/>
        <v>72099</v>
      </c>
      <c r="BC3321" s="7" t="s">
        <v>2498</v>
      </c>
    </row>
    <row r="3322" spans="1:55" hidden="1" outlineLevel="1" x14ac:dyDescent="0.2">
      <c r="A3322" t="s">
        <v>2487</v>
      </c>
      <c r="B3322" t="s">
        <v>2642</v>
      </c>
      <c r="AU3322" t="s">
        <v>2487</v>
      </c>
      <c r="AV3322" t="s">
        <v>2642</v>
      </c>
      <c r="AY3322" s="83" t="s">
        <v>2496</v>
      </c>
      <c r="AZ3322" s="83" t="s">
        <v>2339</v>
      </c>
      <c r="BA3322" s="76" t="str">
        <f t="shared" si="1224"/>
        <v>72101</v>
      </c>
      <c r="BC3322" s="7" t="s">
        <v>2498</v>
      </c>
    </row>
    <row r="3323" spans="1:55" hidden="1" outlineLevel="1" x14ac:dyDescent="0.2">
      <c r="A3323" t="s">
        <v>2488</v>
      </c>
      <c r="B3323" t="s">
        <v>2642</v>
      </c>
      <c r="AU3323" t="s">
        <v>2488</v>
      </c>
      <c r="AV3323" t="s">
        <v>2642</v>
      </c>
      <c r="AY3323" s="83" t="s">
        <v>2496</v>
      </c>
      <c r="AZ3323" s="83" t="s">
        <v>2340</v>
      </c>
      <c r="BA3323" s="76" t="str">
        <f t="shared" si="1224"/>
        <v>72103</v>
      </c>
      <c r="BC3323" s="7" t="s">
        <v>2498</v>
      </c>
    </row>
    <row r="3324" spans="1:55" hidden="1" outlineLevel="1" x14ac:dyDescent="0.2">
      <c r="A3324" t="s">
        <v>2489</v>
      </c>
      <c r="B3324" t="s">
        <v>2642</v>
      </c>
      <c r="AU3324" t="s">
        <v>2489</v>
      </c>
      <c r="AV3324" t="s">
        <v>2642</v>
      </c>
      <c r="AY3324" s="83" t="s">
        <v>2496</v>
      </c>
      <c r="AZ3324" s="83" t="s">
        <v>2341</v>
      </c>
      <c r="BA3324" s="76" t="str">
        <f t="shared" si="1224"/>
        <v>72105</v>
      </c>
      <c r="BC3324" s="7" t="s">
        <v>2498</v>
      </c>
    </row>
    <row r="3325" spans="1:55" hidden="1" outlineLevel="1" x14ac:dyDescent="0.2">
      <c r="A3325" t="s">
        <v>2772</v>
      </c>
      <c r="B3325" t="s">
        <v>2642</v>
      </c>
      <c r="AU3325" t="s">
        <v>2772</v>
      </c>
      <c r="AV3325" t="s">
        <v>2642</v>
      </c>
      <c r="AY3325" s="83" t="s">
        <v>2496</v>
      </c>
      <c r="AZ3325" s="83" t="s">
        <v>2342</v>
      </c>
      <c r="BA3325" s="76" t="str">
        <f t="shared" si="1224"/>
        <v>72107</v>
      </c>
      <c r="BC3325" s="7" t="s">
        <v>2498</v>
      </c>
    </row>
    <row r="3326" spans="1:55" hidden="1" outlineLevel="1" x14ac:dyDescent="0.2">
      <c r="A3326" t="s">
        <v>2773</v>
      </c>
      <c r="B3326" t="s">
        <v>2642</v>
      </c>
      <c r="AU3326" t="s">
        <v>2773</v>
      </c>
      <c r="AV3326" t="s">
        <v>2642</v>
      </c>
      <c r="AY3326" s="83" t="s">
        <v>2496</v>
      </c>
      <c r="AZ3326" s="83" t="s">
        <v>2343</v>
      </c>
      <c r="BA3326" s="76" t="str">
        <f t="shared" si="1224"/>
        <v>72109</v>
      </c>
      <c r="BC3326" s="7" t="s">
        <v>2498</v>
      </c>
    </row>
    <row r="3327" spans="1:55" hidden="1" outlineLevel="1" x14ac:dyDescent="0.2">
      <c r="A3327" t="s">
        <v>2774</v>
      </c>
      <c r="B3327" t="s">
        <v>2642</v>
      </c>
      <c r="AU3327" t="s">
        <v>2774</v>
      </c>
      <c r="AV3327" t="s">
        <v>2642</v>
      </c>
      <c r="AY3327" s="83" t="s">
        <v>2496</v>
      </c>
      <c r="AZ3327" s="83" t="s">
        <v>2344</v>
      </c>
      <c r="BA3327" s="76" t="str">
        <f t="shared" si="1224"/>
        <v>72111</v>
      </c>
      <c r="BC3327" s="7" t="s">
        <v>2498</v>
      </c>
    </row>
    <row r="3328" spans="1:55" hidden="1" outlineLevel="1" x14ac:dyDescent="0.2">
      <c r="A3328" t="s">
        <v>2775</v>
      </c>
      <c r="B3328" t="s">
        <v>2642</v>
      </c>
      <c r="AU3328" t="s">
        <v>2775</v>
      </c>
      <c r="AV3328" t="s">
        <v>2642</v>
      </c>
      <c r="AY3328" s="83" t="s">
        <v>2496</v>
      </c>
      <c r="AZ3328" s="83" t="s">
        <v>2345</v>
      </c>
      <c r="BA3328" s="76" t="str">
        <f t="shared" si="1224"/>
        <v>72113</v>
      </c>
      <c r="BC3328" s="7" t="s">
        <v>2498</v>
      </c>
    </row>
    <row r="3329" spans="1:55" hidden="1" outlineLevel="1" x14ac:dyDescent="0.2">
      <c r="A3329" t="s">
        <v>2775</v>
      </c>
      <c r="B3329" t="s">
        <v>2642</v>
      </c>
      <c r="AU3329" t="s">
        <v>2775</v>
      </c>
      <c r="AV3329" t="s">
        <v>2642</v>
      </c>
      <c r="AY3329" s="83" t="s">
        <v>2496</v>
      </c>
      <c r="AZ3329" s="83" t="s">
        <v>2345</v>
      </c>
      <c r="BA3329" s="76" t="str">
        <f t="shared" si="1224"/>
        <v>72113</v>
      </c>
      <c r="BC3329" s="7" t="s">
        <v>2498</v>
      </c>
    </row>
    <row r="3330" spans="1:55" hidden="1" outlineLevel="1" x14ac:dyDescent="0.2">
      <c r="A3330" t="s">
        <v>2776</v>
      </c>
      <c r="B3330" t="s">
        <v>2642</v>
      </c>
      <c r="AU3330" t="s">
        <v>2776</v>
      </c>
      <c r="AV3330" t="s">
        <v>2642</v>
      </c>
      <c r="AY3330" s="83" t="s">
        <v>2496</v>
      </c>
      <c r="AZ3330" s="83" t="s">
        <v>2346</v>
      </c>
      <c r="BA3330" s="76" t="str">
        <f t="shared" si="1224"/>
        <v>72115</v>
      </c>
      <c r="BC3330" s="7" t="s">
        <v>2498</v>
      </c>
    </row>
    <row r="3331" spans="1:55" hidden="1" outlineLevel="1" x14ac:dyDescent="0.2">
      <c r="A3331" t="s">
        <v>2777</v>
      </c>
      <c r="B3331" t="s">
        <v>2642</v>
      </c>
      <c r="AU3331" t="s">
        <v>2777</v>
      </c>
      <c r="AV3331" t="s">
        <v>2642</v>
      </c>
      <c r="AY3331" s="83" t="s">
        <v>2496</v>
      </c>
      <c r="AZ3331" s="83" t="s">
        <v>2347</v>
      </c>
      <c r="BA3331" s="76" t="str">
        <f t="shared" si="1224"/>
        <v>72117</v>
      </c>
      <c r="BC3331" s="7" t="s">
        <v>2498</v>
      </c>
    </row>
    <row r="3332" spans="1:55" hidden="1" outlineLevel="1" x14ac:dyDescent="0.2">
      <c r="A3332" t="s">
        <v>2778</v>
      </c>
      <c r="B3332" t="s">
        <v>2642</v>
      </c>
      <c r="AU3332" t="s">
        <v>2778</v>
      </c>
      <c r="AV3332" t="s">
        <v>2642</v>
      </c>
      <c r="AY3332" s="83" t="s">
        <v>2496</v>
      </c>
      <c r="AZ3332" s="83" t="s">
        <v>2332</v>
      </c>
      <c r="BA3332" s="76" t="str">
        <f t="shared" si="1224"/>
        <v>72119</v>
      </c>
      <c r="BC3332" s="7" t="s">
        <v>2498</v>
      </c>
    </row>
    <row r="3333" spans="1:55" hidden="1" outlineLevel="1" x14ac:dyDescent="0.2">
      <c r="A3333" t="s">
        <v>2779</v>
      </c>
      <c r="B3333" t="s">
        <v>2642</v>
      </c>
      <c r="AU3333" t="s">
        <v>2779</v>
      </c>
      <c r="AV3333" t="s">
        <v>2642</v>
      </c>
      <c r="AY3333" s="83" t="s">
        <v>2496</v>
      </c>
      <c r="AZ3333" s="83" t="s">
        <v>2333</v>
      </c>
      <c r="BA3333" s="76" t="str">
        <f t="shared" si="1224"/>
        <v>72121</v>
      </c>
      <c r="BC3333" s="7" t="s">
        <v>2498</v>
      </c>
    </row>
    <row r="3334" spans="1:55" hidden="1" outlineLevel="1" x14ac:dyDescent="0.2">
      <c r="A3334" t="s">
        <v>2780</v>
      </c>
      <c r="B3334" t="s">
        <v>2642</v>
      </c>
      <c r="AU3334" t="s">
        <v>2780</v>
      </c>
      <c r="AV3334" t="s">
        <v>2642</v>
      </c>
      <c r="AY3334" s="83" t="s">
        <v>2496</v>
      </c>
      <c r="AZ3334" s="83" t="s">
        <v>2022</v>
      </c>
      <c r="BA3334" s="76" t="str">
        <f t="shared" si="1224"/>
        <v>72123</v>
      </c>
      <c r="BC3334" s="7" t="s">
        <v>2498</v>
      </c>
    </row>
    <row r="3335" spans="1:55" hidden="1" outlineLevel="1" x14ac:dyDescent="0.2">
      <c r="A3335" t="s">
        <v>2781</v>
      </c>
      <c r="B3335" t="s">
        <v>2642</v>
      </c>
      <c r="AU3335" t="s">
        <v>2781</v>
      </c>
      <c r="AV3335" t="s">
        <v>2642</v>
      </c>
      <c r="AY3335" s="83" t="s">
        <v>2496</v>
      </c>
      <c r="AZ3335" s="83" t="s">
        <v>2023</v>
      </c>
      <c r="BA3335" s="76" t="str">
        <f t="shared" si="1224"/>
        <v>72125</v>
      </c>
      <c r="BC3335" s="7" t="s">
        <v>2498</v>
      </c>
    </row>
    <row r="3336" spans="1:55" hidden="1" outlineLevel="1" x14ac:dyDescent="0.2">
      <c r="A3336" t="s">
        <v>326</v>
      </c>
      <c r="B3336" t="s">
        <v>2642</v>
      </c>
      <c r="AU3336" t="s">
        <v>326</v>
      </c>
      <c r="AV3336" t="s">
        <v>2642</v>
      </c>
      <c r="AY3336" s="83" t="s">
        <v>2496</v>
      </c>
      <c r="AZ3336" s="83" t="s">
        <v>3007</v>
      </c>
      <c r="BA3336" s="76" t="str">
        <f t="shared" si="1224"/>
        <v>72127</v>
      </c>
      <c r="BC3336" s="7" t="s">
        <v>2498</v>
      </c>
    </row>
    <row r="3337" spans="1:55" hidden="1" outlineLevel="1" x14ac:dyDescent="0.2">
      <c r="A3337" t="s">
        <v>2782</v>
      </c>
      <c r="B3337" t="s">
        <v>2642</v>
      </c>
      <c r="AU3337" t="s">
        <v>2782</v>
      </c>
      <c r="AV3337" t="s">
        <v>2642</v>
      </c>
      <c r="AY3337" s="83" t="s">
        <v>2496</v>
      </c>
      <c r="AZ3337" s="83" t="s">
        <v>3204</v>
      </c>
      <c r="BA3337" s="76" t="str">
        <f t="shared" si="1224"/>
        <v>72129</v>
      </c>
      <c r="BC3337" s="7" t="s">
        <v>2498</v>
      </c>
    </row>
    <row r="3338" spans="1:55" hidden="1" outlineLevel="1" x14ac:dyDescent="0.2">
      <c r="A3338" t="s">
        <v>3036</v>
      </c>
      <c r="B3338" t="s">
        <v>2642</v>
      </c>
      <c r="AU3338" t="s">
        <v>3036</v>
      </c>
      <c r="AV3338" t="s">
        <v>2642</v>
      </c>
      <c r="AY3338" s="83" t="s">
        <v>2496</v>
      </c>
      <c r="AZ3338" s="83" t="s">
        <v>3205</v>
      </c>
      <c r="BA3338" s="76" t="str">
        <f t="shared" si="1224"/>
        <v>72131</v>
      </c>
      <c r="BC3338" s="7" t="s">
        <v>2498</v>
      </c>
    </row>
    <row r="3339" spans="1:55" hidden="1" outlineLevel="1" x14ac:dyDescent="0.2">
      <c r="A3339" t="s">
        <v>3037</v>
      </c>
      <c r="B3339" t="s">
        <v>2642</v>
      </c>
      <c r="AU3339" t="s">
        <v>3037</v>
      </c>
      <c r="AV3339" t="s">
        <v>2642</v>
      </c>
      <c r="AY3339" s="83" t="s">
        <v>2496</v>
      </c>
      <c r="AZ3339" s="83" t="s">
        <v>3012</v>
      </c>
      <c r="BA3339" s="76" t="str">
        <f t="shared" si="1224"/>
        <v>72133</v>
      </c>
      <c r="BC3339" s="7" t="s">
        <v>2498</v>
      </c>
    </row>
    <row r="3340" spans="1:55" hidden="1" outlineLevel="1" x14ac:dyDescent="0.2">
      <c r="A3340" t="s">
        <v>2620</v>
      </c>
      <c r="B3340" t="s">
        <v>2642</v>
      </c>
      <c r="AU3340" t="s">
        <v>2620</v>
      </c>
      <c r="AV3340" t="s">
        <v>2642</v>
      </c>
      <c r="AY3340" s="83" t="s">
        <v>2496</v>
      </c>
      <c r="AZ3340" s="83" t="s">
        <v>3001</v>
      </c>
      <c r="BA3340" s="76" t="str">
        <f t="shared" ref="BA3340:BA3350" si="1225">AY3340&amp;AZ3340</f>
        <v>72135</v>
      </c>
      <c r="BC3340" s="7" t="s">
        <v>2498</v>
      </c>
    </row>
    <row r="3341" spans="1:55" hidden="1" outlineLevel="1" x14ac:dyDescent="0.2">
      <c r="A3341" t="s">
        <v>2621</v>
      </c>
      <c r="B3341" t="s">
        <v>2642</v>
      </c>
      <c r="AU3341" t="s">
        <v>2621</v>
      </c>
      <c r="AV3341" t="s">
        <v>2642</v>
      </c>
      <c r="AY3341" s="83" t="s">
        <v>2496</v>
      </c>
      <c r="AZ3341" s="83" t="s">
        <v>3002</v>
      </c>
      <c r="BA3341" s="76" t="str">
        <f t="shared" si="1225"/>
        <v>72137</v>
      </c>
      <c r="BC3341" s="7" t="s">
        <v>2498</v>
      </c>
    </row>
    <row r="3342" spans="1:55" hidden="1" outlineLevel="1" x14ac:dyDescent="0.2">
      <c r="A3342" t="s">
        <v>2303</v>
      </c>
      <c r="B3342" t="s">
        <v>2642</v>
      </c>
      <c r="AU3342" t="s">
        <v>2303</v>
      </c>
      <c r="AV3342" t="s">
        <v>2642</v>
      </c>
      <c r="AY3342" s="83" t="s">
        <v>2496</v>
      </c>
      <c r="AZ3342" s="83" t="s">
        <v>3014</v>
      </c>
      <c r="BA3342" s="76" t="str">
        <f t="shared" si="1225"/>
        <v>72139</v>
      </c>
      <c r="BC3342" s="7" t="s">
        <v>2498</v>
      </c>
    </row>
    <row r="3343" spans="1:55" hidden="1" outlineLevel="1" x14ac:dyDescent="0.2">
      <c r="A3343" t="s">
        <v>2304</v>
      </c>
      <c r="B3343" t="s">
        <v>2642</v>
      </c>
      <c r="AU3343" t="s">
        <v>2304</v>
      </c>
      <c r="AV3343" t="s">
        <v>2642</v>
      </c>
      <c r="AY3343" s="83" t="s">
        <v>2496</v>
      </c>
      <c r="AZ3343" s="83" t="s">
        <v>3015</v>
      </c>
      <c r="BA3343" s="76" t="str">
        <f t="shared" si="1225"/>
        <v>72141</v>
      </c>
      <c r="BC3343" s="7" t="s">
        <v>2498</v>
      </c>
    </row>
    <row r="3344" spans="1:55" hidden="1" outlineLevel="1" x14ac:dyDescent="0.2">
      <c r="A3344" t="s">
        <v>2305</v>
      </c>
      <c r="B3344" t="s">
        <v>2642</v>
      </c>
      <c r="AU3344" t="s">
        <v>2305</v>
      </c>
      <c r="AV3344" t="s">
        <v>2642</v>
      </c>
      <c r="AY3344" s="83" t="s">
        <v>2496</v>
      </c>
      <c r="AZ3344" s="83" t="s">
        <v>3016</v>
      </c>
      <c r="BA3344" s="76" t="str">
        <f t="shared" si="1225"/>
        <v>72143</v>
      </c>
      <c r="BC3344" s="7" t="s">
        <v>2498</v>
      </c>
    </row>
    <row r="3345" spans="1:55" hidden="1" outlineLevel="1" x14ac:dyDescent="0.2">
      <c r="A3345" t="s">
        <v>3304</v>
      </c>
      <c r="B3345" t="s">
        <v>2642</v>
      </c>
      <c r="AU3345" t="s">
        <v>3304</v>
      </c>
      <c r="AV3345" t="s">
        <v>2642</v>
      </c>
      <c r="AY3345" s="83" t="s">
        <v>2496</v>
      </c>
      <c r="AZ3345" s="83" t="s">
        <v>3017</v>
      </c>
      <c r="BA3345" s="76" t="str">
        <f t="shared" si="1225"/>
        <v>72145</v>
      </c>
      <c r="BC3345" s="7" t="s">
        <v>2498</v>
      </c>
    </row>
    <row r="3346" spans="1:55" hidden="1" outlineLevel="1" x14ac:dyDescent="0.2">
      <c r="A3346" t="s">
        <v>3305</v>
      </c>
      <c r="B3346" t="s">
        <v>2642</v>
      </c>
      <c r="AU3346" t="s">
        <v>3305</v>
      </c>
      <c r="AV3346" t="s">
        <v>2642</v>
      </c>
      <c r="AY3346" s="83" t="s">
        <v>2496</v>
      </c>
      <c r="AZ3346" s="83" t="s">
        <v>3018</v>
      </c>
      <c r="BA3346" s="76" t="str">
        <f t="shared" si="1225"/>
        <v>72147</v>
      </c>
      <c r="BC3346" s="7" t="s">
        <v>2498</v>
      </c>
    </row>
    <row r="3347" spans="1:55" hidden="1" outlineLevel="1" x14ac:dyDescent="0.2">
      <c r="A3347" t="s">
        <v>3306</v>
      </c>
      <c r="B3347" t="s">
        <v>2642</v>
      </c>
      <c r="AU3347" t="s">
        <v>3306</v>
      </c>
      <c r="AV3347" t="s">
        <v>2642</v>
      </c>
      <c r="AY3347" s="83" t="s">
        <v>2496</v>
      </c>
      <c r="AZ3347" s="83" t="s">
        <v>2762</v>
      </c>
      <c r="BA3347" s="76" t="str">
        <f t="shared" si="1225"/>
        <v>72149</v>
      </c>
      <c r="BC3347" s="7" t="s">
        <v>2498</v>
      </c>
    </row>
    <row r="3348" spans="1:55" hidden="1" outlineLevel="1" x14ac:dyDescent="0.2">
      <c r="A3348" t="s">
        <v>3004</v>
      </c>
      <c r="B3348" t="s">
        <v>2642</v>
      </c>
      <c r="AU3348" t="s">
        <v>3004</v>
      </c>
      <c r="AV3348" t="s">
        <v>2642</v>
      </c>
      <c r="AY3348" s="83" t="s">
        <v>2496</v>
      </c>
      <c r="AZ3348" s="83" t="s">
        <v>2763</v>
      </c>
      <c r="BA3348" s="76" t="str">
        <f t="shared" si="1225"/>
        <v>72151</v>
      </c>
      <c r="BC3348" s="7" t="s">
        <v>2498</v>
      </c>
    </row>
    <row r="3349" spans="1:55" hidden="1" outlineLevel="1" x14ac:dyDescent="0.2">
      <c r="A3349" t="s">
        <v>3005</v>
      </c>
      <c r="B3349" t="s">
        <v>2642</v>
      </c>
      <c r="AU3349" t="s">
        <v>3005</v>
      </c>
      <c r="AV3349" t="s">
        <v>2642</v>
      </c>
      <c r="AY3349" s="83" t="s">
        <v>2496</v>
      </c>
      <c r="AZ3349" s="83" t="s">
        <v>3011</v>
      </c>
      <c r="BA3349" s="76" t="str">
        <f t="shared" si="1225"/>
        <v>72153</v>
      </c>
      <c r="BC3349" s="7" t="s">
        <v>2498</v>
      </c>
    </row>
    <row r="3350" spans="1:55" collapsed="1" x14ac:dyDescent="0.2">
      <c r="A3350" t="s">
        <v>168</v>
      </c>
      <c r="B3350" t="s">
        <v>3301</v>
      </c>
      <c r="AZ3350" s="83"/>
      <c r="BA3350" s="76" t="str">
        <f t="shared" si="1225"/>
        <v/>
      </c>
    </row>
    <row r="3351" spans="1:55" x14ac:dyDescent="0.2">
      <c r="AZ3351" s="83"/>
    </row>
    <row r="3352" spans="1:55" hidden="1" outlineLevel="1" x14ac:dyDescent="0.2">
      <c r="A3352" t="s">
        <v>2613</v>
      </c>
      <c r="B3352" t="s">
        <v>587</v>
      </c>
      <c r="AU3352" t="s">
        <v>2613</v>
      </c>
      <c r="AV3352" t="s">
        <v>587</v>
      </c>
      <c r="AY3352" s="83" t="s">
        <v>3006</v>
      </c>
      <c r="AZ3352" s="83" t="s">
        <v>1996</v>
      </c>
      <c r="BA3352" s="76" t="str">
        <f t="shared" ref="BA3352:BA3383" si="1226">AY3352&amp;AZ3352</f>
        <v>02013</v>
      </c>
      <c r="BC3352" s="7" t="s">
        <v>2614</v>
      </c>
    </row>
    <row r="3353" spans="1:55" hidden="1" outlineLevel="1" x14ac:dyDescent="0.2">
      <c r="A3353" t="s">
        <v>2613</v>
      </c>
      <c r="B3353" t="s">
        <v>587</v>
      </c>
      <c r="AU3353" t="s">
        <v>2613</v>
      </c>
      <c r="AV3353" t="s">
        <v>587</v>
      </c>
      <c r="AY3353" s="83" t="s">
        <v>3006</v>
      </c>
      <c r="AZ3353" s="83" t="s">
        <v>1996</v>
      </c>
      <c r="BA3353" s="76" t="str">
        <f t="shared" si="1226"/>
        <v>02013</v>
      </c>
      <c r="BC3353" s="7" t="s">
        <v>2614</v>
      </c>
    </row>
    <row r="3354" spans="1:55" hidden="1" outlineLevel="1" x14ac:dyDescent="0.2">
      <c r="A3354" t="s">
        <v>2613</v>
      </c>
      <c r="B3354" t="s">
        <v>587</v>
      </c>
      <c r="AU3354" t="s">
        <v>2613</v>
      </c>
      <c r="AV3354" t="s">
        <v>587</v>
      </c>
      <c r="AY3354" s="83" t="s">
        <v>3006</v>
      </c>
      <c r="AZ3354" s="83" t="s">
        <v>1996</v>
      </c>
      <c r="BA3354" s="76" t="str">
        <f t="shared" si="1226"/>
        <v>02013</v>
      </c>
      <c r="BC3354" s="7" t="s">
        <v>2614</v>
      </c>
    </row>
    <row r="3355" spans="1:55" hidden="1" outlineLevel="1" x14ac:dyDescent="0.2">
      <c r="A3355" t="s">
        <v>2613</v>
      </c>
      <c r="B3355" t="s">
        <v>587</v>
      </c>
      <c r="AU3355" t="s">
        <v>2613</v>
      </c>
      <c r="AV3355" t="s">
        <v>587</v>
      </c>
      <c r="AY3355" s="83" t="s">
        <v>3006</v>
      </c>
      <c r="AZ3355" s="83" t="s">
        <v>1996</v>
      </c>
      <c r="BA3355" s="76" t="str">
        <f t="shared" si="1226"/>
        <v>02013</v>
      </c>
      <c r="BC3355" s="7" t="s">
        <v>2614</v>
      </c>
    </row>
    <row r="3356" spans="1:55" hidden="1" outlineLevel="1" x14ac:dyDescent="0.2">
      <c r="A3356" t="s">
        <v>2613</v>
      </c>
      <c r="B3356" t="s">
        <v>587</v>
      </c>
      <c r="AU3356" t="s">
        <v>2613</v>
      </c>
      <c r="AV3356" t="s">
        <v>587</v>
      </c>
      <c r="AY3356" s="83" t="s">
        <v>3006</v>
      </c>
      <c r="AZ3356" s="83" t="s">
        <v>1996</v>
      </c>
      <c r="BA3356" s="76" t="str">
        <f t="shared" si="1226"/>
        <v>02013</v>
      </c>
      <c r="BC3356" s="7" t="s">
        <v>2614</v>
      </c>
    </row>
    <row r="3357" spans="1:55" hidden="1" outlineLevel="1" x14ac:dyDescent="0.2">
      <c r="A3357" t="s">
        <v>2613</v>
      </c>
      <c r="B3357" t="s">
        <v>587</v>
      </c>
      <c r="AU3357" t="s">
        <v>2613</v>
      </c>
      <c r="AV3357" t="s">
        <v>587</v>
      </c>
      <c r="AY3357" s="83" t="s">
        <v>3006</v>
      </c>
      <c r="AZ3357" s="83" t="s">
        <v>1996</v>
      </c>
      <c r="BA3357" s="76" t="str">
        <f t="shared" si="1226"/>
        <v>02013</v>
      </c>
      <c r="BC3357" s="7" t="s">
        <v>2614</v>
      </c>
    </row>
    <row r="3358" spans="1:55" hidden="1" outlineLevel="1" x14ac:dyDescent="0.2">
      <c r="A3358" t="s">
        <v>2613</v>
      </c>
      <c r="B3358" t="s">
        <v>587</v>
      </c>
      <c r="AU3358" t="s">
        <v>2613</v>
      </c>
      <c r="AV3358" t="s">
        <v>587</v>
      </c>
      <c r="AY3358" s="83" t="s">
        <v>3006</v>
      </c>
      <c r="AZ3358" s="83" t="s">
        <v>1996</v>
      </c>
      <c r="BA3358" s="76" t="str">
        <f t="shared" si="1226"/>
        <v>02013</v>
      </c>
      <c r="BC3358" s="7" t="s">
        <v>2614</v>
      </c>
    </row>
    <row r="3359" spans="1:55" hidden="1" outlineLevel="1" x14ac:dyDescent="0.2">
      <c r="A3359" t="s">
        <v>2613</v>
      </c>
      <c r="B3359" t="s">
        <v>587</v>
      </c>
      <c r="AU3359" t="s">
        <v>2613</v>
      </c>
      <c r="AV3359" t="s">
        <v>587</v>
      </c>
      <c r="AY3359" s="83" t="s">
        <v>3006</v>
      </c>
      <c r="AZ3359" s="83" t="s">
        <v>1996</v>
      </c>
      <c r="BA3359" s="76" t="str">
        <f t="shared" si="1226"/>
        <v>02013</v>
      </c>
      <c r="BC3359" s="7" t="s">
        <v>2614</v>
      </c>
    </row>
    <row r="3360" spans="1:55" hidden="1" outlineLevel="1" x14ac:dyDescent="0.2">
      <c r="A3360" t="s">
        <v>2613</v>
      </c>
      <c r="B3360" t="s">
        <v>587</v>
      </c>
      <c r="AU3360" t="s">
        <v>2613</v>
      </c>
      <c r="AV3360" t="s">
        <v>587</v>
      </c>
      <c r="AY3360" s="83" t="s">
        <v>3006</v>
      </c>
      <c r="AZ3360" s="83" t="s">
        <v>1996</v>
      </c>
      <c r="BA3360" s="76" t="str">
        <f t="shared" si="1226"/>
        <v>02013</v>
      </c>
      <c r="BC3360" s="7" t="s">
        <v>2614</v>
      </c>
    </row>
    <row r="3361" spans="1:55" hidden="1" outlineLevel="1" x14ac:dyDescent="0.2">
      <c r="A3361" t="s">
        <v>2613</v>
      </c>
      <c r="B3361" t="s">
        <v>587</v>
      </c>
      <c r="AU3361" t="s">
        <v>2613</v>
      </c>
      <c r="AV3361" t="s">
        <v>587</v>
      </c>
      <c r="AY3361" s="83" t="s">
        <v>3006</v>
      </c>
      <c r="AZ3361" s="83" t="s">
        <v>1996</v>
      </c>
      <c r="BA3361" s="76" t="str">
        <f t="shared" si="1226"/>
        <v>02013</v>
      </c>
      <c r="BC3361" s="7" t="s">
        <v>2614</v>
      </c>
    </row>
    <row r="3362" spans="1:55" hidden="1" outlineLevel="1" x14ac:dyDescent="0.2">
      <c r="A3362" t="s">
        <v>2613</v>
      </c>
      <c r="B3362" t="s">
        <v>587</v>
      </c>
      <c r="AU3362" t="s">
        <v>2613</v>
      </c>
      <c r="AV3362" t="s">
        <v>587</v>
      </c>
      <c r="AY3362" s="83" t="s">
        <v>3006</v>
      </c>
      <c r="AZ3362" s="83" t="s">
        <v>1996</v>
      </c>
      <c r="BA3362" s="76" t="str">
        <f t="shared" si="1226"/>
        <v>02013</v>
      </c>
      <c r="BC3362" s="7" t="s">
        <v>2614</v>
      </c>
    </row>
    <row r="3363" spans="1:55" hidden="1" outlineLevel="1" x14ac:dyDescent="0.2">
      <c r="A3363" t="s">
        <v>2613</v>
      </c>
      <c r="B3363" t="s">
        <v>587</v>
      </c>
      <c r="AU3363" t="s">
        <v>2613</v>
      </c>
      <c r="AV3363" t="s">
        <v>587</v>
      </c>
      <c r="AY3363" s="83" t="s">
        <v>3006</v>
      </c>
      <c r="AZ3363" s="83" t="s">
        <v>1996</v>
      </c>
      <c r="BA3363" s="76" t="str">
        <f t="shared" si="1226"/>
        <v>02013</v>
      </c>
      <c r="BC3363" s="7" t="s">
        <v>2614</v>
      </c>
    </row>
    <row r="3364" spans="1:55" hidden="1" outlineLevel="1" x14ac:dyDescent="0.2">
      <c r="A3364" t="s">
        <v>2613</v>
      </c>
      <c r="B3364" t="s">
        <v>587</v>
      </c>
      <c r="AU3364" t="s">
        <v>2613</v>
      </c>
      <c r="AV3364" t="s">
        <v>587</v>
      </c>
      <c r="AY3364" s="83" t="s">
        <v>3006</v>
      </c>
      <c r="AZ3364" s="83" t="s">
        <v>1996</v>
      </c>
      <c r="BA3364" s="76" t="str">
        <f t="shared" si="1226"/>
        <v>02013</v>
      </c>
      <c r="BC3364" s="7" t="s">
        <v>2614</v>
      </c>
    </row>
    <row r="3365" spans="1:55" hidden="1" outlineLevel="1" x14ac:dyDescent="0.2">
      <c r="A3365" t="s">
        <v>2613</v>
      </c>
      <c r="B3365" t="s">
        <v>587</v>
      </c>
      <c r="AU3365" t="s">
        <v>2613</v>
      </c>
      <c r="AV3365" t="s">
        <v>587</v>
      </c>
      <c r="AY3365" s="83" t="s">
        <v>3006</v>
      </c>
      <c r="AZ3365" s="83" t="s">
        <v>1996</v>
      </c>
      <c r="BA3365" s="76" t="str">
        <f t="shared" si="1226"/>
        <v>02013</v>
      </c>
      <c r="BC3365" s="7" t="s">
        <v>2614</v>
      </c>
    </row>
    <row r="3366" spans="1:55" hidden="1" outlineLevel="1" x14ac:dyDescent="0.2">
      <c r="A3366" t="s">
        <v>2616</v>
      </c>
      <c r="B3366" t="s">
        <v>587</v>
      </c>
      <c r="AU3366" t="s">
        <v>2616</v>
      </c>
      <c r="AV3366" t="s">
        <v>587</v>
      </c>
      <c r="AY3366" s="83" t="s">
        <v>3006</v>
      </c>
      <c r="AZ3366" s="83" t="s">
        <v>2615</v>
      </c>
      <c r="BA3366" s="76" t="str">
        <f t="shared" si="1226"/>
        <v>02016</v>
      </c>
      <c r="BC3366" s="7" t="s">
        <v>2617</v>
      </c>
    </row>
    <row r="3367" spans="1:55" hidden="1" outlineLevel="1" x14ac:dyDescent="0.2">
      <c r="A3367" t="s">
        <v>2616</v>
      </c>
      <c r="B3367" t="s">
        <v>587</v>
      </c>
      <c r="AU3367" t="s">
        <v>2616</v>
      </c>
      <c r="AV3367" t="s">
        <v>587</v>
      </c>
      <c r="AY3367" s="83" t="s">
        <v>3006</v>
      </c>
      <c r="AZ3367" s="83" t="s">
        <v>2615</v>
      </c>
      <c r="BA3367" s="76" t="str">
        <f t="shared" si="1226"/>
        <v>02016</v>
      </c>
      <c r="BC3367" s="7" t="s">
        <v>2617</v>
      </c>
    </row>
    <row r="3368" spans="1:55" hidden="1" outlineLevel="1" x14ac:dyDescent="0.2">
      <c r="A3368" t="s">
        <v>2616</v>
      </c>
      <c r="B3368" t="s">
        <v>587</v>
      </c>
      <c r="AU3368" t="s">
        <v>2616</v>
      </c>
      <c r="AV3368" t="s">
        <v>587</v>
      </c>
      <c r="AY3368" s="83" t="s">
        <v>3006</v>
      </c>
      <c r="AZ3368" s="83" t="s">
        <v>2615</v>
      </c>
      <c r="BA3368" s="76" t="str">
        <f t="shared" si="1226"/>
        <v>02016</v>
      </c>
      <c r="BC3368" s="7" t="s">
        <v>2617</v>
      </c>
    </row>
    <row r="3369" spans="1:55" hidden="1" outlineLevel="1" x14ac:dyDescent="0.2">
      <c r="A3369" t="s">
        <v>2616</v>
      </c>
      <c r="B3369" t="s">
        <v>587</v>
      </c>
      <c r="AU3369" t="s">
        <v>2616</v>
      </c>
      <c r="AV3369" t="s">
        <v>587</v>
      </c>
      <c r="AY3369" s="83" t="s">
        <v>3006</v>
      </c>
      <c r="AZ3369" s="83" t="s">
        <v>2615</v>
      </c>
      <c r="BA3369" s="76" t="str">
        <f t="shared" si="1226"/>
        <v>02016</v>
      </c>
      <c r="BC3369" s="7" t="s">
        <v>2617</v>
      </c>
    </row>
    <row r="3370" spans="1:55" hidden="1" outlineLevel="1" x14ac:dyDescent="0.2">
      <c r="A3370" t="s">
        <v>2616</v>
      </c>
      <c r="B3370" t="s">
        <v>587</v>
      </c>
      <c r="AU3370" t="s">
        <v>2616</v>
      </c>
      <c r="AV3370" t="s">
        <v>587</v>
      </c>
      <c r="AY3370" s="83" t="s">
        <v>3006</v>
      </c>
      <c r="AZ3370" s="83" t="s">
        <v>2615</v>
      </c>
      <c r="BA3370" s="76" t="str">
        <f t="shared" si="1226"/>
        <v>02016</v>
      </c>
      <c r="BC3370" s="7" t="s">
        <v>2617</v>
      </c>
    </row>
    <row r="3371" spans="1:55" hidden="1" outlineLevel="1" x14ac:dyDescent="0.2">
      <c r="A3371" t="s">
        <v>2616</v>
      </c>
      <c r="B3371" t="s">
        <v>587</v>
      </c>
      <c r="AU3371" t="s">
        <v>2616</v>
      </c>
      <c r="AV3371" t="s">
        <v>587</v>
      </c>
      <c r="AY3371" s="83" t="s">
        <v>3006</v>
      </c>
      <c r="AZ3371" s="83" t="s">
        <v>2615</v>
      </c>
      <c r="BA3371" s="76" t="str">
        <f t="shared" si="1226"/>
        <v>02016</v>
      </c>
      <c r="BC3371" s="7" t="s">
        <v>2617</v>
      </c>
    </row>
    <row r="3372" spans="1:55" hidden="1" outlineLevel="1" x14ac:dyDescent="0.2">
      <c r="A3372" t="s">
        <v>2616</v>
      </c>
      <c r="B3372" t="s">
        <v>587</v>
      </c>
      <c r="AU3372" t="s">
        <v>2616</v>
      </c>
      <c r="AV3372" t="s">
        <v>587</v>
      </c>
      <c r="AY3372" s="83" t="s">
        <v>3006</v>
      </c>
      <c r="AZ3372" s="83" t="s">
        <v>2615</v>
      </c>
      <c r="BA3372" s="76" t="str">
        <f t="shared" si="1226"/>
        <v>02016</v>
      </c>
      <c r="BC3372" s="7" t="s">
        <v>2617</v>
      </c>
    </row>
    <row r="3373" spans="1:55" hidden="1" outlineLevel="1" x14ac:dyDescent="0.2">
      <c r="A3373" t="s">
        <v>2616</v>
      </c>
      <c r="B3373" t="s">
        <v>587</v>
      </c>
      <c r="AU3373" t="s">
        <v>2616</v>
      </c>
      <c r="AV3373" t="s">
        <v>587</v>
      </c>
      <c r="AY3373" s="83" t="s">
        <v>3006</v>
      </c>
      <c r="AZ3373" s="83" t="s">
        <v>2615</v>
      </c>
      <c r="BA3373" s="76" t="str">
        <f t="shared" si="1226"/>
        <v>02016</v>
      </c>
      <c r="BC3373" s="7" t="s">
        <v>2617</v>
      </c>
    </row>
    <row r="3374" spans="1:55" hidden="1" outlineLevel="1" x14ac:dyDescent="0.2">
      <c r="A3374" t="s">
        <v>2616</v>
      </c>
      <c r="B3374" t="s">
        <v>587</v>
      </c>
      <c r="AU3374" t="s">
        <v>2616</v>
      </c>
      <c r="AV3374" t="s">
        <v>587</v>
      </c>
      <c r="AY3374" s="83" t="s">
        <v>3006</v>
      </c>
      <c r="AZ3374" s="83" t="s">
        <v>2615</v>
      </c>
      <c r="BA3374" s="76" t="str">
        <f t="shared" si="1226"/>
        <v>02016</v>
      </c>
      <c r="BC3374" s="7" t="s">
        <v>2617</v>
      </c>
    </row>
    <row r="3375" spans="1:55" hidden="1" outlineLevel="1" x14ac:dyDescent="0.2">
      <c r="A3375" t="s">
        <v>2616</v>
      </c>
      <c r="B3375" t="s">
        <v>587</v>
      </c>
      <c r="AU3375" t="s">
        <v>2616</v>
      </c>
      <c r="AV3375" t="s">
        <v>587</v>
      </c>
      <c r="AY3375" s="83" t="s">
        <v>3006</v>
      </c>
      <c r="AZ3375" s="83" t="s">
        <v>2615</v>
      </c>
      <c r="BA3375" s="76" t="str">
        <f t="shared" si="1226"/>
        <v>02016</v>
      </c>
      <c r="BC3375" s="7" t="s">
        <v>2617</v>
      </c>
    </row>
    <row r="3376" spans="1:55" hidden="1" outlineLevel="1" x14ac:dyDescent="0.2">
      <c r="A3376" t="s">
        <v>2616</v>
      </c>
      <c r="B3376" t="s">
        <v>587</v>
      </c>
      <c r="AU3376" t="s">
        <v>2616</v>
      </c>
      <c r="AV3376" t="s">
        <v>587</v>
      </c>
      <c r="AY3376" s="83" t="s">
        <v>3006</v>
      </c>
      <c r="AZ3376" s="83" t="s">
        <v>2615</v>
      </c>
      <c r="BA3376" s="76" t="str">
        <f t="shared" si="1226"/>
        <v>02016</v>
      </c>
      <c r="BC3376" s="7" t="s">
        <v>2617</v>
      </c>
    </row>
    <row r="3377" spans="1:55" hidden="1" outlineLevel="1" x14ac:dyDescent="0.2">
      <c r="A3377" t="s">
        <v>2616</v>
      </c>
      <c r="B3377" t="s">
        <v>587</v>
      </c>
      <c r="AU3377" t="s">
        <v>2616</v>
      </c>
      <c r="AV3377" t="s">
        <v>587</v>
      </c>
      <c r="AY3377" s="83" t="s">
        <v>3006</v>
      </c>
      <c r="AZ3377" s="83" t="s">
        <v>2615</v>
      </c>
      <c r="BA3377" s="76" t="str">
        <f t="shared" si="1226"/>
        <v>02016</v>
      </c>
      <c r="BC3377" s="7" t="s">
        <v>2617</v>
      </c>
    </row>
    <row r="3378" spans="1:55" hidden="1" outlineLevel="1" x14ac:dyDescent="0.2">
      <c r="A3378" t="s">
        <v>2616</v>
      </c>
      <c r="B3378" t="s">
        <v>587</v>
      </c>
      <c r="AU3378" t="s">
        <v>2616</v>
      </c>
      <c r="AV3378" t="s">
        <v>587</v>
      </c>
      <c r="AY3378" s="83" t="s">
        <v>3006</v>
      </c>
      <c r="AZ3378" s="83" t="s">
        <v>2615</v>
      </c>
      <c r="BA3378" s="76" t="str">
        <f t="shared" si="1226"/>
        <v>02016</v>
      </c>
      <c r="BC3378" s="7" t="s">
        <v>2617</v>
      </c>
    </row>
    <row r="3379" spans="1:55" hidden="1" outlineLevel="1" x14ac:dyDescent="0.2">
      <c r="A3379" t="s">
        <v>2616</v>
      </c>
      <c r="B3379" t="s">
        <v>587</v>
      </c>
      <c r="AU3379" t="s">
        <v>2616</v>
      </c>
      <c r="AV3379" t="s">
        <v>587</v>
      </c>
      <c r="AY3379" s="83" t="s">
        <v>3006</v>
      </c>
      <c r="AZ3379" s="83" t="s">
        <v>2615</v>
      </c>
      <c r="BA3379" s="76" t="str">
        <f t="shared" si="1226"/>
        <v>02016</v>
      </c>
      <c r="BC3379" s="7" t="s">
        <v>2617</v>
      </c>
    </row>
    <row r="3380" spans="1:55" hidden="1" outlineLevel="1" x14ac:dyDescent="0.2">
      <c r="A3380" t="s">
        <v>2616</v>
      </c>
      <c r="B3380" t="s">
        <v>587</v>
      </c>
      <c r="AU3380" t="s">
        <v>2616</v>
      </c>
      <c r="AV3380" t="s">
        <v>587</v>
      </c>
      <c r="AY3380" s="83" t="s">
        <v>3006</v>
      </c>
      <c r="AZ3380" s="83" t="s">
        <v>2615</v>
      </c>
      <c r="BA3380" s="76" t="str">
        <f t="shared" si="1226"/>
        <v>02016</v>
      </c>
      <c r="BC3380" s="7" t="s">
        <v>2617</v>
      </c>
    </row>
    <row r="3381" spans="1:55" hidden="1" outlineLevel="1" x14ac:dyDescent="0.2">
      <c r="A3381" t="s">
        <v>2616</v>
      </c>
      <c r="B3381" t="s">
        <v>587</v>
      </c>
      <c r="AU3381" t="s">
        <v>2616</v>
      </c>
      <c r="AV3381" t="s">
        <v>587</v>
      </c>
      <c r="AY3381" s="83" t="s">
        <v>3006</v>
      </c>
      <c r="AZ3381" s="83" t="s">
        <v>2615</v>
      </c>
      <c r="BA3381" s="76" t="str">
        <f t="shared" si="1226"/>
        <v>02016</v>
      </c>
      <c r="BC3381" s="7" t="s">
        <v>2617</v>
      </c>
    </row>
    <row r="3382" spans="1:55" hidden="1" outlineLevel="1" x14ac:dyDescent="0.2">
      <c r="A3382" t="s">
        <v>2616</v>
      </c>
      <c r="B3382" t="s">
        <v>587</v>
      </c>
      <c r="AU3382" t="s">
        <v>2616</v>
      </c>
      <c r="AV3382" t="s">
        <v>587</v>
      </c>
      <c r="AY3382" s="83" t="s">
        <v>3006</v>
      </c>
      <c r="AZ3382" s="83" t="s">
        <v>2615</v>
      </c>
      <c r="BA3382" s="76" t="str">
        <f t="shared" si="1226"/>
        <v>02016</v>
      </c>
      <c r="BC3382" s="7" t="s">
        <v>2617</v>
      </c>
    </row>
    <row r="3383" spans="1:55" hidden="1" outlineLevel="1" x14ac:dyDescent="0.2">
      <c r="A3383" t="s">
        <v>2616</v>
      </c>
      <c r="B3383" t="s">
        <v>587</v>
      </c>
      <c r="AU3383" t="s">
        <v>2616</v>
      </c>
      <c r="AV3383" t="s">
        <v>587</v>
      </c>
      <c r="AY3383" s="83" t="s">
        <v>3006</v>
      </c>
      <c r="AZ3383" s="83" t="s">
        <v>2615</v>
      </c>
      <c r="BA3383" s="76" t="str">
        <f t="shared" si="1226"/>
        <v>02016</v>
      </c>
      <c r="BC3383" s="7" t="s">
        <v>2617</v>
      </c>
    </row>
    <row r="3384" spans="1:55" hidden="1" outlineLevel="1" x14ac:dyDescent="0.2">
      <c r="A3384" t="s">
        <v>2616</v>
      </c>
      <c r="B3384" t="s">
        <v>587</v>
      </c>
      <c r="AU3384" t="s">
        <v>2616</v>
      </c>
      <c r="AV3384" t="s">
        <v>587</v>
      </c>
      <c r="AY3384" s="83" t="s">
        <v>3006</v>
      </c>
      <c r="AZ3384" s="83" t="s">
        <v>2615</v>
      </c>
      <c r="BA3384" s="76" t="str">
        <f t="shared" ref="BA3384:BA3415" si="1227">AY3384&amp;AZ3384</f>
        <v>02016</v>
      </c>
      <c r="BC3384" s="7" t="s">
        <v>2617</v>
      </c>
    </row>
    <row r="3385" spans="1:55" hidden="1" outlineLevel="1" x14ac:dyDescent="0.2">
      <c r="A3385" t="s">
        <v>2616</v>
      </c>
      <c r="B3385" t="s">
        <v>587</v>
      </c>
      <c r="AU3385" t="s">
        <v>2616</v>
      </c>
      <c r="AV3385" t="s">
        <v>587</v>
      </c>
      <c r="AY3385" s="83" t="s">
        <v>3006</v>
      </c>
      <c r="AZ3385" s="83" t="s">
        <v>2615</v>
      </c>
      <c r="BA3385" s="76" t="str">
        <f t="shared" si="1227"/>
        <v>02016</v>
      </c>
      <c r="BC3385" s="7" t="s">
        <v>2617</v>
      </c>
    </row>
    <row r="3386" spans="1:55" hidden="1" outlineLevel="1" x14ac:dyDescent="0.2">
      <c r="A3386" t="s">
        <v>2616</v>
      </c>
      <c r="B3386" t="s">
        <v>587</v>
      </c>
      <c r="AU3386" t="s">
        <v>2616</v>
      </c>
      <c r="AV3386" t="s">
        <v>587</v>
      </c>
      <c r="AY3386" s="83" t="s">
        <v>3006</v>
      </c>
      <c r="AZ3386" s="83" t="s">
        <v>2615</v>
      </c>
      <c r="BA3386" s="76" t="str">
        <f t="shared" si="1227"/>
        <v>02016</v>
      </c>
      <c r="BC3386" s="7" t="s">
        <v>2617</v>
      </c>
    </row>
    <row r="3387" spans="1:55" hidden="1" outlineLevel="1" x14ac:dyDescent="0.2">
      <c r="A3387" t="s">
        <v>2616</v>
      </c>
      <c r="B3387" t="s">
        <v>587</v>
      </c>
      <c r="AU3387" t="s">
        <v>2616</v>
      </c>
      <c r="AV3387" t="s">
        <v>587</v>
      </c>
      <c r="AY3387" s="83" t="s">
        <v>3006</v>
      </c>
      <c r="AZ3387" s="83" t="s">
        <v>2615</v>
      </c>
      <c r="BA3387" s="76" t="str">
        <f t="shared" si="1227"/>
        <v>02016</v>
      </c>
      <c r="BC3387" s="7" t="s">
        <v>2617</v>
      </c>
    </row>
    <row r="3388" spans="1:55" hidden="1" outlineLevel="1" x14ac:dyDescent="0.2">
      <c r="A3388" t="s">
        <v>2616</v>
      </c>
      <c r="B3388" t="s">
        <v>587</v>
      </c>
      <c r="AU3388" t="s">
        <v>2616</v>
      </c>
      <c r="AV3388" t="s">
        <v>587</v>
      </c>
      <c r="AY3388" s="83" t="s">
        <v>3006</v>
      </c>
      <c r="AZ3388" s="83" t="s">
        <v>2615</v>
      </c>
      <c r="BA3388" s="76" t="str">
        <f t="shared" si="1227"/>
        <v>02016</v>
      </c>
      <c r="BC3388" s="7" t="s">
        <v>2617</v>
      </c>
    </row>
    <row r="3389" spans="1:55" hidden="1" outlineLevel="1" x14ac:dyDescent="0.2">
      <c r="A3389" t="s">
        <v>2616</v>
      </c>
      <c r="B3389" t="s">
        <v>587</v>
      </c>
      <c r="AU3389" t="s">
        <v>2616</v>
      </c>
      <c r="AV3389" t="s">
        <v>587</v>
      </c>
      <c r="AY3389" s="83" t="s">
        <v>3006</v>
      </c>
      <c r="AZ3389" s="83" t="s">
        <v>2615</v>
      </c>
      <c r="BA3389" s="76" t="str">
        <f t="shared" si="1227"/>
        <v>02016</v>
      </c>
      <c r="BC3389" s="7" t="s">
        <v>2617</v>
      </c>
    </row>
    <row r="3390" spans="1:55" hidden="1" outlineLevel="1" x14ac:dyDescent="0.2">
      <c r="A3390" t="s">
        <v>2616</v>
      </c>
      <c r="B3390" t="s">
        <v>587</v>
      </c>
      <c r="AU3390" t="s">
        <v>2616</v>
      </c>
      <c r="AV3390" t="s">
        <v>587</v>
      </c>
      <c r="AY3390" s="83" t="s">
        <v>3006</v>
      </c>
      <c r="AZ3390" s="83" t="s">
        <v>2615</v>
      </c>
      <c r="BA3390" s="76" t="str">
        <f t="shared" si="1227"/>
        <v>02016</v>
      </c>
      <c r="BC3390" s="7" t="s">
        <v>2617</v>
      </c>
    </row>
    <row r="3391" spans="1:55" hidden="1" outlineLevel="1" x14ac:dyDescent="0.2">
      <c r="A3391" t="s">
        <v>2616</v>
      </c>
      <c r="B3391" t="s">
        <v>587</v>
      </c>
      <c r="AU3391" t="s">
        <v>2616</v>
      </c>
      <c r="AV3391" t="s">
        <v>587</v>
      </c>
      <c r="AY3391" s="83" t="s">
        <v>3006</v>
      </c>
      <c r="AZ3391" s="83" t="s">
        <v>2615</v>
      </c>
      <c r="BA3391" s="76" t="str">
        <f t="shared" si="1227"/>
        <v>02016</v>
      </c>
      <c r="BC3391" s="7" t="s">
        <v>2617</v>
      </c>
    </row>
    <row r="3392" spans="1:55" hidden="1" outlineLevel="1" x14ac:dyDescent="0.2">
      <c r="A3392" t="s">
        <v>2616</v>
      </c>
      <c r="B3392" t="s">
        <v>587</v>
      </c>
      <c r="AU3392" t="s">
        <v>2616</v>
      </c>
      <c r="AV3392" t="s">
        <v>587</v>
      </c>
      <c r="AY3392" s="83" t="s">
        <v>3006</v>
      </c>
      <c r="AZ3392" s="83" t="s">
        <v>2615</v>
      </c>
      <c r="BA3392" s="76" t="str">
        <f t="shared" si="1227"/>
        <v>02016</v>
      </c>
      <c r="BC3392" s="7" t="s">
        <v>2617</v>
      </c>
    </row>
    <row r="3393" spans="1:55" hidden="1" outlineLevel="1" x14ac:dyDescent="0.2">
      <c r="A3393" t="s">
        <v>2616</v>
      </c>
      <c r="B3393" t="s">
        <v>587</v>
      </c>
      <c r="AU3393" t="s">
        <v>2616</v>
      </c>
      <c r="AV3393" t="s">
        <v>587</v>
      </c>
      <c r="AY3393" s="83" t="s">
        <v>3006</v>
      </c>
      <c r="AZ3393" s="83" t="s">
        <v>2615</v>
      </c>
      <c r="BA3393" s="76" t="str">
        <f t="shared" si="1227"/>
        <v>02016</v>
      </c>
      <c r="BC3393" s="7" t="s">
        <v>2617</v>
      </c>
    </row>
    <row r="3394" spans="1:55" hidden="1" outlineLevel="1" x14ac:dyDescent="0.2">
      <c r="A3394" t="s">
        <v>2616</v>
      </c>
      <c r="B3394" t="s">
        <v>587</v>
      </c>
      <c r="AU3394" t="s">
        <v>2616</v>
      </c>
      <c r="AV3394" t="s">
        <v>587</v>
      </c>
      <c r="AY3394" s="83" t="s">
        <v>3006</v>
      </c>
      <c r="AZ3394" s="83" t="s">
        <v>2615</v>
      </c>
      <c r="BA3394" s="76" t="str">
        <f t="shared" si="1227"/>
        <v>02016</v>
      </c>
      <c r="BC3394" s="7" t="s">
        <v>2617</v>
      </c>
    </row>
    <row r="3395" spans="1:55" hidden="1" outlineLevel="1" x14ac:dyDescent="0.2">
      <c r="A3395" t="s">
        <v>2616</v>
      </c>
      <c r="B3395" t="s">
        <v>587</v>
      </c>
      <c r="AU3395" t="s">
        <v>2616</v>
      </c>
      <c r="AV3395" t="s">
        <v>587</v>
      </c>
      <c r="AY3395" s="83" t="s">
        <v>3006</v>
      </c>
      <c r="AZ3395" s="83" t="s">
        <v>2615</v>
      </c>
      <c r="BA3395" s="76" t="str">
        <f t="shared" si="1227"/>
        <v>02016</v>
      </c>
      <c r="BC3395" s="7" t="s">
        <v>2617</v>
      </c>
    </row>
    <row r="3396" spans="1:55" hidden="1" outlineLevel="1" x14ac:dyDescent="0.2">
      <c r="A3396" t="s">
        <v>2616</v>
      </c>
      <c r="B3396" t="s">
        <v>587</v>
      </c>
      <c r="AU3396" t="s">
        <v>2616</v>
      </c>
      <c r="AV3396" t="s">
        <v>587</v>
      </c>
      <c r="AY3396" s="83" t="s">
        <v>3006</v>
      </c>
      <c r="AZ3396" s="83" t="s">
        <v>2615</v>
      </c>
      <c r="BA3396" s="76" t="str">
        <f t="shared" si="1227"/>
        <v>02016</v>
      </c>
      <c r="BC3396" s="7" t="s">
        <v>2617</v>
      </c>
    </row>
    <row r="3397" spans="1:55" hidden="1" outlineLevel="1" x14ac:dyDescent="0.2">
      <c r="A3397" t="s">
        <v>2616</v>
      </c>
      <c r="B3397" t="s">
        <v>587</v>
      </c>
      <c r="AU3397" t="s">
        <v>2616</v>
      </c>
      <c r="AV3397" t="s">
        <v>587</v>
      </c>
      <c r="AY3397" s="83" t="s">
        <v>3006</v>
      </c>
      <c r="AZ3397" s="83" t="s">
        <v>2615</v>
      </c>
      <c r="BA3397" s="76" t="str">
        <f t="shared" si="1227"/>
        <v>02016</v>
      </c>
      <c r="BC3397" s="7" t="s">
        <v>2617</v>
      </c>
    </row>
    <row r="3398" spans="1:55" hidden="1" outlineLevel="1" x14ac:dyDescent="0.2">
      <c r="A3398" t="s">
        <v>2616</v>
      </c>
      <c r="B3398" t="s">
        <v>587</v>
      </c>
      <c r="AU3398" t="s">
        <v>2616</v>
      </c>
      <c r="AV3398" t="s">
        <v>587</v>
      </c>
      <c r="AY3398" s="83" t="s">
        <v>3006</v>
      </c>
      <c r="AZ3398" s="83" t="s">
        <v>2615</v>
      </c>
      <c r="BA3398" s="76" t="str">
        <f t="shared" si="1227"/>
        <v>02016</v>
      </c>
      <c r="BC3398" s="7" t="s">
        <v>2617</v>
      </c>
    </row>
    <row r="3399" spans="1:55" hidden="1" outlineLevel="1" x14ac:dyDescent="0.2">
      <c r="A3399" t="s">
        <v>2616</v>
      </c>
      <c r="B3399" t="s">
        <v>587</v>
      </c>
      <c r="AU3399" t="s">
        <v>2616</v>
      </c>
      <c r="AV3399" t="s">
        <v>587</v>
      </c>
      <c r="AY3399" s="83" t="s">
        <v>3006</v>
      </c>
      <c r="AZ3399" s="83" t="s">
        <v>2615</v>
      </c>
      <c r="BA3399" s="76" t="str">
        <f t="shared" si="1227"/>
        <v>02016</v>
      </c>
      <c r="BC3399" s="7" t="s">
        <v>2617</v>
      </c>
    </row>
    <row r="3400" spans="1:55" hidden="1" outlineLevel="1" x14ac:dyDescent="0.2">
      <c r="A3400" t="s">
        <v>2616</v>
      </c>
      <c r="B3400" t="s">
        <v>587</v>
      </c>
      <c r="AU3400" t="s">
        <v>2616</v>
      </c>
      <c r="AV3400" t="s">
        <v>587</v>
      </c>
      <c r="AY3400" s="83" t="s">
        <v>3006</v>
      </c>
      <c r="AZ3400" s="83" t="s">
        <v>2615</v>
      </c>
      <c r="BA3400" s="76" t="str">
        <f t="shared" si="1227"/>
        <v>02016</v>
      </c>
      <c r="BC3400" s="7" t="s">
        <v>2617</v>
      </c>
    </row>
    <row r="3401" spans="1:55" hidden="1" outlineLevel="1" x14ac:dyDescent="0.2">
      <c r="A3401" t="s">
        <v>2619</v>
      </c>
      <c r="B3401" t="s">
        <v>587</v>
      </c>
      <c r="AU3401" t="s">
        <v>2619</v>
      </c>
      <c r="AV3401" t="s">
        <v>587</v>
      </c>
      <c r="AY3401" s="83" t="s">
        <v>3006</v>
      </c>
      <c r="AZ3401" s="83" t="s">
        <v>2618</v>
      </c>
      <c r="BA3401" s="76" t="str">
        <f t="shared" si="1227"/>
        <v>02020</v>
      </c>
      <c r="BC3401" s="7" t="s">
        <v>2661</v>
      </c>
    </row>
    <row r="3402" spans="1:55" hidden="1" outlineLevel="1" x14ac:dyDescent="0.2">
      <c r="A3402" t="s">
        <v>2739</v>
      </c>
      <c r="B3402" t="s">
        <v>587</v>
      </c>
      <c r="AU3402" t="s">
        <v>2739</v>
      </c>
      <c r="AV3402" t="s">
        <v>587</v>
      </c>
      <c r="AY3402" s="83" t="s">
        <v>3006</v>
      </c>
      <c r="AZ3402" s="83" t="s">
        <v>2662</v>
      </c>
      <c r="BA3402" s="76" t="str">
        <f t="shared" si="1227"/>
        <v>02050</v>
      </c>
      <c r="BC3402" s="7" t="s">
        <v>2617</v>
      </c>
    </row>
    <row r="3403" spans="1:55" hidden="1" outlineLevel="1" x14ac:dyDescent="0.2">
      <c r="A3403" t="s">
        <v>2739</v>
      </c>
      <c r="B3403" t="s">
        <v>587</v>
      </c>
      <c r="AU3403" t="s">
        <v>2739</v>
      </c>
      <c r="AV3403" t="s">
        <v>587</v>
      </c>
      <c r="AY3403" s="83" t="s">
        <v>3006</v>
      </c>
      <c r="AZ3403" s="83" t="s">
        <v>2662</v>
      </c>
      <c r="BA3403" s="76" t="str">
        <f t="shared" si="1227"/>
        <v>02050</v>
      </c>
      <c r="BC3403" s="7" t="s">
        <v>2617</v>
      </c>
    </row>
    <row r="3404" spans="1:55" hidden="1" outlineLevel="1" x14ac:dyDescent="0.2">
      <c r="A3404" t="s">
        <v>2739</v>
      </c>
      <c r="B3404" t="s">
        <v>587</v>
      </c>
      <c r="AU3404" t="s">
        <v>2739</v>
      </c>
      <c r="AV3404" t="s">
        <v>587</v>
      </c>
      <c r="AY3404" s="83" t="s">
        <v>3006</v>
      </c>
      <c r="AZ3404" s="83" t="s">
        <v>2662</v>
      </c>
      <c r="BA3404" s="76" t="str">
        <f t="shared" si="1227"/>
        <v>02050</v>
      </c>
      <c r="BC3404" s="7" t="s">
        <v>2617</v>
      </c>
    </row>
    <row r="3405" spans="1:55" hidden="1" outlineLevel="1" x14ac:dyDescent="0.2">
      <c r="A3405" t="s">
        <v>2306</v>
      </c>
      <c r="B3405" t="s">
        <v>587</v>
      </c>
      <c r="AU3405" t="s">
        <v>2306</v>
      </c>
      <c r="AV3405" t="s">
        <v>587</v>
      </c>
      <c r="AY3405" s="83" t="s">
        <v>3006</v>
      </c>
      <c r="AZ3405" s="83" t="s">
        <v>2663</v>
      </c>
      <c r="BA3405" s="76" t="str">
        <f t="shared" si="1227"/>
        <v>02060</v>
      </c>
      <c r="BC3405" s="7" t="s">
        <v>2614</v>
      </c>
    </row>
    <row r="3406" spans="1:55" hidden="1" outlineLevel="1" x14ac:dyDescent="0.2">
      <c r="A3406" t="s">
        <v>2308</v>
      </c>
      <c r="B3406" t="s">
        <v>587</v>
      </c>
      <c r="AU3406" t="s">
        <v>2308</v>
      </c>
      <c r="AV3406" t="s">
        <v>587</v>
      </c>
      <c r="AY3406" s="83" t="s">
        <v>3006</v>
      </c>
      <c r="AZ3406" s="83" t="s">
        <v>2307</v>
      </c>
      <c r="BA3406" s="76" t="str">
        <f t="shared" si="1227"/>
        <v>02068</v>
      </c>
      <c r="BC3406" s="7" t="s">
        <v>2614</v>
      </c>
    </row>
    <row r="3407" spans="1:55" hidden="1" outlineLevel="1" x14ac:dyDescent="0.2">
      <c r="A3407" t="s">
        <v>2004</v>
      </c>
      <c r="B3407" t="s">
        <v>587</v>
      </c>
      <c r="AU3407" t="s">
        <v>2004</v>
      </c>
      <c r="AV3407" t="s">
        <v>587</v>
      </c>
      <c r="AY3407" s="83" t="s">
        <v>3006</v>
      </c>
      <c r="AZ3407" s="83" t="s">
        <v>2003</v>
      </c>
      <c r="BA3407" s="76" t="str">
        <f t="shared" si="1227"/>
        <v>02070</v>
      </c>
      <c r="BC3407" s="7" t="s">
        <v>2617</v>
      </c>
    </row>
    <row r="3408" spans="1:55" hidden="1" outlineLevel="1" x14ac:dyDescent="0.2">
      <c r="A3408" t="s">
        <v>2004</v>
      </c>
      <c r="B3408" t="s">
        <v>587</v>
      </c>
      <c r="AU3408" t="s">
        <v>2004</v>
      </c>
      <c r="AV3408" t="s">
        <v>587</v>
      </c>
      <c r="AY3408" s="83" t="s">
        <v>3006</v>
      </c>
      <c r="AZ3408" s="83" t="s">
        <v>2003</v>
      </c>
      <c r="BA3408" s="76" t="str">
        <f t="shared" si="1227"/>
        <v>02070</v>
      </c>
      <c r="BC3408" s="7" t="s">
        <v>2617</v>
      </c>
    </row>
    <row r="3409" spans="1:55" hidden="1" outlineLevel="1" x14ac:dyDescent="0.2">
      <c r="A3409" t="s">
        <v>2006</v>
      </c>
      <c r="B3409" t="s">
        <v>587</v>
      </c>
      <c r="AU3409" t="s">
        <v>2006</v>
      </c>
      <c r="AV3409" t="s">
        <v>587</v>
      </c>
      <c r="AY3409" s="83" t="s">
        <v>3006</v>
      </c>
      <c r="AZ3409" s="83" t="s">
        <v>2005</v>
      </c>
      <c r="BA3409" s="76" t="str">
        <f t="shared" si="1227"/>
        <v>02090</v>
      </c>
      <c r="BC3409" s="7" t="s">
        <v>2614</v>
      </c>
    </row>
    <row r="3410" spans="1:55" hidden="1" outlineLevel="1" x14ac:dyDescent="0.2">
      <c r="A3410" t="s">
        <v>2008</v>
      </c>
      <c r="B3410" t="s">
        <v>587</v>
      </c>
      <c r="AU3410" t="s">
        <v>2008</v>
      </c>
      <c r="AV3410" t="s">
        <v>587</v>
      </c>
      <c r="AY3410" s="83" t="s">
        <v>3006</v>
      </c>
      <c r="AZ3410" s="83" t="s">
        <v>2007</v>
      </c>
      <c r="BA3410" s="76" t="str">
        <f t="shared" si="1227"/>
        <v>02100</v>
      </c>
      <c r="BC3410" s="7" t="s">
        <v>2614</v>
      </c>
    </row>
    <row r="3411" spans="1:55" hidden="1" outlineLevel="1" x14ac:dyDescent="0.2">
      <c r="A3411" t="s">
        <v>1311</v>
      </c>
      <c r="B3411" t="s">
        <v>587</v>
      </c>
      <c r="AU3411" t="s">
        <v>1311</v>
      </c>
      <c r="AV3411" t="s">
        <v>587</v>
      </c>
      <c r="AY3411" s="83" t="s">
        <v>3006</v>
      </c>
      <c r="AZ3411" s="83" t="s">
        <v>2009</v>
      </c>
      <c r="BA3411" s="76" t="str">
        <f t="shared" si="1227"/>
        <v>02110</v>
      </c>
      <c r="BC3411" s="7" t="s">
        <v>2360</v>
      </c>
    </row>
    <row r="3412" spans="1:55" hidden="1" outlineLevel="1" x14ac:dyDescent="0.2">
      <c r="A3412" t="s">
        <v>1311</v>
      </c>
      <c r="B3412" t="s">
        <v>587</v>
      </c>
      <c r="AU3412" t="s">
        <v>1311</v>
      </c>
      <c r="AV3412" t="s">
        <v>587</v>
      </c>
      <c r="AY3412" s="83" t="s">
        <v>3006</v>
      </c>
      <c r="AZ3412" s="83" t="s">
        <v>2009</v>
      </c>
      <c r="BA3412" s="76" t="str">
        <f t="shared" si="1227"/>
        <v>02110</v>
      </c>
      <c r="BC3412" s="7" t="s">
        <v>2360</v>
      </c>
    </row>
    <row r="3413" spans="1:55" hidden="1" outlineLevel="1" x14ac:dyDescent="0.2">
      <c r="A3413" t="s">
        <v>2309</v>
      </c>
      <c r="B3413" t="s">
        <v>587</v>
      </c>
      <c r="AU3413" t="s">
        <v>2309</v>
      </c>
      <c r="AV3413" t="s">
        <v>587</v>
      </c>
      <c r="AY3413" s="83" t="s">
        <v>3006</v>
      </c>
      <c r="AZ3413" s="83" t="s">
        <v>2361</v>
      </c>
      <c r="BA3413" s="76" t="str">
        <f t="shared" si="1227"/>
        <v>02122</v>
      </c>
      <c r="BC3413" s="7" t="s">
        <v>2614</v>
      </c>
    </row>
    <row r="3414" spans="1:55" hidden="1" outlineLevel="1" x14ac:dyDescent="0.2">
      <c r="A3414" t="s">
        <v>2309</v>
      </c>
      <c r="B3414" t="s">
        <v>587</v>
      </c>
      <c r="AU3414" t="s">
        <v>2309</v>
      </c>
      <c r="AV3414" t="s">
        <v>587</v>
      </c>
      <c r="AY3414" s="83" t="s">
        <v>3006</v>
      </c>
      <c r="AZ3414" s="83" t="s">
        <v>2361</v>
      </c>
      <c r="BA3414" s="76" t="str">
        <f t="shared" si="1227"/>
        <v>02122</v>
      </c>
      <c r="BC3414" s="7" t="s">
        <v>2614</v>
      </c>
    </row>
    <row r="3415" spans="1:55" hidden="1" outlineLevel="1" x14ac:dyDescent="0.2">
      <c r="A3415" t="s">
        <v>2311</v>
      </c>
      <c r="B3415" t="s">
        <v>587</v>
      </c>
      <c r="AU3415" t="s">
        <v>2311</v>
      </c>
      <c r="AV3415" t="s">
        <v>587</v>
      </c>
      <c r="AY3415" s="83" t="s">
        <v>3006</v>
      </c>
      <c r="AZ3415" s="83" t="s">
        <v>2310</v>
      </c>
      <c r="BA3415" s="76" t="str">
        <f t="shared" si="1227"/>
        <v>02130</v>
      </c>
      <c r="BC3415" s="7" t="s">
        <v>2614</v>
      </c>
    </row>
    <row r="3416" spans="1:55" hidden="1" outlineLevel="1" x14ac:dyDescent="0.2">
      <c r="A3416" t="s">
        <v>2311</v>
      </c>
      <c r="B3416" t="s">
        <v>587</v>
      </c>
      <c r="AU3416" t="s">
        <v>2311</v>
      </c>
      <c r="AV3416" t="s">
        <v>587</v>
      </c>
      <c r="AY3416" s="83" t="s">
        <v>3006</v>
      </c>
      <c r="AZ3416" s="83" t="s">
        <v>2310</v>
      </c>
      <c r="BA3416" s="76" t="str">
        <f t="shared" ref="BA3416:BA3447" si="1228">AY3416&amp;AZ3416</f>
        <v>02130</v>
      </c>
      <c r="BC3416" s="7" t="s">
        <v>2614</v>
      </c>
    </row>
    <row r="3417" spans="1:55" hidden="1" outlineLevel="1" x14ac:dyDescent="0.2">
      <c r="A3417" t="s">
        <v>3291</v>
      </c>
      <c r="B3417" t="s">
        <v>587</v>
      </c>
      <c r="AU3417" t="s">
        <v>3291</v>
      </c>
      <c r="AV3417" t="s">
        <v>587</v>
      </c>
      <c r="AY3417" s="83" t="s">
        <v>3006</v>
      </c>
      <c r="AZ3417" s="83" t="s">
        <v>2312</v>
      </c>
      <c r="BA3417" s="76" t="str">
        <f t="shared" si="1228"/>
        <v>02150</v>
      </c>
      <c r="BC3417" s="7" t="s">
        <v>2614</v>
      </c>
    </row>
    <row r="3418" spans="1:55" hidden="1" outlineLevel="1" x14ac:dyDescent="0.2">
      <c r="A3418" t="s">
        <v>3291</v>
      </c>
      <c r="B3418" t="s">
        <v>587</v>
      </c>
      <c r="AU3418" t="s">
        <v>3291</v>
      </c>
      <c r="AV3418" t="s">
        <v>587</v>
      </c>
      <c r="AY3418" s="83" t="s">
        <v>3006</v>
      </c>
      <c r="AZ3418" s="83" t="s">
        <v>2312</v>
      </c>
      <c r="BA3418" s="76" t="str">
        <f t="shared" si="1228"/>
        <v>02150</v>
      </c>
      <c r="BC3418" s="7" t="s">
        <v>2614</v>
      </c>
    </row>
    <row r="3419" spans="1:55" hidden="1" outlineLevel="1" x14ac:dyDescent="0.2">
      <c r="A3419" t="s">
        <v>3291</v>
      </c>
      <c r="B3419" t="s">
        <v>587</v>
      </c>
      <c r="AU3419" t="s">
        <v>3291</v>
      </c>
      <c r="AV3419" t="s">
        <v>587</v>
      </c>
      <c r="AY3419" s="83" t="s">
        <v>3006</v>
      </c>
      <c r="AZ3419" s="83" t="s">
        <v>2312</v>
      </c>
      <c r="BA3419" s="76" t="str">
        <f t="shared" si="1228"/>
        <v>02150</v>
      </c>
      <c r="BC3419" s="7" t="s">
        <v>2614</v>
      </c>
    </row>
    <row r="3420" spans="1:55" hidden="1" outlineLevel="1" x14ac:dyDescent="0.2">
      <c r="A3420" t="s">
        <v>3291</v>
      </c>
      <c r="B3420" t="s">
        <v>587</v>
      </c>
      <c r="AU3420" t="s">
        <v>3291</v>
      </c>
      <c r="AV3420" t="s">
        <v>587</v>
      </c>
      <c r="AY3420" s="83" t="s">
        <v>3006</v>
      </c>
      <c r="AZ3420" s="83" t="s">
        <v>2312</v>
      </c>
      <c r="BA3420" s="76" t="str">
        <f t="shared" si="1228"/>
        <v>02150</v>
      </c>
      <c r="BC3420" s="7" t="s">
        <v>2614</v>
      </c>
    </row>
    <row r="3421" spans="1:55" hidden="1" outlineLevel="1" x14ac:dyDescent="0.2">
      <c r="A3421" t="s">
        <v>3291</v>
      </c>
      <c r="B3421" t="s">
        <v>587</v>
      </c>
      <c r="AU3421" t="s">
        <v>3291</v>
      </c>
      <c r="AV3421" t="s">
        <v>587</v>
      </c>
      <c r="AY3421" s="83" t="s">
        <v>3006</v>
      </c>
      <c r="AZ3421" s="83" t="s">
        <v>2312</v>
      </c>
      <c r="BA3421" s="76" t="str">
        <f t="shared" si="1228"/>
        <v>02150</v>
      </c>
      <c r="BC3421" s="7" t="s">
        <v>2614</v>
      </c>
    </row>
    <row r="3422" spans="1:55" hidden="1" outlineLevel="1" x14ac:dyDescent="0.2">
      <c r="A3422" t="s">
        <v>3291</v>
      </c>
      <c r="B3422" t="s">
        <v>587</v>
      </c>
      <c r="AU3422" t="s">
        <v>3291</v>
      </c>
      <c r="AV3422" t="s">
        <v>587</v>
      </c>
      <c r="AY3422" s="83" t="s">
        <v>3006</v>
      </c>
      <c r="AZ3422" s="83" t="s">
        <v>2312</v>
      </c>
      <c r="BA3422" s="76" t="str">
        <f t="shared" si="1228"/>
        <v>02150</v>
      </c>
      <c r="BC3422" s="7" t="s">
        <v>2614</v>
      </c>
    </row>
    <row r="3423" spans="1:55" hidden="1" outlineLevel="1" x14ac:dyDescent="0.2">
      <c r="A3423" t="s">
        <v>3168</v>
      </c>
      <c r="B3423" t="s">
        <v>587</v>
      </c>
      <c r="AU3423" t="s">
        <v>3168</v>
      </c>
      <c r="AV3423" t="s">
        <v>587</v>
      </c>
      <c r="AY3423" s="83" t="s">
        <v>3006</v>
      </c>
      <c r="AZ3423" s="83" t="s">
        <v>3292</v>
      </c>
      <c r="BA3423" s="76" t="str">
        <f t="shared" si="1228"/>
        <v>02164</v>
      </c>
      <c r="BC3423" s="7" t="s">
        <v>2614</v>
      </c>
    </row>
    <row r="3424" spans="1:55" hidden="1" outlineLevel="1" x14ac:dyDescent="0.2">
      <c r="A3424" t="s">
        <v>3168</v>
      </c>
      <c r="B3424" t="s">
        <v>587</v>
      </c>
      <c r="AU3424" t="s">
        <v>3168</v>
      </c>
      <c r="AV3424" t="s">
        <v>587</v>
      </c>
      <c r="AY3424" s="83" t="s">
        <v>3006</v>
      </c>
      <c r="AZ3424" s="83" t="s">
        <v>3292</v>
      </c>
      <c r="BA3424" s="76" t="str">
        <f t="shared" si="1228"/>
        <v>02164</v>
      </c>
      <c r="BC3424" s="7" t="s">
        <v>2614</v>
      </c>
    </row>
    <row r="3425" spans="1:55" hidden="1" outlineLevel="1" x14ac:dyDescent="0.2">
      <c r="A3425" t="s">
        <v>3210</v>
      </c>
      <c r="B3425" t="s">
        <v>587</v>
      </c>
      <c r="AU3425" t="s">
        <v>3210</v>
      </c>
      <c r="AV3425" t="s">
        <v>587</v>
      </c>
      <c r="AY3425" s="83" t="s">
        <v>3006</v>
      </c>
      <c r="AZ3425" s="83" t="s">
        <v>3209</v>
      </c>
      <c r="BA3425" s="76" t="str">
        <f t="shared" si="1228"/>
        <v>02170</v>
      </c>
      <c r="BC3425" s="7" t="s">
        <v>2614</v>
      </c>
    </row>
    <row r="3426" spans="1:55" hidden="1" outlineLevel="1" x14ac:dyDescent="0.2">
      <c r="A3426" t="s">
        <v>3212</v>
      </c>
      <c r="B3426" t="s">
        <v>587</v>
      </c>
      <c r="AU3426" t="s">
        <v>3212</v>
      </c>
      <c r="AV3426" t="s">
        <v>587</v>
      </c>
      <c r="AY3426" s="83" t="s">
        <v>3006</v>
      </c>
      <c r="AZ3426" s="83" t="s">
        <v>3211</v>
      </c>
      <c r="BA3426" s="76" t="str">
        <f t="shared" si="1228"/>
        <v>02180</v>
      </c>
      <c r="BC3426" s="7" t="s">
        <v>2617</v>
      </c>
    </row>
    <row r="3427" spans="1:55" hidden="1" outlineLevel="1" x14ac:dyDescent="0.2">
      <c r="A3427" t="s">
        <v>3212</v>
      </c>
      <c r="B3427" t="s">
        <v>587</v>
      </c>
      <c r="AU3427" t="s">
        <v>3212</v>
      </c>
      <c r="AV3427" t="s">
        <v>587</v>
      </c>
      <c r="AY3427" s="83" t="s">
        <v>3006</v>
      </c>
      <c r="AZ3427" s="83" t="s">
        <v>3211</v>
      </c>
      <c r="BA3427" s="76" t="str">
        <f t="shared" si="1228"/>
        <v>02180</v>
      </c>
      <c r="BC3427" s="7" t="s">
        <v>2617</v>
      </c>
    </row>
    <row r="3428" spans="1:55" hidden="1" outlineLevel="1" x14ac:dyDescent="0.2">
      <c r="A3428" t="s">
        <v>3212</v>
      </c>
      <c r="B3428" t="s">
        <v>587</v>
      </c>
      <c r="AU3428" t="s">
        <v>3212</v>
      </c>
      <c r="AV3428" t="s">
        <v>587</v>
      </c>
      <c r="AY3428" s="83" t="s">
        <v>3006</v>
      </c>
      <c r="AZ3428" s="83" t="s">
        <v>3211</v>
      </c>
      <c r="BA3428" s="76" t="str">
        <f t="shared" si="1228"/>
        <v>02180</v>
      </c>
      <c r="BC3428" s="7" t="s">
        <v>2617</v>
      </c>
    </row>
    <row r="3429" spans="1:55" hidden="1" outlineLevel="1" x14ac:dyDescent="0.2">
      <c r="A3429" t="s">
        <v>3212</v>
      </c>
      <c r="B3429" t="s">
        <v>587</v>
      </c>
      <c r="AU3429" t="s">
        <v>3212</v>
      </c>
      <c r="AV3429" t="s">
        <v>587</v>
      </c>
      <c r="AY3429" s="83" t="s">
        <v>3006</v>
      </c>
      <c r="AZ3429" s="83" t="s">
        <v>3211</v>
      </c>
      <c r="BA3429" s="76" t="str">
        <f t="shared" si="1228"/>
        <v>02180</v>
      </c>
      <c r="BC3429" s="7" t="s">
        <v>2617</v>
      </c>
    </row>
    <row r="3430" spans="1:55" hidden="1" outlineLevel="1" x14ac:dyDescent="0.2">
      <c r="A3430" t="s">
        <v>3212</v>
      </c>
      <c r="B3430" t="s">
        <v>587</v>
      </c>
      <c r="AU3430" t="s">
        <v>3212</v>
      </c>
      <c r="AV3430" t="s">
        <v>587</v>
      </c>
      <c r="AY3430" s="83" t="s">
        <v>3006</v>
      </c>
      <c r="AZ3430" s="83" t="s">
        <v>3211</v>
      </c>
      <c r="BA3430" s="76" t="str">
        <f t="shared" si="1228"/>
        <v>02180</v>
      </c>
      <c r="BC3430" s="7" t="s">
        <v>2617</v>
      </c>
    </row>
    <row r="3431" spans="1:55" hidden="1" outlineLevel="1" x14ac:dyDescent="0.2">
      <c r="A3431" t="s">
        <v>3212</v>
      </c>
      <c r="B3431" t="s">
        <v>587</v>
      </c>
      <c r="AU3431" t="s">
        <v>3212</v>
      </c>
      <c r="AV3431" t="s">
        <v>587</v>
      </c>
      <c r="AY3431" s="83" t="s">
        <v>3006</v>
      </c>
      <c r="AZ3431" s="83" t="s">
        <v>3211</v>
      </c>
      <c r="BA3431" s="76" t="str">
        <f t="shared" si="1228"/>
        <v>02180</v>
      </c>
      <c r="BC3431" s="7" t="s">
        <v>2617</v>
      </c>
    </row>
    <row r="3432" spans="1:55" hidden="1" outlineLevel="1" x14ac:dyDescent="0.2">
      <c r="A3432" t="s">
        <v>3213</v>
      </c>
      <c r="B3432" t="s">
        <v>587</v>
      </c>
      <c r="AU3432" t="s">
        <v>3213</v>
      </c>
      <c r="AV3432" t="s">
        <v>587</v>
      </c>
      <c r="AY3432" s="83" t="s">
        <v>3006</v>
      </c>
      <c r="AZ3432" s="83" t="s">
        <v>3167</v>
      </c>
      <c r="BA3432" s="76" t="str">
        <f t="shared" si="1228"/>
        <v>02185</v>
      </c>
      <c r="BC3432" s="7" t="s">
        <v>2614</v>
      </c>
    </row>
    <row r="3433" spans="1:55" hidden="1" outlineLevel="1" x14ac:dyDescent="0.2">
      <c r="A3433" t="s">
        <v>3215</v>
      </c>
      <c r="B3433" t="s">
        <v>587</v>
      </c>
      <c r="AU3433" t="s">
        <v>3215</v>
      </c>
      <c r="AV3433" t="s">
        <v>587</v>
      </c>
      <c r="AY3433" s="83" t="s">
        <v>3006</v>
      </c>
      <c r="AZ3433" s="83" t="s">
        <v>3214</v>
      </c>
      <c r="BA3433" s="76" t="str">
        <f t="shared" si="1228"/>
        <v>02188</v>
      </c>
      <c r="BC3433" s="7" t="s">
        <v>2614</v>
      </c>
    </row>
    <row r="3434" spans="1:55" hidden="1" outlineLevel="1" x14ac:dyDescent="0.2">
      <c r="A3434" t="s">
        <v>3024</v>
      </c>
      <c r="B3434" t="s">
        <v>587</v>
      </c>
      <c r="AU3434" t="s">
        <v>3024</v>
      </c>
      <c r="AV3434" t="s">
        <v>587</v>
      </c>
      <c r="AY3434" s="83" t="s">
        <v>3006</v>
      </c>
      <c r="AZ3434" s="83" t="s">
        <v>3049</v>
      </c>
      <c r="BA3434" s="76" t="str">
        <f t="shared" si="1228"/>
        <v>02201</v>
      </c>
      <c r="BC3434" s="7" t="s">
        <v>2617</v>
      </c>
    </row>
    <row r="3435" spans="1:55" hidden="1" outlineLevel="1" x14ac:dyDescent="0.2">
      <c r="A3435" t="s">
        <v>3024</v>
      </c>
      <c r="B3435" t="s">
        <v>587</v>
      </c>
      <c r="AU3435" t="s">
        <v>3024</v>
      </c>
      <c r="AV3435" t="s">
        <v>587</v>
      </c>
      <c r="AY3435" s="83" t="s">
        <v>3006</v>
      </c>
      <c r="AZ3435" s="83" t="s">
        <v>3049</v>
      </c>
      <c r="BA3435" s="76" t="str">
        <f t="shared" si="1228"/>
        <v>02201</v>
      </c>
      <c r="BC3435" s="7" t="s">
        <v>2617</v>
      </c>
    </row>
    <row r="3436" spans="1:55" hidden="1" outlineLevel="1" x14ac:dyDescent="0.2">
      <c r="A3436" t="s">
        <v>3024</v>
      </c>
      <c r="B3436" t="s">
        <v>587</v>
      </c>
      <c r="AU3436" t="s">
        <v>3024</v>
      </c>
      <c r="AV3436" t="s">
        <v>587</v>
      </c>
      <c r="AY3436" s="83" t="s">
        <v>3006</v>
      </c>
      <c r="AZ3436" s="83" t="s">
        <v>3049</v>
      </c>
      <c r="BA3436" s="76" t="str">
        <f t="shared" si="1228"/>
        <v>02201</v>
      </c>
      <c r="BC3436" s="7" t="s">
        <v>2617</v>
      </c>
    </row>
    <row r="3437" spans="1:55" hidden="1" outlineLevel="1" x14ac:dyDescent="0.2">
      <c r="A3437" t="s">
        <v>3024</v>
      </c>
      <c r="B3437" t="s">
        <v>587</v>
      </c>
      <c r="AU3437" t="s">
        <v>3024</v>
      </c>
      <c r="AV3437" t="s">
        <v>587</v>
      </c>
      <c r="AY3437" s="83" t="s">
        <v>3006</v>
      </c>
      <c r="AZ3437" s="83" t="s">
        <v>3049</v>
      </c>
      <c r="BA3437" s="76" t="str">
        <f t="shared" si="1228"/>
        <v>02201</v>
      </c>
      <c r="BC3437" s="7" t="s">
        <v>2617</v>
      </c>
    </row>
    <row r="3438" spans="1:55" hidden="1" outlineLevel="1" x14ac:dyDescent="0.2">
      <c r="A3438" t="s">
        <v>3024</v>
      </c>
      <c r="B3438" t="s">
        <v>587</v>
      </c>
      <c r="AU3438" t="s">
        <v>3024</v>
      </c>
      <c r="AV3438" t="s">
        <v>587</v>
      </c>
      <c r="AY3438" s="83" t="s">
        <v>3006</v>
      </c>
      <c r="AZ3438" s="83" t="s">
        <v>3049</v>
      </c>
      <c r="BA3438" s="76" t="str">
        <f t="shared" si="1228"/>
        <v>02201</v>
      </c>
      <c r="BC3438" s="7" t="s">
        <v>2617</v>
      </c>
    </row>
    <row r="3439" spans="1:55" hidden="1" outlineLevel="1" x14ac:dyDescent="0.2">
      <c r="A3439" t="s">
        <v>3024</v>
      </c>
      <c r="B3439" t="s">
        <v>587</v>
      </c>
      <c r="AU3439" t="s">
        <v>3024</v>
      </c>
      <c r="AV3439" t="s">
        <v>587</v>
      </c>
      <c r="AY3439" s="83" t="s">
        <v>3006</v>
      </c>
      <c r="AZ3439" s="83" t="s">
        <v>3049</v>
      </c>
      <c r="BA3439" s="76" t="str">
        <f t="shared" si="1228"/>
        <v>02201</v>
      </c>
      <c r="BC3439" s="7" t="s">
        <v>2617</v>
      </c>
    </row>
    <row r="3440" spans="1:55" hidden="1" outlineLevel="1" x14ac:dyDescent="0.2">
      <c r="A3440" t="s">
        <v>3023</v>
      </c>
      <c r="B3440" t="s">
        <v>587</v>
      </c>
      <c r="AU3440" t="s">
        <v>3023</v>
      </c>
      <c r="AV3440" t="s">
        <v>587</v>
      </c>
      <c r="AY3440" s="83" t="s">
        <v>3006</v>
      </c>
      <c r="AZ3440" s="83" t="s">
        <v>2500</v>
      </c>
      <c r="BA3440" s="76" t="str">
        <f t="shared" si="1228"/>
        <v>02220</v>
      </c>
      <c r="BC3440" s="7" t="s">
        <v>2360</v>
      </c>
    </row>
    <row r="3441" spans="1:55" hidden="1" outlineLevel="1" x14ac:dyDescent="0.2">
      <c r="A3441" t="s">
        <v>3023</v>
      </c>
      <c r="B3441" t="s">
        <v>587</v>
      </c>
      <c r="AU3441" t="s">
        <v>3023</v>
      </c>
      <c r="AV3441" t="s">
        <v>587</v>
      </c>
      <c r="AY3441" s="83" t="s">
        <v>3006</v>
      </c>
      <c r="AZ3441" s="83" t="s">
        <v>2500</v>
      </c>
      <c r="BA3441" s="76" t="str">
        <f t="shared" si="1228"/>
        <v>02220</v>
      </c>
      <c r="BC3441" s="7" t="s">
        <v>2360</v>
      </c>
    </row>
    <row r="3442" spans="1:55" hidden="1" outlineLevel="1" x14ac:dyDescent="0.2">
      <c r="A3442" t="s">
        <v>3023</v>
      </c>
      <c r="B3442" t="s">
        <v>587</v>
      </c>
      <c r="AU3442" t="s">
        <v>3023</v>
      </c>
      <c r="AV3442" t="s">
        <v>587</v>
      </c>
      <c r="AY3442" s="83" t="s">
        <v>3006</v>
      </c>
      <c r="AZ3442" s="83" t="s">
        <v>2500</v>
      </c>
      <c r="BA3442" s="76" t="str">
        <f t="shared" si="1228"/>
        <v>02220</v>
      </c>
      <c r="BC3442" s="7" t="s">
        <v>2360</v>
      </c>
    </row>
    <row r="3443" spans="1:55" hidden="1" outlineLevel="1" x14ac:dyDescent="0.2">
      <c r="A3443" t="s">
        <v>2786</v>
      </c>
      <c r="B3443" t="s">
        <v>587</v>
      </c>
      <c r="AU3443" t="s">
        <v>2786</v>
      </c>
      <c r="AV3443" t="s">
        <v>587</v>
      </c>
      <c r="AY3443" s="83" t="s">
        <v>3006</v>
      </c>
      <c r="AZ3443" s="83" t="s">
        <v>2785</v>
      </c>
      <c r="BA3443" s="76" t="str">
        <f t="shared" si="1228"/>
        <v>02232</v>
      </c>
      <c r="BC3443" s="7" t="s">
        <v>2617</v>
      </c>
    </row>
    <row r="3444" spans="1:55" hidden="1" outlineLevel="1" x14ac:dyDescent="0.2">
      <c r="A3444" t="s">
        <v>2786</v>
      </c>
      <c r="B3444" t="s">
        <v>587</v>
      </c>
      <c r="AU3444" t="s">
        <v>2786</v>
      </c>
      <c r="AV3444" t="s">
        <v>587</v>
      </c>
      <c r="AY3444" s="83" t="s">
        <v>3006</v>
      </c>
      <c r="AZ3444" s="83" t="s">
        <v>2785</v>
      </c>
      <c r="BA3444" s="76" t="str">
        <f t="shared" si="1228"/>
        <v>02232</v>
      </c>
      <c r="BC3444" s="7" t="s">
        <v>2617</v>
      </c>
    </row>
    <row r="3445" spans="1:55" hidden="1" outlineLevel="1" x14ac:dyDescent="0.2">
      <c r="A3445" t="s">
        <v>2786</v>
      </c>
      <c r="B3445" t="s">
        <v>587</v>
      </c>
      <c r="AU3445" t="s">
        <v>2786</v>
      </c>
      <c r="AV3445" t="s">
        <v>587</v>
      </c>
      <c r="AY3445" s="83" t="s">
        <v>3006</v>
      </c>
      <c r="AZ3445" s="83" t="s">
        <v>2785</v>
      </c>
      <c r="BA3445" s="76" t="str">
        <f t="shared" si="1228"/>
        <v>02232</v>
      </c>
      <c r="BC3445" s="7" t="s">
        <v>2617</v>
      </c>
    </row>
    <row r="3446" spans="1:55" hidden="1" outlineLevel="1" x14ac:dyDescent="0.2">
      <c r="A3446" t="s">
        <v>2786</v>
      </c>
      <c r="B3446" t="s">
        <v>587</v>
      </c>
      <c r="AU3446" t="s">
        <v>2786</v>
      </c>
      <c r="AV3446" t="s">
        <v>587</v>
      </c>
      <c r="AY3446" s="83" t="s">
        <v>3006</v>
      </c>
      <c r="AZ3446" s="83" t="s">
        <v>2785</v>
      </c>
      <c r="BA3446" s="76" t="str">
        <f t="shared" si="1228"/>
        <v>02232</v>
      </c>
      <c r="BC3446" s="7" t="s">
        <v>2617</v>
      </c>
    </row>
    <row r="3447" spans="1:55" hidden="1" outlineLevel="1" x14ac:dyDescent="0.2">
      <c r="A3447" t="s">
        <v>2786</v>
      </c>
      <c r="B3447" t="s">
        <v>587</v>
      </c>
      <c r="AU3447" t="s">
        <v>2786</v>
      </c>
      <c r="AV3447" t="s">
        <v>587</v>
      </c>
      <c r="AY3447" s="83" t="s">
        <v>3006</v>
      </c>
      <c r="AZ3447" s="83" t="s">
        <v>2785</v>
      </c>
      <c r="BA3447" s="76" t="str">
        <f t="shared" si="1228"/>
        <v>02232</v>
      </c>
      <c r="BC3447" s="7" t="s">
        <v>2617</v>
      </c>
    </row>
    <row r="3448" spans="1:55" hidden="1" outlineLevel="1" x14ac:dyDescent="0.2">
      <c r="A3448" t="s">
        <v>2786</v>
      </c>
      <c r="B3448" t="s">
        <v>587</v>
      </c>
      <c r="AU3448" t="s">
        <v>2786</v>
      </c>
      <c r="AV3448" t="s">
        <v>587</v>
      </c>
      <c r="AY3448" s="83" t="s">
        <v>3006</v>
      </c>
      <c r="AZ3448" s="83" t="s">
        <v>2785</v>
      </c>
      <c r="BA3448" s="76" t="str">
        <f t="shared" ref="BA3448:BA3464" si="1229">AY3448&amp;AZ3448</f>
        <v>02232</v>
      </c>
      <c r="BC3448" s="7" t="s">
        <v>2617</v>
      </c>
    </row>
    <row r="3449" spans="1:55" hidden="1" outlineLevel="1" x14ac:dyDescent="0.2">
      <c r="A3449" t="s">
        <v>2329</v>
      </c>
      <c r="B3449" t="s">
        <v>587</v>
      </c>
      <c r="AU3449" t="s">
        <v>2329</v>
      </c>
      <c r="AV3449" t="s">
        <v>587</v>
      </c>
      <c r="AY3449" s="83" t="s">
        <v>3006</v>
      </c>
      <c r="AZ3449" s="83" t="s">
        <v>2787</v>
      </c>
      <c r="BA3449" s="76" t="str">
        <f t="shared" si="1229"/>
        <v>02240</v>
      </c>
      <c r="BC3449" s="7" t="s">
        <v>2617</v>
      </c>
    </row>
    <row r="3450" spans="1:55" hidden="1" outlineLevel="1" x14ac:dyDescent="0.2">
      <c r="A3450" t="s">
        <v>2925</v>
      </c>
      <c r="B3450" t="s">
        <v>587</v>
      </c>
      <c r="AU3450" t="s">
        <v>2925</v>
      </c>
      <c r="AV3450" t="s">
        <v>587</v>
      </c>
      <c r="AY3450" s="83" t="s">
        <v>3006</v>
      </c>
      <c r="AZ3450" s="83" t="s">
        <v>2754</v>
      </c>
      <c r="BA3450" s="76" t="str">
        <f t="shared" si="1229"/>
        <v>02261</v>
      </c>
      <c r="BC3450" s="7" t="s">
        <v>2617</v>
      </c>
    </row>
    <row r="3451" spans="1:55" hidden="1" outlineLevel="1" x14ac:dyDescent="0.2">
      <c r="A3451" t="s">
        <v>2925</v>
      </c>
      <c r="B3451" t="s">
        <v>587</v>
      </c>
      <c r="AU3451" t="s">
        <v>2925</v>
      </c>
      <c r="AV3451" t="s">
        <v>587</v>
      </c>
      <c r="AY3451" s="83" t="s">
        <v>3006</v>
      </c>
      <c r="AZ3451" s="83" t="s">
        <v>2754</v>
      </c>
      <c r="BA3451" s="76" t="str">
        <f t="shared" si="1229"/>
        <v>02261</v>
      </c>
      <c r="BC3451" s="7" t="s">
        <v>2617</v>
      </c>
    </row>
    <row r="3452" spans="1:55" hidden="1" outlineLevel="1" x14ac:dyDescent="0.2">
      <c r="A3452" t="s">
        <v>2925</v>
      </c>
      <c r="B3452" t="s">
        <v>587</v>
      </c>
      <c r="AU3452" t="s">
        <v>2925</v>
      </c>
      <c r="AV3452" t="s">
        <v>587</v>
      </c>
      <c r="AY3452" s="83" t="s">
        <v>3006</v>
      </c>
      <c r="AZ3452" s="83" t="s">
        <v>2754</v>
      </c>
      <c r="BA3452" s="76" t="str">
        <f t="shared" si="1229"/>
        <v>02261</v>
      </c>
      <c r="BC3452" s="7" t="s">
        <v>2617</v>
      </c>
    </row>
    <row r="3453" spans="1:55" hidden="1" outlineLevel="1" x14ac:dyDescent="0.2">
      <c r="A3453" t="s">
        <v>2925</v>
      </c>
      <c r="B3453" t="s">
        <v>587</v>
      </c>
      <c r="AU3453" t="s">
        <v>2925</v>
      </c>
      <c r="AV3453" t="s">
        <v>587</v>
      </c>
      <c r="AY3453" s="83" t="s">
        <v>3006</v>
      </c>
      <c r="AZ3453" s="83" t="s">
        <v>2754</v>
      </c>
      <c r="BA3453" s="76" t="str">
        <f t="shared" si="1229"/>
        <v>02261</v>
      </c>
      <c r="BC3453" s="7" t="s">
        <v>2617</v>
      </c>
    </row>
    <row r="3454" spans="1:55" hidden="1" outlineLevel="1" x14ac:dyDescent="0.2">
      <c r="A3454" t="s">
        <v>2925</v>
      </c>
      <c r="B3454" t="s">
        <v>587</v>
      </c>
      <c r="AU3454" t="s">
        <v>2925</v>
      </c>
      <c r="AV3454" t="s">
        <v>587</v>
      </c>
      <c r="AY3454" s="83" t="s">
        <v>3006</v>
      </c>
      <c r="AZ3454" s="83" t="s">
        <v>2754</v>
      </c>
      <c r="BA3454" s="76" t="str">
        <f t="shared" si="1229"/>
        <v>02261</v>
      </c>
      <c r="BC3454" s="7" t="s">
        <v>2617</v>
      </c>
    </row>
    <row r="3455" spans="1:55" hidden="1" outlineLevel="1" x14ac:dyDescent="0.2">
      <c r="A3455" t="s">
        <v>2925</v>
      </c>
      <c r="B3455" t="s">
        <v>587</v>
      </c>
      <c r="AU3455" t="s">
        <v>2925</v>
      </c>
      <c r="AV3455" t="s">
        <v>587</v>
      </c>
      <c r="AY3455" s="83" t="s">
        <v>3006</v>
      </c>
      <c r="AZ3455" s="83" t="s">
        <v>2754</v>
      </c>
      <c r="BA3455" s="76" t="str">
        <f t="shared" si="1229"/>
        <v>02261</v>
      </c>
      <c r="BC3455" s="7" t="s">
        <v>2617</v>
      </c>
    </row>
    <row r="3456" spans="1:55" hidden="1" outlineLevel="1" x14ac:dyDescent="0.2">
      <c r="A3456" t="s">
        <v>2927</v>
      </c>
      <c r="B3456" t="s">
        <v>587</v>
      </c>
      <c r="AU3456" t="s">
        <v>2927</v>
      </c>
      <c r="AV3456" t="s">
        <v>587</v>
      </c>
      <c r="AY3456" s="83" t="s">
        <v>3006</v>
      </c>
      <c r="AZ3456" s="83" t="s">
        <v>2926</v>
      </c>
      <c r="BA3456" s="76" t="str">
        <f t="shared" si="1229"/>
        <v>02270</v>
      </c>
      <c r="BC3456" s="7" t="s">
        <v>2617</v>
      </c>
    </row>
    <row r="3457" spans="1:55" hidden="1" outlineLevel="1" x14ac:dyDescent="0.2">
      <c r="A3457" t="s">
        <v>2674</v>
      </c>
      <c r="B3457" t="s">
        <v>587</v>
      </c>
      <c r="AU3457" t="s">
        <v>2674</v>
      </c>
      <c r="AV3457" t="s">
        <v>587</v>
      </c>
      <c r="AY3457" s="83" t="s">
        <v>3006</v>
      </c>
      <c r="AZ3457" s="83" t="s">
        <v>2928</v>
      </c>
      <c r="BA3457" s="76" t="str">
        <f t="shared" si="1229"/>
        <v>02280</v>
      </c>
      <c r="BC3457" s="7" t="s">
        <v>2617</v>
      </c>
    </row>
    <row r="3458" spans="1:55" hidden="1" outlineLevel="1" x14ac:dyDescent="0.2">
      <c r="A3458" t="s">
        <v>2674</v>
      </c>
      <c r="B3458" t="s">
        <v>587</v>
      </c>
      <c r="AU3458" t="s">
        <v>2674</v>
      </c>
      <c r="AV3458" t="s">
        <v>587</v>
      </c>
      <c r="AY3458" s="83" t="s">
        <v>3006</v>
      </c>
      <c r="AZ3458" s="83" t="s">
        <v>2928</v>
      </c>
      <c r="BA3458" s="76" t="str">
        <f t="shared" si="1229"/>
        <v>02280</v>
      </c>
      <c r="BC3458" s="7" t="s">
        <v>2617</v>
      </c>
    </row>
    <row r="3459" spans="1:55" hidden="1" outlineLevel="1" x14ac:dyDescent="0.2">
      <c r="A3459" t="s">
        <v>2674</v>
      </c>
      <c r="B3459" t="s">
        <v>587</v>
      </c>
      <c r="AU3459" t="s">
        <v>2674</v>
      </c>
      <c r="AV3459" t="s">
        <v>587</v>
      </c>
      <c r="AY3459" s="83" t="s">
        <v>3006</v>
      </c>
      <c r="AZ3459" s="83" t="s">
        <v>2928</v>
      </c>
      <c r="BA3459" s="76" t="str">
        <f t="shared" si="1229"/>
        <v>02280</v>
      </c>
      <c r="BC3459" s="7" t="s">
        <v>2617</v>
      </c>
    </row>
    <row r="3460" spans="1:55" hidden="1" outlineLevel="1" x14ac:dyDescent="0.2">
      <c r="A3460" t="s">
        <v>2674</v>
      </c>
      <c r="B3460" t="s">
        <v>587</v>
      </c>
      <c r="AU3460" t="s">
        <v>2674</v>
      </c>
      <c r="AV3460" t="s">
        <v>587</v>
      </c>
      <c r="AY3460" s="83" t="s">
        <v>3006</v>
      </c>
      <c r="AZ3460" s="83" t="s">
        <v>2928</v>
      </c>
      <c r="BA3460" s="76" t="str">
        <f t="shared" si="1229"/>
        <v>02280</v>
      </c>
      <c r="BC3460" s="7" t="s">
        <v>2617</v>
      </c>
    </row>
    <row r="3461" spans="1:55" hidden="1" outlineLevel="1" x14ac:dyDescent="0.2">
      <c r="A3461" t="s">
        <v>2674</v>
      </c>
      <c r="B3461" t="s">
        <v>587</v>
      </c>
      <c r="AU3461" t="s">
        <v>2674</v>
      </c>
      <c r="AV3461" t="s">
        <v>587</v>
      </c>
      <c r="AY3461" s="83" t="s">
        <v>3006</v>
      </c>
      <c r="AZ3461" s="83" t="s">
        <v>2928</v>
      </c>
      <c r="BA3461" s="76" t="str">
        <f t="shared" si="1229"/>
        <v>02280</v>
      </c>
      <c r="BC3461" s="7" t="s">
        <v>2617</v>
      </c>
    </row>
    <row r="3462" spans="1:55" hidden="1" outlineLevel="1" x14ac:dyDescent="0.2">
      <c r="A3462" t="s">
        <v>2674</v>
      </c>
      <c r="B3462" t="s">
        <v>587</v>
      </c>
      <c r="AU3462" t="s">
        <v>2674</v>
      </c>
      <c r="AV3462" t="s">
        <v>587</v>
      </c>
      <c r="AY3462" s="83" t="s">
        <v>3006</v>
      </c>
      <c r="AZ3462" s="83" t="s">
        <v>2928</v>
      </c>
      <c r="BA3462" s="76" t="str">
        <f t="shared" si="1229"/>
        <v>02280</v>
      </c>
      <c r="BC3462" s="7" t="s">
        <v>2617</v>
      </c>
    </row>
    <row r="3463" spans="1:55" hidden="1" outlineLevel="1" x14ac:dyDescent="0.2">
      <c r="A3463" t="s">
        <v>2676</v>
      </c>
      <c r="B3463" t="s">
        <v>587</v>
      </c>
      <c r="AU3463" t="s">
        <v>2676</v>
      </c>
      <c r="AV3463" t="s">
        <v>587</v>
      </c>
      <c r="AY3463" s="83" t="s">
        <v>3006</v>
      </c>
      <c r="AZ3463" s="83" t="s">
        <v>2675</v>
      </c>
      <c r="BA3463" s="76" t="str">
        <f t="shared" si="1229"/>
        <v>02282</v>
      </c>
      <c r="BC3463" s="7" t="s">
        <v>2360</v>
      </c>
    </row>
    <row r="3464" spans="1:55" hidden="1" outlineLevel="1" x14ac:dyDescent="0.2">
      <c r="A3464" t="s">
        <v>2330</v>
      </c>
      <c r="B3464" t="s">
        <v>587</v>
      </c>
      <c r="AU3464" t="s">
        <v>2330</v>
      </c>
      <c r="AV3464" t="s">
        <v>587</v>
      </c>
      <c r="AY3464" s="83" t="s">
        <v>3006</v>
      </c>
      <c r="AZ3464" s="83" t="s">
        <v>2401</v>
      </c>
      <c r="BA3464" s="76" t="str">
        <f t="shared" si="1229"/>
        <v>02290</v>
      </c>
      <c r="BC3464" s="7" t="s">
        <v>2617</v>
      </c>
    </row>
    <row r="3465" spans="1:55" collapsed="1" x14ac:dyDescent="0.2">
      <c r="A3465" s="10" t="s">
        <v>3207</v>
      </c>
      <c r="B3465" t="s">
        <v>3301</v>
      </c>
    </row>
  </sheetData>
  <phoneticPr fontId="8"/>
  <conditionalFormatting sqref="D3:D70 D72:D113 D3807:D3825 D115:D3297">
    <cfRule type="cellIs" dxfId="51" priority="1" stopIfTrue="1" operator="equal">
      <formula>1</formula>
    </cfRule>
    <cfRule type="cellIs" dxfId="50" priority="2" stopIfTrue="1" operator="equal">
      <formula>3</formula>
    </cfRule>
  </conditionalFormatting>
  <conditionalFormatting sqref="E3:E70 E72:E113 E3807:E3825 E115:E3297">
    <cfRule type="cellIs" dxfId="49" priority="3" stopIfTrue="1" operator="equal">
      <formula>1</formula>
    </cfRule>
    <cfRule type="cellIs" dxfId="48" priority="4" stopIfTrue="1" operator="equal">
      <formula>3</formula>
    </cfRule>
  </conditionalFormatting>
  <conditionalFormatting sqref="F3:F70 F72:F113 AL3:AO70 AL3807:AO3825 F3807:F3825 F115:F3297 AL72:AO3297">
    <cfRule type="cellIs" dxfId="47" priority="5" stopIfTrue="1" operator="equal">
      <formula>1</formula>
    </cfRule>
    <cfRule type="cellIs" dxfId="46" priority="6" stopIfTrue="1" operator="equal">
      <formula>3</formula>
    </cfRule>
  </conditionalFormatting>
  <conditionalFormatting sqref="G112 G932 G1720 G2408 G71 G1:G2">
    <cfRule type="expression" dxfId="45" priority="7" stopIfTrue="1">
      <formula>IF(D1=1,1,0)</formula>
    </cfRule>
    <cfRule type="expression" dxfId="44" priority="8" stopIfTrue="1">
      <formula>IF(E1=1,1,0)</formula>
    </cfRule>
  </conditionalFormatting>
  <conditionalFormatting sqref="H3259:H65537 H112 H932 H1720 H2408 H71 H1:H2">
    <cfRule type="expression" dxfId="43" priority="9" stopIfTrue="1">
      <formula>IF(D1=1,1,0)</formula>
    </cfRule>
    <cfRule type="expression" dxfId="42" priority="10" stopIfTrue="1">
      <formula>IF(E1=1,1,0)</formula>
    </cfRule>
  </conditionalFormatting>
  <conditionalFormatting sqref="G1721:G2407 G2409:G3258 G72:G111 G3:G70 G933:G1719 G113:G931">
    <cfRule type="expression" dxfId="41" priority="11" stopIfTrue="1">
      <formula>IF(AND(G3&gt;0,D3=1),1,0)</formula>
    </cfRule>
    <cfRule type="expression" dxfId="40" priority="12" stopIfTrue="1">
      <formula>IF(AND(G3&gt;0,E3=1),1,0)</formula>
    </cfRule>
    <cfRule type="expression" dxfId="39" priority="13" stopIfTrue="1">
      <formula>IF(AND(G3&gt;0,F3=1),1,0)</formula>
    </cfRule>
  </conditionalFormatting>
  <conditionalFormatting sqref="H1721:H2407 H2409:H3258 H72:H111 H3:H70 H933:H1719 H113:H931">
    <cfRule type="expression" dxfId="38" priority="14" stopIfTrue="1">
      <formula>IF(AND(G3&gt;0,D3=1),1,0)</formula>
    </cfRule>
    <cfRule type="expression" dxfId="37" priority="15" stopIfTrue="1">
      <formula>IF(AND(G3&gt;0,E3=1),1,0)</formula>
    </cfRule>
    <cfRule type="expression" dxfId="36" priority="16" stopIfTrue="1">
      <formula>IF(AND(G3&gt;0,F3=1),1,0)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R165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K1670" sqref="K1670"/>
    </sheetView>
  </sheetViews>
  <sheetFormatPr baseColWidth="10" defaultRowHeight="14" outlineLevelRow="1" x14ac:dyDescent="0.2"/>
  <cols>
    <col min="1" max="1" width="16.28515625" customWidth="1"/>
    <col min="2" max="2" width="2.42578125" style="67" customWidth="1"/>
    <col min="3" max="3" width="10.7109375" style="67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customWidth="1"/>
    <col min="18" max="18" width="8.7109375" customWidth="1"/>
    <col min="19" max="19" width="8.7109375" style="10" customWidth="1"/>
    <col min="20" max="32" width="8.7109375" customWidth="1"/>
    <col min="33" max="33" width="18.140625" customWidth="1"/>
    <col min="34" max="34" width="14.28515625" customWidth="1"/>
    <col min="35" max="35" width="3" bestFit="1" customWidth="1"/>
    <col min="36" max="36" width="8.28515625" customWidth="1"/>
    <col min="37" max="37" width="3" bestFit="1" customWidth="1"/>
    <col min="38" max="38" width="4" bestFit="1" customWidth="1"/>
    <col min="39" max="39" width="4.140625" bestFit="1" customWidth="1"/>
    <col min="40" max="40" width="8.42578125" bestFit="1" customWidth="1"/>
    <col min="41" max="41" width="6" bestFit="1" customWidth="1"/>
    <col min="42" max="42" width="10.5703125" bestFit="1" customWidth="1"/>
  </cols>
  <sheetData>
    <row r="1" spans="1:42" x14ac:dyDescent="0.2">
      <c r="A1" s="67"/>
      <c r="C1" s="26" t="s">
        <v>458</v>
      </c>
      <c r="D1" s="23" t="str">
        <f>LEFT(N1)</f>
        <v>C</v>
      </c>
      <c r="E1" s="20" t="str">
        <f>LEFT(O1)</f>
        <v>D</v>
      </c>
      <c r="F1" s="21" t="str">
        <f>LEFT(P1)</f>
        <v>P</v>
      </c>
      <c r="G1" s="30" t="s">
        <v>2552</v>
      </c>
      <c r="H1" s="2" t="s">
        <v>1459</v>
      </c>
      <c r="I1" s="16"/>
      <c r="J1" s="15" t="str">
        <f>County!J1</f>
        <v>Clinton</v>
      </c>
      <c r="K1" s="14" t="str">
        <f>County!K1</f>
        <v>Dole</v>
      </c>
      <c r="L1" s="16" t="str">
        <f>County!L1</f>
        <v>Perot</v>
      </c>
      <c r="M1" t="str">
        <f>County!M1</f>
        <v>Other</v>
      </c>
      <c r="N1" s="3" t="str">
        <f>County!N1</f>
        <v>Clinton</v>
      </c>
      <c r="O1" s="4" t="str">
        <f>County!O1</f>
        <v>Dole</v>
      </c>
      <c r="P1" s="22" t="str">
        <f>County!P1</f>
        <v>Perot</v>
      </c>
      <c r="Q1" s="1" t="str">
        <f>County!Q1</f>
        <v>Nader</v>
      </c>
      <c r="R1" s="1" t="str">
        <f>County!R1</f>
        <v>Browne</v>
      </c>
      <c r="S1" s="68" t="str">
        <f>County!S1</f>
        <v>Phillips</v>
      </c>
      <c r="T1" s="1" t="str">
        <f>County!T1</f>
        <v>Hagelin</v>
      </c>
      <c r="U1" s="1" t="str">
        <f>County!U1</f>
        <v>Moorhead</v>
      </c>
      <c r="V1" s="1" t="str">
        <f>County!V1</f>
        <v>Feinland</v>
      </c>
      <c r="W1" s="1" t="str">
        <f>County!W1</f>
        <v>Write-ins</v>
      </c>
      <c r="X1" s="1" t="str">
        <f>County!X1</f>
        <v>Collins</v>
      </c>
      <c r="Y1" s="1" t="str">
        <f>County!Y1</f>
        <v>Harris</v>
      </c>
      <c r="Z1" s="1" t="str">
        <f>County!Z1</f>
        <v>None-of-Above</v>
      </c>
      <c r="AA1" s="1" t="str">
        <f>County!AA1</f>
        <v>Peron</v>
      </c>
      <c r="AB1" s="1" t="str">
        <f>County!AB1</f>
        <v>Hollis</v>
      </c>
      <c r="AC1" t="str">
        <f>County!AC1</f>
        <v>White</v>
      </c>
      <c r="AD1" t="str">
        <f>County!AD1</f>
        <v>Templin</v>
      </c>
      <c r="AE1" t="str">
        <f>County!AE1</f>
        <v>Dodge</v>
      </c>
      <c r="AG1" t="s">
        <v>1579</v>
      </c>
      <c r="AH1" t="s">
        <v>532</v>
      </c>
      <c r="AI1" s="134" t="s">
        <v>2891</v>
      </c>
      <c r="AK1" s="137" t="s">
        <v>3376</v>
      </c>
      <c r="AL1" s="131" t="s">
        <v>3377</v>
      </c>
      <c r="AM1" s="131" t="s">
        <v>6</v>
      </c>
      <c r="AN1" s="133" t="s">
        <v>7</v>
      </c>
      <c r="AO1" s="7" t="s">
        <v>2356</v>
      </c>
      <c r="AP1" s="7" t="s">
        <v>3432</v>
      </c>
    </row>
    <row r="2" spans="1:42" x14ac:dyDescent="0.2">
      <c r="A2" s="10"/>
      <c r="B2" s="10"/>
      <c r="C2" s="1"/>
      <c r="D2" s="7"/>
      <c r="E2" s="7"/>
      <c r="F2" s="7"/>
      <c r="G2" s="1"/>
      <c r="I2" s="16"/>
      <c r="J2" s="2"/>
      <c r="K2" s="2"/>
      <c r="L2" s="2"/>
      <c r="M2" s="2"/>
      <c r="N2" s="1"/>
      <c r="O2" s="1"/>
      <c r="P2" s="1"/>
      <c r="Q2" s="1"/>
      <c r="R2" s="1"/>
      <c r="S2" s="68"/>
      <c r="T2" s="1"/>
      <c r="U2" s="1"/>
      <c r="V2" s="1"/>
      <c r="W2" s="1"/>
      <c r="X2" s="1"/>
      <c r="Y2" s="1"/>
      <c r="Z2" s="1"/>
      <c r="AA2" s="1"/>
      <c r="AB2" s="1"/>
      <c r="AK2" s="130"/>
      <c r="AL2" s="131"/>
      <c r="AM2" s="131"/>
      <c r="AN2" s="133"/>
    </row>
    <row r="3" spans="1:42" hidden="1" outlineLevel="1" x14ac:dyDescent="0.2">
      <c r="A3" t="s">
        <v>2712</v>
      </c>
      <c r="B3" s="10" t="s">
        <v>1195</v>
      </c>
      <c r="C3" s="1">
        <f t="shared" ref="C3:C65" si="0">SUM(N3:AE3)</f>
        <v>1466</v>
      </c>
      <c r="D3" s="7">
        <f t="shared" ref="D3:D65" si="1">RANK(N3,(N3:AE3))</f>
        <v>1</v>
      </c>
      <c r="E3" s="7">
        <f t="shared" ref="E3:E65" si="2">RANK(O3,(N3:AE3))</f>
        <v>2</v>
      </c>
      <c r="F3" s="7">
        <f t="shared" ref="F3:F65" si="3">RANK(P3,(N3:AE3))</f>
        <v>3</v>
      </c>
      <c r="G3" s="1">
        <f>MAX(N3:P3)-LARGE(N3:P3,2)</f>
        <v>231</v>
      </c>
      <c r="H3" s="2">
        <f>G3/C3</f>
        <v>0.15757162346521145</v>
      </c>
      <c r="I3" s="8"/>
      <c r="J3" s="2">
        <f t="shared" ref="J3:J65" si="4">IF(C3=0,"-",N3/C3)</f>
        <v>0.48499317871759889</v>
      </c>
      <c r="K3" s="2">
        <f t="shared" ref="K3:K65" si="5">IF(C3=0,"-",O3/C3)</f>
        <v>0.32742155525238748</v>
      </c>
      <c r="L3" s="2">
        <f t="shared" ref="L3:L65" si="6">IF(C3=0,"-",P3/C3)</f>
        <v>0.14392905866302866</v>
      </c>
      <c r="M3" s="2">
        <f t="shared" ref="M3:M65" si="7">IF(C3=0,"-",(1-J3-K3-L3))</f>
        <v>4.3656207366984917E-2</v>
      </c>
      <c r="N3" s="1">
        <v>711</v>
      </c>
      <c r="O3" s="1">
        <v>480</v>
      </c>
      <c r="P3" s="1">
        <v>211</v>
      </c>
      <c r="Q3" s="1">
        <v>49</v>
      </c>
      <c r="R3" s="1">
        <v>6</v>
      </c>
      <c r="S3" s="68">
        <v>8</v>
      </c>
      <c r="T3" s="1">
        <v>1</v>
      </c>
      <c r="X3" s="1"/>
      <c r="Y3" s="1"/>
      <c r="Z3" s="1"/>
      <c r="AA3" s="1"/>
      <c r="AB3" s="1"/>
      <c r="AG3" t="str">
        <f>A3</f>
        <v>Andover</v>
      </c>
      <c r="AH3" t="s">
        <v>44</v>
      </c>
      <c r="AI3">
        <v>1</v>
      </c>
      <c r="AJ3" s="7"/>
      <c r="AK3" s="130">
        <v>9</v>
      </c>
      <c r="AL3" s="131">
        <v>13</v>
      </c>
      <c r="AM3" s="131">
        <v>5</v>
      </c>
      <c r="AN3" s="133">
        <v>1080</v>
      </c>
      <c r="AO3">
        <f t="shared" ref="AO3:AO66" si="8">AK3*1000+AL3</f>
        <v>9013</v>
      </c>
      <c r="AP3" t="s">
        <v>1579</v>
      </c>
    </row>
    <row r="4" spans="1:42" hidden="1" outlineLevel="1" x14ac:dyDescent="0.2">
      <c r="A4" t="s">
        <v>2399</v>
      </c>
      <c r="B4" s="10" t="s">
        <v>1195</v>
      </c>
      <c r="C4" s="1">
        <f t="shared" si="0"/>
        <v>7021</v>
      </c>
      <c r="D4" s="7">
        <f t="shared" si="1"/>
        <v>1</v>
      </c>
      <c r="E4" s="7">
        <f t="shared" si="2"/>
        <v>2</v>
      </c>
      <c r="F4" s="7">
        <f t="shared" si="3"/>
        <v>3</v>
      </c>
      <c r="G4" s="1">
        <f t="shared" ref="G4:G67" si="9">MAX(N4:P4)-LARGE(N4:P4,2)</f>
        <v>1768</v>
      </c>
      <c r="H4" s="2">
        <f t="shared" ref="H4:H67" si="10">G4/C4</f>
        <v>0.25181598062953997</v>
      </c>
      <c r="I4" s="8"/>
      <c r="J4" s="2">
        <f t="shared" si="4"/>
        <v>0.55547642785927931</v>
      </c>
      <c r="K4" s="2">
        <f t="shared" si="5"/>
        <v>0.30366044722973934</v>
      </c>
      <c r="L4" s="2">
        <f t="shared" si="6"/>
        <v>0.1223472439823387</v>
      </c>
      <c r="M4" s="2">
        <f t="shared" si="7"/>
        <v>1.8515880928642647E-2</v>
      </c>
      <c r="N4" s="1">
        <v>3900</v>
      </c>
      <c r="O4" s="1">
        <v>2132</v>
      </c>
      <c r="P4" s="1">
        <v>859</v>
      </c>
      <c r="Q4" s="1">
        <v>92</v>
      </c>
      <c r="R4" s="1">
        <v>18</v>
      </c>
      <c r="S4" s="68">
        <v>14</v>
      </c>
      <c r="T4" s="1">
        <v>6</v>
      </c>
      <c r="X4" s="1"/>
      <c r="Y4" s="1"/>
      <c r="Z4" s="1"/>
      <c r="AA4" s="1"/>
      <c r="AB4" s="1"/>
      <c r="AG4" t="str">
        <f t="shared" ref="AG4:AG67" si="11">A4</f>
        <v>Ansonia</v>
      </c>
      <c r="AH4" t="s">
        <v>42</v>
      </c>
      <c r="AI4">
        <v>5</v>
      </c>
      <c r="AJ4" s="7"/>
      <c r="AK4" s="130">
        <v>9</v>
      </c>
      <c r="AL4" s="131">
        <v>9</v>
      </c>
      <c r="AM4" s="131">
        <v>5</v>
      </c>
      <c r="AN4" s="133">
        <v>1220</v>
      </c>
      <c r="AO4">
        <f t="shared" si="8"/>
        <v>9009</v>
      </c>
      <c r="AP4" t="s">
        <v>1579</v>
      </c>
    </row>
    <row r="5" spans="1:42" hidden="1" outlineLevel="1" x14ac:dyDescent="0.2">
      <c r="A5" t="s">
        <v>964</v>
      </c>
      <c r="B5" s="10" t="s">
        <v>1195</v>
      </c>
      <c r="C5" s="1">
        <f t="shared" si="0"/>
        <v>1934</v>
      </c>
      <c r="D5" s="7">
        <f t="shared" si="1"/>
        <v>1</v>
      </c>
      <c r="E5" s="7">
        <f t="shared" si="2"/>
        <v>2</v>
      </c>
      <c r="F5" s="7">
        <f t="shared" si="3"/>
        <v>3</v>
      </c>
      <c r="G5" s="1">
        <f t="shared" si="9"/>
        <v>418</v>
      </c>
      <c r="H5" s="2">
        <f t="shared" si="10"/>
        <v>0.21613236814891418</v>
      </c>
      <c r="I5" s="8"/>
      <c r="J5" s="2">
        <f t="shared" si="4"/>
        <v>0.50517063081695968</v>
      </c>
      <c r="K5" s="2">
        <f t="shared" si="5"/>
        <v>0.2890382626680455</v>
      </c>
      <c r="L5" s="2">
        <f t="shared" si="6"/>
        <v>0.15201654601861428</v>
      </c>
      <c r="M5" s="2">
        <f t="shared" si="7"/>
        <v>5.3774560496380547E-2</v>
      </c>
      <c r="N5" s="1">
        <v>977</v>
      </c>
      <c r="O5" s="1">
        <v>559</v>
      </c>
      <c r="P5" s="1">
        <v>294</v>
      </c>
      <c r="Q5" s="1">
        <v>85</v>
      </c>
      <c r="R5" s="1">
        <v>9</v>
      </c>
      <c r="S5" s="68">
        <v>4</v>
      </c>
      <c r="T5" s="1">
        <v>6</v>
      </c>
      <c r="X5" s="1"/>
      <c r="Y5" s="1"/>
      <c r="Z5" s="1"/>
      <c r="AA5" s="1"/>
      <c r="AB5" s="1"/>
      <c r="AG5" t="str">
        <f t="shared" si="11"/>
        <v>Ashford</v>
      </c>
      <c r="AH5" t="s">
        <v>50</v>
      </c>
      <c r="AI5">
        <v>2</v>
      </c>
      <c r="AJ5" s="7"/>
      <c r="AK5" s="130">
        <v>9</v>
      </c>
      <c r="AL5" s="131">
        <v>15</v>
      </c>
      <c r="AM5" s="131">
        <v>5</v>
      </c>
      <c r="AN5" s="133">
        <v>1430</v>
      </c>
      <c r="AO5">
        <f t="shared" si="8"/>
        <v>9015</v>
      </c>
      <c r="AP5" t="s">
        <v>1579</v>
      </c>
    </row>
    <row r="6" spans="1:42" hidden="1" outlineLevel="1" x14ac:dyDescent="0.2">
      <c r="A6" t="s">
        <v>2827</v>
      </c>
      <c r="B6" s="10" t="s">
        <v>1195</v>
      </c>
      <c r="C6" s="1">
        <f t="shared" si="0"/>
        <v>8305</v>
      </c>
      <c r="D6" s="7">
        <f t="shared" si="1"/>
        <v>2</v>
      </c>
      <c r="E6" s="7">
        <f t="shared" si="2"/>
        <v>1</v>
      </c>
      <c r="F6" s="7">
        <f t="shared" si="3"/>
        <v>3</v>
      </c>
      <c r="G6" s="1">
        <f t="shared" si="9"/>
        <v>408</v>
      </c>
      <c r="H6" s="2">
        <f t="shared" si="10"/>
        <v>4.9127031908488862E-2</v>
      </c>
      <c r="I6" s="8"/>
      <c r="J6" s="2">
        <f t="shared" si="4"/>
        <v>0.43419626730885008</v>
      </c>
      <c r="K6" s="2">
        <f t="shared" si="5"/>
        <v>0.48332329921733896</v>
      </c>
      <c r="L6" s="2">
        <f t="shared" si="6"/>
        <v>6.1408789885611076E-2</v>
      </c>
      <c r="M6" s="2">
        <f t="shared" si="7"/>
        <v>2.1071643588199879E-2</v>
      </c>
      <c r="N6" s="1">
        <v>3606</v>
      </c>
      <c r="O6" s="1">
        <v>4014</v>
      </c>
      <c r="P6" s="1">
        <v>510</v>
      </c>
      <c r="Q6" s="1">
        <v>138</v>
      </c>
      <c r="R6" s="1">
        <v>21</v>
      </c>
      <c r="S6" s="68">
        <v>8</v>
      </c>
      <c r="T6" s="1">
        <v>8</v>
      </c>
      <c r="X6" s="1"/>
      <c r="Y6" s="1"/>
      <c r="Z6" s="1"/>
      <c r="AA6" s="1"/>
      <c r="AB6" s="1"/>
      <c r="AG6" t="str">
        <f t="shared" si="11"/>
        <v>Avon</v>
      </c>
      <c r="AH6" t="s">
        <v>2956</v>
      </c>
      <c r="AI6">
        <v>6</v>
      </c>
      <c r="AJ6" s="7"/>
      <c r="AK6" s="130">
        <v>9</v>
      </c>
      <c r="AL6" s="131">
        <v>3</v>
      </c>
      <c r="AM6" s="131">
        <v>5</v>
      </c>
      <c r="AN6" s="133">
        <v>2060</v>
      </c>
      <c r="AO6">
        <f t="shared" si="8"/>
        <v>9003</v>
      </c>
      <c r="AP6" t="s">
        <v>1579</v>
      </c>
    </row>
    <row r="7" spans="1:42" hidden="1" outlineLevel="1" x14ac:dyDescent="0.2">
      <c r="A7" t="s">
        <v>965</v>
      </c>
      <c r="B7" s="10" t="s">
        <v>1195</v>
      </c>
      <c r="C7" s="1">
        <f t="shared" si="0"/>
        <v>1697</v>
      </c>
      <c r="D7" s="7">
        <f t="shared" si="1"/>
        <v>1</v>
      </c>
      <c r="E7" s="7">
        <f t="shared" si="2"/>
        <v>2</v>
      </c>
      <c r="F7" s="7">
        <f t="shared" si="3"/>
        <v>3</v>
      </c>
      <c r="G7" s="1">
        <f t="shared" si="9"/>
        <v>58</v>
      </c>
      <c r="H7" s="2">
        <f t="shared" si="10"/>
        <v>3.4177961107837357E-2</v>
      </c>
      <c r="I7" s="8"/>
      <c r="J7" s="2">
        <f t="shared" si="4"/>
        <v>0.43311726576311138</v>
      </c>
      <c r="K7" s="2">
        <f t="shared" si="5"/>
        <v>0.398939304655274</v>
      </c>
      <c r="L7" s="2">
        <f t="shared" si="6"/>
        <v>0.12021213906894519</v>
      </c>
      <c r="M7" s="2">
        <f t="shared" si="7"/>
        <v>4.773129051266943E-2</v>
      </c>
      <c r="N7" s="1">
        <v>735</v>
      </c>
      <c r="O7" s="1">
        <v>677</v>
      </c>
      <c r="P7" s="1">
        <v>204</v>
      </c>
      <c r="Q7" s="1">
        <v>69</v>
      </c>
      <c r="R7" s="1">
        <v>7</v>
      </c>
      <c r="S7" s="68">
        <v>1</v>
      </c>
      <c r="T7" s="1">
        <v>4</v>
      </c>
      <c r="X7" s="1"/>
      <c r="Y7" s="1"/>
      <c r="Z7" s="1"/>
      <c r="AA7" s="1"/>
      <c r="AB7" s="1"/>
      <c r="AG7" t="str">
        <f t="shared" si="11"/>
        <v>Barkhamsted</v>
      </c>
      <c r="AH7" t="s">
        <v>2957</v>
      </c>
      <c r="AI7">
        <v>6</v>
      </c>
      <c r="AJ7" s="7"/>
      <c r="AK7" s="130">
        <v>9</v>
      </c>
      <c r="AL7" s="131">
        <v>5</v>
      </c>
      <c r="AM7" s="131">
        <v>5</v>
      </c>
      <c r="AN7" s="133">
        <v>2760</v>
      </c>
      <c r="AO7">
        <f t="shared" si="8"/>
        <v>9005</v>
      </c>
      <c r="AP7" t="s">
        <v>1579</v>
      </c>
    </row>
    <row r="8" spans="1:42" hidden="1" outlineLevel="1" x14ac:dyDescent="0.2">
      <c r="A8" t="s">
        <v>915</v>
      </c>
      <c r="B8" s="10" t="s">
        <v>1195</v>
      </c>
      <c r="C8" s="1">
        <f t="shared" si="0"/>
        <v>2327</v>
      </c>
      <c r="D8" s="7">
        <f t="shared" si="1"/>
        <v>1</v>
      </c>
      <c r="E8" s="7">
        <f t="shared" si="2"/>
        <v>2</v>
      </c>
      <c r="F8" s="7">
        <f t="shared" si="3"/>
        <v>3</v>
      </c>
      <c r="G8" s="1">
        <f t="shared" si="9"/>
        <v>187</v>
      </c>
      <c r="H8" s="2">
        <f t="shared" si="10"/>
        <v>8.0360979802320584E-2</v>
      </c>
      <c r="I8" s="8"/>
      <c r="J8" s="2">
        <f t="shared" si="4"/>
        <v>0.45337344220025783</v>
      </c>
      <c r="K8" s="2">
        <f t="shared" si="5"/>
        <v>0.37301246239793728</v>
      </c>
      <c r="L8" s="2">
        <f t="shared" si="6"/>
        <v>0.14868929952728835</v>
      </c>
      <c r="M8" s="2">
        <f t="shared" si="7"/>
        <v>2.4924795874516598E-2</v>
      </c>
      <c r="N8" s="1">
        <v>1055</v>
      </c>
      <c r="O8" s="1">
        <v>868</v>
      </c>
      <c r="P8" s="1">
        <v>346</v>
      </c>
      <c r="Q8" s="1">
        <v>41</v>
      </c>
      <c r="R8" s="1">
        <v>11</v>
      </c>
      <c r="S8" s="68">
        <v>3</v>
      </c>
      <c r="T8" s="1">
        <v>3</v>
      </c>
      <c r="X8" s="1"/>
      <c r="Y8" s="1"/>
      <c r="Z8" s="1"/>
      <c r="AA8" s="1"/>
      <c r="AB8" s="1"/>
      <c r="AG8" t="str">
        <f t="shared" si="11"/>
        <v>Beacon Falls</v>
      </c>
      <c r="AH8" t="s">
        <v>42</v>
      </c>
      <c r="AI8">
        <v>5</v>
      </c>
      <c r="AJ8" s="7"/>
      <c r="AK8" s="130">
        <v>9</v>
      </c>
      <c r="AL8" s="131">
        <v>9</v>
      </c>
      <c r="AM8" s="131">
        <v>10</v>
      </c>
      <c r="AN8" s="133">
        <v>3250</v>
      </c>
      <c r="AO8">
        <f t="shared" si="8"/>
        <v>9009</v>
      </c>
      <c r="AP8" t="s">
        <v>1579</v>
      </c>
    </row>
    <row r="9" spans="1:42" hidden="1" outlineLevel="1" x14ac:dyDescent="0.2">
      <c r="A9" t="s">
        <v>2738</v>
      </c>
      <c r="B9" s="10" t="s">
        <v>1195</v>
      </c>
      <c r="C9" s="1">
        <f t="shared" si="0"/>
        <v>9303</v>
      </c>
      <c r="D9" s="7">
        <f t="shared" si="1"/>
        <v>1</v>
      </c>
      <c r="E9" s="7">
        <f t="shared" si="2"/>
        <v>2</v>
      </c>
      <c r="F9" s="7">
        <f t="shared" si="3"/>
        <v>3</v>
      </c>
      <c r="G9" s="1">
        <f t="shared" si="9"/>
        <v>1593</v>
      </c>
      <c r="H9" s="2">
        <f t="shared" si="10"/>
        <v>0.17123508545630442</v>
      </c>
      <c r="I9" s="8"/>
      <c r="J9" s="2">
        <f t="shared" si="4"/>
        <v>0.51596259271202838</v>
      </c>
      <c r="K9" s="2">
        <f t="shared" si="5"/>
        <v>0.34472750725572399</v>
      </c>
      <c r="L9" s="2">
        <f t="shared" si="6"/>
        <v>0.11963882618510158</v>
      </c>
      <c r="M9" s="2">
        <f t="shared" si="7"/>
        <v>1.9671073847146059E-2</v>
      </c>
      <c r="N9" s="1">
        <v>4800</v>
      </c>
      <c r="O9" s="1">
        <v>3207</v>
      </c>
      <c r="P9" s="1">
        <v>1113</v>
      </c>
      <c r="Q9" s="1">
        <v>149</v>
      </c>
      <c r="R9" s="1">
        <v>21</v>
      </c>
      <c r="S9" s="68">
        <v>5</v>
      </c>
      <c r="T9" s="1">
        <v>8</v>
      </c>
      <c r="X9" s="1"/>
      <c r="Y9" s="1"/>
      <c r="Z9" s="1"/>
      <c r="AA9" s="1"/>
      <c r="AB9" s="1"/>
      <c r="AG9" t="str">
        <f t="shared" si="11"/>
        <v>Berlin</v>
      </c>
      <c r="AH9" t="s">
        <v>2956</v>
      </c>
      <c r="AI9">
        <v>1</v>
      </c>
      <c r="AJ9" s="7"/>
      <c r="AK9" s="130">
        <v>9</v>
      </c>
      <c r="AL9" s="131">
        <v>3</v>
      </c>
      <c r="AM9" s="131">
        <v>10</v>
      </c>
      <c r="AN9" s="133">
        <v>4300</v>
      </c>
      <c r="AO9">
        <f t="shared" si="8"/>
        <v>9003</v>
      </c>
      <c r="AP9" t="s">
        <v>1579</v>
      </c>
    </row>
    <row r="10" spans="1:42" hidden="1" outlineLevel="1" x14ac:dyDescent="0.2">
      <c r="A10" t="s">
        <v>916</v>
      </c>
      <c r="B10" s="10" t="s">
        <v>1195</v>
      </c>
      <c r="C10" s="1">
        <f t="shared" si="0"/>
        <v>2695</v>
      </c>
      <c r="D10" s="7">
        <f t="shared" si="1"/>
        <v>1</v>
      </c>
      <c r="E10" s="7">
        <f t="shared" si="2"/>
        <v>2</v>
      </c>
      <c r="F10" s="7">
        <f t="shared" si="3"/>
        <v>3</v>
      </c>
      <c r="G10" s="1">
        <f t="shared" si="9"/>
        <v>199</v>
      </c>
      <c r="H10" s="2">
        <f t="shared" si="10"/>
        <v>7.3840445269016702E-2</v>
      </c>
      <c r="I10" s="8"/>
      <c r="J10" s="2">
        <f t="shared" si="4"/>
        <v>0.46233766233766233</v>
      </c>
      <c r="K10" s="2">
        <f t="shared" si="5"/>
        <v>0.38849721706864565</v>
      </c>
      <c r="L10" s="2">
        <f t="shared" si="6"/>
        <v>0.11651205936920223</v>
      </c>
      <c r="M10" s="2">
        <f t="shared" si="7"/>
        <v>3.2653061224489854E-2</v>
      </c>
      <c r="N10" s="1">
        <v>1246</v>
      </c>
      <c r="O10" s="1">
        <v>1047</v>
      </c>
      <c r="P10" s="1">
        <v>314</v>
      </c>
      <c r="Q10" s="1">
        <v>66</v>
      </c>
      <c r="R10" s="1">
        <v>13</v>
      </c>
      <c r="S10" s="68">
        <v>4</v>
      </c>
      <c r="T10" s="1">
        <v>5</v>
      </c>
      <c r="X10" s="1"/>
      <c r="Y10" s="1"/>
      <c r="Z10" s="1"/>
      <c r="AA10" s="1"/>
      <c r="AB10" s="1"/>
      <c r="AG10" t="str">
        <f t="shared" si="11"/>
        <v>Bethany</v>
      </c>
      <c r="AH10" t="s">
        <v>42</v>
      </c>
      <c r="AI10">
        <v>5</v>
      </c>
      <c r="AJ10" s="7"/>
      <c r="AK10" s="130">
        <v>9</v>
      </c>
      <c r="AL10" s="131">
        <v>9</v>
      </c>
      <c r="AM10" s="131">
        <v>15</v>
      </c>
      <c r="AN10" s="133">
        <v>4580</v>
      </c>
      <c r="AO10">
        <f t="shared" si="8"/>
        <v>9009</v>
      </c>
      <c r="AP10" t="s">
        <v>1579</v>
      </c>
    </row>
    <row r="11" spans="1:42" hidden="1" outlineLevel="1" x14ac:dyDescent="0.2">
      <c r="A11" t="s">
        <v>2739</v>
      </c>
      <c r="B11" s="10" t="s">
        <v>1195</v>
      </c>
      <c r="C11" s="1">
        <f t="shared" si="0"/>
        <v>8329</v>
      </c>
      <c r="D11" s="7">
        <f t="shared" si="1"/>
        <v>1</v>
      </c>
      <c r="E11" s="7">
        <f t="shared" si="2"/>
        <v>2</v>
      </c>
      <c r="F11" s="7">
        <f t="shared" si="3"/>
        <v>3</v>
      </c>
      <c r="G11" s="1">
        <f t="shared" si="9"/>
        <v>411</v>
      </c>
      <c r="H11" s="2">
        <f t="shared" si="10"/>
        <v>4.9345659743066393E-2</v>
      </c>
      <c r="I11" s="8"/>
      <c r="J11" s="2">
        <f t="shared" si="4"/>
        <v>0.46620242526113581</v>
      </c>
      <c r="K11" s="2">
        <f t="shared" si="5"/>
        <v>0.41685676551806938</v>
      </c>
      <c r="L11" s="2">
        <f t="shared" si="6"/>
        <v>0.10085244327050066</v>
      </c>
      <c r="M11" s="2">
        <f t="shared" si="7"/>
        <v>1.6088365950294087E-2</v>
      </c>
      <c r="N11" s="1">
        <v>3883</v>
      </c>
      <c r="O11" s="1">
        <v>3472</v>
      </c>
      <c r="P11" s="1">
        <v>840</v>
      </c>
      <c r="Q11" s="1">
        <v>86</v>
      </c>
      <c r="R11" s="1">
        <v>25</v>
      </c>
      <c r="S11" s="68">
        <v>16</v>
      </c>
      <c r="T11" s="1">
        <v>7</v>
      </c>
      <c r="X11" s="1"/>
      <c r="Y11" s="1"/>
      <c r="Z11" s="1"/>
      <c r="AA11" s="1"/>
      <c r="AB11" s="1"/>
      <c r="AG11" t="str">
        <f t="shared" si="11"/>
        <v>Bethel</v>
      </c>
      <c r="AH11" t="s">
        <v>2906</v>
      </c>
      <c r="AI11">
        <v>5</v>
      </c>
      <c r="AJ11" s="7"/>
      <c r="AK11" s="130">
        <v>9</v>
      </c>
      <c r="AL11" s="131">
        <v>1</v>
      </c>
      <c r="AM11" s="131">
        <v>5</v>
      </c>
      <c r="AN11" s="133">
        <v>4720</v>
      </c>
      <c r="AO11">
        <f t="shared" si="8"/>
        <v>9001</v>
      </c>
      <c r="AP11" t="s">
        <v>1579</v>
      </c>
    </row>
    <row r="12" spans="1:42" hidden="1" outlineLevel="1" x14ac:dyDescent="0.2">
      <c r="A12" t="s">
        <v>990</v>
      </c>
      <c r="B12" s="10" t="s">
        <v>1195</v>
      </c>
      <c r="C12" s="1">
        <f t="shared" si="0"/>
        <v>1920</v>
      </c>
      <c r="D12" s="7">
        <f t="shared" si="1"/>
        <v>2</v>
      </c>
      <c r="E12" s="7">
        <f t="shared" si="2"/>
        <v>1</v>
      </c>
      <c r="F12" s="7">
        <f t="shared" si="3"/>
        <v>3</v>
      </c>
      <c r="G12" s="1">
        <f t="shared" si="9"/>
        <v>156</v>
      </c>
      <c r="H12" s="2">
        <f t="shared" si="10"/>
        <v>8.1250000000000003E-2</v>
      </c>
      <c r="I12" s="8"/>
      <c r="J12" s="2">
        <f t="shared" si="4"/>
        <v>0.37031249999999999</v>
      </c>
      <c r="K12" s="2">
        <f t="shared" si="5"/>
        <v>0.45156249999999998</v>
      </c>
      <c r="L12" s="2">
        <f t="shared" si="6"/>
        <v>0.13437499999999999</v>
      </c>
      <c r="M12" s="2">
        <f t="shared" si="7"/>
        <v>4.3749999999999983E-2</v>
      </c>
      <c r="N12" s="1">
        <v>711</v>
      </c>
      <c r="O12" s="1">
        <v>867</v>
      </c>
      <c r="P12" s="1">
        <v>258</v>
      </c>
      <c r="Q12" s="1">
        <v>65</v>
      </c>
      <c r="R12" s="1">
        <v>12</v>
      </c>
      <c r="S12" s="68">
        <v>1</v>
      </c>
      <c r="T12" s="1">
        <v>6</v>
      </c>
      <c r="X12" s="1"/>
      <c r="Y12" s="1"/>
      <c r="Z12" s="1"/>
      <c r="AA12" s="1"/>
      <c r="AB12" s="1"/>
      <c r="AG12" t="str">
        <f t="shared" si="11"/>
        <v>Bethlehem</v>
      </c>
      <c r="AH12" t="s">
        <v>2957</v>
      </c>
      <c r="AI12">
        <v>6</v>
      </c>
      <c r="AJ12" s="7"/>
      <c r="AK12" s="130">
        <v>9</v>
      </c>
      <c r="AL12" s="131">
        <v>5</v>
      </c>
      <c r="AM12" s="131">
        <v>10</v>
      </c>
      <c r="AN12" s="133">
        <v>4930</v>
      </c>
      <c r="AO12">
        <f t="shared" si="8"/>
        <v>9005</v>
      </c>
      <c r="AP12" t="s">
        <v>1579</v>
      </c>
    </row>
    <row r="13" spans="1:42" hidden="1" outlineLevel="1" x14ac:dyDescent="0.2">
      <c r="A13" t="s">
        <v>2740</v>
      </c>
      <c r="B13" s="10" t="s">
        <v>1195</v>
      </c>
      <c r="C13" s="1">
        <f t="shared" si="0"/>
        <v>9346</v>
      </c>
      <c r="D13" s="7">
        <f t="shared" si="1"/>
        <v>1</v>
      </c>
      <c r="E13" s="7">
        <f t="shared" si="2"/>
        <v>2</v>
      </c>
      <c r="F13" s="7">
        <f t="shared" si="3"/>
        <v>3</v>
      </c>
      <c r="G13" s="1">
        <f t="shared" si="9"/>
        <v>5130</v>
      </c>
      <c r="H13" s="2">
        <f t="shared" si="10"/>
        <v>0.54889792424566664</v>
      </c>
      <c r="I13" s="8"/>
      <c r="J13" s="2">
        <f t="shared" si="4"/>
        <v>0.74149368713888297</v>
      </c>
      <c r="K13" s="2">
        <f t="shared" si="5"/>
        <v>0.19259576289321634</v>
      </c>
      <c r="L13" s="2">
        <f t="shared" si="6"/>
        <v>4.7185961908838003E-2</v>
      </c>
      <c r="M13" s="2">
        <f t="shared" si="7"/>
        <v>1.8724588059062686E-2</v>
      </c>
      <c r="N13" s="1">
        <v>6930</v>
      </c>
      <c r="O13" s="1">
        <v>1800</v>
      </c>
      <c r="P13" s="1">
        <v>441</v>
      </c>
      <c r="Q13" s="1">
        <v>130</v>
      </c>
      <c r="R13" s="1">
        <v>26</v>
      </c>
      <c r="S13" s="68">
        <v>13</v>
      </c>
      <c r="T13" s="1">
        <v>6</v>
      </c>
      <c r="X13" s="1"/>
      <c r="Y13" s="1"/>
      <c r="Z13" s="1"/>
      <c r="AA13" s="1"/>
      <c r="AB13" s="1"/>
      <c r="AG13" t="str">
        <f t="shared" si="11"/>
        <v>Bloomfield</v>
      </c>
      <c r="AH13" t="s">
        <v>2956</v>
      </c>
      <c r="AI13">
        <v>1</v>
      </c>
      <c r="AJ13" s="7"/>
      <c r="AK13" s="130">
        <v>9</v>
      </c>
      <c r="AL13" s="131">
        <v>3</v>
      </c>
      <c r="AM13" s="131">
        <v>15</v>
      </c>
      <c r="AN13" s="133">
        <v>5910</v>
      </c>
      <c r="AO13">
        <f t="shared" si="8"/>
        <v>9003</v>
      </c>
      <c r="AP13" t="s">
        <v>1579</v>
      </c>
    </row>
    <row r="14" spans="1:42" hidden="1" outlineLevel="1" x14ac:dyDescent="0.2">
      <c r="A14" t="s">
        <v>2741</v>
      </c>
      <c r="B14" s="10" t="s">
        <v>1195</v>
      </c>
      <c r="C14" s="1">
        <f t="shared" si="0"/>
        <v>2543</v>
      </c>
      <c r="D14" s="7">
        <f t="shared" si="1"/>
        <v>1</v>
      </c>
      <c r="E14" s="7">
        <f t="shared" si="2"/>
        <v>2</v>
      </c>
      <c r="F14" s="7">
        <f t="shared" si="3"/>
        <v>3</v>
      </c>
      <c r="G14" s="1">
        <f t="shared" si="9"/>
        <v>246</v>
      </c>
      <c r="H14" s="2">
        <f t="shared" si="10"/>
        <v>9.6736138419189932E-2</v>
      </c>
      <c r="I14" s="8"/>
      <c r="J14" s="2">
        <f t="shared" si="4"/>
        <v>0.47581596539520249</v>
      </c>
      <c r="K14" s="2">
        <f t="shared" si="5"/>
        <v>0.37907982697601256</v>
      </c>
      <c r="L14" s="2">
        <f t="shared" si="6"/>
        <v>0.11875737318128195</v>
      </c>
      <c r="M14" s="2">
        <f t="shared" si="7"/>
        <v>2.6346834447502951E-2</v>
      </c>
      <c r="N14" s="1">
        <v>1210</v>
      </c>
      <c r="O14" s="1">
        <v>964</v>
      </c>
      <c r="P14" s="1">
        <v>302</v>
      </c>
      <c r="Q14" s="1">
        <v>55</v>
      </c>
      <c r="R14" s="1">
        <v>8</v>
      </c>
      <c r="S14" s="68">
        <v>2</v>
      </c>
      <c r="T14" s="1">
        <v>2</v>
      </c>
      <c r="X14" s="1"/>
      <c r="Y14" s="1"/>
      <c r="Z14" s="1"/>
      <c r="AA14" s="1"/>
      <c r="AB14" s="1"/>
      <c r="AG14" t="str">
        <f t="shared" si="11"/>
        <v>Bolton</v>
      </c>
      <c r="AH14" t="s">
        <v>44</v>
      </c>
      <c r="AI14" t="s">
        <v>997</v>
      </c>
      <c r="AJ14" s="7"/>
      <c r="AK14" s="130">
        <v>9</v>
      </c>
      <c r="AL14" s="131">
        <v>13</v>
      </c>
      <c r="AM14" s="131">
        <v>10</v>
      </c>
      <c r="AN14" s="133">
        <v>6260</v>
      </c>
      <c r="AO14">
        <f t="shared" si="8"/>
        <v>9013</v>
      </c>
      <c r="AP14" t="s">
        <v>1579</v>
      </c>
    </row>
    <row r="15" spans="1:42" hidden="1" outlineLevel="1" x14ac:dyDescent="0.2">
      <c r="A15" t="s">
        <v>917</v>
      </c>
      <c r="B15" s="10" t="s">
        <v>1195</v>
      </c>
      <c r="C15" s="1">
        <f t="shared" si="0"/>
        <v>1213</v>
      </c>
      <c r="D15" s="7">
        <f t="shared" si="1"/>
        <v>1</v>
      </c>
      <c r="E15" s="7">
        <f t="shared" si="2"/>
        <v>2</v>
      </c>
      <c r="F15" s="7">
        <f t="shared" si="3"/>
        <v>3</v>
      </c>
      <c r="G15" s="1">
        <f t="shared" si="9"/>
        <v>176</v>
      </c>
      <c r="H15" s="2">
        <f t="shared" si="10"/>
        <v>0.14509480626545754</v>
      </c>
      <c r="I15" s="8"/>
      <c r="J15" s="2">
        <f t="shared" si="4"/>
        <v>0.47320692497938993</v>
      </c>
      <c r="K15" s="2">
        <f t="shared" si="5"/>
        <v>0.32811211871393242</v>
      </c>
      <c r="L15" s="2">
        <f t="shared" si="6"/>
        <v>0.17724649629018963</v>
      </c>
      <c r="M15" s="2">
        <f t="shared" si="7"/>
        <v>2.1434460016487966E-2</v>
      </c>
      <c r="N15" s="1">
        <v>574</v>
      </c>
      <c r="O15" s="1">
        <v>398</v>
      </c>
      <c r="P15" s="1">
        <v>215</v>
      </c>
      <c r="Q15" s="1">
        <v>16</v>
      </c>
      <c r="R15" s="1">
        <v>6</v>
      </c>
      <c r="S15" s="68">
        <v>1</v>
      </c>
      <c r="T15" s="1">
        <v>3</v>
      </c>
      <c r="X15" s="1"/>
      <c r="Y15" s="1"/>
      <c r="Z15" s="1"/>
      <c r="AA15" s="1"/>
      <c r="AB15" s="1"/>
      <c r="AG15" t="str">
        <f t="shared" si="11"/>
        <v>Bozrah</v>
      </c>
      <c r="AH15" t="s">
        <v>43</v>
      </c>
      <c r="AI15">
        <v>2</v>
      </c>
      <c r="AJ15" s="7"/>
      <c r="AK15" s="130">
        <v>9</v>
      </c>
      <c r="AL15" s="131">
        <v>11</v>
      </c>
      <c r="AM15" s="131">
        <v>5</v>
      </c>
      <c r="AN15" s="133">
        <v>6820</v>
      </c>
      <c r="AO15">
        <f t="shared" si="8"/>
        <v>9011</v>
      </c>
      <c r="AP15" t="s">
        <v>1579</v>
      </c>
    </row>
    <row r="16" spans="1:42" hidden="1" outlineLevel="1" x14ac:dyDescent="0.2">
      <c r="A16" t="s">
        <v>377</v>
      </c>
      <c r="B16" s="10" t="s">
        <v>1195</v>
      </c>
      <c r="C16" s="1">
        <f t="shared" si="0"/>
        <v>13137</v>
      </c>
      <c r="D16" s="7">
        <f t="shared" si="1"/>
        <v>1</v>
      </c>
      <c r="E16" s="7">
        <f t="shared" si="2"/>
        <v>2</v>
      </c>
      <c r="F16" s="7">
        <f t="shared" si="3"/>
        <v>3</v>
      </c>
      <c r="G16" s="1">
        <f t="shared" si="9"/>
        <v>2721</v>
      </c>
      <c r="H16" s="2">
        <f t="shared" si="10"/>
        <v>0.20712491436401004</v>
      </c>
      <c r="I16" s="8"/>
      <c r="J16" s="2">
        <f t="shared" si="4"/>
        <v>0.53870746745832376</v>
      </c>
      <c r="K16" s="2">
        <f t="shared" si="5"/>
        <v>0.33158255309431378</v>
      </c>
      <c r="L16" s="2">
        <f t="shared" si="6"/>
        <v>0.10299155058232473</v>
      </c>
      <c r="M16" s="2">
        <f t="shared" si="7"/>
        <v>2.6718428865037724E-2</v>
      </c>
      <c r="N16" s="1">
        <v>7077</v>
      </c>
      <c r="O16" s="1">
        <v>4356</v>
      </c>
      <c r="P16" s="1">
        <v>1353</v>
      </c>
      <c r="Q16" s="1">
        <v>281</v>
      </c>
      <c r="R16" s="1">
        <v>35</v>
      </c>
      <c r="S16" s="68">
        <v>15</v>
      </c>
      <c r="T16" s="1">
        <v>20</v>
      </c>
      <c r="X16" s="1"/>
      <c r="Y16" s="1"/>
      <c r="Z16" s="1"/>
      <c r="AA16" s="1"/>
      <c r="AB16" s="1"/>
      <c r="AG16" t="str">
        <f t="shared" si="11"/>
        <v>Branford</v>
      </c>
      <c r="AH16" t="s">
        <v>42</v>
      </c>
      <c r="AI16">
        <v>3</v>
      </c>
      <c r="AJ16" s="7"/>
      <c r="AK16" s="130">
        <v>9</v>
      </c>
      <c r="AL16" s="131">
        <v>9</v>
      </c>
      <c r="AM16" s="131">
        <v>20</v>
      </c>
      <c r="AN16" s="133">
        <v>7310</v>
      </c>
      <c r="AO16">
        <f t="shared" si="8"/>
        <v>9009</v>
      </c>
      <c r="AP16" t="s">
        <v>1579</v>
      </c>
    </row>
    <row r="17" spans="1:42" hidden="1" outlineLevel="1" x14ac:dyDescent="0.2">
      <c r="A17" t="s">
        <v>1545</v>
      </c>
      <c r="B17" s="10" t="s">
        <v>1195</v>
      </c>
      <c r="C17" s="1">
        <f t="shared" si="0"/>
        <v>33087</v>
      </c>
      <c r="D17" s="7">
        <f t="shared" si="1"/>
        <v>1</v>
      </c>
      <c r="E17" s="7">
        <f t="shared" si="2"/>
        <v>2</v>
      </c>
      <c r="F17" s="7">
        <f t="shared" si="3"/>
        <v>3</v>
      </c>
      <c r="G17" s="1">
        <f t="shared" si="9"/>
        <v>16098</v>
      </c>
      <c r="H17" s="2">
        <f t="shared" si="10"/>
        <v>0.48653549732523349</v>
      </c>
      <c r="I17" s="8"/>
      <c r="J17" s="2">
        <f t="shared" si="4"/>
        <v>0.69160093087919727</v>
      </c>
      <c r="K17" s="2">
        <f t="shared" si="5"/>
        <v>0.20506543355396378</v>
      </c>
      <c r="L17" s="2">
        <f t="shared" si="6"/>
        <v>7.1538670777042346E-2</v>
      </c>
      <c r="M17" s="2">
        <f t="shared" si="7"/>
        <v>3.1794964789796598E-2</v>
      </c>
      <c r="N17" s="1">
        <v>22883</v>
      </c>
      <c r="O17" s="1">
        <v>6785</v>
      </c>
      <c r="P17" s="1">
        <v>2367</v>
      </c>
      <c r="Q17" s="1">
        <v>353</v>
      </c>
      <c r="R17" s="1">
        <v>609</v>
      </c>
      <c r="S17" s="68">
        <v>59</v>
      </c>
      <c r="T17" s="1">
        <v>31</v>
      </c>
      <c r="X17" s="1"/>
      <c r="Y17" s="1"/>
      <c r="Z17" s="1"/>
      <c r="AA17" s="1"/>
      <c r="AB17" s="1"/>
      <c r="AG17" t="str">
        <f t="shared" si="11"/>
        <v>Bridgeport</v>
      </c>
      <c r="AH17" t="s">
        <v>2906</v>
      </c>
      <c r="AI17">
        <v>4</v>
      </c>
      <c r="AJ17" s="7"/>
      <c r="AK17" s="130">
        <v>9</v>
      </c>
      <c r="AL17" s="131">
        <v>1</v>
      </c>
      <c r="AM17" s="131">
        <v>10</v>
      </c>
      <c r="AN17" s="133">
        <v>8070</v>
      </c>
      <c r="AO17">
        <f t="shared" si="8"/>
        <v>9001</v>
      </c>
      <c r="AP17" t="s">
        <v>1579</v>
      </c>
    </row>
    <row r="18" spans="1:42" hidden="1" outlineLevel="1" x14ac:dyDescent="0.2">
      <c r="A18" t="s">
        <v>2728</v>
      </c>
      <c r="B18" s="10" t="s">
        <v>1195</v>
      </c>
      <c r="C18" s="1">
        <f t="shared" si="0"/>
        <v>1033</v>
      </c>
      <c r="D18" s="7">
        <f t="shared" si="1"/>
        <v>2</v>
      </c>
      <c r="E18" s="7">
        <f t="shared" si="2"/>
        <v>1</v>
      </c>
      <c r="F18" s="7">
        <f t="shared" si="3"/>
        <v>3</v>
      </c>
      <c r="G18" s="1">
        <f t="shared" si="9"/>
        <v>22</v>
      </c>
      <c r="H18" s="2">
        <f t="shared" si="10"/>
        <v>2.1297192642787996E-2</v>
      </c>
      <c r="I18" s="8"/>
      <c r="J18" s="2">
        <f t="shared" si="4"/>
        <v>0.42497579864472412</v>
      </c>
      <c r="K18" s="2">
        <f t="shared" si="5"/>
        <v>0.44627299128751208</v>
      </c>
      <c r="L18" s="2">
        <f t="shared" si="6"/>
        <v>9.5837366892545989E-2</v>
      </c>
      <c r="M18" s="2">
        <f t="shared" si="7"/>
        <v>3.2913843175217811E-2</v>
      </c>
      <c r="N18" s="1">
        <v>439</v>
      </c>
      <c r="O18" s="1">
        <v>461</v>
      </c>
      <c r="P18" s="1">
        <v>99</v>
      </c>
      <c r="Q18" s="1">
        <v>23</v>
      </c>
      <c r="R18" s="1">
        <v>7</v>
      </c>
      <c r="S18" s="68">
        <v>1</v>
      </c>
      <c r="T18" s="1">
        <v>3</v>
      </c>
      <c r="X18" s="1"/>
      <c r="Y18" s="1"/>
      <c r="Z18" s="1"/>
      <c r="AA18" s="1"/>
      <c r="AB18" s="1"/>
      <c r="AG18" t="str">
        <f t="shared" si="11"/>
        <v>Bridgewater</v>
      </c>
      <c r="AH18" t="s">
        <v>2957</v>
      </c>
      <c r="AI18">
        <v>6</v>
      </c>
      <c r="AJ18" s="7"/>
      <c r="AK18" s="130">
        <v>9</v>
      </c>
      <c r="AL18" s="131">
        <v>5</v>
      </c>
      <c r="AM18" s="131">
        <v>15</v>
      </c>
      <c r="AN18" s="133">
        <v>8210</v>
      </c>
      <c r="AO18">
        <f t="shared" si="8"/>
        <v>9005</v>
      </c>
      <c r="AP18" t="s">
        <v>1579</v>
      </c>
    </row>
    <row r="19" spans="1:42" hidden="1" outlineLevel="1" x14ac:dyDescent="0.2">
      <c r="A19" t="s">
        <v>776</v>
      </c>
      <c r="B19" s="10" t="s">
        <v>1195</v>
      </c>
      <c r="C19" s="1">
        <f t="shared" si="0"/>
        <v>23644</v>
      </c>
      <c r="D19" s="7">
        <f t="shared" si="1"/>
        <v>1</v>
      </c>
      <c r="E19" s="7">
        <f t="shared" si="2"/>
        <v>2</v>
      </c>
      <c r="F19" s="7">
        <f t="shared" si="3"/>
        <v>3</v>
      </c>
      <c r="G19" s="1">
        <f t="shared" si="9"/>
        <v>7056</v>
      </c>
      <c r="H19" s="2">
        <f t="shared" si="10"/>
        <v>0.29842666215530367</v>
      </c>
      <c r="I19" s="8"/>
      <c r="J19" s="2">
        <f t="shared" si="4"/>
        <v>0.57587548638132291</v>
      </c>
      <c r="K19" s="2">
        <f t="shared" si="5"/>
        <v>0.2774488242260193</v>
      </c>
      <c r="L19" s="2">
        <f t="shared" si="6"/>
        <v>0.12895449162578243</v>
      </c>
      <c r="M19" s="2">
        <f t="shared" si="7"/>
        <v>1.7721197766875363E-2</v>
      </c>
      <c r="N19" s="1">
        <v>13616</v>
      </c>
      <c r="O19" s="1">
        <v>6560</v>
      </c>
      <c r="P19" s="1">
        <v>3049</v>
      </c>
      <c r="Q19" s="1">
        <v>325</v>
      </c>
      <c r="R19" s="1">
        <v>43</v>
      </c>
      <c r="S19" s="68">
        <v>26</v>
      </c>
      <c r="T19" s="1">
        <v>25</v>
      </c>
      <c r="X19" s="1"/>
      <c r="Y19" s="1"/>
      <c r="Z19" s="1"/>
      <c r="AA19" s="1"/>
      <c r="AB19" s="1"/>
      <c r="AG19" t="str">
        <f t="shared" si="11"/>
        <v>Bristol</v>
      </c>
      <c r="AH19" t="s">
        <v>2956</v>
      </c>
      <c r="AI19">
        <v>6</v>
      </c>
      <c r="AJ19" s="7"/>
      <c r="AK19" s="130">
        <v>9</v>
      </c>
      <c r="AL19" s="131">
        <v>3</v>
      </c>
      <c r="AM19" s="131">
        <v>20</v>
      </c>
      <c r="AN19" s="133">
        <v>8490</v>
      </c>
      <c r="AO19">
        <f t="shared" si="8"/>
        <v>9003</v>
      </c>
      <c r="AP19" t="s">
        <v>1579</v>
      </c>
    </row>
    <row r="20" spans="1:42" hidden="1" outlineLevel="1" x14ac:dyDescent="0.2">
      <c r="A20" t="s">
        <v>2714</v>
      </c>
      <c r="B20" s="10" t="s">
        <v>1195</v>
      </c>
      <c r="C20" s="1">
        <f t="shared" si="0"/>
        <v>7421</v>
      </c>
      <c r="D20" s="7">
        <f t="shared" si="1"/>
        <v>2</v>
      </c>
      <c r="E20" s="7">
        <f t="shared" si="2"/>
        <v>1</v>
      </c>
      <c r="F20" s="7">
        <f t="shared" si="3"/>
        <v>3</v>
      </c>
      <c r="G20" s="1">
        <f t="shared" si="9"/>
        <v>648</v>
      </c>
      <c r="H20" s="2">
        <f t="shared" si="10"/>
        <v>8.7319768225306557E-2</v>
      </c>
      <c r="I20" s="8"/>
      <c r="J20" s="2">
        <f t="shared" si="4"/>
        <v>0.4018326371109015</v>
      </c>
      <c r="K20" s="2">
        <f t="shared" si="5"/>
        <v>0.48915240533620807</v>
      </c>
      <c r="L20" s="2">
        <f t="shared" si="6"/>
        <v>8.9880070071418947E-2</v>
      </c>
      <c r="M20" s="2">
        <f t="shared" si="7"/>
        <v>1.9134887481471421E-2</v>
      </c>
      <c r="N20" s="1">
        <v>2982</v>
      </c>
      <c r="O20" s="1">
        <v>3630</v>
      </c>
      <c r="P20" s="1">
        <v>667</v>
      </c>
      <c r="Q20" s="1">
        <v>99</v>
      </c>
      <c r="R20" s="1">
        <v>25</v>
      </c>
      <c r="S20" s="68">
        <v>12</v>
      </c>
      <c r="T20" s="1">
        <v>6</v>
      </c>
      <c r="X20" s="1"/>
      <c r="Y20" s="1"/>
      <c r="Z20" s="1"/>
      <c r="AA20" s="1"/>
      <c r="AB20" s="1"/>
      <c r="AG20" t="str">
        <f t="shared" si="11"/>
        <v>Brookfield</v>
      </c>
      <c r="AH20" t="s">
        <v>2906</v>
      </c>
      <c r="AI20">
        <v>5</v>
      </c>
      <c r="AJ20" s="7"/>
      <c r="AK20" s="130">
        <v>9</v>
      </c>
      <c r="AL20" s="131">
        <v>1</v>
      </c>
      <c r="AM20" s="131">
        <v>15</v>
      </c>
      <c r="AN20" s="133">
        <v>8980</v>
      </c>
      <c r="AO20">
        <f t="shared" si="8"/>
        <v>9001</v>
      </c>
      <c r="AP20" t="s">
        <v>1579</v>
      </c>
    </row>
    <row r="21" spans="1:42" hidden="1" outlineLevel="1" x14ac:dyDescent="0.2">
      <c r="A21" t="s">
        <v>1169</v>
      </c>
      <c r="B21" s="10" t="s">
        <v>1195</v>
      </c>
      <c r="C21" s="1">
        <f t="shared" si="0"/>
        <v>2795</v>
      </c>
      <c r="D21" s="7">
        <f t="shared" si="1"/>
        <v>1</v>
      </c>
      <c r="E21" s="7">
        <f t="shared" si="2"/>
        <v>2</v>
      </c>
      <c r="F21" s="7">
        <f t="shared" si="3"/>
        <v>3</v>
      </c>
      <c r="G21" s="1">
        <f t="shared" si="9"/>
        <v>398</v>
      </c>
      <c r="H21" s="2">
        <f t="shared" si="10"/>
        <v>0.14239713774597496</v>
      </c>
      <c r="I21" s="8"/>
      <c r="J21" s="2">
        <f t="shared" si="4"/>
        <v>0.48765652951699462</v>
      </c>
      <c r="K21" s="2">
        <f t="shared" si="5"/>
        <v>0.34525939177101966</v>
      </c>
      <c r="L21" s="2">
        <f t="shared" si="6"/>
        <v>0.14847942754919499</v>
      </c>
      <c r="M21" s="2">
        <f t="shared" si="7"/>
        <v>1.8604651162790781E-2</v>
      </c>
      <c r="N21" s="1">
        <v>1363</v>
      </c>
      <c r="O21" s="1">
        <v>965</v>
      </c>
      <c r="P21" s="1">
        <v>415</v>
      </c>
      <c r="Q21" s="1">
        <v>40</v>
      </c>
      <c r="R21" s="1">
        <v>7</v>
      </c>
      <c r="S21" s="68">
        <v>5</v>
      </c>
      <c r="T21" s="1">
        <v>0</v>
      </c>
      <c r="X21" s="1"/>
      <c r="Y21" s="1"/>
      <c r="Z21" s="1"/>
      <c r="AA21" s="1"/>
      <c r="AB21" s="1"/>
      <c r="AG21" t="str">
        <f t="shared" si="11"/>
        <v>Brooklyn</v>
      </c>
      <c r="AH21" t="s">
        <v>50</v>
      </c>
      <c r="AI21">
        <v>2</v>
      </c>
      <c r="AJ21" s="7"/>
      <c r="AK21" s="130">
        <v>9</v>
      </c>
      <c r="AL21" s="131">
        <v>15</v>
      </c>
      <c r="AM21" s="131">
        <v>10</v>
      </c>
      <c r="AN21" s="133">
        <v>9190</v>
      </c>
      <c r="AO21">
        <f t="shared" si="8"/>
        <v>9015</v>
      </c>
      <c r="AP21" t="s">
        <v>1579</v>
      </c>
    </row>
    <row r="22" spans="1:42" hidden="1" outlineLevel="1" x14ac:dyDescent="0.2">
      <c r="A22" t="s">
        <v>1756</v>
      </c>
      <c r="B22" s="10" t="s">
        <v>1195</v>
      </c>
      <c r="C22" s="1">
        <f t="shared" si="0"/>
        <v>3839</v>
      </c>
      <c r="D22" s="7">
        <f t="shared" si="1"/>
        <v>1</v>
      </c>
      <c r="E22" s="7">
        <f t="shared" si="2"/>
        <v>2</v>
      </c>
      <c r="F22" s="7">
        <f t="shared" si="3"/>
        <v>3</v>
      </c>
      <c r="G22" s="1">
        <f t="shared" si="9"/>
        <v>199</v>
      </c>
      <c r="H22" s="2">
        <f t="shared" si="10"/>
        <v>5.183641573326387E-2</v>
      </c>
      <c r="I22" s="8"/>
      <c r="J22" s="2">
        <f t="shared" si="4"/>
        <v>0.45506642354779892</v>
      </c>
      <c r="K22" s="2">
        <f t="shared" si="5"/>
        <v>0.40323000781453505</v>
      </c>
      <c r="L22" s="2">
        <f t="shared" si="6"/>
        <v>0.11695754102630894</v>
      </c>
      <c r="M22" s="2">
        <f t="shared" si="7"/>
        <v>2.4746027611357094E-2</v>
      </c>
      <c r="N22" s="1">
        <v>1747</v>
      </c>
      <c r="O22" s="1">
        <v>1548</v>
      </c>
      <c r="P22" s="1">
        <v>449</v>
      </c>
      <c r="Q22" s="1">
        <v>75</v>
      </c>
      <c r="R22" s="1">
        <v>10</v>
      </c>
      <c r="S22" s="68">
        <v>5</v>
      </c>
      <c r="T22" s="1">
        <v>5</v>
      </c>
      <c r="X22" s="1"/>
      <c r="Y22" s="1"/>
      <c r="Z22" s="1"/>
      <c r="AA22" s="1"/>
      <c r="AB22" s="1"/>
      <c r="AG22" t="str">
        <f t="shared" si="11"/>
        <v>Burlington</v>
      </c>
      <c r="AH22" t="s">
        <v>2956</v>
      </c>
      <c r="AI22">
        <v>6</v>
      </c>
      <c r="AJ22" s="7"/>
      <c r="AK22" s="130">
        <v>9</v>
      </c>
      <c r="AL22" s="131">
        <v>3</v>
      </c>
      <c r="AM22" s="131">
        <v>25</v>
      </c>
      <c r="AN22" s="133">
        <v>10100</v>
      </c>
      <c r="AO22">
        <f t="shared" si="8"/>
        <v>9003</v>
      </c>
      <c r="AP22" t="s">
        <v>1579</v>
      </c>
    </row>
    <row r="23" spans="1:42" hidden="1" outlineLevel="1" x14ac:dyDescent="0.2">
      <c r="A23" t="s">
        <v>1726</v>
      </c>
      <c r="B23" s="10" t="s">
        <v>1195</v>
      </c>
      <c r="C23" s="1">
        <f t="shared" si="0"/>
        <v>594</v>
      </c>
      <c r="D23" s="7">
        <f t="shared" si="1"/>
        <v>1</v>
      </c>
      <c r="E23" s="7">
        <f t="shared" si="2"/>
        <v>2</v>
      </c>
      <c r="F23" s="7">
        <f t="shared" si="3"/>
        <v>3</v>
      </c>
      <c r="G23" s="1">
        <f t="shared" si="9"/>
        <v>122</v>
      </c>
      <c r="H23" s="2">
        <f t="shared" si="10"/>
        <v>0.2053872053872054</v>
      </c>
      <c r="I23" s="8"/>
      <c r="J23" s="2">
        <f t="shared" si="4"/>
        <v>0.50841750841750843</v>
      </c>
      <c r="K23" s="2">
        <f t="shared" si="5"/>
        <v>0.30303030303030304</v>
      </c>
      <c r="L23" s="2">
        <f t="shared" si="6"/>
        <v>0.12626262626262627</v>
      </c>
      <c r="M23" s="2">
        <f t="shared" si="7"/>
        <v>6.2289562289562256E-2</v>
      </c>
      <c r="N23" s="1">
        <v>302</v>
      </c>
      <c r="O23" s="1">
        <v>180</v>
      </c>
      <c r="P23" s="1">
        <v>75</v>
      </c>
      <c r="Q23" s="1">
        <v>35</v>
      </c>
      <c r="R23" s="1">
        <v>2</v>
      </c>
      <c r="S23" s="68">
        <v>0</v>
      </c>
      <c r="T23" s="1">
        <v>0</v>
      </c>
      <c r="X23" s="1"/>
      <c r="Y23" s="1"/>
      <c r="Z23" s="1"/>
      <c r="AA23" s="1"/>
      <c r="AB23" s="1"/>
      <c r="AG23" t="str">
        <f t="shared" si="11"/>
        <v>Canaan</v>
      </c>
      <c r="AH23" t="s">
        <v>2957</v>
      </c>
      <c r="AI23">
        <v>6</v>
      </c>
      <c r="AJ23" s="7"/>
      <c r="AK23" s="130">
        <v>9</v>
      </c>
      <c r="AL23" s="131">
        <v>5</v>
      </c>
      <c r="AM23" s="131">
        <v>20</v>
      </c>
      <c r="AN23" s="133">
        <v>10940</v>
      </c>
      <c r="AO23">
        <f t="shared" si="8"/>
        <v>9005</v>
      </c>
      <c r="AP23" t="s">
        <v>1579</v>
      </c>
    </row>
    <row r="24" spans="1:42" hidden="1" outlineLevel="1" x14ac:dyDescent="0.2">
      <c r="A24" t="s">
        <v>136</v>
      </c>
      <c r="B24" s="10" t="s">
        <v>1195</v>
      </c>
      <c r="C24" s="1">
        <f t="shared" si="0"/>
        <v>2182</v>
      </c>
      <c r="D24" s="7">
        <f t="shared" si="1"/>
        <v>1</v>
      </c>
      <c r="E24" s="7">
        <f t="shared" si="2"/>
        <v>2</v>
      </c>
      <c r="F24" s="7">
        <f t="shared" si="3"/>
        <v>3</v>
      </c>
      <c r="G24" s="1">
        <f t="shared" si="9"/>
        <v>118</v>
      </c>
      <c r="H24" s="2">
        <f t="shared" si="10"/>
        <v>5.4078826764436295E-2</v>
      </c>
      <c r="I24" s="8"/>
      <c r="J24" s="2">
        <f t="shared" si="4"/>
        <v>0.42025664527956003</v>
      </c>
      <c r="K24" s="2">
        <f t="shared" si="5"/>
        <v>0.36617781851512377</v>
      </c>
      <c r="L24" s="2">
        <f t="shared" si="6"/>
        <v>0.19110907424381302</v>
      </c>
      <c r="M24" s="2">
        <f t="shared" si="7"/>
        <v>2.2456461961503249E-2</v>
      </c>
      <c r="N24" s="1">
        <v>917</v>
      </c>
      <c r="O24" s="1">
        <v>799</v>
      </c>
      <c r="P24" s="1">
        <v>417</v>
      </c>
      <c r="Q24" s="1">
        <v>39</v>
      </c>
      <c r="R24" s="1">
        <v>7</v>
      </c>
      <c r="S24" s="68">
        <v>2</v>
      </c>
      <c r="T24" s="1">
        <v>1</v>
      </c>
      <c r="X24" s="1"/>
      <c r="Y24" s="1"/>
      <c r="Z24" s="1"/>
      <c r="AA24" s="1"/>
      <c r="AB24" s="1"/>
      <c r="AG24" t="str">
        <f t="shared" si="11"/>
        <v>Canterbury</v>
      </c>
      <c r="AH24" t="s">
        <v>50</v>
      </c>
      <c r="AI24">
        <v>2</v>
      </c>
      <c r="AJ24" s="7"/>
      <c r="AK24" s="130">
        <v>9</v>
      </c>
      <c r="AL24" s="131">
        <v>15</v>
      </c>
      <c r="AM24" s="131">
        <v>15</v>
      </c>
      <c r="AN24" s="133">
        <v>12130</v>
      </c>
      <c r="AO24">
        <f t="shared" si="8"/>
        <v>9015</v>
      </c>
      <c r="AP24" t="s">
        <v>1579</v>
      </c>
    </row>
    <row r="25" spans="1:42" hidden="1" outlineLevel="1" x14ac:dyDescent="0.2">
      <c r="A25" t="s">
        <v>899</v>
      </c>
      <c r="B25" s="10" t="s">
        <v>1195</v>
      </c>
      <c r="C25" s="1">
        <f t="shared" si="0"/>
        <v>4571</v>
      </c>
      <c r="D25" s="7">
        <f t="shared" si="1"/>
        <v>1</v>
      </c>
      <c r="E25" s="7">
        <f t="shared" si="2"/>
        <v>2</v>
      </c>
      <c r="F25" s="7">
        <f t="shared" si="3"/>
        <v>3</v>
      </c>
      <c r="G25" s="1">
        <f t="shared" si="9"/>
        <v>314</v>
      </c>
      <c r="H25" s="2">
        <f t="shared" si="10"/>
        <v>6.8693940056880329E-2</v>
      </c>
      <c r="I25" s="8"/>
      <c r="J25" s="2">
        <f t="shared" si="4"/>
        <v>0.4613870050317217</v>
      </c>
      <c r="K25" s="2">
        <f t="shared" si="5"/>
        <v>0.39269306497484141</v>
      </c>
      <c r="L25" s="2">
        <f t="shared" si="6"/>
        <v>0.1047910741632028</v>
      </c>
      <c r="M25" s="2">
        <f t="shared" si="7"/>
        <v>4.1128855830234096E-2</v>
      </c>
      <c r="N25" s="1">
        <v>2109</v>
      </c>
      <c r="O25" s="1">
        <v>1795</v>
      </c>
      <c r="P25" s="1">
        <v>479</v>
      </c>
      <c r="Q25" s="1">
        <v>153</v>
      </c>
      <c r="R25" s="1">
        <v>19</v>
      </c>
      <c r="S25" s="68">
        <v>9</v>
      </c>
      <c r="T25" s="1">
        <v>7</v>
      </c>
      <c r="X25" s="1"/>
      <c r="Y25" s="1"/>
      <c r="Z25" s="1"/>
      <c r="AA25" s="1"/>
      <c r="AB25" s="1"/>
      <c r="AG25" t="str">
        <f t="shared" si="11"/>
        <v>Canton</v>
      </c>
      <c r="AH25" t="s">
        <v>2956</v>
      </c>
      <c r="AI25">
        <v>6</v>
      </c>
      <c r="AJ25" s="7"/>
      <c r="AK25" s="130">
        <v>9</v>
      </c>
      <c r="AL25" s="131">
        <v>3</v>
      </c>
      <c r="AM25" s="131">
        <v>30</v>
      </c>
      <c r="AN25" s="133">
        <v>12270</v>
      </c>
      <c r="AO25">
        <f t="shared" si="8"/>
        <v>9003</v>
      </c>
      <c r="AP25" t="s">
        <v>1579</v>
      </c>
    </row>
    <row r="26" spans="1:42" hidden="1" outlineLevel="1" x14ac:dyDescent="0.2">
      <c r="A26" t="s">
        <v>1170</v>
      </c>
      <c r="B26" s="10" t="s">
        <v>1195</v>
      </c>
      <c r="C26" s="1">
        <f t="shared" si="0"/>
        <v>919</v>
      </c>
      <c r="D26" s="7">
        <f t="shared" si="1"/>
        <v>1</v>
      </c>
      <c r="E26" s="7">
        <f t="shared" si="2"/>
        <v>2</v>
      </c>
      <c r="F26" s="7">
        <f t="shared" si="3"/>
        <v>3</v>
      </c>
      <c r="G26" s="1">
        <f t="shared" si="9"/>
        <v>142</v>
      </c>
      <c r="H26" s="2">
        <f t="shared" si="10"/>
        <v>0.15451577801958652</v>
      </c>
      <c r="I26" s="8"/>
      <c r="J26" s="2">
        <f t="shared" si="4"/>
        <v>0.45484221980413492</v>
      </c>
      <c r="K26" s="2">
        <f t="shared" si="5"/>
        <v>0.30032644178454843</v>
      </c>
      <c r="L26" s="2">
        <f t="shared" si="6"/>
        <v>0.16757344940152338</v>
      </c>
      <c r="M26" s="2">
        <f t="shared" si="7"/>
        <v>7.7257889009793329E-2</v>
      </c>
      <c r="N26" s="1">
        <v>418</v>
      </c>
      <c r="O26" s="1">
        <v>276</v>
      </c>
      <c r="P26" s="1">
        <v>154</v>
      </c>
      <c r="Q26" s="1">
        <v>60</v>
      </c>
      <c r="R26" s="1">
        <v>7</v>
      </c>
      <c r="S26" s="68">
        <v>3</v>
      </c>
      <c r="T26" s="1">
        <v>1</v>
      </c>
      <c r="X26" s="1"/>
      <c r="Y26" s="1"/>
      <c r="Z26" s="1"/>
      <c r="AA26" s="1"/>
      <c r="AB26" s="1"/>
      <c r="AG26" t="str">
        <f t="shared" si="11"/>
        <v>Chaplin</v>
      </c>
      <c r="AH26" t="s">
        <v>50</v>
      </c>
      <c r="AI26">
        <v>2</v>
      </c>
      <c r="AJ26" s="7"/>
      <c r="AK26" s="130">
        <v>9</v>
      </c>
      <c r="AL26" s="131">
        <v>15</v>
      </c>
      <c r="AM26" s="131">
        <v>20</v>
      </c>
      <c r="AN26" s="133">
        <v>13810</v>
      </c>
      <c r="AO26">
        <f t="shared" si="8"/>
        <v>9015</v>
      </c>
      <c r="AP26" t="s">
        <v>1579</v>
      </c>
    </row>
    <row r="27" spans="1:42" hidden="1" outlineLevel="1" x14ac:dyDescent="0.2">
      <c r="A27" t="s">
        <v>228</v>
      </c>
      <c r="B27" s="10" t="s">
        <v>1195</v>
      </c>
      <c r="C27" s="1">
        <f t="shared" si="0"/>
        <v>13213</v>
      </c>
      <c r="D27" s="7">
        <f t="shared" si="1"/>
        <v>1</v>
      </c>
      <c r="E27" s="7">
        <f t="shared" si="2"/>
        <v>2</v>
      </c>
      <c r="F27" s="7">
        <f t="shared" si="3"/>
        <v>3</v>
      </c>
      <c r="G27" s="1">
        <f t="shared" si="9"/>
        <v>691</v>
      </c>
      <c r="H27" s="2">
        <f t="shared" si="10"/>
        <v>5.2296980246726708E-2</v>
      </c>
      <c r="I27" s="8"/>
      <c r="J27" s="2">
        <f t="shared" si="4"/>
        <v>0.4712782865359873</v>
      </c>
      <c r="K27" s="2">
        <f t="shared" si="5"/>
        <v>0.41898130628926056</v>
      </c>
      <c r="L27" s="2">
        <f t="shared" si="6"/>
        <v>8.7868008779232579E-2</v>
      </c>
      <c r="M27" s="2">
        <f t="shared" si="7"/>
        <v>2.1872398395519618E-2</v>
      </c>
      <c r="N27" s="1">
        <v>6227</v>
      </c>
      <c r="O27" s="1">
        <v>5536</v>
      </c>
      <c r="P27" s="1">
        <v>1161</v>
      </c>
      <c r="Q27" s="1">
        <v>205</v>
      </c>
      <c r="R27" s="1">
        <v>53</v>
      </c>
      <c r="S27" s="68">
        <v>20</v>
      </c>
      <c r="T27" s="1">
        <v>11</v>
      </c>
      <c r="X27" s="1"/>
      <c r="Y27" s="1"/>
      <c r="Z27" s="1"/>
      <c r="AA27" s="1"/>
      <c r="AB27" s="1"/>
      <c r="AG27" t="str">
        <f t="shared" si="11"/>
        <v>Cheshire</v>
      </c>
      <c r="AH27" t="s">
        <v>42</v>
      </c>
      <c r="AI27">
        <v>5</v>
      </c>
      <c r="AJ27" s="7"/>
      <c r="AK27" s="130">
        <v>9</v>
      </c>
      <c r="AL27" s="131">
        <v>9</v>
      </c>
      <c r="AM27" s="131">
        <v>25</v>
      </c>
      <c r="AN27" s="133">
        <v>14160</v>
      </c>
      <c r="AO27">
        <f t="shared" si="8"/>
        <v>9009</v>
      </c>
      <c r="AP27" t="s">
        <v>1579</v>
      </c>
    </row>
    <row r="28" spans="1:42" hidden="1" outlineLevel="1" x14ac:dyDescent="0.2">
      <c r="A28" t="s">
        <v>2180</v>
      </c>
      <c r="B28" s="10" t="s">
        <v>1195</v>
      </c>
      <c r="C28" s="1">
        <f t="shared" si="0"/>
        <v>1914</v>
      </c>
      <c r="D28" s="7">
        <f t="shared" si="1"/>
        <v>1</v>
      </c>
      <c r="E28" s="7">
        <f t="shared" si="2"/>
        <v>2</v>
      </c>
      <c r="F28" s="7">
        <f t="shared" si="3"/>
        <v>3</v>
      </c>
      <c r="G28" s="1">
        <f t="shared" si="9"/>
        <v>553</v>
      </c>
      <c r="H28" s="2">
        <f t="shared" si="10"/>
        <v>0.28892371995820271</v>
      </c>
      <c r="I28" s="8"/>
      <c r="J28" s="2">
        <f t="shared" si="4"/>
        <v>0.56896551724137934</v>
      </c>
      <c r="K28" s="2">
        <f t="shared" si="5"/>
        <v>0.28004179728317657</v>
      </c>
      <c r="L28" s="2">
        <f t="shared" si="6"/>
        <v>0.109717868338558</v>
      </c>
      <c r="M28" s="2">
        <f t="shared" si="7"/>
        <v>4.1274817136886091E-2</v>
      </c>
      <c r="N28" s="1">
        <v>1089</v>
      </c>
      <c r="O28" s="1">
        <v>536</v>
      </c>
      <c r="P28" s="1">
        <v>210</v>
      </c>
      <c r="Q28" s="1">
        <v>65</v>
      </c>
      <c r="R28" s="1">
        <v>7</v>
      </c>
      <c r="S28" s="68">
        <v>3</v>
      </c>
      <c r="T28" s="1">
        <v>4</v>
      </c>
      <c r="X28" s="1"/>
      <c r="Y28" s="1"/>
      <c r="Z28" s="1"/>
      <c r="AA28" s="1"/>
      <c r="AB28" s="1"/>
      <c r="AG28" t="str">
        <f t="shared" si="11"/>
        <v>Chester</v>
      </c>
      <c r="AH28" t="s">
        <v>1664</v>
      </c>
      <c r="AI28">
        <v>2</v>
      </c>
      <c r="AJ28" s="7"/>
      <c r="AK28" s="130">
        <v>9</v>
      </c>
      <c r="AL28" s="131">
        <v>7</v>
      </c>
      <c r="AM28" s="131">
        <v>5</v>
      </c>
      <c r="AN28" s="133">
        <v>14300</v>
      </c>
      <c r="AO28">
        <f t="shared" si="8"/>
        <v>9007</v>
      </c>
      <c r="AP28" t="s">
        <v>1579</v>
      </c>
    </row>
    <row r="29" spans="1:42" hidden="1" outlineLevel="1" x14ac:dyDescent="0.2">
      <c r="A29" t="s">
        <v>2705</v>
      </c>
      <c r="B29" s="10" t="s">
        <v>1195</v>
      </c>
      <c r="C29" s="1">
        <f t="shared" si="0"/>
        <v>5994</v>
      </c>
      <c r="D29" s="7">
        <f t="shared" si="1"/>
        <v>1</v>
      </c>
      <c r="E29" s="7">
        <f t="shared" si="2"/>
        <v>2</v>
      </c>
      <c r="F29" s="7">
        <f t="shared" si="3"/>
        <v>3</v>
      </c>
      <c r="G29" s="1">
        <f t="shared" si="9"/>
        <v>851</v>
      </c>
      <c r="H29" s="2">
        <f t="shared" si="10"/>
        <v>0.1419753086419753</v>
      </c>
      <c r="I29" s="8"/>
      <c r="J29" s="2">
        <f t="shared" si="4"/>
        <v>0.49349349349349347</v>
      </c>
      <c r="K29" s="2">
        <f t="shared" si="5"/>
        <v>0.3515181848515182</v>
      </c>
      <c r="L29" s="2">
        <f t="shared" si="6"/>
        <v>0.13430096763430097</v>
      </c>
      <c r="M29" s="2">
        <f t="shared" si="7"/>
        <v>2.068735402068736E-2</v>
      </c>
      <c r="N29" s="1">
        <v>2958</v>
      </c>
      <c r="O29" s="1">
        <v>2107</v>
      </c>
      <c r="P29" s="1">
        <v>805</v>
      </c>
      <c r="Q29" s="1">
        <v>91</v>
      </c>
      <c r="R29" s="1">
        <v>18</v>
      </c>
      <c r="S29" s="68">
        <v>7</v>
      </c>
      <c r="T29" s="1">
        <v>8</v>
      </c>
      <c r="X29" s="1"/>
      <c r="Y29" s="1"/>
      <c r="Z29" s="1"/>
      <c r="AA29" s="1"/>
      <c r="AB29" s="1"/>
      <c r="AG29" t="str">
        <f t="shared" si="11"/>
        <v>Clinton</v>
      </c>
      <c r="AH29" t="s">
        <v>1664</v>
      </c>
      <c r="AI29">
        <v>3</v>
      </c>
      <c r="AJ29" s="7"/>
      <c r="AK29" s="130">
        <v>9</v>
      </c>
      <c r="AL29" s="131">
        <v>7</v>
      </c>
      <c r="AM29" s="131">
        <v>10</v>
      </c>
      <c r="AN29" s="133">
        <v>15350</v>
      </c>
      <c r="AO29">
        <f t="shared" si="8"/>
        <v>9007</v>
      </c>
      <c r="AP29" t="s">
        <v>1579</v>
      </c>
    </row>
    <row r="30" spans="1:42" hidden="1" outlineLevel="1" x14ac:dyDescent="0.2">
      <c r="A30" t="s">
        <v>166</v>
      </c>
      <c r="B30" s="10" t="s">
        <v>1195</v>
      </c>
      <c r="C30" s="1">
        <f t="shared" si="0"/>
        <v>6004</v>
      </c>
      <c r="D30" s="7">
        <f t="shared" si="1"/>
        <v>1</v>
      </c>
      <c r="E30" s="7">
        <f t="shared" si="2"/>
        <v>2</v>
      </c>
      <c r="F30" s="7">
        <f t="shared" si="3"/>
        <v>3</v>
      </c>
      <c r="G30" s="1">
        <f t="shared" si="9"/>
        <v>1320</v>
      </c>
      <c r="H30" s="2">
        <f t="shared" si="10"/>
        <v>0.21985343104596936</v>
      </c>
      <c r="I30" s="8"/>
      <c r="J30" s="2">
        <f t="shared" si="4"/>
        <v>0.51532311792138574</v>
      </c>
      <c r="K30" s="2">
        <f t="shared" si="5"/>
        <v>0.29546968687541642</v>
      </c>
      <c r="L30" s="2">
        <f t="shared" si="6"/>
        <v>0.16755496335776149</v>
      </c>
      <c r="M30" s="2">
        <f t="shared" si="7"/>
        <v>2.1652231845436354E-2</v>
      </c>
      <c r="N30" s="1">
        <v>3094</v>
      </c>
      <c r="O30" s="1">
        <v>1774</v>
      </c>
      <c r="P30" s="1">
        <v>1006</v>
      </c>
      <c r="Q30" s="1">
        <v>112</v>
      </c>
      <c r="R30" s="1">
        <v>7</v>
      </c>
      <c r="S30" s="68">
        <v>8</v>
      </c>
      <c r="T30" s="1">
        <v>3</v>
      </c>
      <c r="X30" s="1"/>
      <c r="Y30" s="1"/>
      <c r="Z30" s="1"/>
      <c r="AA30" s="1"/>
      <c r="AB30" s="1"/>
      <c r="AG30" t="str">
        <f t="shared" si="11"/>
        <v>Colchester</v>
      </c>
      <c r="AH30" t="s">
        <v>43</v>
      </c>
      <c r="AI30">
        <v>2</v>
      </c>
      <c r="AJ30" s="7"/>
      <c r="AK30" s="130">
        <v>9</v>
      </c>
      <c r="AL30" s="131">
        <v>11</v>
      </c>
      <c r="AM30" s="131">
        <v>10</v>
      </c>
      <c r="AN30" s="133">
        <v>15910</v>
      </c>
      <c r="AO30">
        <f t="shared" si="8"/>
        <v>9011</v>
      </c>
      <c r="AP30" t="s">
        <v>1579</v>
      </c>
    </row>
    <row r="31" spans="1:42" hidden="1" outlineLevel="1" x14ac:dyDescent="0.2">
      <c r="A31" t="s">
        <v>2850</v>
      </c>
      <c r="B31" s="10" t="s">
        <v>1195</v>
      </c>
      <c r="C31" s="1">
        <f t="shared" si="0"/>
        <v>739</v>
      </c>
      <c r="D31" s="7">
        <f t="shared" si="1"/>
        <v>1</v>
      </c>
      <c r="E31" s="7">
        <f t="shared" si="2"/>
        <v>2</v>
      </c>
      <c r="F31" s="7">
        <f t="shared" si="3"/>
        <v>3</v>
      </c>
      <c r="G31" s="1">
        <f t="shared" si="9"/>
        <v>70</v>
      </c>
      <c r="H31" s="2">
        <f t="shared" si="10"/>
        <v>9.4722598105548034E-2</v>
      </c>
      <c r="I31" s="8"/>
      <c r="J31" s="2">
        <f t="shared" si="4"/>
        <v>0.46684709066305818</v>
      </c>
      <c r="K31" s="2">
        <f t="shared" si="5"/>
        <v>0.37212449255751012</v>
      </c>
      <c r="L31" s="2">
        <f t="shared" si="6"/>
        <v>0.10825439783491204</v>
      </c>
      <c r="M31" s="2">
        <f t="shared" si="7"/>
        <v>5.2774018944519649E-2</v>
      </c>
      <c r="N31" s="1">
        <v>345</v>
      </c>
      <c r="O31" s="1">
        <v>275</v>
      </c>
      <c r="P31" s="1">
        <v>80</v>
      </c>
      <c r="Q31" s="1">
        <v>30</v>
      </c>
      <c r="R31" s="1">
        <v>5</v>
      </c>
      <c r="S31" s="68">
        <v>2</v>
      </c>
      <c r="T31" s="1">
        <v>2</v>
      </c>
      <c r="X31" s="1"/>
      <c r="Y31" s="1"/>
      <c r="Z31" s="1"/>
      <c r="AA31" s="1"/>
      <c r="AB31" s="1"/>
      <c r="AG31" t="str">
        <f t="shared" si="11"/>
        <v>Colebrook</v>
      </c>
      <c r="AH31" t="s">
        <v>2957</v>
      </c>
      <c r="AI31">
        <v>6</v>
      </c>
      <c r="AJ31" s="7"/>
      <c r="AK31" s="130">
        <v>9</v>
      </c>
      <c r="AL31" s="131">
        <v>5</v>
      </c>
      <c r="AM31" s="131">
        <v>25</v>
      </c>
      <c r="AN31" s="133">
        <v>16050</v>
      </c>
      <c r="AO31">
        <f t="shared" si="8"/>
        <v>9005</v>
      </c>
      <c r="AP31" t="s">
        <v>1579</v>
      </c>
    </row>
    <row r="32" spans="1:42" hidden="1" outlineLevel="1" x14ac:dyDescent="0.2">
      <c r="A32" t="s">
        <v>601</v>
      </c>
      <c r="B32" s="10" t="s">
        <v>1195</v>
      </c>
      <c r="C32" s="1">
        <f t="shared" si="0"/>
        <v>2541</v>
      </c>
      <c r="D32" s="7">
        <f t="shared" si="1"/>
        <v>1</v>
      </c>
      <c r="E32" s="7">
        <f t="shared" si="2"/>
        <v>2</v>
      </c>
      <c r="F32" s="7">
        <f t="shared" si="3"/>
        <v>3</v>
      </c>
      <c r="G32" s="1">
        <f t="shared" si="9"/>
        <v>458</v>
      </c>
      <c r="H32" s="2">
        <f t="shared" si="10"/>
        <v>0.18024399842581662</v>
      </c>
      <c r="I32" s="8"/>
      <c r="J32" s="2">
        <f t="shared" si="4"/>
        <v>0.50019677292404563</v>
      </c>
      <c r="K32" s="2">
        <f t="shared" si="5"/>
        <v>0.31995277449822906</v>
      </c>
      <c r="L32" s="2">
        <f t="shared" si="6"/>
        <v>0.14325068870523416</v>
      </c>
      <c r="M32" s="2">
        <f t="shared" si="7"/>
        <v>3.6599763872491142E-2</v>
      </c>
      <c r="N32" s="1">
        <v>1271</v>
      </c>
      <c r="O32" s="1">
        <v>813</v>
      </c>
      <c r="P32" s="1">
        <v>364</v>
      </c>
      <c r="Q32" s="1">
        <v>68</v>
      </c>
      <c r="R32" s="1">
        <v>13</v>
      </c>
      <c r="S32" s="68">
        <v>5</v>
      </c>
      <c r="T32" s="1">
        <v>7</v>
      </c>
      <c r="X32" s="1"/>
      <c r="Y32" s="1"/>
      <c r="Z32" s="1"/>
      <c r="AA32" s="1"/>
      <c r="AB32" s="1"/>
      <c r="AG32" t="str">
        <f t="shared" si="11"/>
        <v>Columbia</v>
      </c>
      <c r="AH32" t="s">
        <v>44</v>
      </c>
      <c r="AI32">
        <v>2</v>
      </c>
      <c r="AJ32" s="7"/>
      <c r="AK32" s="130">
        <v>9</v>
      </c>
      <c r="AL32" s="131">
        <v>13</v>
      </c>
      <c r="AM32" s="131">
        <v>15</v>
      </c>
      <c r="AN32" s="133">
        <v>16400</v>
      </c>
      <c r="AO32">
        <f t="shared" si="8"/>
        <v>9013</v>
      </c>
      <c r="AP32" t="s">
        <v>1579</v>
      </c>
    </row>
    <row r="33" spans="1:42" hidden="1" outlineLevel="1" x14ac:dyDescent="0.2">
      <c r="A33" t="s">
        <v>198</v>
      </c>
      <c r="B33" s="10" t="s">
        <v>1195</v>
      </c>
      <c r="C33" s="1">
        <f t="shared" si="0"/>
        <v>830</v>
      </c>
      <c r="D33" s="7">
        <f t="shared" si="1"/>
        <v>1</v>
      </c>
      <c r="E33" s="7">
        <f t="shared" si="2"/>
        <v>2</v>
      </c>
      <c r="F33" s="7">
        <f t="shared" si="3"/>
        <v>3</v>
      </c>
      <c r="G33" s="1">
        <f t="shared" si="9"/>
        <v>139</v>
      </c>
      <c r="H33" s="2">
        <f t="shared" si="10"/>
        <v>0.1674698795180723</v>
      </c>
      <c r="I33" s="8"/>
      <c r="J33" s="2">
        <f t="shared" si="4"/>
        <v>0.49156626506024098</v>
      </c>
      <c r="K33" s="2">
        <f t="shared" si="5"/>
        <v>0.32409638554216869</v>
      </c>
      <c r="L33" s="2">
        <f t="shared" si="6"/>
        <v>0.10120481927710843</v>
      </c>
      <c r="M33" s="2">
        <f t="shared" si="7"/>
        <v>8.3132530120481843E-2</v>
      </c>
      <c r="N33" s="1">
        <v>408</v>
      </c>
      <c r="O33" s="1">
        <v>269</v>
      </c>
      <c r="P33" s="1">
        <v>84</v>
      </c>
      <c r="Q33" s="1">
        <v>57</v>
      </c>
      <c r="R33" s="1">
        <v>12</v>
      </c>
      <c r="S33" s="68">
        <v>0</v>
      </c>
      <c r="T33" s="1">
        <v>0</v>
      </c>
      <c r="X33" s="1"/>
      <c r="Y33" s="1"/>
      <c r="Z33" s="1"/>
      <c r="AA33" s="1"/>
      <c r="AB33" s="1"/>
      <c r="AG33" t="str">
        <f t="shared" si="11"/>
        <v>Cornwall</v>
      </c>
      <c r="AH33" t="s">
        <v>2957</v>
      </c>
      <c r="AI33">
        <v>6</v>
      </c>
      <c r="AJ33" s="7"/>
      <c r="AK33" s="130">
        <v>9</v>
      </c>
      <c r="AL33" s="131">
        <v>5</v>
      </c>
      <c r="AM33" s="131">
        <v>30</v>
      </c>
      <c r="AN33" s="133">
        <v>17240</v>
      </c>
      <c r="AO33">
        <f t="shared" si="8"/>
        <v>9005</v>
      </c>
      <c r="AP33" t="s">
        <v>1579</v>
      </c>
    </row>
    <row r="34" spans="1:42" hidden="1" outlineLevel="1" x14ac:dyDescent="0.2">
      <c r="A34" t="s">
        <v>549</v>
      </c>
      <c r="B34" s="10" t="s">
        <v>1195</v>
      </c>
      <c r="C34" s="1">
        <f t="shared" si="0"/>
        <v>5124</v>
      </c>
      <c r="D34" s="7">
        <f t="shared" si="1"/>
        <v>1</v>
      </c>
      <c r="E34" s="7">
        <f t="shared" si="2"/>
        <v>2</v>
      </c>
      <c r="F34" s="7">
        <f t="shared" si="3"/>
        <v>3</v>
      </c>
      <c r="G34" s="1">
        <f t="shared" si="9"/>
        <v>1027</v>
      </c>
      <c r="H34" s="2">
        <f t="shared" si="10"/>
        <v>0.20042935206869633</v>
      </c>
      <c r="I34" s="8"/>
      <c r="J34" s="2">
        <f t="shared" si="4"/>
        <v>0.5056596409055425</v>
      </c>
      <c r="K34" s="2">
        <f t="shared" si="5"/>
        <v>0.30523028883684622</v>
      </c>
      <c r="L34" s="2">
        <f t="shared" si="6"/>
        <v>0.1483216237314598</v>
      </c>
      <c r="M34" s="2">
        <f t="shared" si="7"/>
        <v>4.0788446526151489E-2</v>
      </c>
      <c r="N34" s="1">
        <v>2591</v>
      </c>
      <c r="O34" s="1">
        <v>1564</v>
      </c>
      <c r="P34" s="1">
        <v>760</v>
      </c>
      <c r="Q34" s="1">
        <v>163</v>
      </c>
      <c r="R34" s="1">
        <v>18</v>
      </c>
      <c r="S34" s="68">
        <v>11</v>
      </c>
      <c r="T34" s="1">
        <v>17</v>
      </c>
      <c r="X34" s="1"/>
      <c r="Y34" s="1"/>
      <c r="Z34" s="1"/>
      <c r="AA34" s="1"/>
      <c r="AB34" s="1"/>
      <c r="AG34" t="str">
        <f t="shared" si="11"/>
        <v>Coventry</v>
      </c>
      <c r="AH34" t="s">
        <v>44</v>
      </c>
      <c r="AI34">
        <v>2</v>
      </c>
      <c r="AJ34" s="7"/>
      <c r="AK34" s="130">
        <v>9</v>
      </c>
      <c r="AL34" s="131">
        <v>13</v>
      </c>
      <c r="AM34" s="131">
        <v>20</v>
      </c>
      <c r="AN34" s="133">
        <v>17800</v>
      </c>
      <c r="AO34">
        <f t="shared" si="8"/>
        <v>9013</v>
      </c>
      <c r="AP34" t="s">
        <v>1579</v>
      </c>
    </row>
    <row r="35" spans="1:42" hidden="1" outlineLevel="1" x14ac:dyDescent="0.2">
      <c r="A35" t="s">
        <v>162</v>
      </c>
      <c r="B35" s="10" t="s">
        <v>1195</v>
      </c>
      <c r="C35" s="1">
        <f t="shared" si="0"/>
        <v>6253</v>
      </c>
      <c r="D35" s="7">
        <f t="shared" si="1"/>
        <v>1</v>
      </c>
      <c r="E35" s="7">
        <f t="shared" si="2"/>
        <v>2</v>
      </c>
      <c r="F35" s="7">
        <f t="shared" si="3"/>
        <v>3</v>
      </c>
      <c r="G35" s="1">
        <f t="shared" si="9"/>
        <v>1382</v>
      </c>
      <c r="H35" s="2">
        <f t="shared" si="10"/>
        <v>0.22101391332160564</v>
      </c>
      <c r="I35" s="8"/>
      <c r="J35" s="2">
        <f t="shared" si="4"/>
        <v>0.5419798496721574</v>
      </c>
      <c r="K35" s="2">
        <f t="shared" si="5"/>
        <v>0.32096593635055176</v>
      </c>
      <c r="L35" s="2">
        <f t="shared" si="6"/>
        <v>0.11786342555573324</v>
      </c>
      <c r="M35" s="2">
        <f t="shared" si="7"/>
        <v>1.9190788421557595E-2</v>
      </c>
      <c r="N35" s="1">
        <v>3389</v>
      </c>
      <c r="O35" s="1">
        <v>2007</v>
      </c>
      <c r="P35" s="1">
        <v>737</v>
      </c>
      <c r="Q35" s="1">
        <v>90</v>
      </c>
      <c r="R35" s="1">
        <v>14</v>
      </c>
      <c r="S35" s="68">
        <v>9</v>
      </c>
      <c r="T35" s="1">
        <v>7</v>
      </c>
      <c r="X35" s="1"/>
      <c r="Y35" s="1"/>
      <c r="Z35" s="1"/>
      <c r="AA35" s="1"/>
      <c r="AB35" s="1"/>
      <c r="AG35" t="str">
        <f t="shared" si="11"/>
        <v>Cromwell</v>
      </c>
      <c r="AH35" t="s">
        <v>1664</v>
      </c>
      <c r="AI35">
        <v>1</v>
      </c>
      <c r="AJ35" s="7"/>
      <c r="AK35" s="130">
        <v>9</v>
      </c>
      <c r="AL35" s="131">
        <v>7</v>
      </c>
      <c r="AM35" s="131">
        <v>15</v>
      </c>
      <c r="AN35" s="133">
        <v>18080</v>
      </c>
      <c r="AO35">
        <f t="shared" si="8"/>
        <v>9007</v>
      </c>
      <c r="AP35" t="s">
        <v>1579</v>
      </c>
    </row>
    <row r="36" spans="1:42" hidden="1" outlineLevel="1" x14ac:dyDescent="0.2">
      <c r="A36" t="s">
        <v>1065</v>
      </c>
      <c r="B36" s="10" t="s">
        <v>1195</v>
      </c>
      <c r="C36" s="1">
        <f t="shared" si="0"/>
        <v>22582</v>
      </c>
      <c r="D36" s="7">
        <f t="shared" si="1"/>
        <v>1</v>
      </c>
      <c r="E36" s="7">
        <f t="shared" si="2"/>
        <v>2</v>
      </c>
      <c r="F36" s="7">
        <f t="shared" si="3"/>
        <v>3</v>
      </c>
      <c r="G36" s="1">
        <f t="shared" si="9"/>
        <v>4137</v>
      </c>
      <c r="H36" s="2">
        <f t="shared" si="10"/>
        <v>0.18319900805951642</v>
      </c>
      <c r="I36" s="8"/>
      <c r="J36" s="2">
        <f t="shared" si="4"/>
        <v>0.53591355947214592</v>
      </c>
      <c r="K36" s="2">
        <f t="shared" si="5"/>
        <v>0.35271455141262953</v>
      </c>
      <c r="L36" s="2">
        <f t="shared" si="6"/>
        <v>9.556283765831193E-2</v>
      </c>
      <c r="M36" s="2">
        <f t="shared" si="7"/>
        <v>1.5809051456912623E-2</v>
      </c>
      <c r="N36" s="1">
        <v>12102</v>
      </c>
      <c r="O36" s="1">
        <v>7965</v>
      </c>
      <c r="P36" s="1">
        <v>2158</v>
      </c>
      <c r="Q36" s="1">
        <v>226</v>
      </c>
      <c r="R36" s="1">
        <v>76</v>
      </c>
      <c r="S36" s="68">
        <v>32</v>
      </c>
      <c r="T36" s="1">
        <v>23</v>
      </c>
      <c r="X36" s="1"/>
      <c r="Y36" s="1"/>
      <c r="Z36" s="1"/>
      <c r="AA36" s="1"/>
      <c r="AB36" s="1"/>
      <c r="AG36" t="str">
        <f t="shared" si="11"/>
        <v>Danbury</v>
      </c>
      <c r="AH36" t="s">
        <v>2906</v>
      </c>
      <c r="AI36">
        <v>5</v>
      </c>
      <c r="AJ36" s="7"/>
      <c r="AK36" s="130">
        <v>9</v>
      </c>
      <c r="AL36" s="131">
        <v>1</v>
      </c>
      <c r="AM36" s="131">
        <v>20</v>
      </c>
      <c r="AN36" s="133">
        <v>18500</v>
      </c>
      <c r="AO36">
        <f t="shared" si="8"/>
        <v>9001</v>
      </c>
      <c r="AP36" t="s">
        <v>1579</v>
      </c>
    </row>
    <row r="37" spans="1:42" hidden="1" outlineLevel="1" x14ac:dyDescent="0.2">
      <c r="A37" t="s">
        <v>163</v>
      </c>
      <c r="B37" s="10" t="s">
        <v>1195</v>
      </c>
      <c r="C37" s="1">
        <f t="shared" si="0"/>
        <v>9601</v>
      </c>
      <c r="D37" s="7">
        <f t="shared" si="1"/>
        <v>2</v>
      </c>
      <c r="E37" s="7">
        <f t="shared" si="2"/>
        <v>1</v>
      </c>
      <c r="F37" s="7">
        <f t="shared" si="3"/>
        <v>3</v>
      </c>
      <c r="G37" s="1">
        <f t="shared" si="9"/>
        <v>3070</v>
      </c>
      <c r="H37" s="2">
        <f t="shared" si="10"/>
        <v>0.31975835850432249</v>
      </c>
      <c r="I37" s="8"/>
      <c r="J37" s="2">
        <f t="shared" si="4"/>
        <v>0.31121758150192691</v>
      </c>
      <c r="K37" s="2">
        <f t="shared" si="5"/>
        <v>0.63097594000624935</v>
      </c>
      <c r="L37" s="2">
        <f t="shared" si="6"/>
        <v>4.2703885011977916E-2</v>
      </c>
      <c r="M37" s="2">
        <f t="shared" si="7"/>
        <v>1.5102593479845827E-2</v>
      </c>
      <c r="N37" s="1">
        <v>2988</v>
      </c>
      <c r="O37" s="1">
        <v>6058</v>
      </c>
      <c r="P37" s="1">
        <v>410</v>
      </c>
      <c r="Q37" s="1">
        <v>72</v>
      </c>
      <c r="R37" s="1">
        <v>62</v>
      </c>
      <c r="S37" s="68">
        <v>6</v>
      </c>
      <c r="T37" s="1">
        <v>5</v>
      </c>
      <c r="X37" s="1"/>
      <c r="Y37" s="1"/>
      <c r="Z37" s="1"/>
      <c r="AA37" s="1"/>
      <c r="AB37" s="1"/>
      <c r="AG37" t="str">
        <f t="shared" si="11"/>
        <v>Darien</v>
      </c>
      <c r="AH37" t="s">
        <v>2906</v>
      </c>
      <c r="AI37">
        <v>4</v>
      </c>
      <c r="AJ37" s="7"/>
      <c r="AK37" s="130">
        <v>9</v>
      </c>
      <c r="AL37" s="131">
        <v>1</v>
      </c>
      <c r="AM37" s="131">
        <v>25</v>
      </c>
      <c r="AN37" s="133">
        <v>18850</v>
      </c>
      <c r="AO37">
        <f t="shared" si="8"/>
        <v>9001</v>
      </c>
      <c r="AP37" t="s">
        <v>1579</v>
      </c>
    </row>
    <row r="38" spans="1:42" hidden="1" outlineLevel="1" x14ac:dyDescent="0.2">
      <c r="A38" t="s">
        <v>1550</v>
      </c>
      <c r="B38" s="10" t="s">
        <v>1195</v>
      </c>
      <c r="C38" s="1">
        <f t="shared" si="0"/>
        <v>2238</v>
      </c>
      <c r="D38" s="7">
        <f t="shared" si="1"/>
        <v>1</v>
      </c>
      <c r="E38" s="7">
        <f t="shared" si="2"/>
        <v>2</v>
      </c>
      <c r="F38" s="7">
        <f t="shared" si="3"/>
        <v>3</v>
      </c>
      <c r="G38" s="1">
        <f t="shared" si="9"/>
        <v>464</v>
      </c>
      <c r="H38" s="2">
        <f t="shared" si="10"/>
        <v>0.20732797140303844</v>
      </c>
      <c r="I38" s="8"/>
      <c r="J38" s="2">
        <f t="shared" si="4"/>
        <v>0.51831992850759612</v>
      </c>
      <c r="K38" s="2">
        <f t="shared" si="5"/>
        <v>0.31099195710455763</v>
      </c>
      <c r="L38" s="2">
        <f t="shared" si="6"/>
        <v>0.13806970509383379</v>
      </c>
      <c r="M38" s="2">
        <f t="shared" si="7"/>
        <v>3.2618409294012468E-2</v>
      </c>
      <c r="N38" s="1">
        <v>1160</v>
      </c>
      <c r="O38" s="1">
        <v>696</v>
      </c>
      <c r="P38" s="1">
        <v>309</v>
      </c>
      <c r="Q38" s="1">
        <v>52</v>
      </c>
      <c r="R38" s="1">
        <v>13</v>
      </c>
      <c r="S38" s="68">
        <v>3</v>
      </c>
      <c r="T38" s="1">
        <v>5</v>
      </c>
      <c r="X38" s="1"/>
      <c r="Y38" s="1"/>
      <c r="Z38" s="1"/>
      <c r="AA38" s="1"/>
      <c r="AB38" s="1"/>
      <c r="AG38" t="str">
        <f t="shared" si="11"/>
        <v>Deep River</v>
      </c>
      <c r="AH38" t="s">
        <v>1664</v>
      </c>
      <c r="AI38">
        <v>2</v>
      </c>
      <c r="AJ38" s="7"/>
      <c r="AK38" s="130">
        <v>9</v>
      </c>
      <c r="AL38" s="131">
        <v>7</v>
      </c>
      <c r="AM38" s="131">
        <v>20</v>
      </c>
      <c r="AN38" s="133">
        <v>19130</v>
      </c>
      <c r="AO38">
        <f t="shared" si="8"/>
        <v>9007</v>
      </c>
      <c r="AP38" t="s">
        <v>1579</v>
      </c>
    </row>
    <row r="39" spans="1:42" hidden="1" outlineLevel="1" x14ac:dyDescent="0.2">
      <c r="A39" t="s">
        <v>254</v>
      </c>
      <c r="B39" s="10" t="s">
        <v>1195</v>
      </c>
      <c r="C39" s="1">
        <f t="shared" si="0"/>
        <v>4779</v>
      </c>
      <c r="D39" s="7">
        <f t="shared" si="1"/>
        <v>1</v>
      </c>
      <c r="E39" s="7">
        <f t="shared" si="2"/>
        <v>2</v>
      </c>
      <c r="F39" s="7">
        <f t="shared" si="3"/>
        <v>3</v>
      </c>
      <c r="G39" s="1">
        <f t="shared" si="9"/>
        <v>1159</v>
      </c>
      <c r="H39" s="2">
        <f t="shared" si="10"/>
        <v>0.24251935551370579</v>
      </c>
      <c r="I39" s="8"/>
      <c r="J39" s="2">
        <f t="shared" si="4"/>
        <v>0.55157982841598663</v>
      </c>
      <c r="K39" s="2">
        <f t="shared" si="5"/>
        <v>0.30906047290228084</v>
      </c>
      <c r="L39" s="2">
        <f t="shared" si="6"/>
        <v>0.12345679012345678</v>
      </c>
      <c r="M39" s="2">
        <f t="shared" si="7"/>
        <v>1.5902908558275752E-2</v>
      </c>
      <c r="N39" s="1">
        <v>2636</v>
      </c>
      <c r="O39" s="1">
        <v>1477</v>
      </c>
      <c r="P39" s="1">
        <v>590</v>
      </c>
      <c r="Q39" s="1">
        <v>50</v>
      </c>
      <c r="R39" s="1">
        <v>14</v>
      </c>
      <c r="S39" s="68">
        <v>6</v>
      </c>
      <c r="T39" s="1">
        <v>6</v>
      </c>
      <c r="X39" s="1"/>
      <c r="Y39" s="1"/>
      <c r="Z39" s="1"/>
      <c r="AA39" s="1"/>
      <c r="AB39" s="1"/>
      <c r="AG39" t="str">
        <f t="shared" si="11"/>
        <v>Derby</v>
      </c>
      <c r="AH39" t="s">
        <v>42</v>
      </c>
      <c r="AI39">
        <v>5</v>
      </c>
      <c r="AJ39" s="7"/>
      <c r="AK39" s="130">
        <v>9</v>
      </c>
      <c r="AL39" s="131">
        <v>9</v>
      </c>
      <c r="AM39" s="131">
        <v>30</v>
      </c>
      <c r="AN39" s="133">
        <v>19550</v>
      </c>
      <c r="AO39">
        <f t="shared" si="8"/>
        <v>9009</v>
      </c>
      <c r="AP39" t="s">
        <v>1579</v>
      </c>
    </row>
    <row r="40" spans="1:42" hidden="1" outlineLevel="1" x14ac:dyDescent="0.2">
      <c r="A40" t="s">
        <v>2375</v>
      </c>
      <c r="B40" s="10" t="s">
        <v>1195</v>
      </c>
      <c r="C40" s="1">
        <f t="shared" si="0"/>
        <v>3260</v>
      </c>
      <c r="D40" s="7">
        <f t="shared" si="1"/>
        <v>1</v>
      </c>
      <c r="E40" s="7">
        <f t="shared" si="2"/>
        <v>2</v>
      </c>
      <c r="F40" s="7">
        <f t="shared" si="3"/>
        <v>3</v>
      </c>
      <c r="G40" s="1">
        <f t="shared" si="9"/>
        <v>295</v>
      </c>
      <c r="H40" s="2">
        <f t="shared" si="10"/>
        <v>9.0490797546012275E-2</v>
      </c>
      <c r="I40" s="8"/>
      <c r="J40" s="2">
        <f t="shared" si="4"/>
        <v>0.46134969325153374</v>
      </c>
      <c r="K40" s="2">
        <f t="shared" si="5"/>
        <v>0.3708588957055215</v>
      </c>
      <c r="L40" s="2">
        <f t="shared" si="6"/>
        <v>0.1383435582822086</v>
      </c>
      <c r="M40" s="2">
        <f t="shared" si="7"/>
        <v>2.9447852760736165E-2</v>
      </c>
      <c r="N40" s="1">
        <v>1504</v>
      </c>
      <c r="O40" s="1">
        <v>1209</v>
      </c>
      <c r="P40" s="1">
        <v>451</v>
      </c>
      <c r="Q40" s="1">
        <v>80</v>
      </c>
      <c r="R40" s="1">
        <v>7</v>
      </c>
      <c r="S40" s="68">
        <v>4</v>
      </c>
      <c r="T40" s="1">
        <v>5</v>
      </c>
      <c r="X40" s="1"/>
      <c r="Y40" s="1"/>
      <c r="Z40" s="1"/>
      <c r="AA40" s="1"/>
      <c r="AB40" s="1"/>
      <c r="AG40" t="str">
        <f t="shared" si="11"/>
        <v>Durham</v>
      </c>
      <c r="AH40" t="s">
        <v>1664</v>
      </c>
      <c r="AI40">
        <v>3</v>
      </c>
      <c r="AJ40" s="7"/>
      <c r="AK40" s="130">
        <v>9</v>
      </c>
      <c r="AL40" s="131">
        <v>7</v>
      </c>
      <c r="AM40" s="131">
        <v>25</v>
      </c>
      <c r="AN40" s="133">
        <v>20810</v>
      </c>
      <c r="AO40">
        <f t="shared" si="8"/>
        <v>9007</v>
      </c>
      <c r="AP40" t="s">
        <v>1579</v>
      </c>
    </row>
    <row r="41" spans="1:42" hidden="1" outlineLevel="1" x14ac:dyDescent="0.2">
      <c r="A41" t="s">
        <v>212</v>
      </c>
      <c r="B41" s="10" t="s">
        <v>1195</v>
      </c>
      <c r="C41" s="1">
        <f t="shared" si="0"/>
        <v>2434</v>
      </c>
      <c r="D41" s="7">
        <f t="shared" si="1"/>
        <v>1</v>
      </c>
      <c r="E41" s="7">
        <f t="shared" si="2"/>
        <v>2</v>
      </c>
      <c r="F41" s="7">
        <f t="shared" si="3"/>
        <v>3</v>
      </c>
      <c r="G41" s="1">
        <f t="shared" si="9"/>
        <v>141</v>
      </c>
      <c r="H41" s="2">
        <f t="shared" si="10"/>
        <v>5.7929334428923583E-2</v>
      </c>
      <c r="I41" s="8"/>
      <c r="J41" s="2">
        <f t="shared" si="4"/>
        <v>0.44905505341002466</v>
      </c>
      <c r="K41" s="2">
        <f t="shared" si="5"/>
        <v>0.39112571898110104</v>
      </c>
      <c r="L41" s="2">
        <f t="shared" si="6"/>
        <v>0.13270336894001644</v>
      </c>
      <c r="M41" s="2">
        <f t="shared" si="7"/>
        <v>2.7115858668857906E-2</v>
      </c>
      <c r="N41" s="1">
        <v>1093</v>
      </c>
      <c r="O41" s="1">
        <v>952</v>
      </c>
      <c r="P41" s="1">
        <v>323</v>
      </c>
      <c r="Q41" s="1">
        <v>44</v>
      </c>
      <c r="R41" s="1">
        <v>10</v>
      </c>
      <c r="S41" s="68">
        <v>7</v>
      </c>
      <c r="T41" s="1">
        <v>5</v>
      </c>
      <c r="X41" s="1"/>
      <c r="Y41" s="1"/>
      <c r="Z41" s="1"/>
      <c r="AA41" s="1"/>
      <c r="AB41" s="1"/>
      <c r="AG41" t="str">
        <f t="shared" si="11"/>
        <v>East Granby</v>
      </c>
      <c r="AH41" t="s">
        <v>2956</v>
      </c>
      <c r="AI41">
        <v>6</v>
      </c>
      <c r="AJ41" s="7"/>
      <c r="AK41" s="130">
        <v>9</v>
      </c>
      <c r="AL41" s="131">
        <v>3</v>
      </c>
      <c r="AM41" s="131">
        <v>35</v>
      </c>
      <c r="AN41" s="133">
        <v>22070</v>
      </c>
      <c r="AO41">
        <f t="shared" si="8"/>
        <v>9003</v>
      </c>
      <c r="AP41" t="s">
        <v>1579</v>
      </c>
    </row>
    <row r="42" spans="1:42" hidden="1" outlineLevel="1" x14ac:dyDescent="0.2">
      <c r="A42" t="s">
        <v>1030</v>
      </c>
      <c r="B42" s="10" t="s">
        <v>1195</v>
      </c>
      <c r="C42" s="1">
        <f t="shared" si="0"/>
        <v>3660</v>
      </c>
      <c r="D42" s="7">
        <f t="shared" si="1"/>
        <v>1</v>
      </c>
      <c r="E42" s="7">
        <f t="shared" si="2"/>
        <v>2</v>
      </c>
      <c r="F42" s="7">
        <f t="shared" si="3"/>
        <v>3</v>
      </c>
      <c r="G42" s="1">
        <f t="shared" si="9"/>
        <v>470</v>
      </c>
      <c r="H42" s="2">
        <f t="shared" si="10"/>
        <v>0.12841530054644809</v>
      </c>
      <c r="I42" s="8"/>
      <c r="J42" s="2">
        <f t="shared" si="4"/>
        <v>0.45437158469945355</v>
      </c>
      <c r="K42" s="2">
        <f t="shared" si="5"/>
        <v>0.32595628415300548</v>
      </c>
      <c r="L42" s="2">
        <f t="shared" si="6"/>
        <v>0.19180327868852459</v>
      </c>
      <c r="M42" s="2">
        <f t="shared" si="7"/>
        <v>2.7868852459016324E-2</v>
      </c>
      <c r="N42" s="1">
        <v>1663</v>
      </c>
      <c r="O42" s="1">
        <v>1193</v>
      </c>
      <c r="P42" s="1">
        <v>702</v>
      </c>
      <c r="Q42" s="1">
        <v>76</v>
      </c>
      <c r="R42" s="1">
        <v>15</v>
      </c>
      <c r="S42" s="68">
        <v>8</v>
      </c>
      <c r="T42" s="1">
        <v>3</v>
      </c>
      <c r="X42" s="1"/>
      <c r="Y42" s="1"/>
      <c r="Z42" s="1"/>
      <c r="AA42" s="1"/>
      <c r="AB42" s="1"/>
      <c r="AG42" t="str">
        <f t="shared" si="11"/>
        <v>East Haddam</v>
      </c>
      <c r="AH42" t="s">
        <v>1664</v>
      </c>
      <c r="AI42">
        <v>2</v>
      </c>
      <c r="AJ42" s="7"/>
      <c r="AK42" s="130">
        <v>9</v>
      </c>
      <c r="AL42" s="131">
        <v>7</v>
      </c>
      <c r="AM42" s="131">
        <v>30</v>
      </c>
      <c r="AN42" s="133">
        <v>22280</v>
      </c>
      <c r="AO42">
        <f t="shared" si="8"/>
        <v>9007</v>
      </c>
      <c r="AP42" t="s">
        <v>1579</v>
      </c>
    </row>
    <row r="43" spans="1:42" hidden="1" outlineLevel="1" x14ac:dyDescent="0.2">
      <c r="A43" t="s">
        <v>1429</v>
      </c>
      <c r="B43" s="10" t="s">
        <v>1195</v>
      </c>
      <c r="C43" s="1">
        <f t="shared" si="0"/>
        <v>5101</v>
      </c>
      <c r="D43" s="7">
        <f t="shared" si="1"/>
        <v>1</v>
      </c>
      <c r="E43" s="7">
        <f t="shared" si="2"/>
        <v>2</v>
      </c>
      <c r="F43" s="7">
        <f t="shared" si="3"/>
        <v>3</v>
      </c>
      <c r="G43" s="1">
        <f t="shared" si="9"/>
        <v>661</v>
      </c>
      <c r="H43" s="2">
        <f t="shared" si="10"/>
        <v>0.12958243481670262</v>
      </c>
      <c r="I43" s="8"/>
      <c r="J43" s="2">
        <f t="shared" si="4"/>
        <v>0.47618114095275438</v>
      </c>
      <c r="K43" s="2">
        <f t="shared" si="5"/>
        <v>0.34659870613605176</v>
      </c>
      <c r="L43" s="2">
        <f t="shared" si="6"/>
        <v>0.15095079396196825</v>
      </c>
      <c r="M43" s="2">
        <f t="shared" si="7"/>
        <v>2.6269358949225663E-2</v>
      </c>
      <c r="N43" s="1">
        <v>2429</v>
      </c>
      <c r="O43" s="1">
        <v>1768</v>
      </c>
      <c r="P43" s="1">
        <v>770</v>
      </c>
      <c r="Q43" s="1">
        <v>100</v>
      </c>
      <c r="R43" s="1">
        <v>22</v>
      </c>
      <c r="S43" s="68">
        <v>4</v>
      </c>
      <c r="T43" s="1">
        <v>8</v>
      </c>
      <c r="X43" s="1"/>
      <c r="Y43" s="1"/>
      <c r="Z43" s="1"/>
      <c r="AA43" s="1"/>
      <c r="AB43" s="1"/>
      <c r="AG43" t="str">
        <f t="shared" si="11"/>
        <v>East Hampton</v>
      </c>
      <c r="AH43" t="s">
        <v>1664</v>
      </c>
      <c r="AI43">
        <v>1</v>
      </c>
      <c r="AJ43" s="7"/>
      <c r="AK43" s="130">
        <v>9</v>
      </c>
      <c r="AL43" s="131">
        <v>7</v>
      </c>
      <c r="AM43" s="131">
        <v>35</v>
      </c>
      <c r="AN43" s="133">
        <v>22490</v>
      </c>
      <c r="AO43">
        <f t="shared" si="8"/>
        <v>9007</v>
      </c>
      <c r="AP43" t="s">
        <v>1579</v>
      </c>
    </row>
    <row r="44" spans="1:42" hidden="1" outlineLevel="1" x14ac:dyDescent="0.2">
      <c r="A44" t="s">
        <v>1437</v>
      </c>
      <c r="B44" s="10" t="s">
        <v>1195</v>
      </c>
      <c r="C44" s="1">
        <f t="shared" si="0"/>
        <v>18943</v>
      </c>
      <c r="D44" s="7">
        <f t="shared" si="1"/>
        <v>1</v>
      </c>
      <c r="E44" s="7">
        <f t="shared" si="2"/>
        <v>2</v>
      </c>
      <c r="F44" s="7">
        <f t="shared" si="3"/>
        <v>3</v>
      </c>
      <c r="G44" s="1">
        <f t="shared" si="9"/>
        <v>7379</v>
      </c>
      <c r="H44" s="2">
        <f t="shared" si="10"/>
        <v>0.38953703214907881</v>
      </c>
      <c r="I44" s="8"/>
      <c r="J44" s="2">
        <f t="shared" si="4"/>
        <v>0.62841155044079611</v>
      </c>
      <c r="K44" s="2">
        <f t="shared" si="5"/>
        <v>0.23887451829171727</v>
      </c>
      <c r="L44" s="2">
        <f t="shared" si="6"/>
        <v>0.11381512959932429</v>
      </c>
      <c r="M44" s="2">
        <f t="shared" si="7"/>
        <v>1.8898801668162338E-2</v>
      </c>
      <c r="N44" s="1">
        <v>11904</v>
      </c>
      <c r="O44" s="1">
        <v>4525</v>
      </c>
      <c r="P44" s="1">
        <v>2156</v>
      </c>
      <c r="Q44" s="1">
        <v>269</v>
      </c>
      <c r="R44" s="1">
        <v>36</v>
      </c>
      <c r="S44" s="68">
        <v>38</v>
      </c>
      <c r="T44" s="1">
        <v>15</v>
      </c>
      <c r="X44" s="1"/>
      <c r="Y44" s="1"/>
      <c r="Z44" s="1"/>
      <c r="AA44" s="1"/>
      <c r="AB44" s="1"/>
      <c r="AG44" t="str">
        <f t="shared" si="11"/>
        <v>East Hartford</v>
      </c>
      <c r="AH44" t="s">
        <v>2956</v>
      </c>
      <c r="AI44">
        <v>1</v>
      </c>
      <c r="AJ44" s="7"/>
      <c r="AK44" s="130">
        <v>9</v>
      </c>
      <c r="AL44" s="131">
        <v>3</v>
      </c>
      <c r="AM44" s="131">
        <v>40</v>
      </c>
      <c r="AN44" s="133">
        <v>22630</v>
      </c>
      <c r="AO44">
        <f t="shared" si="8"/>
        <v>9003</v>
      </c>
      <c r="AP44" t="s">
        <v>1579</v>
      </c>
    </row>
    <row r="45" spans="1:42" hidden="1" outlineLevel="1" x14ac:dyDescent="0.2">
      <c r="A45" t="s">
        <v>142</v>
      </c>
      <c r="B45" s="10" t="s">
        <v>1195</v>
      </c>
      <c r="C45" s="1">
        <f t="shared" si="0"/>
        <v>10975</v>
      </c>
      <c r="D45" s="7">
        <f t="shared" si="1"/>
        <v>1</v>
      </c>
      <c r="E45" s="7">
        <f t="shared" si="2"/>
        <v>2</v>
      </c>
      <c r="F45" s="7">
        <f t="shared" si="3"/>
        <v>3</v>
      </c>
      <c r="G45" s="1">
        <f t="shared" si="9"/>
        <v>3657</v>
      </c>
      <c r="H45" s="2">
        <f t="shared" si="10"/>
        <v>0.33321184510250568</v>
      </c>
      <c r="I45" s="8"/>
      <c r="J45" s="2">
        <f t="shared" si="4"/>
        <v>0.60164009111617311</v>
      </c>
      <c r="K45" s="2">
        <f t="shared" si="5"/>
        <v>0.26842824601366744</v>
      </c>
      <c r="L45" s="2">
        <f t="shared" si="6"/>
        <v>0.11708428246013668</v>
      </c>
      <c r="M45" s="2">
        <f t="shared" si="7"/>
        <v>1.2847380410022771E-2</v>
      </c>
      <c r="N45" s="1">
        <v>6603</v>
      </c>
      <c r="O45" s="1">
        <v>2946</v>
      </c>
      <c r="P45" s="1">
        <v>1285</v>
      </c>
      <c r="Q45" s="1">
        <v>100</v>
      </c>
      <c r="R45" s="1">
        <v>14</v>
      </c>
      <c r="S45" s="68">
        <v>19</v>
      </c>
      <c r="T45" s="1">
        <v>8</v>
      </c>
      <c r="X45" s="1"/>
      <c r="Y45" s="1"/>
      <c r="Z45" s="1"/>
      <c r="AA45" s="1"/>
      <c r="AB45" s="1"/>
      <c r="AG45" t="str">
        <f t="shared" si="11"/>
        <v>East Haven</v>
      </c>
      <c r="AH45" t="s">
        <v>42</v>
      </c>
      <c r="AI45">
        <v>3</v>
      </c>
      <c r="AJ45" s="7"/>
      <c r="AK45" s="130">
        <v>9</v>
      </c>
      <c r="AL45" s="131">
        <v>9</v>
      </c>
      <c r="AM45" s="131">
        <v>35</v>
      </c>
      <c r="AN45" s="133">
        <v>22910</v>
      </c>
      <c r="AO45">
        <f t="shared" si="8"/>
        <v>9009</v>
      </c>
      <c r="AP45" t="s">
        <v>1579</v>
      </c>
    </row>
    <row r="46" spans="1:42" hidden="1" outlineLevel="1" x14ac:dyDescent="0.2">
      <c r="A46" t="s">
        <v>1436</v>
      </c>
      <c r="B46" s="10" t="s">
        <v>1195</v>
      </c>
      <c r="C46" s="1">
        <f t="shared" si="0"/>
        <v>7720</v>
      </c>
      <c r="D46" s="7">
        <f t="shared" si="1"/>
        <v>1</v>
      </c>
      <c r="E46" s="7">
        <f t="shared" si="2"/>
        <v>2</v>
      </c>
      <c r="F46" s="7">
        <f t="shared" si="3"/>
        <v>3</v>
      </c>
      <c r="G46" s="1">
        <f t="shared" si="9"/>
        <v>908</v>
      </c>
      <c r="H46" s="2">
        <f t="shared" si="10"/>
        <v>0.11761658031088083</v>
      </c>
      <c r="I46" s="8"/>
      <c r="J46" s="2">
        <f t="shared" si="4"/>
        <v>0.48937823834196892</v>
      </c>
      <c r="K46" s="2">
        <f t="shared" si="5"/>
        <v>0.37176165803108807</v>
      </c>
      <c r="L46" s="2">
        <f t="shared" si="6"/>
        <v>0.10712435233160622</v>
      </c>
      <c r="M46" s="2">
        <f t="shared" si="7"/>
        <v>3.1735751295336789E-2</v>
      </c>
      <c r="N46" s="1">
        <v>3778</v>
      </c>
      <c r="O46" s="1">
        <v>2870</v>
      </c>
      <c r="P46" s="1">
        <v>827</v>
      </c>
      <c r="Q46" s="1">
        <v>213</v>
      </c>
      <c r="R46" s="1">
        <v>17</v>
      </c>
      <c r="S46" s="68">
        <v>7</v>
      </c>
      <c r="T46" s="1">
        <v>8</v>
      </c>
      <c r="X46" s="1"/>
      <c r="Y46" s="1"/>
      <c r="Z46" s="1"/>
      <c r="AA46" s="1"/>
      <c r="AB46" s="1"/>
      <c r="AG46" t="str">
        <f t="shared" si="11"/>
        <v>East Lyme</v>
      </c>
      <c r="AH46" t="s">
        <v>43</v>
      </c>
      <c r="AI46">
        <v>2</v>
      </c>
      <c r="AJ46" s="7"/>
      <c r="AK46" s="130">
        <v>9</v>
      </c>
      <c r="AL46" s="131">
        <v>11</v>
      </c>
      <c r="AM46" s="131">
        <v>15</v>
      </c>
      <c r="AN46" s="133">
        <v>23400</v>
      </c>
      <c r="AO46">
        <f t="shared" si="8"/>
        <v>9011</v>
      </c>
      <c r="AP46" t="s">
        <v>1579</v>
      </c>
    </row>
    <row r="47" spans="1:42" hidden="1" outlineLevel="1" x14ac:dyDescent="0.2">
      <c r="A47" t="s">
        <v>1366</v>
      </c>
      <c r="B47" s="10" t="s">
        <v>1195</v>
      </c>
      <c r="C47" s="1">
        <f t="shared" si="0"/>
        <v>4014</v>
      </c>
      <c r="D47" s="7">
        <f t="shared" si="1"/>
        <v>1</v>
      </c>
      <c r="E47" s="7">
        <f t="shared" si="2"/>
        <v>2</v>
      </c>
      <c r="F47" s="7">
        <f t="shared" si="3"/>
        <v>3</v>
      </c>
      <c r="G47" s="1">
        <f t="shared" si="9"/>
        <v>809</v>
      </c>
      <c r="H47" s="2">
        <f t="shared" si="10"/>
        <v>0.20154459392127552</v>
      </c>
      <c r="I47" s="8"/>
      <c r="J47" s="2">
        <f t="shared" si="4"/>
        <v>0.52416542102640762</v>
      </c>
      <c r="K47" s="2">
        <f t="shared" si="5"/>
        <v>0.32262082710513201</v>
      </c>
      <c r="L47" s="2">
        <f t="shared" si="6"/>
        <v>0.12954658694569007</v>
      </c>
      <c r="M47" s="2">
        <f t="shared" si="7"/>
        <v>2.3667164922770295E-2</v>
      </c>
      <c r="N47" s="1">
        <v>2104</v>
      </c>
      <c r="O47" s="1">
        <v>1295</v>
      </c>
      <c r="P47" s="1">
        <v>520</v>
      </c>
      <c r="Q47" s="1">
        <v>69</v>
      </c>
      <c r="R47" s="1">
        <v>17</v>
      </c>
      <c r="S47" s="68">
        <v>7</v>
      </c>
      <c r="T47" s="1">
        <v>2</v>
      </c>
      <c r="X47" s="1"/>
      <c r="Y47" s="1"/>
      <c r="Z47" s="1"/>
      <c r="AA47" s="1"/>
      <c r="AB47" s="1"/>
      <c r="AG47" t="str">
        <f t="shared" si="11"/>
        <v>East Windsor</v>
      </c>
      <c r="AH47" t="s">
        <v>2956</v>
      </c>
      <c r="AI47">
        <v>1</v>
      </c>
      <c r="AJ47" s="7"/>
      <c r="AK47" s="130">
        <v>9</v>
      </c>
      <c r="AL47" s="131">
        <v>3</v>
      </c>
      <c r="AM47" s="131">
        <v>45</v>
      </c>
      <c r="AN47" s="133">
        <v>24800</v>
      </c>
      <c r="AO47">
        <f t="shared" si="8"/>
        <v>9003</v>
      </c>
      <c r="AP47" t="s">
        <v>1579</v>
      </c>
    </row>
    <row r="48" spans="1:42" hidden="1" outlineLevel="1" x14ac:dyDescent="0.2">
      <c r="A48" t="s">
        <v>1367</v>
      </c>
      <c r="B48" s="10" t="s">
        <v>1195</v>
      </c>
      <c r="C48" s="1">
        <f t="shared" si="0"/>
        <v>789</v>
      </c>
      <c r="D48" s="7">
        <f t="shared" si="1"/>
        <v>2</v>
      </c>
      <c r="E48" s="7">
        <f t="shared" si="2"/>
        <v>1</v>
      </c>
      <c r="F48" s="7">
        <f t="shared" si="3"/>
        <v>3</v>
      </c>
      <c r="G48" s="1">
        <f t="shared" si="9"/>
        <v>28</v>
      </c>
      <c r="H48" s="2">
        <f t="shared" si="10"/>
        <v>3.5487959442332066E-2</v>
      </c>
      <c r="I48" s="8"/>
      <c r="J48" s="2">
        <f t="shared" si="4"/>
        <v>0.38149556400506973</v>
      </c>
      <c r="K48" s="2">
        <f t="shared" si="5"/>
        <v>0.41698352344740175</v>
      </c>
      <c r="L48" s="2">
        <f t="shared" si="6"/>
        <v>0.15462610899873258</v>
      </c>
      <c r="M48" s="2">
        <f t="shared" si="7"/>
        <v>4.6894803548795994E-2</v>
      </c>
      <c r="N48" s="1">
        <v>301</v>
      </c>
      <c r="O48" s="1">
        <v>329</v>
      </c>
      <c r="P48" s="1">
        <v>122</v>
      </c>
      <c r="Q48" s="1">
        <v>27</v>
      </c>
      <c r="R48" s="1">
        <v>4</v>
      </c>
      <c r="S48" s="68">
        <v>2</v>
      </c>
      <c r="T48" s="1">
        <v>4</v>
      </c>
      <c r="X48" s="1"/>
      <c r="Y48" s="1"/>
      <c r="Z48" s="1"/>
      <c r="AA48" s="1"/>
      <c r="AB48" s="1"/>
      <c r="AG48" t="str">
        <f t="shared" si="11"/>
        <v>Eastford</v>
      </c>
      <c r="AH48" t="s">
        <v>50</v>
      </c>
      <c r="AI48">
        <v>2</v>
      </c>
      <c r="AJ48" s="7"/>
      <c r="AK48" s="130">
        <v>9</v>
      </c>
      <c r="AL48" s="131">
        <v>15</v>
      </c>
      <c r="AM48" s="131">
        <v>25</v>
      </c>
      <c r="AN48" s="133">
        <v>21860</v>
      </c>
      <c r="AO48">
        <f t="shared" si="8"/>
        <v>9015</v>
      </c>
      <c r="AP48" t="s">
        <v>1579</v>
      </c>
    </row>
    <row r="49" spans="1:42" hidden="1" outlineLevel="1" x14ac:dyDescent="0.2">
      <c r="A49" t="s">
        <v>1625</v>
      </c>
      <c r="B49" s="10" t="s">
        <v>1195</v>
      </c>
      <c r="C49" s="1">
        <f t="shared" si="0"/>
        <v>3796</v>
      </c>
      <c r="D49" s="7">
        <f t="shared" si="1"/>
        <v>2</v>
      </c>
      <c r="E49" s="7">
        <f t="shared" si="2"/>
        <v>1</v>
      </c>
      <c r="F49" s="7">
        <f t="shared" si="3"/>
        <v>3</v>
      </c>
      <c r="G49" s="1">
        <f t="shared" si="9"/>
        <v>429</v>
      </c>
      <c r="H49" s="2">
        <f t="shared" si="10"/>
        <v>0.11301369863013698</v>
      </c>
      <c r="I49" s="8"/>
      <c r="J49" s="2">
        <f t="shared" si="4"/>
        <v>0.38856691253951525</v>
      </c>
      <c r="K49" s="2">
        <f t="shared" si="5"/>
        <v>0.50158061116965225</v>
      </c>
      <c r="L49" s="2">
        <f t="shared" si="6"/>
        <v>8.5879873551106434E-2</v>
      </c>
      <c r="M49" s="2">
        <f t="shared" si="7"/>
        <v>2.3972602739726068E-2</v>
      </c>
      <c r="N49" s="1">
        <v>1475</v>
      </c>
      <c r="O49" s="1">
        <v>1904</v>
      </c>
      <c r="P49" s="1">
        <v>326</v>
      </c>
      <c r="Q49" s="1">
        <v>65</v>
      </c>
      <c r="R49" s="1">
        <v>13</v>
      </c>
      <c r="S49" s="68">
        <v>4</v>
      </c>
      <c r="T49" s="1">
        <v>9</v>
      </c>
      <c r="X49" s="1"/>
      <c r="Y49" s="1"/>
      <c r="Z49" s="1"/>
      <c r="AA49" s="1"/>
      <c r="AB49" s="1"/>
      <c r="AG49" t="str">
        <f t="shared" si="11"/>
        <v>Easton</v>
      </c>
      <c r="AH49" t="s">
        <v>2906</v>
      </c>
      <c r="AI49">
        <v>5</v>
      </c>
      <c r="AJ49" s="7"/>
      <c r="AK49" s="130">
        <v>9</v>
      </c>
      <c r="AL49" s="131">
        <v>1</v>
      </c>
      <c r="AM49" s="131">
        <v>30</v>
      </c>
      <c r="AN49" s="133">
        <v>23890</v>
      </c>
      <c r="AO49">
        <f t="shared" si="8"/>
        <v>9001</v>
      </c>
      <c r="AP49" t="s">
        <v>1579</v>
      </c>
    </row>
    <row r="50" spans="1:42" hidden="1" outlineLevel="1" x14ac:dyDescent="0.2">
      <c r="A50" t="s">
        <v>1368</v>
      </c>
      <c r="B50" s="10" t="s">
        <v>1195</v>
      </c>
      <c r="C50" s="1">
        <f t="shared" si="0"/>
        <v>5532</v>
      </c>
      <c r="D50" s="7">
        <f t="shared" si="1"/>
        <v>1</v>
      </c>
      <c r="E50" s="7">
        <f t="shared" si="2"/>
        <v>2</v>
      </c>
      <c r="F50" s="7">
        <f t="shared" si="3"/>
        <v>3</v>
      </c>
      <c r="G50" s="1">
        <f t="shared" si="9"/>
        <v>491</v>
      </c>
      <c r="H50" s="2">
        <f t="shared" si="10"/>
        <v>8.8756326825741139E-2</v>
      </c>
      <c r="I50" s="8"/>
      <c r="J50" s="2">
        <f t="shared" si="4"/>
        <v>0.47776572668112799</v>
      </c>
      <c r="K50" s="2">
        <f t="shared" si="5"/>
        <v>0.38900939985538685</v>
      </c>
      <c r="L50" s="2">
        <f t="shared" si="6"/>
        <v>0.10285610990600144</v>
      </c>
      <c r="M50" s="2">
        <f t="shared" si="7"/>
        <v>3.0368763557483774E-2</v>
      </c>
      <c r="N50" s="1">
        <v>2643</v>
      </c>
      <c r="O50" s="1">
        <v>2152</v>
      </c>
      <c r="P50" s="1">
        <v>569</v>
      </c>
      <c r="Q50" s="1">
        <v>126</v>
      </c>
      <c r="R50" s="1">
        <v>24</v>
      </c>
      <c r="S50" s="68">
        <v>12</v>
      </c>
      <c r="T50" s="1">
        <v>6</v>
      </c>
      <c r="X50" s="1"/>
      <c r="Y50" s="1"/>
      <c r="Z50" s="1"/>
      <c r="AA50" s="1"/>
      <c r="AB50" s="1"/>
      <c r="AG50" t="str">
        <f t="shared" si="11"/>
        <v>Ellington</v>
      </c>
      <c r="AH50" t="s">
        <v>44</v>
      </c>
      <c r="AI50">
        <v>2</v>
      </c>
      <c r="AJ50" s="7"/>
      <c r="AK50" s="130">
        <v>9</v>
      </c>
      <c r="AL50" s="131">
        <v>13</v>
      </c>
      <c r="AM50" s="131">
        <v>25</v>
      </c>
      <c r="AN50" s="133">
        <v>25360</v>
      </c>
      <c r="AO50">
        <f t="shared" si="8"/>
        <v>9013</v>
      </c>
      <c r="AP50" t="s">
        <v>1579</v>
      </c>
    </row>
    <row r="51" spans="1:42" hidden="1" outlineLevel="1" x14ac:dyDescent="0.2">
      <c r="A51" t="s">
        <v>660</v>
      </c>
      <c r="B51" s="10" t="s">
        <v>1195</v>
      </c>
      <c r="C51" s="1">
        <f t="shared" si="0"/>
        <v>18197</v>
      </c>
      <c r="D51" s="7">
        <f t="shared" si="1"/>
        <v>1</v>
      </c>
      <c r="E51" s="7">
        <f t="shared" si="2"/>
        <v>2</v>
      </c>
      <c r="F51" s="7">
        <f t="shared" si="3"/>
        <v>3</v>
      </c>
      <c r="G51" s="1">
        <f t="shared" si="9"/>
        <v>4273</v>
      </c>
      <c r="H51" s="2">
        <f t="shared" si="10"/>
        <v>0.23481892619662581</v>
      </c>
      <c r="I51" s="8"/>
      <c r="J51" s="2">
        <f t="shared" si="4"/>
        <v>0.5436610430290707</v>
      </c>
      <c r="K51" s="2">
        <f t="shared" si="5"/>
        <v>0.30884211683244489</v>
      </c>
      <c r="L51" s="2">
        <f t="shared" si="6"/>
        <v>0.12925207451777765</v>
      </c>
      <c r="M51" s="2">
        <f t="shared" si="7"/>
        <v>1.824476562070676E-2</v>
      </c>
      <c r="N51" s="1">
        <v>9893</v>
      </c>
      <c r="O51" s="1">
        <v>5620</v>
      </c>
      <c r="P51" s="1">
        <v>2352</v>
      </c>
      <c r="Q51" s="1">
        <v>217</v>
      </c>
      <c r="R51" s="1">
        <v>51</v>
      </c>
      <c r="S51" s="68">
        <v>31</v>
      </c>
      <c r="T51" s="1">
        <v>33</v>
      </c>
      <c r="X51" s="1"/>
      <c r="Y51" s="1"/>
      <c r="Z51" s="1"/>
      <c r="AA51" s="1"/>
      <c r="AB51" s="1"/>
      <c r="AG51" t="str">
        <f t="shared" si="11"/>
        <v>Enfield</v>
      </c>
      <c r="AH51" t="s">
        <v>2956</v>
      </c>
      <c r="AI51">
        <v>6</v>
      </c>
      <c r="AJ51" s="7"/>
      <c r="AK51" s="130">
        <v>9</v>
      </c>
      <c r="AL51" s="131">
        <v>3</v>
      </c>
      <c r="AM51" s="131">
        <v>50</v>
      </c>
      <c r="AN51" s="133">
        <v>25990</v>
      </c>
      <c r="AO51">
        <f t="shared" si="8"/>
        <v>9003</v>
      </c>
      <c r="AP51" t="s">
        <v>1579</v>
      </c>
    </row>
    <row r="52" spans="1:42" hidden="1" outlineLevel="1" x14ac:dyDescent="0.2">
      <c r="A52" t="s">
        <v>1703</v>
      </c>
      <c r="B52" s="10" t="s">
        <v>1195</v>
      </c>
      <c r="C52" s="1">
        <f t="shared" si="0"/>
        <v>3486</v>
      </c>
      <c r="D52" s="7">
        <f t="shared" si="1"/>
        <v>1</v>
      </c>
      <c r="E52" s="7">
        <f t="shared" si="2"/>
        <v>2</v>
      </c>
      <c r="F52" s="7">
        <f t="shared" si="3"/>
        <v>3</v>
      </c>
      <c r="G52" s="1">
        <f t="shared" si="9"/>
        <v>213</v>
      </c>
      <c r="H52" s="2">
        <f t="shared" si="10"/>
        <v>6.1101549053356283E-2</v>
      </c>
      <c r="I52" s="8"/>
      <c r="J52" s="2">
        <f t="shared" si="4"/>
        <v>0.46758462421113023</v>
      </c>
      <c r="K52" s="2">
        <f t="shared" si="5"/>
        <v>0.40648307515777393</v>
      </c>
      <c r="L52" s="2">
        <f t="shared" si="6"/>
        <v>9.7532989099254161E-2</v>
      </c>
      <c r="M52" s="2">
        <f t="shared" si="7"/>
        <v>2.8399311531841678E-2</v>
      </c>
      <c r="N52" s="1">
        <v>1630</v>
      </c>
      <c r="O52" s="1">
        <v>1417</v>
      </c>
      <c r="P52" s="1">
        <v>340</v>
      </c>
      <c r="Q52" s="1">
        <v>72</v>
      </c>
      <c r="R52" s="1">
        <v>15</v>
      </c>
      <c r="S52" s="68">
        <v>7</v>
      </c>
      <c r="T52" s="1">
        <v>5</v>
      </c>
      <c r="X52" s="1"/>
      <c r="Y52" s="1"/>
      <c r="Z52" s="1"/>
      <c r="AA52" s="1"/>
      <c r="AB52" s="1"/>
      <c r="AG52" t="str">
        <f t="shared" si="11"/>
        <v>Essex</v>
      </c>
      <c r="AH52" t="s">
        <v>1664</v>
      </c>
      <c r="AI52">
        <v>2</v>
      </c>
      <c r="AJ52" s="7"/>
      <c r="AK52" s="130">
        <v>9</v>
      </c>
      <c r="AL52" s="131">
        <v>7</v>
      </c>
      <c r="AM52" s="131">
        <v>40</v>
      </c>
      <c r="AN52" s="133">
        <v>26270</v>
      </c>
      <c r="AO52">
        <f t="shared" si="8"/>
        <v>9007</v>
      </c>
      <c r="AP52" t="s">
        <v>1579</v>
      </c>
    </row>
    <row r="53" spans="1:42" hidden="1" outlineLevel="1" x14ac:dyDescent="0.2">
      <c r="A53" t="s">
        <v>2906</v>
      </c>
      <c r="B53" s="10" t="s">
        <v>1195</v>
      </c>
      <c r="C53" s="1">
        <f t="shared" si="0"/>
        <v>27812</v>
      </c>
      <c r="D53" s="7">
        <f t="shared" si="1"/>
        <v>1</v>
      </c>
      <c r="E53" s="7">
        <f t="shared" si="2"/>
        <v>2</v>
      </c>
      <c r="F53" s="7">
        <f t="shared" si="3"/>
        <v>3</v>
      </c>
      <c r="G53" s="1">
        <f t="shared" si="9"/>
        <v>325</v>
      </c>
      <c r="H53" s="2">
        <f t="shared" si="10"/>
        <v>1.1685603336689198E-2</v>
      </c>
      <c r="I53" s="8"/>
      <c r="J53" s="2">
        <f t="shared" si="4"/>
        <v>0.45444412483819935</v>
      </c>
      <c r="K53" s="2">
        <f t="shared" si="5"/>
        <v>0.44275852150151013</v>
      </c>
      <c r="L53" s="2">
        <f t="shared" si="6"/>
        <v>7.5219329785704017E-2</v>
      </c>
      <c r="M53" s="2">
        <f t="shared" si="7"/>
        <v>2.7578023874586452E-2</v>
      </c>
      <c r="N53" s="1">
        <v>12639</v>
      </c>
      <c r="O53" s="1">
        <v>12314</v>
      </c>
      <c r="P53" s="1">
        <v>2092</v>
      </c>
      <c r="Q53" s="1">
        <v>477</v>
      </c>
      <c r="R53" s="1">
        <v>218</v>
      </c>
      <c r="S53" s="68">
        <v>30</v>
      </c>
      <c r="T53" s="1">
        <v>42</v>
      </c>
      <c r="X53" s="1"/>
      <c r="Y53" s="1"/>
      <c r="Z53" s="1"/>
      <c r="AA53" s="1"/>
      <c r="AB53" s="1"/>
      <c r="AG53" t="str">
        <f t="shared" si="11"/>
        <v>Fairfield</v>
      </c>
      <c r="AH53" t="s">
        <v>2906</v>
      </c>
      <c r="AI53">
        <v>4</v>
      </c>
      <c r="AJ53" s="7"/>
      <c r="AK53" s="130">
        <v>9</v>
      </c>
      <c r="AL53" s="131">
        <v>1</v>
      </c>
      <c r="AM53" s="131">
        <v>35</v>
      </c>
      <c r="AN53" s="133">
        <v>26620</v>
      </c>
      <c r="AO53">
        <f t="shared" si="8"/>
        <v>9001</v>
      </c>
      <c r="AP53" t="s">
        <v>1579</v>
      </c>
    </row>
    <row r="54" spans="1:42" hidden="1" outlineLevel="1" x14ac:dyDescent="0.2">
      <c r="A54" t="s">
        <v>1983</v>
      </c>
      <c r="B54" s="10" t="s">
        <v>1195</v>
      </c>
      <c r="C54" s="1">
        <f t="shared" si="0"/>
        <v>11404</v>
      </c>
      <c r="D54" s="7">
        <f t="shared" si="1"/>
        <v>1</v>
      </c>
      <c r="E54" s="7">
        <f t="shared" si="2"/>
        <v>2</v>
      </c>
      <c r="F54" s="7">
        <f t="shared" si="3"/>
        <v>3</v>
      </c>
      <c r="G54" s="1">
        <f t="shared" si="9"/>
        <v>676</v>
      </c>
      <c r="H54" s="2">
        <f t="shared" si="10"/>
        <v>5.9277446509996494E-2</v>
      </c>
      <c r="I54" s="8"/>
      <c r="J54" s="2">
        <f t="shared" si="4"/>
        <v>0.47483339179235357</v>
      </c>
      <c r="K54" s="2">
        <f t="shared" si="5"/>
        <v>0.41555594528235706</v>
      </c>
      <c r="L54" s="2">
        <f t="shared" si="6"/>
        <v>8.4707120308663633E-2</v>
      </c>
      <c r="M54" s="2">
        <f t="shared" si="7"/>
        <v>2.4903542616625793E-2</v>
      </c>
      <c r="N54" s="1">
        <v>5415</v>
      </c>
      <c r="O54" s="1">
        <v>4739</v>
      </c>
      <c r="P54" s="1">
        <v>966</v>
      </c>
      <c r="Q54" s="1">
        <v>226</v>
      </c>
      <c r="R54" s="1">
        <v>35</v>
      </c>
      <c r="S54" s="68">
        <v>12</v>
      </c>
      <c r="T54" s="1">
        <v>11</v>
      </c>
      <c r="X54" s="1"/>
      <c r="Y54" s="1"/>
      <c r="Z54" s="1"/>
      <c r="AA54" s="1"/>
      <c r="AB54" s="1"/>
      <c r="AG54" t="str">
        <f t="shared" si="11"/>
        <v>Farmington</v>
      </c>
      <c r="AH54" t="s">
        <v>2956</v>
      </c>
      <c r="AI54">
        <v>6</v>
      </c>
      <c r="AJ54" s="7"/>
      <c r="AK54" s="130">
        <v>9</v>
      </c>
      <c r="AL54" s="131">
        <v>3</v>
      </c>
      <c r="AM54" s="131">
        <v>55</v>
      </c>
      <c r="AN54" s="133">
        <v>27600</v>
      </c>
      <c r="AO54">
        <f t="shared" si="8"/>
        <v>9003</v>
      </c>
      <c r="AP54" t="s">
        <v>1579</v>
      </c>
    </row>
    <row r="55" spans="1:42" hidden="1" outlineLevel="1" x14ac:dyDescent="0.2">
      <c r="A55" t="s">
        <v>2231</v>
      </c>
      <c r="B55" s="10" t="s">
        <v>1195</v>
      </c>
      <c r="C55" s="1">
        <f t="shared" si="0"/>
        <v>961</v>
      </c>
      <c r="D55" s="7">
        <f t="shared" si="1"/>
        <v>1</v>
      </c>
      <c r="E55" s="7">
        <f t="shared" si="2"/>
        <v>2</v>
      </c>
      <c r="F55" s="7">
        <f t="shared" si="3"/>
        <v>3</v>
      </c>
      <c r="G55" s="1">
        <f t="shared" si="9"/>
        <v>166</v>
      </c>
      <c r="H55" s="2">
        <f t="shared" si="10"/>
        <v>0.17273673257023933</v>
      </c>
      <c r="I55" s="8"/>
      <c r="J55" s="2">
        <f t="shared" si="4"/>
        <v>0.51300728407908425</v>
      </c>
      <c r="K55" s="2">
        <f t="shared" si="5"/>
        <v>0.34027055150884494</v>
      </c>
      <c r="L55" s="2">
        <f t="shared" si="6"/>
        <v>0.13111342351716962</v>
      </c>
      <c r="M55" s="2">
        <f t="shared" si="7"/>
        <v>1.5608740894901191E-2</v>
      </c>
      <c r="N55" s="1">
        <v>493</v>
      </c>
      <c r="O55" s="1">
        <v>327</v>
      </c>
      <c r="P55" s="1">
        <v>126</v>
      </c>
      <c r="Q55" s="1">
        <v>10</v>
      </c>
      <c r="R55" s="1">
        <v>0</v>
      </c>
      <c r="S55" s="68">
        <v>1</v>
      </c>
      <c r="T55" s="1">
        <v>4</v>
      </c>
      <c r="X55" s="1"/>
      <c r="Y55" s="1"/>
      <c r="Z55" s="1"/>
      <c r="AA55" s="1"/>
      <c r="AB55" s="1"/>
      <c r="AG55" t="str">
        <f t="shared" si="11"/>
        <v>Franklin</v>
      </c>
      <c r="AH55" t="s">
        <v>43</v>
      </c>
      <c r="AI55">
        <v>2</v>
      </c>
      <c r="AJ55" s="7"/>
      <c r="AK55" s="130">
        <v>9</v>
      </c>
      <c r="AL55" s="131">
        <v>11</v>
      </c>
      <c r="AM55" s="131">
        <v>20</v>
      </c>
      <c r="AN55" s="133">
        <v>29910</v>
      </c>
      <c r="AO55">
        <f t="shared" si="8"/>
        <v>9011</v>
      </c>
      <c r="AP55" t="s">
        <v>1579</v>
      </c>
    </row>
    <row r="56" spans="1:42" hidden="1" outlineLevel="1" x14ac:dyDescent="0.2">
      <c r="A56" t="s">
        <v>1423</v>
      </c>
      <c r="B56" s="10" t="s">
        <v>1195</v>
      </c>
      <c r="C56" s="1">
        <f t="shared" si="0"/>
        <v>16428</v>
      </c>
      <c r="D56" s="7">
        <f t="shared" si="1"/>
        <v>1</v>
      </c>
      <c r="E56" s="7">
        <f t="shared" si="2"/>
        <v>2</v>
      </c>
      <c r="F56" s="7">
        <f t="shared" si="3"/>
        <v>3</v>
      </c>
      <c r="G56" s="1">
        <f t="shared" si="9"/>
        <v>1057</v>
      </c>
      <c r="H56" s="2">
        <f t="shared" si="10"/>
        <v>6.4341368395422455E-2</v>
      </c>
      <c r="I56" s="8"/>
      <c r="J56" s="2">
        <f t="shared" si="4"/>
        <v>0.47546871195519846</v>
      </c>
      <c r="K56" s="2">
        <f t="shared" si="5"/>
        <v>0.41112734355977598</v>
      </c>
      <c r="L56" s="2">
        <f t="shared" si="6"/>
        <v>9.1916240564889215E-2</v>
      </c>
      <c r="M56" s="2">
        <f t="shared" si="7"/>
        <v>2.1487703920136339E-2</v>
      </c>
      <c r="N56" s="1">
        <v>7811</v>
      </c>
      <c r="O56" s="1">
        <v>6754</v>
      </c>
      <c r="P56" s="1">
        <v>1510</v>
      </c>
      <c r="Q56" s="1">
        <v>275</v>
      </c>
      <c r="R56" s="1">
        <v>45</v>
      </c>
      <c r="S56" s="68">
        <v>16</v>
      </c>
      <c r="T56" s="1">
        <v>17</v>
      </c>
      <c r="X56" s="1"/>
      <c r="Y56" s="1"/>
      <c r="Z56" s="1"/>
      <c r="AA56" s="1"/>
      <c r="AB56" s="1"/>
      <c r="AG56" t="str">
        <f t="shared" si="11"/>
        <v>Glastonbury</v>
      </c>
      <c r="AH56" t="s">
        <v>2956</v>
      </c>
      <c r="AI56">
        <v>1</v>
      </c>
      <c r="AJ56" s="7"/>
      <c r="AK56" s="130">
        <v>9</v>
      </c>
      <c r="AL56" s="131">
        <v>3</v>
      </c>
      <c r="AM56" s="131">
        <v>60</v>
      </c>
      <c r="AN56" s="133">
        <v>31240</v>
      </c>
      <c r="AO56">
        <f t="shared" si="8"/>
        <v>9003</v>
      </c>
      <c r="AP56" t="s">
        <v>1579</v>
      </c>
    </row>
    <row r="57" spans="1:42" hidden="1" outlineLevel="1" x14ac:dyDescent="0.2">
      <c r="A57" t="s">
        <v>1453</v>
      </c>
      <c r="B57" s="10" t="s">
        <v>1195</v>
      </c>
      <c r="C57" s="1">
        <f t="shared" si="0"/>
        <v>1309</v>
      </c>
      <c r="D57" s="7">
        <f t="shared" si="1"/>
        <v>2</v>
      </c>
      <c r="E57" s="7">
        <f t="shared" si="2"/>
        <v>1</v>
      </c>
      <c r="F57" s="7">
        <f t="shared" si="3"/>
        <v>3</v>
      </c>
      <c r="G57" s="1">
        <f t="shared" si="9"/>
        <v>79</v>
      </c>
      <c r="H57" s="2">
        <f t="shared" si="10"/>
        <v>6.0351413292589765E-2</v>
      </c>
      <c r="I57" s="8"/>
      <c r="J57" s="2">
        <f t="shared" si="4"/>
        <v>0.39572192513368987</v>
      </c>
      <c r="K57" s="2">
        <f t="shared" si="5"/>
        <v>0.45607333842627962</v>
      </c>
      <c r="L57" s="2">
        <f t="shared" si="6"/>
        <v>0.11382734912146678</v>
      </c>
      <c r="M57" s="2">
        <f t="shared" si="7"/>
        <v>3.437738731856374E-2</v>
      </c>
      <c r="N57" s="1">
        <v>518</v>
      </c>
      <c r="O57" s="1">
        <v>597</v>
      </c>
      <c r="P57" s="1">
        <v>149</v>
      </c>
      <c r="Q57" s="1">
        <v>37</v>
      </c>
      <c r="R57" s="1">
        <v>5</v>
      </c>
      <c r="S57" s="68">
        <v>2</v>
      </c>
      <c r="T57" s="1">
        <v>1</v>
      </c>
      <c r="X57" s="1"/>
      <c r="Y57" s="1"/>
      <c r="Z57" s="1"/>
      <c r="AA57" s="1"/>
      <c r="AB57" s="1"/>
      <c r="AG57" t="str">
        <f t="shared" si="11"/>
        <v>Goshen</v>
      </c>
      <c r="AH57" t="s">
        <v>2957</v>
      </c>
      <c r="AI57">
        <v>6</v>
      </c>
      <c r="AJ57" s="7"/>
      <c r="AK57" s="130">
        <v>9</v>
      </c>
      <c r="AL57" s="131">
        <v>5</v>
      </c>
      <c r="AM57" s="131">
        <v>35</v>
      </c>
      <c r="AN57" s="133">
        <v>32290</v>
      </c>
      <c r="AO57">
        <f t="shared" si="8"/>
        <v>9005</v>
      </c>
      <c r="AP57" t="s">
        <v>1579</v>
      </c>
    </row>
    <row r="58" spans="1:42" hidden="1" outlineLevel="1" x14ac:dyDescent="0.2">
      <c r="A58" t="s">
        <v>940</v>
      </c>
      <c r="B58" s="10" t="s">
        <v>1195</v>
      </c>
      <c r="C58" s="1">
        <f t="shared" si="0"/>
        <v>5160</v>
      </c>
      <c r="D58" s="7">
        <f t="shared" si="1"/>
        <v>2</v>
      </c>
      <c r="E58" s="7">
        <f t="shared" si="2"/>
        <v>1</v>
      </c>
      <c r="F58" s="7">
        <f t="shared" si="3"/>
        <v>3</v>
      </c>
      <c r="G58" s="1">
        <f t="shared" si="9"/>
        <v>86</v>
      </c>
      <c r="H58" s="2">
        <f t="shared" si="10"/>
        <v>1.6666666666666666E-2</v>
      </c>
      <c r="I58" s="8"/>
      <c r="J58" s="2">
        <f t="shared" si="4"/>
        <v>0.42558139534883721</v>
      </c>
      <c r="K58" s="2">
        <f t="shared" si="5"/>
        <v>0.44224806201550387</v>
      </c>
      <c r="L58" s="2">
        <f t="shared" si="6"/>
        <v>0.10193798449612403</v>
      </c>
      <c r="M58" s="2">
        <f t="shared" si="7"/>
        <v>3.023255813953489E-2</v>
      </c>
      <c r="N58" s="1">
        <v>2196</v>
      </c>
      <c r="O58" s="1">
        <v>2282</v>
      </c>
      <c r="P58" s="1">
        <v>526</v>
      </c>
      <c r="Q58" s="1">
        <v>124</v>
      </c>
      <c r="R58" s="1">
        <v>18</v>
      </c>
      <c r="S58" s="68">
        <v>6</v>
      </c>
      <c r="T58" s="1">
        <v>8</v>
      </c>
      <c r="X58" s="1"/>
      <c r="Y58" s="1"/>
      <c r="Z58" s="1"/>
      <c r="AA58" s="1"/>
      <c r="AB58" s="1"/>
      <c r="AG58" t="str">
        <f t="shared" si="11"/>
        <v>Granby</v>
      </c>
      <c r="AH58" t="s">
        <v>2956</v>
      </c>
      <c r="AI58">
        <v>6</v>
      </c>
      <c r="AJ58" s="7"/>
      <c r="AK58" s="130">
        <v>9</v>
      </c>
      <c r="AL58" s="131">
        <v>3</v>
      </c>
      <c r="AM58" s="131">
        <v>65</v>
      </c>
      <c r="AN58" s="133">
        <v>32640</v>
      </c>
      <c r="AO58">
        <f t="shared" si="8"/>
        <v>9003</v>
      </c>
      <c r="AP58" t="s">
        <v>1579</v>
      </c>
    </row>
    <row r="59" spans="1:42" hidden="1" outlineLevel="1" x14ac:dyDescent="0.2">
      <c r="A59" t="s">
        <v>2120</v>
      </c>
      <c r="B59" s="10" t="s">
        <v>1195</v>
      </c>
      <c r="C59" s="1">
        <f t="shared" si="0"/>
        <v>28010</v>
      </c>
      <c r="D59" s="7">
        <f t="shared" si="1"/>
        <v>2</v>
      </c>
      <c r="E59" s="7">
        <f t="shared" si="2"/>
        <v>1</v>
      </c>
      <c r="F59" s="7">
        <f t="shared" si="3"/>
        <v>3</v>
      </c>
      <c r="G59" s="1">
        <f t="shared" si="9"/>
        <v>2686</v>
      </c>
      <c r="H59" s="2">
        <f t="shared" si="10"/>
        <v>9.5894323455908606E-2</v>
      </c>
      <c r="I59" s="8"/>
      <c r="J59" s="2">
        <f t="shared" si="4"/>
        <v>0.4149232416993931</v>
      </c>
      <c r="K59" s="2">
        <f t="shared" si="5"/>
        <v>0.51081756515530163</v>
      </c>
      <c r="L59" s="2">
        <f t="shared" si="6"/>
        <v>5.1303106033559441E-2</v>
      </c>
      <c r="M59" s="2">
        <f t="shared" si="7"/>
        <v>2.2956087111745828E-2</v>
      </c>
      <c r="N59" s="1">
        <v>11622</v>
      </c>
      <c r="O59" s="1">
        <v>14308</v>
      </c>
      <c r="P59" s="1">
        <v>1437</v>
      </c>
      <c r="Q59" s="1">
        <v>341</v>
      </c>
      <c r="R59" s="1">
        <v>240</v>
      </c>
      <c r="S59" s="68">
        <v>26</v>
      </c>
      <c r="T59" s="1">
        <v>36</v>
      </c>
      <c r="X59" s="1"/>
      <c r="Y59" s="1"/>
      <c r="Z59" s="1"/>
      <c r="AA59" s="1"/>
      <c r="AB59" s="1"/>
      <c r="AG59" t="str">
        <f t="shared" si="11"/>
        <v>Greenwich</v>
      </c>
      <c r="AH59" t="s">
        <v>2906</v>
      </c>
      <c r="AI59">
        <v>4</v>
      </c>
      <c r="AJ59" s="7"/>
      <c r="AK59" s="130">
        <v>9</v>
      </c>
      <c r="AL59" s="131">
        <v>1</v>
      </c>
      <c r="AM59" s="131">
        <v>40</v>
      </c>
      <c r="AN59" s="133">
        <v>33620</v>
      </c>
      <c r="AO59">
        <f t="shared" si="8"/>
        <v>9001</v>
      </c>
      <c r="AP59" t="s">
        <v>1579</v>
      </c>
    </row>
    <row r="60" spans="1:42" hidden="1" outlineLevel="1" x14ac:dyDescent="0.2">
      <c r="A60" t="s">
        <v>2121</v>
      </c>
      <c r="B60" s="10" t="s">
        <v>1195</v>
      </c>
      <c r="C60" s="1">
        <f t="shared" si="0"/>
        <v>3876</v>
      </c>
      <c r="D60" s="7">
        <f t="shared" si="1"/>
        <v>1</v>
      </c>
      <c r="E60" s="7">
        <f t="shared" si="2"/>
        <v>2</v>
      </c>
      <c r="F60" s="7">
        <f t="shared" si="3"/>
        <v>3</v>
      </c>
      <c r="G60" s="1">
        <f t="shared" si="9"/>
        <v>1052</v>
      </c>
      <c r="H60" s="2">
        <f t="shared" si="10"/>
        <v>0.27141382868937047</v>
      </c>
      <c r="I60" s="8"/>
      <c r="J60" s="2">
        <f t="shared" si="4"/>
        <v>0.54592363261093912</v>
      </c>
      <c r="K60" s="2">
        <f t="shared" si="5"/>
        <v>0.27450980392156865</v>
      </c>
      <c r="L60" s="2">
        <f t="shared" si="6"/>
        <v>0.15763673890608876</v>
      </c>
      <c r="M60" s="2">
        <f t="shared" si="7"/>
        <v>2.1929824561403466E-2</v>
      </c>
      <c r="N60" s="1">
        <v>2116</v>
      </c>
      <c r="O60" s="1">
        <v>1064</v>
      </c>
      <c r="P60" s="1">
        <v>611</v>
      </c>
      <c r="Q60" s="1">
        <v>54</v>
      </c>
      <c r="R60" s="1">
        <v>16</v>
      </c>
      <c r="S60" s="68">
        <v>11</v>
      </c>
      <c r="T60" s="1">
        <v>4</v>
      </c>
      <c r="X60" s="1"/>
      <c r="Y60" s="1"/>
      <c r="Z60" s="1"/>
      <c r="AA60" s="1"/>
      <c r="AB60" s="1"/>
      <c r="AG60" t="str">
        <f t="shared" si="11"/>
        <v>Griswold</v>
      </c>
      <c r="AH60" t="s">
        <v>43</v>
      </c>
      <c r="AI60">
        <v>2</v>
      </c>
      <c r="AJ60" s="7"/>
      <c r="AK60" s="130">
        <v>9</v>
      </c>
      <c r="AL60" s="131">
        <v>11</v>
      </c>
      <c r="AM60" s="131">
        <v>25</v>
      </c>
      <c r="AN60" s="133">
        <v>33900</v>
      </c>
      <c r="AO60">
        <f t="shared" si="8"/>
        <v>9011</v>
      </c>
      <c r="AP60" t="s">
        <v>1579</v>
      </c>
    </row>
    <row r="61" spans="1:42" hidden="1" outlineLevel="1" x14ac:dyDescent="0.2">
      <c r="A61" t="s">
        <v>187</v>
      </c>
      <c r="B61" s="10" t="s">
        <v>1195</v>
      </c>
      <c r="C61" s="1">
        <f t="shared" si="0"/>
        <v>12709</v>
      </c>
      <c r="D61" s="7">
        <f t="shared" si="1"/>
        <v>1</v>
      </c>
      <c r="E61" s="7">
        <f t="shared" si="2"/>
        <v>2</v>
      </c>
      <c r="F61" s="7">
        <f t="shared" si="3"/>
        <v>3</v>
      </c>
      <c r="G61" s="1">
        <f t="shared" si="9"/>
        <v>2206</v>
      </c>
      <c r="H61" s="2">
        <f t="shared" si="10"/>
        <v>0.17357777952631992</v>
      </c>
      <c r="I61" s="8"/>
      <c r="J61" s="2">
        <f t="shared" si="4"/>
        <v>0.51695648752852308</v>
      </c>
      <c r="K61" s="2">
        <f t="shared" si="5"/>
        <v>0.34337870800220316</v>
      </c>
      <c r="L61" s="2">
        <f t="shared" si="6"/>
        <v>0.11118105279723031</v>
      </c>
      <c r="M61" s="2">
        <f t="shared" si="7"/>
        <v>2.848375167204345E-2</v>
      </c>
      <c r="N61" s="1">
        <v>6570</v>
      </c>
      <c r="O61" s="1">
        <v>4364</v>
      </c>
      <c r="P61" s="1">
        <v>1413</v>
      </c>
      <c r="Q61" s="1">
        <v>281</v>
      </c>
      <c r="R61" s="1">
        <v>42</v>
      </c>
      <c r="S61" s="68">
        <v>19</v>
      </c>
      <c r="T61" s="1">
        <v>20</v>
      </c>
      <c r="X61" s="1"/>
      <c r="Y61" s="1"/>
      <c r="Z61" s="1"/>
      <c r="AA61" s="1"/>
      <c r="AB61" s="1"/>
      <c r="AG61" t="str">
        <f t="shared" si="11"/>
        <v>Groton</v>
      </c>
      <c r="AH61" t="s">
        <v>43</v>
      </c>
      <c r="AI61">
        <v>2</v>
      </c>
      <c r="AJ61" s="7"/>
      <c r="AK61" s="130">
        <v>9</v>
      </c>
      <c r="AL61" s="131">
        <v>11</v>
      </c>
      <c r="AM61" s="131">
        <v>30</v>
      </c>
      <c r="AN61" s="133">
        <v>34250</v>
      </c>
      <c r="AO61">
        <f t="shared" si="8"/>
        <v>9011</v>
      </c>
      <c r="AP61" t="s">
        <v>1579</v>
      </c>
    </row>
    <row r="62" spans="1:42" hidden="1" outlineLevel="1" x14ac:dyDescent="0.2">
      <c r="A62" t="s">
        <v>789</v>
      </c>
      <c r="B62" s="10" t="s">
        <v>1195</v>
      </c>
      <c r="C62" s="1">
        <f t="shared" si="0"/>
        <v>10744</v>
      </c>
      <c r="D62" s="7">
        <f t="shared" si="1"/>
        <v>1</v>
      </c>
      <c r="E62" s="7">
        <f t="shared" si="2"/>
        <v>2</v>
      </c>
      <c r="F62" s="7">
        <f t="shared" si="3"/>
        <v>3</v>
      </c>
      <c r="G62" s="1">
        <f t="shared" si="9"/>
        <v>1398</v>
      </c>
      <c r="H62" s="2">
        <f t="shared" si="10"/>
        <v>0.13011913626209978</v>
      </c>
      <c r="I62" s="8"/>
      <c r="J62" s="2">
        <f t="shared" si="4"/>
        <v>0.50307148175725991</v>
      </c>
      <c r="K62" s="2">
        <f t="shared" si="5"/>
        <v>0.3729523454951601</v>
      </c>
      <c r="L62" s="2">
        <f t="shared" si="6"/>
        <v>9.3912881608339535E-2</v>
      </c>
      <c r="M62" s="2">
        <f t="shared" si="7"/>
        <v>3.0063291139240458E-2</v>
      </c>
      <c r="N62" s="1">
        <v>5405</v>
      </c>
      <c r="O62" s="1">
        <v>4007</v>
      </c>
      <c r="P62" s="1">
        <v>1009</v>
      </c>
      <c r="Q62" s="1">
        <v>253</v>
      </c>
      <c r="R62" s="1">
        <v>34</v>
      </c>
      <c r="S62" s="68">
        <v>11</v>
      </c>
      <c r="T62" s="1">
        <v>25</v>
      </c>
      <c r="X62" s="1"/>
      <c r="Y62" s="1"/>
      <c r="Z62" s="1"/>
      <c r="AA62" s="1"/>
      <c r="AB62" s="1"/>
      <c r="AG62" t="str">
        <f t="shared" si="11"/>
        <v>Guilford</v>
      </c>
      <c r="AH62" t="s">
        <v>42</v>
      </c>
      <c r="AI62">
        <v>3</v>
      </c>
      <c r="AJ62" s="7"/>
      <c r="AK62" s="130">
        <v>9</v>
      </c>
      <c r="AL62" s="131">
        <v>9</v>
      </c>
      <c r="AM62" s="131">
        <v>40</v>
      </c>
      <c r="AN62" s="133">
        <v>34950</v>
      </c>
      <c r="AO62">
        <f t="shared" si="8"/>
        <v>9009</v>
      </c>
      <c r="AP62" t="s">
        <v>1579</v>
      </c>
    </row>
    <row r="63" spans="1:42" hidden="1" outlineLevel="1" x14ac:dyDescent="0.2">
      <c r="A63" t="s">
        <v>1015</v>
      </c>
      <c r="B63" s="10" t="s">
        <v>1195</v>
      </c>
      <c r="C63" s="1">
        <f t="shared" si="0"/>
        <v>3874</v>
      </c>
      <c r="D63" s="7">
        <f t="shared" si="1"/>
        <v>1</v>
      </c>
      <c r="E63" s="7">
        <f t="shared" si="2"/>
        <v>2</v>
      </c>
      <c r="F63" s="7">
        <f t="shared" si="3"/>
        <v>3</v>
      </c>
      <c r="G63" s="1">
        <f t="shared" si="9"/>
        <v>428</v>
      </c>
      <c r="H63" s="2">
        <f t="shared" si="10"/>
        <v>0.11048012390294269</v>
      </c>
      <c r="I63" s="8"/>
      <c r="J63" s="2">
        <f t="shared" si="4"/>
        <v>0.45327826535880228</v>
      </c>
      <c r="K63" s="2">
        <f t="shared" si="5"/>
        <v>0.34279814145585957</v>
      </c>
      <c r="L63" s="2">
        <f t="shared" si="6"/>
        <v>0.17449664429530201</v>
      </c>
      <c r="M63" s="2">
        <f t="shared" si="7"/>
        <v>2.9426948890036081E-2</v>
      </c>
      <c r="N63" s="1">
        <v>1756</v>
      </c>
      <c r="O63" s="1">
        <v>1328</v>
      </c>
      <c r="P63" s="1">
        <v>676</v>
      </c>
      <c r="Q63" s="1">
        <v>94</v>
      </c>
      <c r="R63" s="1">
        <v>14</v>
      </c>
      <c r="S63" s="68">
        <v>2</v>
      </c>
      <c r="T63" s="1">
        <v>4</v>
      </c>
      <c r="X63" s="1"/>
      <c r="Y63" s="1"/>
      <c r="Z63" s="1"/>
      <c r="AA63" s="1"/>
      <c r="AB63" s="1"/>
      <c r="AG63" t="str">
        <f t="shared" si="11"/>
        <v>Haddam</v>
      </c>
      <c r="AH63" t="s">
        <v>1664</v>
      </c>
      <c r="AI63">
        <v>2</v>
      </c>
      <c r="AJ63" s="7"/>
      <c r="AK63" s="130">
        <v>9</v>
      </c>
      <c r="AL63" s="131">
        <v>7</v>
      </c>
      <c r="AM63" s="131">
        <v>45</v>
      </c>
      <c r="AN63" s="133">
        <v>35230</v>
      </c>
      <c r="AO63">
        <f t="shared" si="8"/>
        <v>9007</v>
      </c>
      <c r="AP63" t="s">
        <v>1579</v>
      </c>
    </row>
    <row r="64" spans="1:42" hidden="1" outlineLevel="1" x14ac:dyDescent="0.2">
      <c r="A64" t="s">
        <v>1016</v>
      </c>
      <c r="B64" s="10" t="s">
        <v>1195</v>
      </c>
      <c r="C64" s="1">
        <f t="shared" si="0"/>
        <v>24066</v>
      </c>
      <c r="D64" s="7">
        <f t="shared" si="1"/>
        <v>1</v>
      </c>
      <c r="E64" s="7">
        <f t="shared" si="2"/>
        <v>2</v>
      </c>
      <c r="F64" s="7">
        <f t="shared" si="3"/>
        <v>3</v>
      </c>
      <c r="G64" s="1">
        <f t="shared" si="9"/>
        <v>7511</v>
      </c>
      <c r="H64" s="2">
        <f t="shared" si="10"/>
        <v>0.31210005817335662</v>
      </c>
      <c r="I64" s="8"/>
      <c r="J64" s="2">
        <f t="shared" si="4"/>
        <v>0.60342391756004321</v>
      </c>
      <c r="K64" s="2">
        <f t="shared" si="5"/>
        <v>0.29132385938668659</v>
      </c>
      <c r="L64" s="2">
        <f t="shared" si="6"/>
        <v>8.019612731654617E-2</v>
      </c>
      <c r="M64" s="2">
        <f t="shared" si="7"/>
        <v>2.5056095736724029E-2</v>
      </c>
      <c r="N64" s="1">
        <v>14522</v>
      </c>
      <c r="O64" s="1">
        <v>7011</v>
      </c>
      <c r="P64" s="1">
        <v>1930</v>
      </c>
      <c r="Q64" s="1">
        <v>484</v>
      </c>
      <c r="R64" s="1">
        <v>55</v>
      </c>
      <c r="S64" s="68">
        <v>39</v>
      </c>
      <c r="T64" s="1">
        <v>25</v>
      </c>
      <c r="X64" s="1"/>
      <c r="Y64" s="1"/>
      <c r="Z64" s="1"/>
      <c r="AA64" s="1"/>
      <c r="AB64" s="1"/>
      <c r="AG64" t="str">
        <f t="shared" si="11"/>
        <v>Hamden</v>
      </c>
      <c r="AH64" t="s">
        <v>42</v>
      </c>
      <c r="AI64">
        <v>3</v>
      </c>
      <c r="AJ64" s="7"/>
      <c r="AK64" s="130">
        <v>9</v>
      </c>
      <c r="AL64" s="131">
        <v>9</v>
      </c>
      <c r="AM64" s="131">
        <v>45</v>
      </c>
      <c r="AN64" s="133">
        <v>35650</v>
      </c>
      <c r="AO64">
        <f t="shared" si="8"/>
        <v>9009</v>
      </c>
      <c r="AP64" t="s">
        <v>1579</v>
      </c>
    </row>
    <row r="65" spans="1:42" hidden="1" outlineLevel="1" x14ac:dyDescent="0.2">
      <c r="A65" t="s">
        <v>1654</v>
      </c>
      <c r="B65" s="10" t="s">
        <v>1195</v>
      </c>
      <c r="C65" s="1">
        <f t="shared" si="0"/>
        <v>853</v>
      </c>
      <c r="D65" s="7">
        <f t="shared" si="1"/>
        <v>1</v>
      </c>
      <c r="E65" s="7">
        <f t="shared" si="2"/>
        <v>2</v>
      </c>
      <c r="F65" s="7">
        <f t="shared" si="3"/>
        <v>3</v>
      </c>
      <c r="G65" s="1">
        <f t="shared" si="9"/>
        <v>114</v>
      </c>
      <c r="H65" s="2">
        <f t="shared" si="10"/>
        <v>0.13364595545134819</v>
      </c>
      <c r="I65" s="8"/>
      <c r="J65" s="2">
        <f t="shared" si="4"/>
        <v>0.46072684642438455</v>
      </c>
      <c r="K65" s="2">
        <f t="shared" si="5"/>
        <v>0.32708089097303633</v>
      </c>
      <c r="L65" s="2">
        <f t="shared" si="6"/>
        <v>0.15357561547479484</v>
      </c>
      <c r="M65" s="2">
        <f t="shared" si="7"/>
        <v>5.8616647127784277E-2</v>
      </c>
      <c r="N65" s="1">
        <v>393</v>
      </c>
      <c r="O65" s="1">
        <v>279</v>
      </c>
      <c r="P65" s="1">
        <v>131</v>
      </c>
      <c r="Q65" s="1">
        <v>43</v>
      </c>
      <c r="R65" s="1">
        <v>7</v>
      </c>
      <c r="S65" s="68">
        <v>0</v>
      </c>
      <c r="T65" s="1">
        <v>0</v>
      </c>
      <c r="X65" s="1"/>
      <c r="Y65" s="1"/>
      <c r="Z65" s="1"/>
      <c r="AA65" s="1"/>
      <c r="AB65" s="1"/>
      <c r="AG65" t="str">
        <f t="shared" si="11"/>
        <v>Hampton</v>
      </c>
      <c r="AH65" t="s">
        <v>50</v>
      </c>
      <c r="AI65">
        <v>2</v>
      </c>
      <c r="AJ65" s="7"/>
      <c r="AK65" s="130">
        <v>9</v>
      </c>
      <c r="AL65" s="131">
        <v>15</v>
      </c>
      <c r="AM65" s="131">
        <v>30</v>
      </c>
      <c r="AN65" s="133">
        <v>36000</v>
      </c>
      <c r="AO65">
        <f t="shared" si="8"/>
        <v>9015</v>
      </c>
      <c r="AP65" t="s">
        <v>1579</v>
      </c>
    </row>
    <row r="66" spans="1:42" hidden="1" outlineLevel="1" x14ac:dyDescent="0.2">
      <c r="A66" t="s">
        <v>2956</v>
      </c>
      <c r="B66" s="10" t="s">
        <v>1195</v>
      </c>
      <c r="C66" s="1">
        <f t="shared" ref="C66:C129" si="12">SUM(N66:AE66)</f>
        <v>27653</v>
      </c>
      <c r="D66" s="7">
        <f t="shared" ref="D66:D129" si="13">RANK(N66,(N66:AE66))</f>
        <v>1</v>
      </c>
      <c r="E66" s="7">
        <f t="shared" ref="E66:E129" si="14">RANK(O66,(N66:AE66))</f>
        <v>2</v>
      </c>
      <c r="F66" s="7">
        <f t="shared" ref="F66:F129" si="15">RANK(P66,(N66:AE66))</f>
        <v>3</v>
      </c>
      <c r="G66" s="1">
        <f t="shared" si="9"/>
        <v>19847</v>
      </c>
      <c r="H66" s="2">
        <f t="shared" si="10"/>
        <v>0.71771598018298199</v>
      </c>
      <c r="I66" s="8"/>
      <c r="J66" s="2">
        <f t="shared" ref="J66:J129" si="16">IF(C66=0,"-",N66/C66)</f>
        <v>0.82916862546559145</v>
      </c>
      <c r="K66" s="2">
        <f t="shared" ref="K66:K129" si="17">IF(C66=0,"-",O66/C66)</f>
        <v>0.11145264528260948</v>
      </c>
      <c r="L66" s="2">
        <f t="shared" ref="L66:L129" si="18">IF(C66=0,"-",P66/C66)</f>
        <v>3.6524066104943409E-2</v>
      </c>
      <c r="M66" s="2">
        <f t="shared" ref="M66:M129" si="19">IF(C66=0,"-",(1-J66-K66-L66))</f>
        <v>2.2854663146855664E-2</v>
      </c>
      <c r="N66" s="1">
        <v>22929</v>
      </c>
      <c r="O66" s="1">
        <v>3082</v>
      </c>
      <c r="P66" s="1">
        <v>1010</v>
      </c>
      <c r="Q66" s="1">
        <v>437</v>
      </c>
      <c r="R66" s="1">
        <v>73</v>
      </c>
      <c r="S66" s="68">
        <v>84</v>
      </c>
      <c r="T66" s="1">
        <v>38</v>
      </c>
      <c r="X66" s="1"/>
      <c r="Y66" s="1"/>
      <c r="Z66" s="1"/>
      <c r="AA66" s="1"/>
      <c r="AB66" s="1"/>
      <c r="AG66" t="str">
        <f t="shared" si="11"/>
        <v>Hartford</v>
      </c>
      <c r="AH66" t="s">
        <v>2956</v>
      </c>
      <c r="AI66">
        <v>1</v>
      </c>
      <c r="AJ66" s="7"/>
      <c r="AK66" s="130">
        <v>9</v>
      </c>
      <c r="AL66" s="131">
        <v>3</v>
      </c>
      <c r="AM66" s="131">
        <v>70</v>
      </c>
      <c r="AN66" s="133">
        <v>37070</v>
      </c>
      <c r="AO66">
        <f t="shared" si="8"/>
        <v>9003</v>
      </c>
      <c r="AP66" t="s">
        <v>1579</v>
      </c>
    </row>
    <row r="67" spans="1:42" hidden="1" outlineLevel="1" x14ac:dyDescent="0.2">
      <c r="A67" t="s">
        <v>1395</v>
      </c>
      <c r="B67" s="10" t="s">
        <v>1195</v>
      </c>
      <c r="C67" s="1">
        <f t="shared" si="12"/>
        <v>981</v>
      </c>
      <c r="D67" s="7">
        <f t="shared" si="13"/>
        <v>2</v>
      </c>
      <c r="E67" s="7">
        <f t="shared" si="14"/>
        <v>1</v>
      </c>
      <c r="F67" s="7">
        <f t="shared" si="15"/>
        <v>3</v>
      </c>
      <c r="G67" s="1">
        <f t="shared" si="9"/>
        <v>179</v>
      </c>
      <c r="H67" s="2">
        <f t="shared" si="10"/>
        <v>0.18246687054026503</v>
      </c>
      <c r="I67" s="8"/>
      <c r="J67" s="2">
        <f t="shared" si="16"/>
        <v>0.32313965341488277</v>
      </c>
      <c r="K67" s="2">
        <f t="shared" si="17"/>
        <v>0.50560652395514782</v>
      </c>
      <c r="L67" s="2">
        <f t="shared" si="18"/>
        <v>0.1365953109072375</v>
      </c>
      <c r="M67" s="2">
        <f t="shared" si="19"/>
        <v>3.4658511722731961E-2</v>
      </c>
      <c r="N67" s="1">
        <v>317</v>
      </c>
      <c r="O67" s="1">
        <v>496</v>
      </c>
      <c r="P67" s="1">
        <v>134</v>
      </c>
      <c r="Q67" s="1">
        <v>26</v>
      </c>
      <c r="R67" s="1">
        <v>3</v>
      </c>
      <c r="S67" s="68">
        <v>4</v>
      </c>
      <c r="T67" s="1">
        <v>1</v>
      </c>
      <c r="X67" s="1"/>
      <c r="Y67" s="1"/>
      <c r="Z67" s="1"/>
      <c r="AA67" s="1"/>
      <c r="AB67" s="1"/>
      <c r="AG67" t="str">
        <f t="shared" si="11"/>
        <v>Hartland</v>
      </c>
      <c r="AH67" t="s">
        <v>2956</v>
      </c>
      <c r="AI67">
        <v>6</v>
      </c>
      <c r="AJ67" s="7"/>
      <c r="AK67" s="130">
        <v>9</v>
      </c>
      <c r="AL67" s="131">
        <v>3</v>
      </c>
      <c r="AM67" s="131">
        <v>75</v>
      </c>
      <c r="AN67" s="133">
        <v>37140</v>
      </c>
      <c r="AO67">
        <f t="shared" ref="AO67:AO130" si="20">AK67*1000+AL67</f>
        <v>9003</v>
      </c>
      <c r="AP67" t="s">
        <v>1579</v>
      </c>
    </row>
    <row r="68" spans="1:42" hidden="1" outlineLevel="1" x14ac:dyDescent="0.2">
      <c r="A68" t="s">
        <v>642</v>
      </c>
      <c r="B68" s="10" t="s">
        <v>1195</v>
      </c>
      <c r="C68" s="1">
        <f t="shared" si="12"/>
        <v>2666</v>
      </c>
      <c r="D68" s="7">
        <f t="shared" si="13"/>
        <v>2</v>
      </c>
      <c r="E68" s="7">
        <f t="shared" si="14"/>
        <v>1</v>
      </c>
      <c r="F68" s="7">
        <f t="shared" si="15"/>
        <v>3</v>
      </c>
      <c r="G68" s="1">
        <f t="shared" ref="G68:G131" si="21">MAX(N68:P68)-LARGE(N68:P68,2)</f>
        <v>9</v>
      </c>
      <c r="H68" s="2">
        <f t="shared" ref="H68:H131" si="22">G68/C68</f>
        <v>3.3758439609902473E-3</v>
      </c>
      <c r="I68" s="8"/>
      <c r="J68" s="2">
        <f t="shared" si="16"/>
        <v>0.40735183795948987</v>
      </c>
      <c r="K68" s="2">
        <f t="shared" si="17"/>
        <v>0.41072768192048015</v>
      </c>
      <c r="L68" s="2">
        <f t="shared" si="18"/>
        <v>0.15003750937734434</v>
      </c>
      <c r="M68" s="2">
        <f t="shared" si="19"/>
        <v>3.1882970742685701E-2</v>
      </c>
      <c r="N68" s="1">
        <v>1086</v>
      </c>
      <c r="O68" s="1">
        <v>1095</v>
      </c>
      <c r="P68" s="1">
        <v>400</v>
      </c>
      <c r="Q68" s="1">
        <v>68</v>
      </c>
      <c r="R68" s="1">
        <v>7</v>
      </c>
      <c r="S68" s="68">
        <v>6</v>
      </c>
      <c r="T68" s="1">
        <v>4</v>
      </c>
      <c r="X68" s="1"/>
      <c r="Y68" s="1"/>
      <c r="Z68" s="1"/>
      <c r="AA68" s="1"/>
      <c r="AB68" s="1"/>
      <c r="AG68" t="str">
        <f t="shared" ref="AG68:AG131" si="23">A68</f>
        <v>Harwinton</v>
      </c>
      <c r="AH68" t="s">
        <v>2957</v>
      </c>
      <c r="AI68">
        <v>6</v>
      </c>
      <c r="AJ68" s="7"/>
      <c r="AK68" s="130">
        <v>9</v>
      </c>
      <c r="AL68" s="131">
        <v>5</v>
      </c>
      <c r="AM68" s="131">
        <v>40</v>
      </c>
      <c r="AN68" s="133">
        <v>37280</v>
      </c>
      <c r="AO68">
        <f t="shared" si="20"/>
        <v>9005</v>
      </c>
      <c r="AP68" t="s">
        <v>1579</v>
      </c>
    </row>
    <row r="69" spans="1:42" hidden="1" outlineLevel="1" x14ac:dyDescent="0.2">
      <c r="A69" t="s">
        <v>1963</v>
      </c>
      <c r="B69" s="10" t="s">
        <v>1195</v>
      </c>
      <c r="C69" s="1">
        <f t="shared" si="12"/>
        <v>3880</v>
      </c>
      <c r="D69" s="7">
        <f t="shared" si="13"/>
        <v>1</v>
      </c>
      <c r="E69" s="7">
        <f t="shared" si="14"/>
        <v>2</v>
      </c>
      <c r="F69" s="7">
        <f t="shared" si="15"/>
        <v>3</v>
      </c>
      <c r="G69" s="1">
        <f t="shared" si="21"/>
        <v>518</v>
      </c>
      <c r="H69" s="2">
        <f t="shared" si="22"/>
        <v>0.13350515463917526</v>
      </c>
      <c r="I69" s="8"/>
      <c r="J69" s="2">
        <f t="shared" si="16"/>
        <v>0.48659793814432989</v>
      </c>
      <c r="K69" s="2">
        <f t="shared" si="17"/>
        <v>0.35309278350515466</v>
      </c>
      <c r="L69" s="2">
        <f t="shared" si="18"/>
        <v>0.1327319587628866</v>
      </c>
      <c r="M69" s="2">
        <f t="shared" si="19"/>
        <v>2.7577319587628796E-2</v>
      </c>
      <c r="N69" s="1">
        <v>1888</v>
      </c>
      <c r="O69" s="1">
        <v>1370</v>
      </c>
      <c r="P69" s="1">
        <v>515</v>
      </c>
      <c r="Q69" s="1">
        <v>92</v>
      </c>
      <c r="R69" s="1">
        <v>10</v>
      </c>
      <c r="S69" s="68">
        <v>3</v>
      </c>
      <c r="T69" s="1">
        <v>2</v>
      </c>
      <c r="X69" s="1"/>
      <c r="Y69" s="1"/>
      <c r="Z69" s="1"/>
      <c r="AA69" s="1"/>
      <c r="AB69" s="1"/>
      <c r="AG69" t="str">
        <f t="shared" si="23"/>
        <v>Hebron</v>
      </c>
      <c r="AH69" t="s">
        <v>44</v>
      </c>
      <c r="AI69">
        <v>1</v>
      </c>
      <c r="AJ69" s="7"/>
      <c r="AK69" s="130">
        <v>9</v>
      </c>
      <c r="AL69" s="131">
        <v>13</v>
      </c>
      <c r="AM69" s="131">
        <v>30</v>
      </c>
      <c r="AN69" s="133">
        <v>37910</v>
      </c>
      <c r="AO69">
        <f t="shared" si="20"/>
        <v>9013</v>
      </c>
      <c r="AP69" t="s">
        <v>1579</v>
      </c>
    </row>
    <row r="70" spans="1:42" hidden="1" outlineLevel="1" x14ac:dyDescent="0.2">
      <c r="A70" t="s">
        <v>2391</v>
      </c>
      <c r="B70" s="10" t="s">
        <v>1195</v>
      </c>
      <c r="C70" s="1">
        <f t="shared" si="12"/>
        <v>1548</v>
      </c>
      <c r="D70" s="7">
        <f t="shared" si="13"/>
        <v>1</v>
      </c>
      <c r="E70" s="7">
        <f t="shared" si="14"/>
        <v>2</v>
      </c>
      <c r="F70" s="7">
        <f t="shared" si="15"/>
        <v>3</v>
      </c>
      <c r="G70" s="1">
        <f t="shared" si="21"/>
        <v>127</v>
      </c>
      <c r="H70" s="2">
        <f t="shared" si="22"/>
        <v>8.2041343669250644E-2</v>
      </c>
      <c r="I70" s="8"/>
      <c r="J70" s="2">
        <f t="shared" si="16"/>
        <v>0.48062015503875971</v>
      </c>
      <c r="K70" s="2">
        <f t="shared" si="17"/>
        <v>0.39857881136950907</v>
      </c>
      <c r="L70" s="2">
        <f t="shared" si="18"/>
        <v>9.4961240310077522E-2</v>
      </c>
      <c r="M70" s="2">
        <f t="shared" si="19"/>
        <v>2.5839793281653756E-2</v>
      </c>
      <c r="N70" s="1">
        <v>744</v>
      </c>
      <c r="O70" s="1">
        <v>617</v>
      </c>
      <c r="P70" s="1">
        <v>147</v>
      </c>
      <c r="Q70" s="1">
        <v>33</v>
      </c>
      <c r="R70" s="1">
        <v>3</v>
      </c>
      <c r="S70" s="68">
        <v>0</v>
      </c>
      <c r="T70" s="1">
        <v>4</v>
      </c>
      <c r="X70" s="1"/>
      <c r="Y70" s="1"/>
      <c r="Z70" s="1"/>
      <c r="AA70" s="1"/>
      <c r="AB70" s="1"/>
      <c r="AG70" t="str">
        <f t="shared" si="23"/>
        <v>Kent</v>
      </c>
      <c r="AH70" t="s">
        <v>2957</v>
      </c>
      <c r="AI70">
        <v>6</v>
      </c>
      <c r="AJ70" s="7"/>
      <c r="AK70" s="130">
        <v>9</v>
      </c>
      <c r="AL70" s="131">
        <v>5</v>
      </c>
      <c r="AM70" s="131">
        <v>45</v>
      </c>
      <c r="AN70" s="133">
        <v>40290</v>
      </c>
      <c r="AO70">
        <f t="shared" si="20"/>
        <v>9005</v>
      </c>
      <c r="AP70" t="s">
        <v>1579</v>
      </c>
    </row>
    <row r="71" spans="1:42" hidden="1" outlineLevel="1" x14ac:dyDescent="0.2">
      <c r="A71" t="s">
        <v>2416</v>
      </c>
      <c r="B71" s="10" t="s">
        <v>1195</v>
      </c>
      <c r="C71" s="1">
        <f t="shared" si="12"/>
        <v>5602</v>
      </c>
      <c r="D71" s="7">
        <f t="shared" si="13"/>
        <v>1</v>
      </c>
      <c r="E71" s="7">
        <f t="shared" si="14"/>
        <v>2</v>
      </c>
      <c r="F71" s="7">
        <f t="shared" si="15"/>
        <v>3</v>
      </c>
      <c r="G71" s="1">
        <f t="shared" si="21"/>
        <v>1217</v>
      </c>
      <c r="H71" s="2">
        <f t="shared" si="22"/>
        <v>0.21724384148518386</v>
      </c>
      <c r="I71" s="8"/>
      <c r="J71" s="2">
        <f t="shared" si="16"/>
        <v>0.52034987504462693</v>
      </c>
      <c r="K71" s="2">
        <f t="shared" si="17"/>
        <v>0.30310603355944304</v>
      </c>
      <c r="L71" s="2">
        <f t="shared" si="18"/>
        <v>0.15672973937879328</v>
      </c>
      <c r="M71" s="2">
        <f t="shared" si="19"/>
        <v>1.9814352017136744E-2</v>
      </c>
      <c r="N71" s="1">
        <v>2915</v>
      </c>
      <c r="O71" s="1">
        <v>1698</v>
      </c>
      <c r="P71" s="1">
        <v>878</v>
      </c>
      <c r="Q71" s="1">
        <v>83</v>
      </c>
      <c r="R71" s="1">
        <v>15</v>
      </c>
      <c r="S71" s="68">
        <v>11</v>
      </c>
      <c r="T71" s="1">
        <v>2</v>
      </c>
      <c r="X71" s="1"/>
      <c r="Y71" s="1"/>
      <c r="Z71" s="1"/>
      <c r="AA71" s="1"/>
      <c r="AB71" s="1"/>
      <c r="AG71" t="str">
        <f t="shared" si="23"/>
        <v>Killingly</v>
      </c>
      <c r="AH71" t="s">
        <v>50</v>
      </c>
      <c r="AI71">
        <v>2</v>
      </c>
      <c r="AJ71" s="7"/>
      <c r="AK71" s="130">
        <v>9</v>
      </c>
      <c r="AL71" s="131">
        <v>15</v>
      </c>
      <c r="AM71" s="131">
        <v>35</v>
      </c>
      <c r="AN71" s="133">
        <v>40500</v>
      </c>
      <c r="AO71">
        <f t="shared" si="20"/>
        <v>9015</v>
      </c>
      <c r="AP71" t="s">
        <v>1579</v>
      </c>
    </row>
    <row r="72" spans="1:42" hidden="1" outlineLevel="1" x14ac:dyDescent="0.2">
      <c r="A72" t="s">
        <v>2417</v>
      </c>
      <c r="B72" s="10" t="s">
        <v>1195</v>
      </c>
      <c r="C72" s="1">
        <f t="shared" si="12"/>
        <v>2927</v>
      </c>
      <c r="D72" s="7">
        <f t="shared" si="13"/>
        <v>1</v>
      </c>
      <c r="E72" s="7">
        <f t="shared" si="14"/>
        <v>2</v>
      </c>
      <c r="F72" s="7">
        <f t="shared" si="15"/>
        <v>3</v>
      </c>
      <c r="G72" s="1">
        <f t="shared" si="21"/>
        <v>326</v>
      </c>
      <c r="H72" s="2">
        <f t="shared" si="22"/>
        <v>0.11137683635121284</v>
      </c>
      <c r="I72" s="8"/>
      <c r="J72" s="2">
        <f t="shared" si="16"/>
        <v>0.45848992142125045</v>
      </c>
      <c r="K72" s="2">
        <f t="shared" si="17"/>
        <v>0.34711308507003757</v>
      </c>
      <c r="L72" s="2">
        <f t="shared" si="18"/>
        <v>0.16330714041680902</v>
      </c>
      <c r="M72" s="2">
        <f t="shared" si="19"/>
        <v>3.1089853091902958E-2</v>
      </c>
      <c r="N72" s="1">
        <v>1342</v>
      </c>
      <c r="O72" s="1">
        <v>1016</v>
      </c>
      <c r="P72" s="1">
        <v>478</v>
      </c>
      <c r="Q72" s="1">
        <v>73</v>
      </c>
      <c r="R72" s="1">
        <v>14</v>
      </c>
      <c r="S72" s="68">
        <v>1</v>
      </c>
      <c r="T72" s="1">
        <v>3</v>
      </c>
      <c r="X72" s="1"/>
      <c r="Y72" s="1"/>
      <c r="Z72" s="1"/>
      <c r="AA72" s="1"/>
      <c r="AB72" s="1"/>
      <c r="AG72" t="str">
        <f t="shared" si="23"/>
        <v>Killingworth</v>
      </c>
      <c r="AH72" t="s">
        <v>1664</v>
      </c>
      <c r="AI72">
        <v>3</v>
      </c>
      <c r="AJ72" s="7"/>
      <c r="AK72" s="130">
        <v>9</v>
      </c>
      <c r="AL72" s="131">
        <v>7</v>
      </c>
      <c r="AM72" s="131">
        <v>50</v>
      </c>
      <c r="AN72" s="133">
        <v>40710</v>
      </c>
      <c r="AO72">
        <f t="shared" si="20"/>
        <v>9007</v>
      </c>
      <c r="AP72" t="s">
        <v>1579</v>
      </c>
    </row>
    <row r="73" spans="1:42" hidden="1" outlineLevel="1" x14ac:dyDescent="0.2">
      <c r="A73" t="s">
        <v>1819</v>
      </c>
      <c r="B73" s="10" t="s">
        <v>1195</v>
      </c>
      <c r="C73" s="1">
        <f t="shared" si="12"/>
        <v>3110</v>
      </c>
      <c r="D73" s="7">
        <f t="shared" si="13"/>
        <v>1</v>
      </c>
      <c r="E73" s="7">
        <f t="shared" si="14"/>
        <v>2</v>
      </c>
      <c r="F73" s="7">
        <f t="shared" si="15"/>
        <v>3</v>
      </c>
      <c r="G73" s="1">
        <f t="shared" si="21"/>
        <v>277</v>
      </c>
      <c r="H73" s="2">
        <f t="shared" si="22"/>
        <v>8.9067524115755622E-2</v>
      </c>
      <c r="I73" s="8"/>
      <c r="J73" s="2">
        <f t="shared" si="16"/>
        <v>0.44308681672025724</v>
      </c>
      <c r="K73" s="2">
        <f t="shared" si="17"/>
        <v>0.3540192926045016</v>
      </c>
      <c r="L73" s="2">
        <f t="shared" si="18"/>
        <v>0.16623794212218648</v>
      </c>
      <c r="M73" s="2">
        <f t="shared" si="19"/>
        <v>3.6655948553054624E-2</v>
      </c>
      <c r="N73" s="1">
        <v>1378</v>
      </c>
      <c r="O73" s="1">
        <v>1101</v>
      </c>
      <c r="P73" s="1">
        <v>517</v>
      </c>
      <c r="Q73" s="1">
        <v>92</v>
      </c>
      <c r="R73" s="1">
        <v>12</v>
      </c>
      <c r="S73" s="68">
        <v>7</v>
      </c>
      <c r="T73" s="1">
        <v>3</v>
      </c>
      <c r="X73" s="1"/>
      <c r="Y73" s="1"/>
      <c r="Z73" s="1"/>
      <c r="AA73" s="1"/>
      <c r="AB73" s="1"/>
      <c r="AG73" t="str">
        <f t="shared" si="23"/>
        <v>Lebanon</v>
      </c>
      <c r="AH73" t="s">
        <v>43</v>
      </c>
      <c r="AI73">
        <v>2</v>
      </c>
      <c r="AJ73" s="7"/>
      <c r="AK73" s="130">
        <v>9</v>
      </c>
      <c r="AL73" s="131">
        <v>11</v>
      </c>
      <c r="AM73" s="131">
        <v>35</v>
      </c>
      <c r="AN73" s="133">
        <v>42390</v>
      </c>
      <c r="AO73">
        <f t="shared" si="20"/>
        <v>9011</v>
      </c>
      <c r="AP73" t="s">
        <v>1579</v>
      </c>
    </row>
    <row r="74" spans="1:42" hidden="1" outlineLevel="1" x14ac:dyDescent="0.2">
      <c r="A74" t="s">
        <v>447</v>
      </c>
      <c r="B74" s="10" t="s">
        <v>1195</v>
      </c>
      <c r="C74" s="1">
        <f t="shared" si="12"/>
        <v>6221</v>
      </c>
      <c r="D74" s="7">
        <f t="shared" si="13"/>
        <v>1</v>
      </c>
      <c r="E74" s="7">
        <f t="shared" si="14"/>
        <v>2</v>
      </c>
      <c r="F74" s="7">
        <f t="shared" si="15"/>
        <v>3</v>
      </c>
      <c r="G74" s="1">
        <f t="shared" si="21"/>
        <v>259</v>
      </c>
      <c r="H74" s="2">
        <f t="shared" si="22"/>
        <v>4.1633177945667899E-2</v>
      </c>
      <c r="I74" s="8"/>
      <c r="J74" s="2">
        <f t="shared" si="16"/>
        <v>0.45089213952740714</v>
      </c>
      <c r="K74" s="2">
        <f t="shared" si="17"/>
        <v>0.40925896158173924</v>
      </c>
      <c r="L74" s="2">
        <f t="shared" si="18"/>
        <v>0.11396881530300594</v>
      </c>
      <c r="M74" s="2">
        <f t="shared" si="19"/>
        <v>2.5880083587847671E-2</v>
      </c>
      <c r="N74" s="1">
        <v>2805</v>
      </c>
      <c r="O74" s="1">
        <v>2546</v>
      </c>
      <c r="P74" s="1">
        <v>709</v>
      </c>
      <c r="Q74" s="1">
        <v>106</v>
      </c>
      <c r="R74" s="1">
        <v>31</v>
      </c>
      <c r="S74" s="68">
        <v>18</v>
      </c>
      <c r="T74" s="1">
        <v>6</v>
      </c>
      <c r="X74" s="1"/>
      <c r="Y74" s="1"/>
      <c r="Z74" s="1"/>
      <c r="AA74" s="1"/>
      <c r="AB74" s="1"/>
      <c r="AG74" t="str">
        <f t="shared" si="23"/>
        <v>Ledyard</v>
      </c>
      <c r="AH74" t="s">
        <v>43</v>
      </c>
      <c r="AI74">
        <v>2</v>
      </c>
      <c r="AJ74" s="7"/>
      <c r="AK74" s="130">
        <v>9</v>
      </c>
      <c r="AL74" s="131">
        <v>11</v>
      </c>
      <c r="AM74" s="131">
        <v>40</v>
      </c>
      <c r="AN74" s="133">
        <v>42600</v>
      </c>
      <c r="AO74">
        <f t="shared" si="20"/>
        <v>9011</v>
      </c>
      <c r="AP74" t="s">
        <v>1579</v>
      </c>
    </row>
    <row r="75" spans="1:42" hidden="1" outlineLevel="1" x14ac:dyDescent="0.2">
      <c r="A75" t="s">
        <v>1503</v>
      </c>
      <c r="B75" s="10" t="s">
        <v>1195</v>
      </c>
      <c r="C75" s="1">
        <f t="shared" si="12"/>
        <v>1813</v>
      </c>
      <c r="D75" s="7">
        <f t="shared" si="13"/>
        <v>1</v>
      </c>
      <c r="E75" s="7">
        <f t="shared" si="14"/>
        <v>2</v>
      </c>
      <c r="F75" s="7">
        <f t="shared" si="15"/>
        <v>3</v>
      </c>
      <c r="G75" s="1">
        <f t="shared" si="21"/>
        <v>450</v>
      </c>
      <c r="H75" s="2">
        <f t="shared" si="22"/>
        <v>0.24820739106453393</v>
      </c>
      <c r="I75" s="8"/>
      <c r="J75" s="2">
        <f t="shared" si="16"/>
        <v>0.53723110865968005</v>
      </c>
      <c r="K75" s="2">
        <f t="shared" si="17"/>
        <v>0.28902371759514617</v>
      </c>
      <c r="L75" s="2">
        <f t="shared" si="18"/>
        <v>0.15609487038058467</v>
      </c>
      <c r="M75" s="2">
        <f t="shared" si="19"/>
        <v>1.7650303364589115E-2</v>
      </c>
      <c r="N75" s="1">
        <v>974</v>
      </c>
      <c r="O75" s="1">
        <v>524</v>
      </c>
      <c r="P75" s="1">
        <v>283</v>
      </c>
      <c r="Q75" s="1">
        <v>24</v>
      </c>
      <c r="R75" s="1">
        <v>4</v>
      </c>
      <c r="S75" s="68">
        <v>4</v>
      </c>
      <c r="T75" s="1">
        <v>0</v>
      </c>
      <c r="X75" s="1"/>
      <c r="Y75" s="1"/>
      <c r="Z75" s="1"/>
      <c r="AA75" s="1"/>
      <c r="AB75" s="1"/>
      <c r="AG75" t="str">
        <f t="shared" si="23"/>
        <v>Lisbon</v>
      </c>
      <c r="AH75" t="s">
        <v>43</v>
      </c>
      <c r="AI75">
        <v>2</v>
      </c>
      <c r="AJ75" s="7"/>
      <c r="AK75" s="130">
        <v>9</v>
      </c>
      <c r="AL75" s="131">
        <v>11</v>
      </c>
      <c r="AM75" s="131">
        <v>45</v>
      </c>
      <c r="AN75" s="133">
        <v>43230</v>
      </c>
      <c r="AO75">
        <f t="shared" si="20"/>
        <v>9011</v>
      </c>
      <c r="AP75" t="s">
        <v>1579</v>
      </c>
    </row>
    <row r="76" spans="1:42" hidden="1" outlineLevel="1" x14ac:dyDescent="0.2">
      <c r="A76" t="s">
        <v>2957</v>
      </c>
      <c r="B76" s="10" t="s">
        <v>1195</v>
      </c>
      <c r="C76" s="1">
        <f t="shared" si="12"/>
        <v>3991</v>
      </c>
      <c r="D76" s="7">
        <f t="shared" si="13"/>
        <v>1</v>
      </c>
      <c r="E76" s="7">
        <f t="shared" si="14"/>
        <v>2</v>
      </c>
      <c r="F76" s="7">
        <f t="shared" si="15"/>
        <v>3</v>
      </c>
      <c r="G76" s="1">
        <f t="shared" si="21"/>
        <v>80</v>
      </c>
      <c r="H76" s="2">
        <f t="shared" si="22"/>
        <v>2.0045101478326235E-2</v>
      </c>
      <c r="I76" s="8"/>
      <c r="J76" s="2">
        <f t="shared" si="16"/>
        <v>0.44149336006013529</v>
      </c>
      <c r="K76" s="2">
        <f t="shared" si="17"/>
        <v>0.42144825858180907</v>
      </c>
      <c r="L76" s="2">
        <f t="shared" si="18"/>
        <v>9.8471561012277622E-2</v>
      </c>
      <c r="M76" s="2">
        <f t="shared" si="19"/>
        <v>3.8586820345778025E-2</v>
      </c>
      <c r="N76" s="1">
        <v>1762</v>
      </c>
      <c r="O76" s="1">
        <v>1682</v>
      </c>
      <c r="P76" s="1">
        <v>393</v>
      </c>
      <c r="Q76" s="1">
        <v>117</v>
      </c>
      <c r="R76" s="1">
        <v>25</v>
      </c>
      <c r="S76" s="68">
        <v>5</v>
      </c>
      <c r="T76" s="1">
        <v>7</v>
      </c>
      <c r="X76" s="1"/>
      <c r="Y76" s="1"/>
      <c r="Z76" s="1"/>
      <c r="AA76" s="1"/>
      <c r="AB76" s="1"/>
      <c r="AG76" t="str">
        <f t="shared" si="23"/>
        <v>Litchfield</v>
      </c>
      <c r="AH76" t="s">
        <v>2957</v>
      </c>
      <c r="AI76">
        <v>6</v>
      </c>
      <c r="AJ76" s="7"/>
      <c r="AK76" s="130">
        <v>9</v>
      </c>
      <c r="AL76" s="131">
        <v>5</v>
      </c>
      <c r="AM76" s="131">
        <v>50</v>
      </c>
      <c r="AN76" s="133">
        <v>43370</v>
      </c>
      <c r="AO76">
        <f t="shared" si="20"/>
        <v>9005</v>
      </c>
      <c r="AP76" t="s">
        <v>1579</v>
      </c>
    </row>
    <row r="77" spans="1:42" hidden="1" outlineLevel="1" x14ac:dyDescent="0.2">
      <c r="A77" t="s">
        <v>1582</v>
      </c>
      <c r="B77" s="10" t="s">
        <v>1195</v>
      </c>
      <c r="C77" s="1">
        <f t="shared" si="12"/>
        <v>1296</v>
      </c>
      <c r="D77" s="7">
        <f t="shared" si="13"/>
        <v>1</v>
      </c>
      <c r="E77" s="7">
        <f t="shared" si="14"/>
        <v>2</v>
      </c>
      <c r="F77" s="7">
        <f t="shared" si="15"/>
        <v>3</v>
      </c>
      <c r="G77" s="1">
        <f t="shared" si="21"/>
        <v>42</v>
      </c>
      <c r="H77" s="2">
        <f t="shared" si="22"/>
        <v>3.2407407407407406E-2</v>
      </c>
      <c r="I77" s="8"/>
      <c r="J77" s="2">
        <f t="shared" si="16"/>
        <v>0.44598765432098764</v>
      </c>
      <c r="K77" s="2">
        <f t="shared" si="17"/>
        <v>0.41358024691358025</v>
      </c>
      <c r="L77" s="2">
        <f t="shared" si="18"/>
        <v>0.11265432098765432</v>
      </c>
      <c r="M77" s="2">
        <f t="shared" si="19"/>
        <v>2.777777777777779E-2</v>
      </c>
      <c r="N77" s="1">
        <v>578</v>
      </c>
      <c r="O77" s="1">
        <v>536</v>
      </c>
      <c r="P77" s="1">
        <v>146</v>
      </c>
      <c r="Q77" s="1">
        <v>31</v>
      </c>
      <c r="R77" s="1">
        <v>4</v>
      </c>
      <c r="S77" s="68">
        <v>0</v>
      </c>
      <c r="T77" s="1">
        <v>1</v>
      </c>
      <c r="X77" s="1"/>
      <c r="Y77" s="1"/>
      <c r="Z77" s="1"/>
      <c r="AA77" s="1"/>
      <c r="AB77" s="1"/>
      <c r="AG77" t="str">
        <f t="shared" si="23"/>
        <v>Lyme</v>
      </c>
      <c r="AH77" t="s">
        <v>43</v>
      </c>
      <c r="AI77">
        <v>2</v>
      </c>
      <c r="AJ77" s="7"/>
      <c r="AK77" s="130">
        <v>9</v>
      </c>
      <c r="AL77" s="131">
        <v>11</v>
      </c>
      <c r="AM77" s="131">
        <v>50</v>
      </c>
      <c r="AN77" s="133">
        <v>44210</v>
      </c>
      <c r="AO77">
        <f t="shared" si="20"/>
        <v>9011</v>
      </c>
      <c r="AP77" t="s">
        <v>1579</v>
      </c>
    </row>
    <row r="78" spans="1:42" hidden="1" outlineLevel="1" x14ac:dyDescent="0.2">
      <c r="A78" t="s">
        <v>2709</v>
      </c>
      <c r="B78" s="10" t="s">
        <v>1195</v>
      </c>
      <c r="C78" s="1">
        <f t="shared" si="12"/>
        <v>8932</v>
      </c>
      <c r="D78" s="7">
        <f t="shared" si="13"/>
        <v>2</v>
      </c>
      <c r="E78" s="7">
        <f t="shared" si="14"/>
        <v>1</v>
      </c>
      <c r="F78" s="7">
        <f t="shared" si="15"/>
        <v>3</v>
      </c>
      <c r="G78" s="1">
        <f t="shared" si="21"/>
        <v>559</v>
      </c>
      <c r="H78" s="2">
        <f t="shared" si="22"/>
        <v>6.2583967756381545E-2</v>
      </c>
      <c r="I78" s="8"/>
      <c r="J78" s="2">
        <f t="shared" si="16"/>
        <v>0.4139050604567846</v>
      </c>
      <c r="K78" s="2">
        <f t="shared" si="17"/>
        <v>0.47648902821316613</v>
      </c>
      <c r="L78" s="2">
        <f t="shared" si="18"/>
        <v>8.6206896551724144E-2</v>
      </c>
      <c r="M78" s="2">
        <f t="shared" si="19"/>
        <v>2.3399014778325067E-2</v>
      </c>
      <c r="N78" s="1">
        <v>3697</v>
      </c>
      <c r="O78" s="1">
        <v>4256</v>
      </c>
      <c r="P78" s="1">
        <v>770</v>
      </c>
      <c r="Q78" s="1">
        <v>159</v>
      </c>
      <c r="R78" s="1">
        <v>30</v>
      </c>
      <c r="S78" s="68">
        <v>9</v>
      </c>
      <c r="T78" s="1">
        <v>11</v>
      </c>
      <c r="X78" s="1"/>
      <c r="Y78" s="1"/>
      <c r="Z78" s="1"/>
      <c r="AA78" s="1"/>
      <c r="AB78" s="1"/>
      <c r="AG78" t="str">
        <f t="shared" si="23"/>
        <v>Madison</v>
      </c>
      <c r="AH78" t="s">
        <v>42</v>
      </c>
      <c r="AI78">
        <v>3</v>
      </c>
      <c r="AJ78" s="7"/>
      <c r="AK78" s="130">
        <v>9</v>
      </c>
      <c r="AL78" s="131">
        <v>9</v>
      </c>
      <c r="AM78" s="131">
        <v>50</v>
      </c>
      <c r="AN78" s="133">
        <v>44560</v>
      </c>
      <c r="AO78">
        <f t="shared" si="20"/>
        <v>9009</v>
      </c>
      <c r="AP78" t="s">
        <v>1579</v>
      </c>
    </row>
    <row r="79" spans="1:42" hidden="1" outlineLevel="1" x14ac:dyDescent="0.2">
      <c r="A79" t="s">
        <v>1361</v>
      </c>
      <c r="B79" s="10" t="s">
        <v>1195</v>
      </c>
      <c r="C79" s="1">
        <f t="shared" si="12"/>
        <v>23908</v>
      </c>
      <c r="D79" s="7">
        <f t="shared" si="13"/>
        <v>1</v>
      </c>
      <c r="E79" s="7">
        <f t="shared" si="14"/>
        <v>2</v>
      </c>
      <c r="F79" s="7">
        <f t="shared" si="15"/>
        <v>3</v>
      </c>
      <c r="G79" s="1">
        <f t="shared" si="21"/>
        <v>5513</v>
      </c>
      <c r="H79" s="2">
        <f t="shared" si="22"/>
        <v>0.23059227036975072</v>
      </c>
      <c r="I79" s="8"/>
      <c r="J79" s="2">
        <f t="shared" si="16"/>
        <v>0.54387652668562825</v>
      </c>
      <c r="K79" s="2">
        <f t="shared" si="17"/>
        <v>0.31328425631587753</v>
      </c>
      <c r="L79" s="2">
        <f t="shared" si="18"/>
        <v>0.11849590095365568</v>
      </c>
      <c r="M79" s="2">
        <f t="shared" si="19"/>
        <v>2.4343316044838539E-2</v>
      </c>
      <c r="N79" s="1">
        <v>13003</v>
      </c>
      <c r="O79" s="1">
        <v>7490</v>
      </c>
      <c r="P79" s="1">
        <v>2833</v>
      </c>
      <c r="Q79" s="1">
        <v>456</v>
      </c>
      <c r="R79" s="1">
        <v>62</v>
      </c>
      <c r="S79" s="68">
        <v>35</v>
      </c>
      <c r="T79" s="1">
        <v>29</v>
      </c>
      <c r="X79" s="1"/>
      <c r="Y79" s="1"/>
      <c r="Z79" s="1"/>
      <c r="AA79" s="1"/>
      <c r="AB79" s="1"/>
      <c r="AG79" t="str">
        <f t="shared" si="23"/>
        <v>Manchester</v>
      </c>
      <c r="AH79" t="s">
        <v>2956</v>
      </c>
      <c r="AI79">
        <v>1</v>
      </c>
      <c r="AJ79" s="7"/>
      <c r="AK79" s="130">
        <v>9</v>
      </c>
      <c r="AL79" s="131">
        <v>3</v>
      </c>
      <c r="AM79" s="131">
        <v>80</v>
      </c>
      <c r="AN79" s="133">
        <v>44700</v>
      </c>
      <c r="AO79">
        <f t="shared" si="20"/>
        <v>9003</v>
      </c>
      <c r="AP79" t="s">
        <v>1579</v>
      </c>
    </row>
    <row r="80" spans="1:42" hidden="1" outlineLevel="1" x14ac:dyDescent="0.2">
      <c r="A80" t="s">
        <v>2966</v>
      </c>
      <c r="B80" s="10" t="s">
        <v>1195</v>
      </c>
      <c r="C80" s="1">
        <f t="shared" si="12"/>
        <v>6528</v>
      </c>
      <c r="D80" s="7">
        <f t="shared" si="13"/>
        <v>1</v>
      </c>
      <c r="E80" s="7">
        <f t="shared" si="14"/>
        <v>2</v>
      </c>
      <c r="F80" s="7">
        <f t="shared" si="15"/>
        <v>3</v>
      </c>
      <c r="G80" s="1">
        <f t="shared" si="21"/>
        <v>2532</v>
      </c>
      <c r="H80" s="2">
        <f t="shared" si="22"/>
        <v>0.38786764705882354</v>
      </c>
      <c r="I80" s="8"/>
      <c r="J80" s="2">
        <f t="shared" si="16"/>
        <v>0.61351102941176472</v>
      </c>
      <c r="K80" s="2">
        <f t="shared" si="17"/>
        <v>0.22564338235294118</v>
      </c>
      <c r="L80" s="2">
        <f t="shared" si="18"/>
        <v>8.547794117647059E-2</v>
      </c>
      <c r="M80" s="2">
        <f t="shared" si="19"/>
        <v>7.5367647058823511E-2</v>
      </c>
      <c r="N80" s="1">
        <v>4005</v>
      </c>
      <c r="O80" s="1">
        <v>1473</v>
      </c>
      <c r="P80" s="1">
        <v>558</v>
      </c>
      <c r="Q80" s="1">
        <v>446</v>
      </c>
      <c r="R80" s="1">
        <v>21</v>
      </c>
      <c r="S80" s="68">
        <v>10</v>
      </c>
      <c r="T80" s="1">
        <v>15</v>
      </c>
      <c r="X80" s="1"/>
      <c r="Y80" s="1"/>
      <c r="Z80" s="1"/>
      <c r="AA80" s="1"/>
      <c r="AB80" s="1"/>
      <c r="AG80" t="str">
        <f t="shared" si="23"/>
        <v>Mansfield</v>
      </c>
      <c r="AH80" t="s">
        <v>44</v>
      </c>
      <c r="AI80">
        <v>2</v>
      </c>
      <c r="AJ80" s="7"/>
      <c r="AK80" s="130">
        <v>9</v>
      </c>
      <c r="AL80" s="131">
        <v>13</v>
      </c>
      <c r="AM80" s="131">
        <v>35</v>
      </c>
      <c r="AN80" s="133">
        <v>44910</v>
      </c>
      <c r="AO80">
        <f t="shared" si="20"/>
        <v>9013</v>
      </c>
      <c r="AP80" t="s">
        <v>1579</v>
      </c>
    </row>
    <row r="81" spans="1:42" hidden="1" outlineLevel="1" x14ac:dyDescent="0.2">
      <c r="A81" t="s">
        <v>2744</v>
      </c>
      <c r="B81" s="10" t="s">
        <v>1195</v>
      </c>
      <c r="C81" s="1">
        <f t="shared" si="12"/>
        <v>2858</v>
      </c>
      <c r="D81" s="7">
        <f t="shared" si="13"/>
        <v>1</v>
      </c>
      <c r="E81" s="7">
        <f t="shared" si="14"/>
        <v>2</v>
      </c>
      <c r="F81" s="7">
        <f t="shared" si="15"/>
        <v>3</v>
      </c>
      <c r="G81" s="1">
        <f t="shared" si="21"/>
        <v>352</v>
      </c>
      <c r="H81" s="2">
        <f t="shared" si="22"/>
        <v>0.1231630510846746</v>
      </c>
      <c r="I81" s="8"/>
      <c r="J81" s="2">
        <f t="shared" si="16"/>
        <v>0.48250524842547238</v>
      </c>
      <c r="K81" s="2">
        <f t="shared" si="17"/>
        <v>0.35934219734079775</v>
      </c>
      <c r="L81" s="2">
        <f t="shared" si="18"/>
        <v>0.12841147655703289</v>
      </c>
      <c r="M81" s="2">
        <f t="shared" si="19"/>
        <v>2.9741077676696981E-2</v>
      </c>
      <c r="N81" s="1">
        <v>1379</v>
      </c>
      <c r="O81" s="1">
        <v>1027</v>
      </c>
      <c r="P81" s="1">
        <v>367</v>
      </c>
      <c r="Q81" s="1">
        <v>68</v>
      </c>
      <c r="R81" s="1">
        <v>11</v>
      </c>
      <c r="S81" s="68">
        <v>3</v>
      </c>
      <c r="T81" s="1">
        <v>3</v>
      </c>
      <c r="X81" s="1"/>
      <c r="Y81" s="1"/>
      <c r="Z81" s="1"/>
      <c r="AA81" s="1"/>
      <c r="AB81" s="1"/>
      <c r="AG81" t="str">
        <f t="shared" si="23"/>
        <v>Marlborough</v>
      </c>
      <c r="AH81" t="s">
        <v>2956</v>
      </c>
      <c r="AI81">
        <v>1</v>
      </c>
      <c r="AJ81" s="7"/>
      <c r="AK81" s="130">
        <v>9</v>
      </c>
      <c r="AL81" s="131">
        <v>3</v>
      </c>
      <c r="AM81" s="131">
        <v>85</v>
      </c>
      <c r="AN81" s="133">
        <v>45820</v>
      </c>
      <c r="AO81">
        <f t="shared" si="20"/>
        <v>9003</v>
      </c>
      <c r="AP81" t="s">
        <v>1579</v>
      </c>
    </row>
    <row r="82" spans="1:42" hidden="1" outlineLevel="1" x14ac:dyDescent="0.2">
      <c r="A82" t="s">
        <v>513</v>
      </c>
      <c r="B82" s="10" t="s">
        <v>1195</v>
      </c>
      <c r="C82" s="1">
        <f t="shared" si="12"/>
        <v>21042</v>
      </c>
      <c r="D82" s="7">
        <f t="shared" si="13"/>
        <v>1</v>
      </c>
      <c r="E82" s="7">
        <f t="shared" si="14"/>
        <v>2</v>
      </c>
      <c r="F82" s="7">
        <f t="shared" si="15"/>
        <v>3</v>
      </c>
      <c r="G82" s="1">
        <f t="shared" si="21"/>
        <v>6729</v>
      </c>
      <c r="H82" s="2">
        <f t="shared" si="22"/>
        <v>0.31978899344168804</v>
      </c>
      <c r="I82" s="8"/>
      <c r="J82" s="2">
        <f t="shared" si="16"/>
        <v>0.58777682729778535</v>
      </c>
      <c r="K82" s="2">
        <f t="shared" si="17"/>
        <v>0.26798783385609731</v>
      </c>
      <c r="L82" s="2">
        <f t="shared" si="18"/>
        <v>0.1264138389886893</v>
      </c>
      <c r="M82" s="2">
        <f t="shared" si="19"/>
        <v>1.7821499857428036E-2</v>
      </c>
      <c r="N82" s="1">
        <v>12368</v>
      </c>
      <c r="O82" s="1">
        <v>5639</v>
      </c>
      <c r="P82" s="1">
        <v>2660</v>
      </c>
      <c r="Q82" s="1">
        <v>227</v>
      </c>
      <c r="R82" s="1">
        <v>76</v>
      </c>
      <c r="S82" s="68">
        <v>48</v>
      </c>
      <c r="T82" s="1">
        <v>24</v>
      </c>
      <c r="X82" s="1"/>
      <c r="Y82" s="1"/>
      <c r="Z82" s="1"/>
      <c r="AA82" s="1"/>
      <c r="AB82" s="1"/>
      <c r="AG82" t="str">
        <f t="shared" si="23"/>
        <v>Meriden</v>
      </c>
      <c r="AH82" t="s">
        <v>42</v>
      </c>
      <c r="AI82">
        <v>5</v>
      </c>
      <c r="AJ82" s="7"/>
      <c r="AK82" s="130">
        <v>9</v>
      </c>
      <c r="AL82" s="131">
        <v>9</v>
      </c>
      <c r="AM82" s="131">
        <v>55</v>
      </c>
      <c r="AN82" s="133">
        <v>46520</v>
      </c>
      <c r="AO82">
        <f t="shared" si="20"/>
        <v>9009</v>
      </c>
      <c r="AP82" t="s">
        <v>1579</v>
      </c>
    </row>
    <row r="83" spans="1:42" hidden="1" outlineLevel="1" x14ac:dyDescent="0.2">
      <c r="A83" t="s">
        <v>387</v>
      </c>
      <c r="B83" s="10" t="s">
        <v>1195</v>
      </c>
      <c r="C83" s="1">
        <f t="shared" si="12"/>
        <v>3461</v>
      </c>
      <c r="D83" s="7">
        <f t="shared" si="13"/>
        <v>2</v>
      </c>
      <c r="E83" s="7">
        <f t="shared" si="14"/>
        <v>1</v>
      </c>
      <c r="F83" s="7">
        <f t="shared" si="15"/>
        <v>3</v>
      </c>
      <c r="G83" s="1">
        <f t="shared" si="21"/>
        <v>601</v>
      </c>
      <c r="H83" s="2">
        <f t="shared" si="22"/>
        <v>0.17364923432533949</v>
      </c>
      <c r="I83" s="8"/>
      <c r="J83" s="2">
        <f t="shared" si="16"/>
        <v>0.36290089569488587</v>
      </c>
      <c r="K83" s="2">
        <f t="shared" si="17"/>
        <v>0.53655013002022534</v>
      </c>
      <c r="L83" s="2">
        <f t="shared" si="18"/>
        <v>8.46576134065299E-2</v>
      </c>
      <c r="M83" s="2">
        <f t="shared" si="19"/>
        <v>1.5891360878358948E-2</v>
      </c>
      <c r="N83" s="1">
        <v>1256</v>
      </c>
      <c r="O83" s="1">
        <v>1857</v>
      </c>
      <c r="P83" s="1">
        <v>293</v>
      </c>
      <c r="Q83" s="1">
        <v>32</v>
      </c>
      <c r="R83" s="1">
        <v>10</v>
      </c>
      <c r="S83" s="68">
        <v>9</v>
      </c>
      <c r="T83" s="1">
        <v>4</v>
      </c>
      <c r="X83" s="1"/>
      <c r="Y83" s="1"/>
      <c r="Z83" s="1"/>
      <c r="AA83" s="1"/>
      <c r="AB83" s="1"/>
      <c r="AG83" t="str">
        <f t="shared" si="23"/>
        <v>Middlebury</v>
      </c>
      <c r="AH83" t="s">
        <v>42</v>
      </c>
      <c r="AI83">
        <v>5</v>
      </c>
      <c r="AJ83" s="7"/>
      <c r="AK83" s="130">
        <v>9</v>
      </c>
      <c r="AL83" s="131">
        <v>9</v>
      </c>
      <c r="AM83" s="131">
        <v>60</v>
      </c>
      <c r="AN83" s="133">
        <v>46940</v>
      </c>
      <c r="AO83">
        <f t="shared" si="20"/>
        <v>9009</v>
      </c>
      <c r="AP83" t="s">
        <v>1579</v>
      </c>
    </row>
    <row r="84" spans="1:42" hidden="1" outlineLevel="1" x14ac:dyDescent="0.2">
      <c r="A84" t="s">
        <v>767</v>
      </c>
      <c r="B84" s="10" t="s">
        <v>1195</v>
      </c>
      <c r="C84" s="1">
        <f t="shared" si="12"/>
        <v>2239</v>
      </c>
      <c r="D84" s="7">
        <f t="shared" si="13"/>
        <v>1</v>
      </c>
      <c r="E84" s="7">
        <f t="shared" si="14"/>
        <v>2</v>
      </c>
      <c r="F84" s="7">
        <f t="shared" si="15"/>
        <v>3</v>
      </c>
      <c r="G84" s="1">
        <f t="shared" si="21"/>
        <v>502</v>
      </c>
      <c r="H84" s="2">
        <f t="shared" si="22"/>
        <v>0.22420723537293435</v>
      </c>
      <c r="I84" s="8"/>
      <c r="J84" s="2">
        <f t="shared" si="16"/>
        <v>0.53014738722644039</v>
      </c>
      <c r="K84" s="2">
        <f t="shared" si="17"/>
        <v>0.30594015185350604</v>
      </c>
      <c r="L84" s="2">
        <f t="shared" si="18"/>
        <v>0.13756141134435015</v>
      </c>
      <c r="M84" s="2">
        <f t="shared" si="19"/>
        <v>2.6351049575703417E-2</v>
      </c>
      <c r="N84" s="1">
        <v>1187</v>
      </c>
      <c r="O84" s="1">
        <v>685</v>
      </c>
      <c r="P84" s="1">
        <v>308</v>
      </c>
      <c r="Q84" s="1">
        <v>47</v>
      </c>
      <c r="R84" s="1">
        <v>9</v>
      </c>
      <c r="S84" s="68">
        <v>0</v>
      </c>
      <c r="T84" s="1">
        <v>3</v>
      </c>
      <c r="X84" s="1"/>
      <c r="Y84" s="1"/>
      <c r="Z84" s="1"/>
      <c r="AA84" s="1"/>
      <c r="AB84" s="1"/>
      <c r="AG84" t="str">
        <f t="shared" si="23"/>
        <v>Middlefield</v>
      </c>
      <c r="AH84" t="s">
        <v>1664</v>
      </c>
      <c r="AI84">
        <v>3</v>
      </c>
      <c r="AJ84" s="7"/>
      <c r="AK84" s="130">
        <v>9</v>
      </c>
      <c r="AL84" s="131">
        <v>7</v>
      </c>
      <c r="AM84" s="131">
        <v>55</v>
      </c>
      <c r="AN84" s="133">
        <v>47080</v>
      </c>
      <c r="AO84">
        <f t="shared" si="20"/>
        <v>9007</v>
      </c>
      <c r="AP84" t="s">
        <v>1579</v>
      </c>
    </row>
    <row r="85" spans="1:42" hidden="1" outlineLevel="1" x14ac:dyDescent="0.2">
      <c r="A85" t="s">
        <v>2135</v>
      </c>
      <c r="B85" s="10" t="s">
        <v>1195</v>
      </c>
      <c r="C85" s="1">
        <f t="shared" si="12"/>
        <v>18115</v>
      </c>
      <c r="D85" s="7">
        <f t="shared" si="13"/>
        <v>1</v>
      </c>
      <c r="E85" s="7">
        <f t="shared" si="14"/>
        <v>2</v>
      </c>
      <c r="F85" s="7">
        <f t="shared" si="15"/>
        <v>3</v>
      </c>
      <c r="G85" s="1">
        <f t="shared" si="21"/>
        <v>6807</v>
      </c>
      <c r="H85" s="2">
        <f t="shared" si="22"/>
        <v>0.37576593982887108</v>
      </c>
      <c r="I85" s="8"/>
      <c r="J85" s="2">
        <f t="shared" si="16"/>
        <v>0.62064587358542644</v>
      </c>
      <c r="K85" s="2">
        <f t="shared" si="17"/>
        <v>0.24487993375655534</v>
      </c>
      <c r="L85" s="2">
        <f t="shared" si="18"/>
        <v>0.10063483301131659</v>
      </c>
      <c r="M85" s="2">
        <f t="shared" si="19"/>
        <v>3.3839359646701622E-2</v>
      </c>
      <c r="N85" s="1">
        <v>11243</v>
      </c>
      <c r="O85" s="1">
        <v>4436</v>
      </c>
      <c r="P85" s="1">
        <v>1823</v>
      </c>
      <c r="Q85" s="1">
        <v>488</v>
      </c>
      <c r="R85" s="1">
        <v>66</v>
      </c>
      <c r="S85" s="68">
        <v>39</v>
      </c>
      <c r="T85" s="1">
        <v>20</v>
      </c>
      <c r="X85" s="1"/>
      <c r="Y85" s="1"/>
      <c r="Z85" s="1"/>
      <c r="AA85" s="1"/>
      <c r="AB85" s="1"/>
      <c r="AG85" t="str">
        <f t="shared" si="23"/>
        <v>Middletown</v>
      </c>
      <c r="AH85" t="s">
        <v>1664</v>
      </c>
      <c r="AI85">
        <v>2</v>
      </c>
      <c r="AJ85" s="7"/>
      <c r="AK85" s="130">
        <v>9</v>
      </c>
      <c r="AL85" s="131">
        <v>7</v>
      </c>
      <c r="AM85" s="131">
        <v>60</v>
      </c>
      <c r="AN85" s="133">
        <v>47360</v>
      </c>
      <c r="AO85">
        <f t="shared" si="20"/>
        <v>9007</v>
      </c>
      <c r="AP85" t="s">
        <v>1579</v>
      </c>
    </row>
    <row r="86" spans="1:42" hidden="1" outlineLevel="1" x14ac:dyDescent="0.2">
      <c r="A86" t="s">
        <v>1526</v>
      </c>
      <c r="B86" s="10" t="s">
        <v>1195</v>
      </c>
      <c r="C86" s="1">
        <f t="shared" si="12"/>
        <v>22897</v>
      </c>
      <c r="D86" s="7">
        <f t="shared" si="13"/>
        <v>1</v>
      </c>
      <c r="E86" s="7">
        <f t="shared" si="14"/>
        <v>2</v>
      </c>
      <c r="F86" s="7">
        <f t="shared" si="15"/>
        <v>3</v>
      </c>
      <c r="G86" s="1">
        <f t="shared" si="21"/>
        <v>3032</v>
      </c>
      <c r="H86" s="2">
        <f t="shared" si="22"/>
        <v>0.13241909420448095</v>
      </c>
      <c r="I86" s="8"/>
      <c r="J86" s="2">
        <f t="shared" si="16"/>
        <v>0.48875398523824082</v>
      </c>
      <c r="K86" s="2">
        <f t="shared" si="17"/>
        <v>0.35633489103375987</v>
      </c>
      <c r="L86" s="2">
        <f t="shared" si="18"/>
        <v>0.13276848495436083</v>
      </c>
      <c r="M86" s="2">
        <f t="shared" si="19"/>
        <v>2.2142638773638534E-2</v>
      </c>
      <c r="N86" s="1">
        <v>11191</v>
      </c>
      <c r="O86" s="1">
        <v>8159</v>
      </c>
      <c r="P86" s="1">
        <v>3040</v>
      </c>
      <c r="Q86" s="1">
        <v>385</v>
      </c>
      <c r="R86" s="1">
        <v>59</v>
      </c>
      <c r="S86" s="68">
        <v>32</v>
      </c>
      <c r="T86" s="1">
        <v>31</v>
      </c>
      <c r="X86" s="1"/>
      <c r="Y86" s="1"/>
      <c r="Z86" s="1"/>
      <c r="AA86" s="1"/>
      <c r="AB86" s="1"/>
      <c r="AG86" t="str">
        <f t="shared" si="23"/>
        <v>Milford</v>
      </c>
      <c r="AH86" t="s">
        <v>42</v>
      </c>
      <c r="AI86">
        <v>3</v>
      </c>
      <c r="AJ86" s="7"/>
      <c r="AK86" s="130">
        <v>9</v>
      </c>
      <c r="AL86" s="131">
        <v>9</v>
      </c>
      <c r="AM86" s="131">
        <v>65</v>
      </c>
      <c r="AN86" s="133">
        <v>47535</v>
      </c>
      <c r="AO86">
        <f t="shared" si="20"/>
        <v>9009</v>
      </c>
      <c r="AP86" t="s">
        <v>1579</v>
      </c>
    </row>
    <row r="87" spans="1:42" hidden="1" outlineLevel="1" x14ac:dyDescent="0.2">
      <c r="A87" t="s">
        <v>2129</v>
      </c>
      <c r="B87" s="10" t="s">
        <v>1195</v>
      </c>
      <c r="C87" s="1">
        <f t="shared" si="12"/>
        <v>8657</v>
      </c>
      <c r="D87" s="7">
        <f t="shared" si="13"/>
        <v>2</v>
      </c>
      <c r="E87" s="7">
        <f t="shared" si="14"/>
        <v>1</v>
      </c>
      <c r="F87" s="7">
        <f t="shared" si="15"/>
        <v>3</v>
      </c>
      <c r="G87" s="1">
        <f t="shared" si="21"/>
        <v>424</v>
      </c>
      <c r="H87" s="2">
        <f t="shared" si="22"/>
        <v>4.8977705902737666E-2</v>
      </c>
      <c r="I87" s="8"/>
      <c r="J87" s="2">
        <f t="shared" si="16"/>
        <v>0.40937969273420355</v>
      </c>
      <c r="K87" s="2">
        <f t="shared" si="17"/>
        <v>0.45835739863694119</v>
      </c>
      <c r="L87" s="2">
        <f t="shared" si="18"/>
        <v>0.11378075545801086</v>
      </c>
      <c r="M87" s="2">
        <f t="shared" si="19"/>
        <v>1.8482153170844451E-2</v>
      </c>
      <c r="N87" s="1">
        <v>3544</v>
      </c>
      <c r="O87" s="1">
        <v>3968</v>
      </c>
      <c r="P87" s="1">
        <v>985</v>
      </c>
      <c r="Q87" s="1">
        <v>109</v>
      </c>
      <c r="R87" s="1">
        <v>35</v>
      </c>
      <c r="S87" s="68">
        <v>9</v>
      </c>
      <c r="T87" s="1">
        <v>7</v>
      </c>
      <c r="X87" s="1"/>
      <c r="Y87" s="1"/>
      <c r="Z87" s="1"/>
      <c r="AA87" s="1"/>
      <c r="AB87" s="1"/>
      <c r="AG87" t="str">
        <f t="shared" si="23"/>
        <v>Monroe</v>
      </c>
      <c r="AH87" t="s">
        <v>2906</v>
      </c>
      <c r="AI87" t="s">
        <v>997</v>
      </c>
      <c r="AJ87" s="7"/>
      <c r="AK87" s="130">
        <v>9</v>
      </c>
      <c r="AL87" s="131">
        <v>1</v>
      </c>
      <c r="AM87" s="131">
        <v>45</v>
      </c>
      <c r="AN87" s="133">
        <v>48620</v>
      </c>
      <c r="AO87">
        <f t="shared" si="20"/>
        <v>9001</v>
      </c>
      <c r="AP87" t="s">
        <v>1579</v>
      </c>
    </row>
    <row r="88" spans="1:42" hidden="1" outlineLevel="1" x14ac:dyDescent="0.2">
      <c r="A88" t="s">
        <v>1370</v>
      </c>
      <c r="B88" s="10" t="s">
        <v>1195</v>
      </c>
      <c r="C88" s="1">
        <f t="shared" si="12"/>
        <v>6880</v>
      </c>
      <c r="D88" s="7">
        <f t="shared" si="13"/>
        <v>1</v>
      </c>
      <c r="E88" s="7">
        <f t="shared" si="14"/>
        <v>2</v>
      </c>
      <c r="F88" s="7">
        <f t="shared" si="15"/>
        <v>3</v>
      </c>
      <c r="G88" s="1">
        <f t="shared" si="21"/>
        <v>1591</v>
      </c>
      <c r="H88" s="2">
        <f t="shared" si="22"/>
        <v>0.23125000000000001</v>
      </c>
      <c r="I88" s="8"/>
      <c r="J88" s="2">
        <f t="shared" si="16"/>
        <v>0.52790697674418607</v>
      </c>
      <c r="K88" s="2">
        <f t="shared" si="17"/>
        <v>0.29665697674418606</v>
      </c>
      <c r="L88" s="2">
        <f t="shared" si="18"/>
        <v>0.15232558139534882</v>
      </c>
      <c r="M88" s="2">
        <f t="shared" si="19"/>
        <v>2.3110465116279039E-2</v>
      </c>
      <c r="N88" s="1">
        <v>3632</v>
      </c>
      <c r="O88" s="1">
        <v>2041</v>
      </c>
      <c r="P88" s="1">
        <v>1048</v>
      </c>
      <c r="Q88" s="1">
        <v>96</v>
      </c>
      <c r="R88" s="1">
        <v>27</v>
      </c>
      <c r="S88" s="68">
        <v>5</v>
      </c>
      <c r="T88" s="1">
        <v>31</v>
      </c>
      <c r="X88" s="1"/>
      <c r="Y88" s="1"/>
      <c r="Z88" s="1"/>
      <c r="AA88" s="1"/>
      <c r="AB88" s="1"/>
      <c r="AG88" t="str">
        <f t="shared" si="23"/>
        <v>Montville</v>
      </c>
      <c r="AH88" t="s">
        <v>43</v>
      </c>
      <c r="AI88">
        <v>2</v>
      </c>
      <c r="AJ88" s="7"/>
      <c r="AK88" s="130">
        <v>9</v>
      </c>
      <c r="AL88" s="131">
        <v>11</v>
      </c>
      <c r="AM88" s="131">
        <v>55</v>
      </c>
      <c r="AN88" s="133">
        <v>48900</v>
      </c>
      <c r="AO88">
        <f t="shared" si="20"/>
        <v>9011</v>
      </c>
      <c r="AP88" t="s">
        <v>1579</v>
      </c>
    </row>
    <row r="89" spans="1:42" hidden="1" outlineLevel="1" x14ac:dyDescent="0.2">
      <c r="A89" t="s">
        <v>3102</v>
      </c>
      <c r="B89" s="10" t="s">
        <v>1195</v>
      </c>
      <c r="C89" s="1">
        <f t="shared" si="12"/>
        <v>1113</v>
      </c>
      <c r="D89" s="7">
        <f t="shared" si="13"/>
        <v>1</v>
      </c>
      <c r="E89" s="7">
        <f t="shared" si="14"/>
        <v>2</v>
      </c>
      <c r="F89" s="7">
        <f t="shared" si="15"/>
        <v>3</v>
      </c>
      <c r="G89" s="1">
        <f t="shared" si="21"/>
        <v>7</v>
      </c>
      <c r="H89" s="2">
        <f t="shared" si="22"/>
        <v>6.2893081761006293E-3</v>
      </c>
      <c r="I89" s="8"/>
      <c r="J89" s="2">
        <f t="shared" si="16"/>
        <v>0.41689128481581311</v>
      </c>
      <c r="K89" s="2">
        <f t="shared" si="17"/>
        <v>0.41060197663971248</v>
      </c>
      <c r="L89" s="2">
        <f t="shared" si="18"/>
        <v>0.13566936208445643</v>
      </c>
      <c r="M89" s="2">
        <f t="shared" si="19"/>
        <v>3.6837376460018029E-2</v>
      </c>
      <c r="N89" s="1">
        <v>464</v>
      </c>
      <c r="O89" s="1">
        <v>457</v>
      </c>
      <c r="P89" s="1">
        <v>151</v>
      </c>
      <c r="Q89" s="1">
        <v>27</v>
      </c>
      <c r="R89" s="1">
        <v>4</v>
      </c>
      <c r="S89" s="68">
        <v>1</v>
      </c>
      <c r="T89" s="1">
        <v>9</v>
      </c>
      <c r="X89" s="1"/>
      <c r="Y89" s="1"/>
      <c r="Z89" s="1"/>
      <c r="AA89" s="1"/>
      <c r="AB89" s="1"/>
      <c r="AG89" t="str">
        <f t="shared" si="23"/>
        <v>Morris</v>
      </c>
      <c r="AH89" t="s">
        <v>2957</v>
      </c>
      <c r="AI89">
        <v>6</v>
      </c>
      <c r="AJ89" s="7"/>
      <c r="AK89" s="130">
        <v>9</v>
      </c>
      <c r="AL89" s="131">
        <v>5</v>
      </c>
      <c r="AM89" s="131">
        <v>55</v>
      </c>
      <c r="AN89" s="133">
        <v>49460</v>
      </c>
      <c r="AO89">
        <f t="shared" si="20"/>
        <v>9005</v>
      </c>
      <c r="AP89" t="s">
        <v>1579</v>
      </c>
    </row>
    <row r="90" spans="1:42" hidden="1" outlineLevel="1" x14ac:dyDescent="0.2">
      <c r="A90" t="s">
        <v>1544</v>
      </c>
      <c r="B90" s="10" t="s">
        <v>1195</v>
      </c>
      <c r="C90" s="1">
        <f t="shared" si="12"/>
        <v>11314</v>
      </c>
      <c r="D90" s="7">
        <f t="shared" si="13"/>
        <v>1</v>
      </c>
      <c r="E90" s="7">
        <f t="shared" si="14"/>
        <v>2</v>
      </c>
      <c r="F90" s="7">
        <f t="shared" si="15"/>
        <v>3</v>
      </c>
      <c r="G90" s="1">
        <f t="shared" si="21"/>
        <v>1370</v>
      </c>
      <c r="H90" s="2">
        <f t="shared" si="22"/>
        <v>0.12108891638677745</v>
      </c>
      <c r="I90" s="8"/>
      <c r="J90" s="2">
        <f t="shared" si="16"/>
        <v>0.47728477991868484</v>
      </c>
      <c r="K90" s="2">
        <f t="shared" si="17"/>
        <v>0.35619586353190735</v>
      </c>
      <c r="L90" s="2">
        <f t="shared" si="18"/>
        <v>0.14345059218667139</v>
      </c>
      <c r="M90" s="2">
        <f t="shared" si="19"/>
        <v>2.3068764362736471E-2</v>
      </c>
      <c r="N90" s="1">
        <v>5400</v>
      </c>
      <c r="O90" s="1">
        <v>4030</v>
      </c>
      <c r="P90" s="1">
        <v>1623</v>
      </c>
      <c r="Q90" s="1">
        <v>157</v>
      </c>
      <c r="R90" s="1">
        <v>55</v>
      </c>
      <c r="S90" s="68">
        <v>40</v>
      </c>
      <c r="T90" s="1">
        <v>9</v>
      </c>
      <c r="X90" s="1"/>
      <c r="Y90" s="1"/>
      <c r="Z90" s="1"/>
      <c r="AA90" s="1"/>
      <c r="AB90" s="1"/>
      <c r="AG90" t="str">
        <f t="shared" si="23"/>
        <v>Naugatuck</v>
      </c>
      <c r="AH90" t="s">
        <v>42</v>
      </c>
      <c r="AI90">
        <v>5</v>
      </c>
      <c r="AJ90" s="7"/>
      <c r="AK90" s="130">
        <v>9</v>
      </c>
      <c r="AL90" s="131">
        <v>9</v>
      </c>
      <c r="AM90" s="131">
        <v>70</v>
      </c>
      <c r="AN90" s="133">
        <v>49950</v>
      </c>
      <c r="AO90">
        <f t="shared" si="20"/>
        <v>9009</v>
      </c>
      <c r="AP90" t="s">
        <v>1579</v>
      </c>
    </row>
    <row r="91" spans="1:42" hidden="1" outlineLevel="1" x14ac:dyDescent="0.2">
      <c r="A91" t="s">
        <v>529</v>
      </c>
      <c r="B91" s="10" t="s">
        <v>1195</v>
      </c>
      <c r="C91" s="1">
        <f t="shared" si="12"/>
        <v>21555</v>
      </c>
      <c r="D91" s="7">
        <f t="shared" si="13"/>
        <v>1</v>
      </c>
      <c r="E91" s="7">
        <f t="shared" si="14"/>
        <v>2</v>
      </c>
      <c r="F91" s="7">
        <f t="shared" si="15"/>
        <v>3</v>
      </c>
      <c r="G91" s="1">
        <f t="shared" si="21"/>
        <v>9411</v>
      </c>
      <c r="H91" s="2">
        <f t="shared" si="22"/>
        <v>0.43660403618649968</v>
      </c>
      <c r="I91" s="8"/>
      <c r="J91" s="2">
        <f t="shared" si="16"/>
        <v>0.66443980514961731</v>
      </c>
      <c r="K91" s="2">
        <f t="shared" si="17"/>
        <v>0.22783576896311761</v>
      </c>
      <c r="L91" s="2">
        <f t="shared" si="18"/>
        <v>7.9656692182788216E-2</v>
      </c>
      <c r="M91" s="2">
        <f t="shared" si="19"/>
        <v>2.8067733704476863E-2</v>
      </c>
      <c r="N91" s="1">
        <v>14322</v>
      </c>
      <c r="O91" s="1">
        <v>4911</v>
      </c>
      <c r="P91" s="1">
        <v>1717</v>
      </c>
      <c r="Q91" s="1">
        <v>445</v>
      </c>
      <c r="R91" s="1">
        <v>54</v>
      </c>
      <c r="S91" s="68">
        <v>82</v>
      </c>
      <c r="T91" s="1">
        <v>24</v>
      </c>
      <c r="X91" s="1"/>
      <c r="Y91" s="1"/>
      <c r="Z91" s="1"/>
      <c r="AA91" s="1"/>
      <c r="AB91" s="1"/>
      <c r="AG91" t="str">
        <f t="shared" si="23"/>
        <v>New Britain</v>
      </c>
      <c r="AH91" t="s">
        <v>2956</v>
      </c>
      <c r="AI91">
        <v>6</v>
      </c>
      <c r="AJ91" s="7"/>
      <c r="AK91" s="130">
        <v>9</v>
      </c>
      <c r="AL91" s="131">
        <v>3</v>
      </c>
      <c r="AM91" s="131">
        <v>90</v>
      </c>
      <c r="AN91" s="133">
        <v>50440</v>
      </c>
      <c r="AO91">
        <f t="shared" si="20"/>
        <v>9003</v>
      </c>
      <c r="AP91" t="s">
        <v>1579</v>
      </c>
    </row>
    <row r="92" spans="1:42" hidden="1" outlineLevel="1" x14ac:dyDescent="0.2">
      <c r="A92" t="s">
        <v>530</v>
      </c>
      <c r="B92" s="10" t="s">
        <v>1195</v>
      </c>
      <c r="C92" s="1">
        <f t="shared" si="12"/>
        <v>9536</v>
      </c>
      <c r="D92" s="7">
        <f t="shared" si="13"/>
        <v>2</v>
      </c>
      <c r="E92" s="7">
        <f t="shared" si="14"/>
        <v>1</v>
      </c>
      <c r="F92" s="7">
        <f t="shared" si="15"/>
        <v>3</v>
      </c>
      <c r="G92" s="1">
        <f t="shared" si="21"/>
        <v>2803</v>
      </c>
      <c r="H92" s="2">
        <f t="shared" si="22"/>
        <v>0.29393875838926176</v>
      </c>
      <c r="I92" s="8"/>
      <c r="J92" s="2">
        <f t="shared" si="16"/>
        <v>0.32372063758389263</v>
      </c>
      <c r="K92" s="2">
        <f t="shared" si="17"/>
        <v>0.61765939597315433</v>
      </c>
      <c r="L92" s="2">
        <f t="shared" si="18"/>
        <v>4.3729026845637585E-2</v>
      </c>
      <c r="M92" s="2">
        <f t="shared" si="19"/>
        <v>1.4890939597315501E-2</v>
      </c>
      <c r="N92" s="1">
        <v>3087</v>
      </c>
      <c r="O92" s="1">
        <v>5890</v>
      </c>
      <c r="P92" s="1">
        <v>417</v>
      </c>
      <c r="Q92" s="1">
        <v>96</v>
      </c>
      <c r="R92" s="1">
        <v>38</v>
      </c>
      <c r="S92" s="68">
        <v>3</v>
      </c>
      <c r="T92" s="1">
        <v>5</v>
      </c>
      <c r="X92" s="1"/>
      <c r="Y92" s="1"/>
      <c r="Z92" s="1"/>
      <c r="AA92" s="1"/>
      <c r="AB92" s="1"/>
      <c r="AG92" t="str">
        <f t="shared" si="23"/>
        <v>New Canaan</v>
      </c>
      <c r="AH92" t="s">
        <v>2906</v>
      </c>
      <c r="AI92">
        <v>4</v>
      </c>
      <c r="AJ92" s="7"/>
      <c r="AK92" s="130">
        <v>9</v>
      </c>
      <c r="AL92" s="131">
        <v>1</v>
      </c>
      <c r="AM92" s="131">
        <v>50</v>
      </c>
      <c r="AN92" s="133">
        <v>50580</v>
      </c>
      <c r="AO92">
        <f t="shared" si="20"/>
        <v>9001</v>
      </c>
      <c r="AP92" t="s">
        <v>1579</v>
      </c>
    </row>
    <row r="93" spans="1:42" hidden="1" outlineLevel="1" x14ac:dyDescent="0.2">
      <c r="A93" t="s">
        <v>1033</v>
      </c>
      <c r="B93" s="10" t="s">
        <v>1195</v>
      </c>
      <c r="C93" s="1">
        <f t="shared" si="12"/>
        <v>6394</v>
      </c>
      <c r="D93" s="7">
        <f t="shared" si="13"/>
        <v>2</v>
      </c>
      <c r="E93" s="7">
        <f t="shared" si="14"/>
        <v>1</v>
      </c>
      <c r="F93" s="7">
        <f t="shared" si="15"/>
        <v>3</v>
      </c>
      <c r="G93" s="1">
        <f t="shared" si="21"/>
        <v>607</v>
      </c>
      <c r="H93" s="2">
        <f t="shared" si="22"/>
        <v>9.493274945261182E-2</v>
      </c>
      <c r="I93" s="8"/>
      <c r="J93" s="2">
        <f t="shared" si="16"/>
        <v>0.39099155458242102</v>
      </c>
      <c r="K93" s="2">
        <f t="shared" si="17"/>
        <v>0.48592430403503284</v>
      </c>
      <c r="L93" s="2">
        <f t="shared" si="18"/>
        <v>0.10165780419142946</v>
      </c>
      <c r="M93" s="2">
        <f t="shared" si="19"/>
        <v>2.1426337191116737E-2</v>
      </c>
      <c r="N93" s="1">
        <v>2500</v>
      </c>
      <c r="O93" s="1">
        <v>3107</v>
      </c>
      <c r="P93" s="1">
        <v>650</v>
      </c>
      <c r="Q93" s="1">
        <v>92</v>
      </c>
      <c r="R93" s="1">
        <v>31</v>
      </c>
      <c r="S93" s="68">
        <v>8</v>
      </c>
      <c r="T93" s="1">
        <v>6</v>
      </c>
      <c r="X93" s="1"/>
      <c r="Y93" s="1"/>
      <c r="Z93" s="1"/>
      <c r="AA93" s="1"/>
      <c r="AB93" s="1"/>
      <c r="AG93" t="str">
        <f t="shared" si="23"/>
        <v>New Fairfield</v>
      </c>
      <c r="AH93" t="s">
        <v>2906</v>
      </c>
      <c r="AI93">
        <v>5</v>
      </c>
      <c r="AJ93" s="7"/>
      <c r="AK93" s="130">
        <v>9</v>
      </c>
      <c r="AL93" s="131">
        <v>1</v>
      </c>
      <c r="AM93" s="131">
        <v>55</v>
      </c>
      <c r="AN93" s="133">
        <v>50860</v>
      </c>
      <c r="AO93">
        <f t="shared" si="20"/>
        <v>9001</v>
      </c>
      <c r="AP93" t="s">
        <v>1579</v>
      </c>
    </row>
    <row r="94" spans="1:42" hidden="1" outlineLevel="1" x14ac:dyDescent="0.2">
      <c r="A94" t="s">
        <v>1051</v>
      </c>
      <c r="B94" s="10" t="s">
        <v>1195</v>
      </c>
      <c r="C94" s="1">
        <f t="shared" si="12"/>
        <v>3045</v>
      </c>
      <c r="D94" s="7">
        <f t="shared" si="13"/>
        <v>1</v>
      </c>
      <c r="E94" s="7">
        <f t="shared" si="14"/>
        <v>2</v>
      </c>
      <c r="F94" s="7">
        <f t="shared" si="15"/>
        <v>3</v>
      </c>
      <c r="G94" s="1">
        <f t="shared" si="21"/>
        <v>175</v>
      </c>
      <c r="H94" s="2">
        <f t="shared" si="22"/>
        <v>5.7471264367816091E-2</v>
      </c>
      <c r="I94" s="8"/>
      <c r="J94" s="2">
        <f t="shared" si="16"/>
        <v>0.4522167487684729</v>
      </c>
      <c r="K94" s="2">
        <f t="shared" si="17"/>
        <v>0.39474548440065682</v>
      </c>
      <c r="L94" s="2">
        <f t="shared" si="18"/>
        <v>0.1123152709359606</v>
      </c>
      <c r="M94" s="2">
        <f t="shared" si="19"/>
        <v>4.072249589490963E-2</v>
      </c>
      <c r="N94" s="1">
        <v>1377</v>
      </c>
      <c r="O94" s="1">
        <v>1202</v>
      </c>
      <c r="P94" s="1">
        <v>342</v>
      </c>
      <c r="Q94" s="1">
        <v>104</v>
      </c>
      <c r="R94" s="1">
        <v>9</v>
      </c>
      <c r="S94" s="68">
        <v>4</v>
      </c>
      <c r="T94" s="1">
        <v>7</v>
      </c>
      <c r="X94" s="1"/>
      <c r="Y94" s="1"/>
      <c r="Z94" s="1"/>
      <c r="AA94" s="1"/>
      <c r="AB94" s="1"/>
      <c r="AG94" t="str">
        <f t="shared" si="23"/>
        <v>New Hartford</v>
      </c>
      <c r="AH94" t="s">
        <v>2957</v>
      </c>
      <c r="AI94">
        <v>6</v>
      </c>
      <c r="AJ94" s="7"/>
      <c r="AK94" s="130">
        <v>9</v>
      </c>
      <c r="AL94" s="131">
        <v>5</v>
      </c>
      <c r="AM94" s="131">
        <v>60</v>
      </c>
      <c r="AN94" s="133">
        <v>51350</v>
      </c>
      <c r="AO94">
        <f t="shared" si="20"/>
        <v>9005</v>
      </c>
      <c r="AP94" t="s">
        <v>1579</v>
      </c>
    </row>
    <row r="95" spans="1:42" hidden="1" outlineLevel="1" x14ac:dyDescent="0.2">
      <c r="A95" t="s">
        <v>42</v>
      </c>
      <c r="B95" s="10" t="s">
        <v>1195</v>
      </c>
      <c r="C95" s="1">
        <f t="shared" si="12"/>
        <v>33868</v>
      </c>
      <c r="D95" s="7">
        <f t="shared" si="13"/>
        <v>1</v>
      </c>
      <c r="E95" s="7">
        <f t="shared" si="14"/>
        <v>2</v>
      </c>
      <c r="F95" s="7">
        <f t="shared" si="15"/>
        <v>3</v>
      </c>
      <c r="G95" s="1">
        <f t="shared" si="21"/>
        <v>21339</v>
      </c>
      <c r="H95" s="2">
        <f t="shared" si="22"/>
        <v>0.63006377701665284</v>
      </c>
      <c r="I95" s="8"/>
      <c r="J95" s="2">
        <f t="shared" si="16"/>
        <v>0.77244006141490495</v>
      </c>
      <c r="K95" s="2">
        <f t="shared" si="17"/>
        <v>0.14237628439825203</v>
      </c>
      <c r="L95" s="2">
        <f t="shared" si="18"/>
        <v>4.5913546710759416E-2</v>
      </c>
      <c r="M95" s="2">
        <f t="shared" si="19"/>
        <v>3.9270107476083595E-2</v>
      </c>
      <c r="N95" s="1">
        <v>26161</v>
      </c>
      <c r="O95" s="1">
        <v>4822</v>
      </c>
      <c r="P95" s="1">
        <v>1555</v>
      </c>
      <c r="Q95" s="1">
        <v>1090</v>
      </c>
      <c r="R95" s="1">
        <v>119</v>
      </c>
      <c r="S95" s="68">
        <v>75</v>
      </c>
      <c r="T95" s="1">
        <v>46</v>
      </c>
      <c r="X95" s="1"/>
      <c r="Y95" s="1"/>
      <c r="Z95" s="1"/>
      <c r="AA95" s="1"/>
      <c r="AB95" s="1"/>
      <c r="AG95" t="str">
        <f t="shared" si="23"/>
        <v>New Haven</v>
      </c>
      <c r="AH95" t="s">
        <v>42</v>
      </c>
      <c r="AI95">
        <v>3</v>
      </c>
      <c r="AJ95" s="7"/>
      <c r="AK95" s="130">
        <v>9</v>
      </c>
      <c r="AL95" s="131">
        <v>9</v>
      </c>
      <c r="AM95" s="131">
        <v>75</v>
      </c>
      <c r="AN95" s="133">
        <v>52070</v>
      </c>
      <c r="AO95">
        <f t="shared" si="20"/>
        <v>9009</v>
      </c>
      <c r="AP95" t="s">
        <v>1579</v>
      </c>
    </row>
    <row r="96" spans="1:42" hidden="1" outlineLevel="1" x14ac:dyDescent="0.2">
      <c r="A96" t="s">
        <v>43</v>
      </c>
      <c r="B96" s="10" t="s">
        <v>1195</v>
      </c>
      <c r="C96" s="1">
        <f t="shared" si="12"/>
        <v>7667</v>
      </c>
      <c r="D96" s="7">
        <f t="shared" si="13"/>
        <v>1</v>
      </c>
      <c r="E96" s="7">
        <f t="shared" si="14"/>
        <v>2</v>
      </c>
      <c r="F96" s="7">
        <f t="shared" si="15"/>
        <v>3</v>
      </c>
      <c r="G96" s="1">
        <f t="shared" si="21"/>
        <v>3451</v>
      </c>
      <c r="H96" s="2">
        <f t="shared" si="22"/>
        <v>0.45011086474501111</v>
      </c>
      <c r="I96" s="8"/>
      <c r="J96" s="2">
        <f t="shared" si="16"/>
        <v>0.67523151167340545</v>
      </c>
      <c r="K96" s="2">
        <f t="shared" si="17"/>
        <v>0.22512064692839442</v>
      </c>
      <c r="L96" s="2">
        <f t="shared" si="18"/>
        <v>7.0692578583539847E-2</v>
      </c>
      <c r="M96" s="2">
        <f t="shared" si="19"/>
        <v>2.8955262814660279E-2</v>
      </c>
      <c r="N96" s="1">
        <v>5177</v>
      </c>
      <c r="O96" s="1">
        <v>1726</v>
      </c>
      <c r="P96" s="1">
        <v>542</v>
      </c>
      <c r="Q96" s="1">
        <v>154</v>
      </c>
      <c r="R96" s="1">
        <v>34</v>
      </c>
      <c r="S96" s="68">
        <v>19</v>
      </c>
      <c r="T96" s="1">
        <v>15</v>
      </c>
      <c r="X96" s="1"/>
      <c r="Y96" s="1"/>
      <c r="Z96" s="1"/>
      <c r="AA96" s="1"/>
      <c r="AB96" s="1"/>
      <c r="AG96" t="str">
        <f t="shared" si="23"/>
        <v>New London</v>
      </c>
      <c r="AH96" t="s">
        <v>43</v>
      </c>
      <c r="AI96">
        <v>2</v>
      </c>
      <c r="AJ96" s="7"/>
      <c r="AK96" s="130">
        <v>9</v>
      </c>
      <c r="AL96" s="131">
        <v>11</v>
      </c>
      <c r="AM96" s="131">
        <v>60</v>
      </c>
      <c r="AN96" s="133">
        <v>52350</v>
      </c>
      <c r="AO96">
        <f t="shared" si="20"/>
        <v>9011</v>
      </c>
      <c r="AP96" t="s">
        <v>1579</v>
      </c>
    </row>
    <row r="97" spans="1:42" hidden="1" outlineLevel="1" x14ac:dyDescent="0.2">
      <c r="A97" t="s">
        <v>1052</v>
      </c>
      <c r="B97" s="10" t="s">
        <v>1195</v>
      </c>
      <c r="C97" s="1">
        <f t="shared" si="12"/>
        <v>10341</v>
      </c>
      <c r="D97" s="7">
        <f t="shared" si="13"/>
        <v>1</v>
      </c>
      <c r="E97" s="7">
        <f t="shared" si="14"/>
        <v>2</v>
      </c>
      <c r="F97" s="7">
        <f t="shared" si="15"/>
        <v>3</v>
      </c>
      <c r="G97" s="1">
        <f t="shared" si="21"/>
        <v>201</v>
      </c>
      <c r="H97" s="2">
        <f t="shared" si="22"/>
        <v>1.9437191760951551E-2</v>
      </c>
      <c r="I97" s="8"/>
      <c r="J97" s="2">
        <f t="shared" si="16"/>
        <v>0.44183347838700321</v>
      </c>
      <c r="K97" s="2">
        <f t="shared" si="17"/>
        <v>0.42239628662605166</v>
      </c>
      <c r="L97" s="2">
        <f t="shared" si="18"/>
        <v>0.11430229184798375</v>
      </c>
      <c r="M97" s="2">
        <f t="shared" si="19"/>
        <v>2.1467943138961318E-2</v>
      </c>
      <c r="N97" s="1">
        <v>4569</v>
      </c>
      <c r="O97" s="1">
        <v>4368</v>
      </c>
      <c r="P97" s="1">
        <v>1182</v>
      </c>
      <c r="Q97" s="1">
        <v>146</v>
      </c>
      <c r="R97" s="1">
        <v>47</v>
      </c>
      <c r="S97" s="68">
        <v>16</v>
      </c>
      <c r="T97" s="1">
        <v>13</v>
      </c>
      <c r="X97" s="1"/>
      <c r="Y97" s="1"/>
      <c r="Z97" s="1"/>
      <c r="AA97" s="1"/>
      <c r="AB97" s="1"/>
      <c r="AG97" t="str">
        <f t="shared" si="23"/>
        <v>New Milford</v>
      </c>
      <c r="AH97" t="s">
        <v>2957</v>
      </c>
      <c r="AI97">
        <v>6</v>
      </c>
      <c r="AJ97" s="7"/>
      <c r="AK97" s="130">
        <v>9</v>
      </c>
      <c r="AL97" s="131">
        <v>5</v>
      </c>
      <c r="AM97" s="131">
        <v>65</v>
      </c>
      <c r="AN97" s="133">
        <v>52630</v>
      </c>
      <c r="AO97">
        <f t="shared" si="20"/>
        <v>9005</v>
      </c>
      <c r="AP97" t="s">
        <v>1579</v>
      </c>
    </row>
    <row r="98" spans="1:42" hidden="1" outlineLevel="1" x14ac:dyDescent="0.2">
      <c r="A98" t="s">
        <v>1606</v>
      </c>
      <c r="B98" s="10" t="s">
        <v>1195</v>
      </c>
      <c r="C98" s="1">
        <f t="shared" si="12"/>
        <v>14792</v>
      </c>
      <c r="D98" s="7">
        <f t="shared" si="13"/>
        <v>1</v>
      </c>
      <c r="E98" s="7">
        <f t="shared" si="14"/>
        <v>2</v>
      </c>
      <c r="F98" s="7">
        <f t="shared" si="15"/>
        <v>3</v>
      </c>
      <c r="G98" s="1">
        <f t="shared" si="21"/>
        <v>4028</v>
      </c>
      <c r="H98" s="2">
        <f t="shared" si="22"/>
        <v>0.27230935640886966</v>
      </c>
      <c r="I98" s="8"/>
      <c r="J98" s="2">
        <f t="shared" si="16"/>
        <v>0.57267441860465118</v>
      </c>
      <c r="K98" s="2">
        <f t="shared" si="17"/>
        <v>0.30036506219578152</v>
      </c>
      <c r="L98" s="2">
        <f t="shared" si="18"/>
        <v>0.10640886965927529</v>
      </c>
      <c r="M98" s="2">
        <f t="shared" si="19"/>
        <v>2.0551649540292011E-2</v>
      </c>
      <c r="N98" s="1">
        <v>8471</v>
      </c>
      <c r="O98" s="1">
        <v>4443</v>
      </c>
      <c r="P98" s="1">
        <v>1574</v>
      </c>
      <c r="Q98" s="1">
        <v>231</v>
      </c>
      <c r="R98" s="1">
        <v>43</v>
      </c>
      <c r="S98" s="68">
        <v>22</v>
      </c>
      <c r="T98" s="1">
        <v>8</v>
      </c>
      <c r="X98" s="1"/>
      <c r="Y98" s="1"/>
      <c r="Z98" s="1"/>
      <c r="AA98" s="1"/>
      <c r="AB98" s="1"/>
      <c r="AG98" t="str">
        <f t="shared" si="23"/>
        <v>Newington</v>
      </c>
      <c r="AH98" t="s">
        <v>2956</v>
      </c>
      <c r="AI98">
        <v>1</v>
      </c>
      <c r="AJ98" s="7"/>
      <c r="AK98" s="130">
        <v>9</v>
      </c>
      <c r="AL98" s="131">
        <v>3</v>
      </c>
      <c r="AM98" s="131">
        <v>95</v>
      </c>
      <c r="AN98" s="133">
        <v>52140</v>
      </c>
      <c r="AO98">
        <f t="shared" si="20"/>
        <v>9003</v>
      </c>
      <c r="AP98" t="s">
        <v>1579</v>
      </c>
    </row>
    <row r="99" spans="1:42" hidden="1" outlineLevel="1" x14ac:dyDescent="0.2">
      <c r="A99" t="s">
        <v>1717</v>
      </c>
      <c r="B99" s="10" t="s">
        <v>1195</v>
      </c>
      <c r="C99" s="1">
        <f t="shared" si="12"/>
        <v>10630</v>
      </c>
      <c r="D99" s="7">
        <f t="shared" si="13"/>
        <v>2</v>
      </c>
      <c r="E99" s="7">
        <f t="shared" si="14"/>
        <v>1</v>
      </c>
      <c r="F99" s="7">
        <f t="shared" si="15"/>
        <v>3</v>
      </c>
      <c r="G99" s="1">
        <f t="shared" si="21"/>
        <v>450</v>
      </c>
      <c r="H99" s="2">
        <f t="shared" si="22"/>
        <v>4.2333019755409221E-2</v>
      </c>
      <c r="I99" s="8"/>
      <c r="J99" s="2">
        <f t="shared" si="16"/>
        <v>0.41900282220131702</v>
      </c>
      <c r="K99" s="2">
        <f t="shared" si="17"/>
        <v>0.46133584195672622</v>
      </c>
      <c r="L99" s="2">
        <f t="shared" si="18"/>
        <v>9.6895578551269984E-2</v>
      </c>
      <c r="M99" s="2">
        <f t="shared" si="19"/>
        <v>2.2765757290686778E-2</v>
      </c>
      <c r="N99" s="1">
        <v>4454</v>
      </c>
      <c r="O99" s="1">
        <v>4904</v>
      </c>
      <c r="P99" s="1">
        <v>1030</v>
      </c>
      <c r="Q99" s="1">
        <v>181</v>
      </c>
      <c r="R99" s="1">
        <v>39</v>
      </c>
      <c r="S99" s="68">
        <v>10</v>
      </c>
      <c r="T99" s="1">
        <v>12</v>
      </c>
      <c r="X99" s="1"/>
      <c r="Y99" s="1"/>
      <c r="Z99" s="1"/>
      <c r="AA99" s="1"/>
      <c r="AB99" s="1"/>
      <c r="AG99" t="str">
        <f t="shared" si="23"/>
        <v>Newtown</v>
      </c>
      <c r="AH99" t="s">
        <v>2906</v>
      </c>
      <c r="AI99">
        <v>5</v>
      </c>
      <c r="AJ99" s="7"/>
      <c r="AK99" s="130">
        <v>9</v>
      </c>
      <c r="AL99" s="131">
        <v>1</v>
      </c>
      <c r="AM99" s="131">
        <v>60</v>
      </c>
      <c r="AN99" s="133">
        <v>52980</v>
      </c>
      <c r="AO99">
        <f t="shared" si="20"/>
        <v>9001</v>
      </c>
      <c r="AP99" t="s">
        <v>1579</v>
      </c>
    </row>
    <row r="100" spans="1:42" hidden="1" outlineLevel="1" x14ac:dyDescent="0.2">
      <c r="A100" t="s">
        <v>345</v>
      </c>
      <c r="B100" s="10" t="s">
        <v>1195</v>
      </c>
      <c r="C100" s="1">
        <f t="shared" si="12"/>
        <v>868</v>
      </c>
      <c r="D100" s="7">
        <f t="shared" si="13"/>
        <v>1</v>
      </c>
      <c r="E100" s="7">
        <f t="shared" si="14"/>
        <v>2</v>
      </c>
      <c r="F100" s="7">
        <f t="shared" si="15"/>
        <v>3</v>
      </c>
      <c r="G100" s="1">
        <f t="shared" si="21"/>
        <v>99</v>
      </c>
      <c r="H100" s="2">
        <f t="shared" si="22"/>
        <v>0.11405529953917051</v>
      </c>
      <c r="I100" s="8"/>
      <c r="J100" s="2">
        <f t="shared" si="16"/>
        <v>0.47119815668202764</v>
      </c>
      <c r="K100" s="2">
        <f t="shared" si="17"/>
        <v>0.35714285714285715</v>
      </c>
      <c r="L100" s="2">
        <f t="shared" si="18"/>
        <v>0.11290322580645161</v>
      </c>
      <c r="M100" s="2">
        <f t="shared" si="19"/>
        <v>5.8755760368663659E-2</v>
      </c>
      <c r="N100" s="1">
        <v>409</v>
      </c>
      <c r="O100" s="1">
        <v>310</v>
      </c>
      <c r="P100" s="1">
        <v>98</v>
      </c>
      <c r="Q100" s="1">
        <v>44</v>
      </c>
      <c r="R100" s="1">
        <v>5</v>
      </c>
      <c r="S100" s="68">
        <v>1</v>
      </c>
      <c r="T100" s="1">
        <v>1</v>
      </c>
      <c r="X100" s="1"/>
      <c r="Y100" s="1"/>
      <c r="Z100" s="1"/>
      <c r="AA100" s="1"/>
      <c r="AB100" s="1"/>
      <c r="AG100" t="str">
        <f t="shared" si="23"/>
        <v>Norfolk</v>
      </c>
      <c r="AH100" t="s">
        <v>2957</v>
      </c>
      <c r="AI100">
        <v>6</v>
      </c>
      <c r="AJ100" s="7"/>
      <c r="AK100" s="130">
        <v>9</v>
      </c>
      <c r="AL100" s="131">
        <v>5</v>
      </c>
      <c r="AM100" s="131">
        <v>70</v>
      </c>
      <c r="AN100" s="133">
        <v>53470</v>
      </c>
      <c r="AO100">
        <f t="shared" si="20"/>
        <v>9005</v>
      </c>
      <c r="AP100" t="s">
        <v>1579</v>
      </c>
    </row>
    <row r="101" spans="1:42" hidden="1" outlineLevel="1" x14ac:dyDescent="0.2">
      <c r="A101" t="s">
        <v>1718</v>
      </c>
      <c r="B101" s="10" t="s">
        <v>1195</v>
      </c>
      <c r="C101" s="1">
        <f t="shared" si="12"/>
        <v>5951</v>
      </c>
      <c r="D101" s="7">
        <f t="shared" si="13"/>
        <v>1</v>
      </c>
      <c r="E101" s="7">
        <f t="shared" si="14"/>
        <v>2</v>
      </c>
      <c r="F101" s="7">
        <f t="shared" si="15"/>
        <v>3</v>
      </c>
      <c r="G101" s="1">
        <f t="shared" si="21"/>
        <v>771</v>
      </c>
      <c r="H101" s="2">
        <f t="shared" si="22"/>
        <v>0.12955805746933288</v>
      </c>
      <c r="I101" s="8"/>
      <c r="J101" s="2">
        <f t="shared" si="16"/>
        <v>0.48815325155436062</v>
      </c>
      <c r="K101" s="2">
        <f t="shared" si="17"/>
        <v>0.35859519408502771</v>
      </c>
      <c r="L101" s="2">
        <f t="shared" si="18"/>
        <v>0.13107040833473366</v>
      </c>
      <c r="M101" s="2">
        <f t="shared" si="19"/>
        <v>2.2181146025878007E-2</v>
      </c>
      <c r="N101" s="1">
        <v>2905</v>
      </c>
      <c r="O101" s="1">
        <v>2134</v>
      </c>
      <c r="P101" s="1">
        <v>780</v>
      </c>
      <c r="Q101" s="1">
        <v>108</v>
      </c>
      <c r="R101" s="1">
        <v>11</v>
      </c>
      <c r="S101" s="68">
        <v>8</v>
      </c>
      <c r="T101" s="1">
        <v>5</v>
      </c>
      <c r="X101" s="1"/>
      <c r="Y101" s="1"/>
      <c r="Z101" s="1"/>
      <c r="AA101" s="1"/>
      <c r="AB101" s="1"/>
      <c r="AG101" t="str">
        <f t="shared" si="23"/>
        <v>North Branford</v>
      </c>
      <c r="AH101" t="s">
        <v>42</v>
      </c>
      <c r="AI101">
        <v>3</v>
      </c>
      <c r="AJ101" s="7"/>
      <c r="AK101" s="130">
        <v>9</v>
      </c>
      <c r="AL101" s="131">
        <v>9</v>
      </c>
      <c r="AM101" s="131">
        <v>80</v>
      </c>
      <c r="AN101" s="133">
        <v>53890</v>
      </c>
      <c r="AO101">
        <f t="shared" si="20"/>
        <v>9009</v>
      </c>
      <c r="AP101" t="s">
        <v>1579</v>
      </c>
    </row>
    <row r="102" spans="1:42" hidden="1" outlineLevel="1" x14ac:dyDescent="0.2">
      <c r="A102" t="s">
        <v>1382</v>
      </c>
      <c r="B102" s="10" t="s">
        <v>1195</v>
      </c>
      <c r="C102" s="1">
        <f t="shared" si="12"/>
        <v>1336</v>
      </c>
      <c r="D102" s="7">
        <f t="shared" si="13"/>
        <v>1</v>
      </c>
      <c r="E102" s="7">
        <f t="shared" si="14"/>
        <v>2</v>
      </c>
      <c r="F102" s="7">
        <f t="shared" si="15"/>
        <v>3</v>
      </c>
      <c r="G102" s="1">
        <f t="shared" si="21"/>
        <v>206</v>
      </c>
      <c r="H102" s="2">
        <f t="shared" si="22"/>
        <v>0.15419161676646706</v>
      </c>
      <c r="I102" s="8"/>
      <c r="J102" s="2">
        <f t="shared" si="16"/>
        <v>0.49925149700598803</v>
      </c>
      <c r="K102" s="2">
        <f t="shared" si="17"/>
        <v>0.34505988023952094</v>
      </c>
      <c r="L102" s="2">
        <f t="shared" si="18"/>
        <v>0.12949101796407186</v>
      </c>
      <c r="M102" s="2">
        <f t="shared" si="19"/>
        <v>2.619760479041916E-2</v>
      </c>
      <c r="N102" s="1">
        <v>667</v>
      </c>
      <c r="O102" s="1">
        <v>461</v>
      </c>
      <c r="P102" s="1">
        <v>173</v>
      </c>
      <c r="Q102" s="1">
        <v>21</v>
      </c>
      <c r="R102" s="1">
        <v>2</v>
      </c>
      <c r="S102" s="68">
        <v>11</v>
      </c>
      <c r="T102" s="1">
        <v>1</v>
      </c>
      <c r="X102" s="1"/>
      <c r="Y102" s="1"/>
      <c r="Z102" s="1"/>
      <c r="AA102" s="1"/>
      <c r="AB102" s="1"/>
      <c r="AG102" t="str">
        <f t="shared" si="23"/>
        <v>North Canaan</v>
      </c>
      <c r="AH102" t="s">
        <v>2957</v>
      </c>
      <c r="AI102">
        <v>6</v>
      </c>
      <c r="AJ102" s="7"/>
      <c r="AK102" s="130">
        <v>9</v>
      </c>
      <c r="AL102" s="131">
        <v>5</v>
      </c>
      <c r="AM102" s="131">
        <v>75</v>
      </c>
      <c r="AN102" s="133">
        <v>54030</v>
      </c>
      <c r="AO102">
        <f t="shared" si="20"/>
        <v>9005</v>
      </c>
      <c r="AP102" t="s">
        <v>1579</v>
      </c>
    </row>
    <row r="103" spans="1:42" hidden="1" outlineLevel="1" x14ac:dyDescent="0.2">
      <c r="A103" t="s">
        <v>1430</v>
      </c>
      <c r="B103" s="10" t="s">
        <v>1195</v>
      </c>
      <c r="C103" s="1">
        <f t="shared" si="12"/>
        <v>11720</v>
      </c>
      <c r="D103" s="7">
        <f t="shared" si="13"/>
        <v>1</v>
      </c>
      <c r="E103" s="7">
        <f t="shared" si="14"/>
        <v>2</v>
      </c>
      <c r="F103" s="7">
        <f t="shared" si="15"/>
        <v>3</v>
      </c>
      <c r="G103" s="1">
        <f t="shared" si="21"/>
        <v>1530</v>
      </c>
      <c r="H103" s="2">
        <f t="shared" si="22"/>
        <v>0.13054607508532423</v>
      </c>
      <c r="I103" s="8"/>
      <c r="J103" s="2">
        <f t="shared" si="16"/>
        <v>0.50784982935153589</v>
      </c>
      <c r="K103" s="2">
        <f t="shared" si="17"/>
        <v>0.3773037542662116</v>
      </c>
      <c r="L103" s="2">
        <f t="shared" si="18"/>
        <v>9.8037542662116048E-2</v>
      </c>
      <c r="M103" s="2">
        <f t="shared" si="19"/>
        <v>1.6808873720136466E-2</v>
      </c>
      <c r="N103" s="1">
        <v>5952</v>
      </c>
      <c r="O103" s="1">
        <v>4422</v>
      </c>
      <c r="P103" s="1">
        <v>1149</v>
      </c>
      <c r="Q103" s="1">
        <v>153</v>
      </c>
      <c r="R103" s="1">
        <v>19</v>
      </c>
      <c r="S103" s="68">
        <v>20</v>
      </c>
      <c r="T103" s="1">
        <v>5</v>
      </c>
      <c r="X103" s="1"/>
      <c r="Y103" s="1"/>
      <c r="Z103" s="1"/>
      <c r="AA103" s="1"/>
      <c r="AB103" s="1"/>
      <c r="AG103" t="str">
        <f t="shared" si="23"/>
        <v>North Haven</v>
      </c>
      <c r="AH103" t="s">
        <v>42</v>
      </c>
      <c r="AI103">
        <v>3</v>
      </c>
      <c r="AJ103" s="7"/>
      <c r="AK103" s="130">
        <v>9</v>
      </c>
      <c r="AL103" s="131">
        <v>9</v>
      </c>
      <c r="AM103" s="131">
        <v>85</v>
      </c>
      <c r="AN103" s="133">
        <v>54870</v>
      </c>
      <c r="AO103">
        <f t="shared" si="20"/>
        <v>9009</v>
      </c>
      <c r="AP103" t="s">
        <v>1579</v>
      </c>
    </row>
    <row r="104" spans="1:42" hidden="1" outlineLevel="1" x14ac:dyDescent="0.2">
      <c r="A104" t="s">
        <v>679</v>
      </c>
      <c r="B104" s="10" t="s">
        <v>1195</v>
      </c>
      <c r="C104" s="1">
        <f t="shared" si="12"/>
        <v>2326</v>
      </c>
      <c r="D104" s="7">
        <f t="shared" si="13"/>
        <v>1</v>
      </c>
      <c r="E104" s="7">
        <f t="shared" si="14"/>
        <v>2</v>
      </c>
      <c r="F104" s="7">
        <f t="shared" si="15"/>
        <v>3</v>
      </c>
      <c r="G104" s="1">
        <f t="shared" si="21"/>
        <v>225</v>
      </c>
      <c r="H104" s="2">
        <f t="shared" si="22"/>
        <v>9.673258813413585E-2</v>
      </c>
      <c r="I104" s="8"/>
      <c r="J104" s="2">
        <f t="shared" si="16"/>
        <v>0.46044711951848666</v>
      </c>
      <c r="K104" s="2">
        <f t="shared" si="17"/>
        <v>0.36371453138435084</v>
      </c>
      <c r="L104" s="2">
        <f t="shared" si="18"/>
        <v>0.14531384350816853</v>
      </c>
      <c r="M104" s="2">
        <f t="shared" si="19"/>
        <v>3.0524505588993917E-2</v>
      </c>
      <c r="N104" s="1">
        <v>1071</v>
      </c>
      <c r="O104" s="1">
        <v>846</v>
      </c>
      <c r="P104" s="1">
        <v>338</v>
      </c>
      <c r="Q104" s="1">
        <v>47</v>
      </c>
      <c r="R104" s="1">
        <v>13</v>
      </c>
      <c r="S104" s="68">
        <v>5</v>
      </c>
      <c r="T104" s="1">
        <v>6</v>
      </c>
      <c r="X104" s="1"/>
      <c r="Y104" s="1"/>
      <c r="Z104" s="1"/>
      <c r="AA104" s="1"/>
      <c r="AB104" s="1"/>
      <c r="AG104" t="str">
        <f t="shared" si="23"/>
        <v>North Stonington</v>
      </c>
      <c r="AH104" t="s">
        <v>43</v>
      </c>
      <c r="AI104">
        <v>2</v>
      </c>
      <c r="AJ104" s="7"/>
      <c r="AK104" s="130">
        <v>9</v>
      </c>
      <c r="AL104" s="131">
        <v>11</v>
      </c>
      <c r="AM104" s="131">
        <v>65</v>
      </c>
      <c r="AN104" s="133">
        <v>55500</v>
      </c>
      <c r="AO104">
        <f t="shared" si="20"/>
        <v>9011</v>
      </c>
      <c r="AP104" t="s">
        <v>1579</v>
      </c>
    </row>
    <row r="105" spans="1:42" hidden="1" outlineLevel="1" x14ac:dyDescent="0.2">
      <c r="A105" t="s">
        <v>680</v>
      </c>
      <c r="B105" s="10" t="s">
        <v>1195</v>
      </c>
      <c r="C105" s="1">
        <f t="shared" si="12"/>
        <v>31259</v>
      </c>
      <c r="D105" s="7">
        <f t="shared" si="13"/>
        <v>1</v>
      </c>
      <c r="E105" s="7">
        <f t="shared" si="14"/>
        <v>2</v>
      </c>
      <c r="F105" s="7">
        <f t="shared" si="15"/>
        <v>3</v>
      </c>
      <c r="G105" s="1">
        <f t="shared" si="21"/>
        <v>6554</v>
      </c>
      <c r="H105" s="2">
        <f t="shared" si="22"/>
        <v>0.20966761572667073</v>
      </c>
      <c r="I105" s="8"/>
      <c r="J105" s="2">
        <f t="shared" si="16"/>
        <v>0.55516811158386381</v>
      </c>
      <c r="K105" s="2">
        <f t="shared" si="17"/>
        <v>0.34550049585719311</v>
      </c>
      <c r="L105" s="2">
        <f t="shared" si="18"/>
        <v>7.15633897437538E-2</v>
      </c>
      <c r="M105" s="2">
        <f t="shared" si="19"/>
        <v>2.7768002815189277E-2</v>
      </c>
      <c r="N105" s="1">
        <v>17354</v>
      </c>
      <c r="O105" s="1">
        <v>10800</v>
      </c>
      <c r="P105" s="1">
        <v>2237</v>
      </c>
      <c r="Q105" s="1">
        <v>406</v>
      </c>
      <c r="R105" s="1">
        <v>331</v>
      </c>
      <c r="S105" s="68">
        <v>29</v>
      </c>
      <c r="T105" s="1">
        <v>102</v>
      </c>
      <c r="X105" s="1"/>
      <c r="Y105" s="1"/>
      <c r="Z105" s="1"/>
      <c r="AA105" s="1"/>
      <c r="AB105" s="1"/>
      <c r="AG105" t="str">
        <f t="shared" si="23"/>
        <v>Norwalk</v>
      </c>
      <c r="AH105" t="s">
        <v>2906</v>
      </c>
      <c r="AI105">
        <v>4</v>
      </c>
      <c r="AJ105" s="7"/>
      <c r="AK105" s="130">
        <v>9</v>
      </c>
      <c r="AL105" s="131">
        <v>1</v>
      </c>
      <c r="AM105" s="131">
        <v>65</v>
      </c>
      <c r="AN105" s="133">
        <v>56060</v>
      </c>
      <c r="AO105">
        <f t="shared" si="20"/>
        <v>9001</v>
      </c>
      <c r="AP105" t="s">
        <v>1579</v>
      </c>
    </row>
    <row r="106" spans="1:42" hidden="1" outlineLevel="1" x14ac:dyDescent="0.2">
      <c r="A106" t="s">
        <v>284</v>
      </c>
      <c r="B106" s="10" t="s">
        <v>1195</v>
      </c>
      <c r="C106" s="1">
        <f t="shared" si="12"/>
        <v>13473</v>
      </c>
      <c r="D106" s="7">
        <f t="shared" si="13"/>
        <v>1</v>
      </c>
      <c r="E106" s="7">
        <f t="shared" si="14"/>
        <v>2</v>
      </c>
      <c r="F106" s="7">
        <f t="shared" si="15"/>
        <v>3</v>
      </c>
      <c r="G106" s="1">
        <f t="shared" si="21"/>
        <v>4694</v>
      </c>
      <c r="H106" s="2">
        <f t="shared" si="22"/>
        <v>0.34840050471312994</v>
      </c>
      <c r="I106" s="8"/>
      <c r="J106" s="2">
        <f t="shared" si="16"/>
        <v>0.60580420099458177</v>
      </c>
      <c r="K106" s="2">
        <f t="shared" si="17"/>
        <v>0.25740369628145177</v>
      </c>
      <c r="L106" s="2">
        <f t="shared" si="18"/>
        <v>0.11459956950938915</v>
      </c>
      <c r="M106" s="2">
        <f t="shared" si="19"/>
        <v>2.2192533214577315E-2</v>
      </c>
      <c r="N106" s="1">
        <v>8162</v>
      </c>
      <c r="O106" s="1">
        <v>3468</v>
      </c>
      <c r="P106" s="1">
        <v>1544</v>
      </c>
      <c r="Q106" s="1">
        <v>196</v>
      </c>
      <c r="R106" s="1">
        <v>49</v>
      </c>
      <c r="S106" s="68">
        <v>36</v>
      </c>
      <c r="T106" s="1">
        <v>18</v>
      </c>
      <c r="X106" s="1"/>
      <c r="Y106" s="1"/>
      <c r="Z106" s="1"/>
      <c r="AA106" s="1"/>
      <c r="AB106" s="1"/>
      <c r="AG106" t="str">
        <f t="shared" si="23"/>
        <v>Norwich</v>
      </c>
      <c r="AH106" t="s">
        <v>43</v>
      </c>
      <c r="AI106">
        <v>2</v>
      </c>
      <c r="AJ106" s="7"/>
      <c r="AK106" s="130">
        <v>9</v>
      </c>
      <c r="AL106" s="131">
        <v>11</v>
      </c>
      <c r="AM106" s="131">
        <v>70</v>
      </c>
      <c r="AN106" s="133">
        <v>56270</v>
      </c>
      <c r="AO106">
        <f t="shared" si="20"/>
        <v>9011</v>
      </c>
      <c r="AP106" t="s">
        <v>1579</v>
      </c>
    </row>
    <row r="107" spans="1:42" hidden="1" outlineLevel="1" x14ac:dyDescent="0.2">
      <c r="A107" t="s">
        <v>2875</v>
      </c>
      <c r="B107" s="10" t="s">
        <v>1195</v>
      </c>
      <c r="C107" s="1">
        <f t="shared" si="12"/>
        <v>4099</v>
      </c>
      <c r="D107" s="7">
        <f t="shared" si="13"/>
        <v>1</v>
      </c>
      <c r="E107" s="7">
        <f t="shared" si="14"/>
        <v>2</v>
      </c>
      <c r="F107" s="7">
        <f t="shared" si="15"/>
        <v>3</v>
      </c>
      <c r="G107" s="1">
        <f t="shared" si="21"/>
        <v>158</v>
      </c>
      <c r="H107" s="2">
        <f t="shared" si="22"/>
        <v>3.8545986826055138E-2</v>
      </c>
      <c r="I107" s="8"/>
      <c r="J107" s="2">
        <f t="shared" si="16"/>
        <v>0.45084166869968284</v>
      </c>
      <c r="K107" s="2">
        <f t="shared" si="17"/>
        <v>0.4122956818736277</v>
      </c>
      <c r="L107" s="2">
        <f t="shared" si="18"/>
        <v>0.11319834105879482</v>
      </c>
      <c r="M107" s="2">
        <f t="shared" si="19"/>
        <v>2.3664308367894696E-2</v>
      </c>
      <c r="N107" s="1">
        <v>1848</v>
      </c>
      <c r="O107" s="1">
        <v>1690</v>
      </c>
      <c r="P107" s="1">
        <v>464</v>
      </c>
      <c r="Q107" s="1">
        <v>80</v>
      </c>
      <c r="R107" s="1">
        <v>11</v>
      </c>
      <c r="S107" s="68">
        <v>1</v>
      </c>
      <c r="T107" s="1">
        <v>5</v>
      </c>
      <c r="X107" s="1"/>
      <c r="Y107" s="1"/>
      <c r="Z107" s="1"/>
      <c r="AA107" s="1"/>
      <c r="AB107" s="1"/>
      <c r="AG107" t="str">
        <f t="shared" si="23"/>
        <v>Old Lyme</v>
      </c>
      <c r="AH107" t="s">
        <v>43</v>
      </c>
      <c r="AI107">
        <v>2</v>
      </c>
      <c r="AJ107" s="7"/>
      <c r="AK107" s="130">
        <v>9</v>
      </c>
      <c r="AL107" s="131">
        <v>11</v>
      </c>
      <c r="AM107" s="131">
        <v>75</v>
      </c>
      <c r="AN107" s="133">
        <v>57040</v>
      </c>
      <c r="AO107">
        <f t="shared" si="20"/>
        <v>9011</v>
      </c>
      <c r="AP107" t="s">
        <v>1579</v>
      </c>
    </row>
    <row r="108" spans="1:42" hidden="1" outlineLevel="1" x14ac:dyDescent="0.2">
      <c r="A108" t="s">
        <v>2216</v>
      </c>
      <c r="B108" s="10" t="s">
        <v>1195</v>
      </c>
      <c r="C108" s="1">
        <f t="shared" si="12"/>
        <v>5312</v>
      </c>
      <c r="D108" s="7">
        <f t="shared" si="13"/>
        <v>1</v>
      </c>
      <c r="E108" s="7">
        <f t="shared" si="14"/>
        <v>2</v>
      </c>
      <c r="F108" s="7">
        <f t="shared" si="15"/>
        <v>3</v>
      </c>
      <c r="G108" s="1">
        <f t="shared" si="21"/>
        <v>349</v>
      </c>
      <c r="H108" s="2">
        <f t="shared" si="22"/>
        <v>6.5700301204819275E-2</v>
      </c>
      <c r="I108" s="8"/>
      <c r="J108" s="2">
        <f t="shared" si="16"/>
        <v>0.46987951807228917</v>
      </c>
      <c r="K108" s="2">
        <f t="shared" si="17"/>
        <v>0.40417921686746988</v>
      </c>
      <c r="L108" s="2">
        <f t="shared" si="18"/>
        <v>0.10598644578313253</v>
      </c>
      <c r="M108" s="2">
        <f t="shared" si="19"/>
        <v>1.9954819277108363E-2</v>
      </c>
      <c r="N108" s="1">
        <v>2496</v>
      </c>
      <c r="O108" s="1">
        <v>2147</v>
      </c>
      <c r="P108" s="1">
        <v>563</v>
      </c>
      <c r="Q108" s="1">
        <v>83</v>
      </c>
      <c r="R108" s="1">
        <v>16</v>
      </c>
      <c r="S108" s="68">
        <v>2</v>
      </c>
      <c r="T108" s="1">
        <v>5</v>
      </c>
      <c r="X108" s="1"/>
      <c r="Y108" s="1"/>
      <c r="Z108" s="1"/>
      <c r="AA108" s="1"/>
      <c r="AB108" s="1"/>
      <c r="AG108" t="str">
        <f t="shared" si="23"/>
        <v>Old Saybrook</v>
      </c>
      <c r="AH108" t="s">
        <v>1664</v>
      </c>
      <c r="AI108">
        <v>2</v>
      </c>
      <c r="AJ108" s="7"/>
      <c r="AK108" s="130">
        <v>9</v>
      </c>
      <c r="AL108" s="131">
        <v>7</v>
      </c>
      <c r="AM108" s="131">
        <v>65</v>
      </c>
      <c r="AN108" s="133">
        <v>57320</v>
      </c>
      <c r="AO108">
        <f t="shared" si="20"/>
        <v>9007</v>
      </c>
      <c r="AP108" t="s">
        <v>1579</v>
      </c>
    </row>
    <row r="109" spans="1:42" hidden="1" outlineLevel="1" x14ac:dyDescent="0.2">
      <c r="A109" t="s">
        <v>1279</v>
      </c>
      <c r="B109" s="10" t="s">
        <v>1195</v>
      </c>
      <c r="C109" s="1">
        <f t="shared" si="12"/>
        <v>7356</v>
      </c>
      <c r="D109" s="7">
        <f t="shared" si="13"/>
        <v>1</v>
      </c>
      <c r="E109" s="7">
        <f t="shared" si="14"/>
        <v>2</v>
      </c>
      <c r="F109" s="7">
        <f t="shared" si="15"/>
        <v>3</v>
      </c>
      <c r="G109" s="1">
        <f t="shared" si="21"/>
        <v>73</v>
      </c>
      <c r="H109" s="2">
        <f t="shared" si="22"/>
        <v>9.9238716693855356E-3</v>
      </c>
      <c r="I109" s="8"/>
      <c r="J109" s="2">
        <f t="shared" si="16"/>
        <v>0.45106035889070145</v>
      </c>
      <c r="K109" s="2">
        <f t="shared" si="17"/>
        <v>0.44113648722131593</v>
      </c>
      <c r="L109" s="2">
        <f t="shared" si="18"/>
        <v>8.9722675367047311E-2</v>
      </c>
      <c r="M109" s="2">
        <f t="shared" si="19"/>
        <v>1.8080478520935361E-2</v>
      </c>
      <c r="N109" s="1">
        <v>3318</v>
      </c>
      <c r="O109" s="1">
        <v>3245</v>
      </c>
      <c r="P109" s="1">
        <v>660</v>
      </c>
      <c r="Q109" s="1">
        <v>103</v>
      </c>
      <c r="R109" s="1">
        <v>14</v>
      </c>
      <c r="S109" s="68">
        <v>8</v>
      </c>
      <c r="T109" s="1">
        <v>8</v>
      </c>
      <c r="X109" s="1"/>
      <c r="Y109" s="1"/>
      <c r="Z109" s="1"/>
      <c r="AA109" s="1"/>
      <c r="AB109" s="1"/>
      <c r="AG109" t="str">
        <f t="shared" si="23"/>
        <v>Orange</v>
      </c>
      <c r="AH109" t="s">
        <v>42</v>
      </c>
      <c r="AI109">
        <v>3</v>
      </c>
      <c r="AJ109" s="7"/>
      <c r="AK109" s="130">
        <v>9</v>
      </c>
      <c r="AL109" s="131">
        <v>9</v>
      </c>
      <c r="AM109" s="131">
        <v>90</v>
      </c>
      <c r="AN109" s="133">
        <v>57600</v>
      </c>
      <c r="AO109">
        <f t="shared" si="20"/>
        <v>9009</v>
      </c>
      <c r="AP109" t="s">
        <v>1579</v>
      </c>
    </row>
    <row r="110" spans="1:42" hidden="1" outlineLevel="1" x14ac:dyDescent="0.2">
      <c r="A110" t="s">
        <v>1026</v>
      </c>
      <c r="B110" s="10" t="s">
        <v>1195</v>
      </c>
      <c r="C110" s="1">
        <f t="shared" si="12"/>
        <v>4169</v>
      </c>
      <c r="D110" s="7">
        <f t="shared" si="13"/>
        <v>2</v>
      </c>
      <c r="E110" s="7">
        <f t="shared" si="14"/>
        <v>1</v>
      </c>
      <c r="F110" s="7">
        <f t="shared" si="15"/>
        <v>3</v>
      </c>
      <c r="G110" s="1">
        <f t="shared" si="21"/>
        <v>205</v>
      </c>
      <c r="H110" s="2">
        <f t="shared" si="22"/>
        <v>4.9172463420484529E-2</v>
      </c>
      <c r="I110" s="8"/>
      <c r="J110" s="2">
        <f t="shared" si="16"/>
        <v>0.38834252818421683</v>
      </c>
      <c r="K110" s="2">
        <f t="shared" si="17"/>
        <v>0.43751499160470136</v>
      </c>
      <c r="L110" s="2">
        <f t="shared" si="18"/>
        <v>0.14967618133845048</v>
      </c>
      <c r="M110" s="2">
        <f t="shared" si="19"/>
        <v>2.4466298872631381E-2</v>
      </c>
      <c r="N110" s="1">
        <v>1619</v>
      </c>
      <c r="O110" s="1">
        <v>1824</v>
      </c>
      <c r="P110" s="1">
        <v>624</v>
      </c>
      <c r="Q110" s="1">
        <v>62</v>
      </c>
      <c r="R110" s="1">
        <v>23</v>
      </c>
      <c r="S110" s="68">
        <v>8</v>
      </c>
      <c r="T110" s="1">
        <v>9</v>
      </c>
      <c r="X110" s="1"/>
      <c r="Y110" s="1"/>
      <c r="Z110" s="1"/>
      <c r="AA110" s="1"/>
      <c r="AB110" s="1"/>
      <c r="AG110" t="str">
        <f t="shared" si="23"/>
        <v>Oxford</v>
      </c>
      <c r="AH110" t="s">
        <v>42</v>
      </c>
      <c r="AI110">
        <v>5</v>
      </c>
      <c r="AJ110" s="7"/>
      <c r="AK110" s="130">
        <v>9</v>
      </c>
      <c r="AL110" s="131">
        <v>9</v>
      </c>
      <c r="AM110" s="131">
        <v>95</v>
      </c>
      <c r="AN110" s="133">
        <v>58300</v>
      </c>
      <c r="AO110">
        <f t="shared" si="20"/>
        <v>9009</v>
      </c>
      <c r="AP110" t="s">
        <v>1579</v>
      </c>
    </row>
    <row r="111" spans="1:42" hidden="1" outlineLevel="1" x14ac:dyDescent="0.2">
      <c r="A111" t="s">
        <v>130</v>
      </c>
      <c r="B111" s="10" t="s">
        <v>1195</v>
      </c>
      <c r="C111" s="1">
        <f t="shared" si="12"/>
        <v>5323</v>
      </c>
      <c r="D111" s="7">
        <f t="shared" si="13"/>
        <v>1</v>
      </c>
      <c r="E111" s="7">
        <f t="shared" si="14"/>
        <v>2</v>
      </c>
      <c r="F111" s="7">
        <f t="shared" si="15"/>
        <v>3</v>
      </c>
      <c r="G111" s="1">
        <f t="shared" si="21"/>
        <v>1471</v>
      </c>
      <c r="H111" s="2">
        <f t="shared" si="22"/>
        <v>0.27634792410294945</v>
      </c>
      <c r="I111" s="8"/>
      <c r="J111" s="2">
        <f t="shared" si="16"/>
        <v>0.53785459327446927</v>
      </c>
      <c r="K111" s="2">
        <f t="shared" si="17"/>
        <v>0.26150666917151982</v>
      </c>
      <c r="L111" s="2">
        <f t="shared" si="18"/>
        <v>0.18617321059552883</v>
      </c>
      <c r="M111" s="2">
        <f t="shared" si="19"/>
        <v>1.4465526958482078E-2</v>
      </c>
      <c r="N111" s="1">
        <v>2863</v>
      </c>
      <c r="O111" s="1">
        <v>1392</v>
      </c>
      <c r="P111" s="1">
        <v>991</v>
      </c>
      <c r="Q111" s="1">
        <v>54</v>
      </c>
      <c r="R111" s="1">
        <v>13</v>
      </c>
      <c r="S111" s="68">
        <v>6</v>
      </c>
      <c r="T111" s="1">
        <v>4</v>
      </c>
      <c r="X111" s="1"/>
      <c r="Y111" s="1"/>
      <c r="Z111" s="1"/>
      <c r="AA111" s="1"/>
      <c r="AB111" s="1"/>
      <c r="AG111" t="str">
        <f t="shared" si="23"/>
        <v>Plainfield</v>
      </c>
      <c r="AH111" t="s">
        <v>50</v>
      </c>
      <c r="AI111">
        <v>2</v>
      </c>
      <c r="AJ111" s="7"/>
      <c r="AK111" s="130">
        <v>9</v>
      </c>
      <c r="AL111" s="131">
        <v>15</v>
      </c>
      <c r="AM111" s="131">
        <v>40</v>
      </c>
      <c r="AN111" s="133">
        <v>59980</v>
      </c>
      <c r="AO111">
        <f t="shared" si="20"/>
        <v>9015</v>
      </c>
      <c r="AP111" t="s">
        <v>1579</v>
      </c>
    </row>
    <row r="112" spans="1:42" hidden="1" outlineLevel="1" x14ac:dyDescent="0.2">
      <c r="A112" t="s">
        <v>424</v>
      </c>
      <c r="B112" s="10" t="s">
        <v>1195</v>
      </c>
      <c r="C112" s="1">
        <f t="shared" si="12"/>
        <v>7499</v>
      </c>
      <c r="D112" s="7">
        <f t="shared" si="13"/>
        <v>1</v>
      </c>
      <c r="E112" s="7">
        <f t="shared" si="14"/>
        <v>2</v>
      </c>
      <c r="F112" s="7">
        <f t="shared" si="15"/>
        <v>3</v>
      </c>
      <c r="G112" s="1">
        <f t="shared" si="21"/>
        <v>2307</v>
      </c>
      <c r="H112" s="2">
        <f t="shared" si="22"/>
        <v>0.30764101880250699</v>
      </c>
      <c r="I112" s="8"/>
      <c r="J112" s="2">
        <f t="shared" si="16"/>
        <v>0.58394452593679158</v>
      </c>
      <c r="K112" s="2">
        <f t="shared" si="17"/>
        <v>0.27630350713428459</v>
      </c>
      <c r="L112" s="2">
        <f t="shared" si="18"/>
        <v>0.12201626883584478</v>
      </c>
      <c r="M112" s="2">
        <f t="shared" si="19"/>
        <v>1.7735698093079053E-2</v>
      </c>
      <c r="N112" s="1">
        <v>4379</v>
      </c>
      <c r="O112" s="1">
        <v>2072</v>
      </c>
      <c r="P112" s="1">
        <v>915</v>
      </c>
      <c r="Q112" s="1">
        <v>99</v>
      </c>
      <c r="R112" s="1">
        <v>12</v>
      </c>
      <c r="S112" s="68">
        <v>17</v>
      </c>
      <c r="T112" s="1">
        <v>5</v>
      </c>
      <c r="X112" s="1"/>
      <c r="Y112" s="1"/>
      <c r="Z112" s="1"/>
      <c r="AA112" s="1"/>
      <c r="AB112" s="1"/>
      <c r="AG112" t="str">
        <f t="shared" si="23"/>
        <v>Plainville</v>
      </c>
      <c r="AH112" t="s">
        <v>2956</v>
      </c>
      <c r="AI112">
        <v>6</v>
      </c>
      <c r="AJ112" s="7"/>
      <c r="AK112" s="130">
        <v>9</v>
      </c>
      <c r="AL112" s="131">
        <v>3</v>
      </c>
      <c r="AM112" s="131">
        <v>100</v>
      </c>
      <c r="AN112" s="133">
        <v>60120</v>
      </c>
      <c r="AO112">
        <f t="shared" si="20"/>
        <v>9003</v>
      </c>
      <c r="AP112" t="s">
        <v>1579</v>
      </c>
    </row>
    <row r="113" spans="1:42" hidden="1" outlineLevel="1" x14ac:dyDescent="0.2">
      <c r="A113" t="s">
        <v>2019</v>
      </c>
      <c r="B113" s="10" t="s">
        <v>1195</v>
      </c>
      <c r="C113" s="1">
        <f t="shared" si="12"/>
        <v>4574</v>
      </c>
      <c r="D113" s="7">
        <f t="shared" si="13"/>
        <v>1</v>
      </c>
      <c r="E113" s="7">
        <f t="shared" si="14"/>
        <v>2</v>
      </c>
      <c r="F113" s="7">
        <f t="shared" si="15"/>
        <v>3</v>
      </c>
      <c r="G113" s="1">
        <f t="shared" si="21"/>
        <v>872</v>
      </c>
      <c r="H113" s="2">
        <f t="shared" si="22"/>
        <v>0.19064276344556186</v>
      </c>
      <c r="I113" s="8"/>
      <c r="J113" s="2">
        <f t="shared" si="16"/>
        <v>0.50153038915609971</v>
      </c>
      <c r="K113" s="2">
        <f t="shared" si="17"/>
        <v>0.3108876257105378</v>
      </c>
      <c r="L113" s="2">
        <f t="shared" si="18"/>
        <v>0.16418889374726717</v>
      </c>
      <c r="M113" s="2">
        <f t="shared" si="19"/>
        <v>2.3393091386095327E-2</v>
      </c>
      <c r="N113" s="1">
        <v>2294</v>
      </c>
      <c r="O113" s="1">
        <v>1422</v>
      </c>
      <c r="P113" s="1">
        <v>751</v>
      </c>
      <c r="Q113" s="1">
        <v>68</v>
      </c>
      <c r="R113" s="1">
        <v>23</v>
      </c>
      <c r="S113" s="68">
        <v>11</v>
      </c>
      <c r="T113" s="1">
        <v>5</v>
      </c>
      <c r="X113" s="1"/>
      <c r="Y113" s="1"/>
      <c r="Z113" s="1"/>
      <c r="AA113" s="1"/>
      <c r="AB113" s="1"/>
      <c r="AG113" t="str">
        <f t="shared" si="23"/>
        <v>Plymouth</v>
      </c>
      <c r="AH113" t="s">
        <v>2957</v>
      </c>
      <c r="AI113">
        <v>6</v>
      </c>
      <c r="AJ113" s="7"/>
      <c r="AK113" s="130">
        <v>9</v>
      </c>
      <c r="AL113" s="131">
        <v>5</v>
      </c>
      <c r="AM113" s="131">
        <v>80</v>
      </c>
      <c r="AN113" s="133">
        <v>60750</v>
      </c>
      <c r="AO113">
        <f t="shared" si="20"/>
        <v>9005</v>
      </c>
      <c r="AP113" t="s">
        <v>1579</v>
      </c>
    </row>
    <row r="114" spans="1:42" hidden="1" outlineLevel="1" x14ac:dyDescent="0.2">
      <c r="A114" t="s">
        <v>1013</v>
      </c>
      <c r="B114" s="10" t="s">
        <v>1195</v>
      </c>
      <c r="C114" s="1">
        <f t="shared" si="12"/>
        <v>1757</v>
      </c>
      <c r="D114" s="7">
        <f t="shared" si="13"/>
        <v>1</v>
      </c>
      <c r="E114" s="7">
        <f t="shared" si="14"/>
        <v>2</v>
      </c>
      <c r="F114" s="7">
        <f t="shared" si="15"/>
        <v>3</v>
      </c>
      <c r="G114" s="1">
        <f t="shared" si="21"/>
        <v>77</v>
      </c>
      <c r="H114" s="2">
        <f t="shared" si="22"/>
        <v>4.3824701195219126E-2</v>
      </c>
      <c r="I114" s="8"/>
      <c r="J114" s="2">
        <f t="shared" si="16"/>
        <v>0.43824701195219123</v>
      </c>
      <c r="K114" s="2">
        <f t="shared" si="17"/>
        <v>0.39442231075697209</v>
      </c>
      <c r="L114" s="2">
        <f t="shared" si="18"/>
        <v>0.13375071143995446</v>
      </c>
      <c r="M114" s="2">
        <f t="shared" si="19"/>
        <v>3.357996585088216E-2</v>
      </c>
      <c r="N114" s="1">
        <v>770</v>
      </c>
      <c r="O114" s="1">
        <v>693</v>
      </c>
      <c r="P114" s="1">
        <v>235</v>
      </c>
      <c r="Q114" s="1">
        <v>52</v>
      </c>
      <c r="R114" s="1">
        <v>3</v>
      </c>
      <c r="S114" s="68">
        <v>3</v>
      </c>
      <c r="T114" s="1">
        <v>1</v>
      </c>
      <c r="X114" s="1"/>
      <c r="Y114" s="1"/>
      <c r="Z114" s="1"/>
      <c r="AA114" s="1"/>
      <c r="AB114" s="1"/>
      <c r="AG114" t="str">
        <f t="shared" si="23"/>
        <v>Pomfret</v>
      </c>
      <c r="AH114" t="s">
        <v>50</v>
      </c>
      <c r="AI114">
        <v>2</v>
      </c>
      <c r="AJ114" s="7"/>
      <c r="AK114" s="130">
        <v>9</v>
      </c>
      <c r="AL114" s="131">
        <v>15</v>
      </c>
      <c r="AM114" s="131">
        <v>45</v>
      </c>
      <c r="AN114" s="133">
        <v>61030</v>
      </c>
      <c r="AO114">
        <f t="shared" si="20"/>
        <v>9015</v>
      </c>
      <c r="AP114" t="s">
        <v>1579</v>
      </c>
    </row>
    <row r="115" spans="1:42" hidden="1" outlineLevel="1" x14ac:dyDescent="0.2">
      <c r="A115" t="s">
        <v>1609</v>
      </c>
      <c r="B115" s="10" t="s">
        <v>1195</v>
      </c>
      <c r="C115" s="1">
        <f t="shared" si="12"/>
        <v>4498</v>
      </c>
      <c r="D115" s="7">
        <f t="shared" si="13"/>
        <v>1</v>
      </c>
      <c r="E115" s="7">
        <f t="shared" si="14"/>
        <v>2</v>
      </c>
      <c r="F115" s="7">
        <f t="shared" si="15"/>
        <v>3</v>
      </c>
      <c r="G115" s="1">
        <f t="shared" si="21"/>
        <v>980</v>
      </c>
      <c r="H115" s="2">
        <f t="shared" si="22"/>
        <v>0.21787461093819474</v>
      </c>
      <c r="I115" s="8"/>
      <c r="J115" s="2">
        <f t="shared" si="16"/>
        <v>0.53068030235660291</v>
      </c>
      <c r="K115" s="2">
        <f t="shared" si="17"/>
        <v>0.31280569141840819</v>
      </c>
      <c r="L115" s="2">
        <f t="shared" si="18"/>
        <v>0.13050244553134727</v>
      </c>
      <c r="M115" s="2">
        <f t="shared" si="19"/>
        <v>2.6011560693641633E-2</v>
      </c>
      <c r="N115" s="1">
        <v>2387</v>
      </c>
      <c r="O115" s="1">
        <v>1407</v>
      </c>
      <c r="P115" s="1">
        <v>587</v>
      </c>
      <c r="Q115" s="1">
        <v>80</v>
      </c>
      <c r="R115" s="1">
        <v>19</v>
      </c>
      <c r="S115" s="68">
        <v>10</v>
      </c>
      <c r="T115" s="1">
        <v>8</v>
      </c>
      <c r="X115" s="1"/>
      <c r="Y115" s="1"/>
      <c r="Z115" s="1"/>
      <c r="AA115" s="1"/>
      <c r="AB115" s="1"/>
      <c r="AG115" t="str">
        <f t="shared" si="23"/>
        <v>Portland</v>
      </c>
      <c r="AH115" t="s">
        <v>1664</v>
      </c>
      <c r="AI115">
        <v>1</v>
      </c>
      <c r="AJ115" s="7"/>
      <c r="AK115" s="130">
        <v>9</v>
      </c>
      <c r="AL115" s="131">
        <v>7</v>
      </c>
      <c r="AM115" s="131">
        <v>70</v>
      </c>
      <c r="AN115" s="133">
        <v>61800</v>
      </c>
      <c r="AO115">
        <f t="shared" si="20"/>
        <v>9007</v>
      </c>
      <c r="AP115" t="s">
        <v>1579</v>
      </c>
    </row>
    <row r="116" spans="1:42" hidden="1" outlineLevel="1" x14ac:dyDescent="0.2">
      <c r="A116" t="s">
        <v>3271</v>
      </c>
      <c r="B116" s="10" t="s">
        <v>1195</v>
      </c>
      <c r="C116" s="1">
        <f t="shared" si="12"/>
        <v>2136</v>
      </c>
      <c r="D116" s="7">
        <f t="shared" si="13"/>
        <v>1</v>
      </c>
      <c r="E116" s="7">
        <f t="shared" si="14"/>
        <v>2</v>
      </c>
      <c r="F116" s="7">
        <f t="shared" si="15"/>
        <v>3</v>
      </c>
      <c r="G116" s="1">
        <f t="shared" si="21"/>
        <v>335</v>
      </c>
      <c r="H116" s="2">
        <f t="shared" si="22"/>
        <v>0.15683520599250936</v>
      </c>
      <c r="I116" s="8"/>
      <c r="J116" s="2">
        <f t="shared" si="16"/>
        <v>0.48314606741573035</v>
      </c>
      <c r="K116" s="2">
        <f t="shared" si="17"/>
        <v>0.32631086142322097</v>
      </c>
      <c r="L116" s="2">
        <f t="shared" si="18"/>
        <v>0.16104868913857678</v>
      </c>
      <c r="M116" s="2">
        <f t="shared" si="19"/>
        <v>2.9494382022471843E-2</v>
      </c>
      <c r="N116" s="1">
        <v>1032</v>
      </c>
      <c r="O116" s="1">
        <v>697</v>
      </c>
      <c r="P116" s="1">
        <v>344</v>
      </c>
      <c r="Q116" s="1">
        <v>48</v>
      </c>
      <c r="R116" s="1">
        <v>7</v>
      </c>
      <c r="S116" s="68">
        <v>3</v>
      </c>
      <c r="T116" s="1">
        <v>5</v>
      </c>
      <c r="X116" s="1"/>
      <c r="Y116" s="1"/>
      <c r="Z116" s="1"/>
      <c r="AA116" s="1"/>
      <c r="AB116" s="1"/>
      <c r="AG116" t="str">
        <f t="shared" si="23"/>
        <v>Preston</v>
      </c>
      <c r="AH116" t="s">
        <v>43</v>
      </c>
      <c r="AI116">
        <v>2</v>
      </c>
      <c r="AJ116" s="7"/>
      <c r="AK116" s="130">
        <v>9</v>
      </c>
      <c r="AL116" s="131">
        <v>11</v>
      </c>
      <c r="AM116" s="131">
        <v>80</v>
      </c>
      <c r="AN116" s="133">
        <v>62150</v>
      </c>
      <c r="AO116">
        <f t="shared" si="20"/>
        <v>9011</v>
      </c>
      <c r="AP116" t="s">
        <v>1579</v>
      </c>
    </row>
    <row r="117" spans="1:42" hidden="1" outlineLevel="1" x14ac:dyDescent="0.2">
      <c r="A117" t="s">
        <v>1569</v>
      </c>
      <c r="B117" s="10" t="s">
        <v>1195</v>
      </c>
      <c r="C117" s="1">
        <f t="shared" si="12"/>
        <v>4224</v>
      </c>
      <c r="D117" s="7">
        <f t="shared" si="13"/>
        <v>2</v>
      </c>
      <c r="E117" s="7">
        <f t="shared" si="14"/>
        <v>1</v>
      </c>
      <c r="F117" s="7">
        <f t="shared" si="15"/>
        <v>3</v>
      </c>
      <c r="G117" s="1">
        <f t="shared" si="21"/>
        <v>95</v>
      </c>
      <c r="H117" s="2">
        <f t="shared" si="22"/>
        <v>2.2490530303030304E-2</v>
      </c>
      <c r="I117" s="8"/>
      <c r="J117" s="2">
        <f t="shared" si="16"/>
        <v>0.41429924242424243</v>
      </c>
      <c r="K117" s="2">
        <f t="shared" si="17"/>
        <v>0.43678977272727271</v>
      </c>
      <c r="L117" s="2">
        <f t="shared" si="18"/>
        <v>0.13139204545454544</v>
      </c>
      <c r="M117" s="2">
        <f t="shared" si="19"/>
        <v>1.751893939393942E-2</v>
      </c>
      <c r="N117" s="1">
        <v>1750</v>
      </c>
      <c r="O117" s="1">
        <v>1845</v>
      </c>
      <c r="P117" s="1">
        <v>555</v>
      </c>
      <c r="Q117" s="1">
        <v>48</v>
      </c>
      <c r="R117" s="1">
        <v>15</v>
      </c>
      <c r="S117" s="68">
        <v>8</v>
      </c>
      <c r="T117" s="1">
        <v>3</v>
      </c>
      <c r="X117" s="1"/>
      <c r="Y117" s="1"/>
      <c r="Z117" s="1"/>
      <c r="AA117" s="1"/>
      <c r="AB117" s="1"/>
      <c r="AG117" t="str">
        <f t="shared" si="23"/>
        <v>Prospect</v>
      </c>
      <c r="AH117" t="s">
        <v>42</v>
      </c>
      <c r="AI117">
        <v>5</v>
      </c>
      <c r="AJ117" s="7"/>
      <c r="AK117" s="130">
        <v>9</v>
      </c>
      <c r="AL117" s="131">
        <v>9</v>
      </c>
      <c r="AM117" s="131">
        <v>100</v>
      </c>
      <c r="AN117" s="133">
        <v>62290</v>
      </c>
      <c r="AO117">
        <f t="shared" si="20"/>
        <v>9009</v>
      </c>
      <c r="AP117" t="s">
        <v>1579</v>
      </c>
    </row>
    <row r="118" spans="1:42" hidden="1" outlineLevel="1" x14ac:dyDescent="0.2">
      <c r="A118" t="s">
        <v>957</v>
      </c>
      <c r="B118" s="10" t="s">
        <v>1195</v>
      </c>
      <c r="C118" s="1">
        <f t="shared" si="12"/>
        <v>3635</v>
      </c>
      <c r="D118" s="7">
        <f t="shared" si="13"/>
        <v>1</v>
      </c>
      <c r="E118" s="7">
        <f t="shared" si="14"/>
        <v>2</v>
      </c>
      <c r="F118" s="7">
        <f t="shared" si="15"/>
        <v>3</v>
      </c>
      <c r="G118" s="1">
        <f t="shared" si="21"/>
        <v>836</v>
      </c>
      <c r="H118" s="2">
        <f t="shared" si="22"/>
        <v>0.22998624484181568</v>
      </c>
      <c r="I118" s="8"/>
      <c r="J118" s="2">
        <f t="shared" si="16"/>
        <v>0.52819807427785415</v>
      </c>
      <c r="K118" s="2">
        <f t="shared" si="17"/>
        <v>0.29821182943603852</v>
      </c>
      <c r="L118" s="2">
        <f t="shared" si="18"/>
        <v>0.15378266850068775</v>
      </c>
      <c r="M118" s="2">
        <f t="shared" si="19"/>
        <v>1.9807427785419579E-2</v>
      </c>
      <c r="N118" s="1">
        <v>1920</v>
      </c>
      <c r="O118" s="1">
        <v>1084</v>
      </c>
      <c r="P118" s="1">
        <v>559</v>
      </c>
      <c r="Q118" s="1">
        <v>46</v>
      </c>
      <c r="R118" s="1">
        <v>17</v>
      </c>
      <c r="S118" s="68">
        <v>5</v>
      </c>
      <c r="T118" s="1">
        <v>4</v>
      </c>
      <c r="X118" s="1"/>
      <c r="Y118" s="1"/>
      <c r="Z118" s="1"/>
      <c r="AA118" s="1"/>
      <c r="AB118" s="1"/>
      <c r="AG118" t="str">
        <f t="shared" si="23"/>
        <v>Putnam</v>
      </c>
      <c r="AH118" t="s">
        <v>50</v>
      </c>
      <c r="AI118">
        <v>2</v>
      </c>
      <c r="AJ118" s="7"/>
      <c r="AK118" s="130">
        <v>9</v>
      </c>
      <c r="AL118" s="131">
        <v>15</v>
      </c>
      <c r="AM118" s="131">
        <v>50</v>
      </c>
      <c r="AN118" s="133">
        <v>62710</v>
      </c>
      <c r="AO118">
        <f t="shared" si="20"/>
        <v>9015</v>
      </c>
      <c r="AP118" t="s">
        <v>1579</v>
      </c>
    </row>
    <row r="119" spans="1:42" hidden="1" outlineLevel="1" x14ac:dyDescent="0.2">
      <c r="A119" t="s">
        <v>2629</v>
      </c>
      <c r="B119" s="10" t="s">
        <v>1195</v>
      </c>
      <c r="C119" s="1">
        <f t="shared" si="12"/>
        <v>4365</v>
      </c>
      <c r="D119" s="7">
        <f t="shared" si="13"/>
        <v>2</v>
      </c>
      <c r="E119" s="7">
        <f t="shared" si="14"/>
        <v>1</v>
      </c>
      <c r="F119" s="7">
        <f t="shared" si="15"/>
        <v>3</v>
      </c>
      <c r="G119" s="1">
        <f t="shared" si="21"/>
        <v>263</v>
      </c>
      <c r="H119" s="2">
        <f t="shared" si="22"/>
        <v>6.025200458190149E-2</v>
      </c>
      <c r="I119" s="8"/>
      <c r="J119" s="2">
        <f t="shared" si="16"/>
        <v>0.42382588774341351</v>
      </c>
      <c r="K119" s="2">
        <f t="shared" si="17"/>
        <v>0.48407789232531501</v>
      </c>
      <c r="L119" s="2">
        <f t="shared" si="18"/>
        <v>6.9873997709049257E-2</v>
      </c>
      <c r="M119" s="2">
        <f t="shared" si="19"/>
        <v>2.2222222222222171E-2</v>
      </c>
      <c r="N119" s="1">
        <v>1850</v>
      </c>
      <c r="O119" s="1">
        <v>2113</v>
      </c>
      <c r="P119" s="1">
        <v>305</v>
      </c>
      <c r="Q119" s="1">
        <v>78</v>
      </c>
      <c r="R119" s="1">
        <v>16</v>
      </c>
      <c r="S119" s="68">
        <v>2</v>
      </c>
      <c r="T119" s="1">
        <v>1</v>
      </c>
      <c r="X119" s="1"/>
      <c r="Y119" s="1"/>
      <c r="Z119" s="1"/>
      <c r="AA119" s="1"/>
      <c r="AB119" s="1"/>
      <c r="AG119" t="str">
        <f t="shared" si="23"/>
        <v>Redding</v>
      </c>
      <c r="AH119" t="s">
        <v>2906</v>
      </c>
      <c r="AI119">
        <v>5</v>
      </c>
      <c r="AJ119" s="7"/>
      <c r="AK119" s="130">
        <v>9</v>
      </c>
      <c r="AL119" s="131">
        <v>1</v>
      </c>
      <c r="AM119" s="131">
        <v>70</v>
      </c>
      <c r="AN119" s="133">
        <v>63480</v>
      </c>
      <c r="AO119">
        <f t="shared" si="20"/>
        <v>9001</v>
      </c>
      <c r="AP119" t="s">
        <v>1579</v>
      </c>
    </row>
    <row r="120" spans="1:42" hidden="1" outlineLevel="1" x14ac:dyDescent="0.2">
      <c r="A120" t="s">
        <v>2792</v>
      </c>
      <c r="B120" s="10" t="s">
        <v>1195</v>
      </c>
      <c r="C120" s="1">
        <f t="shared" si="12"/>
        <v>11951</v>
      </c>
      <c r="D120" s="7">
        <f t="shared" si="13"/>
        <v>2</v>
      </c>
      <c r="E120" s="7">
        <f t="shared" si="14"/>
        <v>1</v>
      </c>
      <c r="F120" s="7">
        <f t="shared" si="15"/>
        <v>3</v>
      </c>
      <c r="G120" s="1">
        <f t="shared" si="21"/>
        <v>1068</v>
      </c>
      <c r="H120" s="2">
        <f t="shared" si="22"/>
        <v>8.9364906702368005E-2</v>
      </c>
      <c r="I120" s="8"/>
      <c r="J120" s="2">
        <f t="shared" si="16"/>
        <v>0.41619948121496109</v>
      </c>
      <c r="K120" s="2">
        <f t="shared" si="17"/>
        <v>0.50556438791732905</v>
      </c>
      <c r="L120" s="2">
        <f t="shared" si="18"/>
        <v>5.7819429336457201E-2</v>
      </c>
      <c r="M120" s="2">
        <f t="shared" si="19"/>
        <v>2.0416701531252662E-2</v>
      </c>
      <c r="N120" s="1">
        <v>4974</v>
      </c>
      <c r="O120" s="1">
        <v>6042</v>
      </c>
      <c r="P120" s="1">
        <v>691</v>
      </c>
      <c r="Q120" s="1">
        <v>168</v>
      </c>
      <c r="R120" s="1">
        <v>58</v>
      </c>
      <c r="S120" s="68">
        <v>9</v>
      </c>
      <c r="T120" s="1">
        <v>9</v>
      </c>
      <c r="X120" s="1"/>
      <c r="Y120" s="1"/>
      <c r="Z120" s="1"/>
      <c r="AA120" s="1"/>
      <c r="AB120" s="1"/>
      <c r="AG120" t="str">
        <f t="shared" si="23"/>
        <v>Ridgefield</v>
      </c>
      <c r="AH120" t="s">
        <v>2906</v>
      </c>
      <c r="AI120">
        <v>5</v>
      </c>
      <c r="AJ120" s="7"/>
      <c r="AK120" s="130">
        <v>9</v>
      </c>
      <c r="AL120" s="131">
        <v>1</v>
      </c>
      <c r="AM120" s="131">
        <v>75</v>
      </c>
      <c r="AN120" s="133">
        <v>63970</v>
      </c>
      <c r="AO120">
        <f t="shared" si="20"/>
        <v>9001</v>
      </c>
      <c r="AP120" t="s">
        <v>1579</v>
      </c>
    </row>
    <row r="121" spans="1:42" hidden="1" outlineLevel="1" x14ac:dyDescent="0.2">
      <c r="A121" t="s">
        <v>1480</v>
      </c>
      <c r="B121" s="10" t="s">
        <v>1195</v>
      </c>
      <c r="C121" s="1">
        <f t="shared" si="12"/>
        <v>8257</v>
      </c>
      <c r="D121" s="7">
        <f t="shared" si="13"/>
        <v>1</v>
      </c>
      <c r="E121" s="7">
        <f t="shared" si="14"/>
        <v>2</v>
      </c>
      <c r="F121" s="7">
        <f t="shared" si="15"/>
        <v>3</v>
      </c>
      <c r="G121" s="1">
        <f t="shared" si="21"/>
        <v>2006</v>
      </c>
      <c r="H121" s="2">
        <f t="shared" si="22"/>
        <v>0.2429453796778491</v>
      </c>
      <c r="I121" s="8"/>
      <c r="J121" s="2">
        <f t="shared" si="16"/>
        <v>0.56194743853699891</v>
      </c>
      <c r="K121" s="2">
        <f t="shared" si="17"/>
        <v>0.31900205885914984</v>
      </c>
      <c r="L121" s="2">
        <f t="shared" si="18"/>
        <v>9.9067457914496795E-2</v>
      </c>
      <c r="M121" s="2">
        <f t="shared" si="19"/>
        <v>1.9983044689354454E-2</v>
      </c>
      <c r="N121" s="1">
        <v>4640</v>
      </c>
      <c r="O121" s="1">
        <v>2634</v>
      </c>
      <c r="P121" s="1">
        <v>818</v>
      </c>
      <c r="Q121" s="1">
        <v>126</v>
      </c>
      <c r="R121" s="1">
        <v>24</v>
      </c>
      <c r="S121" s="68">
        <v>11</v>
      </c>
      <c r="T121" s="1">
        <v>4</v>
      </c>
      <c r="X121" s="1"/>
      <c r="Y121" s="1"/>
      <c r="Z121" s="1"/>
      <c r="AA121" s="1"/>
      <c r="AB121" s="1"/>
      <c r="AG121" t="str">
        <f t="shared" si="23"/>
        <v>Rocky Hill</v>
      </c>
      <c r="AH121" t="s">
        <v>2956</v>
      </c>
      <c r="AI121">
        <v>1</v>
      </c>
      <c r="AJ121" s="7"/>
      <c r="AK121" s="130">
        <v>9</v>
      </c>
      <c r="AL121" s="131">
        <v>3</v>
      </c>
      <c r="AM121" s="131">
        <v>105</v>
      </c>
      <c r="AN121" s="133">
        <v>65370</v>
      </c>
      <c r="AO121">
        <f t="shared" si="20"/>
        <v>9003</v>
      </c>
      <c r="AP121" t="s">
        <v>1579</v>
      </c>
    </row>
    <row r="122" spans="1:42" hidden="1" outlineLevel="1" x14ac:dyDescent="0.2">
      <c r="A122" t="s">
        <v>2415</v>
      </c>
      <c r="B122" s="10" t="s">
        <v>1195</v>
      </c>
      <c r="C122" s="1">
        <f t="shared" si="12"/>
        <v>1108</v>
      </c>
      <c r="D122" s="7">
        <f t="shared" si="13"/>
        <v>2</v>
      </c>
      <c r="E122" s="7">
        <f t="shared" si="14"/>
        <v>1</v>
      </c>
      <c r="F122" s="7">
        <f t="shared" si="15"/>
        <v>3</v>
      </c>
      <c r="G122" s="1">
        <f t="shared" si="21"/>
        <v>52</v>
      </c>
      <c r="H122" s="2">
        <f t="shared" si="22"/>
        <v>4.6931407942238268E-2</v>
      </c>
      <c r="I122" s="8"/>
      <c r="J122" s="2">
        <f t="shared" si="16"/>
        <v>0.41696750902527074</v>
      </c>
      <c r="K122" s="2">
        <f t="shared" si="17"/>
        <v>0.46389891696750901</v>
      </c>
      <c r="L122" s="2">
        <f t="shared" si="18"/>
        <v>8.0324909747292422E-2</v>
      </c>
      <c r="M122" s="2">
        <f t="shared" si="19"/>
        <v>3.8808664259927877E-2</v>
      </c>
      <c r="N122" s="1">
        <v>462</v>
      </c>
      <c r="O122" s="1">
        <v>514</v>
      </c>
      <c r="P122" s="1">
        <v>89</v>
      </c>
      <c r="Q122" s="1">
        <v>34</v>
      </c>
      <c r="R122" s="1">
        <v>1</v>
      </c>
      <c r="S122" s="68">
        <v>3</v>
      </c>
      <c r="T122" s="1">
        <v>5</v>
      </c>
      <c r="X122" s="1"/>
      <c r="Y122" s="1"/>
      <c r="Z122" s="1"/>
      <c r="AA122" s="1"/>
      <c r="AB122" s="1"/>
      <c r="AG122" t="str">
        <f t="shared" si="23"/>
        <v>Roxbury</v>
      </c>
      <c r="AH122" t="s">
        <v>2957</v>
      </c>
      <c r="AI122">
        <v>6</v>
      </c>
      <c r="AJ122" s="7"/>
      <c r="AK122" s="130">
        <v>9</v>
      </c>
      <c r="AL122" s="131">
        <v>5</v>
      </c>
      <c r="AM122" s="131">
        <v>85</v>
      </c>
      <c r="AN122" s="133">
        <v>65930</v>
      </c>
      <c r="AO122">
        <f t="shared" si="20"/>
        <v>9005</v>
      </c>
      <c r="AP122" t="s">
        <v>1579</v>
      </c>
    </row>
    <row r="123" spans="1:42" hidden="1" outlineLevel="1" x14ac:dyDescent="0.2">
      <c r="A123" t="s">
        <v>289</v>
      </c>
      <c r="B123" s="10" t="s">
        <v>1195</v>
      </c>
      <c r="C123" s="1">
        <f t="shared" si="12"/>
        <v>1770</v>
      </c>
      <c r="D123" s="7">
        <f t="shared" si="13"/>
        <v>1</v>
      </c>
      <c r="E123" s="7">
        <f t="shared" si="14"/>
        <v>2</v>
      </c>
      <c r="F123" s="7">
        <f t="shared" si="15"/>
        <v>3</v>
      </c>
      <c r="G123" s="1">
        <f t="shared" si="21"/>
        <v>214</v>
      </c>
      <c r="H123" s="2">
        <f t="shared" si="22"/>
        <v>0.12090395480225989</v>
      </c>
      <c r="I123" s="8"/>
      <c r="J123" s="2">
        <f t="shared" si="16"/>
        <v>0.46158192090395478</v>
      </c>
      <c r="K123" s="2">
        <f t="shared" si="17"/>
        <v>0.34067796610169493</v>
      </c>
      <c r="L123" s="2">
        <f t="shared" si="18"/>
        <v>0.16384180790960451</v>
      </c>
      <c r="M123" s="2">
        <f t="shared" si="19"/>
        <v>3.3898305084745783E-2</v>
      </c>
      <c r="N123" s="1">
        <v>817</v>
      </c>
      <c r="O123" s="1">
        <v>603</v>
      </c>
      <c r="P123" s="1">
        <v>290</v>
      </c>
      <c r="Q123" s="1">
        <v>42</v>
      </c>
      <c r="R123" s="1">
        <v>13</v>
      </c>
      <c r="S123" s="68">
        <v>3</v>
      </c>
      <c r="T123" s="1">
        <v>2</v>
      </c>
      <c r="X123" s="1"/>
      <c r="Y123" s="1"/>
      <c r="Z123" s="1"/>
      <c r="AA123" s="1"/>
      <c r="AB123" s="1"/>
      <c r="AG123" t="str">
        <f t="shared" si="23"/>
        <v>Salem</v>
      </c>
      <c r="AH123" t="s">
        <v>43</v>
      </c>
      <c r="AI123">
        <v>2</v>
      </c>
      <c r="AJ123" s="7"/>
      <c r="AK123" s="130">
        <v>9</v>
      </c>
      <c r="AL123" s="131">
        <v>11</v>
      </c>
      <c r="AM123" s="131">
        <v>85</v>
      </c>
      <c r="AN123" s="133">
        <v>66210</v>
      </c>
      <c r="AO123">
        <f t="shared" si="20"/>
        <v>9011</v>
      </c>
      <c r="AP123" t="s">
        <v>1579</v>
      </c>
    </row>
    <row r="124" spans="1:42" hidden="1" outlineLevel="1" x14ac:dyDescent="0.2">
      <c r="A124" t="s">
        <v>2208</v>
      </c>
      <c r="B124" s="10" t="s">
        <v>1195</v>
      </c>
      <c r="C124" s="1">
        <f t="shared" si="12"/>
        <v>2134</v>
      </c>
      <c r="D124" s="7">
        <f t="shared" si="13"/>
        <v>1</v>
      </c>
      <c r="E124" s="7">
        <f t="shared" si="14"/>
        <v>2</v>
      </c>
      <c r="F124" s="7">
        <f t="shared" si="15"/>
        <v>3</v>
      </c>
      <c r="G124" s="1">
        <f t="shared" si="21"/>
        <v>327</v>
      </c>
      <c r="H124" s="2">
        <f t="shared" si="22"/>
        <v>0.15323336457357076</v>
      </c>
      <c r="I124" s="8"/>
      <c r="J124" s="2">
        <f t="shared" si="16"/>
        <v>0.51546391752577314</v>
      </c>
      <c r="K124" s="2">
        <f t="shared" si="17"/>
        <v>0.36223055295220241</v>
      </c>
      <c r="L124" s="2">
        <f t="shared" si="18"/>
        <v>7.5445173383317715E-2</v>
      </c>
      <c r="M124" s="2">
        <f t="shared" si="19"/>
        <v>4.6860356138706732E-2</v>
      </c>
      <c r="N124" s="1">
        <v>1100</v>
      </c>
      <c r="O124" s="1">
        <v>773</v>
      </c>
      <c r="P124" s="1">
        <v>161</v>
      </c>
      <c r="Q124" s="1">
        <v>70</v>
      </c>
      <c r="R124" s="1">
        <v>22</v>
      </c>
      <c r="S124" s="68">
        <v>2</v>
      </c>
      <c r="T124" s="1">
        <v>6</v>
      </c>
      <c r="X124" s="1"/>
      <c r="Y124" s="1"/>
      <c r="Z124" s="1"/>
      <c r="AA124" s="1"/>
      <c r="AB124" s="1"/>
      <c r="AG124" t="str">
        <f t="shared" si="23"/>
        <v>Salisbury</v>
      </c>
      <c r="AH124" t="s">
        <v>2957</v>
      </c>
      <c r="AI124">
        <v>6</v>
      </c>
      <c r="AJ124" s="7"/>
      <c r="AK124" s="130">
        <v>9</v>
      </c>
      <c r="AL124" s="131">
        <v>5</v>
      </c>
      <c r="AM124" s="131">
        <v>90</v>
      </c>
      <c r="AN124" s="133">
        <v>66420</v>
      </c>
      <c r="AO124">
        <f t="shared" si="20"/>
        <v>9005</v>
      </c>
      <c r="AP124" t="s">
        <v>1579</v>
      </c>
    </row>
    <row r="125" spans="1:42" hidden="1" outlineLevel="1" x14ac:dyDescent="0.2">
      <c r="A125" t="s">
        <v>949</v>
      </c>
      <c r="B125" s="10" t="s">
        <v>1195</v>
      </c>
      <c r="C125" s="1">
        <f t="shared" si="12"/>
        <v>730</v>
      </c>
      <c r="D125" s="7">
        <f t="shared" si="13"/>
        <v>1</v>
      </c>
      <c r="E125" s="7">
        <f t="shared" si="14"/>
        <v>2</v>
      </c>
      <c r="F125" s="7">
        <f t="shared" si="15"/>
        <v>3</v>
      </c>
      <c r="G125" s="1">
        <f t="shared" si="21"/>
        <v>97</v>
      </c>
      <c r="H125" s="2">
        <f t="shared" si="22"/>
        <v>0.13287671232876713</v>
      </c>
      <c r="I125" s="8"/>
      <c r="J125" s="2">
        <f t="shared" si="16"/>
        <v>0.46164383561643835</v>
      </c>
      <c r="K125" s="2">
        <f t="shared" si="17"/>
        <v>0.32876712328767121</v>
      </c>
      <c r="L125" s="2">
        <f t="shared" si="18"/>
        <v>0.17123287671232876</v>
      </c>
      <c r="M125" s="2">
        <f t="shared" si="19"/>
        <v>3.8356164383561736E-2</v>
      </c>
      <c r="N125" s="1">
        <v>337</v>
      </c>
      <c r="O125" s="1">
        <v>240</v>
      </c>
      <c r="P125" s="1">
        <v>125</v>
      </c>
      <c r="Q125" s="1">
        <v>23</v>
      </c>
      <c r="R125" s="1">
        <v>3</v>
      </c>
      <c r="S125" s="68">
        <v>0</v>
      </c>
      <c r="T125" s="1">
        <v>2</v>
      </c>
      <c r="X125" s="1"/>
      <c r="Y125" s="1"/>
      <c r="Z125" s="1"/>
      <c r="AA125" s="1"/>
      <c r="AB125" s="1"/>
      <c r="AG125" t="str">
        <f t="shared" si="23"/>
        <v>Scotland</v>
      </c>
      <c r="AH125" t="s">
        <v>50</v>
      </c>
      <c r="AI125">
        <v>2</v>
      </c>
      <c r="AJ125" s="7"/>
      <c r="AK125" s="130">
        <v>9</v>
      </c>
      <c r="AL125" s="131">
        <v>15</v>
      </c>
      <c r="AM125" s="131">
        <v>55</v>
      </c>
      <c r="AN125" s="133">
        <v>67400</v>
      </c>
      <c r="AO125">
        <f t="shared" si="20"/>
        <v>9015</v>
      </c>
      <c r="AP125" t="s">
        <v>1579</v>
      </c>
    </row>
    <row r="126" spans="1:42" hidden="1" outlineLevel="1" x14ac:dyDescent="0.2">
      <c r="A126" t="s">
        <v>1273</v>
      </c>
      <c r="B126" s="10" t="s">
        <v>1195</v>
      </c>
      <c r="C126" s="1">
        <f t="shared" si="12"/>
        <v>6614</v>
      </c>
      <c r="D126" s="7">
        <f t="shared" si="13"/>
        <v>1</v>
      </c>
      <c r="E126" s="7">
        <f t="shared" si="14"/>
        <v>2</v>
      </c>
      <c r="F126" s="7">
        <f t="shared" si="15"/>
        <v>3</v>
      </c>
      <c r="G126" s="1">
        <f t="shared" si="21"/>
        <v>669</v>
      </c>
      <c r="H126" s="2">
        <f t="shared" si="22"/>
        <v>0.10114907771394013</v>
      </c>
      <c r="I126" s="8"/>
      <c r="J126" s="2">
        <f t="shared" si="16"/>
        <v>0.45660719685515572</v>
      </c>
      <c r="K126" s="2">
        <f t="shared" si="17"/>
        <v>0.35545811914121561</v>
      </c>
      <c r="L126" s="2">
        <f t="shared" si="18"/>
        <v>0.16903537949803446</v>
      </c>
      <c r="M126" s="2">
        <f t="shared" si="19"/>
        <v>1.8899304505594211E-2</v>
      </c>
      <c r="N126" s="1">
        <v>3020</v>
      </c>
      <c r="O126" s="1">
        <v>2351</v>
      </c>
      <c r="P126" s="1">
        <v>1118</v>
      </c>
      <c r="Q126" s="1">
        <v>89</v>
      </c>
      <c r="R126" s="1">
        <v>20</v>
      </c>
      <c r="S126" s="68">
        <v>9</v>
      </c>
      <c r="T126" s="1">
        <v>7</v>
      </c>
      <c r="X126" s="1"/>
      <c r="Y126" s="1"/>
      <c r="Z126" s="1"/>
      <c r="AA126" s="1"/>
      <c r="AB126" s="1"/>
      <c r="AG126" t="str">
        <f t="shared" si="23"/>
        <v>Seymour</v>
      </c>
      <c r="AH126" t="s">
        <v>42</v>
      </c>
      <c r="AI126">
        <v>5</v>
      </c>
      <c r="AJ126" s="7"/>
      <c r="AK126" s="130">
        <v>9</v>
      </c>
      <c r="AL126" s="131">
        <v>9</v>
      </c>
      <c r="AM126" s="131">
        <v>105</v>
      </c>
      <c r="AN126" s="133">
        <v>67610</v>
      </c>
      <c r="AO126">
        <f t="shared" si="20"/>
        <v>9009</v>
      </c>
      <c r="AP126" t="s">
        <v>1579</v>
      </c>
    </row>
    <row r="127" spans="1:42" hidden="1" outlineLevel="1" x14ac:dyDescent="0.2">
      <c r="A127" t="s">
        <v>2594</v>
      </c>
      <c r="B127" s="10" t="s">
        <v>1195</v>
      </c>
      <c r="C127" s="1">
        <f t="shared" si="12"/>
        <v>1382</v>
      </c>
      <c r="D127" s="7">
        <f t="shared" si="13"/>
        <v>1</v>
      </c>
      <c r="E127" s="7">
        <f t="shared" si="14"/>
        <v>2</v>
      </c>
      <c r="F127" s="7">
        <f t="shared" si="15"/>
        <v>3</v>
      </c>
      <c r="G127" s="1">
        <f t="shared" si="21"/>
        <v>87</v>
      </c>
      <c r="H127" s="2">
        <f t="shared" si="22"/>
        <v>6.2952243125904486E-2</v>
      </c>
      <c r="I127" s="8"/>
      <c r="J127" s="2">
        <f t="shared" si="16"/>
        <v>0.46164978292329956</v>
      </c>
      <c r="K127" s="2">
        <f t="shared" si="17"/>
        <v>0.39869753979739508</v>
      </c>
      <c r="L127" s="2">
        <f t="shared" si="18"/>
        <v>8.9001447178002888E-2</v>
      </c>
      <c r="M127" s="2">
        <f t="shared" si="19"/>
        <v>5.0651230101302527E-2</v>
      </c>
      <c r="N127" s="1">
        <v>638</v>
      </c>
      <c r="O127" s="1">
        <v>551</v>
      </c>
      <c r="P127" s="1">
        <v>123</v>
      </c>
      <c r="Q127" s="1">
        <v>57</v>
      </c>
      <c r="R127" s="1">
        <v>5</v>
      </c>
      <c r="S127" s="68">
        <v>1</v>
      </c>
      <c r="T127" s="1">
        <v>7</v>
      </c>
      <c r="X127" s="1"/>
      <c r="Y127" s="1"/>
      <c r="Z127" s="1"/>
      <c r="AA127" s="1"/>
      <c r="AB127" s="1"/>
      <c r="AG127" t="str">
        <f t="shared" si="23"/>
        <v>Sharon</v>
      </c>
      <c r="AH127" t="s">
        <v>2957</v>
      </c>
      <c r="AI127">
        <v>6</v>
      </c>
      <c r="AJ127" s="7"/>
      <c r="AK127" s="130">
        <v>9</v>
      </c>
      <c r="AL127" s="131">
        <v>5</v>
      </c>
      <c r="AM127" s="131">
        <v>95</v>
      </c>
      <c r="AN127" s="133">
        <v>67960</v>
      </c>
      <c r="AO127">
        <f t="shared" si="20"/>
        <v>9005</v>
      </c>
      <c r="AP127" t="s">
        <v>1579</v>
      </c>
    </row>
    <row r="128" spans="1:42" hidden="1" outlineLevel="1" x14ac:dyDescent="0.2">
      <c r="A128" t="s">
        <v>1274</v>
      </c>
      <c r="B128" s="10" t="s">
        <v>1195</v>
      </c>
      <c r="C128" s="1">
        <f t="shared" si="12"/>
        <v>16473</v>
      </c>
      <c r="D128" s="7">
        <f t="shared" si="13"/>
        <v>2</v>
      </c>
      <c r="E128" s="7">
        <f t="shared" si="14"/>
        <v>1</v>
      </c>
      <c r="F128" s="7">
        <f t="shared" si="15"/>
        <v>3</v>
      </c>
      <c r="G128" s="1">
        <f t="shared" si="21"/>
        <v>310</v>
      </c>
      <c r="H128" s="2">
        <f t="shared" si="22"/>
        <v>1.8818672980027925E-2</v>
      </c>
      <c r="I128" s="8"/>
      <c r="J128" s="2">
        <f t="shared" si="16"/>
        <v>0.4115218842955139</v>
      </c>
      <c r="K128" s="2">
        <f t="shared" si="17"/>
        <v>0.43034055727554177</v>
      </c>
      <c r="L128" s="2">
        <f t="shared" si="18"/>
        <v>0.13798336672130151</v>
      </c>
      <c r="M128" s="2">
        <f t="shared" si="19"/>
        <v>2.0154191707642766E-2</v>
      </c>
      <c r="N128" s="1">
        <v>6779</v>
      </c>
      <c r="O128" s="1">
        <v>7089</v>
      </c>
      <c r="P128" s="1">
        <v>2273</v>
      </c>
      <c r="Q128" s="1">
        <v>230</v>
      </c>
      <c r="R128" s="1">
        <v>60</v>
      </c>
      <c r="S128" s="68">
        <v>26</v>
      </c>
      <c r="T128" s="1">
        <v>16</v>
      </c>
      <c r="X128" s="1"/>
      <c r="Y128" s="1"/>
      <c r="Z128" s="1"/>
      <c r="AA128" s="1"/>
      <c r="AB128" s="1"/>
      <c r="AG128" t="str">
        <f t="shared" si="23"/>
        <v>Shelton</v>
      </c>
      <c r="AH128" t="s">
        <v>2906</v>
      </c>
      <c r="AI128">
        <v>5</v>
      </c>
      <c r="AJ128" s="7"/>
      <c r="AK128" s="130">
        <v>9</v>
      </c>
      <c r="AL128" s="131">
        <v>1</v>
      </c>
      <c r="AM128" s="131">
        <v>80</v>
      </c>
      <c r="AN128" s="133">
        <v>68170</v>
      </c>
      <c r="AO128">
        <f t="shared" si="20"/>
        <v>9001</v>
      </c>
      <c r="AP128" t="s">
        <v>1579</v>
      </c>
    </row>
    <row r="129" spans="1:42" hidden="1" outlineLevel="1" x14ac:dyDescent="0.2">
      <c r="A129" t="s">
        <v>421</v>
      </c>
      <c r="B129" s="10" t="s">
        <v>1195</v>
      </c>
      <c r="C129" s="1">
        <f t="shared" si="12"/>
        <v>1635</v>
      </c>
      <c r="D129" s="7">
        <f t="shared" si="13"/>
        <v>2</v>
      </c>
      <c r="E129" s="7">
        <f t="shared" si="14"/>
        <v>1</v>
      </c>
      <c r="F129" s="7">
        <f t="shared" si="15"/>
        <v>3</v>
      </c>
      <c r="G129" s="1">
        <f t="shared" si="21"/>
        <v>14</v>
      </c>
      <c r="H129" s="2">
        <f t="shared" si="22"/>
        <v>8.5626911314984708E-3</v>
      </c>
      <c r="I129" s="8"/>
      <c r="J129" s="2">
        <f t="shared" si="16"/>
        <v>0.42568807339449544</v>
      </c>
      <c r="K129" s="2">
        <f t="shared" si="17"/>
        <v>0.43425076452599387</v>
      </c>
      <c r="L129" s="2">
        <f t="shared" si="18"/>
        <v>0.10948012232415902</v>
      </c>
      <c r="M129" s="2">
        <f t="shared" si="19"/>
        <v>3.0581039755351674E-2</v>
      </c>
      <c r="N129" s="1">
        <v>696</v>
      </c>
      <c r="O129" s="1">
        <v>710</v>
      </c>
      <c r="P129" s="1">
        <v>179</v>
      </c>
      <c r="Q129" s="1">
        <v>44</v>
      </c>
      <c r="R129" s="1">
        <v>5</v>
      </c>
      <c r="S129" s="68">
        <v>1</v>
      </c>
      <c r="T129" s="1">
        <v>0</v>
      </c>
      <c r="X129" s="1"/>
      <c r="Y129" s="1"/>
      <c r="Z129" s="1"/>
      <c r="AA129" s="1"/>
      <c r="AB129" s="1"/>
      <c r="AG129" t="str">
        <f t="shared" si="23"/>
        <v>Sherman</v>
      </c>
      <c r="AH129" t="s">
        <v>2906</v>
      </c>
      <c r="AI129">
        <v>6</v>
      </c>
      <c r="AJ129" s="7"/>
      <c r="AK129" s="130">
        <v>9</v>
      </c>
      <c r="AL129" s="131">
        <v>1</v>
      </c>
      <c r="AM129" s="131">
        <v>85</v>
      </c>
      <c r="AN129" s="133">
        <v>68310</v>
      </c>
      <c r="AO129">
        <f t="shared" si="20"/>
        <v>9001</v>
      </c>
      <c r="AP129" t="s">
        <v>1579</v>
      </c>
    </row>
    <row r="130" spans="1:42" hidden="1" outlineLevel="1" x14ac:dyDescent="0.2">
      <c r="A130" t="s">
        <v>644</v>
      </c>
      <c r="B130" s="10" t="s">
        <v>1195</v>
      </c>
      <c r="C130" s="1">
        <f t="shared" ref="C130:C193" si="24">SUM(N130:AE130)</f>
        <v>12546</v>
      </c>
      <c r="D130" s="7">
        <f t="shared" ref="D130:D172" si="25">RANK(N130,(N130:AE130))</f>
        <v>2</v>
      </c>
      <c r="E130" s="7">
        <f t="shared" ref="E130:E172" si="26">RANK(O130,(N130:AE130))</f>
        <v>1</v>
      </c>
      <c r="F130" s="7">
        <f t="shared" ref="F130:F172" si="27">RANK(P130,(N130:AE130))</f>
        <v>3</v>
      </c>
      <c r="G130" s="1">
        <f t="shared" si="21"/>
        <v>228</v>
      </c>
      <c r="H130" s="2">
        <f t="shared" si="22"/>
        <v>1.8173122907699665E-2</v>
      </c>
      <c r="I130" s="8"/>
      <c r="J130" s="2">
        <f t="shared" ref="J130:J193" si="28">IF(C130=0,"-",N130/C130)</f>
        <v>0.44261119081779055</v>
      </c>
      <c r="K130" s="2">
        <f t="shared" ref="K130:K193" si="29">IF(C130=0,"-",O130/C130)</f>
        <v>0.46078431372549017</v>
      </c>
      <c r="L130" s="2">
        <f t="shared" ref="L130:L193" si="30">IF(C130=0,"-",P130/C130)</f>
        <v>7.1257771401243425E-2</v>
      </c>
      <c r="M130" s="2">
        <f t="shared" ref="M130:M193" si="31">IF(C130=0,"-",(1-J130-K130-L130))</f>
        <v>2.5346724055475861E-2</v>
      </c>
      <c r="N130" s="1">
        <v>5553</v>
      </c>
      <c r="O130" s="1">
        <v>5781</v>
      </c>
      <c r="P130" s="1">
        <v>894</v>
      </c>
      <c r="Q130" s="1">
        <v>246</v>
      </c>
      <c r="R130" s="1">
        <v>44</v>
      </c>
      <c r="S130" s="68">
        <v>20</v>
      </c>
      <c r="T130" s="1">
        <v>8</v>
      </c>
      <c r="X130" s="1"/>
      <c r="Y130" s="1"/>
      <c r="Z130" s="1"/>
      <c r="AA130" s="1"/>
      <c r="AB130" s="1"/>
      <c r="AG130" t="str">
        <f t="shared" si="23"/>
        <v>Simsbury</v>
      </c>
      <c r="AH130" t="s">
        <v>2956</v>
      </c>
      <c r="AI130">
        <v>6</v>
      </c>
      <c r="AJ130" s="7"/>
      <c r="AK130" s="130">
        <v>9</v>
      </c>
      <c r="AL130" s="131">
        <v>3</v>
      </c>
      <c r="AM130" s="131">
        <v>110</v>
      </c>
      <c r="AN130" s="133">
        <v>68940</v>
      </c>
      <c r="AO130">
        <f t="shared" si="20"/>
        <v>9003</v>
      </c>
      <c r="AP130" t="s">
        <v>1579</v>
      </c>
    </row>
    <row r="131" spans="1:42" hidden="1" outlineLevel="1" x14ac:dyDescent="0.2">
      <c r="A131" t="s">
        <v>1369</v>
      </c>
      <c r="B131" s="10" t="s">
        <v>1195</v>
      </c>
      <c r="C131" s="1">
        <f t="shared" si="24"/>
        <v>3997</v>
      </c>
      <c r="D131" s="7">
        <f t="shared" si="25"/>
        <v>2</v>
      </c>
      <c r="E131" s="7">
        <f t="shared" si="26"/>
        <v>1</v>
      </c>
      <c r="F131" s="7">
        <f t="shared" si="27"/>
        <v>3</v>
      </c>
      <c r="G131" s="1">
        <f t="shared" si="21"/>
        <v>172</v>
      </c>
      <c r="H131" s="2">
        <f t="shared" si="22"/>
        <v>4.3032274205654239E-2</v>
      </c>
      <c r="I131" s="8"/>
      <c r="J131" s="2">
        <f t="shared" si="28"/>
        <v>0.40705529146860148</v>
      </c>
      <c r="K131" s="2">
        <f t="shared" si="29"/>
        <v>0.45008756567425567</v>
      </c>
      <c r="L131" s="2">
        <f t="shared" si="30"/>
        <v>0.11933950462847136</v>
      </c>
      <c r="M131" s="2">
        <f t="shared" si="31"/>
        <v>2.3517638228671547E-2</v>
      </c>
      <c r="N131" s="1">
        <v>1627</v>
      </c>
      <c r="O131" s="1">
        <v>1799</v>
      </c>
      <c r="P131" s="1">
        <v>477</v>
      </c>
      <c r="Q131" s="1">
        <v>72</v>
      </c>
      <c r="R131" s="1">
        <v>6</v>
      </c>
      <c r="S131" s="68">
        <v>10</v>
      </c>
      <c r="T131" s="1">
        <v>6</v>
      </c>
      <c r="X131" s="1"/>
      <c r="Y131" s="1"/>
      <c r="Z131" s="1"/>
      <c r="AA131" s="1"/>
      <c r="AB131" s="1"/>
      <c r="AG131" t="str">
        <f t="shared" si="23"/>
        <v>Somers</v>
      </c>
      <c r="AH131" t="s">
        <v>44</v>
      </c>
      <c r="AI131">
        <v>6</v>
      </c>
      <c r="AJ131" s="7"/>
      <c r="AK131" s="130">
        <v>9</v>
      </c>
      <c r="AL131" s="131">
        <v>13</v>
      </c>
      <c r="AM131" s="131">
        <v>40</v>
      </c>
      <c r="AN131" s="133">
        <v>69220</v>
      </c>
      <c r="AO131">
        <f t="shared" ref="AO131:AO171" si="32">AK131*1000+AL131</f>
        <v>9013</v>
      </c>
      <c r="AP131" t="s">
        <v>1579</v>
      </c>
    </row>
    <row r="132" spans="1:42" hidden="1" outlineLevel="1" x14ac:dyDescent="0.2">
      <c r="A132" t="s">
        <v>1432</v>
      </c>
      <c r="B132" s="10" t="s">
        <v>1195</v>
      </c>
      <c r="C132" s="1">
        <f t="shared" si="24"/>
        <v>12022</v>
      </c>
      <c r="D132" s="7">
        <f t="shared" si="25"/>
        <v>1</v>
      </c>
      <c r="E132" s="7">
        <f t="shared" si="26"/>
        <v>2</v>
      </c>
      <c r="F132" s="7">
        <f t="shared" si="27"/>
        <v>3</v>
      </c>
      <c r="G132" s="1">
        <f t="shared" ref="G132:G172" si="33">MAX(N132:P132)-LARGE(N132:P132,2)</f>
        <v>1848</v>
      </c>
      <c r="H132" s="2">
        <f t="shared" ref="H132:H172" si="34">G132/C132</f>
        <v>0.15371818333056064</v>
      </c>
      <c r="I132" s="8"/>
      <c r="J132" s="2">
        <f t="shared" si="28"/>
        <v>0.51879886874064218</v>
      </c>
      <c r="K132" s="2">
        <f t="shared" si="29"/>
        <v>0.36508068541008154</v>
      </c>
      <c r="L132" s="2">
        <f t="shared" si="30"/>
        <v>9.6656130427549489E-2</v>
      </c>
      <c r="M132" s="2">
        <f t="shared" si="31"/>
        <v>1.9464315421726788E-2</v>
      </c>
      <c r="N132" s="1">
        <v>6237</v>
      </c>
      <c r="O132" s="1">
        <v>4389</v>
      </c>
      <c r="P132" s="1">
        <v>1162</v>
      </c>
      <c r="Q132" s="1">
        <v>173</v>
      </c>
      <c r="R132" s="1">
        <v>35</v>
      </c>
      <c r="S132" s="68">
        <v>14</v>
      </c>
      <c r="T132" s="1">
        <v>12</v>
      </c>
      <c r="X132" s="1"/>
      <c r="Y132" s="1"/>
      <c r="Z132" s="1"/>
      <c r="AA132" s="1"/>
      <c r="AB132" s="1"/>
      <c r="AG132" t="str">
        <f t="shared" ref="AG132:AG195" si="35">A132</f>
        <v>South Windsor</v>
      </c>
      <c r="AH132" t="s">
        <v>2956</v>
      </c>
      <c r="AI132">
        <v>1</v>
      </c>
      <c r="AJ132" s="7"/>
      <c r="AK132" s="130">
        <v>9</v>
      </c>
      <c r="AL132" s="131">
        <v>3</v>
      </c>
      <c r="AM132" s="131">
        <v>120</v>
      </c>
      <c r="AN132" s="133">
        <v>71390</v>
      </c>
      <c r="AO132">
        <f t="shared" si="32"/>
        <v>9003</v>
      </c>
      <c r="AP132" t="s">
        <v>1579</v>
      </c>
    </row>
    <row r="133" spans="1:42" hidden="1" outlineLevel="1" x14ac:dyDescent="0.2">
      <c r="A133" t="s">
        <v>1433</v>
      </c>
      <c r="B133" s="10" t="s">
        <v>1195</v>
      </c>
      <c r="C133" s="1">
        <f t="shared" si="24"/>
        <v>9437</v>
      </c>
      <c r="D133" s="7">
        <f t="shared" si="25"/>
        <v>2</v>
      </c>
      <c r="E133" s="7">
        <f t="shared" si="26"/>
        <v>1</v>
      </c>
      <c r="F133" s="7">
        <f t="shared" si="27"/>
        <v>3</v>
      </c>
      <c r="G133" s="1">
        <f t="shared" si="33"/>
        <v>996</v>
      </c>
      <c r="H133" s="2">
        <f t="shared" si="34"/>
        <v>0.10554201547101834</v>
      </c>
      <c r="I133" s="8"/>
      <c r="J133" s="2">
        <f t="shared" si="28"/>
        <v>0.39641835329024055</v>
      </c>
      <c r="K133" s="2">
        <f t="shared" si="29"/>
        <v>0.50196036876125882</v>
      </c>
      <c r="L133" s="2">
        <f t="shared" si="30"/>
        <v>8.3077249125781502E-2</v>
      </c>
      <c r="M133" s="2">
        <f t="shared" si="31"/>
        <v>1.8544028822719119E-2</v>
      </c>
      <c r="N133" s="1">
        <v>3741</v>
      </c>
      <c r="O133" s="1">
        <v>4737</v>
      </c>
      <c r="P133" s="1">
        <v>784</v>
      </c>
      <c r="Q133" s="1">
        <v>123</v>
      </c>
      <c r="R133" s="1">
        <v>28</v>
      </c>
      <c r="S133" s="68">
        <v>13</v>
      </c>
      <c r="T133" s="1">
        <v>11</v>
      </c>
      <c r="X133" s="1"/>
      <c r="Y133" s="1"/>
      <c r="Z133" s="1"/>
      <c r="AA133" s="1"/>
      <c r="AB133" s="1"/>
      <c r="AG133" t="str">
        <f t="shared" si="35"/>
        <v>Southbury</v>
      </c>
      <c r="AH133" t="s">
        <v>42</v>
      </c>
      <c r="AI133" t="s">
        <v>997</v>
      </c>
      <c r="AJ133" s="7"/>
      <c r="AK133" s="130">
        <v>9</v>
      </c>
      <c r="AL133" s="131">
        <v>9</v>
      </c>
      <c r="AM133" s="131">
        <v>110</v>
      </c>
      <c r="AN133" s="133">
        <v>69640</v>
      </c>
      <c r="AO133">
        <f t="shared" si="32"/>
        <v>9009</v>
      </c>
      <c r="AP133" t="s">
        <v>1579</v>
      </c>
    </row>
    <row r="134" spans="1:42" hidden="1" outlineLevel="1" x14ac:dyDescent="0.2">
      <c r="A134" t="s">
        <v>1435</v>
      </c>
      <c r="B134" s="10" t="s">
        <v>1195</v>
      </c>
      <c r="C134" s="1">
        <f t="shared" si="24"/>
        <v>17763</v>
      </c>
      <c r="D134" s="7">
        <f t="shared" si="25"/>
        <v>1</v>
      </c>
      <c r="E134" s="7">
        <f t="shared" si="26"/>
        <v>2</v>
      </c>
      <c r="F134" s="7">
        <f t="shared" si="27"/>
        <v>3</v>
      </c>
      <c r="G134" s="1">
        <f t="shared" si="33"/>
        <v>2759</v>
      </c>
      <c r="H134" s="2">
        <f t="shared" si="34"/>
        <v>0.15532286212914484</v>
      </c>
      <c r="I134" s="8"/>
      <c r="J134" s="2">
        <f t="shared" si="28"/>
        <v>0.50132297472273823</v>
      </c>
      <c r="K134" s="2">
        <f t="shared" si="29"/>
        <v>0.34600011259359342</v>
      </c>
      <c r="L134" s="2">
        <f t="shared" si="30"/>
        <v>0.13105894274615773</v>
      </c>
      <c r="M134" s="2">
        <f t="shared" si="31"/>
        <v>2.1617969937510612E-2</v>
      </c>
      <c r="N134" s="1">
        <v>8905</v>
      </c>
      <c r="O134" s="1">
        <v>6146</v>
      </c>
      <c r="P134" s="1">
        <v>2328</v>
      </c>
      <c r="Q134" s="1">
        <v>304</v>
      </c>
      <c r="R134" s="1">
        <v>38</v>
      </c>
      <c r="S134" s="68">
        <v>34</v>
      </c>
      <c r="T134" s="1">
        <v>8</v>
      </c>
      <c r="X134" s="1"/>
      <c r="Y134" s="1"/>
      <c r="Z134" s="1"/>
      <c r="AA134" s="1"/>
      <c r="AB134" s="1"/>
      <c r="AG134" t="str">
        <f t="shared" si="35"/>
        <v>Southington</v>
      </c>
      <c r="AH134" t="s">
        <v>2956</v>
      </c>
      <c r="AI134">
        <v>6</v>
      </c>
      <c r="AJ134" s="7"/>
      <c r="AK134" s="130">
        <v>9</v>
      </c>
      <c r="AL134" s="131">
        <v>3</v>
      </c>
      <c r="AM134" s="131">
        <v>115</v>
      </c>
      <c r="AN134" s="133">
        <v>70550</v>
      </c>
      <c r="AO134">
        <f t="shared" si="32"/>
        <v>9003</v>
      </c>
      <c r="AP134" t="s">
        <v>1579</v>
      </c>
    </row>
    <row r="135" spans="1:42" hidden="1" outlineLevel="1" x14ac:dyDescent="0.2">
      <c r="A135" t="s">
        <v>1741</v>
      </c>
      <c r="B135" s="10" t="s">
        <v>1195</v>
      </c>
      <c r="C135" s="1">
        <f t="shared" si="24"/>
        <v>1368</v>
      </c>
      <c r="D135" s="7">
        <f t="shared" si="25"/>
        <v>1</v>
      </c>
      <c r="E135" s="7">
        <f t="shared" si="26"/>
        <v>2</v>
      </c>
      <c r="F135" s="7">
        <f t="shared" si="27"/>
        <v>3</v>
      </c>
      <c r="G135" s="1">
        <f t="shared" si="33"/>
        <v>367</v>
      </c>
      <c r="H135" s="2">
        <f t="shared" si="34"/>
        <v>0.26827485380116961</v>
      </c>
      <c r="I135" s="8"/>
      <c r="J135" s="2">
        <f t="shared" si="28"/>
        <v>0.54239766081871343</v>
      </c>
      <c r="K135" s="2">
        <f t="shared" si="29"/>
        <v>0.27412280701754388</v>
      </c>
      <c r="L135" s="2">
        <f t="shared" si="30"/>
        <v>0.16228070175438597</v>
      </c>
      <c r="M135" s="2">
        <f t="shared" si="31"/>
        <v>2.1198830409356717E-2</v>
      </c>
      <c r="N135" s="1">
        <v>742</v>
      </c>
      <c r="O135" s="1">
        <v>375</v>
      </c>
      <c r="P135" s="1">
        <v>222</v>
      </c>
      <c r="Q135" s="1">
        <v>25</v>
      </c>
      <c r="R135" s="1">
        <v>0</v>
      </c>
      <c r="S135" s="68">
        <v>4</v>
      </c>
      <c r="T135" s="1">
        <v>0</v>
      </c>
      <c r="X135" s="1"/>
      <c r="Y135" s="1"/>
      <c r="Z135" s="1"/>
      <c r="AA135" s="1"/>
      <c r="AB135" s="1"/>
      <c r="AG135" t="str">
        <f t="shared" si="35"/>
        <v>Sprague</v>
      </c>
      <c r="AH135" t="s">
        <v>43</v>
      </c>
      <c r="AI135">
        <v>2</v>
      </c>
      <c r="AJ135" s="7"/>
      <c r="AK135" s="130">
        <v>9</v>
      </c>
      <c r="AL135" s="131">
        <v>11</v>
      </c>
      <c r="AM135" s="131">
        <v>90</v>
      </c>
      <c r="AN135" s="133">
        <v>71670</v>
      </c>
      <c r="AO135">
        <f t="shared" si="32"/>
        <v>9011</v>
      </c>
      <c r="AP135" t="s">
        <v>1579</v>
      </c>
    </row>
    <row r="136" spans="1:42" hidden="1" outlineLevel="1" x14ac:dyDescent="0.2">
      <c r="A136" t="s">
        <v>266</v>
      </c>
      <c r="B136" s="10" t="s">
        <v>1195</v>
      </c>
      <c r="C136" s="1">
        <f t="shared" si="24"/>
        <v>5251</v>
      </c>
      <c r="D136" s="7">
        <f t="shared" si="25"/>
        <v>1</v>
      </c>
      <c r="E136" s="7">
        <f t="shared" si="26"/>
        <v>2</v>
      </c>
      <c r="F136" s="7">
        <f t="shared" si="27"/>
        <v>3</v>
      </c>
      <c r="G136" s="1">
        <f t="shared" si="33"/>
        <v>1250</v>
      </c>
      <c r="H136" s="2">
        <f t="shared" si="34"/>
        <v>0.2380498952580461</v>
      </c>
      <c r="I136" s="8"/>
      <c r="J136" s="2">
        <f t="shared" si="28"/>
        <v>0.52789944772424302</v>
      </c>
      <c r="K136" s="2">
        <f t="shared" si="29"/>
        <v>0.28984955246619692</v>
      </c>
      <c r="L136" s="2">
        <f t="shared" si="30"/>
        <v>0.15159017330032376</v>
      </c>
      <c r="M136" s="2">
        <f t="shared" si="31"/>
        <v>3.0660826509236294E-2</v>
      </c>
      <c r="N136" s="1">
        <v>2772</v>
      </c>
      <c r="O136" s="1">
        <v>1522</v>
      </c>
      <c r="P136" s="1">
        <v>796</v>
      </c>
      <c r="Q136" s="1">
        <v>116</v>
      </c>
      <c r="R136" s="1">
        <v>19</v>
      </c>
      <c r="S136" s="68">
        <v>17</v>
      </c>
      <c r="T136" s="1">
        <v>9</v>
      </c>
      <c r="X136" s="1"/>
      <c r="Y136" s="1"/>
      <c r="Z136" s="1"/>
      <c r="AA136" s="1"/>
      <c r="AB136" s="1"/>
      <c r="AG136" t="str">
        <f t="shared" si="35"/>
        <v>Stafford</v>
      </c>
      <c r="AH136" t="s">
        <v>44</v>
      </c>
      <c r="AI136">
        <v>2</v>
      </c>
      <c r="AJ136" s="7"/>
      <c r="AK136" s="130">
        <v>9</v>
      </c>
      <c r="AL136" s="131">
        <v>13</v>
      </c>
      <c r="AM136" s="131">
        <v>45</v>
      </c>
      <c r="AN136" s="133">
        <v>72090</v>
      </c>
      <c r="AO136">
        <f t="shared" si="32"/>
        <v>9013</v>
      </c>
      <c r="AP136" t="s">
        <v>1579</v>
      </c>
    </row>
    <row r="137" spans="1:42" hidden="1" outlineLevel="1" x14ac:dyDescent="0.2">
      <c r="A137" t="s">
        <v>1272</v>
      </c>
      <c r="B137" s="10" t="s">
        <v>1195</v>
      </c>
      <c r="C137" s="1">
        <f t="shared" si="24"/>
        <v>43165</v>
      </c>
      <c r="D137" s="7">
        <f t="shared" si="25"/>
        <v>1</v>
      </c>
      <c r="E137" s="7">
        <f t="shared" si="26"/>
        <v>2</v>
      </c>
      <c r="F137" s="7">
        <f t="shared" si="27"/>
        <v>3</v>
      </c>
      <c r="G137" s="1">
        <f t="shared" si="33"/>
        <v>10309</v>
      </c>
      <c r="H137" s="2">
        <f t="shared" si="34"/>
        <v>0.23882775396733463</v>
      </c>
      <c r="I137" s="8"/>
      <c r="J137" s="2">
        <f t="shared" si="28"/>
        <v>0.57928877562840264</v>
      </c>
      <c r="K137" s="2">
        <f t="shared" si="29"/>
        <v>0.34046102166106801</v>
      </c>
      <c r="L137" s="2">
        <f t="shared" si="30"/>
        <v>6.01181512799722E-2</v>
      </c>
      <c r="M137" s="2">
        <f t="shared" si="31"/>
        <v>2.013205143055715E-2</v>
      </c>
      <c r="N137" s="1">
        <v>25005</v>
      </c>
      <c r="O137" s="1">
        <v>14696</v>
      </c>
      <c r="P137" s="1">
        <v>2595</v>
      </c>
      <c r="Q137" s="1">
        <v>407</v>
      </c>
      <c r="R137" s="1">
        <v>368</v>
      </c>
      <c r="S137" s="68">
        <v>54</v>
      </c>
      <c r="T137" s="1">
        <v>40</v>
      </c>
      <c r="X137" s="1"/>
      <c r="Y137" s="1"/>
      <c r="Z137" s="1"/>
      <c r="AA137" s="1"/>
      <c r="AB137" s="1"/>
      <c r="AG137" t="str">
        <f t="shared" si="35"/>
        <v>Stamford</v>
      </c>
      <c r="AH137" t="s">
        <v>2906</v>
      </c>
      <c r="AI137">
        <v>4</v>
      </c>
      <c r="AJ137" s="7"/>
      <c r="AK137" s="130">
        <v>9</v>
      </c>
      <c r="AL137" s="131">
        <v>1</v>
      </c>
      <c r="AM137" s="131">
        <v>90</v>
      </c>
      <c r="AN137" s="133">
        <v>73070</v>
      </c>
      <c r="AO137">
        <f t="shared" si="32"/>
        <v>9001</v>
      </c>
      <c r="AP137" t="s">
        <v>1579</v>
      </c>
    </row>
    <row r="138" spans="1:42" hidden="1" outlineLevel="1" x14ac:dyDescent="0.2">
      <c r="A138" t="s">
        <v>390</v>
      </c>
      <c r="B138" s="10" t="s">
        <v>1195</v>
      </c>
      <c r="C138" s="1">
        <f t="shared" si="24"/>
        <v>1064</v>
      </c>
      <c r="D138" s="7">
        <f t="shared" si="25"/>
        <v>1</v>
      </c>
      <c r="E138" s="7">
        <f t="shared" si="26"/>
        <v>2</v>
      </c>
      <c r="F138" s="7">
        <f t="shared" si="27"/>
        <v>3</v>
      </c>
      <c r="G138" s="1">
        <f t="shared" si="33"/>
        <v>127</v>
      </c>
      <c r="H138" s="2">
        <f t="shared" si="34"/>
        <v>0.1193609022556391</v>
      </c>
      <c r="I138" s="8"/>
      <c r="J138" s="2">
        <f t="shared" si="28"/>
        <v>0.44830827067669171</v>
      </c>
      <c r="K138" s="2">
        <f t="shared" si="29"/>
        <v>0.32894736842105265</v>
      </c>
      <c r="L138" s="2">
        <f t="shared" si="30"/>
        <v>0.20582706766917294</v>
      </c>
      <c r="M138" s="2">
        <f t="shared" si="31"/>
        <v>1.6917293233082747E-2</v>
      </c>
      <c r="N138" s="1">
        <v>477</v>
      </c>
      <c r="O138" s="1">
        <v>350</v>
      </c>
      <c r="P138" s="1">
        <v>219</v>
      </c>
      <c r="Q138" s="1">
        <v>11</v>
      </c>
      <c r="R138" s="1">
        <v>5</v>
      </c>
      <c r="S138" s="68">
        <v>1</v>
      </c>
      <c r="T138" s="1">
        <v>1</v>
      </c>
      <c r="X138" s="1"/>
      <c r="Y138" s="1"/>
      <c r="Z138" s="1"/>
      <c r="AA138" s="1"/>
      <c r="AB138" s="1"/>
      <c r="AG138" t="str">
        <f t="shared" si="35"/>
        <v>Sterling</v>
      </c>
      <c r="AH138" t="s">
        <v>50</v>
      </c>
      <c r="AI138">
        <v>2</v>
      </c>
      <c r="AJ138" s="7"/>
      <c r="AK138" s="130">
        <v>9</v>
      </c>
      <c r="AL138" s="131">
        <v>15</v>
      </c>
      <c r="AM138" s="131">
        <v>60</v>
      </c>
      <c r="AN138" s="133">
        <v>73420</v>
      </c>
      <c r="AO138">
        <f t="shared" si="32"/>
        <v>9015</v>
      </c>
      <c r="AP138" t="s">
        <v>1579</v>
      </c>
    </row>
    <row r="139" spans="1:42" hidden="1" outlineLevel="1" x14ac:dyDescent="0.2">
      <c r="A139" t="s">
        <v>313</v>
      </c>
      <c r="B139" s="10" t="s">
        <v>1195</v>
      </c>
      <c r="C139" s="1">
        <f t="shared" si="24"/>
        <v>8278</v>
      </c>
      <c r="D139" s="7">
        <f t="shared" si="25"/>
        <v>1</v>
      </c>
      <c r="E139" s="7">
        <f t="shared" si="26"/>
        <v>2</v>
      </c>
      <c r="F139" s="7">
        <f t="shared" si="27"/>
        <v>3</v>
      </c>
      <c r="G139" s="1">
        <f t="shared" si="33"/>
        <v>1565</v>
      </c>
      <c r="H139" s="2">
        <f t="shared" si="34"/>
        <v>0.18905532737376177</v>
      </c>
      <c r="I139" s="8"/>
      <c r="J139" s="2">
        <f t="shared" si="28"/>
        <v>0.51981154868325685</v>
      </c>
      <c r="K139" s="2">
        <f t="shared" si="29"/>
        <v>0.33075622130949506</v>
      </c>
      <c r="L139" s="2">
        <f t="shared" si="30"/>
        <v>0.11766127083836675</v>
      </c>
      <c r="M139" s="2">
        <f t="shared" si="31"/>
        <v>3.1770959168881341E-2</v>
      </c>
      <c r="N139" s="1">
        <v>4303</v>
      </c>
      <c r="O139" s="1">
        <v>2738</v>
      </c>
      <c r="P139" s="1">
        <v>974</v>
      </c>
      <c r="Q139" s="1">
        <v>213</v>
      </c>
      <c r="R139" s="1">
        <v>25</v>
      </c>
      <c r="S139" s="68">
        <v>11</v>
      </c>
      <c r="T139" s="1">
        <v>14</v>
      </c>
      <c r="X139" s="1"/>
      <c r="Y139" s="1"/>
      <c r="Z139" s="1"/>
      <c r="AA139" s="1"/>
      <c r="AB139" s="1"/>
      <c r="AG139" t="str">
        <f t="shared" si="35"/>
        <v>Stonington</v>
      </c>
      <c r="AH139" t="s">
        <v>43</v>
      </c>
      <c r="AI139">
        <v>2</v>
      </c>
      <c r="AJ139" s="7"/>
      <c r="AK139" s="130">
        <v>9</v>
      </c>
      <c r="AL139" s="131">
        <v>11</v>
      </c>
      <c r="AM139" s="131">
        <v>95</v>
      </c>
      <c r="AN139" s="133">
        <v>73770</v>
      </c>
      <c r="AO139">
        <f t="shared" si="32"/>
        <v>9011</v>
      </c>
      <c r="AP139" t="s">
        <v>1579</v>
      </c>
    </row>
    <row r="140" spans="1:42" hidden="1" outlineLevel="1" x14ac:dyDescent="0.2">
      <c r="A140" t="s">
        <v>111</v>
      </c>
      <c r="B140" s="10" t="s">
        <v>1195</v>
      </c>
      <c r="C140" s="1">
        <f t="shared" si="24"/>
        <v>22203</v>
      </c>
      <c r="D140" s="7">
        <f t="shared" si="25"/>
        <v>1</v>
      </c>
      <c r="E140" s="7">
        <f t="shared" si="26"/>
        <v>2</v>
      </c>
      <c r="F140" s="7">
        <f t="shared" si="27"/>
        <v>3</v>
      </c>
      <c r="G140" s="1">
        <f t="shared" si="33"/>
        <v>3133</v>
      </c>
      <c r="H140" s="2">
        <f t="shared" si="34"/>
        <v>0.14110705760482817</v>
      </c>
      <c r="I140" s="8"/>
      <c r="J140" s="2">
        <f t="shared" si="28"/>
        <v>0.50209431157951623</v>
      </c>
      <c r="K140" s="2">
        <f t="shared" si="29"/>
        <v>0.36098725397468812</v>
      </c>
      <c r="L140" s="2">
        <f t="shared" si="30"/>
        <v>0.1165157861550241</v>
      </c>
      <c r="M140" s="2">
        <f t="shared" si="31"/>
        <v>2.0402648290771555E-2</v>
      </c>
      <c r="N140" s="1">
        <v>11148</v>
      </c>
      <c r="O140" s="1">
        <v>8015</v>
      </c>
      <c r="P140" s="1">
        <v>2587</v>
      </c>
      <c r="Q140" s="1">
        <v>330</v>
      </c>
      <c r="R140" s="1">
        <v>49</v>
      </c>
      <c r="S140" s="68">
        <v>47</v>
      </c>
      <c r="T140" s="1">
        <v>27</v>
      </c>
      <c r="X140" s="1"/>
      <c r="Y140" s="1"/>
      <c r="Z140" s="1"/>
      <c r="AA140" s="1"/>
      <c r="AB140" s="1"/>
      <c r="AG140" t="str">
        <f t="shared" si="35"/>
        <v>Stratford</v>
      </c>
      <c r="AH140" t="s">
        <v>2906</v>
      </c>
      <c r="AI140">
        <v>3</v>
      </c>
      <c r="AJ140" s="7"/>
      <c r="AK140" s="130">
        <v>9</v>
      </c>
      <c r="AL140" s="131">
        <v>1</v>
      </c>
      <c r="AM140" s="131">
        <v>95</v>
      </c>
      <c r="AN140" s="133">
        <v>74190</v>
      </c>
      <c r="AO140">
        <f t="shared" si="32"/>
        <v>9001</v>
      </c>
      <c r="AP140" t="s">
        <v>1579</v>
      </c>
    </row>
    <row r="141" spans="1:42" hidden="1" outlineLevel="1" x14ac:dyDescent="0.2">
      <c r="A141" t="s">
        <v>1742</v>
      </c>
      <c r="B141" s="10" t="s">
        <v>1195</v>
      </c>
      <c r="C141" s="1">
        <f t="shared" si="24"/>
        <v>5678</v>
      </c>
      <c r="D141" s="7">
        <f t="shared" si="25"/>
        <v>1</v>
      </c>
      <c r="E141" s="7">
        <f t="shared" si="26"/>
        <v>2</v>
      </c>
      <c r="F141" s="7">
        <f t="shared" si="27"/>
        <v>3</v>
      </c>
      <c r="G141" s="1">
        <f t="shared" si="33"/>
        <v>47</v>
      </c>
      <c r="H141" s="2">
        <f t="shared" si="34"/>
        <v>8.2775625220147947E-3</v>
      </c>
      <c r="I141" s="8"/>
      <c r="J141" s="2">
        <f t="shared" si="28"/>
        <v>0.44135258893976753</v>
      </c>
      <c r="K141" s="2">
        <f t="shared" si="29"/>
        <v>0.43307502641775275</v>
      </c>
      <c r="L141" s="2">
        <f t="shared" si="30"/>
        <v>0.1026769989432899</v>
      </c>
      <c r="M141" s="2">
        <f t="shared" si="31"/>
        <v>2.2895385699189766E-2</v>
      </c>
      <c r="N141" s="1">
        <v>2506</v>
      </c>
      <c r="O141" s="1">
        <v>2459</v>
      </c>
      <c r="P141" s="1">
        <v>583</v>
      </c>
      <c r="Q141" s="1">
        <v>100</v>
      </c>
      <c r="R141" s="1">
        <v>16</v>
      </c>
      <c r="S141" s="68">
        <v>9</v>
      </c>
      <c r="T141" s="1">
        <v>5</v>
      </c>
      <c r="X141" s="1"/>
      <c r="Y141" s="1"/>
      <c r="Z141" s="1"/>
      <c r="AA141" s="1"/>
      <c r="AB141" s="1"/>
      <c r="AG141" t="str">
        <f t="shared" si="35"/>
        <v>Suffield</v>
      </c>
      <c r="AH141" t="s">
        <v>2956</v>
      </c>
      <c r="AI141">
        <v>6</v>
      </c>
      <c r="AJ141" s="7"/>
      <c r="AK141" s="130">
        <v>9</v>
      </c>
      <c r="AL141" s="131">
        <v>3</v>
      </c>
      <c r="AM141" s="131">
        <v>125</v>
      </c>
      <c r="AN141" s="133">
        <v>74540</v>
      </c>
      <c r="AO141">
        <f t="shared" si="32"/>
        <v>9003</v>
      </c>
      <c r="AP141" t="s">
        <v>1579</v>
      </c>
    </row>
    <row r="142" spans="1:42" hidden="1" outlineLevel="1" x14ac:dyDescent="0.2">
      <c r="A142" t="s">
        <v>80</v>
      </c>
      <c r="B142" s="10" t="s">
        <v>1195</v>
      </c>
      <c r="C142" s="1">
        <f t="shared" si="24"/>
        <v>3257</v>
      </c>
      <c r="D142" s="7">
        <f t="shared" si="25"/>
        <v>1</v>
      </c>
      <c r="E142" s="7">
        <f t="shared" si="26"/>
        <v>2</v>
      </c>
      <c r="F142" s="7">
        <f t="shared" si="27"/>
        <v>3</v>
      </c>
      <c r="G142" s="1">
        <f t="shared" si="33"/>
        <v>116</v>
      </c>
      <c r="H142" s="2">
        <f t="shared" si="34"/>
        <v>3.5615597175314706E-2</v>
      </c>
      <c r="I142" s="8"/>
      <c r="J142" s="2">
        <f t="shared" si="28"/>
        <v>0.43260669327602086</v>
      </c>
      <c r="K142" s="2">
        <f t="shared" si="29"/>
        <v>0.39699109610070615</v>
      </c>
      <c r="L142" s="2">
        <f t="shared" si="30"/>
        <v>0.14829597789376728</v>
      </c>
      <c r="M142" s="2">
        <f t="shared" si="31"/>
        <v>2.2106232729505709E-2</v>
      </c>
      <c r="N142" s="1">
        <v>1409</v>
      </c>
      <c r="O142" s="1">
        <v>1293</v>
      </c>
      <c r="P142" s="1">
        <v>483</v>
      </c>
      <c r="Q142" s="1">
        <v>53</v>
      </c>
      <c r="R142" s="1">
        <v>6</v>
      </c>
      <c r="S142" s="68">
        <v>8</v>
      </c>
      <c r="T142" s="1">
        <v>5</v>
      </c>
      <c r="X142" s="1"/>
      <c r="Y142" s="1"/>
      <c r="Z142" s="1"/>
      <c r="AA142" s="1"/>
      <c r="AB142" s="1"/>
      <c r="AG142" t="str">
        <f t="shared" si="35"/>
        <v>Thomaston</v>
      </c>
      <c r="AH142" t="s">
        <v>2957</v>
      </c>
      <c r="AI142">
        <v>6</v>
      </c>
      <c r="AJ142" s="7"/>
      <c r="AK142" s="130">
        <v>9</v>
      </c>
      <c r="AL142" s="131">
        <v>5</v>
      </c>
      <c r="AM142" s="131">
        <v>100</v>
      </c>
      <c r="AN142" s="133">
        <v>75730</v>
      </c>
      <c r="AO142">
        <f t="shared" si="32"/>
        <v>9005</v>
      </c>
      <c r="AP142" t="s">
        <v>1579</v>
      </c>
    </row>
    <row r="143" spans="1:42" hidden="1" outlineLevel="1" x14ac:dyDescent="0.2">
      <c r="A143" t="s">
        <v>1743</v>
      </c>
      <c r="B143" s="10" t="s">
        <v>1195</v>
      </c>
      <c r="C143" s="1">
        <f t="shared" si="24"/>
        <v>4033</v>
      </c>
      <c r="D143" s="7">
        <f t="shared" si="25"/>
        <v>1</v>
      </c>
      <c r="E143" s="7">
        <f t="shared" si="26"/>
        <v>2</v>
      </c>
      <c r="F143" s="7">
        <f t="shared" si="27"/>
        <v>3</v>
      </c>
      <c r="G143" s="1">
        <f t="shared" si="33"/>
        <v>903</v>
      </c>
      <c r="H143" s="2">
        <f t="shared" si="34"/>
        <v>0.22390280188445327</v>
      </c>
      <c r="I143" s="8"/>
      <c r="J143" s="2">
        <f t="shared" si="28"/>
        <v>0.53136622861393501</v>
      </c>
      <c r="K143" s="2">
        <f t="shared" si="29"/>
        <v>0.30746342672948179</v>
      </c>
      <c r="L143" s="2">
        <f t="shared" si="30"/>
        <v>0.14133399454500373</v>
      </c>
      <c r="M143" s="2">
        <f t="shared" si="31"/>
        <v>1.983635011157947E-2</v>
      </c>
      <c r="N143" s="1">
        <v>2143</v>
      </c>
      <c r="O143" s="1">
        <v>1240</v>
      </c>
      <c r="P143" s="1">
        <v>570</v>
      </c>
      <c r="Q143" s="1">
        <v>45</v>
      </c>
      <c r="R143" s="1">
        <v>17</v>
      </c>
      <c r="S143" s="68">
        <v>12</v>
      </c>
      <c r="T143" s="1">
        <v>6</v>
      </c>
      <c r="X143" s="1"/>
      <c r="Y143" s="1"/>
      <c r="Z143" s="1"/>
      <c r="AA143" s="1"/>
      <c r="AB143" s="1"/>
      <c r="AG143" t="str">
        <f t="shared" si="35"/>
        <v>Thompson</v>
      </c>
      <c r="AH143" t="s">
        <v>50</v>
      </c>
      <c r="AI143">
        <v>2</v>
      </c>
      <c r="AJ143" s="7"/>
      <c r="AK143" s="130">
        <v>9</v>
      </c>
      <c r="AL143" s="131">
        <v>15</v>
      </c>
      <c r="AM143" s="131">
        <v>65</v>
      </c>
      <c r="AN143" s="133">
        <v>75870</v>
      </c>
      <c r="AO143">
        <f t="shared" si="32"/>
        <v>9015</v>
      </c>
      <c r="AP143" t="s">
        <v>1579</v>
      </c>
    </row>
    <row r="144" spans="1:42" hidden="1" outlineLevel="1" x14ac:dyDescent="0.2">
      <c r="A144" t="s">
        <v>44</v>
      </c>
      <c r="B144" s="10" t="s">
        <v>1195</v>
      </c>
      <c r="C144" s="1">
        <f t="shared" si="24"/>
        <v>6160</v>
      </c>
      <c r="D144" s="7">
        <f t="shared" si="25"/>
        <v>1</v>
      </c>
      <c r="E144" s="7">
        <f t="shared" si="26"/>
        <v>2</v>
      </c>
      <c r="F144" s="7">
        <f t="shared" si="27"/>
        <v>3</v>
      </c>
      <c r="G144" s="1">
        <f t="shared" si="33"/>
        <v>801</v>
      </c>
      <c r="H144" s="2">
        <f t="shared" si="34"/>
        <v>0.13003246753246753</v>
      </c>
      <c r="I144" s="8"/>
      <c r="J144" s="2">
        <f t="shared" si="28"/>
        <v>0.48798701298701297</v>
      </c>
      <c r="K144" s="2">
        <f t="shared" si="29"/>
        <v>0.35795454545454547</v>
      </c>
      <c r="L144" s="2">
        <f t="shared" si="30"/>
        <v>0.12678571428571428</v>
      </c>
      <c r="M144" s="2">
        <f t="shared" si="31"/>
        <v>2.7272727272727282E-2</v>
      </c>
      <c r="N144" s="1">
        <v>3006</v>
      </c>
      <c r="O144" s="1">
        <v>2205</v>
      </c>
      <c r="P144" s="1">
        <v>781</v>
      </c>
      <c r="Q144" s="1">
        <v>136</v>
      </c>
      <c r="R144" s="1">
        <v>20</v>
      </c>
      <c r="S144" s="68">
        <v>7</v>
      </c>
      <c r="T144" s="1">
        <v>5</v>
      </c>
      <c r="X144" s="1"/>
      <c r="Y144" s="1"/>
      <c r="Z144" s="1"/>
      <c r="AA144" s="1"/>
      <c r="AB144" s="1"/>
      <c r="AG144" t="str">
        <f t="shared" si="35"/>
        <v>Tolland</v>
      </c>
      <c r="AH144" t="s">
        <v>44</v>
      </c>
      <c r="AI144">
        <v>2</v>
      </c>
      <c r="AJ144" s="7"/>
      <c r="AK144" s="130">
        <v>9</v>
      </c>
      <c r="AL144" s="131">
        <v>13</v>
      </c>
      <c r="AM144" s="131">
        <v>50</v>
      </c>
      <c r="AN144" s="133">
        <v>76290</v>
      </c>
      <c r="AO144">
        <f t="shared" si="32"/>
        <v>9013</v>
      </c>
      <c r="AP144" t="s">
        <v>1579</v>
      </c>
    </row>
    <row r="145" spans="1:42" hidden="1" outlineLevel="1" x14ac:dyDescent="0.2">
      <c r="A145" t="s">
        <v>1079</v>
      </c>
      <c r="B145" s="10" t="s">
        <v>1195</v>
      </c>
      <c r="C145" s="1">
        <f t="shared" si="24"/>
        <v>14608</v>
      </c>
      <c r="D145" s="7">
        <f t="shared" si="25"/>
        <v>1</v>
      </c>
      <c r="E145" s="7">
        <f t="shared" si="26"/>
        <v>2</v>
      </c>
      <c r="F145" s="7">
        <f t="shared" si="27"/>
        <v>3</v>
      </c>
      <c r="G145" s="1">
        <f t="shared" si="33"/>
        <v>2990</v>
      </c>
      <c r="H145" s="2">
        <f t="shared" si="34"/>
        <v>0.20468236582694413</v>
      </c>
      <c r="I145" s="8"/>
      <c r="J145" s="2">
        <f t="shared" si="28"/>
        <v>0.5223849945235487</v>
      </c>
      <c r="K145" s="2">
        <f t="shared" si="29"/>
        <v>0.31770262869660459</v>
      </c>
      <c r="L145" s="2">
        <f t="shared" si="30"/>
        <v>0.1274644030668127</v>
      </c>
      <c r="M145" s="2">
        <f t="shared" si="31"/>
        <v>3.2447973713034012E-2</v>
      </c>
      <c r="N145" s="1">
        <v>7631</v>
      </c>
      <c r="O145" s="1">
        <v>4641</v>
      </c>
      <c r="P145" s="1">
        <v>1862</v>
      </c>
      <c r="Q145" s="1">
        <v>370</v>
      </c>
      <c r="R145" s="1">
        <v>48</v>
      </c>
      <c r="S145" s="68">
        <v>39</v>
      </c>
      <c r="T145" s="1">
        <v>17</v>
      </c>
      <c r="X145" s="1"/>
      <c r="Y145" s="1"/>
      <c r="Z145" s="1"/>
      <c r="AA145" s="1"/>
      <c r="AB145" s="1"/>
      <c r="AG145" t="str">
        <f t="shared" si="35"/>
        <v>Torrington</v>
      </c>
      <c r="AH145" t="s">
        <v>2957</v>
      </c>
      <c r="AI145">
        <v>6</v>
      </c>
      <c r="AJ145" s="7"/>
      <c r="AK145" s="130">
        <v>9</v>
      </c>
      <c r="AL145" s="131">
        <v>5</v>
      </c>
      <c r="AM145" s="131">
        <v>105</v>
      </c>
      <c r="AN145" s="133">
        <v>76570</v>
      </c>
      <c r="AO145">
        <f t="shared" si="32"/>
        <v>9005</v>
      </c>
      <c r="AP145" t="s">
        <v>1579</v>
      </c>
    </row>
    <row r="146" spans="1:42" hidden="1" outlineLevel="1" x14ac:dyDescent="0.2">
      <c r="A146" t="s">
        <v>2768</v>
      </c>
      <c r="B146" s="10" t="s">
        <v>1195</v>
      </c>
      <c r="C146" s="1">
        <f t="shared" si="24"/>
        <v>17386</v>
      </c>
      <c r="D146" s="7">
        <f t="shared" si="25"/>
        <v>2</v>
      </c>
      <c r="E146" s="7">
        <f t="shared" si="26"/>
        <v>1</v>
      </c>
      <c r="F146" s="7">
        <f t="shared" si="27"/>
        <v>3</v>
      </c>
      <c r="G146" s="1">
        <f t="shared" si="33"/>
        <v>663</v>
      </c>
      <c r="H146" s="2">
        <f t="shared" si="34"/>
        <v>3.8134130909927531E-2</v>
      </c>
      <c r="I146" s="8"/>
      <c r="J146" s="2">
        <f t="shared" si="28"/>
        <v>0.42206372943747844</v>
      </c>
      <c r="K146" s="2">
        <f t="shared" si="29"/>
        <v>0.46019786034740595</v>
      </c>
      <c r="L146" s="2">
        <f t="shared" si="30"/>
        <v>9.8585068445875987E-2</v>
      </c>
      <c r="M146" s="2">
        <f t="shared" si="31"/>
        <v>1.9153341769239565E-2</v>
      </c>
      <c r="N146" s="1">
        <v>7338</v>
      </c>
      <c r="O146" s="1">
        <v>8001</v>
      </c>
      <c r="P146" s="1">
        <v>1714</v>
      </c>
      <c r="Q146" s="1">
        <v>205</v>
      </c>
      <c r="R146" s="1">
        <v>100</v>
      </c>
      <c r="S146" s="68">
        <v>13</v>
      </c>
      <c r="T146" s="1">
        <v>15</v>
      </c>
      <c r="X146" s="1"/>
      <c r="Y146" s="1"/>
      <c r="Z146" s="1"/>
      <c r="AA146" s="1"/>
      <c r="AB146" s="1"/>
      <c r="AG146" t="str">
        <f t="shared" si="35"/>
        <v>Trumbull</v>
      </c>
      <c r="AH146" t="s">
        <v>2906</v>
      </c>
      <c r="AI146">
        <v>4</v>
      </c>
      <c r="AJ146" s="7"/>
      <c r="AK146" s="130">
        <v>9</v>
      </c>
      <c r="AL146" s="131">
        <v>1</v>
      </c>
      <c r="AM146" s="131">
        <v>100</v>
      </c>
      <c r="AN146" s="133">
        <v>77200</v>
      </c>
      <c r="AO146">
        <f t="shared" si="32"/>
        <v>9001</v>
      </c>
      <c r="AP146" t="s">
        <v>1579</v>
      </c>
    </row>
    <row r="147" spans="1:42" hidden="1" outlineLevel="1" x14ac:dyDescent="0.2">
      <c r="A147" t="s">
        <v>2184</v>
      </c>
      <c r="B147" s="10" t="s">
        <v>1195</v>
      </c>
      <c r="C147" s="1">
        <f t="shared" si="24"/>
        <v>382</v>
      </c>
      <c r="D147" s="7">
        <f t="shared" si="25"/>
        <v>1</v>
      </c>
      <c r="E147" s="7">
        <f t="shared" si="26"/>
        <v>2</v>
      </c>
      <c r="F147" s="7">
        <f t="shared" si="27"/>
        <v>3</v>
      </c>
      <c r="G147" s="1">
        <f t="shared" si="33"/>
        <v>27</v>
      </c>
      <c r="H147" s="2">
        <f t="shared" si="34"/>
        <v>7.0680628272251314E-2</v>
      </c>
      <c r="I147" s="8"/>
      <c r="J147" s="2">
        <f t="shared" si="28"/>
        <v>0.42408376963350786</v>
      </c>
      <c r="K147" s="2">
        <f t="shared" si="29"/>
        <v>0.35340314136125656</v>
      </c>
      <c r="L147" s="2">
        <f t="shared" si="30"/>
        <v>0.16753926701570682</v>
      </c>
      <c r="M147" s="2">
        <f t="shared" si="31"/>
        <v>5.4973821989528826E-2</v>
      </c>
      <c r="N147" s="1">
        <v>162</v>
      </c>
      <c r="O147" s="1">
        <v>135</v>
      </c>
      <c r="P147" s="1">
        <v>64</v>
      </c>
      <c r="Q147" s="1">
        <v>18</v>
      </c>
      <c r="R147" s="1">
        <v>1</v>
      </c>
      <c r="S147" s="68">
        <v>2</v>
      </c>
      <c r="T147" s="1">
        <v>0</v>
      </c>
      <c r="X147" s="1"/>
      <c r="Y147" s="1"/>
      <c r="Z147" s="1"/>
      <c r="AA147" s="1"/>
      <c r="AB147" s="1"/>
      <c r="AG147" t="str">
        <f t="shared" si="35"/>
        <v>Union</v>
      </c>
      <c r="AH147" t="s">
        <v>44</v>
      </c>
      <c r="AI147">
        <v>2</v>
      </c>
      <c r="AJ147" s="7"/>
      <c r="AK147" s="130">
        <v>9</v>
      </c>
      <c r="AL147" s="131">
        <v>13</v>
      </c>
      <c r="AM147" s="131">
        <v>55</v>
      </c>
      <c r="AN147" s="133">
        <v>77830</v>
      </c>
      <c r="AO147">
        <f t="shared" si="32"/>
        <v>9013</v>
      </c>
      <c r="AP147" t="s">
        <v>1579</v>
      </c>
    </row>
    <row r="148" spans="1:42" hidden="1" outlineLevel="1" x14ac:dyDescent="0.2">
      <c r="A148" t="s">
        <v>634</v>
      </c>
      <c r="B148" s="10" t="s">
        <v>1195</v>
      </c>
      <c r="C148" s="1">
        <f t="shared" si="24"/>
        <v>12610</v>
      </c>
      <c r="D148" s="7">
        <f t="shared" si="25"/>
        <v>1</v>
      </c>
      <c r="E148" s="7">
        <f t="shared" si="26"/>
        <v>2</v>
      </c>
      <c r="F148" s="7">
        <f t="shared" si="27"/>
        <v>3</v>
      </c>
      <c r="G148" s="1">
        <f t="shared" si="33"/>
        <v>2700</v>
      </c>
      <c r="H148" s="2">
        <f t="shared" si="34"/>
        <v>0.21411578112609039</v>
      </c>
      <c r="I148" s="8"/>
      <c r="J148" s="2">
        <f t="shared" si="28"/>
        <v>0.53949246629658998</v>
      </c>
      <c r="K148" s="2">
        <f t="shared" si="29"/>
        <v>0.32537668517049961</v>
      </c>
      <c r="L148" s="2">
        <f t="shared" si="30"/>
        <v>0.11197462331482951</v>
      </c>
      <c r="M148" s="2">
        <f t="shared" si="31"/>
        <v>2.3156225218080903E-2</v>
      </c>
      <c r="N148" s="1">
        <v>6803</v>
      </c>
      <c r="O148" s="1">
        <v>4103</v>
      </c>
      <c r="P148" s="1">
        <v>1412</v>
      </c>
      <c r="Q148" s="1">
        <v>228</v>
      </c>
      <c r="R148" s="1">
        <v>41</v>
      </c>
      <c r="S148" s="68">
        <v>11</v>
      </c>
      <c r="T148" s="1">
        <v>12</v>
      </c>
      <c r="X148" s="1"/>
      <c r="Y148" s="1"/>
      <c r="Z148" s="1"/>
      <c r="AA148" s="1"/>
      <c r="AB148" s="1"/>
      <c r="AG148" t="str">
        <f t="shared" si="35"/>
        <v>Vernon</v>
      </c>
      <c r="AH148" t="s">
        <v>44</v>
      </c>
      <c r="AI148">
        <v>2</v>
      </c>
      <c r="AJ148" s="7"/>
      <c r="AK148" s="130">
        <v>9</v>
      </c>
      <c r="AL148" s="131">
        <v>13</v>
      </c>
      <c r="AM148" s="131">
        <v>60</v>
      </c>
      <c r="AN148" s="133">
        <v>78250</v>
      </c>
      <c r="AO148">
        <f t="shared" si="32"/>
        <v>9013</v>
      </c>
      <c r="AP148" t="s">
        <v>1579</v>
      </c>
    </row>
    <row r="149" spans="1:42" hidden="1" outlineLevel="1" x14ac:dyDescent="0.2">
      <c r="A149" t="s">
        <v>1080</v>
      </c>
      <c r="B149" s="10" t="s">
        <v>1195</v>
      </c>
      <c r="C149" s="1">
        <f t="shared" si="24"/>
        <v>932</v>
      </c>
      <c r="D149" s="7">
        <f t="shared" si="25"/>
        <v>1</v>
      </c>
      <c r="E149" s="7">
        <f t="shared" si="26"/>
        <v>2</v>
      </c>
      <c r="F149" s="7">
        <f t="shared" si="27"/>
        <v>3</v>
      </c>
      <c r="G149" s="1">
        <f t="shared" si="33"/>
        <v>148</v>
      </c>
      <c r="H149" s="2">
        <f t="shared" si="34"/>
        <v>0.15879828326180256</v>
      </c>
      <c r="I149" s="8"/>
      <c r="J149" s="2">
        <f t="shared" si="28"/>
        <v>0.46244635193133049</v>
      </c>
      <c r="K149" s="2">
        <f t="shared" si="29"/>
        <v>0.30364806866952787</v>
      </c>
      <c r="L149" s="2">
        <f t="shared" si="30"/>
        <v>0.21566523605150215</v>
      </c>
      <c r="M149" s="2">
        <f t="shared" si="31"/>
        <v>1.8240343347639548E-2</v>
      </c>
      <c r="N149" s="1">
        <v>431</v>
      </c>
      <c r="O149" s="1">
        <v>283</v>
      </c>
      <c r="P149" s="1">
        <v>201</v>
      </c>
      <c r="Q149" s="1">
        <v>7</v>
      </c>
      <c r="R149" s="1">
        <v>7</v>
      </c>
      <c r="S149" s="68">
        <v>0</v>
      </c>
      <c r="T149" s="1">
        <v>3</v>
      </c>
      <c r="X149" s="1"/>
      <c r="Y149" s="1"/>
      <c r="Z149" s="1"/>
      <c r="AA149" s="1"/>
      <c r="AB149" s="1"/>
      <c r="AG149" t="str">
        <f t="shared" si="35"/>
        <v>Voluntown</v>
      </c>
      <c r="AH149" t="s">
        <v>43</v>
      </c>
      <c r="AI149">
        <v>2</v>
      </c>
      <c r="AJ149" s="7"/>
      <c r="AK149" s="130">
        <v>9</v>
      </c>
      <c r="AL149" s="131">
        <v>11</v>
      </c>
      <c r="AM149" s="131">
        <v>100</v>
      </c>
      <c r="AN149" s="133">
        <v>78600</v>
      </c>
      <c r="AO149">
        <f t="shared" si="32"/>
        <v>9011</v>
      </c>
      <c r="AP149" t="s">
        <v>1579</v>
      </c>
    </row>
    <row r="150" spans="1:42" hidden="1" outlineLevel="1" x14ac:dyDescent="0.2">
      <c r="A150" t="s">
        <v>888</v>
      </c>
      <c r="B150" s="10" t="s">
        <v>1195</v>
      </c>
      <c r="C150" s="1">
        <f t="shared" si="24"/>
        <v>18790</v>
      </c>
      <c r="D150" s="7">
        <f t="shared" si="25"/>
        <v>1</v>
      </c>
      <c r="E150" s="7">
        <f t="shared" si="26"/>
        <v>2</v>
      </c>
      <c r="F150" s="7">
        <f t="shared" si="27"/>
        <v>3</v>
      </c>
      <c r="G150" s="1">
        <f t="shared" si="33"/>
        <v>3970</v>
      </c>
      <c r="H150" s="2">
        <f t="shared" si="34"/>
        <v>0.21128259712613093</v>
      </c>
      <c r="I150" s="8"/>
      <c r="J150" s="2">
        <f t="shared" si="28"/>
        <v>0.53618946248004262</v>
      </c>
      <c r="K150" s="2">
        <f t="shared" si="29"/>
        <v>0.32490686535391167</v>
      </c>
      <c r="L150" s="2">
        <f t="shared" si="30"/>
        <v>0.12150079829696647</v>
      </c>
      <c r="M150" s="2">
        <f t="shared" si="31"/>
        <v>1.7402873869079238E-2</v>
      </c>
      <c r="N150" s="1">
        <v>10075</v>
      </c>
      <c r="O150" s="1">
        <v>6105</v>
      </c>
      <c r="P150" s="1">
        <v>2283</v>
      </c>
      <c r="Q150" s="1">
        <v>235</v>
      </c>
      <c r="R150" s="1">
        <v>39</v>
      </c>
      <c r="S150" s="68">
        <v>33</v>
      </c>
      <c r="T150" s="1">
        <v>20</v>
      </c>
      <c r="X150" s="1"/>
      <c r="Y150" s="1"/>
      <c r="Z150" s="1"/>
      <c r="AA150" s="1"/>
      <c r="AB150" s="1"/>
      <c r="AG150" t="str">
        <f t="shared" si="35"/>
        <v>Wallingford</v>
      </c>
      <c r="AH150" t="s">
        <v>42</v>
      </c>
      <c r="AI150">
        <v>3</v>
      </c>
      <c r="AJ150" s="7"/>
      <c r="AK150" s="130">
        <v>9</v>
      </c>
      <c r="AL150" s="131">
        <v>9</v>
      </c>
      <c r="AM150" s="131">
        <v>115</v>
      </c>
      <c r="AN150" s="133">
        <v>78740</v>
      </c>
      <c r="AO150">
        <f t="shared" si="32"/>
        <v>9009</v>
      </c>
      <c r="AP150" t="s">
        <v>1579</v>
      </c>
    </row>
    <row r="151" spans="1:42" hidden="1" outlineLevel="1" x14ac:dyDescent="0.2">
      <c r="A151" t="s">
        <v>1840</v>
      </c>
      <c r="B151" s="10" t="s">
        <v>1195</v>
      </c>
      <c r="C151" s="1">
        <f t="shared" si="24"/>
        <v>639</v>
      </c>
      <c r="D151" s="7">
        <f t="shared" si="25"/>
        <v>2</v>
      </c>
      <c r="E151" s="7">
        <f t="shared" si="26"/>
        <v>1</v>
      </c>
      <c r="F151" s="7">
        <f t="shared" si="27"/>
        <v>3</v>
      </c>
      <c r="G151" s="1">
        <f t="shared" si="33"/>
        <v>31</v>
      </c>
      <c r="H151" s="2">
        <f t="shared" si="34"/>
        <v>4.8513302034428794E-2</v>
      </c>
      <c r="I151" s="8"/>
      <c r="J151" s="2">
        <f t="shared" si="28"/>
        <v>0.41001564945226915</v>
      </c>
      <c r="K151" s="2">
        <f t="shared" si="29"/>
        <v>0.45852895148669798</v>
      </c>
      <c r="L151" s="2">
        <f t="shared" si="30"/>
        <v>9.8591549295774641E-2</v>
      </c>
      <c r="M151" s="2">
        <f t="shared" si="31"/>
        <v>3.2863849765258288E-2</v>
      </c>
      <c r="N151" s="1">
        <v>262</v>
      </c>
      <c r="O151" s="1">
        <v>293</v>
      </c>
      <c r="P151" s="1">
        <v>63</v>
      </c>
      <c r="Q151" s="1">
        <v>17</v>
      </c>
      <c r="R151" s="1">
        <v>3</v>
      </c>
      <c r="S151" s="68">
        <v>1</v>
      </c>
      <c r="T151" s="1">
        <v>0</v>
      </c>
      <c r="X151" s="1"/>
      <c r="Y151" s="1"/>
      <c r="Z151" s="1"/>
      <c r="AA151" s="1"/>
      <c r="AB151" s="1"/>
      <c r="AG151" t="str">
        <f t="shared" si="35"/>
        <v>Warren</v>
      </c>
      <c r="AH151" t="s">
        <v>2957</v>
      </c>
      <c r="AI151">
        <v>6</v>
      </c>
      <c r="AJ151" s="7"/>
      <c r="AK151" s="130">
        <v>9</v>
      </c>
      <c r="AL151" s="131">
        <v>5</v>
      </c>
      <c r="AM151" s="131">
        <v>110</v>
      </c>
      <c r="AN151" s="133">
        <v>79510</v>
      </c>
      <c r="AO151">
        <f t="shared" si="32"/>
        <v>9005</v>
      </c>
      <c r="AP151" t="s">
        <v>1579</v>
      </c>
    </row>
    <row r="152" spans="1:42" hidden="1" outlineLevel="1" x14ac:dyDescent="0.2">
      <c r="A152" t="s">
        <v>3298</v>
      </c>
      <c r="B152" s="10" t="s">
        <v>1195</v>
      </c>
      <c r="C152" s="1">
        <f t="shared" si="24"/>
        <v>1853</v>
      </c>
      <c r="D152" s="7">
        <f t="shared" si="25"/>
        <v>1</v>
      </c>
      <c r="E152" s="7">
        <f t="shared" si="26"/>
        <v>2</v>
      </c>
      <c r="F152" s="7">
        <f t="shared" si="27"/>
        <v>3</v>
      </c>
      <c r="G152" s="1">
        <f t="shared" si="33"/>
        <v>107</v>
      </c>
      <c r="H152" s="2">
        <f t="shared" si="34"/>
        <v>5.7744198596869939E-2</v>
      </c>
      <c r="I152" s="8"/>
      <c r="J152" s="2">
        <f t="shared" si="28"/>
        <v>0.45385860766324876</v>
      </c>
      <c r="K152" s="2">
        <f t="shared" si="29"/>
        <v>0.39611440906637885</v>
      </c>
      <c r="L152" s="2">
        <f t="shared" si="30"/>
        <v>9.7139773340528868E-2</v>
      </c>
      <c r="M152" s="2">
        <f t="shared" si="31"/>
        <v>5.2887209929843582E-2</v>
      </c>
      <c r="N152" s="1">
        <v>841</v>
      </c>
      <c r="O152" s="1">
        <v>734</v>
      </c>
      <c r="P152" s="1">
        <v>180</v>
      </c>
      <c r="Q152" s="1">
        <v>86</v>
      </c>
      <c r="R152" s="1">
        <v>8</v>
      </c>
      <c r="S152" s="68">
        <v>3</v>
      </c>
      <c r="T152" s="1">
        <v>1</v>
      </c>
      <c r="X152" s="1"/>
      <c r="Y152" s="1"/>
      <c r="Z152" s="1"/>
      <c r="AA152" s="1"/>
      <c r="AB152" s="1"/>
      <c r="AG152" t="str">
        <f t="shared" si="35"/>
        <v>Washington</v>
      </c>
      <c r="AH152" t="s">
        <v>2957</v>
      </c>
      <c r="AI152">
        <v>6</v>
      </c>
      <c r="AJ152" s="7"/>
      <c r="AK152" s="130">
        <v>9</v>
      </c>
      <c r="AL152" s="131">
        <v>5</v>
      </c>
      <c r="AM152" s="131">
        <v>115</v>
      </c>
      <c r="AN152" s="133">
        <v>79720</v>
      </c>
      <c r="AO152">
        <f t="shared" si="32"/>
        <v>9005</v>
      </c>
      <c r="AP152" t="s">
        <v>1579</v>
      </c>
    </row>
    <row r="153" spans="1:42" hidden="1" outlineLevel="1" x14ac:dyDescent="0.2">
      <c r="A153" t="s">
        <v>1589</v>
      </c>
      <c r="B153" s="10" t="s">
        <v>1195</v>
      </c>
      <c r="C153" s="1">
        <f t="shared" si="24"/>
        <v>34921</v>
      </c>
      <c r="D153" s="7">
        <f t="shared" si="25"/>
        <v>1</v>
      </c>
      <c r="E153" s="7">
        <f t="shared" si="26"/>
        <v>2</v>
      </c>
      <c r="F153" s="7">
        <f t="shared" si="27"/>
        <v>3</v>
      </c>
      <c r="G153" s="1">
        <f t="shared" si="33"/>
        <v>6826</v>
      </c>
      <c r="H153" s="2">
        <f t="shared" si="34"/>
        <v>0.19546977463417428</v>
      </c>
      <c r="I153" s="8"/>
      <c r="J153" s="2">
        <f t="shared" si="28"/>
        <v>0.54125025056556231</v>
      </c>
      <c r="K153" s="2">
        <f t="shared" si="29"/>
        <v>0.345780475931388</v>
      </c>
      <c r="L153" s="2">
        <f t="shared" si="30"/>
        <v>9.0747687637811061E-2</v>
      </c>
      <c r="M153" s="2">
        <f t="shared" si="31"/>
        <v>2.2221585865238633E-2</v>
      </c>
      <c r="N153" s="1">
        <v>18901</v>
      </c>
      <c r="O153" s="1">
        <v>12075</v>
      </c>
      <c r="P153" s="1">
        <v>3169</v>
      </c>
      <c r="Q153" s="1">
        <v>378</v>
      </c>
      <c r="R153" s="1">
        <v>149</v>
      </c>
      <c r="S153" s="68">
        <v>220</v>
      </c>
      <c r="T153" s="1">
        <v>29</v>
      </c>
      <c r="X153" s="1"/>
      <c r="Y153" s="1"/>
      <c r="Z153" s="1"/>
      <c r="AA153" s="1"/>
      <c r="AB153" s="1"/>
      <c r="AG153" t="str">
        <f t="shared" si="35"/>
        <v>Waterbury</v>
      </c>
      <c r="AH153" t="s">
        <v>42</v>
      </c>
      <c r="AI153">
        <v>5</v>
      </c>
      <c r="AJ153" s="7"/>
      <c r="AK153" s="130">
        <v>9</v>
      </c>
      <c r="AL153" s="131">
        <v>9</v>
      </c>
      <c r="AM153" s="131">
        <v>120</v>
      </c>
      <c r="AN153" s="133">
        <v>80070</v>
      </c>
      <c r="AO153">
        <f t="shared" si="32"/>
        <v>9009</v>
      </c>
      <c r="AP153" t="s">
        <v>1579</v>
      </c>
    </row>
    <row r="154" spans="1:42" hidden="1" outlineLevel="1" x14ac:dyDescent="0.2">
      <c r="A154" t="s">
        <v>2595</v>
      </c>
      <c r="B154" s="10" t="s">
        <v>1195</v>
      </c>
      <c r="C154" s="1">
        <f t="shared" si="24"/>
        <v>9243</v>
      </c>
      <c r="D154" s="7">
        <f t="shared" si="25"/>
        <v>1</v>
      </c>
      <c r="E154" s="7">
        <f t="shared" si="26"/>
        <v>2</v>
      </c>
      <c r="F154" s="7">
        <f t="shared" si="27"/>
        <v>3</v>
      </c>
      <c r="G154" s="1">
        <f t="shared" si="33"/>
        <v>1734</v>
      </c>
      <c r="H154" s="2">
        <f t="shared" si="34"/>
        <v>0.18760142810775723</v>
      </c>
      <c r="I154" s="8"/>
      <c r="J154" s="2">
        <f t="shared" si="28"/>
        <v>0.51952829168019043</v>
      </c>
      <c r="K154" s="2">
        <f t="shared" si="29"/>
        <v>0.33192686357243317</v>
      </c>
      <c r="L154" s="2">
        <f t="shared" si="30"/>
        <v>0.11857621984204263</v>
      </c>
      <c r="M154" s="2">
        <f t="shared" si="31"/>
        <v>2.9968624905333766E-2</v>
      </c>
      <c r="N154" s="1">
        <v>4802</v>
      </c>
      <c r="O154" s="1">
        <v>3068</v>
      </c>
      <c r="P154" s="1">
        <v>1096</v>
      </c>
      <c r="Q154" s="1">
        <v>219</v>
      </c>
      <c r="R154" s="1">
        <v>36</v>
      </c>
      <c r="S154" s="68">
        <v>10</v>
      </c>
      <c r="T154" s="1">
        <v>12</v>
      </c>
      <c r="X154" s="1"/>
      <c r="Y154" s="1"/>
      <c r="Z154" s="1"/>
      <c r="AA154" s="1"/>
      <c r="AB154" s="1"/>
      <c r="AG154" t="str">
        <f t="shared" si="35"/>
        <v>Waterford</v>
      </c>
      <c r="AH154" t="s">
        <v>43</v>
      </c>
      <c r="AI154">
        <v>2</v>
      </c>
      <c r="AJ154" s="7"/>
      <c r="AK154" s="130">
        <v>9</v>
      </c>
      <c r="AL154" s="131">
        <v>11</v>
      </c>
      <c r="AM154" s="131">
        <v>105</v>
      </c>
      <c r="AN154" s="133">
        <v>80280</v>
      </c>
      <c r="AO154">
        <f t="shared" si="32"/>
        <v>9011</v>
      </c>
      <c r="AP154" t="s">
        <v>1579</v>
      </c>
    </row>
    <row r="155" spans="1:42" hidden="1" outlineLevel="1" x14ac:dyDescent="0.2">
      <c r="A155" t="s">
        <v>22</v>
      </c>
      <c r="B155" s="10" t="s">
        <v>1195</v>
      </c>
      <c r="C155" s="1">
        <f t="shared" si="24"/>
        <v>9759</v>
      </c>
      <c r="D155" s="7">
        <f t="shared" si="25"/>
        <v>2</v>
      </c>
      <c r="E155" s="7">
        <f t="shared" si="26"/>
        <v>1</v>
      </c>
      <c r="F155" s="7">
        <f t="shared" si="27"/>
        <v>3</v>
      </c>
      <c r="G155" s="1">
        <f t="shared" si="33"/>
        <v>101</v>
      </c>
      <c r="H155" s="2">
        <f t="shared" si="34"/>
        <v>1.0349421047238447E-2</v>
      </c>
      <c r="I155" s="8"/>
      <c r="J155" s="2">
        <f t="shared" si="28"/>
        <v>0.42453120196741467</v>
      </c>
      <c r="K155" s="2">
        <f t="shared" si="29"/>
        <v>0.43488062301465313</v>
      </c>
      <c r="L155" s="2">
        <f t="shared" si="30"/>
        <v>0.11927451583154011</v>
      </c>
      <c r="M155" s="2">
        <f t="shared" si="31"/>
        <v>2.1313659186392081E-2</v>
      </c>
      <c r="N155" s="1">
        <v>4143</v>
      </c>
      <c r="O155" s="1">
        <v>4244</v>
      </c>
      <c r="P155" s="1">
        <v>1164</v>
      </c>
      <c r="Q155" s="1">
        <v>135</v>
      </c>
      <c r="R155" s="1">
        <v>39</v>
      </c>
      <c r="S155" s="68">
        <v>22</v>
      </c>
      <c r="T155" s="1">
        <v>12</v>
      </c>
      <c r="X155" s="1"/>
      <c r="Y155" s="1"/>
      <c r="Z155" s="1"/>
      <c r="AA155" s="1"/>
      <c r="AB155" s="1"/>
      <c r="AG155" t="str">
        <f t="shared" si="35"/>
        <v>Watertown</v>
      </c>
      <c r="AH155" t="s">
        <v>2957</v>
      </c>
      <c r="AI155">
        <v>6</v>
      </c>
      <c r="AJ155" s="7"/>
      <c r="AK155" s="130">
        <v>9</v>
      </c>
      <c r="AL155" s="131">
        <v>5</v>
      </c>
      <c r="AM155" s="131">
        <v>120</v>
      </c>
      <c r="AN155" s="133">
        <v>80490</v>
      </c>
      <c r="AO155">
        <f t="shared" si="32"/>
        <v>9005</v>
      </c>
      <c r="AP155" t="s">
        <v>1579</v>
      </c>
    </row>
    <row r="156" spans="1:42" hidden="1" outlineLevel="1" x14ac:dyDescent="0.2">
      <c r="A156" t="s">
        <v>1029</v>
      </c>
      <c r="B156" s="10" t="s">
        <v>1195</v>
      </c>
      <c r="C156" s="1">
        <f t="shared" si="24"/>
        <v>32551</v>
      </c>
      <c r="D156" s="7">
        <f t="shared" si="25"/>
        <v>1</v>
      </c>
      <c r="E156" s="7">
        <f t="shared" si="26"/>
        <v>2</v>
      </c>
      <c r="F156" s="7">
        <f t="shared" si="27"/>
        <v>3</v>
      </c>
      <c r="G156" s="1">
        <f t="shared" si="33"/>
        <v>8256</v>
      </c>
      <c r="H156" s="2">
        <f t="shared" si="34"/>
        <v>0.25363276089828268</v>
      </c>
      <c r="I156" s="8"/>
      <c r="J156" s="2">
        <f t="shared" si="28"/>
        <v>0.58483610334551939</v>
      </c>
      <c r="K156" s="2">
        <f t="shared" si="29"/>
        <v>0.33120334244723665</v>
      </c>
      <c r="L156" s="2">
        <f t="shared" si="30"/>
        <v>5.8062732327731868E-2</v>
      </c>
      <c r="M156" s="2">
        <f t="shared" si="31"/>
        <v>2.5897821879512097E-2</v>
      </c>
      <c r="N156" s="1">
        <v>19037</v>
      </c>
      <c r="O156" s="1">
        <v>10781</v>
      </c>
      <c r="P156" s="1">
        <v>1890</v>
      </c>
      <c r="Q156" s="1">
        <v>672</v>
      </c>
      <c r="R156" s="1">
        <v>95</v>
      </c>
      <c r="S156" s="68">
        <v>47</v>
      </c>
      <c r="T156" s="1">
        <v>29</v>
      </c>
      <c r="X156" s="1"/>
      <c r="Y156" s="1"/>
      <c r="Z156" s="1"/>
      <c r="AA156" s="1"/>
      <c r="AB156" s="1"/>
      <c r="AG156" t="str">
        <f t="shared" si="35"/>
        <v>West Hartford</v>
      </c>
      <c r="AH156" t="s">
        <v>2956</v>
      </c>
      <c r="AI156">
        <v>1</v>
      </c>
      <c r="AJ156" s="7"/>
      <c r="AK156" s="130">
        <v>9</v>
      </c>
      <c r="AL156" s="131">
        <v>3</v>
      </c>
      <c r="AM156" s="131">
        <v>130</v>
      </c>
      <c r="AN156" s="133">
        <v>82590</v>
      </c>
      <c r="AO156">
        <f t="shared" si="32"/>
        <v>9003</v>
      </c>
      <c r="AP156" t="s">
        <v>1579</v>
      </c>
    </row>
    <row r="157" spans="1:42" hidden="1" outlineLevel="1" x14ac:dyDescent="0.2">
      <c r="A157" t="s">
        <v>285</v>
      </c>
      <c r="B157" s="10" t="s">
        <v>1195</v>
      </c>
      <c r="C157" s="1">
        <f t="shared" si="24"/>
        <v>20365</v>
      </c>
      <c r="D157" s="7">
        <f t="shared" si="25"/>
        <v>1</v>
      </c>
      <c r="E157" s="7">
        <f t="shared" si="26"/>
        <v>2</v>
      </c>
      <c r="F157" s="7">
        <f t="shared" si="27"/>
        <v>3</v>
      </c>
      <c r="G157" s="1">
        <f t="shared" si="33"/>
        <v>7734</v>
      </c>
      <c r="H157" s="2">
        <f t="shared" si="34"/>
        <v>0.37976921188313284</v>
      </c>
      <c r="I157" s="8"/>
      <c r="J157" s="2">
        <f t="shared" si="28"/>
        <v>0.62631966609378831</v>
      </c>
      <c r="K157" s="2">
        <f t="shared" si="29"/>
        <v>0.24655045421065552</v>
      </c>
      <c r="L157" s="2">
        <f t="shared" si="30"/>
        <v>0.10950159587527621</v>
      </c>
      <c r="M157" s="2">
        <f t="shared" si="31"/>
        <v>1.7628283820279964E-2</v>
      </c>
      <c r="N157" s="1">
        <v>12755</v>
      </c>
      <c r="O157" s="1">
        <v>5021</v>
      </c>
      <c r="P157" s="1">
        <v>2230</v>
      </c>
      <c r="Q157" s="1">
        <v>253</v>
      </c>
      <c r="R157" s="1">
        <v>36</v>
      </c>
      <c r="S157" s="68">
        <v>53</v>
      </c>
      <c r="T157" s="1">
        <v>17</v>
      </c>
      <c r="X157" s="1"/>
      <c r="Y157" s="1"/>
      <c r="Z157" s="1"/>
      <c r="AA157" s="1"/>
      <c r="AB157" s="1"/>
      <c r="AG157" t="str">
        <f t="shared" si="35"/>
        <v>West Haven</v>
      </c>
      <c r="AH157" t="s">
        <v>42</v>
      </c>
      <c r="AI157">
        <v>3</v>
      </c>
      <c r="AJ157" s="7"/>
      <c r="AK157" s="130">
        <v>9</v>
      </c>
      <c r="AL157" s="131">
        <v>9</v>
      </c>
      <c r="AM157" s="131">
        <v>125</v>
      </c>
      <c r="AN157" s="133">
        <v>82870</v>
      </c>
      <c r="AO157">
        <f t="shared" si="32"/>
        <v>9009</v>
      </c>
      <c r="AP157" t="s">
        <v>1579</v>
      </c>
    </row>
    <row r="158" spans="1:42" hidden="1" outlineLevel="1" x14ac:dyDescent="0.2">
      <c r="A158" t="s">
        <v>1449</v>
      </c>
      <c r="B158" s="10" t="s">
        <v>1195</v>
      </c>
      <c r="C158" s="1">
        <f t="shared" si="24"/>
        <v>2915</v>
      </c>
      <c r="D158" s="7">
        <f t="shared" si="25"/>
        <v>1</v>
      </c>
      <c r="E158" s="7">
        <f t="shared" si="26"/>
        <v>2</v>
      </c>
      <c r="F158" s="7">
        <f t="shared" si="27"/>
        <v>3</v>
      </c>
      <c r="G158" s="1">
        <f t="shared" si="33"/>
        <v>454</v>
      </c>
      <c r="H158" s="2">
        <f t="shared" si="34"/>
        <v>0.15574614065180103</v>
      </c>
      <c r="I158" s="8"/>
      <c r="J158" s="2">
        <f t="shared" si="28"/>
        <v>0.50154373927958829</v>
      </c>
      <c r="K158" s="2">
        <f t="shared" si="29"/>
        <v>0.34579759862778731</v>
      </c>
      <c r="L158" s="2">
        <f t="shared" si="30"/>
        <v>0.1293310463121784</v>
      </c>
      <c r="M158" s="2">
        <f t="shared" si="31"/>
        <v>2.3327615780446009E-2</v>
      </c>
      <c r="N158" s="1">
        <v>1462</v>
      </c>
      <c r="O158" s="1">
        <v>1008</v>
      </c>
      <c r="P158" s="1">
        <v>377</v>
      </c>
      <c r="Q158" s="1">
        <v>49</v>
      </c>
      <c r="R158" s="1">
        <v>9</v>
      </c>
      <c r="S158" s="68">
        <v>5</v>
      </c>
      <c r="T158" s="1">
        <v>5</v>
      </c>
      <c r="X158" s="1"/>
      <c r="Y158" s="1"/>
      <c r="Z158" s="1"/>
      <c r="AA158" s="1"/>
      <c r="AB158" s="1"/>
      <c r="AG158" t="str">
        <f t="shared" si="35"/>
        <v>Westbrook</v>
      </c>
      <c r="AH158" t="s">
        <v>1664</v>
      </c>
      <c r="AI158">
        <v>2</v>
      </c>
      <c r="AJ158" s="7"/>
      <c r="AK158" s="130">
        <v>9</v>
      </c>
      <c r="AL158" s="131">
        <v>7</v>
      </c>
      <c r="AM158" s="131">
        <v>75</v>
      </c>
      <c r="AN158" s="133">
        <v>81680</v>
      </c>
      <c r="AO158">
        <f t="shared" si="32"/>
        <v>9007</v>
      </c>
      <c r="AP158" t="s">
        <v>1579</v>
      </c>
    </row>
    <row r="159" spans="1:42" hidden="1" outlineLevel="1" x14ac:dyDescent="0.2">
      <c r="A159" t="s">
        <v>1695</v>
      </c>
      <c r="B159" s="10" t="s">
        <v>1195</v>
      </c>
      <c r="C159" s="1">
        <f t="shared" si="24"/>
        <v>4823</v>
      </c>
      <c r="D159" s="7">
        <f t="shared" si="25"/>
        <v>1</v>
      </c>
      <c r="E159" s="7">
        <f t="shared" si="26"/>
        <v>2</v>
      </c>
      <c r="F159" s="7">
        <f t="shared" si="27"/>
        <v>3</v>
      </c>
      <c r="G159" s="1">
        <f t="shared" si="33"/>
        <v>35</v>
      </c>
      <c r="H159" s="2">
        <f t="shared" si="34"/>
        <v>7.2568940493468797E-3</v>
      </c>
      <c r="I159" s="8"/>
      <c r="J159" s="2">
        <f t="shared" si="28"/>
        <v>0.46692929711797637</v>
      </c>
      <c r="K159" s="2">
        <f t="shared" si="29"/>
        <v>0.4596724030686295</v>
      </c>
      <c r="L159" s="2">
        <f t="shared" si="30"/>
        <v>4.8724860045614764E-2</v>
      </c>
      <c r="M159" s="2">
        <f t="shared" si="31"/>
        <v>2.4673439767779366E-2</v>
      </c>
      <c r="N159" s="1">
        <v>2252</v>
      </c>
      <c r="O159" s="1">
        <v>2217</v>
      </c>
      <c r="P159" s="1">
        <v>235</v>
      </c>
      <c r="Q159" s="1">
        <v>83</v>
      </c>
      <c r="R159" s="1">
        <v>22</v>
      </c>
      <c r="S159" s="68">
        <v>3</v>
      </c>
      <c r="T159" s="1">
        <v>11</v>
      </c>
      <c r="X159" s="1"/>
      <c r="Y159" s="1"/>
      <c r="Z159" s="1"/>
      <c r="AA159" s="1"/>
      <c r="AB159" s="1"/>
      <c r="AG159" t="str">
        <f t="shared" si="35"/>
        <v>Weston</v>
      </c>
      <c r="AH159" t="s">
        <v>2906</v>
      </c>
      <c r="AI159">
        <v>5</v>
      </c>
      <c r="AJ159" s="7"/>
      <c r="AK159" s="130">
        <v>9</v>
      </c>
      <c r="AL159" s="131">
        <v>1</v>
      </c>
      <c r="AM159" s="131">
        <v>105</v>
      </c>
      <c r="AN159" s="133">
        <v>83430</v>
      </c>
      <c r="AO159">
        <f t="shared" si="32"/>
        <v>9001</v>
      </c>
      <c r="AP159" t="s">
        <v>1579</v>
      </c>
    </row>
    <row r="160" spans="1:42" hidden="1" outlineLevel="1" x14ac:dyDescent="0.2">
      <c r="A160" t="s">
        <v>401</v>
      </c>
      <c r="B160" s="10" t="s">
        <v>1195</v>
      </c>
      <c r="C160" s="1">
        <f t="shared" si="24"/>
        <v>14205</v>
      </c>
      <c r="D160" s="7">
        <f t="shared" si="25"/>
        <v>1</v>
      </c>
      <c r="E160" s="7">
        <f t="shared" si="26"/>
        <v>2</v>
      </c>
      <c r="F160" s="7">
        <f t="shared" si="27"/>
        <v>3</v>
      </c>
      <c r="G160" s="1">
        <f t="shared" si="33"/>
        <v>1546</v>
      </c>
      <c r="H160" s="2">
        <f t="shared" si="34"/>
        <v>0.10883491728264695</v>
      </c>
      <c r="I160" s="8"/>
      <c r="J160" s="2">
        <f t="shared" si="28"/>
        <v>0.51608588525167198</v>
      </c>
      <c r="K160" s="2">
        <f t="shared" si="29"/>
        <v>0.40725096796902499</v>
      </c>
      <c r="L160" s="2">
        <f t="shared" si="30"/>
        <v>4.9067229848644846E-2</v>
      </c>
      <c r="M160" s="2">
        <f t="shared" si="31"/>
        <v>2.7595916930658181E-2</v>
      </c>
      <c r="N160" s="1">
        <v>7331</v>
      </c>
      <c r="O160" s="1">
        <v>5785</v>
      </c>
      <c r="P160" s="1">
        <v>697</v>
      </c>
      <c r="Q160" s="1">
        <v>269</v>
      </c>
      <c r="R160" s="1">
        <v>82</v>
      </c>
      <c r="S160" s="68">
        <v>4</v>
      </c>
      <c r="T160" s="1">
        <v>37</v>
      </c>
      <c r="X160" s="1"/>
      <c r="Y160" s="1"/>
      <c r="Z160" s="1"/>
      <c r="AA160" s="1"/>
      <c r="AB160" s="1"/>
      <c r="AG160" t="str">
        <f t="shared" si="35"/>
        <v>Westport</v>
      </c>
      <c r="AH160" t="s">
        <v>2906</v>
      </c>
      <c r="AI160">
        <v>4</v>
      </c>
      <c r="AJ160" s="7"/>
      <c r="AK160" s="130">
        <v>9</v>
      </c>
      <c r="AL160" s="131">
        <v>1</v>
      </c>
      <c r="AM160" s="131">
        <v>110</v>
      </c>
      <c r="AN160" s="133">
        <v>83500</v>
      </c>
      <c r="AO160">
        <f t="shared" si="32"/>
        <v>9001</v>
      </c>
      <c r="AP160" t="s">
        <v>1579</v>
      </c>
    </row>
    <row r="161" spans="1:42" hidden="1" outlineLevel="1" x14ac:dyDescent="0.2">
      <c r="A161" t="s">
        <v>1647</v>
      </c>
      <c r="B161" s="10" t="s">
        <v>1195</v>
      </c>
      <c r="C161" s="1">
        <f t="shared" si="24"/>
        <v>14528</v>
      </c>
      <c r="D161" s="7">
        <f t="shared" si="25"/>
        <v>1</v>
      </c>
      <c r="E161" s="7">
        <f t="shared" si="26"/>
        <v>2</v>
      </c>
      <c r="F161" s="7">
        <f t="shared" si="27"/>
        <v>3</v>
      </c>
      <c r="G161" s="1">
        <f t="shared" si="33"/>
        <v>2462</v>
      </c>
      <c r="H161" s="2">
        <f t="shared" si="34"/>
        <v>0.169465859030837</v>
      </c>
      <c r="I161" s="8"/>
      <c r="J161" s="2">
        <f t="shared" si="28"/>
        <v>0.5315941629955947</v>
      </c>
      <c r="K161" s="2">
        <f t="shared" si="29"/>
        <v>0.3621283039647577</v>
      </c>
      <c r="L161" s="2">
        <f t="shared" si="30"/>
        <v>8.604074889867841E-2</v>
      </c>
      <c r="M161" s="2">
        <f t="shared" si="31"/>
        <v>2.0236784140969188E-2</v>
      </c>
      <c r="N161" s="1">
        <v>7723</v>
      </c>
      <c r="O161" s="1">
        <v>5261</v>
      </c>
      <c r="P161" s="1">
        <v>1250</v>
      </c>
      <c r="Q161" s="1">
        <v>227</v>
      </c>
      <c r="R161" s="1">
        <v>33</v>
      </c>
      <c r="S161" s="68">
        <v>20</v>
      </c>
      <c r="T161" s="1">
        <v>14</v>
      </c>
      <c r="X161" s="1"/>
      <c r="Y161" s="1"/>
      <c r="Z161" s="1"/>
      <c r="AA161" s="1"/>
      <c r="AB161" s="1"/>
      <c r="AG161" t="str">
        <f t="shared" si="35"/>
        <v>Wethersfield</v>
      </c>
      <c r="AH161" t="s">
        <v>2956</v>
      </c>
      <c r="AI161">
        <v>1</v>
      </c>
      <c r="AJ161" s="7"/>
      <c r="AK161" s="130">
        <v>9</v>
      </c>
      <c r="AL161" s="131">
        <v>3</v>
      </c>
      <c r="AM161" s="131">
        <v>135</v>
      </c>
      <c r="AN161" s="133">
        <v>84900</v>
      </c>
      <c r="AO161">
        <f t="shared" si="32"/>
        <v>9003</v>
      </c>
      <c r="AP161" t="s">
        <v>1579</v>
      </c>
    </row>
    <row r="162" spans="1:42" hidden="1" outlineLevel="1" x14ac:dyDescent="0.2">
      <c r="A162" t="s">
        <v>1648</v>
      </c>
      <c r="B162" s="10" t="s">
        <v>1195</v>
      </c>
      <c r="C162" s="1">
        <f t="shared" si="24"/>
        <v>2611</v>
      </c>
      <c r="D162" s="7">
        <f t="shared" si="25"/>
        <v>1</v>
      </c>
      <c r="E162" s="7">
        <f t="shared" si="26"/>
        <v>2</v>
      </c>
      <c r="F162" s="7">
        <f t="shared" si="27"/>
        <v>3</v>
      </c>
      <c r="G162" s="1">
        <f t="shared" si="33"/>
        <v>504</v>
      </c>
      <c r="H162" s="2">
        <f t="shared" si="34"/>
        <v>0.19302949061662197</v>
      </c>
      <c r="I162" s="8"/>
      <c r="J162" s="2">
        <f t="shared" si="28"/>
        <v>0.50478743776330903</v>
      </c>
      <c r="K162" s="2">
        <f t="shared" si="29"/>
        <v>0.31175794714668709</v>
      </c>
      <c r="L162" s="2">
        <f t="shared" si="30"/>
        <v>0.13596323247797779</v>
      </c>
      <c r="M162" s="2">
        <f t="shared" si="31"/>
        <v>4.7491382612026095E-2</v>
      </c>
      <c r="N162" s="1">
        <v>1318</v>
      </c>
      <c r="O162" s="1">
        <v>814</v>
      </c>
      <c r="P162" s="1">
        <v>355</v>
      </c>
      <c r="Q162" s="1">
        <v>107</v>
      </c>
      <c r="R162" s="1">
        <v>8</v>
      </c>
      <c r="S162" s="68">
        <v>6</v>
      </c>
      <c r="T162" s="1">
        <v>3</v>
      </c>
      <c r="X162" s="1"/>
      <c r="Y162" s="1"/>
      <c r="Z162" s="1"/>
      <c r="AA162" s="1"/>
      <c r="AB162" s="1"/>
      <c r="AG162" t="str">
        <f t="shared" si="35"/>
        <v>Willington</v>
      </c>
      <c r="AH162" t="s">
        <v>44</v>
      </c>
      <c r="AI162">
        <v>2</v>
      </c>
      <c r="AJ162" s="7"/>
      <c r="AK162" s="130">
        <v>9</v>
      </c>
      <c r="AL162" s="131">
        <v>13</v>
      </c>
      <c r="AM162" s="131">
        <v>65</v>
      </c>
      <c r="AN162" s="133">
        <v>85950</v>
      </c>
      <c r="AO162">
        <f t="shared" si="32"/>
        <v>9013</v>
      </c>
      <c r="AP162" t="s">
        <v>1579</v>
      </c>
    </row>
    <row r="163" spans="1:42" hidden="1" outlineLevel="1" x14ac:dyDescent="0.2">
      <c r="A163" t="s">
        <v>94</v>
      </c>
      <c r="B163" s="10" t="s">
        <v>1195</v>
      </c>
      <c r="C163" s="1">
        <f t="shared" si="24"/>
        <v>8907</v>
      </c>
      <c r="D163" s="7">
        <f t="shared" si="25"/>
        <v>2</v>
      </c>
      <c r="E163" s="7">
        <f t="shared" si="26"/>
        <v>1</v>
      </c>
      <c r="F163" s="7">
        <f t="shared" si="27"/>
        <v>3</v>
      </c>
      <c r="G163" s="1">
        <f t="shared" si="33"/>
        <v>1408</v>
      </c>
      <c r="H163" s="2">
        <f t="shared" si="34"/>
        <v>0.15807791624564949</v>
      </c>
      <c r="I163" s="8"/>
      <c r="J163" s="2">
        <f t="shared" si="28"/>
        <v>0.38744807454810826</v>
      </c>
      <c r="K163" s="2">
        <f t="shared" si="29"/>
        <v>0.54552599079375774</v>
      </c>
      <c r="L163" s="2">
        <f t="shared" si="30"/>
        <v>4.8950263837431236E-2</v>
      </c>
      <c r="M163" s="2">
        <f t="shared" si="31"/>
        <v>1.8075670820702765E-2</v>
      </c>
      <c r="N163" s="1">
        <v>3451</v>
      </c>
      <c r="O163" s="1">
        <v>4859</v>
      </c>
      <c r="P163" s="1">
        <v>436</v>
      </c>
      <c r="Q163" s="1">
        <v>122</v>
      </c>
      <c r="R163" s="1">
        <v>29</v>
      </c>
      <c r="S163" s="68">
        <v>4</v>
      </c>
      <c r="T163" s="1">
        <v>6</v>
      </c>
      <c r="X163" s="1"/>
      <c r="Y163" s="1"/>
      <c r="Z163" s="1"/>
      <c r="AA163" s="1"/>
      <c r="AB163" s="1"/>
      <c r="AG163" t="str">
        <f t="shared" si="35"/>
        <v>Wilton</v>
      </c>
      <c r="AH163" t="s">
        <v>2906</v>
      </c>
      <c r="AI163">
        <v>5</v>
      </c>
      <c r="AJ163" s="7"/>
      <c r="AK163" s="130">
        <v>9</v>
      </c>
      <c r="AL163" s="131">
        <v>1</v>
      </c>
      <c r="AM163" s="131">
        <v>115</v>
      </c>
      <c r="AN163" s="133">
        <v>86370</v>
      </c>
      <c r="AO163">
        <f t="shared" si="32"/>
        <v>9001</v>
      </c>
      <c r="AP163" t="s">
        <v>1579</v>
      </c>
    </row>
    <row r="164" spans="1:42" hidden="1" outlineLevel="1" x14ac:dyDescent="0.2">
      <c r="A164" t="s">
        <v>2302</v>
      </c>
      <c r="B164" s="10" t="s">
        <v>1195</v>
      </c>
      <c r="C164" s="1">
        <f t="shared" si="24"/>
        <v>4556</v>
      </c>
      <c r="D164" s="7">
        <f t="shared" si="25"/>
        <v>1</v>
      </c>
      <c r="E164" s="7">
        <f t="shared" si="26"/>
        <v>2</v>
      </c>
      <c r="F164" s="7">
        <f t="shared" si="27"/>
        <v>3</v>
      </c>
      <c r="G164" s="1">
        <f t="shared" si="33"/>
        <v>831</v>
      </c>
      <c r="H164" s="2">
        <f t="shared" si="34"/>
        <v>0.18239683933274803</v>
      </c>
      <c r="I164" s="8"/>
      <c r="J164" s="2">
        <f t="shared" si="28"/>
        <v>0.50043898156277433</v>
      </c>
      <c r="K164" s="2">
        <f t="shared" si="29"/>
        <v>0.31804214223002636</v>
      </c>
      <c r="L164" s="2">
        <f t="shared" si="30"/>
        <v>0.1202809482001756</v>
      </c>
      <c r="M164" s="2">
        <f t="shared" si="31"/>
        <v>6.1237928007023712E-2</v>
      </c>
      <c r="N164" s="1">
        <v>2280</v>
      </c>
      <c r="O164" s="1">
        <v>1449</v>
      </c>
      <c r="P164" s="1">
        <v>548</v>
      </c>
      <c r="Q164" s="1">
        <v>241</v>
      </c>
      <c r="R164" s="1">
        <v>17</v>
      </c>
      <c r="S164" s="68">
        <v>12</v>
      </c>
      <c r="T164" s="1">
        <v>9</v>
      </c>
      <c r="X164" s="1"/>
      <c r="Y164" s="1"/>
      <c r="Z164" s="1"/>
      <c r="AA164" s="1"/>
      <c r="AB164" s="1"/>
      <c r="AG164" t="str">
        <f t="shared" si="35"/>
        <v>Winchester</v>
      </c>
      <c r="AH164" t="s">
        <v>2957</v>
      </c>
      <c r="AI164">
        <v>6</v>
      </c>
      <c r="AJ164" s="7"/>
      <c r="AK164" s="130">
        <v>9</v>
      </c>
      <c r="AL164" s="131">
        <v>5</v>
      </c>
      <c r="AM164" s="131">
        <v>125</v>
      </c>
      <c r="AN164" s="133">
        <v>86440</v>
      </c>
      <c r="AO164">
        <f t="shared" si="32"/>
        <v>9005</v>
      </c>
      <c r="AP164" t="s">
        <v>1579</v>
      </c>
    </row>
    <row r="165" spans="1:42" hidden="1" outlineLevel="1" x14ac:dyDescent="0.2">
      <c r="A165" t="s">
        <v>50</v>
      </c>
      <c r="B165" s="10" t="s">
        <v>1195</v>
      </c>
      <c r="C165" s="1">
        <f t="shared" si="24"/>
        <v>7720</v>
      </c>
      <c r="D165" s="7">
        <f t="shared" si="25"/>
        <v>1</v>
      </c>
      <c r="E165" s="7">
        <f t="shared" si="26"/>
        <v>2</v>
      </c>
      <c r="F165" s="7">
        <f t="shared" si="27"/>
        <v>3</v>
      </c>
      <c r="G165" s="1">
        <f t="shared" si="33"/>
        <v>2929</v>
      </c>
      <c r="H165" s="2">
        <f t="shared" si="34"/>
        <v>0.37940414507772019</v>
      </c>
      <c r="I165" s="8"/>
      <c r="J165" s="2">
        <f t="shared" si="28"/>
        <v>0.62331606217616575</v>
      </c>
      <c r="K165" s="2">
        <f t="shared" si="29"/>
        <v>0.24391191709844559</v>
      </c>
      <c r="L165" s="2">
        <f t="shared" si="30"/>
        <v>8.7823834196891187E-2</v>
      </c>
      <c r="M165" s="2">
        <f t="shared" si="31"/>
        <v>4.4948186528497469E-2</v>
      </c>
      <c r="N165" s="1">
        <v>4812</v>
      </c>
      <c r="O165" s="1">
        <v>1883</v>
      </c>
      <c r="P165" s="1">
        <v>678</v>
      </c>
      <c r="Q165" s="1">
        <v>287</v>
      </c>
      <c r="R165" s="1">
        <v>22</v>
      </c>
      <c r="S165" s="68">
        <v>22</v>
      </c>
      <c r="T165" s="1">
        <v>16</v>
      </c>
      <c r="X165" s="1"/>
      <c r="Y165" s="1"/>
      <c r="Z165" s="1"/>
      <c r="AA165" s="1"/>
      <c r="AB165" s="1"/>
      <c r="AG165" t="str">
        <f t="shared" si="35"/>
        <v>Windham</v>
      </c>
      <c r="AH165" t="s">
        <v>50</v>
      </c>
      <c r="AI165">
        <v>2</v>
      </c>
      <c r="AJ165" s="7"/>
      <c r="AK165" s="130">
        <v>9</v>
      </c>
      <c r="AL165" s="131">
        <v>15</v>
      </c>
      <c r="AM165" s="131">
        <v>70</v>
      </c>
      <c r="AN165" s="133">
        <v>86790</v>
      </c>
      <c r="AO165">
        <f t="shared" si="32"/>
        <v>9015</v>
      </c>
      <c r="AP165" t="s">
        <v>1579</v>
      </c>
    </row>
    <row r="166" spans="1:42" hidden="1" outlineLevel="1" x14ac:dyDescent="0.2">
      <c r="A166" t="s">
        <v>84</v>
      </c>
      <c r="B166" s="10" t="s">
        <v>1195</v>
      </c>
      <c r="C166" s="1">
        <f t="shared" si="24"/>
        <v>13125</v>
      </c>
      <c r="D166" s="7">
        <f t="shared" si="25"/>
        <v>1</v>
      </c>
      <c r="E166" s="7">
        <f t="shared" si="26"/>
        <v>2</v>
      </c>
      <c r="F166" s="7">
        <f t="shared" si="27"/>
        <v>3</v>
      </c>
      <c r="G166" s="1">
        <f t="shared" si="33"/>
        <v>4020</v>
      </c>
      <c r="H166" s="2">
        <f t="shared" si="34"/>
        <v>0.30628571428571427</v>
      </c>
      <c r="I166" s="8"/>
      <c r="J166" s="2">
        <f t="shared" si="28"/>
        <v>0.59916190476190478</v>
      </c>
      <c r="K166" s="2">
        <f t="shared" si="29"/>
        <v>0.29287619047619046</v>
      </c>
      <c r="L166" s="2">
        <f t="shared" si="30"/>
        <v>8.5104761904761905E-2</v>
      </c>
      <c r="M166" s="2">
        <f t="shared" si="31"/>
        <v>2.2857142857142854E-2</v>
      </c>
      <c r="N166" s="1">
        <v>7864</v>
      </c>
      <c r="O166" s="1">
        <v>3844</v>
      </c>
      <c r="P166" s="1">
        <v>1117</v>
      </c>
      <c r="Q166" s="1">
        <v>212</v>
      </c>
      <c r="R166" s="1">
        <v>48</v>
      </c>
      <c r="S166" s="68">
        <v>23</v>
      </c>
      <c r="T166" s="1">
        <v>17</v>
      </c>
      <c r="X166" s="1"/>
      <c r="Y166" s="1"/>
      <c r="Z166" s="1"/>
      <c r="AA166" s="1"/>
      <c r="AB166" s="1"/>
      <c r="AG166" t="str">
        <f t="shared" si="35"/>
        <v>Windsor</v>
      </c>
      <c r="AH166" t="s">
        <v>2956</v>
      </c>
      <c r="AI166">
        <v>1</v>
      </c>
      <c r="AJ166" s="7"/>
      <c r="AK166" s="130">
        <v>9</v>
      </c>
      <c r="AL166" s="131">
        <v>3</v>
      </c>
      <c r="AM166" s="131">
        <v>150</v>
      </c>
      <c r="AN166" s="133">
        <v>87000</v>
      </c>
      <c r="AO166">
        <f t="shared" si="32"/>
        <v>9003</v>
      </c>
      <c r="AP166" t="s">
        <v>1579</v>
      </c>
    </row>
    <row r="167" spans="1:42" hidden="1" outlineLevel="1" x14ac:dyDescent="0.2">
      <c r="A167" t="s">
        <v>2053</v>
      </c>
      <c r="B167" s="10" t="s">
        <v>1195</v>
      </c>
      <c r="C167" s="1">
        <f t="shared" si="24"/>
        <v>5537</v>
      </c>
      <c r="D167" s="7">
        <f t="shared" si="25"/>
        <v>1</v>
      </c>
      <c r="E167" s="7">
        <f t="shared" si="26"/>
        <v>2</v>
      </c>
      <c r="F167" s="7">
        <f t="shared" si="27"/>
        <v>3</v>
      </c>
      <c r="G167" s="1">
        <f t="shared" si="33"/>
        <v>1401</v>
      </c>
      <c r="H167" s="2">
        <f t="shared" si="34"/>
        <v>0.25302510384684845</v>
      </c>
      <c r="I167" s="8"/>
      <c r="J167" s="2">
        <f t="shared" si="28"/>
        <v>0.55264583709590032</v>
      </c>
      <c r="K167" s="2">
        <f t="shared" si="29"/>
        <v>0.29962073324905181</v>
      </c>
      <c r="L167" s="2">
        <f t="shared" si="30"/>
        <v>0.12624164710131841</v>
      </c>
      <c r="M167" s="2">
        <f t="shared" si="31"/>
        <v>2.1491782553729466E-2</v>
      </c>
      <c r="N167" s="1">
        <v>3060</v>
      </c>
      <c r="O167" s="1">
        <v>1659</v>
      </c>
      <c r="P167" s="1">
        <v>699</v>
      </c>
      <c r="Q167" s="1">
        <v>82</v>
      </c>
      <c r="R167" s="1">
        <v>15</v>
      </c>
      <c r="S167" s="68">
        <v>14</v>
      </c>
      <c r="T167" s="1">
        <v>8</v>
      </c>
      <c r="X167" s="1"/>
      <c r="Y167" s="1"/>
      <c r="Z167" s="1"/>
      <c r="AA167" s="1"/>
      <c r="AB167" s="1"/>
      <c r="AG167" t="str">
        <f t="shared" si="35"/>
        <v>Windsor Locks</v>
      </c>
      <c r="AH167" t="s">
        <v>2956</v>
      </c>
      <c r="AI167">
        <v>6</v>
      </c>
      <c r="AJ167" s="7"/>
      <c r="AK167" s="130">
        <v>9</v>
      </c>
      <c r="AL167" s="131">
        <v>3</v>
      </c>
      <c r="AM167" s="131">
        <v>155</v>
      </c>
      <c r="AN167" s="133">
        <v>87070</v>
      </c>
      <c r="AO167">
        <f t="shared" si="32"/>
        <v>9003</v>
      </c>
      <c r="AP167" t="s">
        <v>1579</v>
      </c>
    </row>
    <row r="168" spans="1:42" hidden="1" outlineLevel="1" x14ac:dyDescent="0.2">
      <c r="A168" t="s">
        <v>13</v>
      </c>
      <c r="B168" s="10" t="s">
        <v>1195</v>
      </c>
      <c r="C168" s="1">
        <f t="shared" si="24"/>
        <v>7131</v>
      </c>
      <c r="D168" s="7">
        <f t="shared" si="25"/>
        <v>1</v>
      </c>
      <c r="E168" s="7">
        <f t="shared" si="26"/>
        <v>2</v>
      </c>
      <c r="F168" s="7">
        <f t="shared" si="27"/>
        <v>3</v>
      </c>
      <c r="G168" s="1">
        <f t="shared" si="33"/>
        <v>233</v>
      </c>
      <c r="H168" s="2">
        <f t="shared" si="34"/>
        <v>3.267423923713364E-2</v>
      </c>
      <c r="I168" s="8"/>
      <c r="J168" s="2">
        <f t="shared" si="28"/>
        <v>0.43458140513251997</v>
      </c>
      <c r="K168" s="2">
        <f t="shared" si="29"/>
        <v>0.40190716589538633</v>
      </c>
      <c r="L168" s="2">
        <f t="shared" si="30"/>
        <v>0.14023278642546627</v>
      </c>
      <c r="M168" s="2">
        <f t="shared" si="31"/>
        <v>2.3278642546627426E-2</v>
      </c>
      <c r="N168" s="1">
        <v>3099</v>
      </c>
      <c r="O168" s="1">
        <v>2866</v>
      </c>
      <c r="P168" s="1">
        <v>1000</v>
      </c>
      <c r="Q168" s="1">
        <v>83</v>
      </c>
      <c r="R168" s="1">
        <v>28</v>
      </c>
      <c r="S168" s="68">
        <v>49</v>
      </c>
      <c r="T168" s="1">
        <v>6</v>
      </c>
      <c r="X168" s="1"/>
      <c r="Y168" s="1"/>
      <c r="Z168" s="1"/>
      <c r="AA168" s="1"/>
      <c r="AB168" s="1"/>
      <c r="AG168" t="str">
        <f t="shared" si="35"/>
        <v>Wolcott</v>
      </c>
      <c r="AH168" t="s">
        <v>42</v>
      </c>
      <c r="AI168">
        <v>5</v>
      </c>
      <c r="AJ168" s="7"/>
      <c r="AK168" s="130">
        <v>9</v>
      </c>
      <c r="AL168" s="131">
        <v>9</v>
      </c>
      <c r="AM168" s="131">
        <v>130</v>
      </c>
      <c r="AN168" s="133">
        <v>87560</v>
      </c>
      <c r="AO168">
        <f t="shared" si="32"/>
        <v>9009</v>
      </c>
      <c r="AP168" t="s">
        <v>1579</v>
      </c>
    </row>
    <row r="169" spans="1:42" hidden="1" outlineLevel="1" x14ac:dyDescent="0.2">
      <c r="A169" t="s">
        <v>2109</v>
      </c>
      <c r="B169" s="10" t="s">
        <v>1195</v>
      </c>
      <c r="C169" s="1">
        <f t="shared" si="24"/>
        <v>4742</v>
      </c>
      <c r="D169" s="7">
        <f t="shared" si="25"/>
        <v>1</v>
      </c>
      <c r="E169" s="7">
        <f t="shared" si="26"/>
        <v>2</v>
      </c>
      <c r="F169" s="7">
        <f t="shared" si="27"/>
        <v>3</v>
      </c>
      <c r="G169" s="1">
        <f t="shared" si="33"/>
        <v>576</v>
      </c>
      <c r="H169" s="2">
        <f t="shared" si="34"/>
        <v>0.12146773513285533</v>
      </c>
      <c r="I169" s="8"/>
      <c r="J169" s="2">
        <f t="shared" si="28"/>
        <v>0.51539434837621256</v>
      </c>
      <c r="K169" s="2">
        <f t="shared" si="29"/>
        <v>0.39392661324335726</v>
      </c>
      <c r="L169" s="2">
        <f t="shared" si="30"/>
        <v>6.6216786166174615E-2</v>
      </c>
      <c r="M169" s="2">
        <f t="shared" si="31"/>
        <v>2.4462252214255562E-2</v>
      </c>
      <c r="N169" s="1">
        <v>2444</v>
      </c>
      <c r="O169" s="1">
        <v>1868</v>
      </c>
      <c r="P169" s="1">
        <v>314</v>
      </c>
      <c r="Q169" s="1">
        <v>92</v>
      </c>
      <c r="R169" s="1">
        <v>18</v>
      </c>
      <c r="S169" s="68">
        <v>3</v>
      </c>
      <c r="T169" s="1">
        <v>3</v>
      </c>
      <c r="X169" s="1"/>
      <c r="Y169" s="1"/>
      <c r="Z169" s="1"/>
      <c r="AA169" s="1"/>
      <c r="AB169" s="1"/>
      <c r="AG169" t="str">
        <f t="shared" si="35"/>
        <v>Woodbridge</v>
      </c>
      <c r="AH169" t="s">
        <v>42</v>
      </c>
      <c r="AI169" t="s">
        <v>997</v>
      </c>
      <c r="AJ169" s="7"/>
      <c r="AK169" s="130">
        <v>9</v>
      </c>
      <c r="AL169" s="131">
        <v>9</v>
      </c>
      <c r="AM169" s="131">
        <v>135</v>
      </c>
      <c r="AN169" s="133">
        <v>87700</v>
      </c>
      <c r="AO169">
        <f t="shared" si="32"/>
        <v>9009</v>
      </c>
      <c r="AP169" t="s">
        <v>1579</v>
      </c>
    </row>
    <row r="170" spans="1:42" hidden="1" outlineLevel="1" x14ac:dyDescent="0.2">
      <c r="A170" t="s">
        <v>985</v>
      </c>
      <c r="B170" s="10" t="s">
        <v>1195</v>
      </c>
      <c r="C170" s="1">
        <f t="shared" si="24"/>
        <v>4498</v>
      </c>
      <c r="D170" s="7">
        <f t="shared" si="25"/>
        <v>2</v>
      </c>
      <c r="E170" s="7">
        <f t="shared" si="26"/>
        <v>1</v>
      </c>
      <c r="F170" s="7">
        <f t="shared" si="27"/>
        <v>3</v>
      </c>
      <c r="G170" s="1">
        <f t="shared" si="33"/>
        <v>434</v>
      </c>
      <c r="H170" s="2">
        <f t="shared" si="34"/>
        <v>9.648732770120054E-2</v>
      </c>
      <c r="I170" s="8"/>
      <c r="J170" s="2">
        <f t="shared" si="28"/>
        <v>0.39550911516229437</v>
      </c>
      <c r="K170" s="2">
        <f t="shared" si="29"/>
        <v>0.49199644286349486</v>
      </c>
      <c r="L170" s="2">
        <f t="shared" si="30"/>
        <v>8.6038239217429965E-2</v>
      </c>
      <c r="M170" s="2">
        <f t="shared" si="31"/>
        <v>2.6456202756780803E-2</v>
      </c>
      <c r="N170" s="1">
        <v>1779</v>
      </c>
      <c r="O170" s="1">
        <v>2213</v>
      </c>
      <c r="P170" s="1">
        <v>387</v>
      </c>
      <c r="Q170" s="1">
        <v>93</v>
      </c>
      <c r="R170" s="1">
        <v>20</v>
      </c>
      <c r="S170" s="68">
        <v>2</v>
      </c>
      <c r="T170" s="1">
        <v>4</v>
      </c>
      <c r="X170" s="1"/>
      <c r="Y170" s="1"/>
      <c r="Z170" s="1"/>
      <c r="AA170" s="1"/>
      <c r="AB170" s="1"/>
      <c r="AG170" t="str">
        <f t="shared" si="35"/>
        <v>Woodbury</v>
      </c>
      <c r="AH170" t="s">
        <v>2957</v>
      </c>
      <c r="AI170">
        <v>6</v>
      </c>
      <c r="AJ170" s="7"/>
      <c r="AK170" s="130">
        <v>9</v>
      </c>
      <c r="AL170" s="131">
        <v>5</v>
      </c>
      <c r="AM170" s="131">
        <v>130</v>
      </c>
      <c r="AN170" s="133">
        <v>87910</v>
      </c>
      <c r="AO170">
        <f t="shared" si="32"/>
        <v>9005</v>
      </c>
      <c r="AP170" t="s">
        <v>1579</v>
      </c>
    </row>
    <row r="171" spans="1:42" hidden="1" outlineLevel="1" x14ac:dyDescent="0.2">
      <c r="A171" t="s">
        <v>556</v>
      </c>
      <c r="B171" s="10" t="s">
        <v>1195</v>
      </c>
      <c r="C171" s="1">
        <f t="shared" si="24"/>
        <v>3410</v>
      </c>
      <c r="D171" s="7">
        <f t="shared" si="25"/>
        <v>1</v>
      </c>
      <c r="E171" s="7">
        <f t="shared" si="26"/>
        <v>2</v>
      </c>
      <c r="F171" s="7">
        <f t="shared" si="27"/>
        <v>3</v>
      </c>
      <c r="G171" s="1">
        <f t="shared" si="33"/>
        <v>21</v>
      </c>
      <c r="H171" s="2">
        <f t="shared" si="34"/>
        <v>6.1583577712609975E-3</v>
      </c>
      <c r="I171" s="8"/>
      <c r="J171" s="2">
        <f t="shared" si="28"/>
        <v>0.43137829912023462</v>
      </c>
      <c r="K171" s="2">
        <f t="shared" si="29"/>
        <v>0.42521994134897362</v>
      </c>
      <c r="L171" s="2">
        <f t="shared" si="30"/>
        <v>0.11906158357771261</v>
      </c>
      <c r="M171" s="2">
        <f t="shared" si="31"/>
        <v>2.4340175953079149E-2</v>
      </c>
      <c r="N171" s="1">
        <v>1471</v>
      </c>
      <c r="O171" s="1">
        <v>1450</v>
      </c>
      <c r="P171" s="1">
        <v>406</v>
      </c>
      <c r="Q171" s="1">
        <v>58</v>
      </c>
      <c r="R171" s="1">
        <v>9</v>
      </c>
      <c r="S171" s="68">
        <v>8</v>
      </c>
      <c r="T171" s="1">
        <v>8</v>
      </c>
      <c r="X171" s="1"/>
      <c r="Y171" s="1"/>
      <c r="Z171" s="1"/>
      <c r="AA171" s="1"/>
      <c r="AB171" s="1"/>
      <c r="AG171" t="str">
        <f t="shared" si="35"/>
        <v>Woodstock</v>
      </c>
      <c r="AH171" t="s">
        <v>50</v>
      </c>
      <c r="AI171">
        <v>2</v>
      </c>
      <c r="AJ171" s="7"/>
      <c r="AK171" s="130">
        <v>9</v>
      </c>
      <c r="AL171" s="131">
        <v>15</v>
      </c>
      <c r="AM171" s="131">
        <v>75</v>
      </c>
      <c r="AN171" s="133">
        <v>88190</v>
      </c>
      <c r="AO171">
        <f t="shared" si="32"/>
        <v>9015</v>
      </c>
      <c r="AP171" t="s">
        <v>1579</v>
      </c>
    </row>
    <row r="172" spans="1:42" collapsed="1" x14ac:dyDescent="0.2">
      <c r="A172" s="10" t="s">
        <v>1194</v>
      </c>
      <c r="B172" s="10" t="s">
        <v>3301</v>
      </c>
      <c r="C172" s="1">
        <f t="shared" si="24"/>
        <v>1392614</v>
      </c>
      <c r="D172" s="7">
        <f t="shared" si="25"/>
        <v>1</v>
      </c>
      <c r="E172" s="7">
        <f t="shared" si="26"/>
        <v>2</v>
      </c>
      <c r="F172" s="7">
        <f t="shared" si="27"/>
        <v>3</v>
      </c>
      <c r="G172" s="1">
        <f t="shared" si="33"/>
        <v>252631</v>
      </c>
      <c r="H172" s="2">
        <f t="shared" si="34"/>
        <v>0.18140776984864435</v>
      </c>
      <c r="I172" s="8"/>
      <c r="J172" s="2">
        <f t="shared" si="28"/>
        <v>0.52831581471965672</v>
      </c>
      <c r="K172" s="2">
        <f t="shared" si="29"/>
        <v>0.34690804487101234</v>
      </c>
      <c r="L172" s="2">
        <f t="shared" si="30"/>
        <v>0.10018784817616368</v>
      </c>
      <c r="M172" s="2">
        <f t="shared" si="31"/>
        <v>2.4588292233167261E-2</v>
      </c>
      <c r="N172" s="1">
        <f>SUM(N3:N171)</f>
        <v>735740</v>
      </c>
      <c r="O172" s="1">
        <f t="shared" ref="O172:T172" si="36">SUM(O3:O171)</f>
        <v>483109</v>
      </c>
      <c r="P172" s="1">
        <f t="shared" si="36"/>
        <v>139523</v>
      </c>
      <c r="Q172" s="1">
        <f t="shared" si="36"/>
        <v>24321</v>
      </c>
      <c r="R172" s="1">
        <f t="shared" si="36"/>
        <v>5788</v>
      </c>
      <c r="S172" s="68">
        <f t="shared" si="36"/>
        <v>2425</v>
      </c>
      <c r="T172" s="1">
        <f t="shared" si="36"/>
        <v>1703</v>
      </c>
      <c r="U172" s="1"/>
      <c r="V172" s="1"/>
      <c r="W172" s="1">
        <v>1</v>
      </c>
      <c r="X172" s="1"/>
      <c r="Y172" s="1">
        <v>4</v>
      </c>
      <c r="Z172" s="1"/>
      <c r="AA172" s="1"/>
      <c r="AB172" s="1"/>
      <c r="AG172" t="str">
        <f t="shared" si="35"/>
        <v>Connecticut</v>
      </c>
      <c r="AK172" s="130">
        <v>9</v>
      </c>
      <c r="AL172" s="131"/>
      <c r="AM172" s="131"/>
      <c r="AN172" s="133"/>
      <c r="AO172" s="130">
        <v>9</v>
      </c>
      <c r="AP172" t="s">
        <v>433</v>
      </c>
    </row>
    <row r="173" spans="1:42" x14ac:dyDescent="0.2">
      <c r="A173" s="10"/>
      <c r="B173" s="10"/>
      <c r="C173" s="1"/>
      <c r="D173" s="7"/>
      <c r="E173" s="7"/>
      <c r="F173" s="7"/>
      <c r="G173" s="1"/>
      <c r="I173" s="16"/>
      <c r="J173" s="2"/>
      <c r="K173" s="2"/>
      <c r="L173" s="2"/>
      <c r="M173" s="2"/>
      <c r="N173" s="1"/>
      <c r="O173" s="1"/>
      <c r="P173" s="1"/>
      <c r="Q173" s="1"/>
      <c r="R173" s="1"/>
      <c r="S173" s="68"/>
      <c r="T173" s="1"/>
      <c r="U173" s="1"/>
      <c r="V173" s="1"/>
      <c r="W173" s="1"/>
      <c r="X173" s="1"/>
      <c r="Y173" s="1"/>
      <c r="Z173" s="1"/>
      <c r="AA173" s="1"/>
      <c r="AB173" s="1"/>
      <c r="AK173" s="130"/>
      <c r="AL173" s="131"/>
      <c r="AM173" s="131"/>
      <c r="AN173" s="133"/>
    </row>
    <row r="174" spans="1:42" hidden="1" outlineLevel="1" x14ac:dyDescent="0.2">
      <c r="A174" t="s">
        <v>246</v>
      </c>
      <c r="B174" s="10" t="s">
        <v>977</v>
      </c>
      <c r="C174" s="1">
        <f t="shared" si="24"/>
        <v>390</v>
      </c>
      <c r="D174" s="7">
        <f t="shared" ref="D174:D236" si="37">RANK(N174,(N174:AE174))</f>
        <v>1</v>
      </c>
      <c r="E174" s="7">
        <f t="shared" ref="E174:E236" si="38">RANK(O174,(N174:AE174))</f>
        <v>2</v>
      </c>
      <c r="F174" s="7">
        <f t="shared" ref="F174:F236" si="39">RANK(P174,(N174:AE174))</f>
        <v>3</v>
      </c>
      <c r="G174" s="1">
        <f t="shared" ref="G174:G237" si="40">MAX(N174:P174)-LARGE(N174:P174,2)</f>
        <v>71</v>
      </c>
      <c r="H174" s="2">
        <f t="shared" ref="H174:H237" si="41">G174/C174</f>
        <v>0.18205128205128204</v>
      </c>
      <c r="I174" s="8"/>
      <c r="J174" s="2">
        <f t="shared" si="28"/>
        <v>0.45384615384615384</v>
      </c>
      <c r="K174" s="2">
        <f t="shared" si="29"/>
        <v>0.27179487179487177</v>
      </c>
      <c r="L174" s="2">
        <f t="shared" si="30"/>
        <v>0.258974358974359</v>
      </c>
      <c r="M174" s="2">
        <f t="shared" si="31"/>
        <v>1.5384615384615441E-2</v>
      </c>
      <c r="N174" s="1">
        <v>177</v>
      </c>
      <c r="O174" s="1">
        <v>106</v>
      </c>
      <c r="P174" s="1">
        <v>101</v>
      </c>
      <c r="Q174" s="1">
        <v>4</v>
      </c>
      <c r="R174" s="1">
        <v>1</v>
      </c>
      <c r="S174" s="68">
        <v>0</v>
      </c>
      <c r="T174" s="1">
        <v>1</v>
      </c>
      <c r="U174" s="1"/>
      <c r="V174" s="1"/>
      <c r="W174" s="1"/>
      <c r="X174" s="1"/>
      <c r="Y174" s="1"/>
      <c r="Z174" s="1"/>
      <c r="AA174" s="1"/>
      <c r="AB174" s="1"/>
      <c r="AG174" t="str">
        <f t="shared" si="35"/>
        <v>Abbot</v>
      </c>
      <c r="AH174" t="s">
        <v>727</v>
      </c>
      <c r="AI174">
        <v>2</v>
      </c>
      <c r="AK174" s="130">
        <v>23</v>
      </c>
      <c r="AL174" s="131">
        <v>21</v>
      </c>
      <c r="AM174" s="131">
        <v>5</v>
      </c>
      <c r="AN174" s="133">
        <v>100</v>
      </c>
      <c r="AO174">
        <f t="shared" ref="AO174:AO237" si="42">AK174*1000+AL174</f>
        <v>23021</v>
      </c>
      <c r="AP174" s="74" t="s">
        <v>1579</v>
      </c>
    </row>
    <row r="175" spans="1:42" hidden="1" outlineLevel="1" x14ac:dyDescent="0.2">
      <c r="A175" t="s">
        <v>558</v>
      </c>
      <c r="B175" s="10" t="s">
        <v>977</v>
      </c>
      <c r="C175" s="1">
        <f t="shared" si="24"/>
        <v>931</v>
      </c>
      <c r="D175" s="7">
        <f t="shared" si="37"/>
        <v>1</v>
      </c>
      <c r="E175" s="7">
        <f t="shared" si="38"/>
        <v>2</v>
      </c>
      <c r="F175" s="7">
        <f t="shared" si="39"/>
        <v>3</v>
      </c>
      <c r="G175" s="1">
        <f t="shared" si="40"/>
        <v>57</v>
      </c>
      <c r="H175" s="2">
        <f t="shared" si="41"/>
        <v>6.1224489795918366E-2</v>
      </c>
      <c r="I175" s="8"/>
      <c r="J175" s="2">
        <f t="shared" si="28"/>
        <v>0.41997851772287864</v>
      </c>
      <c r="K175" s="2">
        <f t="shared" si="29"/>
        <v>0.35875402792696026</v>
      </c>
      <c r="L175" s="2">
        <f t="shared" si="30"/>
        <v>0.19441460794844254</v>
      </c>
      <c r="M175" s="2">
        <f t="shared" si="31"/>
        <v>2.6852846401718561E-2</v>
      </c>
      <c r="N175" s="1">
        <v>391</v>
      </c>
      <c r="O175" s="1">
        <v>334</v>
      </c>
      <c r="P175" s="1">
        <v>181</v>
      </c>
      <c r="Q175" s="1">
        <v>21</v>
      </c>
      <c r="R175" s="1">
        <v>3</v>
      </c>
      <c r="S175" s="68">
        <v>0</v>
      </c>
      <c r="T175" s="1">
        <v>1</v>
      </c>
      <c r="U175" s="1"/>
      <c r="V175" s="1"/>
      <c r="W175" s="1"/>
      <c r="X175" s="1"/>
      <c r="Y175" s="1"/>
      <c r="Z175" s="1"/>
      <c r="AA175" s="1"/>
      <c r="AB175" s="1"/>
      <c r="AG175" t="str">
        <f t="shared" si="35"/>
        <v>Acton</v>
      </c>
      <c r="AH175" t="s">
        <v>2961</v>
      </c>
      <c r="AI175">
        <v>1</v>
      </c>
      <c r="AK175" s="130">
        <v>23</v>
      </c>
      <c r="AL175" s="131">
        <v>31</v>
      </c>
      <c r="AM175" s="131">
        <v>5</v>
      </c>
      <c r="AN175" s="133">
        <v>275</v>
      </c>
      <c r="AO175">
        <f t="shared" si="42"/>
        <v>23031</v>
      </c>
      <c r="AP175" s="74" t="s">
        <v>1579</v>
      </c>
    </row>
    <row r="176" spans="1:42" hidden="1" outlineLevel="1" x14ac:dyDescent="0.2">
      <c r="A176" t="s">
        <v>1125</v>
      </c>
      <c r="B176" s="10" t="s">
        <v>977</v>
      </c>
      <c r="C176" s="1">
        <f t="shared" si="24"/>
        <v>504</v>
      </c>
      <c r="D176" s="7">
        <f t="shared" si="37"/>
        <v>1</v>
      </c>
      <c r="E176" s="7">
        <f t="shared" si="38"/>
        <v>2</v>
      </c>
      <c r="F176" s="7">
        <f t="shared" si="39"/>
        <v>3</v>
      </c>
      <c r="G176" s="1">
        <f t="shared" si="40"/>
        <v>14</v>
      </c>
      <c r="H176" s="2">
        <f t="shared" si="41"/>
        <v>2.7777777777777776E-2</v>
      </c>
      <c r="I176" s="8"/>
      <c r="J176" s="2">
        <f t="shared" si="28"/>
        <v>0.39484126984126983</v>
      </c>
      <c r="K176" s="2">
        <f t="shared" si="29"/>
        <v>0.36706349206349204</v>
      </c>
      <c r="L176" s="2">
        <f t="shared" si="30"/>
        <v>0.22023809523809523</v>
      </c>
      <c r="M176" s="2">
        <f t="shared" si="31"/>
        <v>1.785714285714296E-2</v>
      </c>
      <c r="N176" s="1">
        <v>199</v>
      </c>
      <c r="O176" s="1">
        <v>185</v>
      </c>
      <c r="P176" s="1">
        <v>111</v>
      </c>
      <c r="Q176" s="1">
        <v>5</v>
      </c>
      <c r="R176" s="1">
        <v>1</v>
      </c>
      <c r="S176" s="68">
        <v>3</v>
      </c>
      <c r="T176" s="1">
        <v>0</v>
      </c>
      <c r="U176" s="1"/>
      <c r="V176" s="1"/>
      <c r="W176" s="1"/>
      <c r="X176" s="1"/>
      <c r="Y176" s="1"/>
      <c r="Z176" s="1"/>
      <c r="AA176" s="1"/>
      <c r="AB176" s="1"/>
      <c r="AG176" t="str">
        <f t="shared" si="35"/>
        <v>Addison</v>
      </c>
      <c r="AH176" t="s">
        <v>3298</v>
      </c>
      <c r="AI176">
        <v>2</v>
      </c>
      <c r="AK176" s="130">
        <v>23</v>
      </c>
      <c r="AL176" s="131">
        <v>29</v>
      </c>
      <c r="AM176" s="131">
        <v>5</v>
      </c>
      <c r="AN176" s="133">
        <v>380</v>
      </c>
      <c r="AO176">
        <f t="shared" si="42"/>
        <v>23029</v>
      </c>
      <c r="AP176" s="74" t="s">
        <v>1579</v>
      </c>
    </row>
    <row r="177" spans="1:42" hidden="1" outlineLevel="1" x14ac:dyDescent="0.2">
      <c r="A177" t="s">
        <v>2201</v>
      </c>
      <c r="B177" s="10" t="s">
        <v>977</v>
      </c>
      <c r="C177" s="1">
        <f t="shared" si="24"/>
        <v>171</v>
      </c>
      <c r="D177" s="7">
        <f t="shared" si="37"/>
        <v>1</v>
      </c>
      <c r="E177" s="7">
        <f t="shared" si="38"/>
        <v>2</v>
      </c>
      <c r="F177" s="7">
        <f t="shared" si="39"/>
        <v>3</v>
      </c>
      <c r="G177" s="1">
        <f t="shared" si="40"/>
        <v>60</v>
      </c>
      <c r="H177" s="2">
        <f t="shared" si="41"/>
        <v>0.35087719298245612</v>
      </c>
      <c r="I177" s="8"/>
      <c r="J177" s="2">
        <f t="shared" si="28"/>
        <v>0.57894736842105265</v>
      </c>
      <c r="K177" s="2">
        <f t="shared" si="29"/>
        <v>0.22807017543859648</v>
      </c>
      <c r="L177" s="2">
        <f t="shared" si="30"/>
        <v>0.16959064327485379</v>
      </c>
      <c r="M177" s="2">
        <f t="shared" si="31"/>
        <v>2.3391812865497075E-2</v>
      </c>
      <c r="N177" s="1">
        <v>99</v>
      </c>
      <c r="O177" s="1">
        <v>39</v>
      </c>
      <c r="P177" s="1">
        <v>29</v>
      </c>
      <c r="Q177" s="1">
        <v>4</v>
      </c>
      <c r="R177" s="1">
        <v>0</v>
      </c>
      <c r="S177" s="68">
        <v>0</v>
      </c>
      <c r="T177" s="1">
        <v>0</v>
      </c>
      <c r="U177" s="1"/>
      <c r="V177" s="1"/>
      <c r="W177" s="1"/>
      <c r="X177" s="1"/>
      <c r="Y177" s="1"/>
      <c r="Z177" s="1"/>
      <c r="AA177" s="1"/>
      <c r="AB177" s="1"/>
      <c r="AG177" t="str">
        <f>A177</f>
        <v>Albany</v>
      </c>
      <c r="AH177" t="s">
        <v>1026</v>
      </c>
      <c r="AI177">
        <v>2</v>
      </c>
      <c r="AK177" s="130">
        <v>23</v>
      </c>
      <c r="AL177" s="131">
        <v>17</v>
      </c>
      <c r="AM177" s="131"/>
      <c r="AN177" s="133">
        <v>390</v>
      </c>
      <c r="AO177">
        <f t="shared" si="42"/>
        <v>23017</v>
      </c>
      <c r="AP177" s="74" t="s">
        <v>3010</v>
      </c>
    </row>
    <row r="178" spans="1:42" hidden="1" outlineLevel="1" x14ac:dyDescent="0.2">
      <c r="A178" t="s">
        <v>1216</v>
      </c>
      <c r="B178" s="10" t="s">
        <v>977</v>
      </c>
      <c r="C178" s="1">
        <f t="shared" si="24"/>
        <v>837</v>
      </c>
      <c r="D178" s="7">
        <f t="shared" si="37"/>
        <v>1</v>
      </c>
      <c r="E178" s="7">
        <f t="shared" si="38"/>
        <v>2</v>
      </c>
      <c r="F178" s="7">
        <f t="shared" si="39"/>
        <v>3</v>
      </c>
      <c r="G178" s="1">
        <f t="shared" si="40"/>
        <v>92</v>
      </c>
      <c r="H178" s="2">
        <f t="shared" si="41"/>
        <v>0.10991636798088411</v>
      </c>
      <c r="I178" s="8"/>
      <c r="J178" s="2">
        <f t="shared" si="28"/>
        <v>0.44205495818399043</v>
      </c>
      <c r="K178" s="2">
        <f t="shared" si="29"/>
        <v>0.33213859020310632</v>
      </c>
      <c r="L178" s="2">
        <f t="shared" si="30"/>
        <v>0.19354838709677419</v>
      </c>
      <c r="M178" s="2">
        <f t="shared" si="31"/>
        <v>3.2258064516129059E-2</v>
      </c>
      <c r="N178" s="1">
        <v>370</v>
      </c>
      <c r="O178" s="1">
        <v>278</v>
      </c>
      <c r="P178" s="1">
        <v>162</v>
      </c>
      <c r="Q178" s="1">
        <v>18</v>
      </c>
      <c r="R178" s="1">
        <v>6</v>
      </c>
      <c r="S178" s="68">
        <v>1</v>
      </c>
      <c r="T178" s="1">
        <v>2</v>
      </c>
      <c r="U178" s="1"/>
      <c r="V178" s="1"/>
      <c r="W178" s="1"/>
      <c r="X178" s="1"/>
      <c r="Y178" s="1"/>
      <c r="Z178" s="1"/>
      <c r="AA178" s="1"/>
      <c r="AB178" s="1"/>
      <c r="AG178" t="str">
        <f t="shared" si="35"/>
        <v>Albion</v>
      </c>
      <c r="AH178" t="s">
        <v>170</v>
      </c>
      <c r="AI178">
        <v>2</v>
      </c>
      <c r="AK178" s="130">
        <v>23</v>
      </c>
      <c r="AL178" s="131">
        <v>11</v>
      </c>
      <c r="AM178" s="131">
        <v>5</v>
      </c>
      <c r="AN178" s="133">
        <v>590</v>
      </c>
      <c r="AO178">
        <f t="shared" si="42"/>
        <v>23011</v>
      </c>
      <c r="AP178" s="74" t="s">
        <v>1579</v>
      </c>
    </row>
    <row r="179" spans="1:42" hidden="1" outlineLevel="1" x14ac:dyDescent="0.2">
      <c r="A179" t="s">
        <v>931</v>
      </c>
      <c r="B179" s="10" t="s">
        <v>977</v>
      </c>
      <c r="C179" s="1">
        <f t="shared" si="24"/>
        <v>222</v>
      </c>
      <c r="D179" s="7">
        <f t="shared" si="37"/>
        <v>1</v>
      </c>
      <c r="E179" s="7">
        <f t="shared" si="38"/>
        <v>2</v>
      </c>
      <c r="F179" s="7">
        <f t="shared" si="39"/>
        <v>3</v>
      </c>
      <c r="G179" s="1">
        <f t="shared" si="40"/>
        <v>28</v>
      </c>
      <c r="H179" s="2">
        <f t="shared" si="41"/>
        <v>0.12612612612612611</v>
      </c>
      <c r="I179" s="8"/>
      <c r="J179" s="2">
        <f t="shared" si="28"/>
        <v>0.42792792792792794</v>
      </c>
      <c r="K179" s="2">
        <f t="shared" si="29"/>
        <v>0.30180180180180183</v>
      </c>
      <c r="L179" s="2">
        <f t="shared" si="30"/>
        <v>0.24324324324324326</v>
      </c>
      <c r="M179" s="2">
        <f t="shared" si="31"/>
        <v>2.7027027027026918E-2</v>
      </c>
      <c r="N179" s="1">
        <v>95</v>
      </c>
      <c r="O179" s="1">
        <v>67</v>
      </c>
      <c r="P179" s="1">
        <v>54</v>
      </c>
      <c r="Q179" s="1">
        <v>3</v>
      </c>
      <c r="R179" s="1">
        <v>0</v>
      </c>
      <c r="S179" s="68">
        <v>0</v>
      </c>
      <c r="T179" s="1">
        <v>3</v>
      </c>
      <c r="U179" s="1"/>
      <c r="V179" s="1"/>
      <c r="W179" s="1"/>
      <c r="X179" s="1"/>
      <c r="Y179" s="1"/>
      <c r="Z179" s="1"/>
      <c r="AA179" s="1"/>
      <c r="AB179" s="1"/>
      <c r="AG179" t="str">
        <f t="shared" si="35"/>
        <v>Alexander</v>
      </c>
      <c r="AH179" t="s">
        <v>3298</v>
      </c>
      <c r="AI179">
        <v>2</v>
      </c>
      <c r="AK179" s="130">
        <v>23</v>
      </c>
      <c r="AL179" s="131">
        <v>29</v>
      </c>
      <c r="AM179" s="131">
        <v>10</v>
      </c>
      <c r="AN179" s="133">
        <v>660</v>
      </c>
      <c r="AO179">
        <f t="shared" si="42"/>
        <v>23029</v>
      </c>
      <c r="AP179" s="74" t="s">
        <v>1579</v>
      </c>
    </row>
    <row r="180" spans="1:42" hidden="1" outlineLevel="1" x14ac:dyDescent="0.2">
      <c r="A180" t="s">
        <v>1217</v>
      </c>
      <c r="B180" s="10" t="s">
        <v>977</v>
      </c>
      <c r="C180" s="1">
        <f t="shared" si="24"/>
        <v>1232</v>
      </c>
      <c r="D180" s="7">
        <f t="shared" si="37"/>
        <v>1</v>
      </c>
      <c r="E180" s="7">
        <f t="shared" si="38"/>
        <v>2</v>
      </c>
      <c r="F180" s="7">
        <f t="shared" si="39"/>
        <v>3</v>
      </c>
      <c r="G180" s="1">
        <f t="shared" si="40"/>
        <v>150</v>
      </c>
      <c r="H180" s="2">
        <f t="shared" si="41"/>
        <v>0.12175324675324675</v>
      </c>
      <c r="I180" s="8"/>
      <c r="J180" s="2">
        <f t="shared" si="28"/>
        <v>0.4642857142857143</v>
      </c>
      <c r="K180" s="2">
        <f t="shared" si="29"/>
        <v>0.34253246753246752</v>
      </c>
      <c r="L180" s="2">
        <f t="shared" si="30"/>
        <v>0.16396103896103897</v>
      </c>
      <c r="M180" s="2">
        <f t="shared" si="31"/>
        <v>2.9220779220779203E-2</v>
      </c>
      <c r="N180" s="1">
        <v>572</v>
      </c>
      <c r="O180" s="1">
        <v>422</v>
      </c>
      <c r="P180" s="1">
        <v>202</v>
      </c>
      <c r="Q180" s="1">
        <v>28</v>
      </c>
      <c r="R180" s="1">
        <v>4</v>
      </c>
      <c r="S180" s="68">
        <v>1</v>
      </c>
      <c r="T180" s="1">
        <v>3</v>
      </c>
      <c r="U180" s="1"/>
      <c r="V180" s="1"/>
      <c r="W180" s="1"/>
      <c r="X180" s="1"/>
      <c r="Y180" s="1"/>
      <c r="Z180" s="1"/>
      <c r="AA180" s="1"/>
      <c r="AB180" s="1"/>
      <c r="AG180" t="str">
        <f t="shared" si="35"/>
        <v>Alfred</v>
      </c>
      <c r="AH180" t="s">
        <v>2961</v>
      </c>
      <c r="AI180">
        <v>1</v>
      </c>
      <c r="AK180" s="130">
        <v>23</v>
      </c>
      <c r="AL180" s="131">
        <v>31</v>
      </c>
      <c r="AM180" s="131">
        <v>10</v>
      </c>
      <c r="AN180" s="133">
        <v>730</v>
      </c>
      <c r="AO180">
        <f t="shared" si="42"/>
        <v>23031</v>
      </c>
      <c r="AP180" s="74" t="s">
        <v>1579</v>
      </c>
    </row>
    <row r="181" spans="1:42" hidden="1" outlineLevel="1" x14ac:dyDescent="0.2">
      <c r="A181" t="s">
        <v>652</v>
      </c>
      <c r="B181" s="10" t="s">
        <v>977</v>
      </c>
      <c r="C181" s="1">
        <f t="shared" si="24"/>
        <v>149</v>
      </c>
      <c r="D181" s="7">
        <f t="shared" si="37"/>
        <v>1</v>
      </c>
      <c r="E181" s="7">
        <f t="shared" si="38"/>
        <v>2</v>
      </c>
      <c r="F181" s="7">
        <f t="shared" si="39"/>
        <v>3</v>
      </c>
      <c r="G181" s="1">
        <f t="shared" si="40"/>
        <v>52</v>
      </c>
      <c r="H181" s="2">
        <f t="shared" si="41"/>
        <v>0.34899328859060402</v>
      </c>
      <c r="I181" s="8"/>
      <c r="J181" s="2">
        <f t="shared" si="28"/>
        <v>0.56375838926174493</v>
      </c>
      <c r="K181" s="2">
        <f t="shared" si="29"/>
        <v>0.21476510067114093</v>
      </c>
      <c r="L181" s="2">
        <f t="shared" si="30"/>
        <v>0.20134228187919462</v>
      </c>
      <c r="M181" s="2">
        <f t="shared" si="31"/>
        <v>2.0134228187919517E-2</v>
      </c>
      <c r="N181" s="1">
        <v>84</v>
      </c>
      <c r="O181" s="1">
        <v>32</v>
      </c>
      <c r="P181" s="1">
        <v>30</v>
      </c>
      <c r="Q181" s="1">
        <v>3</v>
      </c>
      <c r="R181" s="1">
        <v>0</v>
      </c>
      <c r="S181" s="68">
        <v>0</v>
      </c>
      <c r="T181" s="1">
        <v>0</v>
      </c>
      <c r="U181" s="1"/>
      <c r="V181" s="1"/>
      <c r="W181" s="1"/>
      <c r="X181" s="1"/>
      <c r="Y181" s="1"/>
      <c r="Z181" s="1"/>
      <c r="AA181" s="1"/>
      <c r="AB181" s="1"/>
      <c r="AG181" t="str">
        <f t="shared" si="35"/>
        <v>Allagash</v>
      </c>
      <c r="AH181" t="s">
        <v>512</v>
      </c>
      <c r="AI181">
        <v>2</v>
      </c>
      <c r="AK181" s="130">
        <v>23</v>
      </c>
      <c r="AL181" s="131">
        <v>3</v>
      </c>
      <c r="AM181" s="131">
        <v>5</v>
      </c>
      <c r="AN181" s="133">
        <v>800</v>
      </c>
      <c r="AO181">
        <f t="shared" si="42"/>
        <v>23003</v>
      </c>
      <c r="AP181" s="74" t="s">
        <v>1579</v>
      </c>
    </row>
    <row r="182" spans="1:42" hidden="1" outlineLevel="1" x14ac:dyDescent="0.2">
      <c r="A182" t="s">
        <v>1937</v>
      </c>
      <c r="B182" s="10" t="s">
        <v>977</v>
      </c>
      <c r="C182" s="1">
        <f t="shared" si="24"/>
        <v>405</v>
      </c>
      <c r="D182" s="7">
        <f t="shared" si="37"/>
        <v>1</v>
      </c>
      <c r="E182" s="7">
        <f t="shared" si="38"/>
        <v>2</v>
      </c>
      <c r="F182" s="7">
        <f t="shared" si="39"/>
        <v>3</v>
      </c>
      <c r="G182" s="1">
        <f t="shared" si="40"/>
        <v>30</v>
      </c>
      <c r="H182" s="2">
        <f t="shared" si="41"/>
        <v>7.407407407407407E-2</v>
      </c>
      <c r="I182" s="8"/>
      <c r="J182" s="2">
        <f t="shared" si="28"/>
        <v>0.40493827160493828</v>
      </c>
      <c r="K182" s="2">
        <f t="shared" si="29"/>
        <v>0.33086419753086421</v>
      </c>
      <c r="L182" s="2">
        <f t="shared" si="30"/>
        <v>0.19753086419753085</v>
      </c>
      <c r="M182" s="2">
        <f t="shared" si="31"/>
        <v>6.6666666666666596E-2</v>
      </c>
      <c r="N182" s="1">
        <v>164</v>
      </c>
      <c r="O182" s="1">
        <v>134</v>
      </c>
      <c r="P182" s="1">
        <v>80</v>
      </c>
      <c r="Q182" s="1">
        <v>23</v>
      </c>
      <c r="R182" s="1">
        <v>4</v>
      </c>
      <c r="S182" s="68">
        <v>0</v>
      </c>
      <c r="T182" s="1">
        <v>0</v>
      </c>
      <c r="U182" s="1"/>
      <c r="V182" s="1"/>
      <c r="W182" s="1"/>
      <c r="X182" s="1"/>
      <c r="Y182" s="1"/>
      <c r="Z182" s="1"/>
      <c r="AA182" s="1"/>
      <c r="AB182" s="1"/>
      <c r="AG182" t="str">
        <f t="shared" si="35"/>
        <v>Alna</v>
      </c>
      <c r="AH182" t="s">
        <v>2585</v>
      </c>
      <c r="AI182">
        <v>1</v>
      </c>
      <c r="AK182" s="130">
        <v>23</v>
      </c>
      <c r="AL182" s="131">
        <v>15</v>
      </c>
      <c r="AM182" s="131">
        <v>5</v>
      </c>
      <c r="AN182" s="133">
        <v>1010</v>
      </c>
      <c r="AO182">
        <f t="shared" si="42"/>
        <v>23015</v>
      </c>
      <c r="AP182" s="74" t="s">
        <v>1579</v>
      </c>
    </row>
    <row r="183" spans="1:42" hidden="1" outlineLevel="1" x14ac:dyDescent="0.2">
      <c r="A183" t="s">
        <v>2056</v>
      </c>
      <c r="B183" s="10" t="s">
        <v>977</v>
      </c>
      <c r="C183" s="1">
        <f t="shared" si="24"/>
        <v>407</v>
      </c>
      <c r="D183" s="7">
        <f t="shared" si="37"/>
        <v>1</v>
      </c>
      <c r="E183" s="7">
        <f t="shared" si="38"/>
        <v>2</v>
      </c>
      <c r="F183" s="7">
        <f t="shared" si="39"/>
        <v>3</v>
      </c>
      <c r="G183" s="1">
        <f t="shared" si="40"/>
        <v>76</v>
      </c>
      <c r="H183" s="2">
        <f t="shared" si="41"/>
        <v>0.18673218673218672</v>
      </c>
      <c r="I183" s="8"/>
      <c r="J183" s="2">
        <f t="shared" si="28"/>
        <v>0.50859950859950864</v>
      </c>
      <c r="K183" s="2">
        <f t="shared" si="29"/>
        <v>0.32186732186732187</v>
      </c>
      <c r="L183" s="2">
        <f t="shared" si="30"/>
        <v>0.16216216216216217</v>
      </c>
      <c r="M183" s="2">
        <f t="shared" si="31"/>
        <v>7.371007371007321E-3</v>
      </c>
      <c r="N183" s="1">
        <v>207</v>
      </c>
      <c r="O183" s="1">
        <v>131</v>
      </c>
      <c r="P183" s="1">
        <v>66</v>
      </c>
      <c r="Q183" s="1">
        <v>0</v>
      </c>
      <c r="R183" s="1">
        <v>2</v>
      </c>
      <c r="S183" s="68">
        <v>1</v>
      </c>
      <c r="T183" s="1">
        <v>0</v>
      </c>
      <c r="U183" s="1"/>
      <c r="V183" s="1"/>
      <c r="W183" s="1"/>
      <c r="X183" s="1"/>
      <c r="Y183" s="1"/>
      <c r="Z183" s="1"/>
      <c r="AA183" s="1"/>
      <c r="AB183" s="1"/>
      <c r="AG183" t="str">
        <f t="shared" si="35"/>
        <v>Alton</v>
      </c>
      <c r="AH183" t="s">
        <v>713</v>
      </c>
      <c r="AI183">
        <v>2</v>
      </c>
      <c r="AK183" s="130">
        <v>23</v>
      </c>
      <c r="AL183" s="131">
        <v>19</v>
      </c>
      <c r="AM183" s="131">
        <v>5</v>
      </c>
      <c r="AN183" s="133">
        <v>1115</v>
      </c>
      <c r="AO183">
        <f t="shared" si="42"/>
        <v>23019</v>
      </c>
      <c r="AP183" s="74" t="s">
        <v>1579</v>
      </c>
    </row>
    <row r="184" spans="1:42" hidden="1" outlineLevel="1" x14ac:dyDescent="0.2">
      <c r="A184" t="s">
        <v>1083</v>
      </c>
      <c r="B184" s="10" t="s">
        <v>977</v>
      </c>
      <c r="C184" s="1">
        <f t="shared" si="24"/>
        <v>133</v>
      </c>
      <c r="D184" s="7">
        <f t="shared" si="37"/>
        <v>1</v>
      </c>
      <c r="E184" s="7">
        <f t="shared" si="38"/>
        <v>2</v>
      </c>
      <c r="F184" s="7">
        <f t="shared" si="39"/>
        <v>3</v>
      </c>
      <c r="G184" s="1">
        <f t="shared" si="40"/>
        <v>16</v>
      </c>
      <c r="H184" s="2">
        <f t="shared" si="41"/>
        <v>0.12030075187969924</v>
      </c>
      <c r="I184" s="8"/>
      <c r="J184" s="2">
        <f t="shared" si="28"/>
        <v>0.45864661654135336</v>
      </c>
      <c r="K184" s="2">
        <f t="shared" si="29"/>
        <v>0.33834586466165412</v>
      </c>
      <c r="L184" s="2">
        <f t="shared" si="30"/>
        <v>0.16541353383458646</v>
      </c>
      <c r="M184" s="2">
        <f t="shared" si="31"/>
        <v>3.7593984962406013E-2</v>
      </c>
      <c r="N184" s="1">
        <v>61</v>
      </c>
      <c r="O184" s="1">
        <v>45</v>
      </c>
      <c r="P184" s="1">
        <v>22</v>
      </c>
      <c r="Q184" s="1">
        <v>4</v>
      </c>
      <c r="R184" s="1">
        <v>0</v>
      </c>
      <c r="S184" s="68">
        <v>1</v>
      </c>
      <c r="T184" s="1">
        <v>0</v>
      </c>
      <c r="U184" s="1"/>
      <c r="V184" s="1"/>
      <c r="W184" s="1"/>
      <c r="X184" s="1"/>
      <c r="Y184" s="1"/>
      <c r="Z184" s="1"/>
      <c r="AA184" s="1"/>
      <c r="AB184" s="1"/>
      <c r="AG184" t="str">
        <f t="shared" si="35"/>
        <v>Amherst</v>
      </c>
      <c r="AH184" t="s">
        <v>1827</v>
      </c>
      <c r="AI184">
        <v>2</v>
      </c>
      <c r="AK184" s="130">
        <v>23</v>
      </c>
      <c r="AL184" s="131">
        <v>9</v>
      </c>
      <c r="AM184" s="131">
        <v>5</v>
      </c>
      <c r="AN184" s="133">
        <v>1185</v>
      </c>
      <c r="AO184">
        <f t="shared" si="42"/>
        <v>23009</v>
      </c>
      <c r="AP184" s="74" t="s">
        <v>1579</v>
      </c>
    </row>
    <row r="185" spans="1:42" hidden="1" outlineLevel="1" x14ac:dyDescent="0.2">
      <c r="A185" t="s">
        <v>1938</v>
      </c>
      <c r="B185" s="10" t="s">
        <v>977</v>
      </c>
      <c r="C185" s="1">
        <f t="shared" si="24"/>
        <v>94</v>
      </c>
      <c r="D185" s="7">
        <f t="shared" si="37"/>
        <v>1</v>
      </c>
      <c r="E185" s="7">
        <f t="shared" si="38"/>
        <v>3</v>
      </c>
      <c r="F185" s="7">
        <f t="shared" si="39"/>
        <v>2</v>
      </c>
      <c r="G185" s="1">
        <f t="shared" si="40"/>
        <v>11</v>
      </c>
      <c r="H185" s="2">
        <f t="shared" si="41"/>
        <v>0.11702127659574468</v>
      </c>
      <c r="I185" s="8"/>
      <c r="J185" s="2">
        <f t="shared" si="28"/>
        <v>0.40425531914893614</v>
      </c>
      <c r="K185" s="2">
        <f t="shared" si="29"/>
        <v>0.23404255319148937</v>
      </c>
      <c r="L185" s="2">
        <f t="shared" si="30"/>
        <v>0.28723404255319152</v>
      </c>
      <c r="M185" s="2">
        <f t="shared" si="31"/>
        <v>7.446808510638292E-2</v>
      </c>
      <c r="N185" s="1">
        <v>38</v>
      </c>
      <c r="O185" s="1">
        <v>22</v>
      </c>
      <c r="P185" s="1">
        <v>27</v>
      </c>
      <c r="Q185" s="1">
        <v>1</v>
      </c>
      <c r="R185" s="1">
        <v>2</v>
      </c>
      <c r="S185" s="68">
        <v>4</v>
      </c>
      <c r="T185" s="1">
        <v>0</v>
      </c>
      <c r="U185" s="1"/>
      <c r="V185" s="1"/>
      <c r="W185" s="1"/>
      <c r="X185" s="1"/>
      <c r="Y185" s="1"/>
      <c r="Z185" s="1"/>
      <c r="AA185" s="1"/>
      <c r="AB185" s="1"/>
      <c r="AG185" t="str">
        <f t="shared" si="35"/>
        <v>Amity</v>
      </c>
      <c r="AH185" t="s">
        <v>512</v>
      </c>
      <c r="AI185">
        <v>2</v>
      </c>
      <c r="AK185" s="130">
        <v>23</v>
      </c>
      <c r="AL185" s="131">
        <v>3</v>
      </c>
      <c r="AM185" s="131">
        <v>10</v>
      </c>
      <c r="AN185" s="133">
        <v>1220</v>
      </c>
      <c r="AO185">
        <f t="shared" si="42"/>
        <v>23003</v>
      </c>
      <c r="AP185" s="74" t="s">
        <v>1579</v>
      </c>
    </row>
    <row r="186" spans="1:42" hidden="1" outlineLevel="1" x14ac:dyDescent="0.2">
      <c r="A186" t="s">
        <v>2712</v>
      </c>
      <c r="B186" s="10" t="s">
        <v>977</v>
      </c>
      <c r="C186" s="1">
        <f t="shared" si="24"/>
        <v>482</v>
      </c>
      <c r="D186" s="7">
        <f t="shared" si="37"/>
        <v>1</v>
      </c>
      <c r="E186" s="7">
        <f t="shared" si="38"/>
        <v>2</v>
      </c>
      <c r="F186" s="7">
        <f t="shared" si="39"/>
        <v>3</v>
      </c>
      <c r="G186" s="1">
        <f t="shared" si="40"/>
        <v>72</v>
      </c>
      <c r="H186" s="2">
        <f t="shared" si="41"/>
        <v>0.14937759336099585</v>
      </c>
      <c r="I186" s="8"/>
      <c r="J186" s="2">
        <f t="shared" si="28"/>
        <v>0.42946058091286304</v>
      </c>
      <c r="K186" s="2">
        <f t="shared" si="29"/>
        <v>0.28008298755186722</v>
      </c>
      <c r="L186" s="2">
        <f t="shared" si="30"/>
        <v>0.25726141078838172</v>
      </c>
      <c r="M186" s="2">
        <f t="shared" si="31"/>
        <v>3.319502074688796E-2</v>
      </c>
      <c r="N186" s="1">
        <v>207</v>
      </c>
      <c r="O186" s="1">
        <v>135</v>
      </c>
      <c r="P186" s="1">
        <v>124</v>
      </c>
      <c r="Q186" s="1">
        <v>10</v>
      </c>
      <c r="R186" s="1">
        <v>2</v>
      </c>
      <c r="S186" s="68">
        <v>0</v>
      </c>
      <c r="T186" s="1">
        <v>4</v>
      </c>
      <c r="U186" s="1"/>
      <c r="V186" s="1"/>
      <c r="W186" s="1"/>
      <c r="X186" s="1"/>
      <c r="Y186" s="1"/>
      <c r="Z186" s="1"/>
      <c r="AA186" s="1"/>
      <c r="AB186" s="1"/>
      <c r="AG186" t="str">
        <f t="shared" si="35"/>
        <v>Andover</v>
      </c>
      <c r="AH186" t="s">
        <v>1026</v>
      </c>
      <c r="AI186">
        <v>2</v>
      </c>
      <c r="AK186" s="130">
        <v>23</v>
      </c>
      <c r="AL186" s="131">
        <v>17</v>
      </c>
      <c r="AM186" s="131">
        <v>5</v>
      </c>
      <c r="AN186" s="133">
        <v>1325</v>
      </c>
      <c r="AO186">
        <f t="shared" si="42"/>
        <v>23017</v>
      </c>
      <c r="AP186" s="74" t="s">
        <v>1579</v>
      </c>
    </row>
    <row r="187" spans="1:42" hidden="1" outlineLevel="1" x14ac:dyDescent="0.2">
      <c r="A187" t="s">
        <v>1212</v>
      </c>
      <c r="B187" s="10" t="s">
        <v>977</v>
      </c>
      <c r="C187" s="1">
        <f t="shared" si="24"/>
        <v>1046</v>
      </c>
      <c r="D187" s="7">
        <f t="shared" si="37"/>
        <v>1</v>
      </c>
      <c r="E187" s="7">
        <f t="shared" si="38"/>
        <v>2</v>
      </c>
      <c r="F187" s="7">
        <f t="shared" si="39"/>
        <v>3</v>
      </c>
      <c r="G187" s="1">
        <f t="shared" si="40"/>
        <v>312</v>
      </c>
      <c r="H187" s="2">
        <f t="shared" si="41"/>
        <v>0.29827915869980881</v>
      </c>
      <c r="I187" s="8"/>
      <c r="J187" s="2">
        <f t="shared" si="28"/>
        <v>0.54110898661567874</v>
      </c>
      <c r="K187" s="2">
        <f t="shared" si="29"/>
        <v>0.24282982791586999</v>
      </c>
      <c r="L187" s="2">
        <f t="shared" si="30"/>
        <v>0.19120458891013384</v>
      </c>
      <c r="M187" s="2">
        <f t="shared" si="31"/>
        <v>2.4856596558317429E-2</v>
      </c>
      <c r="N187" s="1">
        <v>566</v>
      </c>
      <c r="O187" s="1">
        <v>254</v>
      </c>
      <c r="P187" s="1">
        <v>200</v>
      </c>
      <c r="Q187" s="1">
        <v>17</v>
      </c>
      <c r="R187" s="1">
        <v>2</v>
      </c>
      <c r="S187" s="68">
        <v>5</v>
      </c>
      <c r="T187" s="1">
        <v>2</v>
      </c>
      <c r="U187" s="1"/>
      <c r="V187" s="1"/>
      <c r="W187" s="1"/>
      <c r="X187" s="1"/>
      <c r="Y187" s="1"/>
      <c r="Z187" s="1"/>
      <c r="AA187" s="1"/>
      <c r="AB187" s="1"/>
      <c r="AG187" t="str">
        <f t="shared" si="35"/>
        <v>Anson</v>
      </c>
      <c r="AH187" t="s">
        <v>2138</v>
      </c>
      <c r="AI187">
        <v>2</v>
      </c>
      <c r="AK187" s="130">
        <v>23</v>
      </c>
      <c r="AL187" s="131">
        <v>25</v>
      </c>
      <c r="AM187" s="131">
        <v>5</v>
      </c>
      <c r="AN187" s="133">
        <v>1395</v>
      </c>
      <c r="AO187">
        <f t="shared" si="42"/>
        <v>23025</v>
      </c>
      <c r="AP187" s="74" t="s">
        <v>1579</v>
      </c>
    </row>
    <row r="188" spans="1:42" hidden="1" outlineLevel="1" x14ac:dyDescent="0.2">
      <c r="A188" t="s">
        <v>2253</v>
      </c>
      <c r="B188" s="10" t="s">
        <v>977</v>
      </c>
      <c r="C188" s="1">
        <f t="shared" si="24"/>
        <v>588</v>
      </c>
      <c r="D188" s="7">
        <f t="shared" si="37"/>
        <v>1</v>
      </c>
      <c r="E188" s="7">
        <f t="shared" si="38"/>
        <v>2</v>
      </c>
      <c r="F188" s="7">
        <f t="shared" si="39"/>
        <v>3</v>
      </c>
      <c r="G188" s="1">
        <f t="shared" si="40"/>
        <v>96</v>
      </c>
      <c r="H188" s="2">
        <f t="shared" si="41"/>
        <v>0.16326530612244897</v>
      </c>
      <c r="I188" s="8"/>
      <c r="J188" s="2">
        <f t="shared" si="28"/>
        <v>0.43367346938775508</v>
      </c>
      <c r="K188" s="2">
        <f t="shared" si="29"/>
        <v>0.27040816326530615</v>
      </c>
      <c r="L188" s="2">
        <f t="shared" si="30"/>
        <v>0.20238095238095238</v>
      </c>
      <c r="M188" s="2">
        <f t="shared" si="31"/>
        <v>9.3537414965986387E-2</v>
      </c>
      <c r="N188" s="1">
        <v>255</v>
      </c>
      <c r="O188" s="1">
        <v>159</v>
      </c>
      <c r="P188" s="1">
        <v>119</v>
      </c>
      <c r="Q188" s="1">
        <v>46</v>
      </c>
      <c r="R188" s="1">
        <v>3</v>
      </c>
      <c r="S188" s="68">
        <v>5</v>
      </c>
      <c r="T188" s="1">
        <v>0</v>
      </c>
      <c r="U188" s="1"/>
      <c r="V188" s="1"/>
      <c r="W188" s="1">
        <v>1</v>
      </c>
      <c r="X188" s="1"/>
      <c r="Y188" s="1"/>
      <c r="Z188" s="1"/>
      <c r="AA188" s="1"/>
      <c r="AB188" s="1"/>
      <c r="AG188" t="str">
        <f t="shared" si="35"/>
        <v>Appleton</v>
      </c>
      <c r="AH188" t="s">
        <v>2545</v>
      </c>
      <c r="AI188">
        <v>1</v>
      </c>
      <c r="AK188" s="130">
        <v>23</v>
      </c>
      <c r="AL188" s="131">
        <v>13</v>
      </c>
      <c r="AM188" s="131">
        <v>5</v>
      </c>
      <c r="AN188" s="133">
        <v>1465</v>
      </c>
      <c r="AO188">
        <f t="shared" si="42"/>
        <v>23013</v>
      </c>
      <c r="AP188" s="74" t="s">
        <v>1579</v>
      </c>
    </row>
    <row r="189" spans="1:42" hidden="1" outlineLevel="1" x14ac:dyDescent="0.2">
      <c r="A189" t="s">
        <v>2254</v>
      </c>
      <c r="B189" s="10" t="s">
        <v>977</v>
      </c>
      <c r="C189" s="1">
        <f t="shared" si="24"/>
        <v>293</v>
      </c>
      <c r="D189" s="7">
        <f t="shared" si="37"/>
        <v>1</v>
      </c>
      <c r="E189" s="7">
        <f t="shared" si="38"/>
        <v>2</v>
      </c>
      <c r="F189" s="7">
        <f t="shared" si="39"/>
        <v>3</v>
      </c>
      <c r="G189" s="1">
        <f t="shared" si="40"/>
        <v>95</v>
      </c>
      <c r="H189" s="2">
        <f t="shared" si="41"/>
        <v>0.32423208191126279</v>
      </c>
      <c r="I189" s="8"/>
      <c r="J189" s="2">
        <f t="shared" si="28"/>
        <v>0.55290102389078499</v>
      </c>
      <c r="K189" s="2">
        <f t="shared" si="29"/>
        <v>0.22866894197952217</v>
      </c>
      <c r="L189" s="2">
        <f t="shared" si="30"/>
        <v>0.11945392491467577</v>
      </c>
      <c r="M189" s="2">
        <f t="shared" si="31"/>
        <v>9.8976109215017066E-2</v>
      </c>
      <c r="N189" s="1">
        <v>162</v>
      </c>
      <c r="O189" s="1">
        <v>67</v>
      </c>
      <c r="P189" s="1">
        <v>35</v>
      </c>
      <c r="Q189" s="1">
        <v>29</v>
      </c>
      <c r="R189" s="1">
        <v>0</v>
      </c>
      <c r="S189" s="68">
        <v>0</v>
      </c>
      <c r="T189" s="1">
        <v>0</v>
      </c>
      <c r="U189" s="1"/>
      <c r="V189" s="1"/>
      <c r="W189" s="1"/>
      <c r="X189" s="1"/>
      <c r="Y189" s="1"/>
      <c r="Z189" s="1"/>
      <c r="AA189" s="1"/>
      <c r="AB189" s="1"/>
      <c r="AG189" t="str">
        <f t="shared" si="35"/>
        <v>Arrowsic</v>
      </c>
      <c r="AH189" t="s">
        <v>499</v>
      </c>
      <c r="AI189">
        <v>1</v>
      </c>
      <c r="AK189" s="130">
        <v>23</v>
      </c>
      <c r="AL189" s="131">
        <v>23</v>
      </c>
      <c r="AM189" s="131">
        <v>5</v>
      </c>
      <c r="AN189" s="133">
        <v>1570</v>
      </c>
      <c r="AO189">
        <f t="shared" si="42"/>
        <v>23023</v>
      </c>
      <c r="AP189" s="74" t="s">
        <v>1579</v>
      </c>
    </row>
    <row r="190" spans="1:42" hidden="1" outlineLevel="1" x14ac:dyDescent="0.2">
      <c r="A190" t="s">
        <v>2255</v>
      </c>
      <c r="B190" s="10" t="s">
        <v>977</v>
      </c>
      <c r="C190" s="1">
        <f t="shared" si="24"/>
        <v>1503</v>
      </c>
      <c r="D190" s="7">
        <f t="shared" si="37"/>
        <v>1</v>
      </c>
      <c r="E190" s="7">
        <f t="shared" si="38"/>
        <v>2</v>
      </c>
      <c r="F190" s="7">
        <f t="shared" si="39"/>
        <v>3</v>
      </c>
      <c r="G190" s="1">
        <f t="shared" si="40"/>
        <v>335</v>
      </c>
      <c r="H190" s="2">
        <f t="shared" si="41"/>
        <v>0.22288755821689954</v>
      </c>
      <c r="I190" s="8"/>
      <c r="J190" s="2">
        <f t="shared" si="28"/>
        <v>0.50565535595475719</v>
      </c>
      <c r="K190" s="2">
        <f t="shared" si="29"/>
        <v>0.2827677977378576</v>
      </c>
      <c r="L190" s="2">
        <f t="shared" si="30"/>
        <v>0.17964071856287425</v>
      </c>
      <c r="M190" s="2">
        <f t="shared" si="31"/>
        <v>3.1936127744510961E-2</v>
      </c>
      <c r="N190" s="1">
        <v>760</v>
      </c>
      <c r="O190" s="1">
        <v>425</v>
      </c>
      <c r="P190" s="1">
        <v>270</v>
      </c>
      <c r="Q190" s="1">
        <v>36</v>
      </c>
      <c r="R190" s="1">
        <v>7</v>
      </c>
      <c r="S190" s="68">
        <v>5</v>
      </c>
      <c r="T190" s="1">
        <v>0</v>
      </c>
      <c r="U190" s="1"/>
      <c r="V190" s="1"/>
      <c r="W190" s="1"/>
      <c r="X190" s="1"/>
      <c r="Y190" s="1"/>
      <c r="Z190" s="1"/>
      <c r="AA190" s="1"/>
      <c r="AB190" s="1"/>
      <c r="AG190" t="str">
        <f t="shared" si="35"/>
        <v>Arundel</v>
      </c>
      <c r="AH190" t="s">
        <v>2961</v>
      </c>
      <c r="AI190">
        <v>1</v>
      </c>
      <c r="AK190" s="130">
        <v>23</v>
      </c>
      <c r="AL190" s="131">
        <v>31</v>
      </c>
      <c r="AM190" s="131">
        <v>15</v>
      </c>
      <c r="AN190" s="133">
        <v>1605</v>
      </c>
      <c r="AO190">
        <f t="shared" si="42"/>
        <v>23031</v>
      </c>
      <c r="AP190" s="74" t="s">
        <v>1579</v>
      </c>
    </row>
    <row r="191" spans="1:42" hidden="1" outlineLevel="1" x14ac:dyDescent="0.2">
      <c r="A191" t="s">
        <v>3242</v>
      </c>
      <c r="B191" s="10" t="s">
        <v>977</v>
      </c>
      <c r="C191" s="1">
        <f t="shared" si="24"/>
        <v>791</v>
      </c>
      <c r="D191" s="7">
        <f t="shared" si="37"/>
        <v>1</v>
      </c>
      <c r="E191" s="7">
        <f t="shared" si="38"/>
        <v>2</v>
      </c>
      <c r="F191" s="7">
        <f t="shared" si="39"/>
        <v>3</v>
      </c>
      <c r="G191" s="1">
        <f t="shared" si="40"/>
        <v>204</v>
      </c>
      <c r="H191" s="2">
        <f t="shared" si="41"/>
        <v>0.25790139064475348</v>
      </c>
      <c r="I191" s="8"/>
      <c r="J191" s="2">
        <f t="shared" si="28"/>
        <v>0.51453855878634636</v>
      </c>
      <c r="K191" s="2">
        <f t="shared" si="29"/>
        <v>0.25663716814159293</v>
      </c>
      <c r="L191" s="2">
        <f t="shared" si="30"/>
        <v>0.22376738305941846</v>
      </c>
      <c r="M191" s="2">
        <f t="shared" si="31"/>
        <v>5.0568900126422567E-3</v>
      </c>
      <c r="N191" s="1">
        <v>407</v>
      </c>
      <c r="O191" s="1">
        <v>203</v>
      </c>
      <c r="P191" s="1">
        <v>177</v>
      </c>
      <c r="Q191" s="1">
        <v>2</v>
      </c>
      <c r="R191" s="1">
        <v>1</v>
      </c>
      <c r="S191" s="68">
        <v>0</v>
      </c>
      <c r="T191" s="1">
        <v>1</v>
      </c>
      <c r="U191" s="1"/>
      <c r="V191" s="1"/>
      <c r="W191" s="1"/>
      <c r="X191" s="1"/>
      <c r="Y191" s="1"/>
      <c r="Z191" s="1"/>
      <c r="AA191" s="1"/>
      <c r="AB191" s="1"/>
      <c r="AG191" t="str">
        <f t="shared" si="35"/>
        <v>Ashland</v>
      </c>
      <c r="AH191" t="s">
        <v>512</v>
      </c>
      <c r="AI191">
        <v>2</v>
      </c>
      <c r="AK191" s="130">
        <v>23</v>
      </c>
      <c r="AL191" s="131">
        <v>3</v>
      </c>
      <c r="AM191" s="131">
        <v>15</v>
      </c>
      <c r="AN191" s="133">
        <v>1710</v>
      </c>
      <c r="AO191">
        <f t="shared" si="42"/>
        <v>23003</v>
      </c>
      <c r="AP191" s="74" t="s">
        <v>1579</v>
      </c>
    </row>
    <row r="192" spans="1:42" hidden="1" outlineLevel="1" x14ac:dyDescent="0.2">
      <c r="A192" t="s">
        <v>3026</v>
      </c>
      <c r="B192" s="10" t="s">
        <v>977</v>
      </c>
      <c r="C192" s="1">
        <f t="shared" si="24"/>
        <v>363</v>
      </c>
      <c r="D192" s="7">
        <f t="shared" si="37"/>
        <v>1</v>
      </c>
      <c r="E192" s="7">
        <f t="shared" si="38"/>
        <v>2</v>
      </c>
      <c r="F192" s="7">
        <f t="shared" si="39"/>
        <v>3</v>
      </c>
      <c r="G192" s="1">
        <f t="shared" si="40"/>
        <v>57</v>
      </c>
      <c r="H192" s="2">
        <f t="shared" si="41"/>
        <v>0.15702479338842976</v>
      </c>
      <c r="I192" s="8"/>
      <c r="J192" s="2">
        <f t="shared" si="28"/>
        <v>0.45730027548209368</v>
      </c>
      <c r="K192" s="2">
        <f t="shared" si="29"/>
        <v>0.30027548209366389</v>
      </c>
      <c r="L192" s="2">
        <f t="shared" si="30"/>
        <v>0.1928374655647383</v>
      </c>
      <c r="M192" s="2">
        <f t="shared" si="31"/>
        <v>4.9586776859504189E-2</v>
      </c>
      <c r="N192" s="1">
        <v>166</v>
      </c>
      <c r="O192" s="1">
        <v>109</v>
      </c>
      <c r="P192" s="1">
        <v>70</v>
      </c>
      <c r="Q192" s="1">
        <v>13</v>
      </c>
      <c r="R192" s="1">
        <v>2</v>
      </c>
      <c r="S192" s="68">
        <v>2</v>
      </c>
      <c r="T192" s="1">
        <v>0</v>
      </c>
      <c r="U192" s="1"/>
      <c r="V192" s="1"/>
      <c r="W192" s="1">
        <v>1</v>
      </c>
      <c r="X192" s="1"/>
      <c r="Y192" s="1"/>
      <c r="Z192" s="1"/>
      <c r="AA192" s="1"/>
      <c r="AB192" s="1"/>
      <c r="AG192" t="str">
        <f t="shared" si="35"/>
        <v>Athens</v>
      </c>
      <c r="AH192" t="s">
        <v>2138</v>
      </c>
      <c r="AI192">
        <v>2</v>
      </c>
      <c r="AK192" s="130">
        <v>23</v>
      </c>
      <c r="AL192" s="131">
        <v>25</v>
      </c>
      <c r="AM192" s="131">
        <v>10</v>
      </c>
      <c r="AN192" s="133">
        <v>1885</v>
      </c>
      <c r="AO192">
        <f t="shared" si="42"/>
        <v>23025</v>
      </c>
      <c r="AP192" s="74" t="s">
        <v>1579</v>
      </c>
    </row>
    <row r="193" spans="1:42" hidden="1" outlineLevel="1" x14ac:dyDescent="0.2">
      <c r="A193" t="s">
        <v>2021</v>
      </c>
      <c r="B193" s="10" t="s">
        <v>977</v>
      </c>
      <c r="C193" s="1">
        <f t="shared" si="24"/>
        <v>180</v>
      </c>
      <c r="D193" s="7">
        <f t="shared" si="37"/>
        <v>1</v>
      </c>
      <c r="E193" s="7">
        <f t="shared" si="38"/>
        <v>2</v>
      </c>
      <c r="F193" s="7">
        <f t="shared" si="39"/>
        <v>3</v>
      </c>
      <c r="G193" s="1">
        <f t="shared" si="40"/>
        <v>14</v>
      </c>
      <c r="H193" s="2">
        <f t="shared" si="41"/>
        <v>7.7777777777777779E-2</v>
      </c>
      <c r="I193" s="8"/>
      <c r="J193" s="2">
        <f t="shared" si="28"/>
        <v>0.43888888888888888</v>
      </c>
      <c r="K193" s="2">
        <f t="shared" si="29"/>
        <v>0.3611111111111111</v>
      </c>
      <c r="L193" s="2">
        <f t="shared" si="30"/>
        <v>0.17222222222222222</v>
      </c>
      <c r="M193" s="2">
        <f t="shared" si="31"/>
        <v>2.777777777777779E-2</v>
      </c>
      <c r="N193" s="1">
        <v>79</v>
      </c>
      <c r="O193" s="1">
        <v>65</v>
      </c>
      <c r="P193" s="1">
        <v>31</v>
      </c>
      <c r="Q193" s="1">
        <v>4</v>
      </c>
      <c r="R193" s="1">
        <v>0</v>
      </c>
      <c r="S193" s="68">
        <v>0</v>
      </c>
      <c r="T193" s="1">
        <v>1</v>
      </c>
      <c r="U193" s="1"/>
      <c r="V193" s="1"/>
      <c r="W193" s="1"/>
      <c r="X193" s="1"/>
      <c r="Y193" s="1"/>
      <c r="Z193" s="1"/>
      <c r="AA193" s="1"/>
      <c r="AB193" s="1"/>
      <c r="AG193" t="str">
        <f t="shared" si="35"/>
        <v>Atkinson</v>
      </c>
      <c r="AH193" t="s">
        <v>727</v>
      </c>
      <c r="AI193">
        <v>2</v>
      </c>
      <c r="AK193" s="130">
        <v>23</v>
      </c>
      <c r="AL193" s="131">
        <v>21</v>
      </c>
      <c r="AM193" s="131">
        <v>10</v>
      </c>
      <c r="AN193" s="133">
        <v>1920</v>
      </c>
      <c r="AO193">
        <f t="shared" si="42"/>
        <v>23021</v>
      </c>
      <c r="AP193" s="74" t="s">
        <v>1579</v>
      </c>
    </row>
    <row r="194" spans="1:42" hidden="1" outlineLevel="1" x14ac:dyDescent="0.2">
      <c r="A194" t="s">
        <v>2826</v>
      </c>
      <c r="B194" s="10" t="s">
        <v>977</v>
      </c>
      <c r="C194" s="1">
        <f t="shared" ref="C194:C257" si="43">SUM(N194:AE194)</f>
        <v>10596</v>
      </c>
      <c r="D194" s="7">
        <f t="shared" si="37"/>
        <v>1</v>
      </c>
      <c r="E194" s="7">
        <f t="shared" si="38"/>
        <v>2</v>
      </c>
      <c r="F194" s="7">
        <f t="shared" si="39"/>
        <v>3</v>
      </c>
      <c r="G194" s="1">
        <f t="shared" si="40"/>
        <v>2690</v>
      </c>
      <c r="H194" s="2">
        <f t="shared" si="41"/>
        <v>0.25386938467346171</v>
      </c>
      <c r="I194" s="8"/>
      <c r="J194" s="2">
        <f t="shared" ref="J194:J257" si="44">IF(C194=0,"-",N194/C194)</f>
        <v>0.54265760664401663</v>
      </c>
      <c r="K194" s="2">
        <f t="shared" ref="K194:K257" si="45">IF(C194=0,"-",O194/C194)</f>
        <v>0.28878822197055493</v>
      </c>
      <c r="L194" s="2">
        <f t="shared" ref="L194:L257" si="46">IF(C194=0,"-",P194/C194)</f>
        <v>0.14005285013212532</v>
      </c>
      <c r="M194" s="2">
        <f t="shared" ref="M194:M257" si="47">IF(C194=0,"-",(1-J194-K194-L194))</f>
        <v>2.8501321253303125E-2</v>
      </c>
      <c r="N194" s="1">
        <v>5750</v>
      </c>
      <c r="O194" s="1">
        <v>3060</v>
      </c>
      <c r="P194" s="1">
        <v>1484</v>
      </c>
      <c r="Q194" s="1">
        <v>203</v>
      </c>
      <c r="R194" s="1">
        <v>52</v>
      </c>
      <c r="S194" s="68">
        <v>35</v>
      </c>
      <c r="T194" s="1">
        <v>12</v>
      </c>
      <c r="U194" s="1"/>
      <c r="V194" s="1"/>
      <c r="W194" s="1">
        <v>0</v>
      </c>
      <c r="X194" s="1"/>
      <c r="Y194" s="1"/>
      <c r="Z194" s="1"/>
      <c r="AA194" s="1"/>
      <c r="AB194" s="1"/>
      <c r="AG194" t="str">
        <f t="shared" si="35"/>
        <v>Auburn</v>
      </c>
      <c r="AH194" t="s">
        <v>707</v>
      </c>
      <c r="AI194">
        <v>2</v>
      </c>
      <c r="AK194" s="130">
        <v>23</v>
      </c>
      <c r="AL194" s="131">
        <v>1</v>
      </c>
      <c r="AM194" s="131">
        <v>5</v>
      </c>
      <c r="AN194" s="133">
        <v>2060</v>
      </c>
      <c r="AO194">
        <f t="shared" si="42"/>
        <v>23001</v>
      </c>
      <c r="AP194" s="74" t="s">
        <v>2331</v>
      </c>
    </row>
    <row r="195" spans="1:42" hidden="1" outlineLevel="1" x14ac:dyDescent="0.2">
      <c r="A195" t="s">
        <v>1269</v>
      </c>
      <c r="B195" s="10" t="s">
        <v>977</v>
      </c>
      <c r="C195" s="1">
        <f t="shared" si="43"/>
        <v>9002</v>
      </c>
      <c r="D195" s="7">
        <f t="shared" si="37"/>
        <v>1</v>
      </c>
      <c r="E195" s="7">
        <f t="shared" si="38"/>
        <v>2</v>
      </c>
      <c r="F195" s="7">
        <f t="shared" si="39"/>
        <v>3</v>
      </c>
      <c r="G195" s="1">
        <f t="shared" si="40"/>
        <v>2954</v>
      </c>
      <c r="H195" s="2">
        <f t="shared" si="41"/>
        <v>0.32814930015552102</v>
      </c>
      <c r="I195" s="8"/>
      <c r="J195" s="2">
        <f t="shared" si="44"/>
        <v>0.58953565874250169</v>
      </c>
      <c r="K195" s="2">
        <f t="shared" si="45"/>
        <v>0.26138635858698067</v>
      </c>
      <c r="L195" s="2">
        <f t="shared" si="46"/>
        <v>0.12219506776271939</v>
      </c>
      <c r="M195" s="2">
        <f t="shared" si="47"/>
        <v>2.6882914907798247E-2</v>
      </c>
      <c r="N195" s="1">
        <v>5307</v>
      </c>
      <c r="O195" s="1">
        <v>2353</v>
      </c>
      <c r="P195" s="1">
        <v>1100</v>
      </c>
      <c r="Q195" s="1">
        <v>156</v>
      </c>
      <c r="R195" s="1">
        <v>41</v>
      </c>
      <c r="S195" s="68">
        <v>33</v>
      </c>
      <c r="T195" s="1">
        <v>11</v>
      </c>
      <c r="U195" s="1"/>
      <c r="V195" s="1"/>
      <c r="W195" s="1">
        <v>1</v>
      </c>
      <c r="X195" s="1"/>
      <c r="Y195" s="1"/>
      <c r="Z195" s="1"/>
      <c r="AA195" s="1"/>
      <c r="AB195" s="1"/>
      <c r="AG195" t="str">
        <f t="shared" si="35"/>
        <v>Augusta</v>
      </c>
      <c r="AH195" t="s">
        <v>170</v>
      </c>
      <c r="AI195">
        <v>1</v>
      </c>
      <c r="AK195" s="130">
        <v>23</v>
      </c>
      <c r="AL195" s="131">
        <v>11</v>
      </c>
      <c r="AM195" s="131">
        <v>10</v>
      </c>
      <c r="AN195" s="133">
        <v>2100</v>
      </c>
      <c r="AO195">
        <f t="shared" si="42"/>
        <v>23011</v>
      </c>
      <c r="AP195" s="74" t="s">
        <v>2331</v>
      </c>
    </row>
    <row r="196" spans="1:42" hidden="1" outlineLevel="1" x14ac:dyDescent="0.2">
      <c r="A196" t="s">
        <v>1968</v>
      </c>
      <c r="B196" s="10" t="s">
        <v>977</v>
      </c>
      <c r="C196" s="1">
        <f t="shared" si="43"/>
        <v>76</v>
      </c>
      <c r="D196" s="7">
        <f t="shared" si="37"/>
        <v>2</v>
      </c>
      <c r="E196" s="7">
        <f t="shared" si="38"/>
        <v>1</v>
      </c>
      <c r="F196" s="7">
        <f t="shared" si="39"/>
        <v>3</v>
      </c>
      <c r="G196" s="1">
        <f t="shared" si="40"/>
        <v>3</v>
      </c>
      <c r="H196" s="2">
        <f t="shared" si="41"/>
        <v>3.9473684210526314E-2</v>
      </c>
      <c r="I196" s="8"/>
      <c r="J196" s="2">
        <f t="shared" si="44"/>
        <v>0.35526315789473684</v>
      </c>
      <c r="K196" s="2">
        <f t="shared" si="45"/>
        <v>0.39473684210526316</v>
      </c>
      <c r="L196" s="2">
        <f t="shared" si="46"/>
        <v>0.19736842105263158</v>
      </c>
      <c r="M196" s="2">
        <f t="shared" si="47"/>
        <v>5.2631578947368418E-2</v>
      </c>
      <c r="N196" s="1">
        <v>27</v>
      </c>
      <c r="O196" s="1">
        <v>30</v>
      </c>
      <c r="P196" s="1">
        <v>15</v>
      </c>
      <c r="Q196" s="1">
        <v>3</v>
      </c>
      <c r="R196" s="1">
        <v>1</v>
      </c>
      <c r="S196" s="68">
        <v>0</v>
      </c>
      <c r="T196" s="1">
        <v>0</v>
      </c>
      <c r="U196" s="1"/>
      <c r="V196" s="1"/>
      <c r="W196" s="1"/>
      <c r="X196" s="1"/>
      <c r="Y196" s="1"/>
      <c r="Z196" s="1"/>
      <c r="AA196" s="1"/>
      <c r="AB196" s="1"/>
      <c r="AG196" t="str">
        <f t="shared" ref="AG196:AG259" si="48">A196</f>
        <v>Aurora</v>
      </c>
      <c r="AH196" t="s">
        <v>1827</v>
      </c>
      <c r="AI196">
        <v>2</v>
      </c>
      <c r="AK196" s="130">
        <v>23</v>
      </c>
      <c r="AL196" s="131">
        <v>9</v>
      </c>
      <c r="AM196" s="131">
        <v>10</v>
      </c>
      <c r="AN196" s="133">
        <v>2165</v>
      </c>
      <c r="AO196">
        <f t="shared" si="42"/>
        <v>23009</v>
      </c>
      <c r="AP196" s="74" t="s">
        <v>1579</v>
      </c>
    </row>
    <row r="197" spans="1:42" hidden="1" outlineLevel="1" x14ac:dyDescent="0.2">
      <c r="A197" t="s">
        <v>2827</v>
      </c>
      <c r="B197" s="10" t="s">
        <v>977</v>
      </c>
      <c r="C197" s="1">
        <f t="shared" si="43"/>
        <v>257</v>
      </c>
      <c r="D197" s="7">
        <f t="shared" si="37"/>
        <v>1</v>
      </c>
      <c r="E197" s="7">
        <f t="shared" si="38"/>
        <v>2</v>
      </c>
      <c r="F197" s="7">
        <f t="shared" si="39"/>
        <v>3</v>
      </c>
      <c r="G197" s="1">
        <f t="shared" si="40"/>
        <v>63</v>
      </c>
      <c r="H197" s="2">
        <f t="shared" si="41"/>
        <v>0.24513618677042801</v>
      </c>
      <c r="I197" s="8"/>
      <c r="J197" s="2">
        <f t="shared" si="44"/>
        <v>0.49416342412451364</v>
      </c>
      <c r="K197" s="2">
        <f t="shared" si="45"/>
        <v>0.24902723735408561</v>
      </c>
      <c r="L197" s="2">
        <f t="shared" si="46"/>
        <v>0.22568093385214008</v>
      </c>
      <c r="M197" s="2">
        <f t="shared" si="47"/>
        <v>3.1128404669260673E-2</v>
      </c>
      <c r="N197" s="1">
        <v>127</v>
      </c>
      <c r="O197" s="1">
        <v>64</v>
      </c>
      <c r="P197" s="1">
        <v>58</v>
      </c>
      <c r="Q197" s="1">
        <v>4</v>
      </c>
      <c r="R197" s="1">
        <v>3</v>
      </c>
      <c r="S197" s="68">
        <v>0</v>
      </c>
      <c r="T197" s="1">
        <v>1</v>
      </c>
      <c r="U197" s="1"/>
      <c r="V197" s="1"/>
      <c r="W197" s="1"/>
      <c r="X197" s="1"/>
      <c r="Y197" s="1"/>
      <c r="Z197" s="1"/>
      <c r="AA197" s="1"/>
      <c r="AB197" s="1"/>
      <c r="AG197" t="str">
        <f t="shared" si="48"/>
        <v>Avon</v>
      </c>
      <c r="AH197" t="s">
        <v>2231</v>
      </c>
      <c r="AI197">
        <v>2</v>
      </c>
      <c r="AK197" s="130">
        <v>23</v>
      </c>
      <c r="AL197" s="131">
        <v>7</v>
      </c>
      <c r="AM197" s="131">
        <v>5</v>
      </c>
      <c r="AN197" s="133">
        <v>2235</v>
      </c>
      <c r="AO197">
        <f t="shared" si="42"/>
        <v>23007</v>
      </c>
      <c r="AP197" s="74" t="s">
        <v>1579</v>
      </c>
    </row>
    <row r="198" spans="1:42" hidden="1" outlineLevel="1" x14ac:dyDescent="0.2">
      <c r="A198" t="s">
        <v>1939</v>
      </c>
      <c r="B198" s="10" t="s">
        <v>977</v>
      </c>
      <c r="C198" s="1">
        <f t="shared" si="43"/>
        <v>810</v>
      </c>
      <c r="D198" s="7">
        <f t="shared" si="37"/>
        <v>1</v>
      </c>
      <c r="E198" s="7">
        <f t="shared" si="38"/>
        <v>2</v>
      </c>
      <c r="F198" s="7">
        <f t="shared" si="39"/>
        <v>3</v>
      </c>
      <c r="G198" s="1">
        <f t="shared" si="40"/>
        <v>262</v>
      </c>
      <c r="H198" s="2">
        <f t="shared" si="41"/>
        <v>0.32345679012345679</v>
      </c>
      <c r="I198" s="8"/>
      <c r="J198" s="2">
        <f t="shared" si="44"/>
        <v>0.55308641975308637</v>
      </c>
      <c r="K198" s="2">
        <f t="shared" si="45"/>
        <v>0.22962962962962963</v>
      </c>
      <c r="L198" s="2">
        <f t="shared" si="46"/>
        <v>0.20987654320987653</v>
      </c>
      <c r="M198" s="2">
        <f t="shared" si="47"/>
        <v>7.4074074074074736E-3</v>
      </c>
      <c r="N198" s="1">
        <v>448</v>
      </c>
      <c r="O198" s="1">
        <v>186</v>
      </c>
      <c r="P198" s="1">
        <v>170</v>
      </c>
      <c r="Q198" s="1">
        <v>4</v>
      </c>
      <c r="R198" s="1">
        <v>1</v>
      </c>
      <c r="S198" s="68">
        <v>1</v>
      </c>
      <c r="T198" s="1">
        <v>0</v>
      </c>
      <c r="U198" s="1"/>
      <c r="V198" s="1"/>
      <c r="W198" s="1"/>
      <c r="X198" s="1"/>
      <c r="Y198" s="1"/>
      <c r="Z198" s="1"/>
      <c r="AA198" s="1"/>
      <c r="AB198" s="1"/>
      <c r="AG198" t="str">
        <f t="shared" si="48"/>
        <v>Baileyville</v>
      </c>
      <c r="AH198" t="s">
        <v>3298</v>
      </c>
      <c r="AI198">
        <v>2</v>
      </c>
      <c r="AK198" s="130">
        <v>23</v>
      </c>
      <c r="AL198" s="131">
        <v>29</v>
      </c>
      <c r="AM198" s="131">
        <v>15</v>
      </c>
      <c r="AN198" s="133">
        <v>2480</v>
      </c>
      <c r="AO198">
        <f t="shared" si="42"/>
        <v>23029</v>
      </c>
      <c r="AP198" s="74" t="s">
        <v>1579</v>
      </c>
    </row>
    <row r="199" spans="1:42" hidden="1" outlineLevel="1" x14ac:dyDescent="0.2">
      <c r="A199" t="s">
        <v>371</v>
      </c>
      <c r="B199" s="10" t="s">
        <v>977</v>
      </c>
      <c r="C199" s="1">
        <f t="shared" si="43"/>
        <v>654</v>
      </c>
      <c r="D199" s="7">
        <f t="shared" si="37"/>
        <v>1</v>
      </c>
      <c r="E199" s="7">
        <f t="shared" si="38"/>
        <v>2</v>
      </c>
      <c r="F199" s="7">
        <f t="shared" si="39"/>
        <v>3</v>
      </c>
      <c r="G199" s="1">
        <f t="shared" si="40"/>
        <v>33</v>
      </c>
      <c r="H199" s="2">
        <f t="shared" si="41"/>
        <v>5.0458715596330278E-2</v>
      </c>
      <c r="I199" s="8"/>
      <c r="J199" s="2">
        <f t="shared" si="44"/>
        <v>0.41743119266055045</v>
      </c>
      <c r="K199" s="2">
        <f t="shared" si="45"/>
        <v>0.3669724770642202</v>
      </c>
      <c r="L199" s="2">
        <f t="shared" si="46"/>
        <v>0.18807339449541285</v>
      </c>
      <c r="M199" s="2">
        <f t="shared" si="47"/>
        <v>2.7522935779816432E-2</v>
      </c>
      <c r="N199" s="1">
        <v>273</v>
      </c>
      <c r="O199" s="1">
        <v>240</v>
      </c>
      <c r="P199" s="1">
        <v>123</v>
      </c>
      <c r="Q199" s="1">
        <v>10</v>
      </c>
      <c r="R199" s="1">
        <v>3</v>
      </c>
      <c r="S199" s="68">
        <v>1</v>
      </c>
      <c r="T199" s="1">
        <v>3</v>
      </c>
      <c r="U199" s="1"/>
      <c r="V199" s="1"/>
      <c r="W199" s="1">
        <v>1</v>
      </c>
      <c r="X199" s="1"/>
      <c r="Y199" s="1"/>
      <c r="Z199" s="1"/>
      <c r="AA199" s="1"/>
      <c r="AB199" s="1"/>
      <c r="AG199" t="str">
        <f t="shared" si="48"/>
        <v>Baldwin</v>
      </c>
      <c r="AH199" t="s">
        <v>2220</v>
      </c>
      <c r="AI199">
        <v>1</v>
      </c>
      <c r="AK199" s="130">
        <v>23</v>
      </c>
      <c r="AL199" s="131">
        <v>5</v>
      </c>
      <c r="AM199" s="131">
        <v>5</v>
      </c>
      <c r="AN199" s="133">
        <v>2655</v>
      </c>
      <c r="AO199">
        <f t="shared" si="42"/>
        <v>23005</v>
      </c>
      <c r="AP199" s="74" t="s">
        <v>1579</v>
      </c>
    </row>
    <row r="200" spans="1:42" hidden="1" outlineLevel="1" x14ac:dyDescent="0.2">
      <c r="A200" t="s">
        <v>2211</v>
      </c>
      <c r="B200" s="10" t="s">
        <v>977</v>
      </c>
      <c r="C200" s="1">
        <f t="shared" si="43"/>
        <v>19</v>
      </c>
      <c r="D200" s="7">
        <f t="shared" si="37"/>
        <v>1</v>
      </c>
      <c r="E200" s="7">
        <f t="shared" si="38"/>
        <v>2</v>
      </c>
      <c r="F200" s="7">
        <f t="shared" si="39"/>
        <v>3</v>
      </c>
      <c r="G200" s="1">
        <f t="shared" si="40"/>
        <v>5</v>
      </c>
      <c r="H200" s="2">
        <f t="shared" si="41"/>
        <v>0.26315789473684209</v>
      </c>
      <c r="I200" s="8"/>
      <c r="J200" s="2">
        <f t="shared" si="44"/>
        <v>0.52631578947368418</v>
      </c>
      <c r="K200" s="2">
        <f t="shared" si="45"/>
        <v>0.26315789473684209</v>
      </c>
      <c r="L200" s="2">
        <f t="shared" si="46"/>
        <v>0.15789473684210525</v>
      </c>
      <c r="M200" s="2">
        <f t="shared" si="47"/>
        <v>5.2631578947368474E-2</v>
      </c>
      <c r="N200" s="1">
        <v>10</v>
      </c>
      <c r="O200" s="1">
        <v>5</v>
      </c>
      <c r="P200" s="1">
        <v>3</v>
      </c>
      <c r="Q200" s="1">
        <v>0</v>
      </c>
      <c r="R200" s="1">
        <v>1</v>
      </c>
      <c r="S200" s="68">
        <v>0</v>
      </c>
      <c r="T200" s="1">
        <v>0</v>
      </c>
      <c r="U200" s="1"/>
      <c r="V200" s="1"/>
      <c r="W200" s="1"/>
      <c r="X200" s="1"/>
      <c r="Y200" s="1"/>
      <c r="Z200" s="1"/>
      <c r="AA200" s="1"/>
      <c r="AB200" s="1"/>
      <c r="AG200" t="str">
        <f t="shared" si="48"/>
        <v>Bancroft</v>
      </c>
      <c r="AH200" t="s">
        <v>512</v>
      </c>
      <c r="AI200">
        <v>2</v>
      </c>
      <c r="AK200" s="130">
        <v>23</v>
      </c>
      <c r="AL200" s="131">
        <v>3</v>
      </c>
      <c r="AM200" s="131">
        <v>20</v>
      </c>
      <c r="AN200" s="133">
        <v>2760</v>
      </c>
      <c r="AO200">
        <f t="shared" si="42"/>
        <v>23003</v>
      </c>
      <c r="AP200" s="74" t="s">
        <v>1579</v>
      </c>
    </row>
    <row r="201" spans="1:42" hidden="1" outlineLevel="1" x14ac:dyDescent="0.2">
      <c r="A201" t="s">
        <v>2212</v>
      </c>
      <c r="B201" s="10" t="s">
        <v>977</v>
      </c>
      <c r="C201" s="1">
        <f t="shared" si="43"/>
        <v>13960</v>
      </c>
      <c r="D201" s="7">
        <f t="shared" si="37"/>
        <v>1</v>
      </c>
      <c r="E201" s="7">
        <f t="shared" si="38"/>
        <v>2</v>
      </c>
      <c r="F201" s="7">
        <f t="shared" si="39"/>
        <v>3</v>
      </c>
      <c r="G201" s="1">
        <f t="shared" si="40"/>
        <v>3133</v>
      </c>
      <c r="H201" s="2">
        <f t="shared" si="41"/>
        <v>0.2244269340974212</v>
      </c>
      <c r="I201" s="8"/>
      <c r="J201" s="2">
        <f t="shared" si="44"/>
        <v>0.54505730659025786</v>
      </c>
      <c r="K201" s="2">
        <f t="shared" si="45"/>
        <v>0.32063037249283666</v>
      </c>
      <c r="L201" s="2">
        <f t="shared" si="46"/>
        <v>0.10021489971346705</v>
      </c>
      <c r="M201" s="2">
        <f t="shared" si="47"/>
        <v>3.4097421203438436E-2</v>
      </c>
      <c r="N201" s="1">
        <v>7609</v>
      </c>
      <c r="O201" s="1">
        <v>4476</v>
      </c>
      <c r="P201" s="1">
        <v>1399</v>
      </c>
      <c r="Q201" s="1">
        <v>375</v>
      </c>
      <c r="R201" s="1">
        <v>54</v>
      </c>
      <c r="S201" s="68">
        <v>31</v>
      </c>
      <c r="T201" s="1">
        <v>13</v>
      </c>
      <c r="U201" s="1"/>
      <c r="V201" s="1"/>
      <c r="W201" s="1">
        <v>3</v>
      </c>
      <c r="X201" s="1"/>
      <c r="Y201" s="1"/>
      <c r="Z201" s="1"/>
      <c r="AA201" s="1"/>
      <c r="AB201" s="1"/>
      <c r="AG201" t="str">
        <f t="shared" si="48"/>
        <v>Bangor</v>
      </c>
      <c r="AH201" t="s">
        <v>713</v>
      </c>
      <c r="AI201">
        <v>2</v>
      </c>
      <c r="AK201" s="130">
        <v>23</v>
      </c>
      <c r="AL201" s="131">
        <v>19</v>
      </c>
      <c r="AM201" s="131">
        <v>10</v>
      </c>
      <c r="AN201" s="133">
        <v>2795</v>
      </c>
      <c r="AO201">
        <f t="shared" si="42"/>
        <v>23019</v>
      </c>
      <c r="AP201" s="74" t="s">
        <v>2331</v>
      </c>
    </row>
    <row r="202" spans="1:42" hidden="1" outlineLevel="1" x14ac:dyDescent="0.2">
      <c r="A202" t="s">
        <v>550</v>
      </c>
      <c r="B202" s="10" t="s">
        <v>977</v>
      </c>
      <c r="C202" s="1">
        <f t="shared" si="43"/>
        <v>2622</v>
      </c>
      <c r="D202" s="7">
        <f t="shared" si="37"/>
        <v>1</v>
      </c>
      <c r="E202" s="7">
        <f t="shared" si="38"/>
        <v>2</v>
      </c>
      <c r="F202" s="7">
        <f t="shared" si="39"/>
        <v>4</v>
      </c>
      <c r="G202" s="1">
        <f t="shared" si="40"/>
        <v>748</v>
      </c>
      <c r="H202" s="2">
        <f t="shared" si="41"/>
        <v>0.28527841342486654</v>
      </c>
      <c r="I202" s="8"/>
      <c r="J202" s="2">
        <f t="shared" si="44"/>
        <v>0.52669717772692604</v>
      </c>
      <c r="K202" s="2">
        <f t="shared" si="45"/>
        <v>0.2414187643020595</v>
      </c>
      <c r="L202" s="2">
        <f t="shared" si="46"/>
        <v>0.10259344012204424</v>
      </c>
      <c r="M202" s="2">
        <f t="shared" si="47"/>
        <v>0.12929061784897022</v>
      </c>
      <c r="N202" s="1">
        <v>1381</v>
      </c>
      <c r="O202" s="1">
        <v>633</v>
      </c>
      <c r="P202" s="1">
        <v>269</v>
      </c>
      <c r="Q202" s="1">
        <v>311</v>
      </c>
      <c r="R202" s="1">
        <v>18</v>
      </c>
      <c r="S202" s="68">
        <v>5</v>
      </c>
      <c r="T202" s="1">
        <v>5</v>
      </c>
      <c r="U202" s="1"/>
      <c r="V202" s="1"/>
      <c r="W202" s="1"/>
      <c r="X202" s="1"/>
      <c r="Y202" s="1"/>
      <c r="Z202" s="1"/>
      <c r="AA202" s="1"/>
      <c r="AB202" s="1"/>
      <c r="AG202" t="str">
        <f t="shared" si="48"/>
        <v>Bar Harbor</v>
      </c>
      <c r="AH202" t="s">
        <v>1827</v>
      </c>
      <c r="AI202">
        <v>2</v>
      </c>
      <c r="AK202" s="130">
        <v>23</v>
      </c>
      <c r="AL202" s="131">
        <v>9</v>
      </c>
      <c r="AM202" s="131">
        <v>15</v>
      </c>
      <c r="AN202" s="133">
        <v>2865</v>
      </c>
      <c r="AO202">
        <f t="shared" si="42"/>
        <v>23009</v>
      </c>
      <c r="AP202" s="74" t="s">
        <v>1579</v>
      </c>
    </row>
    <row r="203" spans="1:42" hidden="1" outlineLevel="1" x14ac:dyDescent="0.2">
      <c r="A203" t="s">
        <v>2214</v>
      </c>
      <c r="B203" s="10" t="s">
        <v>977</v>
      </c>
      <c r="C203" s="1">
        <f t="shared" si="43"/>
        <v>115</v>
      </c>
      <c r="D203" s="7">
        <f t="shared" si="37"/>
        <v>1</v>
      </c>
      <c r="E203" s="7">
        <f t="shared" si="38"/>
        <v>2</v>
      </c>
      <c r="F203" s="7">
        <f t="shared" si="39"/>
        <v>3</v>
      </c>
      <c r="G203" s="1">
        <f t="shared" si="40"/>
        <v>29</v>
      </c>
      <c r="H203" s="2">
        <f t="shared" si="41"/>
        <v>0.25217391304347825</v>
      </c>
      <c r="I203" s="8"/>
      <c r="J203" s="2">
        <f t="shared" si="44"/>
        <v>0.5043478260869565</v>
      </c>
      <c r="K203" s="2">
        <f t="shared" si="45"/>
        <v>0.25217391304347825</v>
      </c>
      <c r="L203" s="2">
        <f t="shared" si="46"/>
        <v>0.24347826086956523</v>
      </c>
      <c r="M203" s="2">
        <f t="shared" si="47"/>
        <v>2.7755575615628914E-17</v>
      </c>
      <c r="N203" s="1">
        <v>58</v>
      </c>
      <c r="O203" s="1">
        <v>29</v>
      </c>
      <c r="P203" s="1">
        <v>28</v>
      </c>
      <c r="Q203" s="1">
        <v>0</v>
      </c>
      <c r="R203" s="1">
        <v>0</v>
      </c>
      <c r="S203" s="68">
        <v>0</v>
      </c>
      <c r="T203" s="1">
        <v>0</v>
      </c>
      <c r="U203" s="1"/>
      <c r="V203" s="1"/>
      <c r="W203" s="1"/>
      <c r="X203" s="1"/>
      <c r="Y203" s="1"/>
      <c r="Z203" s="1"/>
      <c r="AA203" s="1"/>
      <c r="AB203" s="1"/>
      <c r="AG203" t="str">
        <f t="shared" si="48"/>
        <v>Baring</v>
      </c>
      <c r="AH203" t="s">
        <v>3298</v>
      </c>
      <c r="AI203">
        <v>2</v>
      </c>
      <c r="AK203" s="130">
        <v>23</v>
      </c>
      <c r="AL203" s="131">
        <v>29</v>
      </c>
      <c r="AM203" s="131">
        <v>17</v>
      </c>
      <c r="AN203" s="133">
        <v>2970</v>
      </c>
      <c r="AO203">
        <f t="shared" si="42"/>
        <v>23029</v>
      </c>
      <c r="AP203" s="74" t="s">
        <v>3327</v>
      </c>
    </row>
    <row r="204" spans="1:42" hidden="1" outlineLevel="1" x14ac:dyDescent="0.2">
      <c r="A204" t="s">
        <v>1158</v>
      </c>
      <c r="B204" s="10" t="s">
        <v>977</v>
      </c>
      <c r="C204" s="1">
        <f t="shared" si="43"/>
        <v>4461</v>
      </c>
      <c r="D204" s="7">
        <f t="shared" si="37"/>
        <v>1</v>
      </c>
      <c r="E204" s="7">
        <f t="shared" si="38"/>
        <v>2</v>
      </c>
      <c r="F204" s="7">
        <f t="shared" si="39"/>
        <v>3</v>
      </c>
      <c r="G204" s="1">
        <f t="shared" si="40"/>
        <v>1124</v>
      </c>
      <c r="H204" s="2">
        <f t="shared" si="41"/>
        <v>0.25196144362250616</v>
      </c>
      <c r="I204" s="8"/>
      <c r="J204" s="2">
        <f t="shared" si="44"/>
        <v>0.53732347007397441</v>
      </c>
      <c r="K204" s="2">
        <f t="shared" si="45"/>
        <v>0.2853620264514683</v>
      </c>
      <c r="L204" s="2">
        <f t="shared" si="46"/>
        <v>0.14099977583501458</v>
      </c>
      <c r="M204" s="2">
        <f t="shared" si="47"/>
        <v>3.6314727639542715E-2</v>
      </c>
      <c r="N204" s="1">
        <v>2397</v>
      </c>
      <c r="O204" s="1">
        <v>1273</v>
      </c>
      <c r="P204" s="1">
        <v>629</v>
      </c>
      <c r="Q204" s="1">
        <v>111</v>
      </c>
      <c r="R204" s="1">
        <v>20</v>
      </c>
      <c r="S204" s="68">
        <v>22</v>
      </c>
      <c r="T204" s="1">
        <v>7</v>
      </c>
      <c r="U204" s="1"/>
      <c r="V204" s="1"/>
      <c r="W204" s="1">
        <v>2</v>
      </c>
      <c r="X204" s="1"/>
      <c r="Y204" s="1"/>
      <c r="Z204" s="1"/>
      <c r="AA204" s="1"/>
      <c r="AB204" s="1"/>
      <c r="AG204" t="str">
        <f t="shared" si="48"/>
        <v>Bath</v>
      </c>
      <c r="AH204" t="s">
        <v>499</v>
      </c>
      <c r="AI204">
        <v>1</v>
      </c>
      <c r="AK204" s="130">
        <v>23</v>
      </c>
      <c r="AL204" s="131">
        <v>23</v>
      </c>
      <c r="AM204" s="131">
        <v>10</v>
      </c>
      <c r="AN204" s="133">
        <v>3355</v>
      </c>
      <c r="AO204">
        <f t="shared" si="42"/>
        <v>23023</v>
      </c>
      <c r="AP204" s="74" t="s">
        <v>2331</v>
      </c>
    </row>
    <row r="205" spans="1:42" hidden="1" outlineLevel="1" x14ac:dyDescent="0.2">
      <c r="A205" t="s">
        <v>2215</v>
      </c>
      <c r="B205" s="10" t="s">
        <v>977</v>
      </c>
      <c r="C205" s="1">
        <f t="shared" si="43"/>
        <v>266</v>
      </c>
      <c r="D205" s="7">
        <f t="shared" si="37"/>
        <v>1</v>
      </c>
      <c r="E205" s="7">
        <f t="shared" si="38"/>
        <v>2</v>
      </c>
      <c r="F205" s="7">
        <f t="shared" si="39"/>
        <v>3</v>
      </c>
      <c r="G205" s="1">
        <f t="shared" si="40"/>
        <v>66</v>
      </c>
      <c r="H205" s="2">
        <f t="shared" si="41"/>
        <v>0.24812030075187969</v>
      </c>
      <c r="I205" s="8"/>
      <c r="J205" s="2">
        <f t="shared" si="44"/>
        <v>0.5714285714285714</v>
      </c>
      <c r="K205" s="2">
        <f t="shared" si="45"/>
        <v>0.32330827067669171</v>
      </c>
      <c r="L205" s="2">
        <f t="shared" si="46"/>
        <v>9.3984962406015032E-2</v>
      </c>
      <c r="M205" s="2">
        <f t="shared" si="47"/>
        <v>1.1278195488721859E-2</v>
      </c>
      <c r="N205" s="1">
        <v>152</v>
      </c>
      <c r="O205" s="1">
        <v>86</v>
      </c>
      <c r="P205" s="1">
        <v>25</v>
      </c>
      <c r="Q205" s="1">
        <v>1</v>
      </c>
      <c r="R205" s="1">
        <v>2</v>
      </c>
      <c r="S205" s="68">
        <v>0</v>
      </c>
      <c r="T205" s="1">
        <v>0</v>
      </c>
      <c r="U205" s="1"/>
      <c r="V205" s="1"/>
      <c r="W205" s="1"/>
      <c r="X205" s="1"/>
      <c r="Y205" s="1"/>
      <c r="Z205" s="1"/>
      <c r="AA205" s="1"/>
      <c r="AB205" s="1"/>
      <c r="AG205" t="str">
        <f t="shared" si="48"/>
        <v>Beals</v>
      </c>
      <c r="AH205" t="s">
        <v>3298</v>
      </c>
      <c r="AI205">
        <v>2</v>
      </c>
      <c r="AK205" s="130">
        <v>23</v>
      </c>
      <c r="AL205" s="131">
        <v>29</v>
      </c>
      <c r="AM205" s="131">
        <v>20</v>
      </c>
      <c r="AN205" s="133">
        <v>3670</v>
      </c>
      <c r="AO205">
        <f t="shared" si="42"/>
        <v>23029</v>
      </c>
      <c r="AP205" s="74" t="s">
        <v>1579</v>
      </c>
    </row>
    <row r="206" spans="1:42" hidden="1" outlineLevel="1" x14ac:dyDescent="0.2">
      <c r="A206" t="s">
        <v>1215</v>
      </c>
      <c r="B206" s="10" t="s">
        <v>977</v>
      </c>
      <c r="C206" s="1">
        <f t="shared" si="43"/>
        <v>91</v>
      </c>
      <c r="D206" s="7">
        <f t="shared" si="37"/>
        <v>2</v>
      </c>
      <c r="E206" s="7">
        <f t="shared" si="38"/>
        <v>1</v>
      </c>
      <c r="F206" s="7">
        <f t="shared" si="39"/>
        <v>3</v>
      </c>
      <c r="G206" s="1">
        <f t="shared" si="40"/>
        <v>16</v>
      </c>
      <c r="H206" s="2">
        <f t="shared" si="41"/>
        <v>0.17582417582417584</v>
      </c>
      <c r="I206" s="8"/>
      <c r="J206" s="2">
        <f t="shared" si="44"/>
        <v>0.36263736263736263</v>
      </c>
      <c r="K206" s="2">
        <f t="shared" si="45"/>
        <v>0.53846153846153844</v>
      </c>
      <c r="L206" s="2">
        <f t="shared" si="46"/>
        <v>8.7912087912087919E-2</v>
      </c>
      <c r="M206" s="2">
        <f t="shared" si="47"/>
        <v>1.0989010989010964E-2</v>
      </c>
      <c r="N206" s="1">
        <v>33</v>
      </c>
      <c r="O206" s="1">
        <v>49</v>
      </c>
      <c r="P206" s="1">
        <v>8</v>
      </c>
      <c r="Q206" s="1">
        <v>0</v>
      </c>
      <c r="R206" s="1">
        <v>1</v>
      </c>
      <c r="S206" s="68">
        <v>0</v>
      </c>
      <c r="T206" s="1">
        <v>0</v>
      </c>
      <c r="U206" s="1"/>
      <c r="V206" s="1"/>
      <c r="W206" s="1"/>
      <c r="X206" s="1"/>
      <c r="Y206" s="1"/>
      <c r="Z206" s="1"/>
      <c r="AA206" s="1"/>
      <c r="AB206" s="1"/>
      <c r="AG206" t="str">
        <f t="shared" si="48"/>
        <v>Beaver Cove</v>
      </c>
      <c r="AH206" t="s">
        <v>727</v>
      </c>
      <c r="AI206">
        <v>2</v>
      </c>
      <c r="AK206" s="130">
        <v>23</v>
      </c>
      <c r="AL206" s="131">
        <v>21</v>
      </c>
      <c r="AM206" s="131">
        <v>17</v>
      </c>
      <c r="AN206" s="133">
        <v>3740</v>
      </c>
      <c r="AO206">
        <f t="shared" si="42"/>
        <v>23021</v>
      </c>
      <c r="AP206" s="74" t="s">
        <v>1579</v>
      </c>
    </row>
    <row r="207" spans="1:42" hidden="1" outlineLevel="1" x14ac:dyDescent="0.2">
      <c r="A207" t="s">
        <v>1891</v>
      </c>
      <c r="B207" s="10" t="s">
        <v>977</v>
      </c>
      <c r="C207" s="1">
        <f t="shared" si="43"/>
        <v>33</v>
      </c>
      <c r="D207" s="7">
        <f t="shared" si="37"/>
        <v>3</v>
      </c>
      <c r="E207" s="7">
        <f t="shared" si="38"/>
        <v>2</v>
      </c>
      <c r="F207" s="7">
        <f t="shared" si="39"/>
        <v>1</v>
      </c>
      <c r="G207" s="1">
        <f t="shared" si="40"/>
        <v>7</v>
      </c>
      <c r="H207" s="2">
        <f t="shared" si="41"/>
        <v>0.21212121212121213</v>
      </c>
      <c r="I207" s="8"/>
      <c r="J207" s="2">
        <f t="shared" si="44"/>
        <v>0.24242424242424243</v>
      </c>
      <c r="K207" s="2">
        <f t="shared" si="45"/>
        <v>0.27272727272727271</v>
      </c>
      <c r="L207" s="2">
        <f t="shared" si="46"/>
        <v>0.48484848484848486</v>
      </c>
      <c r="M207" s="2">
        <f t="shared" si="47"/>
        <v>0</v>
      </c>
      <c r="N207" s="1">
        <v>8</v>
      </c>
      <c r="O207" s="1">
        <v>9</v>
      </c>
      <c r="P207" s="1">
        <v>16</v>
      </c>
      <c r="Q207" s="1">
        <v>0</v>
      </c>
      <c r="R207" s="1">
        <v>0</v>
      </c>
      <c r="S207" s="68">
        <v>0</v>
      </c>
      <c r="T207" s="1">
        <v>0</v>
      </c>
      <c r="U207" s="1"/>
      <c r="V207" s="1"/>
      <c r="W207" s="1"/>
      <c r="X207" s="1"/>
      <c r="Y207" s="1"/>
      <c r="Z207" s="1"/>
      <c r="AA207" s="1"/>
      <c r="AB207" s="1"/>
      <c r="AG207" t="str">
        <f t="shared" si="48"/>
        <v>Beddington</v>
      </c>
      <c r="AH207" t="s">
        <v>3298</v>
      </c>
      <c r="AI207">
        <v>2</v>
      </c>
      <c r="AK207" s="130">
        <v>23</v>
      </c>
      <c r="AL207" s="131">
        <v>29</v>
      </c>
      <c r="AM207" s="131">
        <v>25</v>
      </c>
      <c r="AN207" s="133">
        <v>3810</v>
      </c>
      <c r="AO207">
        <f t="shared" si="42"/>
        <v>23029</v>
      </c>
      <c r="AP207" s="74" t="s">
        <v>1579</v>
      </c>
    </row>
    <row r="208" spans="1:42" hidden="1" outlineLevel="1" x14ac:dyDescent="0.2">
      <c r="A208" t="s">
        <v>1925</v>
      </c>
      <c r="B208" s="10" t="s">
        <v>977</v>
      </c>
      <c r="C208" s="1">
        <f t="shared" si="43"/>
        <v>2934</v>
      </c>
      <c r="D208" s="7">
        <f t="shared" si="37"/>
        <v>1</v>
      </c>
      <c r="E208" s="7">
        <f t="shared" si="38"/>
        <v>2</v>
      </c>
      <c r="F208" s="7">
        <f t="shared" si="39"/>
        <v>3</v>
      </c>
      <c r="G208" s="1">
        <f t="shared" si="40"/>
        <v>592</v>
      </c>
      <c r="H208" s="2">
        <f t="shared" si="41"/>
        <v>0.20177232447171098</v>
      </c>
      <c r="I208" s="8"/>
      <c r="J208" s="2">
        <f t="shared" si="44"/>
        <v>0.50374914792092707</v>
      </c>
      <c r="K208" s="2">
        <f t="shared" si="45"/>
        <v>0.30197682344921611</v>
      </c>
      <c r="L208" s="2">
        <f t="shared" si="46"/>
        <v>0.12201772324471712</v>
      </c>
      <c r="M208" s="2">
        <f t="shared" si="47"/>
        <v>7.2256305385139705E-2</v>
      </c>
      <c r="N208" s="1">
        <v>1478</v>
      </c>
      <c r="O208" s="1">
        <v>886</v>
      </c>
      <c r="P208" s="1">
        <v>358</v>
      </c>
      <c r="Q208" s="1">
        <v>178</v>
      </c>
      <c r="R208" s="1">
        <v>21</v>
      </c>
      <c r="S208" s="68">
        <v>4</v>
      </c>
      <c r="T208" s="1">
        <v>6</v>
      </c>
      <c r="U208" s="1"/>
      <c r="V208" s="1"/>
      <c r="W208" s="1">
        <v>3</v>
      </c>
      <c r="X208" s="1"/>
      <c r="Y208" s="1"/>
      <c r="Z208" s="1"/>
      <c r="AA208" s="1"/>
      <c r="AB208" s="1"/>
      <c r="AG208" t="str">
        <f t="shared" si="48"/>
        <v>Belfast</v>
      </c>
      <c r="AH208" t="s">
        <v>2960</v>
      </c>
      <c r="AI208">
        <v>2</v>
      </c>
      <c r="AK208" s="130">
        <v>23</v>
      </c>
      <c r="AL208" s="131">
        <v>27</v>
      </c>
      <c r="AM208" s="131">
        <v>5</v>
      </c>
      <c r="AN208" s="133">
        <v>3950</v>
      </c>
      <c r="AO208">
        <f t="shared" si="42"/>
        <v>23027</v>
      </c>
      <c r="AP208" s="74" t="s">
        <v>2331</v>
      </c>
    </row>
    <row r="209" spans="1:42" hidden="1" outlineLevel="1" x14ac:dyDescent="0.2">
      <c r="A209" t="s">
        <v>495</v>
      </c>
      <c r="B209" s="10" t="s">
        <v>977</v>
      </c>
      <c r="C209" s="1">
        <f t="shared" si="43"/>
        <v>1503</v>
      </c>
      <c r="D209" s="7">
        <f t="shared" si="37"/>
        <v>1</v>
      </c>
      <c r="E209" s="7">
        <f t="shared" si="38"/>
        <v>2</v>
      </c>
      <c r="F209" s="7">
        <f t="shared" si="39"/>
        <v>3</v>
      </c>
      <c r="G209" s="1">
        <f t="shared" si="40"/>
        <v>244</v>
      </c>
      <c r="H209" s="2">
        <f t="shared" si="41"/>
        <v>0.16234198270126413</v>
      </c>
      <c r="I209" s="8"/>
      <c r="J209" s="2">
        <f t="shared" si="44"/>
        <v>0.46972721224218228</v>
      </c>
      <c r="K209" s="2">
        <f t="shared" si="45"/>
        <v>0.30738522954091818</v>
      </c>
      <c r="L209" s="2">
        <f t="shared" si="46"/>
        <v>0.18695941450432468</v>
      </c>
      <c r="M209" s="2">
        <f t="shared" si="47"/>
        <v>3.5928143712574856E-2</v>
      </c>
      <c r="N209" s="1">
        <v>706</v>
      </c>
      <c r="O209" s="1">
        <v>462</v>
      </c>
      <c r="P209" s="1">
        <v>281</v>
      </c>
      <c r="Q209" s="1">
        <v>50</v>
      </c>
      <c r="R209" s="1">
        <v>0</v>
      </c>
      <c r="S209" s="68">
        <v>2</v>
      </c>
      <c r="T209" s="1">
        <v>2</v>
      </c>
      <c r="U209" s="1"/>
      <c r="V209" s="1"/>
      <c r="W209" s="1"/>
      <c r="X209" s="1"/>
      <c r="Y209" s="1"/>
      <c r="Z209" s="1"/>
      <c r="AA209" s="1"/>
      <c r="AB209" s="1"/>
      <c r="AG209" t="str">
        <f t="shared" si="48"/>
        <v>Belgrade</v>
      </c>
      <c r="AH209" t="s">
        <v>170</v>
      </c>
      <c r="AI209">
        <v>1</v>
      </c>
      <c r="AK209" s="130">
        <v>23</v>
      </c>
      <c r="AL209" s="131">
        <v>11</v>
      </c>
      <c r="AM209" s="131">
        <v>15</v>
      </c>
      <c r="AN209" s="133">
        <v>4020</v>
      </c>
      <c r="AO209">
        <f t="shared" si="42"/>
        <v>23011</v>
      </c>
      <c r="AP209" s="74" t="s">
        <v>1579</v>
      </c>
    </row>
    <row r="210" spans="1:42" hidden="1" outlineLevel="1" x14ac:dyDescent="0.2">
      <c r="A210" t="s">
        <v>2765</v>
      </c>
      <c r="B210" s="10" t="s">
        <v>977</v>
      </c>
      <c r="C210" s="1">
        <f t="shared" si="43"/>
        <v>346</v>
      </c>
      <c r="D210" s="7">
        <f t="shared" si="37"/>
        <v>1</v>
      </c>
      <c r="E210" s="7">
        <f t="shared" si="38"/>
        <v>2</v>
      </c>
      <c r="F210" s="7">
        <f t="shared" si="39"/>
        <v>3</v>
      </c>
      <c r="G210" s="1">
        <f t="shared" si="40"/>
        <v>84</v>
      </c>
      <c r="H210" s="2">
        <f t="shared" si="41"/>
        <v>0.24277456647398843</v>
      </c>
      <c r="I210" s="8"/>
      <c r="J210" s="2">
        <f t="shared" si="44"/>
        <v>0.52601156069364163</v>
      </c>
      <c r="K210" s="2">
        <f t="shared" si="45"/>
        <v>0.2832369942196532</v>
      </c>
      <c r="L210" s="2">
        <f t="shared" si="46"/>
        <v>0.17052023121387283</v>
      </c>
      <c r="M210" s="2">
        <f t="shared" si="47"/>
        <v>2.0231213872832332E-2</v>
      </c>
      <c r="N210" s="1">
        <v>182</v>
      </c>
      <c r="O210" s="1">
        <v>98</v>
      </c>
      <c r="P210" s="1">
        <v>59</v>
      </c>
      <c r="Q210" s="1">
        <v>6</v>
      </c>
      <c r="R210" s="1">
        <v>0</v>
      </c>
      <c r="S210" s="68">
        <v>1</v>
      </c>
      <c r="T210" s="1">
        <v>0</v>
      </c>
      <c r="U210" s="1"/>
      <c r="V210" s="1"/>
      <c r="W210" s="1"/>
      <c r="X210" s="1"/>
      <c r="Y210" s="1"/>
      <c r="Z210" s="1"/>
      <c r="AA210" s="1"/>
      <c r="AB210" s="1"/>
      <c r="AG210" t="str">
        <f t="shared" si="48"/>
        <v>Belmont</v>
      </c>
      <c r="AH210" t="s">
        <v>2960</v>
      </c>
      <c r="AI210">
        <v>2</v>
      </c>
      <c r="AK210" s="130">
        <v>23</v>
      </c>
      <c r="AL210" s="131">
        <v>27</v>
      </c>
      <c r="AM210" s="131">
        <v>10</v>
      </c>
      <c r="AN210" s="133">
        <v>4125</v>
      </c>
      <c r="AO210">
        <f t="shared" si="42"/>
        <v>23027</v>
      </c>
      <c r="AP210" s="74" t="s">
        <v>1579</v>
      </c>
    </row>
    <row r="211" spans="1:42" hidden="1" outlineLevel="1" x14ac:dyDescent="0.2">
      <c r="A211" t="s">
        <v>3409</v>
      </c>
      <c r="B211" s="10" t="s">
        <v>977</v>
      </c>
      <c r="C211" s="1">
        <f t="shared" si="43"/>
        <v>94</v>
      </c>
      <c r="D211" s="7">
        <f t="shared" si="37"/>
        <v>1</v>
      </c>
      <c r="E211" s="7">
        <f t="shared" si="38"/>
        <v>3</v>
      </c>
      <c r="F211" s="7">
        <f t="shared" si="39"/>
        <v>2</v>
      </c>
      <c r="G211" s="1">
        <f t="shared" si="40"/>
        <v>18</v>
      </c>
      <c r="H211" s="2">
        <f t="shared" si="41"/>
        <v>0.19148936170212766</v>
      </c>
      <c r="I211" s="8"/>
      <c r="J211" s="2">
        <f t="shared" si="44"/>
        <v>0.46808510638297873</v>
      </c>
      <c r="K211" s="2">
        <f t="shared" si="45"/>
        <v>0.23404255319148937</v>
      </c>
      <c r="L211" s="2">
        <f t="shared" si="46"/>
        <v>0.27659574468085107</v>
      </c>
      <c r="M211" s="2">
        <f t="shared" si="47"/>
        <v>2.1276595744680826E-2</v>
      </c>
      <c r="N211" s="1">
        <v>44</v>
      </c>
      <c r="O211" s="1">
        <v>22</v>
      </c>
      <c r="P211" s="1">
        <v>26</v>
      </c>
      <c r="Q211" s="1">
        <v>1</v>
      </c>
      <c r="R211" s="1">
        <v>1</v>
      </c>
      <c r="S211" s="68">
        <v>0</v>
      </c>
      <c r="T211" s="1">
        <v>0</v>
      </c>
      <c r="U211" s="1"/>
      <c r="V211" s="1"/>
      <c r="W211" s="1"/>
      <c r="X211" s="1"/>
      <c r="Y211" s="1"/>
      <c r="Z211" s="1"/>
      <c r="AA211" s="1"/>
      <c r="AB211" s="1"/>
      <c r="AG211" t="str">
        <f>A211</f>
        <v>Benedicta</v>
      </c>
      <c r="AH211" t="s">
        <v>512</v>
      </c>
      <c r="AI211">
        <v>2</v>
      </c>
      <c r="AK211" s="130">
        <v>23</v>
      </c>
      <c r="AL211" s="131">
        <v>3</v>
      </c>
      <c r="AM211" s="131"/>
      <c r="AN211" s="133">
        <v>4145</v>
      </c>
      <c r="AO211">
        <f t="shared" si="42"/>
        <v>23003</v>
      </c>
      <c r="AP211" s="74" t="s">
        <v>3010</v>
      </c>
    </row>
    <row r="212" spans="1:42" hidden="1" outlineLevel="1" x14ac:dyDescent="0.2">
      <c r="A212" t="s">
        <v>2893</v>
      </c>
      <c r="B212" s="10" t="s">
        <v>977</v>
      </c>
      <c r="C212" s="1">
        <f t="shared" si="43"/>
        <v>1249</v>
      </c>
      <c r="D212" s="7">
        <f t="shared" si="37"/>
        <v>1</v>
      </c>
      <c r="E212" s="7">
        <f t="shared" si="38"/>
        <v>2</v>
      </c>
      <c r="F212" s="7">
        <f t="shared" si="39"/>
        <v>3</v>
      </c>
      <c r="G212" s="1">
        <f t="shared" si="40"/>
        <v>282</v>
      </c>
      <c r="H212" s="2">
        <f t="shared" si="41"/>
        <v>0.22578062449959968</v>
      </c>
      <c r="I212" s="8"/>
      <c r="J212" s="2">
        <f t="shared" si="44"/>
        <v>0.48438751000800639</v>
      </c>
      <c r="K212" s="2">
        <f t="shared" si="45"/>
        <v>0.25860688550840671</v>
      </c>
      <c r="L212" s="2">
        <f t="shared" si="46"/>
        <v>0.23378702962369896</v>
      </c>
      <c r="M212" s="2">
        <f t="shared" si="47"/>
        <v>2.321857485988793E-2</v>
      </c>
      <c r="N212" s="1">
        <v>605</v>
      </c>
      <c r="O212" s="1">
        <v>323</v>
      </c>
      <c r="P212" s="1">
        <v>292</v>
      </c>
      <c r="Q212" s="1">
        <v>19</v>
      </c>
      <c r="R212" s="1">
        <v>4</v>
      </c>
      <c r="S212" s="68">
        <v>2</v>
      </c>
      <c r="T212" s="1">
        <v>3</v>
      </c>
      <c r="U212" s="1"/>
      <c r="V212" s="1"/>
      <c r="W212" s="1">
        <v>1</v>
      </c>
      <c r="X212" s="1"/>
      <c r="Y212" s="1"/>
      <c r="Z212" s="1"/>
      <c r="AA212" s="1"/>
      <c r="AB212" s="1"/>
      <c r="AG212" t="str">
        <f t="shared" si="48"/>
        <v>Benton</v>
      </c>
      <c r="AH212" t="s">
        <v>170</v>
      </c>
      <c r="AI212">
        <v>1</v>
      </c>
      <c r="AK212" s="130">
        <v>23</v>
      </c>
      <c r="AL212" s="131">
        <v>11</v>
      </c>
      <c r="AM212" s="131">
        <v>20</v>
      </c>
      <c r="AN212" s="133">
        <v>4475</v>
      </c>
      <c r="AO212">
        <f t="shared" si="42"/>
        <v>23011</v>
      </c>
      <c r="AP212" s="74" t="s">
        <v>1579</v>
      </c>
    </row>
    <row r="213" spans="1:42" hidden="1" outlineLevel="1" x14ac:dyDescent="0.2">
      <c r="A213" t="s">
        <v>1502</v>
      </c>
      <c r="B213" s="10" t="s">
        <v>977</v>
      </c>
      <c r="C213" s="1">
        <f t="shared" si="43"/>
        <v>2444</v>
      </c>
      <c r="D213" s="7">
        <f t="shared" si="37"/>
        <v>1</v>
      </c>
      <c r="E213" s="7">
        <f t="shared" si="38"/>
        <v>2</v>
      </c>
      <c r="F213" s="7">
        <f t="shared" si="39"/>
        <v>3</v>
      </c>
      <c r="G213" s="1">
        <f t="shared" si="40"/>
        <v>276</v>
      </c>
      <c r="H213" s="2">
        <f t="shared" si="41"/>
        <v>0.11292962356792144</v>
      </c>
      <c r="I213" s="8"/>
      <c r="J213" s="2">
        <f t="shared" si="44"/>
        <v>0.46890343698854337</v>
      </c>
      <c r="K213" s="2">
        <f t="shared" si="45"/>
        <v>0.35597381342062195</v>
      </c>
      <c r="L213" s="2">
        <f t="shared" si="46"/>
        <v>0.15261865793780688</v>
      </c>
      <c r="M213" s="2">
        <f t="shared" si="47"/>
        <v>2.2504091653027747E-2</v>
      </c>
      <c r="N213" s="1">
        <v>1146</v>
      </c>
      <c r="O213" s="1">
        <v>870</v>
      </c>
      <c r="P213" s="1">
        <v>373</v>
      </c>
      <c r="Q213" s="1">
        <v>34</v>
      </c>
      <c r="R213" s="1">
        <v>13</v>
      </c>
      <c r="S213" s="68">
        <v>8</v>
      </c>
      <c r="T213" s="1">
        <v>0</v>
      </c>
      <c r="U213" s="1"/>
      <c r="V213" s="1"/>
      <c r="W213" s="1"/>
      <c r="X213" s="1"/>
      <c r="Y213" s="1"/>
      <c r="Z213" s="1"/>
      <c r="AA213" s="1"/>
      <c r="AB213" s="1"/>
      <c r="AG213" t="str">
        <f t="shared" si="48"/>
        <v>Berwick</v>
      </c>
      <c r="AH213" t="s">
        <v>2961</v>
      </c>
      <c r="AI213">
        <v>1</v>
      </c>
      <c r="AK213" s="130">
        <v>23</v>
      </c>
      <c r="AL213" s="131">
        <v>31</v>
      </c>
      <c r="AM213" s="131">
        <v>20</v>
      </c>
      <c r="AN213" s="133">
        <v>4720</v>
      </c>
      <c r="AO213">
        <f t="shared" si="42"/>
        <v>23031</v>
      </c>
      <c r="AP213" s="74" t="s">
        <v>1579</v>
      </c>
    </row>
    <row r="214" spans="1:42" hidden="1" outlineLevel="1" x14ac:dyDescent="0.2">
      <c r="A214" t="s">
        <v>2739</v>
      </c>
      <c r="B214" s="10" t="s">
        <v>977</v>
      </c>
      <c r="C214" s="1">
        <f t="shared" si="43"/>
        <v>1339</v>
      </c>
      <c r="D214" s="7">
        <f t="shared" si="37"/>
        <v>1</v>
      </c>
      <c r="E214" s="7">
        <f t="shared" si="38"/>
        <v>2</v>
      </c>
      <c r="F214" s="7">
        <f t="shared" si="39"/>
        <v>3</v>
      </c>
      <c r="G214" s="1">
        <f t="shared" si="40"/>
        <v>310</v>
      </c>
      <c r="H214" s="2">
        <f t="shared" si="41"/>
        <v>0.23151605675877521</v>
      </c>
      <c r="I214" s="8"/>
      <c r="J214" s="2">
        <f t="shared" si="44"/>
        <v>0.5145631067961165</v>
      </c>
      <c r="K214" s="2">
        <f t="shared" si="45"/>
        <v>0.28304705003734132</v>
      </c>
      <c r="L214" s="2">
        <f t="shared" si="46"/>
        <v>0.15683345780433158</v>
      </c>
      <c r="M214" s="2">
        <f t="shared" si="47"/>
        <v>4.55563853622106E-2</v>
      </c>
      <c r="N214" s="1">
        <v>689</v>
      </c>
      <c r="O214" s="1">
        <v>379</v>
      </c>
      <c r="P214" s="1">
        <v>210</v>
      </c>
      <c r="Q214" s="1">
        <v>44</v>
      </c>
      <c r="R214" s="1">
        <v>12</v>
      </c>
      <c r="S214" s="68">
        <v>2</v>
      </c>
      <c r="T214" s="1">
        <v>2</v>
      </c>
      <c r="U214" s="1"/>
      <c r="V214" s="1"/>
      <c r="W214" s="1">
        <v>1</v>
      </c>
      <c r="X214" s="1"/>
      <c r="Y214" s="1"/>
      <c r="Z214" s="1"/>
      <c r="AA214" s="1"/>
      <c r="AB214" s="1"/>
      <c r="AG214" t="str">
        <f t="shared" si="48"/>
        <v>Bethel</v>
      </c>
      <c r="AH214" t="s">
        <v>1026</v>
      </c>
      <c r="AI214">
        <v>2</v>
      </c>
      <c r="AK214" s="130">
        <v>23</v>
      </c>
      <c r="AL214" s="131">
        <v>17</v>
      </c>
      <c r="AM214" s="131">
        <v>10</v>
      </c>
      <c r="AN214" s="133">
        <v>4825</v>
      </c>
      <c r="AO214">
        <f t="shared" si="42"/>
        <v>23017</v>
      </c>
      <c r="AP214" s="74" t="s">
        <v>1579</v>
      </c>
    </row>
    <row r="215" spans="1:42" hidden="1" outlineLevel="1" x14ac:dyDescent="0.2">
      <c r="A215" t="s">
        <v>1533</v>
      </c>
      <c r="B215" s="10" t="s">
        <v>977</v>
      </c>
      <c r="C215" s="1">
        <f t="shared" si="43"/>
        <v>8677</v>
      </c>
      <c r="D215" s="7">
        <f t="shared" si="37"/>
        <v>1</v>
      </c>
      <c r="E215" s="7">
        <f t="shared" si="38"/>
        <v>2</v>
      </c>
      <c r="F215" s="7">
        <f t="shared" si="39"/>
        <v>3</v>
      </c>
      <c r="G215" s="1">
        <f t="shared" si="40"/>
        <v>3885</v>
      </c>
      <c r="H215" s="2">
        <f t="shared" si="41"/>
        <v>0.44773539241673388</v>
      </c>
      <c r="I215" s="8"/>
      <c r="J215" s="2">
        <f t="shared" si="44"/>
        <v>0.65149245130805578</v>
      </c>
      <c r="K215" s="2">
        <f t="shared" si="45"/>
        <v>0.2037570588913219</v>
      </c>
      <c r="L215" s="2">
        <f t="shared" si="46"/>
        <v>0.11743690215512274</v>
      </c>
      <c r="M215" s="2">
        <f t="shared" si="47"/>
        <v>2.7313587645499585E-2</v>
      </c>
      <c r="N215" s="1">
        <v>5653</v>
      </c>
      <c r="O215" s="1">
        <v>1768</v>
      </c>
      <c r="P215" s="1">
        <v>1019</v>
      </c>
      <c r="Q215" s="1">
        <v>180</v>
      </c>
      <c r="R215" s="1">
        <v>30</v>
      </c>
      <c r="S215" s="68">
        <v>21</v>
      </c>
      <c r="T215" s="1">
        <v>4</v>
      </c>
      <c r="U215" s="1"/>
      <c r="V215" s="1"/>
      <c r="W215" s="1">
        <v>2</v>
      </c>
      <c r="X215" s="1"/>
      <c r="Y215" s="1"/>
      <c r="Z215" s="1"/>
      <c r="AA215" s="1"/>
      <c r="AB215" s="1"/>
      <c r="AG215" t="str">
        <f t="shared" si="48"/>
        <v>Biddeford</v>
      </c>
      <c r="AH215" t="s">
        <v>2961</v>
      </c>
      <c r="AI215">
        <v>1</v>
      </c>
      <c r="AK215" s="130">
        <v>23</v>
      </c>
      <c r="AL215" s="131">
        <v>31</v>
      </c>
      <c r="AM215" s="131">
        <v>25</v>
      </c>
      <c r="AN215" s="133">
        <v>4860</v>
      </c>
      <c r="AO215">
        <f t="shared" si="42"/>
        <v>23031</v>
      </c>
      <c r="AP215" s="74" t="s">
        <v>2331</v>
      </c>
    </row>
    <row r="216" spans="1:42" hidden="1" outlineLevel="1" x14ac:dyDescent="0.2">
      <c r="A216" t="s">
        <v>3179</v>
      </c>
      <c r="B216" s="10" t="s">
        <v>977</v>
      </c>
      <c r="C216" s="1">
        <f t="shared" si="43"/>
        <v>598</v>
      </c>
      <c r="D216" s="7">
        <f t="shared" si="37"/>
        <v>1</v>
      </c>
      <c r="E216" s="7">
        <f t="shared" si="38"/>
        <v>2</v>
      </c>
      <c r="F216" s="7">
        <f t="shared" si="39"/>
        <v>3</v>
      </c>
      <c r="G216" s="1">
        <f t="shared" si="40"/>
        <v>119</v>
      </c>
      <c r="H216" s="2">
        <f t="shared" si="41"/>
        <v>0.19899665551839466</v>
      </c>
      <c r="I216" s="8"/>
      <c r="J216" s="2">
        <f t="shared" si="44"/>
        <v>0.49498327759197325</v>
      </c>
      <c r="K216" s="2">
        <f t="shared" si="45"/>
        <v>0.29598662207357862</v>
      </c>
      <c r="L216" s="2">
        <f t="shared" si="46"/>
        <v>0.18394648829431437</v>
      </c>
      <c r="M216" s="2">
        <f t="shared" si="47"/>
        <v>2.5083612040133763E-2</v>
      </c>
      <c r="N216" s="1">
        <v>296</v>
      </c>
      <c r="O216" s="1">
        <v>177</v>
      </c>
      <c r="P216" s="1">
        <v>110</v>
      </c>
      <c r="Q216" s="1">
        <v>12</v>
      </c>
      <c r="R216" s="1">
        <v>2</v>
      </c>
      <c r="S216" s="68">
        <v>0</v>
      </c>
      <c r="T216" s="1">
        <v>0</v>
      </c>
      <c r="U216" s="1"/>
      <c r="V216" s="1"/>
      <c r="W216" s="1">
        <v>1</v>
      </c>
      <c r="X216" s="1"/>
      <c r="Y216" s="1"/>
      <c r="Z216" s="1"/>
      <c r="AA216" s="1"/>
      <c r="AB216" s="1"/>
      <c r="AG216" t="str">
        <f t="shared" si="48"/>
        <v>Bingham</v>
      </c>
      <c r="AH216" t="s">
        <v>2138</v>
      </c>
      <c r="AI216">
        <v>2</v>
      </c>
      <c r="AK216" s="130">
        <v>23</v>
      </c>
      <c r="AL216" s="131">
        <v>25</v>
      </c>
      <c r="AM216" s="131">
        <v>15</v>
      </c>
      <c r="AN216" s="133">
        <v>5000</v>
      </c>
      <c r="AO216">
        <f t="shared" si="42"/>
        <v>23025</v>
      </c>
      <c r="AP216" s="74" t="s">
        <v>1579</v>
      </c>
    </row>
    <row r="217" spans="1:42" hidden="1" outlineLevel="1" x14ac:dyDescent="0.2">
      <c r="A217" t="s">
        <v>3184</v>
      </c>
      <c r="B217" s="10" t="s">
        <v>977</v>
      </c>
      <c r="C217" s="1">
        <f t="shared" si="43"/>
        <v>385</v>
      </c>
      <c r="D217" s="7">
        <f t="shared" si="37"/>
        <v>2</v>
      </c>
      <c r="E217" s="7">
        <f t="shared" si="38"/>
        <v>1</v>
      </c>
      <c r="F217" s="7">
        <f t="shared" si="39"/>
        <v>3</v>
      </c>
      <c r="G217" s="1">
        <f t="shared" si="40"/>
        <v>40</v>
      </c>
      <c r="H217" s="2">
        <f t="shared" si="41"/>
        <v>0.1038961038961039</v>
      </c>
      <c r="I217" s="8"/>
      <c r="J217" s="2">
        <f t="shared" si="44"/>
        <v>0.35584415584415585</v>
      </c>
      <c r="K217" s="2">
        <f t="shared" si="45"/>
        <v>0.45974025974025973</v>
      </c>
      <c r="L217" s="2">
        <f t="shared" si="46"/>
        <v>0.18181818181818182</v>
      </c>
      <c r="M217" s="2">
        <f t="shared" si="47"/>
        <v>2.5974025974025983E-3</v>
      </c>
      <c r="N217" s="1">
        <v>137</v>
      </c>
      <c r="O217" s="1">
        <v>177</v>
      </c>
      <c r="P217" s="1">
        <v>70</v>
      </c>
      <c r="Q217" s="1">
        <v>1</v>
      </c>
      <c r="R217" s="1">
        <v>0</v>
      </c>
      <c r="S217" s="68">
        <v>0</v>
      </c>
      <c r="T217" s="1">
        <v>0</v>
      </c>
      <c r="U217" s="1"/>
      <c r="V217" s="1"/>
      <c r="W217" s="1"/>
      <c r="X217" s="1"/>
      <c r="Y217" s="1"/>
      <c r="Z217" s="1"/>
      <c r="AA217" s="1"/>
      <c r="AB217" s="1"/>
      <c r="AG217" t="str">
        <f t="shared" si="48"/>
        <v>Blaine</v>
      </c>
      <c r="AH217" t="s">
        <v>512</v>
      </c>
      <c r="AI217">
        <v>2</v>
      </c>
      <c r="AK217" s="130">
        <v>23</v>
      </c>
      <c r="AL217" s="131">
        <v>3</v>
      </c>
      <c r="AM217" s="131">
        <v>30</v>
      </c>
      <c r="AN217" s="133">
        <v>5385</v>
      </c>
      <c r="AO217">
        <f t="shared" si="42"/>
        <v>23003</v>
      </c>
      <c r="AP217" s="74" t="s">
        <v>1579</v>
      </c>
    </row>
    <row r="218" spans="1:42" hidden="1" outlineLevel="1" x14ac:dyDescent="0.2">
      <c r="A218" t="s">
        <v>1534</v>
      </c>
      <c r="B218" s="10" t="s">
        <v>977</v>
      </c>
      <c r="C218" s="1">
        <f t="shared" si="43"/>
        <v>1284</v>
      </c>
      <c r="D218" s="7">
        <f t="shared" si="37"/>
        <v>1</v>
      </c>
      <c r="E218" s="7">
        <f t="shared" si="38"/>
        <v>2</v>
      </c>
      <c r="F218" s="7">
        <f t="shared" si="39"/>
        <v>3</v>
      </c>
      <c r="G218" s="1">
        <f t="shared" si="40"/>
        <v>197</v>
      </c>
      <c r="H218" s="2">
        <f t="shared" si="41"/>
        <v>0.15342679127725856</v>
      </c>
      <c r="I218" s="8"/>
      <c r="J218" s="2">
        <f t="shared" si="44"/>
        <v>0.45482866043613707</v>
      </c>
      <c r="K218" s="2">
        <f t="shared" si="45"/>
        <v>0.30140186915887851</v>
      </c>
      <c r="L218" s="2">
        <f t="shared" si="46"/>
        <v>0.1409657320872274</v>
      </c>
      <c r="M218" s="2">
        <f t="shared" si="47"/>
        <v>0.10280373831775697</v>
      </c>
      <c r="N218" s="1">
        <v>584</v>
      </c>
      <c r="O218" s="1">
        <v>387</v>
      </c>
      <c r="P218" s="1">
        <v>181</v>
      </c>
      <c r="Q218" s="1">
        <v>122</v>
      </c>
      <c r="R218" s="1">
        <v>4</v>
      </c>
      <c r="S218" s="68">
        <v>2</v>
      </c>
      <c r="T218" s="1">
        <v>4</v>
      </c>
      <c r="U218" s="1"/>
      <c r="V218" s="1"/>
      <c r="W218" s="1"/>
      <c r="X218" s="1"/>
      <c r="Y218" s="1"/>
      <c r="Z218" s="1"/>
      <c r="AA218" s="1"/>
      <c r="AB218" s="1"/>
      <c r="AG218" t="str">
        <f t="shared" si="48"/>
        <v>Blue Hill</v>
      </c>
      <c r="AH218" t="s">
        <v>1827</v>
      </c>
      <c r="AI218">
        <v>2</v>
      </c>
      <c r="AK218" s="130">
        <v>23</v>
      </c>
      <c r="AL218" s="131">
        <v>9</v>
      </c>
      <c r="AM218" s="131">
        <v>20</v>
      </c>
      <c r="AN218" s="133">
        <v>5700</v>
      </c>
      <c r="AO218">
        <f t="shared" si="42"/>
        <v>23009</v>
      </c>
      <c r="AP218" s="74" t="s">
        <v>1579</v>
      </c>
    </row>
    <row r="219" spans="1:42" hidden="1" outlineLevel="1" x14ac:dyDescent="0.2">
      <c r="A219" t="s">
        <v>1889</v>
      </c>
      <c r="B219" s="10" t="s">
        <v>977</v>
      </c>
      <c r="C219" s="1">
        <f t="shared" si="43"/>
        <v>1618</v>
      </c>
      <c r="D219" s="7">
        <f t="shared" si="37"/>
        <v>1</v>
      </c>
      <c r="E219" s="7">
        <f t="shared" si="38"/>
        <v>2</v>
      </c>
      <c r="F219" s="7">
        <f t="shared" si="39"/>
        <v>3</v>
      </c>
      <c r="G219" s="1">
        <f t="shared" si="40"/>
        <v>42</v>
      </c>
      <c r="H219" s="2">
        <f t="shared" si="41"/>
        <v>2.595797280593325E-2</v>
      </c>
      <c r="I219" s="8"/>
      <c r="J219" s="2">
        <f t="shared" si="44"/>
        <v>0.41038318912237332</v>
      </c>
      <c r="K219" s="2">
        <f t="shared" si="45"/>
        <v>0.38442521631644005</v>
      </c>
      <c r="L219" s="2">
        <f t="shared" si="46"/>
        <v>0.17552533992583436</v>
      </c>
      <c r="M219" s="2">
        <f t="shared" si="47"/>
        <v>2.9666254635352329E-2</v>
      </c>
      <c r="N219" s="1">
        <v>664</v>
      </c>
      <c r="O219" s="1">
        <v>622</v>
      </c>
      <c r="P219" s="1">
        <v>284</v>
      </c>
      <c r="Q219" s="1">
        <v>27</v>
      </c>
      <c r="R219" s="1">
        <v>8</v>
      </c>
      <c r="S219" s="68">
        <v>4</v>
      </c>
      <c r="T219" s="1">
        <v>8</v>
      </c>
      <c r="U219" s="1"/>
      <c r="V219" s="1"/>
      <c r="W219" s="1">
        <v>1</v>
      </c>
      <c r="X219" s="1"/>
      <c r="Y219" s="1"/>
      <c r="Z219" s="1"/>
      <c r="AA219" s="1"/>
      <c r="AB219" s="1"/>
      <c r="AG219" t="str">
        <f t="shared" si="48"/>
        <v>Boothbay</v>
      </c>
      <c r="AH219" t="s">
        <v>2585</v>
      </c>
      <c r="AI219">
        <v>1</v>
      </c>
      <c r="AK219" s="130">
        <v>23</v>
      </c>
      <c r="AL219" s="131">
        <v>15</v>
      </c>
      <c r="AM219" s="131">
        <v>10</v>
      </c>
      <c r="AN219" s="133">
        <v>6050</v>
      </c>
      <c r="AO219">
        <f t="shared" si="42"/>
        <v>23015</v>
      </c>
      <c r="AP219" s="74" t="s">
        <v>1579</v>
      </c>
    </row>
    <row r="220" spans="1:42" hidden="1" outlineLevel="1" x14ac:dyDescent="0.2">
      <c r="A220" t="s">
        <v>1890</v>
      </c>
      <c r="B220" s="10" t="s">
        <v>977</v>
      </c>
      <c r="C220" s="1">
        <f t="shared" si="43"/>
        <v>1397</v>
      </c>
      <c r="D220" s="7">
        <f t="shared" si="37"/>
        <v>1</v>
      </c>
      <c r="E220" s="7">
        <f t="shared" si="38"/>
        <v>2</v>
      </c>
      <c r="F220" s="7">
        <f t="shared" si="39"/>
        <v>3</v>
      </c>
      <c r="G220" s="1">
        <f t="shared" si="40"/>
        <v>49</v>
      </c>
      <c r="H220" s="2">
        <f t="shared" si="41"/>
        <v>3.5075161059413031E-2</v>
      </c>
      <c r="I220" s="8"/>
      <c r="J220" s="2">
        <f t="shared" si="44"/>
        <v>0.43736578382247676</v>
      </c>
      <c r="K220" s="2">
        <f t="shared" si="45"/>
        <v>0.40229062276306371</v>
      </c>
      <c r="L220" s="2">
        <f t="shared" si="46"/>
        <v>0.13242662848962061</v>
      </c>
      <c r="M220" s="2">
        <f t="shared" si="47"/>
        <v>2.7916964924838972E-2</v>
      </c>
      <c r="N220" s="1">
        <v>611</v>
      </c>
      <c r="O220" s="1">
        <v>562</v>
      </c>
      <c r="P220" s="1">
        <v>185</v>
      </c>
      <c r="Q220" s="1">
        <v>27</v>
      </c>
      <c r="R220" s="1">
        <v>7</v>
      </c>
      <c r="S220" s="68">
        <v>4</v>
      </c>
      <c r="T220" s="1">
        <v>1</v>
      </c>
      <c r="U220" s="1"/>
      <c r="V220" s="1"/>
      <c r="W220" s="1"/>
      <c r="X220" s="1"/>
      <c r="Y220" s="1"/>
      <c r="Z220" s="1"/>
      <c r="AA220" s="1"/>
      <c r="AB220" s="1"/>
      <c r="AG220" t="str">
        <f t="shared" si="48"/>
        <v>Boothbay Harbor</v>
      </c>
      <c r="AH220" t="s">
        <v>2585</v>
      </c>
      <c r="AI220">
        <v>1</v>
      </c>
      <c r="AK220" s="130">
        <v>23</v>
      </c>
      <c r="AL220" s="131">
        <v>15</v>
      </c>
      <c r="AM220" s="131">
        <v>15</v>
      </c>
      <c r="AN220" s="133">
        <v>6120</v>
      </c>
      <c r="AO220">
        <f t="shared" si="42"/>
        <v>23015</v>
      </c>
      <c r="AP220" s="74" t="s">
        <v>1579</v>
      </c>
    </row>
    <row r="221" spans="1:42" hidden="1" outlineLevel="1" x14ac:dyDescent="0.2">
      <c r="A221" t="s">
        <v>98</v>
      </c>
      <c r="B221" s="10" t="s">
        <v>977</v>
      </c>
      <c r="C221" s="1">
        <f t="shared" si="43"/>
        <v>1216</v>
      </c>
      <c r="D221" s="7">
        <f t="shared" si="37"/>
        <v>1</v>
      </c>
      <c r="E221" s="7">
        <f t="shared" si="38"/>
        <v>2</v>
      </c>
      <c r="F221" s="7">
        <f t="shared" si="39"/>
        <v>3</v>
      </c>
      <c r="G221" s="1">
        <f t="shared" si="40"/>
        <v>123</v>
      </c>
      <c r="H221" s="2">
        <f t="shared" si="41"/>
        <v>0.10115131578947369</v>
      </c>
      <c r="I221" s="8"/>
      <c r="J221" s="2">
        <f t="shared" si="44"/>
        <v>0.43421052631578949</v>
      </c>
      <c r="K221" s="2">
        <f t="shared" si="45"/>
        <v>0.33305921052631576</v>
      </c>
      <c r="L221" s="2">
        <f t="shared" si="46"/>
        <v>0.18256578947368421</v>
      </c>
      <c r="M221" s="2">
        <f t="shared" si="47"/>
        <v>5.0164473684210537E-2</v>
      </c>
      <c r="N221" s="1">
        <v>528</v>
      </c>
      <c r="O221" s="1">
        <v>405</v>
      </c>
      <c r="P221" s="1">
        <v>222</v>
      </c>
      <c r="Q221" s="1">
        <v>26</v>
      </c>
      <c r="R221" s="1">
        <v>25</v>
      </c>
      <c r="S221" s="68">
        <v>7</v>
      </c>
      <c r="T221" s="1">
        <v>2</v>
      </c>
      <c r="U221" s="1"/>
      <c r="V221" s="1"/>
      <c r="W221" s="1">
        <v>1</v>
      </c>
      <c r="X221" s="1"/>
      <c r="Y221" s="1"/>
      <c r="Z221" s="1"/>
      <c r="AA221" s="1"/>
      <c r="AB221" s="1"/>
      <c r="AG221" t="str">
        <f t="shared" si="48"/>
        <v>Bowdoin</v>
      </c>
      <c r="AH221" t="s">
        <v>499</v>
      </c>
      <c r="AI221">
        <v>1</v>
      </c>
      <c r="AK221" s="130">
        <v>23</v>
      </c>
      <c r="AL221" s="131">
        <v>23</v>
      </c>
      <c r="AM221" s="131">
        <v>15</v>
      </c>
      <c r="AN221" s="133">
        <v>6260</v>
      </c>
      <c r="AO221">
        <f t="shared" si="42"/>
        <v>23023</v>
      </c>
      <c r="AP221" s="74" t="s">
        <v>1579</v>
      </c>
    </row>
    <row r="222" spans="1:42" hidden="1" outlineLevel="1" x14ac:dyDescent="0.2">
      <c r="A222" t="s">
        <v>1522</v>
      </c>
      <c r="B222" s="10" t="s">
        <v>977</v>
      </c>
      <c r="C222" s="1">
        <f t="shared" si="43"/>
        <v>1337</v>
      </c>
      <c r="D222" s="7">
        <f t="shared" si="37"/>
        <v>1</v>
      </c>
      <c r="E222" s="7">
        <f t="shared" si="38"/>
        <v>2</v>
      </c>
      <c r="F222" s="7">
        <f t="shared" si="39"/>
        <v>3</v>
      </c>
      <c r="G222" s="1">
        <f t="shared" si="40"/>
        <v>226</v>
      </c>
      <c r="H222" s="2">
        <f t="shared" si="41"/>
        <v>0.16903515332834704</v>
      </c>
      <c r="I222" s="8"/>
      <c r="J222" s="2">
        <f t="shared" si="44"/>
        <v>0.47120418848167539</v>
      </c>
      <c r="K222" s="2">
        <f t="shared" si="45"/>
        <v>0.30216903515332832</v>
      </c>
      <c r="L222" s="2">
        <f t="shared" si="46"/>
        <v>0.1600598354525056</v>
      </c>
      <c r="M222" s="2">
        <f t="shared" si="47"/>
        <v>6.6566940912490741E-2</v>
      </c>
      <c r="N222" s="1">
        <v>630</v>
      </c>
      <c r="O222" s="1">
        <v>404</v>
      </c>
      <c r="P222" s="1">
        <v>214</v>
      </c>
      <c r="Q222" s="1">
        <v>78</v>
      </c>
      <c r="R222" s="1">
        <v>3</v>
      </c>
      <c r="S222" s="68">
        <v>5</v>
      </c>
      <c r="T222" s="1">
        <v>0</v>
      </c>
      <c r="U222" s="1"/>
      <c r="V222" s="1"/>
      <c r="W222" s="1">
        <v>3</v>
      </c>
      <c r="X222" s="1"/>
      <c r="Y222" s="1"/>
      <c r="Z222" s="1"/>
      <c r="AA222" s="1"/>
      <c r="AB222" s="1"/>
      <c r="AG222" t="str">
        <f t="shared" si="48"/>
        <v>Bowdoinham</v>
      </c>
      <c r="AH222" t="s">
        <v>499</v>
      </c>
      <c r="AI222">
        <v>1</v>
      </c>
      <c r="AK222" s="130">
        <v>23</v>
      </c>
      <c r="AL222" s="131">
        <v>23</v>
      </c>
      <c r="AM222" s="131">
        <v>20</v>
      </c>
      <c r="AN222" s="133">
        <v>6365</v>
      </c>
      <c r="AO222">
        <f t="shared" si="42"/>
        <v>23023</v>
      </c>
      <c r="AP222" s="74" t="s">
        <v>1579</v>
      </c>
    </row>
    <row r="223" spans="1:42" hidden="1" outlineLevel="1" x14ac:dyDescent="0.2">
      <c r="A223" t="s">
        <v>759</v>
      </c>
      <c r="B223" s="10" t="s">
        <v>977</v>
      </c>
      <c r="C223" s="1">
        <f t="shared" si="43"/>
        <v>83</v>
      </c>
      <c r="D223" s="7">
        <f t="shared" si="37"/>
        <v>2</v>
      </c>
      <c r="E223" s="7">
        <f t="shared" si="38"/>
        <v>1</v>
      </c>
      <c r="F223" s="7">
        <f t="shared" si="39"/>
        <v>3</v>
      </c>
      <c r="G223" s="1">
        <f t="shared" si="40"/>
        <v>7</v>
      </c>
      <c r="H223" s="2">
        <f t="shared" si="41"/>
        <v>8.4337349397590355E-2</v>
      </c>
      <c r="I223" s="8"/>
      <c r="J223" s="2">
        <f t="shared" si="44"/>
        <v>0.37349397590361444</v>
      </c>
      <c r="K223" s="2">
        <f t="shared" si="45"/>
        <v>0.45783132530120479</v>
      </c>
      <c r="L223" s="2">
        <f t="shared" si="46"/>
        <v>0.12048192771084337</v>
      </c>
      <c r="M223" s="2">
        <f t="shared" si="47"/>
        <v>4.8192771084337394E-2</v>
      </c>
      <c r="N223" s="1">
        <v>31</v>
      </c>
      <c r="O223" s="1">
        <v>38</v>
      </c>
      <c r="P223" s="1">
        <v>10</v>
      </c>
      <c r="Q223" s="1">
        <v>4</v>
      </c>
      <c r="R223" s="1">
        <v>0</v>
      </c>
      <c r="S223" s="68">
        <v>0</v>
      </c>
      <c r="T223" s="1">
        <v>0</v>
      </c>
      <c r="U223" s="1"/>
      <c r="V223" s="1"/>
      <c r="W223" s="1"/>
      <c r="X223" s="1"/>
      <c r="Y223" s="1"/>
      <c r="Z223" s="1"/>
      <c r="AA223" s="1"/>
      <c r="AB223" s="1"/>
      <c r="AG223" t="str">
        <f t="shared" si="48"/>
        <v>Bowerbank</v>
      </c>
      <c r="AH223" t="s">
        <v>727</v>
      </c>
      <c r="AI223">
        <v>2</v>
      </c>
      <c r="AK223" s="130">
        <v>23</v>
      </c>
      <c r="AL223" s="131">
        <v>21</v>
      </c>
      <c r="AM223" s="131">
        <v>25</v>
      </c>
      <c r="AN223" s="133">
        <v>6400</v>
      </c>
      <c r="AO223">
        <f t="shared" si="42"/>
        <v>23021</v>
      </c>
      <c r="AP223" s="74" t="s">
        <v>1579</v>
      </c>
    </row>
    <row r="224" spans="1:42" hidden="1" outlineLevel="1" x14ac:dyDescent="0.2">
      <c r="A224" t="s">
        <v>1543</v>
      </c>
      <c r="B224" s="10" t="s">
        <v>977</v>
      </c>
      <c r="C224" s="1">
        <f t="shared" si="43"/>
        <v>538</v>
      </c>
      <c r="D224" s="7">
        <f t="shared" si="37"/>
        <v>1</v>
      </c>
      <c r="E224" s="7">
        <f t="shared" si="38"/>
        <v>2</v>
      </c>
      <c r="F224" s="7">
        <f t="shared" si="39"/>
        <v>3</v>
      </c>
      <c r="G224" s="1">
        <f t="shared" si="40"/>
        <v>44</v>
      </c>
      <c r="H224" s="2">
        <f t="shared" si="41"/>
        <v>8.1784386617100371E-2</v>
      </c>
      <c r="I224" s="8"/>
      <c r="J224" s="2">
        <f t="shared" si="44"/>
        <v>0.44052044609665425</v>
      </c>
      <c r="K224" s="2">
        <f t="shared" si="45"/>
        <v>0.35873605947955389</v>
      </c>
      <c r="L224" s="2">
        <f t="shared" si="46"/>
        <v>0.17100371747211895</v>
      </c>
      <c r="M224" s="2">
        <f t="shared" si="47"/>
        <v>2.9739776951672847E-2</v>
      </c>
      <c r="N224" s="1">
        <v>237</v>
      </c>
      <c r="O224" s="1">
        <v>193</v>
      </c>
      <c r="P224" s="1">
        <v>92</v>
      </c>
      <c r="Q224" s="1">
        <v>11</v>
      </c>
      <c r="R224" s="1">
        <v>1</v>
      </c>
      <c r="S224" s="68">
        <v>4</v>
      </c>
      <c r="T224" s="1">
        <v>0</v>
      </c>
      <c r="U224" s="1"/>
      <c r="V224" s="1"/>
      <c r="W224" s="1"/>
      <c r="X224" s="1"/>
      <c r="Y224" s="1"/>
      <c r="Z224" s="1"/>
      <c r="AA224" s="1"/>
      <c r="AB224" s="1"/>
      <c r="AG224" t="str">
        <f t="shared" si="48"/>
        <v>Bradford</v>
      </c>
      <c r="AH224" t="s">
        <v>713</v>
      </c>
      <c r="AI224">
        <v>2</v>
      </c>
      <c r="AK224" s="130">
        <v>23</v>
      </c>
      <c r="AL224" s="131">
        <v>19</v>
      </c>
      <c r="AM224" s="131">
        <v>15</v>
      </c>
      <c r="AN224" s="133">
        <v>6575</v>
      </c>
      <c r="AO224">
        <f t="shared" si="42"/>
        <v>23019</v>
      </c>
      <c r="AP224" s="74" t="s">
        <v>1579</v>
      </c>
    </row>
    <row r="225" spans="1:42" hidden="1" outlineLevel="1" x14ac:dyDescent="0.2">
      <c r="A225" t="s">
        <v>2755</v>
      </c>
      <c r="B225" s="10" t="s">
        <v>977</v>
      </c>
      <c r="C225" s="1">
        <f t="shared" si="43"/>
        <v>646</v>
      </c>
      <c r="D225" s="7">
        <f t="shared" si="37"/>
        <v>1</v>
      </c>
      <c r="E225" s="7">
        <f t="shared" si="38"/>
        <v>2</v>
      </c>
      <c r="F225" s="7">
        <f t="shared" si="39"/>
        <v>3</v>
      </c>
      <c r="G225" s="1">
        <f t="shared" si="40"/>
        <v>330</v>
      </c>
      <c r="H225" s="2">
        <f t="shared" si="41"/>
        <v>0.51083591331269351</v>
      </c>
      <c r="I225" s="8"/>
      <c r="J225" s="2">
        <f t="shared" si="44"/>
        <v>0.67647058823529416</v>
      </c>
      <c r="K225" s="2">
        <f t="shared" si="45"/>
        <v>0.16563467492260062</v>
      </c>
      <c r="L225" s="2">
        <f t="shared" si="46"/>
        <v>0.13312693498452013</v>
      </c>
      <c r="M225" s="2">
        <f t="shared" si="47"/>
        <v>2.4767801857585092E-2</v>
      </c>
      <c r="N225" s="1">
        <v>437</v>
      </c>
      <c r="O225" s="1">
        <v>107</v>
      </c>
      <c r="P225" s="1">
        <v>86</v>
      </c>
      <c r="Q225" s="1">
        <v>8</v>
      </c>
      <c r="R225" s="1">
        <v>1</v>
      </c>
      <c r="S225" s="68">
        <v>2</v>
      </c>
      <c r="T225" s="1">
        <v>5</v>
      </c>
      <c r="U225" s="1"/>
      <c r="V225" s="1"/>
      <c r="W225" s="1"/>
      <c r="X225" s="1"/>
      <c r="Y225" s="1"/>
      <c r="Z225" s="1"/>
      <c r="AA225" s="1"/>
      <c r="AB225" s="1"/>
      <c r="AG225" t="str">
        <f t="shared" si="48"/>
        <v>Bradley</v>
      </c>
      <c r="AH225" t="s">
        <v>713</v>
      </c>
      <c r="AI225">
        <v>2</v>
      </c>
      <c r="AK225" s="130">
        <v>23</v>
      </c>
      <c r="AL225" s="131">
        <v>19</v>
      </c>
      <c r="AM225" s="131">
        <v>20</v>
      </c>
      <c r="AN225" s="133">
        <v>6680</v>
      </c>
      <c r="AO225">
        <f t="shared" si="42"/>
        <v>23019</v>
      </c>
      <c r="AP225" s="74" t="s">
        <v>1579</v>
      </c>
    </row>
    <row r="226" spans="1:42" hidden="1" outlineLevel="1" x14ac:dyDescent="0.2">
      <c r="A226" t="s">
        <v>760</v>
      </c>
      <c r="B226" s="10" t="s">
        <v>977</v>
      </c>
      <c r="C226" s="1">
        <f t="shared" si="43"/>
        <v>427</v>
      </c>
      <c r="D226" s="7">
        <f t="shared" si="37"/>
        <v>1</v>
      </c>
      <c r="E226" s="7">
        <f t="shared" si="38"/>
        <v>2</v>
      </c>
      <c r="F226" s="7">
        <f t="shared" si="39"/>
        <v>3</v>
      </c>
      <c r="G226" s="1">
        <f t="shared" si="40"/>
        <v>29</v>
      </c>
      <c r="H226" s="2">
        <f t="shared" si="41"/>
        <v>6.7915690866510545E-2</v>
      </c>
      <c r="I226" s="8"/>
      <c r="J226" s="2">
        <f t="shared" si="44"/>
        <v>0.43091334894613581</v>
      </c>
      <c r="K226" s="2">
        <f t="shared" si="45"/>
        <v>0.36299765807962531</v>
      </c>
      <c r="L226" s="2">
        <f t="shared" si="46"/>
        <v>0.16861826697892271</v>
      </c>
      <c r="M226" s="2">
        <f t="shared" si="47"/>
        <v>3.7470725995316118E-2</v>
      </c>
      <c r="N226" s="1">
        <v>184</v>
      </c>
      <c r="O226" s="1">
        <v>155</v>
      </c>
      <c r="P226" s="1">
        <v>72</v>
      </c>
      <c r="Q226" s="1">
        <v>13</v>
      </c>
      <c r="R226" s="1">
        <v>1</v>
      </c>
      <c r="S226" s="68">
        <v>2</v>
      </c>
      <c r="T226" s="1">
        <v>0</v>
      </c>
      <c r="U226" s="1"/>
      <c r="V226" s="1"/>
      <c r="W226" s="1"/>
      <c r="X226" s="1"/>
      <c r="Y226" s="1"/>
      <c r="Z226" s="1"/>
      <c r="AA226" s="1"/>
      <c r="AB226" s="1"/>
      <c r="AG226" t="str">
        <f t="shared" si="48"/>
        <v>Bremen</v>
      </c>
      <c r="AH226" t="s">
        <v>2585</v>
      </c>
      <c r="AI226">
        <v>1</v>
      </c>
      <c r="AK226" s="130">
        <v>23</v>
      </c>
      <c r="AL226" s="131">
        <v>15</v>
      </c>
      <c r="AM226" s="131">
        <v>20</v>
      </c>
      <c r="AN226" s="133">
        <v>6855</v>
      </c>
      <c r="AO226">
        <f t="shared" si="42"/>
        <v>23015</v>
      </c>
      <c r="AP226" s="74" t="s">
        <v>1579</v>
      </c>
    </row>
    <row r="227" spans="1:42" hidden="1" outlineLevel="1" x14ac:dyDescent="0.2">
      <c r="A227" t="s">
        <v>761</v>
      </c>
      <c r="B227" s="10" t="s">
        <v>977</v>
      </c>
      <c r="C227" s="1">
        <f t="shared" si="43"/>
        <v>4658</v>
      </c>
      <c r="D227" s="7">
        <f t="shared" si="37"/>
        <v>1</v>
      </c>
      <c r="E227" s="7">
        <f t="shared" si="38"/>
        <v>2</v>
      </c>
      <c r="F227" s="7">
        <f t="shared" si="39"/>
        <v>3</v>
      </c>
      <c r="G227" s="1">
        <f t="shared" si="40"/>
        <v>571</v>
      </c>
      <c r="H227" s="2">
        <f t="shared" si="41"/>
        <v>0.12258480034349506</v>
      </c>
      <c r="I227" s="8"/>
      <c r="J227" s="2">
        <f t="shared" si="44"/>
        <v>0.49398883641047658</v>
      </c>
      <c r="K227" s="2">
        <f t="shared" si="45"/>
        <v>0.37140403606698152</v>
      </c>
      <c r="L227" s="2">
        <f t="shared" si="46"/>
        <v>0.11421210820094461</v>
      </c>
      <c r="M227" s="2">
        <f t="shared" si="47"/>
        <v>2.0395019321597332E-2</v>
      </c>
      <c r="N227" s="1">
        <v>2301</v>
      </c>
      <c r="O227" s="1">
        <v>1730</v>
      </c>
      <c r="P227" s="1">
        <v>532</v>
      </c>
      <c r="Q227" s="1">
        <v>56</v>
      </c>
      <c r="R227" s="1">
        <v>25</v>
      </c>
      <c r="S227" s="68">
        <v>13</v>
      </c>
      <c r="T227" s="1">
        <v>1</v>
      </c>
      <c r="U227" s="1"/>
      <c r="V227" s="1"/>
      <c r="W227" s="1">
        <v>0</v>
      </c>
      <c r="X227" s="1"/>
      <c r="Y227" s="1"/>
      <c r="Z227" s="1"/>
      <c r="AA227" s="1"/>
      <c r="AB227" s="1"/>
      <c r="AG227" t="str">
        <f t="shared" si="48"/>
        <v>Brewer</v>
      </c>
      <c r="AH227" t="s">
        <v>713</v>
      </c>
      <c r="AI227">
        <v>2</v>
      </c>
      <c r="AK227" s="130">
        <v>23</v>
      </c>
      <c r="AL227" s="131">
        <v>19</v>
      </c>
      <c r="AM227" s="131">
        <v>25</v>
      </c>
      <c r="AN227" s="133">
        <v>6925</v>
      </c>
      <c r="AO227">
        <f t="shared" si="42"/>
        <v>23019</v>
      </c>
      <c r="AP227" s="74" t="s">
        <v>2331</v>
      </c>
    </row>
    <row r="228" spans="1:42" hidden="1" outlineLevel="1" x14ac:dyDescent="0.2">
      <c r="A228" t="s">
        <v>2728</v>
      </c>
      <c r="B228" s="10" t="s">
        <v>977</v>
      </c>
      <c r="C228" s="1">
        <f t="shared" si="43"/>
        <v>333</v>
      </c>
      <c r="D228" s="7">
        <f t="shared" si="37"/>
        <v>1</v>
      </c>
      <c r="E228" s="7">
        <f t="shared" si="38"/>
        <v>2</v>
      </c>
      <c r="F228" s="7">
        <f t="shared" si="39"/>
        <v>3</v>
      </c>
      <c r="G228" s="1">
        <f t="shared" si="40"/>
        <v>8</v>
      </c>
      <c r="H228" s="2">
        <f t="shared" si="41"/>
        <v>2.4024024024024024E-2</v>
      </c>
      <c r="I228" s="8"/>
      <c r="J228" s="2">
        <f t="shared" si="44"/>
        <v>0.38738738738738737</v>
      </c>
      <c r="K228" s="2">
        <f t="shared" si="45"/>
        <v>0.36336336336336339</v>
      </c>
      <c r="L228" s="2">
        <f t="shared" si="46"/>
        <v>0.23723723723723725</v>
      </c>
      <c r="M228" s="2">
        <f t="shared" si="47"/>
        <v>1.2012012012011936E-2</v>
      </c>
      <c r="N228" s="1">
        <v>129</v>
      </c>
      <c r="O228" s="1">
        <v>121</v>
      </c>
      <c r="P228" s="1">
        <v>79</v>
      </c>
      <c r="Q228" s="1">
        <v>3</v>
      </c>
      <c r="R228" s="1">
        <v>0</v>
      </c>
      <c r="S228" s="68">
        <v>1</v>
      </c>
      <c r="T228" s="1">
        <v>0</v>
      </c>
      <c r="U228" s="1"/>
      <c r="V228" s="1"/>
      <c r="W228" s="1"/>
      <c r="X228" s="1"/>
      <c r="Y228" s="1"/>
      <c r="Z228" s="1"/>
      <c r="AA228" s="1"/>
      <c r="AB228" s="1"/>
      <c r="AG228" t="str">
        <f t="shared" si="48"/>
        <v>Bridgewater</v>
      </c>
      <c r="AH228" t="s">
        <v>512</v>
      </c>
      <c r="AI228">
        <v>2</v>
      </c>
      <c r="AK228" s="130">
        <v>23</v>
      </c>
      <c r="AL228" s="131">
        <v>3</v>
      </c>
      <c r="AM228" s="131">
        <v>35</v>
      </c>
      <c r="AN228" s="133">
        <v>7065</v>
      </c>
      <c r="AO228">
        <f t="shared" si="42"/>
        <v>23003</v>
      </c>
      <c r="AP228" s="74" t="s">
        <v>1579</v>
      </c>
    </row>
    <row r="229" spans="1:42" hidden="1" outlineLevel="1" x14ac:dyDescent="0.2">
      <c r="A229" t="s">
        <v>746</v>
      </c>
      <c r="B229" s="10" t="s">
        <v>977</v>
      </c>
      <c r="C229" s="1">
        <f t="shared" si="43"/>
        <v>2293</v>
      </c>
      <c r="D229" s="7">
        <f t="shared" si="37"/>
        <v>1</v>
      </c>
      <c r="E229" s="7">
        <f t="shared" si="38"/>
        <v>2</v>
      </c>
      <c r="F229" s="7">
        <f t="shared" si="39"/>
        <v>3</v>
      </c>
      <c r="G229" s="1">
        <f t="shared" si="40"/>
        <v>292</v>
      </c>
      <c r="H229" s="2">
        <f t="shared" si="41"/>
        <v>0.12734409071085914</v>
      </c>
      <c r="I229" s="8"/>
      <c r="J229" s="2">
        <f t="shared" si="44"/>
        <v>0.4709986916703009</v>
      </c>
      <c r="K229" s="2">
        <f t="shared" si="45"/>
        <v>0.34365460095944178</v>
      </c>
      <c r="L229" s="2">
        <f t="shared" si="46"/>
        <v>0.15438290449193195</v>
      </c>
      <c r="M229" s="2">
        <f t="shared" si="47"/>
        <v>3.0963802878325425E-2</v>
      </c>
      <c r="N229" s="1">
        <v>1080</v>
      </c>
      <c r="O229" s="1">
        <v>788</v>
      </c>
      <c r="P229" s="1">
        <v>354</v>
      </c>
      <c r="Q229" s="1">
        <v>50</v>
      </c>
      <c r="R229" s="1">
        <v>9</v>
      </c>
      <c r="S229" s="68">
        <v>8</v>
      </c>
      <c r="T229" s="1">
        <v>4</v>
      </c>
      <c r="U229" s="1"/>
      <c r="V229" s="1"/>
      <c r="W229" s="1"/>
      <c r="X229" s="1"/>
      <c r="Y229" s="1"/>
      <c r="Z229" s="1"/>
      <c r="AA229" s="1"/>
      <c r="AB229" s="1"/>
      <c r="AG229" t="str">
        <f t="shared" si="48"/>
        <v>Bridgton</v>
      </c>
      <c r="AH229" t="s">
        <v>2220</v>
      </c>
      <c r="AI229">
        <v>1</v>
      </c>
      <c r="AK229" s="130">
        <v>23</v>
      </c>
      <c r="AL229" s="131">
        <v>5</v>
      </c>
      <c r="AM229" s="131">
        <v>10</v>
      </c>
      <c r="AN229" s="133">
        <v>7170</v>
      </c>
      <c r="AO229">
        <f t="shared" si="42"/>
        <v>23005</v>
      </c>
      <c r="AP229" s="74" t="s">
        <v>1579</v>
      </c>
    </row>
    <row r="230" spans="1:42" hidden="1" outlineLevel="1" x14ac:dyDescent="0.2">
      <c r="A230" t="s">
        <v>2713</v>
      </c>
      <c r="B230" s="10" t="s">
        <v>977</v>
      </c>
      <c r="C230" s="1">
        <f t="shared" si="43"/>
        <v>50</v>
      </c>
      <c r="D230" s="7">
        <f t="shared" si="37"/>
        <v>1</v>
      </c>
      <c r="E230" s="7">
        <f t="shared" si="38"/>
        <v>4</v>
      </c>
      <c r="F230" s="7">
        <f t="shared" si="39"/>
        <v>2</v>
      </c>
      <c r="G230" s="1">
        <f t="shared" si="40"/>
        <v>23</v>
      </c>
      <c r="H230" s="2">
        <f t="shared" si="41"/>
        <v>0.46</v>
      </c>
      <c r="I230" s="8"/>
      <c r="J230" s="2">
        <f t="shared" si="44"/>
        <v>0.62</v>
      </c>
      <c r="K230" s="2">
        <f t="shared" si="45"/>
        <v>0.06</v>
      </c>
      <c r="L230" s="2">
        <f t="shared" si="46"/>
        <v>0.16</v>
      </c>
      <c r="M230" s="2">
        <f t="shared" si="47"/>
        <v>0.16</v>
      </c>
      <c r="N230" s="1">
        <v>31</v>
      </c>
      <c r="O230" s="1">
        <v>3</v>
      </c>
      <c r="P230" s="1">
        <v>8</v>
      </c>
      <c r="Q230" s="1">
        <v>8</v>
      </c>
      <c r="R230" s="1">
        <v>0</v>
      </c>
      <c r="S230" s="68">
        <v>0</v>
      </c>
      <c r="T230" s="1">
        <v>0</v>
      </c>
      <c r="U230" s="1"/>
      <c r="V230" s="1"/>
      <c r="W230" s="1"/>
      <c r="X230" s="1"/>
      <c r="Y230" s="1"/>
      <c r="Z230" s="1"/>
      <c r="AA230" s="1"/>
      <c r="AB230" s="1"/>
      <c r="AG230" t="str">
        <f t="shared" si="48"/>
        <v>Brighton</v>
      </c>
      <c r="AH230" t="s">
        <v>2138</v>
      </c>
      <c r="AI230">
        <v>2</v>
      </c>
      <c r="AK230" s="130">
        <v>23</v>
      </c>
      <c r="AL230" s="131">
        <v>25</v>
      </c>
      <c r="AM230" s="131">
        <v>20</v>
      </c>
      <c r="AN230" s="133">
        <v>7380</v>
      </c>
      <c r="AO230">
        <f t="shared" si="42"/>
        <v>23025</v>
      </c>
      <c r="AP230" s="74" t="s">
        <v>3327</v>
      </c>
    </row>
    <row r="231" spans="1:42" hidden="1" outlineLevel="1" x14ac:dyDescent="0.2">
      <c r="A231" t="s">
        <v>776</v>
      </c>
      <c r="B231" s="10" t="s">
        <v>977</v>
      </c>
      <c r="C231" s="1">
        <f t="shared" si="43"/>
        <v>1639</v>
      </c>
      <c r="D231" s="7">
        <f t="shared" si="37"/>
        <v>1</v>
      </c>
      <c r="E231" s="7">
        <f t="shared" si="38"/>
        <v>2</v>
      </c>
      <c r="F231" s="7">
        <f t="shared" si="39"/>
        <v>3</v>
      </c>
      <c r="G231" s="1">
        <f t="shared" si="40"/>
        <v>120</v>
      </c>
      <c r="H231" s="2">
        <f t="shared" si="41"/>
        <v>7.3215375228798049E-2</v>
      </c>
      <c r="I231" s="8"/>
      <c r="J231" s="2">
        <f t="shared" si="44"/>
        <v>0.44661378889566811</v>
      </c>
      <c r="K231" s="2">
        <f t="shared" si="45"/>
        <v>0.37339841366687004</v>
      </c>
      <c r="L231" s="2">
        <f t="shared" si="46"/>
        <v>0.13727882855399634</v>
      </c>
      <c r="M231" s="2">
        <f t="shared" si="47"/>
        <v>4.2708968883465565E-2</v>
      </c>
      <c r="N231" s="1">
        <v>732</v>
      </c>
      <c r="O231" s="1">
        <v>612</v>
      </c>
      <c r="P231" s="1">
        <v>225</v>
      </c>
      <c r="Q231" s="1">
        <v>52</v>
      </c>
      <c r="R231" s="1">
        <v>9</v>
      </c>
      <c r="S231" s="68">
        <v>2</v>
      </c>
      <c r="T231" s="1">
        <v>6</v>
      </c>
      <c r="U231" s="1"/>
      <c r="V231" s="1"/>
      <c r="W231" s="1">
        <v>1</v>
      </c>
      <c r="X231" s="1"/>
      <c r="Y231" s="1"/>
      <c r="Z231" s="1"/>
      <c r="AA231" s="1"/>
      <c r="AB231" s="1"/>
      <c r="AG231" t="str">
        <f t="shared" si="48"/>
        <v>Bristol</v>
      </c>
      <c r="AH231" t="s">
        <v>2585</v>
      </c>
      <c r="AI231">
        <v>1</v>
      </c>
      <c r="AK231" s="130">
        <v>23</v>
      </c>
      <c r="AL231" s="131">
        <v>15</v>
      </c>
      <c r="AM231" s="131">
        <v>25</v>
      </c>
      <c r="AN231" s="133">
        <v>7485</v>
      </c>
      <c r="AO231">
        <f t="shared" si="42"/>
        <v>23015</v>
      </c>
      <c r="AP231" s="74" t="s">
        <v>1579</v>
      </c>
    </row>
    <row r="232" spans="1:42" hidden="1" outlineLevel="1" x14ac:dyDescent="0.2">
      <c r="A232" t="s">
        <v>770</v>
      </c>
      <c r="B232" s="10" t="s">
        <v>977</v>
      </c>
      <c r="C232" s="1">
        <f t="shared" si="43"/>
        <v>490</v>
      </c>
      <c r="D232" s="7">
        <f t="shared" si="37"/>
        <v>1</v>
      </c>
      <c r="E232" s="7">
        <f t="shared" si="38"/>
        <v>2</v>
      </c>
      <c r="F232" s="7">
        <f t="shared" si="39"/>
        <v>3</v>
      </c>
      <c r="G232" s="1">
        <f t="shared" si="40"/>
        <v>40</v>
      </c>
      <c r="H232" s="2">
        <f t="shared" si="41"/>
        <v>8.1632653061224483E-2</v>
      </c>
      <c r="I232" s="8"/>
      <c r="J232" s="2">
        <f t="shared" si="44"/>
        <v>0.41836734693877553</v>
      </c>
      <c r="K232" s="2">
        <f t="shared" si="45"/>
        <v>0.33673469387755101</v>
      </c>
      <c r="L232" s="2">
        <f t="shared" si="46"/>
        <v>0.12653061224489795</v>
      </c>
      <c r="M232" s="2">
        <f t="shared" si="47"/>
        <v>0.11836734693877551</v>
      </c>
      <c r="N232" s="1">
        <v>205</v>
      </c>
      <c r="O232" s="1">
        <v>165</v>
      </c>
      <c r="P232" s="1">
        <v>62</v>
      </c>
      <c r="Q232" s="1">
        <v>53</v>
      </c>
      <c r="R232" s="1">
        <v>1</v>
      </c>
      <c r="S232" s="68">
        <v>2</v>
      </c>
      <c r="T232" s="1">
        <v>2</v>
      </c>
      <c r="U232" s="1"/>
      <c r="V232" s="1"/>
      <c r="W232" s="1"/>
      <c r="X232" s="1"/>
      <c r="Y232" s="1"/>
      <c r="Z232" s="1"/>
      <c r="AA232" s="1"/>
      <c r="AB232" s="1"/>
      <c r="AG232" t="str">
        <f t="shared" si="48"/>
        <v>Brooklin</v>
      </c>
      <c r="AH232" t="s">
        <v>1827</v>
      </c>
      <c r="AI232">
        <v>2</v>
      </c>
      <c r="AK232" s="130">
        <v>23</v>
      </c>
      <c r="AL232" s="131">
        <v>9</v>
      </c>
      <c r="AM232" s="131">
        <v>25</v>
      </c>
      <c r="AN232" s="133">
        <v>7800</v>
      </c>
      <c r="AO232">
        <f t="shared" si="42"/>
        <v>23009</v>
      </c>
      <c r="AP232" s="74" t="s">
        <v>1579</v>
      </c>
    </row>
    <row r="233" spans="1:42" hidden="1" outlineLevel="1" x14ac:dyDescent="0.2">
      <c r="A233" t="s">
        <v>485</v>
      </c>
      <c r="B233" s="10" t="s">
        <v>977</v>
      </c>
      <c r="C233" s="1">
        <f t="shared" si="43"/>
        <v>461</v>
      </c>
      <c r="D233" s="7">
        <f t="shared" si="37"/>
        <v>1</v>
      </c>
      <c r="E233" s="7">
        <f t="shared" si="38"/>
        <v>2</v>
      </c>
      <c r="F233" s="7">
        <f t="shared" si="39"/>
        <v>3</v>
      </c>
      <c r="G233" s="1">
        <f t="shared" si="40"/>
        <v>44</v>
      </c>
      <c r="H233" s="2">
        <f t="shared" si="41"/>
        <v>9.5444685466377438E-2</v>
      </c>
      <c r="I233" s="8"/>
      <c r="J233" s="2">
        <f t="shared" si="44"/>
        <v>0.42950108459869846</v>
      </c>
      <c r="K233" s="2">
        <f t="shared" si="45"/>
        <v>0.33405639913232105</v>
      </c>
      <c r="L233" s="2">
        <f t="shared" si="46"/>
        <v>0.19956616052060738</v>
      </c>
      <c r="M233" s="2">
        <f t="shared" si="47"/>
        <v>3.6876355748373169E-2</v>
      </c>
      <c r="N233" s="1">
        <v>198</v>
      </c>
      <c r="O233" s="1">
        <v>154</v>
      </c>
      <c r="P233" s="1">
        <v>92</v>
      </c>
      <c r="Q233" s="1">
        <v>16</v>
      </c>
      <c r="R233" s="1">
        <v>0</v>
      </c>
      <c r="S233" s="68">
        <v>1</v>
      </c>
      <c r="T233" s="1">
        <v>0</v>
      </c>
      <c r="U233" s="1"/>
      <c r="V233" s="1"/>
      <c r="W233" s="1"/>
      <c r="X233" s="1"/>
      <c r="Y233" s="1"/>
      <c r="Z233" s="1"/>
      <c r="AA233" s="1"/>
      <c r="AB233" s="1"/>
      <c r="AG233" t="str">
        <f t="shared" si="48"/>
        <v>Brooks</v>
      </c>
      <c r="AH233" t="s">
        <v>2960</v>
      </c>
      <c r="AI233">
        <v>2</v>
      </c>
      <c r="AK233" s="130">
        <v>23</v>
      </c>
      <c r="AL233" s="131">
        <v>27</v>
      </c>
      <c r="AM233" s="131">
        <v>15</v>
      </c>
      <c r="AN233" s="133">
        <v>7870</v>
      </c>
      <c r="AO233">
        <f t="shared" si="42"/>
        <v>23027</v>
      </c>
      <c r="AP233" s="74" t="s">
        <v>1579</v>
      </c>
    </row>
    <row r="234" spans="1:42" hidden="1" outlineLevel="1" x14ac:dyDescent="0.2">
      <c r="A234" t="s">
        <v>1208</v>
      </c>
      <c r="B234" s="10" t="s">
        <v>977</v>
      </c>
      <c r="C234" s="1">
        <f t="shared" si="43"/>
        <v>553</v>
      </c>
      <c r="D234" s="7">
        <f t="shared" si="37"/>
        <v>1</v>
      </c>
      <c r="E234" s="7">
        <f t="shared" si="38"/>
        <v>2</v>
      </c>
      <c r="F234" s="7">
        <f t="shared" si="39"/>
        <v>3</v>
      </c>
      <c r="G234" s="1">
        <f t="shared" si="40"/>
        <v>94</v>
      </c>
      <c r="H234" s="2">
        <f t="shared" si="41"/>
        <v>0.16998191681735986</v>
      </c>
      <c r="I234" s="8"/>
      <c r="J234" s="2">
        <f t="shared" si="44"/>
        <v>0.45750452079566006</v>
      </c>
      <c r="K234" s="2">
        <f t="shared" si="45"/>
        <v>0.28752260397830021</v>
      </c>
      <c r="L234" s="2">
        <f t="shared" si="46"/>
        <v>0.15189873417721519</v>
      </c>
      <c r="M234" s="2">
        <f t="shared" si="47"/>
        <v>0.10307414104882454</v>
      </c>
      <c r="N234" s="1">
        <v>253</v>
      </c>
      <c r="O234" s="1">
        <v>159</v>
      </c>
      <c r="P234" s="1">
        <v>84</v>
      </c>
      <c r="Q234" s="1">
        <v>49</v>
      </c>
      <c r="R234" s="1">
        <v>2</v>
      </c>
      <c r="S234" s="68">
        <v>3</v>
      </c>
      <c r="T234" s="1">
        <v>3</v>
      </c>
      <c r="U234" s="1"/>
      <c r="V234" s="1"/>
      <c r="W234" s="1"/>
      <c r="X234" s="1"/>
      <c r="Y234" s="1"/>
      <c r="Z234" s="1"/>
      <c r="AA234" s="1"/>
      <c r="AB234" s="1"/>
      <c r="AG234" t="str">
        <f t="shared" si="48"/>
        <v>Brooksville</v>
      </c>
      <c r="AH234" t="s">
        <v>1827</v>
      </c>
      <c r="AI234">
        <v>2</v>
      </c>
      <c r="AK234" s="130">
        <v>23</v>
      </c>
      <c r="AL234" s="131">
        <v>9</v>
      </c>
      <c r="AM234" s="131">
        <v>30</v>
      </c>
      <c r="AN234" s="133">
        <v>7975</v>
      </c>
      <c r="AO234">
        <f t="shared" si="42"/>
        <v>23009</v>
      </c>
      <c r="AP234" s="74" t="s">
        <v>1579</v>
      </c>
    </row>
    <row r="235" spans="1:42" hidden="1" outlineLevel="1" x14ac:dyDescent="0.2">
      <c r="A235" t="s">
        <v>3410</v>
      </c>
      <c r="B235" s="10" t="s">
        <v>977</v>
      </c>
      <c r="C235" s="1">
        <f t="shared" si="43"/>
        <v>114</v>
      </c>
      <c r="D235" s="7">
        <f t="shared" si="37"/>
        <v>2</v>
      </c>
      <c r="E235" s="7">
        <f t="shared" si="38"/>
        <v>1</v>
      </c>
      <c r="F235" s="7">
        <f t="shared" si="39"/>
        <v>2</v>
      </c>
      <c r="G235" s="1">
        <f t="shared" si="40"/>
        <v>21</v>
      </c>
      <c r="H235" s="2">
        <f t="shared" si="41"/>
        <v>0.18421052631578946</v>
      </c>
      <c r="I235" s="8"/>
      <c r="J235" s="2">
        <f t="shared" si="44"/>
        <v>0.27192982456140352</v>
      </c>
      <c r="K235" s="2">
        <f t="shared" si="45"/>
        <v>0.45614035087719296</v>
      </c>
      <c r="L235" s="2">
        <f t="shared" si="46"/>
        <v>0.27192982456140352</v>
      </c>
      <c r="M235" s="2">
        <f t="shared" si="47"/>
        <v>5.5511151231257827E-17</v>
      </c>
      <c r="N235" s="1">
        <v>31</v>
      </c>
      <c r="O235" s="1">
        <v>52</v>
      </c>
      <c r="P235" s="1">
        <v>31</v>
      </c>
      <c r="Q235" s="1">
        <v>0</v>
      </c>
      <c r="R235" s="1">
        <v>0</v>
      </c>
      <c r="S235" s="68">
        <v>0</v>
      </c>
      <c r="T235" s="1">
        <v>0</v>
      </c>
      <c r="U235" s="1"/>
      <c r="V235" s="1"/>
      <c r="W235" s="1"/>
      <c r="X235" s="1"/>
      <c r="Y235" s="1"/>
      <c r="Z235" s="1"/>
      <c r="AA235" s="1"/>
      <c r="AB235" s="1"/>
      <c r="AG235" t="str">
        <f>A235</f>
        <v>Brookton</v>
      </c>
      <c r="AH235" t="s">
        <v>3298</v>
      </c>
      <c r="AI235">
        <v>2</v>
      </c>
      <c r="AK235" s="130">
        <v>23</v>
      </c>
      <c r="AL235" s="131">
        <v>29</v>
      </c>
      <c r="AM235" s="131"/>
      <c r="AN235" s="133">
        <v>7985</v>
      </c>
      <c r="AO235">
        <f t="shared" si="42"/>
        <v>23029</v>
      </c>
      <c r="AP235" s="74" t="s">
        <v>3010</v>
      </c>
    </row>
    <row r="236" spans="1:42" hidden="1" outlineLevel="1" x14ac:dyDescent="0.2">
      <c r="A236" t="s">
        <v>2403</v>
      </c>
      <c r="B236" s="10" t="s">
        <v>977</v>
      </c>
      <c r="C236" s="1">
        <f t="shared" si="43"/>
        <v>583</v>
      </c>
      <c r="D236" s="7">
        <f t="shared" si="37"/>
        <v>1</v>
      </c>
      <c r="E236" s="7">
        <f t="shared" si="38"/>
        <v>2</v>
      </c>
      <c r="F236" s="7">
        <f t="shared" si="39"/>
        <v>3</v>
      </c>
      <c r="G236" s="1">
        <f t="shared" si="40"/>
        <v>103</v>
      </c>
      <c r="H236" s="2">
        <f t="shared" si="41"/>
        <v>0.17667238421955403</v>
      </c>
      <c r="I236" s="8"/>
      <c r="J236" s="2">
        <f t="shared" si="44"/>
        <v>0.48542024013722129</v>
      </c>
      <c r="K236" s="2">
        <f t="shared" si="45"/>
        <v>0.30874785591766724</v>
      </c>
      <c r="L236" s="2">
        <f t="shared" si="46"/>
        <v>0.1732418524871355</v>
      </c>
      <c r="M236" s="2">
        <f t="shared" si="47"/>
        <v>3.2590051457975971E-2</v>
      </c>
      <c r="N236" s="1">
        <v>283</v>
      </c>
      <c r="O236" s="1">
        <v>180</v>
      </c>
      <c r="P236" s="1">
        <v>101</v>
      </c>
      <c r="Q236" s="1">
        <v>14</v>
      </c>
      <c r="R236" s="1">
        <v>1</v>
      </c>
      <c r="S236" s="68">
        <v>1</v>
      </c>
      <c r="T236" s="1">
        <v>3</v>
      </c>
      <c r="U236" s="1"/>
      <c r="V236" s="1"/>
      <c r="W236" s="1"/>
      <c r="X236" s="1"/>
      <c r="Y236" s="1"/>
      <c r="Z236" s="1"/>
      <c r="AA236" s="1"/>
      <c r="AB236" s="1"/>
      <c r="AG236" t="str">
        <f t="shared" si="48"/>
        <v>Brownfield</v>
      </c>
      <c r="AH236" t="s">
        <v>1026</v>
      </c>
      <c r="AI236">
        <v>2</v>
      </c>
      <c r="AK236" s="130">
        <v>23</v>
      </c>
      <c r="AL236" s="131">
        <v>17</v>
      </c>
      <c r="AM236" s="131">
        <v>15</v>
      </c>
      <c r="AN236" s="133">
        <v>8150</v>
      </c>
      <c r="AO236">
        <f t="shared" si="42"/>
        <v>23017</v>
      </c>
      <c r="AP236" s="74" t="s">
        <v>1579</v>
      </c>
    </row>
    <row r="237" spans="1:42" hidden="1" outlineLevel="1" x14ac:dyDescent="0.2">
      <c r="A237" t="s">
        <v>2133</v>
      </c>
      <c r="B237" s="10" t="s">
        <v>977</v>
      </c>
      <c r="C237" s="1">
        <f t="shared" si="43"/>
        <v>767</v>
      </c>
      <c r="D237" s="7">
        <f t="shared" ref="D237:D301" si="49">RANK(N237,(N237:AE237))</f>
        <v>1</v>
      </c>
      <c r="E237" s="7">
        <f t="shared" ref="E237:E301" si="50">RANK(O237,(N237:AE237))</f>
        <v>2</v>
      </c>
      <c r="F237" s="7">
        <f t="shared" ref="F237:F301" si="51">RANK(P237,(N237:AE237))</f>
        <v>3</v>
      </c>
      <c r="G237" s="1">
        <f t="shared" si="40"/>
        <v>219</v>
      </c>
      <c r="H237" s="2">
        <f t="shared" si="41"/>
        <v>0.28552803129074317</v>
      </c>
      <c r="I237" s="8"/>
      <c r="J237" s="2">
        <f t="shared" si="44"/>
        <v>0.53846153846153844</v>
      </c>
      <c r="K237" s="2">
        <f t="shared" si="45"/>
        <v>0.25293350717079532</v>
      </c>
      <c r="L237" s="2">
        <f t="shared" si="46"/>
        <v>0.17992177314211213</v>
      </c>
      <c r="M237" s="2">
        <f t="shared" si="47"/>
        <v>2.8683181225554105E-2</v>
      </c>
      <c r="N237" s="1">
        <v>413</v>
      </c>
      <c r="O237" s="1">
        <v>194</v>
      </c>
      <c r="P237" s="1">
        <v>138</v>
      </c>
      <c r="Q237" s="1">
        <v>16</v>
      </c>
      <c r="R237" s="1">
        <v>4</v>
      </c>
      <c r="S237" s="68">
        <v>2</v>
      </c>
      <c r="T237" s="1">
        <v>0</v>
      </c>
      <c r="U237" s="1"/>
      <c r="V237" s="1"/>
      <c r="W237" s="1"/>
      <c r="X237" s="1"/>
      <c r="Y237" s="1"/>
      <c r="Z237" s="1"/>
      <c r="AA237" s="1"/>
      <c r="AB237" s="1"/>
      <c r="AG237" t="str">
        <f t="shared" si="48"/>
        <v>Brownville</v>
      </c>
      <c r="AH237" t="s">
        <v>727</v>
      </c>
      <c r="AI237">
        <v>2</v>
      </c>
      <c r="AK237" s="130">
        <v>23</v>
      </c>
      <c r="AL237" s="131">
        <v>21</v>
      </c>
      <c r="AM237" s="131">
        <v>30</v>
      </c>
      <c r="AN237" s="133">
        <v>8325</v>
      </c>
      <c r="AO237">
        <f t="shared" si="42"/>
        <v>23021</v>
      </c>
      <c r="AP237" s="74" t="s">
        <v>1579</v>
      </c>
    </row>
    <row r="238" spans="1:42" hidden="1" outlineLevel="1" x14ac:dyDescent="0.2">
      <c r="A238" t="s">
        <v>1313</v>
      </c>
      <c r="B238" s="10" t="s">
        <v>977</v>
      </c>
      <c r="C238" s="1">
        <f t="shared" si="43"/>
        <v>9404</v>
      </c>
      <c r="D238" s="7">
        <f t="shared" si="49"/>
        <v>1</v>
      </c>
      <c r="E238" s="7">
        <f t="shared" si="50"/>
        <v>2</v>
      </c>
      <c r="F238" s="7">
        <f t="shared" si="51"/>
        <v>3</v>
      </c>
      <c r="G238" s="1">
        <f t="shared" ref="G238:G302" si="52">MAX(N238:P238)-LARGE(N238:P238,2)</f>
        <v>2408</v>
      </c>
      <c r="H238" s="2">
        <f t="shared" ref="H238:H302" si="53">G238/C238</f>
        <v>0.25606125053168866</v>
      </c>
      <c r="I238" s="8"/>
      <c r="J238" s="2">
        <f t="shared" si="44"/>
        <v>0.55912377711612082</v>
      </c>
      <c r="K238" s="2">
        <f t="shared" si="45"/>
        <v>0.30306252658443217</v>
      </c>
      <c r="L238" s="2">
        <f t="shared" si="46"/>
        <v>8.9430029774564018E-2</v>
      </c>
      <c r="M238" s="2">
        <f t="shared" si="47"/>
        <v>4.838366652488299E-2</v>
      </c>
      <c r="N238" s="1">
        <v>5258</v>
      </c>
      <c r="O238" s="1">
        <v>2850</v>
      </c>
      <c r="P238" s="1">
        <v>841</v>
      </c>
      <c r="Q238" s="1">
        <v>391</v>
      </c>
      <c r="R238" s="1">
        <v>37</v>
      </c>
      <c r="S238" s="68">
        <v>10</v>
      </c>
      <c r="T238" s="1">
        <v>15</v>
      </c>
      <c r="U238" s="1"/>
      <c r="V238" s="1"/>
      <c r="W238" s="1">
        <v>2</v>
      </c>
      <c r="X238" s="1"/>
      <c r="Y238" s="1"/>
      <c r="Z238" s="1"/>
      <c r="AA238" s="1"/>
      <c r="AB238" s="1"/>
      <c r="AG238" t="str">
        <f t="shared" si="48"/>
        <v>Brunswick</v>
      </c>
      <c r="AH238" t="s">
        <v>2220</v>
      </c>
      <c r="AI238">
        <v>1</v>
      </c>
      <c r="AK238" s="130">
        <v>23</v>
      </c>
      <c r="AL238" s="131">
        <v>5</v>
      </c>
      <c r="AM238" s="131">
        <v>15</v>
      </c>
      <c r="AN238" s="133">
        <v>8430</v>
      </c>
      <c r="AO238">
        <f t="shared" ref="AO238:AO301" si="54">AK238*1000+AL238</f>
        <v>23005</v>
      </c>
      <c r="AP238" s="74" t="s">
        <v>1579</v>
      </c>
    </row>
    <row r="239" spans="1:42" hidden="1" outlineLevel="1" x14ac:dyDescent="0.2">
      <c r="A239" t="s">
        <v>2137</v>
      </c>
      <c r="B239" s="10" t="s">
        <v>977</v>
      </c>
      <c r="C239" s="1">
        <f t="shared" si="43"/>
        <v>860</v>
      </c>
      <c r="D239" s="7">
        <f t="shared" si="49"/>
        <v>1</v>
      </c>
      <c r="E239" s="7">
        <f t="shared" si="50"/>
        <v>2</v>
      </c>
      <c r="F239" s="7">
        <f t="shared" si="51"/>
        <v>3</v>
      </c>
      <c r="G239" s="1">
        <f t="shared" si="52"/>
        <v>121</v>
      </c>
      <c r="H239" s="2">
        <f t="shared" si="53"/>
        <v>0.14069767441860465</v>
      </c>
      <c r="I239" s="8"/>
      <c r="J239" s="2">
        <f t="shared" si="44"/>
        <v>0.45232558139534884</v>
      </c>
      <c r="K239" s="2">
        <f t="shared" si="45"/>
        <v>0.3116279069767442</v>
      </c>
      <c r="L239" s="2">
        <f t="shared" si="46"/>
        <v>0.20348837209302326</v>
      </c>
      <c r="M239" s="2">
        <f t="shared" si="47"/>
        <v>3.2558139534883707E-2</v>
      </c>
      <c r="N239" s="1">
        <v>389</v>
      </c>
      <c r="O239" s="1">
        <v>268</v>
      </c>
      <c r="P239" s="1">
        <v>175</v>
      </c>
      <c r="Q239" s="1">
        <v>16</v>
      </c>
      <c r="R239" s="1">
        <v>6</v>
      </c>
      <c r="S239" s="68">
        <v>5</v>
      </c>
      <c r="T239" s="1">
        <v>0</v>
      </c>
      <c r="U239" s="1"/>
      <c r="V239" s="1"/>
      <c r="W239" s="1">
        <v>1</v>
      </c>
      <c r="X239" s="1"/>
      <c r="Y239" s="1"/>
      <c r="Z239" s="1"/>
      <c r="AA239" s="1"/>
      <c r="AB239" s="1"/>
      <c r="AG239" t="str">
        <f t="shared" si="48"/>
        <v>Buckfield</v>
      </c>
      <c r="AH239" t="s">
        <v>1026</v>
      </c>
      <c r="AI239">
        <v>2</v>
      </c>
      <c r="AK239" s="130">
        <v>23</v>
      </c>
      <c r="AL239" s="131">
        <v>17</v>
      </c>
      <c r="AM239" s="131">
        <v>20</v>
      </c>
      <c r="AN239" s="133">
        <v>8710</v>
      </c>
      <c r="AO239">
        <f t="shared" si="54"/>
        <v>23017</v>
      </c>
      <c r="AP239" s="74" t="s">
        <v>1579</v>
      </c>
    </row>
    <row r="240" spans="1:42" hidden="1" outlineLevel="1" x14ac:dyDescent="0.2">
      <c r="A240" t="s">
        <v>2980</v>
      </c>
      <c r="B240" s="10" t="s">
        <v>977</v>
      </c>
      <c r="C240" s="1">
        <f t="shared" si="43"/>
        <v>2362</v>
      </c>
      <c r="D240" s="7">
        <f t="shared" si="49"/>
        <v>1</v>
      </c>
      <c r="E240" s="7">
        <f t="shared" si="50"/>
        <v>2</v>
      </c>
      <c r="F240" s="7">
        <f t="shared" si="51"/>
        <v>3</v>
      </c>
      <c r="G240" s="1">
        <f t="shared" si="52"/>
        <v>618</v>
      </c>
      <c r="H240" s="2">
        <f t="shared" si="53"/>
        <v>0.26164267569856053</v>
      </c>
      <c r="I240" s="8"/>
      <c r="J240" s="2">
        <f t="shared" si="44"/>
        <v>0.52074513124470789</v>
      </c>
      <c r="K240" s="2">
        <f t="shared" si="45"/>
        <v>0.25910245554614736</v>
      </c>
      <c r="L240" s="2">
        <f t="shared" si="46"/>
        <v>0.1917866215071973</v>
      </c>
      <c r="M240" s="2">
        <f t="shared" si="47"/>
        <v>2.8365791701947446E-2</v>
      </c>
      <c r="N240" s="1">
        <v>1230</v>
      </c>
      <c r="O240" s="1">
        <v>612</v>
      </c>
      <c r="P240" s="1">
        <v>453</v>
      </c>
      <c r="Q240" s="1">
        <v>57</v>
      </c>
      <c r="R240" s="1">
        <v>5</v>
      </c>
      <c r="S240" s="68">
        <v>4</v>
      </c>
      <c r="T240" s="1">
        <v>1</v>
      </c>
      <c r="U240" s="1"/>
      <c r="V240" s="1"/>
      <c r="W240" s="1"/>
      <c r="X240" s="1"/>
      <c r="Y240" s="1"/>
      <c r="Z240" s="1"/>
      <c r="AA240" s="1"/>
      <c r="AB240" s="1"/>
      <c r="AG240" t="str">
        <f t="shared" si="48"/>
        <v>Bucksport</v>
      </c>
      <c r="AH240" t="s">
        <v>1827</v>
      </c>
      <c r="AI240">
        <v>2</v>
      </c>
      <c r="AK240" s="130">
        <v>23</v>
      </c>
      <c r="AL240" s="131">
        <v>9</v>
      </c>
      <c r="AM240" s="131">
        <v>35</v>
      </c>
      <c r="AN240" s="133">
        <v>8815</v>
      </c>
      <c r="AO240">
        <f t="shared" si="54"/>
        <v>23009</v>
      </c>
      <c r="AP240" s="74" t="s">
        <v>1579</v>
      </c>
    </row>
    <row r="241" spans="1:42" hidden="1" outlineLevel="1" x14ac:dyDescent="0.2">
      <c r="A241" t="s">
        <v>1756</v>
      </c>
      <c r="B241" s="10" t="s">
        <v>977</v>
      </c>
      <c r="C241" s="1">
        <f t="shared" si="43"/>
        <v>213</v>
      </c>
      <c r="D241" s="7">
        <f t="shared" si="49"/>
        <v>1</v>
      </c>
      <c r="E241" s="7">
        <f t="shared" si="50"/>
        <v>2</v>
      </c>
      <c r="F241" s="7">
        <f t="shared" si="51"/>
        <v>3</v>
      </c>
      <c r="G241" s="1">
        <f t="shared" si="52"/>
        <v>21</v>
      </c>
      <c r="H241" s="2">
        <f t="shared" si="53"/>
        <v>9.8591549295774641E-2</v>
      </c>
      <c r="I241" s="8"/>
      <c r="J241" s="2">
        <f t="shared" si="44"/>
        <v>0.460093896713615</v>
      </c>
      <c r="K241" s="2">
        <f t="shared" si="45"/>
        <v>0.36150234741784038</v>
      </c>
      <c r="L241" s="2">
        <f t="shared" si="46"/>
        <v>0.15492957746478872</v>
      </c>
      <c r="M241" s="2">
        <f t="shared" si="47"/>
        <v>2.3474178403755902E-2</v>
      </c>
      <c r="N241" s="1">
        <v>98</v>
      </c>
      <c r="O241" s="1">
        <v>77</v>
      </c>
      <c r="P241" s="1">
        <v>33</v>
      </c>
      <c r="Q241" s="1">
        <v>1</v>
      </c>
      <c r="R241" s="1">
        <v>4</v>
      </c>
      <c r="S241" s="68">
        <v>0</v>
      </c>
      <c r="T241" s="1">
        <v>0</v>
      </c>
      <c r="U241" s="1"/>
      <c r="V241" s="1"/>
      <c r="W241" s="1"/>
      <c r="X241" s="1"/>
      <c r="Y241" s="1"/>
      <c r="Z241" s="1"/>
      <c r="AA241" s="1"/>
      <c r="AB241" s="1"/>
      <c r="AG241" t="str">
        <f t="shared" si="48"/>
        <v>Burlington</v>
      </c>
      <c r="AH241" t="s">
        <v>713</v>
      </c>
      <c r="AI241">
        <v>2</v>
      </c>
      <c r="AK241" s="130">
        <v>23</v>
      </c>
      <c r="AL241" s="131">
        <v>19</v>
      </c>
      <c r="AM241" s="131">
        <v>30</v>
      </c>
      <c r="AN241" s="133">
        <v>9200</v>
      </c>
      <c r="AO241">
        <f t="shared" si="54"/>
        <v>23019</v>
      </c>
      <c r="AP241" s="74" t="s">
        <v>1579</v>
      </c>
    </row>
    <row r="242" spans="1:42" hidden="1" outlineLevel="1" x14ac:dyDescent="0.2">
      <c r="A242" t="s">
        <v>2682</v>
      </c>
      <c r="B242" s="10" t="s">
        <v>977</v>
      </c>
      <c r="C242" s="1">
        <f t="shared" si="43"/>
        <v>519</v>
      </c>
      <c r="D242" s="7">
        <f t="shared" si="49"/>
        <v>1</v>
      </c>
      <c r="E242" s="7">
        <f t="shared" si="50"/>
        <v>2</v>
      </c>
      <c r="F242" s="7">
        <f t="shared" si="51"/>
        <v>3</v>
      </c>
      <c r="G242" s="1">
        <f t="shared" si="52"/>
        <v>140</v>
      </c>
      <c r="H242" s="2">
        <f t="shared" si="53"/>
        <v>0.26974951830443161</v>
      </c>
      <c r="I242" s="8"/>
      <c r="J242" s="2">
        <f t="shared" si="44"/>
        <v>0.51830443159922923</v>
      </c>
      <c r="K242" s="2">
        <f t="shared" si="45"/>
        <v>0.24855491329479767</v>
      </c>
      <c r="L242" s="2">
        <f t="shared" si="46"/>
        <v>0.20809248554913296</v>
      </c>
      <c r="M242" s="2">
        <f t="shared" si="47"/>
        <v>2.5048169556840139E-2</v>
      </c>
      <c r="N242" s="1">
        <v>269</v>
      </c>
      <c r="O242" s="1">
        <v>129</v>
      </c>
      <c r="P242" s="1">
        <v>108</v>
      </c>
      <c r="Q242" s="1">
        <v>9</v>
      </c>
      <c r="R242" s="1">
        <v>0</v>
      </c>
      <c r="S242" s="68">
        <v>1</v>
      </c>
      <c r="T242" s="1">
        <v>3</v>
      </c>
      <c r="U242" s="1"/>
      <c r="V242" s="1"/>
      <c r="W242" s="1"/>
      <c r="X242" s="1"/>
      <c r="Y242" s="1"/>
      <c r="Z242" s="1"/>
      <c r="AA242" s="1"/>
      <c r="AB242" s="1"/>
      <c r="AG242" t="str">
        <f t="shared" si="48"/>
        <v>Burnham</v>
      </c>
      <c r="AH242" t="s">
        <v>2960</v>
      </c>
      <c r="AI242">
        <v>2</v>
      </c>
      <c r="AK242" s="130">
        <v>23</v>
      </c>
      <c r="AL242" s="131">
        <v>27</v>
      </c>
      <c r="AM242" s="131">
        <v>20</v>
      </c>
      <c r="AN242" s="133">
        <v>9270</v>
      </c>
      <c r="AO242">
        <f t="shared" si="54"/>
        <v>23027</v>
      </c>
      <c r="AP242" s="74" t="s">
        <v>1579</v>
      </c>
    </row>
    <row r="243" spans="1:42" hidden="1" outlineLevel="1" x14ac:dyDescent="0.2">
      <c r="A243" t="s">
        <v>769</v>
      </c>
      <c r="B243" s="10" t="s">
        <v>977</v>
      </c>
      <c r="C243" s="1">
        <f t="shared" si="43"/>
        <v>3487</v>
      </c>
      <c r="D243" s="7">
        <f t="shared" si="49"/>
        <v>1</v>
      </c>
      <c r="E243" s="7">
        <f t="shared" si="50"/>
        <v>2</v>
      </c>
      <c r="F243" s="7">
        <f t="shared" si="51"/>
        <v>3</v>
      </c>
      <c r="G243" s="1">
        <f t="shared" si="52"/>
        <v>548</v>
      </c>
      <c r="H243" s="2">
        <f t="shared" si="53"/>
        <v>0.1571551476914253</v>
      </c>
      <c r="I243" s="8"/>
      <c r="J243" s="2">
        <f t="shared" si="44"/>
        <v>0.49096644680240897</v>
      </c>
      <c r="K243" s="2">
        <f t="shared" si="45"/>
        <v>0.33381129911098367</v>
      </c>
      <c r="L243" s="2">
        <f t="shared" si="46"/>
        <v>0.15170633782621165</v>
      </c>
      <c r="M243" s="2">
        <f t="shared" si="47"/>
        <v>2.3515916260395703E-2</v>
      </c>
      <c r="N243" s="1">
        <v>1712</v>
      </c>
      <c r="O243" s="1">
        <v>1164</v>
      </c>
      <c r="P243" s="1">
        <v>529</v>
      </c>
      <c r="Q243" s="1">
        <v>66</v>
      </c>
      <c r="R243" s="1">
        <v>11</v>
      </c>
      <c r="S243" s="68">
        <v>5</v>
      </c>
      <c r="T243" s="1">
        <v>0</v>
      </c>
      <c r="U243" s="1"/>
      <c r="V243" s="1"/>
      <c r="W243" s="1"/>
      <c r="X243" s="1"/>
      <c r="Y243" s="1"/>
      <c r="Z243" s="1"/>
      <c r="AA243" s="1"/>
      <c r="AB243" s="1"/>
      <c r="AG243" t="str">
        <f t="shared" si="48"/>
        <v>Buxton</v>
      </c>
      <c r="AH243" t="s">
        <v>2961</v>
      </c>
      <c r="AI243">
        <v>1</v>
      </c>
      <c r="AK243" s="130">
        <v>23</v>
      </c>
      <c r="AL243" s="131">
        <v>31</v>
      </c>
      <c r="AM243" s="131">
        <v>30</v>
      </c>
      <c r="AN243" s="133">
        <v>9410</v>
      </c>
      <c r="AO243">
        <f t="shared" si="54"/>
        <v>23031</v>
      </c>
      <c r="AP243" s="74" t="s">
        <v>1579</v>
      </c>
    </row>
    <row r="244" spans="1:42" hidden="1" outlineLevel="1" x14ac:dyDescent="0.2">
      <c r="A244" t="s">
        <v>1924</v>
      </c>
      <c r="B244" s="10" t="s">
        <v>977</v>
      </c>
      <c r="C244" s="1">
        <f t="shared" si="43"/>
        <v>79</v>
      </c>
      <c r="D244" s="7">
        <f t="shared" si="49"/>
        <v>1</v>
      </c>
      <c r="E244" s="7">
        <f t="shared" si="50"/>
        <v>2</v>
      </c>
      <c r="F244" s="7">
        <f t="shared" si="51"/>
        <v>3</v>
      </c>
      <c r="G244" s="1">
        <f t="shared" si="52"/>
        <v>26</v>
      </c>
      <c r="H244" s="2">
        <f t="shared" si="53"/>
        <v>0.32911392405063289</v>
      </c>
      <c r="I244" s="8"/>
      <c r="J244" s="2">
        <f t="shared" si="44"/>
        <v>0.58227848101265822</v>
      </c>
      <c r="K244" s="2">
        <f t="shared" si="45"/>
        <v>0.25316455696202533</v>
      </c>
      <c r="L244" s="2">
        <f t="shared" si="46"/>
        <v>0.16455696202531644</v>
      </c>
      <c r="M244" s="2">
        <f t="shared" si="47"/>
        <v>0</v>
      </c>
      <c r="N244" s="1">
        <v>46</v>
      </c>
      <c r="O244" s="1">
        <v>20</v>
      </c>
      <c r="P244" s="1">
        <v>13</v>
      </c>
      <c r="Q244" s="1">
        <v>0</v>
      </c>
      <c r="R244" s="1">
        <v>0</v>
      </c>
      <c r="S244" s="68">
        <v>0</v>
      </c>
      <c r="T244" s="1">
        <v>0</v>
      </c>
      <c r="U244" s="1"/>
      <c r="V244" s="1"/>
      <c r="W244" s="1"/>
      <c r="X244" s="1"/>
      <c r="Y244" s="1"/>
      <c r="Z244" s="1"/>
      <c r="AA244" s="1"/>
      <c r="AB244" s="1"/>
      <c r="AG244" t="str">
        <f t="shared" si="48"/>
        <v>Byron</v>
      </c>
      <c r="AH244" t="s">
        <v>1026</v>
      </c>
      <c r="AI244">
        <v>2</v>
      </c>
      <c r="AK244" s="130">
        <v>23</v>
      </c>
      <c r="AL244" s="131">
        <v>17</v>
      </c>
      <c r="AM244" s="131">
        <v>25</v>
      </c>
      <c r="AN244" s="133">
        <v>9550</v>
      </c>
      <c r="AO244">
        <f t="shared" si="54"/>
        <v>23017</v>
      </c>
      <c r="AP244" s="74" t="s">
        <v>1579</v>
      </c>
    </row>
    <row r="245" spans="1:42" hidden="1" outlineLevel="1" x14ac:dyDescent="0.2">
      <c r="A245" t="s">
        <v>2119</v>
      </c>
      <c r="B245" s="10" t="s">
        <v>977</v>
      </c>
      <c r="C245" s="1">
        <f t="shared" si="43"/>
        <v>1637</v>
      </c>
      <c r="D245" s="7">
        <f t="shared" si="49"/>
        <v>1</v>
      </c>
      <c r="E245" s="7">
        <f t="shared" si="50"/>
        <v>2</v>
      </c>
      <c r="F245" s="7">
        <f t="shared" si="51"/>
        <v>3</v>
      </c>
      <c r="G245" s="1">
        <f t="shared" si="52"/>
        <v>207</v>
      </c>
      <c r="H245" s="2">
        <f t="shared" si="53"/>
        <v>0.12645082467929139</v>
      </c>
      <c r="I245" s="8"/>
      <c r="J245" s="2">
        <f t="shared" si="44"/>
        <v>0.46915088576664632</v>
      </c>
      <c r="K245" s="2">
        <f t="shared" si="45"/>
        <v>0.3427000610873549</v>
      </c>
      <c r="L245" s="2">
        <f t="shared" si="46"/>
        <v>0.17470983506414173</v>
      </c>
      <c r="M245" s="2">
        <f t="shared" si="47"/>
        <v>1.3439218081857052E-2</v>
      </c>
      <c r="N245" s="1">
        <v>768</v>
      </c>
      <c r="O245" s="1">
        <v>561</v>
      </c>
      <c r="P245" s="1">
        <v>286</v>
      </c>
      <c r="Q245" s="1">
        <v>19</v>
      </c>
      <c r="R245" s="1">
        <v>2</v>
      </c>
      <c r="S245" s="68">
        <v>1</v>
      </c>
      <c r="T245" s="1">
        <v>0</v>
      </c>
      <c r="U245" s="1"/>
      <c r="V245" s="1"/>
      <c r="W245" s="1"/>
      <c r="X245" s="1"/>
      <c r="Y245" s="1"/>
      <c r="Z245" s="1"/>
      <c r="AA245" s="1"/>
      <c r="AB245" s="1"/>
      <c r="AG245" t="str">
        <f t="shared" si="48"/>
        <v>Calais</v>
      </c>
      <c r="AH245" t="s">
        <v>3298</v>
      </c>
      <c r="AI245">
        <v>2</v>
      </c>
      <c r="AK245" s="130">
        <v>23</v>
      </c>
      <c r="AL245" s="131">
        <v>29</v>
      </c>
      <c r="AM245" s="131">
        <v>30</v>
      </c>
      <c r="AN245" s="133">
        <v>9585</v>
      </c>
      <c r="AO245">
        <f t="shared" si="54"/>
        <v>23029</v>
      </c>
      <c r="AP245" s="74" t="s">
        <v>2331</v>
      </c>
    </row>
    <row r="246" spans="1:42" hidden="1" outlineLevel="1" x14ac:dyDescent="0.2">
      <c r="A246" t="s">
        <v>1772</v>
      </c>
      <c r="B246" s="10" t="s">
        <v>977</v>
      </c>
      <c r="C246" s="1">
        <f t="shared" si="43"/>
        <v>260</v>
      </c>
      <c r="D246" s="7">
        <f t="shared" si="49"/>
        <v>2</v>
      </c>
      <c r="E246" s="7">
        <f t="shared" si="50"/>
        <v>1</v>
      </c>
      <c r="F246" s="7">
        <f t="shared" si="51"/>
        <v>3</v>
      </c>
      <c r="G246" s="1">
        <f t="shared" si="52"/>
        <v>9</v>
      </c>
      <c r="H246" s="2">
        <f t="shared" si="53"/>
        <v>3.4615384615384617E-2</v>
      </c>
      <c r="I246" s="8"/>
      <c r="J246" s="2">
        <f t="shared" si="44"/>
        <v>0.33846153846153848</v>
      </c>
      <c r="K246" s="2">
        <f t="shared" si="45"/>
        <v>0.37307692307692308</v>
      </c>
      <c r="L246" s="2">
        <f t="shared" si="46"/>
        <v>0.23846153846153847</v>
      </c>
      <c r="M246" s="2">
        <f t="shared" si="47"/>
        <v>4.9999999999999961E-2</v>
      </c>
      <c r="N246" s="1">
        <v>88</v>
      </c>
      <c r="O246" s="1">
        <v>97</v>
      </c>
      <c r="P246" s="1">
        <v>62</v>
      </c>
      <c r="Q246" s="1">
        <v>11</v>
      </c>
      <c r="R246" s="1">
        <v>1</v>
      </c>
      <c r="S246" s="68">
        <v>0</v>
      </c>
      <c r="T246" s="1">
        <v>1</v>
      </c>
      <c r="U246" s="1"/>
      <c r="V246" s="1"/>
      <c r="W246" s="1"/>
      <c r="X246" s="1"/>
      <c r="Y246" s="1"/>
      <c r="Z246" s="1"/>
      <c r="AA246" s="1"/>
      <c r="AB246" s="1"/>
      <c r="AG246" t="str">
        <f t="shared" si="48"/>
        <v>Cambridge</v>
      </c>
      <c r="AH246" t="s">
        <v>2138</v>
      </c>
      <c r="AI246">
        <v>2</v>
      </c>
      <c r="AK246" s="130">
        <v>23</v>
      </c>
      <c r="AL246" s="131">
        <v>25</v>
      </c>
      <c r="AM246" s="131">
        <v>25</v>
      </c>
      <c r="AN246" s="133">
        <v>9655</v>
      </c>
      <c r="AO246">
        <f t="shared" si="54"/>
        <v>23025</v>
      </c>
      <c r="AP246" s="74" t="s">
        <v>1579</v>
      </c>
    </row>
    <row r="247" spans="1:42" hidden="1" outlineLevel="1" x14ac:dyDescent="0.2">
      <c r="A247" t="s">
        <v>2015</v>
      </c>
      <c r="B247" s="10" t="s">
        <v>977</v>
      </c>
      <c r="C247" s="1">
        <f t="shared" si="43"/>
        <v>2894</v>
      </c>
      <c r="D247" s="7">
        <f t="shared" si="49"/>
        <v>1</v>
      </c>
      <c r="E247" s="7">
        <f t="shared" si="50"/>
        <v>2</v>
      </c>
      <c r="F247" s="7">
        <f t="shared" si="51"/>
        <v>3</v>
      </c>
      <c r="G247" s="1">
        <f t="shared" si="52"/>
        <v>637</v>
      </c>
      <c r="H247" s="2">
        <f t="shared" si="53"/>
        <v>0.22011057360055286</v>
      </c>
      <c r="I247" s="8"/>
      <c r="J247" s="2">
        <f t="shared" si="44"/>
        <v>0.51865929509329645</v>
      </c>
      <c r="K247" s="2">
        <f t="shared" si="45"/>
        <v>0.29854872149274359</v>
      </c>
      <c r="L247" s="2">
        <f t="shared" si="46"/>
        <v>0.1019350380096752</v>
      </c>
      <c r="M247" s="2">
        <f t="shared" si="47"/>
        <v>8.0856945404284772E-2</v>
      </c>
      <c r="N247" s="1">
        <v>1501</v>
      </c>
      <c r="O247" s="1">
        <v>864</v>
      </c>
      <c r="P247" s="1">
        <v>295</v>
      </c>
      <c r="Q247" s="1">
        <v>211</v>
      </c>
      <c r="R247" s="1">
        <v>11</v>
      </c>
      <c r="S247" s="68">
        <v>4</v>
      </c>
      <c r="T247" s="1">
        <v>8</v>
      </c>
      <c r="U247" s="1"/>
      <c r="V247" s="1"/>
      <c r="W247" s="1"/>
      <c r="X247" s="1"/>
      <c r="Y247" s="1"/>
      <c r="Z247" s="1"/>
      <c r="AA247" s="1"/>
      <c r="AB247" s="1"/>
      <c r="AG247" t="str">
        <f t="shared" si="48"/>
        <v>Camden</v>
      </c>
      <c r="AH247" t="s">
        <v>2545</v>
      </c>
      <c r="AI247">
        <v>1</v>
      </c>
      <c r="AK247" s="130">
        <v>23</v>
      </c>
      <c r="AL247" s="131">
        <v>13</v>
      </c>
      <c r="AM247" s="131">
        <v>10</v>
      </c>
      <c r="AN247" s="133">
        <v>9725</v>
      </c>
      <c r="AO247">
        <f t="shared" si="54"/>
        <v>23013</v>
      </c>
      <c r="AP247" s="74" t="s">
        <v>1579</v>
      </c>
    </row>
    <row r="248" spans="1:42" hidden="1" outlineLevel="1" x14ac:dyDescent="0.2">
      <c r="A248" t="s">
        <v>1726</v>
      </c>
      <c r="B248" s="10" t="s">
        <v>977</v>
      </c>
      <c r="C248" s="1">
        <f t="shared" si="43"/>
        <v>829</v>
      </c>
      <c r="D248" s="7">
        <f t="shared" si="49"/>
        <v>1</v>
      </c>
      <c r="E248" s="7">
        <f t="shared" si="50"/>
        <v>2</v>
      </c>
      <c r="F248" s="7">
        <f t="shared" si="51"/>
        <v>3</v>
      </c>
      <c r="G248" s="1">
        <f t="shared" si="52"/>
        <v>195</v>
      </c>
      <c r="H248" s="2">
        <f t="shared" si="53"/>
        <v>0.23522316043425814</v>
      </c>
      <c r="I248" s="8"/>
      <c r="J248" s="2">
        <f t="shared" si="44"/>
        <v>0.49095295536791317</v>
      </c>
      <c r="K248" s="2">
        <f t="shared" si="45"/>
        <v>0.255729794933655</v>
      </c>
      <c r="L248" s="2">
        <f t="shared" si="46"/>
        <v>0.22195416164053075</v>
      </c>
      <c r="M248" s="2">
        <f t="shared" si="47"/>
        <v>3.1363088057901084E-2</v>
      </c>
      <c r="N248" s="1">
        <v>407</v>
      </c>
      <c r="O248" s="1">
        <v>212</v>
      </c>
      <c r="P248" s="1">
        <v>184</v>
      </c>
      <c r="Q248" s="1">
        <v>20</v>
      </c>
      <c r="R248" s="1">
        <v>4</v>
      </c>
      <c r="S248" s="68">
        <v>0</v>
      </c>
      <c r="T248" s="1">
        <v>2</v>
      </c>
      <c r="U248" s="1"/>
      <c r="V248" s="1"/>
      <c r="W248" s="1"/>
      <c r="X248" s="1"/>
      <c r="Y248" s="1"/>
      <c r="Z248" s="1"/>
      <c r="AA248" s="1"/>
      <c r="AB248" s="1"/>
      <c r="AG248" t="str">
        <f t="shared" si="48"/>
        <v>Canaan</v>
      </c>
      <c r="AH248" t="s">
        <v>2138</v>
      </c>
      <c r="AI248">
        <v>2</v>
      </c>
      <c r="AK248" s="130">
        <v>23</v>
      </c>
      <c r="AL248" s="131">
        <v>25</v>
      </c>
      <c r="AM248" s="131">
        <v>30</v>
      </c>
      <c r="AN248" s="133">
        <v>9935</v>
      </c>
      <c r="AO248">
        <f t="shared" si="54"/>
        <v>23025</v>
      </c>
      <c r="AP248" s="74" t="s">
        <v>1579</v>
      </c>
    </row>
    <row r="249" spans="1:42" hidden="1" outlineLevel="1" x14ac:dyDescent="0.2">
      <c r="A249" t="s">
        <v>899</v>
      </c>
      <c r="B249" s="10" t="s">
        <v>977</v>
      </c>
      <c r="C249" s="1">
        <f t="shared" si="43"/>
        <v>508</v>
      </c>
      <c r="D249" s="7">
        <f t="shared" si="49"/>
        <v>1</v>
      </c>
      <c r="E249" s="7">
        <f t="shared" si="50"/>
        <v>2</v>
      </c>
      <c r="F249" s="7">
        <f t="shared" si="51"/>
        <v>3</v>
      </c>
      <c r="G249" s="1">
        <f t="shared" si="52"/>
        <v>140</v>
      </c>
      <c r="H249" s="2">
        <f t="shared" si="53"/>
        <v>0.27559055118110237</v>
      </c>
      <c r="I249" s="8"/>
      <c r="J249" s="2">
        <f t="shared" si="44"/>
        <v>0.52165354330708658</v>
      </c>
      <c r="K249" s="2">
        <f t="shared" si="45"/>
        <v>0.24606299212598426</v>
      </c>
      <c r="L249" s="2">
        <f t="shared" si="46"/>
        <v>0.20866141732283464</v>
      </c>
      <c r="M249" s="2">
        <f t="shared" si="47"/>
        <v>2.3622047244094529E-2</v>
      </c>
      <c r="N249" s="1">
        <v>265</v>
      </c>
      <c r="O249" s="1">
        <v>125</v>
      </c>
      <c r="P249" s="1">
        <v>106</v>
      </c>
      <c r="Q249" s="1">
        <v>4</v>
      </c>
      <c r="R249" s="1">
        <v>6</v>
      </c>
      <c r="S249" s="68">
        <v>1</v>
      </c>
      <c r="T249" s="1">
        <v>1</v>
      </c>
      <c r="U249" s="1"/>
      <c r="V249" s="1"/>
      <c r="W249" s="1"/>
      <c r="X249" s="1"/>
      <c r="Y249" s="1"/>
      <c r="Z249" s="1"/>
      <c r="AA249" s="1"/>
      <c r="AB249" s="1"/>
      <c r="AG249" t="str">
        <f t="shared" si="48"/>
        <v>Canton</v>
      </c>
      <c r="AH249" t="s">
        <v>1026</v>
      </c>
      <c r="AI249">
        <v>2</v>
      </c>
      <c r="AK249" s="130">
        <v>23</v>
      </c>
      <c r="AL249" s="131">
        <v>17</v>
      </c>
      <c r="AM249" s="131">
        <v>30</v>
      </c>
      <c r="AN249" s="133">
        <v>10005</v>
      </c>
      <c r="AO249">
        <f t="shared" si="54"/>
        <v>23017</v>
      </c>
      <c r="AP249" s="74" t="s">
        <v>1579</v>
      </c>
    </row>
    <row r="250" spans="1:42" hidden="1" outlineLevel="1" x14ac:dyDescent="0.2">
      <c r="A250" t="s">
        <v>1559</v>
      </c>
      <c r="B250" s="10" t="s">
        <v>977</v>
      </c>
      <c r="C250" s="1">
        <f t="shared" si="43"/>
        <v>5676</v>
      </c>
      <c r="D250" s="7">
        <f t="shared" si="49"/>
        <v>1</v>
      </c>
      <c r="E250" s="7">
        <f t="shared" si="50"/>
        <v>2</v>
      </c>
      <c r="F250" s="7">
        <f t="shared" si="51"/>
        <v>3</v>
      </c>
      <c r="G250" s="1">
        <f t="shared" si="52"/>
        <v>343</v>
      </c>
      <c r="H250" s="2">
        <f t="shared" si="53"/>
        <v>6.042988019732206E-2</v>
      </c>
      <c r="I250" s="8"/>
      <c r="J250" s="2">
        <f t="shared" si="44"/>
        <v>0.48167723749119096</v>
      </c>
      <c r="K250" s="2">
        <f t="shared" si="45"/>
        <v>0.42124735729386892</v>
      </c>
      <c r="L250" s="2">
        <f t="shared" si="46"/>
        <v>6.4834390415785759E-2</v>
      </c>
      <c r="M250" s="2">
        <f t="shared" si="47"/>
        <v>3.2241014799154366E-2</v>
      </c>
      <c r="N250" s="1">
        <v>2734</v>
      </c>
      <c r="O250" s="1">
        <v>2391</v>
      </c>
      <c r="P250" s="1">
        <v>368</v>
      </c>
      <c r="Q250" s="1">
        <v>141</v>
      </c>
      <c r="R250" s="1">
        <v>29</v>
      </c>
      <c r="S250" s="68">
        <v>2</v>
      </c>
      <c r="T250" s="1">
        <v>11</v>
      </c>
      <c r="U250" s="1"/>
      <c r="V250" s="1"/>
      <c r="W250" s="1"/>
      <c r="X250" s="1"/>
      <c r="Y250" s="1"/>
      <c r="Z250" s="1"/>
      <c r="AA250" s="1"/>
      <c r="AB250" s="1"/>
      <c r="AG250" t="str">
        <f t="shared" si="48"/>
        <v>Cape Elizabeth</v>
      </c>
      <c r="AH250" t="s">
        <v>2220</v>
      </c>
      <c r="AI250">
        <v>1</v>
      </c>
      <c r="AK250" s="130">
        <v>23</v>
      </c>
      <c r="AL250" s="131">
        <v>5</v>
      </c>
      <c r="AM250" s="131">
        <v>20</v>
      </c>
      <c r="AN250" s="133">
        <v>10180</v>
      </c>
      <c r="AO250">
        <f t="shared" si="54"/>
        <v>23005</v>
      </c>
      <c r="AP250" s="74" t="s">
        <v>1579</v>
      </c>
    </row>
    <row r="251" spans="1:42" hidden="1" outlineLevel="1" x14ac:dyDescent="0.2">
      <c r="A251" t="s">
        <v>1605</v>
      </c>
      <c r="B251" s="10" t="s">
        <v>977</v>
      </c>
      <c r="C251" s="1">
        <f t="shared" si="43"/>
        <v>66</v>
      </c>
      <c r="D251" s="7">
        <f t="shared" si="49"/>
        <v>1</v>
      </c>
      <c r="E251" s="7">
        <f t="shared" si="50"/>
        <v>2</v>
      </c>
      <c r="F251" s="7">
        <f t="shared" si="51"/>
        <v>3</v>
      </c>
      <c r="G251" s="1">
        <f t="shared" si="52"/>
        <v>11</v>
      </c>
      <c r="H251" s="2">
        <f t="shared" si="53"/>
        <v>0.16666666666666666</v>
      </c>
      <c r="I251" s="8"/>
      <c r="J251" s="2">
        <f t="shared" si="44"/>
        <v>0.46969696969696972</v>
      </c>
      <c r="K251" s="2">
        <f t="shared" si="45"/>
        <v>0.30303030303030304</v>
      </c>
      <c r="L251" s="2">
        <f t="shared" si="46"/>
        <v>0.19696969696969696</v>
      </c>
      <c r="M251" s="2">
        <f t="shared" si="47"/>
        <v>3.0303030303030276E-2</v>
      </c>
      <c r="N251" s="1">
        <v>31</v>
      </c>
      <c r="O251" s="1">
        <v>20</v>
      </c>
      <c r="P251" s="1">
        <v>13</v>
      </c>
      <c r="Q251" s="1">
        <v>1</v>
      </c>
      <c r="R251" s="1">
        <v>1</v>
      </c>
      <c r="S251" s="68">
        <v>0</v>
      </c>
      <c r="T251" s="1">
        <v>0</v>
      </c>
      <c r="U251" s="1"/>
      <c r="V251" s="1"/>
      <c r="W251" s="1"/>
      <c r="X251" s="1"/>
      <c r="Y251" s="1"/>
      <c r="Z251" s="1"/>
      <c r="AA251" s="1"/>
      <c r="AB251" s="1"/>
      <c r="AG251" t="str">
        <f t="shared" si="48"/>
        <v>Caratunk</v>
      </c>
      <c r="AH251" t="s">
        <v>2138</v>
      </c>
      <c r="AI251">
        <v>2</v>
      </c>
      <c r="AK251" s="130">
        <v>23</v>
      </c>
      <c r="AL251" s="131">
        <v>25</v>
      </c>
      <c r="AM251" s="131">
        <v>35</v>
      </c>
      <c r="AN251" s="133">
        <v>10495</v>
      </c>
      <c r="AO251">
        <f t="shared" si="54"/>
        <v>23025</v>
      </c>
      <c r="AP251" s="74" t="s">
        <v>1579</v>
      </c>
    </row>
    <row r="252" spans="1:42" hidden="1" outlineLevel="1" x14ac:dyDescent="0.2">
      <c r="A252" t="s">
        <v>509</v>
      </c>
      <c r="B252" s="10" t="s">
        <v>977</v>
      </c>
      <c r="C252" s="1">
        <f t="shared" si="43"/>
        <v>3550</v>
      </c>
      <c r="D252" s="7">
        <f t="shared" si="49"/>
        <v>1</v>
      </c>
      <c r="E252" s="7">
        <f t="shared" si="50"/>
        <v>2</v>
      </c>
      <c r="F252" s="7">
        <f t="shared" si="51"/>
        <v>3</v>
      </c>
      <c r="G252" s="1">
        <f t="shared" si="52"/>
        <v>695</v>
      </c>
      <c r="H252" s="2">
        <f t="shared" si="53"/>
        <v>0.19577464788732393</v>
      </c>
      <c r="I252" s="8"/>
      <c r="J252" s="2">
        <f t="shared" si="44"/>
        <v>0.51183098591549292</v>
      </c>
      <c r="K252" s="2">
        <f t="shared" si="45"/>
        <v>0.31605633802816901</v>
      </c>
      <c r="L252" s="2">
        <f t="shared" si="46"/>
        <v>0.16140845070422535</v>
      </c>
      <c r="M252" s="2">
        <f t="shared" si="47"/>
        <v>1.0704225352112712E-2</v>
      </c>
      <c r="N252" s="1">
        <v>1817</v>
      </c>
      <c r="O252" s="1">
        <v>1122</v>
      </c>
      <c r="P252" s="1">
        <v>573</v>
      </c>
      <c r="Q252" s="1">
        <v>26</v>
      </c>
      <c r="R252" s="1">
        <v>5</v>
      </c>
      <c r="S252" s="68">
        <v>7</v>
      </c>
      <c r="T252" s="1">
        <v>0</v>
      </c>
      <c r="U252" s="1"/>
      <c r="V252" s="1"/>
      <c r="W252" s="1"/>
      <c r="X252" s="1"/>
      <c r="Y252" s="1"/>
      <c r="Z252" s="1"/>
      <c r="AA252" s="1"/>
      <c r="AB252" s="1"/>
      <c r="AG252" t="str">
        <f t="shared" si="48"/>
        <v>Caribou</v>
      </c>
      <c r="AH252" t="s">
        <v>512</v>
      </c>
      <c r="AI252">
        <v>2</v>
      </c>
      <c r="AK252" s="130">
        <v>23</v>
      </c>
      <c r="AL252" s="131">
        <v>3</v>
      </c>
      <c r="AM252" s="131">
        <v>40</v>
      </c>
      <c r="AN252" s="133">
        <v>10565</v>
      </c>
      <c r="AO252">
        <f t="shared" si="54"/>
        <v>23003</v>
      </c>
      <c r="AP252" s="74" t="s">
        <v>2331</v>
      </c>
    </row>
    <row r="253" spans="1:42" hidden="1" outlineLevel="1" x14ac:dyDescent="0.2">
      <c r="A253" t="s">
        <v>791</v>
      </c>
      <c r="B253" s="10" t="s">
        <v>977</v>
      </c>
      <c r="C253" s="1">
        <f t="shared" si="43"/>
        <v>1103</v>
      </c>
      <c r="D253" s="7">
        <f t="shared" si="49"/>
        <v>1</v>
      </c>
      <c r="E253" s="7">
        <f t="shared" si="50"/>
        <v>2</v>
      </c>
      <c r="F253" s="7">
        <f t="shared" si="51"/>
        <v>3</v>
      </c>
      <c r="G253" s="1">
        <f t="shared" si="52"/>
        <v>112</v>
      </c>
      <c r="H253" s="2">
        <f t="shared" si="53"/>
        <v>0.10154125113327289</v>
      </c>
      <c r="I253" s="8"/>
      <c r="J253" s="2">
        <f t="shared" si="44"/>
        <v>0.44333635539437899</v>
      </c>
      <c r="K253" s="2">
        <f t="shared" si="45"/>
        <v>0.3417951042611061</v>
      </c>
      <c r="L253" s="2">
        <f t="shared" si="46"/>
        <v>0.19038984587488667</v>
      </c>
      <c r="M253" s="2">
        <f t="shared" si="47"/>
        <v>2.4478694469628248E-2</v>
      </c>
      <c r="N253" s="1">
        <v>489</v>
      </c>
      <c r="O253" s="1">
        <v>377</v>
      </c>
      <c r="P253" s="1">
        <v>210</v>
      </c>
      <c r="Q253" s="1">
        <v>18</v>
      </c>
      <c r="R253" s="1">
        <v>1</v>
      </c>
      <c r="S253" s="68">
        <v>1</v>
      </c>
      <c r="T253" s="1">
        <v>7</v>
      </c>
      <c r="U253" s="1"/>
      <c r="V253" s="1"/>
      <c r="W253" s="1"/>
      <c r="X253" s="1"/>
      <c r="Y253" s="1"/>
      <c r="Z253" s="1"/>
      <c r="AA253" s="1"/>
      <c r="AB253" s="1"/>
      <c r="AG253" t="str">
        <f t="shared" si="48"/>
        <v>Carmel</v>
      </c>
      <c r="AH253" t="s">
        <v>713</v>
      </c>
      <c r="AI253">
        <v>2</v>
      </c>
      <c r="AK253" s="130">
        <v>23</v>
      </c>
      <c r="AL253" s="131">
        <v>19</v>
      </c>
      <c r="AM253" s="131">
        <v>35</v>
      </c>
      <c r="AN253" s="133">
        <v>10670</v>
      </c>
      <c r="AO253">
        <f t="shared" si="54"/>
        <v>23019</v>
      </c>
      <c r="AP253" s="74" t="s">
        <v>1579</v>
      </c>
    </row>
    <row r="254" spans="1:42" hidden="1" outlineLevel="1" x14ac:dyDescent="0.2">
      <c r="A254" t="s">
        <v>792</v>
      </c>
      <c r="B254" s="10" t="s">
        <v>977</v>
      </c>
      <c r="C254" s="1">
        <f t="shared" si="43"/>
        <v>321</v>
      </c>
      <c r="D254" s="7">
        <f t="shared" si="49"/>
        <v>1</v>
      </c>
      <c r="E254" s="7">
        <f t="shared" si="50"/>
        <v>2</v>
      </c>
      <c r="F254" s="7">
        <f t="shared" si="51"/>
        <v>3</v>
      </c>
      <c r="G254" s="1">
        <f t="shared" si="52"/>
        <v>75</v>
      </c>
      <c r="H254" s="2">
        <f t="shared" si="53"/>
        <v>0.23364485981308411</v>
      </c>
      <c r="I254" s="8"/>
      <c r="J254" s="2">
        <f t="shared" si="44"/>
        <v>0.50467289719626163</v>
      </c>
      <c r="K254" s="2">
        <f t="shared" si="45"/>
        <v>0.27102803738317754</v>
      </c>
      <c r="L254" s="2">
        <f t="shared" si="46"/>
        <v>0.16510903426791276</v>
      </c>
      <c r="M254" s="2">
        <f t="shared" si="47"/>
        <v>5.9190031152648065E-2</v>
      </c>
      <c r="N254" s="1">
        <v>162</v>
      </c>
      <c r="O254" s="1">
        <v>87</v>
      </c>
      <c r="P254" s="1">
        <v>53</v>
      </c>
      <c r="Q254" s="1">
        <v>12</v>
      </c>
      <c r="R254" s="1">
        <v>6</v>
      </c>
      <c r="S254" s="68">
        <v>0</v>
      </c>
      <c r="T254" s="1">
        <v>1</v>
      </c>
      <c r="U254" s="1"/>
      <c r="V254" s="1"/>
      <c r="W254" s="1"/>
      <c r="X254" s="1"/>
      <c r="Y254" s="1"/>
      <c r="Z254" s="1"/>
      <c r="AA254" s="1"/>
      <c r="AB254" s="1"/>
      <c r="AG254" t="str">
        <f t="shared" si="48"/>
        <v>Carrabassett Valley</v>
      </c>
      <c r="AH254" t="s">
        <v>2231</v>
      </c>
      <c r="AI254">
        <v>2</v>
      </c>
      <c r="AK254" s="130">
        <v>23</v>
      </c>
      <c r="AL254" s="131">
        <v>7</v>
      </c>
      <c r="AM254" s="131">
        <v>8</v>
      </c>
      <c r="AN254" s="133">
        <v>10740</v>
      </c>
      <c r="AO254">
        <f t="shared" si="54"/>
        <v>23007</v>
      </c>
      <c r="AP254" s="74" t="s">
        <v>1579</v>
      </c>
    </row>
    <row r="255" spans="1:42" hidden="1" outlineLevel="1" x14ac:dyDescent="0.2">
      <c r="A255" t="s">
        <v>2017</v>
      </c>
      <c r="B255" s="10" t="s">
        <v>977</v>
      </c>
      <c r="C255" s="1">
        <f t="shared" si="43"/>
        <v>79</v>
      </c>
      <c r="D255" s="7">
        <f t="shared" si="49"/>
        <v>1</v>
      </c>
      <c r="E255" s="7">
        <f t="shared" si="50"/>
        <v>2</v>
      </c>
      <c r="F255" s="7">
        <f t="shared" si="51"/>
        <v>3</v>
      </c>
      <c r="G255" s="1">
        <f t="shared" si="52"/>
        <v>5</v>
      </c>
      <c r="H255" s="2">
        <f t="shared" si="53"/>
        <v>6.3291139240506333E-2</v>
      </c>
      <c r="I255" s="8"/>
      <c r="J255" s="2">
        <f t="shared" si="44"/>
        <v>0.39240506329113922</v>
      </c>
      <c r="K255" s="2">
        <f t="shared" si="45"/>
        <v>0.32911392405063289</v>
      </c>
      <c r="L255" s="2">
        <f t="shared" si="46"/>
        <v>0.21518987341772153</v>
      </c>
      <c r="M255" s="2">
        <f t="shared" si="47"/>
        <v>6.3291139240506361E-2</v>
      </c>
      <c r="N255" s="1">
        <v>31</v>
      </c>
      <c r="O255" s="1">
        <v>26</v>
      </c>
      <c r="P255" s="1">
        <v>17</v>
      </c>
      <c r="Q255" s="1">
        <v>4</v>
      </c>
      <c r="R255" s="1">
        <v>0</v>
      </c>
      <c r="S255" s="68">
        <v>0</v>
      </c>
      <c r="T255" s="1">
        <v>1</v>
      </c>
      <c r="U255" s="1"/>
      <c r="V255" s="1"/>
      <c r="W255" s="1"/>
      <c r="X255" s="1"/>
      <c r="Y255" s="1"/>
      <c r="Z255" s="1"/>
      <c r="AA255" s="1"/>
      <c r="AB255" s="1"/>
      <c r="AG255" t="str">
        <f t="shared" si="48"/>
        <v>Carroll</v>
      </c>
      <c r="AH255" t="s">
        <v>713</v>
      </c>
      <c r="AI255">
        <v>2</v>
      </c>
      <c r="AK255" s="130">
        <v>23</v>
      </c>
      <c r="AL255" s="131">
        <v>19</v>
      </c>
      <c r="AM255" s="131">
        <v>40</v>
      </c>
      <c r="AN255" s="133">
        <v>10810</v>
      </c>
      <c r="AO255">
        <f t="shared" si="54"/>
        <v>23019</v>
      </c>
      <c r="AP255" s="74" t="s">
        <v>3327</v>
      </c>
    </row>
    <row r="256" spans="1:42" hidden="1" outlineLevel="1" x14ac:dyDescent="0.2">
      <c r="A256" t="s">
        <v>793</v>
      </c>
      <c r="B256" s="10" t="s">
        <v>977</v>
      </c>
      <c r="C256" s="1">
        <f t="shared" si="43"/>
        <v>241</v>
      </c>
      <c r="D256" s="7">
        <f t="shared" si="49"/>
        <v>1</v>
      </c>
      <c r="E256" s="7">
        <f t="shared" si="50"/>
        <v>2</v>
      </c>
      <c r="F256" s="7">
        <f t="shared" si="51"/>
        <v>3</v>
      </c>
      <c r="G256" s="1">
        <f t="shared" si="52"/>
        <v>99</v>
      </c>
      <c r="H256" s="2">
        <f t="shared" si="53"/>
        <v>0.41078838174273857</v>
      </c>
      <c r="I256" s="8"/>
      <c r="J256" s="2">
        <f t="shared" si="44"/>
        <v>0.60580912863070535</v>
      </c>
      <c r="K256" s="2">
        <f t="shared" si="45"/>
        <v>0.19502074688796681</v>
      </c>
      <c r="L256" s="2">
        <f t="shared" si="46"/>
        <v>0.17012448132780084</v>
      </c>
      <c r="M256" s="2">
        <f t="shared" si="47"/>
        <v>2.9045643153527007E-2</v>
      </c>
      <c r="N256" s="1">
        <v>146</v>
      </c>
      <c r="O256" s="1">
        <v>47</v>
      </c>
      <c r="P256" s="1">
        <v>41</v>
      </c>
      <c r="Q256" s="1">
        <v>5</v>
      </c>
      <c r="R256" s="1">
        <v>1</v>
      </c>
      <c r="S256" s="68">
        <v>0</v>
      </c>
      <c r="T256" s="1">
        <v>1</v>
      </c>
      <c r="U256" s="1"/>
      <c r="V256" s="1"/>
      <c r="W256" s="1"/>
      <c r="X256" s="1"/>
      <c r="Y256" s="1"/>
      <c r="Z256" s="1"/>
      <c r="AA256" s="1"/>
      <c r="AB256" s="1"/>
      <c r="AG256" t="str">
        <f t="shared" si="48"/>
        <v>Carthage</v>
      </c>
      <c r="AH256" t="s">
        <v>2231</v>
      </c>
      <c r="AI256">
        <v>2</v>
      </c>
      <c r="AK256" s="130">
        <v>23</v>
      </c>
      <c r="AL256" s="131">
        <v>7</v>
      </c>
      <c r="AM256" s="131">
        <v>10</v>
      </c>
      <c r="AN256" s="133">
        <v>10915</v>
      </c>
      <c r="AO256">
        <f t="shared" si="54"/>
        <v>23007</v>
      </c>
      <c r="AP256" s="74" t="s">
        <v>1579</v>
      </c>
    </row>
    <row r="257" spans="1:42" hidden="1" outlineLevel="1" x14ac:dyDescent="0.2">
      <c r="A257" t="s">
        <v>3386</v>
      </c>
      <c r="B257" s="10" t="s">
        <v>977</v>
      </c>
      <c r="C257" s="1">
        <f t="shared" si="43"/>
        <v>89</v>
      </c>
      <c r="D257" s="7">
        <f t="shared" si="49"/>
        <v>1</v>
      </c>
      <c r="E257" s="7">
        <f t="shared" si="50"/>
        <v>2</v>
      </c>
      <c r="F257" s="7">
        <f t="shared" si="51"/>
        <v>3</v>
      </c>
      <c r="G257" s="1">
        <f t="shared" si="52"/>
        <v>8</v>
      </c>
      <c r="H257" s="2">
        <f t="shared" si="53"/>
        <v>8.98876404494382E-2</v>
      </c>
      <c r="I257" s="8"/>
      <c r="J257" s="2">
        <f t="shared" si="44"/>
        <v>0.42696629213483145</v>
      </c>
      <c r="K257" s="2">
        <f t="shared" si="45"/>
        <v>0.33707865168539325</v>
      </c>
      <c r="L257" s="2">
        <f t="shared" si="46"/>
        <v>0.23595505617977527</v>
      </c>
      <c r="M257" s="2">
        <f t="shared" si="47"/>
        <v>8.3266726846886741E-17</v>
      </c>
      <c r="N257" s="1">
        <v>38</v>
      </c>
      <c r="O257" s="1">
        <v>30</v>
      </c>
      <c r="P257" s="1">
        <v>21</v>
      </c>
      <c r="Q257" s="1">
        <v>0</v>
      </c>
      <c r="R257" s="1">
        <v>0</v>
      </c>
      <c r="S257" s="68">
        <v>0</v>
      </c>
      <c r="T257" s="1">
        <v>0</v>
      </c>
      <c r="U257" s="1"/>
      <c r="V257" s="1"/>
      <c r="W257" s="1"/>
      <c r="X257" s="1"/>
      <c r="Y257" s="1"/>
      <c r="Z257" s="1"/>
      <c r="AA257" s="1"/>
      <c r="AB257" s="1"/>
      <c r="AG257" t="str">
        <f t="shared" si="48"/>
        <v>Cary</v>
      </c>
      <c r="AH257" t="s">
        <v>512</v>
      </c>
      <c r="AI257">
        <v>2</v>
      </c>
      <c r="AK257" s="130">
        <v>23</v>
      </c>
      <c r="AL257" s="131">
        <v>3</v>
      </c>
      <c r="AM257" s="131">
        <v>45</v>
      </c>
      <c r="AN257" s="133">
        <v>11020</v>
      </c>
      <c r="AO257">
        <f t="shared" si="54"/>
        <v>23003</v>
      </c>
      <c r="AP257" s="74" t="s">
        <v>3327</v>
      </c>
    </row>
    <row r="258" spans="1:42" hidden="1" outlineLevel="1" x14ac:dyDescent="0.2">
      <c r="A258" t="s">
        <v>794</v>
      </c>
      <c r="B258" s="10" t="s">
        <v>977</v>
      </c>
      <c r="C258" s="1">
        <f t="shared" ref="C258:C322" si="55">SUM(N258:AE258)</f>
        <v>1643</v>
      </c>
      <c r="D258" s="7">
        <f t="shared" si="49"/>
        <v>1</v>
      </c>
      <c r="E258" s="7">
        <f t="shared" si="50"/>
        <v>2</v>
      </c>
      <c r="F258" s="7">
        <f t="shared" si="51"/>
        <v>3</v>
      </c>
      <c r="G258" s="1">
        <f t="shared" si="52"/>
        <v>261</v>
      </c>
      <c r="H258" s="2">
        <f t="shared" si="53"/>
        <v>0.1588557516737675</v>
      </c>
      <c r="I258" s="8"/>
      <c r="J258" s="2">
        <f t="shared" ref="J258:J322" si="56">IF(C258=0,"-",N258/C258)</f>
        <v>0.47778454047474134</v>
      </c>
      <c r="K258" s="2">
        <f t="shared" ref="K258:K322" si="57">IF(C258=0,"-",O258/C258)</f>
        <v>0.31892878880097381</v>
      </c>
      <c r="L258" s="2">
        <f t="shared" ref="L258:L322" si="58">IF(C258=0,"-",P258/C258)</f>
        <v>0.16798539257455875</v>
      </c>
      <c r="M258" s="2">
        <f t="shared" ref="M258:M322" si="59">IF(C258=0,"-",(1-J258-K258-L258))</f>
        <v>3.5301278149726056E-2</v>
      </c>
      <c r="N258" s="1">
        <v>785</v>
      </c>
      <c r="O258" s="1">
        <v>524</v>
      </c>
      <c r="P258" s="1">
        <v>276</v>
      </c>
      <c r="Q258" s="1">
        <v>42</v>
      </c>
      <c r="R258" s="1">
        <v>12</v>
      </c>
      <c r="S258" s="68">
        <v>1</v>
      </c>
      <c r="T258" s="1">
        <v>1</v>
      </c>
      <c r="U258" s="1"/>
      <c r="V258" s="1"/>
      <c r="W258" s="1">
        <v>2</v>
      </c>
      <c r="X258" s="1"/>
      <c r="Y258" s="1"/>
      <c r="Z258" s="1"/>
      <c r="AA258" s="1"/>
      <c r="AB258" s="1"/>
      <c r="AG258" t="str">
        <f t="shared" si="48"/>
        <v>Casco</v>
      </c>
      <c r="AH258" t="s">
        <v>2220</v>
      </c>
      <c r="AI258">
        <v>1</v>
      </c>
      <c r="AK258" s="130">
        <v>23</v>
      </c>
      <c r="AL258" s="131">
        <v>5</v>
      </c>
      <c r="AM258" s="131">
        <v>25</v>
      </c>
      <c r="AN258" s="133">
        <v>11125</v>
      </c>
      <c r="AO258">
        <f t="shared" si="54"/>
        <v>23005</v>
      </c>
      <c r="AP258" s="74" t="s">
        <v>1579</v>
      </c>
    </row>
    <row r="259" spans="1:42" hidden="1" outlineLevel="1" x14ac:dyDescent="0.2">
      <c r="A259" t="s">
        <v>795</v>
      </c>
      <c r="B259" s="10" t="s">
        <v>977</v>
      </c>
      <c r="C259" s="1">
        <f t="shared" si="55"/>
        <v>562</v>
      </c>
      <c r="D259" s="7">
        <f t="shared" si="49"/>
        <v>1</v>
      </c>
      <c r="E259" s="7">
        <f t="shared" si="50"/>
        <v>2</v>
      </c>
      <c r="F259" s="7">
        <f t="shared" si="51"/>
        <v>3</v>
      </c>
      <c r="G259" s="1">
        <f t="shared" si="52"/>
        <v>55</v>
      </c>
      <c r="H259" s="2">
        <f t="shared" si="53"/>
        <v>9.7864768683274025E-2</v>
      </c>
      <c r="I259" s="8"/>
      <c r="J259" s="2">
        <f t="shared" si="56"/>
        <v>0.45729537366548045</v>
      </c>
      <c r="K259" s="2">
        <f t="shared" si="57"/>
        <v>0.35943060498220641</v>
      </c>
      <c r="L259" s="2">
        <f t="shared" si="58"/>
        <v>0.11743772241992882</v>
      </c>
      <c r="M259" s="2">
        <f t="shared" si="59"/>
        <v>6.583629893238431E-2</v>
      </c>
      <c r="N259" s="1">
        <v>257</v>
      </c>
      <c r="O259" s="1">
        <v>202</v>
      </c>
      <c r="P259" s="1">
        <v>66</v>
      </c>
      <c r="Q259" s="1">
        <v>35</v>
      </c>
      <c r="R259" s="1">
        <v>2</v>
      </c>
      <c r="S259" s="68">
        <v>0</v>
      </c>
      <c r="T259" s="1">
        <v>0</v>
      </c>
      <c r="U259" s="1"/>
      <c r="V259" s="1"/>
      <c r="W259" s="1"/>
      <c r="X259" s="1"/>
      <c r="Y259" s="1"/>
      <c r="Z259" s="1"/>
      <c r="AA259" s="1"/>
      <c r="AB259" s="1"/>
      <c r="AG259" t="str">
        <f t="shared" si="48"/>
        <v>Castine</v>
      </c>
      <c r="AH259" t="s">
        <v>1827</v>
      </c>
      <c r="AI259">
        <v>2</v>
      </c>
      <c r="AK259" s="130">
        <v>23</v>
      </c>
      <c r="AL259" s="131">
        <v>9</v>
      </c>
      <c r="AM259" s="131">
        <v>40</v>
      </c>
      <c r="AN259" s="133">
        <v>11265</v>
      </c>
      <c r="AO259">
        <f t="shared" si="54"/>
        <v>23009</v>
      </c>
      <c r="AP259" s="74" t="s">
        <v>1579</v>
      </c>
    </row>
    <row r="260" spans="1:42" hidden="1" outlineLevel="1" x14ac:dyDescent="0.2">
      <c r="A260" t="s">
        <v>796</v>
      </c>
      <c r="B260" s="10" t="s">
        <v>977</v>
      </c>
      <c r="C260" s="1">
        <f t="shared" si="55"/>
        <v>237</v>
      </c>
      <c r="D260" s="7">
        <f t="shared" si="49"/>
        <v>1</v>
      </c>
      <c r="E260" s="7">
        <f t="shared" si="50"/>
        <v>2</v>
      </c>
      <c r="F260" s="7">
        <f t="shared" si="51"/>
        <v>3</v>
      </c>
      <c r="G260" s="1">
        <f t="shared" si="52"/>
        <v>2</v>
      </c>
      <c r="H260" s="2">
        <f t="shared" si="53"/>
        <v>8.4388185654008432E-3</v>
      </c>
      <c r="I260" s="8"/>
      <c r="J260" s="2">
        <f t="shared" si="56"/>
        <v>0.39240506329113922</v>
      </c>
      <c r="K260" s="2">
        <f t="shared" si="57"/>
        <v>0.38396624472573837</v>
      </c>
      <c r="L260" s="2">
        <f t="shared" si="58"/>
        <v>0.18565400843881857</v>
      </c>
      <c r="M260" s="2">
        <f t="shared" si="59"/>
        <v>3.7974683544303833E-2</v>
      </c>
      <c r="N260" s="1">
        <v>93</v>
      </c>
      <c r="O260" s="1">
        <v>91</v>
      </c>
      <c r="P260" s="1">
        <v>44</v>
      </c>
      <c r="Q260" s="1">
        <v>3</v>
      </c>
      <c r="R260" s="1">
        <v>3</v>
      </c>
      <c r="S260" s="68">
        <v>3</v>
      </c>
      <c r="T260" s="1">
        <v>0</v>
      </c>
      <c r="U260" s="1"/>
      <c r="V260" s="1"/>
      <c r="W260" s="1"/>
      <c r="X260" s="1"/>
      <c r="Y260" s="1"/>
      <c r="Z260" s="1"/>
      <c r="AA260" s="1"/>
      <c r="AB260" s="1"/>
      <c r="AG260" t="str">
        <f t="shared" ref="AG260:AG324" si="60">A260</f>
        <v>Castle Hill</v>
      </c>
      <c r="AH260" t="s">
        <v>512</v>
      </c>
      <c r="AI260">
        <v>2</v>
      </c>
      <c r="AK260" s="130">
        <v>23</v>
      </c>
      <c r="AL260" s="131">
        <v>3</v>
      </c>
      <c r="AM260" s="131">
        <v>50</v>
      </c>
      <c r="AN260" s="133">
        <v>11300</v>
      </c>
      <c r="AO260">
        <f t="shared" si="54"/>
        <v>23003</v>
      </c>
      <c r="AP260" s="74" t="s">
        <v>1579</v>
      </c>
    </row>
    <row r="261" spans="1:42" hidden="1" outlineLevel="1" x14ac:dyDescent="0.2">
      <c r="A261" t="s">
        <v>2907</v>
      </c>
      <c r="B261" s="10" t="s">
        <v>977</v>
      </c>
      <c r="C261" s="1">
        <f t="shared" si="55"/>
        <v>155</v>
      </c>
      <c r="D261" s="7">
        <f t="shared" si="49"/>
        <v>1</v>
      </c>
      <c r="E261" s="7">
        <f t="shared" si="50"/>
        <v>2</v>
      </c>
      <c r="F261" s="7">
        <f t="shared" si="51"/>
        <v>3</v>
      </c>
      <c r="G261" s="1">
        <f t="shared" si="52"/>
        <v>98</v>
      </c>
      <c r="H261" s="2">
        <f t="shared" si="53"/>
        <v>0.63225806451612898</v>
      </c>
      <c r="I261" s="8"/>
      <c r="J261" s="2">
        <f t="shared" si="56"/>
        <v>0.76774193548387093</v>
      </c>
      <c r="K261" s="2">
        <f t="shared" si="57"/>
        <v>0.13548387096774195</v>
      </c>
      <c r="L261" s="2">
        <f t="shared" si="58"/>
        <v>9.0322580645161285E-2</v>
      </c>
      <c r="M261" s="2">
        <f t="shared" si="59"/>
        <v>6.4516129032258368E-3</v>
      </c>
      <c r="N261" s="1">
        <v>119</v>
      </c>
      <c r="O261" s="1">
        <v>21</v>
      </c>
      <c r="P261" s="1">
        <v>14</v>
      </c>
      <c r="Q261" s="1">
        <v>0</v>
      </c>
      <c r="R261" s="1">
        <v>0</v>
      </c>
      <c r="S261" s="68">
        <v>1</v>
      </c>
      <c r="T261" s="1">
        <v>0</v>
      </c>
      <c r="U261" s="1"/>
      <c r="V261" s="1"/>
      <c r="W261" s="1"/>
      <c r="X261" s="1"/>
      <c r="Y261" s="1"/>
      <c r="Z261" s="1"/>
      <c r="AA261" s="1"/>
      <c r="AB261" s="1"/>
      <c r="AG261" t="str">
        <f t="shared" si="60"/>
        <v>Caswell</v>
      </c>
      <c r="AH261" t="s">
        <v>512</v>
      </c>
      <c r="AI261">
        <v>2</v>
      </c>
      <c r="AK261" s="130">
        <v>23</v>
      </c>
      <c r="AL261" s="131">
        <v>3</v>
      </c>
      <c r="AM261" s="131">
        <v>55</v>
      </c>
      <c r="AN261" s="133">
        <v>11335</v>
      </c>
      <c r="AO261">
        <f t="shared" si="54"/>
        <v>23003</v>
      </c>
      <c r="AP261" s="74" t="s">
        <v>1579</v>
      </c>
    </row>
    <row r="262" spans="1:42" hidden="1" outlineLevel="1" x14ac:dyDescent="0.2">
      <c r="A262" t="s">
        <v>1509</v>
      </c>
      <c r="B262" s="10" t="s">
        <v>977</v>
      </c>
      <c r="C262" s="1">
        <f t="shared" si="55"/>
        <v>22</v>
      </c>
      <c r="D262" s="7">
        <f t="shared" si="49"/>
        <v>1</v>
      </c>
      <c r="E262" s="7">
        <f t="shared" si="50"/>
        <v>2</v>
      </c>
      <c r="F262" s="7">
        <f t="shared" si="51"/>
        <v>3</v>
      </c>
      <c r="G262" s="1">
        <f t="shared" si="52"/>
        <v>5</v>
      </c>
      <c r="H262" s="2">
        <f t="shared" si="53"/>
        <v>0.22727272727272727</v>
      </c>
      <c r="I262" s="8"/>
      <c r="J262" s="2">
        <f t="shared" si="56"/>
        <v>0.59090909090909094</v>
      </c>
      <c r="K262" s="2">
        <f t="shared" si="57"/>
        <v>0.36363636363636365</v>
      </c>
      <c r="L262" s="2">
        <f t="shared" si="58"/>
        <v>4.5454545454545456E-2</v>
      </c>
      <c r="M262" s="2">
        <f t="shared" si="59"/>
        <v>-4.163336342344337E-17</v>
      </c>
      <c r="N262" s="1">
        <v>13</v>
      </c>
      <c r="O262" s="1">
        <v>8</v>
      </c>
      <c r="P262" s="1">
        <v>1</v>
      </c>
      <c r="Q262" s="1">
        <v>0</v>
      </c>
      <c r="R262" s="1">
        <v>0</v>
      </c>
      <c r="S262" s="68">
        <v>0</v>
      </c>
      <c r="T262" s="1">
        <v>0</v>
      </c>
      <c r="U262" s="1"/>
      <c r="V262" s="1"/>
      <c r="W262" s="1"/>
      <c r="X262" s="1"/>
      <c r="Y262" s="1"/>
      <c r="Z262" s="1"/>
      <c r="AA262" s="1"/>
      <c r="AB262" s="1"/>
      <c r="AG262" t="str">
        <f t="shared" si="60"/>
        <v>Centerville</v>
      </c>
      <c r="AH262" t="s">
        <v>3298</v>
      </c>
      <c r="AI262">
        <v>2</v>
      </c>
      <c r="AK262" s="130">
        <v>23</v>
      </c>
      <c r="AL262" s="131">
        <v>29</v>
      </c>
      <c r="AM262" s="131">
        <v>35</v>
      </c>
      <c r="AN262" s="133">
        <v>11755</v>
      </c>
      <c r="AO262">
        <f t="shared" si="54"/>
        <v>23029</v>
      </c>
      <c r="AP262" s="74" t="s">
        <v>1579</v>
      </c>
    </row>
    <row r="263" spans="1:42" hidden="1" outlineLevel="1" x14ac:dyDescent="0.2">
      <c r="A263" t="s">
        <v>1923</v>
      </c>
      <c r="B263" s="10" t="s">
        <v>977</v>
      </c>
      <c r="C263" s="1">
        <f t="shared" si="55"/>
        <v>210</v>
      </c>
      <c r="D263" s="7">
        <f t="shared" si="49"/>
        <v>1</v>
      </c>
      <c r="E263" s="7">
        <f t="shared" si="50"/>
        <v>2</v>
      </c>
      <c r="F263" s="7">
        <f t="shared" si="51"/>
        <v>3</v>
      </c>
      <c r="G263" s="1">
        <f t="shared" si="52"/>
        <v>52</v>
      </c>
      <c r="H263" s="2">
        <f t="shared" si="53"/>
        <v>0.24761904761904763</v>
      </c>
      <c r="I263" s="8"/>
      <c r="J263" s="2">
        <f t="shared" si="56"/>
        <v>0.53809523809523807</v>
      </c>
      <c r="K263" s="2">
        <f t="shared" si="57"/>
        <v>0.2904761904761905</v>
      </c>
      <c r="L263" s="2">
        <f t="shared" si="58"/>
        <v>0.16666666666666666</v>
      </c>
      <c r="M263" s="2">
        <f t="shared" si="59"/>
        <v>4.7619047619047727E-3</v>
      </c>
      <c r="N263" s="1">
        <v>113</v>
      </c>
      <c r="O263" s="1">
        <v>61</v>
      </c>
      <c r="P263" s="1">
        <v>35</v>
      </c>
      <c r="Q263" s="1">
        <v>0</v>
      </c>
      <c r="R263" s="1">
        <v>1</v>
      </c>
      <c r="S263" s="68">
        <v>0</v>
      </c>
      <c r="T263" s="1">
        <v>0</v>
      </c>
      <c r="U263" s="1"/>
      <c r="V263" s="1"/>
      <c r="W263" s="1"/>
      <c r="X263" s="1"/>
      <c r="Y263" s="1"/>
      <c r="Z263" s="1"/>
      <c r="AA263" s="1"/>
      <c r="AB263" s="1"/>
      <c r="AG263" t="str">
        <f t="shared" si="60"/>
        <v>Chapman</v>
      </c>
      <c r="AH263" t="s">
        <v>512</v>
      </c>
      <c r="AI263">
        <v>2</v>
      </c>
      <c r="AK263" s="130">
        <v>23</v>
      </c>
      <c r="AL263" s="131">
        <v>3</v>
      </c>
      <c r="AM263" s="131">
        <v>60</v>
      </c>
      <c r="AN263" s="133">
        <v>12000</v>
      </c>
      <c r="AO263">
        <f t="shared" si="54"/>
        <v>23003</v>
      </c>
      <c r="AP263" s="74" t="s">
        <v>1579</v>
      </c>
    </row>
    <row r="264" spans="1:42" hidden="1" outlineLevel="1" x14ac:dyDescent="0.2">
      <c r="A264" t="s">
        <v>1072</v>
      </c>
      <c r="B264" s="10" t="s">
        <v>977</v>
      </c>
      <c r="C264" s="1">
        <f t="shared" si="55"/>
        <v>604</v>
      </c>
      <c r="D264" s="7">
        <f t="shared" si="49"/>
        <v>2</v>
      </c>
      <c r="E264" s="7">
        <f t="shared" si="50"/>
        <v>1</v>
      </c>
      <c r="F264" s="7">
        <f t="shared" si="51"/>
        <v>3</v>
      </c>
      <c r="G264" s="1">
        <f t="shared" si="52"/>
        <v>98</v>
      </c>
      <c r="H264" s="2">
        <f t="shared" si="53"/>
        <v>0.16225165562913907</v>
      </c>
      <c r="I264" s="8"/>
      <c r="J264" s="2">
        <f t="shared" si="56"/>
        <v>0.32947019867549671</v>
      </c>
      <c r="K264" s="2">
        <f t="shared" si="57"/>
        <v>0.49172185430463577</v>
      </c>
      <c r="L264" s="2">
        <f t="shared" si="58"/>
        <v>0.15397350993377484</v>
      </c>
      <c r="M264" s="2">
        <f t="shared" si="59"/>
        <v>2.4834437086092731E-2</v>
      </c>
      <c r="N264" s="1">
        <v>199</v>
      </c>
      <c r="O264" s="1">
        <v>297</v>
      </c>
      <c r="P264" s="1">
        <v>93</v>
      </c>
      <c r="Q264" s="1">
        <v>8</v>
      </c>
      <c r="R264" s="1">
        <v>3</v>
      </c>
      <c r="S264" s="68">
        <v>3</v>
      </c>
      <c r="T264" s="1">
        <v>1</v>
      </c>
      <c r="U264" s="1"/>
      <c r="V264" s="1"/>
      <c r="W264" s="1"/>
      <c r="X264" s="1"/>
      <c r="Y264" s="1"/>
      <c r="Z264" s="1"/>
      <c r="AA264" s="1"/>
      <c r="AB264" s="1"/>
      <c r="AG264" t="str">
        <f t="shared" si="60"/>
        <v>Charleston</v>
      </c>
      <c r="AH264" t="s">
        <v>713</v>
      </c>
      <c r="AI264">
        <v>2</v>
      </c>
      <c r="AK264" s="130">
        <v>23</v>
      </c>
      <c r="AL264" s="131">
        <v>19</v>
      </c>
      <c r="AM264" s="131">
        <v>45</v>
      </c>
      <c r="AN264" s="133">
        <v>12105</v>
      </c>
      <c r="AO264">
        <f t="shared" si="54"/>
        <v>23019</v>
      </c>
      <c r="AP264" s="74" t="s">
        <v>1579</v>
      </c>
    </row>
    <row r="265" spans="1:42" hidden="1" outlineLevel="1" x14ac:dyDescent="0.2">
      <c r="A265" t="s">
        <v>1062</v>
      </c>
      <c r="B265" s="10" t="s">
        <v>977</v>
      </c>
      <c r="C265" s="1">
        <f t="shared" si="55"/>
        <v>159</v>
      </c>
      <c r="D265" s="7">
        <f t="shared" si="49"/>
        <v>2</v>
      </c>
      <c r="E265" s="7">
        <f t="shared" si="50"/>
        <v>1</v>
      </c>
      <c r="F265" s="7">
        <f t="shared" si="51"/>
        <v>3</v>
      </c>
      <c r="G265" s="1">
        <f t="shared" si="52"/>
        <v>14</v>
      </c>
      <c r="H265" s="2">
        <f t="shared" si="53"/>
        <v>8.8050314465408799E-2</v>
      </c>
      <c r="I265" s="8"/>
      <c r="J265" s="2">
        <f t="shared" si="56"/>
        <v>0.32704402515723269</v>
      </c>
      <c r="K265" s="2">
        <f t="shared" si="57"/>
        <v>0.41509433962264153</v>
      </c>
      <c r="L265" s="2">
        <f t="shared" si="58"/>
        <v>0.2389937106918239</v>
      </c>
      <c r="M265" s="2">
        <f t="shared" si="59"/>
        <v>1.8867924528301938E-2</v>
      </c>
      <c r="N265" s="1">
        <v>52</v>
      </c>
      <c r="O265" s="1">
        <v>66</v>
      </c>
      <c r="P265" s="1">
        <v>38</v>
      </c>
      <c r="Q265" s="1">
        <v>2</v>
      </c>
      <c r="R265" s="1">
        <v>0</v>
      </c>
      <c r="S265" s="68">
        <v>0</v>
      </c>
      <c r="T265" s="1">
        <v>1</v>
      </c>
      <c r="U265" s="1"/>
      <c r="V265" s="1"/>
      <c r="W265" s="1"/>
      <c r="X265" s="1"/>
      <c r="Y265" s="1"/>
      <c r="Z265" s="1"/>
      <c r="AA265" s="1"/>
      <c r="AB265" s="1"/>
      <c r="AG265" t="str">
        <f t="shared" si="60"/>
        <v>Charlotte</v>
      </c>
      <c r="AH265" t="s">
        <v>3298</v>
      </c>
      <c r="AI265">
        <v>2</v>
      </c>
      <c r="AK265" s="130">
        <v>23</v>
      </c>
      <c r="AL265" s="131">
        <v>29</v>
      </c>
      <c r="AM265" s="131">
        <v>40</v>
      </c>
      <c r="AN265" s="133">
        <v>12175</v>
      </c>
      <c r="AO265">
        <f t="shared" si="54"/>
        <v>23029</v>
      </c>
      <c r="AP265" s="74" t="s">
        <v>1579</v>
      </c>
    </row>
    <row r="266" spans="1:42" hidden="1" outlineLevel="1" x14ac:dyDescent="0.2">
      <c r="A266" t="s">
        <v>1729</v>
      </c>
      <c r="B266" s="10" t="s">
        <v>977</v>
      </c>
      <c r="C266" s="1">
        <f t="shared" si="55"/>
        <v>1054</v>
      </c>
      <c r="D266" s="7">
        <f t="shared" si="49"/>
        <v>1</v>
      </c>
      <c r="E266" s="7">
        <f t="shared" si="50"/>
        <v>2</v>
      </c>
      <c r="F266" s="7">
        <f t="shared" si="51"/>
        <v>3</v>
      </c>
      <c r="G266" s="1">
        <f t="shared" si="52"/>
        <v>317</v>
      </c>
      <c r="H266" s="2">
        <f t="shared" si="53"/>
        <v>0.30075901328273247</v>
      </c>
      <c r="I266" s="8"/>
      <c r="J266" s="2">
        <f t="shared" si="56"/>
        <v>0.55692599620493355</v>
      </c>
      <c r="K266" s="2">
        <f t="shared" si="57"/>
        <v>0.25616698292220114</v>
      </c>
      <c r="L266" s="2">
        <f t="shared" si="58"/>
        <v>0.17267552182163187</v>
      </c>
      <c r="M266" s="2">
        <f t="shared" si="59"/>
        <v>1.4231499051233443E-2</v>
      </c>
      <c r="N266" s="1">
        <v>587</v>
      </c>
      <c r="O266" s="1">
        <v>270</v>
      </c>
      <c r="P266" s="1">
        <v>182</v>
      </c>
      <c r="Q266" s="1">
        <v>12</v>
      </c>
      <c r="R266" s="1">
        <v>0</v>
      </c>
      <c r="S266" s="68">
        <v>2</v>
      </c>
      <c r="T266" s="1">
        <v>0</v>
      </c>
      <c r="U266" s="1"/>
      <c r="V266" s="1"/>
      <c r="W266" s="1">
        <v>1</v>
      </c>
      <c r="X266" s="1"/>
      <c r="Y266" s="1"/>
      <c r="Z266" s="1"/>
      <c r="AA266" s="1"/>
      <c r="AB266" s="1"/>
      <c r="AG266" t="str">
        <f t="shared" si="60"/>
        <v>Chelsea</v>
      </c>
      <c r="AH266" t="s">
        <v>170</v>
      </c>
      <c r="AI266">
        <v>1</v>
      </c>
      <c r="AK266" s="130">
        <v>23</v>
      </c>
      <c r="AL266" s="131">
        <v>11</v>
      </c>
      <c r="AM266" s="131">
        <v>25</v>
      </c>
      <c r="AN266" s="133">
        <v>12350</v>
      </c>
      <c r="AO266">
        <f t="shared" si="54"/>
        <v>23011</v>
      </c>
      <c r="AP266" s="74" t="s">
        <v>1579</v>
      </c>
    </row>
    <row r="267" spans="1:42" hidden="1" outlineLevel="1" x14ac:dyDescent="0.2">
      <c r="A267" t="s">
        <v>1922</v>
      </c>
      <c r="B267" s="10" t="s">
        <v>977</v>
      </c>
      <c r="C267" s="1">
        <f t="shared" si="55"/>
        <v>575</v>
      </c>
      <c r="D267" s="7">
        <f t="shared" si="49"/>
        <v>1</v>
      </c>
      <c r="E267" s="7">
        <f t="shared" si="50"/>
        <v>2</v>
      </c>
      <c r="F267" s="7">
        <f t="shared" si="51"/>
        <v>3</v>
      </c>
      <c r="G267" s="1">
        <f t="shared" si="52"/>
        <v>17</v>
      </c>
      <c r="H267" s="2">
        <f t="shared" si="53"/>
        <v>2.9565217391304348E-2</v>
      </c>
      <c r="I267" s="8"/>
      <c r="J267" s="2">
        <f t="shared" si="56"/>
        <v>0.41043478260869565</v>
      </c>
      <c r="K267" s="2">
        <f t="shared" si="57"/>
        <v>0.38086956521739129</v>
      </c>
      <c r="L267" s="2">
        <f t="shared" si="58"/>
        <v>0.16347826086956521</v>
      </c>
      <c r="M267" s="2">
        <f t="shared" si="59"/>
        <v>4.5217391304347904E-2</v>
      </c>
      <c r="N267" s="1">
        <v>236</v>
      </c>
      <c r="O267" s="1">
        <v>219</v>
      </c>
      <c r="P267" s="1">
        <v>94</v>
      </c>
      <c r="Q267" s="1">
        <v>20</v>
      </c>
      <c r="R267" s="1">
        <v>0</v>
      </c>
      <c r="S267" s="68">
        <v>6</v>
      </c>
      <c r="T267" s="1">
        <v>0</v>
      </c>
      <c r="U267" s="1"/>
      <c r="V267" s="1"/>
      <c r="W267" s="1"/>
      <c r="X267" s="1"/>
      <c r="Y267" s="1"/>
      <c r="Z267" s="1"/>
      <c r="AA267" s="1"/>
      <c r="AB267" s="1"/>
      <c r="AG267" t="str">
        <f t="shared" si="60"/>
        <v>Cherryfield</v>
      </c>
      <c r="AH267" t="s">
        <v>3298</v>
      </c>
      <c r="AI267">
        <v>2</v>
      </c>
      <c r="AK267" s="130">
        <v>23</v>
      </c>
      <c r="AL267" s="131">
        <v>29</v>
      </c>
      <c r="AM267" s="131">
        <v>45</v>
      </c>
      <c r="AN267" s="133">
        <v>12455</v>
      </c>
      <c r="AO267">
        <f t="shared" si="54"/>
        <v>23029</v>
      </c>
      <c r="AP267" s="74" t="s">
        <v>1579</v>
      </c>
    </row>
    <row r="268" spans="1:42" hidden="1" outlineLevel="1" x14ac:dyDescent="0.2">
      <c r="A268" t="s">
        <v>2180</v>
      </c>
      <c r="B268" s="10" t="s">
        <v>977</v>
      </c>
      <c r="C268" s="1">
        <f t="shared" si="55"/>
        <v>278</v>
      </c>
      <c r="D268" s="7">
        <f t="shared" si="49"/>
        <v>1</v>
      </c>
      <c r="E268" s="7">
        <f t="shared" si="50"/>
        <v>2</v>
      </c>
      <c r="F268" s="7">
        <f t="shared" si="51"/>
        <v>3</v>
      </c>
      <c r="G268" s="1">
        <f t="shared" si="52"/>
        <v>10</v>
      </c>
      <c r="H268" s="2">
        <f t="shared" si="53"/>
        <v>3.5971223021582732E-2</v>
      </c>
      <c r="I268" s="8"/>
      <c r="J268" s="2">
        <f t="shared" si="56"/>
        <v>0.41007194244604317</v>
      </c>
      <c r="K268" s="2">
        <f t="shared" si="57"/>
        <v>0.37410071942446044</v>
      </c>
      <c r="L268" s="2">
        <f t="shared" si="58"/>
        <v>0.20143884892086331</v>
      </c>
      <c r="M268" s="2">
        <f t="shared" si="59"/>
        <v>1.4388489208633087E-2</v>
      </c>
      <c r="N268" s="1">
        <v>114</v>
      </c>
      <c r="O268" s="1">
        <v>104</v>
      </c>
      <c r="P268" s="1">
        <v>56</v>
      </c>
      <c r="Q268" s="1">
        <v>1</v>
      </c>
      <c r="R268" s="1">
        <v>2</v>
      </c>
      <c r="S268" s="68">
        <v>0</v>
      </c>
      <c r="T268" s="1">
        <v>1</v>
      </c>
      <c r="U268" s="1"/>
      <c r="V268" s="1"/>
      <c r="W268" s="1"/>
      <c r="X268" s="1"/>
      <c r="Y268" s="1"/>
      <c r="Z268" s="1"/>
      <c r="AA268" s="1"/>
      <c r="AB268" s="1"/>
      <c r="AG268" t="str">
        <f t="shared" si="60"/>
        <v>Chester</v>
      </c>
      <c r="AH268" t="s">
        <v>713</v>
      </c>
      <c r="AI268">
        <v>2</v>
      </c>
      <c r="AK268" s="130">
        <v>23</v>
      </c>
      <c r="AL268" s="131">
        <v>19</v>
      </c>
      <c r="AM268" s="131">
        <v>50</v>
      </c>
      <c r="AN268" s="133">
        <v>12525</v>
      </c>
      <c r="AO268">
        <f t="shared" si="54"/>
        <v>23019</v>
      </c>
      <c r="AP268" s="74" t="s">
        <v>1579</v>
      </c>
    </row>
    <row r="269" spans="1:42" hidden="1" outlineLevel="1" x14ac:dyDescent="0.2">
      <c r="A269" t="s">
        <v>1093</v>
      </c>
      <c r="B269" s="10" t="s">
        <v>977</v>
      </c>
      <c r="C269" s="1">
        <f t="shared" si="55"/>
        <v>509</v>
      </c>
      <c r="D269" s="7">
        <f t="shared" si="49"/>
        <v>1</v>
      </c>
      <c r="E269" s="7">
        <f t="shared" si="50"/>
        <v>2</v>
      </c>
      <c r="F269" s="7">
        <f t="shared" si="51"/>
        <v>3</v>
      </c>
      <c r="G269" s="1">
        <f t="shared" si="52"/>
        <v>149</v>
      </c>
      <c r="H269" s="2">
        <f t="shared" si="53"/>
        <v>0.29273084479371314</v>
      </c>
      <c r="I269" s="8"/>
      <c r="J269" s="2">
        <f t="shared" si="56"/>
        <v>0.51473477406679768</v>
      </c>
      <c r="K269" s="2">
        <f t="shared" si="57"/>
        <v>0.22200392927308449</v>
      </c>
      <c r="L269" s="2">
        <f t="shared" si="58"/>
        <v>0.2200392927308448</v>
      </c>
      <c r="M269" s="2">
        <f t="shared" si="59"/>
        <v>4.3222003929273028E-2</v>
      </c>
      <c r="N269" s="1">
        <v>262</v>
      </c>
      <c r="O269" s="1">
        <v>113</v>
      </c>
      <c r="P269" s="1">
        <v>112</v>
      </c>
      <c r="Q269" s="1">
        <v>18</v>
      </c>
      <c r="R269" s="1">
        <v>2</v>
      </c>
      <c r="S269" s="68">
        <v>2</v>
      </c>
      <c r="T269" s="1">
        <v>0</v>
      </c>
      <c r="U269" s="1"/>
      <c r="V269" s="1"/>
      <c r="W269" s="1"/>
      <c r="X269" s="1"/>
      <c r="Y269" s="1"/>
      <c r="Z269" s="1"/>
      <c r="AA269" s="1"/>
      <c r="AB269" s="1"/>
      <c r="AG269" t="str">
        <f t="shared" si="60"/>
        <v>Chesterville</v>
      </c>
      <c r="AH269" t="s">
        <v>2231</v>
      </c>
      <c r="AI269">
        <v>2</v>
      </c>
      <c r="AK269" s="130">
        <v>23</v>
      </c>
      <c r="AL269" s="131">
        <v>7</v>
      </c>
      <c r="AM269" s="131">
        <v>15</v>
      </c>
      <c r="AN269" s="133">
        <v>12595</v>
      </c>
      <c r="AO269">
        <f t="shared" si="54"/>
        <v>23007</v>
      </c>
      <c r="AP269" s="74" t="s">
        <v>1579</v>
      </c>
    </row>
    <row r="270" spans="1:42" hidden="1" outlineLevel="1" x14ac:dyDescent="0.2">
      <c r="A270" t="s">
        <v>2264</v>
      </c>
      <c r="B270" s="10" t="s">
        <v>977</v>
      </c>
      <c r="C270" s="1">
        <f t="shared" si="55"/>
        <v>1832</v>
      </c>
      <c r="D270" s="7">
        <f t="shared" si="49"/>
        <v>1</v>
      </c>
      <c r="E270" s="7">
        <f t="shared" si="50"/>
        <v>2</v>
      </c>
      <c r="F270" s="7">
        <f t="shared" si="51"/>
        <v>3</v>
      </c>
      <c r="G270" s="1">
        <f t="shared" si="52"/>
        <v>281</v>
      </c>
      <c r="H270" s="2">
        <f t="shared" si="53"/>
        <v>0.15338427947598254</v>
      </c>
      <c r="I270" s="8"/>
      <c r="J270" s="2">
        <f t="shared" si="56"/>
        <v>0.48034934497816595</v>
      </c>
      <c r="K270" s="2">
        <f t="shared" si="57"/>
        <v>0.32696506550218341</v>
      </c>
      <c r="L270" s="2">
        <f t="shared" si="58"/>
        <v>0.1648471615720524</v>
      </c>
      <c r="M270" s="2">
        <f t="shared" si="59"/>
        <v>2.7838427947598249E-2</v>
      </c>
      <c r="N270" s="1">
        <v>880</v>
      </c>
      <c r="O270" s="1">
        <v>599</v>
      </c>
      <c r="P270" s="1">
        <v>302</v>
      </c>
      <c r="Q270" s="1">
        <v>33</v>
      </c>
      <c r="R270" s="1">
        <v>10</v>
      </c>
      <c r="S270" s="68">
        <v>5</v>
      </c>
      <c r="T270" s="1">
        <v>2</v>
      </c>
      <c r="U270" s="1"/>
      <c r="V270" s="1"/>
      <c r="W270" s="1">
        <v>1</v>
      </c>
      <c r="X270" s="1"/>
      <c r="Y270" s="1"/>
      <c r="Z270" s="1"/>
      <c r="AA270" s="1"/>
      <c r="AB270" s="1"/>
      <c r="AG270" t="str">
        <f t="shared" si="60"/>
        <v>China</v>
      </c>
      <c r="AH270" t="s">
        <v>170</v>
      </c>
      <c r="AI270">
        <v>2</v>
      </c>
      <c r="AK270" s="130">
        <v>23</v>
      </c>
      <c r="AL270" s="131">
        <v>11</v>
      </c>
      <c r="AM270" s="131">
        <v>30</v>
      </c>
      <c r="AN270" s="133">
        <v>12735</v>
      </c>
      <c r="AO270">
        <f t="shared" si="54"/>
        <v>23011</v>
      </c>
      <c r="AP270" s="74" t="s">
        <v>1579</v>
      </c>
    </row>
    <row r="271" spans="1:42" hidden="1" outlineLevel="1" x14ac:dyDescent="0.2">
      <c r="A271" t="s">
        <v>2982</v>
      </c>
      <c r="B271" s="10" t="s">
        <v>977</v>
      </c>
      <c r="C271" s="1">
        <f t="shared" si="55"/>
        <v>347</v>
      </c>
      <c r="D271" s="7">
        <f t="shared" si="49"/>
        <v>1</v>
      </c>
      <c r="E271" s="7">
        <f t="shared" si="50"/>
        <v>2</v>
      </c>
      <c r="F271" s="7">
        <f t="shared" si="51"/>
        <v>3</v>
      </c>
      <c r="G271" s="1">
        <f t="shared" si="52"/>
        <v>54</v>
      </c>
      <c r="H271" s="2">
        <f t="shared" si="53"/>
        <v>0.15561959654178675</v>
      </c>
      <c r="I271" s="8"/>
      <c r="J271" s="2">
        <f t="shared" si="56"/>
        <v>0.43804034582132567</v>
      </c>
      <c r="K271" s="2">
        <f t="shared" si="57"/>
        <v>0.28242074927953892</v>
      </c>
      <c r="L271" s="2">
        <f t="shared" si="58"/>
        <v>0.25360230547550433</v>
      </c>
      <c r="M271" s="2">
        <f t="shared" si="59"/>
        <v>2.5936599423631079E-2</v>
      </c>
      <c r="N271" s="1">
        <v>152</v>
      </c>
      <c r="O271" s="1">
        <v>98</v>
      </c>
      <c r="P271" s="1">
        <v>88</v>
      </c>
      <c r="Q271" s="1">
        <v>7</v>
      </c>
      <c r="R271" s="1">
        <v>0</v>
      </c>
      <c r="S271" s="68">
        <v>2</v>
      </c>
      <c r="T271" s="1">
        <v>0</v>
      </c>
      <c r="U271" s="1"/>
      <c r="V271" s="1"/>
      <c r="W271" s="1"/>
      <c r="X271" s="1"/>
      <c r="Y271" s="1"/>
      <c r="Z271" s="1"/>
      <c r="AA271" s="1"/>
      <c r="AB271" s="1"/>
      <c r="AG271" t="str">
        <f t="shared" si="60"/>
        <v>Clifton</v>
      </c>
      <c r="AH271" t="s">
        <v>713</v>
      </c>
      <c r="AI271">
        <v>2</v>
      </c>
      <c r="AK271" s="130">
        <v>23</v>
      </c>
      <c r="AL271" s="131">
        <v>19</v>
      </c>
      <c r="AM271" s="131">
        <v>55</v>
      </c>
      <c r="AN271" s="133">
        <v>13365</v>
      </c>
      <c r="AO271">
        <f t="shared" si="54"/>
        <v>23019</v>
      </c>
      <c r="AP271" s="74" t="s">
        <v>1579</v>
      </c>
    </row>
    <row r="272" spans="1:42" hidden="1" outlineLevel="1" x14ac:dyDescent="0.2">
      <c r="A272" t="s">
        <v>2705</v>
      </c>
      <c r="B272" s="10" t="s">
        <v>977</v>
      </c>
      <c r="C272" s="1">
        <f t="shared" si="55"/>
        <v>1463</v>
      </c>
      <c r="D272" s="7">
        <f t="shared" si="49"/>
        <v>1</v>
      </c>
      <c r="E272" s="7">
        <f t="shared" si="50"/>
        <v>2</v>
      </c>
      <c r="F272" s="7">
        <f t="shared" si="51"/>
        <v>3</v>
      </c>
      <c r="G272" s="1">
        <f t="shared" si="52"/>
        <v>335</v>
      </c>
      <c r="H272" s="2">
        <f t="shared" si="53"/>
        <v>0.22898154477101845</v>
      </c>
      <c r="I272" s="8"/>
      <c r="J272" s="2">
        <f t="shared" si="56"/>
        <v>0.50991114149008887</v>
      </c>
      <c r="K272" s="2">
        <f t="shared" si="57"/>
        <v>0.28092959671907042</v>
      </c>
      <c r="L272" s="2">
        <f t="shared" si="58"/>
        <v>0.17840054682159945</v>
      </c>
      <c r="M272" s="2">
        <f t="shared" si="59"/>
        <v>3.0758714969241263E-2</v>
      </c>
      <c r="N272" s="1">
        <v>746</v>
      </c>
      <c r="O272" s="1">
        <v>411</v>
      </c>
      <c r="P272" s="1">
        <v>261</v>
      </c>
      <c r="Q272" s="1">
        <v>30</v>
      </c>
      <c r="R272" s="1">
        <v>7</v>
      </c>
      <c r="S272" s="68">
        <v>7</v>
      </c>
      <c r="T272" s="1">
        <v>1</v>
      </c>
      <c r="U272" s="1"/>
      <c r="V272" s="1"/>
      <c r="W272" s="1"/>
      <c r="X272" s="1"/>
      <c r="Y272" s="1"/>
      <c r="Z272" s="1"/>
      <c r="AA272" s="1"/>
      <c r="AB272" s="1"/>
      <c r="AG272" t="str">
        <f t="shared" si="60"/>
        <v>Clinton</v>
      </c>
      <c r="AH272" t="s">
        <v>170</v>
      </c>
      <c r="AI272">
        <v>1</v>
      </c>
      <c r="AK272" s="130">
        <v>23</v>
      </c>
      <c r="AL272" s="131">
        <v>11</v>
      </c>
      <c r="AM272" s="131">
        <v>35</v>
      </c>
      <c r="AN272" s="133">
        <v>13470</v>
      </c>
      <c r="AO272">
        <f t="shared" si="54"/>
        <v>23011</v>
      </c>
      <c r="AP272" s="74" t="s">
        <v>1579</v>
      </c>
    </row>
    <row r="273" spans="1:42" hidden="1" outlineLevel="1" x14ac:dyDescent="0.2">
      <c r="A273" t="s">
        <v>3387</v>
      </c>
      <c r="B273" s="10" t="s">
        <v>977</v>
      </c>
      <c r="C273" s="1">
        <f t="shared" si="55"/>
        <v>11</v>
      </c>
      <c r="D273" s="7">
        <f t="shared" si="49"/>
        <v>1</v>
      </c>
      <c r="E273" s="7">
        <f t="shared" si="50"/>
        <v>1</v>
      </c>
      <c r="F273" s="7">
        <f t="shared" si="51"/>
        <v>3</v>
      </c>
      <c r="G273" s="1">
        <f t="shared" si="52"/>
        <v>0</v>
      </c>
      <c r="H273" s="2">
        <f t="shared" si="53"/>
        <v>0</v>
      </c>
      <c r="I273" s="8"/>
      <c r="J273" s="2">
        <f t="shared" si="56"/>
        <v>0.36363636363636365</v>
      </c>
      <c r="K273" s="2">
        <f t="shared" si="57"/>
        <v>0.36363636363636365</v>
      </c>
      <c r="L273" s="2">
        <f t="shared" si="58"/>
        <v>0.27272727272727271</v>
      </c>
      <c r="M273" s="2">
        <f t="shared" si="59"/>
        <v>0</v>
      </c>
      <c r="N273" s="1">
        <v>4</v>
      </c>
      <c r="O273" s="1">
        <v>4</v>
      </c>
      <c r="P273" s="1">
        <v>3</v>
      </c>
      <c r="Q273" s="1">
        <v>0</v>
      </c>
      <c r="R273" s="1">
        <v>0</v>
      </c>
      <c r="S273" s="68">
        <v>0</v>
      </c>
      <c r="T273" s="1">
        <v>0</v>
      </c>
      <c r="U273" s="1"/>
      <c r="V273" s="1"/>
      <c r="W273" s="1"/>
      <c r="X273" s="1"/>
      <c r="Y273" s="1"/>
      <c r="Z273" s="1"/>
      <c r="AA273" s="1"/>
      <c r="AB273" s="1"/>
      <c r="AG273" t="str">
        <f t="shared" si="60"/>
        <v>Codyville</v>
      </c>
      <c r="AH273" t="s">
        <v>3298</v>
      </c>
      <c r="AI273">
        <v>2</v>
      </c>
      <c r="AK273" s="130">
        <v>23</v>
      </c>
      <c r="AL273" s="131">
        <v>29</v>
      </c>
      <c r="AM273" s="131">
        <v>50</v>
      </c>
      <c r="AN273" s="133">
        <v>13610</v>
      </c>
      <c r="AO273">
        <f t="shared" si="54"/>
        <v>23029</v>
      </c>
      <c r="AP273" s="74" t="s">
        <v>3327</v>
      </c>
    </row>
    <row r="274" spans="1:42" hidden="1" outlineLevel="1" x14ac:dyDescent="0.2">
      <c r="A274" t="s">
        <v>601</v>
      </c>
      <c r="B274" s="10" t="s">
        <v>977</v>
      </c>
      <c r="C274" s="1">
        <f t="shared" si="55"/>
        <v>183</v>
      </c>
      <c r="D274" s="7">
        <f t="shared" si="49"/>
        <v>2</v>
      </c>
      <c r="E274" s="7">
        <f t="shared" si="50"/>
        <v>1</v>
      </c>
      <c r="F274" s="7">
        <f t="shared" si="51"/>
        <v>3</v>
      </c>
      <c r="G274" s="1">
        <f t="shared" si="52"/>
        <v>4</v>
      </c>
      <c r="H274" s="2">
        <f t="shared" si="53"/>
        <v>2.185792349726776E-2</v>
      </c>
      <c r="I274" s="8"/>
      <c r="J274" s="2">
        <f t="shared" si="56"/>
        <v>0.33879781420765026</v>
      </c>
      <c r="K274" s="2">
        <f t="shared" si="57"/>
        <v>0.36065573770491804</v>
      </c>
      <c r="L274" s="2">
        <f t="shared" si="58"/>
        <v>0.21857923497267759</v>
      </c>
      <c r="M274" s="2">
        <f t="shared" si="59"/>
        <v>8.1967213114754162E-2</v>
      </c>
      <c r="N274" s="1">
        <v>62</v>
      </c>
      <c r="O274" s="1">
        <v>66</v>
      </c>
      <c r="P274" s="1">
        <v>40</v>
      </c>
      <c r="Q274" s="1">
        <v>13</v>
      </c>
      <c r="R274" s="1">
        <v>0</v>
      </c>
      <c r="S274" s="68">
        <v>1</v>
      </c>
      <c r="T274" s="1">
        <v>1</v>
      </c>
      <c r="U274" s="1"/>
      <c r="V274" s="1"/>
      <c r="W274" s="1"/>
      <c r="X274" s="1"/>
      <c r="Y274" s="1"/>
      <c r="Z274" s="1"/>
      <c r="AA274" s="1"/>
      <c r="AB274" s="1"/>
      <c r="AG274" t="str">
        <f t="shared" si="60"/>
        <v>Columbia</v>
      </c>
      <c r="AH274" t="s">
        <v>3298</v>
      </c>
      <c r="AI274">
        <v>2</v>
      </c>
      <c r="AK274" s="130">
        <v>23</v>
      </c>
      <c r="AL274" s="131">
        <v>29</v>
      </c>
      <c r="AM274" s="131">
        <v>55</v>
      </c>
      <c r="AN274" s="133">
        <v>13750</v>
      </c>
      <c r="AO274">
        <f t="shared" si="54"/>
        <v>23029</v>
      </c>
      <c r="AP274" s="74" t="s">
        <v>1579</v>
      </c>
    </row>
    <row r="275" spans="1:42" hidden="1" outlineLevel="1" x14ac:dyDescent="0.2">
      <c r="A275" t="s">
        <v>2983</v>
      </c>
      <c r="B275" s="10" t="s">
        <v>977</v>
      </c>
      <c r="C275" s="1">
        <f t="shared" si="55"/>
        <v>249</v>
      </c>
      <c r="D275" s="7">
        <f t="shared" si="49"/>
        <v>1</v>
      </c>
      <c r="E275" s="7">
        <f t="shared" si="50"/>
        <v>2</v>
      </c>
      <c r="F275" s="7">
        <f t="shared" si="51"/>
        <v>3</v>
      </c>
      <c r="G275" s="1">
        <f t="shared" si="52"/>
        <v>39</v>
      </c>
      <c r="H275" s="2">
        <f t="shared" si="53"/>
        <v>0.15662650602409639</v>
      </c>
      <c r="I275" s="8"/>
      <c r="J275" s="2">
        <f t="shared" si="56"/>
        <v>0.50602409638554213</v>
      </c>
      <c r="K275" s="2">
        <f t="shared" si="57"/>
        <v>0.3493975903614458</v>
      </c>
      <c r="L275" s="2">
        <f t="shared" si="58"/>
        <v>0.13253012048192772</v>
      </c>
      <c r="M275" s="2">
        <f t="shared" si="59"/>
        <v>1.2048192771084348E-2</v>
      </c>
      <c r="N275" s="1">
        <v>126</v>
      </c>
      <c r="O275" s="1">
        <v>87</v>
      </c>
      <c r="P275" s="1">
        <v>33</v>
      </c>
      <c r="Q275" s="1">
        <v>1</v>
      </c>
      <c r="R275" s="1">
        <v>0</v>
      </c>
      <c r="S275" s="68">
        <v>1</v>
      </c>
      <c r="T275" s="1">
        <v>0</v>
      </c>
      <c r="U275" s="1"/>
      <c r="V275" s="1"/>
      <c r="W275" s="1">
        <v>1</v>
      </c>
      <c r="X275" s="1"/>
      <c r="Y275" s="1"/>
      <c r="Z275" s="1"/>
      <c r="AA275" s="1"/>
      <c r="AB275" s="1"/>
      <c r="AG275" t="str">
        <f t="shared" si="60"/>
        <v>Columbia Falls</v>
      </c>
      <c r="AH275" t="s">
        <v>3298</v>
      </c>
      <c r="AI275">
        <v>2</v>
      </c>
      <c r="AK275" s="130">
        <v>23</v>
      </c>
      <c r="AL275" s="131">
        <v>29</v>
      </c>
      <c r="AM275" s="131">
        <v>60</v>
      </c>
      <c r="AN275" s="133">
        <v>13820</v>
      </c>
      <c r="AO275">
        <f t="shared" si="54"/>
        <v>23029</v>
      </c>
      <c r="AP275" s="74" t="s">
        <v>1579</v>
      </c>
    </row>
    <row r="276" spans="1:42" hidden="1" outlineLevel="1" x14ac:dyDescent="0.2">
      <c r="A276" t="s">
        <v>3411</v>
      </c>
      <c r="B276" s="10" t="s">
        <v>977</v>
      </c>
      <c r="C276" s="1">
        <f t="shared" si="55"/>
        <v>188</v>
      </c>
      <c r="D276" s="7">
        <f t="shared" si="49"/>
        <v>1</v>
      </c>
      <c r="E276" s="7">
        <f t="shared" si="50"/>
        <v>3</v>
      </c>
      <c r="F276" s="7">
        <f t="shared" si="51"/>
        <v>2</v>
      </c>
      <c r="G276" s="1">
        <f t="shared" si="52"/>
        <v>71</v>
      </c>
      <c r="H276" s="2">
        <f t="shared" si="53"/>
        <v>0.37765957446808512</v>
      </c>
      <c r="I276" s="8"/>
      <c r="J276" s="2">
        <f t="shared" si="56"/>
        <v>0.62234042553191493</v>
      </c>
      <c r="K276" s="2">
        <f t="shared" si="57"/>
        <v>0.13297872340425532</v>
      </c>
      <c r="L276" s="2">
        <f t="shared" si="58"/>
        <v>0.24468085106382978</v>
      </c>
      <c r="M276" s="2">
        <f t="shared" si="59"/>
        <v>-2.7755575615628914E-17</v>
      </c>
      <c r="N276" s="1">
        <v>117</v>
      </c>
      <c r="O276" s="1">
        <v>25</v>
      </c>
      <c r="P276" s="1">
        <v>46</v>
      </c>
      <c r="Q276" s="1">
        <v>0</v>
      </c>
      <c r="R276" s="1">
        <v>0</v>
      </c>
      <c r="S276" s="68">
        <v>0</v>
      </c>
      <c r="T276" s="1">
        <v>0</v>
      </c>
      <c r="U276" s="1"/>
      <c r="V276" s="1"/>
      <c r="W276" s="1"/>
      <c r="X276" s="1"/>
      <c r="Y276" s="1"/>
      <c r="Z276" s="1"/>
      <c r="AA276" s="1"/>
      <c r="AB276" s="1"/>
      <c r="AG276" t="str">
        <f>A276</f>
        <v>Connor</v>
      </c>
      <c r="AH276" t="s">
        <v>512</v>
      </c>
      <c r="AI276">
        <v>2</v>
      </c>
      <c r="AK276" s="130">
        <v>23</v>
      </c>
      <c r="AL276" s="131">
        <v>3</v>
      </c>
      <c r="AM276" s="131">
        <v>63</v>
      </c>
      <c r="AN276" s="133">
        <v>13900</v>
      </c>
      <c r="AO276">
        <f t="shared" si="54"/>
        <v>23003</v>
      </c>
      <c r="AP276" s="74" t="s">
        <v>3010</v>
      </c>
    </row>
    <row r="277" spans="1:42" hidden="1" outlineLevel="1" x14ac:dyDescent="0.2">
      <c r="A277" t="s">
        <v>919</v>
      </c>
      <c r="B277" s="10" t="s">
        <v>977</v>
      </c>
      <c r="C277" s="1">
        <f t="shared" si="55"/>
        <v>102</v>
      </c>
      <c r="D277" s="7">
        <f t="shared" si="49"/>
        <v>1</v>
      </c>
      <c r="E277" s="7">
        <f t="shared" si="50"/>
        <v>2</v>
      </c>
      <c r="F277" s="7">
        <f t="shared" si="51"/>
        <v>3</v>
      </c>
      <c r="G277" s="1">
        <f t="shared" si="52"/>
        <v>15</v>
      </c>
      <c r="H277" s="2">
        <f t="shared" si="53"/>
        <v>0.14705882352941177</v>
      </c>
      <c r="I277" s="8"/>
      <c r="J277" s="2">
        <f t="shared" si="56"/>
        <v>0.42156862745098039</v>
      </c>
      <c r="K277" s="2">
        <f t="shared" si="57"/>
        <v>0.27450980392156865</v>
      </c>
      <c r="L277" s="2">
        <f t="shared" si="58"/>
        <v>0.14705882352941177</v>
      </c>
      <c r="M277" s="2">
        <f t="shared" si="59"/>
        <v>0.15686274509803913</v>
      </c>
      <c r="N277" s="1">
        <v>43</v>
      </c>
      <c r="O277" s="1">
        <v>28</v>
      </c>
      <c r="P277" s="1">
        <v>15</v>
      </c>
      <c r="Q277" s="1">
        <v>12</v>
      </c>
      <c r="R277" s="1">
        <v>4</v>
      </c>
      <c r="S277" s="68">
        <v>0</v>
      </c>
      <c r="T277" s="1">
        <v>0</v>
      </c>
      <c r="U277" s="1"/>
      <c r="V277" s="1"/>
      <c r="W277" s="1"/>
      <c r="X277" s="1"/>
      <c r="Y277" s="1"/>
      <c r="Z277" s="1"/>
      <c r="AA277" s="1"/>
      <c r="AB277" s="1"/>
      <c r="AG277" t="str">
        <f>A277</f>
        <v>Cooper</v>
      </c>
      <c r="AH277" t="s">
        <v>3298</v>
      </c>
      <c r="AI277">
        <v>2</v>
      </c>
      <c r="AK277" s="130">
        <v>23</v>
      </c>
      <c r="AL277" s="131">
        <v>29</v>
      </c>
      <c r="AM277" s="131">
        <v>65</v>
      </c>
      <c r="AN277" s="133">
        <v>14100</v>
      </c>
      <c r="AO277">
        <f t="shared" si="54"/>
        <v>23029</v>
      </c>
      <c r="AP277" s="74" t="s">
        <v>1579</v>
      </c>
    </row>
    <row r="278" spans="1:42" hidden="1" outlineLevel="1" x14ac:dyDescent="0.2">
      <c r="A278" t="s">
        <v>3388</v>
      </c>
      <c r="B278" s="10" t="s">
        <v>977</v>
      </c>
      <c r="C278" s="1">
        <f t="shared" si="55"/>
        <v>82</v>
      </c>
      <c r="D278" s="7">
        <f t="shared" si="49"/>
        <v>1</v>
      </c>
      <c r="E278" s="7">
        <f t="shared" si="50"/>
        <v>2</v>
      </c>
      <c r="F278" s="7">
        <f t="shared" si="51"/>
        <v>3</v>
      </c>
      <c r="G278" s="1">
        <f t="shared" si="52"/>
        <v>14</v>
      </c>
      <c r="H278" s="2">
        <f t="shared" si="53"/>
        <v>0.17073170731707318</v>
      </c>
      <c r="I278" s="8"/>
      <c r="J278" s="2">
        <f t="shared" si="56"/>
        <v>0.46341463414634149</v>
      </c>
      <c r="K278" s="2">
        <f t="shared" si="57"/>
        <v>0.29268292682926828</v>
      </c>
      <c r="L278" s="2">
        <f t="shared" si="58"/>
        <v>0.2073170731707317</v>
      </c>
      <c r="M278" s="2">
        <f t="shared" si="59"/>
        <v>3.6585365853658597E-2</v>
      </c>
      <c r="N278" s="1">
        <v>38</v>
      </c>
      <c r="O278" s="1">
        <v>24</v>
      </c>
      <c r="P278" s="1">
        <v>17</v>
      </c>
      <c r="Q278" s="1">
        <v>3</v>
      </c>
      <c r="R278" s="1">
        <v>0</v>
      </c>
      <c r="S278" s="68">
        <v>0</v>
      </c>
      <c r="T278" s="1">
        <v>0</v>
      </c>
      <c r="U278" s="1"/>
      <c r="V278" s="1"/>
      <c r="W278" s="1"/>
      <c r="X278" s="1"/>
      <c r="Y278" s="1"/>
      <c r="Z278" s="1"/>
      <c r="AA278" s="1"/>
      <c r="AB278" s="1"/>
      <c r="AG278" t="str">
        <f t="shared" si="60"/>
        <v>Coplin</v>
      </c>
      <c r="AH278" t="s">
        <v>2231</v>
      </c>
      <c r="AI278">
        <v>2</v>
      </c>
      <c r="AK278" s="130">
        <v>23</v>
      </c>
      <c r="AL278" s="131">
        <v>7</v>
      </c>
      <c r="AM278" s="131">
        <v>20</v>
      </c>
      <c r="AN278" s="133">
        <v>14205</v>
      </c>
      <c r="AO278">
        <f t="shared" si="54"/>
        <v>23007</v>
      </c>
      <c r="AP278" s="74" t="s">
        <v>3327</v>
      </c>
    </row>
    <row r="279" spans="1:42" hidden="1" outlineLevel="1" x14ac:dyDescent="0.2">
      <c r="A279" t="s">
        <v>594</v>
      </c>
      <c r="B279" s="10" t="s">
        <v>977</v>
      </c>
      <c r="C279" s="1">
        <f t="shared" si="55"/>
        <v>1014</v>
      </c>
      <c r="D279" s="7">
        <f t="shared" si="49"/>
        <v>1</v>
      </c>
      <c r="E279" s="7">
        <f t="shared" si="50"/>
        <v>2</v>
      </c>
      <c r="F279" s="7">
        <f t="shared" si="51"/>
        <v>3</v>
      </c>
      <c r="G279" s="1">
        <f t="shared" si="52"/>
        <v>107</v>
      </c>
      <c r="H279" s="2">
        <f t="shared" si="53"/>
        <v>0.10552268244575937</v>
      </c>
      <c r="I279" s="8"/>
      <c r="J279" s="2">
        <f t="shared" si="56"/>
        <v>0.44082840236686388</v>
      </c>
      <c r="K279" s="2">
        <f t="shared" si="57"/>
        <v>0.33530571992110453</v>
      </c>
      <c r="L279" s="2">
        <f t="shared" si="58"/>
        <v>0.20710059171597633</v>
      </c>
      <c r="M279" s="2">
        <f t="shared" si="59"/>
        <v>1.6765285996055312E-2</v>
      </c>
      <c r="N279" s="1">
        <v>447</v>
      </c>
      <c r="O279" s="1">
        <v>340</v>
      </c>
      <c r="P279" s="1">
        <v>210</v>
      </c>
      <c r="Q279" s="1">
        <v>12</v>
      </c>
      <c r="R279" s="1">
        <v>2</v>
      </c>
      <c r="S279" s="68">
        <v>3</v>
      </c>
      <c r="T279" s="1">
        <v>0</v>
      </c>
      <c r="U279" s="1"/>
      <c r="V279" s="1"/>
      <c r="W279" s="1"/>
      <c r="X279" s="1"/>
      <c r="Y279" s="1"/>
      <c r="Z279" s="1"/>
      <c r="AA279" s="1"/>
      <c r="AB279" s="1"/>
      <c r="AG279" t="str">
        <f t="shared" si="60"/>
        <v>Corinna</v>
      </c>
      <c r="AH279" t="s">
        <v>713</v>
      </c>
      <c r="AI279">
        <v>2</v>
      </c>
      <c r="AK279" s="130">
        <v>23</v>
      </c>
      <c r="AL279" s="131">
        <v>19</v>
      </c>
      <c r="AM279" s="131">
        <v>60</v>
      </c>
      <c r="AN279" s="133">
        <v>14310</v>
      </c>
      <c r="AO279">
        <f t="shared" si="54"/>
        <v>23019</v>
      </c>
      <c r="AP279" s="74" t="s">
        <v>1579</v>
      </c>
    </row>
    <row r="280" spans="1:42" hidden="1" outlineLevel="1" x14ac:dyDescent="0.2">
      <c r="A280" t="s">
        <v>1228</v>
      </c>
      <c r="B280" s="10" t="s">
        <v>977</v>
      </c>
      <c r="C280" s="1">
        <f t="shared" si="55"/>
        <v>1109</v>
      </c>
      <c r="D280" s="7">
        <f t="shared" si="49"/>
        <v>2</v>
      </c>
      <c r="E280" s="7">
        <f t="shared" si="50"/>
        <v>1</v>
      </c>
      <c r="F280" s="7">
        <f t="shared" si="51"/>
        <v>3</v>
      </c>
      <c r="G280" s="1">
        <f t="shared" si="52"/>
        <v>25</v>
      </c>
      <c r="H280" s="2">
        <f t="shared" si="53"/>
        <v>2.2542831379621282E-2</v>
      </c>
      <c r="I280" s="8"/>
      <c r="J280" s="2">
        <f t="shared" si="56"/>
        <v>0.39224526600541026</v>
      </c>
      <c r="K280" s="2">
        <f t="shared" si="57"/>
        <v>0.41478809738503158</v>
      </c>
      <c r="L280" s="2">
        <f t="shared" si="58"/>
        <v>0.16952209197475204</v>
      </c>
      <c r="M280" s="2">
        <f t="shared" si="59"/>
        <v>2.3444544634806053E-2</v>
      </c>
      <c r="N280" s="1">
        <v>435</v>
      </c>
      <c r="O280" s="1">
        <v>460</v>
      </c>
      <c r="P280" s="1">
        <v>188</v>
      </c>
      <c r="Q280" s="1">
        <v>12</v>
      </c>
      <c r="R280" s="1">
        <v>8</v>
      </c>
      <c r="S280" s="68">
        <v>5</v>
      </c>
      <c r="T280" s="1">
        <v>0</v>
      </c>
      <c r="U280" s="1"/>
      <c r="V280" s="1"/>
      <c r="W280" s="1">
        <v>1</v>
      </c>
      <c r="X280" s="1"/>
      <c r="Y280" s="1"/>
      <c r="Z280" s="1"/>
      <c r="AA280" s="1"/>
      <c r="AB280" s="1"/>
      <c r="AG280" t="str">
        <f t="shared" si="60"/>
        <v>Corinth</v>
      </c>
      <c r="AH280" t="s">
        <v>713</v>
      </c>
      <c r="AI280">
        <v>2</v>
      </c>
      <c r="AK280" s="130">
        <v>23</v>
      </c>
      <c r="AL280" s="131">
        <v>19</v>
      </c>
      <c r="AM280" s="131">
        <v>65</v>
      </c>
      <c r="AN280" s="133">
        <v>14380</v>
      </c>
      <c r="AO280">
        <f t="shared" si="54"/>
        <v>23019</v>
      </c>
      <c r="AP280" s="74" t="s">
        <v>1579</v>
      </c>
    </row>
    <row r="281" spans="1:42" hidden="1" outlineLevel="1" x14ac:dyDescent="0.2">
      <c r="A281" t="s">
        <v>637</v>
      </c>
      <c r="B281" s="10" t="s">
        <v>977</v>
      </c>
      <c r="C281" s="1">
        <f t="shared" si="55"/>
        <v>647</v>
      </c>
      <c r="D281" s="7">
        <f t="shared" si="49"/>
        <v>1</v>
      </c>
      <c r="E281" s="7">
        <f t="shared" si="50"/>
        <v>2</v>
      </c>
      <c r="F281" s="7">
        <f t="shared" si="51"/>
        <v>3</v>
      </c>
      <c r="G281" s="1">
        <f t="shared" si="52"/>
        <v>118</v>
      </c>
      <c r="H281" s="2">
        <f t="shared" si="53"/>
        <v>0.18238021638330756</v>
      </c>
      <c r="I281" s="8"/>
      <c r="J281" s="2">
        <f t="shared" si="56"/>
        <v>0.48686244204018547</v>
      </c>
      <c r="K281" s="2">
        <f t="shared" si="57"/>
        <v>0.30448222565687788</v>
      </c>
      <c r="L281" s="2">
        <f t="shared" si="58"/>
        <v>0.17001545595054096</v>
      </c>
      <c r="M281" s="2">
        <f t="shared" si="59"/>
        <v>3.8639876352395686E-2</v>
      </c>
      <c r="N281" s="1">
        <v>315</v>
      </c>
      <c r="O281" s="1">
        <v>197</v>
      </c>
      <c r="P281" s="1">
        <v>110</v>
      </c>
      <c r="Q281" s="1">
        <v>15</v>
      </c>
      <c r="R281" s="1">
        <v>6</v>
      </c>
      <c r="S281" s="68">
        <v>1</v>
      </c>
      <c r="T281" s="1">
        <v>3</v>
      </c>
      <c r="U281" s="1"/>
      <c r="V281" s="1"/>
      <c r="W281" s="1"/>
      <c r="X281" s="1"/>
      <c r="Y281" s="1"/>
      <c r="Z281" s="1"/>
      <c r="AA281" s="1"/>
      <c r="AB281" s="1"/>
      <c r="AG281" t="str">
        <f t="shared" si="60"/>
        <v>Cornish</v>
      </c>
      <c r="AH281" t="s">
        <v>2961</v>
      </c>
      <c r="AI281">
        <v>1</v>
      </c>
      <c r="AK281" s="130">
        <v>23</v>
      </c>
      <c r="AL281" s="131">
        <v>31</v>
      </c>
      <c r="AM281" s="131">
        <v>35</v>
      </c>
      <c r="AN281" s="133">
        <v>14485</v>
      </c>
      <c r="AO281">
        <f t="shared" si="54"/>
        <v>23031</v>
      </c>
      <c r="AP281" s="74" t="s">
        <v>1579</v>
      </c>
    </row>
    <row r="282" spans="1:42" hidden="1" outlineLevel="1" x14ac:dyDescent="0.2">
      <c r="A282" t="s">
        <v>1431</v>
      </c>
      <c r="B282" s="10" t="s">
        <v>977</v>
      </c>
      <c r="C282" s="1">
        <f t="shared" si="55"/>
        <v>543</v>
      </c>
      <c r="D282" s="7">
        <f t="shared" si="49"/>
        <v>1</v>
      </c>
      <c r="E282" s="7">
        <f t="shared" si="50"/>
        <v>2</v>
      </c>
      <c r="F282" s="7">
        <f t="shared" si="51"/>
        <v>3</v>
      </c>
      <c r="G282" s="1">
        <f t="shared" si="52"/>
        <v>52</v>
      </c>
      <c r="H282" s="2">
        <f t="shared" si="53"/>
        <v>9.5764272559852676E-2</v>
      </c>
      <c r="I282" s="8"/>
      <c r="J282" s="2">
        <f t="shared" si="56"/>
        <v>0.44014732965009207</v>
      </c>
      <c r="K282" s="2">
        <f t="shared" si="57"/>
        <v>0.34438305709023942</v>
      </c>
      <c r="L282" s="2">
        <f t="shared" si="58"/>
        <v>0.19521178637200737</v>
      </c>
      <c r="M282" s="2">
        <f t="shared" si="59"/>
        <v>2.0257826887661146E-2</v>
      </c>
      <c r="N282" s="1">
        <v>239</v>
      </c>
      <c r="O282" s="1">
        <v>187</v>
      </c>
      <c r="P282" s="1">
        <v>106</v>
      </c>
      <c r="Q282" s="1">
        <v>9</v>
      </c>
      <c r="R282" s="1">
        <v>1</v>
      </c>
      <c r="S282" s="68">
        <v>0</v>
      </c>
      <c r="T282" s="1">
        <v>1</v>
      </c>
      <c r="U282" s="1"/>
      <c r="V282" s="1"/>
      <c r="W282" s="1"/>
      <c r="X282" s="1"/>
      <c r="Y282" s="1"/>
      <c r="Z282" s="1"/>
      <c r="AA282" s="1"/>
      <c r="AB282" s="1"/>
      <c r="AG282" t="str">
        <f t="shared" si="60"/>
        <v>Cornville</v>
      </c>
      <c r="AH282" t="s">
        <v>2138</v>
      </c>
      <c r="AI282">
        <v>2</v>
      </c>
      <c r="AK282" s="130">
        <v>23</v>
      </c>
      <c r="AL282" s="131">
        <v>25</v>
      </c>
      <c r="AM282" s="131">
        <v>40</v>
      </c>
      <c r="AN282" s="133">
        <v>14555</v>
      </c>
      <c r="AO282">
        <f t="shared" si="54"/>
        <v>23025</v>
      </c>
      <c r="AP282" s="74" t="s">
        <v>1579</v>
      </c>
    </row>
    <row r="283" spans="1:42" hidden="1" outlineLevel="1" x14ac:dyDescent="0.2">
      <c r="A283" t="s">
        <v>1731</v>
      </c>
      <c r="B283" s="10" t="s">
        <v>977</v>
      </c>
      <c r="C283" s="1">
        <f t="shared" si="55"/>
        <v>122</v>
      </c>
      <c r="D283" s="7">
        <f t="shared" si="49"/>
        <v>1</v>
      </c>
      <c r="E283" s="7">
        <f t="shared" si="50"/>
        <v>2</v>
      </c>
      <c r="F283" s="7">
        <f t="shared" si="51"/>
        <v>4</v>
      </c>
      <c r="G283" s="1">
        <f t="shared" si="52"/>
        <v>47</v>
      </c>
      <c r="H283" s="2">
        <f t="shared" si="53"/>
        <v>0.38524590163934425</v>
      </c>
      <c r="I283" s="8"/>
      <c r="J283" s="2">
        <f t="shared" si="56"/>
        <v>0.59836065573770492</v>
      </c>
      <c r="K283" s="2">
        <f t="shared" si="57"/>
        <v>0.21311475409836064</v>
      </c>
      <c r="L283" s="2">
        <f t="shared" si="58"/>
        <v>6.5573770491803282E-2</v>
      </c>
      <c r="M283" s="2">
        <f t="shared" si="59"/>
        <v>0.12295081967213116</v>
      </c>
      <c r="N283" s="1">
        <v>73</v>
      </c>
      <c r="O283" s="1">
        <v>26</v>
      </c>
      <c r="P283" s="1">
        <v>8</v>
      </c>
      <c r="Q283" s="1">
        <v>13</v>
      </c>
      <c r="R283" s="1">
        <v>1</v>
      </c>
      <c r="S283" s="68">
        <v>0</v>
      </c>
      <c r="T283" s="1">
        <v>1</v>
      </c>
      <c r="U283" s="1"/>
      <c r="V283" s="1"/>
      <c r="W283" s="1">
        <v>0</v>
      </c>
      <c r="X283" s="1"/>
      <c r="Y283" s="1"/>
      <c r="Z283" s="1"/>
      <c r="AA283" s="1"/>
      <c r="AB283" s="1"/>
      <c r="AG283" t="str">
        <f t="shared" si="60"/>
        <v>Cranberry Isles</v>
      </c>
      <c r="AH283" t="s">
        <v>1827</v>
      </c>
      <c r="AI283">
        <v>2</v>
      </c>
      <c r="AK283" s="130">
        <v>23</v>
      </c>
      <c r="AL283" s="131">
        <v>9</v>
      </c>
      <c r="AM283" s="131">
        <v>45</v>
      </c>
      <c r="AN283" s="133">
        <v>14905</v>
      </c>
      <c r="AO283">
        <f t="shared" si="54"/>
        <v>23009</v>
      </c>
      <c r="AP283" s="74" t="s">
        <v>1579</v>
      </c>
    </row>
    <row r="284" spans="1:42" hidden="1" outlineLevel="1" x14ac:dyDescent="0.2">
      <c r="A284" t="s">
        <v>3080</v>
      </c>
      <c r="B284" s="10" t="s">
        <v>977</v>
      </c>
      <c r="C284" s="1">
        <f t="shared" si="55"/>
        <v>38</v>
      </c>
      <c r="D284" s="7">
        <f t="shared" si="49"/>
        <v>2</v>
      </c>
      <c r="E284" s="7">
        <f t="shared" si="50"/>
        <v>1</v>
      </c>
      <c r="F284" s="7">
        <f t="shared" si="51"/>
        <v>3</v>
      </c>
      <c r="G284" s="1">
        <f t="shared" si="52"/>
        <v>7</v>
      </c>
      <c r="H284" s="2">
        <f t="shared" si="53"/>
        <v>0.18421052631578946</v>
      </c>
      <c r="I284" s="8"/>
      <c r="J284" s="2">
        <f t="shared" si="56"/>
        <v>0.34210526315789475</v>
      </c>
      <c r="K284" s="2">
        <f t="shared" si="57"/>
        <v>0.52631578947368418</v>
      </c>
      <c r="L284" s="2">
        <f t="shared" si="58"/>
        <v>0.13157894736842105</v>
      </c>
      <c r="M284" s="2">
        <f t="shared" si="59"/>
        <v>8.3266726846886741E-17</v>
      </c>
      <c r="N284" s="1">
        <v>13</v>
      </c>
      <c r="O284" s="1">
        <v>20</v>
      </c>
      <c r="P284" s="1">
        <v>5</v>
      </c>
      <c r="Q284" s="1">
        <v>0</v>
      </c>
      <c r="R284" s="1">
        <v>0</v>
      </c>
      <c r="S284" s="68">
        <v>0</v>
      </c>
      <c r="T284" s="1">
        <v>0</v>
      </c>
      <c r="U284" s="1"/>
      <c r="V284" s="1"/>
      <c r="W284" s="1"/>
      <c r="X284" s="1"/>
      <c r="Y284" s="1"/>
      <c r="Z284" s="1"/>
      <c r="AA284" s="1"/>
      <c r="AB284" s="1"/>
      <c r="AG284" t="str">
        <f t="shared" si="60"/>
        <v>Crawford</v>
      </c>
      <c r="AH284" t="s">
        <v>3298</v>
      </c>
      <c r="AI284">
        <v>2</v>
      </c>
      <c r="AK284" s="130">
        <v>23</v>
      </c>
      <c r="AL284" s="131">
        <v>29</v>
      </c>
      <c r="AM284" s="131">
        <v>70</v>
      </c>
      <c r="AN284" s="133">
        <v>14940</v>
      </c>
      <c r="AO284">
        <f t="shared" si="54"/>
        <v>23029</v>
      </c>
      <c r="AP284" s="74" t="s">
        <v>1579</v>
      </c>
    </row>
    <row r="285" spans="1:42" hidden="1" outlineLevel="1" x14ac:dyDescent="0.2">
      <c r="A285" t="s">
        <v>1732</v>
      </c>
      <c r="B285" s="10" t="s">
        <v>977</v>
      </c>
      <c r="C285" s="1">
        <f t="shared" si="55"/>
        <v>145</v>
      </c>
      <c r="D285" s="7">
        <f t="shared" si="49"/>
        <v>2</v>
      </c>
      <c r="E285" s="7">
        <f t="shared" si="50"/>
        <v>1</v>
      </c>
      <c r="F285" s="7">
        <f t="shared" si="51"/>
        <v>3</v>
      </c>
      <c r="G285" s="1">
        <f t="shared" si="52"/>
        <v>1</v>
      </c>
      <c r="H285" s="2">
        <f t="shared" si="53"/>
        <v>6.8965517241379309E-3</v>
      </c>
      <c r="I285" s="8"/>
      <c r="J285" s="2">
        <f t="shared" si="56"/>
        <v>0.40689655172413791</v>
      </c>
      <c r="K285" s="2">
        <f t="shared" si="57"/>
        <v>0.41379310344827586</v>
      </c>
      <c r="L285" s="2">
        <f t="shared" si="58"/>
        <v>0.15862068965517243</v>
      </c>
      <c r="M285" s="2">
        <f t="shared" si="59"/>
        <v>2.0689655172413862E-2</v>
      </c>
      <c r="N285" s="1">
        <v>59</v>
      </c>
      <c r="O285" s="1">
        <v>60</v>
      </c>
      <c r="P285" s="1">
        <v>23</v>
      </c>
      <c r="Q285" s="1">
        <v>2</v>
      </c>
      <c r="R285" s="1">
        <v>1</v>
      </c>
      <c r="S285" s="68">
        <v>0</v>
      </c>
      <c r="T285" s="1">
        <v>0</v>
      </c>
      <c r="U285" s="1"/>
      <c r="V285" s="1"/>
      <c r="W285" s="1"/>
      <c r="X285" s="1"/>
      <c r="Y285" s="1"/>
      <c r="Z285" s="1"/>
      <c r="AA285" s="1"/>
      <c r="AB285" s="1"/>
      <c r="AG285" t="str">
        <f t="shared" si="60"/>
        <v>Crystal</v>
      </c>
      <c r="AH285" t="s">
        <v>512</v>
      </c>
      <c r="AI285">
        <v>2</v>
      </c>
      <c r="AK285" s="130">
        <v>23</v>
      </c>
      <c r="AL285" s="131">
        <v>3</v>
      </c>
      <c r="AM285" s="131">
        <v>65</v>
      </c>
      <c r="AN285" s="133">
        <v>15395</v>
      </c>
      <c r="AO285">
        <f t="shared" si="54"/>
        <v>23003</v>
      </c>
      <c r="AP285" s="74" t="s">
        <v>1579</v>
      </c>
    </row>
    <row r="286" spans="1:42" hidden="1" outlineLevel="1" x14ac:dyDescent="0.2">
      <c r="A286" t="s">
        <v>2220</v>
      </c>
      <c r="B286" s="10" t="s">
        <v>977</v>
      </c>
      <c r="C286" s="1">
        <f t="shared" si="55"/>
        <v>3984</v>
      </c>
      <c r="D286" s="7">
        <f t="shared" si="49"/>
        <v>2</v>
      </c>
      <c r="E286" s="7">
        <f t="shared" si="50"/>
        <v>1</v>
      </c>
      <c r="F286" s="7">
        <f t="shared" si="51"/>
        <v>3</v>
      </c>
      <c r="G286" s="1">
        <f t="shared" si="52"/>
        <v>180</v>
      </c>
      <c r="H286" s="2">
        <f t="shared" si="53"/>
        <v>4.5180722891566265E-2</v>
      </c>
      <c r="I286" s="8"/>
      <c r="J286" s="2">
        <f t="shared" si="56"/>
        <v>0.42745983935742971</v>
      </c>
      <c r="K286" s="2">
        <f t="shared" si="57"/>
        <v>0.47264056224899598</v>
      </c>
      <c r="L286" s="2">
        <f t="shared" si="58"/>
        <v>6.4759036144578314E-2</v>
      </c>
      <c r="M286" s="2">
        <f t="shared" si="59"/>
        <v>3.5140562248996005E-2</v>
      </c>
      <c r="N286" s="1">
        <v>1703</v>
      </c>
      <c r="O286" s="1">
        <v>1883</v>
      </c>
      <c r="P286" s="1">
        <v>258</v>
      </c>
      <c r="Q286" s="1">
        <v>102</v>
      </c>
      <c r="R286" s="1">
        <v>24</v>
      </c>
      <c r="S286" s="68">
        <v>2</v>
      </c>
      <c r="T286" s="1">
        <v>11</v>
      </c>
      <c r="U286" s="1"/>
      <c r="V286" s="1"/>
      <c r="W286" s="1">
        <v>1</v>
      </c>
      <c r="X286" s="1"/>
      <c r="Y286" s="1"/>
      <c r="Z286" s="1"/>
      <c r="AA286" s="1"/>
      <c r="AB286" s="1"/>
      <c r="AG286" t="str">
        <f t="shared" si="60"/>
        <v>Cumberland</v>
      </c>
      <c r="AH286" t="s">
        <v>2220</v>
      </c>
      <c r="AI286">
        <v>1</v>
      </c>
      <c r="AK286" s="130">
        <v>23</v>
      </c>
      <c r="AL286" s="131">
        <v>5</v>
      </c>
      <c r="AM286" s="131">
        <v>30</v>
      </c>
      <c r="AN286" s="133">
        <v>15430</v>
      </c>
      <c r="AO286">
        <f t="shared" si="54"/>
        <v>23005</v>
      </c>
      <c r="AP286" s="74" t="s">
        <v>1579</v>
      </c>
    </row>
    <row r="287" spans="1:42" hidden="1" outlineLevel="1" x14ac:dyDescent="0.2">
      <c r="A287" t="s">
        <v>1733</v>
      </c>
      <c r="B287" s="10" t="s">
        <v>977</v>
      </c>
      <c r="C287" s="1">
        <f t="shared" si="55"/>
        <v>613</v>
      </c>
      <c r="D287" s="7">
        <f t="shared" si="49"/>
        <v>1</v>
      </c>
      <c r="E287" s="7">
        <f t="shared" si="50"/>
        <v>2</v>
      </c>
      <c r="F287" s="7">
        <f t="shared" si="51"/>
        <v>3</v>
      </c>
      <c r="G287" s="1">
        <f t="shared" si="52"/>
        <v>98</v>
      </c>
      <c r="H287" s="2">
        <f t="shared" si="53"/>
        <v>0.1598694942903752</v>
      </c>
      <c r="I287" s="8"/>
      <c r="J287" s="2">
        <f t="shared" si="56"/>
        <v>0.47145187601957583</v>
      </c>
      <c r="K287" s="2">
        <f t="shared" si="57"/>
        <v>0.31158238172920066</v>
      </c>
      <c r="L287" s="2">
        <f t="shared" si="58"/>
        <v>0.17944535073409462</v>
      </c>
      <c r="M287" s="2">
        <f t="shared" si="59"/>
        <v>3.7520391517128882E-2</v>
      </c>
      <c r="N287" s="1">
        <v>289</v>
      </c>
      <c r="O287" s="1">
        <v>191</v>
      </c>
      <c r="P287" s="1">
        <v>110</v>
      </c>
      <c r="Q287" s="1">
        <v>17</v>
      </c>
      <c r="R287" s="1">
        <v>0</v>
      </c>
      <c r="S287" s="68">
        <v>5</v>
      </c>
      <c r="T287" s="1">
        <v>1</v>
      </c>
      <c r="U287" s="1"/>
      <c r="V287" s="1"/>
      <c r="W287" s="1"/>
      <c r="X287" s="1"/>
      <c r="Y287" s="1"/>
      <c r="Z287" s="1"/>
      <c r="AA287" s="1"/>
      <c r="AB287" s="1"/>
      <c r="AG287" t="str">
        <f t="shared" si="60"/>
        <v>Cushing</v>
      </c>
      <c r="AH287" t="s">
        <v>2545</v>
      </c>
      <c r="AI287">
        <v>1</v>
      </c>
      <c r="AK287" s="130">
        <v>23</v>
      </c>
      <c r="AL287" s="131">
        <v>13</v>
      </c>
      <c r="AM287" s="131">
        <v>15</v>
      </c>
      <c r="AN287" s="133">
        <v>15780</v>
      </c>
      <c r="AO287">
        <f t="shared" si="54"/>
        <v>23013</v>
      </c>
      <c r="AP287" s="74" t="s">
        <v>1579</v>
      </c>
    </row>
    <row r="288" spans="1:42" hidden="1" outlineLevel="1" x14ac:dyDescent="0.2">
      <c r="A288" t="s">
        <v>2122</v>
      </c>
      <c r="B288" s="10" t="s">
        <v>977</v>
      </c>
      <c r="C288" s="1">
        <f t="shared" si="55"/>
        <v>246</v>
      </c>
      <c r="D288" s="7">
        <f t="shared" si="49"/>
        <v>2</v>
      </c>
      <c r="E288" s="7">
        <f t="shared" si="50"/>
        <v>1</v>
      </c>
      <c r="F288" s="7">
        <f t="shared" si="51"/>
        <v>3</v>
      </c>
      <c r="G288" s="1">
        <f t="shared" si="52"/>
        <v>18</v>
      </c>
      <c r="H288" s="2">
        <f t="shared" si="53"/>
        <v>7.3170731707317069E-2</v>
      </c>
      <c r="I288" s="8"/>
      <c r="J288" s="2">
        <f t="shared" si="56"/>
        <v>0.34552845528455284</v>
      </c>
      <c r="K288" s="2">
        <f t="shared" si="57"/>
        <v>0.41869918699186992</v>
      </c>
      <c r="L288" s="2">
        <f t="shared" si="58"/>
        <v>0.21544715447154472</v>
      </c>
      <c r="M288" s="2">
        <f t="shared" si="59"/>
        <v>2.0325203252032575E-2</v>
      </c>
      <c r="N288" s="1">
        <v>85</v>
      </c>
      <c r="O288" s="1">
        <v>103</v>
      </c>
      <c r="P288" s="1">
        <v>53</v>
      </c>
      <c r="Q288" s="1">
        <v>2</v>
      </c>
      <c r="R288" s="1">
        <v>2</v>
      </c>
      <c r="S288" s="68">
        <v>1</v>
      </c>
      <c r="T288" s="1">
        <v>0</v>
      </c>
      <c r="U288" s="1"/>
      <c r="V288" s="1"/>
      <c r="W288" s="1"/>
      <c r="X288" s="1"/>
      <c r="Y288" s="1"/>
      <c r="Z288" s="1"/>
      <c r="AA288" s="1"/>
      <c r="AB288" s="1"/>
      <c r="AG288" t="str">
        <f t="shared" si="60"/>
        <v>Cutler</v>
      </c>
      <c r="AH288" t="s">
        <v>3298</v>
      </c>
      <c r="AI288">
        <v>2</v>
      </c>
      <c r="AK288" s="130">
        <v>23</v>
      </c>
      <c r="AL288" s="131">
        <v>29</v>
      </c>
      <c r="AM288" s="131">
        <v>75</v>
      </c>
      <c r="AN288" s="133">
        <v>15920</v>
      </c>
      <c r="AO288">
        <f t="shared" si="54"/>
        <v>23029</v>
      </c>
      <c r="AP288" s="74" t="s">
        <v>1579</v>
      </c>
    </row>
    <row r="289" spans="1:42" hidden="1" outlineLevel="1" x14ac:dyDescent="0.2">
      <c r="A289" t="s">
        <v>3389</v>
      </c>
      <c r="B289" s="10" t="s">
        <v>977</v>
      </c>
      <c r="C289" s="1">
        <f t="shared" si="55"/>
        <v>44</v>
      </c>
      <c r="D289" s="7">
        <f t="shared" si="49"/>
        <v>1</v>
      </c>
      <c r="E289" s="7">
        <f t="shared" si="50"/>
        <v>3</v>
      </c>
      <c r="F289" s="7">
        <f t="shared" si="51"/>
        <v>2</v>
      </c>
      <c r="G289" s="1">
        <f t="shared" si="52"/>
        <v>17</v>
      </c>
      <c r="H289" s="2">
        <f t="shared" si="53"/>
        <v>0.38636363636363635</v>
      </c>
      <c r="I289" s="8"/>
      <c r="J289" s="2">
        <f t="shared" si="56"/>
        <v>0.63636363636363635</v>
      </c>
      <c r="K289" s="2">
        <f t="shared" si="57"/>
        <v>0.11363636363636363</v>
      </c>
      <c r="L289" s="2">
        <f t="shared" si="58"/>
        <v>0.25</v>
      </c>
      <c r="M289" s="2">
        <f t="shared" si="59"/>
        <v>0</v>
      </c>
      <c r="N289" s="1">
        <v>28</v>
      </c>
      <c r="O289" s="1">
        <v>5</v>
      </c>
      <c r="P289" s="1">
        <v>11</v>
      </c>
      <c r="Q289" s="1">
        <v>0</v>
      </c>
      <c r="R289" s="1">
        <v>0</v>
      </c>
      <c r="S289" s="68">
        <v>0</v>
      </c>
      <c r="T289" s="1">
        <v>0</v>
      </c>
      <c r="U289" s="1"/>
      <c r="V289" s="1"/>
      <c r="W289" s="1"/>
      <c r="X289" s="1"/>
      <c r="Y289" s="1"/>
      <c r="Z289" s="1"/>
      <c r="AA289" s="1"/>
      <c r="AB289" s="1"/>
      <c r="AG289" t="str">
        <f t="shared" si="60"/>
        <v>Cyr</v>
      </c>
      <c r="AH289" t="s">
        <v>512</v>
      </c>
      <c r="AI289">
        <v>2</v>
      </c>
      <c r="AK289" s="130">
        <v>23</v>
      </c>
      <c r="AL289" s="131">
        <v>3</v>
      </c>
      <c r="AM289" s="131">
        <v>70</v>
      </c>
      <c r="AN289" s="133">
        <v>15990</v>
      </c>
      <c r="AO289">
        <f t="shared" si="54"/>
        <v>23003</v>
      </c>
      <c r="AP289" s="74" t="s">
        <v>3327</v>
      </c>
    </row>
    <row r="290" spans="1:42" hidden="1" outlineLevel="1" x14ac:dyDescent="0.2">
      <c r="A290" t="s">
        <v>1463</v>
      </c>
      <c r="B290" s="10" t="s">
        <v>977</v>
      </c>
      <c r="C290" s="1">
        <f t="shared" si="55"/>
        <v>167</v>
      </c>
      <c r="D290" s="7">
        <f t="shared" si="49"/>
        <v>2</v>
      </c>
      <c r="E290" s="7">
        <f t="shared" si="50"/>
        <v>1</v>
      </c>
      <c r="F290" s="7">
        <f t="shared" si="51"/>
        <v>3</v>
      </c>
      <c r="G290" s="1">
        <f t="shared" si="52"/>
        <v>1</v>
      </c>
      <c r="H290" s="2">
        <f t="shared" si="53"/>
        <v>5.9880239520958087E-3</v>
      </c>
      <c r="I290" s="8"/>
      <c r="J290" s="2">
        <f t="shared" si="56"/>
        <v>0.41916167664670656</v>
      </c>
      <c r="K290" s="2">
        <f t="shared" si="57"/>
        <v>0.42514970059880242</v>
      </c>
      <c r="L290" s="2">
        <f t="shared" si="58"/>
        <v>0.1497005988023952</v>
      </c>
      <c r="M290" s="2">
        <f t="shared" si="59"/>
        <v>5.9880239520958278E-3</v>
      </c>
      <c r="N290" s="1">
        <v>70</v>
      </c>
      <c r="O290" s="1">
        <v>71</v>
      </c>
      <c r="P290" s="1">
        <v>25</v>
      </c>
      <c r="Q290" s="1">
        <v>1</v>
      </c>
      <c r="R290" s="1">
        <v>0</v>
      </c>
      <c r="S290" s="68">
        <v>0</v>
      </c>
      <c r="T290" s="1">
        <v>0</v>
      </c>
      <c r="U290" s="1"/>
      <c r="V290" s="1"/>
      <c r="W290" s="1"/>
      <c r="X290" s="1"/>
      <c r="Y290" s="1"/>
      <c r="Z290" s="1"/>
      <c r="AA290" s="1"/>
      <c r="AB290" s="1"/>
      <c r="AG290" t="str">
        <f t="shared" si="60"/>
        <v>Dallas</v>
      </c>
      <c r="AH290" t="s">
        <v>2231</v>
      </c>
      <c r="AI290">
        <v>2</v>
      </c>
      <c r="AK290" s="130">
        <v>23</v>
      </c>
      <c r="AL290" s="131">
        <v>7</v>
      </c>
      <c r="AM290" s="131">
        <v>25</v>
      </c>
      <c r="AN290" s="133">
        <v>16165</v>
      </c>
      <c r="AO290">
        <f t="shared" si="54"/>
        <v>23007</v>
      </c>
      <c r="AP290" s="74" t="s">
        <v>3327</v>
      </c>
    </row>
    <row r="291" spans="1:42" hidden="1" outlineLevel="1" x14ac:dyDescent="0.2">
      <c r="A291" t="s">
        <v>1773</v>
      </c>
      <c r="B291" s="10" t="s">
        <v>977</v>
      </c>
      <c r="C291" s="1">
        <f t="shared" si="55"/>
        <v>1159</v>
      </c>
      <c r="D291" s="7">
        <f t="shared" si="49"/>
        <v>1</v>
      </c>
      <c r="E291" s="7">
        <f t="shared" si="50"/>
        <v>2</v>
      </c>
      <c r="F291" s="7">
        <f t="shared" si="51"/>
        <v>3</v>
      </c>
      <c r="G291" s="1">
        <f t="shared" si="52"/>
        <v>96</v>
      </c>
      <c r="H291" s="2">
        <f t="shared" si="53"/>
        <v>8.2830025884383082E-2</v>
      </c>
      <c r="I291" s="8"/>
      <c r="J291" s="2">
        <f t="shared" si="56"/>
        <v>0.45470232959447798</v>
      </c>
      <c r="K291" s="2">
        <f t="shared" si="57"/>
        <v>0.37187230371009489</v>
      </c>
      <c r="L291" s="2">
        <f t="shared" si="58"/>
        <v>0.12942191544434858</v>
      </c>
      <c r="M291" s="2">
        <f t="shared" si="59"/>
        <v>4.4003451251078546E-2</v>
      </c>
      <c r="N291" s="1">
        <v>527</v>
      </c>
      <c r="O291" s="1">
        <v>431</v>
      </c>
      <c r="P291" s="1">
        <v>150</v>
      </c>
      <c r="Q291" s="1">
        <v>41</v>
      </c>
      <c r="R291" s="1">
        <v>4</v>
      </c>
      <c r="S291" s="68">
        <v>3</v>
      </c>
      <c r="T291" s="1">
        <v>2</v>
      </c>
      <c r="U291" s="1"/>
      <c r="V291" s="1"/>
      <c r="W291" s="1">
        <v>1</v>
      </c>
      <c r="X291" s="1"/>
      <c r="Y291" s="1"/>
      <c r="Z291" s="1"/>
      <c r="AA291" s="1"/>
      <c r="AB291" s="1"/>
      <c r="AG291" t="str">
        <f t="shared" si="60"/>
        <v>Damariscotta</v>
      </c>
      <c r="AH291" t="s">
        <v>2585</v>
      </c>
      <c r="AI291">
        <v>1</v>
      </c>
      <c r="AK291" s="130">
        <v>23</v>
      </c>
      <c r="AL291" s="131">
        <v>15</v>
      </c>
      <c r="AM291" s="131">
        <v>30</v>
      </c>
      <c r="AN291" s="133">
        <v>16235</v>
      </c>
      <c r="AO291">
        <f t="shared" si="54"/>
        <v>23015</v>
      </c>
      <c r="AP291" s="74" t="s">
        <v>1579</v>
      </c>
    </row>
    <row r="292" spans="1:42" hidden="1" outlineLevel="1" x14ac:dyDescent="0.2">
      <c r="A292" t="s">
        <v>1779</v>
      </c>
      <c r="B292" s="10" t="s">
        <v>977</v>
      </c>
      <c r="C292" s="1">
        <f t="shared" si="55"/>
        <v>297</v>
      </c>
      <c r="D292" s="7">
        <f t="shared" si="49"/>
        <v>1</v>
      </c>
      <c r="E292" s="7">
        <f t="shared" si="50"/>
        <v>2</v>
      </c>
      <c r="F292" s="7">
        <f t="shared" si="51"/>
        <v>3</v>
      </c>
      <c r="G292" s="1">
        <f t="shared" si="52"/>
        <v>27</v>
      </c>
      <c r="H292" s="2">
        <f t="shared" si="53"/>
        <v>9.0909090909090912E-2</v>
      </c>
      <c r="I292" s="8"/>
      <c r="J292" s="2">
        <f t="shared" si="56"/>
        <v>0.41077441077441079</v>
      </c>
      <c r="K292" s="2">
        <f t="shared" si="57"/>
        <v>0.31986531986531985</v>
      </c>
      <c r="L292" s="2">
        <f t="shared" si="58"/>
        <v>0.26262626262626265</v>
      </c>
      <c r="M292" s="2">
        <f t="shared" si="59"/>
        <v>6.7340067340067034E-3</v>
      </c>
      <c r="N292" s="1">
        <v>122</v>
      </c>
      <c r="O292" s="1">
        <v>95</v>
      </c>
      <c r="P292" s="1">
        <v>78</v>
      </c>
      <c r="Q292" s="1">
        <v>0</v>
      </c>
      <c r="R292" s="1">
        <v>1</v>
      </c>
      <c r="S292" s="68">
        <v>1</v>
      </c>
      <c r="T292" s="1">
        <v>0</v>
      </c>
      <c r="U292" s="1"/>
      <c r="V292" s="1"/>
      <c r="W292" s="1"/>
      <c r="X292" s="1"/>
      <c r="Y292" s="1"/>
      <c r="Z292" s="1"/>
      <c r="AA292" s="1"/>
      <c r="AB292" s="1"/>
      <c r="AG292" t="str">
        <f t="shared" si="60"/>
        <v>Danforth</v>
      </c>
      <c r="AH292" t="s">
        <v>3298</v>
      </c>
      <c r="AI292">
        <v>2</v>
      </c>
      <c r="AK292" s="130">
        <v>23</v>
      </c>
      <c r="AL292" s="131">
        <v>29</v>
      </c>
      <c r="AM292" s="131">
        <v>80</v>
      </c>
      <c r="AN292" s="133">
        <v>16410</v>
      </c>
      <c r="AO292">
        <f t="shared" si="54"/>
        <v>23029</v>
      </c>
      <c r="AP292" s="74" t="s">
        <v>1579</v>
      </c>
    </row>
    <row r="293" spans="1:42" hidden="1" outlineLevel="1" x14ac:dyDescent="0.2">
      <c r="A293" t="s">
        <v>1780</v>
      </c>
      <c r="B293" s="10" t="s">
        <v>977</v>
      </c>
      <c r="C293" s="1">
        <f t="shared" si="55"/>
        <v>772</v>
      </c>
      <c r="D293" s="7">
        <f t="shared" si="49"/>
        <v>1</v>
      </c>
      <c r="E293" s="7">
        <f t="shared" si="50"/>
        <v>2</v>
      </c>
      <c r="F293" s="7">
        <f t="shared" si="51"/>
        <v>3</v>
      </c>
      <c r="G293" s="1">
        <f t="shared" si="52"/>
        <v>76</v>
      </c>
      <c r="H293" s="2">
        <f t="shared" si="53"/>
        <v>9.8445595854922283E-2</v>
      </c>
      <c r="I293" s="8"/>
      <c r="J293" s="2">
        <f t="shared" si="56"/>
        <v>0.44041450777202074</v>
      </c>
      <c r="K293" s="2">
        <f t="shared" si="57"/>
        <v>0.34196891191709844</v>
      </c>
      <c r="L293" s="2">
        <f t="shared" si="58"/>
        <v>0.18782383419689119</v>
      </c>
      <c r="M293" s="2">
        <f t="shared" si="59"/>
        <v>2.9792746113989632E-2</v>
      </c>
      <c r="N293" s="1">
        <v>340</v>
      </c>
      <c r="O293" s="1">
        <v>264</v>
      </c>
      <c r="P293" s="1">
        <v>145</v>
      </c>
      <c r="Q293" s="1">
        <v>18</v>
      </c>
      <c r="R293" s="1">
        <v>3</v>
      </c>
      <c r="S293" s="68">
        <v>2</v>
      </c>
      <c r="T293" s="1">
        <v>0</v>
      </c>
      <c r="U293" s="1"/>
      <c r="V293" s="1"/>
      <c r="W293" s="1"/>
      <c r="X293" s="1"/>
      <c r="Y293" s="1"/>
      <c r="Z293" s="1"/>
      <c r="AA293" s="1"/>
      <c r="AB293" s="1"/>
      <c r="AG293" t="str">
        <f t="shared" si="60"/>
        <v>Dayton</v>
      </c>
      <c r="AH293" t="s">
        <v>2961</v>
      </c>
      <c r="AI293">
        <v>1</v>
      </c>
      <c r="AK293" s="130">
        <v>23</v>
      </c>
      <c r="AL293" s="131">
        <v>31</v>
      </c>
      <c r="AM293" s="131">
        <v>40</v>
      </c>
      <c r="AN293" s="133">
        <v>16725</v>
      </c>
      <c r="AO293">
        <f t="shared" si="54"/>
        <v>23031</v>
      </c>
      <c r="AP293" s="74" t="s">
        <v>1579</v>
      </c>
    </row>
    <row r="294" spans="1:42" hidden="1" outlineLevel="1" x14ac:dyDescent="0.2">
      <c r="A294" s="37" t="s">
        <v>3382</v>
      </c>
      <c r="B294" s="10" t="s">
        <v>977</v>
      </c>
      <c r="C294" s="1">
        <f>SUM(N294:AE294)</f>
        <v>6</v>
      </c>
      <c r="D294" s="7">
        <f>RANK(N294,(N294:AE294))</f>
        <v>2</v>
      </c>
      <c r="E294" s="7">
        <f>RANK(O294,(N294:AE294))</f>
        <v>1</v>
      </c>
      <c r="F294" s="7">
        <f>RANK(P294,(N294:AE294))</f>
        <v>3</v>
      </c>
      <c r="G294" s="1">
        <f>MAX(N294:P294)-LARGE(N294:P294,2)</f>
        <v>1</v>
      </c>
      <c r="H294" s="2">
        <f>G294/C294</f>
        <v>0.16666666666666666</v>
      </c>
      <c r="I294" s="8"/>
      <c r="J294" s="2">
        <f>IF(C294=0,"-",N294/C294)</f>
        <v>0.33333333333333331</v>
      </c>
      <c r="K294" s="2">
        <f>IF(C294=0,"-",O294/C294)</f>
        <v>0.5</v>
      </c>
      <c r="L294" s="2">
        <f>IF(C294=0,"-",P294/C294)</f>
        <v>0.16666666666666666</v>
      </c>
      <c r="M294" s="2">
        <f>IF(C294=0,"-",(1-J294-K294-L294))</f>
        <v>8.3266726846886741E-17</v>
      </c>
      <c r="N294" s="1">
        <v>2</v>
      </c>
      <c r="O294" s="1">
        <v>3</v>
      </c>
      <c r="P294" s="1">
        <v>1</v>
      </c>
      <c r="Q294" s="1">
        <v>0</v>
      </c>
      <c r="R294" s="1">
        <v>0</v>
      </c>
      <c r="S294" s="68">
        <v>0</v>
      </c>
      <c r="T294" s="1">
        <v>0</v>
      </c>
      <c r="U294" s="1"/>
      <c r="V294" s="1"/>
      <c r="W294" s="1"/>
      <c r="X294" s="1"/>
      <c r="Y294" s="1"/>
      <c r="Z294" s="1"/>
      <c r="AA294" s="1"/>
      <c r="AB294" s="1"/>
      <c r="AG294" t="str">
        <f>A294</f>
        <v>DTT9 &amp; T10</v>
      </c>
      <c r="AH294" t="s">
        <v>1827</v>
      </c>
      <c r="AI294">
        <v>2</v>
      </c>
      <c r="AK294" s="130">
        <v>23</v>
      </c>
      <c r="AL294" s="131">
        <v>9</v>
      </c>
      <c r="AM294" s="131"/>
      <c r="AN294" s="133">
        <v>16750</v>
      </c>
      <c r="AO294">
        <f t="shared" si="54"/>
        <v>23009</v>
      </c>
      <c r="AP294" s="74" t="s">
        <v>3010</v>
      </c>
    </row>
    <row r="295" spans="1:42" hidden="1" outlineLevel="1" x14ac:dyDescent="0.2">
      <c r="A295" t="s">
        <v>1781</v>
      </c>
      <c r="B295" s="10" t="s">
        <v>977</v>
      </c>
      <c r="C295" s="1">
        <f t="shared" si="55"/>
        <v>20</v>
      </c>
      <c r="D295" s="7">
        <f t="shared" si="49"/>
        <v>1</v>
      </c>
      <c r="E295" s="7">
        <f t="shared" si="50"/>
        <v>2</v>
      </c>
      <c r="F295" s="7">
        <f t="shared" si="51"/>
        <v>3</v>
      </c>
      <c r="G295" s="1">
        <f t="shared" si="52"/>
        <v>3</v>
      </c>
      <c r="H295" s="2">
        <f t="shared" si="53"/>
        <v>0.15</v>
      </c>
      <c r="I295" s="8"/>
      <c r="J295" s="2">
        <f t="shared" si="56"/>
        <v>0.5</v>
      </c>
      <c r="K295" s="2">
        <f t="shared" si="57"/>
        <v>0.35</v>
      </c>
      <c r="L295" s="2">
        <f t="shared" si="58"/>
        <v>0.15</v>
      </c>
      <c r="M295" s="2">
        <f t="shared" si="59"/>
        <v>2.7755575615628914E-17</v>
      </c>
      <c r="N295" s="1">
        <v>10</v>
      </c>
      <c r="O295" s="1">
        <v>7</v>
      </c>
      <c r="P295" s="1">
        <v>3</v>
      </c>
      <c r="Q295" s="1">
        <v>0</v>
      </c>
      <c r="R295" s="1">
        <v>0</v>
      </c>
      <c r="S295" s="68">
        <v>0</v>
      </c>
      <c r="T295" s="1">
        <v>0</v>
      </c>
      <c r="U295" s="1"/>
      <c r="V295" s="1"/>
      <c r="W295" s="1"/>
      <c r="X295" s="1"/>
      <c r="Y295" s="1"/>
      <c r="Z295" s="1"/>
      <c r="AA295" s="1"/>
      <c r="AB295" s="1"/>
      <c r="AG295" t="str">
        <f t="shared" si="60"/>
        <v>Deblois</v>
      </c>
      <c r="AH295" t="s">
        <v>3298</v>
      </c>
      <c r="AI295">
        <v>2</v>
      </c>
      <c r="AK295" s="130">
        <v>23</v>
      </c>
      <c r="AL295" s="131">
        <v>29</v>
      </c>
      <c r="AM295" s="131">
        <v>85</v>
      </c>
      <c r="AN295" s="133">
        <v>16865</v>
      </c>
      <c r="AO295">
        <f t="shared" si="54"/>
        <v>23029</v>
      </c>
      <c r="AP295" s="74" t="s">
        <v>1579</v>
      </c>
    </row>
    <row r="296" spans="1:42" hidden="1" outlineLevel="1" x14ac:dyDescent="0.2">
      <c r="A296" t="s">
        <v>2241</v>
      </c>
      <c r="B296" s="10" t="s">
        <v>977</v>
      </c>
      <c r="C296" s="1">
        <f t="shared" si="55"/>
        <v>832</v>
      </c>
      <c r="D296" s="7">
        <f t="shared" si="49"/>
        <v>1</v>
      </c>
      <c r="E296" s="7">
        <f t="shared" si="50"/>
        <v>2</v>
      </c>
      <c r="F296" s="7">
        <f t="shared" si="51"/>
        <v>3</v>
      </c>
      <c r="G296" s="1">
        <f t="shared" si="52"/>
        <v>84</v>
      </c>
      <c r="H296" s="2">
        <f t="shared" si="53"/>
        <v>0.10096153846153846</v>
      </c>
      <c r="I296" s="8"/>
      <c r="J296" s="2">
        <f t="shared" si="56"/>
        <v>0.46634615384615385</v>
      </c>
      <c r="K296" s="2">
        <f t="shared" si="57"/>
        <v>0.36538461538461536</v>
      </c>
      <c r="L296" s="2">
        <f t="shared" si="58"/>
        <v>0.14302884615384615</v>
      </c>
      <c r="M296" s="2">
        <f t="shared" si="59"/>
        <v>2.5240384615384637E-2</v>
      </c>
      <c r="N296" s="1">
        <v>388</v>
      </c>
      <c r="O296" s="1">
        <v>304</v>
      </c>
      <c r="P296" s="1">
        <v>119</v>
      </c>
      <c r="Q296" s="1">
        <v>19</v>
      </c>
      <c r="R296" s="1">
        <v>1</v>
      </c>
      <c r="S296" s="68">
        <v>0</v>
      </c>
      <c r="T296" s="1">
        <v>1</v>
      </c>
      <c r="U296" s="1"/>
      <c r="V296" s="1"/>
      <c r="W296" s="1"/>
      <c r="X296" s="1"/>
      <c r="Y296" s="1"/>
      <c r="Z296" s="1"/>
      <c r="AA296" s="1"/>
      <c r="AB296" s="1"/>
      <c r="AG296" t="str">
        <f t="shared" si="60"/>
        <v>Dedham</v>
      </c>
      <c r="AH296" t="s">
        <v>1827</v>
      </c>
      <c r="AI296">
        <v>2</v>
      </c>
      <c r="AK296" s="130">
        <v>23</v>
      </c>
      <c r="AL296" s="131">
        <v>9</v>
      </c>
      <c r="AM296" s="131">
        <v>50</v>
      </c>
      <c r="AN296" s="133">
        <v>16935</v>
      </c>
      <c r="AO296">
        <f t="shared" si="54"/>
        <v>23009</v>
      </c>
      <c r="AP296" s="74" t="s">
        <v>1579</v>
      </c>
    </row>
    <row r="297" spans="1:42" hidden="1" outlineLevel="1" x14ac:dyDescent="0.2">
      <c r="A297" t="s">
        <v>829</v>
      </c>
      <c r="B297" s="10" t="s">
        <v>977</v>
      </c>
      <c r="C297" s="1">
        <f t="shared" si="55"/>
        <v>944</v>
      </c>
      <c r="D297" s="7">
        <f t="shared" si="49"/>
        <v>1</v>
      </c>
      <c r="E297" s="7">
        <f t="shared" si="50"/>
        <v>2</v>
      </c>
      <c r="F297" s="7">
        <f t="shared" si="51"/>
        <v>3</v>
      </c>
      <c r="G297" s="1">
        <f t="shared" si="52"/>
        <v>194</v>
      </c>
      <c r="H297" s="2">
        <f t="shared" si="53"/>
        <v>0.20550847457627119</v>
      </c>
      <c r="I297" s="8"/>
      <c r="J297" s="2">
        <f t="shared" si="56"/>
        <v>0.4978813559322034</v>
      </c>
      <c r="K297" s="2">
        <f t="shared" si="57"/>
        <v>0.2923728813559322</v>
      </c>
      <c r="L297" s="2">
        <f t="shared" si="58"/>
        <v>0.13665254237288135</v>
      </c>
      <c r="M297" s="2">
        <f t="shared" si="59"/>
        <v>7.309322033898305E-2</v>
      </c>
      <c r="N297" s="1">
        <v>470</v>
      </c>
      <c r="O297" s="1">
        <v>276</v>
      </c>
      <c r="P297" s="1">
        <v>129</v>
      </c>
      <c r="Q297" s="1">
        <v>61</v>
      </c>
      <c r="R297" s="1">
        <v>5</v>
      </c>
      <c r="S297" s="68">
        <v>1</v>
      </c>
      <c r="T297" s="1">
        <v>2</v>
      </c>
      <c r="U297" s="1"/>
      <c r="V297" s="1"/>
      <c r="W297" s="1"/>
      <c r="X297" s="1"/>
      <c r="Y297" s="1"/>
      <c r="Z297" s="1"/>
      <c r="AA297" s="1"/>
      <c r="AB297" s="1"/>
      <c r="AG297" t="str">
        <f t="shared" si="60"/>
        <v>Deer Isle</v>
      </c>
      <c r="AH297" t="s">
        <v>1827</v>
      </c>
      <c r="AI297">
        <v>2</v>
      </c>
      <c r="AK297" s="130">
        <v>23</v>
      </c>
      <c r="AL297" s="131">
        <v>9</v>
      </c>
      <c r="AM297" s="131">
        <v>55</v>
      </c>
      <c r="AN297" s="133">
        <v>17145</v>
      </c>
      <c r="AO297">
        <f t="shared" si="54"/>
        <v>23009</v>
      </c>
      <c r="AP297" s="74" t="s">
        <v>1579</v>
      </c>
    </row>
    <row r="298" spans="1:42" hidden="1" outlineLevel="1" x14ac:dyDescent="0.2">
      <c r="A298" t="s">
        <v>830</v>
      </c>
      <c r="B298" s="10" t="s">
        <v>977</v>
      </c>
      <c r="C298" s="1">
        <f t="shared" si="55"/>
        <v>515</v>
      </c>
      <c r="D298" s="7">
        <f t="shared" si="49"/>
        <v>1</v>
      </c>
      <c r="E298" s="7">
        <f t="shared" si="50"/>
        <v>2</v>
      </c>
      <c r="F298" s="7">
        <f t="shared" si="51"/>
        <v>3</v>
      </c>
      <c r="G298" s="1">
        <f t="shared" si="52"/>
        <v>54</v>
      </c>
      <c r="H298" s="2">
        <f t="shared" si="53"/>
        <v>0.10485436893203884</v>
      </c>
      <c r="I298" s="8"/>
      <c r="J298" s="2">
        <f t="shared" si="56"/>
        <v>0.45242718446601943</v>
      </c>
      <c r="K298" s="2">
        <f t="shared" si="57"/>
        <v>0.34757281553398056</v>
      </c>
      <c r="L298" s="2">
        <f t="shared" si="58"/>
        <v>0.14174757281553399</v>
      </c>
      <c r="M298" s="2">
        <f t="shared" si="59"/>
        <v>5.8252427184465966E-2</v>
      </c>
      <c r="N298" s="1">
        <v>233</v>
      </c>
      <c r="O298" s="1">
        <v>179</v>
      </c>
      <c r="P298" s="1">
        <v>73</v>
      </c>
      <c r="Q298" s="1">
        <v>19</v>
      </c>
      <c r="R298" s="1">
        <v>5</v>
      </c>
      <c r="S298" s="68">
        <v>1</v>
      </c>
      <c r="T298" s="1">
        <v>5</v>
      </c>
      <c r="U298" s="1"/>
      <c r="V298" s="1"/>
      <c r="W298" s="1"/>
      <c r="X298" s="1"/>
      <c r="Y298" s="1"/>
      <c r="Z298" s="1"/>
      <c r="AA298" s="1"/>
      <c r="AB298" s="1"/>
      <c r="AG298" t="str">
        <f t="shared" si="60"/>
        <v>Denmark</v>
      </c>
      <c r="AH298" t="s">
        <v>1026</v>
      </c>
      <c r="AI298">
        <v>2</v>
      </c>
      <c r="AK298" s="130">
        <v>23</v>
      </c>
      <c r="AL298" s="131">
        <v>17</v>
      </c>
      <c r="AM298" s="131">
        <v>35</v>
      </c>
      <c r="AN298" s="133">
        <v>17250</v>
      </c>
      <c r="AO298">
        <f t="shared" si="54"/>
        <v>23017</v>
      </c>
      <c r="AP298" s="74" t="s">
        <v>1579</v>
      </c>
    </row>
    <row r="299" spans="1:42" hidden="1" outlineLevel="1" x14ac:dyDescent="0.2">
      <c r="A299" t="s">
        <v>3390</v>
      </c>
      <c r="B299" s="10" t="s">
        <v>977</v>
      </c>
      <c r="C299" s="1">
        <f t="shared" si="55"/>
        <v>17</v>
      </c>
      <c r="D299" s="7">
        <f t="shared" si="49"/>
        <v>2</v>
      </c>
      <c r="E299" s="7">
        <f t="shared" si="50"/>
        <v>2</v>
      </c>
      <c r="F299" s="7">
        <f t="shared" si="51"/>
        <v>1</v>
      </c>
      <c r="G299" s="1">
        <f t="shared" si="52"/>
        <v>8</v>
      </c>
      <c r="H299" s="2">
        <f t="shared" si="53"/>
        <v>0.47058823529411764</v>
      </c>
      <c r="I299" s="8"/>
      <c r="J299" s="2">
        <f t="shared" si="56"/>
        <v>0.17647058823529413</v>
      </c>
      <c r="K299" s="2">
        <f t="shared" si="57"/>
        <v>0.17647058823529413</v>
      </c>
      <c r="L299" s="2">
        <f t="shared" si="58"/>
        <v>0.6470588235294118</v>
      </c>
      <c r="M299" s="2">
        <f t="shared" si="59"/>
        <v>-1.1102230246251565E-16</v>
      </c>
      <c r="N299" s="1">
        <v>3</v>
      </c>
      <c r="O299" s="1">
        <v>3</v>
      </c>
      <c r="P299" s="1">
        <v>11</v>
      </c>
      <c r="Q299" s="1">
        <v>0</v>
      </c>
      <c r="R299" s="1">
        <v>0</v>
      </c>
      <c r="S299" s="68">
        <v>0</v>
      </c>
      <c r="T299" s="1">
        <v>0</v>
      </c>
      <c r="U299" s="1"/>
      <c r="V299" s="1"/>
      <c r="W299" s="1"/>
      <c r="X299" s="1"/>
      <c r="Y299" s="1"/>
      <c r="Z299" s="1"/>
      <c r="AA299" s="1"/>
      <c r="AB299" s="1"/>
      <c r="AG299" t="str">
        <f t="shared" si="60"/>
        <v>Dennistown</v>
      </c>
      <c r="AH299" t="s">
        <v>2138</v>
      </c>
      <c r="AI299">
        <v>2</v>
      </c>
      <c r="AK299" s="130">
        <v>23</v>
      </c>
      <c r="AL299" s="131">
        <v>25</v>
      </c>
      <c r="AM299" s="131">
        <v>45</v>
      </c>
      <c r="AN299" s="133">
        <v>17285</v>
      </c>
      <c r="AO299">
        <f t="shared" si="54"/>
        <v>23025</v>
      </c>
      <c r="AP299" s="74" t="s">
        <v>3327</v>
      </c>
    </row>
    <row r="300" spans="1:42" hidden="1" outlineLevel="1" x14ac:dyDescent="0.2">
      <c r="A300" t="s">
        <v>1719</v>
      </c>
      <c r="B300" s="10" t="s">
        <v>977</v>
      </c>
      <c r="C300" s="1">
        <f t="shared" si="55"/>
        <v>138</v>
      </c>
      <c r="D300" s="7">
        <f t="shared" si="49"/>
        <v>1</v>
      </c>
      <c r="E300" s="7">
        <f t="shared" si="50"/>
        <v>2</v>
      </c>
      <c r="F300" s="7">
        <f t="shared" si="51"/>
        <v>3</v>
      </c>
      <c r="G300" s="1">
        <f t="shared" si="52"/>
        <v>11</v>
      </c>
      <c r="H300" s="2">
        <f t="shared" si="53"/>
        <v>7.9710144927536225E-2</v>
      </c>
      <c r="I300" s="8"/>
      <c r="J300" s="2">
        <f t="shared" si="56"/>
        <v>0.42753623188405798</v>
      </c>
      <c r="K300" s="2">
        <f t="shared" si="57"/>
        <v>0.34782608695652173</v>
      </c>
      <c r="L300" s="2">
        <f t="shared" si="58"/>
        <v>0.19565217391304349</v>
      </c>
      <c r="M300" s="2">
        <f t="shared" si="59"/>
        <v>2.8985507246376802E-2</v>
      </c>
      <c r="N300" s="1">
        <v>59</v>
      </c>
      <c r="O300" s="1">
        <v>48</v>
      </c>
      <c r="P300" s="1">
        <v>27</v>
      </c>
      <c r="Q300" s="1">
        <v>3</v>
      </c>
      <c r="R300" s="1">
        <v>1</v>
      </c>
      <c r="S300" s="68">
        <v>0</v>
      </c>
      <c r="T300" s="1">
        <v>0</v>
      </c>
      <c r="U300" s="1"/>
      <c r="V300" s="1"/>
      <c r="W300" s="1"/>
      <c r="X300" s="1"/>
      <c r="Y300" s="1"/>
      <c r="Z300" s="1"/>
      <c r="AA300" s="1"/>
      <c r="AB300" s="1"/>
      <c r="AG300" t="str">
        <f t="shared" si="60"/>
        <v>Dennysville</v>
      </c>
      <c r="AH300" t="s">
        <v>3298</v>
      </c>
      <c r="AI300">
        <v>2</v>
      </c>
      <c r="AK300" s="130">
        <v>23</v>
      </c>
      <c r="AL300" s="131">
        <v>29</v>
      </c>
      <c r="AM300" s="131">
        <v>90</v>
      </c>
      <c r="AN300" s="133">
        <v>17355</v>
      </c>
      <c r="AO300">
        <f t="shared" si="54"/>
        <v>23029</v>
      </c>
      <c r="AP300" s="74" t="s">
        <v>1579</v>
      </c>
    </row>
    <row r="301" spans="1:42" hidden="1" outlineLevel="1" x14ac:dyDescent="0.2">
      <c r="A301" t="s">
        <v>1720</v>
      </c>
      <c r="B301" s="10" t="s">
        <v>977</v>
      </c>
      <c r="C301" s="1">
        <f t="shared" si="55"/>
        <v>386</v>
      </c>
      <c r="D301" s="7">
        <f t="shared" si="49"/>
        <v>1</v>
      </c>
      <c r="E301" s="7">
        <f t="shared" si="50"/>
        <v>2</v>
      </c>
      <c r="F301" s="7">
        <f t="shared" si="51"/>
        <v>3</v>
      </c>
      <c r="G301" s="1">
        <f t="shared" si="52"/>
        <v>105</v>
      </c>
      <c r="H301" s="2">
        <f t="shared" si="53"/>
        <v>0.27202072538860106</v>
      </c>
      <c r="I301" s="8"/>
      <c r="J301" s="2">
        <f t="shared" si="56"/>
        <v>0.51554404145077726</v>
      </c>
      <c r="K301" s="2">
        <f t="shared" si="57"/>
        <v>0.24352331606217617</v>
      </c>
      <c r="L301" s="2">
        <f t="shared" si="58"/>
        <v>0.20725388601036268</v>
      </c>
      <c r="M301" s="2">
        <f t="shared" si="59"/>
        <v>3.3678756476683891E-2</v>
      </c>
      <c r="N301" s="1">
        <v>199</v>
      </c>
      <c r="O301" s="1">
        <v>94</v>
      </c>
      <c r="P301" s="1">
        <v>80</v>
      </c>
      <c r="Q301" s="1">
        <v>6</v>
      </c>
      <c r="R301" s="1">
        <v>0</v>
      </c>
      <c r="S301" s="68">
        <v>6</v>
      </c>
      <c r="T301" s="1">
        <v>1</v>
      </c>
      <c r="U301" s="1"/>
      <c r="V301" s="1"/>
      <c r="W301" s="1"/>
      <c r="X301" s="1"/>
      <c r="Y301" s="1"/>
      <c r="Z301" s="1"/>
      <c r="AA301" s="1"/>
      <c r="AB301" s="1"/>
      <c r="AG301" t="str">
        <f t="shared" si="60"/>
        <v>Detroit</v>
      </c>
      <c r="AH301" t="s">
        <v>2138</v>
      </c>
      <c r="AI301">
        <v>2</v>
      </c>
      <c r="AK301" s="130">
        <v>23</v>
      </c>
      <c r="AL301" s="131">
        <v>25</v>
      </c>
      <c r="AM301" s="131">
        <v>50</v>
      </c>
      <c r="AN301" s="133">
        <v>17460</v>
      </c>
      <c r="AO301">
        <f t="shared" si="54"/>
        <v>23025</v>
      </c>
      <c r="AP301" s="74" t="s">
        <v>1579</v>
      </c>
    </row>
    <row r="302" spans="1:42" hidden="1" outlineLevel="1" x14ac:dyDescent="0.2">
      <c r="A302" t="s">
        <v>1040</v>
      </c>
      <c r="B302" s="10" t="s">
        <v>977</v>
      </c>
      <c r="C302" s="1">
        <f t="shared" si="55"/>
        <v>1894</v>
      </c>
      <c r="D302" s="7">
        <f t="shared" ref="D302:D365" si="61">RANK(N302,(N302:AE302))</f>
        <v>1</v>
      </c>
      <c r="E302" s="7">
        <f t="shared" ref="E302:E365" si="62">RANK(O302,(N302:AE302))</f>
        <v>2</v>
      </c>
      <c r="F302" s="7">
        <f t="shared" ref="F302:F365" si="63">RANK(P302,(N302:AE302))</f>
        <v>3</v>
      </c>
      <c r="G302" s="1">
        <f t="shared" si="52"/>
        <v>293</v>
      </c>
      <c r="H302" s="2">
        <f t="shared" si="53"/>
        <v>0.15469904963041184</v>
      </c>
      <c r="I302" s="8"/>
      <c r="J302" s="2">
        <f t="shared" si="56"/>
        <v>0.49472016895459348</v>
      </c>
      <c r="K302" s="2">
        <f t="shared" si="57"/>
        <v>0.34002111932418161</v>
      </c>
      <c r="L302" s="2">
        <f t="shared" si="58"/>
        <v>0.15047518479408659</v>
      </c>
      <c r="M302" s="2">
        <f t="shared" si="59"/>
        <v>1.478352692713833E-2</v>
      </c>
      <c r="N302" s="1">
        <v>937</v>
      </c>
      <c r="O302" s="1">
        <v>644</v>
      </c>
      <c r="P302" s="1">
        <v>285</v>
      </c>
      <c r="Q302" s="1">
        <v>17</v>
      </c>
      <c r="R302" s="1">
        <v>6</v>
      </c>
      <c r="S302" s="68">
        <v>5</v>
      </c>
      <c r="T302" s="1">
        <v>0</v>
      </c>
      <c r="U302" s="1"/>
      <c r="V302" s="1"/>
      <c r="W302" s="1"/>
      <c r="X302" s="1"/>
      <c r="Y302" s="1"/>
      <c r="Z302" s="1"/>
      <c r="AA302" s="1"/>
      <c r="AB302" s="1"/>
      <c r="AG302" t="str">
        <f t="shared" si="60"/>
        <v>Dexter</v>
      </c>
      <c r="AH302" t="s">
        <v>713</v>
      </c>
      <c r="AI302">
        <v>2</v>
      </c>
      <c r="AK302" s="130">
        <v>23</v>
      </c>
      <c r="AL302" s="131">
        <v>19</v>
      </c>
      <c r="AM302" s="131">
        <v>70</v>
      </c>
      <c r="AN302" s="133">
        <v>17530</v>
      </c>
      <c r="AO302">
        <f t="shared" ref="AO302:AO366" si="64">AK302*1000+AL302</f>
        <v>23019</v>
      </c>
      <c r="AP302" s="74" t="s">
        <v>1579</v>
      </c>
    </row>
    <row r="303" spans="1:42" hidden="1" outlineLevel="1" x14ac:dyDescent="0.2">
      <c r="A303" t="s">
        <v>1650</v>
      </c>
      <c r="B303" s="10" t="s">
        <v>977</v>
      </c>
      <c r="C303" s="1">
        <f t="shared" si="55"/>
        <v>1283</v>
      </c>
      <c r="D303" s="7">
        <f t="shared" si="61"/>
        <v>1</v>
      </c>
      <c r="E303" s="7">
        <f t="shared" si="62"/>
        <v>2</v>
      </c>
      <c r="F303" s="7">
        <f t="shared" si="63"/>
        <v>3</v>
      </c>
      <c r="G303" s="1">
        <f t="shared" ref="G303:G367" si="65">MAX(N303:P303)-LARGE(N303:P303,2)</f>
        <v>437</v>
      </c>
      <c r="H303" s="2">
        <f t="shared" ref="H303:H367" si="66">G303/C303</f>
        <v>0.34060795011691347</v>
      </c>
      <c r="I303" s="8"/>
      <c r="J303" s="2">
        <f t="shared" si="56"/>
        <v>0.55572876071706934</v>
      </c>
      <c r="K303" s="2">
        <f t="shared" si="57"/>
        <v>0.21512081060015589</v>
      </c>
      <c r="L303" s="2">
        <f t="shared" si="58"/>
        <v>0.20420888542478566</v>
      </c>
      <c r="M303" s="2">
        <f t="shared" si="59"/>
        <v>2.4941543257989113E-2</v>
      </c>
      <c r="N303" s="1">
        <v>713</v>
      </c>
      <c r="O303" s="1">
        <v>276</v>
      </c>
      <c r="P303" s="1">
        <v>262</v>
      </c>
      <c r="Q303" s="1">
        <v>21</v>
      </c>
      <c r="R303" s="1">
        <v>6</v>
      </c>
      <c r="S303" s="68">
        <v>5</v>
      </c>
      <c r="T303" s="1">
        <v>0</v>
      </c>
      <c r="U303" s="1"/>
      <c r="V303" s="1"/>
      <c r="W303" s="1"/>
      <c r="X303" s="1"/>
      <c r="Y303" s="1"/>
      <c r="Z303" s="1"/>
      <c r="AA303" s="1"/>
      <c r="AB303" s="1"/>
      <c r="AG303" t="str">
        <f t="shared" si="60"/>
        <v>Dixfield</v>
      </c>
      <c r="AH303" t="s">
        <v>1026</v>
      </c>
      <c r="AI303">
        <v>2</v>
      </c>
      <c r="AK303" s="130">
        <v>23</v>
      </c>
      <c r="AL303" s="131">
        <v>17</v>
      </c>
      <c r="AM303" s="131">
        <v>40</v>
      </c>
      <c r="AN303" s="133">
        <v>17740</v>
      </c>
      <c r="AO303">
        <f t="shared" si="64"/>
        <v>23017</v>
      </c>
      <c r="AP303" s="74" t="s">
        <v>1579</v>
      </c>
    </row>
    <row r="304" spans="1:42" hidden="1" outlineLevel="1" x14ac:dyDescent="0.2">
      <c r="A304" t="s">
        <v>1225</v>
      </c>
      <c r="B304" s="10" t="s">
        <v>977</v>
      </c>
      <c r="C304" s="1">
        <f t="shared" si="55"/>
        <v>536</v>
      </c>
      <c r="D304" s="7">
        <f t="shared" si="61"/>
        <v>1</v>
      </c>
      <c r="E304" s="7">
        <f t="shared" si="62"/>
        <v>2</v>
      </c>
      <c r="F304" s="7">
        <f t="shared" si="63"/>
        <v>3</v>
      </c>
      <c r="G304" s="1">
        <f t="shared" si="65"/>
        <v>2</v>
      </c>
      <c r="H304" s="2">
        <f t="shared" si="66"/>
        <v>3.7313432835820895E-3</v>
      </c>
      <c r="I304" s="8"/>
      <c r="J304" s="2">
        <f t="shared" si="56"/>
        <v>0.39925373134328357</v>
      </c>
      <c r="K304" s="2">
        <f t="shared" si="57"/>
        <v>0.39552238805970147</v>
      </c>
      <c r="L304" s="2">
        <f t="shared" si="58"/>
        <v>0.15111940298507462</v>
      </c>
      <c r="M304" s="2">
        <f t="shared" si="59"/>
        <v>5.4104477611940344E-2</v>
      </c>
      <c r="N304" s="1">
        <v>214</v>
      </c>
      <c r="O304" s="1">
        <v>212</v>
      </c>
      <c r="P304" s="1">
        <v>81</v>
      </c>
      <c r="Q304" s="1">
        <v>21</v>
      </c>
      <c r="R304" s="1">
        <v>6</v>
      </c>
      <c r="S304" s="68">
        <v>2</v>
      </c>
      <c r="T304" s="1">
        <v>0</v>
      </c>
      <c r="U304" s="1"/>
      <c r="V304" s="1"/>
      <c r="W304" s="1"/>
      <c r="X304" s="1"/>
      <c r="Y304" s="1"/>
      <c r="Z304" s="1"/>
      <c r="AA304" s="1"/>
      <c r="AB304" s="1"/>
      <c r="AG304" t="str">
        <f t="shared" si="60"/>
        <v>Dixmont</v>
      </c>
      <c r="AH304" t="s">
        <v>713</v>
      </c>
      <c r="AI304">
        <v>2</v>
      </c>
      <c r="AK304" s="130">
        <v>23</v>
      </c>
      <c r="AL304" s="131">
        <v>19</v>
      </c>
      <c r="AM304" s="131">
        <v>75</v>
      </c>
      <c r="AN304" s="133">
        <v>17950</v>
      </c>
      <c r="AO304">
        <f t="shared" si="64"/>
        <v>23019</v>
      </c>
      <c r="AP304" s="74" t="s">
        <v>1579</v>
      </c>
    </row>
    <row r="305" spans="1:42" hidden="1" outlineLevel="1" x14ac:dyDescent="0.2">
      <c r="A305" t="s">
        <v>974</v>
      </c>
      <c r="B305" s="10" t="s">
        <v>977</v>
      </c>
      <c r="C305" s="1">
        <f t="shared" si="55"/>
        <v>2022</v>
      </c>
      <c r="D305" s="7">
        <f t="shared" si="61"/>
        <v>1</v>
      </c>
      <c r="E305" s="7">
        <f t="shared" si="62"/>
        <v>2</v>
      </c>
      <c r="F305" s="7">
        <f t="shared" si="63"/>
        <v>3</v>
      </c>
      <c r="G305" s="1">
        <f t="shared" si="65"/>
        <v>230</v>
      </c>
      <c r="H305" s="2">
        <f t="shared" si="66"/>
        <v>0.11374876360039565</v>
      </c>
      <c r="I305" s="8"/>
      <c r="J305" s="2">
        <f t="shared" si="56"/>
        <v>0.47279920870425324</v>
      </c>
      <c r="K305" s="2">
        <f t="shared" si="57"/>
        <v>0.35905044510385759</v>
      </c>
      <c r="L305" s="2">
        <f t="shared" si="58"/>
        <v>0.14441147378832839</v>
      </c>
      <c r="M305" s="2">
        <f t="shared" si="59"/>
        <v>2.3738872403560846E-2</v>
      </c>
      <c r="N305" s="1">
        <v>956</v>
      </c>
      <c r="O305" s="1">
        <v>726</v>
      </c>
      <c r="P305" s="1">
        <v>292</v>
      </c>
      <c r="Q305" s="1">
        <v>26</v>
      </c>
      <c r="R305" s="1">
        <v>18</v>
      </c>
      <c r="S305" s="68">
        <v>0</v>
      </c>
      <c r="T305" s="1">
        <v>4</v>
      </c>
      <c r="U305" s="1"/>
      <c r="V305" s="1"/>
      <c r="W305" s="1"/>
      <c r="X305" s="1"/>
      <c r="Y305" s="1"/>
      <c r="Z305" s="1"/>
      <c r="AA305" s="1"/>
      <c r="AB305" s="1"/>
      <c r="AG305" t="str">
        <f t="shared" si="60"/>
        <v>Dover-Foxcroft</v>
      </c>
      <c r="AH305" t="s">
        <v>727</v>
      </c>
      <c r="AI305">
        <v>2</v>
      </c>
      <c r="AK305" s="130">
        <v>23</v>
      </c>
      <c r="AL305" s="131">
        <v>21</v>
      </c>
      <c r="AM305" s="131">
        <v>35</v>
      </c>
      <c r="AN305" s="133">
        <v>18195</v>
      </c>
      <c r="AO305">
        <f t="shared" si="64"/>
        <v>23021</v>
      </c>
      <c r="AP305" s="74" t="s">
        <v>1579</v>
      </c>
    </row>
    <row r="306" spans="1:42" hidden="1" outlineLevel="1" x14ac:dyDescent="0.2">
      <c r="A306" t="s">
        <v>975</v>
      </c>
      <c r="B306" s="10" t="s">
        <v>977</v>
      </c>
      <c r="C306" s="1">
        <f t="shared" si="55"/>
        <v>803</v>
      </c>
      <c r="D306" s="7">
        <f t="shared" si="61"/>
        <v>1</v>
      </c>
      <c r="E306" s="7">
        <f t="shared" si="62"/>
        <v>2</v>
      </c>
      <c r="F306" s="7">
        <f t="shared" si="63"/>
        <v>3</v>
      </c>
      <c r="G306" s="1">
        <f t="shared" si="65"/>
        <v>148</v>
      </c>
      <c r="H306" s="2">
        <f t="shared" si="66"/>
        <v>0.18430884184308841</v>
      </c>
      <c r="I306" s="8"/>
      <c r="J306" s="2">
        <f t="shared" si="56"/>
        <v>0.46824408468244083</v>
      </c>
      <c r="K306" s="2">
        <f t="shared" si="57"/>
        <v>0.28393524283935245</v>
      </c>
      <c r="L306" s="2">
        <f t="shared" si="58"/>
        <v>0.21668742216687423</v>
      </c>
      <c r="M306" s="2">
        <f t="shared" si="59"/>
        <v>3.1133250311332489E-2</v>
      </c>
      <c r="N306" s="1">
        <v>376</v>
      </c>
      <c r="O306" s="1">
        <v>228</v>
      </c>
      <c r="P306" s="1">
        <v>174</v>
      </c>
      <c r="Q306" s="1">
        <v>24</v>
      </c>
      <c r="R306" s="1">
        <v>1</v>
      </c>
      <c r="S306" s="68">
        <v>0</v>
      </c>
      <c r="T306" s="1">
        <v>0</v>
      </c>
      <c r="U306" s="1"/>
      <c r="V306" s="1"/>
      <c r="W306" s="1"/>
      <c r="X306" s="1"/>
      <c r="Y306" s="1"/>
      <c r="Z306" s="1"/>
      <c r="AA306" s="1"/>
      <c r="AB306" s="1"/>
      <c r="AG306" t="str">
        <f t="shared" si="60"/>
        <v>Dresden</v>
      </c>
      <c r="AH306" t="s">
        <v>2585</v>
      </c>
      <c r="AI306">
        <v>1</v>
      </c>
      <c r="AK306" s="130">
        <v>23</v>
      </c>
      <c r="AL306" s="131">
        <v>15</v>
      </c>
      <c r="AM306" s="131">
        <v>35</v>
      </c>
      <c r="AN306" s="133">
        <v>18475</v>
      </c>
      <c r="AO306">
        <f t="shared" si="64"/>
        <v>23015</v>
      </c>
      <c r="AP306" s="74" t="s">
        <v>1579</v>
      </c>
    </row>
    <row r="307" spans="1:42" hidden="1" outlineLevel="1" x14ac:dyDescent="0.2">
      <c r="A307" t="s">
        <v>786</v>
      </c>
      <c r="B307" s="10" t="s">
        <v>977</v>
      </c>
      <c r="C307" s="1">
        <f t="shared" si="55"/>
        <v>24</v>
      </c>
      <c r="D307" s="7">
        <f t="shared" si="61"/>
        <v>1</v>
      </c>
      <c r="E307" s="7">
        <f t="shared" si="62"/>
        <v>2</v>
      </c>
      <c r="F307" s="7">
        <f t="shared" si="63"/>
        <v>3</v>
      </c>
      <c r="G307" s="1">
        <f t="shared" si="65"/>
        <v>2</v>
      </c>
      <c r="H307" s="2">
        <f t="shared" si="66"/>
        <v>8.3333333333333329E-2</v>
      </c>
      <c r="I307" s="8"/>
      <c r="J307" s="2">
        <f t="shared" si="56"/>
        <v>0.41666666666666669</v>
      </c>
      <c r="K307" s="2">
        <f t="shared" si="57"/>
        <v>0.33333333333333331</v>
      </c>
      <c r="L307" s="2">
        <f t="shared" si="58"/>
        <v>0.25</v>
      </c>
      <c r="M307" s="2">
        <f t="shared" si="59"/>
        <v>-5.5511151231257827E-17</v>
      </c>
      <c r="N307" s="1">
        <v>10</v>
      </c>
      <c r="O307" s="1">
        <v>8</v>
      </c>
      <c r="P307" s="1">
        <v>6</v>
      </c>
      <c r="Q307" s="1">
        <v>0</v>
      </c>
      <c r="R307" s="1">
        <v>0</v>
      </c>
      <c r="S307" s="68">
        <v>0</v>
      </c>
      <c r="T307" s="1">
        <v>0</v>
      </c>
      <c r="U307" s="1"/>
      <c r="V307" s="1"/>
      <c r="W307" s="1"/>
      <c r="X307" s="1"/>
      <c r="Y307" s="1"/>
      <c r="Z307" s="1"/>
      <c r="AA307" s="1"/>
      <c r="AB307" s="1"/>
      <c r="AG307" t="str">
        <f t="shared" si="60"/>
        <v>Drew</v>
      </c>
      <c r="AH307" t="s">
        <v>713</v>
      </c>
      <c r="AI307">
        <v>2</v>
      </c>
      <c r="AK307" s="130">
        <v>23</v>
      </c>
      <c r="AL307" s="131">
        <v>19</v>
      </c>
      <c r="AM307" s="131">
        <v>80</v>
      </c>
      <c r="AN307" s="133">
        <v>18580</v>
      </c>
      <c r="AO307">
        <f t="shared" si="64"/>
        <v>23019</v>
      </c>
      <c r="AP307" s="74" t="s">
        <v>3327</v>
      </c>
    </row>
    <row r="308" spans="1:42" hidden="1" outlineLevel="1" x14ac:dyDescent="0.2">
      <c r="A308" t="s">
        <v>2375</v>
      </c>
      <c r="B308" s="10" t="s">
        <v>977</v>
      </c>
      <c r="C308" s="1">
        <f t="shared" si="55"/>
        <v>1687</v>
      </c>
      <c r="D308" s="7">
        <f t="shared" si="61"/>
        <v>1</v>
      </c>
      <c r="E308" s="7">
        <f t="shared" si="62"/>
        <v>2</v>
      </c>
      <c r="F308" s="7">
        <f t="shared" si="63"/>
        <v>3</v>
      </c>
      <c r="G308" s="1">
        <f t="shared" si="65"/>
        <v>207</v>
      </c>
      <c r="H308" s="2">
        <f t="shared" si="66"/>
        <v>0.12270302311796087</v>
      </c>
      <c r="I308" s="8"/>
      <c r="J308" s="2">
        <f t="shared" si="56"/>
        <v>0.45939537640782452</v>
      </c>
      <c r="K308" s="2">
        <f t="shared" si="57"/>
        <v>0.33669235328986369</v>
      </c>
      <c r="L308" s="2">
        <f t="shared" si="58"/>
        <v>0.17131001778304683</v>
      </c>
      <c r="M308" s="2">
        <f t="shared" si="59"/>
        <v>3.2602252519265018E-2</v>
      </c>
      <c r="N308" s="1">
        <v>775</v>
      </c>
      <c r="O308" s="1">
        <v>568</v>
      </c>
      <c r="P308" s="1">
        <v>289</v>
      </c>
      <c r="Q308" s="1">
        <v>41</v>
      </c>
      <c r="R308" s="1">
        <v>8</v>
      </c>
      <c r="S308" s="68">
        <v>4</v>
      </c>
      <c r="T308" s="1">
        <v>0</v>
      </c>
      <c r="U308" s="1"/>
      <c r="V308" s="1"/>
      <c r="W308" s="1">
        <v>2</v>
      </c>
      <c r="X308" s="1"/>
      <c r="Y308" s="1"/>
      <c r="Z308" s="1"/>
      <c r="AA308" s="1"/>
      <c r="AB308" s="1"/>
      <c r="AG308" t="str">
        <f t="shared" si="60"/>
        <v>Durham</v>
      </c>
      <c r="AH308" t="s">
        <v>707</v>
      </c>
      <c r="AI308">
        <v>2</v>
      </c>
      <c r="AK308" s="130">
        <v>23</v>
      </c>
      <c r="AL308" s="131">
        <v>1</v>
      </c>
      <c r="AM308" s="131">
        <v>10</v>
      </c>
      <c r="AN308" s="133">
        <v>19105</v>
      </c>
      <c r="AO308">
        <f t="shared" si="64"/>
        <v>23001</v>
      </c>
      <c r="AP308" s="74" t="s">
        <v>1579</v>
      </c>
    </row>
    <row r="309" spans="1:42" hidden="1" outlineLevel="1" x14ac:dyDescent="0.2">
      <c r="A309" t="s">
        <v>2107</v>
      </c>
      <c r="B309" s="10" t="s">
        <v>977</v>
      </c>
      <c r="C309" s="1">
        <f t="shared" si="55"/>
        <v>129</v>
      </c>
      <c r="D309" s="7">
        <f t="shared" si="61"/>
        <v>1</v>
      </c>
      <c r="E309" s="7">
        <f t="shared" si="62"/>
        <v>2</v>
      </c>
      <c r="F309" s="7">
        <f t="shared" si="63"/>
        <v>3</v>
      </c>
      <c r="G309" s="1">
        <f t="shared" si="65"/>
        <v>4</v>
      </c>
      <c r="H309" s="2">
        <f t="shared" si="66"/>
        <v>3.1007751937984496E-2</v>
      </c>
      <c r="I309" s="8"/>
      <c r="J309" s="2">
        <f t="shared" si="56"/>
        <v>0.40310077519379844</v>
      </c>
      <c r="K309" s="2">
        <f t="shared" si="57"/>
        <v>0.37209302325581395</v>
      </c>
      <c r="L309" s="2">
        <f t="shared" si="58"/>
        <v>0.21705426356589147</v>
      </c>
      <c r="M309" s="2">
        <f t="shared" si="59"/>
        <v>7.7519379844960823E-3</v>
      </c>
      <c r="N309" s="1">
        <v>52</v>
      </c>
      <c r="O309" s="1">
        <v>48</v>
      </c>
      <c r="P309" s="1">
        <v>28</v>
      </c>
      <c r="Q309" s="1">
        <v>1</v>
      </c>
      <c r="R309" s="1">
        <v>0</v>
      </c>
      <c r="S309" s="68">
        <v>0</v>
      </c>
      <c r="T309" s="1">
        <v>0</v>
      </c>
      <c r="U309" s="1"/>
      <c r="V309" s="1"/>
      <c r="W309" s="1"/>
      <c r="X309" s="1"/>
      <c r="Y309" s="1"/>
      <c r="Z309" s="1"/>
      <c r="AA309" s="1"/>
      <c r="AB309" s="1"/>
      <c r="AG309" t="str">
        <f t="shared" si="60"/>
        <v>Dyer Brook</v>
      </c>
      <c r="AH309" t="s">
        <v>512</v>
      </c>
      <c r="AI309">
        <v>2</v>
      </c>
      <c r="AK309" s="130">
        <v>23</v>
      </c>
      <c r="AL309" s="131">
        <v>3</v>
      </c>
      <c r="AM309" s="131">
        <v>75</v>
      </c>
      <c r="AN309" s="133">
        <v>19210</v>
      </c>
      <c r="AO309">
        <f t="shared" si="64"/>
        <v>23003</v>
      </c>
      <c r="AP309" s="74" t="s">
        <v>1579</v>
      </c>
    </row>
    <row r="310" spans="1:42" hidden="1" outlineLevel="1" x14ac:dyDescent="0.2">
      <c r="A310" t="s">
        <v>2876</v>
      </c>
      <c r="B310" s="10" t="s">
        <v>977</v>
      </c>
      <c r="C310" s="1">
        <f t="shared" si="55"/>
        <v>492</v>
      </c>
      <c r="D310" s="7">
        <f t="shared" si="61"/>
        <v>1</v>
      </c>
      <c r="E310" s="7">
        <f t="shared" si="62"/>
        <v>3</v>
      </c>
      <c r="F310" s="7">
        <f t="shared" si="63"/>
        <v>2</v>
      </c>
      <c r="G310" s="1">
        <f t="shared" si="65"/>
        <v>211</v>
      </c>
      <c r="H310" s="2">
        <f t="shared" si="66"/>
        <v>0.42886178861788615</v>
      </c>
      <c r="I310" s="8"/>
      <c r="J310" s="2">
        <f t="shared" si="56"/>
        <v>0.62195121951219512</v>
      </c>
      <c r="K310" s="2">
        <f t="shared" si="57"/>
        <v>0.16463414634146342</v>
      </c>
      <c r="L310" s="2">
        <f t="shared" si="58"/>
        <v>0.19308943089430894</v>
      </c>
      <c r="M310" s="2">
        <f t="shared" si="59"/>
        <v>2.032520325203252E-2</v>
      </c>
      <c r="N310" s="1">
        <v>306</v>
      </c>
      <c r="O310" s="1">
        <v>81</v>
      </c>
      <c r="P310" s="1">
        <v>95</v>
      </c>
      <c r="Q310" s="1">
        <v>7</v>
      </c>
      <c r="R310" s="1">
        <v>1</v>
      </c>
      <c r="S310" s="68">
        <v>1</v>
      </c>
      <c r="T310" s="1">
        <v>1</v>
      </c>
      <c r="U310" s="1"/>
      <c r="V310" s="1"/>
      <c r="W310" s="1"/>
      <c r="X310" s="1"/>
      <c r="Y310" s="1"/>
      <c r="Z310" s="1"/>
      <c r="AA310" s="1"/>
      <c r="AB310" s="1"/>
      <c r="AG310" t="str">
        <f t="shared" si="60"/>
        <v>Eagle Lake</v>
      </c>
      <c r="AH310" t="s">
        <v>512</v>
      </c>
      <c r="AI310">
        <v>2</v>
      </c>
      <c r="AK310" s="130">
        <v>23</v>
      </c>
      <c r="AL310" s="131">
        <v>3</v>
      </c>
      <c r="AM310" s="131">
        <v>85</v>
      </c>
      <c r="AN310" s="133">
        <v>19420</v>
      </c>
      <c r="AO310">
        <f t="shared" si="64"/>
        <v>23003</v>
      </c>
      <c r="AP310" s="74" t="s">
        <v>1579</v>
      </c>
    </row>
    <row r="311" spans="1:42" hidden="1" outlineLevel="1" x14ac:dyDescent="0.2">
      <c r="A311" t="s">
        <v>2877</v>
      </c>
      <c r="B311" s="10" t="s">
        <v>977</v>
      </c>
      <c r="C311" s="1">
        <f t="shared" si="55"/>
        <v>606</v>
      </c>
      <c r="D311" s="7">
        <f t="shared" si="61"/>
        <v>1</v>
      </c>
      <c r="E311" s="7">
        <f t="shared" si="62"/>
        <v>2</v>
      </c>
      <c r="F311" s="7">
        <f t="shared" si="63"/>
        <v>3</v>
      </c>
      <c r="G311" s="1">
        <f t="shared" si="65"/>
        <v>8</v>
      </c>
      <c r="H311" s="2">
        <f t="shared" si="66"/>
        <v>1.3201320132013201E-2</v>
      </c>
      <c r="I311" s="8"/>
      <c r="J311" s="2">
        <f t="shared" si="56"/>
        <v>0.41254125412541254</v>
      </c>
      <c r="K311" s="2">
        <f t="shared" si="57"/>
        <v>0.39933993399339934</v>
      </c>
      <c r="L311" s="2">
        <f t="shared" si="58"/>
        <v>0.1617161716171617</v>
      </c>
      <c r="M311" s="2">
        <f t="shared" si="59"/>
        <v>2.6402640264026417E-2</v>
      </c>
      <c r="N311" s="1">
        <v>250</v>
      </c>
      <c r="O311" s="1">
        <v>242</v>
      </c>
      <c r="P311" s="1">
        <v>98</v>
      </c>
      <c r="Q311" s="1">
        <v>6</v>
      </c>
      <c r="R311" s="1">
        <v>0</v>
      </c>
      <c r="S311" s="68">
        <v>8</v>
      </c>
      <c r="T311" s="1">
        <v>2</v>
      </c>
      <c r="U311" s="1"/>
      <c r="V311" s="1"/>
      <c r="W311" s="1"/>
      <c r="X311" s="1"/>
      <c r="Y311" s="1"/>
      <c r="Z311" s="1"/>
      <c r="AA311" s="1"/>
      <c r="AB311" s="1"/>
      <c r="AG311" t="str">
        <f t="shared" si="60"/>
        <v>East Machias</v>
      </c>
      <c r="AH311" t="s">
        <v>3298</v>
      </c>
      <c r="AI311">
        <v>2</v>
      </c>
      <c r="AK311" s="130">
        <v>23</v>
      </c>
      <c r="AL311" s="131">
        <v>29</v>
      </c>
      <c r="AM311" s="131">
        <v>95</v>
      </c>
      <c r="AN311" s="133">
        <v>20960</v>
      </c>
      <c r="AO311">
        <f t="shared" si="64"/>
        <v>23029</v>
      </c>
      <c r="AP311" s="74" t="s">
        <v>1579</v>
      </c>
    </row>
    <row r="312" spans="1:42" hidden="1" outlineLevel="1" x14ac:dyDescent="0.2">
      <c r="A312" t="s">
        <v>2878</v>
      </c>
      <c r="B312" s="10" t="s">
        <v>977</v>
      </c>
      <c r="C312" s="1">
        <f t="shared" si="55"/>
        <v>1195</v>
      </c>
      <c r="D312" s="7">
        <f t="shared" si="61"/>
        <v>1</v>
      </c>
      <c r="E312" s="7">
        <f t="shared" si="62"/>
        <v>2</v>
      </c>
      <c r="F312" s="7">
        <f t="shared" si="63"/>
        <v>3</v>
      </c>
      <c r="G312" s="1">
        <f t="shared" si="65"/>
        <v>419</v>
      </c>
      <c r="H312" s="2">
        <f t="shared" si="66"/>
        <v>0.35062761506276152</v>
      </c>
      <c r="I312" s="8"/>
      <c r="J312" s="2">
        <f t="shared" si="56"/>
        <v>0.60753138075313806</v>
      </c>
      <c r="K312" s="2">
        <f t="shared" si="57"/>
        <v>0.2569037656903766</v>
      </c>
      <c r="L312" s="2">
        <f t="shared" si="58"/>
        <v>0.12384937238493723</v>
      </c>
      <c r="M312" s="2">
        <f t="shared" si="59"/>
        <v>1.1715481171548109E-2</v>
      </c>
      <c r="N312" s="1">
        <v>726</v>
      </c>
      <c r="O312" s="1">
        <v>307</v>
      </c>
      <c r="P312" s="1">
        <v>148</v>
      </c>
      <c r="Q312" s="1">
        <v>10</v>
      </c>
      <c r="R312" s="1">
        <v>4</v>
      </c>
      <c r="S312" s="68">
        <v>0</v>
      </c>
      <c r="T312" s="1">
        <v>0</v>
      </c>
      <c r="U312" s="1"/>
      <c r="V312" s="1"/>
      <c r="W312" s="1"/>
      <c r="X312" s="1"/>
      <c r="Y312" s="1"/>
      <c r="Z312" s="1"/>
      <c r="AA312" s="1"/>
      <c r="AB312" s="1"/>
      <c r="AG312" t="str">
        <f t="shared" si="60"/>
        <v>East Millinocket</v>
      </c>
      <c r="AH312" t="s">
        <v>713</v>
      </c>
      <c r="AI312">
        <v>2</v>
      </c>
      <c r="AK312" s="130">
        <v>23</v>
      </c>
      <c r="AL312" s="131">
        <v>19</v>
      </c>
      <c r="AM312" s="131">
        <v>85</v>
      </c>
      <c r="AN312" s="133">
        <v>21030</v>
      </c>
      <c r="AO312">
        <f t="shared" si="64"/>
        <v>23019</v>
      </c>
      <c r="AP312" s="74" t="s">
        <v>1579</v>
      </c>
    </row>
    <row r="313" spans="1:42" hidden="1" outlineLevel="1" x14ac:dyDescent="0.2">
      <c r="A313" t="s">
        <v>2108</v>
      </c>
      <c r="B313" s="10" t="s">
        <v>977</v>
      </c>
      <c r="C313" s="1">
        <f t="shared" si="55"/>
        <v>178</v>
      </c>
      <c r="D313" s="7">
        <f t="shared" si="61"/>
        <v>1</v>
      </c>
      <c r="E313" s="7">
        <f t="shared" si="62"/>
        <v>3</v>
      </c>
      <c r="F313" s="7">
        <f t="shared" si="63"/>
        <v>2</v>
      </c>
      <c r="G313" s="1">
        <f t="shared" si="65"/>
        <v>24</v>
      </c>
      <c r="H313" s="2">
        <f t="shared" si="66"/>
        <v>0.1348314606741573</v>
      </c>
      <c r="I313" s="8"/>
      <c r="J313" s="2">
        <f t="shared" si="56"/>
        <v>0.42696629213483145</v>
      </c>
      <c r="K313" s="2">
        <f t="shared" si="57"/>
        <v>0.25842696629213485</v>
      </c>
      <c r="L313" s="2">
        <f t="shared" si="58"/>
        <v>0.29213483146067415</v>
      </c>
      <c r="M313" s="2">
        <f t="shared" si="59"/>
        <v>2.2471910112359605E-2</v>
      </c>
      <c r="N313" s="1">
        <v>76</v>
      </c>
      <c r="O313" s="1">
        <v>46</v>
      </c>
      <c r="P313" s="1">
        <v>52</v>
      </c>
      <c r="Q313" s="1">
        <v>4</v>
      </c>
      <c r="R313" s="1">
        <v>0</v>
      </c>
      <c r="S313" s="68">
        <v>0</v>
      </c>
      <c r="T313" s="1">
        <v>0</v>
      </c>
      <c r="U313" s="1"/>
      <c r="V313" s="1"/>
      <c r="W313" s="1"/>
      <c r="X313" s="1"/>
      <c r="Y313" s="1"/>
      <c r="Z313" s="1"/>
      <c r="AA313" s="1"/>
      <c r="AB313" s="1"/>
      <c r="AG313" t="str">
        <f t="shared" si="60"/>
        <v>Eastbrook</v>
      </c>
      <c r="AH313" t="s">
        <v>1827</v>
      </c>
      <c r="AI313">
        <v>2</v>
      </c>
      <c r="AK313" s="130">
        <v>23</v>
      </c>
      <c r="AL313" s="131">
        <v>9</v>
      </c>
      <c r="AM313" s="131">
        <v>60</v>
      </c>
      <c r="AN313" s="133">
        <v>19770</v>
      </c>
      <c r="AO313">
        <f t="shared" si="64"/>
        <v>23009</v>
      </c>
      <c r="AP313" s="74" t="s">
        <v>1579</v>
      </c>
    </row>
    <row r="314" spans="1:42" hidden="1" outlineLevel="1" x14ac:dyDescent="0.2">
      <c r="A314" t="s">
        <v>1625</v>
      </c>
      <c r="B314" s="10" t="s">
        <v>977</v>
      </c>
      <c r="C314" s="1">
        <f t="shared" si="55"/>
        <v>655</v>
      </c>
      <c r="D314" s="7">
        <f t="shared" si="61"/>
        <v>1</v>
      </c>
      <c r="E314" s="7">
        <f t="shared" si="62"/>
        <v>2</v>
      </c>
      <c r="F314" s="7">
        <f t="shared" si="63"/>
        <v>3</v>
      </c>
      <c r="G314" s="1">
        <f t="shared" si="65"/>
        <v>88</v>
      </c>
      <c r="H314" s="2">
        <f t="shared" si="66"/>
        <v>0.13435114503816795</v>
      </c>
      <c r="I314" s="8"/>
      <c r="J314" s="2">
        <f t="shared" si="56"/>
        <v>0.47328244274809161</v>
      </c>
      <c r="K314" s="2">
        <f t="shared" si="57"/>
        <v>0.33893129770992364</v>
      </c>
      <c r="L314" s="2">
        <f t="shared" si="58"/>
        <v>0.16183206106870229</v>
      </c>
      <c r="M314" s="2">
        <f t="shared" si="59"/>
        <v>2.5954198473282453E-2</v>
      </c>
      <c r="N314" s="1">
        <v>310</v>
      </c>
      <c r="O314" s="1">
        <v>222</v>
      </c>
      <c r="P314" s="1">
        <v>106</v>
      </c>
      <c r="Q314" s="1">
        <v>12</v>
      </c>
      <c r="R314" s="1">
        <v>3</v>
      </c>
      <c r="S314" s="68">
        <v>0</v>
      </c>
      <c r="T314" s="1">
        <v>1</v>
      </c>
      <c r="U314" s="1"/>
      <c r="V314" s="1"/>
      <c r="W314" s="1">
        <v>1</v>
      </c>
      <c r="X314" s="1"/>
      <c r="Y314" s="1"/>
      <c r="Z314" s="1"/>
      <c r="AA314" s="1"/>
      <c r="AB314" s="1"/>
      <c r="AG314" t="str">
        <f t="shared" si="60"/>
        <v>Easton</v>
      </c>
      <c r="AH314" t="s">
        <v>512</v>
      </c>
      <c r="AI314">
        <v>2</v>
      </c>
      <c r="AK314" s="130">
        <v>23</v>
      </c>
      <c r="AL314" s="131">
        <v>3</v>
      </c>
      <c r="AM314" s="131">
        <v>90</v>
      </c>
      <c r="AN314" s="133">
        <v>21380</v>
      </c>
      <c r="AO314">
        <f t="shared" si="64"/>
        <v>23003</v>
      </c>
      <c r="AP314" s="74" t="s">
        <v>1579</v>
      </c>
    </row>
    <row r="315" spans="1:42" hidden="1" outlineLevel="1" x14ac:dyDescent="0.2">
      <c r="A315" t="s">
        <v>1422</v>
      </c>
      <c r="B315" s="10" t="s">
        <v>977</v>
      </c>
      <c r="C315" s="1">
        <f t="shared" si="55"/>
        <v>890</v>
      </c>
      <c r="D315" s="7">
        <f t="shared" si="61"/>
        <v>1</v>
      </c>
      <c r="E315" s="7">
        <f t="shared" si="62"/>
        <v>2</v>
      </c>
      <c r="F315" s="7">
        <f t="shared" si="63"/>
        <v>3</v>
      </c>
      <c r="G315" s="1">
        <f t="shared" si="65"/>
        <v>288</v>
      </c>
      <c r="H315" s="2">
        <f t="shared" si="66"/>
        <v>0.32359550561797751</v>
      </c>
      <c r="I315" s="8"/>
      <c r="J315" s="2">
        <f t="shared" si="56"/>
        <v>0.55730337078651682</v>
      </c>
      <c r="K315" s="2">
        <f t="shared" si="57"/>
        <v>0.23370786516853934</v>
      </c>
      <c r="L315" s="2">
        <f t="shared" si="58"/>
        <v>0.15842696629213482</v>
      </c>
      <c r="M315" s="2">
        <f t="shared" si="59"/>
        <v>5.0561797752809029E-2</v>
      </c>
      <c r="N315" s="1">
        <v>496</v>
      </c>
      <c r="O315" s="1">
        <v>208</v>
      </c>
      <c r="P315" s="1">
        <v>141</v>
      </c>
      <c r="Q315" s="1">
        <v>39</v>
      </c>
      <c r="R315" s="1">
        <v>5</v>
      </c>
      <c r="S315" s="68">
        <v>0</v>
      </c>
      <c r="T315" s="1">
        <v>1</v>
      </c>
      <c r="U315" s="1"/>
      <c r="V315" s="1"/>
      <c r="W315" s="1"/>
      <c r="X315" s="1"/>
      <c r="Y315" s="1"/>
      <c r="Z315" s="1"/>
      <c r="AA315" s="1"/>
      <c r="AB315" s="1"/>
      <c r="AG315" t="str">
        <f t="shared" si="60"/>
        <v>Eastport</v>
      </c>
      <c r="AH315" t="s">
        <v>3298</v>
      </c>
      <c r="AI315">
        <v>2</v>
      </c>
      <c r="AK315" s="130">
        <v>23</v>
      </c>
      <c r="AL315" s="131">
        <v>29</v>
      </c>
      <c r="AM315" s="131">
        <v>100</v>
      </c>
      <c r="AN315" s="133">
        <v>21730</v>
      </c>
      <c r="AO315">
        <f t="shared" si="64"/>
        <v>23029</v>
      </c>
      <c r="AP315" s="74" t="s">
        <v>2331</v>
      </c>
    </row>
    <row r="316" spans="1:42" hidden="1" outlineLevel="1" x14ac:dyDescent="0.2">
      <c r="A316" t="s">
        <v>1064</v>
      </c>
      <c r="B316" s="10" t="s">
        <v>977</v>
      </c>
      <c r="C316" s="1">
        <f t="shared" si="55"/>
        <v>1029</v>
      </c>
      <c r="D316" s="7">
        <f t="shared" si="61"/>
        <v>1</v>
      </c>
      <c r="E316" s="7">
        <f t="shared" si="62"/>
        <v>2</v>
      </c>
      <c r="F316" s="7">
        <f t="shared" si="63"/>
        <v>3</v>
      </c>
      <c r="G316" s="1">
        <f t="shared" si="65"/>
        <v>138</v>
      </c>
      <c r="H316" s="2">
        <f t="shared" si="66"/>
        <v>0.13411078717201166</v>
      </c>
      <c r="I316" s="8"/>
      <c r="J316" s="2">
        <f t="shared" si="56"/>
        <v>0.47133138969873661</v>
      </c>
      <c r="K316" s="2">
        <f t="shared" si="57"/>
        <v>0.33722060252672498</v>
      </c>
      <c r="L316" s="2">
        <f t="shared" si="58"/>
        <v>0.15840621963070942</v>
      </c>
      <c r="M316" s="2">
        <f t="shared" si="59"/>
        <v>3.3041788143829048E-2</v>
      </c>
      <c r="N316" s="1">
        <v>485</v>
      </c>
      <c r="O316" s="1">
        <v>347</v>
      </c>
      <c r="P316" s="1">
        <v>163</v>
      </c>
      <c r="Q316" s="1">
        <v>25</v>
      </c>
      <c r="R316" s="1">
        <v>3</v>
      </c>
      <c r="S316" s="68">
        <v>4</v>
      </c>
      <c r="T316" s="1">
        <v>0</v>
      </c>
      <c r="U316" s="1"/>
      <c r="V316" s="1"/>
      <c r="W316" s="1">
        <v>2</v>
      </c>
      <c r="X316" s="1"/>
      <c r="Y316" s="1"/>
      <c r="Z316" s="1"/>
      <c r="AA316" s="1"/>
      <c r="AB316" s="1"/>
      <c r="AG316" t="str">
        <f t="shared" si="60"/>
        <v>Eddington</v>
      </c>
      <c r="AH316" t="s">
        <v>713</v>
      </c>
      <c r="AI316">
        <v>2</v>
      </c>
      <c r="AK316" s="130">
        <v>23</v>
      </c>
      <c r="AL316" s="131">
        <v>19</v>
      </c>
      <c r="AM316" s="131">
        <v>90</v>
      </c>
      <c r="AN316" s="133">
        <v>22535</v>
      </c>
      <c r="AO316">
        <f t="shared" si="64"/>
        <v>23019</v>
      </c>
      <c r="AP316" s="74" t="s">
        <v>1579</v>
      </c>
    </row>
    <row r="317" spans="1:42" hidden="1" outlineLevel="1" x14ac:dyDescent="0.2">
      <c r="A317" t="s">
        <v>1049</v>
      </c>
      <c r="B317" s="10" t="s">
        <v>977</v>
      </c>
      <c r="C317" s="1">
        <f t="shared" si="55"/>
        <v>647</v>
      </c>
      <c r="D317" s="7">
        <f t="shared" si="61"/>
        <v>1</v>
      </c>
      <c r="E317" s="7">
        <f t="shared" si="62"/>
        <v>2</v>
      </c>
      <c r="F317" s="7">
        <f t="shared" si="63"/>
        <v>3</v>
      </c>
      <c r="G317" s="1">
        <f t="shared" si="65"/>
        <v>63</v>
      </c>
      <c r="H317" s="2">
        <f t="shared" si="66"/>
        <v>9.7372488408037097E-2</v>
      </c>
      <c r="I317" s="8"/>
      <c r="J317" s="2">
        <f t="shared" si="56"/>
        <v>0.43276661514683151</v>
      </c>
      <c r="K317" s="2">
        <f t="shared" si="57"/>
        <v>0.33539412673879443</v>
      </c>
      <c r="L317" s="2">
        <f t="shared" si="58"/>
        <v>0.16537867078825347</v>
      </c>
      <c r="M317" s="2">
        <f t="shared" si="59"/>
        <v>6.6460587326120646E-2</v>
      </c>
      <c r="N317" s="1">
        <v>280</v>
      </c>
      <c r="O317" s="1">
        <v>217</v>
      </c>
      <c r="P317" s="1">
        <v>107</v>
      </c>
      <c r="Q317" s="1">
        <v>29</v>
      </c>
      <c r="R317" s="1">
        <v>8</v>
      </c>
      <c r="S317" s="68">
        <v>2</v>
      </c>
      <c r="T317" s="1">
        <v>4</v>
      </c>
      <c r="U317" s="1"/>
      <c r="V317" s="1"/>
      <c r="W317" s="1"/>
      <c r="X317" s="1"/>
      <c r="Y317" s="1"/>
      <c r="Z317" s="1"/>
      <c r="AA317" s="1"/>
      <c r="AB317" s="1"/>
      <c r="AG317" t="str">
        <f t="shared" si="60"/>
        <v>Edgecomb</v>
      </c>
      <c r="AH317" t="s">
        <v>2585</v>
      </c>
      <c r="AI317">
        <v>1</v>
      </c>
      <c r="AK317" s="130">
        <v>23</v>
      </c>
      <c r="AL317" s="131">
        <v>15</v>
      </c>
      <c r="AM317" s="131">
        <v>40</v>
      </c>
      <c r="AN317" s="133">
        <v>22675</v>
      </c>
      <c r="AO317">
        <f t="shared" si="64"/>
        <v>23015</v>
      </c>
      <c r="AP317" s="74" t="s">
        <v>1579</v>
      </c>
    </row>
    <row r="318" spans="1:42" hidden="1" outlineLevel="1" x14ac:dyDescent="0.2">
      <c r="A318" t="s">
        <v>643</v>
      </c>
      <c r="B318" s="10" t="s">
        <v>977</v>
      </c>
      <c r="C318" s="1">
        <f t="shared" si="55"/>
        <v>98</v>
      </c>
      <c r="D318" s="7">
        <f t="shared" si="61"/>
        <v>1</v>
      </c>
      <c r="E318" s="7">
        <f t="shared" si="62"/>
        <v>2</v>
      </c>
      <c r="F318" s="7">
        <f t="shared" si="63"/>
        <v>3</v>
      </c>
      <c r="G318" s="1">
        <f t="shared" si="65"/>
        <v>28</v>
      </c>
      <c r="H318" s="2">
        <f t="shared" si="66"/>
        <v>0.2857142857142857</v>
      </c>
      <c r="I318" s="8"/>
      <c r="J318" s="2">
        <f t="shared" si="56"/>
        <v>0.55102040816326525</v>
      </c>
      <c r="K318" s="2">
        <f t="shared" si="57"/>
        <v>0.26530612244897961</v>
      </c>
      <c r="L318" s="2">
        <f t="shared" si="58"/>
        <v>0.16326530612244897</v>
      </c>
      <c r="M318" s="2">
        <f t="shared" si="59"/>
        <v>2.0408163265306173E-2</v>
      </c>
      <c r="N318" s="1">
        <v>54</v>
      </c>
      <c r="O318" s="1">
        <v>26</v>
      </c>
      <c r="P318" s="1">
        <v>16</v>
      </c>
      <c r="Q318" s="1">
        <v>1</v>
      </c>
      <c r="R318" s="1">
        <v>0</v>
      </c>
      <c r="S318" s="68">
        <v>1</v>
      </c>
      <c r="T318" s="1">
        <v>0</v>
      </c>
      <c r="U318" s="1"/>
      <c r="V318" s="1"/>
      <c r="W318" s="1"/>
      <c r="X318" s="1"/>
      <c r="Y318" s="1"/>
      <c r="Z318" s="1"/>
      <c r="AA318" s="1"/>
      <c r="AB318" s="1"/>
      <c r="AG318" t="str">
        <f t="shared" si="60"/>
        <v>Edinburg</v>
      </c>
      <c r="AH318" t="s">
        <v>713</v>
      </c>
      <c r="AI318">
        <v>2</v>
      </c>
      <c r="AK318" s="130">
        <v>23</v>
      </c>
      <c r="AL318" s="131">
        <v>19</v>
      </c>
      <c r="AM318" s="131">
        <v>95</v>
      </c>
      <c r="AN318" s="133">
        <v>22710</v>
      </c>
      <c r="AO318">
        <f t="shared" si="64"/>
        <v>23019</v>
      </c>
      <c r="AP318" s="74" t="s">
        <v>1579</v>
      </c>
    </row>
    <row r="319" spans="1:42" hidden="1" outlineLevel="1" x14ac:dyDescent="0.2">
      <c r="A319" t="s">
        <v>67</v>
      </c>
      <c r="B319" s="10" t="s">
        <v>977</v>
      </c>
      <c r="C319" s="1">
        <f t="shared" si="55"/>
        <v>159</v>
      </c>
      <c r="D319" s="7">
        <f t="shared" si="61"/>
        <v>1</v>
      </c>
      <c r="E319" s="7">
        <f t="shared" si="62"/>
        <v>2</v>
      </c>
      <c r="F319" s="7">
        <f t="shared" si="63"/>
        <v>3</v>
      </c>
      <c r="G319" s="1">
        <f t="shared" si="65"/>
        <v>15</v>
      </c>
      <c r="H319" s="2">
        <f t="shared" si="66"/>
        <v>9.4339622641509441E-2</v>
      </c>
      <c r="I319" s="8"/>
      <c r="J319" s="2">
        <f t="shared" si="56"/>
        <v>0.41509433962264153</v>
      </c>
      <c r="K319" s="2">
        <f t="shared" si="57"/>
        <v>0.32075471698113206</v>
      </c>
      <c r="L319" s="2">
        <f t="shared" si="58"/>
        <v>0.24528301886792453</v>
      </c>
      <c r="M319" s="2">
        <f t="shared" si="59"/>
        <v>1.8867924528301883E-2</v>
      </c>
      <c r="N319" s="1">
        <v>66</v>
      </c>
      <c r="O319" s="1">
        <v>51</v>
      </c>
      <c r="P319" s="1">
        <v>39</v>
      </c>
      <c r="Q319" s="1">
        <v>3</v>
      </c>
      <c r="R319" s="1">
        <v>0</v>
      </c>
      <c r="S319" s="68">
        <v>0</v>
      </c>
      <c r="T319" s="1">
        <v>0</v>
      </c>
      <c r="U319" s="1"/>
      <c r="V319" s="1"/>
      <c r="W319" s="1"/>
      <c r="X319" s="1"/>
      <c r="Y319" s="1"/>
      <c r="Z319" s="1"/>
      <c r="AA319" s="1"/>
      <c r="AB319" s="1"/>
      <c r="AG319" t="str">
        <f>A319</f>
        <v>Edmunds</v>
      </c>
      <c r="AH319" t="s">
        <v>3298</v>
      </c>
      <c r="AI319">
        <v>2</v>
      </c>
      <c r="AK319" s="130">
        <v>23</v>
      </c>
      <c r="AL319" s="131">
        <v>29</v>
      </c>
      <c r="AM319" s="131"/>
      <c r="AN319" s="133">
        <v>22800</v>
      </c>
      <c r="AO319">
        <f t="shared" si="64"/>
        <v>23029</v>
      </c>
      <c r="AP319" s="74" t="s">
        <v>3010</v>
      </c>
    </row>
    <row r="320" spans="1:42" hidden="1" outlineLevel="1" x14ac:dyDescent="0.2">
      <c r="A320" t="s">
        <v>2950</v>
      </c>
      <c r="B320" s="10" t="s">
        <v>977</v>
      </c>
      <c r="C320" s="1">
        <f t="shared" si="55"/>
        <v>2917</v>
      </c>
      <c r="D320" s="7">
        <f t="shared" si="61"/>
        <v>1</v>
      </c>
      <c r="E320" s="7">
        <f t="shared" si="62"/>
        <v>2</v>
      </c>
      <c r="F320" s="7">
        <f t="shared" si="63"/>
        <v>3</v>
      </c>
      <c r="G320" s="1">
        <f t="shared" si="65"/>
        <v>310</v>
      </c>
      <c r="H320" s="2">
        <f t="shared" si="66"/>
        <v>0.10627356873500171</v>
      </c>
      <c r="I320" s="8"/>
      <c r="J320" s="2">
        <f t="shared" si="56"/>
        <v>0.47411724374357217</v>
      </c>
      <c r="K320" s="2">
        <f t="shared" si="57"/>
        <v>0.36784367500857046</v>
      </c>
      <c r="L320" s="2">
        <f t="shared" si="58"/>
        <v>0.12341446691806651</v>
      </c>
      <c r="M320" s="2">
        <f t="shared" si="59"/>
        <v>3.4624614329790915E-2</v>
      </c>
      <c r="N320" s="1">
        <v>1383</v>
      </c>
      <c r="O320" s="1">
        <v>1073</v>
      </c>
      <c r="P320" s="1">
        <v>360</v>
      </c>
      <c r="Q320" s="1">
        <v>57</v>
      </c>
      <c r="R320" s="1">
        <v>38</v>
      </c>
      <c r="S320" s="68">
        <v>3</v>
      </c>
      <c r="T320" s="1">
        <v>3</v>
      </c>
      <c r="U320" s="1"/>
      <c r="V320" s="1"/>
      <c r="W320" s="1"/>
      <c r="X320" s="1"/>
      <c r="Y320" s="1"/>
      <c r="Z320" s="1"/>
      <c r="AA320" s="1"/>
      <c r="AB320" s="1"/>
      <c r="AG320" t="str">
        <f t="shared" si="60"/>
        <v>Eliot</v>
      </c>
      <c r="AH320" t="s">
        <v>2961</v>
      </c>
      <c r="AI320">
        <v>1</v>
      </c>
      <c r="AK320" s="130">
        <v>23</v>
      </c>
      <c r="AL320" s="131">
        <v>31</v>
      </c>
      <c r="AM320" s="131">
        <v>45</v>
      </c>
      <c r="AN320" s="133">
        <v>22955</v>
      </c>
      <c r="AO320">
        <f t="shared" si="64"/>
        <v>23031</v>
      </c>
      <c r="AP320" s="74" t="s">
        <v>1579</v>
      </c>
    </row>
    <row r="321" spans="1:42" hidden="1" outlineLevel="1" x14ac:dyDescent="0.2">
      <c r="A321" t="s">
        <v>461</v>
      </c>
      <c r="B321" s="10" t="s">
        <v>977</v>
      </c>
      <c r="C321" s="1">
        <f t="shared" si="55"/>
        <v>3182</v>
      </c>
      <c r="D321" s="7">
        <f t="shared" si="61"/>
        <v>1</v>
      </c>
      <c r="E321" s="7">
        <f t="shared" si="62"/>
        <v>2</v>
      </c>
      <c r="F321" s="7">
        <f t="shared" si="63"/>
        <v>3</v>
      </c>
      <c r="G321" s="1">
        <f t="shared" si="65"/>
        <v>335</v>
      </c>
      <c r="H321" s="2">
        <f t="shared" si="66"/>
        <v>0.10527969830295411</v>
      </c>
      <c r="I321" s="8"/>
      <c r="J321" s="2">
        <f t="shared" si="56"/>
        <v>0.46040226272784412</v>
      </c>
      <c r="K321" s="2">
        <f t="shared" si="57"/>
        <v>0.35512256442488999</v>
      </c>
      <c r="L321" s="2">
        <f t="shared" si="58"/>
        <v>0.14770584538026399</v>
      </c>
      <c r="M321" s="2">
        <f t="shared" si="59"/>
        <v>3.67693274670019E-2</v>
      </c>
      <c r="N321" s="1">
        <v>1465</v>
      </c>
      <c r="O321" s="1">
        <v>1130</v>
      </c>
      <c r="P321" s="1">
        <v>470</v>
      </c>
      <c r="Q321" s="1">
        <v>90</v>
      </c>
      <c r="R321" s="1">
        <v>14</v>
      </c>
      <c r="S321" s="68">
        <v>11</v>
      </c>
      <c r="T321" s="1">
        <v>0</v>
      </c>
      <c r="U321" s="1"/>
      <c r="V321" s="1"/>
      <c r="W321" s="1">
        <v>2</v>
      </c>
      <c r="X321" s="1"/>
      <c r="Y321" s="1"/>
      <c r="Z321" s="1"/>
      <c r="AA321" s="1"/>
      <c r="AB321" s="1"/>
      <c r="AG321" t="str">
        <f t="shared" si="60"/>
        <v>Ellsworth</v>
      </c>
      <c r="AH321" t="s">
        <v>1827</v>
      </c>
      <c r="AI321">
        <v>2</v>
      </c>
      <c r="AK321" s="130">
        <v>23</v>
      </c>
      <c r="AL321" s="131">
        <v>9</v>
      </c>
      <c r="AM321" s="131">
        <v>65</v>
      </c>
      <c r="AN321" s="133">
        <v>23200</v>
      </c>
      <c r="AO321">
        <f t="shared" si="64"/>
        <v>23009</v>
      </c>
      <c r="AP321" s="74" t="s">
        <v>2331</v>
      </c>
    </row>
    <row r="322" spans="1:42" hidden="1" outlineLevel="1" x14ac:dyDescent="0.2">
      <c r="A322" t="s">
        <v>2951</v>
      </c>
      <c r="B322" s="10" t="s">
        <v>977</v>
      </c>
      <c r="C322" s="1">
        <f t="shared" si="55"/>
        <v>401</v>
      </c>
      <c r="D322" s="7">
        <f t="shared" si="61"/>
        <v>1</v>
      </c>
      <c r="E322" s="7">
        <f t="shared" si="62"/>
        <v>2</v>
      </c>
      <c r="F322" s="7">
        <f t="shared" si="63"/>
        <v>3</v>
      </c>
      <c r="G322" s="1">
        <f t="shared" si="65"/>
        <v>101</v>
      </c>
      <c r="H322" s="2">
        <f t="shared" si="66"/>
        <v>0.25187032418952621</v>
      </c>
      <c r="I322" s="8"/>
      <c r="J322" s="2">
        <f t="shared" si="56"/>
        <v>0.49376558603491272</v>
      </c>
      <c r="K322" s="2">
        <f t="shared" si="57"/>
        <v>0.24189526184538654</v>
      </c>
      <c r="L322" s="2">
        <f t="shared" si="58"/>
        <v>0.23940149625935161</v>
      </c>
      <c r="M322" s="2">
        <f t="shared" si="59"/>
        <v>2.4937655860349101E-2</v>
      </c>
      <c r="N322" s="1">
        <v>198</v>
      </c>
      <c r="O322" s="1">
        <v>97</v>
      </c>
      <c r="P322" s="1">
        <v>96</v>
      </c>
      <c r="Q322" s="1">
        <v>6</v>
      </c>
      <c r="R322" s="1">
        <v>2</v>
      </c>
      <c r="S322" s="68">
        <v>2</v>
      </c>
      <c r="T322" s="1">
        <v>0</v>
      </c>
      <c r="U322" s="1"/>
      <c r="V322" s="1"/>
      <c r="W322" s="1"/>
      <c r="X322" s="1"/>
      <c r="Y322" s="1"/>
      <c r="Z322" s="1"/>
      <c r="AA322" s="1"/>
      <c r="AB322" s="1"/>
      <c r="AG322" t="str">
        <f t="shared" si="60"/>
        <v>Embden</v>
      </c>
      <c r="AH322" t="s">
        <v>2138</v>
      </c>
      <c r="AI322">
        <v>2</v>
      </c>
      <c r="AK322" s="130">
        <v>23</v>
      </c>
      <c r="AL322" s="131">
        <v>25</v>
      </c>
      <c r="AM322" s="131">
        <v>55</v>
      </c>
      <c r="AN322" s="133">
        <v>23410</v>
      </c>
      <c r="AO322">
        <f t="shared" si="64"/>
        <v>23025</v>
      </c>
      <c r="AP322" s="74" t="s">
        <v>1579</v>
      </c>
    </row>
    <row r="323" spans="1:42" hidden="1" outlineLevel="1" x14ac:dyDescent="0.2">
      <c r="A323" t="s">
        <v>660</v>
      </c>
      <c r="B323" s="10" t="s">
        <v>977</v>
      </c>
      <c r="C323" s="1">
        <f t="shared" ref="C323:C385" si="67">SUM(N323:AE323)</f>
        <v>824</v>
      </c>
      <c r="D323" s="7">
        <f t="shared" si="61"/>
        <v>1</v>
      </c>
      <c r="E323" s="7">
        <f t="shared" si="62"/>
        <v>2</v>
      </c>
      <c r="F323" s="7">
        <f t="shared" si="63"/>
        <v>3</v>
      </c>
      <c r="G323" s="1">
        <f t="shared" si="65"/>
        <v>142</v>
      </c>
      <c r="H323" s="2">
        <f t="shared" si="66"/>
        <v>0.17233009708737865</v>
      </c>
      <c r="I323" s="8"/>
      <c r="J323" s="2">
        <f t="shared" ref="J323:J386" si="68">IF(C323=0,"-",N323/C323)</f>
        <v>0.4854368932038835</v>
      </c>
      <c r="K323" s="2">
        <f t="shared" ref="K323:K386" si="69">IF(C323=0,"-",O323/C323)</f>
        <v>0.31310679611650488</v>
      </c>
      <c r="L323" s="2">
        <f t="shared" ref="L323:L386" si="70">IF(C323=0,"-",P323/C323)</f>
        <v>0.18689320388349515</v>
      </c>
      <c r="M323" s="2">
        <f t="shared" ref="M323:M386" si="71">IF(C323=0,"-",(1-J323-K323-L323))</f>
        <v>1.4563106796116471E-2</v>
      </c>
      <c r="N323" s="1">
        <v>400</v>
      </c>
      <c r="O323" s="1">
        <v>258</v>
      </c>
      <c r="P323" s="1">
        <v>154</v>
      </c>
      <c r="Q323" s="1">
        <v>6</v>
      </c>
      <c r="R323" s="1">
        <v>3</v>
      </c>
      <c r="S323" s="68">
        <v>2</v>
      </c>
      <c r="T323" s="1">
        <v>1</v>
      </c>
      <c r="U323" s="1"/>
      <c r="V323" s="1"/>
      <c r="W323" s="1"/>
      <c r="X323" s="1"/>
      <c r="Y323" s="1"/>
      <c r="Z323" s="1"/>
      <c r="AA323" s="1"/>
      <c r="AB323" s="1"/>
      <c r="AG323" t="str">
        <f t="shared" si="60"/>
        <v>Enfield</v>
      </c>
      <c r="AH323" t="s">
        <v>713</v>
      </c>
      <c r="AI323">
        <v>2</v>
      </c>
      <c r="AK323" s="130">
        <v>23</v>
      </c>
      <c r="AL323" s="131">
        <v>19</v>
      </c>
      <c r="AM323" s="131">
        <v>100</v>
      </c>
      <c r="AN323" s="133">
        <v>23620</v>
      </c>
      <c r="AO323">
        <f t="shared" si="64"/>
        <v>23019</v>
      </c>
      <c r="AP323" s="74" t="s">
        <v>1579</v>
      </c>
    </row>
    <row r="324" spans="1:42" hidden="1" outlineLevel="1" x14ac:dyDescent="0.2">
      <c r="A324" t="s">
        <v>2952</v>
      </c>
      <c r="B324" s="10" t="s">
        <v>977</v>
      </c>
      <c r="C324" s="1">
        <f t="shared" si="67"/>
        <v>481</v>
      </c>
      <c r="D324" s="7">
        <f t="shared" si="61"/>
        <v>1</v>
      </c>
      <c r="E324" s="7">
        <f t="shared" si="62"/>
        <v>2</v>
      </c>
      <c r="F324" s="7">
        <f t="shared" si="63"/>
        <v>3</v>
      </c>
      <c r="G324" s="1">
        <f t="shared" si="65"/>
        <v>83</v>
      </c>
      <c r="H324" s="2">
        <f t="shared" si="66"/>
        <v>0.17255717255717257</v>
      </c>
      <c r="I324" s="8"/>
      <c r="J324" s="2">
        <f t="shared" si="68"/>
        <v>0.45738045738045741</v>
      </c>
      <c r="K324" s="2">
        <f t="shared" si="69"/>
        <v>0.28482328482328484</v>
      </c>
      <c r="L324" s="2">
        <f t="shared" si="70"/>
        <v>0.1891891891891892</v>
      </c>
      <c r="M324" s="2">
        <f t="shared" si="71"/>
        <v>6.8607068607068555E-2</v>
      </c>
      <c r="N324" s="1">
        <v>220</v>
      </c>
      <c r="O324" s="1">
        <v>137</v>
      </c>
      <c r="P324" s="1">
        <v>91</v>
      </c>
      <c r="Q324" s="1">
        <v>10</v>
      </c>
      <c r="R324" s="1">
        <v>3</v>
      </c>
      <c r="S324" s="68">
        <v>20</v>
      </c>
      <c r="T324" s="1">
        <v>0</v>
      </c>
      <c r="U324" s="1"/>
      <c r="V324" s="1"/>
      <c r="W324" s="1"/>
      <c r="X324" s="1"/>
      <c r="Y324" s="1"/>
      <c r="Z324" s="1"/>
      <c r="AA324" s="1"/>
      <c r="AB324" s="1"/>
      <c r="AG324" t="str">
        <f t="shared" si="60"/>
        <v>Etna</v>
      </c>
      <c r="AH324" t="s">
        <v>713</v>
      </c>
      <c r="AI324">
        <v>2</v>
      </c>
      <c r="AK324" s="130">
        <v>23</v>
      </c>
      <c r="AL324" s="131">
        <v>19</v>
      </c>
      <c r="AM324" s="131">
        <v>105</v>
      </c>
      <c r="AN324" s="133">
        <v>23865</v>
      </c>
      <c r="AO324">
        <f t="shared" si="64"/>
        <v>23019</v>
      </c>
      <c r="AP324" s="74" t="s">
        <v>1579</v>
      </c>
    </row>
    <row r="325" spans="1:42" hidden="1" outlineLevel="1" x14ac:dyDescent="0.2">
      <c r="A325" t="s">
        <v>467</v>
      </c>
      <c r="B325" s="10" t="s">
        <v>977</v>
      </c>
      <c r="C325" s="1">
        <f t="shared" si="67"/>
        <v>396</v>
      </c>
      <c r="D325" s="7">
        <f t="shared" si="61"/>
        <v>1</v>
      </c>
      <c r="E325" s="7">
        <f t="shared" si="62"/>
        <v>2</v>
      </c>
      <c r="F325" s="7">
        <f t="shared" si="63"/>
        <v>3</v>
      </c>
      <c r="G325" s="1">
        <f t="shared" si="65"/>
        <v>106</v>
      </c>
      <c r="H325" s="2">
        <f t="shared" si="66"/>
        <v>0.26767676767676768</v>
      </c>
      <c r="I325" s="8"/>
      <c r="J325" s="2">
        <f t="shared" si="68"/>
        <v>0.52777777777777779</v>
      </c>
      <c r="K325" s="2">
        <f t="shared" si="69"/>
        <v>0.26010101010101011</v>
      </c>
      <c r="L325" s="2">
        <f t="shared" si="70"/>
        <v>0.1691919191919192</v>
      </c>
      <c r="M325" s="2">
        <f t="shared" si="71"/>
        <v>4.29292929292929E-2</v>
      </c>
      <c r="N325" s="1">
        <v>209</v>
      </c>
      <c r="O325" s="1">
        <v>103</v>
      </c>
      <c r="P325" s="1">
        <v>67</v>
      </c>
      <c r="Q325" s="1">
        <v>9</v>
      </c>
      <c r="R325" s="1">
        <v>3</v>
      </c>
      <c r="S325" s="68">
        <v>3</v>
      </c>
      <c r="T325" s="1">
        <v>2</v>
      </c>
      <c r="U325" s="1"/>
      <c r="V325" s="1"/>
      <c r="W325" s="1"/>
      <c r="X325" s="1"/>
      <c r="Y325" s="1"/>
      <c r="Z325" s="1"/>
      <c r="AA325" s="1"/>
      <c r="AB325" s="1"/>
      <c r="AG325" t="str">
        <f t="shared" ref="AG325:AG387" si="72">A325</f>
        <v>Eustis</v>
      </c>
      <c r="AH325" t="s">
        <v>2231</v>
      </c>
      <c r="AI325">
        <v>2</v>
      </c>
      <c r="AK325" s="130">
        <v>23</v>
      </c>
      <c r="AL325" s="131">
        <v>7</v>
      </c>
      <c r="AM325" s="131">
        <v>30</v>
      </c>
      <c r="AN325" s="133">
        <v>24005</v>
      </c>
      <c r="AO325">
        <f t="shared" si="64"/>
        <v>23007</v>
      </c>
      <c r="AP325" s="74" t="s">
        <v>1579</v>
      </c>
    </row>
    <row r="326" spans="1:42" hidden="1" outlineLevel="1" x14ac:dyDescent="0.2">
      <c r="A326" t="s">
        <v>1536</v>
      </c>
      <c r="B326" s="10" t="s">
        <v>977</v>
      </c>
      <c r="C326" s="1">
        <f t="shared" si="67"/>
        <v>457</v>
      </c>
      <c r="D326" s="7">
        <f t="shared" si="61"/>
        <v>1</v>
      </c>
      <c r="E326" s="7">
        <f t="shared" si="62"/>
        <v>2</v>
      </c>
      <c r="F326" s="7">
        <f t="shared" si="63"/>
        <v>3</v>
      </c>
      <c r="G326" s="1">
        <f t="shared" si="65"/>
        <v>27</v>
      </c>
      <c r="H326" s="2">
        <f t="shared" si="66"/>
        <v>5.9080962800875277E-2</v>
      </c>
      <c r="I326" s="8"/>
      <c r="J326" s="2">
        <f t="shared" si="68"/>
        <v>0.43763676148796499</v>
      </c>
      <c r="K326" s="2">
        <f t="shared" si="69"/>
        <v>0.37855579868708972</v>
      </c>
      <c r="L326" s="2">
        <f t="shared" si="70"/>
        <v>0.1487964989059081</v>
      </c>
      <c r="M326" s="2">
        <f t="shared" si="71"/>
        <v>3.5010940919037142E-2</v>
      </c>
      <c r="N326" s="1">
        <v>200</v>
      </c>
      <c r="O326" s="1">
        <v>173</v>
      </c>
      <c r="P326" s="1">
        <v>68</v>
      </c>
      <c r="Q326" s="1">
        <v>11</v>
      </c>
      <c r="R326" s="1">
        <v>3</v>
      </c>
      <c r="S326" s="68">
        <v>0</v>
      </c>
      <c r="T326" s="1">
        <v>2</v>
      </c>
      <c r="U326" s="1"/>
      <c r="V326" s="1"/>
      <c r="W326" s="1"/>
      <c r="X326" s="1"/>
      <c r="Y326" s="1"/>
      <c r="Z326" s="1"/>
      <c r="AA326" s="1"/>
      <c r="AB326" s="1"/>
      <c r="AG326" t="str">
        <f t="shared" si="72"/>
        <v>Exeter</v>
      </c>
      <c r="AH326" t="s">
        <v>713</v>
      </c>
      <c r="AI326">
        <v>2</v>
      </c>
      <c r="AK326" s="130">
        <v>23</v>
      </c>
      <c r="AL326" s="131">
        <v>19</v>
      </c>
      <c r="AM326" s="131">
        <v>110</v>
      </c>
      <c r="AN326" s="133">
        <v>24110</v>
      </c>
      <c r="AO326">
        <f t="shared" si="64"/>
        <v>23019</v>
      </c>
      <c r="AP326" s="74" t="s">
        <v>1579</v>
      </c>
    </row>
    <row r="327" spans="1:42" hidden="1" outlineLevel="1" x14ac:dyDescent="0.2">
      <c r="A327" t="s">
        <v>2906</v>
      </c>
      <c r="B327" s="10" t="s">
        <v>977</v>
      </c>
      <c r="C327" s="1">
        <f t="shared" si="67"/>
        <v>2892</v>
      </c>
      <c r="D327" s="7">
        <f t="shared" si="61"/>
        <v>1</v>
      </c>
      <c r="E327" s="7">
        <f t="shared" si="62"/>
        <v>2</v>
      </c>
      <c r="F327" s="7">
        <f t="shared" si="63"/>
        <v>3</v>
      </c>
      <c r="G327" s="1">
        <f t="shared" si="65"/>
        <v>911</v>
      </c>
      <c r="H327" s="2">
        <f t="shared" si="66"/>
        <v>0.31500691562932226</v>
      </c>
      <c r="I327" s="8"/>
      <c r="J327" s="2">
        <f t="shared" si="68"/>
        <v>0.53838174273858919</v>
      </c>
      <c r="K327" s="2">
        <f t="shared" si="69"/>
        <v>0.22337482710926695</v>
      </c>
      <c r="L327" s="2">
        <f t="shared" si="70"/>
        <v>0.21611341632088521</v>
      </c>
      <c r="M327" s="2">
        <f t="shared" si="71"/>
        <v>2.2130013831258649E-2</v>
      </c>
      <c r="N327" s="1">
        <v>1557</v>
      </c>
      <c r="O327" s="1">
        <v>646</v>
      </c>
      <c r="P327" s="1">
        <v>625</v>
      </c>
      <c r="Q327" s="1">
        <v>48</v>
      </c>
      <c r="R327" s="1">
        <v>7</v>
      </c>
      <c r="S327" s="68">
        <v>8</v>
      </c>
      <c r="T327" s="1">
        <v>1</v>
      </c>
      <c r="U327" s="1"/>
      <c r="V327" s="1"/>
      <c r="W327" s="1"/>
      <c r="X327" s="1"/>
      <c r="Y327" s="1"/>
      <c r="Z327" s="1"/>
      <c r="AA327" s="1"/>
      <c r="AB327" s="1"/>
      <c r="AG327" t="str">
        <f t="shared" si="72"/>
        <v>Fairfield</v>
      </c>
      <c r="AH327" t="s">
        <v>2138</v>
      </c>
      <c r="AI327">
        <v>2</v>
      </c>
      <c r="AK327" s="130">
        <v>23</v>
      </c>
      <c r="AL327" s="131">
        <v>25</v>
      </c>
      <c r="AM327" s="131">
        <v>60</v>
      </c>
      <c r="AN327" s="133">
        <v>24320</v>
      </c>
      <c r="AO327">
        <f t="shared" si="64"/>
        <v>23025</v>
      </c>
      <c r="AP327" s="74" t="s">
        <v>1579</v>
      </c>
    </row>
    <row r="328" spans="1:42" hidden="1" outlineLevel="1" x14ac:dyDescent="0.2">
      <c r="A328" t="s">
        <v>1406</v>
      </c>
      <c r="B328" s="10" t="s">
        <v>977</v>
      </c>
      <c r="C328" s="1">
        <f t="shared" si="67"/>
        <v>5394</v>
      </c>
      <c r="D328" s="7">
        <f t="shared" si="61"/>
        <v>1</v>
      </c>
      <c r="E328" s="7">
        <f t="shared" si="62"/>
        <v>2</v>
      </c>
      <c r="F328" s="7">
        <f t="shared" si="63"/>
        <v>3</v>
      </c>
      <c r="G328" s="1">
        <f t="shared" si="65"/>
        <v>63</v>
      </c>
      <c r="H328" s="2">
        <f t="shared" si="66"/>
        <v>1.1679644048943271E-2</v>
      </c>
      <c r="I328" s="8"/>
      <c r="J328" s="2">
        <f t="shared" si="68"/>
        <v>0.46051167964404893</v>
      </c>
      <c r="K328" s="2">
        <f t="shared" si="69"/>
        <v>0.44883203559510565</v>
      </c>
      <c r="L328" s="2">
        <f t="shared" si="70"/>
        <v>6.0808305524657026E-2</v>
      </c>
      <c r="M328" s="2">
        <f t="shared" si="71"/>
        <v>2.9847979236188392E-2</v>
      </c>
      <c r="N328" s="1">
        <v>2484</v>
      </c>
      <c r="O328" s="1">
        <v>2421</v>
      </c>
      <c r="P328" s="1">
        <v>328</v>
      </c>
      <c r="Q328" s="1">
        <v>122</v>
      </c>
      <c r="R328" s="1">
        <v>22</v>
      </c>
      <c r="S328" s="68">
        <v>8</v>
      </c>
      <c r="T328" s="1">
        <v>8</v>
      </c>
      <c r="U328" s="1"/>
      <c r="V328" s="1"/>
      <c r="W328" s="1">
        <v>1</v>
      </c>
      <c r="X328" s="1"/>
      <c r="Y328" s="1"/>
      <c r="Z328" s="1"/>
      <c r="AA328" s="1"/>
      <c r="AB328" s="1"/>
      <c r="AG328" t="str">
        <f t="shared" si="72"/>
        <v>Falmouth</v>
      </c>
      <c r="AH328" t="s">
        <v>2220</v>
      </c>
      <c r="AI328">
        <v>1</v>
      </c>
      <c r="AK328" s="130">
        <v>23</v>
      </c>
      <c r="AL328" s="131">
        <v>5</v>
      </c>
      <c r="AM328" s="131">
        <v>35</v>
      </c>
      <c r="AN328" s="133">
        <v>24495</v>
      </c>
      <c r="AO328">
        <f t="shared" si="64"/>
        <v>23005</v>
      </c>
      <c r="AP328" s="74" t="s">
        <v>1579</v>
      </c>
    </row>
    <row r="329" spans="1:42" hidden="1" outlineLevel="1" x14ac:dyDescent="0.2">
      <c r="A329" t="s">
        <v>262</v>
      </c>
      <c r="B329" s="10" t="s">
        <v>977</v>
      </c>
      <c r="C329" s="1">
        <f t="shared" si="67"/>
        <v>1443</v>
      </c>
      <c r="D329" s="7">
        <f t="shared" si="61"/>
        <v>1</v>
      </c>
      <c r="E329" s="7">
        <f t="shared" si="62"/>
        <v>2</v>
      </c>
      <c r="F329" s="7">
        <f t="shared" si="63"/>
        <v>3</v>
      </c>
      <c r="G329" s="1">
        <f t="shared" si="65"/>
        <v>324</v>
      </c>
      <c r="H329" s="2">
        <f t="shared" si="66"/>
        <v>0.22453222453222454</v>
      </c>
      <c r="I329" s="8"/>
      <c r="J329" s="2">
        <f t="shared" si="68"/>
        <v>0.53707553707553712</v>
      </c>
      <c r="K329" s="2">
        <f t="shared" si="69"/>
        <v>0.31254331254331252</v>
      </c>
      <c r="L329" s="2">
        <f t="shared" si="70"/>
        <v>0.12266112266112267</v>
      </c>
      <c r="M329" s="2">
        <f t="shared" si="71"/>
        <v>2.7720027720027685E-2</v>
      </c>
      <c r="N329" s="1">
        <v>775</v>
      </c>
      <c r="O329" s="1">
        <v>451</v>
      </c>
      <c r="P329" s="1">
        <v>177</v>
      </c>
      <c r="Q329" s="1">
        <v>30</v>
      </c>
      <c r="R329" s="1">
        <v>6</v>
      </c>
      <c r="S329" s="68">
        <v>1</v>
      </c>
      <c r="T329" s="1">
        <v>3</v>
      </c>
      <c r="U329" s="1"/>
      <c r="V329" s="1"/>
      <c r="W329" s="1"/>
      <c r="X329" s="1"/>
      <c r="Y329" s="1"/>
      <c r="Z329" s="1"/>
      <c r="AA329" s="1"/>
      <c r="AB329" s="1"/>
      <c r="AG329" t="str">
        <f t="shared" si="72"/>
        <v>Farmingdale</v>
      </c>
      <c r="AH329" t="s">
        <v>170</v>
      </c>
      <c r="AI329">
        <v>1</v>
      </c>
      <c r="AK329" s="130">
        <v>23</v>
      </c>
      <c r="AL329" s="131">
        <v>11</v>
      </c>
      <c r="AM329" s="131">
        <v>40</v>
      </c>
      <c r="AN329" s="133">
        <v>24670</v>
      </c>
      <c r="AO329">
        <f t="shared" si="64"/>
        <v>23011</v>
      </c>
      <c r="AP329" s="74" t="s">
        <v>1579</v>
      </c>
    </row>
    <row r="330" spans="1:42" hidden="1" outlineLevel="1" x14ac:dyDescent="0.2">
      <c r="A330" t="s">
        <v>1983</v>
      </c>
      <c r="B330" s="10" t="s">
        <v>977</v>
      </c>
      <c r="C330" s="1">
        <f t="shared" si="67"/>
        <v>3100</v>
      </c>
      <c r="D330" s="7">
        <f t="shared" si="61"/>
        <v>1</v>
      </c>
      <c r="E330" s="7">
        <f t="shared" si="62"/>
        <v>2</v>
      </c>
      <c r="F330" s="7">
        <f t="shared" si="63"/>
        <v>3</v>
      </c>
      <c r="G330" s="1">
        <f t="shared" si="65"/>
        <v>889</v>
      </c>
      <c r="H330" s="2">
        <f t="shared" si="66"/>
        <v>0.28677419354838712</v>
      </c>
      <c r="I330" s="8"/>
      <c r="J330" s="2">
        <f t="shared" si="68"/>
        <v>0.54709677419354841</v>
      </c>
      <c r="K330" s="2">
        <f t="shared" si="69"/>
        <v>0.26032258064516128</v>
      </c>
      <c r="L330" s="2">
        <f t="shared" si="70"/>
        <v>0.15064516129032257</v>
      </c>
      <c r="M330" s="2">
        <f t="shared" si="71"/>
        <v>4.1935483870967738E-2</v>
      </c>
      <c r="N330" s="1">
        <v>1696</v>
      </c>
      <c r="O330" s="1">
        <v>807</v>
      </c>
      <c r="P330" s="1">
        <v>467</v>
      </c>
      <c r="Q330" s="1">
        <v>90</v>
      </c>
      <c r="R330" s="1">
        <v>21</v>
      </c>
      <c r="S330" s="68">
        <v>5</v>
      </c>
      <c r="T330" s="1">
        <v>14</v>
      </c>
      <c r="U330" s="1"/>
      <c r="V330" s="1"/>
      <c r="W330" s="1"/>
      <c r="X330" s="1"/>
      <c r="Y330" s="1"/>
      <c r="Z330" s="1"/>
      <c r="AA330" s="1"/>
      <c r="AB330" s="1"/>
      <c r="AG330" t="str">
        <f t="shared" si="72"/>
        <v>Farmington</v>
      </c>
      <c r="AH330" t="s">
        <v>2231</v>
      </c>
      <c r="AI330">
        <v>2</v>
      </c>
      <c r="AK330" s="130">
        <v>23</v>
      </c>
      <c r="AL330" s="131">
        <v>7</v>
      </c>
      <c r="AM330" s="131">
        <v>35</v>
      </c>
      <c r="AN330" s="133">
        <v>24775</v>
      </c>
      <c r="AO330">
        <f t="shared" si="64"/>
        <v>23007</v>
      </c>
      <c r="AP330" s="74" t="s">
        <v>1579</v>
      </c>
    </row>
    <row r="331" spans="1:42" hidden="1" outlineLevel="1" x14ac:dyDescent="0.2">
      <c r="A331" t="s">
        <v>808</v>
      </c>
      <c r="B331" s="10" t="s">
        <v>977</v>
      </c>
      <c r="C331" s="1">
        <f t="shared" si="67"/>
        <v>527</v>
      </c>
      <c r="D331" s="7">
        <f t="shared" si="61"/>
        <v>1</v>
      </c>
      <c r="E331" s="7">
        <f t="shared" si="62"/>
        <v>2</v>
      </c>
      <c r="F331" s="7">
        <f t="shared" si="63"/>
        <v>3</v>
      </c>
      <c r="G331" s="1">
        <f t="shared" si="65"/>
        <v>136</v>
      </c>
      <c r="H331" s="2">
        <f t="shared" si="66"/>
        <v>0.25806451612903225</v>
      </c>
      <c r="I331" s="8"/>
      <c r="J331" s="2">
        <f t="shared" si="68"/>
        <v>0.53700189753320682</v>
      </c>
      <c r="K331" s="2">
        <f t="shared" si="69"/>
        <v>0.27893738140417457</v>
      </c>
      <c r="L331" s="2">
        <f t="shared" si="70"/>
        <v>0.15559772296015181</v>
      </c>
      <c r="M331" s="2">
        <f t="shared" si="71"/>
        <v>2.8462998102466802E-2</v>
      </c>
      <c r="N331" s="1">
        <v>283</v>
      </c>
      <c r="O331" s="1">
        <v>147</v>
      </c>
      <c r="P331" s="1">
        <v>82</v>
      </c>
      <c r="Q331" s="1">
        <v>14</v>
      </c>
      <c r="R331" s="1">
        <v>1</v>
      </c>
      <c r="S331" s="68">
        <v>0</v>
      </c>
      <c r="T331" s="1">
        <v>0</v>
      </c>
      <c r="U331" s="1"/>
      <c r="V331" s="1"/>
      <c r="W331" s="1"/>
      <c r="X331" s="1"/>
      <c r="Y331" s="1"/>
      <c r="Z331" s="1"/>
      <c r="AA331" s="1"/>
      <c r="AB331" s="1"/>
      <c r="AG331" t="str">
        <f t="shared" si="72"/>
        <v>Fayette</v>
      </c>
      <c r="AH331" t="s">
        <v>170</v>
      </c>
      <c r="AI331">
        <v>1</v>
      </c>
      <c r="AK331" s="130">
        <v>23</v>
      </c>
      <c r="AL331" s="131">
        <v>11</v>
      </c>
      <c r="AM331" s="131">
        <v>45</v>
      </c>
      <c r="AN331" s="133">
        <v>24950</v>
      </c>
      <c r="AO331">
        <f t="shared" si="64"/>
        <v>23011</v>
      </c>
      <c r="AP331" s="74" t="s">
        <v>1579</v>
      </c>
    </row>
    <row r="332" spans="1:42" hidden="1" outlineLevel="1" x14ac:dyDescent="0.2">
      <c r="A332" t="s">
        <v>31</v>
      </c>
      <c r="B332" s="10" t="s">
        <v>977</v>
      </c>
      <c r="C332" s="1">
        <f t="shared" si="67"/>
        <v>1826</v>
      </c>
      <c r="D332" s="7">
        <f t="shared" si="61"/>
        <v>1</v>
      </c>
      <c r="E332" s="7">
        <f t="shared" si="62"/>
        <v>2</v>
      </c>
      <c r="F332" s="7">
        <f t="shared" si="63"/>
        <v>3</v>
      </c>
      <c r="G332" s="1">
        <f t="shared" si="65"/>
        <v>439</v>
      </c>
      <c r="H332" s="2">
        <f t="shared" si="66"/>
        <v>0.24041621029572838</v>
      </c>
      <c r="I332" s="8"/>
      <c r="J332" s="2">
        <f t="shared" si="68"/>
        <v>0.53395399780941954</v>
      </c>
      <c r="K332" s="2">
        <f t="shared" si="69"/>
        <v>0.29353778751369114</v>
      </c>
      <c r="L332" s="2">
        <f t="shared" si="70"/>
        <v>0.1533406352683461</v>
      </c>
      <c r="M332" s="2">
        <f t="shared" si="71"/>
        <v>1.9167579408543217E-2</v>
      </c>
      <c r="N332" s="1">
        <v>975</v>
      </c>
      <c r="O332" s="1">
        <v>536</v>
      </c>
      <c r="P332" s="1">
        <v>280</v>
      </c>
      <c r="Q332" s="1">
        <v>25</v>
      </c>
      <c r="R332" s="1">
        <v>5</v>
      </c>
      <c r="S332" s="68">
        <v>2</v>
      </c>
      <c r="T332" s="1">
        <v>3</v>
      </c>
      <c r="U332" s="1"/>
      <c r="V332" s="1"/>
      <c r="W332" s="1"/>
      <c r="X332" s="1"/>
      <c r="Y332" s="1"/>
      <c r="Z332" s="1"/>
      <c r="AA332" s="1"/>
      <c r="AB332" s="1"/>
      <c r="AG332" t="str">
        <f t="shared" si="72"/>
        <v>Fort Fairfield</v>
      </c>
      <c r="AH332" t="s">
        <v>512</v>
      </c>
      <c r="AI332">
        <v>2</v>
      </c>
      <c r="AK332" s="130">
        <v>23</v>
      </c>
      <c r="AL332" s="131">
        <v>3</v>
      </c>
      <c r="AM332" s="131">
        <v>95</v>
      </c>
      <c r="AN332" s="133">
        <v>25615</v>
      </c>
      <c r="AO332">
        <f t="shared" si="64"/>
        <v>23003</v>
      </c>
      <c r="AP332" s="74" t="s">
        <v>1579</v>
      </c>
    </row>
    <row r="333" spans="1:42" hidden="1" outlineLevel="1" x14ac:dyDescent="0.2">
      <c r="A333" t="s">
        <v>910</v>
      </c>
      <c r="B333" s="10" t="s">
        <v>977</v>
      </c>
      <c r="C333" s="1">
        <f t="shared" si="67"/>
        <v>1982</v>
      </c>
      <c r="D333" s="7">
        <f t="shared" si="61"/>
        <v>1</v>
      </c>
      <c r="E333" s="7">
        <f t="shared" si="62"/>
        <v>3</v>
      </c>
      <c r="F333" s="7">
        <f t="shared" si="63"/>
        <v>2</v>
      </c>
      <c r="G333" s="1">
        <f t="shared" si="65"/>
        <v>936</v>
      </c>
      <c r="H333" s="2">
        <f t="shared" si="66"/>
        <v>0.47225025227043388</v>
      </c>
      <c r="I333" s="8"/>
      <c r="J333" s="2">
        <f t="shared" si="68"/>
        <v>0.64177598385469226</v>
      </c>
      <c r="K333" s="2">
        <f t="shared" si="69"/>
        <v>0.16548940464177597</v>
      </c>
      <c r="L333" s="2">
        <f t="shared" si="70"/>
        <v>0.16952573158425832</v>
      </c>
      <c r="M333" s="2">
        <f t="shared" si="71"/>
        <v>2.3208879919273451E-2</v>
      </c>
      <c r="N333" s="1">
        <v>1272</v>
      </c>
      <c r="O333" s="1">
        <v>328</v>
      </c>
      <c r="P333" s="1">
        <v>336</v>
      </c>
      <c r="Q333" s="1">
        <v>29</v>
      </c>
      <c r="R333" s="1">
        <v>5</v>
      </c>
      <c r="S333" s="68">
        <v>12</v>
      </c>
      <c r="T333" s="1">
        <v>0</v>
      </c>
      <c r="U333" s="1"/>
      <c r="V333" s="1"/>
      <c r="W333" s="1"/>
      <c r="X333" s="1"/>
      <c r="Y333" s="1"/>
      <c r="Z333" s="1"/>
      <c r="AA333" s="1"/>
      <c r="AB333" s="1"/>
      <c r="AG333" t="str">
        <f t="shared" si="72"/>
        <v>Fort Kent</v>
      </c>
      <c r="AH333" t="s">
        <v>512</v>
      </c>
      <c r="AI333">
        <v>2</v>
      </c>
      <c r="AK333" s="130">
        <v>23</v>
      </c>
      <c r="AL333" s="131">
        <v>3</v>
      </c>
      <c r="AM333" s="131">
        <v>100</v>
      </c>
      <c r="AN333" s="133">
        <v>25755</v>
      </c>
      <c r="AO333">
        <f t="shared" si="64"/>
        <v>23003</v>
      </c>
      <c r="AP333" s="74" t="s">
        <v>1579</v>
      </c>
    </row>
    <row r="334" spans="1:42" hidden="1" outlineLevel="1" x14ac:dyDescent="0.2">
      <c r="A334" t="s">
        <v>456</v>
      </c>
      <c r="B334" s="10" t="s">
        <v>977</v>
      </c>
      <c r="C334" s="1">
        <f t="shared" si="67"/>
        <v>452</v>
      </c>
      <c r="D334" s="7">
        <f t="shared" si="61"/>
        <v>1</v>
      </c>
      <c r="E334" s="7">
        <f t="shared" si="62"/>
        <v>2</v>
      </c>
      <c r="F334" s="7">
        <f t="shared" si="63"/>
        <v>3</v>
      </c>
      <c r="G334" s="1">
        <f t="shared" si="65"/>
        <v>115</v>
      </c>
      <c r="H334" s="2">
        <f t="shared" si="66"/>
        <v>0.25442477876106195</v>
      </c>
      <c r="I334" s="8"/>
      <c r="J334" s="2">
        <f t="shared" si="68"/>
        <v>0.51991150442477874</v>
      </c>
      <c r="K334" s="2">
        <f t="shared" si="69"/>
        <v>0.26548672566371684</v>
      </c>
      <c r="L334" s="2">
        <f t="shared" si="70"/>
        <v>0.18805309734513273</v>
      </c>
      <c r="M334" s="2">
        <f t="shared" si="71"/>
        <v>2.6548672566371695E-2</v>
      </c>
      <c r="N334" s="1">
        <v>235</v>
      </c>
      <c r="O334" s="1">
        <v>120</v>
      </c>
      <c r="P334" s="1">
        <v>85</v>
      </c>
      <c r="Q334" s="1">
        <v>10</v>
      </c>
      <c r="R334" s="1">
        <v>0</v>
      </c>
      <c r="S334" s="68">
        <v>2</v>
      </c>
      <c r="T334" s="1">
        <v>0</v>
      </c>
      <c r="U334" s="1"/>
      <c r="V334" s="1"/>
      <c r="W334" s="1"/>
      <c r="X334" s="1"/>
      <c r="Y334" s="1"/>
      <c r="Z334" s="1"/>
      <c r="AA334" s="1"/>
      <c r="AB334" s="1"/>
      <c r="AG334" t="str">
        <f t="shared" si="72"/>
        <v>Frankfort</v>
      </c>
      <c r="AH334" t="s">
        <v>2960</v>
      </c>
      <c r="AI334">
        <v>2</v>
      </c>
      <c r="AK334" s="130">
        <v>23</v>
      </c>
      <c r="AL334" s="131">
        <v>27</v>
      </c>
      <c r="AM334" s="131">
        <v>25</v>
      </c>
      <c r="AN334" s="133">
        <v>26280</v>
      </c>
      <c r="AO334">
        <f t="shared" si="64"/>
        <v>23027</v>
      </c>
      <c r="AP334" s="74" t="s">
        <v>1579</v>
      </c>
    </row>
    <row r="335" spans="1:42" hidden="1" outlineLevel="1" x14ac:dyDescent="0.2">
      <c r="A335" t="s">
        <v>2231</v>
      </c>
      <c r="B335" s="10" t="s">
        <v>977</v>
      </c>
      <c r="C335" s="1">
        <f t="shared" si="67"/>
        <v>660</v>
      </c>
      <c r="D335" s="7">
        <f t="shared" si="61"/>
        <v>2</v>
      </c>
      <c r="E335" s="7">
        <f t="shared" si="62"/>
        <v>1</v>
      </c>
      <c r="F335" s="7">
        <f t="shared" si="63"/>
        <v>3</v>
      </c>
      <c r="G335" s="1">
        <f t="shared" si="65"/>
        <v>47</v>
      </c>
      <c r="H335" s="2">
        <f t="shared" si="66"/>
        <v>7.1212121212121213E-2</v>
      </c>
      <c r="I335" s="8"/>
      <c r="J335" s="2">
        <f t="shared" si="68"/>
        <v>0.36363636363636365</v>
      </c>
      <c r="K335" s="2">
        <f t="shared" si="69"/>
        <v>0.43484848484848487</v>
      </c>
      <c r="L335" s="2">
        <f t="shared" si="70"/>
        <v>0.16060606060606061</v>
      </c>
      <c r="M335" s="2">
        <f t="shared" si="71"/>
        <v>4.0909090909090867E-2</v>
      </c>
      <c r="N335" s="1">
        <v>240</v>
      </c>
      <c r="O335" s="1">
        <v>287</v>
      </c>
      <c r="P335" s="1">
        <v>106</v>
      </c>
      <c r="Q335" s="1">
        <v>21</v>
      </c>
      <c r="R335" s="1">
        <v>4</v>
      </c>
      <c r="S335" s="68">
        <v>2</v>
      </c>
      <c r="T335" s="1">
        <v>0</v>
      </c>
      <c r="U335" s="1"/>
      <c r="V335" s="1"/>
      <c r="W335" s="1"/>
      <c r="X335" s="1"/>
      <c r="Y335" s="1"/>
      <c r="Z335" s="1"/>
      <c r="AA335" s="1"/>
      <c r="AB335" s="1"/>
      <c r="AG335" t="str">
        <f t="shared" si="72"/>
        <v>Franklin</v>
      </c>
      <c r="AH335" t="s">
        <v>1827</v>
      </c>
      <c r="AI335">
        <v>2</v>
      </c>
      <c r="AK335" s="130">
        <v>23</v>
      </c>
      <c r="AL335" s="131">
        <v>9</v>
      </c>
      <c r="AM335" s="131">
        <v>70</v>
      </c>
      <c r="AN335" s="133">
        <v>26350</v>
      </c>
      <c r="AO335">
        <f t="shared" si="64"/>
        <v>23009</v>
      </c>
      <c r="AP335" s="74" t="s">
        <v>1579</v>
      </c>
    </row>
    <row r="336" spans="1:42" hidden="1" outlineLevel="1" x14ac:dyDescent="0.2">
      <c r="A336" t="s">
        <v>45</v>
      </c>
      <c r="B336" s="10" t="s">
        <v>977</v>
      </c>
      <c r="C336" s="1">
        <f t="shared" si="67"/>
        <v>284</v>
      </c>
      <c r="D336" s="7">
        <f t="shared" si="61"/>
        <v>1</v>
      </c>
      <c r="E336" s="7">
        <f t="shared" si="62"/>
        <v>2</v>
      </c>
      <c r="F336" s="7">
        <f t="shared" si="63"/>
        <v>3</v>
      </c>
      <c r="G336" s="1">
        <f t="shared" si="65"/>
        <v>58</v>
      </c>
      <c r="H336" s="2">
        <f t="shared" si="66"/>
        <v>0.20422535211267606</v>
      </c>
      <c r="I336" s="8"/>
      <c r="J336" s="2">
        <f t="shared" si="68"/>
        <v>0.47535211267605632</v>
      </c>
      <c r="K336" s="2">
        <f t="shared" si="69"/>
        <v>0.27112676056338031</v>
      </c>
      <c r="L336" s="2">
        <f t="shared" si="70"/>
        <v>0.19366197183098591</v>
      </c>
      <c r="M336" s="2">
        <f t="shared" si="71"/>
        <v>5.9859154929577524E-2</v>
      </c>
      <c r="N336" s="1">
        <v>135</v>
      </c>
      <c r="O336" s="1">
        <v>77</v>
      </c>
      <c r="P336" s="1">
        <v>55</v>
      </c>
      <c r="Q336" s="1">
        <v>15</v>
      </c>
      <c r="R336" s="1">
        <v>2</v>
      </c>
      <c r="S336" s="68">
        <v>0</v>
      </c>
      <c r="T336" s="1">
        <v>0</v>
      </c>
      <c r="U336" s="1"/>
      <c r="V336" s="1"/>
      <c r="W336" s="1"/>
      <c r="X336" s="1"/>
      <c r="Y336" s="1"/>
      <c r="Z336" s="1"/>
      <c r="AA336" s="1"/>
      <c r="AB336" s="1"/>
      <c r="AG336" t="str">
        <f>A336</f>
        <v>Freedom</v>
      </c>
      <c r="AH336" t="s">
        <v>2960</v>
      </c>
      <c r="AI336">
        <v>2</v>
      </c>
      <c r="AK336" s="130">
        <v>23</v>
      </c>
      <c r="AL336" s="131">
        <v>27</v>
      </c>
      <c r="AM336" s="131">
        <v>30</v>
      </c>
      <c r="AN336" s="133">
        <v>26420</v>
      </c>
      <c r="AO336">
        <f t="shared" si="64"/>
        <v>23027</v>
      </c>
      <c r="AP336" s="74" t="s">
        <v>1579</v>
      </c>
    </row>
    <row r="337" spans="1:42" hidden="1" outlineLevel="1" x14ac:dyDescent="0.2">
      <c r="A337" s="37" t="s">
        <v>3412</v>
      </c>
      <c r="B337" s="10" t="s">
        <v>977</v>
      </c>
      <c r="C337" s="1">
        <f t="shared" si="67"/>
        <v>97</v>
      </c>
      <c r="D337" s="7">
        <f t="shared" si="61"/>
        <v>1</v>
      </c>
      <c r="E337" s="7">
        <f t="shared" si="62"/>
        <v>1</v>
      </c>
      <c r="F337" s="7">
        <f t="shared" si="63"/>
        <v>3</v>
      </c>
      <c r="G337" s="1">
        <f t="shared" si="65"/>
        <v>0</v>
      </c>
      <c r="H337" s="2">
        <f t="shared" si="66"/>
        <v>0</v>
      </c>
      <c r="I337" s="8"/>
      <c r="J337" s="2">
        <f t="shared" si="68"/>
        <v>0.35051546391752575</v>
      </c>
      <c r="K337" s="2">
        <f t="shared" si="69"/>
        <v>0.35051546391752575</v>
      </c>
      <c r="L337" s="2">
        <f t="shared" si="70"/>
        <v>0.24742268041237114</v>
      </c>
      <c r="M337" s="2">
        <f t="shared" si="71"/>
        <v>5.1546391752577359E-2</v>
      </c>
      <c r="N337" s="1">
        <v>34</v>
      </c>
      <c r="O337" s="1">
        <v>34</v>
      </c>
      <c r="P337" s="1">
        <v>24</v>
      </c>
      <c r="Q337" s="1">
        <v>4</v>
      </c>
      <c r="R337" s="1">
        <v>0</v>
      </c>
      <c r="S337" s="68">
        <v>1</v>
      </c>
      <c r="T337" s="1">
        <v>0</v>
      </c>
      <c r="U337" s="1"/>
      <c r="V337" s="1"/>
      <c r="W337" s="1"/>
      <c r="X337" s="1"/>
      <c r="Y337" s="1"/>
      <c r="Z337" s="1"/>
      <c r="AA337" s="1"/>
      <c r="AB337" s="1"/>
      <c r="AG337" t="str">
        <f>A337</f>
        <v>Freeman</v>
      </c>
      <c r="AH337" t="s">
        <v>2231</v>
      </c>
      <c r="AI337">
        <v>2</v>
      </c>
      <c r="AK337" s="130">
        <v>23</v>
      </c>
      <c r="AL337" s="131">
        <v>7</v>
      </c>
      <c r="AM337" s="131"/>
      <c r="AN337" s="133">
        <v>26500</v>
      </c>
      <c r="AO337">
        <f t="shared" si="64"/>
        <v>23007</v>
      </c>
      <c r="AP337" s="74" t="s">
        <v>3010</v>
      </c>
    </row>
    <row r="338" spans="1:42" hidden="1" outlineLevel="1" x14ac:dyDescent="0.2">
      <c r="A338" t="s">
        <v>457</v>
      </c>
      <c r="B338" s="10" t="s">
        <v>977</v>
      </c>
      <c r="C338" s="1">
        <f t="shared" si="67"/>
        <v>4044</v>
      </c>
      <c r="D338" s="7">
        <f t="shared" si="61"/>
        <v>1</v>
      </c>
      <c r="E338" s="7">
        <f t="shared" si="62"/>
        <v>2</v>
      </c>
      <c r="F338" s="7">
        <f t="shared" si="63"/>
        <v>3</v>
      </c>
      <c r="G338" s="1">
        <f t="shared" si="65"/>
        <v>765</v>
      </c>
      <c r="H338" s="2">
        <f t="shared" si="66"/>
        <v>0.18916913946587538</v>
      </c>
      <c r="I338" s="8"/>
      <c r="J338" s="2">
        <f t="shared" si="68"/>
        <v>0.51928783382789323</v>
      </c>
      <c r="K338" s="2">
        <f t="shared" si="69"/>
        <v>0.33011869436201779</v>
      </c>
      <c r="L338" s="2">
        <f t="shared" si="70"/>
        <v>0.10979228486646884</v>
      </c>
      <c r="M338" s="2">
        <f t="shared" si="71"/>
        <v>4.080118694362013E-2</v>
      </c>
      <c r="N338" s="1">
        <v>2100</v>
      </c>
      <c r="O338" s="1">
        <v>1335</v>
      </c>
      <c r="P338" s="1">
        <v>444</v>
      </c>
      <c r="Q338" s="1">
        <v>123</v>
      </c>
      <c r="R338" s="1">
        <v>24</v>
      </c>
      <c r="S338" s="68">
        <v>10</v>
      </c>
      <c r="T338" s="1">
        <v>8</v>
      </c>
      <c r="U338" s="1"/>
      <c r="V338" s="1"/>
      <c r="W338" s="1"/>
      <c r="X338" s="1"/>
      <c r="Y338" s="1"/>
      <c r="Z338" s="1"/>
      <c r="AA338" s="1"/>
      <c r="AB338" s="1"/>
      <c r="AG338" t="str">
        <f t="shared" si="72"/>
        <v>Freeport</v>
      </c>
      <c r="AH338" t="s">
        <v>2220</v>
      </c>
      <c r="AI338">
        <v>1</v>
      </c>
      <c r="AK338" s="130">
        <v>23</v>
      </c>
      <c r="AL338" s="131">
        <v>5</v>
      </c>
      <c r="AM338" s="131">
        <v>40</v>
      </c>
      <c r="AN338" s="133">
        <v>26525</v>
      </c>
      <c r="AO338">
        <f t="shared" si="64"/>
        <v>23005</v>
      </c>
      <c r="AP338" s="74" t="s">
        <v>1579</v>
      </c>
    </row>
    <row r="339" spans="1:42" hidden="1" outlineLevel="1" x14ac:dyDescent="0.2">
      <c r="A339" t="s">
        <v>2425</v>
      </c>
      <c r="B339" s="10" t="s">
        <v>977</v>
      </c>
      <c r="C339" s="1">
        <f t="shared" si="67"/>
        <v>30</v>
      </c>
      <c r="D339" s="7">
        <f t="shared" si="61"/>
        <v>1</v>
      </c>
      <c r="E339" s="7">
        <f t="shared" si="62"/>
        <v>3</v>
      </c>
      <c r="F339" s="7">
        <f t="shared" si="63"/>
        <v>2</v>
      </c>
      <c r="G339" s="1">
        <f t="shared" si="65"/>
        <v>2</v>
      </c>
      <c r="H339" s="2">
        <f t="shared" si="66"/>
        <v>6.6666666666666666E-2</v>
      </c>
      <c r="I339" s="8"/>
      <c r="J339" s="2">
        <f t="shared" si="68"/>
        <v>0.4</v>
      </c>
      <c r="K339" s="2">
        <f t="shared" si="69"/>
        <v>0.26666666666666666</v>
      </c>
      <c r="L339" s="2">
        <f t="shared" si="70"/>
        <v>0.33333333333333331</v>
      </c>
      <c r="M339" s="2">
        <f t="shared" si="71"/>
        <v>0</v>
      </c>
      <c r="N339" s="1">
        <v>12</v>
      </c>
      <c r="O339" s="1">
        <v>8</v>
      </c>
      <c r="P339" s="1">
        <v>10</v>
      </c>
      <c r="Q339" s="1">
        <v>0</v>
      </c>
      <c r="R339" s="1">
        <v>0</v>
      </c>
      <c r="S339" s="68">
        <v>0</v>
      </c>
      <c r="T339" s="1">
        <v>0</v>
      </c>
      <c r="U339" s="1"/>
      <c r="V339" s="1"/>
      <c r="W339" s="1"/>
      <c r="X339" s="1"/>
      <c r="Y339" s="1"/>
      <c r="Z339" s="1"/>
      <c r="AA339" s="1"/>
      <c r="AB339" s="1"/>
      <c r="AG339" t="str">
        <f t="shared" si="72"/>
        <v>Frenchboro</v>
      </c>
      <c r="AH339" t="s">
        <v>1827</v>
      </c>
      <c r="AI339">
        <v>2</v>
      </c>
      <c r="AK339" s="130">
        <v>23</v>
      </c>
      <c r="AL339" s="131">
        <v>9</v>
      </c>
      <c r="AM339" s="131">
        <v>73</v>
      </c>
      <c r="AN339" s="133">
        <v>26595</v>
      </c>
      <c r="AO339">
        <f t="shared" si="64"/>
        <v>23009</v>
      </c>
      <c r="AP339" s="74" t="s">
        <v>1579</v>
      </c>
    </row>
    <row r="340" spans="1:42" hidden="1" outlineLevel="1" x14ac:dyDescent="0.2">
      <c r="A340" t="s">
        <v>2426</v>
      </c>
      <c r="B340" s="10" t="s">
        <v>977</v>
      </c>
      <c r="C340" s="1">
        <f t="shared" si="67"/>
        <v>600</v>
      </c>
      <c r="D340" s="7">
        <f t="shared" si="61"/>
        <v>1</v>
      </c>
      <c r="E340" s="7">
        <f t="shared" si="62"/>
        <v>3</v>
      </c>
      <c r="F340" s="7">
        <f t="shared" si="63"/>
        <v>2</v>
      </c>
      <c r="G340" s="1">
        <f t="shared" si="65"/>
        <v>209</v>
      </c>
      <c r="H340" s="2">
        <f t="shared" si="66"/>
        <v>0.34833333333333333</v>
      </c>
      <c r="I340" s="8"/>
      <c r="J340" s="2">
        <f t="shared" si="68"/>
        <v>0.58499999999999996</v>
      </c>
      <c r="K340" s="2">
        <f t="shared" si="69"/>
        <v>0.14833333333333334</v>
      </c>
      <c r="L340" s="2">
        <f t="shared" si="70"/>
        <v>0.23666666666666666</v>
      </c>
      <c r="M340" s="2">
        <f t="shared" si="71"/>
        <v>3.0000000000000054E-2</v>
      </c>
      <c r="N340" s="1">
        <v>351</v>
      </c>
      <c r="O340" s="1">
        <v>89</v>
      </c>
      <c r="P340" s="1">
        <v>142</v>
      </c>
      <c r="Q340" s="1">
        <v>4</v>
      </c>
      <c r="R340" s="1">
        <v>2</v>
      </c>
      <c r="S340" s="68">
        <v>10</v>
      </c>
      <c r="T340" s="1">
        <v>2</v>
      </c>
      <c r="U340" s="1"/>
      <c r="V340" s="1"/>
      <c r="W340" s="1"/>
      <c r="X340" s="1"/>
      <c r="Y340" s="1"/>
      <c r="Z340" s="1"/>
      <c r="AA340" s="1"/>
      <c r="AB340" s="1"/>
      <c r="AG340" t="str">
        <f t="shared" si="72"/>
        <v>Frenchville</v>
      </c>
      <c r="AH340" t="s">
        <v>512</v>
      </c>
      <c r="AI340">
        <v>2</v>
      </c>
      <c r="AK340" s="130">
        <v>23</v>
      </c>
      <c r="AL340" s="131">
        <v>3</v>
      </c>
      <c r="AM340" s="131">
        <v>105</v>
      </c>
      <c r="AN340" s="133">
        <v>26735</v>
      </c>
      <c r="AO340">
        <f t="shared" si="64"/>
        <v>23003</v>
      </c>
      <c r="AP340" s="74" t="s">
        <v>1579</v>
      </c>
    </row>
    <row r="341" spans="1:42" hidden="1" outlineLevel="1" x14ac:dyDescent="0.2">
      <c r="A341" t="s">
        <v>2040</v>
      </c>
      <c r="B341" s="10" t="s">
        <v>977</v>
      </c>
      <c r="C341" s="1">
        <f t="shared" si="67"/>
        <v>623</v>
      </c>
      <c r="D341" s="7">
        <f t="shared" si="61"/>
        <v>2</v>
      </c>
      <c r="E341" s="7">
        <f t="shared" si="62"/>
        <v>1</v>
      </c>
      <c r="F341" s="7">
        <f t="shared" si="63"/>
        <v>3</v>
      </c>
      <c r="G341" s="1">
        <f t="shared" si="65"/>
        <v>47</v>
      </c>
      <c r="H341" s="2">
        <f t="shared" si="66"/>
        <v>7.5441412520064199E-2</v>
      </c>
      <c r="I341" s="8"/>
      <c r="J341" s="2">
        <f t="shared" si="68"/>
        <v>0.35152487961476725</v>
      </c>
      <c r="K341" s="2">
        <f t="shared" si="69"/>
        <v>0.42696629213483145</v>
      </c>
      <c r="L341" s="2">
        <f t="shared" si="70"/>
        <v>0.1942215088282504</v>
      </c>
      <c r="M341" s="2">
        <f t="shared" si="71"/>
        <v>2.7287319422150957E-2</v>
      </c>
      <c r="N341" s="1">
        <v>219</v>
      </c>
      <c r="O341" s="1">
        <v>266</v>
      </c>
      <c r="P341" s="1">
        <v>121</v>
      </c>
      <c r="Q341" s="1">
        <v>6</v>
      </c>
      <c r="R341" s="1">
        <v>7</v>
      </c>
      <c r="S341" s="68">
        <v>2</v>
      </c>
      <c r="T341" s="1">
        <v>2</v>
      </c>
      <c r="U341" s="1"/>
      <c r="V341" s="1"/>
      <c r="W341" s="1"/>
      <c r="X341" s="1"/>
      <c r="Y341" s="1"/>
      <c r="Z341" s="1"/>
      <c r="AA341" s="1"/>
      <c r="AB341" s="1"/>
      <c r="AG341" t="str">
        <f t="shared" si="72"/>
        <v>Friendship</v>
      </c>
      <c r="AH341" t="s">
        <v>2545</v>
      </c>
      <c r="AI341">
        <v>1</v>
      </c>
      <c r="AK341" s="130">
        <v>23</v>
      </c>
      <c r="AL341" s="131">
        <v>13</v>
      </c>
      <c r="AM341" s="131">
        <v>20</v>
      </c>
      <c r="AN341" s="133">
        <v>26805</v>
      </c>
      <c r="AO341">
        <f t="shared" si="64"/>
        <v>23013</v>
      </c>
      <c r="AP341" s="74" t="s">
        <v>1579</v>
      </c>
    </row>
    <row r="342" spans="1:42" hidden="1" outlineLevel="1" x14ac:dyDescent="0.2">
      <c r="A342" t="s">
        <v>218</v>
      </c>
      <c r="B342" s="10" t="s">
        <v>977</v>
      </c>
      <c r="C342" s="1">
        <f t="shared" si="67"/>
        <v>1382</v>
      </c>
      <c r="D342" s="7">
        <f t="shared" si="61"/>
        <v>1</v>
      </c>
      <c r="E342" s="7">
        <f t="shared" si="62"/>
        <v>2</v>
      </c>
      <c r="F342" s="7">
        <f t="shared" si="63"/>
        <v>3</v>
      </c>
      <c r="G342" s="1">
        <f t="shared" si="65"/>
        <v>208</v>
      </c>
      <c r="H342" s="2">
        <f t="shared" si="66"/>
        <v>0.15050651230101303</v>
      </c>
      <c r="I342" s="8"/>
      <c r="J342" s="2">
        <f t="shared" si="68"/>
        <v>0.47973950795947901</v>
      </c>
      <c r="K342" s="2">
        <f t="shared" si="69"/>
        <v>0.32923299565846598</v>
      </c>
      <c r="L342" s="2">
        <f t="shared" si="70"/>
        <v>0.15701881331403764</v>
      </c>
      <c r="M342" s="2">
        <f t="shared" si="71"/>
        <v>3.4008683068017326E-2</v>
      </c>
      <c r="N342" s="1">
        <v>663</v>
      </c>
      <c r="O342" s="1">
        <v>455</v>
      </c>
      <c r="P342" s="1">
        <v>217</v>
      </c>
      <c r="Q342" s="1">
        <v>36</v>
      </c>
      <c r="R342" s="1">
        <v>4</v>
      </c>
      <c r="S342" s="68">
        <v>1</v>
      </c>
      <c r="T342" s="1">
        <v>6</v>
      </c>
      <c r="U342" s="1"/>
      <c r="V342" s="1"/>
      <c r="W342" s="1"/>
      <c r="X342" s="1"/>
      <c r="Y342" s="1"/>
      <c r="Z342" s="1"/>
      <c r="AA342" s="1"/>
      <c r="AB342" s="1"/>
      <c r="AG342" t="str">
        <f t="shared" si="72"/>
        <v>Fryeburg</v>
      </c>
      <c r="AH342" t="s">
        <v>1026</v>
      </c>
      <c r="AI342">
        <v>2</v>
      </c>
      <c r="AK342" s="130">
        <v>23</v>
      </c>
      <c r="AL342" s="131">
        <v>17</v>
      </c>
      <c r="AM342" s="131">
        <v>45</v>
      </c>
      <c r="AN342" s="133">
        <v>26910</v>
      </c>
      <c r="AO342">
        <f t="shared" si="64"/>
        <v>23017</v>
      </c>
      <c r="AP342" s="74" t="s">
        <v>1579</v>
      </c>
    </row>
    <row r="343" spans="1:42" hidden="1" outlineLevel="1" x14ac:dyDescent="0.2">
      <c r="A343" t="s">
        <v>219</v>
      </c>
      <c r="B343" s="10" t="s">
        <v>977</v>
      </c>
      <c r="C343" s="1">
        <f t="shared" si="67"/>
        <v>2994</v>
      </c>
      <c r="D343" s="7">
        <f t="shared" si="61"/>
        <v>1</v>
      </c>
      <c r="E343" s="7">
        <f t="shared" si="62"/>
        <v>2</v>
      </c>
      <c r="F343" s="7">
        <f t="shared" si="63"/>
        <v>3</v>
      </c>
      <c r="G343" s="1">
        <f t="shared" si="65"/>
        <v>842</v>
      </c>
      <c r="H343" s="2">
        <f t="shared" si="66"/>
        <v>0.28122912491649965</v>
      </c>
      <c r="I343" s="8"/>
      <c r="J343" s="2">
        <f t="shared" si="68"/>
        <v>0.55444221776887104</v>
      </c>
      <c r="K343" s="2">
        <f t="shared" si="69"/>
        <v>0.27321309285237139</v>
      </c>
      <c r="L343" s="2">
        <f t="shared" si="70"/>
        <v>0.13593854375417502</v>
      </c>
      <c r="M343" s="2">
        <f t="shared" si="71"/>
        <v>3.6406145624582553E-2</v>
      </c>
      <c r="N343" s="1">
        <v>1660</v>
      </c>
      <c r="O343" s="1">
        <v>818</v>
      </c>
      <c r="P343" s="1">
        <v>407</v>
      </c>
      <c r="Q343" s="1">
        <v>78</v>
      </c>
      <c r="R343" s="1">
        <v>13</v>
      </c>
      <c r="S343" s="68">
        <v>9</v>
      </c>
      <c r="T343" s="1">
        <v>8</v>
      </c>
      <c r="U343" s="1"/>
      <c r="V343" s="1"/>
      <c r="W343" s="1">
        <v>1</v>
      </c>
      <c r="X343" s="1"/>
      <c r="Y343" s="1"/>
      <c r="Z343" s="1"/>
      <c r="AA343" s="1"/>
      <c r="AB343" s="1"/>
      <c r="AG343" t="str">
        <f t="shared" si="72"/>
        <v>Gardiner</v>
      </c>
      <c r="AH343" t="s">
        <v>170</v>
      </c>
      <c r="AI343">
        <v>1</v>
      </c>
      <c r="AK343" s="130">
        <v>23</v>
      </c>
      <c r="AL343" s="131">
        <v>11</v>
      </c>
      <c r="AM343" s="131">
        <v>50</v>
      </c>
      <c r="AN343" s="133">
        <v>27085</v>
      </c>
      <c r="AO343">
        <f t="shared" si="64"/>
        <v>23011</v>
      </c>
      <c r="AP343" s="74" t="s">
        <v>2331</v>
      </c>
    </row>
    <row r="344" spans="1:42" hidden="1" outlineLevel="1" x14ac:dyDescent="0.2">
      <c r="A344" t="s">
        <v>169</v>
      </c>
      <c r="B344" s="10" t="s">
        <v>977</v>
      </c>
      <c r="C344" s="1">
        <f t="shared" si="67"/>
        <v>53</v>
      </c>
      <c r="D344" s="7">
        <f t="shared" si="61"/>
        <v>2</v>
      </c>
      <c r="E344" s="7">
        <f t="shared" si="62"/>
        <v>1</v>
      </c>
      <c r="F344" s="7">
        <f t="shared" si="63"/>
        <v>3</v>
      </c>
      <c r="G344" s="1">
        <f t="shared" si="65"/>
        <v>3</v>
      </c>
      <c r="H344" s="2">
        <f t="shared" si="66"/>
        <v>5.6603773584905662E-2</v>
      </c>
      <c r="I344" s="8"/>
      <c r="J344" s="2">
        <f t="shared" si="68"/>
        <v>0.32075471698113206</v>
      </c>
      <c r="K344" s="2">
        <f t="shared" si="69"/>
        <v>0.37735849056603776</v>
      </c>
      <c r="L344" s="2">
        <f t="shared" si="70"/>
        <v>0.30188679245283018</v>
      </c>
      <c r="M344" s="2">
        <f t="shared" si="71"/>
        <v>5.5511151231257827E-17</v>
      </c>
      <c r="N344" s="1">
        <v>17</v>
      </c>
      <c r="O344" s="1">
        <v>20</v>
      </c>
      <c r="P344" s="1">
        <v>16</v>
      </c>
      <c r="Q344" s="1">
        <v>0</v>
      </c>
      <c r="R344" s="1">
        <v>0</v>
      </c>
      <c r="S344" s="68">
        <v>0</v>
      </c>
      <c r="T344" s="1">
        <v>0</v>
      </c>
      <c r="U344" s="1"/>
      <c r="V344" s="1"/>
      <c r="W344" s="1"/>
      <c r="X344" s="1"/>
      <c r="Y344" s="1"/>
      <c r="Z344" s="1"/>
      <c r="AA344" s="1"/>
      <c r="AB344" s="1"/>
      <c r="AG344" t="str">
        <f t="shared" si="72"/>
        <v>Garfield</v>
      </c>
      <c r="AH344" t="s">
        <v>512</v>
      </c>
      <c r="AI344">
        <v>2</v>
      </c>
      <c r="AK344" s="130">
        <v>23</v>
      </c>
      <c r="AL344" s="131">
        <v>3</v>
      </c>
      <c r="AM344" s="131">
        <v>110</v>
      </c>
      <c r="AN344" s="133">
        <v>27120</v>
      </c>
      <c r="AO344">
        <f t="shared" si="64"/>
        <v>23003</v>
      </c>
      <c r="AP344" s="74" t="s">
        <v>3327</v>
      </c>
    </row>
    <row r="345" spans="1:42" hidden="1" outlineLevel="1" x14ac:dyDescent="0.2">
      <c r="A345" t="s">
        <v>2132</v>
      </c>
      <c r="B345" s="10" t="s">
        <v>977</v>
      </c>
      <c r="C345" s="1">
        <f t="shared" si="67"/>
        <v>478</v>
      </c>
      <c r="D345" s="7">
        <f t="shared" si="61"/>
        <v>1</v>
      </c>
      <c r="E345" s="7">
        <f t="shared" si="62"/>
        <v>2</v>
      </c>
      <c r="F345" s="7">
        <f t="shared" si="63"/>
        <v>3</v>
      </c>
      <c r="G345" s="1">
        <f t="shared" si="65"/>
        <v>22</v>
      </c>
      <c r="H345" s="2">
        <f t="shared" si="66"/>
        <v>4.6025104602510462E-2</v>
      </c>
      <c r="I345" s="8"/>
      <c r="J345" s="2">
        <f t="shared" si="68"/>
        <v>0.40376569037656906</v>
      </c>
      <c r="K345" s="2">
        <f t="shared" si="69"/>
        <v>0.35774058577405859</v>
      </c>
      <c r="L345" s="2">
        <f t="shared" si="70"/>
        <v>0.20711297071129708</v>
      </c>
      <c r="M345" s="2">
        <f t="shared" si="71"/>
        <v>3.1380753138075257E-2</v>
      </c>
      <c r="N345" s="1">
        <v>193</v>
      </c>
      <c r="O345" s="1">
        <v>171</v>
      </c>
      <c r="P345" s="1">
        <v>99</v>
      </c>
      <c r="Q345" s="1">
        <v>13</v>
      </c>
      <c r="R345" s="1">
        <v>0</v>
      </c>
      <c r="S345" s="68">
        <v>1</v>
      </c>
      <c r="T345" s="1">
        <v>1</v>
      </c>
      <c r="U345" s="1"/>
      <c r="V345" s="1"/>
      <c r="W345" s="1"/>
      <c r="X345" s="1"/>
      <c r="Y345" s="1"/>
      <c r="Z345" s="1"/>
      <c r="AA345" s="1"/>
      <c r="AB345" s="1"/>
      <c r="AG345" t="str">
        <f t="shared" si="72"/>
        <v>Garland</v>
      </c>
      <c r="AH345" t="s">
        <v>713</v>
      </c>
      <c r="AI345">
        <v>2</v>
      </c>
      <c r="AK345" s="130">
        <v>23</v>
      </c>
      <c r="AL345" s="131">
        <v>19</v>
      </c>
      <c r="AM345" s="131">
        <v>115</v>
      </c>
      <c r="AN345" s="133">
        <v>27190</v>
      </c>
      <c r="AO345">
        <f t="shared" si="64"/>
        <v>23019</v>
      </c>
      <c r="AP345" s="74" t="s">
        <v>1579</v>
      </c>
    </row>
    <row r="346" spans="1:42" hidden="1" outlineLevel="1" x14ac:dyDescent="0.2">
      <c r="A346" t="s">
        <v>2645</v>
      </c>
      <c r="B346" s="10" t="s">
        <v>977</v>
      </c>
      <c r="C346" s="1">
        <f t="shared" si="67"/>
        <v>600</v>
      </c>
      <c r="D346" s="7">
        <f t="shared" si="61"/>
        <v>1</v>
      </c>
      <c r="E346" s="7">
        <f t="shared" si="62"/>
        <v>2</v>
      </c>
      <c r="F346" s="7">
        <f t="shared" si="63"/>
        <v>3</v>
      </c>
      <c r="G346" s="1">
        <f t="shared" si="65"/>
        <v>86</v>
      </c>
      <c r="H346" s="2">
        <f t="shared" si="66"/>
        <v>0.14333333333333334</v>
      </c>
      <c r="I346" s="8"/>
      <c r="J346" s="2">
        <f t="shared" si="68"/>
        <v>0.48</v>
      </c>
      <c r="K346" s="2">
        <f t="shared" si="69"/>
        <v>0.33666666666666667</v>
      </c>
      <c r="L346" s="2">
        <f t="shared" si="70"/>
        <v>0.12666666666666668</v>
      </c>
      <c r="M346" s="2">
        <f t="shared" si="71"/>
        <v>5.6666666666666671E-2</v>
      </c>
      <c r="N346" s="1">
        <v>288</v>
      </c>
      <c r="O346" s="1">
        <v>202</v>
      </c>
      <c r="P346" s="1">
        <v>76</v>
      </c>
      <c r="Q346" s="1">
        <v>28</v>
      </c>
      <c r="R346" s="1">
        <v>5</v>
      </c>
      <c r="S346" s="68">
        <v>0</v>
      </c>
      <c r="T346" s="1">
        <v>1</v>
      </c>
      <c r="U346" s="1"/>
      <c r="V346" s="1"/>
      <c r="W346" s="1"/>
      <c r="X346" s="1"/>
      <c r="Y346" s="1"/>
      <c r="Z346" s="1"/>
      <c r="AA346" s="1"/>
      <c r="AB346" s="1"/>
      <c r="AG346" t="str">
        <f t="shared" si="72"/>
        <v>Georgetown</v>
      </c>
      <c r="AH346" t="s">
        <v>499</v>
      </c>
      <c r="AI346">
        <v>1</v>
      </c>
      <c r="AK346" s="130">
        <v>23</v>
      </c>
      <c r="AL346" s="131">
        <v>23</v>
      </c>
      <c r="AM346" s="131">
        <v>25</v>
      </c>
      <c r="AN346" s="133">
        <v>27295</v>
      </c>
      <c r="AO346">
        <f t="shared" si="64"/>
        <v>23023</v>
      </c>
      <c r="AP346" s="74" t="s">
        <v>1579</v>
      </c>
    </row>
    <row r="347" spans="1:42" hidden="1" outlineLevel="1" x14ac:dyDescent="0.2">
      <c r="A347" t="s">
        <v>813</v>
      </c>
      <c r="B347" s="10" t="s">
        <v>977</v>
      </c>
      <c r="C347" s="1">
        <f t="shared" si="67"/>
        <v>83</v>
      </c>
      <c r="D347" s="7">
        <f t="shared" si="61"/>
        <v>1</v>
      </c>
      <c r="E347" s="7">
        <f t="shared" si="62"/>
        <v>3</v>
      </c>
      <c r="F347" s="7">
        <f t="shared" si="63"/>
        <v>2</v>
      </c>
      <c r="G347" s="1">
        <f t="shared" si="65"/>
        <v>12</v>
      </c>
      <c r="H347" s="2">
        <f t="shared" si="66"/>
        <v>0.14457831325301204</v>
      </c>
      <c r="I347" s="8"/>
      <c r="J347" s="2">
        <f t="shared" si="68"/>
        <v>0.44578313253012047</v>
      </c>
      <c r="K347" s="2">
        <f t="shared" si="69"/>
        <v>0.2289156626506024</v>
      </c>
      <c r="L347" s="2">
        <f t="shared" si="70"/>
        <v>0.30120481927710846</v>
      </c>
      <c r="M347" s="2">
        <f t="shared" si="71"/>
        <v>2.4096385542168697E-2</v>
      </c>
      <c r="N347" s="1">
        <v>37</v>
      </c>
      <c r="O347" s="1">
        <v>19</v>
      </c>
      <c r="P347" s="1">
        <v>25</v>
      </c>
      <c r="Q347" s="1">
        <v>0</v>
      </c>
      <c r="R347" s="1">
        <v>0</v>
      </c>
      <c r="S347" s="68">
        <v>0</v>
      </c>
      <c r="T347" s="1">
        <v>0</v>
      </c>
      <c r="U347" s="1"/>
      <c r="V347" s="1"/>
      <c r="W347" s="1">
        <v>2</v>
      </c>
      <c r="X347" s="1"/>
      <c r="Y347" s="1"/>
      <c r="Z347" s="1"/>
      <c r="AA347" s="1"/>
      <c r="AB347" s="1"/>
      <c r="AG347" t="str">
        <f t="shared" si="72"/>
        <v>Gilead</v>
      </c>
      <c r="AH347" t="s">
        <v>1026</v>
      </c>
      <c r="AI347">
        <v>2</v>
      </c>
      <c r="AK347" s="130">
        <v>23</v>
      </c>
      <c r="AL347" s="131">
        <v>17</v>
      </c>
      <c r="AM347" s="131">
        <v>50</v>
      </c>
      <c r="AN347" s="133">
        <v>27505</v>
      </c>
      <c r="AO347">
        <f t="shared" si="64"/>
        <v>23017</v>
      </c>
      <c r="AP347" s="74" t="s">
        <v>1579</v>
      </c>
    </row>
    <row r="348" spans="1:42" hidden="1" outlineLevel="1" x14ac:dyDescent="0.2">
      <c r="A348" t="s">
        <v>1897</v>
      </c>
      <c r="B348" s="10" t="s">
        <v>977</v>
      </c>
      <c r="C348" s="1">
        <f t="shared" si="67"/>
        <v>1826</v>
      </c>
      <c r="D348" s="7">
        <f t="shared" si="61"/>
        <v>1</v>
      </c>
      <c r="E348" s="7">
        <f t="shared" si="62"/>
        <v>2</v>
      </c>
      <c r="F348" s="7">
        <f t="shared" si="63"/>
        <v>3</v>
      </c>
      <c r="G348" s="1">
        <f t="shared" si="65"/>
        <v>229</v>
      </c>
      <c r="H348" s="2">
        <f t="shared" si="66"/>
        <v>0.1254107338444688</v>
      </c>
      <c r="I348" s="8"/>
      <c r="J348" s="2">
        <f t="shared" si="68"/>
        <v>0.47316538882803943</v>
      </c>
      <c r="K348" s="2">
        <f t="shared" si="69"/>
        <v>0.34775465498357067</v>
      </c>
      <c r="L348" s="2">
        <f t="shared" si="70"/>
        <v>0.15881708652792989</v>
      </c>
      <c r="M348" s="2">
        <f t="shared" si="71"/>
        <v>2.0262869660460064E-2</v>
      </c>
      <c r="N348" s="1">
        <v>864</v>
      </c>
      <c r="O348" s="1">
        <v>635</v>
      </c>
      <c r="P348" s="1">
        <v>290</v>
      </c>
      <c r="Q348" s="1">
        <v>26</v>
      </c>
      <c r="R348" s="1">
        <v>7</v>
      </c>
      <c r="S348" s="68">
        <v>4</v>
      </c>
      <c r="T348" s="1">
        <v>0</v>
      </c>
      <c r="U348" s="1"/>
      <c r="V348" s="1"/>
      <c r="W348" s="1"/>
      <c r="X348" s="1"/>
      <c r="Y348" s="1"/>
      <c r="Z348" s="1"/>
      <c r="AA348" s="1"/>
      <c r="AB348" s="1"/>
      <c r="AG348" t="str">
        <f t="shared" si="72"/>
        <v>Glenburn</v>
      </c>
      <c r="AH348" t="s">
        <v>713</v>
      </c>
      <c r="AI348">
        <v>2</v>
      </c>
      <c r="AK348" s="130">
        <v>23</v>
      </c>
      <c r="AL348" s="131">
        <v>19</v>
      </c>
      <c r="AM348" s="131">
        <v>120</v>
      </c>
      <c r="AN348" s="133">
        <v>27645</v>
      </c>
      <c r="AO348">
        <f t="shared" si="64"/>
        <v>23019</v>
      </c>
      <c r="AP348" s="74" t="s">
        <v>1579</v>
      </c>
    </row>
    <row r="349" spans="1:42" hidden="1" outlineLevel="1" x14ac:dyDescent="0.2">
      <c r="A349" t="s">
        <v>3391</v>
      </c>
      <c r="B349" s="10" t="s">
        <v>977</v>
      </c>
      <c r="C349" s="1">
        <f t="shared" si="67"/>
        <v>3</v>
      </c>
      <c r="D349" s="7">
        <f t="shared" si="61"/>
        <v>1</v>
      </c>
      <c r="E349" s="7">
        <f t="shared" si="62"/>
        <v>2</v>
      </c>
      <c r="F349" s="7">
        <f t="shared" si="63"/>
        <v>3</v>
      </c>
      <c r="G349" s="1">
        <f t="shared" si="65"/>
        <v>1</v>
      </c>
      <c r="H349" s="2">
        <f t="shared" si="66"/>
        <v>0.33333333333333331</v>
      </c>
      <c r="I349" s="8"/>
      <c r="J349" s="2">
        <f t="shared" si="68"/>
        <v>0.66666666666666663</v>
      </c>
      <c r="K349" s="2">
        <f t="shared" si="69"/>
        <v>0.33333333333333331</v>
      </c>
      <c r="L349" s="2">
        <f t="shared" si="70"/>
        <v>0</v>
      </c>
      <c r="M349" s="2">
        <f t="shared" si="71"/>
        <v>5.5511151231257827E-17</v>
      </c>
      <c r="N349" s="1">
        <v>2</v>
      </c>
      <c r="O349" s="1">
        <v>1</v>
      </c>
      <c r="P349" s="1">
        <v>0</v>
      </c>
      <c r="Q349" s="1">
        <v>0</v>
      </c>
      <c r="R349" s="1">
        <v>0</v>
      </c>
      <c r="S349" s="68">
        <v>0</v>
      </c>
      <c r="T349" s="1">
        <v>0</v>
      </c>
      <c r="U349" s="1"/>
      <c r="V349" s="1"/>
      <c r="W349" s="1"/>
      <c r="X349" s="1"/>
      <c r="Y349" s="1"/>
      <c r="Z349" s="1"/>
      <c r="AA349" s="1"/>
      <c r="AB349" s="1"/>
      <c r="AG349" t="str">
        <f t="shared" si="72"/>
        <v>Glenwood</v>
      </c>
      <c r="AH349" t="s">
        <v>512</v>
      </c>
      <c r="AI349">
        <v>2</v>
      </c>
      <c r="AK349" s="130">
        <v>23</v>
      </c>
      <c r="AL349" s="131">
        <v>3</v>
      </c>
      <c r="AM349" s="131">
        <v>115</v>
      </c>
      <c r="AN349" s="133">
        <v>27855</v>
      </c>
      <c r="AO349">
        <f t="shared" si="64"/>
        <v>23003</v>
      </c>
      <c r="AP349" s="74" t="s">
        <v>3327</v>
      </c>
    </row>
    <row r="350" spans="1:42" hidden="1" outlineLevel="1" x14ac:dyDescent="0.2">
      <c r="A350" t="s">
        <v>2532</v>
      </c>
      <c r="B350" s="10" t="s">
        <v>977</v>
      </c>
      <c r="C350" s="1">
        <f t="shared" si="67"/>
        <v>6137</v>
      </c>
      <c r="D350" s="7">
        <f t="shared" si="61"/>
        <v>1</v>
      </c>
      <c r="E350" s="7">
        <f t="shared" si="62"/>
        <v>2</v>
      </c>
      <c r="F350" s="7">
        <f t="shared" si="63"/>
        <v>3</v>
      </c>
      <c r="G350" s="1">
        <f t="shared" si="65"/>
        <v>721</v>
      </c>
      <c r="H350" s="2">
        <f t="shared" si="66"/>
        <v>0.11748411275867687</v>
      </c>
      <c r="I350" s="8"/>
      <c r="J350" s="2">
        <f t="shared" si="68"/>
        <v>0.4872087339090761</v>
      </c>
      <c r="K350" s="2">
        <f t="shared" si="69"/>
        <v>0.36972462115039922</v>
      </c>
      <c r="L350" s="2">
        <f t="shared" si="70"/>
        <v>0.11569170604529901</v>
      </c>
      <c r="M350" s="2">
        <f t="shared" si="71"/>
        <v>2.7374938895225728E-2</v>
      </c>
      <c r="N350" s="1">
        <v>2990</v>
      </c>
      <c r="O350" s="1">
        <v>2269</v>
      </c>
      <c r="P350" s="1">
        <v>710</v>
      </c>
      <c r="Q350" s="1">
        <v>125</v>
      </c>
      <c r="R350" s="1">
        <v>26</v>
      </c>
      <c r="S350" s="68">
        <v>11</v>
      </c>
      <c r="T350" s="1">
        <v>6</v>
      </c>
      <c r="U350" s="1"/>
      <c r="V350" s="1"/>
      <c r="W350" s="1"/>
      <c r="X350" s="1"/>
      <c r="Y350" s="1"/>
      <c r="Z350" s="1"/>
      <c r="AA350" s="1"/>
      <c r="AB350" s="1"/>
      <c r="AG350" t="str">
        <f t="shared" si="72"/>
        <v>Gorham</v>
      </c>
      <c r="AH350" t="s">
        <v>2220</v>
      </c>
      <c r="AI350">
        <v>1</v>
      </c>
      <c r="AK350" s="130">
        <v>23</v>
      </c>
      <c r="AL350" s="131">
        <v>5</v>
      </c>
      <c r="AM350" s="131">
        <v>45</v>
      </c>
      <c r="AN350" s="133">
        <v>28240</v>
      </c>
      <c r="AO350">
        <f t="shared" si="64"/>
        <v>23005</v>
      </c>
      <c r="AP350" s="74" t="s">
        <v>1579</v>
      </c>
    </row>
    <row r="351" spans="1:42" hidden="1" outlineLevel="1" x14ac:dyDescent="0.2">
      <c r="A351" t="s">
        <v>1740</v>
      </c>
      <c r="B351" s="10" t="s">
        <v>977</v>
      </c>
      <c r="C351" s="1">
        <f t="shared" si="67"/>
        <v>924</v>
      </c>
      <c r="D351" s="7">
        <f t="shared" si="61"/>
        <v>1</v>
      </c>
      <c r="E351" s="7">
        <f t="shared" si="62"/>
        <v>2</v>
      </c>
      <c r="F351" s="7">
        <f t="shared" si="63"/>
        <v>3</v>
      </c>
      <c r="G351" s="1">
        <f t="shared" si="65"/>
        <v>19</v>
      </c>
      <c r="H351" s="2">
        <f t="shared" si="66"/>
        <v>2.0562770562770564E-2</v>
      </c>
      <c r="I351" s="8"/>
      <c r="J351" s="2">
        <f t="shared" si="68"/>
        <v>0.38095238095238093</v>
      </c>
      <c r="K351" s="2">
        <f t="shared" si="69"/>
        <v>0.36038961038961037</v>
      </c>
      <c r="L351" s="2">
        <f t="shared" si="70"/>
        <v>0.21103896103896103</v>
      </c>
      <c r="M351" s="2">
        <f t="shared" si="71"/>
        <v>4.7619047619047672E-2</v>
      </c>
      <c r="N351" s="1">
        <v>352</v>
      </c>
      <c r="O351" s="1">
        <v>333</v>
      </c>
      <c r="P351" s="1">
        <v>195</v>
      </c>
      <c r="Q351" s="1">
        <v>40</v>
      </c>
      <c r="R351" s="1">
        <v>2</v>
      </c>
      <c r="S351" s="68">
        <v>0</v>
      </c>
      <c r="T351" s="1">
        <v>2</v>
      </c>
      <c r="U351" s="1"/>
      <c r="V351" s="1"/>
      <c r="W351" s="1"/>
      <c r="X351" s="1"/>
      <c r="Y351" s="1"/>
      <c r="Z351" s="1"/>
      <c r="AA351" s="1"/>
      <c r="AB351" s="1"/>
      <c r="AG351" t="str">
        <f t="shared" si="72"/>
        <v>Gouldsboro</v>
      </c>
      <c r="AH351" t="s">
        <v>1827</v>
      </c>
      <c r="AI351">
        <v>2</v>
      </c>
      <c r="AK351" s="130">
        <v>23</v>
      </c>
      <c r="AL351" s="131">
        <v>9</v>
      </c>
      <c r="AM351" s="131">
        <v>75</v>
      </c>
      <c r="AN351" s="133">
        <v>28450</v>
      </c>
      <c r="AO351">
        <f t="shared" si="64"/>
        <v>23009</v>
      </c>
      <c r="AP351" s="74" t="s">
        <v>1579</v>
      </c>
    </row>
    <row r="352" spans="1:42" hidden="1" outlineLevel="1" x14ac:dyDescent="0.2">
      <c r="A352" t="s">
        <v>1260</v>
      </c>
      <c r="B352" s="10" t="s">
        <v>977</v>
      </c>
      <c r="C352" s="1">
        <f t="shared" si="67"/>
        <v>294</v>
      </c>
      <c r="D352" s="7">
        <f t="shared" si="61"/>
        <v>1</v>
      </c>
      <c r="E352" s="7">
        <f t="shared" si="62"/>
        <v>3</v>
      </c>
      <c r="F352" s="7">
        <f t="shared" si="63"/>
        <v>2</v>
      </c>
      <c r="G352" s="1">
        <f t="shared" si="65"/>
        <v>200</v>
      </c>
      <c r="H352" s="2">
        <f t="shared" si="66"/>
        <v>0.68027210884353739</v>
      </c>
      <c r="I352" s="8"/>
      <c r="J352" s="2">
        <f t="shared" si="68"/>
        <v>0.81632653061224492</v>
      </c>
      <c r="K352" s="2">
        <f t="shared" si="69"/>
        <v>3.7414965986394558E-2</v>
      </c>
      <c r="L352" s="2">
        <f t="shared" si="70"/>
        <v>0.1360544217687075</v>
      </c>
      <c r="M352" s="2">
        <f t="shared" si="71"/>
        <v>1.0204081632653045E-2</v>
      </c>
      <c r="N352" s="1">
        <v>240</v>
      </c>
      <c r="O352" s="1">
        <v>11</v>
      </c>
      <c r="P352" s="1">
        <v>40</v>
      </c>
      <c r="Q352" s="1">
        <v>2</v>
      </c>
      <c r="R352" s="1">
        <v>1</v>
      </c>
      <c r="S352" s="68">
        <v>0</v>
      </c>
      <c r="T352" s="1">
        <v>0</v>
      </c>
      <c r="U352" s="1"/>
      <c r="V352" s="1"/>
      <c r="W352" s="1"/>
      <c r="X352" s="1"/>
      <c r="Y352" s="1"/>
      <c r="Z352" s="1"/>
      <c r="AA352" s="1"/>
      <c r="AB352" s="1"/>
      <c r="AG352" t="str">
        <f t="shared" si="72"/>
        <v>Grand Isle</v>
      </c>
      <c r="AH352" t="s">
        <v>512</v>
      </c>
      <c r="AI352">
        <v>2</v>
      </c>
      <c r="AK352" s="130">
        <v>23</v>
      </c>
      <c r="AL352" s="131">
        <v>3</v>
      </c>
      <c r="AM352" s="131">
        <v>120</v>
      </c>
      <c r="AN352" s="133">
        <v>28590</v>
      </c>
      <c r="AO352">
        <f t="shared" si="64"/>
        <v>23003</v>
      </c>
      <c r="AP352" s="74" t="s">
        <v>1579</v>
      </c>
    </row>
    <row r="353" spans="1:42" hidden="1" outlineLevel="1" x14ac:dyDescent="0.2">
      <c r="A353" t="s">
        <v>3392</v>
      </c>
      <c r="B353" s="10" t="s">
        <v>977</v>
      </c>
      <c r="C353" s="1">
        <f t="shared" si="67"/>
        <v>99</v>
      </c>
      <c r="D353" s="7">
        <f t="shared" si="61"/>
        <v>1</v>
      </c>
      <c r="E353" s="7">
        <f t="shared" si="62"/>
        <v>2</v>
      </c>
      <c r="F353" s="7">
        <f t="shared" si="63"/>
        <v>3</v>
      </c>
      <c r="G353" s="1">
        <f t="shared" si="65"/>
        <v>19</v>
      </c>
      <c r="H353" s="2">
        <f t="shared" si="66"/>
        <v>0.19191919191919191</v>
      </c>
      <c r="I353" s="8"/>
      <c r="J353" s="2">
        <f t="shared" si="68"/>
        <v>0.48484848484848486</v>
      </c>
      <c r="K353" s="2">
        <f t="shared" si="69"/>
        <v>0.29292929292929293</v>
      </c>
      <c r="L353" s="2">
        <f t="shared" si="70"/>
        <v>0.20202020202020202</v>
      </c>
      <c r="M353" s="2">
        <f t="shared" si="71"/>
        <v>2.0202020202020193E-2</v>
      </c>
      <c r="N353" s="1">
        <v>48</v>
      </c>
      <c r="O353" s="1">
        <v>29</v>
      </c>
      <c r="P353" s="1">
        <v>20</v>
      </c>
      <c r="Q353" s="1">
        <v>2</v>
      </c>
      <c r="R353" s="1">
        <v>0</v>
      </c>
      <c r="S353" s="68">
        <v>0</v>
      </c>
      <c r="T353" s="1">
        <v>0</v>
      </c>
      <c r="U353" s="1"/>
      <c r="V353" s="1"/>
      <c r="W353" s="1"/>
      <c r="X353" s="1"/>
      <c r="Y353" s="1"/>
      <c r="Z353" s="1"/>
      <c r="AA353" s="1"/>
      <c r="AB353" s="1"/>
      <c r="AG353" t="str">
        <f t="shared" si="72"/>
        <v>Grand Lake Stream</v>
      </c>
      <c r="AH353" t="s">
        <v>3298</v>
      </c>
      <c r="AI353">
        <v>2</v>
      </c>
      <c r="AK353" s="130">
        <v>23</v>
      </c>
      <c r="AL353" s="131">
        <v>29</v>
      </c>
      <c r="AM353" s="131">
        <v>105</v>
      </c>
      <c r="AN353" s="133">
        <v>28660</v>
      </c>
      <c r="AO353">
        <f t="shared" si="64"/>
        <v>23029</v>
      </c>
      <c r="AP353" s="74" t="s">
        <v>3327</v>
      </c>
    </row>
    <row r="354" spans="1:42" hidden="1" outlineLevel="1" x14ac:dyDescent="0.2">
      <c r="A354" t="s">
        <v>1414</v>
      </c>
      <c r="B354" s="10" t="s">
        <v>977</v>
      </c>
      <c r="C354" s="1">
        <f t="shared" si="67"/>
        <v>3336</v>
      </c>
      <c r="D354" s="7">
        <f t="shared" si="61"/>
        <v>1</v>
      </c>
      <c r="E354" s="7">
        <f t="shared" si="62"/>
        <v>2</v>
      </c>
      <c r="F354" s="7">
        <f t="shared" si="63"/>
        <v>3</v>
      </c>
      <c r="G354" s="1">
        <f t="shared" si="65"/>
        <v>245</v>
      </c>
      <c r="H354" s="2">
        <f t="shared" si="66"/>
        <v>7.3441247002398083E-2</v>
      </c>
      <c r="I354" s="8"/>
      <c r="J354" s="2">
        <f t="shared" si="68"/>
        <v>0.45503597122302158</v>
      </c>
      <c r="K354" s="2">
        <f t="shared" si="69"/>
        <v>0.38159472422062352</v>
      </c>
      <c r="L354" s="2">
        <f t="shared" si="70"/>
        <v>0.13459232613908872</v>
      </c>
      <c r="M354" s="2">
        <f t="shared" si="71"/>
        <v>2.8776978417266119E-2</v>
      </c>
      <c r="N354" s="1">
        <v>1518</v>
      </c>
      <c r="O354" s="1">
        <v>1273</v>
      </c>
      <c r="P354" s="1">
        <v>449</v>
      </c>
      <c r="Q354" s="1">
        <v>74</v>
      </c>
      <c r="R354" s="1">
        <v>17</v>
      </c>
      <c r="S354" s="68">
        <v>3</v>
      </c>
      <c r="T354" s="1">
        <v>2</v>
      </c>
      <c r="U354" s="1"/>
      <c r="V354" s="1"/>
      <c r="W354" s="1"/>
      <c r="X354" s="1"/>
      <c r="Y354" s="1"/>
      <c r="Z354" s="1"/>
      <c r="AA354" s="1"/>
      <c r="AB354" s="1"/>
      <c r="AG354" t="str">
        <f t="shared" si="72"/>
        <v>Gray</v>
      </c>
      <c r="AH354" t="s">
        <v>2220</v>
      </c>
      <c r="AI354">
        <v>1</v>
      </c>
      <c r="AK354" s="130">
        <v>23</v>
      </c>
      <c r="AL354" s="131">
        <v>5</v>
      </c>
      <c r="AM354" s="131">
        <v>50</v>
      </c>
      <c r="AN354" s="133">
        <v>28870</v>
      </c>
      <c r="AO354">
        <f t="shared" si="64"/>
        <v>23005</v>
      </c>
      <c r="AP354" s="74" t="s">
        <v>1579</v>
      </c>
    </row>
    <row r="355" spans="1:42" hidden="1" outlineLevel="1" x14ac:dyDescent="0.2">
      <c r="A355" t="s">
        <v>1905</v>
      </c>
      <c r="B355" s="10" t="s">
        <v>977</v>
      </c>
      <c r="C355" s="1">
        <f t="shared" si="67"/>
        <v>31</v>
      </c>
      <c r="D355" s="7">
        <f t="shared" si="61"/>
        <v>3</v>
      </c>
      <c r="E355" s="7">
        <f t="shared" si="62"/>
        <v>1</v>
      </c>
      <c r="F355" s="7">
        <f t="shared" si="63"/>
        <v>2</v>
      </c>
      <c r="G355" s="1">
        <f t="shared" si="65"/>
        <v>1</v>
      </c>
      <c r="H355" s="2">
        <f t="shared" si="66"/>
        <v>3.2258064516129031E-2</v>
      </c>
      <c r="I355" s="8"/>
      <c r="J355" s="2">
        <f t="shared" si="68"/>
        <v>6.4516129032258063E-2</v>
      </c>
      <c r="K355" s="2">
        <f t="shared" si="69"/>
        <v>0.45161290322580644</v>
      </c>
      <c r="L355" s="2">
        <f t="shared" si="70"/>
        <v>0.41935483870967744</v>
      </c>
      <c r="M355" s="2">
        <f t="shared" si="71"/>
        <v>6.4516129032258118E-2</v>
      </c>
      <c r="N355" s="1">
        <v>2</v>
      </c>
      <c r="O355" s="1">
        <v>14</v>
      </c>
      <c r="P355" s="1">
        <v>13</v>
      </c>
      <c r="Q355" s="1">
        <v>2</v>
      </c>
      <c r="R355" s="1">
        <v>0</v>
      </c>
      <c r="S355" s="68">
        <v>0</v>
      </c>
      <c r="T355" s="1">
        <v>0</v>
      </c>
      <c r="U355" s="1"/>
      <c r="V355" s="1"/>
      <c r="W355" s="1"/>
      <c r="X355" s="1"/>
      <c r="Y355" s="1"/>
      <c r="Z355" s="1"/>
      <c r="AA355" s="1"/>
      <c r="AB355" s="1"/>
      <c r="AG355" t="str">
        <f t="shared" si="72"/>
        <v>Great Pond</v>
      </c>
      <c r="AH355" t="s">
        <v>1827</v>
      </c>
      <c r="AI355">
        <v>2</v>
      </c>
      <c r="AK355" s="130">
        <v>23</v>
      </c>
      <c r="AL355" s="131">
        <v>9</v>
      </c>
      <c r="AM355" s="131">
        <v>77</v>
      </c>
      <c r="AN355" s="133">
        <v>28975</v>
      </c>
      <c r="AO355">
        <f t="shared" si="64"/>
        <v>23009</v>
      </c>
      <c r="AP355" s="74" t="s">
        <v>1579</v>
      </c>
    </row>
    <row r="356" spans="1:42" hidden="1" outlineLevel="1" x14ac:dyDescent="0.2">
      <c r="A356" t="s">
        <v>41</v>
      </c>
      <c r="B356" s="10" t="s">
        <v>977</v>
      </c>
      <c r="C356" s="1">
        <f t="shared" si="67"/>
        <v>605</v>
      </c>
      <c r="D356" s="7">
        <f t="shared" si="61"/>
        <v>1</v>
      </c>
      <c r="E356" s="7">
        <f t="shared" si="62"/>
        <v>2</v>
      </c>
      <c r="F356" s="7">
        <f t="shared" si="63"/>
        <v>3</v>
      </c>
      <c r="G356" s="1">
        <f t="shared" si="65"/>
        <v>62</v>
      </c>
      <c r="H356" s="2">
        <f t="shared" si="66"/>
        <v>0.10247933884297521</v>
      </c>
      <c r="I356" s="8"/>
      <c r="J356" s="2">
        <f t="shared" si="68"/>
        <v>0.42479338842975206</v>
      </c>
      <c r="K356" s="2">
        <f t="shared" si="69"/>
        <v>0.32231404958677684</v>
      </c>
      <c r="L356" s="2">
        <f t="shared" si="70"/>
        <v>0.21818181818181817</v>
      </c>
      <c r="M356" s="2">
        <f t="shared" si="71"/>
        <v>3.4710743801652871E-2</v>
      </c>
      <c r="N356" s="1">
        <v>257</v>
      </c>
      <c r="O356" s="1">
        <v>195</v>
      </c>
      <c r="P356" s="1">
        <v>132</v>
      </c>
      <c r="Q356" s="1">
        <v>9</v>
      </c>
      <c r="R356" s="1">
        <v>5</v>
      </c>
      <c r="S356" s="68">
        <v>6</v>
      </c>
      <c r="T356" s="1">
        <v>1</v>
      </c>
      <c r="U356" s="1"/>
      <c r="V356" s="1"/>
      <c r="W356" s="1"/>
      <c r="X356" s="1"/>
      <c r="Y356" s="1"/>
      <c r="Z356" s="1"/>
      <c r="AA356" s="1"/>
      <c r="AB356" s="1"/>
      <c r="AG356" t="str">
        <f t="shared" si="72"/>
        <v>Greenbush</v>
      </c>
      <c r="AH356" t="s">
        <v>713</v>
      </c>
      <c r="AI356">
        <v>2</v>
      </c>
      <c r="AK356" s="130">
        <v>23</v>
      </c>
      <c r="AL356" s="131">
        <v>19</v>
      </c>
      <c r="AM356" s="131">
        <v>130</v>
      </c>
      <c r="AN356" s="133">
        <v>29185</v>
      </c>
      <c r="AO356">
        <f t="shared" si="64"/>
        <v>23019</v>
      </c>
      <c r="AP356" s="74" t="s">
        <v>1579</v>
      </c>
    </row>
    <row r="357" spans="1:42" hidden="1" outlineLevel="1" x14ac:dyDescent="0.2">
      <c r="A357" t="s">
        <v>1796</v>
      </c>
      <c r="B357" s="10" t="s">
        <v>977</v>
      </c>
      <c r="C357" s="1">
        <f t="shared" si="67"/>
        <v>1929</v>
      </c>
      <c r="D357" s="7">
        <f t="shared" si="61"/>
        <v>1</v>
      </c>
      <c r="E357" s="7">
        <f t="shared" si="62"/>
        <v>2</v>
      </c>
      <c r="F357" s="7">
        <f t="shared" si="63"/>
        <v>3</v>
      </c>
      <c r="G357" s="1">
        <f t="shared" si="65"/>
        <v>371</v>
      </c>
      <c r="H357" s="2">
        <f t="shared" si="66"/>
        <v>0.19232763089683774</v>
      </c>
      <c r="I357" s="8"/>
      <c r="J357" s="2">
        <f t="shared" si="68"/>
        <v>0.48107827890098498</v>
      </c>
      <c r="K357" s="2">
        <f t="shared" si="69"/>
        <v>0.28875064800414724</v>
      </c>
      <c r="L357" s="2">
        <f t="shared" si="70"/>
        <v>0.21150855365474339</v>
      </c>
      <c r="M357" s="2">
        <f t="shared" si="71"/>
        <v>1.8662519440124398E-2</v>
      </c>
      <c r="N357" s="1">
        <v>928</v>
      </c>
      <c r="O357" s="1">
        <v>557</v>
      </c>
      <c r="P357" s="1">
        <v>408</v>
      </c>
      <c r="Q357" s="1">
        <v>25</v>
      </c>
      <c r="R357" s="1">
        <v>4</v>
      </c>
      <c r="S357" s="68">
        <v>5</v>
      </c>
      <c r="T357" s="1">
        <v>1</v>
      </c>
      <c r="U357" s="1"/>
      <c r="V357" s="1"/>
      <c r="W357" s="1">
        <v>1</v>
      </c>
      <c r="X357" s="1"/>
      <c r="Y357" s="1"/>
      <c r="Z357" s="1"/>
      <c r="AA357" s="1"/>
      <c r="AB357" s="1"/>
      <c r="AG357" t="str">
        <f t="shared" si="72"/>
        <v>Greene</v>
      </c>
      <c r="AH357" t="s">
        <v>707</v>
      </c>
      <c r="AI357">
        <v>2</v>
      </c>
      <c r="AK357" s="130">
        <v>23</v>
      </c>
      <c r="AL357" s="131">
        <v>1</v>
      </c>
      <c r="AM357" s="131">
        <v>15</v>
      </c>
      <c r="AN357" s="133">
        <v>29255</v>
      </c>
      <c r="AO357">
        <f t="shared" si="64"/>
        <v>23001</v>
      </c>
      <c r="AP357" s="74" t="s">
        <v>1579</v>
      </c>
    </row>
    <row r="358" spans="1:42" hidden="1" outlineLevel="1" x14ac:dyDescent="0.2">
      <c r="A358" t="s">
        <v>2226</v>
      </c>
      <c r="B358" s="10" t="s">
        <v>977</v>
      </c>
      <c r="C358" s="1">
        <f t="shared" si="67"/>
        <v>1035</v>
      </c>
      <c r="D358" s="7">
        <f t="shared" si="61"/>
        <v>1</v>
      </c>
      <c r="E358" s="7">
        <f t="shared" si="62"/>
        <v>2</v>
      </c>
      <c r="F358" s="7">
        <f t="shared" si="63"/>
        <v>3</v>
      </c>
      <c r="G358" s="1">
        <f t="shared" si="65"/>
        <v>153</v>
      </c>
      <c r="H358" s="2">
        <f t="shared" si="66"/>
        <v>0.14782608695652175</v>
      </c>
      <c r="I358" s="8"/>
      <c r="J358" s="2">
        <f t="shared" si="68"/>
        <v>0.47439613526570046</v>
      </c>
      <c r="K358" s="2">
        <f t="shared" si="69"/>
        <v>0.32657004830917874</v>
      </c>
      <c r="L358" s="2">
        <f t="shared" si="70"/>
        <v>0.16714975845410629</v>
      </c>
      <c r="M358" s="2">
        <f t="shared" si="71"/>
        <v>3.1884057971014512E-2</v>
      </c>
      <c r="N358" s="1">
        <v>491</v>
      </c>
      <c r="O358" s="1">
        <v>338</v>
      </c>
      <c r="P358" s="1">
        <v>173</v>
      </c>
      <c r="Q358" s="1">
        <v>12</v>
      </c>
      <c r="R358" s="1">
        <v>13</v>
      </c>
      <c r="S358" s="68">
        <v>6</v>
      </c>
      <c r="T358" s="1">
        <v>2</v>
      </c>
      <c r="U358" s="1"/>
      <c r="V358" s="1"/>
      <c r="W358" s="1"/>
      <c r="X358" s="1"/>
      <c r="Y358" s="1"/>
      <c r="Z358" s="1"/>
      <c r="AA358" s="1"/>
      <c r="AB358" s="1"/>
      <c r="AG358" t="str">
        <f t="shared" si="72"/>
        <v>Greenville</v>
      </c>
      <c r="AH358" t="s">
        <v>727</v>
      </c>
      <c r="AI358">
        <v>2</v>
      </c>
      <c r="AK358" s="130">
        <v>23</v>
      </c>
      <c r="AL358" s="131">
        <v>21</v>
      </c>
      <c r="AM358" s="131">
        <v>45</v>
      </c>
      <c r="AN358" s="133">
        <v>29535</v>
      </c>
      <c r="AO358">
        <f t="shared" si="64"/>
        <v>23021</v>
      </c>
      <c r="AP358" s="74" t="s">
        <v>1579</v>
      </c>
    </row>
    <row r="359" spans="1:42" hidden="1" outlineLevel="1" x14ac:dyDescent="0.2">
      <c r="B359" s="128"/>
      <c r="C359" s="1"/>
      <c r="D359" s="7"/>
      <c r="E359" s="7"/>
      <c r="F359" s="7"/>
      <c r="G359" s="1"/>
      <c r="I359" s="8"/>
      <c r="J359" s="2"/>
      <c r="K359" s="2"/>
      <c r="L359" s="2"/>
      <c r="M359" s="2"/>
      <c r="N359" s="1"/>
      <c r="O359" s="1"/>
      <c r="P359" s="1"/>
      <c r="Q359" s="1"/>
      <c r="R359" s="1"/>
      <c r="S359" s="68"/>
      <c r="T359" s="1"/>
      <c r="U359" s="1"/>
      <c r="V359" s="1"/>
      <c r="W359" s="1"/>
      <c r="X359" s="1"/>
      <c r="Y359" s="1"/>
      <c r="Z359" s="1"/>
      <c r="AA359" s="1"/>
      <c r="AB359" s="1"/>
      <c r="AK359" s="130">
        <v>23</v>
      </c>
      <c r="AL359" s="131">
        <v>21</v>
      </c>
      <c r="AM359" s="131"/>
      <c r="AN359" s="133">
        <v>29540</v>
      </c>
      <c r="AO359" s="133">
        <f t="shared" si="64"/>
        <v>23021</v>
      </c>
      <c r="AP359" s="74" t="s">
        <v>3010</v>
      </c>
    </row>
    <row r="360" spans="1:42" hidden="1" outlineLevel="1" x14ac:dyDescent="0.2">
      <c r="A360" t="s">
        <v>626</v>
      </c>
      <c r="B360" s="10" t="s">
        <v>977</v>
      </c>
      <c r="C360" s="1">
        <f t="shared" si="67"/>
        <v>397</v>
      </c>
      <c r="D360" s="7">
        <f t="shared" si="61"/>
        <v>1</v>
      </c>
      <c r="E360" s="7">
        <f t="shared" si="62"/>
        <v>2</v>
      </c>
      <c r="F360" s="7">
        <f t="shared" si="63"/>
        <v>3</v>
      </c>
      <c r="G360" s="1">
        <f t="shared" si="65"/>
        <v>83</v>
      </c>
      <c r="H360" s="2">
        <f t="shared" si="66"/>
        <v>0.20906801007556675</v>
      </c>
      <c r="I360" s="8"/>
      <c r="J360" s="2">
        <f t="shared" si="68"/>
        <v>0.4987405541561713</v>
      </c>
      <c r="K360" s="2">
        <f t="shared" si="69"/>
        <v>0.28967254408060455</v>
      </c>
      <c r="L360" s="2">
        <f t="shared" si="70"/>
        <v>0.17632241813602015</v>
      </c>
      <c r="M360" s="2">
        <f t="shared" si="71"/>
        <v>3.5264483627203941E-2</v>
      </c>
      <c r="N360" s="1">
        <v>198</v>
      </c>
      <c r="O360" s="1">
        <v>115</v>
      </c>
      <c r="P360" s="1">
        <v>70</v>
      </c>
      <c r="Q360" s="1">
        <v>10</v>
      </c>
      <c r="R360" s="1">
        <v>2</v>
      </c>
      <c r="S360" s="68">
        <v>2</v>
      </c>
      <c r="T360" s="1">
        <v>0</v>
      </c>
      <c r="U360" s="1"/>
      <c r="V360" s="1"/>
      <c r="W360" s="1"/>
      <c r="X360" s="1"/>
      <c r="Y360" s="1"/>
      <c r="Z360" s="1"/>
      <c r="AA360" s="1"/>
      <c r="AB360" s="1"/>
      <c r="AG360" t="str">
        <f t="shared" si="72"/>
        <v>Greenwood</v>
      </c>
      <c r="AH360" t="s">
        <v>1026</v>
      </c>
      <c r="AI360">
        <v>2</v>
      </c>
      <c r="AK360" s="130">
        <v>23</v>
      </c>
      <c r="AL360" s="131">
        <v>17</v>
      </c>
      <c r="AM360" s="131">
        <v>55</v>
      </c>
      <c r="AN360" s="133">
        <v>29710</v>
      </c>
      <c r="AO360">
        <f t="shared" si="64"/>
        <v>23017</v>
      </c>
      <c r="AP360" s="74" t="s">
        <v>1579</v>
      </c>
    </row>
    <row r="361" spans="1:42" hidden="1" outlineLevel="1" x14ac:dyDescent="0.2">
      <c r="A361" t="s">
        <v>789</v>
      </c>
      <c r="B361" s="10" t="s">
        <v>977</v>
      </c>
      <c r="C361" s="1">
        <f t="shared" si="67"/>
        <v>770</v>
      </c>
      <c r="D361" s="7">
        <f t="shared" si="61"/>
        <v>1</v>
      </c>
      <c r="E361" s="7">
        <f t="shared" si="62"/>
        <v>2</v>
      </c>
      <c r="F361" s="7">
        <f t="shared" si="63"/>
        <v>3</v>
      </c>
      <c r="G361" s="1">
        <f t="shared" si="65"/>
        <v>152</v>
      </c>
      <c r="H361" s="2">
        <f t="shared" si="66"/>
        <v>0.19740259740259741</v>
      </c>
      <c r="I361" s="8"/>
      <c r="J361" s="2">
        <f t="shared" si="68"/>
        <v>0.48961038961038961</v>
      </c>
      <c r="K361" s="2">
        <f t="shared" si="69"/>
        <v>0.29220779220779219</v>
      </c>
      <c r="L361" s="2">
        <f t="shared" si="70"/>
        <v>0.18701298701298702</v>
      </c>
      <c r="M361" s="2">
        <f t="shared" si="71"/>
        <v>3.1168831168831179E-2</v>
      </c>
      <c r="N361" s="1">
        <v>377</v>
      </c>
      <c r="O361" s="1">
        <v>225</v>
      </c>
      <c r="P361" s="1">
        <v>144</v>
      </c>
      <c r="Q361" s="1">
        <v>20</v>
      </c>
      <c r="R361" s="1">
        <v>0</v>
      </c>
      <c r="S361" s="68">
        <v>4</v>
      </c>
      <c r="T361" s="1">
        <v>0</v>
      </c>
      <c r="U361" s="1"/>
      <c r="V361" s="1"/>
      <c r="W361" s="1"/>
      <c r="X361" s="1"/>
      <c r="Y361" s="1"/>
      <c r="Z361" s="1"/>
      <c r="AA361" s="1"/>
      <c r="AB361" s="1"/>
      <c r="AG361" t="str">
        <f t="shared" si="72"/>
        <v>Guilford</v>
      </c>
      <c r="AH361" t="s">
        <v>727</v>
      </c>
      <c r="AI361">
        <v>2</v>
      </c>
      <c r="AK361" s="130">
        <v>23</v>
      </c>
      <c r="AL361" s="131">
        <v>21</v>
      </c>
      <c r="AM361" s="131">
        <v>50</v>
      </c>
      <c r="AN361" s="133">
        <v>30095</v>
      </c>
      <c r="AO361">
        <f t="shared" si="64"/>
        <v>23021</v>
      </c>
      <c r="AP361" s="74" t="s">
        <v>1579</v>
      </c>
    </row>
    <row r="362" spans="1:42" hidden="1" outlineLevel="1" x14ac:dyDescent="0.2">
      <c r="A362" t="s">
        <v>63</v>
      </c>
      <c r="B362" s="10" t="s">
        <v>977</v>
      </c>
      <c r="C362" s="1">
        <f t="shared" si="67"/>
        <v>1495</v>
      </c>
      <c r="D362" s="7">
        <f t="shared" si="61"/>
        <v>1</v>
      </c>
      <c r="E362" s="7">
        <f t="shared" si="62"/>
        <v>2</v>
      </c>
      <c r="F362" s="7">
        <f t="shared" si="63"/>
        <v>3</v>
      </c>
      <c r="G362" s="1">
        <f t="shared" si="65"/>
        <v>490</v>
      </c>
      <c r="H362" s="2">
        <f t="shared" si="66"/>
        <v>0.32775919732441472</v>
      </c>
      <c r="I362" s="8"/>
      <c r="J362" s="2">
        <f t="shared" si="68"/>
        <v>0.57859531772575246</v>
      </c>
      <c r="K362" s="2">
        <f t="shared" si="69"/>
        <v>0.25083612040133779</v>
      </c>
      <c r="L362" s="2">
        <f t="shared" si="70"/>
        <v>0.10100334448160535</v>
      </c>
      <c r="M362" s="2">
        <f t="shared" si="71"/>
        <v>6.9565217391304404E-2</v>
      </c>
      <c r="N362" s="1">
        <v>865</v>
      </c>
      <c r="O362" s="1">
        <v>375</v>
      </c>
      <c r="P362" s="1">
        <v>151</v>
      </c>
      <c r="Q362" s="1">
        <v>63</v>
      </c>
      <c r="R362" s="1">
        <v>30</v>
      </c>
      <c r="S362" s="68">
        <v>9</v>
      </c>
      <c r="T362" s="1">
        <v>2</v>
      </c>
      <c r="U362" s="1"/>
      <c r="V362" s="1"/>
      <c r="W362" s="1">
        <v>0</v>
      </c>
      <c r="X362" s="1"/>
      <c r="Y362" s="1"/>
      <c r="Z362" s="1"/>
      <c r="AA362" s="1"/>
      <c r="AB362" s="1"/>
      <c r="AG362" t="str">
        <f t="shared" si="72"/>
        <v>Hallowell</v>
      </c>
      <c r="AH362" t="s">
        <v>170</v>
      </c>
      <c r="AI362">
        <v>1</v>
      </c>
      <c r="AK362" s="130">
        <v>23</v>
      </c>
      <c r="AL362" s="131">
        <v>11</v>
      </c>
      <c r="AM362" s="131">
        <v>55</v>
      </c>
      <c r="AN362" s="133">
        <v>30550</v>
      </c>
      <c r="AO362">
        <f t="shared" si="64"/>
        <v>23011</v>
      </c>
      <c r="AP362" s="74" t="s">
        <v>2331</v>
      </c>
    </row>
    <row r="363" spans="1:42" hidden="1" outlineLevel="1" x14ac:dyDescent="0.2">
      <c r="A363" t="s">
        <v>2480</v>
      </c>
      <c r="B363" s="10" t="s">
        <v>977</v>
      </c>
      <c r="C363" s="1">
        <f t="shared" si="67"/>
        <v>111</v>
      </c>
      <c r="D363" s="7">
        <f t="shared" si="61"/>
        <v>1</v>
      </c>
      <c r="E363" s="7">
        <f t="shared" si="62"/>
        <v>2</v>
      </c>
      <c r="F363" s="7">
        <f t="shared" si="63"/>
        <v>3</v>
      </c>
      <c r="G363" s="1">
        <f t="shared" si="65"/>
        <v>56</v>
      </c>
      <c r="H363" s="2">
        <f t="shared" si="66"/>
        <v>0.50450450450450446</v>
      </c>
      <c r="I363" s="8"/>
      <c r="J363" s="2">
        <f t="shared" si="68"/>
        <v>0.68468468468468469</v>
      </c>
      <c r="K363" s="2">
        <f t="shared" si="69"/>
        <v>0.18018018018018017</v>
      </c>
      <c r="L363" s="2">
        <f t="shared" si="70"/>
        <v>0.11711711711711711</v>
      </c>
      <c r="M363" s="2">
        <f t="shared" si="71"/>
        <v>1.8018018018018028E-2</v>
      </c>
      <c r="N363" s="1">
        <v>76</v>
      </c>
      <c r="O363" s="1">
        <v>20</v>
      </c>
      <c r="P363" s="1">
        <v>13</v>
      </c>
      <c r="Q363" s="1">
        <v>2</v>
      </c>
      <c r="R363" s="1">
        <v>0</v>
      </c>
      <c r="S363" s="68">
        <v>0</v>
      </c>
      <c r="T363" s="1">
        <v>0</v>
      </c>
      <c r="U363" s="1"/>
      <c r="V363" s="1"/>
      <c r="W363" s="1"/>
      <c r="X363" s="1"/>
      <c r="Y363" s="1"/>
      <c r="Z363" s="1"/>
      <c r="AA363" s="1"/>
      <c r="AB363" s="1"/>
      <c r="AG363" t="str">
        <f t="shared" si="72"/>
        <v>Hamlin</v>
      </c>
      <c r="AH363" t="s">
        <v>512</v>
      </c>
      <c r="AI363">
        <v>2</v>
      </c>
      <c r="AK363" s="130">
        <v>23</v>
      </c>
      <c r="AL363" s="131">
        <v>3</v>
      </c>
      <c r="AM363" s="131">
        <v>125</v>
      </c>
      <c r="AN363" s="133">
        <v>30690</v>
      </c>
      <c r="AO363">
        <f t="shared" si="64"/>
        <v>23003</v>
      </c>
      <c r="AP363" s="74" t="s">
        <v>1579</v>
      </c>
    </row>
    <row r="364" spans="1:42" hidden="1" outlineLevel="1" x14ac:dyDescent="0.2">
      <c r="A364" t="s">
        <v>1362</v>
      </c>
      <c r="B364" s="10" t="s">
        <v>977</v>
      </c>
      <c r="C364" s="1">
        <f t="shared" si="67"/>
        <v>47</v>
      </c>
      <c r="D364" s="7">
        <f t="shared" si="61"/>
        <v>1</v>
      </c>
      <c r="E364" s="7">
        <f t="shared" si="62"/>
        <v>1</v>
      </c>
      <c r="F364" s="7">
        <f t="shared" si="63"/>
        <v>3</v>
      </c>
      <c r="G364" s="1">
        <f t="shared" si="65"/>
        <v>0</v>
      </c>
      <c r="H364" s="2">
        <f t="shared" si="66"/>
        <v>0</v>
      </c>
      <c r="I364" s="8"/>
      <c r="J364" s="2">
        <f t="shared" si="68"/>
        <v>0.36170212765957449</v>
      </c>
      <c r="K364" s="2">
        <f t="shared" si="69"/>
        <v>0.36170212765957449</v>
      </c>
      <c r="L364" s="2">
        <f t="shared" si="70"/>
        <v>0.27659574468085107</v>
      </c>
      <c r="M364" s="2">
        <f t="shared" si="71"/>
        <v>0</v>
      </c>
      <c r="N364" s="1">
        <v>17</v>
      </c>
      <c r="O364" s="1">
        <v>17</v>
      </c>
      <c r="P364" s="1">
        <v>13</v>
      </c>
      <c r="Q364" s="1">
        <v>0</v>
      </c>
      <c r="R364" s="1">
        <v>0</v>
      </c>
      <c r="S364" s="68">
        <v>0</v>
      </c>
      <c r="T364" s="1">
        <v>0</v>
      </c>
      <c r="U364" s="1"/>
      <c r="V364" s="1"/>
      <c r="W364" s="1"/>
      <c r="X364" s="1"/>
      <c r="Y364" s="1"/>
      <c r="Z364" s="1"/>
      <c r="AA364" s="1"/>
      <c r="AB364" s="1"/>
      <c r="AG364" t="str">
        <f t="shared" si="72"/>
        <v>Hammond</v>
      </c>
      <c r="AH364" t="s">
        <v>512</v>
      </c>
      <c r="AI364">
        <v>2</v>
      </c>
      <c r="AK364" s="130">
        <v>23</v>
      </c>
      <c r="AL364" s="131">
        <v>3</v>
      </c>
      <c r="AM364" s="131">
        <v>130</v>
      </c>
      <c r="AN364" s="133">
        <v>30725</v>
      </c>
      <c r="AO364">
        <f t="shared" si="64"/>
        <v>23003</v>
      </c>
      <c r="AP364" s="74" t="s">
        <v>1579</v>
      </c>
    </row>
    <row r="365" spans="1:42" hidden="1" outlineLevel="1" x14ac:dyDescent="0.2">
      <c r="A365" t="s">
        <v>715</v>
      </c>
      <c r="B365" s="10" t="s">
        <v>977</v>
      </c>
      <c r="C365" s="1">
        <f t="shared" si="67"/>
        <v>3424</v>
      </c>
      <c r="D365" s="7">
        <f t="shared" si="61"/>
        <v>1</v>
      </c>
      <c r="E365" s="7">
        <f t="shared" si="62"/>
        <v>2</v>
      </c>
      <c r="F365" s="7">
        <f t="shared" si="63"/>
        <v>3</v>
      </c>
      <c r="G365" s="1">
        <f t="shared" si="65"/>
        <v>241</v>
      </c>
      <c r="H365" s="2">
        <f t="shared" si="66"/>
        <v>7.0385514018691586E-2</v>
      </c>
      <c r="I365" s="8"/>
      <c r="J365" s="2">
        <f t="shared" si="68"/>
        <v>0.46086448598130841</v>
      </c>
      <c r="K365" s="2">
        <f t="shared" si="69"/>
        <v>0.39047897196261683</v>
      </c>
      <c r="L365" s="2">
        <f t="shared" si="70"/>
        <v>0.11536214953271028</v>
      </c>
      <c r="M365" s="2">
        <f t="shared" si="71"/>
        <v>3.3294392523364427E-2</v>
      </c>
      <c r="N365" s="1">
        <v>1578</v>
      </c>
      <c r="O365" s="1">
        <v>1337</v>
      </c>
      <c r="P365" s="1">
        <v>395</v>
      </c>
      <c r="Q365" s="1">
        <v>89</v>
      </c>
      <c r="R365" s="1">
        <v>15</v>
      </c>
      <c r="S365" s="68">
        <v>6</v>
      </c>
      <c r="T365" s="1">
        <v>1</v>
      </c>
      <c r="U365" s="1"/>
      <c r="V365" s="1"/>
      <c r="W365" s="1">
        <v>3</v>
      </c>
      <c r="X365" s="1"/>
      <c r="Y365" s="1"/>
      <c r="Z365" s="1"/>
      <c r="AA365" s="1"/>
      <c r="AB365" s="1"/>
      <c r="AG365" t="str">
        <f t="shared" si="72"/>
        <v>Hampden</v>
      </c>
      <c r="AH365" t="s">
        <v>713</v>
      </c>
      <c r="AI365">
        <v>2</v>
      </c>
      <c r="AK365" s="130">
        <v>23</v>
      </c>
      <c r="AL365" s="131">
        <v>19</v>
      </c>
      <c r="AM365" s="131">
        <v>140</v>
      </c>
      <c r="AN365" s="133">
        <v>30795</v>
      </c>
      <c r="AO365">
        <f t="shared" si="64"/>
        <v>23019</v>
      </c>
      <c r="AP365" s="74" t="s">
        <v>1579</v>
      </c>
    </row>
    <row r="366" spans="1:42" hidden="1" outlineLevel="1" x14ac:dyDescent="0.2">
      <c r="A366" t="s">
        <v>1827</v>
      </c>
      <c r="B366" s="10" t="s">
        <v>977</v>
      </c>
      <c r="C366" s="1">
        <f t="shared" si="67"/>
        <v>927</v>
      </c>
      <c r="D366" s="7">
        <f t="shared" ref="D366:D429" si="73">RANK(N366,(N366:AE366))</f>
        <v>1</v>
      </c>
      <c r="E366" s="7">
        <f t="shared" ref="E366:E429" si="74">RANK(O366,(N366:AE366))</f>
        <v>2</v>
      </c>
      <c r="F366" s="7">
        <f t="shared" ref="F366:F429" si="75">RANK(P366,(N366:AE366))</f>
        <v>3</v>
      </c>
      <c r="G366" s="1">
        <f t="shared" si="65"/>
        <v>85</v>
      </c>
      <c r="H366" s="2">
        <f t="shared" si="66"/>
        <v>9.1693635382955774E-2</v>
      </c>
      <c r="I366" s="8"/>
      <c r="J366" s="2">
        <f t="shared" si="68"/>
        <v>0.44336569579288027</v>
      </c>
      <c r="K366" s="2">
        <f t="shared" si="69"/>
        <v>0.35167206040992449</v>
      </c>
      <c r="L366" s="2">
        <f t="shared" si="70"/>
        <v>0.1499460625674218</v>
      </c>
      <c r="M366" s="2">
        <f t="shared" si="71"/>
        <v>5.5016181229773503E-2</v>
      </c>
      <c r="N366" s="1">
        <v>411</v>
      </c>
      <c r="O366" s="1">
        <v>326</v>
      </c>
      <c r="P366" s="1">
        <v>139</v>
      </c>
      <c r="Q366" s="1">
        <v>38</v>
      </c>
      <c r="R366" s="1">
        <v>5</v>
      </c>
      <c r="S366" s="68">
        <v>6</v>
      </c>
      <c r="T366" s="1">
        <v>2</v>
      </c>
      <c r="U366" s="1"/>
      <c r="V366" s="1"/>
      <c r="W366" s="1"/>
      <c r="X366" s="1"/>
      <c r="Y366" s="1"/>
      <c r="Z366" s="1"/>
      <c r="AA366" s="1"/>
      <c r="AB366" s="1"/>
      <c r="AG366" t="str">
        <f t="shared" si="72"/>
        <v>Hancock</v>
      </c>
      <c r="AH366" t="s">
        <v>1827</v>
      </c>
      <c r="AI366">
        <v>2</v>
      </c>
      <c r="AK366" s="130">
        <v>23</v>
      </c>
      <c r="AL366" s="131">
        <v>9</v>
      </c>
      <c r="AM366" s="131">
        <v>80</v>
      </c>
      <c r="AN366" s="133">
        <v>30970</v>
      </c>
      <c r="AO366">
        <f t="shared" si="64"/>
        <v>23009</v>
      </c>
      <c r="AP366" s="74" t="s">
        <v>1579</v>
      </c>
    </row>
    <row r="367" spans="1:42" hidden="1" outlineLevel="1" x14ac:dyDescent="0.2">
      <c r="A367" t="s">
        <v>1284</v>
      </c>
      <c r="B367" s="10" t="s">
        <v>977</v>
      </c>
      <c r="C367" s="1">
        <f t="shared" si="67"/>
        <v>163</v>
      </c>
      <c r="D367" s="7">
        <f t="shared" si="73"/>
        <v>1</v>
      </c>
      <c r="E367" s="7">
        <f t="shared" si="74"/>
        <v>2</v>
      </c>
      <c r="F367" s="7">
        <f t="shared" si="75"/>
        <v>3</v>
      </c>
      <c r="G367" s="1">
        <f t="shared" si="65"/>
        <v>26</v>
      </c>
      <c r="H367" s="2">
        <f t="shared" si="66"/>
        <v>0.15950920245398773</v>
      </c>
      <c r="I367" s="8"/>
      <c r="J367" s="2">
        <f t="shared" si="68"/>
        <v>0.49079754601226994</v>
      </c>
      <c r="K367" s="2">
        <f t="shared" si="69"/>
        <v>0.33128834355828218</v>
      </c>
      <c r="L367" s="2">
        <f t="shared" si="70"/>
        <v>0.12269938650306748</v>
      </c>
      <c r="M367" s="2">
        <f t="shared" si="71"/>
        <v>5.5214723926380341E-2</v>
      </c>
      <c r="N367" s="1">
        <v>80</v>
      </c>
      <c r="O367" s="1">
        <v>54</v>
      </c>
      <c r="P367" s="1">
        <v>20</v>
      </c>
      <c r="Q367" s="1">
        <v>6</v>
      </c>
      <c r="R367" s="1">
        <v>2</v>
      </c>
      <c r="S367" s="68">
        <v>1</v>
      </c>
      <c r="T367" s="1">
        <v>0</v>
      </c>
      <c r="U367" s="1"/>
      <c r="V367" s="1"/>
      <c r="W367" s="1"/>
      <c r="X367" s="1"/>
      <c r="Y367" s="1"/>
      <c r="Z367" s="1"/>
      <c r="AA367" s="1"/>
      <c r="AB367" s="1"/>
      <c r="AG367" t="str">
        <f t="shared" si="72"/>
        <v>Hanover</v>
      </c>
      <c r="AH367" t="s">
        <v>1026</v>
      </c>
      <c r="AI367">
        <v>2</v>
      </c>
      <c r="AK367" s="130">
        <v>23</v>
      </c>
      <c r="AL367" s="131">
        <v>17</v>
      </c>
      <c r="AM367" s="131">
        <v>60</v>
      </c>
      <c r="AN367" s="133">
        <v>31110</v>
      </c>
      <c r="AO367">
        <f t="shared" ref="AO367:AO430" si="76">AK367*1000+AL367</f>
        <v>23017</v>
      </c>
      <c r="AP367" s="74" t="s">
        <v>1579</v>
      </c>
    </row>
    <row r="368" spans="1:42" hidden="1" outlineLevel="1" x14ac:dyDescent="0.2">
      <c r="A368" t="s">
        <v>1363</v>
      </c>
      <c r="B368" s="10" t="s">
        <v>977</v>
      </c>
      <c r="C368" s="1">
        <f t="shared" si="67"/>
        <v>405</v>
      </c>
      <c r="D368" s="7">
        <f t="shared" si="73"/>
        <v>1</v>
      </c>
      <c r="E368" s="7">
        <f t="shared" si="74"/>
        <v>2</v>
      </c>
      <c r="F368" s="7">
        <f t="shared" si="75"/>
        <v>3</v>
      </c>
      <c r="G368" s="1">
        <f t="shared" ref="G368:G431" si="77">MAX(N368:P368)-LARGE(N368:P368,2)</f>
        <v>140</v>
      </c>
      <c r="H368" s="2">
        <f t="shared" ref="H368:H431" si="78">G368/C368</f>
        <v>0.34567901234567899</v>
      </c>
      <c r="I368" s="8"/>
      <c r="J368" s="2">
        <f t="shared" si="68"/>
        <v>0.5679012345679012</v>
      </c>
      <c r="K368" s="2">
        <f t="shared" si="69"/>
        <v>0.22222222222222221</v>
      </c>
      <c r="L368" s="2">
        <f t="shared" si="70"/>
        <v>0.17777777777777778</v>
      </c>
      <c r="M368" s="2">
        <f t="shared" si="71"/>
        <v>3.2098765432098803E-2</v>
      </c>
      <c r="N368" s="1">
        <v>230</v>
      </c>
      <c r="O368" s="1">
        <v>90</v>
      </c>
      <c r="P368" s="1">
        <v>72</v>
      </c>
      <c r="Q368" s="1">
        <v>10</v>
      </c>
      <c r="R368" s="1">
        <v>3</v>
      </c>
      <c r="S368" s="68">
        <v>0</v>
      </c>
      <c r="T368" s="1">
        <v>0</v>
      </c>
      <c r="U368" s="1"/>
      <c r="V368" s="1"/>
      <c r="W368" s="1"/>
      <c r="X368" s="1"/>
      <c r="Y368" s="1"/>
      <c r="Z368" s="1"/>
      <c r="AA368" s="1"/>
      <c r="AB368" s="1"/>
      <c r="AG368" t="str">
        <f t="shared" si="72"/>
        <v>Harmony</v>
      </c>
      <c r="AH368" t="s">
        <v>2138</v>
      </c>
      <c r="AI368">
        <v>2</v>
      </c>
      <c r="AK368" s="130">
        <v>23</v>
      </c>
      <c r="AL368" s="131">
        <v>25</v>
      </c>
      <c r="AM368" s="131">
        <v>65</v>
      </c>
      <c r="AN368" s="133">
        <v>31355</v>
      </c>
      <c r="AO368">
        <f t="shared" si="76"/>
        <v>23025</v>
      </c>
      <c r="AP368" s="74" t="s">
        <v>1579</v>
      </c>
    </row>
    <row r="369" spans="1:42" hidden="1" outlineLevel="1" x14ac:dyDescent="0.2">
      <c r="A369" t="s">
        <v>909</v>
      </c>
      <c r="B369" s="10" t="s">
        <v>977</v>
      </c>
      <c r="C369" s="1">
        <f t="shared" si="67"/>
        <v>3178</v>
      </c>
      <c r="D369" s="7">
        <f t="shared" si="73"/>
        <v>1</v>
      </c>
      <c r="E369" s="7">
        <f t="shared" si="74"/>
        <v>2</v>
      </c>
      <c r="F369" s="7">
        <f t="shared" si="75"/>
        <v>3</v>
      </c>
      <c r="G369" s="1">
        <f t="shared" si="77"/>
        <v>263</v>
      </c>
      <c r="H369" s="2">
        <f t="shared" si="78"/>
        <v>8.2756450597860284E-2</v>
      </c>
      <c r="I369" s="8"/>
      <c r="J369" s="2">
        <f t="shared" si="68"/>
        <v>0.45154185022026433</v>
      </c>
      <c r="K369" s="2">
        <f t="shared" si="69"/>
        <v>0.36878539962240403</v>
      </c>
      <c r="L369" s="2">
        <f t="shared" si="70"/>
        <v>0.12586532410320955</v>
      </c>
      <c r="M369" s="2">
        <f t="shared" si="71"/>
        <v>5.3807426054122032E-2</v>
      </c>
      <c r="N369" s="1">
        <v>1435</v>
      </c>
      <c r="O369" s="1">
        <v>1172</v>
      </c>
      <c r="P369" s="1">
        <v>400</v>
      </c>
      <c r="Q369" s="1">
        <v>136</v>
      </c>
      <c r="R369" s="1">
        <v>23</v>
      </c>
      <c r="S369" s="68">
        <v>5</v>
      </c>
      <c r="T369" s="1">
        <v>7</v>
      </c>
      <c r="U369" s="1"/>
      <c r="V369" s="1"/>
      <c r="W369" s="1"/>
      <c r="X369" s="1"/>
      <c r="Y369" s="1"/>
      <c r="Z369" s="1"/>
      <c r="AA369" s="1"/>
      <c r="AB369" s="1"/>
      <c r="AG369" t="str">
        <f t="shared" si="72"/>
        <v>Harpswell</v>
      </c>
      <c r="AH369" t="s">
        <v>2220</v>
      </c>
      <c r="AI369">
        <v>1</v>
      </c>
      <c r="AK369" s="130">
        <v>23</v>
      </c>
      <c r="AL369" s="131">
        <v>5</v>
      </c>
      <c r="AM369" s="131">
        <v>55</v>
      </c>
      <c r="AN369" s="133">
        <v>31390</v>
      </c>
      <c r="AO369">
        <f t="shared" si="76"/>
        <v>23005</v>
      </c>
      <c r="AP369" s="74" t="s">
        <v>1579</v>
      </c>
    </row>
    <row r="370" spans="1:42" hidden="1" outlineLevel="1" x14ac:dyDescent="0.2">
      <c r="A370" t="s">
        <v>2567</v>
      </c>
      <c r="B370" s="10" t="s">
        <v>977</v>
      </c>
      <c r="C370" s="1">
        <f t="shared" si="67"/>
        <v>398</v>
      </c>
      <c r="D370" s="7">
        <f t="shared" si="73"/>
        <v>1</v>
      </c>
      <c r="E370" s="7">
        <f t="shared" si="74"/>
        <v>2</v>
      </c>
      <c r="F370" s="7">
        <f t="shared" si="75"/>
        <v>3</v>
      </c>
      <c r="G370" s="1">
        <f t="shared" si="77"/>
        <v>28</v>
      </c>
      <c r="H370" s="2">
        <f t="shared" si="78"/>
        <v>7.0351758793969849E-2</v>
      </c>
      <c r="I370" s="8"/>
      <c r="J370" s="2">
        <f t="shared" si="68"/>
        <v>0.37939698492462309</v>
      </c>
      <c r="K370" s="2">
        <f t="shared" si="69"/>
        <v>0.30904522613065327</v>
      </c>
      <c r="L370" s="2">
        <f t="shared" si="70"/>
        <v>0.24371859296482412</v>
      </c>
      <c r="M370" s="2">
        <f t="shared" si="71"/>
        <v>6.7839195979899569E-2</v>
      </c>
      <c r="N370" s="1">
        <v>151</v>
      </c>
      <c r="O370" s="1">
        <v>123</v>
      </c>
      <c r="P370" s="1">
        <v>97</v>
      </c>
      <c r="Q370" s="1">
        <v>24</v>
      </c>
      <c r="R370" s="1">
        <v>3</v>
      </c>
      <c r="S370" s="68">
        <v>0</v>
      </c>
      <c r="T370" s="1">
        <v>0</v>
      </c>
      <c r="U370" s="1"/>
      <c r="V370" s="1"/>
      <c r="W370" s="1"/>
      <c r="X370" s="1"/>
      <c r="Y370" s="1"/>
      <c r="Z370" s="1"/>
      <c r="AA370" s="1"/>
      <c r="AB370" s="1"/>
      <c r="AG370" t="str">
        <f t="shared" si="72"/>
        <v>Harrington</v>
      </c>
      <c r="AH370" t="s">
        <v>3298</v>
      </c>
      <c r="AI370">
        <v>2</v>
      </c>
      <c r="AK370" s="130">
        <v>23</v>
      </c>
      <c r="AL370" s="131">
        <v>29</v>
      </c>
      <c r="AM370" s="131">
        <v>110</v>
      </c>
      <c r="AN370" s="133">
        <v>31530</v>
      </c>
      <c r="AO370">
        <f t="shared" si="76"/>
        <v>23029</v>
      </c>
      <c r="AP370" s="74" t="s">
        <v>1579</v>
      </c>
    </row>
    <row r="371" spans="1:42" hidden="1" outlineLevel="1" x14ac:dyDescent="0.2">
      <c r="A371" t="s">
        <v>1020</v>
      </c>
      <c r="B371" s="10" t="s">
        <v>977</v>
      </c>
      <c r="C371" s="1">
        <f t="shared" si="67"/>
        <v>1152</v>
      </c>
      <c r="D371" s="7">
        <f t="shared" si="73"/>
        <v>1</v>
      </c>
      <c r="E371" s="7">
        <f t="shared" si="74"/>
        <v>2</v>
      </c>
      <c r="F371" s="7">
        <f t="shared" si="75"/>
        <v>3</v>
      </c>
      <c r="G371" s="1">
        <f t="shared" si="77"/>
        <v>171</v>
      </c>
      <c r="H371" s="2">
        <f t="shared" si="78"/>
        <v>0.1484375</v>
      </c>
      <c r="I371" s="8"/>
      <c r="J371" s="2">
        <f t="shared" si="68"/>
        <v>0.48003472222222221</v>
      </c>
      <c r="K371" s="2">
        <f t="shared" si="69"/>
        <v>0.33159722222222221</v>
      </c>
      <c r="L371" s="2">
        <f t="shared" si="70"/>
        <v>0.17447916666666666</v>
      </c>
      <c r="M371" s="2">
        <f t="shared" si="71"/>
        <v>1.3888888888888923E-2</v>
      </c>
      <c r="N371" s="1">
        <v>553</v>
      </c>
      <c r="O371" s="1">
        <v>382</v>
      </c>
      <c r="P371" s="1">
        <v>201</v>
      </c>
      <c r="Q371" s="1">
        <v>15</v>
      </c>
      <c r="R371" s="1">
        <v>1</v>
      </c>
      <c r="S371" s="68">
        <v>0</v>
      </c>
      <c r="T371" s="1">
        <v>0</v>
      </c>
      <c r="U371" s="1"/>
      <c r="V371" s="1"/>
      <c r="W371" s="1"/>
      <c r="X371" s="1"/>
      <c r="Y371" s="1"/>
      <c r="Z371" s="1"/>
      <c r="AA371" s="1"/>
      <c r="AB371" s="1"/>
      <c r="AG371" t="str">
        <f t="shared" si="72"/>
        <v>Harrison</v>
      </c>
      <c r="AH371" t="s">
        <v>2220</v>
      </c>
      <c r="AI371">
        <v>1</v>
      </c>
      <c r="AK371" s="130">
        <v>23</v>
      </c>
      <c r="AL371" s="131">
        <v>5</v>
      </c>
      <c r="AM371" s="131">
        <v>60</v>
      </c>
      <c r="AN371" s="133">
        <v>31600</v>
      </c>
      <c r="AO371">
        <f t="shared" si="76"/>
        <v>23005</v>
      </c>
      <c r="AP371" s="74" t="s">
        <v>1579</v>
      </c>
    </row>
    <row r="372" spans="1:42" hidden="1" outlineLevel="1" x14ac:dyDescent="0.2">
      <c r="A372" t="s">
        <v>2956</v>
      </c>
      <c r="B372" s="10" t="s">
        <v>977</v>
      </c>
      <c r="C372" s="1">
        <f t="shared" si="67"/>
        <v>407</v>
      </c>
      <c r="D372" s="7">
        <f t="shared" si="73"/>
        <v>1</v>
      </c>
      <c r="E372" s="7">
        <f t="shared" si="74"/>
        <v>2</v>
      </c>
      <c r="F372" s="7">
        <f t="shared" si="75"/>
        <v>3</v>
      </c>
      <c r="G372" s="1">
        <f t="shared" si="77"/>
        <v>64</v>
      </c>
      <c r="H372" s="2">
        <f t="shared" si="78"/>
        <v>0.15724815724815724</v>
      </c>
      <c r="I372" s="8"/>
      <c r="J372" s="2">
        <f t="shared" si="68"/>
        <v>0.45945945945945948</v>
      </c>
      <c r="K372" s="2">
        <f t="shared" si="69"/>
        <v>0.30221130221130221</v>
      </c>
      <c r="L372" s="2">
        <f t="shared" si="70"/>
        <v>0.21375921375921375</v>
      </c>
      <c r="M372" s="2">
        <f t="shared" si="71"/>
        <v>2.4570024570024607E-2</v>
      </c>
      <c r="N372" s="1">
        <v>187</v>
      </c>
      <c r="O372" s="1">
        <v>123</v>
      </c>
      <c r="P372" s="1">
        <v>87</v>
      </c>
      <c r="Q372" s="1">
        <v>10</v>
      </c>
      <c r="R372" s="1">
        <v>0</v>
      </c>
      <c r="S372" s="68">
        <v>0</v>
      </c>
      <c r="T372" s="1">
        <v>0</v>
      </c>
      <c r="U372" s="1"/>
      <c r="V372" s="1"/>
      <c r="W372" s="1"/>
      <c r="X372" s="1"/>
      <c r="Y372" s="1"/>
      <c r="Z372" s="1"/>
      <c r="AA372" s="1"/>
      <c r="AB372" s="1"/>
      <c r="AG372" t="str">
        <f t="shared" si="72"/>
        <v>Hartford</v>
      </c>
      <c r="AH372" t="s">
        <v>1026</v>
      </c>
      <c r="AI372">
        <v>2</v>
      </c>
      <c r="AK372" s="130">
        <v>23</v>
      </c>
      <c r="AL372" s="131">
        <v>17</v>
      </c>
      <c r="AM372" s="131">
        <v>65</v>
      </c>
      <c r="AN372" s="133">
        <v>31670</v>
      </c>
      <c r="AO372">
        <f t="shared" si="76"/>
        <v>23017</v>
      </c>
      <c r="AP372" s="74" t="s">
        <v>1579</v>
      </c>
    </row>
    <row r="373" spans="1:42" hidden="1" outlineLevel="1" x14ac:dyDescent="0.2">
      <c r="A373" t="s">
        <v>1395</v>
      </c>
      <c r="B373" s="10" t="s">
        <v>977</v>
      </c>
      <c r="C373" s="1">
        <f t="shared" si="67"/>
        <v>717</v>
      </c>
      <c r="D373" s="7">
        <f t="shared" si="73"/>
        <v>1</v>
      </c>
      <c r="E373" s="7">
        <f t="shared" si="74"/>
        <v>2</v>
      </c>
      <c r="F373" s="7">
        <f t="shared" si="75"/>
        <v>3</v>
      </c>
      <c r="G373" s="1">
        <f t="shared" si="77"/>
        <v>73</v>
      </c>
      <c r="H373" s="2">
        <f t="shared" si="78"/>
        <v>0.10181311018131102</v>
      </c>
      <c r="I373" s="8"/>
      <c r="J373" s="2">
        <f t="shared" si="68"/>
        <v>0.44351464435146443</v>
      </c>
      <c r="K373" s="2">
        <f t="shared" si="69"/>
        <v>0.34170153417015342</v>
      </c>
      <c r="L373" s="2">
        <f t="shared" si="70"/>
        <v>0.19107391910739191</v>
      </c>
      <c r="M373" s="2">
        <f t="shared" si="71"/>
        <v>2.3709902370990299E-2</v>
      </c>
      <c r="N373" s="1">
        <v>318</v>
      </c>
      <c r="O373" s="1">
        <v>245</v>
      </c>
      <c r="P373" s="1">
        <v>137</v>
      </c>
      <c r="Q373" s="1">
        <v>13</v>
      </c>
      <c r="R373" s="1">
        <v>1</v>
      </c>
      <c r="S373" s="68">
        <v>3</v>
      </c>
      <c r="T373" s="1">
        <v>0</v>
      </c>
      <c r="U373" s="1"/>
      <c r="V373" s="1"/>
      <c r="W373" s="1"/>
      <c r="X373" s="1"/>
      <c r="Y373" s="1"/>
      <c r="Z373" s="1"/>
      <c r="AA373" s="1"/>
      <c r="AB373" s="1"/>
      <c r="AG373" t="str">
        <f t="shared" si="72"/>
        <v>Hartland</v>
      </c>
      <c r="AH373" t="s">
        <v>2138</v>
      </c>
      <c r="AI373">
        <v>2</v>
      </c>
      <c r="AK373" s="130">
        <v>23</v>
      </c>
      <c r="AL373" s="131">
        <v>25</v>
      </c>
      <c r="AM373" s="131">
        <v>70</v>
      </c>
      <c r="AN373" s="133">
        <v>31740</v>
      </c>
      <c r="AO373">
        <f t="shared" si="76"/>
        <v>23025</v>
      </c>
      <c r="AP373" s="74" t="s">
        <v>1579</v>
      </c>
    </row>
    <row r="374" spans="1:42" hidden="1" outlineLevel="1" x14ac:dyDescent="0.2">
      <c r="A374" t="s">
        <v>1919</v>
      </c>
      <c r="B374" s="10" t="s">
        <v>977</v>
      </c>
      <c r="C374" s="1">
        <f t="shared" si="67"/>
        <v>75</v>
      </c>
      <c r="D374" s="7">
        <f t="shared" si="73"/>
        <v>2</v>
      </c>
      <c r="E374" s="7">
        <f t="shared" si="74"/>
        <v>1</v>
      </c>
      <c r="F374" s="7">
        <f t="shared" si="75"/>
        <v>3</v>
      </c>
      <c r="G374" s="1">
        <f t="shared" si="77"/>
        <v>1</v>
      </c>
      <c r="H374" s="2">
        <f t="shared" si="78"/>
        <v>1.3333333333333334E-2</v>
      </c>
      <c r="I374" s="8"/>
      <c r="J374" s="2">
        <f t="shared" si="68"/>
        <v>0.36</v>
      </c>
      <c r="K374" s="2">
        <f t="shared" si="69"/>
        <v>0.37333333333333335</v>
      </c>
      <c r="L374" s="2">
        <f t="shared" si="70"/>
        <v>0.24</v>
      </c>
      <c r="M374" s="2">
        <f t="shared" si="71"/>
        <v>2.6666666666666672E-2</v>
      </c>
      <c r="N374" s="1">
        <v>27</v>
      </c>
      <c r="O374" s="1">
        <v>28</v>
      </c>
      <c r="P374" s="1">
        <v>18</v>
      </c>
      <c r="Q374" s="1">
        <v>1</v>
      </c>
      <c r="R374" s="1">
        <v>1</v>
      </c>
      <c r="S374" s="68">
        <v>0</v>
      </c>
      <c r="T374" s="1">
        <v>0</v>
      </c>
      <c r="U374" s="1"/>
      <c r="V374" s="1"/>
      <c r="W374" s="1"/>
      <c r="X374" s="1"/>
      <c r="Y374" s="1"/>
      <c r="Z374" s="1"/>
      <c r="AA374" s="1"/>
      <c r="AB374" s="1"/>
      <c r="AG374" t="str">
        <f t="shared" si="72"/>
        <v>Haynesville</v>
      </c>
      <c r="AH374" t="s">
        <v>512</v>
      </c>
      <c r="AI374">
        <v>2</v>
      </c>
      <c r="AK374" s="130">
        <v>23</v>
      </c>
      <c r="AL374" s="131">
        <v>3</v>
      </c>
      <c r="AM374" s="131">
        <v>135</v>
      </c>
      <c r="AN374" s="133">
        <v>32195</v>
      </c>
      <c r="AO374">
        <f t="shared" si="76"/>
        <v>23003</v>
      </c>
      <c r="AP374" s="74" t="s">
        <v>1579</v>
      </c>
    </row>
    <row r="375" spans="1:42" hidden="1" outlineLevel="1" x14ac:dyDescent="0.2">
      <c r="A375" t="s">
        <v>1963</v>
      </c>
      <c r="B375" s="10" t="s">
        <v>977</v>
      </c>
      <c r="C375" s="1">
        <f t="shared" si="67"/>
        <v>467</v>
      </c>
      <c r="D375" s="7">
        <f t="shared" si="73"/>
        <v>1</v>
      </c>
      <c r="E375" s="7">
        <f t="shared" si="74"/>
        <v>2</v>
      </c>
      <c r="F375" s="7">
        <f t="shared" si="75"/>
        <v>3</v>
      </c>
      <c r="G375" s="1">
        <f t="shared" si="77"/>
        <v>54</v>
      </c>
      <c r="H375" s="2">
        <f t="shared" si="78"/>
        <v>0.11563169164882227</v>
      </c>
      <c r="I375" s="8"/>
      <c r="J375" s="2">
        <f t="shared" si="68"/>
        <v>0.4411134903640257</v>
      </c>
      <c r="K375" s="2">
        <f t="shared" si="69"/>
        <v>0.32548179871520344</v>
      </c>
      <c r="L375" s="2">
        <f t="shared" si="70"/>
        <v>0.20985010706638116</v>
      </c>
      <c r="M375" s="2">
        <f t="shared" si="71"/>
        <v>2.3554603854389705E-2</v>
      </c>
      <c r="N375" s="1">
        <v>206</v>
      </c>
      <c r="O375" s="1">
        <v>152</v>
      </c>
      <c r="P375" s="1">
        <v>98</v>
      </c>
      <c r="Q375" s="1">
        <v>10</v>
      </c>
      <c r="R375" s="1">
        <v>0</v>
      </c>
      <c r="S375" s="68">
        <v>1</v>
      </c>
      <c r="T375" s="1">
        <v>0</v>
      </c>
      <c r="U375" s="1"/>
      <c r="V375" s="1"/>
      <c r="W375" s="1"/>
      <c r="X375" s="1"/>
      <c r="Y375" s="1"/>
      <c r="Z375" s="1"/>
      <c r="AA375" s="1"/>
      <c r="AB375" s="1"/>
      <c r="AG375" t="str">
        <f t="shared" si="72"/>
        <v>Hebron</v>
      </c>
      <c r="AH375" t="s">
        <v>1026</v>
      </c>
      <c r="AI375">
        <v>2</v>
      </c>
      <c r="AK375" s="130">
        <v>23</v>
      </c>
      <c r="AL375" s="131">
        <v>17</v>
      </c>
      <c r="AM375" s="131">
        <v>70</v>
      </c>
      <c r="AN375" s="133">
        <v>32370</v>
      </c>
      <c r="AO375">
        <f t="shared" si="76"/>
        <v>23017</v>
      </c>
      <c r="AP375" s="74" t="s">
        <v>1579</v>
      </c>
    </row>
    <row r="376" spans="1:42" hidden="1" outlineLevel="1" x14ac:dyDescent="0.2">
      <c r="A376" t="s">
        <v>2265</v>
      </c>
      <c r="B376" s="10" t="s">
        <v>977</v>
      </c>
      <c r="C376" s="1">
        <f t="shared" si="67"/>
        <v>1985</v>
      </c>
      <c r="D376" s="7">
        <f t="shared" si="73"/>
        <v>1</v>
      </c>
      <c r="E376" s="7">
        <f t="shared" si="74"/>
        <v>2</v>
      </c>
      <c r="F376" s="7">
        <f t="shared" si="75"/>
        <v>3</v>
      </c>
      <c r="G376" s="1">
        <f t="shared" si="77"/>
        <v>201</v>
      </c>
      <c r="H376" s="2">
        <f t="shared" si="78"/>
        <v>0.10125944584382872</v>
      </c>
      <c r="I376" s="8"/>
      <c r="J376" s="2">
        <f t="shared" si="68"/>
        <v>0.46901763224181359</v>
      </c>
      <c r="K376" s="2">
        <f t="shared" si="69"/>
        <v>0.36775818639798491</v>
      </c>
      <c r="L376" s="2">
        <f t="shared" si="70"/>
        <v>0.1486146095717884</v>
      </c>
      <c r="M376" s="2">
        <f t="shared" si="71"/>
        <v>1.46095717884131E-2</v>
      </c>
      <c r="N376" s="1">
        <v>931</v>
      </c>
      <c r="O376" s="1">
        <v>730</v>
      </c>
      <c r="P376" s="1">
        <v>295</v>
      </c>
      <c r="Q376" s="1">
        <v>20</v>
      </c>
      <c r="R376" s="1">
        <v>4</v>
      </c>
      <c r="S376" s="68">
        <v>3</v>
      </c>
      <c r="T376" s="1">
        <v>1</v>
      </c>
      <c r="U376" s="1"/>
      <c r="V376" s="1"/>
      <c r="W376" s="1">
        <v>1</v>
      </c>
      <c r="X376" s="1"/>
      <c r="Y376" s="1"/>
      <c r="Z376" s="1"/>
      <c r="AA376" s="1"/>
      <c r="AB376" s="1"/>
      <c r="AG376" t="str">
        <f t="shared" si="72"/>
        <v>Hermon</v>
      </c>
      <c r="AH376" t="s">
        <v>713</v>
      </c>
      <c r="AI376">
        <v>2</v>
      </c>
      <c r="AK376" s="130">
        <v>23</v>
      </c>
      <c r="AL376" s="131">
        <v>19</v>
      </c>
      <c r="AM376" s="131">
        <v>145</v>
      </c>
      <c r="AN376" s="133">
        <v>32510</v>
      </c>
      <c r="AO376">
        <f t="shared" si="76"/>
        <v>23019</v>
      </c>
      <c r="AP376" s="74" t="s">
        <v>1579</v>
      </c>
    </row>
    <row r="377" spans="1:42" hidden="1" outlineLevel="1" x14ac:dyDescent="0.2">
      <c r="A377" t="s">
        <v>2830</v>
      </c>
      <c r="B377" s="10" t="s">
        <v>977</v>
      </c>
      <c r="C377" s="1">
        <f t="shared" si="67"/>
        <v>32</v>
      </c>
      <c r="D377" s="7">
        <f t="shared" si="73"/>
        <v>2</v>
      </c>
      <c r="E377" s="7">
        <f t="shared" si="74"/>
        <v>1</v>
      </c>
      <c r="F377" s="7">
        <f t="shared" si="75"/>
        <v>3</v>
      </c>
      <c r="G377" s="1">
        <f t="shared" si="77"/>
        <v>12</v>
      </c>
      <c r="H377" s="2">
        <f t="shared" si="78"/>
        <v>0.375</v>
      </c>
      <c r="I377" s="8"/>
      <c r="J377" s="2">
        <f t="shared" si="68"/>
        <v>0.25</v>
      </c>
      <c r="K377" s="2">
        <f t="shared" si="69"/>
        <v>0.625</v>
      </c>
      <c r="L377" s="2">
        <f t="shared" si="70"/>
        <v>9.375E-2</v>
      </c>
      <c r="M377" s="2">
        <f t="shared" si="71"/>
        <v>3.125E-2</v>
      </c>
      <c r="N377" s="1">
        <v>8</v>
      </c>
      <c r="O377" s="1">
        <v>20</v>
      </c>
      <c r="P377" s="1">
        <v>3</v>
      </c>
      <c r="Q377" s="1">
        <v>1</v>
      </c>
      <c r="R377" s="1">
        <v>0</v>
      </c>
      <c r="S377" s="68">
        <v>0</v>
      </c>
      <c r="T377" s="1">
        <v>0</v>
      </c>
      <c r="U377" s="1"/>
      <c r="V377" s="1"/>
      <c r="W377" s="1"/>
      <c r="X377" s="1"/>
      <c r="Y377" s="1"/>
      <c r="Z377" s="1"/>
      <c r="AA377" s="1"/>
      <c r="AB377" s="1"/>
      <c r="AG377" t="str">
        <f t="shared" si="72"/>
        <v>Hersey</v>
      </c>
      <c r="AH377" t="s">
        <v>512</v>
      </c>
      <c r="AI377">
        <v>2</v>
      </c>
      <c r="AK377" s="130">
        <v>23</v>
      </c>
      <c r="AL377" s="131">
        <v>3</v>
      </c>
      <c r="AM377" s="131">
        <v>140</v>
      </c>
      <c r="AN377" s="133">
        <v>32685</v>
      </c>
      <c r="AO377">
        <f t="shared" si="76"/>
        <v>23003</v>
      </c>
      <c r="AP377" s="74" t="s">
        <v>1579</v>
      </c>
    </row>
    <row r="378" spans="1:42" hidden="1" outlineLevel="1" x14ac:dyDescent="0.2">
      <c r="A378" t="s">
        <v>2349</v>
      </c>
      <c r="B378" s="10" t="s">
        <v>977</v>
      </c>
      <c r="C378" s="1">
        <f t="shared" si="67"/>
        <v>114</v>
      </c>
      <c r="D378" s="7">
        <f t="shared" si="73"/>
        <v>1</v>
      </c>
      <c r="E378" s="7">
        <f t="shared" si="74"/>
        <v>2</v>
      </c>
      <c r="F378" s="7">
        <f t="shared" si="75"/>
        <v>3</v>
      </c>
      <c r="G378" s="1">
        <f t="shared" si="77"/>
        <v>20</v>
      </c>
      <c r="H378" s="2">
        <f t="shared" si="78"/>
        <v>0.17543859649122806</v>
      </c>
      <c r="I378" s="8"/>
      <c r="J378" s="2">
        <f t="shared" si="68"/>
        <v>0.42982456140350878</v>
      </c>
      <c r="K378" s="2">
        <f t="shared" si="69"/>
        <v>0.25438596491228072</v>
      </c>
      <c r="L378" s="2">
        <f t="shared" si="70"/>
        <v>0.24561403508771928</v>
      </c>
      <c r="M378" s="2">
        <f t="shared" si="71"/>
        <v>7.0175438596491224E-2</v>
      </c>
      <c r="N378" s="1">
        <v>49</v>
      </c>
      <c r="O378" s="1">
        <v>29</v>
      </c>
      <c r="P378" s="1">
        <v>28</v>
      </c>
      <c r="Q378" s="1">
        <v>6</v>
      </c>
      <c r="R378" s="1">
        <v>1</v>
      </c>
      <c r="S378" s="68">
        <v>1</v>
      </c>
      <c r="T378" s="1">
        <v>0</v>
      </c>
      <c r="U378" s="1"/>
      <c r="V378" s="1"/>
      <c r="W378" s="1"/>
      <c r="X378" s="1"/>
      <c r="Y378" s="1"/>
      <c r="Z378" s="1"/>
      <c r="AA378" s="1"/>
      <c r="AB378" s="1"/>
      <c r="AG378" t="str">
        <f t="shared" si="72"/>
        <v>Highland</v>
      </c>
      <c r="AH378" t="s">
        <v>2138</v>
      </c>
      <c r="AI378">
        <v>2</v>
      </c>
      <c r="AK378" s="130">
        <v>23</v>
      </c>
      <c r="AL378" s="131">
        <v>25</v>
      </c>
      <c r="AM378" s="131">
        <v>75</v>
      </c>
      <c r="AN378" s="133">
        <v>32895</v>
      </c>
      <c r="AO378">
        <f t="shared" si="76"/>
        <v>23025</v>
      </c>
      <c r="AP378" s="74" t="s">
        <v>3327</v>
      </c>
    </row>
    <row r="379" spans="1:42" hidden="1" outlineLevel="1" x14ac:dyDescent="0.2">
      <c r="A379" t="s">
        <v>2568</v>
      </c>
      <c r="B379" s="10" t="s">
        <v>977</v>
      </c>
      <c r="C379" s="1">
        <f t="shared" si="67"/>
        <v>637</v>
      </c>
      <c r="D379" s="7">
        <f t="shared" si="73"/>
        <v>1</v>
      </c>
      <c r="E379" s="7">
        <f t="shared" si="74"/>
        <v>2</v>
      </c>
      <c r="F379" s="7">
        <f t="shared" si="75"/>
        <v>3</v>
      </c>
      <c r="G379" s="1">
        <f t="shared" si="77"/>
        <v>77</v>
      </c>
      <c r="H379" s="2">
        <f t="shared" si="78"/>
        <v>0.12087912087912088</v>
      </c>
      <c r="I379" s="8"/>
      <c r="J379" s="2">
        <f t="shared" si="68"/>
        <v>0.4552590266875981</v>
      </c>
      <c r="K379" s="2">
        <f t="shared" si="69"/>
        <v>0.33437990580847726</v>
      </c>
      <c r="L379" s="2">
        <f t="shared" si="70"/>
        <v>0.17739403453689168</v>
      </c>
      <c r="M379" s="2">
        <f t="shared" si="71"/>
        <v>3.2967032967032961E-2</v>
      </c>
      <c r="N379" s="1">
        <v>290</v>
      </c>
      <c r="O379" s="1">
        <v>213</v>
      </c>
      <c r="P379" s="1">
        <v>113</v>
      </c>
      <c r="Q379" s="1">
        <v>13</v>
      </c>
      <c r="R379" s="1">
        <v>3</v>
      </c>
      <c r="S379" s="68">
        <v>4</v>
      </c>
      <c r="T379" s="1">
        <v>0</v>
      </c>
      <c r="U379" s="1"/>
      <c r="V379" s="1"/>
      <c r="W379" s="1">
        <v>1</v>
      </c>
      <c r="X379" s="1"/>
      <c r="Y379" s="1"/>
      <c r="Z379" s="1"/>
      <c r="AA379" s="1"/>
      <c r="AB379" s="1"/>
      <c r="AG379" t="str">
        <f t="shared" si="72"/>
        <v>Hiram</v>
      </c>
      <c r="AH379" t="s">
        <v>1026</v>
      </c>
      <c r="AI379">
        <v>2</v>
      </c>
      <c r="AK379" s="130">
        <v>23</v>
      </c>
      <c r="AL379" s="131">
        <v>17</v>
      </c>
      <c r="AM379" s="131">
        <v>75</v>
      </c>
      <c r="AN379" s="133">
        <v>33315</v>
      </c>
      <c r="AO379">
        <f t="shared" si="76"/>
        <v>23017</v>
      </c>
      <c r="AP379" s="74" t="s">
        <v>1579</v>
      </c>
    </row>
    <row r="380" spans="1:42" hidden="1" outlineLevel="1" x14ac:dyDescent="0.2">
      <c r="A380" t="s">
        <v>1615</v>
      </c>
      <c r="B380" s="10" t="s">
        <v>977</v>
      </c>
      <c r="C380" s="1">
        <f t="shared" si="67"/>
        <v>566</v>
      </c>
      <c r="D380" s="7">
        <f t="shared" si="73"/>
        <v>2</v>
      </c>
      <c r="E380" s="7">
        <f t="shared" si="74"/>
        <v>1</v>
      </c>
      <c r="F380" s="7">
        <f t="shared" si="75"/>
        <v>3</v>
      </c>
      <c r="G380" s="1">
        <f t="shared" si="77"/>
        <v>55</v>
      </c>
      <c r="H380" s="2">
        <f t="shared" si="78"/>
        <v>9.7173144876325085E-2</v>
      </c>
      <c r="I380" s="8"/>
      <c r="J380" s="2">
        <f t="shared" si="68"/>
        <v>0.3551236749116608</v>
      </c>
      <c r="K380" s="2">
        <f t="shared" si="69"/>
        <v>0.45229681978798586</v>
      </c>
      <c r="L380" s="2">
        <f t="shared" si="70"/>
        <v>0.17667844522968199</v>
      </c>
      <c r="M380" s="2">
        <f t="shared" si="71"/>
        <v>1.5901060070671297E-2</v>
      </c>
      <c r="N380" s="1">
        <v>201</v>
      </c>
      <c r="O380" s="1">
        <v>256</v>
      </c>
      <c r="P380" s="1">
        <v>100</v>
      </c>
      <c r="Q380" s="1">
        <v>6</v>
      </c>
      <c r="R380" s="1">
        <v>1</v>
      </c>
      <c r="S380" s="68">
        <v>1</v>
      </c>
      <c r="T380" s="1">
        <v>1</v>
      </c>
      <c r="U380" s="1"/>
      <c r="V380" s="1"/>
      <c r="W380" s="1"/>
      <c r="X380" s="1"/>
      <c r="Y380" s="1"/>
      <c r="Z380" s="1"/>
      <c r="AA380" s="1"/>
      <c r="AB380" s="1"/>
      <c r="AG380" t="str">
        <f t="shared" si="72"/>
        <v>Hodgdon</v>
      </c>
      <c r="AH380" t="s">
        <v>512</v>
      </c>
      <c r="AI380">
        <v>2</v>
      </c>
      <c r="AK380" s="130">
        <v>23</v>
      </c>
      <c r="AL380" s="131">
        <v>3</v>
      </c>
      <c r="AM380" s="131">
        <v>145</v>
      </c>
      <c r="AN380" s="133">
        <v>33385</v>
      </c>
      <c r="AO380">
        <f t="shared" si="76"/>
        <v>23003</v>
      </c>
      <c r="AP380" s="74" t="s">
        <v>1579</v>
      </c>
    </row>
    <row r="381" spans="1:42" hidden="1" outlineLevel="1" x14ac:dyDescent="0.2">
      <c r="A381" t="s">
        <v>233</v>
      </c>
      <c r="B381" s="10" t="s">
        <v>977</v>
      </c>
      <c r="C381" s="1">
        <f t="shared" si="67"/>
        <v>1558</v>
      </c>
      <c r="D381" s="7">
        <f t="shared" si="73"/>
        <v>1</v>
      </c>
      <c r="E381" s="7">
        <f t="shared" si="74"/>
        <v>2</v>
      </c>
      <c r="F381" s="7">
        <f t="shared" si="75"/>
        <v>3</v>
      </c>
      <c r="G381" s="1">
        <f t="shared" si="77"/>
        <v>75</v>
      </c>
      <c r="H381" s="2">
        <f t="shared" si="78"/>
        <v>4.8138639281129651E-2</v>
      </c>
      <c r="I381" s="8"/>
      <c r="J381" s="2">
        <f t="shared" si="68"/>
        <v>0.44736842105263158</v>
      </c>
      <c r="K381" s="2">
        <f t="shared" si="69"/>
        <v>0.39922978177150192</v>
      </c>
      <c r="L381" s="2">
        <f t="shared" si="70"/>
        <v>0.12772785622593069</v>
      </c>
      <c r="M381" s="2">
        <f t="shared" si="71"/>
        <v>2.5673940949935747E-2</v>
      </c>
      <c r="N381" s="1">
        <v>697</v>
      </c>
      <c r="O381" s="1">
        <v>622</v>
      </c>
      <c r="P381" s="1">
        <v>199</v>
      </c>
      <c r="Q381" s="1">
        <v>34</v>
      </c>
      <c r="R381" s="1">
        <v>1</v>
      </c>
      <c r="S381" s="68">
        <v>4</v>
      </c>
      <c r="T381" s="1">
        <v>1</v>
      </c>
      <c r="U381" s="1"/>
      <c r="V381" s="1"/>
      <c r="W381" s="1"/>
      <c r="X381" s="1"/>
      <c r="Y381" s="1"/>
      <c r="Z381" s="1"/>
      <c r="AA381" s="1"/>
      <c r="AB381" s="1"/>
      <c r="AG381" t="str">
        <f t="shared" si="72"/>
        <v>Holden</v>
      </c>
      <c r="AH381" t="s">
        <v>713</v>
      </c>
      <c r="AI381">
        <v>2</v>
      </c>
      <c r="AK381" s="130">
        <v>23</v>
      </c>
      <c r="AL381" s="131">
        <v>19</v>
      </c>
      <c r="AM381" s="131">
        <v>150</v>
      </c>
      <c r="AN381" s="133">
        <v>33490</v>
      </c>
      <c r="AO381">
        <f t="shared" si="76"/>
        <v>23019</v>
      </c>
      <c r="AP381" s="74" t="s">
        <v>1579</v>
      </c>
    </row>
    <row r="382" spans="1:42" hidden="1" outlineLevel="1" x14ac:dyDescent="0.2">
      <c r="A382" t="s">
        <v>2261</v>
      </c>
      <c r="B382" s="10" t="s">
        <v>977</v>
      </c>
      <c r="C382" s="1">
        <f t="shared" si="67"/>
        <v>1879</v>
      </c>
      <c r="D382" s="7">
        <f t="shared" si="73"/>
        <v>1</v>
      </c>
      <c r="E382" s="7">
        <f t="shared" si="74"/>
        <v>2</v>
      </c>
      <c r="F382" s="7">
        <f t="shared" si="75"/>
        <v>3</v>
      </c>
      <c r="G382" s="1">
        <f t="shared" si="77"/>
        <v>319</v>
      </c>
      <c r="H382" s="2">
        <f t="shared" si="78"/>
        <v>0.1697711548696115</v>
      </c>
      <c r="I382" s="8"/>
      <c r="J382" s="2">
        <f t="shared" si="68"/>
        <v>0.49441192123469929</v>
      </c>
      <c r="K382" s="2">
        <f t="shared" si="69"/>
        <v>0.32464076636508782</v>
      </c>
      <c r="L382" s="2">
        <f t="shared" si="70"/>
        <v>0.14901543374135179</v>
      </c>
      <c r="M382" s="2">
        <f t="shared" si="71"/>
        <v>3.1931878658861046E-2</v>
      </c>
      <c r="N382" s="1">
        <v>929</v>
      </c>
      <c r="O382" s="1">
        <v>610</v>
      </c>
      <c r="P382" s="1">
        <v>280</v>
      </c>
      <c r="Q382" s="1">
        <v>43</v>
      </c>
      <c r="R382" s="1">
        <v>11</v>
      </c>
      <c r="S382" s="68">
        <v>4</v>
      </c>
      <c r="T382" s="1">
        <v>2</v>
      </c>
      <c r="U382" s="1"/>
      <c r="V382" s="1"/>
      <c r="W382" s="1"/>
      <c r="X382" s="1"/>
      <c r="Y382" s="1"/>
      <c r="Z382" s="1"/>
      <c r="AA382" s="1"/>
      <c r="AB382" s="1"/>
      <c r="AG382" t="str">
        <f t="shared" si="72"/>
        <v>Hollis</v>
      </c>
      <c r="AH382" t="s">
        <v>2961</v>
      </c>
      <c r="AI382">
        <v>1</v>
      </c>
      <c r="AK382" s="130">
        <v>23</v>
      </c>
      <c r="AL382" s="131">
        <v>31</v>
      </c>
      <c r="AM382" s="131">
        <v>50</v>
      </c>
      <c r="AN382" s="133">
        <v>33665</v>
      </c>
      <c r="AO382">
        <f t="shared" si="76"/>
        <v>23031</v>
      </c>
      <c r="AP382" s="74" t="s">
        <v>1579</v>
      </c>
    </row>
    <row r="383" spans="1:42" hidden="1" outlineLevel="1" x14ac:dyDescent="0.2">
      <c r="A383" t="s">
        <v>1616</v>
      </c>
      <c r="B383" s="10" t="s">
        <v>977</v>
      </c>
      <c r="C383" s="1">
        <f t="shared" si="67"/>
        <v>602</v>
      </c>
      <c r="D383" s="7">
        <f t="shared" si="73"/>
        <v>1</v>
      </c>
      <c r="E383" s="7">
        <f t="shared" si="74"/>
        <v>2</v>
      </c>
      <c r="F383" s="7">
        <f t="shared" si="75"/>
        <v>3</v>
      </c>
      <c r="G383" s="1">
        <f t="shared" si="77"/>
        <v>22</v>
      </c>
      <c r="H383" s="2">
        <f t="shared" si="78"/>
        <v>3.6544850498338874E-2</v>
      </c>
      <c r="I383" s="8"/>
      <c r="J383" s="2">
        <f t="shared" si="68"/>
        <v>0.38205980066445183</v>
      </c>
      <c r="K383" s="2">
        <f t="shared" si="69"/>
        <v>0.34551495016611294</v>
      </c>
      <c r="L383" s="2">
        <f t="shared" si="70"/>
        <v>0.18106312292358803</v>
      </c>
      <c r="M383" s="2">
        <f t="shared" si="71"/>
        <v>9.1362126245847247E-2</v>
      </c>
      <c r="N383" s="1">
        <v>230</v>
      </c>
      <c r="O383" s="1">
        <v>208</v>
      </c>
      <c r="P383" s="1">
        <v>109</v>
      </c>
      <c r="Q383" s="1">
        <v>27</v>
      </c>
      <c r="R383" s="1">
        <v>5</v>
      </c>
      <c r="S383" s="68">
        <v>3</v>
      </c>
      <c r="T383" s="1">
        <v>20</v>
      </c>
      <c r="U383" s="1"/>
      <c r="V383" s="1"/>
      <c r="W383" s="1"/>
      <c r="X383" s="1"/>
      <c r="Y383" s="1"/>
      <c r="Z383" s="1"/>
      <c r="AA383" s="1"/>
      <c r="AB383" s="1"/>
      <c r="AG383" t="str">
        <f t="shared" si="72"/>
        <v>Hope</v>
      </c>
      <c r="AH383" t="s">
        <v>2545</v>
      </c>
      <c r="AI383">
        <v>1</v>
      </c>
      <c r="AK383" s="130">
        <v>23</v>
      </c>
      <c r="AL383" s="131">
        <v>13</v>
      </c>
      <c r="AM383" s="131">
        <v>25</v>
      </c>
      <c r="AN383" s="133">
        <v>33840</v>
      </c>
      <c r="AO383">
        <f t="shared" si="76"/>
        <v>23013</v>
      </c>
      <c r="AP383" s="74" t="s">
        <v>1579</v>
      </c>
    </row>
    <row r="384" spans="1:42" hidden="1" outlineLevel="1" x14ac:dyDescent="0.2">
      <c r="A384" t="s">
        <v>1618</v>
      </c>
      <c r="B384" s="10" t="s">
        <v>977</v>
      </c>
      <c r="C384" s="1">
        <f t="shared" si="67"/>
        <v>2530</v>
      </c>
      <c r="D384" s="7">
        <f t="shared" si="73"/>
        <v>1</v>
      </c>
      <c r="E384" s="7">
        <f t="shared" si="74"/>
        <v>2</v>
      </c>
      <c r="F384" s="7">
        <f t="shared" si="75"/>
        <v>3</v>
      </c>
      <c r="G384" s="1">
        <f t="shared" si="77"/>
        <v>169</v>
      </c>
      <c r="H384" s="2">
        <f t="shared" si="78"/>
        <v>6.6798418972332019E-2</v>
      </c>
      <c r="I384" s="8"/>
      <c r="J384" s="2">
        <f t="shared" si="68"/>
        <v>0.46403162055335967</v>
      </c>
      <c r="K384" s="2">
        <f t="shared" si="69"/>
        <v>0.39723320158102765</v>
      </c>
      <c r="L384" s="2">
        <f t="shared" si="70"/>
        <v>0.11976284584980237</v>
      </c>
      <c r="M384" s="2">
        <f t="shared" si="71"/>
        <v>1.8972332015810306E-2</v>
      </c>
      <c r="N384" s="1">
        <v>1174</v>
      </c>
      <c r="O384" s="1">
        <v>1005</v>
      </c>
      <c r="P384" s="1">
        <v>303</v>
      </c>
      <c r="Q384" s="1">
        <v>27</v>
      </c>
      <c r="R384" s="1">
        <v>8</v>
      </c>
      <c r="S384" s="68">
        <v>11</v>
      </c>
      <c r="T384" s="1">
        <v>2</v>
      </c>
      <c r="U384" s="1"/>
      <c r="V384" s="1"/>
      <c r="W384" s="1"/>
      <c r="X384" s="1"/>
      <c r="Y384" s="1"/>
      <c r="Z384" s="1"/>
      <c r="AA384" s="1"/>
      <c r="AB384" s="1"/>
      <c r="AG384" t="str">
        <f t="shared" si="72"/>
        <v>Houlton</v>
      </c>
      <c r="AH384" t="s">
        <v>512</v>
      </c>
      <c r="AI384">
        <v>2</v>
      </c>
      <c r="AK384" s="130">
        <v>23</v>
      </c>
      <c r="AL384" s="131">
        <v>3</v>
      </c>
      <c r="AM384" s="131">
        <v>150</v>
      </c>
      <c r="AN384" s="133">
        <v>33980</v>
      </c>
      <c r="AO384">
        <f t="shared" si="76"/>
        <v>23003</v>
      </c>
      <c r="AP384" s="74" t="s">
        <v>1579</v>
      </c>
    </row>
    <row r="385" spans="1:42" hidden="1" outlineLevel="1" x14ac:dyDescent="0.2">
      <c r="A385" t="s">
        <v>1619</v>
      </c>
      <c r="B385" s="10" t="s">
        <v>977</v>
      </c>
      <c r="C385" s="1">
        <f t="shared" si="67"/>
        <v>750</v>
      </c>
      <c r="D385" s="7">
        <f t="shared" si="73"/>
        <v>1</v>
      </c>
      <c r="E385" s="7">
        <f t="shared" si="74"/>
        <v>2</v>
      </c>
      <c r="F385" s="7">
        <f t="shared" si="75"/>
        <v>3</v>
      </c>
      <c r="G385" s="1">
        <f t="shared" si="77"/>
        <v>242</v>
      </c>
      <c r="H385" s="2">
        <f t="shared" si="78"/>
        <v>0.32266666666666666</v>
      </c>
      <c r="I385" s="8"/>
      <c r="J385" s="2">
        <f t="shared" si="68"/>
        <v>0.59333333333333338</v>
      </c>
      <c r="K385" s="2">
        <f t="shared" si="69"/>
        <v>0.27066666666666667</v>
      </c>
      <c r="L385" s="2">
        <f t="shared" si="70"/>
        <v>0.11866666666666667</v>
      </c>
      <c r="M385" s="2">
        <f t="shared" si="71"/>
        <v>1.7333333333333284E-2</v>
      </c>
      <c r="N385" s="1">
        <v>445</v>
      </c>
      <c r="O385" s="1">
        <v>203</v>
      </c>
      <c r="P385" s="1">
        <v>89</v>
      </c>
      <c r="Q385" s="1">
        <v>5</v>
      </c>
      <c r="R385" s="1">
        <v>4</v>
      </c>
      <c r="S385" s="68">
        <v>4</v>
      </c>
      <c r="T385" s="1">
        <v>0</v>
      </c>
      <c r="U385" s="1"/>
      <c r="V385" s="1"/>
      <c r="W385" s="1"/>
      <c r="X385" s="1"/>
      <c r="Y385" s="1"/>
      <c r="Z385" s="1"/>
      <c r="AA385" s="1"/>
      <c r="AB385" s="1"/>
      <c r="AG385" t="str">
        <f t="shared" si="72"/>
        <v>Howland</v>
      </c>
      <c r="AH385" t="s">
        <v>713</v>
      </c>
      <c r="AI385">
        <v>2</v>
      </c>
      <c r="AK385" s="130">
        <v>23</v>
      </c>
      <c r="AL385" s="131">
        <v>19</v>
      </c>
      <c r="AM385" s="131">
        <v>155</v>
      </c>
      <c r="AN385" s="133">
        <v>34190</v>
      </c>
      <c r="AO385">
        <f t="shared" si="76"/>
        <v>23019</v>
      </c>
      <c r="AP385" s="74" t="s">
        <v>1579</v>
      </c>
    </row>
    <row r="386" spans="1:42" hidden="1" outlineLevel="1" x14ac:dyDescent="0.2">
      <c r="A386" t="s">
        <v>811</v>
      </c>
      <c r="B386" s="10" t="s">
        <v>977</v>
      </c>
      <c r="C386" s="1">
        <f t="shared" ref="C386:C449" si="79">SUM(N386:AE386)</f>
        <v>541</v>
      </c>
      <c r="D386" s="7">
        <f t="shared" si="73"/>
        <v>2</v>
      </c>
      <c r="E386" s="7">
        <f t="shared" si="74"/>
        <v>1</v>
      </c>
      <c r="F386" s="7">
        <f t="shared" si="75"/>
        <v>3</v>
      </c>
      <c r="G386" s="1">
        <f t="shared" si="77"/>
        <v>9</v>
      </c>
      <c r="H386" s="2">
        <f t="shared" si="78"/>
        <v>1.6635859519408502E-2</v>
      </c>
      <c r="I386" s="8"/>
      <c r="J386" s="2">
        <f t="shared" si="68"/>
        <v>0.40665434380776339</v>
      </c>
      <c r="K386" s="2">
        <f t="shared" si="69"/>
        <v>0.42329020332717188</v>
      </c>
      <c r="L386" s="2">
        <f t="shared" si="70"/>
        <v>0.15711645101663585</v>
      </c>
      <c r="M386" s="2">
        <f t="shared" si="71"/>
        <v>1.2939001848428833E-2</v>
      </c>
      <c r="N386" s="1">
        <v>220</v>
      </c>
      <c r="O386" s="1">
        <v>229</v>
      </c>
      <c r="P386" s="1">
        <v>85</v>
      </c>
      <c r="Q386" s="1">
        <v>4</v>
      </c>
      <c r="R386" s="1">
        <v>3</v>
      </c>
      <c r="S386" s="68">
        <v>0</v>
      </c>
      <c r="T386" s="1">
        <v>0</v>
      </c>
      <c r="U386" s="1"/>
      <c r="V386" s="1"/>
      <c r="W386" s="1"/>
      <c r="X386" s="1"/>
      <c r="Y386" s="1"/>
      <c r="Z386" s="1"/>
      <c r="AA386" s="1"/>
      <c r="AB386" s="1"/>
      <c r="AG386" t="str">
        <f t="shared" si="72"/>
        <v>Hudson</v>
      </c>
      <c r="AH386" t="s">
        <v>713</v>
      </c>
      <c r="AI386">
        <v>2</v>
      </c>
      <c r="AK386" s="130">
        <v>23</v>
      </c>
      <c r="AL386" s="131">
        <v>19</v>
      </c>
      <c r="AM386" s="131">
        <v>160</v>
      </c>
      <c r="AN386" s="133">
        <v>34365</v>
      </c>
      <c r="AO386">
        <f t="shared" si="76"/>
        <v>23019</v>
      </c>
      <c r="AP386" s="74" t="s">
        <v>1579</v>
      </c>
    </row>
    <row r="387" spans="1:42" hidden="1" outlineLevel="1" x14ac:dyDescent="0.2">
      <c r="A387" s="37" t="s">
        <v>3413</v>
      </c>
      <c r="B387" s="10" t="s">
        <v>977</v>
      </c>
      <c r="C387" s="1">
        <f t="shared" si="79"/>
        <v>117</v>
      </c>
      <c r="D387" s="7">
        <f t="shared" si="73"/>
        <v>1</v>
      </c>
      <c r="E387" s="7">
        <f t="shared" si="74"/>
        <v>2</v>
      </c>
      <c r="F387" s="7">
        <f t="shared" si="75"/>
        <v>2</v>
      </c>
      <c r="G387" s="1">
        <f t="shared" si="77"/>
        <v>33</v>
      </c>
      <c r="H387" s="2">
        <f t="shared" si="78"/>
        <v>0.28205128205128205</v>
      </c>
      <c r="I387" s="8"/>
      <c r="J387" s="2">
        <f t="shared" ref="J387:J450" si="80">IF(C387=0,"-",N387/C387)</f>
        <v>0.51282051282051277</v>
      </c>
      <c r="K387" s="2">
        <f t="shared" ref="K387:K450" si="81">IF(C387=0,"-",O387/C387)</f>
        <v>0.23076923076923078</v>
      </c>
      <c r="L387" s="2">
        <f t="shared" ref="L387:L450" si="82">IF(C387=0,"-",P387/C387)</f>
        <v>0.23076923076923078</v>
      </c>
      <c r="M387" s="2">
        <f t="shared" ref="M387:M450" si="83">IF(C387=0,"-",(1-J387-K387-L387))</f>
        <v>2.5641025641025661E-2</v>
      </c>
      <c r="N387" s="1">
        <v>60</v>
      </c>
      <c r="O387" s="1">
        <v>27</v>
      </c>
      <c r="P387" s="1">
        <v>27</v>
      </c>
      <c r="Q387" s="1">
        <v>3</v>
      </c>
      <c r="R387" s="1">
        <v>0</v>
      </c>
      <c r="S387" s="68">
        <v>0</v>
      </c>
      <c r="T387" s="1">
        <v>0</v>
      </c>
      <c r="U387" s="1"/>
      <c r="V387" s="1"/>
      <c r="W387" s="1"/>
      <c r="X387" s="1"/>
      <c r="Y387" s="1"/>
      <c r="Z387" s="1"/>
      <c r="AA387" s="1"/>
      <c r="AB387" s="1"/>
      <c r="AG387" t="str">
        <f t="shared" si="72"/>
        <v>Indian Purchase T3 T4</v>
      </c>
      <c r="AH387" t="s">
        <v>713</v>
      </c>
      <c r="AI387">
        <v>2</v>
      </c>
      <c r="AK387" s="130">
        <v>23</v>
      </c>
      <c r="AL387" s="131">
        <v>19</v>
      </c>
      <c r="AM387" s="131"/>
      <c r="AN387" s="133">
        <v>34450</v>
      </c>
      <c r="AO387">
        <f t="shared" si="76"/>
        <v>23019</v>
      </c>
      <c r="AP387" s="74" t="s">
        <v>3010</v>
      </c>
    </row>
    <row r="388" spans="1:42" hidden="1" outlineLevel="1" x14ac:dyDescent="0.2">
      <c r="A388" t="s">
        <v>1364</v>
      </c>
      <c r="B388" s="10" t="s">
        <v>977</v>
      </c>
      <c r="C388" s="1">
        <f t="shared" si="79"/>
        <v>164</v>
      </c>
      <c r="D388" s="7">
        <f t="shared" si="73"/>
        <v>1</v>
      </c>
      <c r="E388" s="7">
        <f t="shared" si="74"/>
        <v>3</v>
      </c>
      <c r="F388" s="7">
        <f t="shared" si="75"/>
        <v>2</v>
      </c>
      <c r="G388" s="1">
        <f t="shared" si="77"/>
        <v>104</v>
      </c>
      <c r="H388" s="2">
        <f t="shared" si="78"/>
        <v>0.63414634146341464</v>
      </c>
      <c r="I388" s="8"/>
      <c r="J388" s="2">
        <f t="shared" si="80"/>
        <v>0.79268292682926833</v>
      </c>
      <c r="K388" s="2">
        <f t="shared" si="81"/>
        <v>3.6585365853658534E-2</v>
      </c>
      <c r="L388" s="2">
        <f t="shared" si="82"/>
        <v>0.15853658536585366</v>
      </c>
      <c r="M388" s="2">
        <f t="shared" si="83"/>
        <v>1.2195121951219468E-2</v>
      </c>
      <c r="N388" s="1">
        <v>130</v>
      </c>
      <c r="O388" s="1">
        <v>6</v>
      </c>
      <c r="P388" s="1">
        <v>26</v>
      </c>
      <c r="Q388" s="1">
        <v>2</v>
      </c>
      <c r="R388" s="1">
        <v>0</v>
      </c>
      <c r="S388" s="68">
        <v>0</v>
      </c>
      <c r="T388" s="1">
        <v>0</v>
      </c>
      <c r="U388" s="1"/>
      <c r="V388" s="1"/>
      <c r="W388" s="1"/>
      <c r="X388" s="1"/>
      <c r="Y388" s="1"/>
      <c r="Z388" s="1"/>
      <c r="AA388" s="1"/>
      <c r="AB388" s="1"/>
      <c r="AG388" t="str">
        <f t="shared" ref="AG388:AG450" si="84">A388</f>
        <v>Indian Township</v>
      </c>
      <c r="AH388" t="s">
        <v>3298</v>
      </c>
      <c r="AI388">
        <v>2</v>
      </c>
      <c r="AK388" s="130">
        <v>23</v>
      </c>
      <c r="AL388" s="131">
        <v>29</v>
      </c>
      <c r="AM388" s="131"/>
      <c r="AN388" s="133">
        <v>34500</v>
      </c>
      <c r="AO388">
        <f t="shared" si="76"/>
        <v>23029</v>
      </c>
      <c r="AP388" s="74" t="s">
        <v>3433</v>
      </c>
    </row>
    <row r="389" spans="1:42" hidden="1" outlineLevel="1" x14ac:dyDescent="0.2">
      <c r="A389" t="s">
        <v>33</v>
      </c>
      <c r="B389" s="10" t="s">
        <v>977</v>
      </c>
      <c r="C389" s="1">
        <f t="shared" si="79"/>
        <v>428</v>
      </c>
      <c r="D389" s="7">
        <f t="shared" si="73"/>
        <v>1</v>
      </c>
      <c r="E389" s="7">
        <f t="shared" si="74"/>
        <v>2</v>
      </c>
      <c r="F389" s="7">
        <f t="shared" si="75"/>
        <v>3</v>
      </c>
      <c r="G389" s="1">
        <f t="shared" si="77"/>
        <v>114</v>
      </c>
      <c r="H389" s="2">
        <f t="shared" si="78"/>
        <v>0.26635514018691586</v>
      </c>
      <c r="I389" s="8"/>
      <c r="J389" s="2">
        <f t="shared" si="80"/>
        <v>0.50934579439252337</v>
      </c>
      <c r="K389" s="2">
        <f t="shared" si="81"/>
        <v>0.24299065420560748</v>
      </c>
      <c r="L389" s="2">
        <f t="shared" si="82"/>
        <v>0.20327102803738317</v>
      </c>
      <c r="M389" s="2">
        <f t="shared" si="83"/>
        <v>4.4392523364485986E-2</v>
      </c>
      <c r="N389" s="1">
        <v>218</v>
      </c>
      <c r="O389" s="1">
        <v>104</v>
      </c>
      <c r="P389" s="1">
        <v>87</v>
      </c>
      <c r="Q389" s="1">
        <v>17</v>
      </c>
      <c r="R389" s="1">
        <v>1</v>
      </c>
      <c r="S389" s="68">
        <v>1</v>
      </c>
      <c r="T389" s="1">
        <v>0</v>
      </c>
      <c r="U389" s="1"/>
      <c r="V389" s="1"/>
      <c r="W389" s="1"/>
      <c r="X389" s="1"/>
      <c r="Y389" s="1"/>
      <c r="Z389" s="1"/>
      <c r="AA389" s="1"/>
      <c r="AB389" s="1"/>
      <c r="AG389" t="str">
        <f t="shared" si="84"/>
        <v>Industry</v>
      </c>
      <c r="AH389" t="s">
        <v>2231</v>
      </c>
      <c r="AI389">
        <v>2</v>
      </c>
      <c r="AK389" s="130">
        <v>23</v>
      </c>
      <c r="AL389" s="131">
        <v>7</v>
      </c>
      <c r="AM389" s="131">
        <v>40</v>
      </c>
      <c r="AN389" s="133">
        <v>34820</v>
      </c>
      <c r="AO389">
        <f t="shared" si="76"/>
        <v>23007</v>
      </c>
      <c r="AP389" s="74" t="s">
        <v>1579</v>
      </c>
    </row>
    <row r="390" spans="1:42" hidden="1" outlineLevel="1" x14ac:dyDescent="0.2">
      <c r="A390" t="s">
        <v>34</v>
      </c>
      <c r="B390" s="10" t="s">
        <v>977</v>
      </c>
      <c r="C390" s="1">
        <f t="shared" si="79"/>
        <v>476</v>
      </c>
      <c r="D390" s="7">
        <f t="shared" si="73"/>
        <v>1</v>
      </c>
      <c r="E390" s="7">
        <f t="shared" si="74"/>
        <v>2</v>
      </c>
      <c r="F390" s="7">
        <f t="shared" si="75"/>
        <v>3</v>
      </c>
      <c r="G390" s="1">
        <f t="shared" si="77"/>
        <v>29</v>
      </c>
      <c r="H390" s="2">
        <f t="shared" si="78"/>
        <v>6.0924369747899158E-2</v>
      </c>
      <c r="I390" s="8"/>
      <c r="J390" s="2">
        <f t="shared" si="80"/>
        <v>0.44327731092436973</v>
      </c>
      <c r="K390" s="2">
        <f t="shared" si="81"/>
        <v>0.38235294117647056</v>
      </c>
      <c r="L390" s="2">
        <f t="shared" si="82"/>
        <v>0.1638655462184874</v>
      </c>
      <c r="M390" s="2">
        <f t="shared" si="83"/>
        <v>1.0504201680672315E-2</v>
      </c>
      <c r="N390" s="1">
        <v>211</v>
      </c>
      <c r="O390" s="1">
        <v>182</v>
      </c>
      <c r="P390" s="1">
        <v>78</v>
      </c>
      <c r="Q390" s="1">
        <v>2</v>
      </c>
      <c r="R390" s="1">
        <v>3</v>
      </c>
      <c r="S390" s="68">
        <v>0</v>
      </c>
      <c r="T390" s="1">
        <v>0</v>
      </c>
      <c r="U390" s="1"/>
      <c r="V390" s="1"/>
      <c r="W390" s="1"/>
      <c r="X390" s="1"/>
      <c r="Y390" s="1"/>
      <c r="Z390" s="1"/>
      <c r="AA390" s="1"/>
      <c r="AB390" s="1"/>
      <c r="AG390" t="str">
        <f t="shared" si="84"/>
        <v>Island Falls</v>
      </c>
      <c r="AH390" t="s">
        <v>512</v>
      </c>
      <c r="AI390">
        <v>2</v>
      </c>
      <c r="AK390" s="130">
        <v>23</v>
      </c>
      <c r="AL390" s="131">
        <v>3</v>
      </c>
      <c r="AM390" s="131">
        <v>155</v>
      </c>
      <c r="AN390" s="133">
        <v>35065</v>
      </c>
      <c r="AO390">
        <f t="shared" si="76"/>
        <v>23003</v>
      </c>
      <c r="AP390" s="74" t="s">
        <v>1579</v>
      </c>
    </row>
    <row r="391" spans="1:42" hidden="1" outlineLevel="1" x14ac:dyDescent="0.2">
      <c r="A391" t="s">
        <v>1022</v>
      </c>
      <c r="B391" s="10" t="s">
        <v>977</v>
      </c>
      <c r="C391" s="1">
        <f t="shared" si="79"/>
        <v>62</v>
      </c>
      <c r="D391" s="7">
        <f t="shared" si="73"/>
        <v>1</v>
      </c>
      <c r="E391" s="7">
        <f t="shared" si="74"/>
        <v>3</v>
      </c>
      <c r="F391" s="7">
        <f t="shared" si="75"/>
        <v>2</v>
      </c>
      <c r="G391" s="1">
        <f t="shared" si="77"/>
        <v>7</v>
      </c>
      <c r="H391" s="2">
        <f t="shared" si="78"/>
        <v>0.11290322580645161</v>
      </c>
      <c r="I391" s="8"/>
      <c r="J391" s="2">
        <f t="shared" si="80"/>
        <v>0.35483870967741937</v>
      </c>
      <c r="K391" s="2">
        <f t="shared" si="81"/>
        <v>0.22580645161290322</v>
      </c>
      <c r="L391" s="2">
        <f t="shared" si="82"/>
        <v>0.24193548387096775</v>
      </c>
      <c r="M391" s="2">
        <f t="shared" si="83"/>
        <v>0.17741935483870963</v>
      </c>
      <c r="N391" s="1">
        <v>22</v>
      </c>
      <c r="O391" s="1">
        <v>14</v>
      </c>
      <c r="P391" s="1">
        <v>15</v>
      </c>
      <c r="Q391" s="1">
        <v>11</v>
      </c>
      <c r="R391" s="1">
        <v>0</v>
      </c>
      <c r="S391" s="68">
        <v>0</v>
      </c>
      <c r="T391" s="1">
        <v>0</v>
      </c>
      <c r="U391" s="1"/>
      <c r="V391" s="1"/>
      <c r="W391" s="1"/>
      <c r="X391" s="1"/>
      <c r="Y391" s="1"/>
      <c r="Z391" s="1"/>
      <c r="AA391" s="1"/>
      <c r="AB391" s="1"/>
      <c r="AG391" t="str">
        <f t="shared" si="84"/>
        <v>Isle Au Haut</v>
      </c>
      <c r="AH391" t="s">
        <v>2545</v>
      </c>
      <c r="AI391">
        <v>1</v>
      </c>
      <c r="AK391" s="130">
        <v>23</v>
      </c>
      <c r="AL391" s="131">
        <v>13</v>
      </c>
      <c r="AM391" s="131">
        <v>30</v>
      </c>
      <c r="AN391" s="133">
        <v>35135</v>
      </c>
      <c r="AO391">
        <f t="shared" si="76"/>
        <v>23013</v>
      </c>
      <c r="AP391" s="74" t="s">
        <v>1579</v>
      </c>
    </row>
    <row r="392" spans="1:42" hidden="1" outlineLevel="1" x14ac:dyDescent="0.2">
      <c r="A392" t="s">
        <v>573</v>
      </c>
      <c r="B392" s="10" t="s">
        <v>977</v>
      </c>
      <c r="C392" s="1">
        <f t="shared" si="79"/>
        <v>376</v>
      </c>
      <c r="D392" s="7">
        <f t="shared" si="73"/>
        <v>1</v>
      </c>
      <c r="E392" s="7">
        <f t="shared" si="74"/>
        <v>2</v>
      </c>
      <c r="F392" s="7">
        <f t="shared" si="75"/>
        <v>3</v>
      </c>
      <c r="G392" s="1">
        <f t="shared" si="77"/>
        <v>78</v>
      </c>
      <c r="H392" s="2">
        <f t="shared" si="78"/>
        <v>0.20744680851063829</v>
      </c>
      <c r="I392" s="8"/>
      <c r="J392" s="2">
        <f t="shared" si="80"/>
        <v>0.49468085106382981</v>
      </c>
      <c r="K392" s="2">
        <f t="shared" si="81"/>
        <v>0.28723404255319152</v>
      </c>
      <c r="L392" s="2">
        <f t="shared" si="82"/>
        <v>0.13829787234042554</v>
      </c>
      <c r="M392" s="2">
        <f t="shared" si="83"/>
        <v>7.9787234042553085E-2</v>
      </c>
      <c r="N392" s="1">
        <v>186</v>
      </c>
      <c r="O392" s="1">
        <v>108</v>
      </c>
      <c r="P392" s="1">
        <v>52</v>
      </c>
      <c r="Q392" s="1">
        <v>22</v>
      </c>
      <c r="R392" s="1">
        <v>4</v>
      </c>
      <c r="S392" s="68">
        <v>0</v>
      </c>
      <c r="T392" s="1">
        <v>4</v>
      </c>
      <c r="U392" s="1"/>
      <c r="V392" s="1"/>
      <c r="W392" s="1"/>
      <c r="X392" s="1"/>
      <c r="Y392" s="1"/>
      <c r="Z392" s="1"/>
      <c r="AA392" s="1"/>
      <c r="AB392" s="1"/>
      <c r="AG392" t="str">
        <f t="shared" si="84"/>
        <v>Islesboro</v>
      </c>
      <c r="AH392" t="s">
        <v>2960</v>
      </c>
      <c r="AI392">
        <v>2</v>
      </c>
      <c r="AK392" s="130">
        <v>23</v>
      </c>
      <c r="AL392" s="131">
        <v>27</v>
      </c>
      <c r="AM392" s="131">
        <v>35</v>
      </c>
      <c r="AN392" s="133">
        <v>35240</v>
      </c>
      <c r="AO392">
        <f t="shared" si="76"/>
        <v>23027</v>
      </c>
      <c r="AP392" s="74" t="s">
        <v>1579</v>
      </c>
    </row>
    <row r="393" spans="1:42" hidden="1" outlineLevel="1" x14ac:dyDescent="0.2">
      <c r="A393" t="s">
        <v>574</v>
      </c>
      <c r="B393" s="10" t="s">
        <v>977</v>
      </c>
      <c r="C393" s="1">
        <f t="shared" si="79"/>
        <v>523</v>
      </c>
      <c r="D393" s="7">
        <f t="shared" si="73"/>
        <v>1</v>
      </c>
      <c r="E393" s="7">
        <f t="shared" si="74"/>
        <v>2</v>
      </c>
      <c r="F393" s="7">
        <f t="shared" si="75"/>
        <v>3</v>
      </c>
      <c r="G393" s="1">
        <f t="shared" si="77"/>
        <v>113</v>
      </c>
      <c r="H393" s="2">
        <f t="shared" si="78"/>
        <v>0.21606118546845124</v>
      </c>
      <c r="I393" s="8"/>
      <c r="J393" s="2">
        <f t="shared" si="80"/>
        <v>0.47609942638623326</v>
      </c>
      <c r="K393" s="2">
        <f t="shared" si="81"/>
        <v>0.26003824091778205</v>
      </c>
      <c r="L393" s="2">
        <f t="shared" si="82"/>
        <v>0.24474187380497131</v>
      </c>
      <c r="M393" s="2">
        <f t="shared" si="83"/>
        <v>1.9120458891013381E-2</v>
      </c>
      <c r="N393" s="1">
        <v>249</v>
      </c>
      <c r="O393" s="1">
        <v>136</v>
      </c>
      <c r="P393" s="1">
        <v>128</v>
      </c>
      <c r="Q393" s="1">
        <v>4</v>
      </c>
      <c r="R393" s="1">
        <v>4</v>
      </c>
      <c r="S393" s="68">
        <v>0</v>
      </c>
      <c r="T393" s="1">
        <v>2</v>
      </c>
      <c r="U393" s="1"/>
      <c r="V393" s="1"/>
      <c r="W393" s="1"/>
      <c r="X393" s="1"/>
      <c r="Y393" s="1"/>
      <c r="Z393" s="1"/>
      <c r="AA393" s="1"/>
      <c r="AB393" s="1"/>
      <c r="AG393" t="str">
        <f t="shared" si="84"/>
        <v>Jackman</v>
      </c>
      <c r="AH393" t="s">
        <v>2138</v>
      </c>
      <c r="AI393">
        <v>2</v>
      </c>
      <c r="AK393" s="130">
        <v>23</v>
      </c>
      <c r="AL393" s="131">
        <v>25</v>
      </c>
      <c r="AM393" s="131">
        <v>80</v>
      </c>
      <c r="AN393" s="133">
        <v>35345</v>
      </c>
      <c r="AO393">
        <f t="shared" si="76"/>
        <v>23025</v>
      </c>
      <c r="AP393" s="74" t="s">
        <v>1579</v>
      </c>
    </row>
    <row r="394" spans="1:42" hidden="1" outlineLevel="1" x14ac:dyDescent="0.2">
      <c r="A394" t="s">
        <v>1913</v>
      </c>
      <c r="B394" s="10" t="s">
        <v>977</v>
      </c>
      <c r="C394" s="1">
        <f t="shared" si="79"/>
        <v>228</v>
      </c>
      <c r="D394" s="7">
        <f t="shared" si="73"/>
        <v>1</v>
      </c>
      <c r="E394" s="7">
        <f t="shared" si="74"/>
        <v>2</v>
      </c>
      <c r="F394" s="7">
        <f t="shared" si="75"/>
        <v>3</v>
      </c>
      <c r="G394" s="1">
        <f t="shared" si="77"/>
        <v>32</v>
      </c>
      <c r="H394" s="2">
        <f t="shared" si="78"/>
        <v>0.14035087719298245</v>
      </c>
      <c r="I394" s="8"/>
      <c r="J394" s="2">
        <f t="shared" si="80"/>
        <v>0.42982456140350878</v>
      </c>
      <c r="K394" s="2">
        <f t="shared" si="81"/>
        <v>0.28947368421052633</v>
      </c>
      <c r="L394" s="2">
        <f t="shared" si="82"/>
        <v>0.18859649122807018</v>
      </c>
      <c r="M394" s="2">
        <f t="shared" si="83"/>
        <v>9.2105263157894718E-2</v>
      </c>
      <c r="N394" s="1">
        <v>98</v>
      </c>
      <c r="O394" s="1">
        <v>66</v>
      </c>
      <c r="P394" s="1">
        <v>43</v>
      </c>
      <c r="Q394" s="1">
        <v>19</v>
      </c>
      <c r="R394" s="1">
        <v>1</v>
      </c>
      <c r="S394" s="68">
        <v>0</v>
      </c>
      <c r="T394" s="1">
        <v>1</v>
      </c>
      <c r="U394" s="1"/>
      <c r="V394" s="1"/>
      <c r="W394" s="1"/>
      <c r="X394" s="1"/>
      <c r="Y394" s="1"/>
      <c r="Z394" s="1"/>
      <c r="AA394" s="1"/>
      <c r="AB394" s="1"/>
      <c r="AG394" t="str">
        <f t="shared" si="84"/>
        <v>Jackson</v>
      </c>
      <c r="AH394" t="s">
        <v>2960</v>
      </c>
      <c r="AI394">
        <v>2</v>
      </c>
      <c r="AK394" s="130">
        <v>23</v>
      </c>
      <c r="AL394" s="131">
        <v>27</v>
      </c>
      <c r="AM394" s="131">
        <v>40</v>
      </c>
      <c r="AN394" s="133">
        <v>35450</v>
      </c>
      <c r="AO394">
        <f t="shared" si="76"/>
        <v>23027</v>
      </c>
      <c r="AP394" s="74" t="s">
        <v>1579</v>
      </c>
    </row>
    <row r="395" spans="1:42" hidden="1" outlineLevel="1" x14ac:dyDescent="0.2">
      <c r="A395" t="s">
        <v>3194</v>
      </c>
      <c r="B395" s="10" t="s">
        <v>977</v>
      </c>
      <c r="C395" s="1">
        <f t="shared" si="79"/>
        <v>2517</v>
      </c>
      <c r="D395" s="7">
        <f t="shared" si="73"/>
        <v>1</v>
      </c>
      <c r="E395" s="7">
        <f t="shared" si="74"/>
        <v>2</v>
      </c>
      <c r="F395" s="7">
        <f t="shared" si="75"/>
        <v>3</v>
      </c>
      <c r="G395" s="1">
        <f t="shared" si="77"/>
        <v>1190</v>
      </c>
      <c r="H395" s="2">
        <f t="shared" si="78"/>
        <v>0.4727850615812475</v>
      </c>
      <c r="I395" s="8"/>
      <c r="J395" s="2">
        <f t="shared" si="80"/>
        <v>0.64958283671036954</v>
      </c>
      <c r="K395" s="2">
        <f t="shared" si="81"/>
        <v>0.17679777512912198</v>
      </c>
      <c r="L395" s="2">
        <f t="shared" si="82"/>
        <v>0.15454906634882798</v>
      </c>
      <c r="M395" s="2">
        <f t="shared" si="83"/>
        <v>1.9070321811680502E-2</v>
      </c>
      <c r="N395" s="1">
        <v>1635</v>
      </c>
      <c r="O395" s="1">
        <v>445</v>
      </c>
      <c r="P395" s="1">
        <v>389</v>
      </c>
      <c r="Q395" s="1">
        <v>32</v>
      </c>
      <c r="R395" s="1">
        <v>9</v>
      </c>
      <c r="S395" s="68">
        <v>3</v>
      </c>
      <c r="T395" s="1">
        <v>3</v>
      </c>
      <c r="U395" s="1"/>
      <c r="V395" s="1"/>
      <c r="W395" s="1">
        <v>1</v>
      </c>
      <c r="X395" s="1"/>
      <c r="Y395" s="1"/>
      <c r="Z395" s="1"/>
      <c r="AA395" s="1"/>
      <c r="AB395" s="1"/>
      <c r="AG395" t="str">
        <f t="shared" si="84"/>
        <v>Jay</v>
      </c>
      <c r="AH395" t="s">
        <v>2231</v>
      </c>
      <c r="AI395">
        <v>2</v>
      </c>
      <c r="AK395" s="130">
        <v>23</v>
      </c>
      <c r="AL395" s="131">
        <v>7</v>
      </c>
      <c r="AM395" s="131">
        <v>45</v>
      </c>
      <c r="AN395" s="133">
        <v>35625</v>
      </c>
      <c r="AO395">
        <f t="shared" si="76"/>
        <v>23007</v>
      </c>
      <c r="AP395" s="74" t="s">
        <v>1579</v>
      </c>
    </row>
    <row r="396" spans="1:42" hidden="1" outlineLevel="1" x14ac:dyDescent="0.2">
      <c r="A396" t="s">
        <v>1884</v>
      </c>
      <c r="B396" s="10" t="s">
        <v>977</v>
      </c>
      <c r="C396" s="1">
        <f t="shared" si="79"/>
        <v>1185</v>
      </c>
      <c r="D396" s="7">
        <f t="shared" si="73"/>
        <v>1</v>
      </c>
      <c r="E396" s="7">
        <f t="shared" si="74"/>
        <v>2</v>
      </c>
      <c r="F396" s="7">
        <f t="shared" si="75"/>
        <v>3</v>
      </c>
      <c r="G396" s="1">
        <f t="shared" si="77"/>
        <v>65</v>
      </c>
      <c r="H396" s="2">
        <f t="shared" si="78"/>
        <v>5.4852320675105488E-2</v>
      </c>
      <c r="I396" s="8"/>
      <c r="J396" s="2">
        <f t="shared" si="80"/>
        <v>0.41687763713080167</v>
      </c>
      <c r="K396" s="2">
        <f t="shared" si="81"/>
        <v>0.36202531645569619</v>
      </c>
      <c r="L396" s="2">
        <f t="shared" si="82"/>
        <v>0.18481012658227849</v>
      </c>
      <c r="M396" s="2">
        <f t="shared" si="83"/>
        <v>3.6286919831223702E-2</v>
      </c>
      <c r="N396" s="1">
        <v>494</v>
      </c>
      <c r="O396" s="1">
        <v>429</v>
      </c>
      <c r="P396" s="1">
        <v>219</v>
      </c>
      <c r="Q396" s="1">
        <v>33</v>
      </c>
      <c r="R396" s="1">
        <v>7</v>
      </c>
      <c r="S396" s="68">
        <v>3</v>
      </c>
      <c r="T396" s="1">
        <v>0</v>
      </c>
      <c r="U396" s="1"/>
      <c r="V396" s="1"/>
      <c r="W396" s="1"/>
      <c r="X396" s="1"/>
      <c r="Y396" s="1"/>
      <c r="Z396" s="1"/>
      <c r="AA396" s="1"/>
      <c r="AB396" s="1"/>
      <c r="AG396" t="str">
        <f t="shared" si="84"/>
        <v>Jefferson</v>
      </c>
      <c r="AH396" t="s">
        <v>2585</v>
      </c>
      <c r="AI396">
        <v>1</v>
      </c>
      <c r="AK396" s="130">
        <v>23</v>
      </c>
      <c r="AL396" s="131">
        <v>15</v>
      </c>
      <c r="AM396" s="131">
        <v>50</v>
      </c>
      <c r="AN396" s="133">
        <v>35695</v>
      </c>
      <c r="AO396">
        <f t="shared" si="76"/>
        <v>23015</v>
      </c>
      <c r="AP396" s="74" t="s">
        <v>1579</v>
      </c>
    </row>
    <row r="397" spans="1:42" hidden="1" outlineLevel="1" x14ac:dyDescent="0.2">
      <c r="A397" t="s">
        <v>1023</v>
      </c>
      <c r="B397" s="10" t="s">
        <v>977</v>
      </c>
      <c r="C397" s="1">
        <f t="shared" si="79"/>
        <v>292</v>
      </c>
      <c r="D397" s="7">
        <f t="shared" si="73"/>
        <v>1</v>
      </c>
      <c r="E397" s="7">
        <f t="shared" si="74"/>
        <v>2</v>
      </c>
      <c r="F397" s="7">
        <f t="shared" si="75"/>
        <v>3</v>
      </c>
      <c r="G397" s="1">
        <f t="shared" si="77"/>
        <v>16</v>
      </c>
      <c r="H397" s="2">
        <f t="shared" si="78"/>
        <v>5.4794520547945202E-2</v>
      </c>
      <c r="I397" s="8"/>
      <c r="J397" s="2">
        <f t="shared" si="80"/>
        <v>0.44178082191780821</v>
      </c>
      <c r="K397" s="2">
        <f t="shared" si="81"/>
        <v>0.38698630136986301</v>
      </c>
      <c r="L397" s="2">
        <f t="shared" si="82"/>
        <v>0.14726027397260275</v>
      </c>
      <c r="M397" s="2">
        <f t="shared" si="83"/>
        <v>2.397260273972604E-2</v>
      </c>
      <c r="N397" s="1">
        <v>129</v>
      </c>
      <c r="O397" s="1">
        <v>113</v>
      </c>
      <c r="P397" s="1">
        <v>43</v>
      </c>
      <c r="Q397" s="1">
        <v>7</v>
      </c>
      <c r="R397" s="1">
        <v>0</v>
      </c>
      <c r="S397" s="68">
        <v>0</v>
      </c>
      <c r="T397" s="1">
        <v>0</v>
      </c>
      <c r="U397" s="1"/>
      <c r="V397" s="1"/>
      <c r="W397" s="1"/>
      <c r="X397" s="1"/>
      <c r="Y397" s="1"/>
      <c r="Z397" s="1"/>
      <c r="AA397" s="1"/>
      <c r="AB397" s="1"/>
      <c r="AG397" t="str">
        <f t="shared" si="84"/>
        <v>Jonesboro</v>
      </c>
      <c r="AH397" t="s">
        <v>3298</v>
      </c>
      <c r="AI397">
        <v>2</v>
      </c>
      <c r="AK397" s="130">
        <v>23</v>
      </c>
      <c r="AL397" s="131">
        <v>29</v>
      </c>
      <c r="AM397" s="131">
        <v>115</v>
      </c>
      <c r="AN397" s="133">
        <v>35905</v>
      </c>
      <c r="AO397">
        <f t="shared" si="76"/>
        <v>23029</v>
      </c>
      <c r="AP397" s="74" t="s">
        <v>1579</v>
      </c>
    </row>
    <row r="398" spans="1:42" hidden="1" outlineLevel="1" x14ac:dyDescent="0.2">
      <c r="A398" t="s">
        <v>1024</v>
      </c>
      <c r="B398" s="10" t="s">
        <v>977</v>
      </c>
      <c r="C398" s="1">
        <f t="shared" si="79"/>
        <v>594</v>
      </c>
      <c r="D398" s="7">
        <f t="shared" si="73"/>
        <v>1</v>
      </c>
      <c r="E398" s="7">
        <f t="shared" si="74"/>
        <v>2</v>
      </c>
      <c r="F398" s="7">
        <f t="shared" si="75"/>
        <v>3</v>
      </c>
      <c r="G398" s="1">
        <f t="shared" si="77"/>
        <v>121</v>
      </c>
      <c r="H398" s="2">
        <f t="shared" si="78"/>
        <v>0.20370370370370369</v>
      </c>
      <c r="I398" s="8"/>
      <c r="J398" s="2">
        <f t="shared" si="80"/>
        <v>0.49326599326599324</v>
      </c>
      <c r="K398" s="2">
        <f t="shared" si="81"/>
        <v>0.28956228956228958</v>
      </c>
      <c r="L398" s="2">
        <f t="shared" si="82"/>
        <v>0.21043771043771045</v>
      </c>
      <c r="M398" s="2">
        <f t="shared" si="83"/>
        <v>6.7340067340066756E-3</v>
      </c>
      <c r="N398" s="1">
        <v>293</v>
      </c>
      <c r="O398" s="1">
        <v>172</v>
      </c>
      <c r="P398" s="1">
        <v>125</v>
      </c>
      <c r="Q398" s="1">
        <v>2</v>
      </c>
      <c r="R398" s="1">
        <v>0</v>
      </c>
      <c r="S398" s="68">
        <v>2</v>
      </c>
      <c r="T398" s="1">
        <v>0</v>
      </c>
      <c r="U398" s="1"/>
      <c r="V398" s="1"/>
      <c r="W398" s="1"/>
      <c r="X398" s="1"/>
      <c r="Y398" s="1"/>
      <c r="Z398" s="1"/>
      <c r="AA398" s="1"/>
      <c r="AB398" s="1"/>
      <c r="AG398" t="str">
        <f t="shared" si="84"/>
        <v>Jonesport</v>
      </c>
      <c r="AH398" t="s">
        <v>3298</v>
      </c>
      <c r="AI398">
        <v>2</v>
      </c>
      <c r="AK398" s="130">
        <v>23</v>
      </c>
      <c r="AL398" s="131">
        <v>29</v>
      </c>
      <c r="AM398" s="131">
        <v>120</v>
      </c>
      <c r="AN398" s="133">
        <v>36010</v>
      </c>
      <c r="AO398">
        <f t="shared" si="76"/>
        <v>23029</v>
      </c>
      <c r="AP398" s="74" t="s">
        <v>1579</v>
      </c>
    </row>
    <row r="399" spans="1:42" hidden="1" outlineLevel="1" x14ac:dyDescent="0.2">
      <c r="A399" t="s">
        <v>208</v>
      </c>
      <c r="B399" s="10" t="s">
        <v>977</v>
      </c>
      <c r="C399" s="1">
        <f t="shared" si="79"/>
        <v>541</v>
      </c>
      <c r="D399" s="7">
        <f t="shared" si="73"/>
        <v>1</v>
      </c>
      <c r="E399" s="7">
        <f t="shared" si="74"/>
        <v>2</v>
      </c>
      <c r="F399" s="7">
        <f t="shared" si="75"/>
        <v>3</v>
      </c>
      <c r="G399" s="1">
        <f t="shared" si="77"/>
        <v>92</v>
      </c>
      <c r="H399" s="2">
        <f t="shared" si="78"/>
        <v>0.17005545286506468</v>
      </c>
      <c r="I399" s="8"/>
      <c r="J399" s="2">
        <f t="shared" si="80"/>
        <v>0.49168207024029575</v>
      </c>
      <c r="K399" s="2">
        <f t="shared" si="81"/>
        <v>0.32162661737523107</v>
      </c>
      <c r="L399" s="2">
        <f t="shared" si="82"/>
        <v>0.16266173752310537</v>
      </c>
      <c r="M399" s="2">
        <f t="shared" si="83"/>
        <v>2.4029574861367808E-2</v>
      </c>
      <c r="N399" s="1">
        <v>266</v>
      </c>
      <c r="O399" s="1">
        <v>174</v>
      </c>
      <c r="P399" s="1">
        <v>88</v>
      </c>
      <c r="Q399" s="1">
        <v>6</v>
      </c>
      <c r="R399" s="1">
        <v>3</v>
      </c>
      <c r="S399" s="68">
        <v>2</v>
      </c>
      <c r="T399" s="1">
        <v>2</v>
      </c>
      <c r="U399" s="1"/>
      <c r="V399" s="1"/>
      <c r="W399" s="1"/>
      <c r="X399" s="1"/>
      <c r="Y399" s="1"/>
      <c r="Z399" s="1"/>
      <c r="AA399" s="1"/>
      <c r="AB399" s="1"/>
      <c r="AG399" t="str">
        <f t="shared" si="84"/>
        <v>Kenduskeag</v>
      </c>
      <c r="AH399" t="s">
        <v>713</v>
      </c>
      <c r="AI399">
        <v>2</v>
      </c>
      <c r="AK399" s="130">
        <v>23</v>
      </c>
      <c r="AL399" s="131">
        <v>19</v>
      </c>
      <c r="AM399" s="131">
        <v>165</v>
      </c>
      <c r="AN399" s="133">
        <v>36325</v>
      </c>
      <c r="AO399">
        <f t="shared" si="76"/>
        <v>23019</v>
      </c>
      <c r="AP399" s="74" t="s">
        <v>1579</v>
      </c>
    </row>
    <row r="400" spans="1:42" hidden="1" outlineLevel="1" x14ac:dyDescent="0.2">
      <c r="A400" t="s">
        <v>831</v>
      </c>
      <c r="B400" s="10" t="s">
        <v>977</v>
      </c>
      <c r="C400" s="1">
        <f t="shared" si="79"/>
        <v>5294</v>
      </c>
      <c r="D400" s="7">
        <f t="shared" si="73"/>
        <v>1</v>
      </c>
      <c r="E400" s="7">
        <f t="shared" si="74"/>
        <v>2</v>
      </c>
      <c r="F400" s="7">
        <f t="shared" si="75"/>
        <v>3</v>
      </c>
      <c r="G400" s="1">
        <f t="shared" si="77"/>
        <v>96</v>
      </c>
      <c r="H400" s="2">
        <f t="shared" si="78"/>
        <v>1.8133736305251228E-2</v>
      </c>
      <c r="I400" s="8"/>
      <c r="J400" s="2">
        <f t="shared" si="80"/>
        <v>0.4308651303362297</v>
      </c>
      <c r="K400" s="2">
        <f t="shared" si="81"/>
        <v>0.41273139403097847</v>
      </c>
      <c r="L400" s="2">
        <f t="shared" si="82"/>
        <v>0.11258027956176804</v>
      </c>
      <c r="M400" s="2">
        <f t="shared" si="83"/>
        <v>4.3823196071023848E-2</v>
      </c>
      <c r="N400" s="1">
        <v>2281</v>
      </c>
      <c r="O400" s="1">
        <v>2185</v>
      </c>
      <c r="P400" s="1">
        <v>596</v>
      </c>
      <c r="Q400" s="1">
        <v>165</v>
      </c>
      <c r="R400" s="1">
        <v>37</v>
      </c>
      <c r="S400" s="68">
        <v>10</v>
      </c>
      <c r="T400" s="1">
        <v>16</v>
      </c>
      <c r="U400" s="1"/>
      <c r="V400" s="1"/>
      <c r="W400" s="1">
        <v>4</v>
      </c>
      <c r="X400" s="1"/>
      <c r="Y400" s="1"/>
      <c r="Z400" s="1"/>
      <c r="AA400" s="1"/>
      <c r="AB400" s="1"/>
      <c r="AG400" t="str">
        <f t="shared" si="84"/>
        <v>Kennebunk</v>
      </c>
      <c r="AH400" t="s">
        <v>2961</v>
      </c>
      <c r="AI400">
        <v>1</v>
      </c>
      <c r="AK400" s="130">
        <v>23</v>
      </c>
      <c r="AL400" s="131">
        <v>31</v>
      </c>
      <c r="AM400" s="131">
        <v>55</v>
      </c>
      <c r="AN400" s="133">
        <v>36535</v>
      </c>
      <c r="AO400">
        <f t="shared" si="76"/>
        <v>23031</v>
      </c>
      <c r="AP400" s="74" t="s">
        <v>1579</v>
      </c>
    </row>
    <row r="401" spans="1:42" hidden="1" outlineLevel="1" x14ac:dyDescent="0.2">
      <c r="A401" t="s">
        <v>1777</v>
      </c>
      <c r="B401" s="10" t="s">
        <v>977</v>
      </c>
      <c r="C401" s="1">
        <f t="shared" si="79"/>
        <v>2110</v>
      </c>
      <c r="D401" s="7">
        <f t="shared" si="73"/>
        <v>2</v>
      </c>
      <c r="E401" s="7">
        <f t="shared" si="74"/>
        <v>1</v>
      </c>
      <c r="F401" s="7">
        <f t="shared" si="75"/>
        <v>3</v>
      </c>
      <c r="G401" s="1">
        <f t="shared" si="77"/>
        <v>154</v>
      </c>
      <c r="H401" s="2">
        <f t="shared" si="78"/>
        <v>7.2985781990521331E-2</v>
      </c>
      <c r="I401" s="8"/>
      <c r="J401" s="2">
        <f t="shared" si="80"/>
        <v>0.39289099526066351</v>
      </c>
      <c r="K401" s="2">
        <f t="shared" si="81"/>
        <v>0.46587677725118481</v>
      </c>
      <c r="L401" s="2">
        <f t="shared" si="82"/>
        <v>9.6682464454976302E-2</v>
      </c>
      <c r="M401" s="2">
        <f t="shared" si="83"/>
        <v>4.4549763033175371E-2</v>
      </c>
      <c r="N401" s="1">
        <v>829</v>
      </c>
      <c r="O401" s="1">
        <v>983</v>
      </c>
      <c r="P401" s="1">
        <v>204</v>
      </c>
      <c r="Q401" s="1">
        <v>73</v>
      </c>
      <c r="R401" s="1">
        <v>14</v>
      </c>
      <c r="S401" s="68">
        <v>3</v>
      </c>
      <c r="T401" s="1">
        <v>4</v>
      </c>
      <c r="U401" s="1"/>
      <c r="V401" s="1"/>
      <c r="W401" s="1"/>
      <c r="X401" s="1"/>
      <c r="Y401" s="1"/>
      <c r="Z401" s="1"/>
      <c r="AA401" s="1"/>
      <c r="AB401" s="1"/>
      <c r="AG401" t="str">
        <f t="shared" si="84"/>
        <v>Kennebunkport</v>
      </c>
      <c r="AH401" t="s">
        <v>2961</v>
      </c>
      <c r="AI401">
        <v>1</v>
      </c>
      <c r="AK401" s="130">
        <v>23</v>
      </c>
      <c r="AL401" s="131">
        <v>31</v>
      </c>
      <c r="AM401" s="131">
        <v>60</v>
      </c>
      <c r="AN401" s="133">
        <v>36745</v>
      </c>
      <c r="AO401">
        <f t="shared" si="76"/>
        <v>23031</v>
      </c>
      <c r="AP401" s="74" t="s">
        <v>1579</v>
      </c>
    </row>
    <row r="402" spans="1:42" hidden="1" outlineLevel="1" x14ac:dyDescent="0.2">
      <c r="A402" t="s">
        <v>1778</v>
      </c>
      <c r="B402" s="10" t="s">
        <v>977</v>
      </c>
      <c r="C402" s="1">
        <f t="shared" si="79"/>
        <v>757</v>
      </c>
      <c r="D402" s="7">
        <f t="shared" si="73"/>
        <v>1</v>
      </c>
      <c r="E402" s="7">
        <f t="shared" si="74"/>
        <v>2</v>
      </c>
      <c r="F402" s="7">
        <f t="shared" si="75"/>
        <v>3</v>
      </c>
      <c r="G402" s="1">
        <f t="shared" si="77"/>
        <v>150</v>
      </c>
      <c r="H402" s="2">
        <f t="shared" si="78"/>
        <v>0.19815059445178335</v>
      </c>
      <c r="I402" s="8"/>
      <c r="J402" s="2">
        <f t="shared" si="80"/>
        <v>0.46499339498018494</v>
      </c>
      <c r="K402" s="2">
        <f t="shared" si="81"/>
        <v>0.26684280052840159</v>
      </c>
      <c r="L402" s="2">
        <f t="shared" si="82"/>
        <v>0.23117569352708059</v>
      </c>
      <c r="M402" s="2">
        <f t="shared" si="83"/>
        <v>3.6988110964332827E-2</v>
      </c>
      <c r="N402" s="1">
        <v>352</v>
      </c>
      <c r="O402" s="1">
        <v>202</v>
      </c>
      <c r="P402" s="1">
        <v>175</v>
      </c>
      <c r="Q402" s="1">
        <v>15</v>
      </c>
      <c r="R402" s="1">
        <v>7</v>
      </c>
      <c r="S402" s="68">
        <v>6</v>
      </c>
      <c r="T402" s="1">
        <v>0</v>
      </c>
      <c r="U402" s="1"/>
      <c r="V402" s="1"/>
      <c r="W402" s="1"/>
      <c r="X402" s="1"/>
      <c r="Y402" s="1"/>
      <c r="Z402" s="1"/>
      <c r="AA402" s="1"/>
      <c r="AB402" s="1"/>
      <c r="AG402" t="str">
        <f t="shared" si="84"/>
        <v>Kingfield</v>
      </c>
      <c r="AH402" t="s">
        <v>2231</v>
      </c>
      <c r="AI402">
        <v>2</v>
      </c>
      <c r="AK402" s="130">
        <v>23</v>
      </c>
      <c r="AL402" s="131">
        <v>7</v>
      </c>
      <c r="AM402" s="131">
        <v>50</v>
      </c>
      <c r="AN402" s="133">
        <v>37025</v>
      </c>
      <c r="AO402">
        <f t="shared" si="76"/>
        <v>23007</v>
      </c>
      <c r="AP402" s="74" t="s">
        <v>1579</v>
      </c>
    </row>
    <row r="403" spans="1:42" hidden="1" outlineLevel="1" x14ac:dyDescent="0.2">
      <c r="A403" t="s">
        <v>2503</v>
      </c>
      <c r="B403" s="10" t="s">
        <v>977</v>
      </c>
      <c r="C403" s="1">
        <f t="shared" si="79"/>
        <v>128</v>
      </c>
      <c r="D403" s="7">
        <f t="shared" si="73"/>
        <v>1</v>
      </c>
      <c r="E403" s="7">
        <f t="shared" si="74"/>
        <v>2</v>
      </c>
      <c r="F403" s="7">
        <f t="shared" si="75"/>
        <v>3</v>
      </c>
      <c r="G403" s="1">
        <f t="shared" si="77"/>
        <v>28</v>
      </c>
      <c r="H403" s="2">
        <f t="shared" si="78"/>
        <v>0.21875</v>
      </c>
      <c r="I403" s="8"/>
      <c r="J403" s="2">
        <f t="shared" si="80"/>
        <v>0.484375</v>
      </c>
      <c r="K403" s="2">
        <f t="shared" si="81"/>
        <v>0.265625</v>
      </c>
      <c r="L403" s="2">
        <f t="shared" si="82"/>
        <v>0.2265625</v>
      </c>
      <c r="M403" s="2">
        <f t="shared" si="83"/>
        <v>2.34375E-2</v>
      </c>
      <c r="N403" s="1">
        <v>62</v>
      </c>
      <c r="O403" s="1">
        <v>34</v>
      </c>
      <c r="P403" s="1">
        <v>29</v>
      </c>
      <c r="Q403" s="1">
        <v>1</v>
      </c>
      <c r="R403" s="1">
        <v>1</v>
      </c>
      <c r="S403" s="68">
        <v>1</v>
      </c>
      <c r="T403" s="1">
        <v>0</v>
      </c>
      <c r="U403" s="1"/>
      <c r="V403" s="1"/>
      <c r="W403" s="1"/>
      <c r="X403" s="1"/>
      <c r="Y403" s="1"/>
      <c r="Z403" s="1"/>
      <c r="AA403" s="1"/>
      <c r="AB403" s="1"/>
      <c r="AG403" t="str">
        <f>A403</f>
        <v>Kingman</v>
      </c>
      <c r="AH403" t="s">
        <v>713</v>
      </c>
      <c r="AI403">
        <v>2</v>
      </c>
      <c r="AK403" s="130">
        <v>23</v>
      </c>
      <c r="AL403" s="131">
        <v>19</v>
      </c>
      <c r="AM403" s="131">
        <v>167</v>
      </c>
      <c r="AN403" s="133">
        <v>37075</v>
      </c>
      <c r="AO403">
        <f t="shared" si="76"/>
        <v>23019</v>
      </c>
      <c r="AP403" s="74" t="s">
        <v>3010</v>
      </c>
    </row>
    <row r="404" spans="1:42" hidden="1" outlineLevel="1" x14ac:dyDescent="0.2">
      <c r="A404" t="s">
        <v>1499</v>
      </c>
      <c r="B404" s="10" t="s">
        <v>977</v>
      </c>
      <c r="C404" s="1">
        <f t="shared" si="79"/>
        <v>12</v>
      </c>
      <c r="D404" s="7">
        <f t="shared" si="73"/>
        <v>1</v>
      </c>
      <c r="E404" s="7">
        <f t="shared" si="74"/>
        <v>2</v>
      </c>
      <c r="F404" s="7">
        <f t="shared" si="75"/>
        <v>3</v>
      </c>
      <c r="G404" s="1">
        <f t="shared" si="77"/>
        <v>2</v>
      </c>
      <c r="H404" s="2">
        <f t="shared" si="78"/>
        <v>0.16666666666666666</v>
      </c>
      <c r="I404" s="8"/>
      <c r="J404" s="2">
        <f t="shared" si="80"/>
        <v>0.58333333333333337</v>
      </c>
      <c r="K404" s="2">
        <f t="shared" si="81"/>
        <v>0.41666666666666669</v>
      </c>
      <c r="L404" s="2">
        <f t="shared" si="82"/>
        <v>0</v>
      </c>
      <c r="M404" s="2">
        <f t="shared" si="83"/>
        <v>-5.5511151231257827E-17</v>
      </c>
      <c r="N404" s="1">
        <v>7</v>
      </c>
      <c r="O404" s="1">
        <v>5</v>
      </c>
      <c r="P404" s="1">
        <v>0</v>
      </c>
      <c r="Q404" s="1">
        <v>0</v>
      </c>
      <c r="R404" s="1">
        <v>0</v>
      </c>
      <c r="S404" s="68">
        <v>0</v>
      </c>
      <c r="T404" s="1">
        <v>0</v>
      </c>
      <c r="U404" s="1"/>
      <c r="V404" s="1"/>
      <c r="W404" s="1"/>
      <c r="X404" s="1"/>
      <c r="Y404" s="1"/>
      <c r="Z404" s="1"/>
      <c r="AA404" s="1"/>
      <c r="AB404" s="1"/>
      <c r="AG404" t="str">
        <f t="shared" si="84"/>
        <v>Kingsbury</v>
      </c>
      <c r="AH404" t="s">
        <v>727</v>
      </c>
      <c r="AI404">
        <v>2</v>
      </c>
      <c r="AK404" s="130">
        <v>23</v>
      </c>
      <c r="AL404" s="131">
        <v>21</v>
      </c>
      <c r="AM404" s="131">
        <v>55</v>
      </c>
      <c r="AN404" s="133">
        <v>37095</v>
      </c>
      <c r="AO404">
        <f t="shared" si="76"/>
        <v>23021</v>
      </c>
      <c r="AP404" s="74" t="s">
        <v>3327</v>
      </c>
    </row>
    <row r="405" spans="1:42" hidden="1" outlineLevel="1" x14ac:dyDescent="0.2">
      <c r="A405" t="s">
        <v>209</v>
      </c>
      <c r="B405" s="10" t="s">
        <v>977</v>
      </c>
      <c r="C405" s="1">
        <f t="shared" si="79"/>
        <v>4110</v>
      </c>
      <c r="D405" s="7">
        <f t="shared" si="73"/>
        <v>1</v>
      </c>
      <c r="E405" s="7">
        <f t="shared" si="74"/>
        <v>2</v>
      </c>
      <c r="F405" s="7">
        <f t="shared" si="75"/>
        <v>3</v>
      </c>
      <c r="G405" s="1">
        <f t="shared" si="77"/>
        <v>917</v>
      </c>
      <c r="H405" s="2">
        <f t="shared" si="78"/>
        <v>0.22311435523114356</v>
      </c>
      <c r="I405" s="8"/>
      <c r="J405" s="2">
        <f t="shared" si="80"/>
        <v>0.54330900243308999</v>
      </c>
      <c r="K405" s="2">
        <f t="shared" si="81"/>
        <v>0.32019464720194646</v>
      </c>
      <c r="L405" s="2">
        <f t="shared" si="82"/>
        <v>9.6593673965936738E-2</v>
      </c>
      <c r="M405" s="2">
        <f t="shared" si="83"/>
        <v>3.990267639902681E-2</v>
      </c>
      <c r="N405" s="1">
        <v>2233</v>
      </c>
      <c r="O405" s="1">
        <v>1316</v>
      </c>
      <c r="P405" s="1">
        <v>397</v>
      </c>
      <c r="Q405" s="1">
        <v>118</v>
      </c>
      <c r="R405" s="1">
        <v>30</v>
      </c>
      <c r="S405" s="68">
        <v>4</v>
      </c>
      <c r="T405" s="1">
        <v>7</v>
      </c>
      <c r="U405" s="1"/>
      <c r="V405" s="1"/>
      <c r="W405" s="1">
        <v>5</v>
      </c>
      <c r="X405" s="1"/>
      <c r="Y405" s="1"/>
      <c r="Z405" s="1"/>
      <c r="AA405" s="1"/>
      <c r="AB405" s="1"/>
      <c r="AG405" t="str">
        <f t="shared" si="84"/>
        <v>Kittery</v>
      </c>
      <c r="AH405" t="s">
        <v>2961</v>
      </c>
      <c r="AI405">
        <v>1</v>
      </c>
      <c r="AK405" s="130">
        <v>23</v>
      </c>
      <c r="AL405" s="131">
        <v>31</v>
      </c>
      <c r="AM405" s="131">
        <v>65</v>
      </c>
      <c r="AN405" s="133">
        <v>37270</v>
      </c>
      <c r="AO405">
        <f t="shared" si="76"/>
        <v>23031</v>
      </c>
      <c r="AP405" s="74" t="s">
        <v>1579</v>
      </c>
    </row>
    <row r="406" spans="1:42" hidden="1" outlineLevel="1" x14ac:dyDescent="0.2">
      <c r="A406" t="s">
        <v>2545</v>
      </c>
      <c r="B406" s="10" t="s">
        <v>977</v>
      </c>
      <c r="C406" s="1">
        <f t="shared" si="79"/>
        <v>339</v>
      </c>
      <c r="D406" s="7">
        <f t="shared" si="73"/>
        <v>1</v>
      </c>
      <c r="E406" s="7">
        <f t="shared" si="74"/>
        <v>2</v>
      </c>
      <c r="F406" s="7">
        <f t="shared" si="75"/>
        <v>3</v>
      </c>
      <c r="G406" s="1">
        <f t="shared" si="77"/>
        <v>2</v>
      </c>
      <c r="H406" s="2">
        <f t="shared" si="78"/>
        <v>5.8997050147492625E-3</v>
      </c>
      <c r="I406" s="8"/>
      <c r="J406" s="2">
        <f t="shared" si="80"/>
        <v>0.39823008849557523</v>
      </c>
      <c r="K406" s="2">
        <f t="shared" si="81"/>
        <v>0.39233038348082594</v>
      </c>
      <c r="L406" s="2">
        <f t="shared" si="82"/>
        <v>0.16519174041297935</v>
      </c>
      <c r="M406" s="2">
        <f t="shared" si="83"/>
        <v>4.4247787610619538E-2</v>
      </c>
      <c r="N406" s="1">
        <v>135</v>
      </c>
      <c r="O406" s="1">
        <v>133</v>
      </c>
      <c r="P406" s="1">
        <v>56</v>
      </c>
      <c r="Q406" s="1">
        <v>14</v>
      </c>
      <c r="R406" s="1">
        <v>1</v>
      </c>
      <c r="S406" s="68">
        <v>0</v>
      </c>
      <c r="T406" s="1">
        <v>0</v>
      </c>
      <c r="U406" s="1"/>
      <c r="V406" s="1"/>
      <c r="W406" s="1"/>
      <c r="X406" s="1"/>
      <c r="Y406" s="1"/>
      <c r="Z406" s="1"/>
      <c r="AA406" s="1"/>
      <c r="AB406" s="1"/>
      <c r="AG406" t="str">
        <f t="shared" si="84"/>
        <v>Knox</v>
      </c>
      <c r="AH406" t="s">
        <v>2960</v>
      </c>
      <c r="AI406">
        <v>2</v>
      </c>
      <c r="AK406" s="130">
        <v>23</v>
      </c>
      <c r="AL406" s="131">
        <v>27</v>
      </c>
      <c r="AM406" s="131">
        <v>45</v>
      </c>
      <c r="AN406" s="133">
        <v>37585</v>
      </c>
      <c r="AO406">
        <f t="shared" si="76"/>
        <v>23027</v>
      </c>
      <c r="AP406" s="74" t="s">
        <v>1579</v>
      </c>
    </row>
    <row r="407" spans="1:42" hidden="1" outlineLevel="1" x14ac:dyDescent="0.2">
      <c r="A407" t="s">
        <v>210</v>
      </c>
      <c r="B407" s="10" t="s">
        <v>977</v>
      </c>
      <c r="C407" s="1">
        <f t="shared" si="79"/>
        <v>337</v>
      </c>
      <c r="D407" s="7">
        <f t="shared" si="73"/>
        <v>1</v>
      </c>
      <c r="E407" s="7">
        <f t="shared" si="74"/>
        <v>2</v>
      </c>
      <c r="F407" s="7">
        <f t="shared" si="75"/>
        <v>3</v>
      </c>
      <c r="G407" s="1">
        <f t="shared" si="77"/>
        <v>41</v>
      </c>
      <c r="H407" s="2">
        <f t="shared" si="78"/>
        <v>0.12166172106824925</v>
      </c>
      <c r="I407" s="8"/>
      <c r="J407" s="2">
        <f t="shared" si="80"/>
        <v>0.45103857566765576</v>
      </c>
      <c r="K407" s="2">
        <f t="shared" si="81"/>
        <v>0.32937685459940652</v>
      </c>
      <c r="L407" s="2">
        <f t="shared" si="82"/>
        <v>0.18694362017804153</v>
      </c>
      <c r="M407" s="2">
        <f t="shared" si="83"/>
        <v>3.2640949554896131E-2</v>
      </c>
      <c r="N407" s="1">
        <v>152</v>
      </c>
      <c r="O407" s="1">
        <v>111</v>
      </c>
      <c r="P407" s="1">
        <v>63</v>
      </c>
      <c r="Q407" s="1">
        <v>7</v>
      </c>
      <c r="R407" s="1">
        <v>4</v>
      </c>
      <c r="S407" s="68">
        <v>0</v>
      </c>
      <c r="T407" s="1">
        <v>0</v>
      </c>
      <c r="U407" s="1"/>
      <c r="V407" s="1"/>
      <c r="W407" s="1"/>
      <c r="X407" s="1"/>
      <c r="Y407" s="1"/>
      <c r="Z407" s="1"/>
      <c r="AA407" s="1"/>
      <c r="AB407" s="1"/>
      <c r="AG407" t="str">
        <f t="shared" si="84"/>
        <v>Lagrange</v>
      </c>
      <c r="AH407" t="s">
        <v>713</v>
      </c>
      <c r="AI407">
        <v>2</v>
      </c>
      <c r="AK407" s="130">
        <v>23</v>
      </c>
      <c r="AL407" s="131">
        <v>19</v>
      </c>
      <c r="AM407" s="131">
        <v>170</v>
      </c>
      <c r="AN407" s="133">
        <v>37760</v>
      </c>
      <c r="AO407">
        <f t="shared" si="76"/>
        <v>23019</v>
      </c>
      <c r="AP407" s="74" t="s">
        <v>1579</v>
      </c>
    </row>
    <row r="408" spans="1:42" hidden="1" outlineLevel="1" x14ac:dyDescent="0.2">
      <c r="A408" t="s">
        <v>3393</v>
      </c>
      <c r="B408" s="10" t="s">
        <v>977</v>
      </c>
      <c r="C408" s="1">
        <f t="shared" si="79"/>
        <v>32</v>
      </c>
      <c r="D408" s="7">
        <f t="shared" si="73"/>
        <v>2</v>
      </c>
      <c r="E408" s="7">
        <f t="shared" si="74"/>
        <v>1</v>
      </c>
      <c r="F408" s="7">
        <f t="shared" si="75"/>
        <v>3</v>
      </c>
      <c r="G408" s="1">
        <f t="shared" si="77"/>
        <v>5</v>
      </c>
      <c r="H408" s="2">
        <f t="shared" si="78"/>
        <v>0.15625</v>
      </c>
      <c r="I408" s="8"/>
      <c r="J408" s="2">
        <f t="shared" si="80"/>
        <v>0.375</v>
      </c>
      <c r="K408" s="2">
        <f t="shared" si="81"/>
        <v>0.53125</v>
      </c>
      <c r="L408" s="2">
        <f t="shared" si="82"/>
        <v>6.25E-2</v>
      </c>
      <c r="M408" s="2">
        <f t="shared" si="83"/>
        <v>3.125E-2</v>
      </c>
      <c r="N408" s="1">
        <v>12</v>
      </c>
      <c r="O408" s="1">
        <v>17</v>
      </c>
      <c r="P408" s="1">
        <v>2</v>
      </c>
      <c r="Q408" s="1">
        <v>0</v>
      </c>
      <c r="R408" s="1">
        <v>0</v>
      </c>
      <c r="S408" s="68">
        <v>0</v>
      </c>
      <c r="T408" s="1">
        <v>1</v>
      </c>
      <c r="U408" s="1"/>
      <c r="V408" s="1"/>
      <c r="W408" s="1"/>
      <c r="X408" s="1"/>
      <c r="Y408" s="1"/>
      <c r="Z408" s="1"/>
      <c r="AA408" s="1"/>
      <c r="AB408" s="1"/>
      <c r="AG408" t="str">
        <f t="shared" si="84"/>
        <v>Lake View</v>
      </c>
      <c r="AH408" t="s">
        <v>727</v>
      </c>
      <c r="AI408">
        <v>2</v>
      </c>
      <c r="AK408" s="130">
        <v>23</v>
      </c>
      <c r="AL408" s="131">
        <v>21</v>
      </c>
      <c r="AM408" s="131">
        <v>60</v>
      </c>
      <c r="AN408" s="133">
        <v>37970</v>
      </c>
      <c r="AO408">
        <f t="shared" si="76"/>
        <v>23021</v>
      </c>
      <c r="AP408" s="74" t="s">
        <v>3327</v>
      </c>
    </row>
    <row r="409" spans="1:42" hidden="1" outlineLevel="1" x14ac:dyDescent="0.2">
      <c r="A409" t="s">
        <v>766</v>
      </c>
      <c r="B409" s="10" t="s">
        <v>977</v>
      </c>
      <c r="C409" s="1">
        <f t="shared" si="79"/>
        <v>40</v>
      </c>
      <c r="D409" s="7">
        <f t="shared" si="73"/>
        <v>1</v>
      </c>
      <c r="E409" s="7">
        <f t="shared" si="74"/>
        <v>2</v>
      </c>
      <c r="F409" s="7">
        <f t="shared" si="75"/>
        <v>3</v>
      </c>
      <c r="G409" s="1">
        <f t="shared" si="77"/>
        <v>10</v>
      </c>
      <c r="H409" s="2">
        <f t="shared" si="78"/>
        <v>0.25</v>
      </c>
      <c r="I409" s="8"/>
      <c r="J409" s="2">
        <f t="shared" si="80"/>
        <v>0.52500000000000002</v>
      </c>
      <c r="K409" s="2">
        <f t="shared" si="81"/>
        <v>0.27500000000000002</v>
      </c>
      <c r="L409" s="2">
        <f t="shared" si="82"/>
        <v>0.17499999999999999</v>
      </c>
      <c r="M409" s="2">
        <f t="shared" si="83"/>
        <v>2.4999999999999967E-2</v>
      </c>
      <c r="N409" s="1">
        <v>21</v>
      </c>
      <c r="O409" s="1">
        <v>11</v>
      </c>
      <c r="P409" s="1">
        <v>7</v>
      </c>
      <c r="Q409" s="1">
        <v>1</v>
      </c>
      <c r="R409" s="1">
        <v>0</v>
      </c>
      <c r="S409" s="68">
        <v>0</v>
      </c>
      <c r="T409" s="1">
        <v>0</v>
      </c>
      <c r="U409" s="1"/>
      <c r="V409" s="1"/>
      <c r="W409" s="1"/>
      <c r="X409" s="1"/>
      <c r="Y409" s="1"/>
      <c r="Z409" s="1"/>
      <c r="AA409" s="1"/>
      <c r="AB409" s="1"/>
      <c r="AG409" t="str">
        <f t="shared" si="84"/>
        <v>Lakeville</v>
      </c>
      <c r="AH409" t="s">
        <v>713</v>
      </c>
      <c r="AI409">
        <v>2</v>
      </c>
      <c r="AK409" s="130">
        <v>23</v>
      </c>
      <c r="AL409" s="131">
        <v>19</v>
      </c>
      <c r="AM409" s="131">
        <v>175</v>
      </c>
      <c r="AN409" s="133">
        <v>38005</v>
      </c>
      <c r="AO409">
        <f t="shared" si="76"/>
        <v>23019</v>
      </c>
      <c r="AP409" s="74" t="s">
        <v>1579</v>
      </c>
    </row>
    <row r="410" spans="1:42" hidden="1" outlineLevel="1" x14ac:dyDescent="0.2">
      <c r="A410" t="s">
        <v>839</v>
      </c>
      <c r="B410" s="10" t="s">
        <v>977</v>
      </c>
      <c r="C410" s="1">
        <f t="shared" si="79"/>
        <v>838</v>
      </c>
      <c r="D410" s="7">
        <f t="shared" si="73"/>
        <v>1</v>
      </c>
      <c r="E410" s="7">
        <f t="shared" si="74"/>
        <v>2</v>
      </c>
      <c r="F410" s="7">
        <f t="shared" si="75"/>
        <v>3</v>
      </c>
      <c r="G410" s="1">
        <f t="shared" si="77"/>
        <v>43</v>
      </c>
      <c r="H410" s="2">
        <f t="shared" si="78"/>
        <v>5.1312649164677801E-2</v>
      </c>
      <c r="I410" s="8"/>
      <c r="J410" s="2">
        <f t="shared" si="80"/>
        <v>0.40214797136038188</v>
      </c>
      <c r="K410" s="2">
        <f t="shared" si="81"/>
        <v>0.35083532219570407</v>
      </c>
      <c r="L410" s="2">
        <f t="shared" si="82"/>
        <v>0.18257756563245822</v>
      </c>
      <c r="M410" s="2">
        <f t="shared" si="83"/>
        <v>6.443914081145577E-2</v>
      </c>
      <c r="N410" s="1">
        <v>337</v>
      </c>
      <c r="O410" s="1">
        <v>294</v>
      </c>
      <c r="P410" s="1">
        <v>153</v>
      </c>
      <c r="Q410" s="1">
        <v>50</v>
      </c>
      <c r="R410" s="1">
        <v>3</v>
      </c>
      <c r="S410" s="68">
        <v>1</v>
      </c>
      <c r="T410" s="1">
        <v>0</v>
      </c>
      <c r="U410" s="1"/>
      <c r="V410" s="1"/>
      <c r="W410" s="1"/>
      <c r="X410" s="1"/>
      <c r="Y410" s="1"/>
      <c r="Z410" s="1"/>
      <c r="AA410" s="1"/>
      <c r="AB410" s="1"/>
      <c r="AG410" t="str">
        <f t="shared" si="84"/>
        <v>Lamoine</v>
      </c>
      <c r="AH410" t="s">
        <v>1827</v>
      </c>
      <c r="AI410">
        <v>2</v>
      </c>
      <c r="AK410" s="130">
        <v>23</v>
      </c>
      <c r="AL410" s="131">
        <v>9</v>
      </c>
      <c r="AM410" s="131">
        <v>85</v>
      </c>
      <c r="AN410" s="133">
        <v>38180</v>
      </c>
      <c r="AO410">
        <f t="shared" si="76"/>
        <v>23009</v>
      </c>
      <c r="AP410" s="74" t="s">
        <v>1579</v>
      </c>
    </row>
    <row r="411" spans="1:42" hidden="1" outlineLevel="1" x14ac:dyDescent="0.2">
      <c r="A411" t="s">
        <v>1819</v>
      </c>
      <c r="B411" s="10" t="s">
        <v>977</v>
      </c>
      <c r="C411" s="1">
        <f t="shared" si="79"/>
        <v>1852</v>
      </c>
      <c r="D411" s="7">
        <f t="shared" si="73"/>
        <v>1</v>
      </c>
      <c r="E411" s="7">
        <f t="shared" si="74"/>
        <v>2</v>
      </c>
      <c r="F411" s="7">
        <f t="shared" si="75"/>
        <v>3</v>
      </c>
      <c r="G411" s="1">
        <f t="shared" si="77"/>
        <v>267</v>
      </c>
      <c r="H411" s="2">
        <f t="shared" si="78"/>
        <v>0.14416846652267817</v>
      </c>
      <c r="I411" s="8"/>
      <c r="J411" s="2">
        <f t="shared" si="80"/>
        <v>0.46868250539956802</v>
      </c>
      <c r="K411" s="2">
        <f t="shared" si="81"/>
        <v>0.32451403887688984</v>
      </c>
      <c r="L411" s="2">
        <f t="shared" si="82"/>
        <v>0.17710583153347731</v>
      </c>
      <c r="M411" s="2">
        <f t="shared" si="83"/>
        <v>2.9697624190064831E-2</v>
      </c>
      <c r="N411" s="1">
        <v>868</v>
      </c>
      <c r="O411" s="1">
        <v>601</v>
      </c>
      <c r="P411" s="1">
        <v>328</v>
      </c>
      <c r="Q411" s="1">
        <v>21</v>
      </c>
      <c r="R411" s="1">
        <v>19</v>
      </c>
      <c r="S411" s="68">
        <v>10</v>
      </c>
      <c r="T411" s="1">
        <v>5</v>
      </c>
      <c r="U411" s="1"/>
      <c r="V411" s="1"/>
      <c r="W411" s="1"/>
      <c r="X411" s="1"/>
      <c r="Y411" s="1"/>
      <c r="Z411" s="1"/>
      <c r="AA411" s="1"/>
      <c r="AB411" s="1"/>
      <c r="AG411" t="str">
        <f t="shared" si="84"/>
        <v>Lebanon</v>
      </c>
      <c r="AH411" t="s">
        <v>2961</v>
      </c>
      <c r="AI411">
        <v>1</v>
      </c>
      <c r="AK411" s="130">
        <v>23</v>
      </c>
      <c r="AL411" s="131">
        <v>31</v>
      </c>
      <c r="AM411" s="131">
        <v>70</v>
      </c>
      <c r="AN411" s="133">
        <v>38425</v>
      </c>
      <c r="AO411">
        <f t="shared" si="76"/>
        <v>23031</v>
      </c>
      <c r="AP411" s="74" t="s">
        <v>1579</v>
      </c>
    </row>
    <row r="412" spans="1:42" hidden="1" outlineLevel="1" x14ac:dyDescent="0.2">
      <c r="A412" t="s">
        <v>881</v>
      </c>
      <c r="B412" s="10" t="s">
        <v>977</v>
      </c>
      <c r="C412" s="1">
        <f t="shared" si="79"/>
        <v>465</v>
      </c>
      <c r="D412" s="7">
        <f t="shared" si="73"/>
        <v>1</v>
      </c>
      <c r="E412" s="7">
        <f t="shared" si="74"/>
        <v>2</v>
      </c>
      <c r="F412" s="7">
        <f t="shared" si="75"/>
        <v>3</v>
      </c>
      <c r="G412" s="1">
        <f t="shared" si="77"/>
        <v>46</v>
      </c>
      <c r="H412" s="2">
        <f t="shared" si="78"/>
        <v>9.8924731182795697E-2</v>
      </c>
      <c r="I412" s="8"/>
      <c r="J412" s="2">
        <f t="shared" si="80"/>
        <v>0.46881720430107526</v>
      </c>
      <c r="K412" s="2">
        <f t="shared" si="81"/>
        <v>0.36989247311827955</v>
      </c>
      <c r="L412" s="2">
        <f t="shared" si="82"/>
        <v>0.13978494623655913</v>
      </c>
      <c r="M412" s="2">
        <f t="shared" si="83"/>
        <v>2.1505376344086113E-2</v>
      </c>
      <c r="N412" s="1">
        <v>218</v>
      </c>
      <c r="O412" s="1">
        <v>172</v>
      </c>
      <c r="P412" s="1">
        <v>65</v>
      </c>
      <c r="Q412" s="1">
        <v>7</v>
      </c>
      <c r="R412" s="1">
        <v>0</v>
      </c>
      <c r="S412" s="68">
        <v>3</v>
      </c>
      <c r="T412" s="1">
        <v>0</v>
      </c>
      <c r="U412" s="1"/>
      <c r="V412" s="1"/>
      <c r="W412" s="1"/>
      <c r="X412" s="1"/>
      <c r="Y412" s="1"/>
      <c r="Z412" s="1"/>
      <c r="AA412" s="1"/>
      <c r="AB412" s="1"/>
      <c r="AG412" t="str">
        <f t="shared" si="84"/>
        <v>Lee</v>
      </c>
      <c r="AH412" t="s">
        <v>713</v>
      </c>
      <c r="AI412">
        <v>2</v>
      </c>
      <c r="AK412" s="130">
        <v>23</v>
      </c>
      <c r="AL412" s="131">
        <v>19</v>
      </c>
      <c r="AM412" s="131">
        <v>180</v>
      </c>
      <c r="AN412" s="133">
        <v>38530</v>
      </c>
      <c r="AO412">
        <f t="shared" si="76"/>
        <v>23019</v>
      </c>
      <c r="AP412" s="74" t="s">
        <v>1579</v>
      </c>
    </row>
    <row r="413" spans="1:42" hidden="1" outlineLevel="1" x14ac:dyDescent="0.2">
      <c r="A413" t="s">
        <v>840</v>
      </c>
      <c r="B413" s="10" t="s">
        <v>977</v>
      </c>
      <c r="C413" s="1">
        <f t="shared" si="79"/>
        <v>894</v>
      </c>
      <c r="D413" s="7">
        <f t="shared" si="73"/>
        <v>1</v>
      </c>
      <c r="E413" s="7">
        <f t="shared" si="74"/>
        <v>2</v>
      </c>
      <c r="F413" s="7">
        <f t="shared" si="75"/>
        <v>3</v>
      </c>
      <c r="G413" s="1">
        <f t="shared" si="77"/>
        <v>219</v>
      </c>
      <c r="H413" s="2">
        <f t="shared" si="78"/>
        <v>0.24496644295302014</v>
      </c>
      <c r="I413" s="8"/>
      <c r="J413" s="2">
        <f t="shared" si="80"/>
        <v>0.5</v>
      </c>
      <c r="K413" s="2">
        <f t="shared" si="81"/>
        <v>0.25503355704697989</v>
      </c>
      <c r="L413" s="2">
        <f t="shared" si="82"/>
        <v>0.22147651006711411</v>
      </c>
      <c r="M413" s="2">
        <f t="shared" si="83"/>
        <v>2.3489932885906006E-2</v>
      </c>
      <c r="N413" s="1">
        <v>447</v>
      </c>
      <c r="O413" s="1">
        <v>228</v>
      </c>
      <c r="P413" s="1">
        <v>198</v>
      </c>
      <c r="Q413" s="1">
        <v>16</v>
      </c>
      <c r="R413" s="1">
        <v>2</v>
      </c>
      <c r="S413" s="68">
        <v>2</v>
      </c>
      <c r="T413" s="1">
        <v>1</v>
      </c>
      <c r="U413" s="1"/>
      <c r="V413" s="1"/>
      <c r="W413" s="1"/>
      <c r="X413" s="1"/>
      <c r="Y413" s="1"/>
      <c r="Z413" s="1"/>
      <c r="AA413" s="1"/>
      <c r="AB413" s="1"/>
      <c r="AG413" t="str">
        <f t="shared" si="84"/>
        <v>Leeds</v>
      </c>
      <c r="AH413" t="s">
        <v>707</v>
      </c>
      <c r="AI413">
        <v>2</v>
      </c>
      <c r="AK413" s="130">
        <v>23</v>
      </c>
      <c r="AL413" s="131">
        <v>1</v>
      </c>
      <c r="AM413" s="131">
        <v>20</v>
      </c>
      <c r="AN413" s="133">
        <v>38565</v>
      </c>
      <c r="AO413">
        <f t="shared" si="76"/>
        <v>23001</v>
      </c>
      <c r="AP413" s="74" t="s">
        <v>1579</v>
      </c>
    </row>
    <row r="414" spans="1:42" hidden="1" outlineLevel="1" x14ac:dyDescent="0.2">
      <c r="A414" t="s">
        <v>841</v>
      </c>
      <c r="B414" s="10" t="s">
        <v>977</v>
      </c>
      <c r="C414" s="1">
        <f t="shared" si="79"/>
        <v>891</v>
      </c>
      <c r="D414" s="7">
        <f t="shared" si="73"/>
        <v>1</v>
      </c>
      <c r="E414" s="7">
        <f t="shared" si="74"/>
        <v>2</v>
      </c>
      <c r="F414" s="7">
        <f t="shared" si="75"/>
        <v>3</v>
      </c>
      <c r="G414" s="1">
        <f t="shared" si="77"/>
        <v>73</v>
      </c>
      <c r="H414" s="2">
        <f t="shared" si="78"/>
        <v>8.1930415263748599E-2</v>
      </c>
      <c r="I414" s="8"/>
      <c r="J414" s="2">
        <f t="shared" si="80"/>
        <v>0.44444444444444442</v>
      </c>
      <c r="K414" s="2">
        <f t="shared" si="81"/>
        <v>0.36251402918069586</v>
      </c>
      <c r="L414" s="2">
        <f t="shared" si="82"/>
        <v>0.18294051627384961</v>
      </c>
      <c r="M414" s="2">
        <f t="shared" si="83"/>
        <v>1.0101010101010111E-2</v>
      </c>
      <c r="N414" s="1">
        <v>396</v>
      </c>
      <c r="O414" s="1">
        <v>323</v>
      </c>
      <c r="P414" s="1">
        <v>163</v>
      </c>
      <c r="Q414" s="1">
        <v>2</v>
      </c>
      <c r="R414" s="1">
        <v>2</v>
      </c>
      <c r="S414" s="68">
        <v>4</v>
      </c>
      <c r="T414" s="1">
        <v>1</v>
      </c>
      <c r="U414" s="1"/>
      <c r="V414" s="1"/>
      <c r="W414" s="1"/>
      <c r="X414" s="1"/>
      <c r="Y414" s="1"/>
      <c r="Z414" s="1"/>
      <c r="AA414" s="1"/>
      <c r="AB414" s="1"/>
      <c r="AG414" t="str">
        <f t="shared" si="84"/>
        <v>Levant</v>
      </c>
      <c r="AH414" t="s">
        <v>713</v>
      </c>
      <c r="AI414">
        <v>2</v>
      </c>
      <c r="AK414" s="130">
        <v>23</v>
      </c>
      <c r="AL414" s="131">
        <v>19</v>
      </c>
      <c r="AM414" s="131">
        <v>185</v>
      </c>
      <c r="AN414" s="133">
        <v>38705</v>
      </c>
      <c r="AO414">
        <f t="shared" si="76"/>
        <v>23019</v>
      </c>
      <c r="AP414" s="74" t="s">
        <v>1579</v>
      </c>
    </row>
    <row r="415" spans="1:42" hidden="1" outlineLevel="1" x14ac:dyDescent="0.2">
      <c r="A415" t="s">
        <v>842</v>
      </c>
      <c r="B415" s="10" t="s">
        <v>977</v>
      </c>
      <c r="C415" s="1">
        <f t="shared" si="79"/>
        <v>15990</v>
      </c>
      <c r="D415" s="7">
        <f t="shared" si="73"/>
        <v>1</v>
      </c>
      <c r="E415" s="7">
        <f t="shared" si="74"/>
        <v>2</v>
      </c>
      <c r="F415" s="7">
        <f t="shared" si="75"/>
        <v>3</v>
      </c>
      <c r="G415" s="1">
        <f t="shared" si="77"/>
        <v>7093</v>
      </c>
      <c r="H415" s="2">
        <f t="shared" si="78"/>
        <v>0.44358974358974357</v>
      </c>
      <c r="I415" s="8"/>
      <c r="J415" s="2">
        <f t="shared" si="80"/>
        <v>0.64258911819887432</v>
      </c>
      <c r="K415" s="2">
        <f t="shared" si="81"/>
        <v>0.1989993746091307</v>
      </c>
      <c r="L415" s="2">
        <f t="shared" si="82"/>
        <v>0.13214509068167604</v>
      </c>
      <c r="M415" s="2">
        <f t="shared" si="83"/>
        <v>2.6266416510318941E-2</v>
      </c>
      <c r="N415" s="1">
        <v>10275</v>
      </c>
      <c r="O415" s="1">
        <v>3182</v>
      </c>
      <c r="P415" s="1">
        <v>2113</v>
      </c>
      <c r="Q415" s="1">
        <v>278</v>
      </c>
      <c r="R415" s="1">
        <v>65</v>
      </c>
      <c r="S415" s="68">
        <v>61</v>
      </c>
      <c r="T415" s="1">
        <v>8</v>
      </c>
      <c r="U415" s="1"/>
      <c r="V415" s="1"/>
      <c r="W415" s="1">
        <v>8</v>
      </c>
      <c r="X415" s="1"/>
      <c r="Y415" s="1"/>
      <c r="Z415" s="1"/>
      <c r="AA415" s="1"/>
      <c r="AB415" s="1"/>
      <c r="AG415" t="str">
        <f t="shared" si="84"/>
        <v>Lewiston</v>
      </c>
      <c r="AH415" t="s">
        <v>707</v>
      </c>
      <c r="AI415">
        <v>2</v>
      </c>
      <c r="AK415" s="130">
        <v>23</v>
      </c>
      <c r="AL415" s="131">
        <v>1</v>
      </c>
      <c r="AM415" s="131">
        <v>25</v>
      </c>
      <c r="AN415" s="133">
        <v>38740</v>
      </c>
      <c r="AO415">
        <f t="shared" si="76"/>
        <v>23001</v>
      </c>
      <c r="AP415" s="74" t="s">
        <v>2331</v>
      </c>
    </row>
    <row r="416" spans="1:42" hidden="1" outlineLevel="1" x14ac:dyDescent="0.2">
      <c r="A416" t="s">
        <v>1517</v>
      </c>
      <c r="B416" s="10" t="s">
        <v>977</v>
      </c>
      <c r="C416" s="1">
        <f t="shared" si="79"/>
        <v>449</v>
      </c>
      <c r="D416" s="7">
        <f t="shared" si="73"/>
        <v>1</v>
      </c>
      <c r="E416" s="7">
        <f t="shared" si="74"/>
        <v>2</v>
      </c>
      <c r="F416" s="7">
        <f t="shared" si="75"/>
        <v>3</v>
      </c>
      <c r="G416" s="1">
        <f t="shared" si="77"/>
        <v>41</v>
      </c>
      <c r="H416" s="2">
        <f t="shared" si="78"/>
        <v>9.1314031180400893E-2</v>
      </c>
      <c r="I416" s="8"/>
      <c r="J416" s="2">
        <f t="shared" si="80"/>
        <v>0.42984409799554568</v>
      </c>
      <c r="K416" s="2">
        <f t="shared" si="81"/>
        <v>0.33853006681514475</v>
      </c>
      <c r="L416" s="2">
        <f t="shared" si="82"/>
        <v>0.16035634743875279</v>
      </c>
      <c r="M416" s="2">
        <f t="shared" si="83"/>
        <v>7.1269487750556776E-2</v>
      </c>
      <c r="N416" s="1">
        <v>193</v>
      </c>
      <c r="O416" s="1">
        <v>152</v>
      </c>
      <c r="P416" s="1">
        <v>72</v>
      </c>
      <c r="Q416" s="1">
        <v>29</v>
      </c>
      <c r="R416" s="1">
        <v>2</v>
      </c>
      <c r="S416" s="68">
        <v>0</v>
      </c>
      <c r="T416" s="1">
        <v>1</v>
      </c>
      <c r="U416" s="1"/>
      <c r="V416" s="1"/>
      <c r="W416" s="1"/>
      <c r="X416" s="1"/>
      <c r="Y416" s="1"/>
      <c r="Z416" s="1"/>
      <c r="AA416" s="1"/>
      <c r="AB416" s="1"/>
      <c r="AG416" t="str">
        <f t="shared" si="84"/>
        <v>Liberty</v>
      </c>
      <c r="AH416" t="s">
        <v>2960</v>
      </c>
      <c r="AI416">
        <v>2</v>
      </c>
      <c r="AK416" s="130">
        <v>23</v>
      </c>
      <c r="AL416" s="131">
        <v>27</v>
      </c>
      <c r="AM416" s="131">
        <v>50</v>
      </c>
      <c r="AN416" s="133">
        <v>39055</v>
      </c>
      <c r="AO416">
        <f t="shared" si="76"/>
        <v>23027</v>
      </c>
      <c r="AP416" s="74" t="s">
        <v>1579</v>
      </c>
    </row>
    <row r="417" spans="1:42" hidden="1" outlineLevel="1" x14ac:dyDescent="0.2">
      <c r="A417" t="s">
        <v>843</v>
      </c>
      <c r="B417" s="10" t="s">
        <v>977</v>
      </c>
      <c r="C417" s="1">
        <f t="shared" si="79"/>
        <v>1025</v>
      </c>
      <c r="D417" s="7">
        <f t="shared" si="73"/>
        <v>1</v>
      </c>
      <c r="E417" s="7">
        <f t="shared" si="74"/>
        <v>2</v>
      </c>
      <c r="F417" s="7">
        <f t="shared" si="75"/>
        <v>3</v>
      </c>
      <c r="G417" s="1">
        <f t="shared" si="77"/>
        <v>132</v>
      </c>
      <c r="H417" s="2">
        <f t="shared" si="78"/>
        <v>0.12878048780487805</v>
      </c>
      <c r="I417" s="8"/>
      <c r="J417" s="2">
        <f t="shared" si="80"/>
        <v>0.46731707317073173</v>
      </c>
      <c r="K417" s="2">
        <f t="shared" si="81"/>
        <v>0.33853658536585368</v>
      </c>
      <c r="L417" s="2">
        <f t="shared" si="82"/>
        <v>0.15512195121951219</v>
      </c>
      <c r="M417" s="2">
        <f t="shared" si="83"/>
        <v>3.9024390243902446E-2</v>
      </c>
      <c r="N417" s="1">
        <v>479</v>
      </c>
      <c r="O417" s="1">
        <v>347</v>
      </c>
      <c r="P417" s="1">
        <v>159</v>
      </c>
      <c r="Q417" s="1">
        <v>22</v>
      </c>
      <c r="R417" s="1">
        <v>10</v>
      </c>
      <c r="S417" s="68">
        <v>3</v>
      </c>
      <c r="T417" s="1">
        <v>3</v>
      </c>
      <c r="U417" s="1"/>
      <c r="V417" s="1"/>
      <c r="W417" s="1">
        <v>2</v>
      </c>
      <c r="X417" s="1"/>
      <c r="Y417" s="1"/>
      <c r="Z417" s="1"/>
      <c r="AA417" s="1"/>
      <c r="AB417" s="1"/>
      <c r="AG417" t="str">
        <f t="shared" si="84"/>
        <v>Limerick</v>
      </c>
      <c r="AH417" t="s">
        <v>2961</v>
      </c>
      <c r="AI417">
        <v>1</v>
      </c>
      <c r="AK417" s="130">
        <v>23</v>
      </c>
      <c r="AL417" s="131">
        <v>31</v>
      </c>
      <c r="AM417" s="131">
        <v>75</v>
      </c>
      <c r="AN417" s="133">
        <v>39195</v>
      </c>
      <c r="AO417">
        <f t="shared" si="76"/>
        <v>23031</v>
      </c>
      <c r="AP417" s="74" t="s">
        <v>1579</v>
      </c>
    </row>
    <row r="418" spans="1:42" hidden="1" outlineLevel="1" x14ac:dyDescent="0.2">
      <c r="A418" t="s">
        <v>2434</v>
      </c>
      <c r="B418" s="10" t="s">
        <v>977</v>
      </c>
      <c r="C418" s="1">
        <f t="shared" si="79"/>
        <v>946</v>
      </c>
      <c r="D418" s="7">
        <f t="shared" si="73"/>
        <v>1</v>
      </c>
      <c r="E418" s="7">
        <f t="shared" si="74"/>
        <v>2</v>
      </c>
      <c r="F418" s="7">
        <f t="shared" si="75"/>
        <v>3</v>
      </c>
      <c r="G418" s="1">
        <f t="shared" si="77"/>
        <v>271</v>
      </c>
      <c r="H418" s="2">
        <f t="shared" si="78"/>
        <v>0.28646934460887952</v>
      </c>
      <c r="I418" s="8"/>
      <c r="J418" s="2">
        <f t="shared" si="80"/>
        <v>0.54756871035940802</v>
      </c>
      <c r="K418" s="2">
        <f t="shared" si="81"/>
        <v>0.26109936575052856</v>
      </c>
      <c r="L418" s="2">
        <f t="shared" si="82"/>
        <v>0.17653276955602537</v>
      </c>
      <c r="M418" s="2">
        <f t="shared" si="83"/>
        <v>1.4799154334038056E-2</v>
      </c>
      <c r="N418" s="1">
        <v>518</v>
      </c>
      <c r="O418" s="1">
        <v>247</v>
      </c>
      <c r="P418" s="1">
        <v>167</v>
      </c>
      <c r="Q418" s="1">
        <v>7</v>
      </c>
      <c r="R418" s="1">
        <v>1</v>
      </c>
      <c r="S418" s="68">
        <v>2</v>
      </c>
      <c r="T418" s="1">
        <v>4</v>
      </c>
      <c r="U418" s="1"/>
      <c r="V418" s="1"/>
      <c r="W418" s="1"/>
      <c r="X418" s="1"/>
      <c r="Y418" s="1"/>
      <c r="Z418" s="1"/>
      <c r="AA418" s="1"/>
      <c r="AB418" s="1"/>
      <c r="AG418" t="str">
        <f t="shared" si="84"/>
        <v>Limestone</v>
      </c>
      <c r="AH418" t="s">
        <v>512</v>
      </c>
      <c r="AI418">
        <v>2</v>
      </c>
      <c r="AK418" s="130">
        <v>23</v>
      </c>
      <c r="AL418" s="131">
        <v>3</v>
      </c>
      <c r="AM418" s="131">
        <v>160</v>
      </c>
      <c r="AN418" s="133">
        <v>39300</v>
      </c>
      <c r="AO418">
        <f t="shared" si="76"/>
        <v>23003</v>
      </c>
      <c r="AP418" s="74" t="s">
        <v>1579</v>
      </c>
    </row>
    <row r="419" spans="1:42" hidden="1" outlineLevel="1" x14ac:dyDescent="0.2">
      <c r="A419" t="s">
        <v>844</v>
      </c>
      <c r="B419" s="10" t="s">
        <v>977</v>
      </c>
      <c r="C419" s="1">
        <f t="shared" si="79"/>
        <v>1331</v>
      </c>
      <c r="D419" s="7">
        <f t="shared" si="73"/>
        <v>1</v>
      </c>
      <c r="E419" s="7">
        <f t="shared" si="74"/>
        <v>2</v>
      </c>
      <c r="F419" s="7">
        <f t="shared" si="75"/>
        <v>3</v>
      </c>
      <c r="G419" s="1">
        <f t="shared" si="77"/>
        <v>184</v>
      </c>
      <c r="H419" s="2">
        <f t="shared" si="78"/>
        <v>0.13824192336589031</v>
      </c>
      <c r="I419" s="8"/>
      <c r="J419" s="2">
        <f t="shared" si="80"/>
        <v>0.47257700976709244</v>
      </c>
      <c r="K419" s="2">
        <f t="shared" si="81"/>
        <v>0.33433508640120213</v>
      </c>
      <c r="L419" s="2">
        <f t="shared" si="82"/>
        <v>0.16979714500375656</v>
      </c>
      <c r="M419" s="2">
        <f t="shared" si="83"/>
        <v>2.3290758827948815E-2</v>
      </c>
      <c r="N419" s="1">
        <v>629</v>
      </c>
      <c r="O419" s="1">
        <v>445</v>
      </c>
      <c r="P419" s="1">
        <v>226</v>
      </c>
      <c r="Q419" s="1">
        <v>14</v>
      </c>
      <c r="R419" s="1">
        <v>9</v>
      </c>
      <c r="S419" s="68">
        <v>6</v>
      </c>
      <c r="T419" s="1">
        <v>2</v>
      </c>
      <c r="U419" s="1"/>
      <c r="V419" s="1"/>
      <c r="W419" s="1"/>
      <c r="X419" s="1"/>
      <c r="Y419" s="1"/>
      <c r="Z419" s="1"/>
      <c r="AA419" s="1"/>
      <c r="AB419" s="1"/>
      <c r="AG419" t="str">
        <f t="shared" si="84"/>
        <v>Limington</v>
      </c>
      <c r="AH419" t="s">
        <v>2961</v>
      </c>
      <c r="AI419">
        <v>1</v>
      </c>
      <c r="AK419" s="130">
        <v>23</v>
      </c>
      <c r="AL419" s="131">
        <v>31</v>
      </c>
      <c r="AM419" s="131">
        <v>80</v>
      </c>
      <c r="AN419" s="133">
        <v>39405</v>
      </c>
      <c r="AO419">
        <f t="shared" si="76"/>
        <v>23031</v>
      </c>
      <c r="AP419" s="74" t="s">
        <v>1579</v>
      </c>
    </row>
    <row r="420" spans="1:42" hidden="1" outlineLevel="1" x14ac:dyDescent="0.2">
      <c r="A420" t="s">
        <v>2585</v>
      </c>
      <c r="B420" s="10" t="s">
        <v>977</v>
      </c>
      <c r="C420" s="1">
        <f t="shared" si="79"/>
        <v>2546</v>
      </c>
      <c r="D420" s="7">
        <f t="shared" si="73"/>
        <v>1</v>
      </c>
      <c r="E420" s="7">
        <f t="shared" si="74"/>
        <v>2</v>
      </c>
      <c r="F420" s="7">
        <f t="shared" si="75"/>
        <v>3</v>
      </c>
      <c r="G420" s="1">
        <f t="shared" si="77"/>
        <v>230</v>
      </c>
      <c r="H420" s="2">
        <f t="shared" si="78"/>
        <v>9.033778476040849E-2</v>
      </c>
      <c r="I420" s="8"/>
      <c r="J420" s="2">
        <f t="shared" si="80"/>
        <v>0.46347211311861741</v>
      </c>
      <c r="K420" s="2">
        <f t="shared" si="81"/>
        <v>0.37313432835820898</v>
      </c>
      <c r="L420" s="2">
        <f t="shared" si="82"/>
        <v>0.13904163393558522</v>
      </c>
      <c r="M420" s="2">
        <f t="shared" si="83"/>
        <v>2.4351924587588336E-2</v>
      </c>
      <c r="N420" s="1">
        <v>1180</v>
      </c>
      <c r="O420" s="1">
        <v>950</v>
      </c>
      <c r="P420" s="1">
        <v>354</v>
      </c>
      <c r="Q420" s="1">
        <v>36</v>
      </c>
      <c r="R420" s="1">
        <v>14</v>
      </c>
      <c r="S420" s="68">
        <v>10</v>
      </c>
      <c r="T420" s="1">
        <v>2</v>
      </c>
      <c r="U420" s="1"/>
      <c r="V420" s="1"/>
      <c r="W420" s="1"/>
      <c r="X420" s="1"/>
      <c r="Y420" s="1"/>
      <c r="Z420" s="1"/>
      <c r="AA420" s="1"/>
      <c r="AB420" s="1"/>
      <c r="AG420" t="str">
        <f t="shared" si="84"/>
        <v>Lincoln</v>
      </c>
      <c r="AH420" t="s">
        <v>713</v>
      </c>
      <c r="AI420">
        <v>2</v>
      </c>
      <c r="AK420" s="130">
        <v>23</v>
      </c>
      <c r="AL420" s="131">
        <v>19</v>
      </c>
      <c r="AM420" s="131">
        <v>190</v>
      </c>
      <c r="AN420" s="133">
        <v>39475</v>
      </c>
      <c r="AO420">
        <f t="shared" si="76"/>
        <v>23019</v>
      </c>
      <c r="AP420" s="74" t="s">
        <v>1579</v>
      </c>
    </row>
    <row r="421" spans="1:42" hidden="1" outlineLevel="1" x14ac:dyDescent="0.2">
      <c r="A421" t="s">
        <v>2585</v>
      </c>
      <c r="B421" s="10" t="s">
        <v>977</v>
      </c>
      <c r="C421" s="1">
        <f t="shared" si="79"/>
        <v>26</v>
      </c>
      <c r="D421" s="7">
        <f t="shared" si="73"/>
        <v>2</v>
      </c>
      <c r="E421" s="7">
        <f t="shared" si="74"/>
        <v>1</v>
      </c>
      <c r="F421" s="7">
        <f t="shared" si="75"/>
        <v>3</v>
      </c>
      <c r="G421" s="1">
        <f t="shared" si="77"/>
        <v>4</v>
      </c>
      <c r="H421" s="2">
        <f t="shared" si="78"/>
        <v>0.15384615384615385</v>
      </c>
      <c r="I421" s="8"/>
      <c r="J421" s="2">
        <f t="shared" si="80"/>
        <v>0.34615384615384615</v>
      </c>
      <c r="K421" s="2">
        <f t="shared" si="81"/>
        <v>0.5</v>
      </c>
      <c r="L421" s="2">
        <f t="shared" si="82"/>
        <v>0.15384615384615385</v>
      </c>
      <c r="M421" s="2">
        <f t="shared" si="83"/>
        <v>0</v>
      </c>
      <c r="N421" s="1">
        <v>9</v>
      </c>
      <c r="O421" s="1">
        <v>13</v>
      </c>
      <c r="P421" s="1">
        <v>4</v>
      </c>
      <c r="Q421" s="1">
        <v>0</v>
      </c>
      <c r="R421" s="1">
        <v>0</v>
      </c>
      <c r="S421" s="68">
        <v>0</v>
      </c>
      <c r="T421" s="1">
        <v>0</v>
      </c>
      <c r="U421" s="1"/>
      <c r="V421" s="1"/>
      <c r="W421" s="1"/>
      <c r="X421" s="1"/>
      <c r="Y421" s="1"/>
      <c r="Z421" s="1"/>
      <c r="AA421" s="1"/>
      <c r="AB421" s="1"/>
      <c r="AG421" t="str">
        <f t="shared" si="84"/>
        <v>Lincoln</v>
      </c>
      <c r="AH421" t="s">
        <v>1026</v>
      </c>
      <c r="AI421">
        <v>2</v>
      </c>
      <c r="AK421" s="130">
        <v>23</v>
      </c>
      <c r="AL421" s="131">
        <v>17</v>
      </c>
      <c r="AM421" s="131">
        <v>80</v>
      </c>
      <c r="AN421" s="133">
        <v>39422</v>
      </c>
      <c r="AO421">
        <f t="shared" si="76"/>
        <v>23017</v>
      </c>
      <c r="AP421" s="74" t="s">
        <v>3327</v>
      </c>
    </row>
    <row r="422" spans="1:42" hidden="1" outlineLevel="1" x14ac:dyDescent="0.2">
      <c r="A422" t="s">
        <v>2052</v>
      </c>
      <c r="B422" s="10" t="s">
        <v>977</v>
      </c>
      <c r="C422" s="1">
        <f t="shared" si="79"/>
        <v>1077</v>
      </c>
      <c r="D422" s="7">
        <f t="shared" si="73"/>
        <v>1</v>
      </c>
      <c r="E422" s="7">
        <f t="shared" si="74"/>
        <v>2</v>
      </c>
      <c r="F422" s="7">
        <f t="shared" si="75"/>
        <v>3</v>
      </c>
      <c r="G422" s="1">
        <f t="shared" si="77"/>
        <v>80</v>
      </c>
      <c r="H422" s="2">
        <f t="shared" si="78"/>
        <v>7.4280408542246976E-2</v>
      </c>
      <c r="I422" s="8"/>
      <c r="J422" s="2">
        <f t="shared" si="80"/>
        <v>0.41039925719591458</v>
      </c>
      <c r="K422" s="2">
        <f t="shared" si="81"/>
        <v>0.33611884865366759</v>
      </c>
      <c r="L422" s="2">
        <f t="shared" si="82"/>
        <v>0.15134633240482823</v>
      </c>
      <c r="M422" s="2">
        <f t="shared" si="83"/>
        <v>0.10213556174558966</v>
      </c>
      <c r="N422" s="1">
        <v>442</v>
      </c>
      <c r="O422" s="1">
        <v>362</v>
      </c>
      <c r="P422" s="1">
        <v>163</v>
      </c>
      <c r="Q422" s="1">
        <v>92</v>
      </c>
      <c r="R422" s="1">
        <v>7</v>
      </c>
      <c r="S422" s="68">
        <v>4</v>
      </c>
      <c r="T422" s="1">
        <v>7</v>
      </c>
      <c r="U422" s="1"/>
      <c r="V422" s="1"/>
      <c r="W422" s="1"/>
      <c r="X422" s="1"/>
      <c r="Y422" s="1"/>
      <c r="Z422" s="1"/>
      <c r="AA422" s="1"/>
      <c r="AB422" s="1"/>
      <c r="AG422" t="str">
        <f t="shared" si="84"/>
        <v>Lincolnville</v>
      </c>
      <c r="AH422" t="s">
        <v>2960</v>
      </c>
      <c r="AI422">
        <v>2</v>
      </c>
      <c r="AK422" s="130">
        <v>23</v>
      </c>
      <c r="AL422" s="131">
        <v>27</v>
      </c>
      <c r="AM422" s="131">
        <v>55</v>
      </c>
      <c r="AN422" s="133">
        <v>39755</v>
      </c>
      <c r="AO422">
        <f t="shared" si="76"/>
        <v>23027</v>
      </c>
      <c r="AP422" s="74" t="s">
        <v>1579</v>
      </c>
    </row>
    <row r="423" spans="1:42" hidden="1" outlineLevel="1" x14ac:dyDescent="0.2">
      <c r="A423" t="s">
        <v>1375</v>
      </c>
      <c r="B423" s="10" t="s">
        <v>977</v>
      </c>
      <c r="C423" s="1">
        <f t="shared" si="79"/>
        <v>322</v>
      </c>
      <c r="D423" s="7">
        <f t="shared" si="73"/>
        <v>2</v>
      </c>
      <c r="E423" s="7">
        <f t="shared" si="74"/>
        <v>1</v>
      </c>
      <c r="F423" s="7">
        <f t="shared" si="75"/>
        <v>3</v>
      </c>
      <c r="G423" s="1">
        <f t="shared" si="77"/>
        <v>54</v>
      </c>
      <c r="H423" s="2">
        <f t="shared" si="78"/>
        <v>0.16770186335403728</v>
      </c>
      <c r="I423" s="8"/>
      <c r="J423" s="2">
        <f t="shared" si="80"/>
        <v>0.32608695652173914</v>
      </c>
      <c r="K423" s="2">
        <f t="shared" si="81"/>
        <v>0.49378881987577639</v>
      </c>
      <c r="L423" s="2">
        <f t="shared" si="82"/>
        <v>0.15838509316770186</v>
      </c>
      <c r="M423" s="2">
        <f t="shared" si="83"/>
        <v>2.1739130434782622E-2</v>
      </c>
      <c r="N423" s="1">
        <v>105</v>
      </c>
      <c r="O423" s="1">
        <v>159</v>
      </c>
      <c r="P423" s="1">
        <v>51</v>
      </c>
      <c r="Q423" s="1">
        <v>3</v>
      </c>
      <c r="R423" s="1">
        <v>1</v>
      </c>
      <c r="S423" s="68">
        <v>3</v>
      </c>
      <c r="T423" s="1">
        <v>0</v>
      </c>
      <c r="U423" s="1"/>
      <c r="V423" s="1"/>
      <c r="W423" s="1"/>
      <c r="X423" s="1"/>
      <c r="Y423" s="1"/>
      <c r="Z423" s="1"/>
      <c r="AA423" s="1"/>
      <c r="AB423" s="1"/>
      <c r="AG423" t="str">
        <f t="shared" si="84"/>
        <v>Linneus</v>
      </c>
      <c r="AH423" t="s">
        <v>512</v>
      </c>
      <c r="AI423">
        <v>2</v>
      </c>
      <c r="AK423" s="130">
        <v>23</v>
      </c>
      <c r="AL423" s="131">
        <v>3</v>
      </c>
      <c r="AM423" s="131">
        <v>165</v>
      </c>
      <c r="AN423" s="133">
        <v>39965</v>
      </c>
      <c r="AO423">
        <f t="shared" si="76"/>
        <v>23003</v>
      </c>
      <c r="AP423" s="74" t="s">
        <v>1579</v>
      </c>
    </row>
    <row r="424" spans="1:42" hidden="1" outlineLevel="1" x14ac:dyDescent="0.2">
      <c r="A424" t="s">
        <v>1503</v>
      </c>
      <c r="B424" s="10" t="s">
        <v>977</v>
      </c>
      <c r="C424" s="1">
        <f t="shared" si="79"/>
        <v>4026</v>
      </c>
      <c r="D424" s="7">
        <f t="shared" si="73"/>
        <v>1</v>
      </c>
      <c r="E424" s="7">
        <f t="shared" si="74"/>
        <v>2</v>
      </c>
      <c r="F424" s="7">
        <f t="shared" si="75"/>
        <v>3</v>
      </c>
      <c r="G424" s="1">
        <f t="shared" si="77"/>
        <v>906</v>
      </c>
      <c r="H424" s="2">
        <f t="shared" si="78"/>
        <v>0.22503725782414308</v>
      </c>
      <c r="I424" s="8"/>
      <c r="J424" s="2">
        <f t="shared" si="80"/>
        <v>0.5288127173373075</v>
      </c>
      <c r="K424" s="2">
        <f t="shared" si="81"/>
        <v>0.30377545951316443</v>
      </c>
      <c r="L424" s="2">
        <f t="shared" si="82"/>
        <v>0.1448087431693989</v>
      </c>
      <c r="M424" s="2">
        <f t="shared" si="83"/>
        <v>2.260307998012917E-2</v>
      </c>
      <c r="N424" s="1">
        <v>2129</v>
      </c>
      <c r="O424" s="1">
        <v>1223</v>
      </c>
      <c r="P424" s="1">
        <v>583</v>
      </c>
      <c r="Q424" s="1">
        <v>50</v>
      </c>
      <c r="R424" s="1">
        <v>26</v>
      </c>
      <c r="S424" s="68">
        <v>12</v>
      </c>
      <c r="T424" s="1">
        <v>2</v>
      </c>
      <c r="U424" s="1"/>
      <c r="V424" s="1"/>
      <c r="W424" s="1">
        <v>1</v>
      </c>
      <c r="X424" s="1"/>
      <c r="Y424" s="1"/>
      <c r="Z424" s="1"/>
      <c r="AA424" s="1"/>
      <c r="AB424" s="1"/>
      <c r="AG424" t="str">
        <f t="shared" si="84"/>
        <v>Lisbon</v>
      </c>
      <c r="AH424" t="s">
        <v>707</v>
      </c>
      <c r="AI424">
        <v>2</v>
      </c>
      <c r="AK424" s="130">
        <v>23</v>
      </c>
      <c r="AL424" s="131">
        <v>1</v>
      </c>
      <c r="AM424" s="131">
        <v>30</v>
      </c>
      <c r="AN424" s="133">
        <v>40035</v>
      </c>
      <c r="AO424">
        <f t="shared" si="76"/>
        <v>23001</v>
      </c>
      <c r="AP424" s="74" t="s">
        <v>1579</v>
      </c>
    </row>
    <row r="425" spans="1:42" hidden="1" outlineLevel="1" x14ac:dyDescent="0.2">
      <c r="A425" t="s">
        <v>2957</v>
      </c>
      <c r="B425" s="10" t="s">
        <v>977</v>
      </c>
      <c r="C425" s="1">
        <f t="shared" si="79"/>
        <v>1340</v>
      </c>
      <c r="D425" s="7">
        <f t="shared" si="73"/>
        <v>1</v>
      </c>
      <c r="E425" s="7">
        <f t="shared" si="74"/>
        <v>2</v>
      </c>
      <c r="F425" s="7">
        <f t="shared" si="75"/>
        <v>3</v>
      </c>
      <c r="G425" s="1">
        <f t="shared" si="77"/>
        <v>251</v>
      </c>
      <c r="H425" s="2">
        <f t="shared" si="78"/>
        <v>0.18731343283582089</v>
      </c>
      <c r="I425" s="8"/>
      <c r="J425" s="2">
        <f t="shared" si="80"/>
        <v>0.49402985074626865</v>
      </c>
      <c r="K425" s="2">
        <f t="shared" si="81"/>
        <v>0.30671641791044774</v>
      </c>
      <c r="L425" s="2">
        <f t="shared" si="82"/>
        <v>0.17537313432835822</v>
      </c>
      <c r="M425" s="2">
        <f t="shared" si="83"/>
        <v>2.3880597014925453E-2</v>
      </c>
      <c r="N425" s="1">
        <v>662</v>
      </c>
      <c r="O425" s="1">
        <v>411</v>
      </c>
      <c r="P425" s="1">
        <v>235</v>
      </c>
      <c r="Q425" s="1">
        <v>27</v>
      </c>
      <c r="R425" s="1">
        <v>4</v>
      </c>
      <c r="S425" s="68">
        <v>0</v>
      </c>
      <c r="T425" s="1">
        <v>1</v>
      </c>
      <c r="U425" s="1"/>
      <c r="V425" s="1"/>
      <c r="W425" s="1"/>
      <c r="X425" s="1"/>
      <c r="Y425" s="1"/>
      <c r="Z425" s="1"/>
      <c r="AA425" s="1"/>
      <c r="AB425" s="1"/>
      <c r="AG425" t="str">
        <f t="shared" si="84"/>
        <v>Litchfield</v>
      </c>
      <c r="AH425" t="s">
        <v>170</v>
      </c>
      <c r="AI425">
        <v>1</v>
      </c>
      <c r="AK425" s="130">
        <v>23</v>
      </c>
      <c r="AL425" s="131">
        <v>11</v>
      </c>
      <c r="AM425" s="131">
        <v>60</v>
      </c>
      <c r="AN425" s="133">
        <v>40175</v>
      </c>
      <c r="AO425">
        <f t="shared" si="76"/>
        <v>23011</v>
      </c>
      <c r="AP425" s="74" t="s">
        <v>1579</v>
      </c>
    </row>
    <row r="426" spans="1:42" hidden="1" outlineLevel="1" x14ac:dyDescent="0.2">
      <c r="A426" t="s">
        <v>2100</v>
      </c>
      <c r="B426" s="10" t="s">
        <v>977</v>
      </c>
      <c r="C426" s="1">
        <f t="shared" si="79"/>
        <v>434</v>
      </c>
      <c r="D426" s="7">
        <f t="shared" si="73"/>
        <v>2</v>
      </c>
      <c r="E426" s="7">
        <f t="shared" si="74"/>
        <v>1</v>
      </c>
      <c r="F426" s="7">
        <f t="shared" si="75"/>
        <v>3</v>
      </c>
      <c r="G426" s="1">
        <f t="shared" si="77"/>
        <v>43</v>
      </c>
      <c r="H426" s="2">
        <f t="shared" si="78"/>
        <v>9.9078341013824886E-2</v>
      </c>
      <c r="I426" s="8"/>
      <c r="J426" s="2">
        <f t="shared" si="80"/>
        <v>0.36635944700460832</v>
      </c>
      <c r="K426" s="2">
        <f t="shared" si="81"/>
        <v>0.46543778801843316</v>
      </c>
      <c r="L426" s="2">
        <f t="shared" si="82"/>
        <v>0.16359447004608296</v>
      </c>
      <c r="M426" s="2">
        <f t="shared" si="83"/>
        <v>4.6082949308755561E-3</v>
      </c>
      <c r="N426" s="1">
        <v>159</v>
      </c>
      <c r="O426" s="1">
        <v>202</v>
      </c>
      <c r="P426" s="1">
        <v>71</v>
      </c>
      <c r="Q426" s="1">
        <v>0</v>
      </c>
      <c r="R426" s="1">
        <v>1</v>
      </c>
      <c r="S426" s="68">
        <v>0</v>
      </c>
      <c r="T426" s="1">
        <v>1</v>
      </c>
      <c r="U426" s="1"/>
      <c r="V426" s="1"/>
      <c r="W426" s="1"/>
      <c r="X426" s="1"/>
      <c r="Y426" s="1"/>
      <c r="Z426" s="1"/>
      <c r="AA426" s="1"/>
      <c r="AB426" s="1"/>
      <c r="AG426" t="str">
        <f t="shared" si="84"/>
        <v>Littleton</v>
      </c>
      <c r="AH426" t="s">
        <v>512</v>
      </c>
      <c r="AI426">
        <v>2</v>
      </c>
      <c r="AK426" s="130">
        <v>23</v>
      </c>
      <c r="AL426" s="131">
        <v>3</v>
      </c>
      <c r="AM426" s="131">
        <v>170</v>
      </c>
      <c r="AN426" s="133">
        <v>40595</v>
      </c>
      <c r="AO426">
        <f t="shared" si="76"/>
        <v>23003</v>
      </c>
      <c r="AP426" s="74" t="s">
        <v>1579</v>
      </c>
    </row>
    <row r="427" spans="1:42" hidden="1" outlineLevel="1" x14ac:dyDescent="0.2">
      <c r="A427" t="s">
        <v>1888</v>
      </c>
      <c r="B427" s="10" t="s">
        <v>977</v>
      </c>
      <c r="C427" s="1">
        <f t="shared" si="79"/>
        <v>1106</v>
      </c>
      <c r="D427" s="7">
        <f t="shared" si="73"/>
        <v>1</v>
      </c>
      <c r="E427" s="7">
        <f t="shared" si="74"/>
        <v>2</v>
      </c>
      <c r="F427" s="7">
        <f t="shared" si="75"/>
        <v>3</v>
      </c>
      <c r="G427" s="1">
        <f t="shared" si="77"/>
        <v>382</v>
      </c>
      <c r="H427" s="2">
        <f t="shared" si="78"/>
        <v>0.34538878842676313</v>
      </c>
      <c r="I427" s="8"/>
      <c r="J427" s="2">
        <f t="shared" si="80"/>
        <v>0.59222423146473779</v>
      </c>
      <c r="K427" s="2">
        <f t="shared" si="81"/>
        <v>0.24683544303797469</v>
      </c>
      <c r="L427" s="2">
        <f t="shared" si="82"/>
        <v>0.1410488245931284</v>
      </c>
      <c r="M427" s="2">
        <f t="shared" si="83"/>
        <v>1.9891500904159115E-2</v>
      </c>
      <c r="N427" s="1">
        <v>655</v>
      </c>
      <c r="O427" s="1">
        <v>273</v>
      </c>
      <c r="P427" s="1">
        <v>156</v>
      </c>
      <c r="Q427" s="1">
        <v>16</v>
      </c>
      <c r="R427" s="1">
        <v>2</v>
      </c>
      <c r="S427" s="68">
        <v>2</v>
      </c>
      <c r="T427" s="1">
        <v>2</v>
      </c>
      <c r="U427" s="1"/>
      <c r="V427" s="1"/>
      <c r="W427" s="1"/>
      <c r="X427" s="1"/>
      <c r="Y427" s="1"/>
      <c r="Z427" s="1"/>
      <c r="AA427" s="1"/>
      <c r="AB427" s="1"/>
      <c r="AG427" t="str">
        <f t="shared" si="84"/>
        <v>Livermore</v>
      </c>
      <c r="AH427" t="s">
        <v>707</v>
      </c>
      <c r="AI427">
        <v>2</v>
      </c>
      <c r="AK427" s="130">
        <v>23</v>
      </c>
      <c r="AL427" s="131">
        <v>1</v>
      </c>
      <c r="AM427" s="131">
        <v>35</v>
      </c>
      <c r="AN427" s="133">
        <v>40665</v>
      </c>
      <c r="AO427">
        <f t="shared" si="76"/>
        <v>23001</v>
      </c>
      <c r="AP427" s="74" t="s">
        <v>1579</v>
      </c>
    </row>
    <row r="428" spans="1:42" hidden="1" outlineLevel="1" x14ac:dyDescent="0.2">
      <c r="A428" t="s">
        <v>1376</v>
      </c>
      <c r="B428" s="10" t="s">
        <v>977</v>
      </c>
      <c r="C428" s="1">
        <f t="shared" si="79"/>
        <v>1474</v>
      </c>
      <c r="D428" s="7">
        <f t="shared" si="73"/>
        <v>1</v>
      </c>
      <c r="E428" s="7">
        <f t="shared" si="74"/>
        <v>2</v>
      </c>
      <c r="F428" s="7">
        <f t="shared" si="75"/>
        <v>3</v>
      </c>
      <c r="G428" s="1">
        <f t="shared" si="77"/>
        <v>683</v>
      </c>
      <c r="H428" s="2">
        <f t="shared" si="78"/>
        <v>0.46336499321573948</v>
      </c>
      <c r="I428" s="8"/>
      <c r="J428" s="2">
        <f t="shared" si="80"/>
        <v>0.64043419267299861</v>
      </c>
      <c r="K428" s="2">
        <f t="shared" si="81"/>
        <v>0.17706919945725916</v>
      </c>
      <c r="L428" s="2">
        <f t="shared" si="82"/>
        <v>0.16824966078697423</v>
      </c>
      <c r="M428" s="2">
        <f t="shared" si="83"/>
        <v>1.4246947082767997E-2</v>
      </c>
      <c r="N428" s="1">
        <v>944</v>
      </c>
      <c r="O428" s="1">
        <v>261</v>
      </c>
      <c r="P428" s="1">
        <v>248</v>
      </c>
      <c r="Q428" s="1">
        <v>13</v>
      </c>
      <c r="R428" s="1">
        <v>2</v>
      </c>
      <c r="S428" s="68">
        <v>6</v>
      </c>
      <c r="T428" s="1">
        <v>0</v>
      </c>
      <c r="U428" s="1"/>
      <c r="V428" s="1"/>
      <c r="W428" s="1"/>
      <c r="X428" s="1"/>
      <c r="Y428" s="1"/>
      <c r="Z428" s="1"/>
      <c r="AA428" s="1"/>
      <c r="AB428" s="1"/>
      <c r="AG428" t="str">
        <f t="shared" si="84"/>
        <v>Livermore Falls</v>
      </c>
      <c r="AH428" t="s">
        <v>707</v>
      </c>
      <c r="AI428">
        <v>2</v>
      </c>
      <c r="AK428" s="130">
        <v>23</v>
      </c>
      <c r="AL428" s="131">
        <v>1</v>
      </c>
      <c r="AM428" s="131">
        <v>40</v>
      </c>
      <c r="AN428" s="133">
        <v>40770</v>
      </c>
      <c r="AO428">
        <f t="shared" si="76"/>
        <v>23001</v>
      </c>
      <c r="AP428" s="74" t="s">
        <v>1579</v>
      </c>
    </row>
    <row r="429" spans="1:42" hidden="1" outlineLevel="1" x14ac:dyDescent="0.2">
      <c r="A429" s="37" t="s">
        <v>134</v>
      </c>
      <c r="B429" s="10" t="s">
        <v>977</v>
      </c>
      <c r="C429" s="1">
        <f t="shared" si="79"/>
        <v>149</v>
      </c>
      <c r="D429" s="7">
        <f t="shared" si="73"/>
        <v>1</v>
      </c>
      <c r="E429" s="7">
        <f t="shared" si="74"/>
        <v>2</v>
      </c>
      <c r="F429" s="7">
        <f t="shared" si="75"/>
        <v>3</v>
      </c>
      <c r="G429" s="1">
        <f t="shared" si="77"/>
        <v>22</v>
      </c>
      <c r="H429" s="2">
        <f t="shared" si="78"/>
        <v>0.1476510067114094</v>
      </c>
      <c r="I429" s="8"/>
      <c r="J429" s="2">
        <f t="shared" si="80"/>
        <v>0.48993288590604028</v>
      </c>
      <c r="K429" s="2">
        <f t="shared" si="81"/>
        <v>0.34228187919463088</v>
      </c>
      <c r="L429" s="2">
        <f t="shared" si="82"/>
        <v>0.11409395973154363</v>
      </c>
      <c r="M429" s="2">
        <f t="shared" si="83"/>
        <v>5.3691275167785157E-2</v>
      </c>
      <c r="N429" s="1">
        <v>73</v>
      </c>
      <c r="O429" s="1">
        <v>51</v>
      </c>
      <c r="P429" s="1">
        <v>17</v>
      </c>
      <c r="Q429" s="1">
        <v>7</v>
      </c>
      <c r="R429" s="1">
        <v>0</v>
      </c>
      <c r="S429" s="68">
        <v>1</v>
      </c>
      <c r="T429" s="1">
        <v>0</v>
      </c>
      <c r="U429" s="1"/>
      <c r="V429" s="1"/>
      <c r="W429" s="1"/>
      <c r="X429" s="1"/>
      <c r="Y429" s="1"/>
      <c r="Z429" s="1"/>
      <c r="AA429" s="1"/>
      <c r="AB429" s="1"/>
      <c r="AG429" t="str">
        <f t="shared" si="84"/>
        <v>Long Island</v>
      </c>
      <c r="AH429" t="s">
        <v>2220</v>
      </c>
      <c r="AI429">
        <v>1</v>
      </c>
      <c r="AK429" s="130">
        <v>23</v>
      </c>
      <c r="AL429" s="131">
        <v>5</v>
      </c>
      <c r="AM429" s="131">
        <v>63</v>
      </c>
      <c r="AN429" s="133">
        <v>41067</v>
      </c>
      <c r="AO429">
        <f t="shared" si="76"/>
        <v>23005</v>
      </c>
      <c r="AP429" s="74" t="s">
        <v>1579</v>
      </c>
    </row>
    <row r="430" spans="1:42" hidden="1" outlineLevel="1" x14ac:dyDescent="0.2">
      <c r="A430" t="s">
        <v>1041</v>
      </c>
      <c r="B430" s="10" t="s">
        <v>977</v>
      </c>
      <c r="C430" s="1">
        <f t="shared" si="79"/>
        <v>542</v>
      </c>
      <c r="D430" s="7">
        <f t="shared" ref="D430:D493" si="85">RANK(N430,(N430:AE430))</f>
        <v>2</v>
      </c>
      <c r="E430" s="7">
        <f t="shared" ref="E430:E493" si="86">RANK(O430,(N430:AE430))</f>
        <v>1</v>
      </c>
      <c r="F430" s="7">
        <f t="shared" ref="F430:F493" si="87">RANK(P430,(N430:AE430))</f>
        <v>3</v>
      </c>
      <c r="G430" s="1">
        <f t="shared" si="77"/>
        <v>15</v>
      </c>
      <c r="H430" s="2">
        <f t="shared" si="78"/>
        <v>2.7675276752767528E-2</v>
      </c>
      <c r="I430" s="8"/>
      <c r="J430" s="2">
        <f t="shared" si="80"/>
        <v>0.37084870848708484</v>
      </c>
      <c r="K430" s="2">
        <f t="shared" si="81"/>
        <v>0.39852398523985239</v>
      </c>
      <c r="L430" s="2">
        <f t="shared" si="82"/>
        <v>0.19926199261992619</v>
      </c>
      <c r="M430" s="2">
        <f t="shared" si="83"/>
        <v>3.1365313653136578E-2</v>
      </c>
      <c r="N430" s="1">
        <v>201</v>
      </c>
      <c r="O430" s="1">
        <v>216</v>
      </c>
      <c r="P430" s="1">
        <v>108</v>
      </c>
      <c r="Q430" s="1">
        <v>12</v>
      </c>
      <c r="R430" s="1">
        <v>3</v>
      </c>
      <c r="S430" s="68">
        <v>0</v>
      </c>
      <c r="T430" s="1">
        <v>2</v>
      </c>
      <c r="U430" s="1"/>
      <c r="V430" s="1"/>
      <c r="W430" s="1"/>
      <c r="X430" s="1"/>
      <c r="Y430" s="1"/>
      <c r="Z430" s="1"/>
      <c r="AA430" s="1"/>
      <c r="AB430" s="1"/>
      <c r="AG430" t="str">
        <f t="shared" si="84"/>
        <v>Lovell</v>
      </c>
      <c r="AH430" t="s">
        <v>1026</v>
      </c>
      <c r="AI430">
        <v>2</v>
      </c>
      <c r="AK430" s="130">
        <v>23</v>
      </c>
      <c r="AL430" s="131">
        <v>17</v>
      </c>
      <c r="AM430" s="131">
        <v>85</v>
      </c>
      <c r="AN430" s="133">
        <v>41365</v>
      </c>
      <c r="AO430">
        <f t="shared" si="76"/>
        <v>23017</v>
      </c>
      <c r="AP430" s="74" t="s">
        <v>1579</v>
      </c>
    </row>
    <row r="431" spans="1:42" hidden="1" outlineLevel="1" x14ac:dyDescent="0.2">
      <c r="A431" t="s">
        <v>26</v>
      </c>
      <c r="B431" s="10" t="s">
        <v>977</v>
      </c>
      <c r="C431" s="1">
        <f t="shared" si="79"/>
        <v>166</v>
      </c>
      <c r="D431" s="7">
        <f t="shared" si="85"/>
        <v>1</v>
      </c>
      <c r="E431" s="7">
        <f t="shared" si="86"/>
        <v>2</v>
      </c>
      <c r="F431" s="7">
        <f t="shared" si="87"/>
        <v>3</v>
      </c>
      <c r="G431" s="1">
        <f t="shared" si="77"/>
        <v>12</v>
      </c>
      <c r="H431" s="2">
        <f t="shared" si="78"/>
        <v>7.2289156626506021E-2</v>
      </c>
      <c r="I431" s="8"/>
      <c r="J431" s="2">
        <f t="shared" si="80"/>
        <v>0.46987951807228917</v>
      </c>
      <c r="K431" s="2">
        <f t="shared" si="81"/>
        <v>0.39759036144578314</v>
      </c>
      <c r="L431" s="2">
        <f t="shared" si="82"/>
        <v>0.12650602409638553</v>
      </c>
      <c r="M431" s="2">
        <f t="shared" si="83"/>
        <v>6.0240963855421048E-3</v>
      </c>
      <c r="N431" s="1">
        <v>78</v>
      </c>
      <c r="O431" s="1">
        <v>66</v>
      </c>
      <c r="P431" s="1">
        <v>21</v>
      </c>
      <c r="Q431" s="1">
        <v>1</v>
      </c>
      <c r="R431" s="1">
        <v>0</v>
      </c>
      <c r="S431" s="68">
        <v>0</v>
      </c>
      <c r="T431" s="1">
        <v>0</v>
      </c>
      <c r="U431" s="1"/>
      <c r="V431" s="1"/>
      <c r="W431" s="1"/>
      <c r="X431" s="1"/>
      <c r="Y431" s="1"/>
      <c r="Z431" s="1"/>
      <c r="AA431" s="1"/>
      <c r="AB431" s="1"/>
      <c r="AG431" t="str">
        <f t="shared" si="84"/>
        <v>Lowell</v>
      </c>
      <c r="AH431" t="s">
        <v>713</v>
      </c>
      <c r="AI431">
        <v>2</v>
      </c>
      <c r="AK431" s="130">
        <v>23</v>
      </c>
      <c r="AL431" s="131">
        <v>19</v>
      </c>
      <c r="AM431" s="131">
        <v>195</v>
      </c>
      <c r="AN431" s="133">
        <v>41435</v>
      </c>
      <c r="AO431">
        <f t="shared" ref="AO431:AO494" si="88">AK431*1000+AL431</f>
        <v>23019</v>
      </c>
      <c r="AP431" s="74" t="s">
        <v>1579</v>
      </c>
    </row>
    <row r="432" spans="1:42" hidden="1" outlineLevel="1" x14ac:dyDescent="0.2">
      <c r="A432" t="s">
        <v>1377</v>
      </c>
      <c r="B432" s="10" t="s">
        <v>977</v>
      </c>
      <c r="C432" s="1">
        <f t="shared" si="79"/>
        <v>803</v>
      </c>
      <c r="D432" s="7">
        <f t="shared" si="85"/>
        <v>1</v>
      </c>
      <c r="E432" s="7">
        <f t="shared" si="86"/>
        <v>2</v>
      </c>
      <c r="F432" s="7">
        <f t="shared" si="87"/>
        <v>3</v>
      </c>
      <c r="G432" s="1">
        <f t="shared" ref="G432:G495" si="89">MAX(N432:P432)-LARGE(N432:P432,2)</f>
        <v>237</v>
      </c>
      <c r="H432" s="2">
        <f t="shared" ref="H432:H495" si="90">G432/C432</f>
        <v>0.29514321295143214</v>
      </c>
      <c r="I432" s="8"/>
      <c r="J432" s="2">
        <f t="shared" si="80"/>
        <v>0.54794520547945202</v>
      </c>
      <c r="K432" s="2">
        <f t="shared" si="81"/>
        <v>0.25280199252801994</v>
      </c>
      <c r="L432" s="2">
        <f t="shared" si="82"/>
        <v>0.15193026151930261</v>
      </c>
      <c r="M432" s="2">
        <f t="shared" si="83"/>
        <v>4.7322540473225427E-2</v>
      </c>
      <c r="N432" s="1">
        <v>440</v>
      </c>
      <c r="O432" s="1">
        <v>203</v>
      </c>
      <c r="P432" s="1">
        <v>122</v>
      </c>
      <c r="Q432" s="1">
        <v>30</v>
      </c>
      <c r="R432" s="1">
        <v>6</v>
      </c>
      <c r="S432" s="68">
        <v>0</v>
      </c>
      <c r="T432" s="1">
        <v>0</v>
      </c>
      <c r="U432" s="1"/>
      <c r="V432" s="1"/>
      <c r="W432" s="1">
        <v>2</v>
      </c>
      <c r="X432" s="1"/>
      <c r="Y432" s="1"/>
      <c r="Z432" s="1"/>
      <c r="AA432" s="1"/>
      <c r="AB432" s="1"/>
      <c r="AG432" t="str">
        <f t="shared" si="84"/>
        <v>Lubec</v>
      </c>
      <c r="AH432" t="s">
        <v>3298</v>
      </c>
      <c r="AI432">
        <v>2</v>
      </c>
      <c r="AK432" s="130">
        <v>23</v>
      </c>
      <c r="AL432" s="131">
        <v>29</v>
      </c>
      <c r="AM432" s="131">
        <v>125</v>
      </c>
      <c r="AN432" s="133">
        <v>41610</v>
      </c>
      <c r="AO432">
        <f t="shared" si="88"/>
        <v>23029</v>
      </c>
      <c r="AP432" s="74" t="s">
        <v>1579</v>
      </c>
    </row>
    <row r="433" spans="1:42" hidden="1" outlineLevel="1" x14ac:dyDescent="0.2">
      <c r="A433" t="s">
        <v>27</v>
      </c>
      <c r="B433" s="10" t="s">
        <v>977</v>
      </c>
      <c r="C433" s="1">
        <f t="shared" si="79"/>
        <v>162</v>
      </c>
      <c r="D433" s="7">
        <f t="shared" si="85"/>
        <v>2</v>
      </c>
      <c r="E433" s="7">
        <f t="shared" si="86"/>
        <v>1</v>
      </c>
      <c r="F433" s="7">
        <f t="shared" si="87"/>
        <v>3</v>
      </c>
      <c r="G433" s="1">
        <f t="shared" si="89"/>
        <v>11</v>
      </c>
      <c r="H433" s="2">
        <f t="shared" si="90"/>
        <v>6.7901234567901231E-2</v>
      </c>
      <c r="I433" s="8"/>
      <c r="J433" s="2">
        <f t="shared" si="80"/>
        <v>0.35802469135802467</v>
      </c>
      <c r="K433" s="2">
        <f t="shared" si="81"/>
        <v>0.42592592592592593</v>
      </c>
      <c r="L433" s="2">
        <f t="shared" si="82"/>
        <v>0.16666666666666666</v>
      </c>
      <c r="M433" s="2">
        <f t="shared" si="83"/>
        <v>4.9382716049382686E-2</v>
      </c>
      <c r="N433" s="1">
        <v>58</v>
      </c>
      <c r="O433" s="1">
        <v>69</v>
      </c>
      <c r="P433" s="1">
        <v>27</v>
      </c>
      <c r="Q433" s="1">
        <v>6</v>
      </c>
      <c r="R433" s="1">
        <v>1</v>
      </c>
      <c r="S433" s="68">
        <v>1</v>
      </c>
      <c r="T433" s="1">
        <v>0</v>
      </c>
      <c r="U433" s="1"/>
      <c r="V433" s="1"/>
      <c r="W433" s="1"/>
      <c r="X433" s="1"/>
      <c r="Y433" s="1"/>
      <c r="Z433" s="1"/>
      <c r="AA433" s="1"/>
      <c r="AB433" s="1"/>
      <c r="AG433" t="str">
        <f t="shared" si="84"/>
        <v>Ludlow</v>
      </c>
      <c r="AH433" t="s">
        <v>512</v>
      </c>
      <c r="AI433">
        <v>2</v>
      </c>
      <c r="AK433" s="130">
        <v>23</v>
      </c>
      <c r="AL433" s="131">
        <v>3</v>
      </c>
      <c r="AM433" s="131">
        <v>175</v>
      </c>
      <c r="AN433" s="133">
        <v>41715</v>
      </c>
      <c r="AO433">
        <f t="shared" si="88"/>
        <v>23003</v>
      </c>
      <c r="AP433" s="74" t="s">
        <v>1579</v>
      </c>
    </row>
    <row r="434" spans="1:42" hidden="1" outlineLevel="1" x14ac:dyDescent="0.2">
      <c r="A434" t="s">
        <v>2092</v>
      </c>
      <c r="B434" s="10" t="s">
        <v>977</v>
      </c>
      <c r="C434" s="1">
        <f t="shared" si="79"/>
        <v>1635</v>
      </c>
      <c r="D434" s="7">
        <f t="shared" si="85"/>
        <v>1</v>
      </c>
      <c r="E434" s="7">
        <f t="shared" si="86"/>
        <v>2</v>
      </c>
      <c r="F434" s="7">
        <f t="shared" si="87"/>
        <v>3</v>
      </c>
      <c r="G434" s="1">
        <f t="shared" si="89"/>
        <v>340</v>
      </c>
      <c r="H434" s="2">
        <f t="shared" si="90"/>
        <v>0.20795107033639143</v>
      </c>
      <c r="I434" s="8"/>
      <c r="J434" s="2">
        <f t="shared" si="80"/>
        <v>0.49969418960244649</v>
      </c>
      <c r="K434" s="2">
        <f t="shared" si="81"/>
        <v>0.29174311926605506</v>
      </c>
      <c r="L434" s="2">
        <f t="shared" si="82"/>
        <v>0.18042813455657492</v>
      </c>
      <c r="M434" s="2">
        <f t="shared" si="83"/>
        <v>2.813455657492353E-2</v>
      </c>
      <c r="N434" s="1">
        <v>817</v>
      </c>
      <c r="O434" s="1">
        <v>477</v>
      </c>
      <c r="P434" s="1">
        <v>295</v>
      </c>
      <c r="Q434" s="1">
        <v>28</v>
      </c>
      <c r="R434" s="1">
        <v>12</v>
      </c>
      <c r="S434" s="68">
        <v>6</v>
      </c>
      <c r="T434" s="1">
        <v>0</v>
      </c>
      <c r="U434" s="1"/>
      <c r="V434" s="1"/>
      <c r="W434" s="1"/>
      <c r="X434" s="1"/>
      <c r="Y434" s="1"/>
      <c r="Z434" s="1"/>
      <c r="AA434" s="1"/>
      <c r="AB434" s="1"/>
      <c r="AG434" t="str">
        <f t="shared" si="84"/>
        <v>Lyman</v>
      </c>
      <c r="AH434" t="s">
        <v>2961</v>
      </c>
      <c r="AI434">
        <v>1</v>
      </c>
      <c r="AK434" s="130">
        <v>23</v>
      </c>
      <c r="AL434" s="131">
        <v>31</v>
      </c>
      <c r="AM434" s="131">
        <v>85</v>
      </c>
      <c r="AN434" s="133">
        <v>41750</v>
      </c>
      <c r="AO434">
        <f t="shared" si="88"/>
        <v>23031</v>
      </c>
      <c r="AP434" s="74" t="s">
        <v>1579</v>
      </c>
    </row>
    <row r="435" spans="1:42" hidden="1" outlineLevel="1" x14ac:dyDescent="0.2">
      <c r="A435" t="s">
        <v>1378</v>
      </c>
      <c r="B435" s="10" t="s">
        <v>977</v>
      </c>
      <c r="C435" s="1">
        <f t="shared" si="79"/>
        <v>1021</v>
      </c>
      <c r="D435" s="7">
        <f t="shared" si="85"/>
        <v>1</v>
      </c>
      <c r="E435" s="7">
        <f t="shared" si="86"/>
        <v>2</v>
      </c>
      <c r="F435" s="7">
        <f t="shared" si="87"/>
        <v>3</v>
      </c>
      <c r="G435" s="1">
        <f t="shared" si="89"/>
        <v>169</v>
      </c>
      <c r="H435" s="2">
        <f t="shared" si="90"/>
        <v>0.16552399608227228</v>
      </c>
      <c r="I435" s="8"/>
      <c r="J435" s="2">
        <f t="shared" si="80"/>
        <v>0.49363369245837413</v>
      </c>
      <c r="K435" s="2">
        <f t="shared" si="81"/>
        <v>0.32810969637610188</v>
      </c>
      <c r="L435" s="2">
        <f t="shared" si="82"/>
        <v>0.13614103819784526</v>
      </c>
      <c r="M435" s="2">
        <f t="shared" si="83"/>
        <v>4.2115572967678677E-2</v>
      </c>
      <c r="N435" s="1">
        <v>504</v>
      </c>
      <c r="O435" s="1">
        <v>335</v>
      </c>
      <c r="P435" s="1">
        <v>139</v>
      </c>
      <c r="Q435" s="1">
        <v>29</v>
      </c>
      <c r="R435" s="1">
        <v>7</v>
      </c>
      <c r="S435" s="68">
        <v>6</v>
      </c>
      <c r="T435" s="1">
        <v>1</v>
      </c>
      <c r="U435" s="1"/>
      <c r="V435" s="1"/>
      <c r="W435" s="1"/>
      <c r="X435" s="1"/>
      <c r="Y435" s="1"/>
      <c r="Z435" s="1"/>
      <c r="AA435" s="1"/>
      <c r="AB435" s="1"/>
      <c r="AG435" t="str">
        <f t="shared" si="84"/>
        <v>Machias</v>
      </c>
      <c r="AH435" t="s">
        <v>3298</v>
      </c>
      <c r="AI435">
        <v>2</v>
      </c>
      <c r="AK435" s="130">
        <v>23</v>
      </c>
      <c r="AL435" s="131">
        <v>29</v>
      </c>
      <c r="AM435" s="131">
        <v>130</v>
      </c>
      <c r="AN435" s="133">
        <v>41960</v>
      </c>
      <c r="AO435">
        <f t="shared" si="88"/>
        <v>23029</v>
      </c>
      <c r="AP435" s="74" t="s">
        <v>1579</v>
      </c>
    </row>
    <row r="436" spans="1:42" hidden="1" outlineLevel="1" x14ac:dyDescent="0.2">
      <c r="A436" t="s">
        <v>1379</v>
      </c>
      <c r="B436" s="10" t="s">
        <v>977</v>
      </c>
      <c r="C436" s="1">
        <f t="shared" si="79"/>
        <v>317</v>
      </c>
      <c r="D436" s="7">
        <f t="shared" si="85"/>
        <v>1</v>
      </c>
      <c r="E436" s="7">
        <f t="shared" si="86"/>
        <v>2</v>
      </c>
      <c r="F436" s="7">
        <f t="shared" si="87"/>
        <v>3</v>
      </c>
      <c r="G436" s="1">
        <f t="shared" si="89"/>
        <v>22</v>
      </c>
      <c r="H436" s="2">
        <f t="shared" si="90"/>
        <v>6.9400630914826497E-2</v>
      </c>
      <c r="I436" s="8"/>
      <c r="J436" s="2">
        <f t="shared" si="80"/>
        <v>0.45425867507886436</v>
      </c>
      <c r="K436" s="2">
        <f t="shared" si="81"/>
        <v>0.38485804416403785</v>
      </c>
      <c r="L436" s="2">
        <f t="shared" si="82"/>
        <v>0.11987381703470032</v>
      </c>
      <c r="M436" s="2">
        <f t="shared" si="83"/>
        <v>4.1009463722397416E-2</v>
      </c>
      <c r="N436" s="1">
        <v>144</v>
      </c>
      <c r="O436" s="1">
        <v>122</v>
      </c>
      <c r="P436" s="1">
        <v>38</v>
      </c>
      <c r="Q436" s="1">
        <v>10</v>
      </c>
      <c r="R436" s="1">
        <v>0</v>
      </c>
      <c r="S436" s="68">
        <v>3</v>
      </c>
      <c r="T436" s="1">
        <v>0</v>
      </c>
      <c r="U436" s="1"/>
      <c r="V436" s="1"/>
      <c r="W436" s="1"/>
      <c r="X436" s="1"/>
      <c r="Y436" s="1"/>
      <c r="Z436" s="1"/>
      <c r="AA436" s="1"/>
      <c r="AB436" s="1"/>
      <c r="AG436" t="str">
        <f t="shared" si="84"/>
        <v>Machiasport</v>
      </c>
      <c r="AH436" t="s">
        <v>3298</v>
      </c>
      <c r="AI436">
        <v>2</v>
      </c>
      <c r="AK436" s="130">
        <v>23</v>
      </c>
      <c r="AL436" s="131">
        <v>29</v>
      </c>
      <c r="AM436" s="131">
        <v>135</v>
      </c>
      <c r="AN436" s="133">
        <v>42100</v>
      </c>
      <c r="AO436">
        <f t="shared" si="88"/>
        <v>23029</v>
      </c>
      <c r="AP436" s="74" t="s">
        <v>1579</v>
      </c>
    </row>
    <row r="437" spans="1:42" hidden="1" outlineLevel="1" x14ac:dyDescent="0.2">
      <c r="A437" t="s">
        <v>3394</v>
      </c>
      <c r="B437" s="10" t="s">
        <v>977</v>
      </c>
      <c r="C437" s="1">
        <f t="shared" si="79"/>
        <v>82</v>
      </c>
      <c r="D437" s="7">
        <f t="shared" si="85"/>
        <v>1</v>
      </c>
      <c r="E437" s="7">
        <f t="shared" si="86"/>
        <v>2</v>
      </c>
      <c r="F437" s="7">
        <f t="shared" si="87"/>
        <v>3</v>
      </c>
      <c r="G437" s="1">
        <f t="shared" si="89"/>
        <v>20</v>
      </c>
      <c r="H437" s="2">
        <f t="shared" si="90"/>
        <v>0.24390243902439024</v>
      </c>
      <c r="I437" s="8"/>
      <c r="J437" s="2">
        <f t="shared" si="80"/>
        <v>0.5</v>
      </c>
      <c r="K437" s="2">
        <f t="shared" si="81"/>
        <v>0.25609756097560976</v>
      </c>
      <c r="L437" s="2">
        <f t="shared" si="82"/>
        <v>0.23170731707317074</v>
      </c>
      <c r="M437" s="2">
        <f t="shared" si="83"/>
        <v>1.2195121951219495E-2</v>
      </c>
      <c r="N437" s="1">
        <v>41</v>
      </c>
      <c r="O437" s="1">
        <v>21</v>
      </c>
      <c r="P437" s="1">
        <v>19</v>
      </c>
      <c r="Q437" s="1">
        <v>0</v>
      </c>
      <c r="R437" s="1">
        <v>0</v>
      </c>
      <c r="S437" s="68">
        <v>1</v>
      </c>
      <c r="T437" s="1">
        <v>0</v>
      </c>
      <c r="U437" s="1"/>
      <c r="V437" s="1"/>
      <c r="W437" s="1"/>
      <c r="X437" s="1"/>
      <c r="Y437" s="1"/>
      <c r="Z437" s="1"/>
      <c r="AA437" s="1"/>
      <c r="AB437" s="1"/>
      <c r="AG437" t="str">
        <f t="shared" si="84"/>
        <v>Macwahoc</v>
      </c>
      <c r="AH437" t="s">
        <v>512</v>
      </c>
      <c r="AI437">
        <v>2</v>
      </c>
      <c r="AK437" s="130">
        <v>23</v>
      </c>
      <c r="AL437" s="131">
        <v>3</v>
      </c>
      <c r="AM437" s="131">
        <v>180</v>
      </c>
      <c r="AN437" s="133">
        <v>42450</v>
      </c>
      <c r="AO437">
        <f t="shared" si="88"/>
        <v>23003</v>
      </c>
      <c r="AP437" s="74" t="s">
        <v>3327</v>
      </c>
    </row>
    <row r="438" spans="1:42" hidden="1" outlineLevel="1" x14ac:dyDescent="0.2">
      <c r="A438" t="s">
        <v>1381</v>
      </c>
      <c r="B438" s="10" t="s">
        <v>977</v>
      </c>
      <c r="C438" s="1">
        <f t="shared" si="79"/>
        <v>2230</v>
      </c>
      <c r="D438" s="7">
        <f t="shared" si="85"/>
        <v>1</v>
      </c>
      <c r="E438" s="7">
        <f t="shared" si="86"/>
        <v>3</v>
      </c>
      <c r="F438" s="7">
        <f t="shared" si="87"/>
        <v>2</v>
      </c>
      <c r="G438" s="1">
        <f t="shared" si="89"/>
        <v>1183</v>
      </c>
      <c r="H438" s="2">
        <f t="shared" si="90"/>
        <v>0.5304932735426009</v>
      </c>
      <c r="I438" s="8"/>
      <c r="J438" s="2">
        <f t="shared" si="80"/>
        <v>0.68699551569506723</v>
      </c>
      <c r="K438" s="2">
        <f t="shared" si="81"/>
        <v>0.13721973094170403</v>
      </c>
      <c r="L438" s="2">
        <f t="shared" si="82"/>
        <v>0.15650224215246636</v>
      </c>
      <c r="M438" s="2">
        <f t="shared" si="83"/>
        <v>1.9282511210762382E-2</v>
      </c>
      <c r="N438" s="1">
        <v>1532</v>
      </c>
      <c r="O438" s="1">
        <v>306</v>
      </c>
      <c r="P438" s="1">
        <v>349</v>
      </c>
      <c r="Q438" s="1">
        <v>22</v>
      </c>
      <c r="R438" s="1">
        <v>0</v>
      </c>
      <c r="S438" s="68">
        <v>19</v>
      </c>
      <c r="T438" s="1">
        <v>2</v>
      </c>
      <c r="U438" s="1"/>
      <c r="V438" s="1"/>
      <c r="W438" s="1"/>
      <c r="X438" s="1"/>
      <c r="Y438" s="1"/>
      <c r="Z438" s="1"/>
      <c r="AA438" s="1"/>
      <c r="AB438" s="1"/>
      <c r="AG438" t="str">
        <f t="shared" si="84"/>
        <v>Madawaska</v>
      </c>
      <c r="AH438" t="s">
        <v>512</v>
      </c>
      <c r="AI438">
        <v>2</v>
      </c>
      <c r="AK438" s="130">
        <v>23</v>
      </c>
      <c r="AL438" s="131">
        <v>3</v>
      </c>
      <c r="AM438" s="131">
        <v>185</v>
      </c>
      <c r="AN438" s="133">
        <v>42520</v>
      </c>
      <c r="AO438">
        <f t="shared" si="88"/>
        <v>23003</v>
      </c>
      <c r="AP438" s="74" t="s">
        <v>1579</v>
      </c>
    </row>
    <row r="439" spans="1:42" hidden="1" outlineLevel="1" x14ac:dyDescent="0.2">
      <c r="A439" t="s">
        <v>3414</v>
      </c>
      <c r="B439" s="10" t="s">
        <v>977</v>
      </c>
      <c r="C439" s="1">
        <f t="shared" si="79"/>
        <v>92</v>
      </c>
      <c r="D439" s="7">
        <f t="shared" si="85"/>
        <v>2</v>
      </c>
      <c r="E439" s="7">
        <f t="shared" si="86"/>
        <v>1</v>
      </c>
      <c r="F439" s="7">
        <f t="shared" si="87"/>
        <v>3</v>
      </c>
      <c r="G439" s="1">
        <f t="shared" si="89"/>
        <v>3</v>
      </c>
      <c r="H439" s="2">
        <f t="shared" si="90"/>
        <v>3.2608695652173912E-2</v>
      </c>
      <c r="I439" s="8"/>
      <c r="J439" s="2">
        <f t="shared" si="80"/>
        <v>0.42391304347826086</v>
      </c>
      <c r="K439" s="2">
        <f t="shared" si="81"/>
        <v>0.45652173913043476</v>
      </c>
      <c r="L439" s="2">
        <f t="shared" si="82"/>
        <v>7.6086956521739135E-2</v>
      </c>
      <c r="M439" s="2">
        <f t="shared" si="83"/>
        <v>4.3478260869565244E-2</v>
      </c>
      <c r="N439" s="1">
        <v>39</v>
      </c>
      <c r="O439" s="1">
        <v>42</v>
      </c>
      <c r="P439" s="1">
        <v>7</v>
      </c>
      <c r="Q439" s="1">
        <v>4</v>
      </c>
      <c r="R439" s="1">
        <v>0</v>
      </c>
      <c r="S439" s="68">
        <v>0</v>
      </c>
      <c r="T439" s="1">
        <v>0</v>
      </c>
      <c r="U439" s="1"/>
      <c r="V439" s="1"/>
      <c r="W439" s="1"/>
      <c r="X439" s="1"/>
      <c r="Y439" s="1"/>
      <c r="Z439" s="1"/>
      <c r="AA439" s="1"/>
      <c r="AB439" s="1"/>
      <c r="AG439" t="str">
        <f>A439</f>
        <v>Madawaska Lake</v>
      </c>
      <c r="AH439" t="s">
        <v>512</v>
      </c>
      <c r="AI439">
        <v>2</v>
      </c>
      <c r="AK439" s="130">
        <v>23</v>
      </c>
      <c r="AL439" s="131">
        <v>3</v>
      </c>
      <c r="AM439" s="131"/>
      <c r="AN439" s="133">
        <v>42550</v>
      </c>
      <c r="AO439">
        <f t="shared" si="88"/>
        <v>23003</v>
      </c>
      <c r="AP439" s="74" t="s">
        <v>3010</v>
      </c>
    </row>
    <row r="440" spans="1:42" hidden="1" outlineLevel="1" x14ac:dyDescent="0.2">
      <c r="A440" t="s">
        <v>2709</v>
      </c>
      <c r="B440" s="10" t="s">
        <v>977</v>
      </c>
      <c r="C440" s="1">
        <f t="shared" si="79"/>
        <v>2067</v>
      </c>
      <c r="D440" s="7">
        <f t="shared" si="85"/>
        <v>1</v>
      </c>
      <c r="E440" s="7">
        <f t="shared" si="86"/>
        <v>2</v>
      </c>
      <c r="F440" s="7">
        <f t="shared" si="87"/>
        <v>3</v>
      </c>
      <c r="G440" s="1">
        <f t="shared" si="89"/>
        <v>707</v>
      </c>
      <c r="H440" s="2">
        <f t="shared" si="90"/>
        <v>0.34204160619254959</v>
      </c>
      <c r="I440" s="8"/>
      <c r="J440" s="2">
        <f t="shared" si="80"/>
        <v>0.57426221577164971</v>
      </c>
      <c r="K440" s="2">
        <f t="shared" si="81"/>
        <v>0.23222060957910015</v>
      </c>
      <c r="L440" s="2">
        <f t="shared" si="82"/>
        <v>0.17029511369134009</v>
      </c>
      <c r="M440" s="2">
        <f t="shared" si="83"/>
        <v>2.3222060957910046E-2</v>
      </c>
      <c r="N440" s="1">
        <v>1187</v>
      </c>
      <c r="O440" s="1">
        <v>480</v>
      </c>
      <c r="P440" s="1">
        <v>352</v>
      </c>
      <c r="Q440" s="1">
        <v>34</v>
      </c>
      <c r="R440" s="1">
        <v>9</v>
      </c>
      <c r="S440" s="68">
        <v>4</v>
      </c>
      <c r="T440" s="1">
        <v>1</v>
      </c>
      <c r="U440" s="1"/>
      <c r="V440" s="1"/>
      <c r="W440" s="1"/>
      <c r="X440" s="1"/>
      <c r="Y440" s="1"/>
      <c r="Z440" s="1"/>
      <c r="AA440" s="1"/>
      <c r="AB440" s="1"/>
      <c r="AG440" t="str">
        <f t="shared" si="84"/>
        <v>Madison</v>
      </c>
      <c r="AH440" t="s">
        <v>2138</v>
      </c>
      <c r="AI440">
        <v>2</v>
      </c>
      <c r="AK440" s="130">
        <v>23</v>
      </c>
      <c r="AL440" s="131">
        <v>25</v>
      </c>
      <c r="AM440" s="131">
        <v>85</v>
      </c>
      <c r="AN440" s="133">
        <v>42660</v>
      </c>
      <c r="AO440">
        <f t="shared" si="88"/>
        <v>23025</v>
      </c>
      <c r="AP440" s="74" t="s">
        <v>1579</v>
      </c>
    </row>
    <row r="441" spans="1:42" hidden="1" outlineLevel="1" x14ac:dyDescent="0.2">
      <c r="A441" t="s">
        <v>641</v>
      </c>
      <c r="B441" s="10" t="s">
        <v>977</v>
      </c>
      <c r="C441" s="1">
        <f t="shared" si="79"/>
        <v>90</v>
      </c>
      <c r="D441" s="7">
        <f t="shared" si="85"/>
        <v>1</v>
      </c>
      <c r="E441" s="7">
        <f t="shared" si="86"/>
        <v>2</v>
      </c>
      <c r="F441" s="7">
        <f t="shared" si="87"/>
        <v>3</v>
      </c>
      <c r="G441" s="1">
        <f t="shared" si="89"/>
        <v>26</v>
      </c>
      <c r="H441" s="2">
        <f t="shared" si="90"/>
        <v>0.28888888888888886</v>
      </c>
      <c r="I441" s="8"/>
      <c r="J441" s="2">
        <f t="shared" si="80"/>
        <v>0.53333333333333333</v>
      </c>
      <c r="K441" s="2">
        <f t="shared" si="81"/>
        <v>0.24444444444444444</v>
      </c>
      <c r="L441" s="2">
        <f t="shared" si="82"/>
        <v>0.2</v>
      </c>
      <c r="M441" s="2">
        <f t="shared" si="83"/>
        <v>2.2222222222222227E-2</v>
      </c>
      <c r="N441" s="1">
        <v>48</v>
      </c>
      <c r="O441" s="1">
        <v>22</v>
      </c>
      <c r="P441" s="1">
        <v>18</v>
      </c>
      <c r="Q441" s="1">
        <v>2</v>
      </c>
      <c r="R441" s="1">
        <v>0</v>
      </c>
      <c r="S441" s="68">
        <v>0</v>
      </c>
      <c r="T441" s="1">
        <v>0</v>
      </c>
      <c r="U441" s="1"/>
      <c r="V441" s="1"/>
      <c r="W441" s="1"/>
      <c r="X441" s="1"/>
      <c r="Y441" s="1"/>
      <c r="Z441" s="1"/>
      <c r="AA441" s="1"/>
      <c r="AB441" s="1"/>
      <c r="AG441" t="str">
        <f t="shared" si="84"/>
        <v>Madrid</v>
      </c>
      <c r="AH441" t="s">
        <v>2231</v>
      </c>
      <c r="AI441">
        <v>2</v>
      </c>
      <c r="AK441" s="130">
        <v>23</v>
      </c>
      <c r="AL441" s="131">
        <v>7</v>
      </c>
      <c r="AM441" s="131">
        <v>55</v>
      </c>
      <c r="AN441" s="133">
        <v>42765</v>
      </c>
      <c r="AO441">
        <f t="shared" si="88"/>
        <v>23007</v>
      </c>
      <c r="AP441" s="74" t="s">
        <v>1579</v>
      </c>
    </row>
    <row r="442" spans="1:42" hidden="1" outlineLevel="1" x14ac:dyDescent="0.2">
      <c r="A442" t="s">
        <v>3395</v>
      </c>
      <c r="B442" s="10" t="s">
        <v>977</v>
      </c>
      <c r="C442" s="1">
        <f t="shared" si="79"/>
        <v>20</v>
      </c>
      <c r="D442" s="7">
        <f t="shared" si="85"/>
        <v>2</v>
      </c>
      <c r="E442" s="7">
        <f t="shared" si="86"/>
        <v>1</v>
      </c>
      <c r="F442" s="7">
        <f t="shared" si="87"/>
        <v>3</v>
      </c>
      <c r="G442" s="1">
        <f t="shared" si="89"/>
        <v>6</v>
      </c>
      <c r="H442" s="2">
        <f t="shared" si="90"/>
        <v>0.3</v>
      </c>
      <c r="I442" s="8"/>
      <c r="J442" s="2">
        <f t="shared" si="80"/>
        <v>0.25</v>
      </c>
      <c r="K442" s="2">
        <f t="shared" si="81"/>
        <v>0.55000000000000004</v>
      </c>
      <c r="L442" s="2">
        <f t="shared" si="82"/>
        <v>0.2</v>
      </c>
      <c r="M442" s="2">
        <f t="shared" si="83"/>
        <v>-5.5511151231257827E-17</v>
      </c>
      <c r="N442" s="1">
        <v>5</v>
      </c>
      <c r="O442" s="1">
        <v>11</v>
      </c>
      <c r="P442" s="1">
        <v>4</v>
      </c>
      <c r="Q442" s="1">
        <v>0</v>
      </c>
      <c r="R442" s="1">
        <v>0</v>
      </c>
      <c r="S442" s="68">
        <v>0</v>
      </c>
      <c r="T442" s="1">
        <v>0</v>
      </c>
      <c r="U442" s="1"/>
      <c r="V442" s="1"/>
      <c r="W442" s="1"/>
      <c r="X442" s="1"/>
      <c r="Y442" s="1"/>
      <c r="Z442" s="1"/>
      <c r="AA442" s="1"/>
      <c r="AB442" s="1"/>
      <c r="AG442" t="str">
        <f t="shared" si="84"/>
        <v>Magalloway</v>
      </c>
      <c r="AH442" t="s">
        <v>1026</v>
      </c>
      <c r="AI442">
        <v>2</v>
      </c>
      <c r="AK442" s="130">
        <v>23</v>
      </c>
      <c r="AL442" s="131">
        <v>17</v>
      </c>
      <c r="AM442" s="131">
        <v>90</v>
      </c>
      <c r="AN442" s="133">
        <v>42835</v>
      </c>
      <c r="AO442">
        <f t="shared" si="88"/>
        <v>23017</v>
      </c>
      <c r="AP442" s="74" t="s">
        <v>3327</v>
      </c>
    </row>
    <row r="443" spans="1:42" hidden="1" outlineLevel="1" x14ac:dyDescent="0.2">
      <c r="A443" t="s">
        <v>1361</v>
      </c>
      <c r="B443" s="10" t="s">
        <v>977</v>
      </c>
      <c r="C443" s="1">
        <f t="shared" si="79"/>
        <v>1396</v>
      </c>
      <c r="D443" s="7">
        <f t="shared" si="85"/>
        <v>1</v>
      </c>
      <c r="E443" s="7">
        <f t="shared" si="86"/>
        <v>2</v>
      </c>
      <c r="F443" s="7">
        <f t="shared" si="87"/>
        <v>3</v>
      </c>
      <c r="G443" s="1">
        <f t="shared" si="89"/>
        <v>223</v>
      </c>
      <c r="H443" s="2">
        <f t="shared" si="90"/>
        <v>0.15974212034383956</v>
      </c>
      <c r="I443" s="8"/>
      <c r="J443" s="2">
        <f t="shared" si="80"/>
        <v>0.51146131805157591</v>
      </c>
      <c r="K443" s="2">
        <f t="shared" si="81"/>
        <v>0.35171919770773641</v>
      </c>
      <c r="L443" s="2">
        <f t="shared" si="82"/>
        <v>0.1174785100286533</v>
      </c>
      <c r="M443" s="2">
        <f t="shared" si="83"/>
        <v>1.9340974212034387E-2</v>
      </c>
      <c r="N443" s="1">
        <v>714</v>
      </c>
      <c r="O443" s="1">
        <v>491</v>
      </c>
      <c r="P443" s="1">
        <v>164</v>
      </c>
      <c r="Q443" s="1">
        <v>23</v>
      </c>
      <c r="R443" s="1">
        <v>4</v>
      </c>
      <c r="S443" s="68">
        <v>0</v>
      </c>
      <c r="T443" s="1">
        <v>0</v>
      </c>
      <c r="U443" s="1"/>
      <c r="V443" s="1"/>
      <c r="W443" s="1"/>
      <c r="X443" s="1"/>
      <c r="Y443" s="1"/>
      <c r="Z443" s="1"/>
      <c r="AA443" s="1"/>
      <c r="AB443" s="1"/>
      <c r="AG443" t="str">
        <f t="shared" si="84"/>
        <v>Manchester</v>
      </c>
      <c r="AH443" t="s">
        <v>170</v>
      </c>
      <c r="AI443">
        <v>1</v>
      </c>
      <c r="AK443" s="130">
        <v>23</v>
      </c>
      <c r="AL443" s="131">
        <v>11</v>
      </c>
      <c r="AM443" s="131">
        <v>65</v>
      </c>
      <c r="AN443" s="133">
        <v>43080</v>
      </c>
      <c r="AO443">
        <f t="shared" si="88"/>
        <v>23011</v>
      </c>
      <c r="AP443" s="74" t="s">
        <v>1579</v>
      </c>
    </row>
    <row r="444" spans="1:42" hidden="1" outlineLevel="1" x14ac:dyDescent="0.2">
      <c r="A444" t="s">
        <v>1032</v>
      </c>
      <c r="B444" s="10" t="s">
        <v>977</v>
      </c>
      <c r="C444" s="1">
        <f t="shared" si="79"/>
        <v>1009</v>
      </c>
      <c r="D444" s="7">
        <f t="shared" si="85"/>
        <v>1</v>
      </c>
      <c r="E444" s="7">
        <f t="shared" si="86"/>
        <v>2</v>
      </c>
      <c r="F444" s="7">
        <f t="shared" si="87"/>
        <v>3</v>
      </c>
      <c r="G444" s="1">
        <f t="shared" si="89"/>
        <v>77</v>
      </c>
      <c r="H444" s="2">
        <f t="shared" si="90"/>
        <v>7.6313181367690788E-2</v>
      </c>
      <c r="I444" s="8"/>
      <c r="J444" s="2">
        <f t="shared" si="80"/>
        <v>0.46580773042616452</v>
      </c>
      <c r="K444" s="2">
        <f t="shared" si="81"/>
        <v>0.38949454905847375</v>
      </c>
      <c r="L444" s="2">
        <f t="shared" si="82"/>
        <v>0.13974231912784935</v>
      </c>
      <c r="M444" s="2">
        <f t="shared" si="83"/>
        <v>4.9554013875123815E-3</v>
      </c>
      <c r="N444" s="1">
        <v>470</v>
      </c>
      <c r="O444" s="1">
        <v>393</v>
      </c>
      <c r="P444" s="1">
        <v>141</v>
      </c>
      <c r="Q444" s="1">
        <v>4</v>
      </c>
      <c r="R444" s="1">
        <v>1</v>
      </c>
      <c r="S444" s="68">
        <v>0</v>
      </c>
      <c r="T444" s="1">
        <v>0</v>
      </c>
      <c r="U444" s="1"/>
      <c r="V444" s="1"/>
      <c r="W444" s="1"/>
      <c r="X444" s="1"/>
      <c r="Y444" s="1"/>
      <c r="Z444" s="1"/>
      <c r="AA444" s="1"/>
      <c r="AB444" s="1"/>
      <c r="AG444" t="str">
        <f t="shared" si="84"/>
        <v>Mapleton</v>
      </c>
      <c r="AH444" t="s">
        <v>512</v>
      </c>
      <c r="AI444">
        <v>2</v>
      </c>
      <c r="AK444" s="130">
        <v>23</v>
      </c>
      <c r="AL444" s="131">
        <v>3</v>
      </c>
      <c r="AM444" s="131">
        <v>190</v>
      </c>
      <c r="AN444" s="133">
        <v>43255</v>
      </c>
      <c r="AO444">
        <f t="shared" si="88"/>
        <v>23003</v>
      </c>
      <c r="AP444" s="74" t="s">
        <v>1579</v>
      </c>
    </row>
    <row r="445" spans="1:42" hidden="1" outlineLevel="1" x14ac:dyDescent="0.2">
      <c r="A445" t="s">
        <v>647</v>
      </c>
      <c r="B445" s="10" t="s">
        <v>977</v>
      </c>
      <c r="C445" s="1">
        <f t="shared" si="79"/>
        <v>153</v>
      </c>
      <c r="D445" s="7">
        <f t="shared" si="85"/>
        <v>1</v>
      </c>
      <c r="E445" s="7">
        <f t="shared" si="86"/>
        <v>2</v>
      </c>
      <c r="F445" s="7">
        <f t="shared" si="87"/>
        <v>3</v>
      </c>
      <c r="G445" s="1">
        <f t="shared" si="89"/>
        <v>7</v>
      </c>
      <c r="H445" s="2">
        <f t="shared" si="90"/>
        <v>4.5751633986928102E-2</v>
      </c>
      <c r="I445" s="8"/>
      <c r="J445" s="2">
        <f t="shared" si="80"/>
        <v>0.43790849673202614</v>
      </c>
      <c r="K445" s="2">
        <f t="shared" si="81"/>
        <v>0.39215686274509803</v>
      </c>
      <c r="L445" s="2">
        <f t="shared" si="82"/>
        <v>0.1437908496732026</v>
      </c>
      <c r="M445" s="2">
        <f t="shared" si="83"/>
        <v>2.6143790849673221E-2</v>
      </c>
      <c r="N445" s="1">
        <v>67</v>
      </c>
      <c r="O445" s="1">
        <v>60</v>
      </c>
      <c r="P445" s="1">
        <v>22</v>
      </c>
      <c r="Q445" s="1">
        <v>3</v>
      </c>
      <c r="R445" s="1">
        <v>1</v>
      </c>
      <c r="S445" s="68">
        <v>0</v>
      </c>
      <c r="T445" s="1">
        <v>0</v>
      </c>
      <c r="U445" s="1"/>
      <c r="V445" s="1"/>
      <c r="W445" s="1"/>
      <c r="X445" s="1"/>
      <c r="Y445" s="1"/>
      <c r="Z445" s="1"/>
      <c r="AA445" s="1"/>
      <c r="AB445" s="1"/>
      <c r="AG445" t="str">
        <f t="shared" si="84"/>
        <v>Mariaville</v>
      </c>
      <c r="AH445" t="s">
        <v>1827</v>
      </c>
      <c r="AI445">
        <v>2</v>
      </c>
      <c r="AK445" s="130">
        <v>23</v>
      </c>
      <c r="AL445" s="131">
        <v>9</v>
      </c>
      <c r="AM445" s="131">
        <v>95</v>
      </c>
      <c r="AN445" s="133">
        <v>43430</v>
      </c>
      <c r="AO445">
        <f t="shared" si="88"/>
        <v>23009</v>
      </c>
      <c r="AP445" s="74" t="s">
        <v>1579</v>
      </c>
    </row>
    <row r="446" spans="1:42" hidden="1" outlineLevel="1" x14ac:dyDescent="0.2">
      <c r="A446" t="s">
        <v>976</v>
      </c>
      <c r="B446" s="10" t="s">
        <v>977</v>
      </c>
      <c r="C446" s="1">
        <f t="shared" si="79"/>
        <v>787</v>
      </c>
      <c r="D446" s="7">
        <f t="shared" si="85"/>
        <v>2</v>
      </c>
      <c r="E446" s="7">
        <f t="shared" si="86"/>
        <v>1</v>
      </c>
      <c r="F446" s="7">
        <f t="shared" si="87"/>
        <v>3</v>
      </c>
      <c r="G446" s="1">
        <f t="shared" si="89"/>
        <v>140</v>
      </c>
      <c r="H446" s="2">
        <f t="shared" si="90"/>
        <v>0.17789072426937738</v>
      </c>
      <c r="I446" s="8"/>
      <c r="J446" s="2">
        <f t="shared" si="80"/>
        <v>0.33290978398983484</v>
      </c>
      <c r="K446" s="2">
        <f t="shared" si="81"/>
        <v>0.51080050825921219</v>
      </c>
      <c r="L446" s="2">
        <f t="shared" si="82"/>
        <v>0.14612452350698857</v>
      </c>
      <c r="M446" s="2">
        <f t="shared" si="83"/>
        <v>1.0165184243964398E-2</v>
      </c>
      <c r="N446" s="1">
        <v>262</v>
      </c>
      <c r="O446" s="1">
        <v>402</v>
      </c>
      <c r="P446" s="1">
        <v>115</v>
      </c>
      <c r="Q446" s="1">
        <v>8</v>
      </c>
      <c r="R446" s="1">
        <v>0</v>
      </c>
      <c r="S446" s="68">
        <v>0</v>
      </c>
      <c r="T446" s="1">
        <v>0</v>
      </c>
      <c r="U446" s="1"/>
      <c r="V446" s="1"/>
      <c r="W446" s="1"/>
      <c r="X446" s="1"/>
      <c r="Y446" s="1"/>
      <c r="Z446" s="1"/>
      <c r="AA446" s="1"/>
      <c r="AB446" s="1"/>
      <c r="AG446" t="str">
        <f t="shared" si="84"/>
        <v>Mars Hill</v>
      </c>
      <c r="AH446" t="s">
        <v>512</v>
      </c>
      <c r="AI446">
        <v>2</v>
      </c>
      <c r="AK446" s="130">
        <v>23</v>
      </c>
      <c r="AL446" s="131">
        <v>3</v>
      </c>
      <c r="AM446" s="131">
        <v>195</v>
      </c>
      <c r="AN446" s="133">
        <v>43710</v>
      </c>
      <c r="AO446">
        <f t="shared" si="88"/>
        <v>23003</v>
      </c>
      <c r="AP446" s="74" t="s">
        <v>1579</v>
      </c>
    </row>
    <row r="447" spans="1:42" hidden="1" outlineLevel="1" x14ac:dyDescent="0.2">
      <c r="A447" t="s">
        <v>385</v>
      </c>
      <c r="B447" s="10" t="s">
        <v>977</v>
      </c>
      <c r="C447" s="1">
        <f t="shared" si="79"/>
        <v>232</v>
      </c>
      <c r="D447" s="7">
        <f t="shared" si="85"/>
        <v>1</v>
      </c>
      <c r="E447" s="7">
        <f t="shared" si="86"/>
        <v>2</v>
      </c>
      <c r="F447" s="7">
        <f t="shared" si="87"/>
        <v>3</v>
      </c>
      <c r="G447" s="1">
        <f t="shared" si="89"/>
        <v>9</v>
      </c>
      <c r="H447" s="2">
        <f t="shared" si="90"/>
        <v>3.8793103448275863E-2</v>
      </c>
      <c r="I447" s="8"/>
      <c r="J447" s="2">
        <f t="shared" si="80"/>
        <v>0.42241379310344829</v>
      </c>
      <c r="K447" s="2">
        <f t="shared" si="81"/>
        <v>0.38362068965517243</v>
      </c>
      <c r="L447" s="2">
        <f t="shared" si="82"/>
        <v>0.18103448275862069</v>
      </c>
      <c r="M447" s="2">
        <f t="shared" si="83"/>
        <v>1.2931034482758591E-2</v>
      </c>
      <c r="N447" s="1">
        <v>98</v>
      </c>
      <c r="O447" s="1">
        <v>89</v>
      </c>
      <c r="P447" s="1">
        <v>42</v>
      </c>
      <c r="Q447" s="1">
        <v>1</v>
      </c>
      <c r="R447" s="1">
        <v>1</v>
      </c>
      <c r="S447" s="68">
        <v>1</v>
      </c>
      <c r="T447" s="1">
        <v>0</v>
      </c>
      <c r="U447" s="1"/>
      <c r="V447" s="1"/>
      <c r="W447" s="1"/>
      <c r="X447" s="1"/>
      <c r="Y447" s="1"/>
      <c r="Z447" s="1"/>
      <c r="AA447" s="1"/>
      <c r="AB447" s="1"/>
      <c r="AG447" t="str">
        <f t="shared" si="84"/>
        <v>Marshfield</v>
      </c>
      <c r="AH447" t="s">
        <v>3298</v>
      </c>
      <c r="AI447">
        <v>2</v>
      </c>
      <c r="AK447" s="130">
        <v>23</v>
      </c>
      <c r="AL447" s="131">
        <v>29</v>
      </c>
      <c r="AM447" s="131">
        <v>140</v>
      </c>
      <c r="AN447" s="133">
        <v>43640</v>
      </c>
      <c r="AO447">
        <f t="shared" si="88"/>
        <v>23029</v>
      </c>
      <c r="AP447" s="74" t="s">
        <v>1579</v>
      </c>
    </row>
    <row r="448" spans="1:42" hidden="1" outlineLevel="1" x14ac:dyDescent="0.2">
      <c r="A448" t="s">
        <v>2054</v>
      </c>
      <c r="B448" s="10" t="s">
        <v>977</v>
      </c>
      <c r="C448" s="1">
        <f t="shared" si="79"/>
        <v>155</v>
      </c>
      <c r="D448" s="7">
        <f t="shared" si="85"/>
        <v>1</v>
      </c>
      <c r="E448" s="7">
        <f t="shared" si="86"/>
        <v>2</v>
      </c>
      <c r="F448" s="7">
        <f t="shared" si="87"/>
        <v>3</v>
      </c>
      <c r="G448" s="1">
        <f t="shared" si="89"/>
        <v>27</v>
      </c>
      <c r="H448" s="2">
        <f t="shared" si="90"/>
        <v>0.17419354838709677</v>
      </c>
      <c r="I448" s="8"/>
      <c r="J448" s="2">
        <f t="shared" si="80"/>
        <v>0.4838709677419355</v>
      </c>
      <c r="K448" s="2">
        <f t="shared" si="81"/>
        <v>0.30967741935483872</v>
      </c>
      <c r="L448" s="2">
        <f t="shared" si="82"/>
        <v>0.18709677419354839</v>
      </c>
      <c r="M448" s="2">
        <f t="shared" si="83"/>
        <v>1.9354838709677386E-2</v>
      </c>
      <c r="N448" s="1">
        <v>75</v>
      </c>
      <c r="O448" s="1">
        <v>48</v>
      </c>
      <c r="P448" s="1">
        <v>29</v>
      </c>
      <c r="Q448" s="1">
        <v>1</v>
      </c>
      <c r="R448" s="1">
        <v>0</v>
      </c>
      <c r="S448" s="68">
        <v>2</v>
      </c>
      <c r="T448" s="1">
        <v>0</v>
      </c>
      <c r="U448" s="1"/>
      <c r="V448" s="1"/>
      <c r="W448" s="1"/>
      <c r="X448" s="1"/>
      <c r="Y448" s="1"/>
      <c r="Z448" s="1"/>
      <c r="AA448" s="1"/>
      <c r="AB448" s="1"/>
      <c r="AG448" t="str">
        <f t="shared" si="84"/>
        <v>Masardis</v>
      </c>
      <c r="AH448" t="s">
        <v>512</v>
      </c>
      <c r="AI448">
        <v>2</v>
      </c>
      <c r="AK448" s="130">
        <v>23</v>
      </c>
      <c r="AL448" s="131">
        <v>3</v>
      </c>
      <c r="AM448" s="131">
        <v>200</v>
      </c>
      <c r="AN448" s="133">
        <v>43990</v>
      </c>
      <c r="AO448">
        <f t="shared" si="88"/>
        <v>23003</v>
      </c>
      <c r="AP448" s="74" t="s">
        <v>1579</v>
      </c>
    </row>
    <row r="449" spans="1:42" hidden="1" outlineLevel="1" x14ac:dyDescent="0.2">
      <c r="A449" t="s">
        <v>3396</v>
      </c>
      <c r="B449" s="10" t="s">
        <v>977</v>
      </c>
      <c r="C449" s="1">
        <f t="shared" si="79"/>
        <v>43</v>
      </c>
      <c r="D449" s="7">
        <f t="shared" si="85"/>
        <v>1</v>
      </c>
      <c r="E449" s="7">
        <f t="shared" si="86"/>
        <v>2</v>
      </c>
      <c r="F449" s="7">
        <f t="shared" si="87"/>
        <v>3</v>
      </c>
      <c r="G449" s="1">
        <f t="shared" si="89"/>
        <v>12</v>
      </c>
      <c r="H449" s="2">
        <f t="shared" si="90"/>
        <v>0.27906976744186046</v>
      </c>
      <c r="I449" s="8"/>
      <c r="J449" s="2">
        <f t="shared" si="80"/>
        <v>0.53488372093023251</v>
      </c>
      <c r="K449" s="2">
        <f t="shared" si="81"/>
        <v>0.2558139534883721</v>
      </c>
      <c r="L449" s="2">
        <f t="shared" si="82"/>
        <v>0.18604651162790697</v>
      </c>
      <c r="M449" s="2">
        <f t="shared" si="83"/>
        <v>2.3255813953488413E-2</v>
      </c>
      <c r="N449" s="1">
        <v>23</v>
      </c>
      <c r="O449" s="1">
        <v>11</v>
      </c>
      <c r="P449" s="1">
        <v>8</v>
      </c>
      <c r="Q449" s="1">
        <v>0</v>
      </c>
      <c r="R449" s="1">
        <v>0</v>
      </c>
      <c r="S449" s="68">
        <v>0</v>
      </c>
      <c r="T449" s="1">
        <v>0</v>
      </c>
      <c r="U449" s="1"/>
      <c r="V449" s="1"/>
      <c r="W449" s="1">
        <v>1</v>
      </c>
      <c r="X449" s="1"/>
      <c r="Y449" s="1"/>
      <c r="Z449" s="1"/>
      <c r="AA449" s="1"/>
      <c r="AB449" s="1"/>
      <c r="AG449" t="str">
        <f t="shared" si="84"/>
        <v>Matinicus Isle</v>
      </c>
      <c r="AH449" t="s">
        <v>2545</v>
      </c>
      <c r="AI449">
        <v>1</v>
      </c>
      <c r="AK449" s="130">
        <v>23</v>
      </c>
      <c r="AL449" s="131">
        <v>13</v>
      </c>
      <c r="AM449" s="131">
        <v>35</v>
      </c>
      <c r="AN449" s="133">
        <v>44165</v>
      </c>
      <c r="AO449">
        <f t="shared" si="88"/>
        <v>23013</v>
      </c>
      <c r="AP449" s="74" t="s">
        <v>3327</v>
      </c>
    </row>
    <row r="450" spans="1:42" hidden="1" outlineLevel="1" x14ac:dyDescent="0.2">
      <c r="A450" t="s">
        <v>1037</v>
      </c>
      <c r="B450" s="10" t="s">
        <v>977</v>
      </c>
      <c r="C450" s="1">
        <f t="shared" ref="C450:C514" si="91">SUM(N450:AE450)</f>
        <v>404</v>
      </c>
      <c r="D450" s="7">
        <f t="shared" si="85"/>
        <v>1</v>
      </c>
      <c r="E450" s="7">
        <f t="shared" si="86"/>
        <v>2</v>
      </c>
      <c r="F450" s="7">
        <f t="shared" si="87"/>
        <v>3</v>
      </c>
      <c r="G450" s="1">
        <f t="shared" si="89"/>
        <v>113</v>
      </c>
      <c r="H450" s="2">
        <f t="shared" si="90"/>
        <v>0.27970297029702973</v>
      </c>
      <c r="I450" s="8"/>
      <c r="J450" s="2">
        <f t="shared" si="80"/>
        <v>0.52475247524752477</v>
      </c>
      <c r="K450" s="2">
        <f t="shared" si="81"/>
        <v>0.24504950495049505</v>
      </c>
      <c r="L450" s="2">
        <f t="shared" si="82"/>
        <v>0.21287128712871287</v>
      </c>
      <c r="M450" s="2">
        <f t="shared" si="83"/>
        <v>1.7326732673267314E-2</v>
      </c>
      <c r="N450" s="1">
        <v>212</v>
      </c>
      <c r="O450" s="1">
        <v>99</v>
      </c>
      <c r="P450" s="1">
        <v>86</v>
      </c>
      <c r="Q450" s="1">
        <v>3</v>
      </c>
      <c r="R450" s="1">
        <v>3</v>
      </c>
      <c r="S450" s="68">
        <v>1</v>
      </c>
      <c r="T450" s="1">
        <v>0</v>
      </c>
      <c r="U450" s="1"/>
      <c r="V450" s="1"/>
      <c r="W450" s="1"/>
      <c r="X450" s="1"/>
      <c r="Y450" s="1"/>
      <c r="Z450" s="1"/>
      <c r="AA450" s="1"/>
      <c r="AB450" s="1"/>
      <c r="AG450" t="str">
        <f t="shared" si="84"/>
        <v>Mattawamkeag</v>
      </c>
      <c r="AH450" t="s">
        <v>713</v>
      </c>
      <c r="AI450">
        <v>2</v>
      </c>
      <c r="AK450" s="130">
        <v>23</v>
      </c>
      <c r="AL450" s="131">
        <v>19</v>
      </c>
      <c r="AM450" s="131">
        <v>200</v>
      </c>
      <c r="AN450" s="133">
        <v>44270</v>
      </c>
      <c r="AO450">
        <f t="shared" si="88"/>
        <v>23019</v>
      </c>
      <c r="AP450" s="74" t="s">
        <v>1579</v>
      </c>
    </row>
    <row r="451" spans="1:42" hidden="1" outlineLevel="1" x14ac:dyDescent="0.2">
      <c r="A451" t="s">
        <v>1038</v>
      </c>
      <c r="B451" s="10" t="s">
        <v>977</v>
      </c>
      <c r="C451" s="1">
        <f t="shared" si="91"/>
        <v>48</v>
      </c>
      <c r="D451" s="7">
        <f t="shared" si="85"/>
        <v>2</v>
      </c>
      <c r="E451" s="7">
        <f t="shared" si="86"/>
        <v>1</v>
      </c>
      <c r="F451" s="7">
        <f t="shared" si="87"/>
        <v>3</v>
      </c>
      <c r="G451" s="1">
        <f t="shared" si="89"/>
        <v>2</v>
      </c>
      <c r="H451" s="2">
        <f t="shared" si="90"/>
        <v>4.1666666666666664E-2</v>
      </c>
      <c r="I451" s="8"/>
      <c r="J451" s="2">
        <f t="shared" ref="J451:J515" si="92">IF(C451=0,"-",N451/C451)</f>
        <v>0.39583333333333331</v>
      </c>
      <c r="K451" s="2">
        <f t="shared" ref="K451:K515" si="93">IF(C451=0,"-",O451/C451)</f>
        <v>0.4375</v>
      </c>
      <c r="L451" s="2">
        <f t="shared" ref="L451:L515" si="94">IF(C451=0,"-",P451/C451)</f>
        <v>0.16666666666666666</v>
      </c>
      <c r="M451" s="2">
        <f t="shared" ref="M451:M515" si="95">IF(C451=0,"-",(1-J451-K451-L451))</f>
        <v>8.3266726846886741E-17</v>
      </c>
      <c r="N451" s="1">
        <v>19</v>
      </c>
      <c r="O451" s="1">
        <v>21</v>
      </c>
      <c r="P451" s="1">
        <v>8</v>
      </c>
      <c r="Q451" s="1">
        <v>0</v>
      </c>
      <c r="R451" s="1">
        <v>0</v>
      </c>
      <c r="S451" s="68">
        <v>0</v>
      </c>
      <c r="T451" s="1">
        <v>0</v>
      </c>
      <c r="U451" s="1"/>
      <c r="V451" s="1"/>
      <c r="W451" s="1"/>
      <c r="X451" s="1"/>
      <c r="Y451" s="1"/>
      <c r="Z451" s="1"/>
      <c r="AA451" s="1"/>
      <c r="AB451" s="1"/>
      <c r="AG451" t="str">
        <f t="shared" ref="AG451:AG517" si="96">A451</f>
        <v>Maxfield</v>
      </c>
      <c r="AH451" t="s">
        <v>713</v>
      </c>
      <c r="AI451">
        <v>2</v>
      </c>
      <c r="AK451" s="130">
        <v>23</v>
      </c>
      <c r="AL451" s="131">
        <v>19</v>
      </c>
      <c r="AM451" s="131">
        <v>205</v>
      </c>
      <c r="AN451" s="133">
        <v>44340</v>
      </c>
      <c r="AO451">
        <f t="shared" si="88"/>
        <v>23019</v>
      </c>
      <c r="AP451" s="74" t="s">
        <v>1579</v>
      </c>
    </row>
    <row r="452" spans="1:42" hidden="1" outlineLevel="1" x14ac:dyDescent="0.2">
      <c r="A452" t="s">
        <v>646</v>
      </c>
      <c r="B452" s="10" t="s">
        <v>977</v>
      </c>
      <c r="C452" s="1">
        <f t="shared" si="91"/>
        <v>1401</v>
      </c>
      <c r="D452" s="7">
        <f t="shared" si="85"/>
        <v>1</v>
      </c>
      <c r="E452" s="7">
        <f t="shared" si="86"/>
        <v>2</v>
      </c>
      <c r="F452" s="7">
        <f t="shared" si="87"/>
        <v>3</v>
      </c>
      <c r="G452" s="1">
        <f t="shared" si="89"/>
        <v>400</v>
      </c>
      <c r="H452" s="2">
        <f t="shared" si="90"/>
        <v>0.28551034975017847</v>
      </c>
      <c r="I452" s="8"/>
      <c r="J452" s="2">
        <f t="shared" si="92"/>
        <v>0.54389721627408993</v>
      </c>
      <c r="K452" s="2">
        <f t="shared" si="93"/>
        <v>0.25838686652391152</v>
      </c>
      <c r="L452" s="2">
        <f t="shared" si="94"/>
        <v>0.18058529621698788</v>
      </c>
      <c r="M452" s="2">
        <f t="shared" si="95"/>
        <v>1.7130620985010669E-2</v>
      </c>
      <c r="N452" s="1">
        <v>762</v>
      </c>
      <c r="O452" s="1">
        <v>362</v>
      </c>
      <c r="P452" s="1">
        <v>253</v>
      </c>
      <c r="Q452" s="1">
        <v>13</v>
      </c>
      <c r="R452" s="1">
        <v>7</v>
      </c>
      <c r="S452" s="68">
        <v>0</v>
      </c>
      <c r="T452" s="1">
        <v>4</v>
      </c>
      <c r="U452" s="1"/>
      <c r="V452" s="1"/>
      <c r="W452" s="1"/>
      <c r="X452" s="1"/>
      <c r="Y452" s="1"/>
      <c r="Z452" s="1"/>
      <c r="AA452" s="1"/>
      <c r="AB452" s="1"/>
      <c r="AG452" t="str">
        <f t="shared" si="96"/>
        <v>Mechanic Falls</v>
      </c>
      <c r="AH452" t="s">
        <v>707</v>
      </c>
      <c r="AI452">
        <v>2</v>
      </c>
      <c r="AK452" s="130">
        <v>23</v>
      </c>
      <c r="AL452" s="131">
        <v>1</v>
      </c>
      <c r="AM452" s="131">
        <v>45</v>
      </c>
      <c r="AN452" s="133">
        <v>44585</v>
      </c>
      <c r="AO452">
        <f t="shared" si="88"/>
        <v>23001</v>
      </c>
      <c r="AP452" s="74" t="s">
        <v>1579</v>
      </c>
    </row>
    <row r="453" spans="1:42" hidden="1" outlineLevel="1" x14ac:dyDescent="0.2">
      <c r="A453" t="s">
        <v>2153</v>
      </c>
      <c r="B453" s="10" t="s">
        <v>977</v>
      </c>
      <c r="C453" s="1">
        <f t="shared" si="91"/>
        <v>82</v>
      </c>
      <c r="D453" s="7">
        <f t="shared" si="85"/>
        <v>2</v>
      </c>
      <c r="E453" s="7">
        <f t="shared" si="86"/>
        <v>1</v>
      </c>
      <c r="F453" s="7">
        <f t="shared" si="87"/>
        <v>3</v>
      </c>
      <c r="G453" s="1">
        <f t="shared" si="89"/>
        <v>1</v>
      </c>
      <c r="H453" s="2">
        <f t="shared" si="90"/>
        <v>1.2195121951219513E-2</v>
      </c>
      <c r="I453" s="8"/>
      <c r="J453" s="2">
        <f t="shared" si="92"/>
        <v>0.34146341463414637</v>
      </c>
      <c r="K453" s="2">
        <f t="shared" si="93"/>
        <v>0.35365853658536583</v>
      </c>
      <c r="L453" s="2">
        <f t="shared" si="94"/>
        <v>0.29268292682926828</v>
      </c>
      <c r="M453" s="2">
        <f t="shared" si="95"/>
        <v>1.2195121951219468E-2</v>
      </c>
      <c r="N453" s="1">
        <v>28</v>
      </c>
      <c r="O453" s="1">
        <v>29</v>
      </c>
      <c r="P453" s="1">
        <v>24</v>
      </c>
      <c r="Q453" s="1">
        <v>0</v>
      </c>
      <c r="R453" s="1">
        <v>0</v>
      </c>
      <c r="S453" s="68">
        <v>1</v>
      </c>
      <c r="T453" s="1">
        <v>0</v>
      </c>
      <c r="U453" s="1"/>
      <c r="V453" s="1"/>
      <c r="W453" s="1"/>
      <c r="X453" s="1"/>
      <c r="Y453" s="1"/>
      <c r="Z453" s="1"/>
      <c r="AA453" s="1"/>
      <c r="AB453" s="1"/>
      <c r="AG453" t="str">
        <f t="shared" si="96"/>
        <v>Meddybemps</v>
      </c>
      <c r="AH453" t="s">
        <v>3298</v>
      </c>
      <c r="AI453">
        <v>2</v>
      </c>
      <c r="AK453" s="130">
        <v>23</v>
      </c>
      <c r="AL453" s="131">
        <v>29</v>
      </c>
      <c r="AM453" s="131">
        <v>145</v>
      </c>
      <c r="AN453" s="133">
        <v>44760</v>
      </c>
      <c r="AO453">
        <f t="shared" si="88"/>
        <v>23029</v>
      </c>
      <c r="AP453" s="74" t="s">
        <v>1579</v>
      </c>
    </row>
    <row r="454" spans="1:42" hidden="1" outlineLevel="1" x14ac:dyDescent="0.2">
      <c r="A454" t="s">
        <v>496</v>
      </c>
      <c r="B454" s="10" t="s">
        <v>977</v>
      </c>
      <c r="C454" s="1">
        <f t="shared" si="91"/>
        <v>103</v>
      </c>
      <c r="D454" s="7">
        <f t="shared" si="85"/>
        <v>1</v>
      </c>
      <c r="E454" s="7">
        <f t="shared" si="86"/>
        <v>1</v>
      </c>
      <c r="F454" s="7">
        <f t="shared" si="87"/>
        <v>3</v>
      </c>
      <c r="G454" s="1">
        <f t="shared" si="89"/>
        <v>0</v>
      </c>
      <c r="H454" s="2">
        <f t="shared" si="90"/>
        <v>0</v>
      </c>
      <c r="I454" s="8"/>
      <c r="J454" s="2">
        <f t="shared" si="92"/>
        <v>0.36893203883495146</v>
      </c>
      <c r="K454" s="2">
        <f t="shared" si="93"/>
        <v>0.36893203883495146</v>
      </c>
      <c r="L454" s="2">
        <f t="shared" si="94"/>
        <v>0.22330097087378642</v>
      </c>
      <c r="M454" s="2">
        <f t="shared" si="95"/>
        <v>3.8834951456310607E-2</v>
      </c>
      <c r="N454" s="1">
        <v>38</v>
      </c>
      <c r="O454" s="1">
        <v>38</v>
      </c>
      <c r="P454" s="1">
        <v>23</v>
      </c>
      <c r="Q454" s="1">
        <v>1</v>
      </c>
      <c r="R454" s="1">
        <v>1</v>
      </c>
      <c r="S454" s="68">
        <v>2</v>
      </c>
      <c r="T454" s="1">
        <v>0</v>
      </c>
      <c r="U454" s="1"/>
      <c r="V454" s="1"/>
      <c r="W454" s="1"/>
      <c r="X454" s="1"/>
      <c r="Y454" s="1"/>
      <c r="Z454" s="1"/>
      <c r="AA454" s="1"/>
      <c r="AB454" s="1"/>
      <c r="AG454" t="str">
        <f t="shared" si="96"/>
        <v>Medford</v>
      </c>
      <c r="AH454" t="s">
        <v>727</v>
      </c>
      <c r="AI454">
        <v>2</v>
      </c>
      <c r="AK454" s="130">
        <v>23</v>
      </c>
      <c r="AL454" s="131">
        <v>21</v>
      </c>
      <c r="AM454" s="131">
        <v>62</v>
      </c>
      <c r="AN454" s="133">
        <v>44830</v>
      </c>
      <c r="AO454">
        <f t="shared" si="88"/>
        <v>23021</v>
      </c>
      <c r="AP454" s="74" t="s">
        <v>1579</v>
      </c>
    </row>
    <row r="455" spans="1:42" hidden="1" outlineLevel="1" x14ac:dyDescent="0.2">
      <c r="A455" t="s">
        <v>497</v>
      </c>
      <c r="B455" s="10" t="s">
        <v>977</v>
      </c>
      <c r="C455" s="1">
        <f t="shared" si="91"/>
        <v>862</v>
      </c>
      <c r="D455" s="7">
        <f t="shared" si="85"/>
        <v>1</v>
      </c>
      <c r="E455" s="7">
        <f t="shared" si="86"/>
        <v>2</v>
      </c>
      <c r="F455" s="7">
        <f t="shared" si="87"/>
        <v>3</v>
      </c>
      <c r="G455" s="1">
        <f t="shared" si="89"/>
        <v>139</v>
      </c>
      <c r="H455" s="2">
        <f t="shared" si="90"/>
        <v>0.16125290023201855</v>
      </c>
      <c r="I455" s="8"/>
      <c r="J455" s="2">
        <f t="shared" si="92"/>
        <v>0.47099767981438517</v>
      </c>
      <c r="K455" s="2">
        <f t="shared" si="93"/>
        <v>0.30974477958236657</v>
      </c>
      <c r="L455" s="2">
        <f t="shared" si="94"/>
        <v>0.21229698375870071</v>
      </c>
      <c r="M455" s="2">
        <f t="shared" si="95"/>
        <v>6.9605568445476051E-3</v>
      </c>
      <c r="N455" s="1">
        <v>406</v>
      </c>
      <c r="O455" s="1">
        <v>267</v>
      </c>
      <c r="P455" s="1">
        <v>183</v>
      </c>
      <c r="Q455" s="1">
        <v>3</v>
      </c>
      <c r="R455" s="1">
        <v>1</v>
      </c>
      <c r="S455" s="68">
        <v>2</v>
      </c>
      <c r="T455" s="1">
        <v>0</v>
      </c>
      <c r="U455" s="1"/>
      <c r="V455" s="1"/>
      <c r="W455" s="1"/>
      <c r="X455" s="1"/>
      <c r="Y455" s="1"/>
      <c r="Z455" s="1"/>
      <c r="AA455" s="1"/>
      <c r="AB455" s="1"/>
      <c r="AG455" t="str">
        <f t="shared" si="96"/>
        <v>Medway</v>
      </c>
      <c r="AH455" t="s">
        <v>713</v>
      </c>
      <c r="AI455">
        <v>2</v>
      </c>
      <c r="AK455" s="130">
        <v>23</v>
      </c>
      <c r="AL455" s="131">
        <v>19</v>
      </c>
      <c r="AM455" s="131">
        <v>210</v>
      </c>
      <c r="AN455" s="133">
        <v>45005</v>
      </c>
      <c r="AO455">
        <f t="shared" si="88"/>
        <v>23019</v>
      </c>
      <c r="AP455" s="74" t="s">
        <v>1579</v>
      </c>
    </row>
    <row r="456" spans="1:42" hidden="1" outlineLevel="1" x14ac:dyDescent="0.2">
      <c r="A456" t="s">
        <v>3190</v>
      </c>
      <c r="B456" s="10" t="s">
        <v>977</v>
      </c>
      <c r="C456" s="1">
        <f t="shared" si="91"/>
        <v>315</v>
      </c>
      <c r="D456" s="7">
        <f t="shared" si="85"/>
        <v>1</v>
      </c>
      <c r="E456" s="7">
        <f t="shared" si="86"/>
        <v>2</v>
      </c>
      <c r="F456" s="7">
        <f t="shared" si="87"/>
        <v>3</v>
      </c>
      <c r="G456" s="1">
        <f t="shared" si="89"/>
        <v>106</v>
      </c>
      <c r="H456" s="2">
        <f t="shared" si="90"/>
        <v>0.33650793650793653</v>
      </c>
      <c r="I456" s="8"/>
      <c r="J456" s="2">
        <f t="shared" si="92"/>
        <v>0.55873015873015874</v>
      </c>
      <c r="K456" s="2">
        <f t="shared" si="93"/>
        <v>0.22222222222222221</v>
      </c>
      <c r="L456" s="2">
        <f t="shared" si="94"/>
        <v>0.19047619047619047</v>
      </c>
      <c r="M456" s="2">
        <f t="shared" si="95"/>
        <v>2.8571428571428581E-2</v>
      </c>
      <c r="N456" s="1">
        <v>176</v>
      </c>
      <c r="O456" s="1">
        <v>70</v>
      </c>
      <c r="P456" s="1">
        <v>60</v>
      </c>
      <c r="Q456" s="1">
        <v>6</v>
      </c>
      <c r="R456" s="1">
        <v>3</v>
      </c>
      <c r="S456" s="68">
        <v>0</v>
      </c>
      <c r="T456" s="1">
        <v>0</v>
      </c>
      <c r="U456" s="1"/>
      <c r="V456" s="1"/>
      <c r="W456" s="1"/>
      <c r="X456" s="1"/>
      <c r="Y456" s="1"/>
      <c r="Z456" s="1"/>
      <c r="AA456" s="1"/>
      <c r="AB456" s="1"/>
      <c r="AG456" t="str">
        <f t="shared" si="96"/>
        <v>Mercer</v>
      </c>
      <c r="AH456" t="s">
        <v>2138</v>
      </c>
      <c r="AI456">
        <v>2</v>
      </c>
      <c r="AK456" s="130">
        <v>23</v>
      </c>
      <c r="AL456" s="131">
        <v>25</v>
      </c>
      <c r="AM456" s="131">
        <v>90</v>
      </c>
      <c r="AN456" s="133">
        <v>45110</v>
      </c>
      <c r="AO456">
        <f t="shared" si="88"/>
        <v>23025</v>
      </c>
      <c r="AP456" s="74" t="s">
        <v>1579</v>
      </c>
    </row>
    <row r="457" spans="1:42" hidden="1" outlineLevel="1" x14ac:dyDescent="0.2">
      <c r="A457" t="s">
        <v>2154</v>
      </c>
      <c r="B457" s="10" t="s">
        <v>977</v>
      </c>
      <c r="C457" s="1">
        <f t="shared" si="91"/>
        <v>128</v>
      </c>
      <c r="D457" s="7">
        <f t="shared" si="85"/>
        <v>1</v>
      </c>
      <c r="E457" s="7">
        <f t="shared" si="86"/>
        <v>2</v>
      </c>
      <c r="F457" s="7">
        <f t="shared" si="87"/>
        <v>3</v>
      </c>
      <c r="G457" s="1">
        <f t="shared" si="89"/>
        <v>12</v>
      </c>
      <c r="H457" s="2">
        <f t="shared" si="90"/>
        <v>9.375E-2</v>
      </c>
      <c r="I457" s="8"/>
      <c r="J457" s="2">
        <f t="shared" si="92"/>
        <v>0.4453125</v>
      </c>
      <c r="K457" s="2">
        <f t="shared" si="93"/>
        <v>0.3515625</v>
      </c>
      <c r="L457" s="2">
        <f t="shared" si="94"/>
        <v>0.171875</v>
      </c>
      <c r="M457" s="2">
        <f t="shared" si="95"/>
        <v>3.125E-2</v>
      </c>
      <c r="N457" s="1">
        <v>57</v>
      </c>
      <c r="O457" s="1">
        <v>45</v>
      </c>
      <c r="P457" s="1">
        <v>22</v>
      </c>
      <c r="Q457" s="1">
        <v>1</v>
      </c>
      <c r="R457" s="1">
        <v>3</v>
      </c>
      <c r="S457" s="68">
        <v>0</v>
      </c>
      <c r="T457" s="1">
        <v>0</v>
      </c>
      <c r="U457" s="1"/>
      <c r="V457" s="1"/>
      <c r="W457" s="1"/>
      <c r="X457" s="1"/>
      <c r="Y457" s="1"/>
      <c r="Z457" s="1"/>
      <c r="AA457" s="1"/>
      <c r="AB457" s="1"/>
      <c r="AG457" t="str">
        <f t="shared" si="96"/>
        <v>Merrill</v>
      </c>
      <c r="AH457" t="s">
        <v>512</v>
      </c>
      <c r="AI457">
        <v>2</v>
      </c>
      <c r="AK457" s="130">
        <v>23</v>
      </c>
      <c r="AL457" s="131">
        <v>3</v>
      </c>
      <c r="AM457" s="131">
        <v>205</v>
      </c>
      <c r="AN457" s="133">
        <v>45180</v>
      </c>
      <c r="AO457">
        <f t="shared" si="88"/>
        <v>23003</v>
      </c>
      <c r="AP457" s="74" t="s">
        <v>1579</v>
      </c>
    </row>
    <row r="458" spans="1:42" hidden="1" outlineLevel="1" x14ac:dyDescent="0.2">
      <c r="A458" t="s">
        <v>1630</v>
      </c>
      <c r="B458" s="10" t="s">
        <v>977</v>
      </c>
      <c r="C458" s="1">
        <f t="shared" si="91"/>
        <v>1457</v>
      </c>
      <c r="D458" s="7">
        <f t="shared" si="85"/>
        <v>1</v>
      </c>
      <c r="E458" s="7">
        <f t="shared" si="86"/>
        <v>3</v>
      </c>
      <c r="F458" s="7">
        <f t="shared" si="87"/>
        <v>2</v>
      </c>
      <c r="G458" s="1">
        <f t="shared" si="89"/>
        <v>649</v>
      </c>
      <c r="H458" s="2">
        <f t="shared" si="90"/>
        <v>0.44543582704186685</v>
      </c>
      <c r="I458" s="8"/>
      <c r="J458" s="2">
        <f t="shared" si="92"/>
        <v>0.64653397391901168</v>
      </c>
      <c r="K458" s="2">
        <f t="shared" si="93"/>
        <v>0.13726835964310227</v>
      </c>
      <c r="L458" s="2">
        <f t="shared" si="94"/>
        <v>0.20109814687714481</v>
      </c>
      <c r="M458" s="2">
        <f t="shared" si="95"/>
        <v>1.5099519560741237E-2</v>
      </c>
      <c r="N458" s="1">
        <v>942</v>
      </c>
      <c r="O458" s="1">
        <v>200</v>
      </c>
      <c r="P458" s="1">
        <v>293</v>
      </c>
      <c r="Q458" s="1">
        <v>7</v>
      </c>
      <c r="R458" s="1">
        <v>12</v>
      </c>
      <c r="S458" s="68">
        <v>3</v>
      </c>
      <c r="T458" s="1">
        <v>0</v>
      </c>
      <c r="U458" s="1"/>
      <c r="V458" s="1"/>
      <c r="W458" s="1"/>
      <c r="X458" s="1"/>
      <c r="Y458" s="1"/>
      <c r="Z458" s="1"/>
      <c r="AA458" s="1"/>
      <c r="AB458" s="1"/>
      <c r="AG458" t="str">
        <f t="shared" si="96"/>
        <v>Mexico</v>
      </c>
      <c r="AH458" t="s">
        <v>1026</v>
      </c>
      <c r="AI458">
        <v>2</v>
      </c>
      <c r="AK458" s="130">
        <v>23</v>
      </c>
      <c r="AL458" s="131">
        <v>17</v>
      </c>
      <c r="AM458" s="131">
        <v>95</v>
      </c>
      <c r="AN458" s="133">
        <v>45285</v>
      </c>
      <c r="AO458">
        <f t="shared" si="88"/>
        <v>23017</v>
      </c>
      <c r="AP458" s="74" t="s">
        <v>1579</v>
      </c>
    </row>
    <row r="459" spans="1:42" hidden="1" outlineLevel="1" x14ac:dyDescent="0.2">
      <c r="A459" t="s">
        <v>1584</v>
      </c>
      <c r="B459" s="10" t="s">
        <v>977</v>
      </c>
      <c r="C459" s="1">
        <f t="shared" si="91"/>
        <v>591</v>
      </c>
      <c r="D459" s="7">
        <f t="shared" si="85"/>
        <v>1</v>
      </c>
      <c r="E459" s="7">
        <f t="shared" si="86"/>
        <v>2</v>
      </c>
      <c r="F459" s="7">
        <f t="shared" si="87"/>
        <v>3</v>
      </c>
      <c r="G459" s="1">
        <f t="shared" si="89"/>
        <v>76</v>
      </c>
      <c r="H459" s="2">
        <f t="shared" si="90"/>
        <v>0.12859560067681894</v>
      </c>
      <c r="I459" s="8"/>
      <c r="J459" s="2">
        <f t="shared" si="92"/>
        <v>0.46869712351945853</v>
      </c>
      <c r="K459" s="2">
        <f t="shared" si="93"/>
        <v>0.34010152284263961</v>
      </c>
      <c r="L459" s="2">
        <f t="shared" si="94"/>
        <v>0.16074450084602368</v>
      </c>
      <c r="M459" s="2">
        <f t="shared" si="95"/>
        <v>3.0456852791878125E-2</v>
      </c>
      <c r="N459" s="1">
        <v>277</v>
      </c>
      <c r="O459" s="1">
        <v>201</v>
      </c>
      <c r="P459" s="1">
        <v>95</v>
      </c>
      <c r="Q459" s="1">
        <v>14</v>
      </c>
      <c r="R459" s="1">
        <v>3</v>
      </c>
      <c r="S459" s="68">
        <v>1</v>
      </c>
      <c r="T459" s="1">
        <v>0</v>
      </c>
      <c r="U459" s="1"/>
      <c r="V459" s="1"/>
      <c r="W459" s="1"/>
      <c r="X459" s="1"/>
      <c r="Y459" s="1"/>
      <c r="Z459" s="1"/>
      <c r="AA459" s="1"/>
      <c r="AB459" s="1"/>
      <c r="AG459" t="str">
        <f t="shared" si="96"/>
        <v>Milbridge</v>
      </c>
      <c r="AH459" t="s">
        <v>3298</v>
      </c>
      <c r="AI459">
        <v>2</v>
      </c>
      <c r="AK459" s="130">
        <v>23</v>
      </c>
      <c r="AL459" s="131">
        <v>29</v>
      </c>
      <c r="AM459" s="131">
        <v>150</v>
      </c>
      <c r="AN459" s="133">
        <v>45600</v>
      </c>
      <c r="AO459">
        <f t="shared" si="88"/>
        <v>23029</v>
      </c>
      <c r="AP459" s="74" t="s">
        <v>1579</v>
      </c>
    </row>
    <row r="460" spans="1:42" hidden="1" outlineLevel="1" x14ac:dyDescent="0.2">
      <c r="A460" t="s">
        <v>1526</v>
      </c>
      <c r="B460" s="10" t="s">
        <v>977</v>
      </c>
      <c r="C460" s="1">
        <f t="shared" si="91"/>
        <v>1390</v>
      </c>
      <c r="D460" s="7">
        <f t="shared" si="85"/>
        <v>1</v>
      </c>
      <c r="E460" s="7">
        <f t="shared" si="86"/>
        <v>2</v>
      </c>
      <c r="F460" s="7">
        <f t="shared" si="87"/>
        <v>3</v>
      </c>
      <c r="G460" s="1">
        <f t="shared" si="89"/>
        <v>515</v>
      </c>
      <c r="H460" s="2">
        <f t="shared" si="90"/>
        <v>0.37050359712230213</v>
      </c>
      <c r="I460" s="8"/>
      <c r="J460" s="2">
        <f t="shared" si="92"/>
        <v>0.59136690647482015</v>
      </c>
      <c r="K460" s="2">
        <f t="shared" si="93"/>
        <v>0.22086330935251799</v>
      </c>
      <c r="L460" s="2">
        <f t="shared" si="94"/>
        <v>0.15755395683453238</v>
      </c>
      <c r="M460" s="2">
        <f t="shared" si="95"/>
        <v>3.021582733812947E-2</v>
      </c>
      <c r="N460" s="1">
        <v>822</v>
      </c>
      <c r="O460" s="1">
        <v>307</v>
      </c>
      <c r="P460" s="1">
        <v>219</v>
      </c>
      <c r="Q460" s="1">
        <v>28</v>
      </c>
      <c r="R460" s="1">
        <v>8</v>
      </c>
      <c r="S460" s="68">
        <v>3</v>
      </c>
      <c r="T460" s="1">
        <v>3</v>
      </c>
      <c r="U460" s="1"/>
      <c r="V460" s="1"/>
      <c r="W460" s="1"/>
      <c r="X460" s="1"/>
      <c r="Y460" s="1"/>
      <c r="Z460" s="1"/>
      <c r="AA460" s="1"/>
      <c r="AB460" s="1"/>
      <c r="AG460" t="str">
        <f t="shared" si="96"/>
        <v>Milford</v>
      </c>
      <c r="AH460" t="s">
        <v>713</v>
      </c>
      <c r="AI460">
        <v>2</v>
      </c>
      <c r="AK460" s="130">
        <v>23</v>
      </c>
      <c r="AL460" s="131">
        <v>19</v>
      </c>
      <c r="AM460" s="131">
        <v>215</v>
      </c>
      <c r="AN460" s="133">
        <v>45670</v>
      </c>
      <c r="AO460">
        <f t="shared" si="88"/>
        <v>23019</v>
      </c>
      <c r="AP460" s="74" t="s">
        <v>1579</v>
      </c>
    </row>
    <row r="461" spans="1:42" hidden="1" outlineLevel="1" x14ac:dyDescent="0.2">
      <c r="A461" t="s">
        <v>1275</v>
      </c>
      <c r="B461" s="10" t="s">
        <v>977</v>
      </c>
      <c r="C461" s="1">
        <f t="shared" si="91"/>
        <v>3252</v>
      </c>
      <c r="D461" s="7">
        <f t="shared" si="85"/>
        <v>1</v>
      </c>
      <c r="E461" s="7">
        <f t="shared" si="86"/>
        <v>2</v>
      </c>
      <c r="F461" s="7">
        <f t="shared" si="87"/>
        <v>3</v>
      </c>
      <c r="G461" s="1">
        <f t="shared" si="89"/>
        <v>1158</v>
      </c>
      <c r="H461" s="2">
        <f t="shared" si="90"/>
        <v>0.35608856088560886</v>
      </c>
      <c r="I461" s="8"/>
      <c r="J461" s="2">
        <f t="shared" si="92"/>
        <v>0.59563345633456333</v>
      </c>
      <c r="K461" s="2">
        <f t="shared" si="93"/>
        <v>0.23954489544895449</v>
      </c>
      <c r="L461" s="2">
        <f t="shared" si="94"/>
        <v>0.15098400984009841</v>
      </c>
      <c r="M461" s="2">
        <f t="shared" si="95"/>
        <v>1.3837638376383771E-2</v>
      </c>
      <c r="N461" s="1">
        <v>1937</v>
      </c>
      <c r="O461" s="1">
        <v>779</v>
      </c>
      <c r="P461" s="1">
        <v>491</v>
      </c>
      <c r="Q461" s="1">
        <v>25</v>
      </c>
      <c r="R461" s="1">
        <v>14</v>
      </c>
      <c r="S461" s="68">
        <v>5</v>
      </c>
      <c r="T461" s="1">
        <v>1</v>
      </c>
      <c r="U461" s="1"/>
      <c r="V461" s="1"/>
      <c r="W461" s="1"/>
      <c r="X461" s="1"/>
      <c r="Y461" s="1"/>
      <c r="Z461" s="1"/>
      <c r="AA461" s="1"/>
      <c r="AB461" s="1"/>
      <c r="AG461" t="str">
        <f t="shared" si="96"/>
        <v>Millinocket</v>
      </c>
      <c r="AH461" t="s">
        <v>713</v>
      </c>
      <c r="AI461">
        <v>2</v>
      </c>
      <c r="AK461" s="130">
        <v>23</v>
      </c>
      <c r="AL461" s="131">
        <v>19</v>
      </c>
      <c r="AM461" s="131">
        <v>220</v>
      </c>
      <c r="AN461" s="133">
        <v>45810</v>
      </c>
      <c r="AO461">
        <f t="shared" si="88"/>
        <v>23019</v>
      </c>
      <c r="AP461" s="74" t="s">
        <v>1579</v>
      </c>
    </row>
    <row r="462" spans="1:42" hidden="1" outlineLevel="1" x14ac:dyDescent="0.2">
      <c r="A462" t="s">
        <v>933</v>
      </c>
      <c r="B462" s="10" t="s">
        <v>977</v>
      </c>
      <c r="C462" s="1">
        <f t="shared" si="91"/>
        <v>1143</v>
      </c>
      <c r="D462" s="7">
        <f t="shared" si="85"/>
        <v>1</v>
      </c>
      <c r="E462" s="7">
        <f t="shared" si="86"/>
        <v>2</v>
      </c>
      <c r="F462" s="7">
        <f t="shared" si="87"/>
        <v>3</v>
      </c>
      <c r="G462" s="1">
        <f t="shared" si="89"/>
        <v>316</v>
      </c>
      <c r="H462" s="2">
        <f t="shared" si="90"/>
        <v>0.27646544181977251</v>
      </c>
      <c r="I462" s="8"/>
      <c r="J462" s="2">
        <f t="shared" si="92"/>
        <v>0.55205599300087493</v>
      </c>
      <c r="K462" s="2">
        <f t="shared" si="93"/>
        <v>0.27559055118110237</v>
      </c>
      <c r="L462" s="2">
        <f t="shared" si="94"/>
        <v>0.15923009623797024</v>
      </c>
      <c r="M462" s="2">
        <f t="shared" si="95"/>
        <v>1.3123359580052452E-2</v>
      </c>
      <c r="N462" s="1">
        <v>631</v>
      </c>
      <c r="O462" s="1">
        <v>315</v>
      </c>
      <c r="P462" s="1">
        <v>182</v>
      </c>
      <c r="Q462" s="1">
        <v>9</v>
      </c>
      <c r="R462" s="1">
        <v>3</v>
      </c>
      <c r="S462" s="68">
        <v>2</v>
      </c>
      <c r="T462" s="1">
        <v>0</v>
      </c>
      <c r="U462" s="1"/>
      <c r="V462" s="1"/>
      <c r="W462" s="1">
        <v>1</v>
      </c>
      <c r="X462" s="1"/>
      <c r="Y462" s="1"/>
      <c r="Z462" s="1"/>
      <c r="AA462" s="1"/>
      <c r="AB462" s="1"/>
      <c r="AG462" t="str">
        <f t="shared" si="96"/>
        <v>Milo</v>
      </c>
      <c r="AH462" t="s">
        <v>727</v>
      </c>
      <c r="AI462">
        <v>2</v>
      </c>
      <c r="AK462" s="130">
        <v>23</v>
      </c>
      <c r="AL462" s="131">
        <v>21</v>
      </c>
      <c r="AM462" s="131">
        <v>65</v>
      </c>
      <c r="AN462" s="133">
        <v>46020</v>
      </c>
      <c r="AO462">
        <f t="shared" si="88"/>
        <v>23021</v>
      </c>
      <c r="AP462" s="74" t="s">
        <v>1579</v>
      </c>
    </row>
    <row r="463" spans="1:42" hidden="1" outlineLevel="1" x14ac:dyDescent="0.2">
      <c r="A463" t="s">
        <v>708</v>
      </c>
      <c r="B463" s="10" t="s">
        <v>977</v>
      </c>
      <c r="C463" s="1">
        <f t="shared" si="91"/>
        <v>53</v>
      </c>
      <c r="D463" s="7">
        <f t="shared" si="85"/>
        <v>1</v>
      </c>
      <c r="E463" s="7">
        <f t="shared" si="86"/>
        <v>3</v>
      </c>
      <c r="F463" s="7">
        <f t="shared" si="87"/>
        <v>2</v>
      </c>
      <c r="G463" s="1">
        <f t="shared" si="89"/>
        <v>12</v>
      </c>
      <c r="H463" s="2">
        <f t="shared" si="90"/>
        <v>0.22641509433962265</v>
      </c>
      <c r="I463" s="8"/>
      <c r="J463" s="2">
        <f t="shared" si="92"/>
        <v>0.49056603773584906</v>
      </c>
      <c r="K463" s="2">
        <f t="shared" si="93"/>
        <v>0.24528301886792453</v>
      </c>
      <c r="L463" s="2">
        <f t="shared" si="94"/>
        <v>0.26415094339622641</v>
      </c>
      <c r="M463" s="2">
        <f t="shared" si="95"/>
        <v>0</v>
      </c>
      <c r="N463" s="1">
        <v>26</v>
      </c>
      <c r="O463" s="1">
        <v>13</v>
      </c>
      <c r="P463" s="1">
        <v>14</v>
      </c>
      <c r="Q463" s="1">
        <v>0</v>
      </c>
      <c r="R463" s="1">
        <v>0</v>
      </c>
      <c r="S463" s="68">
        <v>0</v>
      </c>
      <c r="T463" s="1">
        <v>0</v>
      </c>
      <c r="U463" s="1"/>
      <c r="V463" s="1"/>
      <c r="W463" s="1"/>
      <c r="X463" s="1"/>
      <c r="Y463" s="1"/>
      <c r="Z463" s="1"/>
      <c r="AA463" s="1"/>
      <c r="AB463" s="1"/>
      <c r="AG463" t="str">
        <f>A463</f>
        <v>Milton</v>
      </c>
      <c r="AH463" t="s">
        <v>1026</v>
      </c>
      <c r="AI463">
        <v>2</v>
      </c>
      <c r="AK463" s="130">
        <v>23</v>
      </c>
      <c r="AL463" s="131">
        <v>17</v>
      </c>
      <c r="AM463" s="131">
        <v>97</v>
      </c>
      <c r="AN463" s="133">
        <v>46105</v>
      </c>
      <c r="AO463">
        <f t="shared" si="88"/>
        <v>23017</v>
      </c>
      <c r="AP463" s="74" t="s">
        <v>3010</v>
      </c>
    </row>
    <row r="464" spans="1:42" hidden="1" outlineLevel="1" x14ac:dyDescent="0.2">
      <c r="A464" t="s">
        <v>934</v>
      </c>
      <c r="B464" s="10" t="s">
        <v>977</v>
      </c>
      <c r="C464" s="1">
        <f t="shared" si="91"/>
        <v>1008</v>
      </c>
      <c r="D464" s="7">
        <f t="shared" si="85"/>
        <v>1</v>
      </c>
      <c r="E464" s="7">
        <f t="shared" si="86"/>
        <v>2</v>
      </c>
      <c r="F464" s="7">
        <f t="shared" si="87"/>
        <v>3</v>
      </c>
      <c r="G464" s="1">
        <f t="shared" si="89"/>
        <v>124</v>
      </c>
      <c r="H464" s="2">
        <f t="shared" si="90"/>
        <v>0.12301587301587301</v>
      </c>
      <c r="I464" s="8"/>
      <c r="J464" s="2">
        <f t="shared" si="92"/>
        <v>0.4513888888888889</v>
      </c>
      <c r="K464" s="2">
        <f t="shared" si="93"/>
        <v>0.32837301587301587</v>
      </c>
      <c r="L464" s="2">
        <f t="shared" si="94"/>
        <v>0.19246031746031747</v>
      </c>
      <c r="M464" s="2">
        <f t="shared" si="95"/>
        <v>2.7777777777777818E-2</v>
      </c>
      <c r="N464" s="1">
        <v>455</v>
      </c>
      <c r="O464" s="1">
        <v>331</v>
      </c>
      <c r="P464" s="1">
        <v>194</v>
      </c>
      <c r="Q464" s="1">
        <v>18</v>
      </c>
      <c r="R464" s="1">
        <v>6</v>
      </c>
      <c r="S464" s="68">
        <v>4</v>
      </c>
      <c r="T464" s="1">
        <v>0</v>
      </c>
      <c r="U464" s="1"/>
      <c r="V464" s="1"/>
      <c r="W464" s="1"/>
      <c r="X464" s="1"/>
      <c r="Y464" s="1"/>
      <c r="Z464" s="1"/>
      <c r="AA464" s="1"/>
      <c r="AB464" s="1"/>
      <c r="AG464" t="str">
        <f t="shared" si="96"/>
        <v>Minot</v>
      </c>
      <c r="AH464" t="s">
        <v>707</v>
      </c>
      <c r="AI464">
        <v>2</v>
      </c>
      <c r="AK464" s="130">
        <v>23</v>
      </c>
      <c r="AL464" s="131">
        <v>1</v>
      </c>
      <c r="AM464" s="131">
        <v>50</v>
      </c>
      <c r="AN464" s="133">
        <v>46160</v>
      </c>
      <c r="AO464">
        <f t="shared" si="88"/>
        <v>23001</v>
      </c>
      <c r="AP464" s="74" t="s">
        <v>1579</v>
      </c>
    </row>
    <row r="465" spans="1:42" hidden="1" outlineLevel="1" x14ac:dyDescent="0.2">
      <c r="A465" t="s">
        <v>3397</v>
      </c>
      <c r="B465" s="10" t="s">
        <v>977</v>
      </c>
      <c r="C465" s="1">
        <f t="shared" si="91"/>
        <v>75</v>
      </c>
      <c r="D465" s="7">
        <f t="shared" si="85"/>
        <v>1</v>
      </c>
      <c r="E465" s="7">
        <f t="shared" si="86"/>
        <v>2</v>
      </c>
      <c r="F465" s="7">
        <f t="shared" si="87"/>
        <v>4</v>
      </c>
      <c r="G465" s="1">
        <f t="shared" si="89"/>
        <v>15</v>
      </c>
      <c r="H465" s="2">
        <f t="shared" si="90"/>
        <v>0.2</v>
      </c>
      <c r="I465" s="8"/>
      <c r="J465" s="2">
        <f t="shared" si="92"/>
        <v>0.45333333333333331</v>
      </c>
      <c r="K465" s="2">
        <f t="shared" si="93"/>
        <v>0.25333333333333335</v>
      </c>
      <c r="L465" s="2">
        <f t="shared" si="94"/>
        <v>9.3333333333333338E-2</v>
      </c>
      <c r="M465" s="2">
        <f t="shared" si="95"/>
        <v>0.19999999999999996</v>
      </c>
      <c r="N465" s="1">
        <v>34</v>
      </c>
      <c r="O465" s="1">
        <v>19</v>
      </c>
      <c r="P465" s="1">
        <v>7</v>
      </c>
      <c r="Q465" s="1">
        <v>12</v>
      </c>
      <c r="R465" s="1">
        <v>1</v>
      </c>
      <c r="S465" s="68">
        <v>1</v>
      </c>
      <c r="T465" s="1">
        <v>1</v>
      </c>
      <c r="U465" s="1"/>
      <c r="V465" s="1"/>
      <c r="W465" s="1"/>
      <c r="X465" s="1"/>
      <c r="Y465" s="1"/>
      <c r="Z465" s="1"/>
      <c r="AA465" s="1"/>
      <c r="AB465" s="1"/>
      <c r="AG465" t="str">
        <f t="shared" si="96"/>
        <v>Monhegan</v>
      </c>
      <c r="AH465" t="s">
        <v>2585</v>
      </c>
      <c r="AI465">
        <v>1</v>
      </c>
      <c r="AK465" s="130">
        <v>23</v>
      </c>
      <c r="AL465" s="131">
        <v>15</v>
      </c>
      <c r="AM465" s="131">
        <v>55</v>
      </c>
      <c r="AN465" s="133">
        <v>46335</v>
      </c>
      <c r="AO465">
        <f t="shared" si="88"/>
        <v>23015</v>
      </c>
      <c r="AP465" s="74" t="s">
        <v>3327</v>
      </c>
    </row>
    <row r="466" spans="1:42" hidden="1" outlineLevel="1" x14ac:dyDescent="0.2">
      <c r="A466" t="s">
        <v>2080</v>
      </c>
      <c r="B466" s="10" t="s">
        <v>977</v>
      </c>
      <c r="C466" s="1">
        <f t="shared" si="91"/>
        <v>1754</v>
      </c>
      <c r="D466" s="7">
        <f t="shared" si="85"/>
        <v>1</v>
      </c>
      <c r="E466" s="7">
        <f t="shared" si="86"/>
        <v>2</v>
      </c>
      <c r="F466" s="7">
        <f t="shared" si="87"/>
        <v>3</v>
      </c>
      <c r="G466" s="1">
        <f t="shared" si="89"/>
        <v>305</v>
      </c>
      <c r="H466" s="2">
        <f t="shared" si="90"/>
        <v>0.17388825541619157</v>
      </c>
      <c r="I466" s="8"/>
      <c r="J466" s="2">
        <f t="shared" si="92"/>
        <v>0.48289623717217789</v>
      </c>
      <c r="K466" s="2">
        <f t="shared" si="93"/>
        <v>0.30900798175598632</v>
      </c>
      <c r="L466" s="2">
        <f t="shared" si="94"/>
        <v>0.1807297605473204</v>
      </c>
      <c r="M466" s="2">
        <f t="shared" si="95"/>
        <v>2.7366020524515394E-2</v>
      </c>
      <c r="N466" s="1">
        <v>847</v>
      </c>
      <c r="O466" s="1">
        <v>542</v>
      </c>
      <c r="P466" s="1">
        <v>317</v>
      </c>
      <c r="Q466" s="1">
        <v>35</v>
      </c>
      <c r="R466" s="1">
        <v>8</v>
      </c>
      <c r="S466" s="68">
        <v>4</v>
      </c>
      <c r="T466" s="1">
        <v>1</v>
      </c>
      <c r="U466" s="1"/>
      <c r="V466" s="1"/>
      <c r="W466" s="1"/>
      <c r="X466" s="1"/>
      <c r="Y466" s="1"/>
      <c r="Z466" s="1"/>
      <c r="AA466" s="1"/>
      <c r="AB466" s="1"/>
      <c r="AG466" t="str">
        <f t="shared" si="96"/>
        <v>Monmouth</v>
      </c>
      <c r="AH466" t="s">
        <v>170</v>
      </c>
      <c r="AI466">
        <v>2</v>
      </c>
      <c r="AK466" s="130">
        <v>23</v>
      </c>
      <c r="AL466" s="131">
        <v>11</v>
      </c>
      <c r="AM466" s="131">
        <v>70</v>
      </c>
      <c r="AN466" s="133">
        <v>46405</v>
      </c>
      <c r="AO466">
        <f t="shared" si="88"/>
        <v>23011</v>
      </c>
      <c r="AP466" s="74" t="s">
        <v>1579</v>
      </c>
    </row>
    <row r="467" spans="1:42" hidden="1" outlineLevel="1" x14ac:dyDescent="0.2">
      <c r="A467" t="s">
        <v>2129</v>
      </c>
      <c r="B467" s="10" t="s">
        <v>977</v>
      </c>
      <c r="C467" s="1">
        <f t="shared" si="91"/>
        <v>483</v>
      </c>
      <c r="D467" s="7">
        <f t="shared" si="85"/>
        <v>1</v>
      </c>
      <c r="E467" s="7">
        <f t="shared" si="86"/>
        <v>2</v>
      </c>
      <c r="F467" s="7">
        <f t="shared" si="87"/>
        <v>3</v>
      </c>
      <c r="G467" s="1">
        <f t="shared" si="89"/>
        <v>69</v>
      </c>
      <c r="H467" s="2">
        <f t="shared" si="90"/>
        <v>0.14285714285714285</v>
      </c>
      <c r="I467" s="8"/>
      <c r="J467" s="2">
        <f t="shared" si="92"/>
        <v>0.42443064182194618</v>
      </c>
      <c r="K467" s="2">
        <f t="shared" si="93"/>
        <v>0.28157349896480333</v>
      </c>
      <c r="L467" s="2">
        <f t="shared" si="94"/>
        <v>0.14492753623188406</v>
      </c>
      <c r="M467" s="2">
        <f t="shared" si="95"/>
        <v>0.14906832298136649</v>
      </c>
      <c r="N467" s="1">
        <v>205</v>
      </c>
      <c r="O467" s="1">
        <v>136</v>
      </c>
      <c r="P467" s="1">
        <v>70</v>
      </c>
      <c r="Q467" s="1">
        <v>47</v>
      </c>
      <c r="R467" s="1">
        <v>1</v>
      </c>
      <c r="S467" s="68">
        <v>24</v>
      </c>
      <c r="T467" s="1">
        <v>0</v>
      </c>
      <c r="U467" s="1"/>
      <c r="V467" s="1"/>
      <c r="W467" s="1"/>
      <c r="X467" s="1"/>
      <c r="Y467" s="1"/>
      <c r="Z467" s="1"/>
      <c r="AA467" s="1"/>
      <c r="AB467" s="1"/>
      <c r="AG467" t="str">
        <f t="shared" si="96"/>
        <v>Monroe</v>
      </c>
      <c r="AH467" t="s">
        <v>2960</v>
      </c>
      <c r="AI467">
        <v>2</v>
      </c>
      <c r="AK467" s="130">
        <v>23</v>
      </c>
      <c r="AL467" s="131">
        <v>27</v>
      </c>
      <c r="AM467" s="131">
        <v>60</v>
      </c>
      <c r="AN467" s="133">
        <v>46475</v>
      </c>
      <c r="AO467">
        <f t="shared" si="88"/>
        <v>23027</v>
      </c>
      <c r="AP467" s="74" t="s">
        <v>1579</v>
      </c>
    </row>
    <row r="468" spans="1:42" hidden="1" outlineLevel="1" x14ac:dyDescent="0.2">
      <c r="A468" t="s">
        <v>1133</v>
      </c>
      <c r="B468" s="10" t="s">
        <v>977</v>
      </c>
      <c r="C468" s="1">
        <f t="shared" si="91"/>
        <v>436</v>
      </c>
      <c r="D468" s="7">
        <f t="shared" si="85"/>
        <v>1</v>
      </c>
      <c r="E468" s="7">
        <f t="shared" si="86"/>
        <v>2</v>
      </c>
      <c r="F468" s="7">
        <f t="shared" si="87"/>
        <v>3</v>
      </c>
      <c r="G468" s="1">
        <f t="shared" si="89"/>
        <v>104</v>
      </c>
      <c r="H468" s="2">
        <f t="shared" si="90"/>
        <v>0.23853211009174313</v>
      </c>
      <c r="I468" s="8"/>
      <c r="J468" s="2">
        <f t="shared" si="92"/>
        <v>0.50458715596330272</v>
      </c>
      <c r="K468" s="2">
        <f t="shared" si="93"/>
        <v>0.26605504587155965</v>
      </c>
      <c r="L468" s="2">
        <f t="shared" si="94"/>
        <v>0.20871559633027523</v>
      </c>
      <c r="M468" s="2">
        <f t="shared" si="95"/>
        <v>2.06422018348624E-2</v>
      </c>
      <c r="N468" s="1">
        <v>220</v>
      </c>
      <c r="O468" s="1">
        <v>116</v>
      </c>
      <c r="P468" s="1">
        <v>91</v>
      </c>
      <c r="Q468" s="1">
        <v>4</v>
      </c>
      <c r="R468" s="1">
        <v>3</v>
      </c>
      <c r="S468" s="68">
        <v>0</v>
      </c>
      <c r="T468" s="1">
        <v>1</v>
      </c>
      <c r="U468" s="1"/>
      <c r="V468" s="1"/>
      <c r="W468" s="1">
        <v>1</v>
      </c>
      <c r="X468" s="1"/>
      <c r="Y468" s="1"/>
      <c r="Z468" s="1"/>
      <c r="AA468" s="1"/>
      <c r="AB468" s="1"/>
      <c r="AG468" t="str">
        <f t="shared" si="96"/>
        <v>Monson</v>
      </c>
      <c r="AH468" t="s">
        <v>727</v>
      </c>
      <c r="AI468">
        <v>2</v>
      </c>
      <c r="AK468" s="130">
        <v>23</v>
      </c>
      <c r="AL468" s="131">
        <v>21</v>
      </c>
      <c r="AM468" s="131">
        <v>70</v>
      </c>
      <c r="AN468" s="133">
        <v>46580</v>
      </c>
      <c r="AO468">
        <f t="shared" si="88"/>
        <v>23021</v>
      </c>
      <c r="AP468" s="74" t="s">
        <v>1579</v>
      </c>
    </row>
    <row r="469" spans="1:42" hidden="1" outlineLevel="1" x14ac:dyDescent="0.2">
      <c r="A469" t="s">
        <v>1219</v>
      </c>
      <c r="B469" s="10" t="s">
        <v>977</v>
      </c>
      <c r="C469" s="1">
        <f t="shared" si="91"/>
        <v>376</v>
      </c>
      <c r="D469" s="7">
        <f t="shared" si="85"/>
        <v>1</v>
      </c>
      <c r="E469" s="7">
        <f t="shared" si="86"/>
        <v>2</v>
      </c>
      <c r="F469" s="7">
        <f t="shared" si="87"/>
        <v>3</v>
      </c>
      <c r="G469" s="1">
        <f t="shared" si="89"/>
        <v>39</v>
      </c>
      <c r="H469" s="2">
        <f t="shared" si="90"/>
        <v>0.10372340425531915</v>
      </c>
      <c r="I469" s="8"/>
      <c r="J469" s="2">
        <f t="shared" si="92"/>
        <v>0.44414893617021278</v>
      </c>
      <c r="K469" s="2">
        <f t="shared" si="93"/>
        <v>0.34042553191489361</v>
      </c>
      <c r="L469" s="2">
        <f t="shared" si="94"/>
        <v>0.2047872340425532</v>
      </c>
      <c r="M469" s="2">
        <f t="shared" si="95"/>
        <v>1.0638297872340413E-2</v>
      </c>
      <c r="N469" s="1">
        <v>167</v>
      </c>
      <c r="O469" s="1">
        <v>128</v>
      </c>
      <c r="P469" s="1">
        <v>77</v>
      </c>
      <c r="Q469" s="1">
        <v>4</v>
      </c>
      <c r="R469" s="1">
        <v>0</v>
      </c>
      <c r="S469" s="68">
        <v>0</v>
      </c>
      <c r="T469" s="1">
        <v>0</v>
      </c>
      <c r="U469" s="1"/>
      <c r="V469" s="1"/>
      <c r="W469" s="1"/>
      <c r="X469" s="1"/>
      <c r="Y469" s="1"/>
      <c r="Z469" s="1"/>
      <c r="AA469" s="1"/>
      <c r="AB469" s="1"/>
      <c r="AG469" t="str">
        <f t="shared" si="96"/>
        <v>Monticello</v>
      </c>
      <c r="AH469" t="s">
        <v>512</v>
      </c>
      <c r="AI469">
        <v>2</v>
      </c>
      <c r="AK469" s="130">
        <v>23</v>
      </c>
      <c r="AL469" s="131">
        <v>3</v>
      </c>
      <c r="AM469" s="131">
        <v>210</v>
      </c>
      <c r="AN469" s="133">
        <v>46685</v>
      </c>
      <c r="AO469">
        <f t="shared" si="88"/>
        <v>23003</v>
      </c>
      <c r="AP469" s="74" t="s">
        <v>1579</v>
      </c>
    </row>
    <row r="470" spans="1:42" hidden="1" outlineLevel="1" x14ac:dyDescent="0.2">
      <c r="A470" t="s">
        <v>1370</v>
      </c>
      <c r="B470" s="10" t="s">
        <v>977</v>
      </c>
      <c r="C470" s="1">
        <f t="shared" si="91"/>
        <v>438</v>
      </c>
      <c r="D470" s="7">
        <f t="shared" si="85"/>
        <v>1</v>
      </c>
      <c r="E470" s="7">
        <f t="shared" si="86"/>
        <v>2</v>
      </c>
      <c r="F470" s="7">
        <f t="shared" si="87"/>
        <v>3</v>
      </c>
      <c r="G470" s="1">
        <f t="shared" si="89"/>
        <v>103</v>
      </c>
      <c r="H470" s="2">
        <f t="shared" si="90"/>
        <v>0.23515981735159816</v>
      </c>
      <c r="I470" s="8"/>
      <c r="J470" s="2">
        <f t="shared" si="92"/>
        <v>0.44748858447488582</v>
      </c>
      <c r="K470" s="2">
        <f t="shared" si="93"/>
        <v>0.21232876712328766</v>
      </c>
      <c r="L470" s="2">
        <f t="shared" si="94"/>
        <v>0.18721461187214611</v>
      </c>
      <c r="M470" s="2">
        <f t="shared" si="95"/>
        <v>0.15296803652968044</v>
      </c>
      <c r="N470" s="1">
        <v>196</v>
      </c>
      <c r="O470" s="1">
        <v>93</v>
      </c>
      <c r="P470" s="1">
        <v>82</v>
      </c>
      <c r="Q470" s="1">
        <v>66</v>
      </c>
      <c r="R470" s="1">
        <v>1</v>
      </c>
      <c r="S470" s="68">
        <v>0</v>
      </c>
      <c r="T470" s="1">
        <v>0</v>
      </c>
      <c r="U470" s="1"/>
      <c r="V470" s="1"/>
      <c r="W470" s="1"/>
      <c r="X470" s="1"/>
      <c r="Y470" s="1"/>
      <c r="Z470" s="1"/>
      <c r="AA470" s="1"/>
      <c r="AB470" s="1"/>
      <c r="AG470" t="str">
        <f t="shared" si="96"/>
        <v>Montville</v>
      </c>
      <c r="AH470" t="s">
        <v>2960</v>
      </c>
      <c r="AI470">
        <v>2</v>
      </c>
      <c r="AK470" s="130">
        <v>23</v>
      </c>
      <c r="AL470" s="131">
        <v>27</v>
      </c>
      <c r="AM470" s="131">
        <v>65</v>
      </c>
      <c r="AN470" s="133">
        <v>46790</v>
      </c>
      <c r="AO470">
        <f t="shared" si="88"/>
        <v>23027</v>
      </c>
      <c r="AP470" s="74" t="s">
        <v>1579</v>
      </c>
    </row>
    <row r="471" spans="1:42" hidden="1" outlineLevel="1" x14ac:dyDescent="0.2">
      <c r="A471" t="s">
        <v>1645</v>
      </c>
      <c r="B471" s="10" t="s">
        <v>977</v>
      </c>
      <c r="C471" s="1">
        <f t="shared" si="91"/>
        <v>115</v>
      </c>
      <c r="D471" s="7">
        <f t="shared" si="85"/>
        <v>2</v>
      </c>
      <c r="E471" s="7">
        <f t="shared" si="86"/>
        <v>1</v>
      </c>
      <c r="F471" s="7">
        <f t="shared" si="87"/>
        <v>3</v>
      </c>
      <c r="G471" s="1">
        <f t="shared" si="89"/>
        <v>3</v>
      </c>
      <c r="H471" s="2">
        <f t="shared" si="90"/>
        <v>2.6086956521739129E-2</v>
      </c>
      <c r="I471" s="8"/>
      <c r="J471" s="2">
        <f t="shared" si="92"/>
        <v>0.4</v>
      </c>
      <c r="K471" s="2">
        <f t="shared" si="93"/>
        <v>0.42608695652173911</v>
      </c>
      <c r="L471" s="2">
        <f t="shared" si="94"/>
        <v>0.17391304347826086</v>
      </c>
      <c r="M471" s="2">
        <f t="shared" si="95"/>
        <v>0</v>
      </c>
      <c r="N471" s="1">
        <v>46</v>
      </c>
      <c r="O471" s="1">
        <v>49</v>
      </c>
      <c r="P471" s="1">
        <v>20</v>
      </c>
      <c r="Q471" s="1">
        <v>0</v>
      </c>
      <c r="R471" s="1">
        <v>0</v>
      </c>
      <c r="S471" s="68">
        <v>0</v>
      </c>
      <c r="T471" s="1">
        <v>0</v>
      </c>
      <c r="U471" s="1"/>
      <c r="V471" s="1"/>
      <c r="W471" s="1"/>
      <c r="X471" s="1"/>
      <c r="Y471" s="1"/>
      <c r="Z471" s="1"/>
      <c r="AA471" s="1"/>
      <c r="AB471" s="1"/>
      <c r="AG471" t="str">
        <f t="shared" si="96"/>
        <v>Moose River</v>
      </c>
      <c r="AH471" t="s">
        <v>2138</v>
      </c>
      <c r="AI471">
        <v>2</v>
      </c>
      <c r="AK471" s="130">
        <v>23</v>
      </c>
      <c r="AL471" s="131">
        <v>25</v>
      </c>
      <c r="AM471" s="131">
        <v>95</v>
      </c>
      <c r="AN471" s="133">
        <v>47140</v>
      </c>
      <c r="AO471">
        <f t="shared" si="88"/>
        <v>23025</v>
      </c>
      <c r="AP471" s="74" t="s">
        <v>1579</v>
      </c>
    </row>
    <row r="472" spans="1:42" hidden="1" outlineLevel="1" x14ac:dyDescent="0.2">
      <c r="A472" t="s">
        <v>3398</v>
      </c>
      <c r="B472" s="10" t="s">
        <v>977</v>
      </c>
      <c r="C472" s="1">
        <f t="shared" si="91"/>
        <v>29</v>
      </c>
      <c r="D472" s="7">
        <f t="shared" si="85"/>
        <v>3</v>
      </c>
      <c r="E472" s="7">
        <f t="shared" si="86"/>
        <v>1</v>
      </c>
      <c r="F472" s="7">
        <f t="shared" si="87"/>
        <v>2</v>
      </c>
      <c r="G472" s="1">
        <f t="shared" si="89"/>
        <v>8</v>
      </c>
      <c r="H472" s="2">
        <f t="shared" si="90"/>
        <v>0.27586206896551724</v>
      </c>
      <c r="I472" s="8"/>
      <c r="J472" s="2">
        <f t="shared" si="92"/>
        <v>0.10344827586206896</v>
      </c>
      <c r="K472" s="2">
        <f t="shared" si="93"/>
        <v>0.58620689655172409</v>
      </c>
      <c r="L472" s="2">
        <f t="shared" si="94"/>
        <v>0.31034482758620691</v>
      </c>
      <c r="M472" s="2">
        <f t="shared" si="95"/>
        <v>5.5511151231257827E-17</v>
      </c>
      <c r="N472" s="1">
        <v>3</v>
      </c>
      <c r="O472" s="1">
        <v>17</v>
      </c>
      <c r="P472" s="1">
        <v>9</v>
      </c>
      <c r="Q472" s="1">
        <v>0</v>
      </c>
      <c r="R472" s="1">
        <v>0</v>
      </c>
      <c r="S472" s="68">
        <v>0</v>
      </c>
      <c r="T472" s="1">
        <v>0</v>
      </c>
      <c r="U472" s="1"/>
      <c r="V472" s="1"/>
      <c r="W472" s="1"/>
      <c r="X472" s="1"/>
      <c r="Y472" s="1"/>
      <c r="Z472" s="1"/>
      <c r="AA472" s="1"/>
      <c r="AB472" s="1"/>
      <c r="AG472" t="str">
        <f t="shared" si="96"/>
        <v>Moro</v>
      </c>
      <c r="AH472" t="s">
        <v>512</v>
      </c>
      <c r="AI472">
        <v>2</v>
      </c>
      <c r="AK472" s="130">
        <v>23</v>
      </c>
      <c r="AL472" s="131">
        <v>3</v>
      </c>
      <c r="AM472" s="131">
        <v>215</v>
      </c>
      <c r="AN472" s="133">
        <v>47175</v>
      </c>
      <c r="AO472">
        <f t="shared" si="88"/>
        <v>23003</v>
      </c>
      <c r="AP472" s="74" t="s">
        <v>3327</v>
      </c>
    </row>
    <row r="473" spans="1:42" hidden="1" outlineLevel="1" x14ac:dyDescent="0.2">
      <c r="A473" t="s">
        <v>2273</v>
      </c>
      <c r="B473" s="10" t="s">
        <v>977</v>
      </c>
      <c r="C473" s="1">
        <f t="shared" si="91"/>
        <v>381</v>
      </c>
      <c r="D473" s="7">
        <f t="shared" si="85"/>
        <v>2</v>
      </c>
      <c r="E473" s="7">
        <f t="shared" si="86"/>
        <v>1</v>
      </c>
      <c r="F473" s="7">
        <f t="shared" si="87"/>
        <v>3</v>
      </c>
      <c r="G473" s="1">
        <f t="shared" si="89"/>
        <v>4</v>
      </c>
      <c r="H473" s="2">
        <f t="shared" si="90"/>
        <v>1.0498687664041995E-2</v>
      </c>
      <c r="I473" s="8"/>
      <c r="J473" s="2">
        <f t="shared" si="92"/>
        <v>0.37795275590551181</v>
      </c>
      <c r="K473" s="2">
        <f t="shared" si="93"/>
        <v>0.3884514435695538</v>
      </c>
      <c r="L473" s="2">
        <f t="shared" si="94"/>
        <v>0.18372703412073491</v>
      </c>
      <c r="M473" s="2">
        <f t="shared" si="95"/>
        <v>4.9868766404199488E-2</v>
      </c>
      <c r="N473" s="1">
        <v>144</v>
      </c>
      <c r="O473" s="1">
        <v>148</v>
      </c>
      <c r="P473" s="1">
        <v>70</v>
      </c>
      <c r="Q473" s="1">
        <v>16</v>
      </c>
      <c r="R473" s="1">
        <v>0</v>
      </c>
      <c r="S473" s="68">
        <v>3</v>
      </c>
      <c r="T473" s="1">
        <v>0</v>
      </c>
      <c r="U473" s="1"/>
      <c r="V473" s="1"/>
      <c r="W473" s="1"/>
      <c r="X473" s="1"/>
      <c r="Y473" s="1"/>
      <c r="Z473" s="1"/>
      <c r="AA473" s="1"/>
      <c r="AB473" s="1"/>
      <c r="AG473" t="str">
        <f t="shared" si="96"/>
        <v>Morrill</v>
      </c>
      <c r="AH473" t="s">
        <v>2960</v>
      </c>
      <c r="AI473">
        <v>2</v>
      </c>
      <c r="AK473" s="130">
        <v>23</v>
      </c>
      <c r="AL473" s="131">
        <v>27</v>
      </c>
      <c r="AM473" s="131">
        <v>70</v>
      </c>
      <c r="AN473" s="133">
        <v>47245</v>
      </c>
      <c r="AO473">
        <f t="shared" si="88"/>
        <v>23027</v>
      </c>
      <c r="AP473" s="74" t="s">
        <v>1579</v>
      </c>
    </row>
    <row r="474" spans="1:42" hidden="1" outlineLevel="1" x14ac:dyDescent="0.2">
      <c r="A474" t="s">
        <v>890</v>
      </c>
      <c r="B474" s="10" t="s">
        <v>977</v>
      </c>
      <c r="C474" s="1">
        <f t="shared" si="91"/>
        <v>247</v>
      </c>
      <c r="D474" s="7">
        <f t="shared" si="85"/>
        <v>1</v>
      </c>
      <c r="E474" s="7">
        <f t="shared" si="86"/>
        <v>3</v>
      </c>
      <c r="F474" s="7">
        <f t="shared" si="87"/>
        <v>2</v>
      </c>
      <c r="G474" s="1">
        <f t="shared" si="89"/>
        <v>72</v>
      </c>
      <c r="H474" s="2">
        <f t="shared" si="90"/>
        <v>0.291497975708502</v>
      </c>
      <c r="I474" s="8"/>
      <c r="J474" s="2">
        <f t="shared" si="92"/>
        <v>0.53036437246963564</v>
      </c>
      <c r="K474" s="2">
        <f t="shared" si="93"/>
        <v>0.21862348178137653</v>
      </c>
      <c r="L474" s="2">
        <f t="shared" si="94"/>
        <v>0.23886639676113361</v>
      </c>
      <c r="M474" s="2">
        <f t="shared" si="95"/>
        <v>1.2145748987854227E-2</v>
      </c>
      <c r="N474" s="1">
        <v>131</v>
      </c>
      <c r="O474" s="1">
        <v>54</v>
      </c>
      <c r="P474" s="1">
        <v>59</v>
      </c>
      <c r="Q474" s="1">
        <v>3</v>
      </c>
      <c r="R474" s="1">
        <v>0</v>
      </c>
      <c r="S474" s="68">
        <v>0</v>
      </c>
      <c r="T474" s="1">
        <v>0</v>
      </c>
      <c r="U474" s="1"/>
      <c r="V474" s="1"/>
      <c r="W474" s="1"/>
      <c r="X474" s="1"/>
      <c r="Y474" s="1"/>
      <c r="Z474" s="1"/>
      <c r="AA474" s="1"/>
      <c r="AB474" s="1"/>
      <c r="AG474" t="str">
        <f t="shared" si="96"/>
        <v>Moscow</v>
      </c>
      <c r="AH474" t="s">
        <v>2138</v>
      </c>
      <c r="AI474">
        <v>2</v>
      </c>
      <c r="AK474" s="130">
        <v>23</v>
      </c>
      <c r="AL474" s="131">
        <v>25</v>
      </c>
      <c r="AM474" s="131">
        <v>100</v>
      </c>
      <c r="AN474" s="133">
        <v>47455</v>
      </c>
      <c r="AO474">
        <f t="shared" si="88"/>
        <v>23025</v>
      </c>
      <c r="AP474" s="74" t="s">
        <v>1579</v>
      </c>
    </row>
    <row r="475" spans="1:42" hidden="1" outlineLevel="1" x14ac:dyDescent="0.2">
      <c r="A475" t="s">
        <v>891</v>
      </c>
      <c r="B475" s="10" t="s">
        <v>977</v>
      </c>
      <c r="C475" s="1">
        <f t="shared" si="91"/>
        <v>118</v>
      </c>
      <c r="D475" s="7">
        <f t="shared" si="85"/>
        <v>2</v>
      </c>
      <c r="E475" s="7">
        <f t="shared" si="86"/>
        <v>1</v>
      </c>
      <c r="F475" s="7">
        <f t="shared" si="87"/>
        <v>3</v>
      </c>
      <c r="G475" s="1">
        <f t="shared" si="89"/>
        <v>13</v>
      </c>
      <c r="H475" s="2">
        <f t="shared" si="90"/>
        <v>0.11016949152542373</v>
      </c>
      <c r="I475" s="8"/>
      <c r="J475" s="2">
        <f t="shared" si="92"/>
        <v>0.3559322033898305</v>
      </c>
      <c r="K475" s="2">
        <f t="shared" si="93"/>
        <v>0.46610169491525422</v>
      </c>
      <c r="L475" s="2">
        <f t="shared" si="94"/>
        <v>0.15254237288135594</v>
      </c>
      <c r="M475" s="2">
        <f t="shared" si="95"/>
        <v>2.5423728813559393E-2</v>
      </c>
      <c r="N475" s="1">
        <v>42</v>
      </c>
      <c r="O475" s="1">
        <v>55</v>
      </c>
      <c r="P475" s="1">
        <v>18</v>
      </c>
      <c r="Q475" s="1">
        <v>3</v>
      </c>
      <c r="R475" s="1">
        <v>0</v>
      </c>
      <c r="S475" s="68">
        <v>0</v>
      </c>
      <c r="T475" s="1">
        <v>0</v>
      </c>
      <c r="U475" s="1"/>
      <c r="V475" s="1"/>
      <c r="W475" s="1"/>
      <c r="X475" s="1"/>
      <c r="Y475" s="1"/>
      <c r="Z475" s="1"/>
      <c r="AA475" s="1"/>
      <c r="AB475" s="1"/>
      <c r="AG475" t="str">
        <f t="shared" si="96"/>
        <v>Mount Chase</v>
      </c>
      <c r="AH475" t="s">
        <v>713</v>
      </c>
      <c r="AI475">
        <v>2</v>
      </c>
      <c r="AK475" s="130">
        <v>23</v>
      </c>
      <c r="AL475" s="131">
        <v>19</v>
      </c>
      <c r="AM475" s="131">
        <v>225</v>
      </c>
      <c r="AN475" s="133">
        <v>47560</v>
      </c>
      <c r="AO475">
        <f t="shared" si="88"/>
        <v>23019</v>
      </c>
      <c r="AP475" s="74" t="s">
        <v>1579</v>
      </c>
    </row>
    <row r="476" spans="1:42" hidden="1" outlineLevel="1" x14ac:dyDescent="0.2">
      <c r="A476" t="s">
        <v>892</v>
      </c>
      <c r="B476" s="10" t="s">
        <v>977</v>
      </c>
      <c r="C476" s="1">
        <f t="shared" si="91"/>
        <v>1367</v>
      </c>
      <c r="D476" s="7">
        <f t="shared" si="85"/>
        <v>1</v>
      </c>
      <c r="E476" s="7">
        <f t="shared" si="86"/>
        <v>2</v>
      </c>
      <c r="F476" s="7">
        <f t="shared" si="87"/>
        <v>3</v>
      </c>
      <c r="G476" s="1">
        <f t="shared" si="89"/>
        <v>246</v>
      </c>
      <c r="H476" s="2">
        <f t="shared" si="90"/>
        <v>0.1799561082662765</v>
      </c>
      <c r="I476" s="8"/>
      <c r="J476" s="2">
        <f t="shared" si="92"/>
        <v>0.48280907095830283</v>
      </c>
      <c r="K476" s="2">
        <f t="shared" si="93"/>
        <v>0.30285296269202633</v>
      </c>
      <c r="L476" s="2">
        <f t="shared" si="94"/>
        <v>0.13240673006583761</v>
      </c>
      <c r="M476" s="2">
        <f t="shared" si="95"/>
        <v>8.1931236283833225E-2</v>
      </c>
      <c r="N476" s="1">
        <v>660</v>
      </c>
      <c r="O476" s="1">
        <v>414</v>
      </c>
      <c r="P476" s="1">
        <v>181</v>
      </c>
      <c r="Q476" s="1">
        <v>94</v>
      </c>
      <c r="R476" s="1">
        <v>11</v>
      </c>
      <c r="S476" s="68">
        <v>1</v>
      </c>
      <c r="T476" s="1">
        <v>1</v>
      </c>
      <c r="U476" s="1"/>
      <c r="V476" s="1"/>
      <c r="W476" s="1">
        <v>5</v>
      </c>
      <c r="X476" s="1"/>
      <c r="Y476" s="1"/>
      <c r="Z476" s="1"/>
      <c r="AA476" s="1"/>
      <c r="AB476" s="1"/>
      <c r="AG476" t="str">
        <f t="shared" si="96"/>
        <v>Mount Desert</v>
      </c>
      <c r="AH476" t="s">
        <v>1827</v>
      </c>
      <c r="AI476">
        <v>2</v>
      </c>
      <c r="AK476" s="130">
        <v>23</v>
      </c>
      <c r="AL476" s="131">
        <v>9</v>
      </c>
      <c r="AM476" s="131">
        <v>100</v>
      </c>
      <c r="AN476" s="133">
        <v>47630</v>
      </c>
      <c r="AO476">
        <f t="shared" si="88"/>
        <v>23009</v>
      </c>
      <c r="AP476" s="74" t="s">
        <v>1579</v>
      </c>
    </row>
    <row r="477" spans="1:42" hidden="1" outlineLevel="1" x14ac:dyDescent="0.2">
      <c r="A477" t="s">
        <v>1438</v>
      </c>
      <c r="B477" s="10" t="s">
        <v>977</v>
      </c>
      <c r="C477" s="1">
        <f t="shared" si="91"/>
        <v>757</v>
      </c>
      <c r="D477" s="7">
        <f t="shared" si="85"/>
        <v>1</v>
      </c>
      <c r="E477" s="7">
        <f t="shared" si="86"/>
        <v>2</v>
      </c>
      <c r="F477" s="7">
        <f t="shared" si="87"/>
        <v>3</v>
      </c>
      <c r="G477" s="1">
        <f t="shared" si="89"/>
        <v>161</v>
      </c>
      <c r="H477" s="2">
        <f t="shared" si="90"/>
        <v>0.21268163804491413</v>
      </c>
      <c r="I477" s="8"/>
      <c r="J477" s="2">
        <f t="shared" si="92"/>
        <v>0.50990752972258913</v>
      </c>
      <c r="K477" s="2">
        <f t="shared" si="93"/>
        <v>0.29722589167767505</v>
      </c>
      <c r="L477" s="2">
        <f t="shared" si="94"/>
        <v>0.13210039630118892</v>
      </c>
      <c r="M477" s="2">
        <f t="shared" si="95"/>
        <v>6.0766182298546911E-2</v>
      </c>
      <c r="N477" s="1">
        <v>386</v>
      </c>
      <c r="O477" s="1">
        <v>225</v>
      </c>
      <c r="P477" s="1">
        <v>100</v>
      </c>
      <c r="Q477" s="1">
        <v>36</v>
      </c>
      <c r="R477" s="1">
        <v>7</v>
      </c>
      <c r="S477" s="68">
        <v>0</v>
      </c>
      <c r="T477" s="1">
        <v>3</v>
      </c>
      <c r="U477" s="1"/>
      <c r="V477" s="1"/>
      <c r="W477" s="1"/>
      <c r="X477" s="1"/>
      <c r="Y477" s="1"/>
      <c r="Z477" s="1"/>
      <c r="AA477" s="1"/>
      <c r="AB477" s="1"/>
      <c r="AG477" t="str">
        <f t="shared" si="96"/>
        <v>Mount Vernon</v>
      </c>
      <c r="AH477" t="s">
        <v>170</v>
      </c>
      <c r="AI477">
        <v>1</v>
      </c>
      <c r="AK477" s="130">
        <v>23</v>
      </c>
      <c r="AL477" s="131">
        <v>11</v>
      </c>
      <c r="AM477" s="131">
        <v>75</v>
      </c>
      <c r="AN477" s="133">
        <v>47770</v>
      </c>
      <c r="AO477">
        <f t="shared" si="88"/>
        <v>23011</v>
      </c>
      <c r="AP477" s="74" t="s">
        <v>1579</v>
      </c>
    </row>
    <row r="478" spans="1:42" hidden="1" outlineLevel="1" x14ac:dyDescent="0.2">
      <c r="A478" t="s">
        <v>1028</v>
      </c>
      <c r="B478" s="10" t="s">
        <v>977</v>
      </c>
      <c r="C478" s="1">
        <f t="shared" si="91"/>
        <v>1684</v>
      </c>
      <c r="D478" s="7">
        <f t="shared" si="85"/>
        <v>1</v>
      </c>
      <c r="E478" s="7">
        <f t="shared" si="86"/>
        <v>2</v>
      </c>
      <c r="F478" s="7">
        <f t="shared" si="87"/>
        <v>3</v>
      </c>
      <c r="G478" s="1">
        <f t="shared" si="89"/>
        <v>134</v>
      </c>
      <c r="H478" s="2">
        <f t="shared" si="90"/>
        <v>7.9572446555819479E-2</v>
      </c>
      <c r="I478" s="8"/>
      <c r="J478" s="2">
        <f t="shared" si="92"/>
        <v>0.44358669833729214</v>
      </c>
      <c r="K478" s="2">
        <f t="shared" si="93"/>
        <v>0.36401425178147268</v>
      </c>
      <c r="L478" s="2">
        <f t="shared" si="94"/>
        <v>0.16033254156769597</v>
      </c>
      <c r="M478" s="2">
        <f t="shared" si="95"/>
        <v>3.2066508313539216E-2</v>
      </c>
      <c r="N478" s="1">
        <v>747</v>
      </c>
      <c r="O478" s="1">
        <v>613</v>
      </c>
      <c r="P478" s="1">
        <v>270</v>
      </c>
      <c r="Q478" s="1">
        <v>39</v>
      </c>
      <c r="R478" s="1">
        <v>10</v>
      </c>
      <c r="S478" s="68">
        <v>2</v>
      </c>
      <c r="T478" s="1">
        <v>1</v>
      </c>
      <c r="U478" s="1"/>
      <c r="V478" s="1"/>
      <c r="W478" s="1">
        <v>2</v>
      </c>
      <c r="X478" s="1"/>
      <c r="Y478" s="1"/>
      <c r="Z478" s="1"/>
      <c r="AA478" s="1"/>
      <c r="AB478" s="1"/>
      <c r="AG478" t="str">
        <f t="shared" si="96"/>
        <v>Naples</v>
      </c>
      <c r="AH478" t="s">
        <v>2220</v>
      </c>
      <c r="AI478">
        <v>1</v>
      </c>
      <c r="AK478" s="130">
        <v>23</v>
      </c>
      <c r="AL478" s="131">
        <v>5</v>
      </c>
      <c r="AM478" s="131">
        <v>65</v>
      </c>
      <c r="AN478" s="133">
        <v>48085</v>
      </c>
      <c r="AO478">
        <f t="shared" si="88"/>
        <v>23005</v>
      </c>
      <c r="AP478" s="74" t="s">
        <v>1579</v>
      </c>
    </row>
    <row r="479" spans="1:42" hidden="1" outlineLevel="1" x14ac:dyDescent="0.2">
      <c r="A479" t="s">
        <v>3399</v>
      </c>
      <c r="B479" s="10" t="s">
        <v>977</v>
      </c>
      <c r="C479" s="1">
        <f t="shared" si="91"/>
        <v>29</v>
      </c>
      <c r="D479" s="7">
        <f t="shared" si="85"/>
        <v>1</v>
      </c>
      <c r="E479" s="7">
        <f t="shared" si="86"/>
        <v>3</v>
      </c>
      <c r="F479" s="7">
        <f t="shared" si="87"/>
        <v>2</v>
      </c>
      <c r="G479" s="1">
        <f t="shared" si="89"/>
        <v>12</v>
      </c>
      <c r="H479" s="2">
        <f t="shared" si="90"/>
        <v>0.41379310344827586</v>
      </c>
      <c r="I479" s="8"/>
      <c r="J479" s="2">
        <f t="shared" si="92"/>
        <v>0.62068965517241381</v>
      </c>
      <c r="K479" s="2">
        <f t="shared" si="93"/>
        <v>0.17241379310344829</v>
      </c>
      <c r="L479" s="2">
        <f t="shared" si="94"/>
        <v>0.20689655172413793</v>
      </c>
      <c r="M479" s="2">
        <f t="shared" si="95"/>
        <v>-2.7755575615628914E-17</v>
      </c>
      <c r="N479" s="1">
        <v>18</v>
      </c>
      <c r="O479" s="1">
        <v>5</v>
      </c>
      <c r="P479" s="1">
        <v>6</v>
      </c>
      <c r="Q479" s="1">
        <v>0</v>
      </c>
      <c r="R479" s="1">
        <v>0</v>
      </c>
      <c r="S479" s="68">
        <v>0</v>
      </c>
      <c r="T479" s="1">
        <v>0</v>
      </c>
      <c r="U479" s="1"/>
      <c r="V479" s="1"/>
      <c r="W479" s="1"/>
      <c r="X479" s="1"/>
      <c r="Y479" s="1"/>
      <c r="Z479" s="1"/>
      <c r="AA479" s="1"/>
      <c r="AB479" s="1"/>
      <c r="AG479" t="str">
        <f t="shared" si="96"/>
        <v>Nashville</v>
      </c>
      <c r="AH479" t="s">
        <v>512</v>
      </c>
      <c r="AI479">
        <v>2</v>
      </c>
      <c r="AK479" s="130">
        <v>23</v>
      </c>
      <c r="AL479" s="131">
        <v>3</v>
      </c>
      <c r="AM479" s="131">
        <v>220</v>
      </c>
      <c r="AN479" s="133">
        <v>48120</v>
      </c>
      <c r="AO479">
        <f t="shared" si="88"/>
        <v>23003</v>
      </c>
      <c r="AP479" s="74" t="s">
        <v>3327</v>
      </c>
    </row>
    <row r="480" spans="1:42" hidden="1" outlineLevel="1" x14ac:dyDescent="0.2">
      <c r="A480" t="s">
        <v>1077</v>
      </c>
      <c r="B480" s="10" t="s">
        <v>977</v>
      </c>
      <c r="C480" s="1">
        <f t="shared" si="91"/>
        <v>115</v>
      </c>
      <c r="D480" s="7">
        <f t="shared" si="85"/>
        <v>1</v>
      </c>
      <c r="E480" s="7">
        <f t="shared" si="86"/>
        <v>2</v>
      </c>
      <c r="F480" s="7">
        <f t="shared" si="87"/>
        <v>3</v>
      </c>
      <c r="G480" s="1">
        <f t="shared" si="89"/>
        <v>59</v>
      </c>
      <c r="H480" s="2">
        <f t="shared" si="90"/>
        <v>0.5130434782608696</v>
      </c>
      <c r="I480" s="8"/>
      <c r="J480" s="2">
        <f t="shared" si="92"/>
        <v>0.67826086956521736</v>
      </c>
      <c r="K480" s="2">
        <f t="shared" si="93"/>
        <v>0.16521739130434782</v>
      </c>
      <c r="L480" s="2">
        <f t="shared" si="94"/>
        <v>0.15652173913043479</v>
      </c>
      <c r="M480" s="2">
        <f t="shared" si="95"/>
        <v>2.7755575615628914E-17</v>
      </c>
      <c r="N480" s="1">
        <v>78</v>
      </c>
      <c r="O480" s="1">
        <v>19</v>
      </c>
      <c r="P480" s="1">
        <v>18</v>
      </c>
      <c r="Q480" s="1">
        <v>0</v>
      </c>
      <c r="R480" s="1">
        <v>0</v>
      </c>
      <c r="S480" s="68">
        <v>0</v>
      </c>
      <c r="T480" s="1">
        <v>0</v>
      </c>
      <c r="U480" s="1"/>
      <c r="V480" s="1"/>
      <c r="W480" s="1"/>
      <c r="X480" s="1"/>
      <c r="Y480" s="1"/>
      <c r="Z480" s="1"/>
      <c r="AA480" s="1"/>
      <c r="AB480" s="1"/>
      <c r="AG480" t="str">
        <f t="shared" si="96"/>
        <v>New Canada</v>
      </c>
      <c r="AH480" t="s">
        <v>512</v>
      </c>
      <c r="AI480">
        <v>2</v>
      </c>
      <c r="AK480" s="130">
        <v>23</v>
      </c>
      <c r="AL480" s="131">
        <v>3</v>
      </c>
      <c r="AM480" s="131">
        <v>225</v>
      </c>
      <c r="AN480" s="133">
        <v>48575</v>
      </c>
      <c r="AO480">
        <f t="shared" si="88"/>
        <v>23003</v>
      </c>
      <c r="AP480" s="74" t="s">
        <v>1579</v>
      </c>
    </row>
    <row r="481" spans="1:42" hidden="1" outlineLevel="1" x14ac:dyDescent="0.2">
      <c r="A481" t="s">
        <v>1734</v>
      </c>
      <c r="B481" s="10" t="s">
        <v>977</v>
      </c>
      <c r="C481" s="1">
        <f t="shared" si="91"/>
        <v>2111</v>
      </c>
      <c r="D481" s="7">
        <f t="shared" si="85"/>
        <v>1</v>
      </c>
      <c r="E481" s="7">
        <f t="shared" si="86"/>
        <v>2</v>
      </c>
      <c r="F481" s="7">
        <f t="shared" si="87"/>
        <v>3</v>
      </c>
      <c r="G481" s="1">
        <f t="shared" si="89"/>
        <v>90</v>
      </c>
      <c r="H481" s="2">
        <f t="shared" si="90"/>
        <v>4.2633822832780673E-2</v>
      </c>
      <c r="I481" s="8"/>
      <c r="J481" s="2">
        <f t="shared" si="92"/>
        <v>0.43912837517764092</v>
      </c>
      <c r="K481" s="2">
        <f t="shared" si="93"/>
        <v>0.39649455234486025</v>
      </c>
      <c r="L481" s="2">
        <f t="shared" si="94"/>
        <v>0.13453339649455234</v>
      </c>
      <c r="M481" s="2">
        <f t="shared" si="95"/>
        <v>2.9843675982946488E-2</v>
      </c>
      <c r="N481" s="1">
        <v>927</v>
      </c>
      <c r="O481" s="1">
        <v>837</v>
      </c>
      <c r="P481" s="1">
        <v>284</v>
      </c>
      <c r="Q481" s="1">
        <v>39</v>
      </c>
      <c r="R481" s="1">
        <v>15</v>
      </c>
      <c r="S481" s="68">
        <v>4</v>
      </c>
      <c r="T481" s="1">
        <v>4</v>
      </c>
      <c r="U481" s="1"/>
      <c r="V481" s="1"/>
      <c r="W481" s="1">
        <v>1</v>
      </c>
      <c r="X481" s="1"/>
      <c r="Y481" s="1"/>
      <c r="Z481" s="1"/>
      <c r="AA481" s="1"/>
      <c r="AB481" s="1"/>
      <c r="AG481" t="str">
        <f t="shared" si="96"/>
        <v>New Gloucester</v>
      </c>
      <c r="AH481" t="s">
        <v>2220</v>
      </c>
      <c r="AI481">
        <v>1</v>
      </c>
      <c r="AK481" s="130">
        <v>23</v>
      </c>
      <c r="AL481" s="131">
        <v>5</v>
      </c>
      <c r="AM481" s="131">
        <v>70</v>
      </c>
      <c r="AN481" s="133">
        <v>48820</v>
      </c>
      <c r="AO481">
        <f t="shared" si="88"/>
        <v>23005</v>
      </c>
      <c r="AP481" s="74" t="s">
        <v>1579</v>
      </c>
    </row>
    <row r="482" spans="1:42" hidden="1" outlineLevel="1" x14ac:dyDescent="0.2">
      <c r="A482" t="s">
        <v>2111</v>
      </c>
      <c r="B482" s="10" t="s">
        <v>977</v>
      </c>
      <c r="C482" s="1">
        <f t="shared" si="91"/>
        <v>279</v>
      </c>
      <c r="D482" s="7">
        <f t="shared" si="85"/>
        <v>1</v>
      </c>
      <c r="E482" s="7">
        <f t="shared" si="86"/>
        <v>2</v>
      </c>
      <c r="F482" s="7">
        <f t="shared" si="87"/>
        <v>3</v>
      </c>
      <c r="G482" s="1">
        <f t="shared" si="89"/>
        <v>3</v>
      </c>
      <c r="H482" s="2">
        <f t="shared" si="90"/>
        <v>1.0752688172043012E-2</v>
      </c>
      <c r="I482" s="8"/>
      <c r="J482" s="2">
        <f t="shared" si="92"/>
        <v>0.4050179211469534</v>
      </c>
      <c r="K482" s="2">
        <f t="shared" si="93"/>
        <v>0.3942652329749104</v>
      </c>
      <c r="L482" s="2">
        <f t="shared" si="94"/>
        <v>0.19354838709677419</v>
      </c>
      <c r="M482" s="2">
        <f t="shared" si="95"/>
        <v>7.1684587813620748E-3</v>
      </c>
      <c r="N482" s="1">
        <v>113</v>
      </c>
      <c r="O482" s="1">
        <v>110</v>
      </c>
      <c r="P482" s="1">
        <v>54</v>
      </c>
      <c r="Q482" s="1">
        <v>2</v>
      </c>
      <c r="R482" s="1">
        <v>0</v>
      </c>
      <c r="S482" s="68">
        <v>0</v>
      </c>
      <c r="T482" s="1">
        <v>0</v>
      </c>
      <c r="U482" s="1"/>
      <c r="V482" s="1"/>
      <c r="W482" s="1"/>
      <c r="X482" s="1"/>
      <c r="Y482" s="1"/>
      <c r="Z482" s="1"/>
      <c r="AA482" s="1"/>
      <c r="AB482" s="1"/>
      <c r="AG482" t="str">
        <f t="shared" si="96"/>
        <v>New Limerick</v>
      </c>
      <c r="AH482" t="s">
        <v>512</v>
      </c>
      <c r="AI482">
        <v>2</v>
      </c>
      <c r="AK482" s="130">
        <v>23</v>
      </c>
      <c r="AL482" s="131">
        <v>3</v>
      </c>
      <c r="AM482" s="131">
        <v>230</v>
      </c>
      <c r="AN482" s="133">
        <v>48960</v>
      </c>
      <c r="AO482">
        <f t="shared" si="88"/>
        <v>23003</v>
      </c>
      <c r="AP482" s="74" t="s">
        <v>1579</v>
      </c>
    </row>
    <row r="483" spans="1:42" hidden="1" outlineLevel="1" x14ac:dyDescent="0.2">
      <c r="A483" t="s">
        <v>2112</v>
      </c>
      <c r="B483" s="10" t="s">
        <v>977</v>
      </c>
      <c r="C483" s="1">
        <f t="shared" si="91"/>
        <v>420</v>
      </c>
      <c r="D483" s="7">
        <f t="shared" si="85"/>
        <v>1</v>
      </c>
      <c r="E483" s="7">
        <f t="shared" si="86"/>
        <v>2</v>
      </c>
      <c r="F483" s="7">
        <f t="shared" si="87"/>
        <v>3</v>
      </c>
      <c r="G483" s="1">
        <f t="shared" si="89"/>
        <v>79</v>
      </c>
      <c r="H483" s="2">
        <f t="shared" si="90"/>
        <v>0.18809523809523809</v>
      </c>
      <c r="I483" s="8"/>
      <c r="J483" s="2">
        <f t="shared" si="92"/>
        <v>0.47380952380952379</v>
      </c>
      <c r="K483" s="2">
        <f t="shared" si="93"/>
        <v>0.2857142857142857</v>
      </c>
      <c r="L483" s="2">
        <f t="shared" si="94"/>
        <v>0.19761904761904761</v>
      </c>
      <c r="M483" s="2">
        <f t="shared" si="95"/>
        <v>4.2857142857142899E-2</v>
      </c>
      <c r="N483" s="1">
        <v>199</v>
      </c>
      <c r="O483" s="1">
        <v>120</v>
      </c>
      <c r="P483" s="1">
        <v>83</v>
      </c>
      <c r="Q483" s="1">
        <v>16</v>
      </c>
      <c r="R483" s="1">
        <v>1</v>
      </c>
      <c r="S483" s="68">
        <v>1</v>
      </c>
      <c r="T483" s="1">
        <v>0</v>
      </c>
      <c r="U483" s="1"/>
      <c r="V483" s="1"/>
      <c r="W483" s="1"/>
      <c r="X483" s="1"/>
      <c r="Y483" s="1"/>
      <c r="Z483" s="1"/>
      <c r="AA483" s="1"/>
      <c r="AB483" s="1"/>
      <c r="AG483" t="str">
        <f t="shared" si="96"/>
        <v>New Portland</v>
      </c>
      <c r="AH483" t="s">
        <v>2138</v>
      </c>
      <c r="AI483">
        <v>2</v>
      </c>
      <c r="AK483" s="130">
        <v>23</v>
      </c>
      <c r="AL483" s="131">
        <v>25</v>
      </c>
      <c r="AM483" s="131">
        <v>105</v>
      </c>
      <c r="AN483" s="133">
        <v>49205</v>
      </c>
      <c r="AO483">
        <f t="shared" si="88"/>
        <v>23025</v>
      </c>
      <c r="AP483" s="74" t="s">
        <v>1579</v>
      </c>
    </row>
    <row r="484" spans="1:42" hidden="1" outlineLevel="1" x14ac:dyDescent="0.2">
      <c r="A484" t="s">
        <v>2113</v>
      </c>
      <c r="B484" s="10" t="s">
        <v>977</v>
      </c>
      <c r="C484" s="1">
        <f t="shared" si="91"/>
        <v>707</v>
      </c>
      <c r="D484" s="7">
        <f t="shared" si="85"/>
        <v>1</v>
      </c>
      <c r="E484" s="7">
        <f t="shared" si="86"/>
        <v>2</v>
      </c>
      <c r="F484" s="7">
        <f t="shared" si="87"/>
        <v>3</v>
      </c>
      <c r="G484" s="1">
        <f t="shared" si="89"/>
        <v>96</v>
      </c>
      <c r="H484" s="2">
        <f t="shared" si="90"/>
        <v>0.13578500707213578</v>
      </c>
      <c r="I484" s="8"/>
      <c r="J484" s="2">
        <f t="shared" si="92"/>
        <v>0.44130127298444133</v>
      </c>
      <c r="K484" s="2">
        <f t="shared" si="93"/>
        <v>0.30551626591230552</v>
      </c>
      <c r="L484" s="2">
        <f t="shared" si="94"/>
        <v>0.2050919377652051</v>
      </c>
      <c r="M484" s="2">
        <f t="shared" si="95"/>
        <v>4.8090523338048058E-2</v>
      </c>
      <c r="N484" s="1">
        <v>312</v>
      </c>
      <c r="O484" s="1">
        <v>216</v>
      </c>
      <c r="P484" s="1">
        <v>145</v>
      </c>
      <c r="Q484" s="1">
        <v>24</v>
      </c>
      <c r="R484" s="1">
        <v>6</v>
      </c>
      <c r="S484" s="68">
        <v>4</v>
      </c>
      <c r="T484" s="1">
        <v>0</v>
      </c>
      <c r="U484" s="1"/>
      <c r="V484" s="1"/>
      <c r="W484" s="1"/>
      <c r="X484" s="1"/>
      <c r="Y484" s="1"/>
      <c r="Z484" s="1"/>
      <c r="AA484" s="1"/>
      <c r="AB484" s="1"/>
      <c r="AG484" t="str">
        <f t="shared" si="96"/>
        <v>New Sharon</v>
      </c>
      <c r="AH484" t="s">
        <v>2231</v>
      </c>
      <c r="AI484">
        <v>2</v>
      </c>
      <c r="AK484" s="130">
        <v>23</v>
      </c>
      <c r="AL484" s="131">
        <v>7</v>
      </c>
      <c r="AM484" s="131">
        <v>60</v>
      </c>
      <c r="AN484" s="133">
        <v>49345</v>
      </c>
      <c r="AO484">
        <f t="shared" si="88"/>
        <v>23007</v>
      </c>
      <c r="AP484" s="74" t="s">
        <v>1579</v>
      </c>
    </row>
    <row r="485" spans="1:42" hidden="1" outlineLevel="1" x14ac:dyDescent="0.2">
      <c r="A485" t="s">
        <v>963</v>
      </c>
      <c r="B485" s="10" t="s">
        <v>977</v>
      </c>
      <c r="C485" s="1">
        <f t="shared" si="91"/>
        <v>357</v>
      </c>
      <c r="D485" s="7">
        <f t="shared" si="85"/>
        <v>1</v>
      </c>
      <c r="E485" s="7">
        <f t="shared" si="86"/>
        <v>2</v>
      </c>
      <c r="F485" s="7">
        <f t="shared" si="87"/>
        <v>3</v>
      </c>
      <c r="G485" s="1">
        <f t="shared" si="89"/>
        <v>51</v>
      </c>
      <c r="H485" s="2">
        <f t="shared" si="90"/>
        <v>0.14285714285714285</v>
      </c>
      <c r="I485" s="8"/>
      <c r="J485" s="2">
        <f t="shared" si="92"/>
        <v>0.45658263305322128</v>
      </c>
      <c r="K485" s="2">
        <f t="shared" si="93"/>
        <v>0.31372549019607843</v>
      </c>
      <c r="L485" s="2">
        <f t="shared" si="94"/>
        <v>0.19887955182072828</v>
      </c>
      <c r="M485" s="2">
        <f t="shared" si="95"/>
        <v>3.0812324929972074E-2</v>
      </c>
      <c r="N485" s="1">
        <v>163</v>
      </c>
      <c r="O485" s="1">
        <v>112</v>
      </c>
      <c r="P485" s="1">
        <v>71</v>
      </c>
      <c r="Q485" s="1">
        <v>10</v>
      </c>
      <c r="R485" s="1">
        <v>1</v>
      </c>
      <c r="S485" s="68">
        <v>0</v>
      </c>
      <c r="T485" s="1">
        <v>0</v>
      </c>
      <c r="U485" s="1"/>
      <c r="V485" s="1"/>
      <c r="W485" s="1"/>
      <c r="X485" s="1"/>
      <c r="Y485" s="1"/>
      <c r="Z485" s="1"/>
      <c r="AA485" s="1"/>
      <c r="AB485" s="1"/>
      <c r="AG485" t="str">
        <f t="shared" si="96"/>
        <v>New Sweden</v>
      </c>
      <c r="AH485" t="s">
        <v>512</v>
      </c>
      <c r="AI485">
        <v>2</v>
      </c>
      <c r="AK485" s="130">
        <v>23</v>
      </c>
      <c r="AL485" s="131">
        <v>3</v>
      </c>
      <c r="AM485" s="131">
        <v>235</v>
      </c>
      <c r="AN485" s="133">
        <v>49415</v>
      </c>
      <c r="AO485">
        <f t="shared" si="88"/>
        <v>23003</v>
      </c>
      <c r="AP485" s="74" t="s">
        <v>1579</v>
      </c>
    </row>
    <row r="486" spans="1:42" hidden="1" outlineLevel="1" x14ac:dyDescent="0.2">
      <c r="A486" t="s">
        <v>1082</v>
      </c>
      <c r="B486" s="10" t="s">
        <v>977</v>
      </c>
      <c r="C486" s="1">
        <f t="shared" si="91"/>
        <v>368</v>
      </c>
      <c r="D486" s="7">
        <f t="shared" si="85"/>
        <v>1</v>
      </c>
      <c r="E486" s="7">
        <f t="shared" si="86"/>
        <v>2</v>
      </c>
      <c r="F486" s="7">
        <f t="shared" si="87"/>
        <v>3</v>
      </c>
      <c r="G486" s="1">
        <f t="shared" si="89"/>
        <v>32</v>
      </c>
      <c r="H486" s="2">
        <f t="shared" si="90"/>
        <v>8.6956521739130432E-2</v>
      </c>
      <c r="I486" s="8"/>
      <c r="J486" s="2">
        <f t="shared" si="92"/>
        <v>0.39402173913043476</v>
      </c>
      <c r="K486" s="2">
        <f t="shared" si="93"/>
        <v>0.30706521739130432</v>
      </c>
      <c r="L486" s="2">
        <f t="shared" si="94"/>
        <v>0.2608695652173913</v>
      </c>
      <c r="M486" s="2">
        <f t="shared" si="95"/>
        <v>3.8043478260869568E-2</v>
      </c>
      <c r="N486" s="1">
        <v>145</v>
      </c>
      <c r="O486" s="1">
        <v>113</v>
      </c>
      <c r="P486" s="1">
        <v>96</v>
      </c>
      <c r="Q486" s="1">
        <v>8</v>
      </c>
      <c r="R486" s="1">
        <v>1</v>
      </c>
      <c r="S486" s="68">
        <v>5</v>
      </c>
      <c r="T486" s="1">
        <v>0</v>
      </c>
      <c r="U486" s="1"/>
      <c r="V486" s="1"/>
      <c r="W486" s="1"/>
      <c r="X486" s="1"/>
      <c r="Y486" s="1"/>
      <c r="Z486" s="1"/>
      <c r="AA486" s="1"/>
      <c r="AB486" s="1"/>
      <c r="AG486" t="str">
        <f t="shared" si="96"/>
        <v>New Vineyard</v>
      </c>
      <c r="AH486" t="s">
        <v>2231</v>
      </c>
      <c r="AI486">
        <v>2</v>
      </c>
      <c r="AK486" s="130">
        <v>23</v>
      </c>
      <c r="AL486" s="131">
        <v>7</v>
      </c>
      <c r="AM486" s="131">
        <v>65</v>
      </c>
      <c r="AN486" s="133">
        <v>49520</v>
      </c>
      <c r="AO486">
        <f t="shared" si="88"/>
        <v>23007</v>
      </c>
      <c r="AP486" s="74" t="s">
        <v>1579</v>
      </c>
    </row>
    <row r="487" spans="1:42" hidden="1" outlineLevel="1" x14ac:dyDescent="0.2">
      <c r="A487" t="s">
        <v>867</v>
      </c>
      <c r="B487" s="10" t="s">
        <v>977</v>
      </c>
      <c r="C487" s="1">
        <f t="shared" si="91"/>
        <v>711</v>
      </c>
      <c r="D487" s="7">
        <f t="shared" si="85"/>
        <v>1</v>
      </c>
      <c r="E487" s="7">
        <f t="shared" si="86"/>
        <v>2</v>
      </c>
      <c r="F487" s="7">
        <f t="shared" si="87"/>
        <v>3</v>
      </c>
      <c r="G487" s="1">
        <f t="shared" si="89"/>
        <v>98</v>
      </c>
      <c r="H487" s="2">
        <f t="shared" si="90"/>
        <v>0.13783403656821377</v>
      </c>
      <c r="I487" s="8"/>
      <c r="J487" s="2">
        <f t="shared" si="92"/>
        <v>0.46694796061884669</v>
      </c>
      <c r="K487" s="2">
        <f t="shared" si="93"/>
        <v>0.32911392405063289</v>
      </c>
      <c r="L487" s="2">
        <f t="shared" si="94"/>
        <v>0.1729957805907173</v>
      </c>
      <c r="M487" s="2">
        <f t="shared" si="95"/>
        <v>3.0942334739803123E-2</v>
      </c>
      <c r="N487" s="1">
        <v>332</v>
      </c>
      <c r="O487" s="1">
        <v>234</v>
      </c>
      <c r="P487" s="1">
        <v>123</v>
      </c>
      <c r="Q487" s="1">
        <v>15</v>
      </c>
      <c r="R487" s="1">
        <v>6</v>
      </c>
      <c r="S487" s="68">
        <v>1</v>
      </c>
      <c r="T487" s="1">
        <v>0</v>
      </c>
      <c r="U487" s="1"/>
      <c r="V487" s="1"/>
      <c r="W487" s="1"/>
      <c r="X487" s="1"/>
      <c r="Y487" s="1"/>
      <c r="Z487" s="1"/>
      <c r="AA487" s="1"/>
      <c r="AB487" s="1"/>
      <c r="AG487" t="str">
        <f t="shared" si="96"/>
        <v>Newburgh</v>
      </c>
      <c r="AH487" t="s">
        <v>713</v>
      </c>
      <c r="AI487">
        <v>2</v>
      </c>
      <c r="AK487" s="130">
        <v>23</v>
      </c>
      <c r="AL487" s="131">
        <v>19</v>
      </c>
      <c r="AM487" s="131">
        <v>230</v>
      </c>
      <c r="AN487" s="133">
        <v>48505</v>
      </c>
      <c r="AO487">
        <f t="shared" si="88"/>
        <v>23019</v>
      </c>
      <c r="AP487" s="74" t="s">
        <v>1579</v>
      </c>
    </row>
    <row r="488" spans="1:42" hidden="1" outlineLevel="1" x14ac:dyDescent="0.2">
      <c r="A488" t="s">
        <v>868</v>
      </c>
      <c r="B488" s="10" t="s">
        <v>977</v>
      </c>
      <c r="C488" s="1">
        <f t="shared" si="91"/>
        <v>998</v>
      </c>
      <c r="D488" s="7">
        <f t="shared" si="85"/>
        <v>1</v>
      </c>
      <c r="E488" s="7">
        <f t="shared" si="86"/>
        <v>2</v>
      </c>
      <c r="F488" s="7">
        <f t="shared" si="87"/>
        <v>3</v>
      </c>
      <c r="G488" s="1">
        <f t="shared" si="89"/>
        <v>96</v>
      </c>
      <c r="H488" s="2">
        <f t="shared" si="90"/>
        <v>9.6192384769539077E-2</v>
      </c>
      <c r="I488" s="8"/>
      <c r="J488" s="2">
        <f t="shared" si="92"/>
        <v>0.44789579158316634</v>
      </c>
      <c r="K488" s="2">
        <f t="shared" si="93"/>
        <v>0.35170340681362727</v>
      </c>
      <c r="L488" s="2">
        <f t="shared" si="94"/>
        <v>0.14428857715430862</v>
      </c>
      <c r="M488" s="2">
        <f t="shared" si="95"/>
        <v>5.6112224448897824E-2</v>
      </c>
      <c r="N488" s="1">
        <v>447</v>
      </c>
      <c r="O488" s="1">
        <v>351</v>
      </c>
      <c r="P488" s="1">
        <v>144</v>
      </c>
      <c r="Q488" s="1">
        <v>43</v>
      </c>
      <c r="R488" s="1">
        <v>7</v>
      </c>
      <c r="S488" s="68">
        <v>1</v>
      </c>
      <c r="T488" s="1">
        <v>5</v>
      </c>
      <c r="U488" s="1"/>
      <c r="V488" s="1"/>
      <c r="W488" s="1"/>
      <c r="X488" s="1"/>
      <c r="Y488" s="1"/>
      <c r="Z488" s="1"/>
      <c r="AA488" s="1"/>
      <c r="AB488" s="1"/>
      <c r="AG488" t="str">
        <f t="shared" si="96"/>
        <v>Newcastle</v>
      </c>
      <c r="AH488" t="s">
        <v>2585</v>
      </c>
      <c r="AI488">
        <v>1</v>
      </c>
      <c r="AK488" s="130">
        <v>23</v>
      </c>
      <c r="AL488" s="131">
        <v>15</v>
      </c>
      <c r="AM488" s="131">
        <v>60</v>
      </c>
      <c r="AN488" s="133">
        <v>48645</v>
      </c>
      <c r="AO488">
        <f t="shared" si="88"/>
        <v>23015</v>
      </c>
      <c r="AP488" s="74" t="s">
        <v>1579</v>
      </c>
    </row>
    <row r="489" spans="1:42" hidden="1" outlineLevel="1" x14ac:dyDescent="0.2">
      <c r="A489" t="s">
        <v>869</v>
      </c>
      <c r="B489" s="10" t="s">
        <v>977</v>
      </c>
      <c r="C489" s="1">
        <f t="shared" si="91"/>
        <v>528</v>
      </c>
      <c r="D489" s="7">
        <f t="shared" si="85"/>
        <v>2</v>
      </c>
      <c r="E489" s="7">
        <f t="shared" si="86"/>
        <v>1</v>
      </c>
      <c r="F489" s="7">
        <f t="shared" si="87"/>
        <v>3</v>
      </c>
      <c r="G489" s="1">
        <f t="shared" si="89"/>
        <v>17</v>
      </c>
      <c r="H489" s="2">
        <f t="shared" si="90"/>
        <v>3.2196969696969696E-2</v>
      </c>
      <c r="I489" s="8"/>
      <c r="J489" s="2">
        <f t="shared" si="92"/>
        <v>0.37689393939393939</v>
      </c>
      <c r="K489" s="2">
        <f t="shared" si="93"/>
        <v>0.40909090909090912</v>
      </c>
      <c r="L489" s="2">
        <f t="shared" si="94"/>
        <v>0.18371212121212122</v>
      </c>
      <c r="M489" s="2">
        <f t="shared" si="95"/>
        <v>3.0303030303030221E-2</v>
      </c>
      <c r="N489" s="1">
        <v>199</v>
      </c>
      <c r="O489" s="1">
        <v>216</v>
      </c>
      <c r="P489" s="1">
        <v>97</v>
      </c>
      <c r="Q489" s="1">
        <v>12</v>
      </c>
      <c r="R489" s="1">
        <v>3</v>
      </c>
      <c r="S489" s="68">
        <v>0</v>
      </c>
      <c r="T489" s="1">
        <v>1</v>
      </c>
      <c r="U489" s="1"/>
      <c r="V489" s="1"/>
      <c r="W489" s="1"/>
      <c r="X489" s="1"/>
      <c r="Y489" s="1"/>
      <c r="Z489" s="1"/>
      <c r="AA489" s="1"/>
      <c r="AB489" s="1"/>
      <c r="AG489" t="str">
        <f t="shared" si="96"/>
        <v>Newfield</v>
      </c>
      <c r="AH489" t="s">
        <v>2961</v>
      </c>
      <c r="AI489">
        <v>1</v>
      </c>
      <c r="AK489" s="130">
        <v>23</v>
      </c>
      <c r="AL489" s="131">
        <v>31</v>
      </c>
      <c r="AM489" s="131">
        <v>90</v>
      </c>
      <c r="AN489" s="133">
        <v>48750</v>
      </c>
      <c r="AO489">
        <f t="shared" si="88"/>
        <v>23031</v>
      </c>
      <c r="AP489" s="74" t="s">
        <v>1579</v>
      </c>
    </row>
    <row r="490" spans="1:42" hidden="1" outlineLevel="1" x14ac:dyDescent="0.2">
      <c r="A490" t="s">
        <v>3000</v>
      </c>
      <c r="B490" s="10" t="s">
        <v>977</v>
      </c>
      <c r="C490" s="1">
        <f t="shared" si="91"/>
        <v>1453</v>
      </c>
      <c r="D490" s="7">
        <f t="shared" si="85"/>
        <v>1</v>
      </c>
      <c r="E490" s="7">
        <f t="shared" si="86"/>
        <v>2</v>
      </c>
      <c r="F490" s="7">
        <f t="shared" si="87"/>
        <v>3</v>
      </c>
      <c r="G490" s="1">
        <f t="shared" si="89"/>
        <v>191</v>
      </c>
      <c r="H490" s="2">
        <f t="shared" si="90"/>
        <v>0.13145216792842396</v>
      </c>
      <c r="I490" s="8"/>
      <c r="J490" s="2">
        <f t="shared" si="92"/>
        <v>0.47075017205781144</v>
      </c>
      <c r="K490" s="2">
        <f t="shared" si="93"/>
        <v>0.33929800412938749</v>
      </c>
      <c r="L490" s="2">
        <f t="shared" si="94"/>
        <v>0.16517549896765313</v>
      </c>
      <c r="M490" s="2">
        <f t="shared" si="95"/>
        <v>2.477632484514794E-2</v>
      </c>
      <c r="N490" s="1">
        <v>684</v>
      </c>
      <c r="O490" s="1">
        <v>493</v>
      </c>
      <c r="P490" s="1">
        <v>240</v>
      </c>
      <c r="Q490" s="1">
        <v>19</v>
      </c>
      <c r="R490" s="1">
        <v>7</v>
      </c>
      <c r="S490" s="68">
        <v>10</v>
      </c>
      <c r="T490" s="1">
        <v>0</v>
      </c>
      <c r="U490" s="1"/>
      <c r="V490" s="1"/>
      <c r="W490" s="1"/>
      <c r="X490" s="1"/>
      <c r="Y490" s="1"/>
      <c r="Z490" s="1"/>
      <c r="AA490" s="1"/>
      <c r="AB490" s="1"/>
      <c r="AG490" t="str">
        <f t="shared" si="96"/>
        <v>Newport</v>
      </c>
      <c r="AH490" t="s">
        <v>713</v>
      </c>
      <c r="AI490">
        <v>2</v>
      </c>
      <c r="AK490" s="130">
        <v>23</v>
      </c>
      <c r="AL490" s="131">
        <v>19</v>
      </c>
      <c r="AM490" s="131">
        <v>235</v>
      </c>
      <c r="AN490" s="133">
        <v>49065</v>
      </c>
      <c r="AO490">
        <f t="shared" si="88"/>
        <v>23019</v>
      </c>
      <c r="AP490" s="74" t="s">
        <v>1579</v>
      </c>
    </row>
    <row r="491" spans="1:42" hidden="1" outlineLevel="1" x14ac:dyDescent="0.2">
      <c r="A491" t="s">
        <v>861</v>
      </c>
      <c r="B491" s="10" t="s">
        <v>977</v>
      </c>
      <c r="C491" s="1">
        <f t="shared" si="91"/>
        <v>212</v>
      </c>
      <c r="D491" s="7">
        <f t="shared" si="85"/>
        <v>1</v>
      </c>
      <c r="E491" s="7">
        <f t="shared" si="86"/>
        <v>2</v>
      </c>
      <c r="F491" s="7">
        <f t="shared" si="87"/>
        <v>3</v>
      </c>
      <c r="G491" s="1">
        <f t="shared" si="89"/>
        <v>39</v>
      </c>
      <c r="H491" s="2">
        <f t="shared" si="90"/>
        <v>0.18396226415094338</v>
      </c>
      <c r="I491" s="8"/>
      <c r="J491" s="2">
        <f t="shared" si="92"/>
        <v>0.48113207547169812</v>
      </c>
      <c r="K491" s="2">
        <f t="shared" si="93"/>
        <v>0.29716981132075471</v>
      </c>
      <c r="L491" s="2">
        <f t="shared" si="94"/>
        <v>0.1650943396226415</v>
      </c>
      <c r="M491" s="2">
        <f t="shared" si="95"/>
        <v>5.6603773584905676E-2</v>
      </c>
      <c r="N491" s="1">
        <v>102</v>
      </c>
      <c r="O491" s="1">
        <v>63</v>
      </c>
      <c r="P491" s="1">
        <v>35</v>
      </c>
      <c r="Q491" s="1">
        <v>8</v>
      </c>
      <c r="R491" s="1">
        <v>4</v>
      </c>
      <c r="S491" s="68">
        <v>0</v>
      </c>
      <c r="T491" s="1">
        <v>0</v>
      </c>
      <c r="U491" s="1"/>
      <c r="V491" s="1"/>
      <c r="W491" s="1"/>
      <c r="X491" s="1"/>
      <c r="Y491" s="1"/>
      <c r="Z491" s="1"/>
      <c r="AA491" s="1"/>
      <c r="AB491" s="1"/>
      <c r="AG491" t="str">
        <f t="shared" si="96"/>
        <v>Newry</v>
      </c>
      <c r="AH491" t="s">
        <v>1026</v>
      </c>
      <c r="AI491">
        <v>2</v>
      </c>
      <c r="AK491" s="130">
        <v>23</v>
      </c>
      <c r="AL491" s="131">
        <v>17</v>
      </c>
      <c r="AM491" s="131">
        <v>100</v>
      </c>
      <c r="AN491" s="133">
        <v>49275</v>
      </c>
      <c r="AO491">
        <f t="shared" si="88"/>
        <v>23017</v>
      </c>
      <c r="AP491" s="74" t="s">
        <v>1579</v>
      </c>
    </row>
    <row r="492" spans="1:42" hidden="1" outlineLevel="1" x14ac:dyDescent="0.2">
      <c r="A492" t="s">
        <v>862</v>
      </c>
      <c r="B492" s="10" t="s">
        <v>977</v>
      </c>
      <c r="C492" s="1">
        <f t="shared" si="91"/>
        <v>884</v>
      </c>
      <c r="D492" s="7">
        <f t="shared" si="85"/>
        <v>1</v>
      </c>
      <c r="E492" s="7">
        <f t="shared" si="86"/>
        <v>2</v>
      </c>
      <c r="F492" s="7">
        <f t="shared" si="87"/>
        <v>3</v>
      </c>
      <c r="G492" s="1">
        <f t="shared" si="89"/>
        <v>107</v>
      </c>
      <c r="H492" s="2">
        <f t="shared" si="90"/>
        <v>0.12104072398190045</v>
      </c>
      <c r="I492" s="8"/>
      <c r="J492" s="2">
        <f t="shared" si="92"/>
        <v>0.46719457013574661</v>
      </c>
      <c r="K492" s="2">
        <f t="shared" si="93"/>
        <v>0.34615384615384615</v>
      </c>
      <c r="L492" s="2">
        <f t="shared" si="94"/>
        <v>0.15723981900452488</v>
      </c>
      <c r="M492" s="2">
        <f t="shared" si="95"/>
        <v>2.9411764705882359E-2</v>
      </c>
      <c r="N492" s="1">
        <v>413</v>
      </c>
      <c r="O492" s="1">
        <v>306</v>
      </c>
      <c r="P492" s="1">
        <v>139</v>
      </c>
      <c r="Q492" s="1">
        <v>19</v>
      </c>
      <c r="R492" s="1">
        <v>2</v>
      </c>
      <c r="S492" s="68">
        <v>1</v>
      </c>
      <c r="T492" s="1">
        <v>4</v>
      </c>
      <c r="U492" s="1"/>
      <c r="V492" s="1"/>
      <c r="W492" s="1"/>
      <c r="X492" s="1"/>
      <c r="Y492" s="1"/>
      <c r="Z492" s="1"/>
      <c r="AA492" s="1"/>
      <c r="AB492" s="1"/>
      <c r="AG492" t="str">
        <f t="shared" si="96"/>
        <v>Nobleboro</v>
      </c>
      <c r="AH492" t="s">
        <v>2585</v>
      </c>
      <c r="AI492">
        <v>1</v>
      </c>
      <c r="AK492" s="130">
        <v>23</v>
      </c>
      <c r="AL492" s="131">
        <v>15</v>
      </c>
      <c r="AM492" s="131">
        <v>62</v>
      </c>
      <c r="AN492" s="133">
        <v>49660</v>
      </c>
      <c r="AO492">
        <f t="shared" si="88"/>
        <v>23015</v>
      </c>
      <c r="AP492" s="74" t="s">
        <v>1579</v>
      </c>
    </row>
    <row r="493" spans="1:42" hidden="1" outlineLevel="1" x14ac:dyDescent="0.2">
      <c r="A493" t="s">
        <v>863</v>
      </c>
      <c r="B493" s="10" t="s">
        <v>977</v>
      </c>
      <c r="C493" s="1">
        <f t="shared" si="91"/>
        <v>1413</v>
      </c>
      <c r="D493" s="7">
        <f t="shared" si="85"/>
        <v>1</v>
      </c>
      <c r="E493" s="7">
        <f t="shared" si="86"/>
        <v>2</v>
      </c>
      <c r="F493" s="7">
        <f t="shared" si="87"/>
        <v>3</v>
      </c>
      <c r="G493" s="1">
        <f t="shared" si="89"/>
        <v>319</v>
      </c>
      <c r="H493" s="2">
        <f t="shared" si="90"/>
        <v>0.22576079263977353</v>
      </c>
      <c r="I493" s="8"/>
      <c r="J493" s="2">
        <f t="shared" si="92"/>
        <v>0.5038924274593064</v>
      </c>
      <c r="K493" s="2">
        <f t="shared" si="93"/>
        <v>0.2781316348195329</v>
      </c>
      <c r="L493" s="2">
        <f t="shared" si="94"/>
        <v>0.18966737438075018</v>
      </c>
      <c r="M493" s="2">
        <f t="shared" si="95"/>
        <v>2.8308563340410514E-2</v>
      </c>
      <c r="N493" s="1">
        <v>712</v>
      </c>
      <c r="O493" s="1">
        <v>393</v>
      </c>
      <c r="P493" s="1">
        <v>268</v>
      </c>
      <c r="Q493" s="1">
        <v>26</v>
      </c>
      <c r="R493" s="1">
        <v>7</v>
      </c>
      <c r="S493" s="68">
        <v>3</v>
      </c>
      <c r="T493" s="1">
        <v>3</v>
      </c>
      <c r="U493" s="1"/>
      <c r="V493" s="1"/>
      <c r="W493" s="1">
        <v>1</v>
      </c>
      <c r="X493" s="1"/>
      <c r="Y493" s="1"/>
      <c r="Z493" s="1"/>
      <c r="AA493" s="1"/>
      <c r="AB493" s="1"/>
      <c r="AG493" t="str">
        <f t="shared" si="96"/>
        <v>Norridgewock</v>
      </c>
      <c r="AH493" t="s">
        <v>2138</v>
      </c>
      <c r="AI493">
        <v>2</v>
      </c>
      <c r="AK493" s="130">
        <v>23</v>
      </c>
      <c r="AL493" s="131">
        <v>25</v>
      </c>
      <c r="AM493" s="131">
        <v>110</v>
      </c>
      <c r="AN493" s="133">
        <v>49835</v>
      </c>
      <c r="AO493">
        <f t="shared" si="88"/>
        <v>23025</v>
      </c>
      <c r="AP493" s="74" t="s">
        <v>1579</v>
      </c>
    </row>
    <row r="494" spans="1:42" hidden="1" outlineLevel="1" x14ac:dyDescent="0.2">
      <c r="A494" t="s">
        <v>593</v>
      </c>
      <c r="B494" s="10" t="s">
        <v>977</v>
      </c>
      <c r="C494" s="1">
        <f t="shared" si="91"/>
        <v>1745</v>
      </c>
      <c r="D494" s="7">
        <f t="shared" ref="D494:D558" si="97">RANK(N494,(N494:AE494))</f>
        <v>1</v>
      </c>
      <c r="E494" s="7">
        <f t="shared" ref="E494:E558" si="98">RANK(O494,(N494:AE494))</f>
        <v>2</v>
      </c>
      <c r="F494" s="7">
        <f t="shared" ref="F494:F558" si="99">RANK(P494,(N494:AE494))</f>
        <v>3</v>
      </c>
      <c r="G494" s="1">
        <f t="shared" si="89"/>
        <v>102</v>
      </c>
      <c r="H494" s="2">
        <f t="shared" si="90"/>
        <v>5.8452722063037248E-2</v>
      </c>
      <c r="I494" s="8"/>
      <c r="J494" s="2">
        <f t="shared" si="92"/>
        <v>0.430945558739255</v>
      </c>
      <c r="K494" s="2">
        <f t="shared" si="93"/>
        <v>0.37249283667621774</v>
      </c>
      <c r="L494" s="2">
        <f t="shared" si="94"/>
        <v>0.16790830945558738</v>
      </c>
      <c r="M494" s="2">
        <f t="shared" si="95"/>
        <v>2.8653295128939882E-2</v>
      </c>
      <c r="N494" s="1">
        <v>752</v>
      </c>
      <c r="O494" s="1">
        <v>650</v>
      </c>
      <c r="P494" s="1">
        <v>293</v>
      </c>
      <c r="Q494" s="1">
        <v>31</v>
      </c>
      <c r="R494" s="1">
        <v>9</v>
      </c>
      <c r="S494" s="68">
        <v>8</v>
      </c>
      <c r="T494" s="1">
        <v>2</v>
      </c>
      <c r="U494" s="1"/>
      <c r="V494" s="1"/>
      <c r="W494" s="1"/>
      <c r="X494" s="1"/>
      <c r="Y494" s="1"/>
      <c r="Z494" s="1"/>
      <c r="AA494" s="1"/>
      <c r="AB494" s="1"/>
      <c r="AG494" t="str">
        <f t="shared" si="96"/>
        <v>North Berwick</v>
      </c>
      <c r="AH494" t="s">
        <v>2961</v>
      </c>
      <c r="AI494">
        <v>1</v>
      </c>
      <c r="AK494" s="130">
        <v>23</v>
      </c>
      <c r="AL494" s="131">
        <v>31</v>
      </c>
      <c r="AM494" s="131">
        <v>95</v>
      </c>
      <c r="AN494" s="133">
        <v>50325</v>
      </c>
      <c r="AO494">
        <f t="shared" si="88"/>
        <v>23031</v>
      </c>
      <c r="AP494" s="74" t="s">
        <v>1579</v>
      </c>
    </row>
    <row r="495" spans="1:42" hidden="1" outlineLevel="1" x14ac:dyDescent="0.2">
      <c r="A495" t="s">
        <v>1430</v>
      </c>
      <c r="B495" s="10" t="s">
        <v>977</v>
      </c>
      <c r="C495" s="1">
        <f t="shared" si="91"/>
        <v>219</v>
      </c>
      <c r="D495" s="7">
        <f t="shared" si="97"/>
        <v>1</v>
      </c>
      <c r="E495" s="7">
        <f t="shared" si="98"/>
        <v>2</v>
      </c>
      <c r="F495" s="7">
        <f t="shared" si="99"/>
        <v>3</v>
      </c>
      <c r="G495" s="1">
        <f t="shared" si="89"/>
        <v>49</v>
      </c>
      <c r="H495" s="2">
        <f t="shared" si="90"/>
        <v>0.22374429223744291</v>
      </c>
      <c r="I495" s="8"/>
      <c r="J495" s="2">
        <f t="shared" si="92"/>
        <v>0.47031963470319632</v>
      </c>
      <c r="K495" s="2">
        <f t="shared" si="93"/>
        <v>0.24657534246575341</v>
      </c>
      <c r="L495" s="2">
        <f t="shared" si="94"/>
        <v>0.21004566210045661</v>
      </c>
      <c r="M495" s="2">
        <f t="shared" si="95"/>
        <v>7.3059360730593603E-2</v>
      </c>
      <c r="N495" s="1">
        <v>103</v>
      </c>
      <c r="O495" s="1">
        <v>54</v>
      </c>
      <c r="P495" s="1">
        <v>46</v>
      </c>
      <c r="Q495" s="1">
        <v>15</v>
      </c>
      <c r="R495" s="1">
        <v>0</v>
      </c>
      <c r="S495" s="68">
        <v>0</v>
      </c>
      <c r="T495" s="1">
        <v>1</v>
      </c>
      <c r="U495" s="1"/>
      <c r="V495" s="1"/>
      <c r="W495" s="1"/>
      <c r="X495" s="1"/>
      <c r="Y495" s="1"/>
      <c r="Z495" s="1"/>
      <c r="AA495" s="1"/>
      <c r="AB495" s="1"/>
      <c r="AG495" t="str">
        <f t="shared" si="96"/>
        <v>North Haven</v>
      </c>
      <c r="AH495" t="s">
        <v>2545</v>
      </c>
      <c r="AI495">
        <v>1</v>
      </c>
      <c r="AK495" s="130">
        <v>23</v>
      </c>
      <c r="AL495" s="131">
        <v>13</v>
      </c>
      <c r="AM495" s="131">
        <v>40</v>
      </c>
      <c r="AN495" s="133">
        <v>51620</v>
      </c>
      <c r="AO495">
        <f t="shared" ref="AO495:AO558" si="100">AK495*1000+AL495</f>
        <v>23013</v>
      </c>
      <c r="AP495" s="74" t="s">
        <v>1579</v>
      </c>
    </row>
    <row r="496" spans="1:42" hidden="1" outlineLevel="1" x14ac:dyDescent="0.2">
      <c r="A496" t="s">
        <v>213</v>
      </c>
      <c r="B496" s="10" t="s">
        <v>977</v>
      </c>
      <c r="C496" s="1">
        <f t="shared" si="91"/>
        <v>1756</v>
      </c>
      <c r="D496" s="7">
        <f t="shared" si="97"/>
        <v>1</v>
      </c>
      <c r="E496" s="7">
        <f t="shared" si="98"/>
        <v>2</v>
      </c>
      <c r="F496" s="7">
        <f t="shared" si="99"/>
        <v>3</v>
      </c>
      <c r="G496" s="1">
        <f t="shared" ref="G496:G560" si="101">MAX(N496:P496)-LARGE(N496:P496,2)</f>
        <v>156</v>
      </c>
      <c r="H496" s="2">
        <f t="shared" ref="H496:H560" si="102">G496/C496</f>
        <v>8.8838268792710701E-2</v>
      </c>
      <c r="I496" s="8"/>
      <c r="J496" s="2">
        <f t="shared" si="92"/>
        <v>0.47209567198177677</v>
      </c>
      <c r="K496" s="2">
        <f t="shared" si="93"/>
        <v>0.38325740318906604</v>
      </c>
      <c r="L496" s="2">
        <f t="shared" si="94"/>
        <v>0.1070615034168565</v>
      </c>
      <c r="M496" s="2">
        <f t="shared" si="95"/>
        <v>3.7585421412300646E-2</v>
      </c>
      <c r="N496" s="1">
        <v>829</v>
      </c>
      <c r="O496" s="1">
        <v>673</v>
      </c>
      <c r="P496" s="1">
        <v>188</v>
      </c>
      <c r="Q496" s="1">
        <v>42</v>
      </c>
      <c r="R496" s="1">
        <v>13</v>
      </c>
      <c r="S496" s="68">
        <v>5</v>
      </c>
      <c r="T496" s="1">
        <v>5</v>
      </c>
      <c r="U496" s="1"/>
      <c r="V496" s="1"/>
      <c r="W496" s="1">
        <v>1</v>
      </c>
      <c r="X496" s="1"/>
      <c r="Y496" s="1"/>
      <c r="Z496" s="1"/>
      <c r="AA496" s="1"/>
      <c r="AB496" s="1"/>
      <c r="AG496" t="str">
        <f t="shared" si="96"/>
        <v>North Yarmouth</v>
      </c>
      <c r="AH496" t="s">
        <v>2220</v>
      </c>
      <c r="AI496">
        <v>1</v>
      </c>
      <c r="AK496" s="130">
        <v>23</v>
      </c>
      <c r="AL496" s="131">
        <v>5</v>
      </c>
      <c r="AM496" s="131">
        <v>75</v>
      </c>
      <c r="AN496" s="133">
        <v>53860</v>
      </c>
      <c r="AO496">
        <f t="shared" si="100"/>
        <v>23005</v>
      </c>
      <c r="AP496" s="74" t="s">
        <v>1579</v>
      </c>
    </row>
    <row r="497" spans="1:42" hidden="1" outlineLevel="1" x14ac:dyDescent="0.2">
      <c r="A497" t="s">
        <v>283</v>
      </c>
      <c r="B497" s="10" t="s">
        <v>977</v>
      </c>
      <c r="C497" s="1">
        <f t="shared" si="91"/>
        <v>71</v>
      </c>
      <c r="D497" s="7">
        <f t="shared" si="97"/>
        <v>1</v>
      </c>
      <c r="E497" s="7">
        <f t="shared" si="98"/>
        <v>2</v>
      </c>
      <c r="F497" s="7">
        <f t="shared" si="99"/>
        <v>3</v>
      </c>
      <c r="G497" s="1">
        <f t="shared" si="101"/>
        <v>6</v>
      </c>
      <c r="H497" s="2">
        <f t="shared" si="102"/>
        <v>8.4507042253521125E-2</v>
      </c>
      <c r="I497" s="8"/>
      <c r="J497" s="2">
        <f t="shared" si="92"/>
        <v>0.43661971830985913</v>
      </c>
      <c r="K497" s="2">
        <f t="shared" si="93"/>
        <v>0.352112676056338</v>
      </c>
      <c r="L497" s="2">
        <f t="shared" si="94"/>
        <v>0.15492957746478872</v>
      </c>
      <c r="M497" s="2">
        <f t="shared" si="95"/>
        <v>5.6338028169014148E-2</v>
      </c>
      <c r="N497" s="1">
        <v>31</v>
      </c>
      <c r="O497" s="1">
        <v>25</v>
      </c>
      <c r="P497" s="1">
        <v>11</v>
      </c>
      <c r="Q497" s="1">
        <v>4</v>
      </c>
      <c r="R497" s="1">
        <v>0</v>
      </c>
      <c r="S497" s="68">
        <v>0</v>
      </c>
      <c r="T497" s="1">
        <v>0</v>
      </c>
      <c r="U497" s="1"/>
      <c r="V497" s="1"/>
      <c r="W497" s="1"/>
      <c r="X497" s="1"/>
      <c r="Y497" s="1"/>
      <c r="Z497" s="1"/>
      <c r="AA497" s="1"/>
      <c r="AB497" s="1"/>
      <c r="AG497" t="str">
        <f t="shared" si="96"/>
        <v>Northfield</v>
      </c>
      <c r="AH497" t="s">
        <v>3298</v>
      </c>
      <c r="AI497">
        <v>2</v>
      </c>
      <c r="AK497" s="130">
        <v>23</v>
      </c>
      <c r="AL497" s="131">
        <v>29</v>
      </c>
      <c r="AM497" s="131">
        <v>155</v>
      </c>
      <c r="AN497" s="133">
        <v>51375</v>
      </c>
      <c r="AO497">
        <f t="shared" si="100"/>
        <v>23029</v>
      </c>
      <c r="AP497" s="74" t="s">
        <v>1579</v>
      </c>
    </row>
    <row r="498" spans="1:42" hidden="1" outlineLevel="1" x14ac:dyDescent="0.2">
      <c r="A498" t="s">
        <v>214</v>
      </c>
      <c r="B498" s="10" t="s">
        <v>977</v>
      </c>
      <c r="C498" s="1">
        <f t="shared" si="91"/>
        <v>694</v>
      </c>
      <c r="D498" s="7">
        <f t="shared" si="97"/>
        <v>1</v>
      </c>
      <c r="E498" s="7">
        <f t="shared" si="98"/>
        <v>2</v>
      </c>
      <c r="F498" s="7">
        <f t="shared" si="99"/>
        <v>3</v>
      </c>
      <c r="G498" s="1">
        <f t="shared" si="101"/>
        <v>57</v>
      </c>
      <c r="H498" s="2">
        <f t="shared" si="102"/>
        <v>8.2132564841498557E-2</v>
      </c>
      <c r="I498" s="8"/>
      <c r="J498" s="2">
        <f t="shared" si="92"/>
        <v>0.42795389048991356</v>
      </c>
      <c r="K498" s="2">
        <f t="shared" si="93"/>
        <v>0.345821325648415</v>
      </c>
      <c r="L498" s="2">
        <f t="shared" si="94"/>
        <v>0.16714697406340057</v>
      </c>
      <c r="M498" s="2">
        <f t="shared" si="95"/>
        <v>5.9077809798270819E-2</v>
      </c>
      <c r="N498" s="1">
        <v>297</v>
      </c>
      <c r="O498" s="1">
        <v>240</v>
      </c>
      <c r="P498" s="1">
        <v>116</v>
      </c>
      <c r="Q498" s="1">
        <v>33</v>
      </c>
      <c r="R498" s="1">
        <v>2</v>
      </c>
      <c r="S498" s="68">
        <v>3</v>
      </c>
      <c r="T498" s="1">
        <v>3</v>
      </c>
      <c r="U498" s="1"/>
      <c r="V498" s="1"/>
      <c r="W498" s="1"/>
      <c r="X498" s="1"/>
      <c r="Y498" s="1"/>
      <c r="Z498" s="1"/>
      <c r="AA498" s="1"/>
      <c r="AB498" s="1"/>
      <c r="AG498" t="str">
        <f t="shared" si="96"/>
        <v>Northport</v>
      </c>
      <c r="AH498" t="s">
        <v>2960</v>
      </c>
      <c r="AI498">
        <v>2</v>
      </c>
      <c r="AK498" s="130">
        <v>23</v>
      </c>
      <c r="AL498" s="131">
        <v>27</v>
      </c>
      <c r="AM498" s="131">
        <v>75</v>
      </c>
      <c r="AN498" s="133">
        <v>52845</v>
      </c>
      <c r="AO498">
        <f t="shared" si="100"/>
        <v>23027</v>
      </c>
      <c r="AP498" s="74" t="s">
        <v>1579</v>
      </c>
    </row>
    <row r="499" spans="1:42" hidden="1" outlineLevel="1" x14ac:dyDescent="0.2">
      <c r="A499" t="s">
        <v>1898</v>
      </c>
      <c r="B499" s="10" t="s">
        <v>977</v>
      </c>
      <c r="C499" s="1">
        <f t="shared" si="91"/>
        <v>2115</v>
      </c>
      <c r="D499" s="7">
        <f t="shared" si="97"/>
        <v>1</v>
      </c>
      <c r="E499" s="7">
        <f t="shared" si="98"/>
        <v>2</v>
      </c>
      <c r="F499" s="7">
        <f t="shared" si="99"/>
        <v>3</v>
      </c>
      <c r="G499" s="1">
        <f t="shared" si="101"/>
        <v>497</v>
      </c>
      <c r="H499" s="2">
        <f t="shared" si="102"/>
        <v>0.23498817966903074</v>
      </c>
      <c r="I499" s="8"/>
      <c r="J499" s="2">
        <f t="shared" si="92"/>
        <v>0.53333333333333333</v>
      </c>
      <c r="K499" s="2">
        <f t="shared" si="93"/>
        <v>0.29834515366430259</v>
      </c>
      <c r="L499" s="2">
        <f t="shared" si="94"/>
        <v>0.14231678486997637</v>
      </c>
      <c r="M499" s="2">
        <f t="shared" si="95"/>
        <v>2.6004728132387717E-2</v>
      </c>
      <c r="N499" s="1">
        <v>1128</v>
      </c>
      <c r="O499" s="1">
        <v>631</v>
      </c>
      <c r="P499" s="1">
        <v>301</v>
      </c>
      <c r="Q499" s="1">
        <v>37</v>
      </c>
      <c r="R499" s="1">
        <v>8</v>
      </c>
      <c r="S499" s="68">
        <v>7</v>
      </c>
      <c r="T499" s="1">
        <v>3</v>
      </c>
      <c r="U499" s="1"/>
      <c r="V499" s="1"/>
      <c r="W499" s="1"/>
      <c r="X499" s="1"/>
      <c r="Y499" s="1"/>
      <c r="Z499" s="1"/>
      <c r="AA499" s="1"/>
      <c r="AB499" s="1"/>
      <c r="AG499" t="str">
        <f t="shared" si="96"/>
        <v>Norway</v>
      </c>
      <c r="AH499" t="s">
        <v>1026</v>
      </c>
      <c r="AI499">
        <v>2</v>
      </c>
      <c r="AK499" s="130">
        <v>23</v>
      </c>
      <c r="AL499" s="131">
        <v>17</v>
      </c>
      <c r="AM499" s="131">
        <v>105</v>
      </c>
      <c r="AN499" s="133">
        <v>54000</v>
      </c>
      <c r="AO499">
        <f t="shared" si="100"/>
        <v>23017</v>
      </c>
      <c r="AP499" s="74" t="s">
        <v>1579</v>
      </c>
    </row>
    <row r="500" spans="1:42" hidden="1" outlineLevel="1" x14ac:dyDescent="0.2">
      <c r="A500" t="s">
        <v>3383</v>
      </c>
      <c r="B500" s="10" t="s">
        <v>977</v>
      </c>
      <c r="C500" s="1">
        <f>SUM(N500:AE500)</f>
        <v>34</v>
      </c>
      <c r="D500" s="7">
        <f>RANK(N500,(N500:AE500))</f>
        <v>1</v>
      </c>
      <c r="E500" s="7">
        <f>RANK(O500,(N500:AE500))</f>
        <v>2</v>
      </c>
      <c r="F500" s="7">
        <f>RANK(P500,(N500:AE500))</f>
        <v>3</v>
      </c>
      <c r="G500" s="1">
        <f>MAX(N500:P500)-LARGE(N500:P500,2)</f>
        <v>5</v>
      </c>
      <c r="H500" s="2">
        <f>G500/C500</f>
        <v>0.14705882352941177</v>
      </c>
      <c r="I500" s="8"/>
      <c r="J500" s="2">
        <f>IF(C500=0,"-",N500/C500)</f>
        <v>0.41176470588235292</v>
      </c>
      <c r="K500" s="2">
        <f>IF(C500=0,"-",O500/C500)</f>
        <v>0.26470588235294118</v>
      </c>
      <c r="L500" s="2">
        <f>IF(C500=0,"-",P500/C500)</f>
        <v>0.23529411764705882</v>
      </c>
      <c r="M500" s="2">
        <f>IF(C500=0,"-",(1-J500-K500-L500))</f>
        <v>8.8235294117647078E-2</v>
      </c>
      <c r="N500" s="1">
        <v>14</v>
      </c>
      <c r="O500" s="1">
        <v>9</v>
      </c>
      <c r="P500" s="1">
        <v>8</v>
      </c>
      <c r="Q500" s="1">
        <v>0</v>
      </c>
      <c r="R500" s="1">
        <v>0</v>
      </c>
      <c r="S500" s="68">
        <v>3</v>
      </c>
      <c r="T500" s="1">
        <v>0</v>
      </c>
      <c r="U500" s="1"/>
      <c r="V500" s="1"/>
      <c r="W500" s="1"/>
      <c r="X500" s="1"/>
      <c r="Y500" s="1"/>
      <c r="Z500" s="1"/>
      <c r="AA500" s="1"/>
      <c r="AB500" s="1"/>
      <c r="AG500" t="str">
        <f>A500</f>
        <v>No. 8 S.D.</v>
      </c>
      <c r="AH500" t="s">
        <v>1827</v>
      </c>
      <c r="AI500">
        <v>2</v>
      </c>
      <c r="AK500" s="130">
        <v>23</v>
      </c>
      <c r="AL500" s="131">
        <v>9</v>
      </c>
      <c r="AM500" s="131"/>
      <c r="AN500" s="133">
        <v>54050</v>
      </c>
      <c r="AO500">
        <f t="shared" si="100"/>
        <v>23009</v>
      </c>
      <c r="AP500" s="74" t="s">
        <v>3010</v>
      </c>
    </row>
    <row r="501" spans="1:42" hidden="1" outlineLevel="1" x14ac:dyDescent="0.2">
      <c r="A501" t="s">
        <v>3415</v>
      </c>
      <c r="B501" s="10" t="s">
        <v>977</v>
      </c>
      <c r="C501" s="1">
        <f t="shared" si="91"/>
        <v>44</v>
      </c>
      <c r="D501" s="7">
        <f t="shared" si="97"/>
        <v>1</v>
      </c>
      <c r="E501" s="7">
        <f t="shared" si="98"/>
        <v>2</v>
      </c>
      <c r="F501" s="7">
        <f t="shared" si="99"/>
        <v>3</v>
      </c>
      <c r="G501" s="1">
        <f t="shared" si="101"/>
        <v>8</v>
      </c>
      <c r="H501" s="2">
        <f t="shared" si="102"/>
        <v>0.18181818181818182</v>
      </c>
      <c r="I501" s="8"/>
      <c r="J501" s="2">
        <f t="shared" si="92"/>
        <v>0.5</v>
      </c>
      <c r="K501" s="2">
        <f t="shared" si="93"/>
        <v>0.31818181818181818</v>
      </c>
      <c r="L501" s="2">
        <f t="shared" si="94"/>
        <v>0.15909090909090909</v>
      </c>
      <c r="M501" s="2">
        <f t="shared" si="95"/>
        <v>2.2727272727272735E-2</v>
      </c>
      <c r="N501" s="1">
        <v>22</v>
      </c>
      <c r="O501" s="1">
        <v>14</v>
      </c>
      <c r="P501" s="1">
        <v>7</v>
      </c>
      <c r="Q501" s="1">
        <v>1</v>
      </c>
      <c r="R501" s="1">
        <v>0</v>
      </c>
      <c r="S501" s="68">
        <v>0</v>
      </c>
      <c r="T501" s="1">
        <v>0</v>
      </c>
      <c r="U501" s="1"/>
      <c r="V501" s="1"/>
      <c r="W501" s="1"/>
      <c r="X501" s="1"/>
      <c r="Y501" s="1"/>
      <c r="Z501" s="1"/>
      <c r="AA501" s="1"/>
      <c r="AB501" s="1"/>
      <c r="AG501" t="str">
        <f>A501</f>
        <v>No. 21</v>
      </c>
      <c r="AH501" t="s">
        <v>3298</v>
      </c>
      <c r="AI501">
        <v>2</v>
      </c>
      <c r="AK501" s="130">
        <v>23</v>
      </c>
      <c r="AL501" s="131">
        <v>29</v>
      </c>
      <c r="AM501" s="131"/>
      <c r="AN501" s="133">
        <v>54200</v>
      </c>
      <c r="AO501">
        <f t="shared" si="100"/>
        <v>23029</v>
      </c>
      <c r="AP501" s="74" t="s">
        <v>3010</v>
      </c>
    </row>
    <row r="502" spans="1:42" hidden="1" outlineLevel="1" x14ac:dyDescent="0.2">
      <c r="A502" s="37" t="s">
        <v>3416</v>
      </c>
      <c r="B502" s="10" t="s">
        <v>977</v>
      </c>
      <c r="C502" s="1">
        <f t="shared" si="91"/>
        <v>21</v>
      </c>
      <c r="D502" s="7">
        <f t="shared" si="97"/>
        <v>1</v>
      </c>
      <c r="E502" s="7">
        <f t="shared" si="98"/>
        <v>3</v>
      </c>
      <c r="F502" s="7">
        <f t="shared" si="99"/>
        <v>1</v>
      </c>
      <c r="G502" s="1">
        <f t="shared" si="101"/>
        <v>0</v>
      </c>
      <c r="H502" s="2">
        <f t="shared" si="102"/>
        <v>0</v>
      </c>
      <c r="I502" s="8"/>
      <c r="J502" s="2">
        <f t="shared" si="92"/>
        <v>0.38095238095238093</v>
      </c>
      <c r="K502" s="2">
        <f t="shared" si="93"/>
        <v>0.23809523809523808</v>
      </c>
      <c r="L502" s="2">
        <f t="shared" si="94"/>
        <v>0.38095238095238093</v>
      </c>
      <c r="M502" s="2">
        <f t="shared" si="95"/>
        <v>5.5511151231257827E-17</v>
      </c>
      <c r="N502" s="1">
        <v>8</v>
      </c>
      <c r="O502" s="1">
        <v>5</v>
      </c>
      <c r="P502" s="1">
        <v>8</v>
      </c>
      <c r="Q502" s="1">
        <v>0</v>
      </c>
      <c r="R502" s="1">
        <v>0</v>
      </c>
      <c r="S502" s="68">
        <v>0</v>
      </c>
      <c r="T502" s="1">
        <v>0</v>
      </c>
      <c r="U502" s="1"/>
      <c r="V502" s="1"/>
      <c r="W502" s="1"/>
      <c r="X502" s="1"/>
      <c r="Y502" s="1"/>
      <c r="Z502" s="1"/>
      <c r="AA502" s="1"/>
      <c r="AB502" s="1"/>
      <c r="AG502" t="str">
        <f>A502</f>
        <v>No. 27</v>
      </c>
      <c r="AH502" t="s">
        <v>3298</v>
      </c>
      <c r="AI502">
        <v>2</v>
      </c>
      <c r="AK502" s="130">
        <v>23</v>
      </c>
      <c r="AL502" s="131">
        <v>29</v>
      </c>
      <c r="AM502" s="131"/>
      <c r="AN502" s="133">
        <v>54300</v>
      </c>
      <c r="AO502">
        <f t="shared" si="100"/>
        <v>23029</v>
      </c>
      <c r="AP502" s="74" t="s">
        <v>3010</v>
      </c>
    </row>
    <row r="503" spans="1:42" hidden="1" outlineLevel="1" x14ac:dyDescent="0.2">
      <c r="A503" t="s">
        <v>1899</v>
      </c>
      <c r="B503" s="10" t="s">
        <v>977</v>
      </c>
      <c r="C503" s="1">
        <f t="shared" si="91"/>
        <v>349</v>
      </c>
      <c r="D503" s="7">
        <f t="shared" si="97"/>
        <v>1</v>
      </c>
      <c r="E503" s="7">
        <f t="shared" si="98"/>
        <v>2</v>
      </c>
      <c r="F503" s="7">
        <f t="shared" si="99"/>
        <v>3</v>
      </c>
      <c r="G503" s="1">
        <f t="shared" si="101"/>
        <v>68</v>
      </c>
      <c r="H503" s="2">
        <f t="shared" si="102"/>
        <v>0.19484240687679083</v>
      </c>
      <c r="I503" s="8"/>
      <c r="J503" s="2">
        <f t="shared" si="92"/>
        <v>0.51002865329512892</v>
      </c>
      <c r="K503" s="2">
        <f t="shared" si="93"/>
        <v>0.31518624641833809</v>
      </c>
      <c r="L503" s="2">
        <f t="shared" si="94"/>
        <v>0.15186246418338109</v>
      </c>
      <c r="M503" s="2">
        <f t="shared" si="95"/>
        <v>2.29226361031519E-2</v>
      </c>
      <c r="N503" s="1">
        <v>178</v>
      </c>
      <c r="O503" s="1">
        <v>110</v>
      </c>
      <c r="P503" s="1">
        <v>53</v>
      </c>
      <c r="Q503" s="1">
        <v>7</v>
      </c>
      <c r="R503" s="1">
        <v>1</v>
      </c>
      <c r="S503" s="68">
        <v>0</v>
      </c>
      <c r="T503" s="1">
        <v>0</v>
      </c>
      <c r="U503" s="1"/>
      <c r="V503" s="1"/>
      <c r="W503" s="1"/>
      <c r="X503" s="1"/>
      <c r="Y503" s="1"/>
      <c r="Z503" s="1"/>
      <c r="AA503" s="1"/>
      <c r="AB503" s="1"/>
      <c r="AG503" t="str">
        <f t="shared" si="96"/>
        <v>Oakfield</v>
      </c>
      <c r="AH503" t="s">
        <v>512</v>
      </c>
      <c r="AI503">
        <v>2</v>
      </c>
      <c r="AK503" s="130">
        <v>23</v>
      </c>
      <c r="AL503" s="131">
        <v>3</v>
      </c>
      <c r="AM503" s="131">
        <v>240</v>
      </c>
      <c r="AN503" s="133">
        <v>54385</v>
      </c>
      <c r="AO503">
        <f t="shared" si="100"/>
        <v>23003</v>
      </c>
      <c r="AP503" s="74" t="s">
        <v>1579</v>
      </c>
    </row>
    <row r="504" spans="1:42" hidden="1" outlineLevel="1" x14ac:dyDescent="0.2">
      <c r="A504" t="s">
        <v>459</v>
      </c>
      <c r="B504" s="10" t="s">
        <v>977</v>
      </c>
      <c r="C504" s="1">
        <f t="shared" si="91"/>
        <v>2543</v>
      </c>
      <c r="D504" s="7">
        <f t="shared" si="97"/>
        <v>1</v>
      </c>
      <c r="E504" s="7">
        <f t="shared" si="98"/>
        <v>2</v>
      </c>
      <c r="F504" s="7">
        <f t="shared" si="99"/>
        <v>3</v>
      </c>
      <c r="G504" s="1">
        <f t="shared" si="101"/>
        <v>556</v>
      </c>
      <c r="H504" s="2">
        <f t="shared" si="102"/>
        <v>0.21863940228077075</v>
      </c>
      <c r="I504" s="8"/>
      <c r="J504" s="2">
        <f t="shared" si="92"/>
        <v>0.51671254423908775</v>
      </c>
      <c r="K504" s="2">
        <f t="shared" si="93"/>
        <v>0.29807314195831697</v>
      </c>
      <c r="L504" s="2">
        <f t="shared" si="94"/>
        <v>0.16279984270546599</v>
      </c>
      <c r="M504" s="2">
        <f t="shared" si="95"/>
        <v>2.2414471097129296E-2</v>
      </c>
      <c r="N504" s="1">
        <v>1314</v>
      </c>
      <c r="O504" s="1">
        <v>758</v>
      </c>
      <c r="P504" s="1">
        <v>414</v>
      </c>
      <c r="Q504" s="1">
        <v>34</v>
      </c>
      <c r="R504" s="1">
        <v>14</v>
      </c>
      <c r="S504" s="68">
        <v>5</v>
      </c>
      <c r="T504" s="1">
        <v>2</v>
      </c>
      <c r="U504" s="1"/>
      <c r="V504" s="1"/>
      <c r="W504" s="1">
        <v>2</v>
      </c>
      <c r="X504" s="1"/>
      <c r="Y504" s="1"/>
      <c r="Z504" s="1"/>
      <c r="AA504" s="1"/>
      <c r="AB504" s="1"/>
      <c r="AG504" t="str">
        <f t="shared" si="96"/>
        <v>Oakland</v>
      </c>
      <c r="AH504" t="s">
        <v>170</v>
      </c>
      <c r="AI504">
        <v>1</v>
      </c>
      <c r="AK504" s="130">
        <v>23</v>
      </c>
      <c r="AL504" s="131">
        <v>11</v>
      </c>
      <c r="AM504" s="131">
        <v>80</v>
      </c>
      <c r="AN504" s="133">
        <v>54560</v>
      </c>
      <c r="AO504">
        <f t="shared" si="100"/>
        <v>23011</v>
      </c>
      <c r="AP504" s="74" t="s">
        <v>1579</v>
      </c>
    </row>
    <row r="505" spans="1:42" hidden="1" outlineLevel="1" x14ac:dyDescent="0.2">
      <c r="A505" t="s">
        <v>1900</v>
      </c>
      <c r="B505" s="10" t="s">
        <v>977</v>
      </c>
      <c r="C505" s="1">
        <f t="shared" si="91"/>
        <v>797</v>
      </c>
      <c r="D505" s="7">
        <f t="shared" si="97"/>
        <v>1</v>
      </c>
      <c r="E505" s="7">
        <f t="shared" si="98"/>
        <v>2</v>
      </c>
      <c r="F505" s="7">
        <f t="shared" si="99"/>
        <v>3</v>
      </c>
      <c r="G505" s="1">
        <f t="shared" si="101"/>
        <v>139</v>
      </c>
      <c r="H505" s="2">
        <f t="shared" si="102"/>
        <v>0.17440401505646172</v>
      </c>
      <c r="I505" s="8"/>
      <c r="J505" s="2">
        <f t="shared" si="92"/>
        <v>0.51191969887076538</v>
      </c>
      <c r="K505" s="2">
        <f t="shared" si="93"/>
        <v>0.33751568381430364</v>
      </c>
      <c r="L505" s="2">
        <f t="shared" si="94"/>
        <v>0.11668757841907151</v>
      </c>
      <c r="M505" s="2">
        <f t="shared" si="95"/>
        <v>3.3877038895859468E-2</v>
      </c>
      <c r="N505" s="1">
        <v>408</v>
      </c>
      <c r="O505" s="1">
        <v>269</v>
      </c>
      <c r="P505" s="1">
        <v>93</v>
      </c>
      <c r="Q505" s="1">
        <v>14</v>
      </c>
      <c r="R505" s="1">
        <v>4</v>
      </c>
      <c r="S505" s="68">
        <v>3</v>
      </c>
      <c r="T505" s="1">
        <v>5</v>
      </c>
      <c r="U505" s="1"/>
      <c r="V505" s="1"/>
      <c r="W505" s="1">
        <v>1</v>
      </c>
      <c r="X505" s="1"/>
      <c r="Y505" s="1"/>
      <c r="Z505" s="1"/>
      <c r="AA505" s="1"/>
      <c r="AB505" s="1"/>
      <c r="AG505" t="str">
        <f t="shared" si="96"/>
        <v>Ogunquit</v>
      </c>
      <c r="AH505" t="s">
        <v>2961</v>
      </c>
      <c r="AI505">
        <v>1</v>
      </c>
      <c r="AK505" s="130">
        <v>23</v>
      </c>
      <c r="AL505" s="131">
        <v>31</v>
      </c>
      <c r="AM505" s="131">
        <v>97</v>
      </c>
      <c r="AN505" s="133">
        <v>54980</v>
      </c>
      <c r="AO505">
        <f t="shared" si="100"/>
        <v>23031</v>
      </c>
      <c r="AP505" s="74" t="s">
        <v>1579</v>
      </c>
    </row>
    <row r="506" spans="1:42" hidden="1" outlineLevel="1" x14ac:dyDescent="0.2">
      <c r="A506" t="s">
        <v>927</v>
      </c>
      <c r="B506" s="10" t="s">
        <v>977</v>
      </c>
      <c r="C506" s="1">
        <f t="shared" si="91"/>
        <v>4284</v>
      </c>
      <c r="D506" s="7">
        <f t="shared" si="97"/>
        <v>1</v>
      </c>
      <c r="E506" s="7">
        <f t="shared" si="98"/>
        <v>2</v>
      </c>
      <c r="F506" s="7">
        <f t="shared" si="99"/>
        <v>3</v>
      </c>
      <c r="G506" s="1">
        <f t="shared" si="101"/>
        <v>1264</v>
      </c>
      <c r="H506" s="2">
        <f t="shared" si="102"/>
        <v>0.29505135387488329</v>
      </c>
      <c r="I506" s="8"/>
      <c r="J506" s="2">
        <f t="shared" si="92"/>
        <v>0.57096171802054152</v>
      </c>
      <c r="K506" s="2">
        <f t="shared" si="93"/>
        <v>0.27591036414565828</v>
      </c>
      <c r="L506" s="2">
        <f t="shared" si="94"/>
        <v>0.12605042016806722</v>
      </c>
      <c r="M506" s="2">
        <f t="shared" si="95"/>
        <v>2.7077497665732975E-2</v>
      </c>
      <c r="N506" s="1">
        <v>2446</v>
      </c>
      <c r="O506" s="1">
        <v>1182</v>
      </c>
      <c r="P506" s="1">
        <v>540</v>
      </c>
      <c r="Q506" s="1">
        <v>89</v>
      </c>
      <c r="R506" s="1">
        <v>15</v>
      </c>
      <c r="S506" s="68">
        <v>5</v>
      </c>
      <c r="T506" s="1">
        <v>7</v>
      </c>
      <c r="U506" s="1"/>
      <c r="V506" s="1"/>
      <c r="W506" s="1"/>
      <c r="X506" s="1"/>
      <c r="Y506" s="1"/>
      <c r="Z506" s="1"/>
      <c r="AA506" s="1"/>
      <c r="AB506" s="1"/>
      <c r="AG506" t="str">
        <f t="shared" si="96"/>
        <v>Old Orchard Beach</v>
      </c>
      <c r="AH506" t="s">
        <v>2961</v>
      </c>
      <c r="AI506">
        <v>1</v>
      </c>
      <c r="AK506" s="130">
        <v>23</v>
      </c>
      <c r="AL506" s="131">
        <v>31</v>
      </c>
      <c r="AM506" s="131">
        <v>100</v>
      </c>
      <c r="AN506" s="133">
        <v>55085</v>
      </c>
      <c r="AO506">
        <f t="shared" si="100"/>
        <v>23031</v>
      </c>
      <c r="AP506" s="74" t="s">
        <v>1579</v>
      </c>
    </row>
    <row r="507" spans="1:42" hidden="1" outlineLevel="1" x14ac:dyDescent="0.2">
      <c r="A507" t="s">
        <v>125</v>
      </c>
      <c r="B507" s="10" t="s">
        <v>977</v>
      </c>
      <c r="C507" s="1">
        <f t="shared" si="91"/>
        <v>3947</v>
      </c>
      <c r="D507" s="7">
        <f t="shared" si="97"/>
        <v>1</v>
      </c>
      <c r="E507" s="7">
        <f t="shared" si="98"/>
        <v>2</v>
      </c>
      <c r="F507" s="7">
        <f t="shared" si="99"/>
        <v>3</v>
      </c>
      <c r="G507" s="1">
        <f t="shared" si="101"/>
        <v>1466</v>
      </c>
      <c r="H507" s="2">
        <f t="shared" si="102"/>
        <v>0.37142133265771471</v>
      </c>
      <c r="I507" s="8"/>
      <c r="J507" s="2">
        <f t="shared" si="92"/>
        <v>0.61869774512287812</v>
      </c>
      <c r="K507" s="2">
        <f t="shared" si="93"/>
        <v>0.24727641246516341</v>
      </c>
      <c r="L507" s="2">
        <f t="shared" si="94"/>
        <v>0.10311629085381302</v>
      </c>
      <c r="M507" s="2">
        <f t="shared" si="95"/>
        <v>3.0909551558145454E-2</v>
      </c>
      <c r="N507" s="1">
        <v>2442</v>
      </c>
      <c r="O507" s="1">
        <v>976</v>
      </c>
      <c r="P507" s="1">
        <v>407</v>
      </c>
      <c r="Q507" s="1">
        <v>90</v>
      </c>
      <c r="R507" s="1">
        <v>16</v>
      </c>
      <c r="S507" s="68">
        <v>6</v>
      </c>
      <c r="T507" s="1">
        <v>7</v>
      </c>
      <c r="U507" s="1"/>
      <c r="V507" s="1"/>
      <c r="W507" s="1">
        <v>3</v>
      </c>
      <c r="X507" s="1"/>
      <c r="Y507" s="1"/>
      <c r="Z507" s="1"/>
      <c r="AA507" s="1"/>
      <c r="AB507" s="1"/>
      <c r="AG507" t="str">
        <f t="shared" si="96"/>
        <v>Old Town</v>
      </c>
      <c r="AH507" t="s">
        <v>713</v>
      </c>
      <c r="AI507">
        <v>2</v>
      </c>
      <c r="AK507" s="130">
        <v>23</v>
      </c>
      <c r="AL507" s="131">
        <v>19</v>
      </c>
      <c r="AM507" s="131">
        <v>240</v>
      </c>
      <c r="AN507" s="133">
        <v>55225</v>
      </c>
      <c r="AO507">
        <f t="shared" si="100"/>
        <v>23019</v>
      </c>
      <c r="AP507" s="74" t="s">
        <v>2331</v>
      </c>
    </row>
    <row r="508" spans="1:42" hidden="1" outlineLevel="1" x14ac:dyDescent="0.2">
      <c r="A508" t="s">
        <v>126</v>
      </c>
      <c r="B508" s="10" t="s">
        <v>977</v>
      </c>
      <c r="C508" s="1">
        <f t="shared" si="91"/>
        <v>82</v>
      </c>
      <c r="D508" s="7">
        <f t="shared" si="97"/>
        <v>1</v>
      </c>
      <c r="E508" s="7">
        <f t="shared" si="98"/>
        <v>2</v>
      </c>
      <c r="F508" s="7">
        <f t="shared" si="99"/>
        <v>3</v>
      </c>
      <c r="G508" s="1">
        <f t="shared" si="101"/>
        <v>11</v>
      </c>
      <c r="H508" s="2">
        <f t="shared" si="102"/>
        <v>0.13414634146341464</v>
      </c>
      <c r="I508" s="8"/>
      <c r="J508" s="2">
        <f t="shared" si="92"/>
        <v>0.41463414634146339</v>
      </c>
      <c r="K508" s="2">
        <f t="shared" si="93"/>
        <v>0.28048780487804881</v>
      </c>
      <c r="L508" s="2">
        <f t="shared" si="94"/>
        <v>0.21951219512195122</v>
      </c>
      <c r="M508" s="2">
        <f t="shared" si="95"/>
        <v>8.5365853658536633E-2</v>
      </c>
      <c r="N508" s="1">
        <v>34</v>
      </c>
      <c r="O508" s="1">
        <v>23</v>
      </c>
      <c r="P508" s="1">
        <v>18</v>
      </c>
      <c r="Q508" s="1">
        <v>4</v>
      </c>
      <c r="R508" s="1">
        <v>2</v>
      </c>
      <c r="S508" s="68">
        <v>1</v>
      </c>
      <c r="T508" s="1">
        <v>0</v>
      </c>
      <c r="U508" s="1"/>
      <c r="V508" s="1"/>
      <c r="W508" s="1"/>
      <c r="X508" s="1"/>
      <c r="Y508" s="1"/>
      <c r="Z508" s="1"/>
      <c r="AA508" s="1"/>
      <c r="AB508" s="1"/>
      <c r="AG508" t="str">
        <f t="shared" si="96"/>
        <v>Orient</v>
      </c>
      <c r="AH508" t="s">
        <v>512</v>
      </c>
      <c r="AI508">
        <v>2</v>
      </c>
      <c r="AK508" s="130">
        <v>23</v>
      </c>
      <c r="AL508" s="131">
        <v>3</v>
      </c>
      <c r="AM508" s="131">
        <v>245</v>
      </c>
      <c r="AN508" s="133">
        <v>55435</v>
      </c>
      <c r="AO508">
        <f t="shared" si="100"/>
        <v>23003</v>
      </c>
      <c r="AP508" s="74" t="s">
        <v>1579</v>
      </c>
    </row>
    <row r="509" spans="1:42" hidden="1" outlineLevel="1" x14ac:dyDescent="0.2">
      <c r="A509" t="s">
        <v>70</v>
      </c>
      <c r="B509" s="10" t="s">
        <v>977</v>
      </c>
      <c r="C509" s="1">
        <f t="shared" si="91"/>
        <v>1105</v>
      </c>
      <c r="D509" s="7">
        <f t="shared" si="97"/>
        <v>1</v>
      </c>
      <c r="E509" s="7">
        <f t="shared" si="98"/>
        <v>2</v>
      </c>
      <c r="F509" s="7">
        <f t="shared" si="99"/>
        <v>3</v>
      </c>
      <c r="G509" s="1">
        <f t="shared" si="101"/>
        <v>296</v>
      </c>
      <c r="H509" s="2">
        <f t="shared" si="102"/>
        <v>0.26787330316742081</v>
      </c>
      <c r="I509" s="8"/>
      <c r="J509" s="2">
        <f t="shared" si="92"/>
        <v>0.52307692307692311</v>
      </c>
      <c r="K509" s="2">
        <f t="shared" si="93"/>
        <v>0.25520361990950224</v>
      </c>
      <c r="L509" s="2">
        <f t="shared" si="94"/>
        <v>0.167420814479638</v>
      </c>
      <c r="M509" s="2">
        <f t="shared" si="95"/>
        <v>5.4298642533936653E-2</v>
      </c>
      <c r="N509" s="1">
        <v>578</v>
      </c>
      <c r="O509" s="1">
        <v>282</v>
      </c>
      <c r="P509" s="1">
        <v>185</v>
      </c>
      <c r="Q509" s="1">
        <v>44</v>
      </c>
      <c r="R509" s="1">
        <v>15</v>
      </c>
      <c r="S509" s="68">
        <v>0</v>
      </c>
      <c r="T509" s="1">
        <v>1</v>
      </c>
      <c r="U509" s="1"/>
      <c r="V509" s="1"/>
      <c r="W509" s="1"/>
      <c r="X509" s="1"/>
      <c r="Y509" s="1"/>
      <c r="Z509" s="1"/>
      <c r="AA509" s="1"/>
      <c r="AB509" s="1"/>
      <c r="AG509" t="str">
        <f t="shared" si="96"/>
        <v>Orland</v>
      </c>
      <c r="AH509" t="s">
        <v>1827</v>
      </c>
      <c r="AI509">
        <v>2</v>
      </c>
      <c r="AK509" s="130">
        <v>23</v>
      </c>
      <c r="AL509" s="131">
        <v>9</v>
      </c>
      <c r="AM509" s="131">
        <v>105</v>
      </c>
      <c r="AN509" s="133">
        <v>55505</v>
      </c>
      <c r="AO509">
        <f t="shared" si="100"/>
        <v>23009</v>
      </c>
      <c r="AP509" s="74" t="s">
        <v>1579</v>
      </c>
    </row>
    <row r="510" spans="1:42" hidden="1" outlineLevel="1" x14ac:dyDescent="0.2">
      <c r="A510" s="37" t="s">
        <v>3417</v>
      </c>
      <c r="B510" s="10" t="s">
        <v>977</v>
      </c>
      <c r="C510" s="1">
        <f t="shared" si="91"/>
        <v>88</v>
      </c>
      <c r="D510" s="7">
        <f t="shared" si="97"/>
        <v>1</v>
      </c>
      <c r="E510" s="7">
        <f t="shared" si="98"/>
        <v>2</v>
      </c>
      <c r="F510" s="7">
        <f t="shared" si="99"/>
        <v>3</v>
      </c>
      <c r="G510" s="1">
        <f t="shared" si="101"/>
        <v>28</v>
      </c>
      <c r="H510" s="2">
        <f t="shared" si="102"/>
        <v>0.31818181818181818</v>
      </c>
      <c r="I510" s="8"/>
      <c r="J510" s="2">
        <f t="shared" si="92"/>
        <v>0.55681818181818177</v>
      </c>
      <c r="K510" s="2">
        <f t="shared" si="93"/>
        <v>0.23863636363636365</v>
      </c>
      <c r="L510" s="2">
        <f t="shared" si="94"/>
        <v>0.13636363636363635</v>
      </c>
      <c r="M510" s="2">
        <f t="shared" si="95"/>
        <v>6.8181818181818232E-2</v>
      </c>
      <c r="N510" s="1">
        <v>49</v>
      </c>
      <c r="O510" s="1">
        <v>21</v>
      </c>
      <c r="P510" s="1">
        <v>12</v>
      </c>
      <c r="Q510" s="1">
        <v>5</v>
      </c>
      <c r="R510" s="1">
        <v>0</v>
      </c>
      <c r="S510" s="68">
        <v>1</v>
      </c>
      <c r="T510" s="1">
        <v>0</v>
      </c>
      <c r="U510" s="1"/>
      <c r="V510" s="1"/>
      <c r="W510" s="1"/>
      <c r="X510" s="1"/>
      <c r="Y510" s="1"/>
      <c r="Z510" s="1"/>
      <c r="AA510" s="1"/>
      <c r="AB510" s="1"/>
      <c r="AG510" t="str">
        <f t="shared" si="96"/>
        <v>Orneville</v>
      </c>
      <c r="AH510" t="s">
        <v>727</v>
      </c>
      <c r="AI510">
        <v>2</v>
      </c>
      <c r="AK510" s="130">
        <v>23</v>
      </c>
      <c r="AL510" s="131">
        <v>21</v>
      </c>
      <c r="AM510" s="131"/>
      <c r="AN510" s="133">
        <v>55550</v>
      </c>
      <c r="AO510">
        <f t="shared" si="100"/>
        <v>23021</v>
      </c>
      <c r="AP510" s="74" t="s">
        <v>3010</v>
      </c>
    </row>
    <row r="511" spans="1:42" hidden="1" outlineLevel="1" x14ac:dyDescent="0.2">
      <c r="A511" t="s">
        <v>71</v>
      </c>
      <c r="B511" s="10" t="s">
        <v>977</v>
      </c>
      <c r="C511" s="1">
        <f t="shared" si="91"/>
        <v>4521</v>
      </c>
      <c r="D511" s="7">
        <f t="shared" si="97"/>
        <v>1</v>
      </c>
      <c r="E511" s="7">
        <f t="shared" si="98"/>
        <v>2</v>
      </c>
      <c r="F511" s="7">
        <f t="shared" si="99"/>
        <v>3</v>
      </c>
      <c r="G511" s="1">
        <f t="shared" si="101"/>
        <v>1642</v>
      </c>
      <c r="H511" s="2">
        <f t="shared" si="102"/>
        <v>0.36319398363193983</v>
      </c>
      <c r="I511" s="8"/>
      <c r="J511" s="2">
        <f t="shared" si="92"/>
        <v>0.60783012607830122</v>
      </c>
      <c r="K511" s="2">
        <f t="shared" si="93"/>
        <v>0.24463614244636142</v>
      </c>
      <c r="L511" s="2">
        <f t="shared" si="94"/>
        <v>8.1619110816191109E-2</v>
      </c>
      <c r="M511" s="2">
        <f t="shared" si="95"/>
        <v>6.5914620659146245E-2</v>
      </c>
      <c r="N511" s="1">
        <v>2748</v>
      </c>
      <c r="O511" s="1">
        <v>1106</v>
      </c>
      <c r="P511" s="1">
        <v>369</v>
      </c>
      <c r="Q511" s="1">
        <v>246</v>
      </c>
      <c r="R511" s="1">
        <v>34</v>
      </c>
      <c r="S511" s="68">
        <v>9</v>
      </c>
      <c r="T511" s="1">
        <v>9</v>
      </c>
      <c r="U511" s="1"/>
      <c r="V511" s="1"/>
      <c r="W511" s="1">
        <v>0</v>
      </c>
      <c r="X511" s="1"/>
      <c r="Y511" s="1"/>
      <c r="Z511" s="1"/>
      <c r="AA511" s="1"/>
      <c r="AB511" s="1"/>
      <c r="AG511" t="str">
        <f t="shared" si="96"/>
        <v>Orono</v>
      </c>
      <c r="AH511" t="s">
        <v>713</v>
      </c>
      <c r="AI511">
        <v>2</v>
      </c>
      <c r="AK511" s="130">
        <v>23</v>
      </c>
      <c r="AL511" s="131">
        <v>19</v>
      </c>
      <c r="AM511" s="131">
        <v>245</v>
      </c>
      <c r="AN511" s="133">
        <v>55565</v>
      </c>
      <c r="AO511">
        <f t="shared" si="100"/>
        <v>23019</v>
      </c>
      <c r="AP511" s="74" t="s">
        <v>1579</v>
      </c>
    </row>
    <row r="512" spans="1:42" hidden="1" outlineLevel="1" x14ac:dyDescent="0.2">
      <c r="A512" t="s">
        <v>106</v>
      </c>
      <c r="B512" s="10" t="s">
        <v>977</v>
      </c>
      <c r="C512" s="1">
        <f t="shared" si="91"/>
        <v>1946</v>
      </c>
      <c r="D512" s="7">
        <f t="shared" si="97"/>
        <v>1</v>
      </c>
      <c r="E512" s="7">
        <f t="shared" si="98"/>
        <v>2</v>
      </c>
      <c r="F512" s="7">
        <f t="shared" si="99"/>
        <v>3</v>
      </c>
      <c r="G512" s="1">
        <f t="shared" si="101"/>
        <v>172</v>
      </c>
      <c r="H512" s="2">
        <f t="shared" si="102"/>
        <v>8.8386433710174711E-2</v>
      </c>
      <c r="I512" s="8"/>
      <c r="J512" s="2">
        <f t="shared" si="92"/>
        <v>0.44655704008221991</v>
      </c>
      <c r="K512" s="2">
        <f t="shared" si="93"/>
        <v>0.35817060637204523</v>
      </c>
      <c r="L512" s="2">
        <f t="shared" si="94"/>
        <v>0.16443987667009249</v>
      </c>
      <c r="M512" s="2">
        <f t="shared" si="95"/>
        <v>3.0832476875642417E-2</v>
      </c>
      <c r="N512" s="1">
        <v>869</v>
      </c>
      <c r="O512" s="1">
        <v>697</v>
      </c>
      <c r="P512" s="1">
        <v>320</v>
      </c>
      <c r="Q512" s="1">
        <v>42</v>
      </c>
      <c r="R512" s="1">
        <v>6</v>
      </c>
      <c r="S512" s="68">
        <v>10</v>
      </c>
      <c r="T512" s="1">
        <v>1</v>
      </c>
      <c r="U512" s="1"/>
      <c r="V512" s="1"/>
      <c r="W512" s="1">
        <v>1</v>
      </c>
      <c r="X512" s="1"/>
      <c r="Y512" s="1"/>
      <c r="Z512" s="1"/>
      <c r="AA512" s="1"/>
      <c r="AB512" s="1"/>
      <c r="AG512" t="str">
        <f t="shared" si="96"/>
        <v>Orrington</v>
      </c>
      <c r="AH512" t="s">
        <v>713</v>
      </c>
      <c r="AI512">
        <v>2</v>
      </c>
      <c r="AK512" s="130">
        <v>23</v>
      </c>
      <c r="AL512" s="131">
        <v>19</v>
      </c>
      <c r="AM512" s="131">
        <v>250</v>
      </c>
      <c r="AN512" s="133">
        <v>55680</v>
      </c>
      <c r="AO512">
        <f t="shared" si="100"/>
        <v>23019</v>
      </c>
      <c r="AP512" s="74" t="s">
        <v>1579</v>
      </c>
    </row>
    <row r="513" spans="1:42" hidden="1" outlineLevel="1" x14ac:dyDescent="0.2">
      <c r="A513" t="s">
        <v>922</v>
      </c>
      <c r="B513" s="10" t="s">
        <v>977</v>
      </c>
      <c r="C513" s="1">
        <f t="shared" si="91"/>
        <v>34</v>
      </c>
      <c r="D513" s="7">
        <f t="shared" si="97"/>
        <v>2</v>
      </c>
      <c r="E513" s="7">
        <f t="shared" si="98"/>
        <v>1</v>
      </c>
      <c r="F513" s="7">
        <f t="shared" si="99"/>
        <v>3</v>
      </c>
      <c r="G513" s="1">
        <f t="shared" si="101"/>
        <v>1</v>
      </c>
      <c r="H513" s="2">
        <f t="shared" si="102"/>
        <v>2.9411764705882353E-2</v>
      </c>
      <c r="I513" s="8"/>
      <c r="J513" s="2">
        <f t="shared" si="92"/>
        <v>0.41176470588235292</v>
      </c>
      <c r="K513" s="2">
        <f t="shared" si="93"/>
        <v>0.44117647058823528</v>
      </c>
      <c r="L513" s="2">
        <f t="shared" si="94"/>
        <v>8.8235294117647065E-2</v>
      </c>
      <c r="M513" s="2">
        <f t="shared" si="95"/>
        <v>5.8823529411764733E-2</v>
      </c>
      <c r="N513" s="1">
        <v>14</v>
      </c>
      <c r="O513" s="1">
        <v>15</v>
      </c>
      <c r="P513" s="1">
        <v>3</v>
      </c>
      <c r="Q513" s="1">
        <v>2</v>
      </c>
      <c r="R513" s="1">
        <v>0</v>
      </c>
      <c r="S513" s="68">
        <v>0</v>
      </c>
      <c r="T513" s="1">
        <v>0</v>
      </c>
      <c r="U513" s="1"/>
      <c r="V513" s="1"/>
      <c r="W513" s="1"/>
      <c r="X513" s="1"/>
      <c r="Y513" s="1"/>
      <c r="Z513" s="1"/>
      <c r="AA513" s="1"/>
      <c r="AB513" s="1"/>
      <c r="AG513" t="str">
        <f t="shared" si="96"/>
        <v>Osborn</v>
      </c>
      <c r="AH513" t="s">
        <v>1827</v>
      </c>
      <c r="AI513">
        <v>2</v>
      </c>
      <c r="AK513" s="130">
        <v>23</v>
      </c>
      <c r="AL513" s="131">
        <v>9</v>
      </c>
      <c r="AM513" s="131">
        <v>110</v>
      </c>
      <c r="AN513" s="133">
        <v>55855</v>
      </c>
      <c r="AO513">
        <f t="shared" si="100"/>
        <v>23009</v>
      </c>
      <c r="AP513" s="74" t="s">
        <v>1579</v>
      </c>
    </row>
    <row r="514" spans="1:42" hidden="1" outlineLevel="1" x14ac:dyDescent="0.2">
      <c r="A514" t="s">
        <v>1229</v>
      </c>
      <c r="B514" s="10" t="s">
        <v>977</v>
      </c>
      <c r="C514" s="1">
        <f t="shared" si="91"/>
        <v>269</v>
      </c>
      <c r="D514" s="7">
        <f t="shared" si="97"/>
        <v>1</v>
      </c>
      <c r="E514" s="7">
        <f t="shared" si="98"/>
        <v>2</v>
      </c>
      <c r="F514" s="7">
        <f t="shared" si="99"/>
        <v>3</v>
      </c>
      <c r="G514" s="1">
        <f t="shared" si="101"/>
        <v>32</v>
      </c>
      <c r="H514" s="2">
        <f t="shared" si="102"/>
        <v>0.11895910780669144</v>
      </c>
      <c r="I514" s="8"/>
      <c r="J514" s="2">
        <f t="shared" si="92"/>
        <v>0.45353159851301117</v>
      </c>
      <c r="K514" s="2">
        <f t="shared" si="93"/>
        <v>0.33457249070631973</v>
      </c>
      <c r="L514" s="2">
        <f t="shared" si="94"/>
        <v>0.17472118959107807</v>
      </c>
      <c r="M514" s="2">
        <f t="shared" si="95"/>
        <v>3.7174721189591031E-2</v>
      </c>
      <c r="N514" s="1">
        <v>122</v>
      </c>
      <c r="O514" s="1">
        <v>90</v>
      </c>
      <c r="P514" s="1">
        <v>47</v>
      </c>
      <c r="Q514" s="1">
        <v>10</v>
      </c>
      <c r="R514" s="1">
        <v>0</v>
      </c>
      <c r="S514" s="68">
        <v>0</v>
      </c>
      <c r="T514" s="1">
        <v>0</v>
      </c>
      <c r="U514" s="1"/>
      <c r="V514" s="1"/>
      <c r="W514" s="1"/>
      <c r="X514" s="1"/>
      <c r="Y514" s="1"/>
      <c r="Z514" s="1"/>
      <c r="AA514" s="1"/>
      <c r="AB514" s="1"/>
      <c r="AG514" t="str">
        <f t="shared" si="96"/>
        <v>Otis</v>
      </c>
      <c r="AH514" t="s">
        <v>1827</v>
      </c>
      <c r="AI514">
        <v>2</v>
      </c>
      <c r="AK514" s="130">
        <v>23</v>
      </c>
      <c r="AL514" s="131">
        <v>9</v>
      </c>
      <c r="AM514" s="131">
        <v>115</v>
      </c>
      <c r="AN514" s="133">
        <v>55890</v>
      </c>
      <c r="AO514">
        <f t="shared" si="100"/>
        <v>23009</v>
      </c>
      <c r="AP514" s="74" t="s">
        <v>1579</v>
      </c>
    </row>
    <row r="515" spans="1:42" hidden="1" outlineLevel="1" x14ac:dyDescent="0.2">
      <c r="A515" t="s">
        <v>923</v>
      </c>
      <c r="B515" s="10" t="s">
        <v>977</v>
      </c>
      <c r="C515" s="1">
        <f t="shared" ref="C515:C578" si="103">SUM(N515:AE515)</f>
        <v>730</v>
      </c>
      <c r="D515" s="7">
        <f t="shared" si="97"/>
        <v>1</v>
      </c>
      <c r="E515" s="7">
        <f t="shared" si="98"/>
        <v>2</v>
      </c>
      <c r="F515" s="7">
        <f t="shared" si="99"/>
        <v>3</v>
      </c>
      <c r="G515" s="1">
        <f t="shared" si="101"/>
        <v>123</v>
      </c>
      <c r="H515" s="2">
        <f t="shared" si="102"/>
        <v>0.16849315068493151</v>
      </c>
      <c r="I515" s="8"/>
      <c r="J515" s="2">
        <f t="shared" si="92"/>
        <v>0.50410958904109593</v>
      </c>
      <c r="K515" s="2">
        <f t="shared" si="93"/>
        <v>0.33561643835616439</v>
      </c>
      <c r="L515" s="2">
        <f t="shared" si="94"/>
        <v>0.13150684931506848</v>
      </c>
      <c r="M515" s="2">
        <f t="shared" si="95"/>
        <v>2.8767123287671198E-2</v>
      </c>
      <c r="N515" s="1">
        <v>368</v>
      </c>
      <c r="O515" s="1">
        <v>245</v>
      </c>
      <c r="P515" s="1">
        <v>96</v>
      </c>
      <c r="Q515" s="1">
        <v>17</v>
      </c>
      <c r="R515" s="1">
        <v>4</v>
      </c>
      <c r="S515" s="68">
        <v>0</v>
      </c>
      <c r="T515" s="1">
        <v>0</v>
      </c>
      <c r="U515" s="1"/>
      <c r="V515" s="1"/>
      <c r="W515" s="1"/>
      <c r="X515" s="1"/>
      <c r="Y515" s="1"/>
      <c r="Z515" s="1"/>
      <c r="AA515" s="1"/>
      <c r="AB515" s="1"/>
      <c r="AG515" t="str">
        <f t="shared" si="96"/>
        <v>Otisfield</v>
      </c>
      <c r="AH515" t="s">
        <v>1026</v>
      </c>
      <c r="AI515">
        <v>2</v>
      </c>
      <c r="AK515" s="130">
        <v>23</v>
      </c>
      <c r="AL515" s="131">
        <v>17</v>
      </c>
      <c r="AM515" s="131">
        <v>108</v>
      </c>
      <c r="AN515" s="133">
        <v>55960</v>
      </c>
      <c r="AO515">
        <f t="shared" si="100"/>
        <v>23017</v>
      </c>
      <c r="AP515" s="74" t="s">
        <v>1579</v>
      </c>
    </row>
    <row r="516" spans="1:42" hidden="1" outlineLevel="1" x14ac:dyDescent="0.2">
      <c r="A516" t="s">
        <v>581</v>
      </c>
      <c r="B516" s="10" t="s">
        <v>977</v>
      </c>
      <c r="C516" s="1">
        <f t="shared" si="103"/>
        <v>909</v>
      </c>
      <c r="D516" s="7">
        <f t="shared" si="97"/>
        <v>2</v>
      </c>
      <c r="E516" s="7">
        <f t="shared" si="98"/>
        <v>1</v>
      </c>
      <c r="F516" s="7">
        <f t="shared" si="99"/>
        <v>3</v>
      </c>
      <c r="G516" s="1">
        <f t="shared" si="101"/>
        <v>30</v>
      </c>
      <c r="H516" s="2">
        <f t="shared" si="102"/>
        <v>3.3003300330033E-2</v>
      </c>
      <c r="I516" s="8"/>
      <c r="J516" s="2">
        <f t="shared" ref="J516:J579" si="104">IF(C516=0,"-",N516/C516)</f>
        <v>0.39933993399339934</v>
      </c>
      <c r="K516" s="2">
        <f t="shared" ref="K516:K579" si="105">IF(C516=0,"-",O516/C516)</f>
        <v>0.43234323432343236</v>
      </c>
      <c r="L516" s="2">
        <f t="shared" ref="L516:L579" si="106">IF(C516=0,"-",P516/C516)</f>
        <v>0.12651265126512651</v>
      </c>
      <c r="M516" s="2">
        <f t="shared" ref="M516:M579" si="107">IF(C516=0,"-",(1-J516-K516-L516))</f>
        <v>4.1804180418041736E-2</v>
      </c>
      <c r="N516" s="1">
        <v>363</v>
      </c>
      <c r="O516" s="1">
        <v>393</v>
      </c>
      <c r="P516" s="1">
        <v>115</v>
      </c>
      <c r="Q516" s="1">
        <v>32</v>
      </c>
      <c r="R516" s="1">
        <v>3</v>
      </c>
      <c r="S516" s="68">
        <v>3</v>
      </c>
      <c r="T516" s="1">
        <v>0</v>
      </c>
      <c r="U516" s="1"/>
      <c r="V516" s="1"/>
      <c r="W516" s="1"/>
      <c r="X516" s="1"/>
      <c r="Y516" s="1"/>
      <c r="Z516" s="1"/>
      <c r="AA516" s="1"/>
      <c r="AB516" s="1"/>
      <c r="AG516" t="str">
        <f t="shared" si="96"/>
        <v>Owls Head</v>
      </c>
      <c r="AH516" t="s">
        <v>2545</v>
      </c>
      <c r="AI516">
        <v>1</v>
      </c>
      <c r="AK516" s="130">
        <v>23</v>
      </c>
      <c r="AL516" s="131">
        <v>13</v>
      </c>
      <c r="AM516" s="131">
        <v>45</v>
      </c>
      <c r="AN516" s="133">
        <v>56135</v>
      </c>
      <c r="AO516">
        <f t="shared" si="100"/>
        <v>23013</v>
      </c>
      <c r="AP516" s="74" t="s">
        <v>1579</v>
      </c>
    </row>
    <row r="517" spans="1:42" hidden="1" outlineLevel="1" x14ac:dyDescent="0.2">
      <c r="A517" t="s">
        <v>3400</v>
      </c>
      <c r="B517" s="10" t="s">
        <v>977</v>
      </c>
      <c r="C517" s="1">
        <f t="shared" si="103"/>
        <v>44</v>
      </c>
      <c r="D517" s="7">
        <f t="shared" si="97"/>
        <v>1</v>
      </c>
      <c r="E517" s="7">
        <f t="shared" si="98"/>
        <v>2</v>
      </c>
      <c r="F517" s="7">
        <f t="shared" si="99"/>
        <v>3</v>
      </c>
      <c r="G517" s="1">
        <f t="shared" si="101"/>
        <v>2</v>
      </c>
      <c r="H517" s="2">
        <f t="shared" si="102"/>
        <v>4.5454545454545456E-2</v>
      </c>
      <c r="I517" s="8"/>
      <c r="J517" s="2">
        <f t="shared" si="104"/>
        <v>0.43181818181818182</v>
      </c>
      <c r="K517" s="2">
        <f t="shared" si="105"/>
        <v>0.38636363636363635</v>
      </c>
      <c r="L517" s="2">
        <f t="shared" si="106"/>
        <v>0.18181818181818182</v>
      </c>
      <c r="M517" s="2">
        <f t="shared" si="107"/>
        <v>-5.5511151231257827E-17</v>
      </c>
      <c r="N517" s="1">
        <v>19</v>
      </c>
      <c r="O517" s="1">
        <v>17</v>
      </c>
      <c r="P517" s="1">
        <v>8</v>
      </c>
      <c r="Q517" s="1">
        <v>0</v>
      </c>
      <c r="R517" s="1">
        <v>0</v>
      </c>
      <c r="S517" s="68">
        <v>0</v>
      </c>
      <c r="T517" s="1">
        <v>0</v>
      </c>
      <c r="U517" s="1"/>
      <c r="V517" s="1"/>
      <c r="W517" s="1"/>
      <c r="X517" s="1"/>
      <c r="Y517" s="1"/>
      <c r="Z517" s="1"/>
      <c r="AA517" s="1"/>
      <c r="AB517" s="1"/>
      <c r="AG517" t="str">
        <f t="shared" si="96"/>
        <v>Oxbow</v>
      </c>
      <c r="AH517" t="s">
        <v>512</v>
      </c>
      <c r="AI517">
        <v>2</v>
      </c>
      <c r="AK517" s="130">
        <v>23</v>
      </c>
      <c r="AL517" s="131">
        <v>3</v>
      </c>
      <c r="AM517" s="131">
        <v>250</v>
      </c>
      <c r="AN517" s="133">
        <v>56205</v>
      </c>
      <c r="AO517">
        <f t="shared" si="100"/>
        <v>23003</v>
      </c>
      <c r="AP517" s="74" t="s">
        <v>3327</v>
      </c>
    </row>
    <row r="518" spans="1:42" hidden="1" outlineLevel="1" x14ac:dyDescent="0.2">
      <c r="A518" t="s">
        <v>1026</v>
      </c>
      <c r="B518" s="10" t="s">
        <v>977</v>
      </c>
      <c r="C518" s="1">
        <f t="shared" si="103"/>
        <v>1524</v>
      </c>
      <c r="D518" s="7">
        <f t="shared" si="97"/>
        <v>1</v>
      </c>
      <c r="E518" s="7">
        <f t="shared" si="98"/>
        <v>2</v>
      </c>
      <c r="F518" s="7">
        <f t="shared" si="99"/>
        <v>3</v>
      </c>
      <c r="G518" s="1">
        <f t="shared" si="101"/>
        <v>267</v>
      </c>
      <c r="H518" s="2">
        <f t="shared" si="102"/>
        <v>0.17519685039370078</v>
      </c>
      <c r="I518" s="8"/>
      <c r="J518" s="2">
        <f t="shared" si="104"/>
        <v>0.49015748031496065</v>
      </c>
      <c r="K518" s="2">
        <f t="shared" si="105"/>
        <v>0.31496062992125984</v>
      </c>
      <c r="L518" s="2">
        <f t="shared" si="106"/>
        <v>0.18307086614173229</v>
      </c>
      <c r="M518" s="2">
        <f t="shared" si="107"/>
        <v>1.1811023622047223E-2</v>
      </c>
      <c r="N518" s="1">
        <v>747</v>
      </c>
      <c r="O518" s="1">
        <v>480</v>
      </c>
      <c r="P518" s="1">
        <v>279</v>
      </c>
      <c r="Q518" s="1">
        <v>8</v>
      </c>
      <c r="R518" s="1">
        <v>6</v>
      </c>
      <c r="S518" s="68">
        <v>1</v>
      </c>
      <c r="T518" s="1">
        <v>3</v>
      </c>
      <c r="U518" s="1"/>
      <c r="V518" s="1"/>
      <c r="W518" s="1"/>
      <c r="X518" s="1"/>
      <c r="Y518" s="1"/>
      <c r="Z518" s="1"/>
      <c r="AA518" s="1"/>
      <c r="AB518" s="1"/>
      <c r="AG518" t="str">
        <f t="shared" ref="AG518:AG581" si="108">A518</f>
        <v>Oxford</v>
      </c>
      <c r="AH518" t="s">
        <v>1026</v>
      </c>
      <c r="AI518">
        <v>2</v>
      </c>
      <c r="AK518" s="130">
        <v>23</v>
      </c>
      <c r="AL518" s="131">
        <v>17</v>
      </c>
      <c r="AM518" s="131">
        <v>110</v>
      </c>
      <c r="AN518" s="133">
        <v>56310</v>
      </c>
      <c r="AO518">
        <f t="shared" si="100"/>
        <v>23017</v>
      </c>
      <c r="AP518" s="74" t="s">
        <v>1579</v>
      </c>
    </row>
    <row r="519" spans="1:42" hidden="1" outlineLevel="1" x14ac:dyDescent="0.2">
      <c r="A519" t="s">
        <v>1529</v>
      </c>
      <c r="B519" s="10" t="s">
        <v>977</v>
      </c>
      <c r="C519" s="1">
        <f t="shared" si="103"/>
        <v>607</v>
      </c>
      <c r="D519" s="7">
        <f t="shared" si="97"/>
        <v>1</v>
      </c>
      <c r="E519" s="7">
        <f t="shared" si="98"/>
        <v>2</v>
      </c>
      <c r="F519" s="7">
        <f t="shared" si="99"/>
        <v>3</v>
      </c>
      <c r="G519" s="1">
        <f t="shared" si="101"/>
        <v>81</v>
      </c>
      <c r="H519" s="2">
        <f t="shared" si="102"/>
        <v>0.13344316309719934</v>
      </c>
      <c r="I519" s="8"/>
      <c r="J519" s="2">
        <f t="shared" si="104"/>
        <v>0.46622734761120266</v>
      </c>
      <c r="K519" s="2">
        <f t="shared" si="105"/>
        <v>0.33278418451400327</v>
      </c>
      <c r="L519" s="2">
        <f t="shared" si="106"/>
        <v>0.15815485996705106</v>
      </c>
      <c r="M519" s="2">
        <f t="shared" si="107"/>
        <v>4.2833607907743015E-2</v>
      </c>
      <c r="N519" s="1">
        <v>283</v>
      </c>
      <c r="O519" s="1">
        <v>202</v>
      </c>
      <c r="P519" s="1">
        <v>96</v>
      </c>
      <c r="Q519" s="1">
        <v>21</v>
      </c>
      <c r="R519" s="1">
        <v>1</v>
      </c>
      <c r="S519" s="68">
        <v>3</v>
      </c>
      <c r="T519" s="1">
        <v>1</v>
      </c>
      <c r="U519" s="1"/>
      <c r="V519" s="1"/>
      <c r="W519" s="1"/>
      <c r="X519" s="1"/>
      <c r="Y519" s="1"/>
      <c r="Z519" s="1"/>
      <c r="AA519" s="1"/>
      <c r="AB519" s="1"/>
      <c r="AG519" t="str">
        <f t="shared" si="108"/>
        <v>Palermo</v>
      </c>
      <c r="AH519" t="s">
        <v>2960</v>
      </c>
      <c r="AI519">
        <v>2</v>
      </c>
      <c r="AK519" s="130">
        <v>23</v>
      </c>
      <c r="AL519" s="131">
        <v>27</v>
      </c>
      <c r="AM519" s="131">
        <v>80</v>
      </c>
      <c r="AN519" s="133">
        <v>56450</v>
      </c>
      <c r="AO519">
        <f t="shared" si="100"/>
        <v>23027</v>
      </c>
      <c r="AP519" s="74" t="s">
        <v>1579</v>
      </c>
    </row>
    <row r="520" spans="1:42" hidden="1" outlineLevel="1" x14ac:dyDescent="0.2">
      <c r="A520" t="s">
        <v>1204</v>
      </c>
      <c r="B520" s="10" t="s">
        <v>977</v>
      </c>
      <c r="C520" s="1">
        <f t="shared" si="103"/>
        <v>960</v>
      </c>
      <c r="D520" s="7">
        <f t="shared" si="97"/>
        <v>1</v>
      </c>
      <c r="E520" s="7">
        <f t="shared" si="98"/>
        <v>2</v>
      </c>
      <c r="F520" s="7">
        <f t="shared" si="99"/>
        <v>3</v>
      </c>
      <c r="G520" s="1">
        <f t="shared" si="101"/>
        <v>87</v>
      </c>
      <c r="H520" s="2">
        <f t="shared" si="102"/>
        <v>9.0624999999999997E-2</v>
      </c>
      <c r="I520" s="8"/>
      <c r="J520" s="2">
        <f t="shared" si="104"/>
        <v>0.39791666666666664</v>
      </c>
      <c r="K520" s="2">
        <f t="shared" si="105"/>
        <v>0.30729166666666669</v>
      </c>
      <c r="L520" s="2">
        <f t="shared" si="106"/>
        <v>0.27083333333333331</v>
      </c>
      <c r="M520" s="2">
        <f t="shared" si="107"/>
        <v>2.3958333333333304E-2</v>
      </c>
      <c r="N520" s="1">
        <v>382</v>
      </c>
      <c r="O520" s="1">
        <v>295</v>
      </c>
      <c r="P520" s="1">
        <v>260</v>
      </c>
      <c r="Q520" s="1">
        <v>9</v>
      </c>
      <c r="R520" s="1">
        <v>4</v>
      </c>
      <c r="S520" s="68">
        <v>10</v>
      </c>
      <c r="T520" s="1">
        <v>0</v>
      </c>
      <c r="U520" s="1"/>
      <c r="V520" s="1"/>
      <c r="W520" s="1"/>
      <c r="X520" s="1"/>
      <c r="Y520" s="1"/>
      <c r="Z520" s="1"/>
      <c r="AA520" s="1"/>
      <c r="AB520" s="1"/>
      <c r="AG520" t="str">
        <f t="shared" si="108"/>
        <v>Palmyra</v>
      </c>
      <c r="AH520" t="s">
        <v>2138</v>
      </c>
      <c r="AI520">
        <v>2</v>
      </c>
      <c r="AK520" s="130">
        <v>23</v>
      </c>
      <c r="AL520" s="131">
        <v>25</v>
      </c>
      <c r="AM520" s="131">
        <v>115</v>
      </c>
      <c r="AN520" s="133">
        <v>56520</v>
      </c>
      <c r="AO520">
        <f t="shared" si="100"/>
        <v>23025</v>
      </c>
      <c r="AP520" s="74" t="s">
        <v>1579</v>
      </c>
    </row>
    <row r="521" spans="1:42" hidden="1" outlineLevel="1" x14ac:dyDescent="0.2">
      <c r="A521" t="s">
        <v>1135</v>
      </c>
      <c r="B521" s="10" t="s">
        <v>977</v>
      </c>
      <c r="C521" s="1">
        <f t="shared" si="103"/>
        <v>2041</v>
      </c>
      <c r="D521" s="7">
        <f t="shared" si="97"/>
        <v>1</v>
      </c>
      <c r="E521" s="7">
        <f t="shared" si="98"/>
        <v>2</v>
      </c>
      <c r="F521" s="7">
        <f t="shared" si="99"/>
        <v>3</v>
      </c>
      <c r="G521" s="1">
        <f t="shared" si="101"/>
        <v>392</v>
      </c>
      <c r="H521" s="2">
        <f t="shared" si="102"/>
        <v>0.19206271435570799</v>
      </c>
      <c r="I521" s="8"/>
      <c r="J521" s="2">
        <f t="shared" si="104"/>
        <v>0.50759431651151399</v>
      </c>
      <c r="K521" s="2">
        <f t="shared" si="105"/>
        <v>0.315531602155806</v>
      </c>
      <c r="L521" s="2">
        <f t="shared" si="106"/>
        <v>0.15090641842234198</v>
      </c>
      <c r="M521" s="2">
        <f t="shared" si="107"/>
        <v>2.596766291033803E-2</v>
      </c>
      <c r="N521" s="1">
        <v>1036</v>
      </c>
      <c r="O521" s="1">
        <v>644</v>
      </c>
      <c r="P521" s="1">
        <v>308</v>
      </c>
      <c r="Q521" s="1">
        <v>35</v>
      </c>
      <c r="R521" s="1">
        <v>11</v>
      </c>
      <c r="S521" s="68">
        <v>4</v>
      </c>
      <c r="T521" s="1">
        <v>1</v>
      </c>
      <c r="U521" s="1"/>
      <c r="V521" s="1"/>
      <c r="W521" s="1">
        <v>2</v>
      </c>
      <c r="X521" s="1"/>
      <c r="Y521" s="1"/>
      <c r="Z521" s="1"/>
      <c r="AA521" s="1"/>
      <c r="AB521" s="1"/>
      <c r="AG521" t="str">
        <f t="shared" si="108"/>
        <v>Paris</v>
      </c>
      <c r="AH521" t="s">
        <v>1026</v>
      </c>
      <c r="AI521">
        <v>2</v>
      </c>
      <c r="AK521" s="130">
        <v>23</v>
      </c>
      <c r="AL521" s="131">
        <v>17</v>
      </c>
      <c r="AM521" s="131">
        <v>115</v>
      </c>
      <c r="AN521" s="133">
        <v>56625</v>
      </c>
      <c r="AO521">
        <f t="shared" si="100"/>
        <v>23017</v>
      </c>
      <c r="AP521" s="74" t="s">
        <v>1579</v>
      </c>
    </row>
    <row r="522" spans="1:42" hidden="1" outlineLevel="1" x14ac:dyDescent="0.2">
      <c r="A522" t="s">
        <v>1136</v>
      </c>
      <c r="B522" s="10" t="s">
        <v>977</v>
      </c>
      <c r="C522" s="1">
        <f t="shared" si="103"/>
        <v>362</v>
      </c>
      <c r="D522" s="7">
        <f t="shared" si="97"/>
        <v>1</v>
      </c>
      <c r="E522" s="7">
        <f t="shared" si="98"/>
        <v>2</v>
      </c>
      <c r="F522" s="7">
        <f t="shared" si="99"/>
        <v>3</v>
      </c>
      <c r="G522" s="1">
        <f t="shared" si="101"/>
        <v>64</v>
      </c>
      <c r="H522" s="2">
        <f t="shared" si="102"/>
        <v>0.17679558011049723</v>
      </c>
      <c r="I522" s="8"/>
      <c r="J522" s="2">
        <f t="shared" si="104"/>
        <v>0.4585635359116022</v>
      </c>
      <c r="K522" s="2">
        <f t="shared" si="105"/>
        <v>0.28176795580110497</v>
      </c>
      <c r="L522" s="2">
        <f t="shared" si="106"/>
        <v>0.21546961325966851</v>
      </c>
      <c r="M522" s="2">
        <f t="shared" si="107"/>
        <v>4.4198895027624252E-2</v>
      </c>
      <c r="N522" s="1">
        <v>166</v>
      </c>
      <c r="O522" s="1">
        <v>102</v>
      </c>
      <c r="P522" s="1">
        <v>78</v>
      </c>
      <c r="Q522" s="1">
        <v>7</v>
      </c>
      <c r="R522" s="1">
        <v>2</v>
      </c>
      <c r="S522" s="68">
        <v>4</v>
      </c>
      <c r="T522" s="1">
        <v>3</v>
      </c>
      <c r="U522" s="1"/>
      <c r="V522" s="1"/>
      <c r="W522" s="1"/>
      <c r="X522" s="1"/>
      <c r="Y522" s="1"/>
      <c r="Z522" s="1"/>
      <c r="AA522" s="1"/>
      <c r="AB522" s="1"/>
      <c r="AG522" t="str">
        <f t="shared" si="108"/>
        <v>Parkman</v>
      </c>
      <c r="AH522" t="s">
        <v>727</v>
      </c>
      <c r="AI522">
        <v>2</v>
      </c>
      <c r="AK522" s="130">
        <v>23</v>
      </c>
      <c r="AL522" s="131">
        <v>21</v>
      </c>
      <c r="AM522" s="131">
        <v>75</v>
      </c>
      <c r="AN522" s="133">
        <v>56765</v>
      </c>
      <c r="AO522">
        <f t="shared" si="100"/>
        <v>23021</v>
      </c>
      <c r="AP522" s="74" t="s">
        <v>1579</v>
      </c>
    </row>
    <row r="523" spans="1:42" hidden="1" outlineLevel="1" x14ac:dyDescent="0.2">
      <c r="A523" t="s">
        <v>11</v>
      </c>
      <c r="B523" s="10" t="s">
        <v>977</v>
      </c>
      <c r="C523" s="1">
        <f t="shared" si="103"/>
        <v>734</v>
      </c>
      <c r="D523" s="7">
        <f t="shared" si="97"/>
        <v>1</v>
      </c>
      <c r="E523" s="7">
        <f t="shared" si="98"/>
        <v>2</v>
      </c>
      <c r="F523" s="7">
        <f t="shared" si="99"/>
        <v>3</v>
      </c>
      <c r="G523" s="1">
        <f t="shared" si="101"/>
        <v>111</v>
      </c>
      <c r="H523" s="2">
        <f t="shared" si="102"/>
        <v>0.15122615803814715</v>
      </c>
      <c r="I523" s="8"/>
      <c r="J523" s="2">
        <f t="shared" si="104"/>
        <v>0.4659400544959128</v>
      </c>
      <c r="K523" s="2">
        <f t="shared" si="105"/>
        <v>0.31471389645776565</v>
      </c>
      <c r="L523" s="2">
        <f t="shared" si="106"/>
        <v>0.17983651226158037</v>
      </c>
      <c r="M523" s="2">
        <f t="shared" si="107"/>
        <v>3.9509536784741173E-2</v>
      </c>
      <c r="N523" s="1">
        <v>342</v>
      </c>
      <c r="O523" s="1">
        <v>231</v>
      </c>
      <c r="P523" s="1">
        <v>132</v>
      </c>
      <c r="Q523" s="1">
        <v>19</v>
      </c>
      <c r="R523" s="1">
        <v>1</v>
      </c>
      <c r="S523" s="68">
        <v>8</v>
      </c>
      <c r="T523" s="1">
        <v>1</v>
      </c>
      <c r="U523" s="1"/>
      <c r="V523" s="1"/>
      <c r="W523" s="1">
        <v>0</v>
      </c>
      <c r="X523" s="1"/>
      <c r="Y523" s="1"/>
      <c r="Z523" s="1"/>
      <c r="AA523" s="1"/>
      <c r="AB523" s="1"/>
      <c r="AG523" t="str">
        <f t="shared" si="108"/>
        <v>Parsonsfield</v>
      </c>
      <c r="AH523" t="s">
        <v>2961</v>
      </c>
      <c r="AI523">
        <v>1</v>
      </c>
      <c r="AK523" s="130">
        <v>23</v>
      </c>
      <c r="AL523" s="131">
        <v>31</v>
      </c>
      <c r="AM523" s="131">
        <v>105</v>
      </c>
      <c r="AN523" s="133">
        <v>56870</v>
      </c>
      <c r="AO523">
        <f t="shared" si="100"/>
        <v>23031</v>
      </c>
      <c r="AP523" s="74" t="s">
        <v>1579</v>
      </c>
    </row>
    <row r="524" spans="1:42" hidden="1" outlineLevel="1" x14ac:dyDescent="0.2">
      <c r="A524" t="s">
        <v>1494</v>
      </c>
      <c r="B524" s="10" t="s">
        <v>977</v>
      </c>
      <c r="C524" s="1">
        <f t="shared" si="103"/>
        <v>207</v>
      </c>
      <c r="D524" s="7">
        <f t="shared" si="97"/>
        <v>1</v>
      </c>
      <c r="E524" s="7">
        <f t="shared" si="98"/>
        <v>2</v>
      </c>
      <c r="F524" s="7">
        <f t="shared" si="99"/>
        <v>3</v>
      </c>
      <c r="G524" s="1">
        <f t="shared" si="101"/>
        <v>30</v>
      </c>
      <c r="H524" s="2">
        <f t="shared" si="102"/>
        <v>0.14492753623188406</v>
      </c>
      <c r="I524" s="8"/>
      <c r="J524" s="2">
        <f t="shared" si="104"/>
        <v>0.45893719806763283</v>
      </c>
      <c r="K524" s="2">
        <f t="shared" si="105"/>
        <v>0.3140096618357488</v>
      </c>
      <c r="L524" s="2">
        <f t="shared" si="106"/>
        <v>0.21739130434782608</v>
      </c>
      <c r="M524" s="2">
        <f t="shared" si="107"/>
        <v>9.6618357487922302E-3</v>
      </c>
      <c r="N524" s="1">
        <v>95</v>
      </c>
      <c r="O524" s="1">
        <v>65</v>
      </c>
      <c r="P524" s="1">
        <v>45</v>
      </c>
      <c r="Q524" s="1">
        <v>1</v>
      </c>
      <c r="R524" s="1">
        <v>0</v>
      </c>
      <c r="S524" s="68">
        <v>1</v>
      </c>
      <c r="T524" s="1">
        <v>0</v>
      </c>
      <c r="U524" s="1"/>
      <c r="V524" s="1"/>
      <c r="W524" s="1"/>
      <c r="X524" s="1"/>
      <c r="Y524" s="1"/>
      <c r="Z524" s="1"/>
      <c r="AA524" s="1"/>
      <c r="AB524" s="1"/>
      <c r="AG524" t="str">
        <f t="shared" si="108"/>
        <v>Passadumkeag</v>
      </c>
      <c r="AH524" t="s">
        <v>713</v>
      </c>
      <c r="AI524">
        <v>2</v>
      </c>
      <c r="AK524" s="130">
        <v>23</v>
      </c>
      <c r="AL524" s="131">
        <v>19</v>
      </c>
      <c r="AM524" s="131">
        <v>255</v>
      </c>
      <c r="AN524" s="133">
        <v>57045</v>
      </c>
      <c r="AO524">
        <f t="shared" si="100"/>
        <v>23019</v>
      </c>
      <c r="AP524" s="74" t="s">
        <v>1579</v>
      </c>
    </row>
    <row r="525" spans="1:42" hidden="1" outlineLevel="1" x14ac:dyDescent="0.2">
      <c r="A525" t="s">
        <v>1493</v>
      </c>
      <c r="B525" s="10" t="s">
        <v>977</v>
      </c>
      <c r="C525" s="1">
        <f t="shared" si="103"/>
        <v>590</v>
      </c>
      <c r="D525" s="7">
        <f t="shared" si="97"/>
        <v>1</v>
      </c>
      <c r="E525" s="7">
        <f t="shared" si="98"/>
        <v>2</v>
      </c>
      <c r="F525" s="7">
        <f t="shared" si="99"/>
        <v>3</v>
      </c>
      <c r="G525" s="1">
        <f t="shared" si="101"/>
        <v>45</v>
      </c>
      <c r="H525" s="2">
        <f t="shared" si="102"/>
        <v>7.6271186440677971E-2</v>
      </c>
      <c r="I525" s="8"/>
      <c r="J525" s="2">
        <f t="shared" si="104"/>
        <v>0.43559322033898307</v>
      </c>
      <c r="K525" s="2">
        <f t="shared" si="105"/>
        <v>0.35932203389830508</v>
      </c>
      <c r="L525" s="2">
        <f t="shared" si="106"/>
        <v>0.19152542372881357</v>
      </c>
      <c r="M525" s="2">
        <f t="shared" si="107"/>
        <v>1.3559322033898286E-2</v>
      </c>
      <c r="N525" s="1">
        <v>257</v>
      </c>
      <c r="O525" s="1">
        <v>212</v>
      </c>
      <c r="P525" s="1">
        <v>113</v>
      </c>
      <c r="Q525" s="1">
        <v>5</v>
      </c>
      <c r="R525" s="1">
        <v>0</v>
      </c>
      <c r="S525" s="68">
        <v>1</v>
      </c>
      <c r="T525" s="1">
        <v>1</v>
      </c>
      <c r="U525" s="1"/>
      <c r="V525" s="1"/>
      <c r="W525" s="1">
        <v>1</v>
      </c>
      <c r="X525" s="1"/>
      <c r="Y525" s="1"/>
      <c r="Z525" s="1"/>
      <c r="AA525" s="1"/>
      <c r="AB525" s="1"/>
      <c r="AG525" t="str">
        <f t="shared" si="108"/>
        <v>Patten</v>
      </c>
      <c r="AH525" t="s">
        <v>713</v>
      </c>
      <c r="AI525">
        <v>2</v>
      </c>
      <c r="AK525" s="130">
        <v>23</v>
      </c>
      <c r="AL525" s="131">
        <v>19</v>
      </c>
      <c r="AM525" s="131">
        <v>260</v>
      </c>
      <c r="AN525" s="133">
        <v>57150</v>
      </c>
      <c r="AO525">
        <f t="shared" si="100"/>
        <v>23019</v>
      </c>
      <c r="AP525" s="74" t="s">
        <v>1579</v>
      </c>
    </row>
    <row r="526" spans="1:42" hidden="1" outlineLevel="1" x14ac:dyDescent="0.2">
      <c r="A526" t="s">
        <v>1428</v>
      </c>
      <c r="B526" s="10" t="s">
        <v>977</v>
      </c>
      <c r="C526" s="1">
        <f t="shared" si="103"/>
        <v>452</v>
      </c>
      <c r="D526" s="7">
        <f t="shared" si="97"/>
        <v>1</v>
      </c>
      <c r="E526" s="7">
        <f t="shared" si="98"/>
        <v>2</v>
      </c>
      <c r="F526" s="7">
        <f t="shared" si="99"/>
        <v>3</v>
      </c>
      <c r="G526" s="1">
        <f t="shared" si="101"/>
        <v>103</v>
      </c>
      <c r="H526" s="2">
        <f t="shared" si="102"/>
        <v>0.22787610619469026</v>
      </c>
      <c r="I526" s="8"/>
      <c r="J526" s="2">
        <f t="shared" si="104"/>
        <v>0.51548672566371678</v>
      </c>
      <c r="K526" s="2">
        <f t="shared" si="105"/>
        <v>0.28761061946902655</v>
      </c>
      <c r="L526" s="2">
        <f t="shared" si="106"/>
        <v>0.14601769911504425</v>
      </c>
      <c r="M526" s="2">
        <f t="shared" si="107"/>
        <v>5.0884955752212413E-2</v>
      </c>
      <c r="N526" s="1">
        <v>233</v>
      </c>
      <c r="O526" s="1">
        <v>130</v>
      </c>
      <c r="P526" s="1">
        <v>66</v>
      </c>
      <c r="Q526" s="1">
        <v>13</v>
      </c>
      <c r="R526" s="1">
        <v>6</v>
      </c>
      <c r="S526" s="68">
        <v>4</v>
      </c>
      <c r="T526" s="1">
        <v>0</v>
      </c>
      <c r="U526" s="1"/>
      <c r="V526" s="1"/>
      <c r="W526" s="1"/>
      <c r="X526" s="1"/>
      <c r="Y526" s="1"/>
      <c r="Z526" s="1"/>
      <c r="AA526" s="1"/>
      <c r="AB526" s="1"/>
      <c r="AG526" t="str">
        <f t="shared" si="108"/>
        <v>Pembroke</v>
      </c>
      <c r="AH526" t="s">
        <v>3298</v>
      </c>
      <c r="AI526">
        <v>2</v>
      </c>
      <c r="AK526" s="130">
        <v>23</v>
      </c>
      <c r="AL526" s="131">
        <v>29</v>
      </c>
      <c r="AM526" s="131">
        <v>160</v>
      </c>
      <c r="AN526" s="133">
        <v>57780</v>
      </c>
      <c r="AO526">
        <f t="shared" si="100"/>
        <v>23029</v>
      </c>
      <c r="AP526" s="74" t="s">
        <v>1579</v>
      </c>
    </row>
    <row r="527" spans="1:42" hidden="1" outlineLevel="1" x14ac:dyDescent="0.2">
      <c r="A527" t="s">
        <v>713</v>
      </c>
      <c r="B527" s="10" t="s">
        <v>977</v>
      </c>
      <c r="C527" s="1">
        <f t="shared" si="103"/>
        <v>676</v>
      </c>
      <c r="D527" s="7">
        <f t="shared" si="97"/>
        <v>1</v>
      </c>
      <c r="E527" s="7">
        <f t="shared" si="98"/>
        <v>2</v>
      </c>
      <c r="F527" s="7">
        <f t="shared" si="99"/>
        <v>3</v>
      </c>
      <c r="G527" s="1">
        <f t="shared" si="101"/>
        <v>80</v>
      </c>
      <c r="H527" s="2">
        <f t="shared" si="102"/>
        <v>0.11834319526627218</v>
      </c>
      <c r="I527" s="8"/>
      <c r="J527" s="2">
        <f t="shared" si="104"/>
        <v>0.44674556213017752</v>
      </c>
      <c r="K527" s="2">
        <f t="shared" si="105"/>
        <v>0.32840236686390534</v>
      </c>
      <c r="L527" s="2">
        <f t="shared" si="106"/>
        <v>0.15828402366863906</v>
      </c>
      <c r="M527" s="2">
        <f t="shared" si="107"/>
        <v>6.6568047337278141E-2</v>
      </c>
      <c r="N527" s="1">
        <v>302</v>
      </c>
      <c r="O527" s="1">
        <v>222</v>
      </c>
      <c r="P527" s="1">
        <v>107</v>
      </c>
      <c r="Q527" s="1">
        <v>42</v>
      </c>
      <c r="R527" s="1">
        <v>2</v>
      </c>
      <c r="S527" s="68">
        <v>1</v>
      </c>
      <c r="T527" s="1">
        <v>0</v>
      </c>
      <c r="U527" s="1"/>
      <c r="V527" s="1"/>
      <c r="W527" s="1"/>
      <c r="X527" s="1"/>
      <c r="Y527" s="1"/>
      <c r="Z527" s="1"/>
      <c r="AA527" s="1"/>
      <c r="AB527" s="1"/>
      <c r="AG527" t="str">
        <f t="shared" si="108"/>
        <v>Penobscot</v>
      </c>
      <c r="AH527" t="s">
        <v>1827</v>
      </c>
      <c r="AI527">
        <v>2</v>
      </c>
      <c r="AK527" s="130">
        <v>23</v>
      </c>
      <c r="AL527" s="131">
        <v>9</v>
      </c>
      <c r="AM527" s="131">
        <v>120</v>
      </c>
      <c r="AN527" s="133">
        <v>57920</v>
      </c>
      <c r="AO527">
        <f t="shared" si="100"/>
        <v>23009</v>
      </c>
      <c r="AP527" s="74" t="s">
        <v>1579</v>
      </c>
    </row>
    <row r="528" spans="1:42" hidden="1" outlineLevel="1" x14ac:dyDescent="0.2">
      <c r="A528" s="37" t="s">
        <v>3438</v>
      </c>
      <c r="B528" s="10" t="s">
        <v>977</v>
      </c>
      <c r="C528" s="1">
        <f t="shared" si="103"/>
        <v>211</v>
      </c>
      <c r="D528" s="7">
        <f t="shared" si="97"/>
        <v>1</v>
      </c>
      <c r="E528" s="7">
        <f t="shared" si="98"/>
        <v>2</v>
      </c>
      <c r="F528" s="7">
        <f t="shared" si="99"/>
        <v>3</v>
      </c>
      <c r="G528" s="1">
        <f t="shared" si="101"/>
        <v>134</v>
      </c>
      <c r="H528" s="2">
        <f t="shared" si="102"/>
        <v>0.63507109004739337</v>
      </c>
      <c r="I528" s="8"/>
      <c r="J528" s="2">
        <f t="shared" si="104"/>
        <v>0.76777251184834128</v>
      </c>
      <c r="K528" s="2">
        <f t="shared" si="105"/>
        <v>0.13270142180094788</v>
      </c>
      <c r="L528" s="2">
        <f t="shared" si="106"/>
        <v>6.6350710900473939E-2</v>
      </c>
      <c r="M528" s="2">
        <f t="shared" si="107"/>
        <v>3.3175355450236907E-2</v>
      </c>
      <c r="N528" s="1">
        <v>162</v>
      </c>
      <c r="O528" s="1">
        <v>28</v>
      </c>
      <c r="P528" s="1">
        <v>14</v>
      </c>
      <c r="Q528" s="1">
        <v>7</v>
      </c>
      <c r="R528" s="1">
        <v>0</v>
      </c>
      <c r="S528" s="68">
        <v>0</v>
      </c>
      <c r="T528" s="1">
        <v>0</v>
      </c>
      <c r="U528" s="1"/>
      <c r="V528" s="1"/>
      <c r="W528" s="1"/>
      <c r="X528" s="1"/>
      <c r="Y528" s="1"/>
      <c r="Z528" s="1"/>
      <c r="AA528" s="1"/>
      <c r="AB528" s="1"/>
      <c r="AG528" t="str">
        <f t="shared" si="108"/>
        <v>Penobscot Nation</v>
      </c>
      <c r="AH528" t="s">
        <v>713</v>
      </c>
      <c r="AI528">
        <v>2</v>
      </c>
      <c r="AK528" s="130">
        <v>23</v>
      </c>
      <c r="AL528" s="131">
        <v>19</v>
      </c>
      <c r="AM528" s="131"/>
      <c r="AN528" s="133">
        <v>34400</v>
      </c>
      <c r="AO528">
        <f t="shared" si="100"/>
        <v>23019</v>
      </c>
      <c r="AP528" s="74" t="s">
        <v>3433</v>
      </c>
    </row>
    <row r="529" spans="1:42" hidden="1" outlineLevel="1" x14ac:dyDescent="0.2">
      <c r="A529" t="s">
        <v>763</v>
      </c>
      <c r="B529" s="10" t="s">
        <v>977</v>
      </c>
      <c r="C529" s="1">
        <f t="shared" si="103"/>
        <v>207</v>
      </c>
      <c r="D529" s="7">
        <f t="shared" si="97"/>
        <v>1</v>
      </c>
      <c r="E529" s="7">
        <f t="shared" si="98"/>
        <v>1</v>
      </c>
      <c r="F529" s="7">
        <f t="shared" si="99"/>
        <v>3</v>
      </c>
      <c r="G529" s="1">
        <f t="shared" si="101"/>
        <v>0</v>
      </c>
      <c r="H529" s="2">
        <f t="shared" si="102"/>
        <v>0</v>
      </c>
      <c r="I529" s="8"/>
      <c r="J529" s="2">
        <f t="shared" si="104"/>
        <v>0.39613526570048307</v>
      </c>
      <c r="K529" s="2">
        <f t="shared" si="105"/>
        <v>0.39613526570048307</v>
      </c>
      <c r="L529" s="2">
        <f t="shared" si="106"/>
        <v>0.19806763285024154</v>
      </c>
      <c r="M529" s="2">
        <f t="shared" si="107"/>
        <v>9.6618357487923134E-3</v>
      </c>
      <c r="N529" s="1">
        <v>82</v>
      </c>
      <c r="O529" s="1">
        <v>82</v>
      </c>
      <c r="P529" s="1">
        <v>41</v>
      </c>
      <c r="Q529" s="1">
        <v>2</v>
      </c>
      <c r="R529" s="1">
        <v>0</v>
      </c>
      <c r="S529" s="68">
        <v>0</v>
      </c>
      <c r="T529" s="1">
        <v>0</v>
      </c>
      <c r="U529" s="1"/>
      <c r="V529" s="1"/>
      <c r="W529" s="1"/>
      <c r="X529" s="1"/>
      <c r="Y529" s="1"/>
      <c r="Z529" s="1"/>
      <c r="AA529" s="1"/>
      <c r="AB529" s="1"/>
      <c r="AG529" t="str">
        <f t="shared" si="108"/>
        <v>Perham</v>
      </c>
      <c r="AH529" t="s">
        <v>512</v>
      </c>
      <c r="AI529">
        <v>2</v>
      </c>
      <c r="AK529" s="130">
        <v>23</v>
      </c>
      <c r="AL529" s="131">
        <v>3</v>
      </c>
      <c r="AM529" s="131">
        <v>255</v>
      </c>
      <c r="AN529" s="133">
        <v>58060</v>
      </c>
      <c r="AO529">
        <f t="shared" si="100"/>
        <v>23003</v>
      </c>
      <c r="AP529" s="74" t="s">
        <v>1579</v>
      </c>
    </row>
    <row r="530" spans="1:42" hidden="1" outlineLevel="1" x14ac:dyDescent="0.2">
      <c r="A530" t="s">
        <v>1857</v>
      </c>
      <c r="B530" s="10" t="s">
        <v>977</v>
      </c>
      <c r="C530" s="1">
        <f t="shared" si="103"/>
        <v>10</v>
      </c>
      <c r="D530" s="7">
        <f t="shared" si="97"/>
        <v>1</v>
      </c>
      <c r="E530" s="7">
        <f t="shared" si="98"/>
        <v>2</v>
      </c>
      <c r="F530" s="7">
        <f t="shared" si="99"/>
        <v>2</v>
      </c>
      <c r="G530" s="1">
        <f t="shared" si="101"/>
        <v>7</v>
      </c>
      <c r="H530" s="2">
        <f t="shared" si="102"/>
        <v>0.7</v>
      </c>
      <c r="I530" s="8"/>
      <c r="J530" s="2">
        <f t="shared" si="104"/>
        <v>0.8</v>
      </c>
      <c r="K530" s="2">
        <f t="shared" si="105"/>
        <v>0.1</v>
      </c>
      <c r="L530" s="2">
        <f t="shared" si="106"/>
        <v>0.1</v>
      </c>
      <c r="M530" s="2">
        <f t="shared" si="107"/>
        <v>-5.5511151231257827E-17</v>
      </c>
      <c r="N530" s="1">
        <v>8</v>
      </c>
      <c r="O530" s="1">
        <v>1</v>
      </c>
      <c r="P530" s="1">
        <v>1</v>
      </c>
      <c r="Q530" s="1">
        <v>0</v>
      </c>
      <c r="R530" s="1">
        <v>0</v>
      </c>
      <c r="S530" s="68">
        <v>0</v>
      </c>
      <c r="T530" s="1">
        <v>0</v>
      </c>
      <c r="U530" s="1"/>
      <c r="V530" s="1"/>
      <c r="W530" s="1"/>
      <c r="X530" s="1"/>
      <c r="Y530" s="1"/>
      <c r="Z530" s="1"/>
      <c r="AA530" s="1"/>
      <c r="AB530" s="1"/>
      <c r="AG530" t="str">
        <f>A530</f>
        <v>Perkins</v>
      </c>
      <c r="AH530" t="s">
        <v>2231</v>
      </c>
      <c r="AI530">
        <v>2</v>
      </c>
      <c r="AK530" s="130">
        <v>23</v>
      </c>
      <c r="AL530" s="131">
        <v>7</v>
      </c>
      <c r="AM530" s="131"/>
      <c r="AN530" s="133">
        <v>58100</v>
      </c>
      <c r="AO530">
        <f t="shared" si="100"/>
        <v>23007</v>
      </c>
      <c r="AP530" s="74" t="s">
        <v>3010</v>
      </c>
    </row>
    <row r="531" spans="1:42" hidden="1" outlineLevel="1" x14ac:dyDescent="0.2">
      <c r="A531" t="s">
        <v>1701</v>
      </c>
      <c r="B531" s="10" t="s">
        <v>977</v>
      </c>
      <c r="C531" s="1">
        <f t="shared" si="103"/>
        <v>343</v>
      </c>
      <c r="D531" s="7">
        <f t="shared" si="97"/>
        <v>1</v>
      </c>
      <c r="E531" s="7">
        <f t="shared" si="98"/>
        <v>2</v>
      </c>
      <c r="F531" s="7">
        <f t="shared" si="99"/>
        <v>3</v>
      </c>
      <c r="G531" s="1">
        <f t="shared" si="101"/>
        <v>48</v>
      </c>
      <c r="H531" s="2">
        <f t="shared" si="102"/>
        <v>0.13994169096209913</v>
      </c>
      <c r="I531" s="8"/>
      <c r="J531" s="2">
        <f t="shared" si="104"/>
        <v>0.478134110787172</v>
      </c>
      <c r="K531" s="2">
        <f t="shared" si="105"/>
        <v>0.33819241982507287</v>
      </c>
      <c r="L531" s="2">
        <f t="shared" si="106"/>
        <v>0.1457725947521866</v>
      </c>
      <c r="M531" s="2">
        <f t="shared" si="107"/>
        <v>3.7900874635568599E-2</v>
      </c>
      <c r="N531" s="1">
        <v>164</v>
      </c>
      <c r="O531" s="1">
        <v>116</v>
      </c>
      <c r="P531" s="1">
        <v>50</v>
      </c>
      <c r="Q531" s="1">
        <v>9</v>
      </c>
      <c r="R531" s="1">
        <v>3</v>
      </c>
      <c r="S531" s="68">
        <v>1</v>
      </c>
      <c r="T531" s="1">
        <v>0</v>
      </c>
      <c r="U531" s="1"/>
      <c r="V531" s="1"/>
      <c r="W531" s="1"/>
      <c r="X531" s="1"/>
      <c r="Y531" s="1"/>
      <c r="Z531" s="1"/>
      <c r="AA531" s="1"/>
      <c r="AB531" s="1"/>
      <c r="AG531" t="str">
        <f t="shared" si="108"/>
        <v>Perry</v>
      </c>
      <c r="AH531" t="s">
        <v>3298</v>
      </c>
      <c r="AI531">
        <v>2</v>
      </c>
      <c r="AK531" s="130">
        <v>23</v>
      </c>
      <c r="AL531" s="131">
        <v>29</v>
      </c>
      <c r="AM531" s="131">
        <v>165</v>
      </c>
      <c r="AN531" s="133">
        <v>58165</v>
      </c>
      <c r="AO531">
        <f t="shared" si="100"/>
        <v>23029</v>
      </c>
      <c r="AP531" s="74" t="s">
        <v>1579</v>
      </c>
    </row>
    <row r="532" spans="1:42" hidden="1" outlineLevel="1" x14ac:dyDescent="0.2">
      <c r="A532" t="s">
        <v>533</v>
      </c>
      <c r="B532" s="10" t="s">
        <v>977</v>
      </c>
      <c r="C532" s="1">
        <f t="shared" si="103"/>
        <v>837</v>
      </c>
      <c r="D532" s="7">
        <f t="shared" si="97"/>
        <v>1</v>
      </c>
      <c r="E532" s="7">
        <f t="shared" si="98"/>
        <v>3</v>
      </c>
      <c r="F532" s="7">
        <f t="shared" si="99"/>
        <v>2</v>
      </c>
      <c r="G532" s="1">
        <f t="shared" si="101"/>
        <v>300</v>
      </c>
      <c r="H532" s="2">
        <f t="shared" si="102"/>
        <v>0.35842293906810035</v>
      </c>
      <c r="I532" s="8"/>
      <c r="J532" s="2">
        <f t="shared" si="104"/>
        <v>0.57228195937873361</v>
      </c>
      <c r="K532" s="2">
        <f t="shared" si="105"/>
        <v>0.19952210274790919</v>
      </c>
      <c r="L532" s="2">
        <f t="shared" si="106"/>
        <v>0.21385902031063322</v>
      </c>
      <c r="M532" s="2">
        <f t="shared" si="107"/>
        <v>1.4336917562723983E-2</v>
      </c>
      <c r="N532" s="1">
        <v>479</v>
      </c>
      <c r="O532" s="1">
        <v>167</v>
      </c>
      <c r="P532" s="1">
        <v>179</v>
      </c>
      <c r="Q532" s="1">
        <v>9</v>
      </c>
      <c r="R532" s="1">
        <v>1</v>
      </c>
      <c r="S532" s="68">
        <v>2</v>
      </c>
      <c r="T532" s="1">
        <v>0</v>
      </c>
      <c r="U532" s="1"/>
      <c r="V532" s="1"/>
      <c r="W532" s="1"/>
      <c r="X532" s="1"/>
      <c r="Y532" s="1"/>
      <c r="Z532" s="1"/>
      <c r="AA532" s="1"/>
      <c r="AB532" s="1"/>
      <c r="AG532" t="str">
        <f t="shared" si="108"/>
        <v>Peru</v>
      </c>
      <c r="AH532" t="s">
        <v>1026</v>
      </c>
      <c r="AI532">
        <v>2</v>
      </c>
      <c r="AK532" s="130">
        <v>23</v>
      </c>
      <c r="AL532" s="131">
        <v>17</v>
      </c>
      <c r="AM532" s="131">
        <v>120</v>
      </c>
      <c r="AN532" s="133">
        <v>58270</v>
      </c>
      <c r="AO532">
        <f t="shared" si="100"/>
        <v>23017</v>
      </c>
      <c r="AP532" s="74" t="s">
        <v>1579</v>
      </c>
    </row>
    <row r="533" spans="1:42" hidden="1" outlineLevel="1" x14ac:dyDescent="0.2">
      <c r="A533" t="s">
        <v>471</v>
      </c>
      <c r="B533" s="10" t="s">
        <v>977</v>
      </c>
      <c r="C533" s="1">
        <f t="shared" si="103"/>
        <v>509</v>
      </c>
      <c r="D533" s="7">
        <f t="shared" si="97"/>
        <v>1</v>
      </c>
      <c r="E533" s="7">
        <f t="shared" si="98"/>
        <v>2</v>
      </c>
      <c r="F533" s="7">
        <f t="shared" si="99"/>
        <v>3</v>
      </c>
      <c r="G533" s="1">
        <f t="shared" si="101"/>
        <v>122</v>
      </c>
      <c r="H533" s="2">
        <f t="shared" si="102"/>
        <v>0.23968565815324164</v>
      </c>
      <c r="I533" s="8"/>
      <c r="J533" s="2">
        <f t="shared" si="104"/>
        <v>0.49312377210216107</v>
      </c>
      <c r="K533" s="2">
        <f t="shared" si="105"/>
        <v>0.25343811394891946</v>
      </c>
      <c r="L533" s="2">
        <f t="shared" si="106"/>
        <v>0.206286836935167</v>
      </c>
      <c r="M533" s="2">
        <f t="shared" si="107"/>
        <v>4.7151277013752463E-2</v>
      </c>
      <c r="N533" s="1">
        <v>251</v>
      </c>
      <c r="O533" s="1">
        <v>129</v>
      </c>
      <c r="P533" s="1">
        <v>105</v>
      </c>
      <c r="Q533" s="1">
        <v>21</v>
      </c>
      <c r="R533" s="1">
        <v>2</v>
      </c>
      <c r="S533" s="68">
        <v>0</v>
      </c>
      <c r="T533" s="1">
        <v>1</v>
      </c>
      <c r="U533" s="1"/>
      <c r="V533" s="1"/>
      <c r="W533" s="1"/>
      <c r="X533" s="1"/>
      <c r="Y533" s="1"/>
      <c r="Z533" s="1"/>
      <c r="AA533" s="1"/>
      <c r="AB533" s="1"/>
      <c r="AG533" t="str">
        <f t="shared" si="108"/>
        <v>Phillips</v>
      </c>
      <c r="AH533" t="s">
        <v>2231</v>
      </c>
      <c r="AI533">
        <v>2</v>
      </c>
      <c r="AK533" s="130">
        <v>23</v>
      </c>
      <c r="AL533" s="131">
        <v>7</v>
      </c>
      <c r="AM533" s="131">
        <v>70</v>
      </c>
      <c r="AN533" s="133">
        <v>58445</v>
      </c>
      <c r="AO533">
        <f t="shared" si="100"/>
        <v>23007</v>
      </c>
      <c r="AP533" s="74" t="s">
        <v>1579</v>
      </c>
    </row>
    <row r="534" spans="1:42" hidden="1" outlineLevel="1" x14ac:dyDescent="0.2">
      <c r="A534" t="s">
        <v>3176</v>
      </c>
      <c r="B534" s="10" t="s">
        <v>977</v>
      </c>
      <c r="C534" s="1">
        <f t="shared" si="103"/>
        <v>1106</v>
      </c>
      <c r="D534" s="7">
        <f t="shared" si="97"/>
        <v>1</v>
      </c>
      <c r="E534" s="7">
        <f t="shared" si="98"/>
        <v>2</v>
      </c>
      <c r="F534" s="7">
        <f t="shared" si="99"/>
        <v>3</v>
      </c>
      <c r="G534" s="1">
        <f t="shared" si="101"/>
        <v>135</v>
      </c>
      <c r="H534" s="2">
        <f t="shared" si="102"/>
        <v>0.12206148282097649</v>
      </c>
      <c r="I534" s="8"/>
      <c r="J534" s="2">
        <f t="shared" si="104"/>
        <v>0.46202531645569622</v>
      </c>
      <c r="K534" s="2">
        <f t="shared" si="105"/>
        <v>0.33996383363471971</v>
      </c>
      <c r="L534" s="2">
        <f t="shared" si="106"/>
        <v>0.16094032549728751</v>
      </c>
      <c r="M534" s="2">
        <f t="shared" si="107"/>
        <v>3.7070524412296552E-2</v>
      </c>
      <c r="N534" s="1">
        <v>511</v>
      </c>
      <c r="O534" s="1">
        <v>376</v>
      </c>
      <c r="P534" s="1">
        <v>178</v>
      </c>
      <c r="Q534" s="1">
        <v>33</v>
      </c>
      <c r="R534" s="1">
        <v>5</v>
      </c>
      <c r="S534" s="68">
        <v>3</v>
      </c>
      <c r="T534" s="1">
        <v>0</v>
      </c>
      <c r="U534" s="1"/>
      <c r="V534" s="1"/>
      <c r="W534" s="1"/>
      <c r="X534" s="1"/>
      <c r="Y534" s="1"/>
      <c r="Z534" s="1"/>
      <c r="AA534" s="1"/>
      <c r="AB534" s="1"/>
      <c r="AG534" t="str">
        <f t="shared" si="108"/>
        <v>Phippsburg</v>
      </c>
      <c r="AH534" t="s">
        <v>499</v>
      </c>
      <c r="AI534">
        <v>1</v>
      </c>
      <c r="AK534" s="130">
        <v>23</v>
      </c>
      <c r="AL534" s="131">
        <v>23</v>
      </c>
      <c r="AM534" s="131">
        <v>30</v>
      </c>
      <c r="AN534" s="133">
        <v>58515</v>
      </c>
      <c r="AO534">
        <f t="shared" si="100"/>
        <v>23023</v>
      </c>
      <c r="AP534" s="74" t="s">
        <v>1579</v>
      </c>
    </row>
    <row r="535" spans="1:42" hidden="1" outlineLevel="1" x14ac:dyDescent="0.2">
      <c r="A535" t="s">
        <v>1892</v>
      </c>
      <c r="B535" s="10" t="s">
        <v>977</v>
      </c>
      <c r="C535" s="1">
        <f t="shared" si="103"/>
        <v>1905</v>
      </c>
      <c r="D535" s="7">
        <f t="shared" si="97"/>
        <v>1</v>
      </c>
      <c r="E535" s="7">
        <f t="shared" si="98"/>
        <v>2</v>
      </c>
      <c r="F535" s="7">
        <f t="shared" si="99"/>
        <v>3</v>
      </c>
      <c r="G535" s="1">
        <f t="shared" si="101"/>
        <v>321</v>
      </c>
      <c r="H535" s="2">
        <f t="shared" si="102"/>
        <v>0.16850393700787403</v>
      </c>
      <c r="I535" s="8"/>
      <c r="J535" s="2">
        <f t="shared" si="104"/>
        <v>0.48346456692913387</v>
      </c>
      <c r="K535" s="2">
        <f t="shared" si="105"/>
        <v>0.31496062992125984</v>
      </c>
      <c r="L535" s="2">
        <f t="shared" si="106"/>
        <v>0.17270341207349083</v>
      </c>
      <c r="M535" s="2">
        <f t="shared" si="107"/>
        <v>2.8871391076115471E-2</v>
      </c>
      <c r="N535" s="1">
        <v>921</v>
      </c>
      <c r="O535" s="1">
        <v>600</v>
      </c>
      <c r="P535" s="1">
        <v>329</v>
      </c>
      <c r="Q535" s="1">
        <v>37</v>
      </c>
      <c r="R535" s="1">
        <v>10</v>
      </c>
      <c r="S535" s="68">
        <v>7</v>
      </c>
      <c r="T535" s="1">
        <v>1</v>
      </c>
      <c r="U535" s="1"/>
      <c r="V535" s="1"/>
      <c r="W535" s="1"/>
      <c r="X535" s="1"/>
      <c r="Y535" s="1"/>
      <c r="Z535" s="1"/>
      <c r="AA535" s="1"/>
      <c r="AB535" s="1"/>
      <c r="AG535" t="str">
        <f t="shared" si="108"/>
        <v>Pittsfield</v>
      </c>
      <c r="AH535" t="s">
        <v>2138</v>
      </c>
      <c r="AI535">
        <v>2</v>
      </c>
      <c r="AK535" s="130">
        <v>23</v>
      </c>
      <c r="AL535" s="131">
        <v>25</v>
      </c>
      <c r="AM535" s="131">
        <v>120</v>
      </c>
      <c r="AN535" s="133">
        <v>59005</v>
      </c>
      <c r="AO535">
        <f t="shared" si="100"/>
        <v>23025</v>
      </c>
      <c r="AP535" s="74" t="s">
        <v>1579</v>
      </c>
    </row>
    <row r="536" spans="1:42" hidden="1" outlineLevel="1" x14ac:dyDescent="0.2">
      <c r="A536" t="s">
        <v>2725</v>
      </c>
      <c r="B536" s="10" t="s">
        <v>977</v>
      </c>
      <c r="C536" s="1">
        <f t="shared" si="103"/>
        <v>1345</v>
      </c>
      <c r="D536" s="7">
        <f t="shared" si="97"/>
        <v>1</v>
      </c>
      <c r="E536" s="7">
        <f t="shared" si="98"/>
        <v>2</v>
      </c>
      <c r="F536" s="7">
        <f t="shared" si="99"/>
        <v>3</v>
      </c>
      <c r="G536" s="1">
        <f t="shared" si="101"/>
        <v>335</v>
      </c>
      <c r="H536" s="2">
        <f t="shared" si="102"/>
        <v>0.24907063197026022</v>
      </c>
      <c r="I536" s="8"/>
      <c r="J536" s="2">
        <f t="shared" si="104"/>
        <v>0.51895910780669141</v>
      </c>
      <c r="K536" s="2">
        <f t="shared" si="105"/>
        <v>0.26988847583643122</v>
      </c>
      <c r="L536" s="2">
        <f t="shared" si="106"/>
        <v>0.19330855018587362</v>
      </c>
      <c r="M536" s="2">
        <f t="shared" si="107"/>
        <v>1.7843866171003753E-2</v>
      </c>
      <c r="N536" s="1">
        <v>698</v>
      </c>
      <c r="O536" s="1">
        <v>363</v>
      </c>
      <c r="P536" s="1">
        <v>260</v>
      </c>
      <c r="Q536" s="1">
        <v>18</v>
      </c>
      <c r="R536" s="1">
        <v>3</v>
      </c>
      <c r="S536" s="68">
        <v>3</v>
      </c>
      <c r="T536" s="1">
        <v>0</v>
      </c>
      <c r="U536" s="1"/>
      <c r="V536" s="1"/>
      <c r="W536" s="1"/>
      <c r="X536" s="1"/>
      <c r="Y536" s="1"/>
      <c r="Z536" s="1"/>
      <c r="AA536" s="1"/>
      <c r="AB536" s="1"/>
      <c r="AG536" t="str">
        <f t="shared" si="108"/>
        <v>Pittston</v>
      </c>
      <c r="AH536" t="s">
        <v>170</v>
      </c>
      <c r="AI536">
        <v>1</v>
      </c>
      <c r="AK536" s="130">
        <v>23</v>
      </c>
      <c r="AL536" s="131">
        <v>11</v>
      </c>
      <c r="AM536" s="131">
        <v>85</v>
      </c>
      <c r="AN536" s="133">
        <v>59110</v>
      </c>
      <c r="AO536">
        <f t="shared" si="100"/>
        <v>23011</v>
      </c>
      <c r="AP536" s="74" t="s">
        <v>1579</v>
      </c>
    </row>
    <row r="537" spans="1:42" hidden="1" outlineLevel="1" x14ac:dyDescent="0.2">
      <c r="A537" t="s">
        <v>3423</v>
      </c>
      <c r="B537" s="10" t="s">
        <v>977</v>
      </c>
      <c r="C537" s="1">
        <f t="shared" si="103"/>
        <v>166</v>
      </c>
      <c r="D537" s="7">
        <f t="shared" si="97"/>
        <v>1</v>
      </c>
      <c r="E537" s="7">
        <f t="shared" si="98"/>
        <v>3</v>
      </c>
      <c r="F537" s="7">
        <f t="shared" si="99"/>
        <v>2</v>
      </c>
      <c r="G537" s="1">
        <f t="shared" si="101"/>
        <v>117</v>
      </c>
      <c r="H537" s="2">
        <f t="shared" si="102"/>
        <v>0.70481927710843373</v>
      </c>
      <c r="I537" s="8"/>
      <c r="J537" s="2">
        <f t="shared" si="104"/>
        <v>0.81927710843373491</v>
      </c>
      <c r="K537" s="2">
        <f t="shared" si="105"/>
        <v>6.0240963855421686E-2</v>
      </c>
      <c r="L537" s="2">
        <f t="shared" si="106"/>
        <v>0.1144578313253012</v>
      </c>
      <c r="M537" s="2">
        <f t="shared" si="107"/>
        <v>6.0240963855422019E-3</v>
      </c>
      <c r="N537" s="1">
        <v>136</v>
      </c>
      <c r="O537" s="1">
        <v>10</v>
      </c>
      <c r="P537" s="1">
        <v>19</v>
      </c>
      <c r="Q537" s="1">
        <v>0</v>
      </c>
      <c r="R537" s="1">
        <v>0</v>
      </c>
      <c r="S537" s="68">
        <v>1</v>
      </c>
      <c r="T537" s="1">
        <v>0</v>
      </c>
      <c r="U537" s="1"/>
      <c r="V537" s="1"/>
      <c r="W537" s="1"/>
      <c r="X537" s="1"/>
      <c r="Y537" s="1"/>
      <c r="Z537" s="1"/>
      <c r="AA537" s="1"/>
      <c r="AB537" s="1"/>
      <c r="AG537" t="str">
        <f t="shared" si="108"/>
        <v>Pleasant Point</v>
      </c>
      <c r="AH537" t="s">
        <v>3298</v>
      </c>
      <c r="AI537">
        <v>2</v>
      </c>
      <c r="AK537" s="130">
        <v>23</v>
      </c>
      <c r="AL537" s="131">
        <v>29</v>
      </c>
      <c r="AM537" s="131"/>
      <c r="AN537" s="133">
        <v>59600</v>
      </c>
      <c r="AO537">
        <f t="shared" si="100"/>
        <v>23029</v>
      </c>
      <c r="AP537" s="74" t="s">
        <v>3433</v>
      </c>
    </row>
    <row r="538" spans="1:42" hidden="1" outlineLevel="1" x14ac:dyDescent="0.2">
      <c r="A538" t="s">
        <v>3401</v>
      </c>
      <c r="B538" s="10" t="s">
        <v>977</v>
      </c>
      <c r="C538" s="1">
        <f t="shared" si="103"/>
        <v>63</v>
      </c>
      <c r="D538" s="7">
        <f t="shared" si="97"/>
        <v>1</v>
      </c>
      <c r="E538" s="7">
        <f t="shared" si="98"/>
        <v>2</v>
      </c>
      <c r="F538" s="7">
        <f t="shared" si="99"/>
        <v>3</v>
      </c>
      <c r="G538" s="1">
        <f t="shared" si="101"/>
        <v>10</v>
      </c>
      <c r="H538" s="2">
        <f t="shared" si="102"/>
        <v>0.15873015873015872</v>
      </c>
      <c r="I538" s="8"/>
      <c r="J538" s="2">
        <f t="shared" si="104"/>
        <v>0.46031746031746029</v>
      </c>
      <c r="K538" s="2">
        <f t="shared" si="105"/>
        <v>0.30158730158730157</v>
      </c>
      <c r="L538" s="2">
        <f t="shared" si="106"/>
        <v>0.20634920634920634</v>
      </c>
      <c r="M538" s="2">
        <f t="shared" si="107"/>
        <v>3.1746031746031855E-2</v>
      </c>
      <c r="N538" s="1">
        <v>29</v>
      </c>
      <c r="O538" s="1">
        <v>19</v>
      </c>
      <c r="P538" s="1">
        <v>13</v>
      </c>
      <c r="Q538" s="1">
        <v>2</v>
      </c>
      <c r="R538" s="1">
        <v>0</v>
      </c>
      <c r="S538" s="68">
        <v>0</v>
      </c>
      <c r="T538" s="1">
        <v>0</v>
      </c>
      <c r="U538" s="1"/>
      <c r="V538" s="1"/>
      <c r="W538" s="1"/>
      <c r="X538" s="1"/>
      <c r="Y538" s="1"/>
      <c r="Z538" s="1"/>
      <c r="AA538" s="1"/>
      <c r="AB538" s="1"/>
      <c r="AG538" t="str">
        <f t="shared" si="108"/>
        <v>Pleasant Ridge</v>
      </c>
      <c r="AH538" t="s">
        <v>2138</v>
      </c>
      <c r="AI538">
        <v>2</v>
      </c>
      <c r="AK538" s="130">
        <v>23</v>
      </c>
      <c r="AL538" s="131">
        <v>25</v>
      </c>
      <c r="AM538" s="131">
        <v>125</v>
      </c>
      <c r="AN538" s="133">
        <v>59705</v>
      </c>
      <c r="AO538">
        <f t="shared" si="100"/>
        <v>23025</v>
      </c>
      <c r="AP538" s="74" t="s">
        <v>3327</v>
      </c>
    </row>
    <row r="539" spans="1:42" hidden="1" outlineLevel="1" x14ac:dyDescent="0.2">
      <c r="A539" t="s">
        <v>2019</v>
      </c>
      <c r="B539" s="10" t="s">
        <v>977</v>
      </c>
      <c r="C539" s="1">
        <f t="shared" si="103"/>
        <v>557</v>
      </c>
      <c r="D539" s="7">
        <f t="shared" si="97"/>
        <v>1</v>
      </c>
      <c r="E539" s="7">
        <f t="shared" si="98"/>
        <v>2</v>
      </c>
      <c r="F539" s="7">
        <f t="shared" si="99"/>
        <v>3</v>
      </c>
      <c r="G539" s="1">
        <f t="shared" si="101"/>
        <v>61</v>
      </c>
      <c r="H539" s="2">
        <f t="shared" si="102"/>
        <v>0.10951526032315978</v>
      </c>
      <c r="I539" s="8"/>
      <c r="J539" s="2">
        <f t="shared" si="104"/>
        <v>0.43267504488330338</v>
      </c>
      <c r="K539" s="2">
        <f t="shared" si="105"/>
        <v>0.3231597845601436</v>
      </c>
      <c r="L539" s="2">
        <f t="shared" si="106"/>
        <v>0.22082585278276481</v>
      </c>
      <c r="M539" s="2">
        <f t="shared" si="107"/>
        <v>2.3339317773788143E-2</v>
      </c>
      <c r="N539" s="1">
        <v>241</v>
      </c>
      <c r="O539" s="1">
        <v>180</v>
      </c>
      <c r="P539" s="1">
        <v>123</v>
      </c>
      <c r="Q539" s="1">
        <v>5</v>
      </c>
      <c r="R539" s="1">
        <v>2</v>
      </c>
      <c r="S539" s="68">
        <v>4</v>
      </c>
      <c r="T539" s="1">
        <v>2</v>
      </c>
      <c r="U539" s="1"/>
      <c r="V539" s="1"/>
      <c r="W539" s="1"/>
      <c r="X539" s="1"/>
      <c r="Y539" s="1"/>
      <c r="Z539" s="1"/>
      <c r="AA539" s="1"/>
      <c r="AB539" s="1"/>
      <c r="AG539" t="str">
        <f t="shared" si="108"/>
        <v>Plymouth</v>
      </c>
      <c r="AH539" t="s">
        <v>713</v>
      </c>
      <c r="AI539">
        <v>2</v>
      </c>
      <c r="AK539" s="130">
        <v>23</v>
      </c>
      <c r="AL539" s="131">
        <v>19</v>
      </c>
      <c r="AM539" s="131">
        <v>265</v>
      </c>
      <c r="AN539" s="133">
        <v>59950</v>
      </c>
      <c r="AO539">
        <f t="shared" si="100"/>
        <v>23019</v>
      </c>
      <c r="AP539" s="74" t="s">
        <v>1579</v>
      </c>
    </row>
    <row r="540" spans="1:42" hidden="1" outlineLevel="1" x14ac:dyDescent="0.2">
      <c r="A540" t="s">
        <v>2726</v>
      </c>
      <c r="B540" s="10" t="s">
        <v>977</v>
      </c>
      <c r="C540" s="1">
        <f t="shared" si="103"/>
        <v>2158</v>
      </c>
      <c r="D540" s="7">
        <f t="shared" si="97"/>
        <v>1</v>
      </c>
      <c r="E540" s="7">
        <f t="shared" si="98"/>
        <v>2</v>
      </c>
      <c r="F540" s="7">
        <f t="shared" si="99"/>
        <v>3</v>
      </c>
      <c r="G540" s="1">
        <f t="shared" si="101"/>
        <v>388</v>
      </c>
      <c r="H540" s="2">
        <f t="shared" si="102"/>
        <v>0.17979610750695088</v>
      </c>
      <c r="I540" s="8"/>
      <c r="J540" s="2">
        <f t="shared" si="104"/>
        <v>0.48563484708063021</v>
      </c>
      <c r="K540" s="2">
        <f t="shared" si="105"/>
        <v>0.30583873957367935</v>
      </c>
      <c r="L540" s="2">
        <f t="shared" si="106"/>
        <v>0.18118628359592215</v>
      </c>
      <c r="M540" s="2">
        <f t="shared" si="107"/>
        <v>2.7340129749768294E-2</v>
      </c>
      <c r="N540" s="1">
        <v>1048</v>
      </c>
      <c r="O540" s="1">
        <v>660</v>
      </c>
      <c r="P540" s="1">
        <v>391</v>
      </c>
      <c r="Q540" s="1">
        <v>31</v>
      </c>
      <c r="R540" s="1">
        <v>18</v>
      </c>
      <c r="S540" s="68">
        <v>7</v>
      </c>
      <c r="T540" s="1">
        <v>3</v>
      </c>
      <c r="U540" s="1"/>
      <c r="V540" s="1"/>
      <c r="W540" s="1"/>
      <c r="X540" s="1"/>
      <c r="Y540" s="1"/>
      <c r="Z540" s="1"/>
      <c r="AA540" s="1"/>
      <c r="AB540" s="1"/>
      <c r="AG540" t="str">
        <f t="shared" si="108"/>
        <v>Poland</v>
      </c>
      <c r="AH540" t="s">
        <v>707</v>
      </c>
      <c r="AI540">
        <v>2</v>
      </c>
      <c r="AK540" s="130">
        <v>23</v>
      </c>
      <c r="AL540" s="131">
        <v>1</v>
      </c>
      <c r="AM540" s="131">
        <v>55</v>
      </c>
      <c r="AN540" s="133">
        <v>60020</v>
      </c>
      <c r="AO540">
        <f t="shared" si="100"/>
        <v>23001</v>
      </c>
      <c r="AP540" s="74" t="s">
        <v>1579</v>
      </c>
    </row>
    <row r="541" spans="1:42" hidden="1" outlineLevel="1" x14ac:dyDescent="0.2">
      <c r="A541" t="s">
        <v>1608</v>
      </c>
      <c r="B541" s="10" t="s">
        <v>977</v>
      </c>
      <c r="C541" s="1">
        <f t="shared" si="103"/>
        <v>272</v>
      </c>
      <c r="D541" s="7">
        <f t="shared" si="97"/>
        <v>1</v>
      </c>
      <c r="E541" s="7">
        <f t="shared" si="98"/>
        <v>2</v>
      </c>
      <c r="F541" s="7">
        <f t="shared" si="99"/>
        <v>3</v>
      </c>
      <c r="G541" s="1">
        <f t="shared" si="101"/>
        <v>72</v>
      </c>
      <c r="H541" s="2">
        <f t="shared" si="102"/>
        <v>0.26470588235294118</v>
      </c>
      <c r="I541" s="8"/>
      <c r="J541" s="2">
        <f t="shared" si="104"/>
        <v>0.5220588235294118</v>
      </c>
      <c r="K541" s="2">
        <f t="shared" si="105"/>
        <v>0.25735294117647056</v>
      </c>
      <c r="L541" s="2">
        <f t="shared" si="106"/>
        <v>0.19485294117647059</v>
      </c>
      <c r="M541" s="2">
        <f t="shared" si="107"/>
        <v>2.5735294117647051E-2</v>
      </c>
      <c r="N541" s="1">
        <v>142</v>
      </c>
      <c r="O541" s="1">
        <v>70</v>
      </c>
      <c r="P541" s="1">
        <v>53</v>
      </c>
      <c r="Q541" s="1">
        <v>3</v>
      </c>
      <c r="R541" s="1">
        <v>4</v>
      </c>
      <c r="S541" s="68">
        <v>0</v>
      </c>
      <c r="T541" s="1">
        <v>0</v>
      </c>
      <c r="U541" s="1"/>
      <c r="V541" s="1"/>
      <c r="W541" s="1"/>
      <c r="X541" s="1"/>
      <c r="Y541" s="1"/>
      <c r="Z541" s="1"/>
      <c r="AA541" s="1"/>
      <c r="AB541" s="1"/>
      <c r="AG541" t="str">
        <f t="shared" si="108"/>
        <v>Portage Lake</v>
      </c>
      <c r="AH541" t="s">
        <v>512</v>
      </c>
      <c r="AI541">
        <v>2</v>
      </c>
      <c r="AK541" s="130">
        <v>23</v>
      </c>
      <c r="AL541" s="131">
        <v>3</v>
      </c>
      <c r="AM541" s="131">
        <v>260</v>
      </c>
      <c r="AN541" s="133">
        <v>60300</v>
      </c>
      <c r="AO541">
        <f t="shared" si="100"/>
        <v>23003</v>
      </c>
      <c r="AP541" s="74" t="s">
        <v>1579</v>
      </c>
    </row>
    <row r="542" spans="1:42" hidden="1" outlineLevel="1" x14ac:dyDescent="0.2">
      <c r="A542" t="s">
        <v>2504</v>
      </c>
      <c r="B542" s="10" t="s">
        <v>977</v>
      </c>
      <c r="C542" s="1">
        <f t="shared" si="103"/>
        <v>651</v>
      </c>
      <c r="D542" s="7">
        <f t="shared" si="97"/>
        <v>1</v>
      </c>
      <c r="E542" s="7">
        <f t="shared" si="98"/>
        <v>2</v>
      </c>
      <c r="F542" s="7">
        <f t="shared" si="99"/>
        <v>3</v>
      </c>
      <c r="G542" s="1">
        <f t="shared" si="101"/>
        <v>41</v>
      </c>
      <c r="H542" s="2">
        <f t="shared" si="102"/>
        <v>6.2980030721966201E-2</v>
      </c>
      <c r="I542" s="8"/>
      <c r="J542" s="2">
        <f t="shared" si="104"/>
        <v>0.41781874039938555</v>
      </c>
      <c r="K542" s="2">
        <f t="shared" si="105"/>
        <v>0.35483870967741937</v>
      </c>
      <c r="L542" s="2">
        <f t="shared" si="106"/>
        <v>0.19662058371735791</v>
      </c>
      <c r="M542" s="2">
        <f t="shared" si="107"/>
        <v>3.0721966205837115E-2</v>
      </c>
      <c r="N542" s="1">
        <v>272</v>
      </c>
      <c r="O542" s="1">
        <v>231</v>
      </c>
      <c r="P542" s="1">
        <v>128</v>
      </c>
      <c r="Q542" s="1">
        <v>19</v>
      </c>
      <c r="R542" s="1">
        <v>0</v>
      </c>
      <c r="S542" s="68">
        <v>0</v>
      </c>
      <c r="T542" s="1">
        <v>1</v>
      </c>
      <c r="U542" s="1"/>
      <c r="V542" s="1"/>
      <c r="W542" s="1"/>
      <c r="X542" s="1"/>
      <c r="Y542" s="1"/>
      <c r="Z542" s="1"/>
      <c r="AA542" s="1"/>
      <c r="AB542" s="1"/>
      <c r="AG542" t="str">
        <f t="shared" si="108"/>
        <v>Porter</v>
      </c>
      <c r="AH542" t="s">
        <v>1026</v>
      </c>
      <c r="AI542">
        <v>2</v>
      </c>
      <c r="AK542" s="130">
        <v>23</v>
      </c>
      <c r="AL542" s="131">
        <v>17</v>
      </c>
      <c r="AM542" s="131">
        <v>125</v>
      </c>
      <c r="AN542" s="133">
        <v>60405</v>
      </c>
      <c r="AO542">
        <f t="shared" si="100"/>
        <v>23017</v>
      </c>
      <c r="AP542" s="74" t="s">
        <v>1579</v>
      </c>
    </row>
    <row r="543" spans="1:42" hidden="1" outlineLevel="1" x14ac:dyDescent="0.2">
      <c r="A543" t="s">
        <v>1609</v>
      </c>
      <c r="B543" s="10" t="s">
        <v>977</v>
      </c>
      <c r="C543" s="1">
        <f t="shared" si="103"/>
        <v>30848</v>
      </c>
      <c r="D543" s="7">
        <f t="shared" si="97"/>
        <v>1</v>
      </c>
      <c r="E543" s="7">
        <f t="shared" si="98"/>
        <v>2</v>
      </c>
      <c r="F543" s="7">
        <f t="shared" si="99"/>
        <v>3</v>
      </c>
      <c r="G543" s="1">
        <f t="shared" si="101"/>
        <v>12577</v>
      </c>
      <c r="H543" s="2">
        <f t="shared" si="102"/>
        <v>0.407708765560166</v>
      </c>
      <c r="I543" s="8"/>
      <c r="J543" s="2">
        <f t="shared" si="104"/>
        <v>0.6403980809128631</v>
      </c>
      <c r="K543" s="2">
        <f t="shared" si="105"/>
        <v>0.2326893153526971</v>
      </c>
      <c r="L543" s="2">
        <f t="shared" si="106"/>
        <v>7.3100363070539423E-2</v>
      </c>
      <c r="M543" s="2">
        <f t="shared" si="107"/>
        <v>5.3812240663900376E-2</v>
      </c>
      <c r="N543" s="1">
        <v>19755</v>
      </c>
      <c r="O543" s="1">
        <v>7178</v>
      </c>
      <c r="P543" s="1">
        <v>2255</v>
      </c>
      <c r="Q543" s="1">
        <v>1363</v>
      </c>
      <c r="R543" s="1">
        <v>198</v>
      </c>
      <c r="S543" s="68">
        <v>39</v>
      </c>
      <c r="T543" s="1">
        <v>57</v>
      </c>
      <c r="U543" s="1"/>
      <c r="V543" s="1"/>
      <c r="W543" s="1">
        <v>3</v>
      </c>
      <c r="X543" s="1"/>
      <c r="Y543" s="1"/>
      <c r="Z543" s="1"/>
      <c r="AA543" s="1"/>
      <c r="AB543" s="1"/>
      <c r="AG543" t="str">
        <f t="shared" si="108"/>
        <v>Portland</v>
      </c>
      <c r="AH543" t="s">
        <v>2220</v>
      </c>
      <c r="AI543">
        <v>1</v>
      </c>
      <c r="AK543" s="130">
        <v>23</v>
      </c>
      <c r="AL543" s="131">
        <v>5</v>
      </c>
      <c r="AM543" s="131">
        <v>85</v>
      </c>
      <c r="AN543" s="133">
        <v>60545</v>
      </c>
      <c r="AO543">
        <f t="shared" si="100"/>
        <v>23005</v>
      </c>
      <c r="AP543" s="74" t="s">
        <v>2331</v>
      </c>
    </row>
    <row r="544" spans="1:42" hidden="1" outlineLevel="1" x14ac:dyDescent="0.2">
      <c r="A544" t="s">
        <v>704</v>
      </c>
      <c r="B544" s="10" t="s">
        <v>977</v>
      </c>
      <c r="C544" s="1">
        <f t="shared" si="103"/>
        <v>820</v>
      </c>
      <c r="D544" s="7">
        <f t="shared" si="97"/>
        <v>1</v>
      </c>
      <c r="E544" s="7">
        <f t="shared" si="98"/>
        <v>2</v>
      </c>
      <c r="F544" s="7">
        <f t="shared" si="99"/>
        <v>3</v>
      </c>
      <c r="G544" s="1">
        <f t="shared" si="101"/>
        <v>115</v>
      </c>
      <c r="H544" s="2">
        <f t="shared" si="102"/>
        <v>0.1402439024390244</v>
      </c>
      <c r="I544" s="8"/>
      <c r="J544" s="2">
        <f t="shared" si="104"/>
        <v>0.47560975609756095</v>
      </c>
      <c r="K544" s="2">
        <f t="shared" si="105"/>
        <v>0.33536585365853661</v>
      </c>
      <c r="L544" s="2">
        <f t="shared" si="106"/>
        <v>0.13658536585365855</v>
      </c>
      <c r="M544" s="2">
        <f t="shared" si="107"/>
        <v>5.2439024390243894E-2</v>
      </c>
      <c r="N544" s="1">
        <v>390</v>
      </c>
      <c r="O544" s="1">
        <v>275</v>
      </c>
      <c r="P544" s="1">
        <v>112</v>
      </c>
      <c r="Q544" s="1">
        <v>39</v>
      </c>
      <c r="R544" s="1">
        <v>2</v>
      </c>
      <c r="S544" s="68">
        <v>0</v>
      </c>
      <c r="T544" s="1">
        <v>1</v>
      </c>
      <c r="U544" s="1"/>
      <c r="V544" s="1"/>
      <c r="W544" s="1">
        <v>1</v>
      </c>
      <c r="X544" s="1"/>
      <c r="Y544" s="1"/>
      <c r="Z544" s="1"/>
      <c r="AA544" s="1"/>
      <c r="AB544" s="1"/>
      <c r="AG544" t="str">
        <f t="shared" si="108"/>
        <v>Pownal</v>
      </c>
      <c r="AH544" t="s">
        <v>2220</v>
      </c>
      <c r="AI544">
        <v>1</v>
      </c>
      <c r="AK544" s="130">
        <v>23</v>
      </c>
      <c r="AL544" s="131">
        <v>5</v>
      </c>
      <c r="AM544" s="131">
        <v>90</v>
      </c>
      <c r="AN544" s="133">
        <v>60685</v>
      </c>
      <c r="AO544">
        <f t="shared" si="100"/>
        <v>23005</v>
      </c>
      <c r="AP544" s="74" t="s">
        <v>1579</v>
      </c>
    </row>
    <row r="545" spans="1:42" hidden="1" outlineLevel="1" x14ac:dyDescent="0.2">
      <c r="A545" s="37" t="s">
        <v>1915</v>
      </c>
      <c r="B545" s="10" t="s">
        <v>977</v>
      </c>
      <c r="C545" s="1">
        <f t="shared" si="103"/>
        <v>74</v>
      </c>
      <c r="D545" s="7">
        <f t="shared" si="97"/>
        <v>2</v>
      </c>
      <c r="E545" s="7">
        <f t="shared" si="98"/>
        <v>1</v>
      </c>
      <c r="F545" s="7">
        <f t="shared" si="99"/>
        <v>2</v>
      </c>
      <c r="G545" s="1">
        <f t="shared" si="101"/>
        <v>5</v>
      </c>
      <c r="H545" s="2">
        <f t="shared" si="102"/>
        <v>6.7567567567567571E-2</v>
      </c>
      <c r="I545" s="8"/>
      <c r="J545" s="2">
        <f t="shared" si="104"/>
        <v>0.3108108108108108</v>
      </c>
      <c r="K545" s="2">
        <f t="shared" si="105"/>
        <v>0.3783783783783784</v>
      </c>
      <c r="L545" s="2">
        <f t="shared" si="106"/>
        <v>0.3108108108108108</v>
      </c>
      <c r="M545" s="2">
        <f t="shared" si="107"/>
        <v>5.5511151231257827E-17</v>
      </c>
      <c r="N545" s="1">
        <v>23</v>
      </c>
      <c r="O545" s="1">
        <v>28</v>
      </c>
      <c r="P545" s="1">
        <v>23</v>
      </c>
      <c r="Q545" s="1">
        <v>0</v>
      </c>
      <c r="R545" s="1">
        <v>0</v>
      </c>
      <c r="S545" s="68">
        <v>0</v>
      </c>
      <c r="T545" s="1">
        <v>0</v>
      </c>
      <c r="U545" s="1"/>
      <c r="V545" s="1"/>
      <c r="W545" s="1"/>
      <c r="X545" s="1"/>
      <c r="Y545" s="1"/>
      <c r="Z545" s="1"/>
      <c r="AA545" s="1"/>
      <c r="AB545" s="1"/>
      <c r="AG545" t="str">
        <f t="shared" si="108"/>
        <v>Prentiss</v>
      </c>
      <c r="AH545" t="s">
        <v>713</v>
      </c>
      <c r="AI545">
        <v>2</v>
      </c>
      <c r="AK545" s="130">
        <v>23</v>
      </c>
      <c r="AL545" s="131">
        <v>19</v>
      </c>
      <c r="AM545" s="131">
        <v>270</v>
      </c>
      <c r="AN545" s="133">
        <v>60790</v>
      </c>
      <c r="AO545">
        <f t="shared" si="100"/>
        <v>23019</v>
      </c>
      <c r="AP545" s="74" t="s">
        <v>3010</v>
      </c>
    </row>
    <row r="546" spans="1:42" hidden="1" outlineLevel="1" x14ac:dyDescent="0.2">
      <c r="A546" t="s">
        <v>1468</v>
      </c>
      <c r="B546" s="10" t="s">
        <v>977</v>
      </c>
      <c r="C546" s="1">
        <f t="shared" si="103"/>
        <v>4176</v>
      </c>
      <c r="D546" s="7">
        <f t="shared" si="97"/>
        <v>1</v>
      </c>
      <c r="E546" s="7">
        <f t="shared" si="98"/>
        <v>2</v>
      </c>
      <c r="F546" s="7">
        <f t="shared" si="99"/>
        <v>3</v>
      </c>
      <c r="G546" s="1">
        <f t="shared" si="101"/>
        <v>524</v>
      </c>
      <c r="H546" s="2">
        <f t="shared" si="102"/>
        <v>0.12547892720306514</v>
      </c>
      <c r="I546" s="8"/>
      <c r="J546" s="2">
        <f t="shared" si="104"/>
        <v>0.4825191570881226</v>
      </c>
      <c r="K546" s="2">
        <f t="shared" si="105"/>
        <v>0.35704022988505746</v>
      </c>
      <c r="L546" s="2">
        <f t="shared" si="106"/>
        <v>0.14224137931034483</v>
      </c>
      <c r="M546" s="2">
        <f t="shared" si="107"/>
        <v>1.8199233716475055E-2</v>
      </c>
      <c r="N546" s="1">
        <v>2015</v>
      </c>
      <c r="O546" s="1">
        <v>1491</v>
      </c>
      <c r="P546" s="1">
        <v>594</v>
      </c>
      <c r="Q546" s="1">
        <v>50</v>
      </c>
      <c r="R546" s="1">
        <v>11</v>
      </c>
      <c r="S546" s="68">
        <v>13</v>
      </c>
      <c r="T546" s="1">
        <v>1</v>
      </c>
      <c r="U546" s="1"/>
      <c r="V546" s="1"/>
      <c r="W546" s="1">
        <v>1</v>
      </c>
      <c r="X546" s="1"/>
      <c r="Y546" s="1"/>
      <c r="Z546" s="1"/>
      <c r="AA546" s="1"/>
      <c r="AB546" s="1"/>
      <c r="AG546" t="str">
        <f t="shared" si="108"/>
        <v>Presque Isle</v>
      </c>
      <c r="AH546" t="s">
        <v>512</v>
      </c>
      <c r="AI546">
        <v>2</v>
      </c>
      <c r="AK546" s="130">
        <v>23</v>
      </c>
      <c r="AL546" s="131">
        <v>3</v>
      </c>
      <c r="AM546" s="131">
        <v>265</v>
      </c>
      <c r="AN546" s="133">
        <v>60825</v>
      </c>
      <c r="AO546">
        <f t="shared" si="100"/>
        <v>23003</v>
      </c>
      <c r="AP546" s="74" t="s">
        <v>2331</v>
      </c>
    </row>
    <row r="547" spans="1:42" hidden="1" outlineLevel="1" x14ac:dyDescent="0.2">
      <c r="A547" t="s">
        <v>427</v>
      </c>
      <c r="B547" s="10" t="s">
        <v>977</v>
      </c>
      <c r="C547" s="1">
        <f t="shared" si="103"/>
        <v>462</v>
      </c>
      <c r="D547" s="7">
        <f t="shared" si="97"/>
        <v>1</v>
      </c>
      <c r="E547" s="7">
        <f t="shared" si="98"/>
        <v>2</v>
      </c>
      <c r="F547" s="7">
        <f t="shared" si="99"/>
        <v>3</v>
      </c>
      <c r="G547" s="1">
        <f t="shared" si="101"/>
        <v>84</v>
      </c>
      <c r="H547" s="2">
        <f t="shared" si="102"/>
        <v>0.18181818181818182</v>
      </c>
      <c r="I547" s="8"/>
      <c r="J547" s="2">
        <f t="shared" si="104"/>
        <v>0.46969696969696972</v>
      </c>
      <c r="K547" s="2">
        <f t="shared" si="105"/>
        <v>0.2878787878787879</v>
      </c>
      <c r="L547" s="2">
        <f t="shared" si="106"/>
        <v>0.22943722943722944</v>
      </c>
      <c r="M547" s="2">
        <f t="shared" si="107"/>
        <v>1.2987012987012936E-2</v>
      </c>
      <c r="N547" s="1">
        <v>217</v>
      </c>
      <c r="O547" s="1">
        <v>133</v>
      </c>
      <c r="P547" s="1">
        <v>106</v>
      </c>
      <c r="Q547" s="1">
        <v>5</v>
      </c>
      <c r="R547" s="1">
        <v>1</v>
      </c>
      <c r="S547" s="68">
        <v>0</v>
      </c>
      <c r="T547" s="1">
        <v>0</v>
      </c>
      <c r="U547" s="1"/>
      <c r="V547" s="1"/>
      <c r="W547" s="1"/>
      <c r="X547" s="1"/>
      <c r="Y547" s="1"/>
      <c r="Z547" s="1"/>
      <c r="AA547" s="1"/>
      <c r="AB547" s="1"/>
      <c r="AG547" t="str">
        <f t="shared" si="108"/>
        <v>Princeton</v>
      </c>
      <c r="AH547" t="s">
        <v>3298</v>
      </c>
      <c r="AI547">
        <v>2</v>
      </c>
      <c r="AK547" s="130">
        <v>23</v>
      </c>
      <c r="AL547" s="131">
        <v>29</v>
      </c>
      <c r="AM547" s="131">
        <v>180</v>
      </c>
      <c r="AN547" s="133">
        <v>61035</v>
      </c>
      <c r="AO547">
        <f t="shared" si="100"/>
        <v>23029</v>
      </c>
      <c r="AP547" s="74" t="s">
        <v>1579</v>
      </c>
    </row>
    <row r="548" spans="1:42" hidden="1" outlineLevel="1" x14ac:dyDescent="0.2">
      <c r="A548" t="s">
        <v>1569</v>
      </c>
      <c r="B548" s="10" t="s">
        <v>977</v>
      </c>
      <c r="C548" s="1">
        <f t="shared" si="103"/>
        <v>327</v>
      </c>
      <c r="D548" s="7">
        <f t="shared" si="97"/>
        <v>1</v>
      </c>
      <c r="E548" s="7">
        <f t="shared" si="98"/>
        <v>2</v>
      </c>
      <c r="F548" s="7">
        <f t="shared" si="99"/>
        <v>3</v>
      </c>
      <c r="G548" s="1">
        <f t="shared" si="101"/>
        <v>91</v>
      </c>
      <c r="H548" s="2">
        <f t="shared" si="102"/>
        <v>0.27828746177370028</v>
      </c>
      <c r="I548" s="8"/>
      <c r="J548" s="2">
        <f t="shared" si="104"/>
        <v>0.52599388379204892</v>
      </c>
      <c r="K548" s="2">
        <f t="shared" si="105"/>
        <v>0.24770642201834864</v>
      </c>
      <c r="L548" s="2">
        <f t="shared" si="106"/>
        <v>0.18960244648318042</v>
      </c>
      <c r="M548" s="2">
        <f t="shared" si="107"/>
        <v>3.669724770642202E-2</v>
      </c>
      <c r="N548" s="1">
        <v>172</v>
      </c>
      <c r="O548" s="1">
        <v>81</v>
      </c>
      <c r="P548" s="1">
        <v>62</v>
      </c>
      <c r="Q548" s="1">
        <v>9</v>
      </c>
      <c r="R548" s="1">
        <v>2</v>
      </c>
      <c r="S548" s="68">
        <v>0</v>
      </c>
      <c r="T548" s="1">
        <v>1</v>
      </c>
      <c r="U548" s="1"/>
      <c r="V548" s="1"/>
      <c r="W548" s="1"/>
      <c r="X548" s="1"/>
      <c r="Y548" s="1"/>
      <c r="Z548" s="1"/>
      <c r="AA548" s="1"/>
      <c r="AB548" s="1"/>
      <c r="AG548" t="str">
        <f t="shared" si="108"/>
        <v>Prospect</v>
      </c>
      <c r="AH548" t="s">
        <v>2960</v>
      </c>
      <c r="AI548">
        <v>2</v>
      </c>
      <c r="AK548" s="130">
        <v>23</v>
      </c>
      <c r="AL548" s="131">
        <v>27</v>
      </c>
      <c r="AM548" s="131">
        <v>85</v>
      </c>
      <c r="AN548" s="133">
        <v>61210</v>
      </c>
      <c r="AO548">
        <f t="shared" si="100"/>
        <v>23027</v>
      </c>
      <c r="AP548" s="74" t="s">
        <v>1579</v>
      </c>
    </row>
    <row r="549" spans="1:42" hidden="1" outlineLevel="1" x14ac:dyDescent="0.2">
      <c r="A549" t="s">
        <v>1573</v>
      </c>
      <c r="B549" s="10" t="s">
        <v>977</v>
      </c>
      <c r="C549" s="1">
        <f t="shared" si="103"/>
        <v>973</v>
      </c>
      <c r="D549" s="7">
        <f t="shared" si="97"/>
        <v>1</v>
      </c>
      <c r="E549" s="7">
        <f t="shared" si="98"/>
        <v>2</v>
      </c>
      <c r="F549" s="7">
        <f t="shared" si="99"/>
        <v>3</v>
      </c>
      <c r="G549" s="1">
        <f t="shared" si="101"/>
        <v>337</v>
      </c>
      <c r="H549" s="2">
        <f t="shared" si="102"/>
        <v>0.34635149023638234</v>
      </c>
      <c r="I549" s="8"/>
      <c r="J549" s="2">
        <f t="shared" si="104"/>
        <v>0.59506680369989717</v>
      </c>
      <c r="K549" s="2">
        <f t="shared" si="105"/>
        <v>0.24871531346351491</v>
      </c>
      <c r="L549" s="2">
        <f t="shared" si="106"/>
        <v>0.12949640287769784</v>
      </c>
      <c r="M549" s="2">
        <f t="shared" si="107"/>
        <v>2.6721479958890071E-2</v>
      </c>
      <c r="N549" s="1">
        <v>579</v>
      </c>
      <c r="O549" s="1">
        <v>242</v>
      </c>
      <c r="P549" s="1">
        <v>126</v>
      </c>
      <c r="Q549" s="1">
        <v>18</v>
      </c>
      <c r="R549" s="1">
        <v>6</v>
      </c>
      <c r="S549" s="68">
        <v>2</v>
      </c>
      <c r="T549" s="1">
        <v>0</v>
      </c>
      <c r="U549" s="1"/>
      <c r="V549" s="1"/>
      <c r="W549" s="1"/>
      <c r="X549" s="1"/>
      <c r="Y549" s="1"/>
      <c r="Z549" s="1"/>
      <c r="AA549" s="1"/>
      <c r="AB549" s="1"/>
      <c r="AG549" t="str">
        <f t="shared" si="108"/>
        <v>Randolph</v>
      </c>
      <c r="AH549" t="s">
        <v>170</v>
      </c>
      <c r="AI549">
        <v>1</v>
      </c>
      <c r="AK549" s="130">
        <v>23</v>
      </c>
      <c r="AL549" s="131">
        <v>11</v>
      </c>
      <c r="AM549" s="131">
        <v>90</v>
      </c>
      <c r="AN549" s="133">
        <v>61700</v>
      </c>
      <c r="AO549">
        <f t="shared" si="100"/>
        <v>23011</v>
      </c>
      <c r="AP549" s="74" t="s">
        <v>1579</v>
      </c>
    </row>
    <row r="550" spans="1:42" hidden="1" outlineLevel="1" x14ac:dyDescent="0.2">
      <c r="A550" t="s">
        <v>2252</v>
      </c>
      <c r="B550" s="10" t="s">
        <v>977</v>
      </c>
      <c r="C550" s="1">
        <f t="shared" si="103"/>
        <v>639</v>
      </c>
      <c r="D550" s="7">
        <f t="shared" si="97"/>
        <v>1</v>
      </c>
      <c r="E550" s="7">
        <f t="shared" si="98"/>
        <v>2</v>
      </c>
      <c r="F550" s="7">
        <f t="shared" si="99"/>
        <v>3</v>
      </c>
      <c r="G550" s="1">
        <f t="shared" si="101"/>
        <v>20</v>
      </c>
      <c r="H550" s="2">
        <f t="shared" si="102"/>
        <v>3.1298904538341159E-2</v>
      </c>
      <c r="I550" s="8"/>
      <c r="J550" s="2">
        <f t="shared" si="104"/>
        <v>0.40375586854460094</v>
      </c>
      <c r="K550" s="2">
        <f t="shared" si="105"/>
        <v>0.37245696400625977</v>
      </c>
      <c r="L550" s="2">
        <f t="shared" si="106"/>
        <v>0.19718309859154928</v>
      </c>
      <c r="M550" s="2">
        <f t="shared" si="107"/>
        <v>2.6604068857589952E-2</v>
      </c>
      <c r="N550" s="1">
        <v>258</v>
      </c>
      <c r="O550" s="1">
        <v>238</v>
      </c>
      <c r="P550" s="1">
        <v>126</v>
      </c>
      <c r="Q550" s="1">
        <v>13</v>
      </c>
      <c r="R550" s="1">
        <v>2</v>
      </c>
      <c r="S550" s="68">
        <v>1</v>
      </c>
      <c r="T550" s="1">
        <v>0</v>
      </c>
      <c r="U550" s="1"/>
      <c r="V550" s="1"/>
      <c r="W550" s="1">
        <v>1</v>
      </c>
      <c r="X550" s="1"/>
      <c r="Y550" s="1"/>
      <c r="Z550" s="1"/>
      <c r="AA550" s="1"/>
      <c r="AB550" s="1"/>
      <c r="AG550" t="str">
        <f t="shared" si="108"/>
        <v>Rangeley</v>
      </c>
      <c r="AH550" t="s">
        <v>2231</v>
      </c>
      <c r="AI550">
        <v>2</v>
      </c>
      <c r="AK550" s="130">
        <v>23</v>
      </c>
      <c r="AL550" s="131">
        <v>7</v>
      </c>
      <c r="AM550" s="131">
        <v>80</v>
      </c>
      <c r="AN550" s="133">
        <v>61840</v>
      </c>
      <c r="AO550">
        <f t="shared" si="100"/>
        <v>23007</v>
      </c>
      <c r="AP550" s="74" t="s">
        <v>1579</v>
      </c>
    </row>
    <row r="551" spans="1:42" hidden="1" outlineLevel="1" x14ac:dyDescent="0.2">
      <c r="A551" t="s">
        <v>2252</v>
      </c>
      <c r="B551" s="10" t="s">
        <v>977</v>
      </c>
      <c r="C551" s="1">
        <f t="shared" si="103"/>
        <v>80</v>
      </c>
      <c r="D551" s="7">
        <f t="shared" si="97"/>
        <v>1</v>
      </c>
      <c r="E551" s="7">
        <f t="shared" si="98"/>
        <v>2</v>
      </c>
      <c r="F551" s="7">
        <f t="shared" si="99"/>
        <v>3</v>
      </c>
      <c r="G551" s="1">
        <f t="shared" si="101"/>
        <v>2</v>
      </c>
      <c r="H551" s="2">
        <f t="shared" si="102"/>
        <v>2.5000000000000001E-2</v>
      </c>
      <c r="I551" s="8"/>
      <c r="J551" s="2">
        <f t="shared" si="104"/>
        <v>0.41249999999999998</v>
      </c>
      <c r="K551" s="2">
        <f t="shared" si="105"/>
        <v>0.38750000000000001</v>
      </c>
      <c r="L551" s="2">
        <f t="shared" si="106"/>
        <v>0.13750000000000001</v>
      </c>
      <c r="M551" s="2">
        <f t="shared" si="107"/>
        <v>6.25E-2</v>
      </c>
      <c r="N551" s="1">
        <v>33</v>
      </c>
      <c r="O551" s="1">
        <v>31</v>
      </c>
      <c r="P551" s="1">
        <v>11</v>
      </c>
      <c r="Q551" s="1">
        <v>3</v>
      </c>
      <c r="R551" s="1">
        <v>2</v>
      </c>
      <c r="S551" s="68">
        <v>0</v>
      </c>
      <c r="T551" s="1">
        <v>0</v>
      </c>
      <c r="U551" s="1"/>
      <c r="V551" s="1"/>
      <c r="W551" s="1"/>
      <c r="X551" s="1"/>
      <c r="Y551" s="1"/>
      <c r="Z551" s="1"/>
      <c r="AA551" s="1"/>
      <c r="AB551" s="1"/>
      <c r="AG551" t="str">
        <f t="shared" si="108"/>
        <v>Rangeley</v>
      </c>
      <c r="AH551" t="s">
        <v>2231</v>
      </c>
      <c r="AI551">
        <v>2</v>
      </c>
      <c r="AK551" s="130">
        <v>23</v>
      </c>
      <c r="AL551" s="131">
        <v>7</v>
      </c>
      <c r="AM551" s="131">
        <v>75</v>
      </c>
      <c r="AN551" s="133">
        <v>61875</v>
      </c>
      <c r="AO551">
        <f t="shared" si="100"/>
        <v>23007</v>
      </c>
      <c r="AP551" s="74" t="s">
        <v>3327</v>
      </c>
    </row>
    <row r="552" spans="1:42" hidden="1" outlineLevel="1" x14ac:dyDescent="0.2">
      <c r="A552" t="s">
        <v>1232</v>
      </c>
      <c r="B552" s="10" t="s">
        <v>977</v>
      </c>
      <c r="C552" s="1">
        <f t="shared" si="103"/>
        <v>1978</v>
      </c>
      <c r="D552" s="7">
        <f t="shared" si="97"/>
        <v>1</v>
      </c>
      <c r="E552" s="7">
        <f t="shared" si="98"/>
        <v>2</v>
      </c>
      <c r="F552" s="7">
        <f t="shared" si="99"/>
        <v>3</v>
      </c>
      <c r="G552" s="1">
        <f t="shared" si="101"/>
        <v>155</v>
      </c>
      <c r="H552" s="2">
        <f t="shared" si="102"/>
        <v>7.8361981799797781E-2</v>
      </c>
      <c r="I552" s="8"/>
      <c r="J552" s="2">
        <f t="shared" si="104"/>
        <v>0.45753286147623862</v>
      </c>
      <c r="K552" s="2">
        <f t="shared" si="105"/>
        <v>0.37917087967644086</v>
      </c>
      <c r="L552" s="2">
        <f t="shared" si="106"/>
        <v>0.13397371081900911</v>
      </c>
      <c r="M552" s="2">
        <f t="shared" si="107"/>
        <v>2.9322548028311413E-2</v>
      </c>
      <c r="N552" s="1">
        <v>905</v>
      </c>
      <c r="O552" s="1">
        <v>750</v>
      </c>
      <c r="P552" s="1">
        <v>265</v>
      </c>
      <c r="Q552" s="1">
        <v>47</v>
      </c>
      <c r="R552" s="1">
        <v>6</v>
      </c>
      <c r="S552" s="68">
        <v>4</v>
      </c>
      <c r="T552" s="1">
        <v>1</v>
      </c>
      <c r="U552" s="1"/>
      <c r="V552" s="1"/>
      <c r="W552" s="1"/>
      <c r="X552" s="1"/>
      <c r="Y552" s="1"/>
      <c r="Z552" s="1"/>
      <c r="AA552" s="1"/>
      <c r="AB552" s="1"/>
      <c r="AG552" t="str">
        <f t="shared" si="108"/>
        <v>Raymond</v>
      </c>
      <c r="AH552" t="s">
        <v>2220</v>
      </c>
      <c r="AI552">
        <v>1</v>
      </c>
      <c r="AK552" s="130">
        <v>23</v>
      </c>
      <c r="AL552" s="131">
        <v>5</v>
      </c>
      <c r="AM552" s="131">
        <v>95</v>
      </c>
      <c r="AN552" s="133">
        <v>61945</v>
      </c>
      <c r="AO552">
        <f t="shared" si="100"/>
        <v>23005</v>
      </c>
      <c r="AP552" s="74" t="s">
        <v>1579</v>
      </c>
    </row>
    <row r="553" spans="1:42" hidden="1" outlineLevel="1" x14ac:dyDescent="0.2">
      <c r="A553" t="s">
        <v>2562</v>
      </c>
      <c r="B553" s="10" t="s">
        <v>977</v>
      </c>
      <c r="C553" s="1">
        <f t="shared" si="103"/>
        <v>1357</v>
      </c>
      <c r="D553" s="7">
        <f t="shared" si="97"/>
        <v>1</v>
      </c>
      <c r="E553" s="7">
        <f t="shared" si="98"/>
        <v>2</v>
      </c>
      <c r="F553" s="7">
        <f t="shared" si="99"/>
        <v>3</v>
      </c>
      <c r="G553" s="1">
        <f t="shared" si="101"/>
        <v>285</v>
      </c>
      <c r="H553" s="2">
        <f t="shared" si="102"/>
        <v>0.21002210759027265</v>
      </c>
      <c r="I553" s="8"/>
      <c r="J553" s="2">
        <f t="shared" si="104"/>
        <v>0.52100221075902731</v>
      </c>
      <c r="K553" s="2">
        <f t="shared" si="105"/>
        <v>0.31098010316875463</v>
      </c>
      <c r="L553" s="2">
        <f t="shared" si="106"/>
        <v>0.14443625644804717</v>
      </c>
      <c r="M553" s="2">
        <f t="shared" si="107"/>
        <v>2.3581429624170896E-2</v>
      </c>
      <c r="N553" s="1">
        <v>707</v>
      </c>
      <c r="O553" s="1">
        <v>422</v>
      </c>
      <c r="P553" s="1">
        <v>196</v>
      </c>
      <c r="Q553" s="1">
        <v>25</v>
      </c>
      <c r="R553" s="1">
        <v>0</v>
      </c>
      <c r="S553" s="68">
        <v>4</v>
      </c>
      <c r="T553" s="1">
        <v>3</v>
      </c>
      <c r="U553" s="1"/>
      <c r="V553" s="1"/>
      <c r="W553" s="1"/>
      <c r="X553" s="1"/>
      <c r="Y553" s="1"/>
      <c r="Z553" s="1"/>
      <c r="AA553" s="1"/>
      <c r="AB553" s="1"/>
      <c r="AG553" t="str">
        <f t="shared" si="108"/>
        <v>Readfield</v>
      </c>
      <c r="AH553" t="s">
        <v>170</v>
      </c>
      <c r="AI553">
        <v>1</v>
      </c>
      <c r="AK553" s="130">
        <v>23</v>
      </c>
      <c r="AL553" s="131">
        <v>11</v>
      </c>
      <c r="AM553" s="131">
        <v>95</v>
      </c>
      <c r="AN553" s="133">
        <v>62190</v>
      </c>
      <c r="AO553">
        <f t="shared" si="100"/>
        <v>23011</v>
      </c>
      <c r="AP553" s="74" t="s">
        <v>1579</v>
      </c>
    </row>
    <row r="554" spans="1:42" hidden="1" outlineLevel="1" x14ac:dyDescent="0.2">
      <c r="A554" t="s">
        <v>3402</v>
      </c>
      <c r="B554" s="10" t="s">
        <v>977</v>
      </c>
      <c r="C554" s="1">
        <f t="shared" si="103"/>
        <v>102</v>
      </c>
      <c r="D554" s="7">
        <f t="shared" si="97"/>
        <v>2</v>
      </c>
      <c r="E554" s="7">
        <f t="shared" si="98"/>
        <v>1</v>
      </c>
      <c r="F554" s="7">
        <f t="shared" si="99"/>
        <v>3</v>
      </c>
      <c r="G554" s="1">
        <f t="shared" si="101"/>
        <v>2</v>
      </c>
      <c r="H554" s="2">
        <f t="shared" si="102"/>
        <v>1.9607843137254902E-2</v>
      </c>
      <c r="I554" s="8"/>
      <c r="J554" s="2">
        <f t="shared" si="104"/>
        <v>0.37254901960784315</v>
      </c>
      <c r="K554" s="2">
        <f t="shared" si="105"/>
        <v>0.39215686274509803</v>
      </c>
      <c r="L554" s="2">
        <f t="shared" si="106"/>
        <v>0.20588235294117646</v>
      </c>
      <c r="M554" s="2">
        <f t="shared" si="107"/>
        <v>2.9411764705882359E-2</v>
      </c>
      <c r="N554" s="1">
        <v>38</v>
      </c>
      <c r="O554" s="1">
        <v>40</v>
      </c>
      <c r="P554" s="1">
        <v>21</v>
      </c>
      <c r="Q554" s="1">
        <v>2</v>
      </c>
      <c r="R554" s="1">
        <v>0</v>
      </c>
      <c r="S554" s="68">
        <v>1</v>
      </c>
      <c r="T554" s="1">
        <v>0</v>
      </c>
      <c r="U554" s="1"/>
      <c r="V554" s="1"/>
      <c r="W554" s="1"/>
      <c r="X554" s="1"/>
      <c r="Y554" s="1"/>
      <c r="Z554" s="1"/>
      <c r="AA554" s="1"/>
      <c r="AB554" s="1"/>
      <c r="AG554" t="str">
        <f t="shared" si="108"/>
        <v>Reed</v>
      </c>
      <c r="AH554" t="s">
        <v>512</v>
      </c>
      <c r="AI554">
        <v>2</v>
      </c>
      <c r="AK554" s="130">
        <v>23</v>
      </c>
      <c r="AL554" s="131">
        <v>3</v>
      </c>
      <c r="AM554" s="131">
        <v>270</v>
      </c>
      <c r="AN554" s="133">
        <v>62400</v>
      </c>
      <c r="AO554">
        <f t="shared" si="100"/>
        <v>23003</v>
      </c>
      <c r="AP554" s="74" t="s">
        <v>3327</v>
      </c>
    </row>
    <row r="555" spans="1:42" hidden="1" outlineLevel="1" x14ac:dyDescent="0.2">
      <c r="A555" t="s">
        <v>355</v>
      </c>
      <c r="B555" s="10" t="s">
        <v>977</v>
      </c>
      <c r="C555" s="1">
        <f t="shared" si="103"/>
        <v>1430</v>
      </c>
      <c r="D555" s="7">
        <f t="shared" si="97"/>
        <v>1</v>
      </c>
      <c r="E555" s="7">
        <f t="shared" si="98"/>
        <v>2</v>
      </c>
      <c r="F555" s="7">
        <f t="shared" si="99"/>
        <v>3</v>
      </c>
      <c r="G555" s="1">
        <f t="shared" si="101"/>
        <v>276</v>
      </c>
      <c r="H555" s="2">
        <f t="shared" si="102"/>
        <v>0.19300699300699301</v>
      </c>
      <c r="I555" s="8"/>
      <c r="J555" s="2">
        <f t="shared" si="104"/>
        <v>0.50839160839160835</v>
      </c>
      <c r="K555" s="2">
        <f t="shared" si="105"/>
        <v>0.31538461538461537</v>
      </c>
      <c r="L555" s="2">
        <f t="shared" si="106"/>
        <v>0.13356643356643358</v>
      </c>
      <c r="M555" s="2">
        <f t="shared" si="107"/>
        <v>4.2657342657342695E-2</v>
      </c>
      <c r="N555" s="1">
        <v>727</v>
      </c>
      <c r="O555" s="1">
        <v>451</v>
      </c>
      <c r="P555" s="1">
        <v>191</v>
      </c>
      <c r="Q555" s="1">
        <v>44</v>
      </c>
      <c r="R555" s="1">
        <v>7</v>
      </c>
      <c r="S555" s="68">
        <v>8</v>
      </c>
      <c r="T555" s="1">
        <v>1</v>
      </c>
      <c r="U555" s="1"/>
      <c r="V555" s="1"/>
      <c r="W555" s="1">
        <v>1</v>
      </c>
      <c r="X555" s="1"/>
      <c r="Y555" s="1"/>
      <c r="Z555" s="1"/>
      <c r="AA555" s="1"/>
      <c r="AB555" s="1"/>
      <c r="AG555" t="str">
        <f t="shared" si="108"/>
        <v>Richmond</v>
      </c>
      <c r="AH555" t="s">
        <v>499</v>
      </c>
      <c r="AI555">
        <v>1</v>
      </c>
      <c r="AK555" s="130">
        <v>23</v>
      </c>
      <c r="AL555" s="131">
        <v>23</v>
      </c>
      <c r="AM555" s="131">
        <v>35</v>
      </c>
      <c r="AN555" s="133">
        <v>62645</v>
      </c>
      <c r="AO555">
        <f t="shared" si="100"/>
        <v>23023</v>
      </c>
      <c r="AP555" s="74" t="s">
        <v>1579</v>
      </c>
    </row>
    <row r="556" spans="1:42" hidden="1" outlineLevel="1" x14ac:dyDescent="0.2">
      <c r="A556" t="s">
        <v>315</v>
      </c>
      <c r="B556" s="10" t="s">
        <v>977</v>
      </c>
      <c r="C556" s="1">
        <f t="shared" si="103"/>
        <v>265</v>
      </c>
      <c r="D556" s="7">
        <f t="shared" si="97"/>
        <v>1</v>
      </c>
      <c r="E556" s="7">
        <f t="shared" si="98"/>
        <v>2</v>
      </c>
      <c r="F556" s="7">
        <f t="shared" si="99"/>
        <v>3</v>
      </c>
      <c r="G556" s="1">
        <f t="shared" si="101"/>
        <v>16</v>
      </c>
      <c r="H556" s="2">
        <f t="shared" si="102"/>
        <v>6.0377358490566038E-2</v>
      </c>
      <c r="I556" s="8"/>
      <c r="J556" s="2">
        <f t="shared" si="104"/>
        <v>0.43773584905660379</v>
      </c>
      <c r="K556" s="2">
        <f t="shared" si="105"/>
        <v>0.37735849056603776</v>
      </c>
      <c r="L556" s="2">
        <f t="shared" si="106"/>
        <v>0.15471698113207547</v>
      </c>
      <c r="M556" s="2">
        <f t="shared" si="107"/>
        <v>3.0188679245282984E-2</v>
      </c>
      <c r="N556" s="1">
        <v>116</v>
      </c>
      <c r="O556" s="1">
        <v>100</v>
      </c>
      <c r="P556" s="1">
        <v>41</v>
      </c>
      <c r="Q556" s="1">
        <v>5</v>
      </c>
      <c r="R556" s="1">
        <v>1</v>
      </c>
      <c r="S556" s="68">
        <v>1</v>
      </c>
      <c r="T556" s="1">
        <v>1</v>
      </c>
      <c r="U556" s="1"/>
      <c r="V556" s="1"/>
      <c r="W556" s="1"/>
      <c r="X556" s="1"/>
      <c r="Y556" s="1"/>
      <c r="Z556" s="1"/>
      <c r="AA556" s="1"/>
      <c r="AB556" s="1"/>
      <c r="AG556" t="str">
        <f t="shared" si="108"/>
        <v>Ripley</v>
      </c>
      <c r="AH556" t="s">
        <v>2138</v>
      </c>
      <c r="AI556">
        <v>2</v>
      </c>
      <c r="AK556" s="130">
        <v>23</v>
      </c>
      <c r="AL556" s="131">
        <v>25</v>
      </c>
      <c r="AM556" s="131">
        <v>130</v>
      </c>
      <c r="AN556" s="133">
        <v>62995</v>
      </c>
      <c r="AO556">
        <f t="shared" si="100"/>
        <v>23025</v>
      </c>
      <c r="AP556" s="74" t="s">
        <v>1579</v>
      </c>
    </row>
    <row r="557" spans="1:42" hidden="1" outlineLevel="1" x14ac:dyDescent="0.2">
      <c r="A557" t="s">
        <v>2563</v>
      </c>
      <c r="B557" s="10" t="s">
        <v>977</v>
      </c>
      <c r="C557" s="1">
        <f t="shared" si="103"/>
        <v>258</v>
      </c>
      <c r="D557" s="7">
        <f t="shared" si="97"/>
        <v>1</v>
      </c>
      <c r="E557" s="7">
        <f t="shared" si="98"/>
        <v>2</v>
      </c>
      <c r="F557" s="7">
        <f t="shared" si="99"/>
        <v>3</v>
      </c>
      <c r="G557" s="1">
        <f t="shared" si="101"/>
        <v>20</v>
      </c>
      <c r="H557" s="2">
        <f t="shared" si="102"/>
        <v>7.7519379844961239E-2</v>
      </c>
      <c r="I557" s="8"/>
      <c r="J557" s="2">
        <f t="shared" si="104"/>
        <v>0.43798449612403101</v>
      </c>
      <c r="K557" s="2">
        <f t="shared" si="105"/>
        <v>0.36046511627906974</v>
      </c>
      <c r="L557" s="2">
        <f t="shared" si="106"/>
        <v>0.15503875968992248</v>
      </c>
      <c r="M557" s="2">
        <f t="shared" si="107"/>
        <v>4.6511627906976771E-2</v>
      </c>
      <c r="N557" s="1">
        <v>113</v>
      </c>
      <c r="O557" s="1">
        <v>93</v>
      </c>
      <c r="P557" s="1">
        <v>40</v>
      </c>
      <c r="Q557" s="1">
        <v>3</v>
      </c>
      <c r="R557" s="1">
        <v>3</v>
      </c>
      <c r="S557" s="68">
        <v>6</v>
      </c>
      <c r="T557" s="1">
        <v>0</v>
      </c>
      <c r="U557" s="1"/>
      <c r="V557" s="1"/>
      <c r="W557" s="1"/>
      <c r="X557" s="1"/>
      <c r="Y557" s="1"/>
      <c r="Z557" s="1"/>
      <c r="AA557" s="1"/>
      <c r="AB557" s="1"/>
      <c r="AG557" t="str">
        <f t="shared" si="108"/>
        <v>Robbinston</v>
      </c>
      <c r="AH557" t="s">
        <v>3298</v>
      </c>
      <c r="AI557">
        <v>2</v>
      </c>
      <c r="AK557" s="130">
        <v>23</v>
      </c>
      <c r="AL557" s="131">
        <v>29</v>
      </c>
      <c r="AM557" s="131">
        <v>185</v>
      </c>
      <c r="AN557" s="133">
        <v>63275</v>
      </c>
      <c r="AO557">
        <f t="shared" si="100"/>
        <v>23029</v>
      </c>
      <c r="AP557" s="74" t="s">
        <v>1579</v>
      </c>
    </row>
    <row r="558" spans="1:42" hidden="1" outlineLevel="1" x14ac:dyDescent="0.2">
      <c r="A558" t="s">
        <v>1294</v>
      </c>
      <c r="B558" s="10" t="s">
        <v>977</v>
      </c>
      <c r="C558" s="1">
        <f t="shared" si="103"/>
        <v>3077</v>
      </c>
      <c r="D558" s="7">
        <f t="shared" si="97"/>
        <v>1</v>
      </c>
      <c r="E558" s="7">
        <f t="shared" si="98"/>
        <v>2</v>
      </c>
      <c r="F558" s="7">
        <f t="shared" si="99"/>
        <v>3</v>
      </c>
      <c r="G558" s="1">
        <f t="shared" si="101"/>
        <v>560</v>
      </c>
      <c r="H558" s="2">
        <f t="shared" si="102"/>
        <v>0.18199545011374715</v>
      </c>
      <c r="I558" s="8"/>
      <c r="J558" s="2">
        <f t="shared" si="104"/>
        <v>0.49983750406239846</v>
      </c>
      <c r="K558" s="2">
        <f t="shared" si="105"/>
        <v>0.31784205394865128</v>
      </c>
      <c r="L558" s="2">
        <f t="shared" si="106"/>
        <v>0.143646408839779</v>
      </c>
      <c r="M558" s="2">
        <f t="shared" si="107"/>
        <v>3.8674033149171255E-2</v>
      </c>
      <c r="N558" s="1">
        <v>1538</v>
      </c>
      <c r="O558" s="1">
        <v>978</v>
      </c>
      <c r="P558" s="1">
        <v>442</v>
      </c>
      <c r="Q558" s="1">
        <v>92</v>
      </c>
      <c r="R558" s="1">
        <v>19</v>
      </c>
      <c r="S558" s="68">
        <v>5</v>
      </c>
      <c r="T558" s="1">
        <v>0</v>
      </c>
      <c r="U558" s="1"/>
      <c r="V558" s="1"/>
      <c r="W558" s="1">
        <v>3</v>
      </c>
      <c r="X558" s="1"/>
      <c r="Y558" s="1"/>
      <c r="Z558" s="1"/>
      <c r="AA558" s="1"/>
      <c r="AB558" s="1"/>
      <c r="AG558" t="str">
        <f t="shared" si="108"/>
        <v>Rockland</v>
      </c>
      <c r="AH558" t="s">
        <v>2545</v>
      </c>
      <c r="AI558">
        <v>1</v>
      </c>
      <c r="AK558" s="130">
        <v>23</v>
      </c>
      <c r="AL558" s="131">
        <v>13</v>
      </c>
      <c r="AM558" s="131">
        <v>50</v>
      </c>
      <c r="AN558" s="133">
        <v>63590</v>
      </c>
      <c r="AO558">
        <f t="shared" si="100"/>
        <v>23013</v>
      </c>
      <c r="AP558" s="74" t="s">
        <v>2331</v>
      </c>
    </row>
    <row r="559" spans="1:42" hidden="1" outlineLevel="1" x14ac:dyDescent="0.2">
      <c r="A559" t="s">
        <v>1768</v>
      </c>
      <c r="B559" s="10" t="s">
        <v>977</v>
      </c>
      <c r="C559" s="1">
        <f t="shared" si="103"/>
        <v>1722</v>
      </c>
      <c r="D559" s="7">
        <f t="shared" ref="D559:D624" si="109">RANK(N559,(N559:AE559))</f>
        <v>1</v>
      </c>
      <c r="E559" s="7">
        <f t="shared" ref="E559:E624" si="110">RANK(O559,(N559:AE559))</f>
        <v>2</v>
      </c>
      <c r="F559" s="7">
        <f t="shared" ref="F559:F624" si="111">RANK(P559,(N559:AE559))</f>
        <v>3</v>
      </c>
      <c r="G559" s="1">
        <f t="shared" si="101"/>
        <v>217</v>
      </c>
      <c r="H559" s="2">
        <f t="shared" si="102"/>
        <v>0.12601626016260162</v>
      </c>
      <c r="I559" s="8"/>
      <c r="J559" s="2">
        <f t="shared" si="104"/>
        <v>0.4727061556329849</v>
      </c>
      <c r="K559" s="2">
        <f t="shared" si="105"/>
        <v>0.34668989547038326</v>
      </c>
      <c r="L559" s="2">
        <f t="shared" si="106"/>
        <v>0.12137049941927991</v>
      </c>
      <c r="M559" s="2">
        <f t="shared" si="107"/>
        <v>5.9233449477351929E-2</v>
      </c>
      <c r="N559" s="1">
        <v>814</v>
      </c>
      <c r="O559" s="1">
        <v>597</v>
      </c>
      <c r="P559" s="1">
        <v>209</v>
      </c>
      <c r="Q559" s="1">
        <v>89</v>
      </c>
      <c r="R559" s="1">
        <v>7</v>
      </c>
      <c r="S559" s="68">
        <v>1</v>
      </c>
      <c r="T559" s="1">
        <v>5</v>
      </c>
      <c r="U559" s="1"/>
      <c r="V559" s="1"/>
      <c r="W559" s="1"/>
      <c r="X559" s="1"/>
      <c r="Y559" s="1"/>
      <c r="Z559" s="1"/>
      <c r="AA559" s="1"/>
      <c r="AB559" s="1"/>
      <c r="AG559" t="str">
        <f t="shared" si="108"/>
        <v>Rockport</v>
      </c>
      <c r="AH559" t="s">
        <v>2545</v>
      </c>
      <c r="AI559">
        <v>1</v>
      </c>
      <c r="AK559" s="130">
        <v>23</v>
      </c>
      <c r="AL559" s="131">
        <v>13</v>
      </c>
      <c r="AM559" s="131">
        <v>55</v>
      </c>
      <c r="AN559" s="133">
        <v>63660</v>
      </c>
      <c r="AO559">
        <f t="shared" ref="AO559:AO622" si="112">AK559*1000+AL559</f>
        <v>23013</v>
      </c>
      <c r="AP559" s="74" t="s">
        <v>1579</v>
      </c>
    </row>
    <row r="560" spans="1:42" hidden="1" outlineLevel="1" x14ac:dyDescent="0.2">
      <c r="A560" t="s">
        <v>3418</v>
      </c>
      <c r="B560" s="10" t="s">
        <v>977</v>
      </c>
      <c r="C560" s="1">
        <f t="shared" si="103"/>
        <v>201</v>
      </c>
      <c r="D560" s="7">
        <f t="shared" si="109"/>
        <v>2</v>
      </c>
      <c r="E560" s="7">
        <f t="shared" si="110"/>
        <v>1</v>
      </c>
      <c r="F560" s="7">
        <f t="shared" si="111"/>
        <v>3</v>
      </c>
      <c r="G560" s="1">
        <f t="shared" si="101"/>
        <v>29</v>
      </c>
      <c r="H560" s="2">
        <f t="shared" si="102"/>
        <v>0.14427860696517414</v>
      </c>
      <c r="I560" s="8"/>
      <c r="J560" s="2">
        <f t="shared" si="104"/>
        <v>0.34825870646766172</v>
      </c>
      <c r="K560" s="2">
        <f t="shared" si="105"/>
        <v>0.4925373134328358</v>
      </c>
      <c r="L560" s="2">
        <f t="shared" si="106"/>
        <v>0.14427860696517414</v>
      </c>
      <c r="M560" s="2">
        <f t="shared" si="107"/>
        <v>1.4925373134328401E-2</v>
      </c>
      <c r="N560" s="1">
        <v>70</v>
      </c>
      <c r="O560" s="1">
        <v>99</v>
      </c>
      <c r="P560" s="1">
        <v>29</v>
      </c>
      <c r="Q560" s="1">
        <v>2</v>
      </c>
      <c r="R560" s="1">
        <v>1</v>
      </c>
      <c r="S560" s="68">
        <v>0</v>
      </c>
      <c r="T560" s="1">
        <v>0</v>
      </c>
      <c r="U560" s="1"/>
      <c r="V560" s="1"/>
      <c r="W560" s="1"/>
      <c r="X560" s="1"/>
      <c r="Y560" s="1"/>
      <c r="Z560" s="1"/>
      <c r="AA560" s="1"/>
      <c r="AB560" s="1"/>
      <c r="AG560" t="str">
        <f>A560</f>
        <v>Rockwood</v>
      </c>
      <c r="AH560" t="s">
        <v>2138</v>
      </c>
      <c r="AI560">
        <v>2</v>
      </c>
      <c r="AK560" s="130">
        <v>23</v>
      </c>
      <c r="AL560" s="131">
        <v>25</v>
      </c>
      <c r="AM560" s="131"/>
      <c r="AN560" s="133">
        <v>63700</v>
      </c>
      <c r="AO560">
        <f t="shared" si="112"/>
        <v>23025</v>
      </c>
      <c r="AP560" s="74" t="s">
        <v>3010</v>
      </c>
    </row>
    <row r="561" spans="1:42" hidden="1" outlineLevel="1" x14ac:dyDescent="0.2">
      <c r="A561" t="s">
        <v>2564</v>
      </c>
      <c r="B561" s="10" t="s">
        <v>977</v>
      </c>
      <c r="C561" s="1">
        <f t="shared" si="103"/>
        <v>469</v>
      </c>
      <c r="D561" s="7">
        <f t="shared" si="109"/>
        <v>1</v>
      </c>
      <c r="E561" s="7">
        <f t="shared" si="110"/>
        <v>2</v>
      </c>
      <c r="F561" s="7">
        <f t="shared" si="111"/>
        <v>3</v>
      </c>
      <c r="G561" s="1">
        <f t="shared" ref="G561:G626" si="113">MAX(N561:P561)-LARGE(N561:P561,2)</f>
        <v>83</v>
      </c>
      <c r="H561" s="2">
        <f t="shared" ref="H561:H626" si="114">G561/C561</f>
        <v>0.17697228144989338</v>
      </c>
      <c r="I561" s="8"/>
      <c r="J561" s="2">
        <f t="shared" si="104"/>
        <v>0.47974413646055436</v>
      </c>
      <c r="K561" s="2">
        <f t="shared" si="105"/>
        <v>0.30277185501066101</v>
      </c>
      <c r="L561" s="2">
        <f t="shared" si="106"/>
        <v>0.15991471215351813</v>
      </c>
      <c r="M561" s="2">
        <f t="shared" si="107"/>
        <v>5.7569296375266504E-2</v>
      </c>
      <c r="N561" s="1">
        <v>225</v>
      </c>
      <c r="O561" s="1">
        <v>142</v>
      </c>
      <c r="P561" s="1">
        <v>75</v>
      </c>
      <c r="Q561" s="1">
        <v>18</v>
      </c>
      <c r="R561" s="1">
        <v>7</v>
      </c>
      <c r="S561" s="68">
        <v>2</v>
      </c>
      <c r="T561" s="1">
        <v>0</v>
      </c>
      <c r="U561" s="1"/>
      <c r="V561" s="1"/>
      <c r="W561" s="1"/>
      <c r="X561" s="1"/>
      <c r="Y561" s="1"/>
      <c r="Z561" s="1"/>
      <c r="AA561" s="1"/>
      <c r="AB561" s="1"/>
      <c r="AG561" t="str">
        <f t="shared" si="108"/>
        <v>Rome</v>
      </c>
      <c r="AH561" t="s">
        <v>170</v>
      </c>
      <c r="AI561">
        <v>1</v>
      </c>
      <c r="AK561" s="130">
        <v>23</v>
      </c>
      <c r="AL561" s="131">
        <v>11</v>
      </c>
      <c r="AM561" s="131">
        <v>100</v>
      </c>
      <c r="AN561" s="133">
        <v>63835</v>
      </c>
      <c r="AO561">
        <f t="shared" si="112"/>
        <v>23011</v>
      </c>
      <c r="AP561" s="74" t="s">
        <v>1579</v>
      </c>
    </row>
    <row r="562" spans="1:42" hidden="1" outlineLevel="1" x14ac:dyDescent="0.2">
      <c r="A562" t="s">
        <v>1560</v>
      </c>
      <c r="B562" s="10" t="s">
        <v>977</v>
      </c>
      <c r="C562" s="1">
        <f t="shared" si="103"/>
        <v>130</v>
      </c>
      <c r="D562" s="7">
        <f t="shared" si="109"/>
        <v>1</v>
      </c>
      <c r="E562" s="7">
        <f t="shared" si="110"/>
        <v>2</v>
      </c>
      <c r="F562" s="7">
        <f t="shared" si="111"/>
        <v>3</v>
      </c>
      <c r="G562" s="1">
        <f t="shared" si="113"/>
        <v>11</v>
      </c>
      <c r="H562" s="2">
        <f t="shared" si="114"/>
        <v>8.461538461538462E-2</v>
      </c>
      <c r="I562" s="8"/>
      <c r="J562" s="2">
        <f t="shared" si="104"/>
        <v>0.41538461538461541</v>
      </c>
      <c r="K562" s="2">
        <f t="shared" si="105"/>
        <v>0.33076923076923076</v>
      </c>
      <c r="L562" s="2">
        <f t="shared" si="106"/>
        <v>0.22307692307692309</v>
      </c>
      <c r="M562" s="2">
        <f t="shared" si="107"/>
        <v>3.0769230769230688E-2</v>
      </c>
      <c r="N562" s="1">
        <v>54</v>
      </c>
      <c r="O562" s="1">
        <v>43</v>
      </c>
      <c r="P562" s="1">
        <v>29</v>
      </c>
      <c r="Q562" s="1">
        <v>3</v>
      </c>
      <c r="R562" s="1">
        <v>0</v>
      </c>
      <c r="S562" s="68">
        <v>0</v>
      </c>
      <c r="T562" s="1">
        <v>1</v>
      </c>
      <c r="U562" s="1"/>
      <c r="V562" s="1"/>
      <c r="W562" s="1"/>
      <c r="X562" s="1"/>
      <c r="Y562" s="1"/>
      <c r="Z562" s="1"/>
      <c r="AA562" s="1"/>
      <c r="AB562" s="1"/>
      <c r="AG562" t="str">
        <f t="shared" si="108"/>
        <v>Roque Bluffs</v>
      </c>
      <c r="AH562" t="s">
        <v>3298</v>
      </c>
      <c r="AI562">
        <v>2</v>
      </c>
      <c r="AK562" s="130">
        <v>23</v>
      </c>
      <c r="AL562" s="131">
        <v>29</v>
      </c>
      <c r="AM562" s="131">
        <v>190</v>
      </c>
      <c r="AN562" s="133">
        <v>63940</v>
      </c>
      <c r="AO562">
        <f t="shared" si="112"/>
        <v>23029</v>
      </c>
      <c r="AP562" s="74" t="s">
        <v>1579</v>
      </c>
    </row>
    <row r="563" spans="1:42" hidden="1" outlineLevel="1" x14ac:dyDescent="0.2">
      <c r="A563" t="s">
        <v>2415</v>
      </c>
      <c r="B563" s="10" t="s">
        <v>977</v>
      </c>
      <c r="C563" s="1">
        <f t="shared" si="103"/>
        <v>253</v>
      </c>
      <c r="D563" s="7">
        <f t="shared" si="109"/>
        <v>1</v>
      </c>
      <c r="E563" s="7">
        <f t="shared" si="110"/>
        <v>3</v>
      </c>
      <c r="F563" s="7">
        <f t="shared" si="111"/>
        <v>2</v>
      </c>
      <c r="G563" s="1">
        <f t="shared" si="113"/>
        <v>78</v>
      </c>
      <c r="H563" s="2">
        <f t="shared" si="114"/>
        <v>0.30830039525691699</v>
      </c>
      <c r="I563" s="8"/>
      <c r="J563" s="2">
        <f t="shared" si="104"/>
        <v>0.5810276679841897</v>
      </c>
      <c r="K563" s="2">
        <f t="shared" si="105"/>
        <v>0.12648221343873517</v>
      </c>
      <c r="L563" s="2">
        <f t="shared" si="106"/>
        <v>0.27272727272727271</v>
      </c>
      <c r="M563" s="2">
        <f t="shared" si="107"/>
        <v>1.9762845849802424E-2</v>
      </c>
      <c r="N563" s="1">
        <v>147</v>
      </c>
      <c r="O563" s="1">
        <v>32</v>
      </c>
      <c r="P563" s="1">
        <v>69</v>
      </c>
      <c r="Q563" s="1">
        <v>4</v>
      </c>
      <c r="R563" s="1">
        <v>0</v>
      </c>
      <c r="S563" s="68">
        <v>1</v>
      </c>
      <c r="T563" s="1">
        <v>0</v>
      </c>
      <c r="U563" s="1"/>
      <c r="V563" s="1"/>
      <c r="W563" s="1"/>
      <c r="X563" s="1"/>
      <c r="Y563" s="1"/>
      <c r="Z563" s="1"/>
      <c r="AA563" s="1"/>
      <c r="AB563" s="1"/>
      <c r="AG563" t="str">
        <f t="shared" si="108"/>
        <v>Roxbury</v>
      </c>
      <c r="AH563" t="s">
        <v>1026</v>
      </c>
      <c r="AI563">
        <v>2</v>
      </c>
      <c r="AK563" s="130">
        <v>23</v>
      </c>
      <c r="AL563" s="131">
        <v>17</v>
      </c>
      <c r="AM563" s="131">
        <v>130</v>
      </c>
      <c r="AN563" s="133">
        <v>64185</v>
      </c>
      <c r="AO563">
        <f t="shared" si="112"/>
        <v>23017</v>
      </c>
      <c r="AP563" s="74" t="s">
        <v>1579</v>
      </c>
    </row>
    <row r="564" spans="1:42" hidden="1" outlineLevel="1" x14ac:dyDescent="0.2">
      <c r="A564" t="s">
        <v>1561</v>
      </c>
      <c r="B564" s="10" t="s">
        <v>977</v>
      </c>
      <c r="C564" s="1">
        <f t="shared" si="103"/>
        <v>3255</v>
      </c>
      <c r="D564" s="7">
        <f t="shared" si="109"/>
        <v>1</v>
      </c>
      <c r="E564" s="7">
        <f t="shared" si="110"/>
        <v>3</v>
      </c>
      <c r="F564" s="7">
        <f t="shared" si="111"/>
        <v>2</v>
      </c>
      <c r="G564" s="1">
        <f t="shared" si="113"/>
        <v>1564</v>
      </c>
      <c r="H564" s="2">
        <f t="shared" si="114"/>
        <v>0.4804915514592934</v>
      </c>
      <c r="I564" s="8"/>
      <c r="J564" s="2">
        <f t="shared" si="104"/>
        <v>0.64946236559139781</v>
      </c>
      <c r="K564" s="2">
        <f t="shared" si="105"/>
        <v>0.16804915514592933</v>
      </c>
      <c r="L564" s="2">
        <f t="shared" si="106"/>
        <v>0.16897081413210446</v>
      </c>
      <c r="M564" s="2">
        <f t="shared" si="107"/>
        <v>1.3517665130568401E-2</v>
      </c>
      <c r="N564" s="1">
        <v>2114</v>
      </c>
      <c r="O564" s="1">
        <v>547</v>
      </c>
      <c r="P564" s="1">
        <v>550</v>
      </c>
      <c r="Q564" s="1">
        <v>19</v>
      </c>
      <c r="R564" s="1">
        <v>14</v>
      </c>
      <c r="S564" s="68">
        <v>9</v>
      </c>
      <c r="T564" s="1">
        <v>2</v>
      </c>
      <c r="U564" s="1"/>
      <c r="V564" s="1"/>
      <c r="W564" s="1"/>
      <c r="X564" s="1"/>
      <c r="Y564" s="1"/>
      <c r="Z564" s="1"/>
      <c r="AA564" s="1"/>
      <c r="AB564" s="1"/>
      <c r="AG564" t="str">
        <f t="shared" si="108"/>
        <v>Rumford</v>
      </c>
      <c r="AH564" t="s">
        <v>1026</v>
      </c>
      <c r="AI564">
        <v>2</v>
      </c>
      <c r="AK564" s="130">
        <v>23</v>
      </c>
      <c r="AL564" s="131">
        <v>17</v>
      </c>
      <c r="AM564" s="131">
        <v>135</v>
      </c>
      <c r="AN564" s="133">
        <v>64290</v>
      </c>
      <c r="AO564">
        <f t="shared" si="112"/>
        <v>23017</v>
      </c>
      <c r="AP564" s="74" t="s">
        <v>1579</v>
      </c>
    </row>
    <row r="565" spans="1:42" hidden="1" outlineLevel="1" x14ac:dyDescent="0.2">
      <c r="A565" t="s">
        <v>1562</v>
      </c>
      <c r="B565" s="10" t="s">
        <v>977</v>
      </c>
      <c r="C565" s="1">
        <f t="shared" si="103"/>
        <v>1843</v>
      </c>
      <c r="D565" s="7">
        <f t="shared" si="109"/>
        <v>1</v>
      </c>
      <c r="E565" s="7">
        <f t="shared" si="110"/>
        <v>2</v>
      </c>
      <c r="F565" s="7">
        <f t="shared" si="111"/>
        <v>3</v>
      </c>
      <c r="G565" s="1">
        <f t="shared" si="113"/>
        <v>509</v>
      </c>
      <c r="H565" s="2">
        <f t="shared" si="114"/>
        <v>0.27618014107433531</v>
      </c>
      <c r="I565" s="8"/>
      <c r="J565" s="2">
        <f t="shared" si="104"/>
        <v>0.53228431904503526</v>
      </c>
      <c r="K565" s="2">
        <f t="shared" si="105"/>
        <v>0.25610417797069995</v>
      </c>
      <c r="L565" s="2">
        <f t="shared" si="106"/>
        <v>0.19479110146500273</v>
      </c>
      <c r="M565" s="2">
        <f t="shared" si="107"/>
        <v>1.6820401519262063E-2</v>
      </c>
      <c r="N565" s="1">
        <v>981</v>
      </c>
      <c r="O565" s="1">
        <v>472</v>
      </c>
      <c r="P565" s="1">
        <v>359</v>
      </c>
      <c r="Q565" s="1">
        <v>18</v>
      </c>
      <c r="R565" s="1">
        <v>8</v>
      </c>
      <c r="S565" s="68">
        <v>5</v>
      </c>
      <c r="T565" s="1">
        <v>0</v>
      </c>
      <c r="U565" s="1"/>
      <c r="V565" s="1"/>
      <c r="W565" s="1"/>
      <c r="X565" s="1"/>
      <c r="Y565" s="1"/>
      <c r="Z565" s="1"/>
      <c r="AA565" s="1"/>
      <c r="AB565" s="1"/>
      <c r="AG565" t="str">
        <f t="shared" si="108"/>
        <v>Sabattus</v>
      </c>
      <c r="AH565" t="s">
        <v>707</v>
      </c>
      <c r="AI565">
        <v>2</v>
      </c>
      <c r="AK565" s="130">
        <v>23</v>
      </c>
      <c r="AL565" s="131">
        <v>1</v>
      </c>
      <c r="AM565" s="131">
        <v>57</v>
      </c>
      <c r="AN565" s="133">
        <v>64570</v>
      </c>
      <c r="AO565">
        <f t="shared" si="112"/>
        <v>23001</v>
      </c>
      <c r="AP565" s="74" t="s">
        <v>1579</v>
      </c>
    </row>
    <row r="566" spans="1:42" hidden="1" outlineLevel="1" x14ac:dyDescent="0.2">
      <c r="A566" t="s">
        <v>1563</v>
      </c>
      <c r="B566" s="10" t="s">
        <v>977</v>
      </c>
      <c r="C566" s="1">
        <f t="shared" si="103"/>
        <v>7649</v>
      </c>
      <c r="D566" s="7">
        <f t="shared" si="109"/>
        <v>1</v>
      </c>
      <c r="E566" s="7">
        <f t="shared" si="110"/>
        <v>2</v>
      </c>
      <c r="F566" s="7">
        <f t="shared" si="111"/>
        <v>3</v>
      </c>
      <c r="G566" s="1">
        <f t="shared" si="113"/>
        <v>2366</v>
      </c>
      <c r="H566" s="2">
        <f t="shared" si="114"/>
        <v>0.30932147993201725</v>
      </c>
      <c r="I566" s="8"/>
      <c r="J566" s="2">
        <f t="shared" si="104"/>
        <v>0.58909661393646229</v>
      </c>
      <c r="K566" s="2">
        <f t="shared" si="105"/>
        <v>0.27977513400444504</v>
      </c>
      <c r="L566" s="2">
        <f t="shared" si="106"/>
        <v>0.10903386063537718</v>
      </c>
      <c r="M566" s="2">
        <f t="shared" si="107"/>
        <v>2.2094391423715498E-2</v>
      </c>
      <c r="N566" s="1">
        <v>4506</v>
      </c>
      <c r="O566" s="1">
        <v>2140</v>
      </c>
      <c r="P566" s="1">
        <v>834</v>
      </c>
      <c r="Q566" s="1">
        <v>124</v>
      </c>
      <c r="R566" s="1">
        <v>25</v>
      </c>
      <c r="S566" s="68">
        <v>13</v>
      </c>
      <c r="T566" s="1">
        <v>6</v>
      </c>
      <c r="U566" s="1"/>
      <c r="V566" s="1"/>
      <c r="W566" s="1">
        <v>1</v>
      </c>
      <c r="X566" s="1"/>
      <c r="Y566" s="1"/>
      <c r="Z566" s="1"/>
      <c r="AA566" s="1"/>
      <c r="AB566" s="1"/>
      <c r="AG566" t="str">
        <f t="shared" si="108"/>
        <v>Saco</v>
      </c>
      <c r="AH566" t="s">
        <v>2961</v>
      </c>
      <c r="AI566">
        <v>1</v>
      </c>
      <c r="AK566" s="130">
        <v>23</v>
      </c>
      <c r="AL566" s="131">
        <v>31</v>
      </c>
      <c r="AM566" s="131">
        <v>110</v>
      </c>
      <c r="AN566" s="133">
        <v>64675</v>
      </c>
      <c r="AO566">
        <f t="shared" si="112"/>
        <v>23031</v>
      </c>
      <c r="AP566" s="74" t="s">
        <v>2331</v>
      </c>
    </row>
    <row r="567" spans="1:42" hidden="1" outlineLevel="1" x14ac:dyDescent="0.2">
      <c r="A567" t="s">
        <v>1564</v>
      </c>
      <c r="B567" s="10" t="s">
        <v>977</v>
      </c>
      <c r="C567" s="1">
        <f t="shared" si="103"/>
        <v>444</v>
      </c>
      <c r="D567" s="7">
        <f t="shared" si="109"/>
        <v>1</v>
      </c>
      <c r="E567" s="7">
        <f t="shared" si="110"/>
        <v>3</v>
      </c>
      <c r="F567" s="7">
        <f t="shared" si="111"/>
        <v>2</v>
      </c>
      <c r="G567" s="1">
        <f t="shared" si="113"/>
        <v>226</v>
      </c>
      <c r="H567" s="2">
        <f t="shared" si="114"/>
        <v>0.50900900900900903</v>
      </c>
      <c r="I567" s="8"/>
      <c r="J567" s="2">
        <f t="shared" si="104"/>
        <v>0.68468468468468469</v>
      </c>
      <c r="K567" s="2">
        <f t="shared" si="105"/>
        <v>0.11486486486486487</v>
      </c>
      <c r="L567" s="2">
        <f t="shared" si="106"/>
        <v>0.17567567567567569</v>
      </c>
      <c r="M567" s="2">
        <f t="shared" si="107"/>
        <v>2.4774774774774772E-2</v>
      </c>
      <c r="N567" s="1">
        <v>304</v>
      </c>
      <c r="O567" s="1">
        <v>51</v>
      </c>
      <c r="P567" s="1">
        <v>78</v>
      </c>
      <c r="Q567" s="1">
        <v>3</v>
      </c>
      <c r="R567" s="1">
        <v>2</v>
      </c>
      <c r="S567" s="68">
        <v>6</v>
      </c>
      <c r="T567" s="1">
        <v>0</v>
      </c>
      <c r="U567" s="1"/>
      <c r="V567" s="1"/>
      <c r="W567" s="1"/>
      <c r="X567" s="1"/>
      <c r="Y567" s="1"/>
      <c r="Z567" s="1"/>
      <c r="AA567" s="1"/>
      <c r="AB567" s="1"/>
      <c r="AG567" t="str">
        <f t="shared" si="108"/>
        <v>St. Agatha</v>
      </c>
      <c r="AH567" t="s">
        <v>512</v>
      </c>
      <c r="AI567">
        <v>2</v>
      </c>
      <c r="AK567" s="130">
        <v>23</v>
      </c>
      <c r="AL567" s="131">
        <v>3</v>
      </c>
      <c r="AM567" s="131">
        <v>275</v>
      </c>
      <c r="AN567" s="133">
        <v>64780</v>
      </c>
      <c r="AO567">
        <f t="shared" si="112"/>
        <v>23003</v>
      </c>
      <c r="AP567" s="74" t="s">
        <v>1579</v>
      </c>
    </row>
    <row r="568" spans="1:42" hidden="1" outlineLevel="1" x14ac:dyDescent="0.2">
      <c r="A568" t="s">
        <v>1565</v>
      </c>
      <c r="B568" s="10" t="s">
        <v>977</v>
      </c>
      <c r="C568" s="1">
        <f t="shared" si="103"/>
        <v>815</v>
      </c>
      <c r="D568" s="7">
        <f t="shared" si="109"/>
        <v>1</v>
      </c>
      <c r="E568" s="7">
        <f t="shared" si="110"/>
        <v>2</v>
      </c>
      <c r="F568" s="7">
        <f t="shared" si="111"/>
        <v>3</v>
      </c>
      <c r="G568" s="1">
        <f t="shared" si="113"/>
        <v>85</v>
      </c>
      <c r="H568" s="2">
        <f t="shared" si="114"/>
        <v>0.10429447852760736</v>
      </c>
      <c r="I568" s="8"/>
      <c r="J568" s="2">
        <f t="shared" si="104"/>
        <v>0.45276073619631901</v>
      </c>
      <c r="K568" s="2">
        <f t="shared" si="105"/>
        <v>0.34846625766871164</v>
      </c>
      <c r="L568" s="2">
        <f t="shared" si="106"/>
        <v>0.17300613496932515</v>
      </c>
      <c r="M568" s="2">
        <f t="shared" si="107"/>
        <v>2.5766871165644134E-2</v>
      </c>
      <c r="N568" s="1">
        <v>369</v>
      </c>
      <c r="O568" s="1">
        <v>284</v>
      </c>
      <c r="P568" s="1">
        <v>141</v>
      </c>
      <c r="Q568" s="1">
        <v>17</v>
      </c>
      <c r="R568" s="1">
        <v>1</v>
      </c>
      <c r="S568" s="68">
        <v>1</v>
      </c>
      <c r="T568" s="1">
        <v>2</v>
      </c>
      <c r="U568" s="1"/>
      <c r="V568" s="1"/>
      <c r="W568" s="1"/>
      <c r="X568" s="1"/>
      <c r="Y568" s="1"/>
      <c r="Z568" s="1"/>
      <c r="AA568" s="1"/>
      <c r="AB568" s="1"/>
      <c r="AG568" t="str">
        <f t="shared" si="108"/>
        <v>St. Albans</v>
      </c>
      <c r="AH568" t="s">
        <v>2138</v>
      </c>
      <c r="AI568">
        <v>2</v>
      </c>
      <c r="AK568" s="130">
        <v>23</v>
      </c>
      <c r="AL568" s="131">
        <v>25</v>
      </c>
      <c r="AM568" s="131">
        <v>135</v>
      </c>
      <c r="AN568" s="133">
        <v>64850</v>
      </c>
      <c r="AO568">
        <f t="shared" si="112"/>
        <v>23025</v>
      </c>
      <c r="AP568" s="74" t="s">
        <v>1579</v>
      </c>
    </row>
    <row r="569" spans="1:42" hidden="1" outlineLevel="1" x14ac:dyDescent="0.2">
      <c r="A569" t="s">
        <v>1896</v>
      </c>
      <c r="B569" s="10" t="s">
        <v>977</v>
      </c>
      <c r="C569" s="1">
        <f t="shared" si="103"/>
        <v>308</v>
      </c>
      <c r="D569" s="7">
        <f t="shared" si="109"/>
        <v>1</v>
      </c>
      <c r="E569" s="7">
        <f t="shared" si="110"/>
        <v>3</v>
      </c>
      <c r="F569" s="7">
        <f t="shared" si="111"/>
        <v>2</v>
      </c>
      <c r="G569" s="1">
        <f t="shared" si="113"/>
        <v>149</v>
      </c>
      <c r="H569" s="2">
        <f t="shared" si="114"/>
        <v>0.48376623376623379</v>
      </c>
      <c r="I569" s="8"/>
      <c r="J569" s="2">
        <f t="shared" si="104"/>
        <v>0.65259740259740262</v>
      </c>
      <c r="K569" s="2">
        <f t="shared" si="105"/>
        <v>0.1461038961038961</v>
      </c>
      <c r="L569" s="2">
        <f t="shared" si="106"/>
        <v>0.16883116883116883</v>
      </c>
      <c r="M569" s="2">
        <f t="shared" si="107"/>
        <v>3.2467532467532451E-2</v>
      </c>
      <c r="N569" s="1">
        <v>201</v>
      </c>
      <c r="O569" s="1">
        <v>45</v>
      </c>
      <c r="P569" s="1">
        <v>52</v>
      </c>
      <c r="Q569" s="1">
        <v>9</v>
      </c>
      <c r="R569" s="1">
        <v>0</v>
      </c>
      <c r="S569" s="68">
        <v>0</v>
      </c>
      <c r="T569" s="1">
        <v>1</v>
      </c>
      <c r="U569" s="1"/>
      <c r="V569" s="1"/>
      <c r="W569" s="1"/>
      <c r="X569" s="1"/>
      <c r="Y569" s="1"/>
      <c r="Z569" s="1"/>
      <c r="AA569" s="1"/>
      <c r="AB569" s="1"/>
      <c r="AG569" t="str">
        <f t="shared" si="108"/>
        <v>St. Francis</v>
      </c>
      <c r="AH569" t="s">
        <v>512</v>
      </c>
      <c r="AI569">
        <v>2</v>
      </c>
      <c r="AK569" s="130">
        <v>23</v>
      </c>
      <c r="AL569" s="131">
        <v>3</v>
      </c>
      <c r="AM569" s="131">
        <v>280</v>
      </c>
      <c r="AN569" s="133">
        <v>65025</v>
      </c>
      <c r="AO569">
        <f t="shared" si="112"/>
        <v>23003</v>
      </c>
      <c r="AP569" s="74" t="s">
        <v>1579</v>
      </c>
    </row>
    <row r="570" spans="1:42" hidden="1" outlineLevel="1" x14ac:dyDescent="0.2">
      <c r="A570" t="s">
        <v>1270</v>
      </c>
      <c r="B570" s="10" t="s">
        <v>977</v>
      </c>
      <c r="C570" s="1">
        <f t="shared" si="103"/>
        <v>1392</v>
      </c>
      <c r="D570" s="7">
        <f t="shared" si="109"/>
        <v>1</v>
      </c>
      <c r="E570" s="7">
        <f t="shared" si="110"/>
        <v>2</v>
      </c>
      <c r="F570" s="7">
        <f t="shared" si="111"/>
        <v>3</v>
      </c>
      <c r="G570" s="1">
        <f t="shared" si="113"/>
        <v>316</v>
      </c>
      <c r="H570" s="2">
        <f t="shared" si="114"/>
        <v>0.22701149425287356</v>
      </c>
      <c r="I570" s="8"/>
      <c r="J570" s="2">
        <f t="shared" si="104"/>
        <v>0.53017241379310343</v>
      </c>
      <c r="K570" s="2">
        <f t="shared" si="105"/>
        <v>0.30316091954022989</v>
      </c>
      <c r="L570" s="2">
        <f t="shared" si="106"/>
        <v>0.10201149425287356</v>
      </c>
      <c r="M570" s="2">
        <f t="shared" si="107"/>
        <v>6.4655172413793122E-2</v>
      </c>
      <c r="N570" s="1">
        <v>738</v>
      </c>
      <c r="O570" s="1">
        <v>422</v>
      </c>
      <c r="P570" s="1">
        <v>142</v>
      </c>
      <c r="Q570" s="1">
        <v>56</v>
      </c>
      <c r="R570" s="1">
        <v>6</v>
      </c>
      <c r="S570" s="68">
        <v>25</v>
      </c>
      <c r="T570" s="1">
        <v>3</v>
      </c>
      <c r="U570" s="1"/>
      <c r="V570" s="1"/>
      <c r="W570" s="1"/>
      <c r="X570" s="1"/>
      <c r="Y570" s="1"/>
      <c r="Z570" s="1"/>
      <c r="AA570" s="1"/>
      <c r="AB570" s="1"/>
      <c r="AG570" t="str">
        <f t="shared" si="108"/>
        <v>St. George</v>
      </c>
      <c r="AH570" t="s">
        <v>2545</v>
      </c>
      <c r="AI570">
        <v>1</v>
      </c>
      <c r="AK570" s="130">
        <v>23</v>
      </c>
      <c r="AL570" s="131">
        <v>13</v>
      </c>
      <c r="AM570" s="131">
        <v>60</v>
      </c>
      <c r="AN570" s="133">
        <v>65130</v>
      </c>
      <c r="AO570">
        <f t="shared" si="112"/>
        <v>23013</v>
      </c>
      <c r="AP570" s="74" t="s">
        <v>1579</v>
      </c>
    </row>
    <row r="571" spans="1:42" hidden="1" outlineLevel="1" x14ac:dyDescent="0.2">
      <c r="A571" t="s">
        <v>3403</v>
      </c>
      <c r="B571" s="10" t="s">
        <v>977</v>
      </c>
      <c r="C571" s="1">
        <f t="shared" si="103"/>
        <v>133</v>
      </c>
      <c r="D571" s="7">
        <f t="shared" si="109"/>
        <v>1</v>
      </c>
      <c r="E571" s="7">
        <f t="shared" si="110"/>
        <v>3</v>
      </c>
      <c r="F571" s="7">
        <f t="shared" si="111"/>
        <v>2</v>
      </c>
      <c r="G571" s="1">
        <f t="shared" si="113"/>
        <v>47</v>
      </c>
      <c r="H571" s="2">
        <f t="shared" si="114"/>
        <v>0.35338345864661652</v>
      </c>
      <c r="I571" s="8"/>
      <c r="J571" s="2">
        <f t="shared" si="104"/>
        <v>0.57894736842105265</v>
      </c>
      <c r="K571" s="2">
        <f t="shared" si="105"/>
        <v>0.18796992481203006</v>
      </c>
      <c r="L571" s="2">
        <f t="shared" si="106"/>
        <v>0.22556390977443608</v>
      </c>
      <c r="M571" s="2">
        <f t="shared" si="107"/>
        <v>7.5187969924812026E-3</v>
      </c>
      <c r="N571" s="1">
        <v>77</v>
      </c>
      <c r="O571" s="1">
        <v>25</v>
      </c>
      <c r="P571" s="1">
        <v>30</v>
      </c>
      <c r="Q571" s="1">
        <v>1</v>
      </c>
      <c r="R571" s="1">
        <v>0</v>
      </c>
      <c r="S571" s="68">
        <v>0</v>
      </c>
      <c r="T571" s="1">
        <v>0</v>
      </c>
      <c r="U571" s="1"/>
      <c r="V571" s="1"/>
      <c r="W571" s="1"/>
      <c r="X571" s="1"/>
      <c r="Y571" s="1"/>
      <c r="Z571" s="1"/>
      <c r="AA571" s="1"/>
      <c r="AB571" s="1"/>
      <c r="AG571" t="str">
        <f t="shared" si="108"/>
        <v>St. John</v>
      </c>
      <c r="AH571" t="s">
        <v>512</v>
      </c>
      <c r="AI571">
        <v>2</v>
      </c>
      <c r="AK571" s="130">
        <v>23</v>
      </c>
      <c r="AL571" s="131">
        <v>3</v>
      </c>
      <c r="AM571" s="131">
        <v>285</v>
      </c>
      <c r="AN571" s="133">
        <v>65200</v>
      </c>
      <c r="AO571">
        <f t="shared" si="112"/>
        <v>23003</v>
      </c>
      <c r="AP571" s="74" t="s">
        <v>3327</v>
      </c>
    </row>
    <row r="572" spans="1:42" hidden="1" outlineLevel="1" x14ac:dyDescent="0.2">
      <c r="A572" t="s">
        <v>3404</v>
      </c>
      <c r="B572" s="10" t="s">
        <v>977</v>
      </c>
      <c r="C572" s="1">
        <f t="shared" si="103"/>
        <v>59</v>
      </c>
      <c r="D572" s="7">
        <f t="shared" si="109"/>
        <v>1</v>
      </c>
      <c r="E572" s="7">
        <f t="shared" si="110"/>
        <v>2</v>
      </c>
      <c r="F572" s="7">
        <f t="shared" si="111"/>
        <v>3</v>
      </c>
      <c r="G572" s="1">
        <f t="shared" si="113"/>
        <v>3</v>
      </c>
      <c r="H572" s="2">
        <f t="shared" si="114"/>
        <v>5.0847457627118647E-2</v>
      </c>
      <c r="I572" s="8"/>
      <c r="J572" s="2">
        <f t="shared" si="104"/>
        <v>0.3728813559322034</v>
      </c>
      <c r="K572" s="2">
        <f t="shared" si="105"/>
        <v>0.32203389830508472</v>
      </c>
      <c r="L572" s="2">
        <f t="shared" si="106"/>
        <v>0.28813559322033899</v>
      </c>
      <c r="M572" s="2">
        <f t="shared" si="107"/>
        <v>1.6949152542372892E-2</v>
      </c>
      <c r="N572" s="1">
        <v>22</v>
      </c>
      <c r="O572" s="1">
        <v>19</v>
      </c>
      <c r="P572" s="1">
        <v>17</v>
      </c>
      <c r="Q572" s="1">
        <v>1</v>
      </c>
      <c r="R572" s="1">
        <v>0</v>
      </c>
      <c r="S572" s="68">
        <v>0</v>
      </c>
      <c r="T572" s="1">
        <v>0</v>
      </c>
      <c r="U572" s="1"/>
      <c r="V572" s="1"/>
      <c r="W572" s="1"/>
      <c r="X572" s="1"/>
      <c r="Y572" s="1"/>
      <c r="Z572" s="1"/>
      <c r="AA572" s="1"/>
      <c r="AB572" s="1"/>
      <c r="AG572" t="str">
        <f t="shared" si="108"/>
        <v>Sandy River</v>
      </c>
      <c r="AH572" t="s">
        <v>2231</v>
      </c>
      <c r="AI572">
        <v>2</v>
      </c>
      <c r="AK572" s="130">
        <v>23</v>
      </c>
      <c r="AL572" s="131">
        <v>7</v>
      </c>
      <c r="AM572" s="131">
        <v>85</v>
      </c>
      <c r="AN572" s="133">
        <v>65655</v>
      </c>
      <c r="AO572">
        <f t="shared" si="112"/>
        <v>23007</v>
      </c>
      <c r="AP572" s="74" t="s">
        <v>3327</v>
      </c>
    </row>
    <row r="573" spans="1:42" hidden="1" outlineLevel="1" x14ac:dyDescent="0.2">
      <c r="A573" t="s">
        <v>2864</v>
      </c>
      <c r="B573" s="10" t="s">
        <v>977</v>
      </c>
      <c r="C573" s="1">
        <f t="shared" si="103"/>
        <v>8350</v>
      </c>
      <c r="D573" s="7">
        <f t="shared" si="109"/>
        <v>1</v>
      </c>
      <c r="E573" s="7">
        <f t="shared" si="110"/>
        <v>2</v>
      </c>
      <c r="F573" s="7">
        <f t="shared" si="111"/>
        <v>3</v>
      </c>
      <c r="G573" s="1">
        <f t="shared" si="113"/>
        <v>2129</v>
      </c>
      <c r="H573" s="2">
        <f t="shared" si="114"/>
        <v>0.25497005988023952</v>
      </c>
      <c r="I573" s="8"/>
      <c r="J573" s="2">
        <f t="shared" si="104"/>
        <v>0.52311377245508983</v>
      </c>
      <c r="K573" s="2">
        <f t="shared" si="105"/>
        <v>0.26814371257485031</v>
      </c>
      <c r="L573" s="2">
        <f t="shared" si="106"/>
        <v>0.18251497005988024</v>
      </c>
      <c r="M573" s="2">
        <f t="shared" si="107"/>
        <v>2.6227544910179618E-2</v>
      </c>
      <c r="N573" s="1">
        <v>4368</v>
      </c>
      <c r="O573" s="1">
        <v>2239</v>
      </c>
      <c r="P573" s="1">
        <v>1524</v>
      </c>
      <c r="Q573" s="1">
        <v>119</v>
      </c>
      <c r="R573" s="1">
        <v>56</v>
      </c>
      <c r="S573" s="68">
        <v>30</v>
      </c>
      <c r="T573" s="1">
        <v>11</v>
      </c>
      <c r="U573" s="1"/>
      <c r="V573" s="1"/>
      <c r="W573" s="1">
        <v>3</v>
      </c>
      <c r="X573" s="1"/>
      <c r="Y573" s="1"/>
      <c r="Z573" s="1"/>
      <c r="AA573" s="1"/>
      <c r="AB573" s="1"/>
      <c r="AG573" t="str">
        <f t="shared" si="108"/>
        <v>Sanford</v>
      </c>
      <c r="AH573" t="s">
        <v>2961</v>
      </c>
      <c r="AI573">
        <v>1</v>
      </c>
      <c r="AK573" s="130">
        <v>23</v>
      </c>
      <c r="AL573" s="131">
        <v>31</v>
      </c>
      <c r="AM573" s="131">
        <v>115</v>
      </c>
      <c r="AN573" s="133">
        <v>65760</v>
      </c>
      <c r="AO573">
        <f t="shared" si="112"/>
        <v>23031</v>
      </c>
      <c r="AP573" s="74" t="s">
        <v>1579</v>
      </c>
    </row>
    <row r="574" spans="1:42" hidden="1" outlineLevel="1" x14ac:dyDescent="0.2">
      <c r="A574" t="s">
        <v>1617</v>
      </c>
      <c r="B574" s="10" t="s">
        <v>977</v>
      </c>
      <c r="C574" s="1">
        <f t="shared" si="103"/>
        <v>684</v>
      </c>
      <c r="D574" s="7">
        <f t="shared" si="109"/>
        <v>1</v>
      </c>
      <c r="E574" s="7">
        <f t="shared" si="110"/>
        <v>2</v>
      </c>
      <c r="F574" s="7">
        <f t="shared" si="111"/>
        <v>3</v>
      </c>
      <c r="G574" s="1">
        <f t="shared" si="113"/>
        <v>144</v>
      </c>
      <c r="H574" s="2">
        <f t="shared" si="114"/>
        <v>0.21052631578947367</v>
      </c>
      <c r="I574" s="8"/>
      <c r="J574" s="2">
        <f t="shared" si="104"/>
        <v>0.50584795321637432</v>
      </c>
      <c r="K574" s="2">
        <f t="shared" si="105"/>
        <v>0.2953216374269006</v>
      </c>
      <c r="L574" s="2">
        <f t="shared" si="106"/>
        <v>0.16812865497076024</v>
      </c>
      <c r="M574" s="2">
        <f t="shared" si="107"/>
        <v>3.0701754385964841E-2</v>
      </c>
      <c r="N574" s="1">
        <v>346</v>
      </c>
      <c r="O574" s="1">
        <v>202</v>
      </c>
      <c r="P574" s="1">
        <v>115</v>
      </c>
      <c r="Q574" s="1">
        <v>21</v>
      </c>
      <c r="R574" s="1">
        <v>0</v>
      </c>
      <c r="S574" s="68">
        <v>0</v>
      </c>
      <c r="T574" s="1">
        <v>0</v>
      </c>
      <c r="U574" s="1"/>
      <c r="V574" s="1"/>
      <c r="W574" s="1"/>
      <c r="X574" s="1"/>
      <c r="Y574" s="1"/>
      <c r="Z574" s="1"/>
      <c r="AA574" s="1"/>
      <c r="AB574" s="1"/>
      <c r="AG574" t="str">
        <f t="shared" si="108"/>
        <v>Sangerville</v>
      </c>
      <c r="AH574" t="s">
        <v>727</v>
      </c>
      <c r="AI574">
        <v>2</v>
      </c>
      <c r="AK574" s="130">
        <v>23</v>
      </c>
      <c r="AL574" s="131">
        <v>21</v>
      </c>
      <c r="AM574" s="131">
        <v>80</v>
      </c>
      <c r="AN574" s="133">
        <v>65865</v>
      </c>
      <c r="AO574">
        <f t="shared" si="112"/>
        <v>23021</v>
      </c>
      <c r="AP574" s="74" t="s">
        <v>1579</v>
      </c>
    </row>
    <row r="575" spans="1:42" hidden="1" outlineLevel="1" x14ac:dyDescent="0.2">
      <c r="A575" t="s">
        <v>3089</v>
      </c>
      <c r="B575" s="10" t="s">
        <v>977</v>
      </c>
      <c r="C575" s="1">
        <f t="shared" si="103"/>
        <v>8111</v>
      </c>
      <c r="D575" s="7">
        <f t="shared" si="109"/>
        <v>1</v>
      </c>
      <c r="E575" s="7">
        <f t="shared" si="110"/>
        <v>2</v>
      </c>
      <c r="F575" s="7">
        <f t="shared" si="111"/>
        <v>3</v>
      </c>
      <c r="G575" s="1">
        <f t="shared" si="113"/>
        <v>692</v>
      </c>
      <c r="H575" s="2">
        <f t="shared" si="114"/>
        <v>8.5316237208728885E-2</v>
      </c>
      <c r="I575" s="8"/>
      <c r="J575" s="2">
        <f t="shared" si="104"/>
        <v>0.48156824066083098</v>
      </c>
      <c r="K575" s="2">
        <f t="shared" si="105"/>
        <v>0.3962520034521021</v>
      </c>
      <c r="L575" s="2">
        <f t="shared" si="106"/>
        <v>9.9247934903217858E-2</v>
      </c>
      <c r="M575" s="2">
        <f t="shared" si="107"/>
        <v>2.2931820983849008E-2</v>
      </c>
      <c r="N575" s="1">
        <v>3906</v>
      </c>
      <c r="O575" s="1">
        <v>3214</v>
      </c>
      <c r="P575" s="1">
        <v>805</v>
      </c>
      <c r="Q575" s="1">
        <v>126</v>
      </c>
      <c r="R575" s="1">
        <v>40</v>
      </c>
      <c r="S575" s="68">
        <v>13</v>
      </c>
      <c r="T575" s="1">
        <v>7</v>
      </c>
      <c r="U575" s="1"/>
      <c r="V575" s="1"/>
      <c r="W575" s="1"/>
      <c r="X575" s="1"/>
      <c r="Y575" s="1"/>
      <c r="Z575" s="1"/>
      <c r="AA575" s="1"/>
      <c r="AB575" s="1"/>
      <c r="AG575" t="str">
        <f t="shared" si="108"/>
        <v>Scarborough</v>
      </c>
      <c r="AH575" t="s">
        <v>2220</v>
      </c>
      <c r="AI575">
        <v>1</v>
      </c>
      <c r="AK575" s="130">
        <v>23</v>
      </c>
      <c r="AL575" s="131">
        <v>5</v>
      </c>
      <c r="AM575" s="131">
        <v>100</v>
      </c>
      <c r="AN575" s="133">
        <v>66145</v>
      </c>
      <c r="AO575">
        <f t="shared" si="112"/>
        <v>23005</v>
      </c>
      <c r="AP575" s="74" t="s">
        <v>1579</v>
      </c>
    </row>
    <row r="576" spans="1:42" hidden="1" outlineLevel="1" x14ac:dyDescent="0.2">
      <c r="A576" t="s">
        <v>337</v>
      </c>
      <c r="B576" s="10" t="s">
        <v>977</v>
      </c>
      <c r="C576" s="1">
        <f t="shared" si="103"/>
        <v>568</v>
      </c>
      <c r="D576" s="7">
        <f t="shared" si="109"/>
        <v>1</v>
      </c>
      <c r="E576" s="7">
        <f t="shared" si="110"/>
        <v>2</v>
      </c>
      <c r="F576" s="7">
        <f t="shared" si="111"/>
        <v>3</v>
      </c>
      <c r="G576" s="1">
        <f t="shared" si="113"/>
        <v>57</v>
      </c>
      <c r="H576" s="2">
        <f t="shared" si="114"/>
        <v>0.10035211267605634</v>
      </c>
      <c r="I576" s="8"/>
      <c r="J576" s="2">
        <f t="shared" si="104"/>
        <v>0.41373239436619719</v>
      </c>
      <c r="K576" s="2">
        <f t="shared" si="105"/>
        <v>0.31338028169014087</v>
      </c>
      <c r="L576" s="2">
        <f t="shared" si="106"/>
        <v>0.18661971830985916</v>
      </c>
      <c r="M576" s="2">
        <f t="shared" si="107"/>
        <v>8.626760563380273E-2</v>
      </c>
      <c r="N576" s="1">
        <v>235</v>
      </c>
      <c r="O576" s="1">
        <v>178</v>
      </c>
      <c r="P576" s="1">
        <v>106</v>
      </c>
      <c r="Q576" s="1">
        <v>38</v>
      </c>
      <c r="R576" s="1">
        <v>8</v>
      </c>
      <c r="S576" s="68">
        <v>1</v>
      </c>
      <c r="T576" s="1">
        <v>1</v>
      </c>
      <c r="U576" s="1"/>
      <c r="V576" s="1"/>
      <c r="W576" s="1">
        <v>1</v>
      </c>
      <c r="X576" s="1"/>
      <c r="Y576" s="1"/>
      <c r="Z576" s="1"/>
      <c r="AA576" s="1"/>
      <c r="AB576" s="1"/>
      <c r="AG576" t="str">
        <f t="shared" si="108"/>
        <v>Searsmont</v>
      </c>
      <c r="AH576" t="s">
        <v>2960</v>
      </c>
      <c r="AI576">
        <v>2</v>
      </c>
      <c r="AK576" s="130">
        <v>23</v>
      </c>
      <c r="AL576" s="131">
        <v>27</v>
      </c>
      <c r="AM576" s="131">
        <v>90</v>
      </c>
      <c r="AN576" s="133">
        <v>66565</v>
      </c>
      <c r="AO576">
        <f t="shared" si="112"/>
        <v>23027</v>
      </c>
      <c r="AP576" s="74" t="s">
        <v>1579</v>
      </c>
    </row>
    <row r="577" spans="1:42" hidden="1" outlineLevel="1" x14ac:dyDescent="0.2">
      <c r="A577" t="s">
        <v>700</v>
      </c>
      <c r="B577" s="10" t="s">
        <v>977</v>
      </c>
      <c r="C577" s="1">
        <f t="shared" si="103"/>
        <v>1273</v>
      </c>
      <c r="D577" s="7">
        <f t="shared" si="109"/>
        <v>1</v>
      </c>
      <c r="E577" s="7">
        <f t="shared" si="110"/>
        <v>2</v>
      </c>
      <c r="F577" s="7">
        <f t="shared" si="111"/>
        <v>3</v>
      </c>
      <c r="G577" s="1">
        <f t="shared" si="113"/>
        <v>171</v>
      </c>
      <c r="H577" s="2">
        <f t="shared" si="114"/>
        <v>0.13432835820895522</v>
      </c>
      <c r="I577" s="8"/>
      <c r="J577" s="2">
        <f t="shared" si="104"/>
        <v>0.46818538884524746</v>
      </c>
      <c r="K577" s="2">
        <f t="shared" si="105"/>
        <v>0.33385703063629224</v>
      </c>
      <c r="L577" s="2">
        <f t="shared" si="106"/>
        <v>0.15632364493322859</v>
      </c>
      <c r="M577" s="2">
        <f t="shared" si="107"/>
        <v>4.1633935585231763E-2</v>
      </c>
      <c r="N577" s="1">
        <v>596</v>
      </c>
      <c r="O577" s="1">
        <v>425</v>
      </c>
      <c r="P577" s="1">
        <v>199</v>
      </c>
      <c r="Q577" s="1">
        <v>29</v>
      </c>
      <c r="R577" s="1">
        <v>14</v>
      </c>
      <c r="S577" s="68">
        <v>6</v>
      </c>
      <c r="T577" s="1">
        <v>4</v>
      </c>
      <c r="U577" s="1"/>
      <c r="V577" s="1"/>
      <c r="W577" s="1"/>
      <c r="X577" s="1"/>
      <c r="Y577" s="1"/>
      <c r="Z577" s="1"/>
      <c r="AA577" s="1"/>
      <c r="AB577" s="1"/>
      <c r="AG577" t="str">
        <f t="shared" si="108"/>
        <v>Searsport</v>
      </c>
      <c r="AH577" t="s">
        <v>2960</v>
      </c>
      <c r="AI577">
        <v>2</v>
      </c>
      <c r="AK577" s="130">
        <v>23</v>
      </c>
      <c r="AL577" s="131">
        <v>27</v>
      </c>
      <c r="AM577" s="131">
        <v>95</v>
      </c>
      <c r="AN577" s="133">
        <v>66635</v>
      </c>
      <c r="AO577">
        <f t="shared" si="112"/>
        <v>23027</v>
      </c>
      <c r="AP577" s="74" t="s">
        <v>1579</v>
      </c>
    </row>
    <row r="578" spans="1:42" hidden="1" outlineLevel="1" x14ac:dyDescent="0.2">
      <c r="A578" t="s">
        <v>1610</v>
      </c>
      <c r="B578" s="10" t="s">
        <v>977</v>
      </c>
      <c r="C578" s="1">
        <f t="shared" si="103"/>
        <v>839</v>
      </c>
      <c r="D578" s="7">
        <f t="shared" si="109"/>
        <v>1</v>
      </c>
      <c r="E578" s="7">
        <f t="shared" si="110"/>
        <v>2</v>
      </c>
      <c r="F578" s="7">
        <f t="shared" si="111"/>
        <v>3</v>
      </c>
      <c r="G578" s="1">
        <f t="shared" si="113"/>
        <v>87</v>
      </c>
      <c r="H578" s="2">
        <f t="shared" si="114"/>
        <v>0.10369487485101311</v>
      </c>
      <c r="I578" s="8"/>
      <c r="J578" s="2">
        <f t="shared" si="104"/>
        <v>0.46364719904648388</v>
      </c>
      <c r="K578" s="2">
        <f t="shared" si="105"/>
        <v>0.3599523241954708</v>
      </c>
      <c r="L578" s="2">
        <f t="shared" si="106"/>
        <v>0.15256257449344457</v>
      </c>
      <c r="M578" s="2">
        <f t="shared" si="107"/>
        <v>2.3837902264600752E-2</v>
      </c>
      <c r="N578" s="1">
        <v>389</v>
      </c>
      <c r="O578" s="1">
        <v>302</v>
      </c>
      <c r="P578" s="1">
        <v>128</v>
      </c>
      <c r="Q578" s="1">
        <v>15</v>
      </c>
      <c r="R578" s="1">
        <v>3</v>
      </c>
      <c r="S578" s="68">
        <v>1</v>
      </c>
      <c r="T578" s="1">
        <v>1</v>
      </c>
      <c r="U578" s="1"/>
      <c r="V578" s="1"/>
      <c r="W578" s="1"/>
      <c r="X578" s="1"/>
      <c r="Y578" s="1"/>
      <c r="Z578" s="1"/>
      <c r="AA578" s="1"/>
      <c r="AB578" s="1"/>
      <c r="AG578" t="str">
        <f t="shared" si="108"/>
        <v>Sebago</v>
      </c>
      <c r="AH578" t="s">
        <v>2220</v>
      </c>
      <c r="AI578">
        <v>1</v>
      </c>
      <c r="AK578" s="130">
        <v>23</v>
      </c>
      <c r="AL578" s="131">
        <v>5</v>
      </c>
      <c r="AM578" s="131">
        <v>105</v>
      </c>
      <c r="AN578" s="133">
        <v>66775</v>
      </c>
      <c r="AO578">
        <f t="shared" si="112"/>
        <v>23005</v>
      </c>
      <c r="AP578" s="74" t="s">
        <v>1579</v>
      </c>
    </row>
    <row r="579" spans="1:42" hidden="1" outlineLevel="1" x14ac:dyDescent="0.2">
      <c r="A579" t="s">
        <v>1960</v>
      </c>
      <c r="B579" s="10" t="s">
        <v>977</v>
      </c>
      <c r="C579" s="1">
        <f t="shared" ref="C579:C638" si="115">SUM(N579:AE579)</f>
        <v>282</v>
      </c>
      <c r="D579" s="7">
        <f t="shared" si="109"/>
        <v>2</v>
      </c>
      <c r="E579" s="7">
        <f t="shared" si="110"/>
        <v>1</v>
      </c>
      <c r="F579" s="7">
        <f t="shared" si="111"/>
        <v>3</v>
      </c>
      <c r="G579" s="1">
        <f t="shared" si="113"/>
        <v>17</v>
      </c>
      <c r="H579" s="2">
        <f t="shared" si="114"/>
        <v>6.0283687943262408E-2</v>
      </c>
      <c r="I579" s="8"/>
      <c r="J579" s="2">
        <f t="shared" si="104"/>
        <v>0.37588652482269502</v>
      </c>
      <c r="K579" s="2">
        <f t="shared" si="105"/>
        <v>0.43617021276595747</v>
      </c>
      <c r="L579" s="2">
        <f t="shared" si="106"/>
        <v>0.14893617021276595</v>
      </c>
      <c r="M579" s="2">
        <f t="shared" si="107"/>
        <v>3.9007092198581561E-2</v>
      </c>
      <c r="N579" s="1">
        <v>106</v>
      </c>
      <c r="O579" s="1">
        <v>123</v>
      </c>
      <c r="P579" s="1">
        <v>42</v>
      </c>
      <c r="Q579" s="1">
        <v>6</v>
      </c>
      <c r="R579" s="1">
        <v>2</v>
      </c>
      <c r="S579" s="68">
        <v>2</v>
      </c>
      <c r="T579" s="1">
        <v>0</v>
      </c>
      <c r="U579" s="1"/>
      <c r="V579" s="1"/>
      <c r="W579" s="1">
        <v>1</v>
      </c>
      <c r="X579" s="1"/>
      <c r="Y579" s="1"/>
      <c r="Z579" s="1"/>
      <c r="AA579" s="1"/>
      <c r="AB579" s="1"/>
      <c r="AG579" t="str">
        <f t="shared" si="108"/>
        <v>Sebec</v>
      </c>
      <c r="AH579" t="s">
        <v>727</v>
      </c>
      <c r="AI579">
        <v>2</v>
      </c>
      <c r="AK579" s="130">
        <v>23</v>
      </c>
      <c r="AL579" s="131">
        <v>21</v>
      </c>
      <c r="AM579" s="131">
        <v>85</v>
      </c>
      <c r="AN579" s="133">
        <v>66950</v>
      </c>
      <c r="AO579">
        <f t="shared" si="112"/>
        <v>23021</v>
      </c>
      <c r="AP579" s="74" t="s">
        <v>1579</v>
      </c>
    </row>
    <row r="580" spans="1:42" hidden="1" outlineLevel="1" x14ac:dyDescent="0.2">
      <c r="A580" t="s">
        <v>3405</v>
      </c>
      <c r="B580" s="10" t="s">
        <v>977</v>
      </c>
      <c r="C580" s="1">
        <f t="shared" si="115"/>
        <v>22</v>
      </c>
      <c r="D580" s="7">
        <f t="shared" si="109"/>
        <v>2</v>
      </c>
      <c r="E580" s="7">
        <f t="shared" si="110"/>
        <v>1</v>
      </c>
      <c r="F580" s="7">
        <f t="shared" si="111"/>
        <v>3</v>
      </c>
      <c r="G580" s="1">
        <f t="shared" si="113"/>
        <v>4</v>
      </c>
      <c r="H580" s="2">
        <f t="shared" si="114"/>
        <v>0.18181818181818182</v>
      </c>
      <c r="I580" s="8"/>
      <c r="J580" s="2">
        <f t="shared" ref="J580:J639" si="116">IF(C580=0,"-",N580/C580)</f>
        <v>0.36363636363636365</v>
      </c>
      <c r="K580" s="2">
        <f t="shared" ref="K580:K639" si="117">IF(C580=0,"-",O580/C580)</f>
        <v>0.54545454545454541</v>
      </c>
      <c r="L580" s="2">
        <f t="shared" ref="L580:L639" si="118">IF(C580=0,"-",P580/C580)</f>
        <v>4.5454545454545456E-2</v>
      </c>
      <c r="M580" s="2">
        <f t="shared" ref="M580:M639" si="119">IF(C580=0,"-",(1-J580-K580-L580))</f>
        <v>4.5454545454545484E-2</v>
      </c>
      <c r="N580" s="1">
        <v>8</v>
      </c>
      <c r="O580" s="1">
        <v>12</v>
      </c>
      <c r="P580" s="1">
        <v>1</v>
      </c>
      <c r="Q580" s="1">
        <v>1</v>
      </c>
      <c r="R580" s="1">
        <v>0</v>
      </c>
      <c r="S580" s="68">
        <v>0</v>
      </c>
      <c r="T580" s="1">
        <v>0</v>
      </c>
      <c r="U580" s="1"/>
      <c r="V580" s="1"/>
      <c r="W580" s="1"/>
      <c r="X580" s="1"/>
      <c r="Y580" s="1"/>
      <c r="Z580" s="1"/>
      <c r="AA580" s="1"/>
      <c r="AB580" s="1"/>
      <c r="AG580" t="str">
        <f t="shared" si="108"/>
        <v>Seboeis</v>
      </c>
      <c r="AH580" t="s">
        <v>713</v>
      </c>
      <c r="AI580">
        <v>2</v>
      </c>
      <c r="AK580" s="130">
        <v>23</v>
      </c>
      <c r="AL580" s="131">
        <v>19</v>
      </c>
      <c r="AM580" s="131">
        <v>275</v>
      </c>
      <c r="AN580" s="133">
        <v>67160</v>
      </c>
      <c r="AO580">
        <f t="shared" si="112"/>
        <v>23019</v>
      </c>
      <c r="AP580" s="74" t="s">
        <v>3327</v>
      </c>
    </row>
    <row r="581" spans="1:42" hidden="1" outlineLevel="1" x14ac:dyDescent="0.2">
      <c r="A581" t="s">
        <v>327</v>
      </c>
      <c r="B581" s="10" t="s">
        <v>977</v>
      </c>
      <c r="C581" s="1">
        <f t="shared" si="115"/>
        <v>562</v>
      </c>
      <c r="D581" s="7">
        <f t="shared" si="109"/>
        <v>1</v>
      </c>
      <c r="E581" s="7">
        <f t="shared" si="110"/>
        <v>2</v>
      </c>
      <c r="F581" s="7">
        <f t="shared" si="111"/>
        <v>3</v>
      </c>
      <c r="G581" s="1">
        <f t="shared" si="113"/>
        <v>72</v>
      </c>
      <c r="H581" s="2">
        <f t="shared" si="114"/>
        <v>0.12811387900355872</v>
      </c>
      <c r="I581" s="8"/>
      <c r="J581" s="2">
        <f t="shared" si="116"/>
        <v>0.45551601423487542</v>
      </c>
      <c r="K581" s="2">
        <f t="shared" si="117"/>
        <v>0.32740213523131673</v>
      </c>
      <c r="L581" s="2">
        <f t="shared" si="118"/>
        <v>0.12633451957295375</v>
      </c>
      <c r="M581" s="2">
        <f t="shared" si="119"/>
        <v>9.0747330960854106E-2</v>
      </c>
      <c r="N581" s="1">
        <v>256</v>
      </c>
      <c r="O581" s="1">
        <v>184</v>
      </c>
      <c r="P581" s="1">
        <v>71</v>
      </c>
      <c r="Q581" s="1">
        <v>49</v>
      </c>
      <c r="R581" s="1">
        <v>1</v>
      </c>
      <c r="S581" s="68">
        <v>1</v>
      </c>
      <c r="T581" s="1">
        <v>0</v>
      </c>
      <c r="U581" s="1"/>
      <c r="V581" s="1"/>
      <c r="W581" s="1"/>
      <c r="X581" s="1"/>
      <c r="Y581" s="1"/>
      <c r="Z581" s="1"/>
      <c r="AA581" s="1"/>
      <c r="AB581" s="1"/>
      <c r="AG581" t="str">
        <f t="shared" si="108"/>
        <v>Sedgwick</v>
      </c>
      <c r="AH581" t="s">
        <v>1827</v>
      </c>
      <c r="AI581">
        <v>2</v>
      </c>
      <c r="AK581" s="130">
        <v>23</v>
      </c>
      <c r="AL581" s="131">
        <v>9</v>
      </c>
      <c r="AM581" s="131">
        <v>130</v>
      </c>
      <c r="AN581" s="133">
        <v>67300</v>
      </c>
      <c r="AO581">
        <f t="shared" si="112"/>
        <v>23009</v>
      </c>
      <c r="AP581" s="74" t="s">
        <v>1579</v>
      </c>
    </row>
    <row r="582" spans="1:42" hidden="1" outlineLevel="1" x14ac:dyDescent="0.2">
      <c r="A582" t="s">
        <v>2861</v>
      </c>
      <c r="B582" s="10" t="s">
        <v>977</v>
      </c>
      <c r="C582" s="1">
        <f t="shared" si="115"/>
        <v>1161</v>
      </c>
      <c r="D582" s="7">
        <f t="shared" si="109"/>
        <v>1</v>
      </c>
      <c r="E582" s="7">
        <f t="shared" si="110"/>
        <v>2</v>
      </c>
      <c r="F582" s="7">
        <f t="shared" si="111"/>
        <v>3</v>
      </c>
      <c r="G582" s="1">
        <f t="shared" si="113"/>
        <v>152</v>
      </c>
      <c r="H582" s="2">
        <f t="shared" si="114"/>
        <v>0.13092161929371232</v>
      </c>
      <c r="I582" s="8"/>
      <c r="J582" s="2">
        <f t="shared" si="116"/>
        <v>0.4315245478036176</v>
      </c>
      <c r="K582" s="2">
        <f t="shared" si="117"/>
        <v>0.30060292850990528</v>
      </c>
      <c r="L582" s="2">
        <f t="shared" si="118"/>
        <v>0.23772609819121446</v>
      </c>
      <c r="M582" s="2">
        <f t="shared" si="119"/>
        <v>3.0146425495262669E-2</v>
      </c>
      <c r="N582" s="1">
        <v>501</v>
      </c>
      <c r="O582" s="1">
        <v>349</v>
      </c>
      <c r="P582" s="1">
        <v>276</v>
      </c>
      <c r="Q582" s="1">
        <v>20</v>
      </c>
      <c r="R582" s="1">
        <v>7</v>
      </c>
      <c r="S582" s="68">
        <v>5</v>
      </c>
      <c r="T582" s="1">
        <v>1</v>
      </c>
      <c r="U582" s="1"/>
      <c r="V582" s="1"/>
      <c r="W582" s="1">
        <v>2</v>
      </c>
      <c r="X582" s="1"/>
      <c r="Y582" s="1"/>
      <c r="Z582" s="1"/>
      <c r="AA582" s="1"/>
      <c r="AB582" s="1"/>
      <c r="AG582" t="str">
        <f t="shared" ref="AG582:AG639" si="120">A582</f>
        <v>Shapleigh</v>
      </c>
      <c r="AH582" t="s">
        <v>2961</v>
      </c>
      <c r="AI582">
        <v>1</v>
      </c>
      <c r="AK582" s="130">
        <v>23</v>
      </c>
      <c r="AL582" s="131">
        <v>31</v>
      </c>
      <c r="AM582" s="131">
        <v>120</v>
      </c>
      <c r="AN582" s="133">
        <v>67475</v>
      </c>
      <c r="AO582">
        <f t="shared" si="112"/>
        <v>23031</v>
      </c>
      <c r="AP582" s="74" t="s">
        <v>1579</v>
      </c>
    </row>
    <row r="583" spans="1:42" hidden="1" outlineLevel="1" x14ac:dyDescent="0.2">
      <c r="A583" t="s">
        <v>421</v>
      </c>
      <c r="B583" s="10" t="s">
        <v>977</v>
      </c>
      <c r="C583" s="1">
        <f t="shared" si="115"/>
        <v>558</v>
      </c>
      <c r="D583" s="7">
        <f t="shared" si="109"/>
        <v>2</v>
      </c>
      <c r="E583" s="7">
        <f t="shared" si="110"/>
        <v>1</v>
      </c>
      <c r="F583" s="7">
        <f t="shared" si="111"/>
        <v>3</v>
      </c>
      <c r="G583" s="1">
        <f t="shared" si="113"/>
        <v>15</v>
      </c>
      <c r="H583" s="2">
        <f t="shared" si="114"/>
        <v>2.6881720430107527E-2</v>
      </c>
      <c r="I583" s="8"/>
      <c r="J583" s="2">
        <f t="shared" si="116"/>
        <v>0.37455197132616486</v>
      </c>
      <c r="K583" s="2">
        <f t="shared" si="117"/>
        <v>0.40143369175627241</v>
      </c>
      <c r="L583" s="2">
        <f t="shared" si="118"/>
        <v>0.20967741935483872</v>
      </c>
      <c r="M583" s="2">
        <f t="shared" si="119"/>
        <v>1.4336917562723955E-2</v>
      </c>
      <c r="N583" s="1">
        <v>209</v>
      </c>
      <c r="O583" s="1">
        <v>224</v>
      </c>
      <c r="P583" s="1">
        <v>117</v>
      </c>
      <c r="Q583" s="1">
        <v>7</v>
      </c>
      <c r="R583" s="1">
        <v>0</v>
      </c>
      <c r="S583" s="68">
        <v>1</v>
      </c>
      <c r="T583" s="1">
        <v>0</v>
      </c>
      <c r="U583" s="1"/>
      <c r="V583" s="1"/>
      <c r="W583" s="1"/>
      <c r="X583" s="1"/>
      <c r="Y583" s="1"/>
      <c r="Z583" s="1"/>
      <c r="AA583" s="1"/>
      <c r="AB583" s="1"/>
      <c r="AG583" t="str">
        <f t="shared" si="120"/>
        <v>Sherman</v>
      </c>
      <c r="AH583" t="s">
        <v>512</v>
      </c>
      <c r="AI583">
        <v>2</v>
      </c>
      <c r="AK583" s="130">
        <v>23</v>
      </c>
      <c r="AL583" s="131">
        <v>3</v>
      </c>
      <c r="AM583" s="131">
        <v>290</v>
      </c>
      <c r="AN583" s="133">
        <v>67790</v>
      </c>
      <c r="AO583">
        <f t="shared" si="112"/>
        <v>23003</v>
      </c>
      <c r="AP583" s="74" t="s">
        <v>1579</v>
      </c>
    </row>
    <row r="584" spans="1:42" hidden="1" outlineLevel="1" x14ac:dyDescent="0.2">
      <c r="A584" t="s">
        <v>2410</v>
      </c>
      <c r="B584" s="10" t="s">
        <v>977</v>
      </c>
      <c r="C584" s="1">
        <f t="shared" si="115"/>
        <v>128</v>
      </c>
      <c r="D584" s="7">
        <f t="shared" si="109"/>
        <v>1</v>
      </c>
      <c r="E584" s="7">
        <f t="shared" si="110"/>
        <v>2</v>
      </c>
      <c r="F584" s="7">
        <f t="shared" si="111"/>
        <v>3</v>
      </c>
      <c r="G584" s="1">
        <f t="shared" si="113"/>
        <v>1</v>
      </c>
      <c r="H584" s="2">
        <f t="shared" si="114"/>
        <v>7.8125E-3</v>
      </c>
      <c r="I584" s="8"/>
      <c r="J584" s="2">
        <f t="shared" si="116"/>
        <v>0.3515625</v>
      </c>
      <c r="K584" s="2">
        <f t="shared" si="117"/>
        <v>0.34375</v>
      </c>
      <c r="L584" s="2">
        <f t="shared" si="118"/>
        <v>0.265625</v>
      </c>
      <c r="M584" s="2">
        <f t="shared" si="119"/>
        <v>3.90625E-2</v>
      </c>
      <c r="N584" s="1">
        <v>45</v>
      </c>
      <c r="O584" s="1">
        <v>44</v>
      </c>
      <c r="P584" s="1">
        <v>34</v>
      </c>
      <c r="Q584" s="1">
        <v>1</v>
      </c>
      <c r="R584" s="1">
        <v>3</v>
      </c>
      <c r="S584" s="68">
        <v>1</v>
      </c>
      <c r="T584" s="1">
        <v>0</v>
      </c>
      <c r="U584" s="1"/>
      <c r="V584" s="1"/>
      <c r="W584" s="1"/>
      <c r="X584" s="1"/>
      <c r="Y584" s="1"/>
      <c r="Z584" s="1"/>
      <c r="AA584" s="1"/>
      <c r="AB584" s="1"/>
      <c r="AG584" t="str">
        <f t="shared" si="120"/>
        <v>Shirley</v>
      </c>
      <c r="AH584" t="s">
        <v>727</v>
      </c>
      <c r="AI584">
        <v>2</v>
      </c>
      <c r="AK584" s="130">
        <v>23</v>
      </c>
      <c r="AL584" s="131">
        <v>21</v>
      </c>
      <c r="AM584" s="131">
        <v>90</v>
      </c>
      <c r="AN584" s="133">
        <v>68140</v>
      </c>
      <c r="AO584">
        <f t="shared" si="112"/>
        <v>23021</v>
      </c>
      <c r="AP584" s="74" t="s">
        <v>1579</v>
      </c>
    </row>
    <row r="585" spans="1:42" hidden="1" outlineLevel="1" x14ac:dyDescent="0.2">
      <c r="A585" t="s">
        <v>2862</v>
      </c>
      <c r="B585" s="10" t="s">
        <v>977</v>
      </c>
      <c r="C585" s="1">
        <f t="shared" si="115"/>
        <v>1622</v>
      </c>
      <c r="D585" s="7">
        <f t="shared" si="109"/>
        <v>1</v>
      </c>
      <c r="E585" s="7">
        <f t="shared" si="110"/>
        <v>2</v>
      </c>
      <c r="F585" s="7">
        <f t="shared" si="111"/>
        <v>3</v>
      </c>
      <c r="G585" s="1">
        <f t="shared" si="113"/>
        <v>313</v>
      </c>
      <c r="H585" s="2">
        <f t="shared" si="114"/>
        <v>0.19297163995067818</v>
      </c>
      <c r="I585" s="8"/>
      <c r="J585" s="2">
        <f t="shared" si="116"/>
        <v>0.48520345252774355</v>
      </c>
      <c r="K585" s="2">
        <f t="shared" si="117"/>
        <v>0.29223181257706538</v>
      </c>
      <c r="L585" s="2">
        <f t="shared" si="118"/>
        <v>0.1997533908754624</v>
      </c>
      <c r="M585" s="2">
        <f t="shared" si="119"/>
        <v>2.2811344019728674E-2</v>
      </c>
      <c r="N585" s="1">
        <v>787</v>
      </c>
      <c r="O585" s="1">
        <v>474</v>
      </c>
      <c r="P585" s="1">
        <v>324</v>
      </c>
      <c r="Q585" s="1">
        <v>25</v>
      </c>
      <c r="R585" s="1">
        <v>6</v>
      </c>
      <c r="S585" s="68">
        <v>3</v>
      </c>
      <c r="T585" s="1">
        <v>3</v>
      </c>
      <c r="U585" s="1"/>
      <c r="V585" s="1"/>
      <c r="W585" s="1"/>
      <c r="X585" s="1"/>
      <c r="Y585" s="1"/>
      <c r="Z585" s="1"/>
      <c r="AA585" s="1"/>
      <c r="AB585" s="1"/>
      <c r="AG585" t="str">
        <f t="shared" si="120"/>
        <v>Sidney</v>
      </c>
      <c r="AH585" t="s">
        <v>170</v>
      </c>
      <c r="AI585">
        <v>1</v>
      </c>
      <c r="AK585" s="130">
        <v>23</v>
      </c>
      <c r="AL585" s="131">
        <v>11</v>
      </c>
      <c r="AM585" s="131">
        <v>105</v>
      </c>
      <c r="AN585" s="133">
        <v>68385</v>
      </c>
      <c r="AO585">
        <f t="shared" si="112"/>
        <v>23011</v>
      </c>
      <c r="AP585" s="74" t="s">
        <v>1579</v>
      </c>
    </row>
    <row r="586" spans="1:42" hidden="1" outlineLevel="1" x14ac:dyDescent="0.2">
      <c r="A586" t="s">
        <v>3419</v>
      </c>
      <c r="B586" s="10" t="s">
        <v>977</v>
      </c>
      <c r="C586" s="1">
        <f t="shared" si="115"/>
        <v>134</v>
      </c>
      <c r="D586" s="7">
        <f t="shared" si="109"/>
        <v>1</v>
      </c>
      <c r="E586" s="7">
        <f t="shared" si="110"/>
        <v>3</v>
      </c>
      <c r="F586" s="7">
        <f t="shared" si="111"/>
        <v>2</v>
      </c>
      <c r="G586" s="1">
        <f t="shared" si="113"/>
        <v>80</v>
      </c>
      <c r="H586" s="2">
        <f t="shared" si="114"/>
        <v>0.59701492537313428</v>
      </c>
      <c r="I586" s="8"/>
      <c r="J586" s="2">
        <f t="shared" si="116"/>
        <v>0.73880597014925375</v>
      </c>
      <c r="K586" s="2">
        <f t="shared" si="117"/>
        <v>0.1044776119402985</v>
      </c>
      <c r="L586" s="2">
        <f t="shared" si="118"/>
        <v>0.1417910447761194</v>
      </c>
      <c r="M586" s="2">
        <f t="shared" si="119"/>
        <v>1.4925373134328346E-2</v>
      </c>
      <c r="N586" s="1">
        <v>99</v>
      </c>
      <c r="O586" s="1">
        <v>14</v>
      </c>
      <c r="P586" s="1">
        <v>19</v>
      </c>
      <c r="Q586" s="1">
        <v>1</v>
      </c>
      <c r="R586" s="1">
        <v>1</v>
      </c>
      <c r="S586" s="68">
        <v>0</v>
      </c>
      <c r="T586" s="1">
        <v>0</v>
      </c>
      <c r="U586" s="1"/>
      <c r="V586" s="1"/>
      <c r="W586" s="1"/>
      <c r="X586" s="1"/>
      <c r="Y586" s="1"/>
      <c r="Z586" s="1"/>
      <c r="AA586" s="1"/>
      <c r="AB586" s="1"/>
      <c r="AG586" t="str">
        <f>A586</f>
        <v>Sinclair</v>
      </c>
      <c r="AH586" t="s">
        <v>512</v>
      </c>
      <c r="AI586">
        <v>2</v>
      </c>
      <c r="AK586" s="130">
        <v>23</v>
      </c>
      <c r="AL586" s="131">
        <v>3</v>
      </c>
      <c r="AM586" s="131"/>
      <c r="AN586" s="133">
        <v>68400</v>
      </c>
      <c r="AO586">
        <f t="shared" si="112"/>
        <v>23003</v>
      </c>
      <c r="AP586" s="74" t="s">
        <v>3010</v>
      </c>
    </row>
    <row r="587" spans="1:42" hidden="1" outlineLevel="1" x14ac:dyDescent="0.2">
      <c r="A587" t="s">
        <v>1383</v>
      </c>
      <c r="B587" s="10" t="s">
        <v>977</v>
      </c>
      <c r="C587" s="1">
        <f t="shared" si="115"/>
        <v>3824</v>
      </c>
      <c r="D587" s="7">
        <f t="shared" si="109"/>
        <v>1</v>
      </c>
      <c r="E587" s="7">
        <f t="shared" si="110"/>
        <v>2</v>
      </c>
      <c r="F587" s="7">
        <f t="shared" si="111"/>
        <v>3</v>
      </c>
      <c r="G587" s="1">
        <f t="shared" si="113"/>
        <v>1194</v>
      </c>
      <c r="H587" s="2">
        <f t="shared" si="114"/>
        <v>0.31223849372384938</v>
      </c>
      <c r="I587" s="8"/>
      <c r="J587" s="2">
        <f t="shared" si="116"/>
        <v>0.564592050209205</v>
      </c>
      <c r="K587" s="2">
        <f t="shared" si="117"/>
        <v>0.25235355648535562</v>
      </c>
      <c r="L587" s="2">
        <f t="shared" si="118"/>
        <v>0.15794979079497909</v>
      </c>
      <c r="M587" s="2">
        <f t="shared" si="119"/>
        <v>2.5104602510460289E-2</v>
      </c>
      <c r="N587" s="1">
        <v>2159</v>
      </c>
      <c r="O587" s="1">
        <v>965</v>
      </c>
      <c r="P587" s="1">
        <v>604</v>
      </c>
      <c r="Q587" s="1">
        <v>64</v>
      </c>
      <c r="R587" s="1">
        <v>17</v>
      </c>
      <c r="S587" s="68">
        <v>9</v>
      </c>
      <c r="T587" s="1">
        <v>6</v>
      </c>
      <c r="U587" s="1"/>
      <c r="V587" s="1"/>
      <c r="W587" s="1"/>
      <c r="X587" s="1"/>
      <c r="Y587" s="1"/>
      <c r="Z587" s="1"/>
      <c r="AA587" s="1"/>
      <c r="AB587" s="1"/>
      <c r="AG587" t="str">
        <f t="shared" si="120"/>
        <v>Skowhegan</v>
      </c>
      <c r="AH587" t="s">
        <v>2138</v>
      </c>
      <c r="AI587">
        <v>2</v>
      </c>
      <c r="AK587" s="130">
        <v>23</v>
      </c>
      <c r="AL587" s="131">
        <v>25</v>
      </c>
      <c r="AM587" s="131">
        <v>140</v>
      </c>
      <c r="AN587" s="133">
        <v>68910</v>
      </c>
      <c r="AO587">
        <f t="shared" si="112"/>
        <v>23025</v>
      </c>
      <c r="AP587" s="74" t="s">
        <v>1579</v>
      </c>
    </row>
    <row r="588" spans="1:42" hidden="1" outlineLevel="1" x14ac:dyDescent="0.2">
      <c r="A588" t="s">
        <v>2669</v>
      </c>
      <c r="B588" s="10" t="s">
        <v>977</v>
      </c>
      <c r="C588" s="1">
        <f t="shared" si="115"/>
        <v>454</v>
      </c>
      <c r="D588" s="7">
        <f t="shared" si="109"/>
        <v>1</v>
      </c>
      <c r="E588" s="7">
        <f t="shared" si="110"/>
        <v>2</v>
      </c>
      <c r="F588" s="7">
        <f t="shared" si="111"/>
        <v>3</v>
      </c>
      <c r="G588" s="1">
        <f t="shared" si="113"/>
        <v>95</v>
      </c>
      <c r="H588" s="2">
        <f t="shared" si="114"/>
        <v>0.20925110132158589</v>
      </c>
      <c r="I588" s="8"/>
      <c r="J588" s="2">
        <f t="shared" si="116"/>
        <v>0.48458149779735682</v>
      </c>
      <c r="K588" s="2">
        <f t="shared" si="117"/>
        <v>0.2753303964757709</v>
      </c>
      <c r="L588" s="2">
        <f t="shared" si="118"/>
        <v>0.22907488986784141</v>
      </c>
      <c r="M588" s="2">
        <f t="shared" si="119"/>
        <v>1.1013215859030867E-2</v>
      </c>
      <c r="N588" s="1">
        <v>220</v>
      </c>
      <c r="O588" s="1">
        <v>125</v>
      </c>
      <c r="P588" s="1">
        <v>104</v>
      </c>
      <c r="Q588" s="1">
        <v>2</v>
      </c>
      <c r="R588" s="1">
        <v>0</v>
      </c>
      <c r="S588" s="68">
        <v>3</v>
      </c>
      <c r="T588" s="1">
        <v>0</v>
      </c>
      <c r="U588" s="1"/>
      <c r="V588" s="1"/>
      <c r="W588" s="1"/>
      <c r="X588" s="1"/>
      <c r="Y588" s="1"/>
      <c r="Z588" s="1"/>
      <c r="AA588" s="1"/>
      <c r="AB588" s="1"/>
      <c r="AG588" t="str">
        <f t="shared" si="120"/>
        <v>Smithfield</v>
      </c>
      <c r="AH588" t="s">
        <v>2138</v>
      </c>
      <c r="AI588">
        <v>2</v>
      </c>
      <c r="AK588" s="130">
        <v>23</v>
      </c>
      <c r="AL588" s="131">
        <v>25</v>
      </c>
      <c r="AM588" s="131">
        <v>145</v>
      </c>
      <c r="AN588" s="133">
        <v>69155</v>
      </c>
      <c r="AO588">
        <f t="shared" si="112"/>
        <v>23025</v>
      </c>
      <c r="AP588" s="74" t="s">
        <v>1579</v>
      </c>
    </row>
    <row r="589" spans="1:42" hidden="1" outlineLevel="1" x14ac:dyDescent="0.2">
      <c r="A589" t="s">
        <v>1384</v>
      </c>
      <c r="B589" s="10" t="s">
        <v>977</v>
      </c>
      <c r="C589" s="1">
        <f t="shared" si="115"/>
        <v>184</v>
      </c>
      <c r="D589" s="7">
        <f t="shared" si="109"/>
        <v>1</v>
      </c>
      <c r="E589" s="7">
        <f t="shared" si="110"/>
        <v>2</v>
      </c>
      <c r="F589" s="7">
        <f t="shared" si="111"/>
        <v>3</v>
      </c>
      <c r="G589" s="1">
        <f t="shared" si="113"/>
        <v>57</v>
      </c>
      <c r="H589" s="2">
        <f t="shared" si="114"/>
        <v>0.30978260869565216</v>
      </c>
      <c r="I589" s="8"/>
      <c r="J589" s="2">
        <f t="shared" si="116"/>
        <v>0.55434782608695654</v>
      </c>
      <c r="K589" s="2">
        <f t="shared" si="117"/>
        <v>0.24456521739130435</v>
      </c>
      <c r="L589" s="2">
        <f t="shared" si="118"/>
        <v>0.17934782608695651</v>
      </c>
      <c r="M589" s="2">
        <f t="shared" si="119"/>
        <v>2.1739130434782594E-2</v>
      </c>
      <c r="N589" s="1">
        <v>102</v>
      </c>
      <c r="O589" s="1">
        <v>45</v>
      </c>
      <c r="P589" s="1">
        <v>33</v>
      </c>
      <c r="Q589" s="1">
        <v>2</v>
      </c>
      <c r="R589" s="1">
        <v>1</v>
      </c>
      <c r="S589" s="68">
        <v>0</v>
      </c>
      <c r="T589" s="1">
        <v>1</v>
      </c>
      <c r="U589" s="1"/>
      <c r="V589" s="1"/>
      <c r="W589" s="1"/>
      <c r="X589" s="1"/>
      <c r="Y589" s="1"/>
      <c r="Z589" s="1"/>
      <c r="AA589" s="1"/>
      <c r="AB589" s="1"/>
      <c r="AG589" t="str">
        <f t="shared" si="120"/>
        <v>Smyrna</v>
      </c>
      <c r="AH589" t="s">
        <v>512</v>
      </c>
      <c r="AI589">
        <v>2</v>
      </c>
      <c r="AK589" s="130">
        <v>23</v>
      </c>
      <c r="AL589" s="131">
        <v>3</v>
      </c>
      <c r="AM589" s="131">
        <v>295</v>
      </c>
      <c r="AN589" s="133">
        <v>69260</v>
      </c>
      <c r="AO589">
        <f t="shared" si="112"/>
        <v>23003</v>
      </c>
      <c r="AP589" s="74" t="s">
        <v>1579</v>
      </c>
    </row>
    <row r="590" spans="1:42" hidden="1" outlineLevel="1" x14ac:dyDescent="0.2">
      <c r="A590" t="s">
        <v>1385</v>
      </c>
      <c r="B590" s="10" t="s">
        <v>977</v>
      </c>
      <c r="C590" s="1">
        <f t="shared" si="115"/>
        <v>503</v>
      </c>
      <c r="D590" s="7">
        <f t="shared" si="109"/>
        <v>1</v>
      </c>
      <c r="E590" s="7">
        <f t="shared" si="110"/>
        <v>2</v>
      </c>
      <c r="F590" s="7">
        <f t="shared" si="111"/>
        <v>3</v>
      </c>
      <c r="G590" s="1">
        <f t="shared" si="113"/>
        <v>150</v>
      </c>
      <c r="H590" s="2">
        <f t="shared" si="114"/>
        <v>0.29821073558648109</v>
      </c>
      <c r="I590" s="8"/>
      <c r="J590" s="2">
        <f t="shared" si="116"/>
        <v>0.53677932405566597</v>
      </c>
      <c r="K590" s="2">
        <f t="shared" si="117"/>
        <v>0.23856858846918488</v>
      </c>
      <c r="L590" s="2">
        <f t="shared" si="118"/>
        <v>0.1610337972166998</v>
      </c>
      <c r="M590" s="2">
        <f t="shared" si="119"/>
        <v>6.3618290258449339E-2</v>
      </c>
      <c r="N590" s="1">
        <v>270</v>
      </c>
      <c r="O590" s="1">
        <v>120</v>
      </c>
      <c r="P590" s="1">
        <v>81</v>
      </c>
      <c r="Q590" s="1">
        <v>27</v>
      </c>
      <c r="R590" s="1">
        <v>3</v>
      </c>
      <c r="S590" s="68">
        <v>2</v>
      </c>
      <c r="T590" s="1">
        <v>0</v>
      </c>
      <c r="U590" s="1"/>
      <c r="V590" s="1"/>
      <c r="W590" s="1"/>
      <c r="X590" s="1"/>
      <c r="Y590" s="1"/>
      <c r="Z590" s="1"/>
      <c r="AA590" s="1"/>
      <c r="AB590" s="1"/>
      <c r="AG590" t="str">
        <f t="shared" si="120"/>
        <v>Solon</v>
      </c>
      <c r="AH590" t="s">
        <v>2138</v>
      </c>
      <c r="AI590">
        <v>2</v>
      </c>
      <c r="AK590" s="130">
        <v>23</v>
      </c>
      <c r="AL590" s="131">
        <v>25</v>
      </c>
      <c r="AM590" s="131">
        <v>150</v>
      </c>
      <c r="AN590" s="133">
        <v>69505</v>
      </c>
      <c r="AO590">
        <f t="shared" si="112"/>
        <v>23025</v>
      </c>
      <c r="AP590" s="74" t="s">
        <v>1579</v>
      </c>
    </row>
    <row r="591" spans="1:42" hidden="1" outlineLevel="1" x14ac:dyDescent="0.2">
      <c r="A591" t="s">
        <v>2690</v>
      </c>
      <c r="B591" s="10" t="s">
        <v>977</v>
      </c>
      <c r="C591" s="1">
        <f t="shared" si="115"/>
        <v>264</v>
      </c>
      <c r="D591" s="7">
        <f t="shared" si="109"/>
        <v>1</v>
      </c>
      <c r="E591" s="7">
        <f t="shared" si="110"/>
        <v>2</v>
      </c>
      <c r="F591" s="7">
        <f t="shared" si="111"/>
        <v>3</v>
      </c>
      <c r="G591" s="1">
        <f t="shared" si="113"/>
        <v>66</v>
      </c>
      <c r="H591" s="2">
        <f t="shared" si="114"/>
        <v>0.25</v>
      </c>
      <c r="I591" s="8"/>
      <c r="J591" s="2">
        <f t="shared" si="116"/>
        <v>0.52651515151515149</v>
      </c>
      <c r="K591" s="2">
        <f t="shared" si="117"/>
        <v>0.27651515151515149</v>
      </c>
      <c r="L591" s="2">
        <f t="shared" si="118"/>
        <v>0.17045454545454544</v>
      </c>
      <c r="M591" s="2">
        <f t="shared" si="119"/>
        <v>2.6515151515151575E-2</v>
      </c>
      <c r="N591" s="1">
        <v>139</v>
      </c>
      <c r="O591" s="1">
        <v>73</v>
      </c>
      <c r="P591" s="1">
        <v>45</v>
      </c>
      <c r="Q591" s="1">
        <v>6</v>
      </c>
      <c r="R591" s="1">
        <v>1</v>
      </c>
      <c r="S591" s="68">
        <v>0</v>
      </c>
      <c r="T591" s="1">
        <v>0</v>
      </c>
      <c r="U591" s="1"/>
      <c r="V591" s="1"/>
      <c r="W591" s="1"/>
      <c r="X591" s="1"/>
      <c r="Y591" s="1"/>
      <c r="Z591" s="1"/>
      <c r="AA591" s="1"/>
      <c r="AB591" s="1"/>
      <c r="AG591" t="str">
        <f t="shared" si="120"/>
        <v>Somerville</v>
      </c>
      <c r="AH591" t="s">
        <v>2585</v>
      </c>
      <c r="AI591">
        <v>1</v>
      </c>
      <c r="AK591" s="130">
        <v>23</v>
      </c>
      <c r="AL591" s="131">
        <v>15</v>
      </c>
      <c r="AM591" s="131">
        <v>70</v>
      </c>
      <c r="AN591" s="133">
        <v>69645</v>
      </c>
      <c r="AO591">
        <f t="shared" si="112"/>
        <v>23015</v>
      </c>
      <c r="AP591" s="74" t="s">
        <v>1579</v>
      </c>
    </row>
    <row r="592" spans="1:42" hidden="1" outlineLevel="1" x14ac:dyDescent="0.2">
      <c r="A592" t="s">
        <v>1078</v>
      </c>
      <c r="B592" s="10" t="s">
        <v>977</v>
      </c>
      <c r="C592" s="1">
        <f t="shared" si="115"/>
        <v>195</v>
      </c>
      <c r="D592" s="7">
        <f t="shared" si="109"/>
        <v>1</v>
      </c>
      <c r="E592" s="7">
        <f t="shared" si="110"/>
        <v>2</v>
      </c>
      <c r="F592" s="7">
        <f t="shared" si="111"/>
        <v>3</v>
      </c>
      <c r="G592" s="1">
        <f t="shared" si="113"/>
        <v>26</v>
      </c>
      <c r="H592" s="2">
        <f t="shared" si="114"/>
        <v>0.13333333333333333</v>
      </c>
      <c r="I592" s="8"/>
      <c r="J592" s="2">
        <f t="shared" si="116"/>
        <v>0.45128205128205129</v>
      </c>
      <c r="K592" s="2">
        <f t="shared" si="117"/>
        <v>0.31794871794871793</v>
      </c>
      <c r="L592" s="2">
        <f t="shared" si="118"/>
        <v>0.14871794871794872</v>
      </c>
      <c r="M592" s="2">
        <f t="shared" si="119"/>
        <v>8.2051282051282121E-2</v>
      </c>
      <c r="N592" s="1">
        <v>88</v>
      </c>
      <c r="O592" s="1">
        <v>62</v>
      </c>
      <c r="P592" s="1">
        <v>29</v>
      </c>
      <c r="Q592" s="1">
        <v>15</v>
      </c>
      <c r="R592" s="1">
        <v>1</v>
      </c>
      <c r="S592" s="68">
        <v>0</v>
      </c>
      <c r="T592" s="1">
        <v>0</v>
      </c>
      <c r="U592" s="1"/>
      <c r="V592" s="1"/>
      <c r="W592" s="1"/>
      <c r="X592" s="1"/>
      <c r="Y592" s="1"/>
      <c r="Z592" s="1"/>
      <c r="AA592" s="1"/>
      <c r="AB592" s="1"/>
      <c r="AG592" t="str">
        <f t="shared" si="120"/>
        <v>Sorrento</v>
      </c>
      <c r="AH592" t="s">
        <v>1827</v>
      </c>
      <c r="AI592">
        <v>2</v>
      </c>
      <c r="AK592" s="130">
        <v>23</v>
      </c>
      <c r="AL592" s="131">
        <v>9</v>
      </c>
      <c r="AM592" s="131">
        <v>135</v>
      </c>
      <c r="AN592" s="133">
        <v>69750</v>
      </c>
      <c r="AO592">
        <f t="shared" si="112"/>
        <v>23009</v>
      </c>
      <c r="AP592" s="74" t="s">
        <v>1579</v>
      </c>
    </row>
    <row r="593" spans="1:42" hidden="1" outlineLevel="1" x14ac:dyDescent="0.2">
      <c r="A593" t="s">
        <v>712</v>
      </c>
      <c r="B593" s="10" t="s">
        <v>977</v>
      </c>
      <c r="C593" s="1">
        <f t="shared" si="115"/>
        <v>2857</v>
      </c>
      <c r="D593" s="7">
        <f t="shared" si="109"/>
        <v>1</v>
      </c>
      <c r="E593" s="7">
        <f t="shared" si="110"/>
        <v>2</v>
      </c>
      <c r="F593" s="7">
        <f t="shared" si="111"/>
        <v>3</v>
      </c>
      <c r="G593" s="1">
        <f t="shared" si="113"/>
        <v>362</v>
      </c>
      <c r="H593" s="2">
        <f t="shared" si="114"/>
        <v>0.12670633531676584</v>
      </c>
      <c r="I593" s="8"/>
      <c r="J593" s="2">
        <f t="shared" si="116"/>
        <v>0.49072453622681134</v>
      </c>
      <c r="K593" s="2">
        <f t="shared" si="117"/>
        <v>0.3640182009100455</v>
      </c>
      <c r="L593" s="2">
        <f t="shared" si="118"/>
        <v>0.11130556527826391</v>
      </c>
      <c r="M593" s="2">
        <f t="shared" si="119"/>
        <v>3.3951697584879259E-2</v>
      </c>
      <c r="N593" s="1">
        <v>1402</v>
      </c>
      <c r="O593" s="1">
        <v>1040</v>
      </c>
      <c r="P593" s="1">
        <v>318</v>
      </c>
      <c r="Q593" s="1">
        <v>61</v>
      </c>
      <c r="R593" s="1">
        <v>20</v>
      </c>
      <c r="S593" s="68">
        <v>7</v>
      </c>
      <c r="T593" s="1">
        <v>5</v>
      </c>
      <c r="U593" s="1"/>
      <c r="V593" s="1"/>
      <c r="W593" s="1">
        <v>4</v>
      </c>
      <c r="X593" s="1"/>
      <c r="Y593" s="1"/>
      <c r="Z593" s="1"/>
      <c r="AA593" s="1"/>
      <c r="AB593" s="1"/>
      <c r="AG593" t="str">
        <f t="shared" si="120"/>
        <v>South Berwick</v>
      </c>
      <c r="AH593" t="s">
        <v>2961</v>
      </c>
      <c r="AI593">
        <v>1</v>
      </c>
      <c r="AK593" s="130">
        <v>23</v>
      </c>
      <c r="AL593" s="131">
        <v>31</v>
      </c>
      <c r="AM593" s="131">
        <v>125</v>
      </c>
      <c r="AN593" s="133">
        <v>70030</v>
      </c>
      <c r="AO593">
        <f t="shared" si="112"/>
        <v>23031</v>
      </c>
      <c r="AP593" s="74" t="s">
        <v>1579</v>
      </c>
    </row>
    <row r="594" spans="1:42" hidden="1" outlineLevel="1" x14ac:dyDescent="0.2">
      <c r="A594" t="s">
        <v>464</v>
      </c>
      <c r="B594" s="10" t="s">
        <v>977</v>
      </c>
      <c r="C594" s="1">
        <f t="shared" si="115"/>
        <v>605</v>
      </c>
      <c r="D594" s="7">
        <f t="shared" si="109"/>
        <v>1</v>
      </c>
      <c r="E594" s="7">
        <f t="shared" si="110"/>
        <v>2</v>
      </c>
      <c r="F594" s="7">
        <f t="shared" si="111"/>
        <v>3</v>
      </c>
      <c r="G594" s="1">
        <f t="shared" si="113"/>
        <v>70</v>
      </c>
      <c r="H594" s="2">
        <f t="shared" si="114"/>
        <v>0.11570247933884298</v>
      </c>
      <c r="I594" s="8"/>
      <c r="J594" s="2">
        <f t="shared" si="116"/>
        <v>0.4462809917355372</v>
      </c>
      <c r="K594" s="2">
        <f t="shared" si="117"/>
        <v>0.33057851239669422</v>
      </c>
      <c r="L594" s="2">
        <f t="shared" si="118"/>
        <v>0.15702479338842976</v>
      </c>
      <c r="M594" s="2">
        <f t="shared" si="119"/>
        <v>6.6115702479338762E-2</v>
      </c>
      <c r="N594" s="1">
        <v>270</v>
      </c>
      <c r="O594" s="1">
        <v>200</v>
      </c>
      <c r="P594" s="1">
        <v>95</v>
      </c>
      <c r="Q594" s="1">
        <v>26</v>
      </c>
      <c r="R594" s="1">
        <v>8</v>
      </c>
      <c r="S594" s="68">
        <v>3</v>
      </c>
      <c r="T594" s="1">
        <v>3</v>
      </c>
      <c r="U594" s="1"/>
      <c r="V594" s="1"/>
      <c r="W594" s="1"/>
      <c r="X594" s="1"/>
      <c r="Y594" s="1"/>
      <c r="Z594" s="1"/>
      <c r="AA594" s="1"/>
      <c r="AB594" s="1"/>
      <c r="AG594" t="str">
        <f t="shared" si="120"/>
        <v>South Bristol</v>
      </c>
      <c r="AH594" t="s">
        <v>2585</v>
      </c>
      <c r="AI594">
        <v>1</v>
      </c>
      <c r="AK594" s="130">
        <v>23</v>
      </c>
      <c r="AL594" s="131">
        <v>15</v>
      </c>
      <c r="AM594" s="131">
        <v>75</v>
      </c>
      <c r="AN594" s="133">
        <v>70240</v>
      </c>
      <c r="AO594">
        <f t="shared" si="112"/>
        <v>23015</v>
      </c>
      <c r="AP594" s="74" t="s">
        <v>1579</v>
      </c>
    </row>
    <row r="595" spans="1:42" hidden="1" outlineLevel="1" x14ac:dyDescent="0.2">
      <c r="A595" t="s">
        <v>234</v>
      </c>
      <c r="B595" s="10" t="s">
        <v>977</v>
      </c>
      <c r="C595" s="1">
        <f t="shared" si="115"/>
        <v>11283</v>
      </c>
      <c r="D595" s="7">
        <f t="shared" si="109"/>
        <v>1</v>
      </c>
      <c r="E595" s="7">
        <f t="shared" si="110"/>
        <v>2</v>
      </c>
      <c r="F595" s="7">
        <f t="shared" si="111"/>
        <v>3</v>
      </c>
      <c r="G595" s="1">
        <f t="shared" si="113"/>
        <v>3536</v>
      </c>
      <c r="H595" s="2">
        <f t="shared" si="114"/>
        <v>0.31339182841442881</v>
      </c>
      <c r="I595" s="8"/>
      <c r="J595" s="2">
        <f t="shared" si="116"/>
        <v>0.60063812815740492</v>
      </c>
      <c r="K595" s="2">
        <f t="shared" si="117"/>
        <v>0.28724629974297616</v>
      </c>
      <c r="L595" s="2">
        <f t="shared" si="118"/>
        <v>8.0297793140122309E-2</v>
      </c>
      <c r="M595" s="2">
        <f t="shared" si="119"/>
        <v>3.1817778959496612E-2</v>
      </c>
      <c r="N595" s="1">
        <v>6777</v>
      </c>
      <c r="O595" s="1">
        <v>3241</v>
      </c>
      <c r="P595" s="1">
        <v>906</v>
      </c>
      <c r="Q595" s="1">
        <v>281</v>
      </c>
      <c r="R595" s="1">
        <v>53</v>
      </c>
      <c r="S595" s="68">
        <v>11</v>
      </c>
      <c r="T595" s="1">
        <v>14</v>
      </c>
      <c r="U595" s="1"/>
      <c r="V595" s="1"/>
      <c r="W595" s="1">
        <v>0</v>
      </c>
      <c r="X595" s="1"/>
      <c r="Y595" s="1"/>
      <c r="Z595" s="1"/>
      <c r="AA595" s="1"/>
      <c r="AB595" s="1"/>
      <c r="AG595" t="str">
        <f t="shared" si="120"/>
        <v>South Portland</v>
      </c>
      <c r="AH595" t="s">
        <v>2220</v>
      </c>
      <c r="AI595">
        <v>1</v>
      </c>
      <c r="AK595" s="130">
        <v>23</v>
      </c>
      <c r="AL595" s="131">
        <v>5</v>
      </c>
      <c r="AM595" s="131">
        <v>110</v>
      </c>
      <c r="AN595" s="133">
        <v>71990</v>
      </c>
      <c r="AO595">
        <f t="shared" si="112"/>
        <v>23005</v>
      </c>
      <c r="AP595" s="74" t="s">
        <v>2331</v>
      </c>
    </row>
    <row r="596" spans="1:42" hidden="1" outlineLevel="1" x14ac:dyDescent="0.2">
      <c r="A596" t="s">
        <v>504</v>
      </c>
      <c r="B596" s="10" t="s">
        <v>977</v>
      </c>
      <c r="C596" s="1">
        <f t="shared" si="115"/>
        <v>715</v>
      </c>
      <c r="D596" s="7">
        <f t="shared" si="109"/>
        <v>1</v>
      </c>
      <c r="E596" s="7">
        <f t="shared" si="110"/>
        <v>2</v>
      </c>
      <c r="F596" s="7">
        <f t="shared" si="111"/>
        <v>3</v>
      </c>
      <c r="G596" s="1">
        <f t="shared" si="113"/>
        <v>74</v>
      </c>
      <c r="H596" s="2">
        <f t="shared" si="114"/>
        <v>0.10349650349650349</v>
      </c>
      <c r="I596" s="8"/>
      <c r="J596" s="2">
        <f t="shared" si="116"/>
        <v>0.44475524475524475</v>
      </c>
      <c r="K596" s="2">
        <f t="shared" si="117"/>
        <v>0.34125874125874128</v>
      </c>
      <c r="L596" s="2">
        <f t="shared" si="118"/>
        <v>0.17202797202797201</v>
      </c>
      <c r="M596" s="2">
        <f t="shared" si="119"/>
        <v>4.1958041958041953E-2</v>
      </c>
      <c r="N596" s="1">
        <v>318</v>
      </c>
      <c r="O596" s="1">
        <v>244</v>
      </c>
      <c r="P596" s="1">
        <v>123</v>
      </c>
      <c r="Q596" s="1">
        <v>24</v>
      </c>
      <c r="R596" s="1">
        <v>3</v>
      </c>
      <c r="S596" s="68">
        <v>1</v>
      </c>
      <c r="T596" s="1">
        <v>2</v>
      </c>
      <c r="U596" s="1"/>
      <c r="V596" s="1"/>
      <c r="W596" s="1"/>
      <c r="X596" s="1"/>
      <c r="Y596" s="1"/>
      <c r="Z596" s="1"/>
      <c r="AA596" s="1"/>
      <c r="AB596" s="1"/>
      <c r="AG596" t="str">
        <f t="shared" si="120"/>
        <v>South Thomaston</v>
      </c>
      <c r="AH596" t="s">
        <v>2545</v>
      </c>
      <c r="AI596">
        <v>1</v>
      </c>
      <c r="AK596" s="130">
        <v>23</v>
      </c>
      <c r="AL596" s="131">
        <v>13</v>
      </c>
      <c r="AM596" s="131">
        <v>65</v>
      </c>
      <c r="AN596" s="133">
        <v>72585</v>
      </c>
      <c r="AO596">
        <f t="shared" si="112"/>
        <v>23013</v>
      </c>
      <c r="AP596" s="74" t="s">
        <v>1579</v>
      </c>
    </row>
    <row r="597" spans="1:42" hidden="1" outlineLevel="1" x14ac:dyDescent="0.2">
      <c r="A597" t="s">
        <v>466</v>
      </c>
      <c r="B597" s="10" t="s">
        <v>977</v>
      </c>
      <c r="C597" s="1">
        <f t="shared" si="115"/>
        <v>462</v>
      </c>
      <c r="D597" s="7">
        <f t="shared" si="109"/>
        <v>2</v>
      </c>
      <c r="E597" s="7">
        <f t="shared" si="110"/>
        <v>1</v>
      </c>
      <c r="F597" s="7">
        <f t="shared" si="111"/>
        <v>3</v>
      </c>
      <c r="G597" s="1">
        <f t="shared" si="113"/>
        <v>62</v>
      </c>
      <c r="H597" s="2">
        <f t="shared" si="114"/>
        <v>0.13419913419913421</v>
      </c>
      <c r="I597" s="8"/>
      <c r="J597" s="2">
        <f t="shared" si="116"/>
        <v>0.36796536796536794</v>
      </c>
      <c r="K597" s="2">
        <f t="shared" si="117"/>
        <v>0.50216450216450215</v>
      </c>
      <c r="L597" s="2">
        <f t="shared" si="118"/>
        <v>0.11255411255411256</v>
      </c>
      <c r="M597" s="2">
        <f t="shared" si="119"/>
        <v>1.7316017316017354E-2</v>
      </c>
      <c r="N597" s="1">
        <v>170</v>
      </c>
      <c r="O597" s="1">
        <v>232</v>
      </c>
      <c r="P597" s="1">
        <v>52</v>
      </c>
      <c r="Q597" s="1">
        <v>7</v>
      </c>
      <c r="R597" s="1">
        <v>1</v>
      </c>
      <c r="S597" s="68">
        <v>0</v>
      </c>
      <c r="T597" s="1">
        <v>0</v>
      </c>
      <c r="U597" s="1"/>
      <c r="V597" s="1"/>
      <c r="W597" s="1"/>
      <c r="X597" s="1"/>
      <c r="Y597" s="1"/>
      <c r="Z597" s="1"/>
      <c r="AA597" s="1"/>
      <c r="AB597" s="1"/>
      <c r="AG597" t="str">
        <f t="shared" si="120"/>
        <v>Southport</v>
      </c>
      <c r="AH597" t="s">
        <v>2585</v>
      </c>
      <c r="AI597">
        <v>1</v>
      </c>
      <c r="AK597" s="130">
        <v>23</v>
      </c>
      <c r="AL597" s="131">
        <v>15</v>
      </c>
      <c r="AM597" s="131">
        <v>80</v>
      </c>
      <c r="AN597" s="133">
        <v>71955</v>
      </c>
      <c r="AO597">
        <f t="shared" si="112"/>
        <v>23015</v>
      </c>
      <c r="AP597" s="74" t="s">
        <v>1579</v>
      </c>
    </row>
    <row r="598" spans="1:42" hidden="1" outlineLevel="1" x14ac:dyDescent="0.2">
      <c r="A598" t="s">
        <v>2242</v>
      </c>
      <c r="B598" s="10" t="s">
        <v>977</v>
      </c>
      <c r="C598" s="1">
        <f t="shared" si="115"/>
        <v>1119</v>
      </c>
      <c r="D598" s="7">
        <f t="shared" si="109"/>
        <v>1</v>
      </c>
      <c r="E598" s="7">
        <f t="shared" si="110"/>
        <v>2</v>
      </c>
      <c r="F598" s="7">
        <f t="shared" si="111"/>
        <v>3</v>
      </c>
      <c r="G598" s="1">
        <f t="shared" si="113"/>
        <v>130</v>
      </c>
      <c r="H598" s="2">
        <f t="shared" si="114"/>
        <v>0.1161751563896336</v>
      </c>
      <c r="I598" s="8"/>
      <c r="J598" s="2">
        <f t="shared" si="116"/>
        <v>0.44146559428060766</v>
      </c>
      <c r="K598" s="2">
        <f t="shared" si="117"/>
        <v>0.32529043789097406</v>
      </c>
      <c r="L598" s="2">
        <f t="shared" si="118"/>
        <v>0.16175156389633602</v>
      </c>
      <c r="M598" s="2">
        <f t="shared" si="119"/>
        <v>7.149240393208231E-2</v>
      </c>
      <c r="N598" s="1">
        <v>494</v>
      </c>
      <c r="O598" s="1">
        <v>364</v>
      </c>
      <c r="P598" s="1">
        <v>181</v>
      </c>
      <c r="Q598" s="1">
        <v>75</v>
      </c>
      <c r="R598" s="1">
        <v>3</v>
      </c>
      <c r="S598" s="68">
        <v>0</v>
      </c>
      <c r="T598" s="1">
        <v>2</v>
      </c>
      <c r="U598" s="1"/>
      <c r="V598" s="1"/>
      <c r="W598" s="1"/>
      <c r="X598" s="1"/>
      <c r="Y598" s="1"/>
      <c r="Z598" s="1"/>
      <c r="AA598" s="1"/>
      <c r="AB598" s="1"/>
      <c r="AG598" t="str">
        <f t="shared" si="120"/>
        <v>Southwest Harbor</v>
      </c>
      <c r="AH598" t="s">
        <v>1827</v>
      </c>
      <c r="AI598">
        <v>2</v>
      </c>
      <c r="AK598" s="130">
        <v>23</v>
      </c>
      <c r="AL598" s="131">
        <v>9</v>
      </c>
      <c r="AM598" s="131">
        <v>140</v>
      </c>
      <c r="AN598" s="133">
        <v>72865</v>
      </c>
      <c r="AO598">
        <f t="shared" si="112"/>
        <v>23009</v>
      </c>
      <c r="AP598" s="74" t="s">
        <v>1579</v>
      </c>
    </row>
    <row r="599" spans="1:42" hidden="1" outlineLevel="1" x14ac:dyDescent="0.2">
      <c r="A599" t="s">
        <v>2839</v>
      </c>
      <c r="B599" s="10" t="s">
        <v>977</v>
      </c>
      <c r="C599" s="1">
        <f t="shared" si="115"/>
        <v>184</v>
      </c>
      <c r="D599" s="7">
        <f t="shared" si="109"/>
        <v>1</v>
      </c>
      <c r="E599" s="7">
        <f t="shared" si="110"/>
        <v>2</v>
      </c>
      <c r="F599" s="7">
        <f t="shared" si="111"/>
        <v>3</v>
      </c>
      <c r="G599" s="1">
        <f t="shared" si="113"/>
        <v>25</v>
      </c>
      <c r="H599" s="2">
        <f t="shared" si="114"/>
        <v>0.1358695652173913</v>
      </c>
      <c r="I599" s="8"/>
      <c r="J599" s="2">
        <f t="shared" si="116"/>
        <v>0.45652173913043476</v>
      </c>
      <c r="K599" s="2">
        <f t="shared" si="117"/>
        <v>0.32065217391304346</v>
      </c>
      <c r="L599" s="2">
        <f t="shared" si="118"/>
        <v>0.21195652173913043</v>
      </c>
      <c r="M599" s="2">
        <f t="shared" si="119"/>
        <v>1.0869565217391297E-2</v>
      </c>
      <c r="N599" s="1">
        <v>84</v>
      </c>
      <c r="O599" s="1">
        <v>59</v>
      </c>
      <c r="P599" s="1">
        <v>39</v>
      </c>
      <c r="Q599" s="1">
        <v>2</v>
      </c>
      <c r="R599" s="1">
        <v>0</v>
      </c>
      <c r="S599" s="68">
        <v>0</v>
      </c>
      <c r="T599" s="1">
        <v>0</v>
      </c>
      <c r="U599" s="1"/>
      <c r="V599" s="1"/>
      <c r="W599" s="1"/>
      <c r="X599" s="1"/>
      <c r="Y599" s="1"/>
      <c r="Z599" s="1"/>
      <c r="AA599" s="1"/>
      <c r="AB599" s="1"/>
      <c r="AG599" t="str">
        <f t="shared" si="120"/>
        <v>Springfield</v>
      </c>
      <c r="AH599" t="s">
        <v>713</v>
      </c>
      <c r="AI599">
        <v>2</v>
      </c>
      <c r="AK599" s="130">
        <v>23</v>
      </c>
      <c r="AL599" s="131">
        <v>19</v>
      </c>
      <c r="AM599" s="131">
        <v>280</v>
      </c>
      <c r="AN599" s="133">
        <v>73250</v>
      </c>
      <c r="AO599">
        <f t="shared" si="112"/>
        <v>23019</v>
      </c>
      <c r="AP599" s="74" t="s">
        <v>1579</v>
      </c>
    </row>
    <row r="600" spans="1:42" hidden="1" outlineLevel="1" x14ac:dyDescent="0.2">
      <c r="A600" t="s">
        <v>505</v>
      </c>
      <c r="B600" s="10" t="s">
        <v>977</v>
      </c>
      <c r="C600" s="1">
        <f t="shared" si="115"/>
        <v>248</v>
      </c>
      <c r="D600" s="7">
        <f t="shared" si="109"/>
        <v>1</v>
      </c>
      <c r="E600" s="7">
        <f t="shared" si="110"/>
        <v>2</v>
      </c>
      <c r="F600" s="7">
        <f t="shared" si="111"/>
        <v>3</v>
      </c>
      <c r="G600" s="1">
        <f t="shared" si="113"/>
        <v>36</v>
      </c>
      <c r="H600" s="2">
        <f t="shared" si="114"/>
        <v>0.14516129032258066</v>
      </c>
      <c r="I600" s="8"/>
      <c r="J600" s="2">
        <f t="shared" si="116"/>
        <v>0.44354838709677419</v>
      </c>
      <c r="K600" s="2">
        <f t="shared" si="117"/>
        <v>0.29838709677419356</v>
      </c>
      <c r="L600" s="2">
        <f t="shared" si="118"/>
        <v>0.24596774193548387</v>
      </c>
      <c r="M600" s="2">
        <f t="shared" si="119"/>
        <v>1.2096774193548321E-2</v>
      </c>
      <c r="N600" s="1">
        <v>110</v>
      </c>
      <c r="O600" s="1">
        <v>74</v>
      </c>
      <c r="P600" s="1">
        <v>61</v>
      </c>
      <c r="Q600" s="1">
        <v>3</v>
      </c>
      <c r="R600" s="1">
        <v>0</v>
      </c>
      <c r="S600" s="68">
        <v>0</v>
      </c>
      <c r="T600" s="1">
        <v>0</v>
      </c>
      <c r="U600" s="1"/>
      <c r="V600" s="1"/>
      <c r="W600" s="1"/>
      <c r="X600" s="1"/>
      <c r="Y600" s="1"/>
      <c r="Z600" s="1"/>
      <c r="AA600" s="1"/>
      <c r="AB600" s="1"/>
      <c r="AG600" t="str">
        <f t="shared" si="120"/>
        <v>Stacyville</v>
      </c>
      <c r="AH600" t="s">
        <v>713</v>
      </c>
      <c r="AI600">
        <v>2</v>
      </c>
      <c r="AK600" s="130">
        <v>23</v>
      </c>
      <c r="AL600" s="131">
        <v>19</v>
      </c>
      <c r="AM600" s="131">
        <v>285</v>
      </c>
      <c r="AN600" s="133">
        <v>73600</v>
      </c>
      <c r="AO600">
        <f t="shared" si="112"/>
        <v>23019</v>
      </c>
      <c r="AP600" s="74" t="s">
        <v>1579</v>
      </c>
    </row>
    <row r="601" spans="1:42" hidden="1" outlineLevel="1" x14ac:dyDescent="0.2">
      <c r="A601" t="s">
        <v>812</v>
      </c>
      <c r="B601" s="10" t="s">
        <v>977</v>
      </c>
      <c r="C601" s="1">
        <f t="shared" si="115"/>
        <v>3934</v>
      </c>
      <c r="D601" s="7">
        <f t="shared" si="109"/>
        <v>1</v>
      </c>
      <c r="E601" s="7">
        <f t="shared" si="110"/>
        <v>2</v>
      </c>
      <c r="F601" s="7">
        <f t="shared" si="111"/>
        <v>3</v>
      </c>
      <c r="G601" s="1">
        <f t="shared" si="113"/>
        <v>461</v>
      </c>
      <c r="H601" s="2">
        <f t="shared" si="114"/>
        <v>0.11718352821555668</v>
      </c>
      <c r="I601" s="8"/>
      <c r="J601" s="2">
        <f t="shared" si="116"/>
        <v>0.47025927808845958</v>
      </c>
      <c r="K601" s="2">
        <f t="shared" si="117"/>
        <v>0.35307574987290291</v>
      </c>
      <c r="L601" s="2">
        <f t="shared" si="118"/>
        <v>0.15149974580579562</v>
      </c>
      <c r="M601" s="2">
        <f t="shared" si="119"/>
        <v>2.5165226232841897E-2</v>
      </c>
      <c r="N601" s="1">
        <v>1850</v>
      </c>
      <c r="O601" s="1">
        <v>1389</v>
      </c>
      <c r="P601" s="1">
        <v>596</v>
      </c>
      <c r="Q601" s="1">
        <v>72</v>
      </c>
      <c r="R601" s="1">
        <v>12</v>
      </c>
      <c r="S601" s="68">
        <v>8</v>
      </c>
      <c r="T601" s="1">
        <v>5</v>
      </c>
      <c r="U601" s="1"/>
      <c r="V601" s="1"/>
      <c r="W601" s="1">
        <v>2</v>
      </c>
      <c r="X601" s="1"/>
      <c r="Y601" s="1"/>
      <c r="Z601" s="1"/>
      <c r="AA601" s="1"/>
      <c r="AB601" s="1"/>
      <c r="AG601" t="str">
        <f t="shared" si="120"/>
        <v>Standish</v>
      </c>
      <c r="AH601" t="s">
        <v>2220</v>
      </c>
      <c r="AI601">
        <v>1</v>
      </c>
      <c r="AK601" s="130">
        <v>23</v>
      </c>
      <c r="AL601" s="131">
        <v>5</v>
      </c>
      <c r="AM601" s="131">
        <v>115</v>
      </c>
      <c r="AN601" s="133">
        <v>73670</v>
      </c>
      <c r="AO601">
        <f t="shared" si="112"/>
        <v>23005</v>
      </c>
      <c r="AP601" s="74" t="s">
        <v>1579</v>
      </c>
    </row>
    <row r="602" spans="1:42" hidden="1" outlineLevel="1" x14ac:dyDescent="0.2">
      <c r="A602" t="s">
        <v>1961</v>
      </c>
      <c r="B602" s="10" t="s">
        <v>977</v>
      </c>
      <c r="C602" s="1">
        <f t="shared" si="115"/>
        <v>265</v>
      </c>
      <c r="D602" s="7">
        <f t="shared" si="109"/>
        <v>1</v>
      </c>
      <c r="E602" s="7">
        <f t="shared" si="110"/>
        <v>3</v>
      </c>
      <c r="F602" s="7">
        <f t="shared" si="111"/>
        <v>2</v>
      </c>
      <c r="G602" s="1">
        <f t="shared" si="113"/>
        <v>51</v>
      </c>
      <c r="H602" s="2">
        <f t="shared" si="114"/>
        <v>0.19245283018867926</v>
      </c>
      <c r="I602" s="8"/>
      <c r="J602" s="2">
        <f t="shared" si="116"/>
        <v>0.44528301886792454</v>
      </c>
      <c r="K602" s="2">
        <f t="shared" si="117"/>
        <v>0.20754716981132076</v>
      </c>
      <c r="L602" s="2">
        <f t="shared" si="118"/>
        <v>0.25283018867924528</v>
      </c>
      <c r="M602" s="2">
        <f t="shared" si="119"/>
        <v>9.4339622641509413E-2</v>
      </c>
      <c r="N602" s="1">
        <v>118</v>
      </c>
      <c r="O602" s="1">
        <v>55</v>
      </c>
      <c r="P602" s="1">
        <v>67</v>
      </c>
      <c r="Q602" s="1">
        <v>16</v>
      </c>
      <c r="R602" s="1">
        <v>5</v>
      </c>
      <c r="S602" s="68">
        <v>3</v>
      </c>
      <c r="T602" s="1">
        <v>1</v>
      </c>
      <c r="U602" s="1"/>
      <c r="V602" s="1"/>
      <c r="W602" s="1"/>
      <c r="X602" s="1"/>
      <c r="Y602" s="1"/>
      <c r="Z602" s="1"/>
      <c r="AA602" s="1"/>
      <c r="AB602" s="1"/>
      <c r="AG602" t="str">
        <f t="shared" si="120"/>
        <v>Starks</v>
      </c>
      <c r="AH602" t="s">
        <v>2138</v>
      </c>
      <c r="AI602">
        <v>2</v>
      </c>
      <c r="AK602" s="130">
        <v>23</v>
      </c>
      <c r="AL602" s="131">
        <v>25</v>
      </c>
      <c r="AM602" s="131">
        <v>155</v>
      </c>
      <c r="AN602" s="133">
        <v>73845</v>
      </c>
      <c r="AO602">
        <f t="shared" si="112"/>
        <v>23025</v>
      </c>
      <c r="AP602" s="74" t="s">
        <v>1579</v>
      </c>
    </row>
    <row r="603" spans="1:42" hidden="1" outlineLevel="1" x14ac:dyDescent="0.2">
      <c r="A603" t="s">
        <v>310</v>
      </c>
      <c r="B603" s="10" t="s">
        <v>977</v>
      </c>
      <c r="C603" s="1">
        <f t="shared" si="115"/>
        <v>467</v>
      </c>
      <c r="D603" s="7">
        <f t="shared" si="109"/>
        <v>1</v>
      </c>
      <c r="E603" s="7">
        <f t="shared" si="110"/>
        <v>2</v>
      </c>
      <c r="F603" s="7">
        <f t="shared" si="111"/>
        <v>3</v>
      </c>
      <c r="G603" s="1">
        <f t="shared" si="113"/>
        <v>41</v>
      </c>
      <c r="H603" s="2">
        <f t="shared" si="114"/>
        <v>8.7794432548179868E-2</v>
      </c>
      <c r="I603" s="8"/>
      <c r="J603" s="2">
        <f t="shared" si="116"/>
        <v>0.41970021413276232</v>
      </c>
      <c r="K603" s="2">
        <f t="shared" si="117"/>
        <v>0.33190578158458245</v>
      </c>
      <c r="L603" s="2">
        <f t="shared" si="118"/>
        <v>0.22483940042826553</v>
      </c>
      <c r="M603" s="2">
        <f t="shared" si="119"/>
        <v>2.355460385438965E-2</v>
      </c>
      <c r="N603" s="1">
        <v>196</v>
      </c>
      <c r="O603" s="1">
        <v>155</v>
      </c>
      <c r="P603" s="1">
        <v>105</v>
      </c>
      <c r="Q603" s="1">
        <v>10</v>
      </c>
      <c r="R603" s="1">
        <v>0</v>
      </c>
      <c r="S603" s="68">
        <v>0</v>
      </c>
      <c r="T603" s="1">
        <v>1</v>
      </c>
      <c r="U603" s="1"/>
      <c r="V603" s="1"/>
      <c r="W603" s="1"/>
      <c r="X603" s="1"/>
      <c r="Y603" s="1"/>
      <c r="Z603" s="1"/>
      <c r="AA603" s="1"/>
      <c r="AB603" s="1"/>
      <c r="AG603" t="str">
        <f t="shared" si="120"/>
        <v>Stetson</v>
      </c>
      <c r="AH603" t="s">
        <v>713</v>
      </c>
      <c r="AI603">
        <v>2</v>
      </c>
      <c r="AK603" s="130">
        <v>23</v>
      </c>
      <c r="AL603" s="131">
        <v>19</v>
      </c>
      <c r="AM603" s="131">
        <v>290</v>
      </c>
      <c r="AN603" s="133">
        <v>74055</v>
      </c>
      <c r="AO603">
        <f t="shared" si="112"/>
        <v>23019</v>
      </c>
      <c r="AP603" s="74" t="s">
        <v>1579</v>
      </c>
    </row>
    <row r="604" spans="1:42" hidden="1" outlineLevel="1" x14ac:dyDescent="0.2">
      <c r="A604" t="s">
        <v>2852</v>
      </c>
      <c r="B604" s="10" t="s">
        <v>977</v>
      </c>
      <c r="C604" s="1">
        <f t="shared" si="115"/>
        <v>473</v>
      </c>
      <c r="D604" s="7">
        <f t="shared" si="109"/>
        <v>1</v>
      </c>
      <c r="E604" s="7">
        <f t="shared" si="110"/>
        <v>2</v>
      </c>
      <c r="F604" s="7">
        <f t="shared" si="111"/>
        <v>3</v>
      </c>
      <c r="G604" s="1">
        <f t="shared" si="113"/>
        <v>70</v>
      </c>
      <c r="H604" s="2">
        <f t="shared" si="114"/>
        <v>0.14799154334038056</v>
      </c>
      <c r="I604" s="8"/>
      <c r="J604" s="2">
        <f t="shared" si="116"/>
        <v>0.46511627906976744</v>
      </c>
      <c r="K604" s="2">
        <f t="shared" si="117"/>
        <v>0.31712473572938688</v>
      </c>
      <c r="L604" s="2">
        <f t="shared" si="118"/>
        <v>0.13530655391120508</v>
      </c>
      <c r="M604" s="2">
        <f t="shared" si="119"/>
        <v>8.2452431289640665E-2</v>
      </c>
      <c r="N604" s="1">
        <v>220</v>
      </c>
      <c r="O604" s="1">
        <v>150</v>
      </c>
      <c r="P604" s="1">
        <v>64</v>
      </c>
      <c r="Q604" s="1">
        <v>34</v>
      </c>
      <c r="R604" s="1">
        <v>3</v>
      </c>
      <c r="S604" s="68">
        <v>2</v>
      </c>
      <c r="T604" s="1">
        <v>0</v>
      </c>
      <c r="U604" s="1"/>
      <c r="V604" s="1"/>
      <c r="W604" s="1"/>
      <c r="X604" s="1"/>
      <c r="Y604" s="1"/>
      <c r="Z604" s="1"/>
      <c r="AA604" s="1"/>
      <c r="AB604" s="1"/>
      <c r="AG604" t="str">
        <f t="shared" si="120"/>
        <v>Steuben</v>
      </c>
      <c r="AH604" t="s">
        <v>3298</v>
      </c>
      <c r="AI604">
        <v>2</v>
      </c>
      <c r="AK604" s="130">
        <v>23</v>
      </c>
      <c r="AL604" s="131">
        <v>29</v>
      </c>
      <c r="AM604" s="131">
        <v>195</v>
      </c>
      <c r="AN604" s="133">
        <v>74125</v>
      </c>
      <c r="AO604">
        <f t="shared" si="112"/>
        <v>23029</v>
      </c>
      <c r="AP604" s="74" t="s">
        <v>1579</v>
      </c>
    </row>
    <row r="605" spans="1:42" hidden="1" outlineLevel="1" x14ac:dyDescent="0.2">
      <c r="A605" t="s">
        <v>311</v>
      </c>
      <c r="B605" s="10" t="s">
        <v>977</v>
      </c>
      <c r="C605" s="1">
        <f t="shared" si="115"/>
        <v>179</v>
      </c>
      <c r="D605" s="7">
        <f t="shared" si="109"/>
        <v>1</v>
      </c>
      <c r="E605" s="7">
        <f t="shared" si="110"/>
        <v>2</v>
      </c>
      <c r="F605" s="7">
        <f t="shared" si="111"/>
        <v>3</v>
      </c>
      <c r="G605" s="1">
        <f t="shared" si="113"/>
        <v>28</v>
      </c>
      <c r="H605" s="2">
        <f t="shared" si="114"/>
        <v>0.15642458100558659</v>
      </c>
      <c r="I605" s="8"/>
      <c r="J605" s="2">
        <f t="shared" si="116"/>
        <v>0.49162011173184356</v>
      </c>
      <c r="K605" s="2">
        <f t="shared" si="117"/>
        <v>0.33519553072625696</v>
      </c>
      <c r="L605" s="2">
        <f t="shared" si="118"/>
        <v>0.13407821229050279</v>
      </c>
      <c r="M605" s="2">
        <f t="shared" si="119"/>
        <v>3.9106145251396746E-2</v>
      </c>
      <c r="N605" s="1">
        <v>88</v>
      </c>
      <c r="O605" s="1">
        <v>60</v>
      </c>
      <c r="P605" s="1">
        <v>24</v>
      </c>
      <c r="Q605" s="1">
        <v>6</v>
      </c>
      <c r="R605" s="1">
        <v>1</v>
      </c>
      <c r="S605" s="68">
        <v>0</v>
      </c>
      <c r="T605" s="1">
        <v>0</v>
      </c>
      <c r="U605" s="1"/>
      <c r="V605" s="1"/>
      <c r="W605" s="1"/>
      <c r="X605" s="1"/>
      <c r="Y605" s="1"/>
      <c r="Z605" s="1"/>
      <c r="AA605" s="1"/>
      <c r="AB605" s="1"/>
      <c r="AG605" t="str">
        <f t="shared" si="120"/>
        <v>Stockholm</v>
      </c>
      <c r="AH605" t="s">
        <v>512</v>
      </c>
      <c r="AI605">
        <v>2</v>
      </c>
      <c r="AK605" s="130">
        <v>23</v>
      </c>
      <c r="AL605" s="131">
        <v>3</v>
      </c>
      <c r="AM605" s="131">
        <v>300</v>
      </c>
      <c r="AN605" s="133">
        <v>74405</v>
      </c>
      <c r="AO605">
        <f t="shared" si="112"/>
        <v>23003</v>
      </c>
      <c r="AP605" s="74" t="s">
        <v>1579</v>
      </c>
    </row>
    <row r="606" spans="1:42" hidden="1" outlineLevel="1" x14ac:dyDescent="0.2">
      <c r="A606" t="s">
        <v>312</v>
      </c>
      <c r="B606" s="10" t="s">
        <v>977</v>
      </c>
      <c r="C606" s="1">
        <f t="shared" si="115"/>
        <v>831</v>
      </c>
      <c r="D606" s="7">
        <f t="shared" si="109"/>
        <v>1</v>
      </c>
      <c r="E606" s="7">
        <f t="shared" si="110"/>
        <v>2</v>
      </c>
      <c r="F606" s="7">
        <f t="shared" si="111"/>
        <v>3</v>
      </c>
      <c r="G606" s="1">
        <f t="shared" si="113"/>
        <v>132</v>
      </c>
      <c r="H606" s="2">
        <f t="shared" si="114"/>
        <v>0.1588447653429603</v>
      </c>
      <c r="I606" s="8"/>
      <c r="J606" s="2">
        <f t="shared" si="116"/>
        <v>0.46811070998796628</v>
      </c>
      <c r="K606" s="2">
        <f t="shared" si="117"/>
        <v>0.30926594464500601</v>
      </c>
      <c r="L606" s="2">
        <f t="shared" si="118"/>
        <v>0.16726835138387486</v>
      </c>
      <c r="M606" s="2">
        <f t="shared" si="119"/>
        <v>5.5354993983152911E-2</v>
      </c>
      <c r="N606" s="1">
        <v>389</v>
      </c>
      <c r="O606" s="1">
        <v>257</v>
      </c>
      <c r="P606" s="1">
        <v>139</v>
      </c>
      <c r="Q606" s="1">
        <v>43</v>
      </c>
      <c r="R606" s="1">
        <v>2</v>
      </c>
      <c r="S606" s="68">
        <v>0</v>
      </c>
      <c r="T606" s="1">
        <v>1</v>
      </c>
      <c r="U606" s="1"/>
      <c r="V606" s="1"/>
      <c r="W606" s="1"/>
      <c r="X606" s="1"/>
      <c r="Y606" s="1"/>
      <c r="Z606" s="1"/>
      <c r="AA606" s="1"/>
      <c r="AB606" s="1"/>
      <c r="AG606" t="str">
        <f t="shared" si="120"/>
        <v>Stockton Springs</v>
      </c>
      <c r="AH606" t="s">
        <v>2960</v>
      </c>
      <c r="AI606">
        <v>2</v>
      </c>
      <c r="AK606" s="130">
        <v>23</v>
      </c>
      <c r="AL606" s="131">
        <v>27</v>
      </c>
      <c r="AM606" s="131">
        <v>100</v>
      </c>
      <c r="AN606" s="133">
        <v>74475</v>
      </c>
      <c r="AO606">
        <f t="shared" si="112"/>
        <v>23027</v>
      </c>
      <c r="AP606" s="74" t="s">
        <v>1579</v>
      </c>
    </row>
    <row r="607" spans="1:42" hidden="1" outlineLevel="1" x14ac:dyDescent="0.2">
      <c r="A607" t="s">
        <v>1555</v>
      </c>
      <c r="B607" s="10" t="s">
        <v>977</v>
      </c>
      <c r="C607" s="1">
        <f t="shared" si="115"/>
        <v>150</v>
      </c>
      <c r="D607" s="7">
        <f t="shared" si="109"/>
        <v>1</v>
      </c>
      <c r="E607" s="7">
        <f t="shared" si="110"/>
        <v>3</v>
      </c>
      <c r="F607" s="7">
        <f t="shared" si="111"/>
        <v>2</v>
      </c>
      <c r="G607" s="1">
        <f t="shared" si="113"/>
        <v>47</v>
      </c>
      <c r="H607" s="2">
        <f t="shared" si="114"/>
        <v>0.31333333333333335</v>
      </c>
      <c r="I607" s="8"/>
      <c r="J607" s="2">
        <f t="shared" si="116"/>
        <v>0.53333333333333333</v>
      </c>
      <c r="K607" s="2">
        <f t="shared" si="117"/>
        <v>0.21333333333333335</v>
      </c>
      <c r="L607" s="2">
        <f t="shared" si="118"/>
        <v>0.22</v>
      </c>
      <c r="M607" s="2">
        <f t="shared" si="119"/>
        <v>3.3333333333333298E-2</v>
      </c>
      <c r="N607" s="1">
        <v>80</v>
      </c>
      <c r="O607" s="1">
        <v>32</v>
      </c>
      <c r="P607" s="1">
        <v>33</v>
      </c>
      <c r="Q607" s="1">
        <v>4</v>
      </c>
      <c r="R607" s="1">
        <v>0</v>
      </c>
      <c r="S607" s="68">
        <v>1</v>
      </c>
      <c r="T607" s="1">
        <v>0</v>
      </c>
      <c r="U607" s="1"/>
      <c r="V607" s="1"/>
      <c r="W607" s="1"/>
      <c r="X607" s="1"/>
      <c r="Y607" s="1"/>
      <c r="Z607" s="1"/>
      <c r="AA607" s="1"/>
      <c r="AB607" s="1"/>
      <c r="AG607" t="str">
        <f t="shared" si="120"/>
        <v>Stoneham</v>
      </c>
      <c r="AH607" t="s">
        <v>1026</v>
      </c>
      <c r="AI607">
        <v>2</v>
      </c>
      <c r="AK607" s="130">
        <v>23</v>
      </c>
      <c r="AL607" s="131">
        <v>17</v>
      </c>
      <c r="AM607" s="131">
        <v>140</v>
      </c>
      <c r="AN607" s="133">
        <v>74510</v>
      </c>
      <c r="AO607">
        <f t="shared" si="112"/>
        <v>23017</v>
      </c>
      <c r="AP607" s="74" t="s">
        <v>1579</v>
      </c>
    </row>
    <row r="608" spans="1:42" hidden="1" outlineLevel="1" x14ac:dyDescent="0.2">
      <c r="A608" t="s">
        <v>313</v>
      </c>
      <c r="B608" s="10" t="s">
        <v>977</v>
      </c>
      <c r="C608" s="1">
        <f t="shared" si="115"/>
        <v>544</v>
      </c>
      <c r="D608" s="7">
        <f t="shared" si="109"/>
        <v>1</v>
      </c>
      <c r="E608" s="7">
        <f t="shared" si="110"/>
        <v>2</v>
      </c>
      <c r="F608" s="7">
        <f t="shared" si="111"/>
        <v>3</v>
      </c>
      <c r="G608" s="1">
        <f t="shared" si="113"/>
        <v>155</v>
      </c>
      <c r="H608" s="2">
        <f t="shared" si="114"/>
        <v>0.28492647058823528</v>
      </c>
      <c r="I608" s="8"/>
      <c r="J608" s="2">
        <f t="shared" si="116"/>
        <v>0.52389705882352944</v>
      </c>
      <c r="K608" s="2">
        <f t="shared" si="117"/>
        <v>0.23897058823529413</v>
      </c>
      <c r="L608" s="2">
        <f t="shared" si="118"/>
        <v>0.17095588235294118</v>
      </c>
      <c r="M608" s="2">
        <f t="shared" si="119"/>
        <v>6.6176470588235253E-2</v>
      </c>
      <c r="N608" s="1">
        <v>285</v>
      </c>
      <c r="O608" s="1">
        <v>130</v>
      </c>
      <c r="P608" s="1">
        <v>93</v>
      </c>
      <c r="Q608" s="1">
        <v>26</v>
      </c>
      <c r="R608" s="1">
        <v>4</v>
      </c>
      <c r="S608" s="68">
        <v>3</v>
      </c>
      <c r="T608" s="1">
        <v>2</v>
      </c>
      <c r="U608" s="1"/>
      <c r="V608" s="1"/>
      <c r="W608" s="1">
        <v>1</v>
      </c>
      <c r="X608" s="1"/>
      <c r="Y608" s="1"/>
      <c r="Z608" s="1"/>
      <c r="AA608" s="1"/>
      <c r="AB608" s="1"/>
      <c r="AG608" t="str">
        <f t="shared" si="120"/>
        <v>Stonington</v>
      </c>
      <c r="AH608" t="s">
        <v>1827</v>
      </c>
      <c r="AI608">
        <v>2</v>
      </c>
      <c r="AK608" s="130">
        <v>23</v>
      </c>
      <c r="AL608" s="131">
        <v>9</v>
      </c>
      <c r="AM608" s="131">
        <v>145</v>
      </c>
      <c r="AN608" s="133">
        <v>74580</v>
      </c>
      <c r="AO608">
        <f t="shared" si="112"/>
        <v>23009</v>
      </c>
      <c r="AP608" s="74" t="s">
        <v>1579</v>
      </c>
    </row>
    <row r="609" spans="1:42" hidden="1" outlineLevel="1" x14ac:dyDescent="0.2">
      <c r="A609" t="s">
        <v>1557</v>
      </c>
      <c r="B609" s="10" t="s">
        <v>977</v>
      </c>
      <c r="C609" s="1">
        <f t="shared" si="115"/>
        <v>136</v>
      </c>
      <c r="D609" s="7">
        <f t="shared" si="109"/>
        <v>1</v>
      </c>
      <c r="E609" s="7">
        <f t="shared" si="110"/>
        <v>2</v>
      </c>
      <c r="F609" s="7">
        <f t="shared" si="111"/>
        <v>3</v>
      </c>
      <c r="G609" s="1">
        <f t="shared" si="113"/>
        <v>36</v>
      </c>
      <c r="H609" s="2">
        <f t="shared" si="114"/>
        <v>0.26470588235294118</v>
      </c>
      <c r="I609" s="8"/>
      <c r="J609" s="2">
        <f t="shared" si="116"/>
        <v>0.55147058823529416</v>
      </c>
      <c r="K609" s="2">
        <f t="shared" si="117"/>
        <v>0.28676470588235292</v>
      </c>
      <c r="L609" s="2">
        <f t="shared" si="118"/>
        <v>0.13970588235294118</v>
      </c>
      <c r="M609" s="2">
        <f t="shared" si="119"/>
        <v>2.2058823529411742E-2</v>
      </c>
      <c r="N609" s="1">
        <v>75</v>
      </c>
      <c r="O609" s="1">
        <v>39</v>
      </c>
      <c r="P609" s="1">
        <v>19</v>
      </c>
      <c r="Q609" s="1">
        <v>3</v>
      </c>
      <c r="R609" s="1">
        <v>0</v>
      </c>
      <c r="S609" s="68">
        <v>0</v>
      </c>
      <c r="T609" s="1">
        <v>0</v>
      </c>
      <c r="U609" s="1"/>
      <c r="V609" s="1"/>
      <c r="W609" s="1"/>
      <c r="X609" s="1"/>
      <c r="Y609" s="1"/>
      <c r="Z609" s="1"/>
      <c r="AA609" s="1"/>
      <c r="AB609" s="1"/>
      <c r="AG609" t="str">
        <f t="shared" si="120"/>
        <v>Stow</v>
      </c>
      <c r="AH609" t="s">
        <v>1026</v>
      </c>
      <c r="AI609">
        <v>2</v>
      </c>
      <c r="AK609" s="130">
        <v>23</v>
      </c>
      <c r="AL609" s="131">
        <v>17</v>
      </c>
      <c r="AM609" s="131">
        <v>145</v>
      </c>
      <c r="AN609" s="133">
        <v>74685</v>
      </c>
      <c r="AO609">
        <f t="shared" si="112"/>
        <v>23017</v>
      </c>
      <c r="AP609" s="74" t="s">
        <v>1579</v>
      </c>
    </row>
    <row r="610" spans="1:42" hidden="1" outlineLevel="1" x14ac:dyDescent="0.2">
      <c r="A610" t="s">
        <v>849</v>
      </c>
      <c r="B610" s="10" t="s">
        <v>977</v>
      </c>
      <c r="C610" s="1">
        <f t="shared" si="115"/>
        <v>639</v>
      </c>
      <c r="D610" s="7">
        <f t="shared" si="109"/>
        <v>1</v>
      </c>
      <c r="E610" s="7">
        <f t="shared" si="110"/>
        <v>2</v>
      </c>
      <c r="F610" s="7">
        <f t="shared" si="111"/>
        <v>3</v>
      </c>
      <c r="G610" s="1">
        <f t="shared" si="113"/>
        <v>164</v>
      </c>
      <c r="H610" s="2">
        <f t="shared" si="114"/>
        <v>0.25665101721439748</v>
      </c>
      <c r="I610" s="8"/>
      <c r="J610" s="2">
        <f t="shared" si="116"/>
        <v>0.51486697965571204</v>
      </c>
      <c r="K610" s="2">
        <f t="shared" si="117"/>
        <v>0.25821596244131456</v>
      </c>
      <c r="L610" s="2">
        <f t="shared" si="118"/>
        <v>0.20500782472613457</v>
      </c>
      <c r="M610" s="2">
        <f t="shared" si="119"/>
        <v>2.1909233176838822E-2</v>
      </c>
      <c r="N610" s="1">
        <v>329</v>
      </c>
      <c r="O610" s="1">
        <v>165</v>
      </c>
      <c r="P610" s="1">
        <v>131</v>
      </c>
      <c r="Q610" s="1">
        <v>11</v>
      </c>
      <c r="R610" s="1">
        <v>2</v>
      </c>
      <c r="S610" s="68">
        <v>0</v>
      </c>
      <c r="T610" s="1">
        <v>1</v>
      </c>
      <c r="U610" s="1"/>
      <c r="V610" s="1"/>
      <c r="W610" s="1"/>
      <c r="X610" s="1"/>
      <c r="Y610" s="1"/>
      <c r="Z610" s="1"/>
      <c r="AA610" s="1"/>
      <c r="AB610" s="1"/>
      <c r="AG610" t="str">
        <f t="shared" si="120"/>
        <v>Strong</v>
      </c>
      <c r="AH610" t="s">
        <v>2231</v>
      </c>
      <c r="AI610">
        <v>2</v>
      </c>
      <c r="AK610" s="130">
        <v>23</v>
      </c>
      <c r="AL610" s="131">
        <v>7</v>
      </c>
      <c r="AM610" s="131">
        <v>90</v>
      </c>
      <c r="AN610" s="133">
        <v>74825</v>
      </c>
      <c r="AO610">
        <f t="shared" si="112"/>
        <v>23007</v>
      </c>
      <c r="AP610" s="74" t="s">
        <v>1579</v>
      </c>
    </row>
    <row r="611" spans="1:42" hidden="1" outlineLevel="1" x14ac:dyDescent="0.2">
      <c r="A611" t="s">
        <v>2853</v>
      </c>
      <c r="B611" s="10" t="s">
        <v>977</v>
      </c>
      <c r="C611" s="1">
        <f t="shared" si="115"/>
        <v>516</v>
      </c>
      <c r="D611" s="7">
        <f t="shared" si="109"/>
        <v>1</v>
      </c>
      <c r="E611" s="7">
        <f t="shared" si="110"/>
        <v>2</v>
      </c>
      <c r="F611" s="7">
        <f t="shared" si="111"/>
        <v>3</v>
      </c>
      <c r="G611" s="1">
        <f t="shared" si="113"/>
        <v>55</v>
      </c>
      <c r="H611" s="2">
        <f t="shared" si="114"/>
        <v>0.1065891472868217</v>
      </c>
      <c r="I611" s="8"/>
      <c r="J611" s="2">
        <f t="shared" si="116"/>
        <v>0.43410852713178294</v>
      </c>
      <c r="K611" s="2">
        <f t="shared" si="117"/>
        <v>0.32751937984496127</v>
      </c>
      <c r="L611" s="2">
        <f t="shared" si="118"/>
        <v>0.18217054263565891</v>
      </c>
      <c r="M611" s="2">
        <f t="shared" si="119"/>
        <v>5.6201550387596888E-2</v>
      </c>
      <c r="N611" s="1">
        <v>224</v>
      </c>
      <c r="O611" s="1">
        <v>169</v>
      </c>
      <c r="P611" s="1">
        <v>94</v>
      </c>
      <c r="Q611" s="1">
        <v>27</v>
      </c>
      <c r="R611" s="1">
        <v>2</v>
      </c>
      <c r="S611" s="68">
        <v>0</v>
      </c>
      <c r="T611" s="1">
        <v>0</v>
      </c>
      <c r="U611" s="1"/>
      <c r="V611" s="1"/>
      <c r="W611" s="1"/>
      <c r="X611" s="1"/>
      <c r="Y611" s="1"/>
      <c r="Z611" s="1"/>
      <c r="AA611" s="1"/>
      <c r="AB611" s="1"/>
      <c r="AG611" t="str">
        <f t="shared" si="120"/>
        <v>Sullivan</v>
      </c>
      <c r="AH611" t="s">
        <v>1827</v>
      </c>
      <c r="AI611">
        <v>2</v>
      </c>
      <c r="AK611" s="130">
        <v>23</v>
      </c>
      <c r="AL611" s="131">
        <v>9</v>
      </c>
      <c r="AM611" s="131">
        <v>150</v>
      </c>
      <c r="AN611" s="133">
        <v>74965</v>
      </c>
      <c r="AO611">
        <f t="shared" si="112"/>
        <v>23009</v>
      </c>
      <c r="AP611" s="74" t="s">
        <v>1579</v>
      </c>
    </row>
    <row r="612" spans="1:42" hidden="1" outlineLevel="1" x14ac:dyDescent="0.2">
      <c r="A612" t="s">
        <v>536</v>
      </c>
      <c r="B612" s="10" t="s">
        <v>977</v>
      </c>
      <c r="C612" s="1">
        <f t="shared" si="115"/>
        <v>367</v>
      </c>
      <c r="D612" s="7">
        <f t="shared" si="109"/>
        <v>1</v>
      </c>
      <c r="E612" s="7">
        <f t="shared" si="110"/>
        <v>2</v>
      </c>
      <c r="F612" s="7">
        <f t="shared" si="111"/>
        <v>3</v>
      </c>
      <c r="G612" s="1">
        <f t="shared" si="113"/>
        <v>46</v>
      </c>
      <c r="H612" s="2">
        <f t="shared" si="114"/>
        <v>0.12534059945504086</v>
      </c>
      <c r="I612" s="8"/>
      <c r="J612" s="2">
        <f t="shared" si="116"/>
        <v>0.47138964577656678</v>
      </c>
      <c r="K612" s="2">
        <f t="shared" si="117"/>
        <v>0.34604904632152589</v>
      </c>
      <c r="L612" s="2">
        <f t="shared" si="118"/>
        <v>0.16348773841961853</v>
      </c>
      <c r="M612" s="2">
        <f t="shared" si="119"/>
        <v>1.907356948228886E-2</v>
      </c>
      <c r="N612" s="1">
        <v>173</v>
      </c>
      <c r="O612" s="1">
        <v>127</v>
      </c>
      <c r="P612" s="1">
        <v>60</v>
      </c>
      <c r="Q612" s="1">
        <v>6</v>
      </c>
      <c r="R612" s="1">
        <v>0</v>
      </c>
      <c r="S612" s="68">
        <v>1</v>
      </c>
      <c r="T612" s="1">
        <v>0</v>
      </c>
      <c r="U612" s="1"/>
      <c r="V612" s="1"/>
      <c r="W612" s="1"/>
      <c r="X612" s="1"/>
      <c r="Y612" s="1"/>
      <c r="Z612" s="1"/>
      <c r="AA612" s="1"/>
      <c r="AB612" s="1"/>
      <c r="AG612" t="str">
        <f t="shared" si="120"/>
        <v>Sumner</v>
      </c>
      <c r="AH612" t="s">
        <v>1026</v>
      </c>
      <c r="AI612">
        <v>2</v>
      </c>
      <c r="AK612" s="130">
        <v>23</v>
      </c>
      <c r="AL612" s="131">
        <v>17</v>
      </c>
      <c r="AM612" s="131">
        <v>150</v>
      </c>
      <c r="AN612" s="133">
        <v>75035</v>
      </c>
      <c r="AO612">
        <f t="shared" si="112"/>
        <v>23017</v>
      </c>
      <c r="AP612" s="74" t="s">
        <v>1579</v>
      </c>
    </row>
    <row r="613" spans="1:42" hidden="1" outlineLevel="1" x14ac:dyDescent="0.2">
      <c r="A613" t="s">
        <v>1155</v>
      </c>
      <c r="B613" s="10" t="s">
        <v>977</v>
      </c>
      <c r="C613" s="1">
        <f t="shared" si="115"/>
        <v>705</v>
      </c>
      <c r="D613" s="7">
        <f t="shared" si="109"/>
        <v>1</v>
      </c>
      <c r="E613" s="7">
        <f t="shared" si="110"/>
        <v>2</v>
      </c>
      <c r="F613" s="7">
        <f t="shared" si="111"/>
        <v>3</v>
      </c>
      <c r="G613" s="1">
        <f t="shared" si="113"/>
        <v>1</v>
      </c>
      <c r="H613" s="2">
        <f t="shared" si="114"/>
        <v>1.4184397163120568E-3</v>
      </c>
      <c r="I613" s="8"/>
      <c r="J613" s="2">
        <f t="shared" si="116"/>
        <v>0.37021276595744679</v>
      </c>
      <c r="K613" s="2">
        <f t="shared" si="117"/>
        <v>0.36879432624113473</v>
      </c>
      <c r="L613" s="2">
        <f t="shared" si="118"/>
        <v>0.16453900709219857</v>
      </c>
      <c r="M613" s="2">
        <f t="shared" si="119"/>
        <v>9.6453900709219914E-2</v>
      </c>
      <c r="N613" s="1">
        <v>261</v>
      </c>
      <c r="O613" s="1">
        <v>260</v>
      </c>
      <c r="P613" s="1">
        <v>116</v>
      </c>
      <c r="Q613" s="1">
        <v>62</v>
      </c>
      <c r="R613" s="1">
        <v>3</v>
      </c>
      <c r="S613" s="68">
        <v>2</v>
      </c>
      <c r="T613" s="1">
        <v>1</v>
      </c>
      <c r="U613" s="1"/>
      <c r="V613" s="1"/>
      <c r="W613" s="1"/>
      <c r="X613" s="1"/>
      <c r="Y613" s="1"/>
      <c r="Z613" s="1"/>
      <c r="AA613" s="1"/>
      <c r="AB613" s="1"/>
      <c r="AG613" t="str">
        <f t="shared" si="120"/>
        <v>Surry</v>
      </c>
      <c r="AH613" t="s">
        <v>1827</v>
      </c>
      <c r="AI613">
        <v>2</v>
      </c>
      <c r="AK613" s="130">
        <v>23</v>
      </c>
      <c r="AL613" s="131">
        <v>9</v>
      </c>
      <c r="AM613" s="131">
        <v>155</v>
      </c>
      <c r="AN613" s="133">
        <v>75280</v>
      </c>
      <c r="AO613">
        <f t="shared" si="112"/>
        <v>23009</v>
      </c>
      <c r="AP613" s="74" t="s">
        <v>1579</v>
      </c>
    </row>
    <row r="614" spans="1:42" hidden="1" outlineLevel="1" x14ac:dyDescent="0.2">
      <c r="A614" t="s">
        <v>850</v>
      </c>
      <c r="B614" s="10" t="s">
        <v>977</v>
      </c>
      <c r="C614" s="1">
        <f t="shared" si="115"/>
        <v>223</v>
      </c>
      <c r="D614" s="7">
        <f t="shared" si="109"/>
        <v>2</v>
      </c>
      <c r="E614" s="7">
        <f t="shared" si="110"/>
        <v>1</v>
      </c>
      <c r="F614" s="7">
        <f t="shared" si="111"/>
        <v>3</v>
      </c>
      <c r="G614" s="1">
        <f t="shared" si="113"/>
        <v>32</v>
      </c>
      <c r="H614" s="2">
        <f t="shared" si="114"/>
        <v>0.14349775784753363</v>
      </c>
      <c r="I614" s="8"/>
      <c r="J614" s="2">
        <f t="shared" si="116"/>
        <v>0.33183856502242154</v>
      </c>
      <c r="K614" s="2">
        <f t="shared" si="117"/>
        <v>0.47533632286995514</v>
      </c>
      <c r="L614" s="2">
        <f t="shared" si="118"/>
        <v>0.15246636771300448</v>
      </c>
      <c r="M614" s="2">
        <f t="shared" si="119"/>
        <v>4.0358744394618784E-2</v>
      </c>
      <c r="N614" s="1">
        <v>74</v>
      </c>
      <c r="O614" s="1">
        <v>106</v>
      </c>
      <c r="P614" s="1">
        <v>34</v>
      </c>
      <c r="Q614" s="1">
        <v>8</v>
      </c>
      <c r="R614" s="1">
        <v>0</v>
      </c>
      <c r="S614" s="68">
        <v>0</v>
      </c>
      <c r="T614" s="1">
        <v>1</v>
      </c>
      <c r="U614" s="1"/>
      <c r="V614" s="1"/>
      <c r="W614" s="1"/>
      <c r="X614" s="1"/>
      <c r="Y614" s="1"/>
      <c r="Z614" s="1"/>
      <c r="AA614" s="1"/>
      <c r="AB614" s="1"/>
      <c r="AG614" t="str">
        <f t="shared" si="120"/>
        <v>Swan's Island</v>
      </c>
      <c r="AH614" t="s">
        <v>1827</v>
      </c>
      <c r="AI614">
        <v>2</v>
      </c>
      <c r="AK614" s="130">
        <v>23</v>
      </c>
      <c r="AL614" s="131">
        <v>9</v>
      </c>
      <c r="AM614" s="131">
        <v>160</v>
      </c>
      <c r="AN614" s="133">
        <v>75455</v>
      </c>
      <c r="AO614">
        <f t="shared" si="112"/>
        <v>23009</v>
      </c>
      <c r="AP614" s="74" t="s">
        <v>1579</v>
      </c>
    </row>
    <row r="615" spans="1:42" hidden="1" outlineLevel="1" x14ac:dyDescent="0.2">
      <c r="A615" t="s">
        <v>569</v>
      </c>
      <c r="B615" s="10" t="s">
        <v>977</v>
      </c>
      <c r="C615" s="1">
        <f t="shared" si="115"/>
        <v>559</v>
      </c>
      <c r="D615" s="7">
        <f t="shared" si="109"/>
        <v>1</v>
      </c>
      <c r="E615" s="7">
        <f t="shared" si="110"/>
        <v>2</v>
      </c>
      <c r="F615" s="7">
        <f t="shared" si="111"/>
        <v>3</v>
      </c>
      <c r="G615" s="1">
        <f t="shared" si="113"/>
        <v>132</v>
      </c>
      <c r="H615" s="2">
        <f t="shared" si="114"/>
        <v>0.23613595706618962</v>
      </c>
      <c r="I615" s="8"/>
      <c r="J615" s="2">
        <f t="shared" si="116"/>
        <v>0.48300536672629696</v>
      </c>
      <c r="K615" s="2">
        <f t="shared" si="117"/>
        <v>0.24686940966010734</v>
      </c>
      <c r="L615" s="2">
        <f t="shared" si="118"/>
        <v>0.1967799642218247</v>
      </c>
      <c r="M615" s="2">
        <f t="shared" si="119"/>
        <v>7.3345259391770945E-2</v>
      </c>
      <c r="N615" s="1">
        <v>270</v>
      </c>
      <c r="O615" s="1">
        <v>138</v>
      </c>
      <c r="P615" s="1">
        <v>110</v>
      </c>
      <c r="Q615" s="1">
        <v>33</v>
      </c>
      <c r="R615" s="1">
        <v>3</v>
      </c>
      <c r="S615" s="68">
        <v>4</v>
      </c>
      <c r="T615" s="1">
        <v>1</v>
      </c>
      <c r="U615" s="1"/>
      <c r="V615" s="1"/>
      <c r="W615" s="1"/>
      <c r="X615" s="1"/>
      <c r="Y615" s="1"/>
      <c r="Z615" s="1"/>
      <c r="AA615" s="1"/>
      <c r="AB615" s="1"/>
      <c r="AG615" t="str">
        <f t="shared" si="120"/>
        <v>Swanville</v>
      </c>
      <c r="AH615" t="s">
        <v>2960</v>
      </c>
      <c r="AI615">
        <v>2</v>
      </c>
      <c r="AK615" s="130">
        <v>23</v>
      </c>
      <c r="AL615" s="131">
        <v>27</v>
      </c>
      <c r="AM615" s="131">
        <v>105</v>
      </c>
      <c r="AN615" s="133">
        <v>75525</v>
      </c>
      <c r="AO615">
        <f t="shared" si="112"/>
        <v>23027</v>
      </c>
      <c r="AP615" s="74" t="s">
        <v>1579</v>
      </c>
    </row>
    <row r="616" spans="1:42" hidden="1" outlineLevel="1" x14ac:dyDescent="0.2">
      <c r="A616" t="s">
        <v>570</v>
      </c>
      <c r="B616" s="10" t="s">
        <v>977</v>
      </c>
      <c r="C616" s="1">
        <f t="shared" si="115"/>
        <v>165</v>
      </c>
      <c r="D616" s="7">
        <f t="shared" si="109"/>
        <v>2</v>
      </c>
      <c r="E616" s="7">
        <f t="shared" si="110"/>
        <v>1</v>
      </c>
      <c r="F616" s="7">
        <f t="shared" si="111"/>
        <v>3</v>
      </c>
      <c r="G616" s="1">
        <f t="shared" si="113"/>
        <v>3</v>
      </c>
      <c r="H616" s="2">
        <f t="shared" si="114"/>
        <v>1.8181818181818181E-2</v>
      </c>
      <c r="I616" s="8"/>
      <c r="J616" s="2">
        <f t="shared" si="116"/>
        <v>0.38787878787878788</v>
      </c>
      <c r="K616" s="2">
        <f t="shared" si="117"/>
        <v>0.40606060606060607</v>
      </c>
      <c r="L616" s="2">
        <f t="shared" si="118"/>
        <v>0.16969696969696971</v>
      </c>
      <c r="M616" s="2">
        <f t="shared" si="119"/>
        <v>3.6363636363636292E-2</v>
      </c>
      <c r="N616" s="1">
        <v>64</v>
      </c>
      <c r="O616" s="1">
        <v>67</v>
      </c>
      <c r="P616" s="1">
        <v>28</v>
      </c>
      <c r="Q616" s="1">
        <v>4</v>
      </c>
      <c r="R616" s="1">
        <v>2</v>
      </c>
      <c r="S616" s="68">
        <v>0</v>
      </c>
      <c r="T616" s="1">
        <v>0</v>
      </c>
      <c r="U616" s="1"/>
      <c r="V616" s="1"/>
      <c r="W616" s="1"/>
      <c r="X616" s="1"/>
      <c r="Y616" s="1"/>
      <c r="Z616" s="1"/>
      <c r="AA616" s="1"/>
      <c r="AB616" s="1"/>
      <c r="AG616" t="str">
        <f t="shared" si="120"/>
        <v>Sweden</v>
      </c>
      <c r="AH616" t="s">
        <v>1026</v>
      </c>
      <c r="AI616">
        <v>2</v>
      </c>
      <c r="AK616" s="130">
        <v>23</v>
      </c>
      <c r="AL616" s="131">
        <v>17</v>
      </c>
      <c r="AM616" s="131">
        <v>155</v>
      </c>
      <c r="AN616" s="133">
        <v>75595</v>
      </c>
      <c r="AO616">
        <f t="shared" si="112"/>
        <v>23017</v>
      </c>
      <c r="AP616" s="74" t="s">
        <v>1579</v>
      </c>
    </row>
    <row r="617" spans="1:42" hidden="1" outlineLevel="1" x14ac:dyDescent="0.2">
      <c r="A617" t="s">
        <v>3420</v>
      </c>
      <c r="B617" s="10" t="s">
        <v>977</v>
      </c>
      <c r="C617" s="1">
        <f>SUM(N617:AE617)</f>
        <v>74</v>
      </c>
      <c r="D617" s="7">
        <f>RANK(N617,(N617:AE617))</f>
        <v>1</v>
      </c>
      <c r="E617" s="7">
        <f>RANK(O617,(N617:AE617))</f>
        <v>2</v>
      </c>
      <c r="F617" s="7">
        <f>RANK(P617,(N617:AE617))</f>
        <v>3</v>
      </c>
      <c r="G617" s="1">
        <f>MAX(N617:P617)-LARGE(N617:P617,2)</f>
        <v>8</v>
      </c>
      <c r="H617" s="2">
        <f>G617/C617</f>
        <v>0.10810810810810811</v>
      </c>
      <c r="I617" s="8"/>
      <c r="J617" s="2">
        <f>IF(C617=0,"-",N617/C617)</f>
        <v>0.43243243243243246</v>
      </c>
      <c r="K617" s="2">
        <f>IF(C617=0,"-",O617/C617)</f>
        <v>0.32432432432432434</v>
      </c>
      <c r="L617" s="2">
        <f>IF(C617=0,"-",P617/C617)</f>
        <v>0.24324324324324326</v>
      </c>
      <c r="M617" s="2">
        <f>IF(C617=0,"-",(1-J617-K617-L617))</f>
        <v>-5.5511151231257827E-17</v>
      </c>
      <c r="N617" s="1">
        <v>32</v>
      </c>
      <c r="O617" s="1">
        <v>24</v>
      </c>
      <c r="P617" s="1">
        <v>18</v>
      </c>
      <c r="Q617" s="1">
        <v>0</v>
      </c>
      <c r="R617" s="1">
        <v>0</v>
      </c>
      <c r="S617" s="68">
        <v>0</v>
      </c>
      <c r="T617" s="1">
        <v>0</v>
      </c>
      <c r="U617" s="1"/>
      <c r="V617" s="1"/>
      <c r="W617" s="1"/>
      <c r="X617" s="1"/>
      <c r="Y617" s="1"/>
      <c r="Z617" s="1"/>
      <c r="AA617" s="1"/>
      <c r="AB617" s="1"/>
      <c r="AG617" t="str">
        <f>A617</f>
        <v>T1 R9</v>
      </c>
      <c r="AH617" t="s">
        <v>727</v>
      </c>
      <c r="AI617">
        <v>2</v>
      </c>
      <c r="AK617" s="130">
        <v>23</v>
      </c>
      <c r="AL617" s="131">
        <v>21</v>
      </c>
      <c r="AM617" s="131"/>
      <c r="AN617" s="133">
        <v>75619</v>
      </c>
      <c r="AO617">
        <f t="shared" si="112"/>
        <v>23021</v>
      </c>
      <c r="AP617" s="74" t="s">
        <v>3010</v>
      </c>
    </row>
    <row r="618" spans="1:42" hidden="1" outlineLevel="1" x14ac:dyDescent="0.2">
      <c r="A618" t="s">
        <v>235</v>
      </c>
      <c r="B618" s="10" t="s">
        <v>977</v>
      </c>
      <c r="C618" s="1">
        <f>SUM(N618:AE618)</f>
        <v>3</v>
      </c>
      <c r="D618" s="7">
        <f>RANK(N618,(N618:AE618))</f>
        <v>1</v>
      </c>
      <c r="E618" s="7">
        <f>RANK(O618,(N618:AE618))</f>
        <v>2</v>
      </c>
      <c r="F618" s="7">
        <f>RANK(P618,(N618:AE618))</f>
        <v>3</v>
      </c>
      <c r="G618" s="1">
        <f>MAX(N618:P618)-LARGE(N618:P618,2)</f>
        <v>1</v>
      </c>
      <c r="H618" s="2">
        <f>G618/C618</f>
        <v>0.33333333333333331</v>
      </c>
      <c r="I618" s="8"/>
      <c r="J618" s="2">
        <f>IF(C618=0,"-",N618/C618)</f>
        <v>0.66666666666666663</v>
      </c>
      <c r="K618" s="2">
        <f>IF(C618=0,"-",O618/C618)</f>
        <v>0.33333333333333331</v>
      </c>
      <c r="L618" s="2">
        <f>IF(C618=0,"-",P618/C618)</f>
        <v>0</v>
      </c>
      <c r="M618" s="2">
        <f>IF(C618=0,"-",(1-J618-K618-L618))</f>
        <v>5.5511151231257827E-17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68">
        <v>0</v>
      </c>
      <c r="T618" s="1">
        <v>0</v>
      </c>
      <c r="U618" s="1"/>
      <c r="V618" s="1"/>
      <c r="W618" s="1"/>
      <c r="X618" s="1"/>
      <c r="Y618" s="1"/>
      <c r="Z618" s="1"/>
      <c r="AA618" s="1"/>
      <c r="AB618" s="1"/>
      <c r="AG618" t="str">
        <f>A618</f>
        <v>T3 ND</v>
      </c>
      <c r="AH618" t="s">
        <v>1827</v>
      </c>
      <c r="AI618">
        <v>2</v>
      </c>
      <c r="AK618" s="130">
        <v>23</v>
      </c>
      <c r="AL618" s="131">
        <v>9</v>
      </c>
      <c r="AM618" s="131"/>
      <c r="AN618" s="133">
        <v>75630</v>
      </c>
      <c r="AO618">
        <f t="shared" si="112"/>
        <v>23009</v>
      </c>
      <c r="AP618" s="74" t="s">
        <v>3010</v>
      </c>
    </row>
    <row r="619" spans="1:42" hidden="1" outlineLevel="1" x14ac:dyDescent="0.2">
      <c r="A619" t="s">
        <v>3421</v>
      </c>
      <c r="B619" s="10" t="s">
        <v>977</v>
      </c>
      <c r="C619" s="1">
        <f>SUM(N619:AE619)</f>
        <v>77</v>
      </c>
      <c r="D619" s="7">
        <f>RANK(N619,(N619:AE619))</f>
        <v>1</v>
      </c>
      <c r="E619" s="7">
        <f>RANK(O619,(N619:AE619))</f>
        <v>3</v>
      </c>
      <c r="F619" s="7">
        <f>RANK(P619,(N619:AE619))</f>
        <v>2</v>
      </c>
      <c r="G619" s="1">
        <f>MAX(N619:P619)-LARGE(N619:P619,2)</f>
        <v>22</v>
      </c>
      <c r="H619" s="2">
        <f>G619/C619</f>
        <v>0.2857142857142857</v>
      </c>
      <c r="I619" s="8"/>
      <c r="J619" s="2">
        <f>IF(C619=0,"-",N619/C619)</f>
        <v>0.54545454545454541</v>
      </c>
      <c r="K619" s="2">
        <f>IF(C619=0,"-",O619/C619)</f>
        <v>0.16883116883116883</v>
      </c>
      <c r="L619" s="2">
        <f>IF(C619=0,"-",P619/C619)</f>
        <v>0.25974025974025972</v>
      </c>
      <c r="M619" s="2">
        <f>IF(C619=0,"-",(1-J619-K619-L619))</f>
        <v>2.5974025974026038E-2</v>
      </c>
      <c r="N619" s="1">
        <v>42</v>
      </c>
      <c r="O619" s="1">
        <v>13</v>
      </c>
      <c r="P619" s="1">
        <v>20</v>
      </c>
      <c r="Q619" s="1">
        <v>1</v>
      </c>
      <c r="R619" s="1">
        <v>0</v>
      </c>
      <c r="S619" s="68">
        <v>1</v>
      </c>
      <c r="T619" s="1">
        <v>0</v>
      </c>
      <c r="U619" s="1"/>
      <c r="V619" s="1"/>
      <c r="W619" s="1"/>
      <c r="X619" s="1"/>
      <c r="Y619" s="1"/>
      <c r="Z619" s="1"/>
      <c r="AA619" s="1"/>
      <c r="AB619" s="1"/>
      <c r="AG619" t="str">
        <f>A619</f>
        <v>T17 R5</v>
      </c>
      <c r="AH619" t="s">
        <v>512</v>
      </c>
      <c r="AI619">
        <v>2</v>
      </c>
      <c r="AK619" s="130">
        <v>23</v>
      </c>
      <c r="AL619" s="131">
        <v>3</v>
      </c>
      <c r="AM619" s="131"/>
      <c r="AN619" s="133">
        <v>75625</v>
      </c>
      <c r="AO619">
        <f t="shared" si="112"/>
        <v>23003</v>
      </c>
      <c r="AP619" s="74" t="s">
        <v>3010</v>
      </c>
    </row>
    <row r="620" spans="1:42" hidden="1" outlineLevel="1" x14ac:dyDescent="0.2">
      <c r="A620" t="s">
        <v>926</v>
      </c>
      <c r="B620" s="10" t="s">
        <v>977</v>
      </c>
      <c r="C620" s="1">
        <f t="shared" si="115"/>
        <v>34</v>
      </c>
      <c r="D620" s="7">
        <f t="shared" si="109"/>
        <v>3</v>
      </c>
      <c r="E620" s="7">
        <f t="shared" si="110"/>
        <v>1</v>
      </c>
      <c r="F620" s="7">
        <f t="shared" si="111"/>
        <v>2</v>
      </c>
      <c r="G620" s="1">
        <f t="shared" si="113"/>
        <v>9</v>
      </c>
      <c r="H620" s="2">
        <f t="shared" si="114"/>
        <v>0.26470588235294118</v>
      </c>
      <c r="I620" s="8"/>
      <c r="J620" s="2">
        <f t="shared" si="116"/>
        <v>0.20588235294117646</v>
      </c>
      <c r="K620" s="2">
        <f t="shared" si="117"/>
        <v>0.5</v>
      </c>
      <c r="L620" s="2">
        <f t="shared" si="118"/>
        <v>0.23529411764705882</v>
      </c>
      <c r="M620" s="2">
        <f t="shared" si="119"/>
        <v>5.8823529411764774E-2</v>
      </c>
      <c r="N620" s="1">
        <v>7</v>
      </c>
      <c r="O620" s="1">
        <v>17</v>
      </c>
      <c r="P620" s="1">
        <v>8</v>
      </c>
      <c r="Q620" s="1">
        <v>2</v>
      </c>
      <c r="R620" s="1">
        <v>0</v>
      </c>
      <c r="S620" s="68">
        <v>0</v>
      </c>
      <c r="T620" s="1">
        <v>0</v>
      </c>
      <c r="U620" s="1"/>
      <c r="V620" s="1"/>
      <c r="W620" s="1"/>
      <c r="X620" s="1"/>
      <c r="Y620" s="1"/>
      <c r="Z620" s="1"/>
      <c r="AA620" s="1"/>
      <c r="AB620" s="1"/>
      <c r="AG620" t="str">
        <f t="shared" si="120"/>
        <v>Talmadge</v>
      </c>
      <c r="AH620" t="s">
        <v>3298</v>
      </c>
      <c r="AI620">
        <v>2</v>
      </c>
      <c r="AK620" s="130">
        <v>23</v>
      </c>
      <c r="AL620" s="131">
        <v>29</v>
      </c>
      <c r="AM620" s="131">
        <v>200</v>
      </c>
      <c r="AN620" s="133">
        <v>75770</v>
      </c>
      <c r="AO620">
        <f t="shared" si="112"/>
        <v>23029</v>
      </c>
      <c r="AP620" s="74" t="s">
        <v>1579</v>
      </c>
    </row>
    <row r="621" spans="1:42" hidden="1" outlineLevel="1" x14ac:dyDescent="0.2">
      <c r="A621" t="s">
        <v>996</v>
      </c>
      <c r="B621" s="10" t="s">
        <v>977</v>
      </c>
      <c r="C621" s="1">
        <f t="shared" si="115"/>
        <v>314</v>
      </c>
      <c r="D621" s="7">
        <f t="shared" si="109"/>
        <v>1</v>
      </c>
      <c r="E621" s="7">
        <f t="shared" si="110"/>
        <v>2</v>
      </c>
      <c r="F621" s="7">
        <f t="shared" si="111"/>
        <v>3</v>
      </c>
      <c r="G621" s="1">
        <f t="shared" si="113"/>
        <v>121</v>
      </c>
      <c r="H621" s="2">
        <f t="shared" si="114"/>
        <v>0.38535031847133761</v>
      </c>
      <c r="I621" s="8"/>
      <c r="J621" s="2">
        <f t="shared" si="116"/>
        <v>0.57961783439490444</v>
      </c>
      <c r="K621" s="2">
        <f t="shared" si="117"/>
        <v>0.19426751592356689</v>
      </c>
      <c r="L621" s="2">
        <f t="shared" si="118"/>
        <v>0.16560509554140126</v>
      </c>
      <c r="M621" s="2">
        <f t="shared" si="119"/>
        <v>6.0509554140127403E-2</v>
      </c>
      <c r="N621" s="1">
        <v>182</v>
      </c>
      <c r="O621" s="1">
        <v>61</v>
      </c>
      <c r="P621" s="1">
        <v>52</v>
      </c>
      <c r="Q621" s="1">
        <v>10</v>
      </c>
      <c r="R621" s="1">
        <v>7</v>
      </c>
      <c r="S621" s="68">
        <v>1</v>
      </c>
      <c r="T621" s="1">
        <v>0</v>
      </c>
      <c r="U621" s="1"/>
      <c r="V621" s="1"/>
      <c r="W621" s="1">
        <v>1</v>
      </c>
      <c r="X621" s="1"/>
      <c r="Y621" s="1"/>
      <c r="Z621" s="1"/>
      <c r="AA621" s="1"/>
      <c r="AB621" s="1"/>
      <c r="AG621" t="str">
        <f t="shared" si="120"/>
        <v>Temple</v>
      </c>
      <c r="AH621" t="s">
        <v>2231</v>
      </c>
      <c r="AI621">
        <v>2</v>
      </c>
      <c r="AK621" s="130">
        <v>23</v>
      </c>
      <c r="AL621" s="131">
        <v>7</v>
      </c>
      <c r="AM621" s="131">
        <v>95</v>
      </c>
      <c r="AN621" s="133">
        <v>75980</v>
      </c>
      <c r="AO621">
        <f t="shared" si="112"/>
        <v>23007</v>
      </c>
      <c r="AP621" s="74" t="s">
        <v>1579</v>
      </c>
    </row>
    <row r="622" spans="1:42" hidden="1" outlineLevel="1" x14ac:dyDescent="0.2">
      <c r="A622" t="s">
        <v>3406</v>
      </c>
      <c r="B622" s="10" t="s">
        <v>977</v>
      </c>
      <c r="C622" s="1">
        <f t="shared" si="115"/>
        <v>29</v>
      </c>
      <c r="D622" s="7">
        <f t="shared" si="109"/>
        <v>1</v>
      </c>
      <c r="E622" s="7">
        <f t="shared" si="110"/>
        <v>2</v>
      </c>
      <c r="F622" s="7">
        <f t="shared" si="111"/>
        <v>2</v>
      </c>
      <c r="G622" s="1">
        <f t="shared" si="113"/>
        <v>11</v>
      </c>
      <c r="H622" s="2">
        <f t="shared" si="114"/>
        <v>0.37931034482758619</v>
      </c>
      <c r="I622" s="8"/>
      <c r="J622" s="2">
        <f t="shared" si="116"/>
        <v>0.58620689655172409</v>
      </c>
      <c r="K622" s="2">
        <f t="shared" si="117"/>
        <v>0.20689655172413793</v>
      </c>
      <c r="L622" s="2">
        <f t="shared" si="118"/>
        <v>0.20689655172413793</v>
      </c>
      <c r="M622" s="2">
        <f t="shared" si="119"/>
        <v>5.5511151231257827E-17</v>
      </c>
      <c r="N622" s="1">
        <v>17</v>
      </c>
      <c r="O622" s="1">
        <v>6</v>
      </c>
      <c r="P622" s="1">
        <v>6</v>
      </c>
      <c r="Q622" s="1">
        <v>0</v>
      </c>
      <c r="R622" s="1">
        <v>0</v>
      </c>
      <c r="S622" s="68">
        <v>0</v>
      </c>
      <c r="T622" s="1">
        <v>0</v>
      </c>
      <c r="U622" s="1"/>
      <c r="V622" s="1"/>
      <c r="W622" s="1"/>
      <c r="X622" s="1"/>
      <c r="Y622" s="1"/>
      <c r="Z622" s="1"/>
      <c r="AA622" s="1"/>
      <c r="AB622" s="1"/>
      <c r="AG622" t="str">
        <f t="shared" si="120"/>
        <v>The Forks</v>
      </c>
      <c r="AH622" t="s">
        <v>2138</v>
      </c>
      <c r="AI622">
        <v>2</v>
      </c>
      <c r="AK622" s="130">
        <v>23</v>
      </c>
      <c r="AL622" s="131">
        <v>25</v>
      </c>
      <c r="AM622" s="131">
        <v>160</v>
      </c>
      <c r="AN622" s="133">
        <v>76190</v>
      </c>
      <c r="AO622">
        <f t="shared" si="112"/>
        <v>23025</v>
      </c>
      <c r="AP622" s="74" t="s">
        <v>3327</v>
      </c>
    </row>
    <row r="623" spans="1:42" hidden="1" outlineLevel="1" x14ac:dyDescent="0.2">
      <c r="A623" t="s">
        <v>80</v>
      </c>
      <c r="B623" s="10" t="s">
        <v>977</v>
      </c>
      <c r="C623" s="1">
        <f t="shared" si="115"/>
        <v>1343</v>
      </c>
      <c r="D623" s="7">
        <f t="shared" si="109"/>
        <v>1</v>
      </c>
      <c r="E623" s="7">
        <f t="shared" si="110"/>
        <v>2</v>
      </c>
      <c r="F623" s="7">
        <f t="shared" si="111"/>
        <v>3</v>
      </c>
      <c r="G623" s="1">
        <f t="shared" si="113"/>
        <v>203</v>
      </c>
      <c r="H623" s="2">
        <f t="shared" si="114"/>
        <v>0.15115413253909157</v>
      </c>
      <c r="I623" s="8"/>
      <c r="J623" s="2">
        <f t="shared" si="116"/>
        <v>0.47952345495160087</v>
      </c>
      <c r="K623" s="2">
        <f t="shared" si="117"/>
        <v>0.32836932241250932</v>
      </c>
      <c r="L623" s="2">
        <f t="shared" si="118"/>
        <v>0.15338793745346241</v>
      </c>
      <c r="M623" s="2">
        <f t="shared" si="119"/>
        <v>3.8719285182427399E-2</v>
      </c>
      <c r="N623" s="1">
        <v>644</v>
      </c>
      <c r="O623" s="1">
        <v>441</v>
      </c>
      <c r="P623" s="1">
        <v>206</v>
      </c>
      <c r="Q623" s="1">
        <v>33</v>
      </c>
      <c r="R623" s="1">
        <v>2</v>
      </c>
      <c r="S623" s="68">
        <v>11</v>
      </c>
      <c r="T623" s="1">
        <v>6</v>
      </c>
      <c r="U623" s="1"/>
      <c r="V623" s="1"/>
      <c r="W623" s="1"/>
      <c r="X623" s="1"/>
      <c r="Y623" s="1"/>
      <c r="Z623" s="1"/>
      <c r="AA623" s="1"/>
      <c r="AB623" s="1"/>
      <c r="AG623" t="str">
        <f t="shared" si="120"/>
        <v>Thomaston</v>
      </c>
      <c r="AH623" t="s">
        <v>2545</v>
      </c>
      <c r="AI623">
        <v>1</v>
      </c>
      <c r="AK623" s="130">
        <v>23</v>
      </c>
      <c r="AL623" s="131">
        <v>13</v>
      </c>
      <c r="AM623" s="131">
        <v>70</v>
      </c>
      <c r="AN623" s="133">
        <v>76365</v>
      </c>
      <c r="AO623">
        <f t="shared" ref="AO623:AO689" si="121">AK623*1000+AL623</f>
        <v>23013</v>
      </c>
      <c r="AP623" s="74" t="s">
        <v>1579</v>
      </c>
    </row>
    <row r="624" spans="1:42" hidden="1" outlineLevel="1" x14ac:dyDescent="0.2">
      <c r="A624" t="s">
        <v>684</v>
      </c>
      <c r="B624" s="10" t="s">
        <v>977</v>
      </c>
      <c r="C624" s="1">
        <f t="shared" si="115"/>
        <v>322</v>
      </c>
      <c r="D624" s="7">
        <f t="shared" si="109"/>
        <v>1</v>
      </c>
      <c r="E624" s="7">
        <f t="shared" si="110"/>
        <v>2</v>
      </c>
      <c r="F624" s="7">
        <f t="shared" si="111"/>
        <v>3</v>
      </c>
      <c r="G624" s="1">
        <f t="shared" si="113"/>
        <v>27</v>
      </c>
      <c r="H624" s="2">
        <f t="shared" si="114"/>
        <v>8.3850931677018639E-2</v>
      </c>
      <c r="I624" s="8"/>
      <c r="J624" s="2">
        <f t="shared" si="116"/>
        <v>0.39751552795031053</v>
      </c>
      <c r="K624" s="2">
        <f t="shared" si="117"/>
        <v>0.31366459627329191</v>
      </c>
      <c r="L624" s="2">
        <f t="shared" si="118"/>
        <v>0.2267080745341615</v>
      </c>
      <c r="M624" s="2">
        <f t="shared" si="119"/>
        <v>6.2111801242236059E-2</v>
      </c>
      <c r="N624" s="1">
        <v>128</v>
      </c>
      <c r="O624" s="1">
        <v>101</v>
      </c>
      <c r="P624" s="1">
        <v>73</v>
      </c>
      <c r="Q624" s="1">
        <v>17</v>
      </c>
      <c r="R624" s="1">
        <v>1</v>
      </c>
      <c r="S624" s="68">
        <v>0</v>
      </c>
      <c r="T624" s="1">
        <v>2</v>
      </c>
      <c r="U624" s="1"/>
      <c r="V624" s="1"/>
      <c r="W624" s="1"/>
      <c r="X624" s="1"/>
      <c r="Y624" s="1"/>
      <c r="Z624" s="1"/>
      <c r="AA624" s="1"/>
      <c r="AB624" s="1"/>
      <c r="AG624" t="str">
        <f t="shared" si="120"/>
        <v>Thorndike</v>
      </c>
      <c r="AH624" t="s">
        <v>2960</v>
      </c>
      <c r="AI624">
        <v>2</v>
      </c>
      <c r="AK624" s="130">
        <v>23</v>
      </c>
      <c r="AL624" s="131">
        <v>27</v>
      </c>
      <c r="AM624" s="131">
        <v>110</v>
      </c>
      <c r="AN624" s="133">
        <v>76610</v>
      </c>
      <c r="AO624">
        <f t="shared" si="121"/>
        <v>23027</v>
      </c>
      <c r="AP624" s="74" t="s">
        <v>1579</v>
      </c>
    </row>
    <row r="625" spans="1:42" hidden="1" outlineLevel="1" x14ac:dyDescent="0.2">
      <c r="A625" t="s">
        <v>2566</v>
      </c>
      <c r="B625" s="10" t="s">
        <v>977</v>
      </c>
      <c r="C625" s="1">
        <f t="shared" si="115"/>
        <v>112</v>
      </c>
      <c r="D625" s="7">
        <f t="shared" ref="D625:D682" si="122">RANK(N625,(N625:AE625))</f>
        <v>1</v>
      </c>
      <c r="E625" s="7">
        <f t="shared" ref="E625:E682" si="123">RANK(O625,(N625:AE625))</f>
        <v>2</v>
      </c>
      <c r="F625" s="7">
        <f t="shared" ref="F625:F682" si="124">RANK(P625,(N625:AE625))</f>
        <v>3</v>
      </c>
      <c r="G625" s="1">
        <f t="shared" si="113"/>
        <v>4</v>
      </c>
      <c r="H625" s="2">
        <f t="shared" si="114"/>
        <v>3.5714285714285712E-2</v>
      </c>
      <c r="I625" s="8"/>
      <c r="J625" s="2">
        <f t="shared" si="116"/>
        <v>0.41964285714285715</v>
      </c>
      <c r="K625" s="2">
        <f t="shared" si="117"/>
        <v>0.38392857142857145</v>
      </c>
      <c r="L625" s="2">
        <f t="shared" si="118"/>
        <v>0.17857142857142858</v>
      </c>
      <c r="M625" s="2">
        <f t="shared" si="119"/>
        <v>1.7857142857142766E-2</v>
      </c>
      <c r="N625" s="1">
        <v>47</v>
      </c>
      <c r="O625" s="1">
        <v>43</v>
      </c>
      <c r="P625" s="1">
        <v>20</v>
      </c>
      <c r="Q625" s="1">
        <v>1</v>
      </c>
      <c r="R625" s="1">
        <v>1</v>
      </c>
      <c r="S625" s="68">
        <v>0</v>
      </c>
      <c r="T625" s="1">
        <v>0</v>
      </c>
      <c r="U625" s="1"/>
      <c r="V625" s="1"/>
      <c r="W625" s="1"/>
      <c r="X625" s="1"/>
      <c r="Y625" s="1"/>
      <c r="Z625" s="1"/>
      <c r="AA625" s="1"/>
      <c r="AB625" s="1"/>
      <c r="AG625" t="str">
        <f t="shared" si="120"/>
        <v>Topsfield</v>
      </c>
      <c r="AH625" t="s">
        <v>3298</v>
      </c>
      <c r="AI625">
        <v>2</v>
      </c>
      <c r="AK625" s="130">
        <v>23</v>
      </c>
      <c r="AL625" s="131">
        <v>29</v>
      </c>
      <c r="AM625" s="131">
        <v>202</v>
      </c>
      <c r="AN625" s="133">
        <v>76895</v>
      </c>
      <c r="AO625">
        <f t="shared" si="121"/>
        <v>23029</v>
      </c>
      <c r="AP625" s="74" t="s">
        <v>1579</v>
      </c>
    </row>
    <row r="626" spans="1:42" hidden="1" outlineLevel="1" x14ac:dyDescent="0.2">
      <c r="A626" t="s">
        <v>1220</v>
      </c>
      <c r="B626" s="10" t="s">
        <v>977</v>
      </c>
      <c r="C626" s="1">
        <f t="shared" si="115"/>
        <v>3981</v>
      </c>
      <c r="D626" s="7">
        <f t="shared" si="122"/>
        <v>1</v>
      </c>
      <c r="E626" s="7">
        <f t="shared" si="123"/>
        <v>2</v>
      </c>
      <c r="F626" s="7">
        <f t="shared" si="124"/>
        <v>3</v>
      </c>
      <c r="G626" s="1">
        <f t="shared" si="113"/>
        <v>658</v>
      </c>
      <c r="H626" s="2">
        <f t="shared" si="114"/>
        <v>0.16528510424516454</v>
      </c>
      <c r="I626" s="8"/>
      <c r="J626" s="2">
        <f t="shared" si="116"/>
        <v>0.50414468726450645</v>
      </c>
      <c r="K626" s="2">
        <f t="shared" si="117"/>
        <v>0.33885958301934188</v>
      </c>
      <c r="L626" s="2">
        <f t="shared" si="118"/>
        <v>0.12584777694046723</v>
      </c>
      <c r="M626" s="2">
        <f t="shared" si="119"/>
        <v>3.114795277568444E-2</v>
      </c>
      <c r="N626" s="1">
        <v>2007</v>
      </c>
      <c r="O626" s="1">
        <v>1349</v>
      </c>
      <c r="P626" s="1">
        <v>501</v>
      </c>
      <c r="Q626" s="1">
        <v>96</v>
      </c>
      <c r="R626" s="1">
        <v>19</v>
      </c>
      <c r="S626" s="68">
        <v>6</v>
      </c>
      <c r="T626" s="1">
        <v>3</v>
      </c>
      <c r="U626" s="1"/>
      <c r="V626" s="1"/>
      <c r="W626" s="1"/>
      <c r="X626" s="1"/>
      <c r="Y626" s="1"/>
      <c r="Z626" s="1"/>
      <c r="AA626" s="1"/>
      <c r="AB626" s="1"/>
      <c r="AG626" t="str">
        <f t="shared" si="120"/>
        <v>Topsham</v>
      </c>
      <c r="AH626" t="s">
        <v>499</v>
      </c>
      <c r="AI626">
        <v>1</v>
      </c>
      <c r="AK626" s="130">
        <v>23</v>
      </c>
      <c r="AL626" s="131">
        <v>23</v>
      </c>
      <c r="AM626" s="131">
        <v>40</v>
      </c>
      <c r="AN626" s="133">
        <v>76960</v>
      </c>
      <c r="AO626">
        <f t="shared" si="121"/>
        <v>23023</v>
      </c>
      <c r="AP626" s="74" t="s">
        <v>1579</v>
      </c>
    </row>
    <row r="627" spans="1:42" hidden="1" outlineLevel="1" x14ac:dyDescent="0.2">
      <c r="A627" t="s">
        <v>1575</v>
      </c>
      <c r="B627" s="10" t="s">
        <v>977</v>
      </c>
      <c r="C627" s="1">
        <f t="shared" si="115"/>
        <v>804</v>
      </c>
      <c r="D627" s="7">
        <f t="shared" si="122"/>
        <v>1</v>
      </c>
      <c r="E627" s="7">
        <f t="shared" si="123"/>
        <v>2</v>
      </c>
      <c r="F627" s="7">
        <f t="shared" si="124"/>
        <v>3</v>
      </c>
      <c r="G627" s="1">
        <f t="shared" ref="G627:G686" si="125">MAX(N627:P627)-LARGE(N627:P627,2)</f>
        <v>176</v>
      </c>
      <c r="H627" s="2">
        <f t="shared" ref="H627:H686" si="126">G627/C627</f>
        <v>0.21890547263681592</v>
      </c>
      <c r="I627" s="8"/>
      <c r="J627" s="2">
        <f t="shared" si="116"/>
        <v>0.49378109452736318</v>
      </c>
      <c r="K627" s="2">
        <f t="shared" si="117"/>
        <v>0.27487562189054726</v>
      </c>
      <c r="L627" s="2">
        <f t="shared" si="118"/>
        <v>0.14800995024875621</v>
      </c>
      <c r="M627" s="2">
        <f t="shared" si="119"/>
        <v>8.3333333333333343E-2</v>
      </c>
      <c r="N627" s="1">
        <v>397</v>
      </c>
      <c r="O627" s="1">
        <v>221</v>
      </c>
      <c r="P627" s="1">
        <v>119</v>
      </c>
      <c r="Q627" s="1">
        <v>61</v>
      </c>
      <c r="R627" s="1">
        <v>4</v>
      </c>
      <c r="S627" s="68">
        <v>0</v>
      </c>
      <c r="T627" s="1">
        <v>0</v>
      </c>
      <c r="U627" s="1"/>
      <c r="V627" s="1"/>
      <c r="W627" s="1">
        <v>2</v>
      </c>
      <c r="X627" s="1"/>
      <c r="Y627" s="1"/>
      <c r="Z627" s="1"/>
      <c r="AA627" s="1"/>
      <c r="AB627" s="1"/>
      <c r="AG627" t="str">
        <f t="shared" si="120"/>
        <v>Tremont</v>
      </c>
      <c r="AH627" t="s">
        <v>1827</v>
      </c>
      <c r="AI627">
        <v>2</v>
      </c>
      <c r="AK627" s="130">
        <v>23</v>
      </c>
      <c r="AL627" s="131">
        <v>9</v>
      </c>
      <c r="AM627" s="131">
        <v>165</v>
      </c>
      <c r="AN627" s="133">
        <v>77345</v>
      </c>
      <c r="AO627">
        <f t="shared" si="121"/>
        <v>23009</v>
      </c>
      <c r="AP627" s="74" t="s">
        <v>1579</v>
      </c>
    </row>
    <row r="628" spans="1:42" hidden="1" outlineLevel="1" x14ac:dyDescent="0.2">
      <c r="A628" t="s">
        <v>683</v>
      </c>
      <c r="B628" s="10" t="s">
        <v>977</v>
      </c>
      <c r="C628" s="1">
        <f t="shared" si="115"/>
        <v>630</v>
      </c>
      <c r="D628" s="7">
        <f t="shared" si="122"/>
        <v>1</v>
      </c>
      <c r="E628" s="7">
        <f t="shared" si="123"/>
        <v>2</v>
      </c>
      <c r="F628" s="7">
        <f t="shared" si="124"/>
        <v>3</v>
      </c>
      <c r="G628" s="1">
        <f t="shared" si="125"/>
        <v>69</v>
      </c>
      <c r="H628" s="2">
        <f t="shared" si="126"/>
        <v>0.10952380952380952</v>
      </c>
      <c r="I628" s="8"/>
      <c r="J628" s="2">
        <f t="shared" si="116"/>
        <v>0.43809523809523809</v>
      </c>
      <c r="K628" s="2">
        <f t="shared" si="117"/>
        <v>0.32857142857142857</v>
      </c>
      <c r="L628" s="2">
        <f t="shared" si="118"/>
        <v>0.17936507936507937</v>
      </c>
      <c r="M628" s="2">
        <f t="shared" si="119"/>
        <v>5.3968253968253971E-2</v>
      </c>
      <c r="N628" s="1">
        <v>276</v>
      </c>
      <c r="O628" s="1">
        <v>207</v>
      </c>
      <c r="P628" s="1">
        <v>113</v>
      </c>
      <c r="Q628" s="1">
        <v>31</v>
      </c>
      <c r="R628" s="1">
        <v>0</v>
      </c>
      <c r="S628" s="68">
        <v>2</v>
      </c>
      <c r="T628" s="1">
        <v>1</v>
      </c>
      <c r="U628" s="1"/>
      <c r="V628" s="1"/>
      <c r="W628" s="1"/>
      <c r="X628" s="1"/>
      <c r="Y628" s="1"/>
      <c r="Z628" s="1"/>
      <c r="AA628" s="1"/>
      <c r="AB628" s="1"/>
      <c r="AG628" t="str">
        <f t="shared" si="120"/>
        <v>Trenton</v>
      </c>
      <c r="AH628" t="s">
        <v>1827</v>
      </c>
      <c r="AI628">
        <v>2</v>
      </c>
      <c r="AK628" s="130">
        <v>23</v>
      </c>
      <c r="AL628" s="131">
        <v>9</v>
      </c>
      <c r="AM628" s="131">
        <v>170</v>
      </c>
      <c r="AN628" s="133">
        <v>77415</v>
      </c>
      <c r="AO628">
        <f t="shared" si="121"/>
        <v>23009</v>
      </c>
      <c r="AP628" s="74" t="s">
        <v>1579</v>
      </c>
    </row>
    <row r="629" spans="1:42" hidden="1" outlineLevel="1" x14ac:dyDescent="0.2">
      <c r="A629" s="37" t="s">
        <v>3422</v>
      </c>
      <c r="B629" s="10" t="s">
        <v>977</v>
      </c>
      <c r="C629" s="1">
        <f>SUM(N629:AE629)</f>
        <v>43</v>
      </c>
      <c r="D629" s="7">
        <f>RANK(N629,(N629:AE629))</f>
        <v>1</v>
      </c>
      <c r="E629" s="7">
        <f>RANK(O629,(N629:AE629))</f>
        <v>2</v>
      </c>
      <c r="F629" s="7">
        <f>RANK(P629,(N629:AE629))</f>
        <v>3</v>
      </c>
      <c r="G629" s="1">
        <f>MAX(N629:P629)-LARGE(N629:P629,2)</f>
        <v>11</v>
      </c>
      <c r="H629" s="2">
        <f>G629/C629</f>
        <v>0.2558139534883721</v>
      </c>
      <c r="I629" s="8"/>
      <c r="J629" s="2">
        <f>IF(C629=0,"-",N629/C629)</f>
        <v>0.46511627906976744</v>
      </c>
      <c r="K629" s="2">
        <f>IF(C629=0,"-",O629/C629)</f>
        <v>0.20930232558139536</v>
      </c>
      <c r="L629" s="2">
        <f>IF(C629=0,"-",P629/C629)</f>
        <v>0.18604651162790697</v>
      </c>
      <c r="M629" s="2">
        <f>IF(C629=0,"-",(1-J629-K629-L629))</f>
        <v>0.13953488372093026</v>
      </c>
      <c r="N629" s="1">
        <v>20</v>
      </c>
      <c r="O629" s="1">
        <v>9</v>
      </c>
      <c r="P629" s="1">
        <v>8</v>
      </c>
      <c r="Q629" s="1">
        <v>3</v>
      </c>
      <c r="R629" s="1">
        <v>2</v>
      </c>
      <c r="S629" s="68">
        <v>0</v>
      </c>
      <c r="T629" s="1">
        <v>1</v>
      </c>
      <c r="U629" s="1"/>
      <c r="V629" s="1"/>
      <c r="W629" s="1"/>
      <c r="X629" s="1"/>
      <c r="Y629" s="1"/>
      <c r="Z629" s="1"/>
      <c r="AA629" s="1"/>
      <c r="AB629" s="1"/>
      <c r="AG629" t="str">
        <f>A629</f>
        <v>Trescott</v>
      </c>
      <c r="AH629" t="s">
        <v>3298</v>
      </c>
      <c r="AI629">
        <v>2</v>
      </c>
      <c r="AK629" s="130">
        <v>23</v>
      </c>
      <c r="AL629" s="131">
        <v>29</v>
      </c>
      <c r="AM629" s="131"/>
      <c r="AN629" s="133">
        <v>77500</v>
      </c>
      <c r="AO629">
        <f t="shared" si="121"/>
        <v>23029</v>
      </c>
      <c r="AP629" s="74" t="s">
        <v>3010</v>
      </c>
    </row>
    <row r="630" spans="1:42" hidden="1" outlineLevel="1" x14ac:dyDescent="0.2">
      <c r="A630" t="s">
        <v>2588</v>
      </c>
      <c r="B630" s="10" t="s">
        <v>977</v>
      </c>
      <c r="C630" s="1">
        <f t="shared" si="115"/>
        <v>440</v>
      </c>
      <c r="D630" s="7">
        <f t="shared" si="122"/>
        <v>1</v>
      </c>
      <c r="E630" s="7">
        <f t="shared" si="123"/>
        <v>2</v>
      </c>
      <c r="F630" s="7">
        <f t="shared" si="124"/>
        <v>3</v>
      </c>
      <c r="G630" s="1">
        <f t="shared" si="125"/>
        <v>57</v>
      </c>
      <c r="H630" s="2">
        <f t="shared" si="126"/>
        <v>0.12954545454545455</v>
      </c>
      <c r="I630" s="8"/>
      <c r="J630" s="2">
        <f t="shared" si="116"/>
        <v>0.43636363636363634</v>
      </c>
      <c r="K630" s="2">
        <f t="shared" si="117"/>
        <v>0.30681818181818182</v>
      </c>
      <c r="L630" s="2">
        <f t="shared" si="118"/>
        <v>0.21136363636363636</v>
      </c>
      <c r="M630" s="2">
        <f t="shared" si="119"/>
        <v>4.5454545454545525E-2</v>
      </c>
      <c r="N630" s="1">
        <v>192</v>
      </c>
      <c r="O630" s="1">
        <v>135</v>
      </c>
      <c r="P630" s="1">
        <v>93</v>
      </c>
      <c r="Q630" s="1">
        <v>17</v>
      </c>
      <c r="R630" s="1">
        <v>1</v>
      </c>
      <c r="S630" s="68">
        <v>1</v>
      </c>
      <c r="T630" s="1">
        <v>1</v>
      </c>
      <c r="U630" s="1"/>
      <c r="V630" s="1"/>
      <c r="W630" s="1"/>
      <c r="X630" s="1"/>
      <c r="Y630" s="1"/>
      <c r="Z630" s="1"/>
      <c r="AA630" s="1"/>
      <c r="AB630" s="1"/>
      <c r="AG630" t="str">
        <f t="shared" si="120"/>
        <v>Troy</v>
      </c>
      <c r="AH630" t="s">
        <v>2960</v>
      </c>
      <c r="AI630">
        <v>2</v>
      </c>
      <c r="AK630" s="130">
        <v>23</v>
      </c>
      <c r="AL630" s="131">
        <v>27</v>
      </c>
      <c r="AM630" s="131">
        <v>115</v>
      </c>
      <c r="AN630" s="133">
        <v>77625</v>
      </c>
      <c r="AO630">
        <f t="shared" si="121"/>
        <v>23027</v>
      </c>
      <c r="AP630" s="74" t="s">
        <v>1579</v>
      </c>
    </row>
    <row r="631" spans="1:42" hidden="1" outlineLevel="1" x14ac:dyDescent="0.2">
      <c r="A631" t="s">
        <v>871</v>
      </c>
      <c r="B631" s="10" t="s">
        <v>977</v>
      </c>
      <c r="C631" s="1">
        <f t="shared" si="115"/>
        <v>2054</v>
      </c>
      <c r="D631" s="7">
        <f t="shared" si="122"/>
        <v>1</v>
      </c>
      <c r="E631" s="7">
        <f t="shared" si="123"/>
        <v>2</v>
      </c>
      <c r="F631" s="7">
        <f t="shared" si="124"/>
        <v>3</v>
      </c>
      <c r="G631" s="1">
        <f t="shared" si="125"/>
        <v>358</v>
      </c>
      <c r="H631" s="2">
        <f t="shared" si="126"/>
        <v>0.17429406037000975</v>
      </c>
      <c r="I631" s="8"/>
      <c r="J631" s="2">
        <f t="shared" si="116"/>
        <v>0.50681596884128532</v>
      </c>
      <c r="K631" s="2">
        <f t="shared" si="117"/>
        <v>0.33252190847127555</v>
      </c>
      <c r="L631" s="2">
        <f t="shared" si="118"/>
        <v>0.13631937682570594</v>
      </c>
      <c r="M631" s="2">
        <f t="shared" si="119"/>
        <v>2.4342745861733184E-2</v>
      </c>
      <c r="N631" s="1">
        <v>1041</v>
      </c>
      <c r="O631" s="1">
        <v>683</v>
      </c>
      <c r="P631" s="1">
        <v>280</v>
      </c>
      <c r="Q631" s="1">
        <v>29</v>
      </c>
      <c r="R631" s="1">
        <v>12</v>
      </c>
      <c r="S631" s="68">
        <v>4</v>
      </c>
      <c r="T631" s="1">
        <v>3</v>
      </c>
      <c r="U631" s="1"/>
      <c r="V631" s="1"/>
      <c r="W631" s="1">
        <v>2</v>
      </c>
      <c r="X631" s="1"/>
      <c r="Y631" s="1"/>
      <c r="Z631" s="1"/>
      <c r="AA631" s="1"/>
      <c r="AB631" s="1"/>
      <c r="AG631" t="str">
        <f t="shared" si="120"/>
        <v>Turner</v>
      </c>
      <c r="AH631" t="s">
        <v>707</v>
      </c>
      <c r="AI631">
        <v>2</v>
      </c>
      <c r="AK631" s="130">
        <v>23</v>
      </c>
      <c r="AL631" s="131">
        <v>1</v>
      </c>
      <c r="AM631" s="131">
        <v>60</v>
      </c>
      <c r="AN631" s="133">
        <v>77800</v>
      </c>
      <c r="AO631">
        <f t="shared" si="121"/>
        <v>23001</v>
      </c>
      <c r="AP631" s="74" t="s">
        <v>1579</v>
      </c>
    </row>
    <row r="632" spans="1:42" hidden="1" outlineLevel="1" x14ac:dyDescent="0.2">
      <c r="A632" t="s">
        <v>2184</v>
      </c>
      <c r="B632" s="10" t="s">
        <v>977</v>
      </c>
      <c r="C632" s="1">
        <f t="shared" si="115"/>
        <v>1141</v>
      </c>
      <c r="D632" s="7">
        <f t="shared" si="122"/>
        <v>1</v>
      </c>
      <c r="E632" s="7">
        <f t="shared" si="123"/>
        <v>2</v>
      </c>
      <c r="F632" s="7">
        <f t="shared" si="124"/>
        <v>3</v>
      </c>
      <c r="G632" s="1">
        <f t="shared" si="125"/>
        <v>57</v>
      </c>
      <c r="H632" s="2">
        <f t="shared" si="126"/>
        <v>4.9956178790534621E-2</v>
      </c>
      <c r="I632" s="8"/>
      <c r="J632" s="2">
        <f t="shared" si="116"/>
        <v>0.40052585451358458</v>
      </c>
      <c r="K632" s="2">
        <f t="shared" si="117"/>
        <v>0.35056967572304998</v>
      </c>
      <c r="L632" s="2">
        <f t="shared" si="118"/>
        <v>0.19368974583698509</v>
      </c>
      <c r="M632" s="2">
        <f t="shared" si="119"/>
        <v>5.5214723926380355E-2</v>
      </c>
      <c r="N632" s="1">
        <v>457</v>
      </c>
      <c r="O632" s="1">
        <v>400</v>
      </c>
      <c r="P632" s="1">
        <v>221</v>
      </c>
      <c r="Q632" s="1">
        <v>50</v>
      </c>
      <c r="R632" s="1">
        <v>11</v>
      </c>
      <c r="S632" s="68">
        <v>1</v>
      </c>
      <c r="T632" s="1">
        <v>1</v>
      </c>
      <c r="U632" s="1"/>
      <c r="V632" s="1"/>
      <c r="W632" s="1"/>
      <c r="X632" s="1"/>
      <c r="Y632" s="1"/>
      <c r="Z632" s="1"/>
      <c r="AA632" s="1"/>
      <c r="AB632" s="1"/>
      <c r="AG632" t="str">
        <f t="shared" si="120"/>
        <v>Union</v>
      </c>
      <c r="AH632" t="s">
        <v>2545</v>
      </c>
      <c r="AI632">
        <v>1</v>
      </c>
      <c r="AK632" s="130">
        <v>23</v>
      </c>
      <c r="AL632" s="131">
        <v>13</v>
      </c>
      <c r="AM632" s="131">
        <v>75</v>
      </c>
      <c r="AN632" s="133">
        <v>78115</v>
      </c>
      <c r="AO632">
        <f t="shared" si="121"/>
        <v>23013</v>
      </c>
      <c r="AP632" s="74" t="s">
        <v>1579</v>
      </c>
    </row>
    <row r="633" spans="1:42" hidden="1" outlineLevel="1" x14ac:dyDescent="0.2">
      <c r="A633" t="s">
        <v>995</v>
      </c>
      <c r="B633" s="10" t="s">
        <v>977</v>
      </c>
      <c r="C633" s="1">
        <f t="shared" si="115"/>
        <v>891</v>
      </c>
      <c r="D633" s="7">
        <f t="shared" si="122"/>
        <v>1</v>
      </c>
      <c r="E633" s="7">
        <f t="shared" si="123"/>
        <v>2</v>
      </c>
      <c r="F633" s="7">
        <f t="shared" si="124"/>
        <v>3</v>
      </c>
      <c r="G633" s="1">
        <f t="shared" si="125"/>
        <v>176</v>
      </c>
      <c r="H633" s="2">
        <f t="shared" si="126"/>
        <v>0.19753086419753085</v>
      </c>
      <c r="I633" s="8"/>
      <c r="J633" s="2">
        <f t="shared" si="116"/>
        <v>0.4567901234567901</v>
      </c>
      <c r="K633" s="2">
        <f t="shared" si="117"/>
        <v>0.25925925925925924</v>
      </c>
      <c r="L633" s="2">
        <f t="shared" si="118"/>
        <v>0.16947250280583614</v>
      </c>
      <c r="M633" s="2">
        <f t="shared" si="119"/>
        <v>0.11447811447811446</v>
      </c>
      <c r="N633" s="1">
        <v>407</v>
      </c>
      <c r="O633" s="1">
        <v>231</v>
      </c>
      <c r="P633" s="1">
        <v>151</v>
      </c>
      <c r="Q633" s="1">
        <v>91</v>
      </c>
      <c r="R633" s="1">
        <v>4</v>
      </c>
      <c r="S633" s="68">
        <v>5</v>
      </c>
      <c r="T633" s="1">
        <v>2</v>
      </c>
      <c r="U633" s="1"/>
      <c r="V633" s="1"/>
      <c r="W633" s="1"/>
      <c r="X633" s="1"/>
      <c r="Y633" s="1"/>
      <c r="Z633" s="1"/>
      <c r="AA633" s="1"/>
      <c r="AB633" s="1"/>
      <c r="AG633" t="str">
        <f t="shared" si="120"/>
        <v>Unity</v>
      </c>
      <c r="AH633" t="s">
        <v>2960</v>
      </c>
      <c r="AI633">
        <v>2</v>
      </c>
      <c r="AK633" s="130">
        <v>23</v>
      </c>
      <c r="AL633" s="131">
        <v>27</v>
      </c>
      <c r="AM633" s="131">
        <v>120</v>
      </c>
      <c r="AN633" s="133">
        <v>78255</v>
      </c>
      <c r="AO633">
        <f t="shared" si="121"/>
        <v>23027</v>
      </c>
      <c r="AP633" s="74" t="s">
        <v>1579</v>
      </c>
    </row>
    <row r="634" spans="1:42" hidden="1" outlineLevel="1" x14ac:dyDescent="0.2">
      <c r="A634" t="s">
        <v>2249</v>
      </c>
      <c r="B634" s="10" t="s">
        <v>977</v>
      </c>
      <c r="C634" s="1">
        <f t="shared" si="115"/>
        <v>40</v>
      </c>
      <c r="D634" s="7">
        <f t="shared" si="122"/>
        <v>3</v>
      </c>
      <c r="E634" s="7">
        <f t="shared" si="123"/>
        <v>1</v>
      </c>
      <c r="F634" s="7">
        <f t="shared" si="124"/>
        <v>2</v>
      </c>
      <c r="G634" s="1">
        <f t="shared" si="125"/>
        <v>1</v>
      </c>
      <c r="H634" s="2">
        <f t="shared" si="126"/>
        <v>2.5000000000000001E-2</v>
      </c>
      <c r="I634" s="8"/>
      <c r="J634" s="2">
        <f t="shared" si="116"/>
        <v>0.27500000000000002</v>
      </c>
      <c r="K634" s="2">
        <f t="shared" si="117"/>
        <v>0.375</v>
      </c>
      <c r="L634" s="2">
        <f t="shared" si="118"/>
        <v>0.35</v>
      </c>
      <c r="M634" s="2">
        <f t="shared" si="119"/>
        <v>0</v>
      </c>
      <c r="N634" s="1">
        <v>11</v>
      </c>
      <c r="O634" s="1">
        <v>15</v>
      </c>
      <c r="P634" s="1">
        <v>14</v>
      </c>
      <c r="Q634" s="1">
        <v>0</v>
      </c>
      <c r="R634" s="1">
        <v>0</v>
      </c>
      <c r="S634" s="68">
        <v>0</v>
      </c>
      <c r="T634" s="1">
        <v>0</v>
      </c>
      <c r="U634" s="1"/>
      <c r="V634" s="1"/>
      <c r="W634" s="1"/>
      <c r="X634" s="1"/>
      <c r="Y634" s="1"/>
      <c r="Z634" s="1"/>
      <c r="AA634" s="1"/>
      <c r="AB634" s="1"/>
      <c r="AG634" t="str">
        <f t="shared" si="120"/>
        <v>Upton</v>
      </c>
      <c r="AH634" t="s">
        <v>1026</v>
      </c>
      <c r="AI634">
        <v>2</v>
      </c>
      <c r="AK634" s="130">
        <v>23</v>
      </c>
      <c r="AL634" s="131">
        <v>17</v>
      </c>
      <c r="AM634" s="131">
        <v>160</v>
      </c>
      <c r="AN634" s="133">
        <v>78465</v>
      </c>
      <c r="AO634">
        <f t="shared" si="121"/>
        <v>23017</v>
      </c>
      <c r="AP634" s="74" t="s">
        <v>1579</v>
      </c>
    </row>
    <row r="635" spans="1:42" hidden="1" outlineLevel="1" x14ac:dyDescent="0.2">
      <c r="A635" t="s">
        <v>3199</v>
      </c>
      <c r="B635" s="10" t="s">
        <v>977</v>
      </c>
      <c r="C635" s="1">
        <f t="shared" si="115"/>
        <v>1188</v>
      </c>
      <c r="D635" s="7">
        <f t="shared" si="122"/>
        <v>1</v>
      </c>
      <c r="E635" s="7">
        <f t="shared" si="123"/>
        <v>3</v>
      </c>
      <c r="F635" s="7">
        <f t="shared" si="124"/>
        <v>2</v>
      </c>
      <c r="G635" s="1">
        <f t="shared" si="125"/>
        <v>693</v>
      </c>
      <c r="H635" s="2">
        <f t="shared" si="126"/>
        <v>0.58333333333333337</v>
      </c>
      <c r="I635" s="8"/>
      <c r="J635" s="2">
        <f t="shared" si="116"/>
        <v>0.7247474747474747</v>
      </c>
      <c r="K635" s="2">
        <f t="shared" si="117"/>
        <v>9.8484848484848481E-2</v>
      </c>
      <c r="L635" s="2">
        <f t="shared" si="118"/>
        <v>0.14141414141414141</v>
      </c>
      <c r="M635" s="2">
        <f t="shared" si="119"/>
        <v>3.5353535353535415E-2</v>
      </c>
      <c r="N635" s="1">
        <v>861</v>
      </c>
      <c r="O635" s="1">
        <v>117</v>
      </c>
      <c r="P635" s="1">
        <v>168</v>
      </c>
      <c r="Q635" s="1">
        <v>6</v>
      </c>
      <c r="R635" s="1">
        <v>31</v>
      </c>
      <c r="S635" s="68">
        <v>3</v>
      </c>
      <c r="T635" s="1">
        <v>1</v>
      </c>
      <c r="U635" s="1"/>
      <c r="V635" s="1"/>
      <c r="W635" s="1">
        <v>1</v>
      </c>
      <c r="X635" s="1"/>
      <c r="Y635" s="1"/>
      <c r="Z635" s="1"/>
      <c r="AA635" s="1"/>
      <c r="AB635" s="1"/>
      <c r="AG635" t="str">
        <f t="shared" si="120"/>
        <v>Van Buren</v>
      </c>
      <c r="AH635" t="s">
        <v>512</v>
      </c>
      <c r="AI635">
        <v>2</v>
      </c>
      <c r="AK635" s="130">
        <v>23</v>
      </c>
      <c r="AL635" s="131">
        <v>3</v>
      </c>
      <c r="AM635" s="131">
        <v>305</v>
      </c>
      <c r="AN635" s="133">
        <v>78570</v>
      </c>
      <c r="AO635">
        <f t="shared" si="121"/>
        <v>23003</v>
      </c>
      <c r="AP635" s="74" t="s">
        <v>1579</v>
      </c>
    </row>
    <row r="636" spans="1:42" hidden="1" outlineLevel="1" x14ac:dyDescent="0.2">
      <c r="A636" t="s">
        <v>107</v>
      </c>
      <c r="B636" s="10" t="s">
        <v>977</v>
      </c>
      <c r="C636" s="1">
        <f t="shared" si="115"/>
        <v>110</v>
      </c>
      <c r="D636" s="7">
        <f t="shared" si="122"/>
        <v>1</v>
      </c>
      <c r="E636" s="7">
        <f t="shared" si="123"/>
        <v>3</v>
      </c>
      <c r="F636" s="7">
        <f t="shared" si="124"/>
        <v>2</v>
      </c>
      <c r="G636" s="1">
        <f t="shared" si="125"/>
        <v>42</v>
      </c>
      <c r="H636" s="2">
        <f t="shared" si="126"/>
        <v>0.38181818181818183</v>
      </c>
      <c r="I636" s="8"/>
      <c r="J636" s="2">
        <f t="shared" si="116"/>
        <v>0.59090909090909094</v>
      </c>
      <c r="K636" s="2">
        <f t="shared" si="117"/>
        <v>0.17272727272727273</v>
      </c>
      <c r="L636" s="2">
        <f t="shared" si="118"/>
        <v>0.20909090909090908</v>
      </c>
      <c r="M636" s="2">
        <f t="shared" si="119"/>
        <v>2.7272727272727254E-2</v>
      </c>
      <c r="N636" s="1">
        <v>65</v>
      </c>
      <c r="O636" s="1">
        <v>19</v>
      </c>
      <c r="P636" s="1">
        <v>23</v>
      </c>
      <c r="Q636" s="1">
        <v>0</v>
      </c>
      <c r="R636" s="1">
        <v>1</v>
      </c>
      <c r="S636" s="68">
        <v>0</v>
      </c>
      <c r="T636" s="1">
        <v>0</v>
      </c>
      <c r="U636" s="1"/>
      <c r="V636" s="1"/>
      <c r="W636" s="1">
        <v>2</v>
      </c>
      <c r="X636" s="1"/>
      <c r="Y636" s="1"/>
      <c r="Z636" s="1"/>
      <c r="AA636" s="1"/>
      <c r="AB636" s="1"/>
      <c r="AG636" t="str">
        <f t="shared" si="120"/>
        <v>Vanceboro</v>
      </c>
      <c r="AH636" t="s">
        <v>3298</v>
      </c>
      <c r="AI636">
        <v>2</v>
      </c>
      <c r="AK636" s="130">
        <v>23</v>
      </c>
      <c r="AL636" s="131">
        <v>29</v>
      </c>
      <c r="AM636" s="131">
        <v>205</v>
      </c>
      <c r="AN636" s="133">
        <v>78675</v>
      </c>
      <c r="AO636">
        <f t="shared" si="121"/>
        <v>23029</v>
      </c>
      <c r="AP636" s="74" t="s">
        <v>1579</v>
      </c>
    </row>
    <row r="637" spans="1:42" hidden="1" outlineLevel="1" x14ac:dyDescent="0.2">
      <c r="A637" t="s">
        <v>1932</v>
      </c>
      <c r="B637" s="10" t="s">
        <v>977</v>
      </c>
      <c r="C637" s="1">
        <f t="shared" si="115"/>
        <v>1919</v>
      </c>
      <c r="D637" s="7">
        <f t="shared" si="122"/>
        <v>1</v>
      </c>
      <c r="E637" s="7">
        <f t="shared" si="123"/>
        <v>2</v>
      </c>
      <c r="F637" s="7">
        <f t="shared" si="124"/>
        <v>3</v>
      </c>
      <c r="G637" s="1">
        <f t="shared" si="125"/>
        <v>521</v>
      </c>
      <c r="H637" s="2">
        <f t="shared" si="126"/>
        <v>0.27149557060969254</v>
      </c>
      <c r="I637" s="8"/>
      <c r="J637" s="2">
        <f t="shared" si="116"/>
        <v>0.52892131318394997</v>
      </c>
      <c r="K637" s="2">
        <f t="shared" si="117"/>
        <v>0.25742574257425743</v>
      </c>
      <c r="L637" s="2">
        <f t="shared" si="118"/>
        <v>0.1829077644606566</v>
      </c>
      <c r="M637" s="2">
        <f t="shared" si="119"/>
        <v>3.0745179781136001E-2</v>
      </c>
      <c r="N637" s="1">
        <v>1015</v>
      </c>
      <c r="O637" s="1">
        <v>494</v>
      </c>
      <c r="P637" s="1">
        <v>351</v>
      </c>
      <c r="Q637" s="1">
        <v>48</v>
      </c>
      <c r="R637" s="1">
        <v>4</v>
      </c>
      <c r="S637" s="68">
        <v>4</v>
      </c>
      <c r="T637" s="1">
        <v>3</v>
      </c>
      <c r="U637" s="1"/>
      <c r="V637" s="1"/>
      <c r="W637" s="1"/>
      <c r="X637" s="1"/>
      <c r="Y637" s="1"/>
      <c r="Z637" s="1"/>
      <c r="AA637" s="1"/>
      <c r="AB637" s="1"/>
      <c r="AG637" t="str">
        <f t="shared" si="120"/>
        <v>Vassalboro</v>
      </c>
      <c r="AH637" t="s">
        <v>170</v>
      </c>
      <c r="AI637">
        <v>1</v>
      </c>
      <c r="AK637" s="130">
        <v>23</v>
      </c>
      <c r="AL637" s="131">
        <v>11</v>
      </c>
      <c r="AM637" s="131">
        <v>110</v>
      </c>
      <c r="AN637" s="133">
        <v>78745</v>
      </c>
      <c r="AO637">
        <f t="shared" si="121"/>
        <v>23011</v>
      </c>
      <c r="AP637" s="74" t="s">
        <v>1579</v>
      </c>
    </row>
    <row r="638" spans="1:42" hidden="1" outlineLevel="1" x14ac:dyDescent="0.2">
      <c r="A638" t="s">
        <v>1933</v>
      </c>
      <c r="B638" s="10" t="s">
        <v>977</v>
      </c>
      <c r="C638" s="1">
        <f t="shared" si="115"/>
        <v>1030</v>
      </c>
      <c r="D638" s="7">
        <f t="shared" si="122"/>
        <v>1</v>
      </c>
      <c r="E638" s="7">
        <f t="shared" si="123"/>
        <v>2</v>
      </c>
      <c r="F638" s="7">
        <f t="shared" si="124"/>
        <v>3</v>
      </c>
      <c r="G638" s="1">
        <f t="shared" si="125"/>
        <v>93</v>
      </c>
      <c r="H638" s="2">
        <f t="shared" si="126"/>
        <v>9.0291262135922326E-2</v>
      </c>
      <c r="I638" s="8"/>
      <c r="J638" s="2">
        <f t="shared" si="116"/>
        <v>0.4640776699029126</v>
      </c>
      <c r="K638" s="2">
        <f t="shared" si="117"/>
        <v>0.37378640776699029</v>
      </c>
      <c r="L638" s="2">
        <f t="shared" si="118"/>
        <v>0.12718446601941746</v>
      </c>
      <c r="M638" s="2">
        <f t="shared" si="119"/>
        <v>3.4951456310679696E-2</v>
      </c>
      <c r="N638" s="1">
        <v>478</v>
      </c>
      <c r="O638" s="1">
        <v>385</v>
      </c>
      <c r="P638" s="1">
        <v>131</v>
      </c>
      <c r="Q638" s="1">
        <v>26</v>
      </c>
      <c r="R638" s="1">
        <v>6</v>
      </c>
      <c r="S638" s="68">
        <v>2</v>
      </c>
      <c r="T638" s="1">
        <v>2</v>
      </c>
      <c r="U638" s="1"/>
      <c r="V638" s="1"/>
      <c r="W638" s="1"/>
      <c r="X638" s="1"/>
      <c r="Y638" s="1"/>
      <c r="Z638" s="1"/>
      <c r="AA638" s="1"/>
      <c r="AB638" s="1"/>
      <c r="AG638" t="str">
        <f t="shared" si="120"/>
        <v>Veazie</v>
      </c>
      <c r="AH638" t="s">
        <v>713</v>
      </c>
      <c r="AI638">
        <v>2</v>
      </c>
      <c r="AK638" s="130">
        <v>23</v>
      </c>
      <c r="AL638" s="131">
        <v>19</v>
      </c>
      <c r="AM638" s="131">
        <v>295</v>
      </c>
      <c r="AN638" s="133">
        <v>78780</v>
      </c>
      <c r="AO638">
        <f t="shared" si="121"/>
        <v>23019</v>
      </c>
      <c r="AP638" s="74" t="s">
        <v>1579</v>
      </c>
    </row>
    <row r="639" spans="1:42" hidden="1" outlineLevel="1" x14ac:dyDescent="0.2">
      <c r="A639" t="s">
        <v>1141</v>
      </c>
      <c r="B639" s="10" t="s">
        <v>977</v>
      </c>
      <c r="C639" s="1">
        <f t="shared" ref="C639:C702" si="127">SUM(N639:AE639)</f>
        <v>276</v>
      </c>
      <c r="D639" s="7">
        <f t="shared" si="122"/>
        <v>1</v>
      </c>
      <c r="E639" s="7">
        <f t="shared" si="123"/>
        <v>2</v>
      </c>
      <c r="F639" s="7">
        <f t="shared" si="124"/>
        <v>3</v>
      </c>
      <c r="G639" s="1">
        <f t="shared" si="125"/>
        <v>65</v>
      </c>
      <c r="H639" s="2">
        <f t="shared" si="126"/>
        <v>0.23550724637681159</v>
      </c>
      <c r="I639" s="8"/>
      <c r="J639" s="2">
        <f t="shared" si="116"/>
        <v>0.51811594202898548</v>
      </c>
      <c r="K639" s="2">
        <f t="shared" si="117"/>
        <v>0.28260869565217389</v>
      </c>
      <c r="L639" s="2">
        <f t="shared" si="118"/>
        <v>0.14855072463768115</v>
      </c>
      <c r="M639" s="2">
        <f t="shared" si="119"/>
        <v>5.0724637681159479E-2</v>
      </c>
      <c r="N639" s="1">
        <v>143</v>
      </c>
      <c r="O639" s="1">
        <v>78</v>
      </c>
      <c r="P639" s="1">
        <v>41</v>
      </c>
      <c r="Q639" s="1">
        <v>12</v>
      </c>
      <c r="R639" s="1">
        <v>2</v>
      </c>
      <c r="S639" s="68">
        <v>0</v>
      </c>
      <c r="T639" s="1">
        <v>0</v>
      </c>
      <c r="U639" s="1"/>
      <c r="V639" s="1"/>
      <c r="W639" s="1"/>
      <c r="X639" s="1"/>
      <c r="Y639" s="1"/>
      <c r="Z639" s="1"/>
      <c r="AA639" s="1"/>
      <c r="AB639" s="1"/>
      <c r="AG639" t="str">
        <f t="shared" si="120"/>
        <v>Verona</v>
      </c>
      <c r="AH639" t="s">
        <v>1827</v>
      </c>
      <c r="AI639">
        <v>2</v>
      </c>
      <c r="AK639" s="130">
        <v>23</v>
      </c>
      <c r="AL639" s="131">
        <v>9</v>
      </c>
      <c r="AM639" s="131">
        <v>175</v>
      </c>
      <c r="AN639" s="133">
        <v>78920</v>
      </c>
      <c r="AO639">
        <f t="shared" si="121"/>
        <v>23009</v>
      </c>
      <c r="AP639" s="74" t="s">
        <v>1579</v>
      </c>
    </row>
    <row r="640" spans="1:42" hidden="1" outlineLevel="1" x14ac:dyDescent="0.2">
      <c r="A640" t="s">
        <v>1142</v>
      </c>
      <c r="B640" s="10" t="s">
        <v>977</v>
      </c>
      <c r="C640" s="1">
        <f t="shared" si="127"/>
        <v>296</v>
      </c>
      <c r="D640" s="7">
        <f t="shared" si="122"/>
        <v>1</v>
      </c>
      <c r="E640" s="7">
        <f t="shared" si="123"/>
        <v>2</v>
      </c>
      <c r="F640" s="7">
        <f t="shared" si="124"/>
        <v>3</v>
      </c>
      <c r="G640" s="1">
        <f t="shared" si="125"/>
        <v>82</v>
      </c>
      <c r="H640" s="2">
        <f t="shared" si="126"/>
        <v>0.27702702702702703</v>
      </c>
      <c r="I640" s="8"/>
      <c r="J640" s="2">
        <f t="shared" ref="J640:J690" si="128">IF(C640=0,"-",N640/C640)</f>
        <v>0.5033783783783784</v>
      </c>
      <c r="K640" s="2">
        <f t="shared" ref="K640:K690" si="129">IF(C640=0,"-",O640/C640)</f>
        <v>0.22635135135135134</v>
      </c>
      <c r="L640" s="2">
        <f t="shared" ref="L640:L690" si="130">IF(C640=0,"-",P640/C640)</f>
        <v>0.19256756756756757</v>
      </c>
      <c r="M640" s="2">
        <f t="shared" ref="M640:M690" si="131">IF(C640=0,"-",(1-J640-K640-L640))</f>
        <v>7.7702702702702714E-2</v>
      </c>
      <c r="N640" s="1">
        <v>149</v>
      </c>
      <c r="O640" s="1">
        <v>67</v>
      </c>
      <c r="P640" s="1">
        <v>57</v>
      </c>
      <c r="Q640" s="1">
        <v>22</v>
      </c>
      <c r="R640" s="1">
        <v>1</v>
      </c>
      <c r="S640" s="68">
        <v>0</v>
      </c>
      <c r="T640" s="1">
        <v>0</v>
      </c>
      <c r="U640" s="1"/>
      <c r="V640" s="1"/>
      <c r="W640" s="1"/>
      <c r="X640" s="1"/>
      <c r="Y640" s="1"/>
      <c r="Z640" s="1"/>
      <c r="AA640" s="1"/>
      <c r="AB640" s="1"/>
      <c r="AG640" t="str">
        <f t="shared" ref="AG640:AG703" si="132">A640</f>
        <v>Vienna</v>
      </c>
      <c r="AH640" t="s">
        <v>170</v>
      </c>
      <c r="AI640">
        <v>1</v>
      </c>
      <c r="AK640" s="130">
        <v>23</v>
      </c>
      <c r="AL640" s="131">
        <v>11</v>
      </c>
      <c r="AM640" s="131">
        <v>115</v>
      </c>
      <c r="AN640" s="133">
        <v>79025</v>
      </c>
      <c r="AO640">
        <f t="shared" si="121"/>
        <v>23011</v>
      </c>
      <c r="AP640" s="74" t="s">
        <v>1579</v>
      </c>
    </row>
    <row r="641" spans="1:42" hidden="1" outlineLevel="1" x14ac:dyDescent="0.2">
      <c r="A641" t="s">
        <v>1134</v>
      </c>
      <c r="B641" s="10" t="s">
        <v>977</v>
      </c>
      <c r="C641" s="1">
        <f t="shared" si="127"/>
        <v>598</v>
      </c>
      <c r="D641" s="7">
        <f t="shared" si="122"/>
        <v>1</v>
      </c>
      <c r="E641" s="7">
        <f t="shared" si="123"/>
        <v>2</v>
      </c>
      <c r="F641" s="7">
        <f t="shared" si="124"/>
        <v>3</v>
      </c>
      <c r="G641" s="1">
        <f t="shared" si="125"/>
        <v>179</v>
      </c>
      <c r="H641" s="2">
        <f t="shared" si="126"/>
        <v>0.29933110367892979</v>
      </c>
      <c r="I641" s="8"/>
      <c r="J641" s="2">
        <f t="shared" si="128"/>
        <v>0.54682274247491636</v>
      </c>
      <c r="K641" s="2">
        <f t="shared" si="129"/>
        <v>0.24749163879598662</v>
      </c>
      <c r="L641" s="2">
        <f t="shared" si="130"/>
        <v>0.13879598662207357</v>
      </c>
      <c r="M641" s="2">
        <f t="shared" si="131"/>
        <v>6.688963210702345E-2</v>
      </c>
      <c r="N641" s="1">
        <v>327</v>
      </c>
      <c r="O641" s="1">
        <v>148</v>
      </c>
      <c r="P641" s="1">
        <v>83</v>
      </c>
      <c r="Q641" s="1">
        <v>34</v>
      </c>
      <c r="R641" s="1">
        <v>4</v>
      </c>
      <c r="S641" s="68">
        <v>0</v>
      </c>
      <c r="T641" s="1">
        <v>2</v>
      </c>
      <c r="U641" s="1"/>
      <c r="V641" s="1"/>
      <c r="W641" s="1"/>
      <c r="X641" s="1"/>
      <c r="Y641" s="1"/>
      <c r="Z641" s="1"/>
      <c r="AA641" s="1"/>
      <c r="AB641" s="1"/>
      <c r="AG641" t="str">
        <f t="shared" si="132"/>
        <v>Vinalhaven</v>
      </c>
      <c r="AH641" t="s">
        <v>2545</v>
      </c>
      <c r="AI641">
        <v>1</v>
      </c>
      <c r="AK641" s="130">
        <v>23</v>
      </c>
      <c r="AL641" s="131">
        <v>13</v>
      </c>
      <c r="AM641" s="131">
        <v>80</v>
      </c>
      <c r="AN641" s="133">
        <v>79130</v>
      </c>
      <c r="AO641">
        <f t="shared" si="121"/>
        <v>23013</v>
      </c>
      <c r="AP641" s="74" t="s">
        <v>1579</v>
      </c>
    </row>
    <row r="642" spans="1:42" hidden="1" outlineLevel="1" x14ac:dyDescent="0.2">
      <c r="A642" t="s">
        <v>771</v>
      </c>
      <c r="B642" s="10" t="s">
        <v>977</v>
      </c>
      <c r="C642" s="1">
        <f t="shared" si="127"/>
        <v>143</v>
      </c>
      <c r="D642" s="7">
        <f t="shared" si="122"/>
        <v>1</v>
      </c>
      <c r="E642" s="7">
        <f t="shared" si="123"/>
        <v>2</v>
      </c>
      <c r="F642" s="7">
        <f t="shared" si="124"/>
        <v>3</v>
      </c>
      <c r="G642" s="1">
        <f t="shared" si="125"/>
        <v>10</v>
      </c>
      <c r="H642" s="2">
        <f t="shared" si="126"/>
        <v>6.9930069930069935E-2</v>
      </c>
      <c r="I642" s="8"/>
      <c r="J642" s="2">
        <f t="shared" si="128"/>
        <v>0.39160839160839161</v>
      </c>
      <c r="K642" s="2">
        <f t="shared" si="129"/>
        <v>0.32167832167832167</v>
      </c>
      <c r="L642" s="2">
        <f t="shared" si="130"/>
        <v>0.24475524475524477</v>
      </c>
      <c r="M642" s="2">
        <f t="shared" si="131"/>
        <v>4.1958041958041897E-2</v>
      </c>
      <c r="N642" s="1">
        <v>56</v>
      </c>
      <c r="O642" s="1">
        <v>46</v>
      </c>
      <c r="P642" s="1">
        <v>35</v>
      </c>
      <c r="Q642" s="1">
        <v>5</v>
      </c>
      <c r="R642" s="1">
        <v>0</v>
      </c>
      <c r="S642" s="68">
        <v>1</v>
      </c>
      <c r="T642" s="1">
        <v>0</v>
      </c>
      <c r="U642" s="1"/>
      <c r="V642" s="1"/>
      <c r="W642" s="1"/>
      <c r="X642" s="1"/>
      <c r="Y642" s="1"/>
      <c r="Z642" s="1"/>
      <c r="AA642" s="1"/>
      <c r="AB642" s="1"/>
      <c r="AG642" t="str">
        <f t="shared" si="132"/>
        <v>Wade</v>
      </c>
      <c r="AH642" t="s">
        <v>512</v>
      </c>
      <c r="AI642">
        <v>2</v>
      </c>
      <c r="AK642" s="130">
        <v>23</v>
      </c>
      <c r="AL642" s="131">
        <v>3</v>
      </c>
      <c r="AM642" s="131">
        <v>310</v>
      </c>
      <c r="AN642" s="133">
        <v>79270</v>
      </c>
      <c r="AO642">
        <f t="shared" si="121"/>
        <v>23003</v>
      </c>
      <c r="AP642" s="74" t="s">
        <v>1579</v>
      </c>
    </row>
    <row r="643" spans="1:42" hidden="1" outlineLevel="1" x14ac:dyDescent="0.2">
      <c r="A643" t="s">
        <v>2943</v>
      </c>
      <c r="B643" s="10" t="s">
        <v>977</v>
      </c>
      <c r="C643" s="1">
        <f t="shared" si="127"/>
        <v>68</v>
      </c>
      <c r="D643" s="7">
        <f t="shared" si="122"/>
        <v>1</v>
      </c>
      <c r="E643" s="7">
        <f t="shared" si="123"/>
        <v>3</v>
      </c>
      <c r="F643" s="7">
        <f t="shared" si="124"/>
        <v>2</v>
      </c>
      <c r="G643" s="1">
        <f t="shared" si="125"/>
        <v>19</v>
      </c>
      <c r="H643" s="2">
        <f t="shared" si="126"/>
        <v>0.27941176470588236</v>
      </c>
      <c r="I643" s="8"/>
      <c r="J643" s="2">
        <f t="shared" si="128"/>
        <v>0.55882352941176472</v>
      </c>
      <c r="K643" s="2">
        <f t="shared" si="129"/>
        <v>0.13235294117647059</v>
      </c>
      <c r="L643" s="2">
        <f t="shared" si="130"/>
        <v>0.27941176470588236</v>
      </c>
      <c r="M643" s="2">
        <f t="shared" si="131"/>
        <v>2.9411764705882359E-2</v>
      </c>
      <c r="N643" s="1">
        <v>38</v>
      </c>
      <c r="O643" s="1">
        <v>9</v>
      </c>
      <c r="P643" s="1">
        <v>19</v>
      </c>
      <c r="Q643" s="1">
        <v>1</v>
      </c>
      <c r="R643" s="1">
        <v>1</v>
      </c>
      <c r="S643" s="68">
        <v>0</v>
      </c>
      <c r="T643" s="1">
        <v>0</v>
      </c>
      <c r="U643" s="1"/>
      <c r="V643" s="1"/>
      <c r="W643" s="1"/>
      <c r="X643" s="1"/>
      <c r="Y643" s="1"/>
      <c r="Z643" s="1"/>
      <c r="AA643" s="1"/>
      <c r="AB643" s="1"/>
      <c r="AG643" t="str">
        <f t="shared" si="132"/>
        <v>Waite</v>
      </c>
      <c r="AH643" t="s">
        <v>3298</v>
      </c>
      <c r="AI643">
        <v>2</v>
      </c>
      <c r="AK643" s="130">
        <v>23</v>
      </c>
      <c r="AL643" s="131">
        <v>29</v>
      </c>
      <c r="AM643" s="131">
        <v>210</v>
      </c>
      <c r="AN643" s="133">
        <v>79375</v>
      </c>
      <c r="AO643">
        <f t="shared" si="121"/>
        <v>23029</v>
      </c>
      <c r="AP643" s="74" t="s">
        <v>1579</v>
      </c>
    </row>
    <row r="644" spans="1:42" hidden="1" outlineLevel="1" x14ac:dyDescent="0.2">
      <c r="A644" t="s">
        <v>2960</v>
      </c>
      <c r="B644" s="10" t="s">
        <v>977</v>
      </c>
      <c r="C644" s="1">
        <f t="shared" si="127"/>
        <v>303</v>
      </c>
      <c r="D644" s="7">
        <f t="shared" si="122"/>
        <v>1</v>
      </c>
      <c r="E644" s="7">
        <f t="shared" si="123"/>
        <v>2</v>
      </c>
      <c r="F644" s="7">
        <f t="shared" si="124"/>
        <v>3</v>
      </c>
      <c r="G644" s="1">
        <f t="shared" si="125"/>
        <v>24</v>
      </c>
      <c r="H644" s="2">
        <f t="shared" si="126"/>
        <v>7.9207920792079209E-2</v>
      </c>
      <c r="I644" s="8"/>
      <c r="J644" s="2">
        <f t="shared" si="128"/>
        <v>0.39933993399339934</v>
      </c>
      <c r="K644" s="2">
        <f t="shared" si="129"/>
        <v>0.32013201320132012</v>
      </c>
      <c r="L644" s="2">
        <f t="shared" si="130"/>
        <v>0.21452145214521451</v>
      </c>
      <c r="M644" s="2">
        <f t="shared" si="131"/>
        <v>6.6006600660065973E-2</v>
      </c>
      <c r="N644" s="1">
        <v>121</v>
      </c>
      <c r="O644" s="1">
        <v>97</v>
      </c>
      <c r="P644" s="1">
        <v>65</v>
      </c>
      <c r="Q644" s="1">
        <v>17</v>
      </c>
      <c r="R644" s="1">
        <v>1</v>
      </c>
      <c r="S644" s="68">
        <v>0</v>
      </c>
      <c r="T644" s="1">
        <v>2</v>
      </c>
      <c r="U644" s="1"/>
      <c r="V644" s="1"/>
      <c r="W644" s="1"/>
      <c r="X644" s="1"/>
      <c r="Y644" s="1"/>
      <c r="Z644" s="1"/>
      <c r="AA644" s="1"/>
      <c r="AB644" s="1"/>
      <c r="AG644" t="str">
        <f t="shared" si="132"/>
        <v>Waldo</v>
      </c>
      <c r="AH644" t="s">
        <v>2960</v>
      </c>
      <c r="AI644">
        <v>2</v>
      </c>
      <c r="AK644" s="130">
        <v>23</v>
      </c>
      <c r="AL644" s="131">
        <v>27</v>
      </c>
      <c r="AM644" s="131">
        <v>125</v>
      </c>
      <c r="AN644" s="133">
        <v>79480</v>
      </c>
      <c r="AO644">
        <f t="shared" si="121"/>
        <v>23027</v>
      </c>
      <c r="AP644" s="74" t="s">
        <v>1579</v>
      </c>
    </row>
    <row r="645" spans="1:42" hidden="1" outlineLevel="1" x14ac:dyDescent="0.2">
      <c r="A645" t="s">
        <v>3175</v>
      </c>
      <c r="B645" s="10" t="s">
        <v>977</v>
      </c>
      <c r="C645" s="1">
        <f t="shared" si="127"/>
        <v>2270</v>
      </c>
      <c r="D645" s="7">
        <f t="shared" si="122"/>
        <v>1</v>
      </c>
      <c r="E645" s="7">
        <f t="shared" si="123"/>
        <v>2</v>
      </c>
      <c r="F645" s="7">
        <f t="shared" si="124"/>
        <v>3</v>
      </c>
      <c r="G645" s="1">
        <f t="shared" si="125"/>
        <v>326</v>
      </c>
      <c r="H645" s="2">
        <f t="shared" si="126"/>
        <v>0.14361233480176211</v>
      </c>
      <c r="I645" s="8"/>
      <c r="J645" s="2">
        <f t="shared" si="128"/>
        <v>0.46123348017621146</v>
      </c>
      <c r="K645" s="2">
        <f t="shared" si="129"/>
        <v>0.31762114537444935</v>
      </c>
      <c r="L645" s="2">
        <f t="shared" si="130"/>
        <v>0.18149779735682819</v>
      </c>
      <c r="M645" s="2">
        <f t="shared" si="131"/>
        <v>3.9647577092510988E-2</v>
      </c>
      <c r="N645" s="1">
        <v>1047</v>
      </c>
      <c r="O645" s="1">
        <v>721</v>
      </c>
      <c r="P645" s="1">
        <v>412</v>
      </c>
      <c r="Q645" s="1">
        <v>72</v>
      </c>
      <c r="R645" s="1">
        <v>9</v>
      </c>
      <c r="S645" s="68">
        <v>6</v>
      </c>
      <c r="T645" s="1">
        <v>3</v>
      </c>
      <c r="U645" s="1"/>
      <c r="V645" s="1"/>
      <c r="W645" s="1"/>
      <c r="X645" s="1"/>
      <c r="Y645" s="1"/>
      <c r="Z645" s="1"/>
      <c r="AA645" s="1"/>
      <c r="AB645" s="1"/>
      <c r="AG645" t="str">
        <f t="shared" si="132"/>
        <v>Waldoboro</v>
      </c>
      <c r="AH645" t="s">
        <v>2585</v>
      </c>
      <c r="AI645">
        <v>1</v>
      </c>
      <c r="AK645" s="130">
        <v>23</v>
      </c>
      <c r="AL645" s="131">
        <v>15</v>
      </c>
      <c r="AM645" s="131">
        <v>85</v>
      </c>
      <c r="AN645" s="133">
        <v>79550</v>
      </c>
      <c r="AO645">
        <f t="shared" si="121"/>
        <v>23015</v>
      </c>
      <c r="AP645" s="74" t="s">
        <v>1579</v>
      </c>
    </row>
    <row r="646" spans="1:42" hidden="1" outlineLevel="1" x14ac:dyDescent="0.2">
      <c r="A646" t="s">
        <v>566</v>
      </c>
      <c r="B646" s="10" t="s">
        <v>977</v>
      </c>
      <c r="C646" s="1">
        <f t="shared" si="127"/>
        <v>565</v>
      </c>
      <c r="D646" s="7">
        <f t="shared" si="122"/>
        <v>1</v>
      </c>
      <c r="E646" s="7">
        <f t="shared" si="123"/>
        <v>2</v>
      </c>
      <c r="F646" s="7">
        <f t="shared" si="124"/>
        <v>3</v>
      </c>
      <c r="G646" s="1">
        <f t="shared" si="125"/>
        <v>45</v>
      </c>
      <c r="H646" s="2">
        <f t="shared" si="126"/>
        <v>7.9646017699115043E-2</v>
      </c>
      <c r="I646" s="8"/>
      <c r="J646" s="2">
        <f t="shared" si="128"/>
        <v>0.42123893805309737</v>
      </c>
      <c r="K646" s="2">
        <f t="shared" si="129"/>
        <v>0.34159292035398231</v>
      </c>
      <c r="L646" s="2">
        <f t="shared" si="130"/>
        <v>0.2176991150442478</v>
      </c>
      <c r="M646" s="2">
        <f t="shared" si="131"/>
        <v>1.9469026548672469E-2</v>
      </c>
      <c r="N646" s="1">
        <v>238</v>
      </c>
      <c r="O646" s="1">
        <v>193</v>
      </c>
      <c r="P646" s="1">
        <v>123</v>
      </c>
      <c r="Q646" s="1">
        <v>7</v>
      </c>
      <c r="R646" s="1">
        <v>2</v>
      </c>
      <c r="S646" s="68">
        <v>0</v>
      </c>
      <c r="T646" s="1">
        <v>1</v>
      </c>
      <c r="U646" s="1"/>
      <c r="V646" s="1"/>
      <c r="W646" s="1">
        <v>1</v>
      </c>
      <c r="X646" s="1"/>
      <c r="Y646" s="1"/>
      <c r="Z646" s="1"/>
      <c r="AA646" s="1"/>
      <c r="AB646" s="1"/>
      <c r="AG646" t="str">
        <f t="shared" si="132"/>
        <v>Wales</v>
      </c>
      <c r="AH646" t="s">
        <v>707</v>
      </c>
      <c r="AI646">
        <v>2</v>
      </c>
      <c r="AK646" s="130">
        <v>23</v>
      </c>
      <c r="AL646" s="131">
        <v>1</v>
      </c>
      <c r="AM646" s="131">
        <v>65</v>
      </c>
      <c r="AN646" s="133">
        <v>79585</v>
      </c>
      <c r="AO646">
        <f t="shared" si="121"/>
        <v>23001</v>
      </c>
      <c r="AP646" s="74" t="s">
        <v>1579</v>
      </c>
    </row>
    <row r="647" spans="1:42" hidden="1" outlineLevel="1" x14ac:dyDescent="0.2">
      <c r="A647" t="s">
        <v>2958</v>
      </c>
      <c r="B647" s="10" t="s">
        <v>977</v>
      </c>
      <c r="C647" s="1">
        <f t="shared" si="127"/>
        <v>297</v>
      </c>
      <c r="D647" s="7">
        <f t="shared" si="122"/>
        <v>1</v>
      </c>
      <c r="E647" s="7">
        <f t="shared" si="123"/>
        <v>3</v>
      </c>
      <c r="F647" s="7">
        <f t="shared" si="124"/>
        <v>2</v>
      </c>
      <c r="G647" s="1">
        <f t="shared" si="125"/>
        <v>147</v>
      </c>
      <c r="H647" s="2">
        <f t="shared" si="126"/>
        <v>0.49494949494949497</v>
      </c>
      <c r="I647" s="8"/>
      <c r="J647" s="2">
        <f t="shared" si="128"/>
        <v>0.66666666666666663</v>
      </c>
      <c r="K647" s="2">
        <f t="shared" si="129"/>
        <v>0.13468013468013468</v>
      </c>
      <c r="L647" s="2">
        <f t="shared" si="130"/>
        <v>0.17171717171717171</v>
      </c>
      <c r="M647" s="2">
        <f t="shared" si="131"/>
        <v>2.693602693602698E-2</v>
      </c>
      <c r="N647" s="1">
        <v>198</v>
      </c>
      <c r="O647" s="1">
        <v>40</v>
      </c>
      <c r="P647" s="1">
        <v>51</v>
      </c>
      <c r="Q647" s="1">
        <v>5</v>
      </c>
      <c r="R647" s="1">
        <v>0</v>
      </c>
      <c r="S647" s="68">
        <v>2</v>
      </c>
      <c r="T647" s="1">
        <v>1</v>
      </c>
      <c r="U647" s="1"/>
      <c r="V647" s="1"/>
      <c r="W647" s="1"/>
      <c r="X647" s="1"/>
      <c r="Y647" s="1"/>
      <c r="Z647" s="1"/>
      <c r="AA647" s="1"/>
      <c r="AB647" s="1"/>
      <c r="AG647" t="str">
        <f t="shared" si="132"/>
        <v>Wallagrass</v>
      </c>
      <c r="AH647" t="s">
        <v>512</v>
      </c>
      <c r="AI647">
        <v>2</v>
      </c>
      <c r="AK647" s="130">
        <v>23</v>
      </c>
      <c r="AL647" s="131">
        <v>3</v>
      </c>
      <c r="AM647" s="131">
        <v>315</v>
      </c>
      <c r="AN647" s="133">
        <v>79865</v>
      </c>
      <c r="AO647">
        <f t="shared" si="121"/>
        <v>23003</v>
      </c>
      <c r="AP647" s="74" t="s">
        <v>1579</v>
      </c>
    </row>
    <row r="648" spans="1:42" hidden="1" outlineLevel="1" x14ac:dyDescent="0.2">
      <c r="A648" t="s">
        <v>1587</v>
      </c>
      <c r="B648" s="10" t="s">
        <v>977</v>
      </c>
      <c r="C648" s="1">
        <f t="shared" si="127"/>
        <v>151</v>
      </c>
      <c r="D648" s="7">
        <f t="shared" si="122"/>
        <v>2</v>
      </c>
      <c r="E648" s="7">
        <f t="shared" si="123"/>
        <v>1</v>
      </c>
      <c r="F648" s="7">
        <f t="shared" si="124"/>
        <v>3</v>
      </c>
      <c r="G648" s="1">
        <f t="shared" si="125"/>
        <v>5</v>
      </c>
      <c r="H648" s="2">
        <f t="shared" si="126"/>
        <v>3.3112582781456956E-2</v>
      </c>
      <c r="I648" s="8"/>
      <c r="J648" s="2">
        <f t="shared" si="128"/>
        <v>0.35761589403973509</v>
      </c>
      <c r="K648" s="2">
        <f t="shared" si="129"/>
        <v>0.39072847682119205</v>
      </c>
      <c r="L648" s="2">
        <f t="shared" si="130"/>
        <v>0.2251655629139073</v>
      </c>
      <c r="M648" s="2">
        <f t="shared" si="131"/>
        <v>2.6490066225165504E-2</v>
      </c>
      <c r="N648" s="1">
        <v>54</v>
      </c>
      <c r="O648" s="1">
        <v>59</v>
      </c>
      <c r="P648" s="1">
        <v>34</v>
      </c>
      <c r="Q648" s="1">
        <v>2</v>
      </c>
      <c r="R648" s="1">
        <v>0</v>
      </c>
      <c r="S648" s="68">
        <v>2</v>
      </c>
      <c r="T648" s="1">
        <v>0</v>
      </c>
      <c r="U648" s="1"/>
      <c r="V648" s="1"/>
      <c r="W648" s="1"/>
      <c r="X648" s="1"/>
      <c r="Y648" s="1"/>
      <c r="Z648" s="1"/>
      <c r="AA648" s="1"/>
      <c r="AB648" s="1"/>
      <c r="AG648" t="str">
        <f t="shared" si="132"/>
        <v>Waltham</v>
      </c>
      <c r="AH648" t="s">
        <v>1827</v>
      </c>
      <c r="AI648">
        <v>2</v>
      </c>
      <c r="AK648" s="130">
        <v>23</v>
      </c>
      <c r="AL648" s="131">
        <v>9</v>
      </c>
      <c r="AM648" s="131">
        <v>180</v>
      </c>
      <c r="AN648" s="133">
        <v>80040</v>
      </c>
      <c r="AO648">
        <f t="shared" si="121"/>
        <v>23009</v>
      </c>
      <c r="AP648" s="74" t="s">
        <v>1579</v>
      </c>
    </row>
    <row r="649" spans="1:42" hidden="1" outlineLevel="1" x14ac:dyDescent="0.2">
      <c r="A649" t="s">
        <v>1840</v>
      </c>
      <c r="B649" s="10" t="s">
        <v>977</v>
      </c>
      <c r="C649" s="1">
        <f t="shared" si="127"/>
        <v>1625</v>
      </c>
      <c r="D649" s="7">
        <f t="shared" si="122"/>
        <v>1</v>
      </c>
      <c r="E649" s="7">
        <f t="shared" si="123"/>
        <v>2</v>
      </c>
      <c r="F649" s="7">
        <f t="shared" si="124"/>
        <v>3</v>
      </c>
      <c r="G649" s="1">
        <f t="shared" si="125"/>
        <v>63</v>
      </c>
      <c r="H649" s="2">
        <f t="shared" si="126"/>
        <v>3.8769230769230771E-2</v>
      </c>
      <c r="I649" s="8"/>
      <c r="J649" s="2">
        <f t="shared" si="128"/>
        <v>0.4086153846153846</v>
      </c>
      <c r="K649" s="2">
        <f t="shared" si="129"/>
        <v>0.36984615384615382</v>
      </c>
      <c r="L649" s="2">
        <f t="shared" si="130"/>
        <v>0.17599999999999999</v>
      </c>
      <c r="M649" s="2">
        <f t="shared" si="131"/>
        <v>4.5538461538461583E-2</v>
      </c>
      <c r="N649" s="1">
        <v>664</v>
      </c>
      <c r="O649" s="1">
        <v>601</v>
      </c>
      <c r="P649" s="1">
        <v>286</v>
      </c>
      <c r="Q649" s="1">
        <v>58</v>
      </c>
      <c r="R649" s="1">
        <v>7</v>
      </c>
      <c r="S649" s="68">
        <v>9</v>
      </c>
      <c r="T649" s="1">
        <v>0</v>
      </c>
      <c r="U649" s="1"/>
      <c r="V649" s="1"/>
      <c r="W649" s="1"/>
      <c r="X649" s="1"/>
      <c r="Y649" s="1"/>
      <c r="Z649" s="1"/>
      <c r="AA649" s="1"/>
      <c r="AB649" s="1"/>
      <c r="AG649" t="str">
        <f t="shared" si="132"/>
        <v>Warren</v>
      </c>
      <c r="AH649" t="s">
        <v>2545</v>
      </c>
      <c r="AI649">
        <v>1</v>
      </c>
      <c r="AK649" s="130">
        <v>23</v>
      </c>
      <c r="AL649" s="131">
        <v>13</v>
      </c>
      <c r="AM649" s="131">
        <v>85</v>
      </c>
      <c r="AN649" s="133">
        <v>80215</v>
      </c>
      <c r="AO649">
        <f t="shared" si="121"/>
        <v>23013</v>
      </c>
      <c r="AP649" s="74" t="s">
        <v>1579</v>
      </c>
    </row>
    <row r="650" spans="1:42" hidden="1" outlineLevel="1" x14ac:dyDescent="0.2">
      <c r="A650" t="s">
        <v>2206</v>
      </c>
      <c r="B650" s="10" t="s">
        <v>977</v>
      </c>
      <c r="C650" s="1">
        <f t="shared" si="127"/>
        <v>883</v>
      </c>
      <c r="D650" s="7">
        <f t="shared" si="122"/>
        <v>1</v>
      </c>
      <c r="E650" s="7">
        <f t="shared" si="123"/>
        <v>2</v>
      </c>
      <c r="F650" s="7">
        <f t="shared" si="124"/>
        <v>3</v>
      </c>
      <c r="G650" s="1">
        <f t="shared" si="125"/>
        <v>180</v>
      </c>
      <c r="H650" s="2">
        <f t="shared" si="126"/>
        <v>0.20385050962627407</v>
      </c>
      <c r="I650" s="8"/>
      <c r="J650" s="2">
        <f t="shared" si="128"/>
        <v>0.52774631936579841</v>
      </c>
      <c r="K650" s="2">
        <f t="shared" si="129"/>
        <v>0.32389580973952437</v>
      </c>
      <c r="L650" s="2">
        <f t="shared" si="130"/>
        <v>0.1392978482446206</v>
      </c>
      <c r="M650" s="2">
        <f t="shared" si="131"/>
        <v>9.0600226500566206E-3</v>
      </c>
      <c r="N650" s="1">
        <v>466</v>
      </c>
      <c r="O650" s="1">
        <v>286</v>
      </c>
      <c r="P650" s="1">
        <v>123</v>
      </c>
      <c r="Q650" s="1">
        <v>5</v>
      </c>
      <c r="R650" s="1">
        <v>2</v>
      </c>
      <c r="S650" s="68">
        <v>1</v>
      </c>
      <c r="T650" s="1">
        <v>0</v>
      </c>
      <c r="U650" s="1"/>
      <c r="V650" s="1"/>
      <c r="W650" s="1"/>
      <c r="X650" s="1"/>
      <c r="Y650" s="1"/>
      <c r="Z650" s="1"/>
      <c r="AA650" s="1"/>
      <c r="AB650" s="1"/>
      <c r="AG650" t="str">
        <f t="shared" si="132"/>
        <v>Washburn</v>
      </c>
      <c r="AH650" t="s">
        <v>512</v>
      </c>
      <c r="AI650">
        <v>2</v>
      </c>
      <c r="AK650" s="130">
        <v>23</v>
      </c>
      <c r="AL650" s="131">
        <v>3</v>
      </c>
      <c r="AM650" s="131">
        <v>320</v>
      </c>
      <c r="AN650" s="133">
        <v>80285</v>
      </c>
      <c r="AO650">
        <f t="shared" si="121"/>
        <v>23003</v>
      </c>
      <c r="AP650" s="74" t="s">
        <v>1579</v>
      </c>
    </row>
    <row r="651" spans="1:42" hidden="1" outlineLevel="1" x14ac:dyDescent="0.2">
      <c r="A651" t="s">
        <v>3298</v>
      </c>
      <c r="B651" s="10" t="s">
        <v>977</v>
      </c>
      <c r="C651" s="1">
        <f t="shared" si="127"/>
        <v>717</v>
      </c>
      <c r="D651" s="7">
        <f t="shared" si="122"/>
        <v>1</v>
      </c>
      <c r="E651" s="7">
        <f t="shared" si="123"/>
        <v>2</v>
      </c>
      <c r="F651" s="7">
        <f t="shared" si="124"/>
        <v>3</v>
      </c>
      <c r="G651" s="1">
        <f t="shared" si="125"/>
        <v>133</v>
      </c>
      <c r="H651" s="2">
        <f t="shared" si="126"/>
        <v>0.18549511854951187</v>
      </c>
      <c r="I651" s="8"/>
      <c r="J651" s="2">
        <f t="shared" si="128"/>
        <v>0.46582984658298465</v>
      </c>
      <c r="K651" s="2">
        <f t="shared" si="129"/>
        <v>0.28033472803347281</v>
      </c>
      <c r="L651" s="2">
        <f t="shared" si="130"/>
        <v>0.18131101813110181</v>
      </c>
      <c r="M651" s="2">
        <f t="shared" si="131"/>
        <v>7.252440725244072E-2</v>
      </c>
      <c r="N651" s="1">
        <v>334</v>
      </c>
      <c r="O651" s="1">
        <v>201</v>
      </c>
      <c r="P651" s="1">
        <v>130</v>
      </c>
      <c r="Q651" s="1">
        <v>39</v>
      </c>
      <c r="R651" s="1">
        <v>3</v>
      </c>
      <c r="S651" s="68">
        <v>5</v>
      </c>
      <c r="T651" s="1">
        <v>3</v>
      </c>
      <c r="U651" s="1"/>
      <c r="V651" s="1"/>
      <c r="W651" s="1">
        <v>2</v>
      </c>
      <c r="X651" s="1"/>
      <c r="Y651" s="1"/>
      <c r="Z651" s="1"/>
      <c r="AA651" s="1"/>
      <c r="AB651" s="1"/>
      <c r="AG651" t="str">
        <f t="shared" si="132"/>
        <v>Washington</v>
      </c>
      <c r="AH651" t="s">
        <v>2545</v>
      </c>
      <c r="AI651">
        <v>1</v>
      </c>
      <c r="AK651" s="130">
        <v>23</v>
      </c>
      <c r="AL651" s="131">
        <v>13</v>
      </c>
      <c r="AM651" s="131">
        <v>90</v>
      </c>
      <c r="AN651" s="133">
        <v>80425</v>
      </c>
      <c r="AO651">
        <f t="shared" si="121"/>
        <v>23013</v>
      </c>
      <c r="AP651" s="74" t="s">
        <v>1579</v>
      </c>
    </row>
    <row r="652" spans="1:42" hidden="1" outlineLevel="1" x14ac:dyDescent="0.2">
      <c r="A652" t="s">
        <v>2959</v>
      </c>
      <c r="B652" s="10" t="s">
        <v>977</v>
      </c>
      <c r="C652" s="1">
        <f t="shared" si="127"/>
        <v>2447</v>
      </c>
      <c r="D652" s="7">
        <f t="shared" si="122"/>
        <v>1</v>
      </c>
      <c r="E652" s="7">
        <f t="shared" si="123"/>
        <v>2</v>
      </c>
      <c r="F652" s="7">
        <f t="shared" si="124"/>
        <v>3</v>
      </c>
      <c r="G652" s="1">
        <f t="shared" si="125"/>
        <v>363</v>
      </c>
      <c r="H652" s="2">
        <f t="shared" si="126"/>
        <v>0.14834491213731099</v>
      </c>
      <c r="I652" s="8"/>
      <c r="J652" s="2">
        <f t="shared" si="128"/>
        <v>0.46056395586432364</v>
      </c>
      <c r="K652" s="2">
        <f t="shared" si="129"/>
        <v>0.31221904372701265</v>
      </c>
      <c r="L652" s="2">
        <f t="shared" si="130"/>
        <v>0.20474049856967716</v>
      </c>
      <c r="M652" s="2">
        <f t="shared" si="131"/>
        <v>2.2476501838986557E-2</v>
      </c>
      <c r="N652" s="1">
        <v>1127</v>
      </c>
      <c r="O652" s="1">
        <v>764</v>
      </c>
      <c r="P652" s="1">
        <v>501</v>
      </c>
      <c r="Q652" s="1">
        <v>36</v>
      </c>
      <c r="R652" s="1">
        <v>17</v>
      </c>
      <c r="S652" s="68">
        <v>1</v>
      </c>
      <c r="T652" s="1">
        <v>1</v>
      </c>
      <c r="U652" s="1"/>
      <c r="V652" s="1"/>
      <c r="W652" s="1"/>
      <c r="X652" s="1"/>
      <c r="Y652" s="1"/>
      <c r="Z652" s="1"/>
      <c r="AA652" s="1"/>
      <c r="AB652" s="1"/>
      <c r="AG652" t="str">
        <f t="shared" si="132"/>
        <v>Waterboro</v>
      </c>
      <c r="AH652" t="s">
        <v>2961</v>
      </c>
      <c r="AI652">
        <v>1</v>
      </c>
      <c r="AK652" s="130">
        <v>23</v>
      </c>
      <c r="AL652" s="131">
        <v>31</v>
      </c>
      <c r="AM652" s="131">
        <v>130</v>
      </c>
      <c r="AN652" s="133">
        <v>80530</v>
      </c>
      <c r="AO652">
        <f t="shared" si="121"/>
        <v>23031</v>
      </c>
      <c r="AP652" s="74" t="s">
        <v>1579</v>
      </c>
    </row>
    <row r="653" spans="1:42" hidden="1" outlineLevel="1" x14ac:dyDescent="0.2">
      <c r="A653" t="s">
        <v>2595</v>
      </c>
      <c r="B653" s="10" t="s">
        <v>977</v>
      </c>
      <c r="C653" s="1">
        <f t="shared" si="127"/>
        <v>782</v>
      </c>
      <c r="D653" s="7">
        <f t="shared" si="122"/>
        <v>1</v>
      </c>
      <c r="E653" s="7">
        <f t="shared" si="123"/>
        <v>2</v>
      </c>
      <c r="F653" s="7">
        <f t="shared" si="124"/>
        <v>3</v>
      </c>
      <c r="G653" s="1">
        <f t="shared" si="125"/>
        <v>98</v>
      </c>
      <c r="H653" s="2">
        <f t="shared" si="126"/>
        <v>0.12531969309462915</v>
      </c>
      <c r="I653" s="8"/>
      <c r="J653" s="2">
        <f t="shared" si="128"/>
        <v>0.4680306905370844</v>
      </c>
      <c r="K653" s="2">
        <f t="shared" si="129"/>
        <v>0.34271099744245526</v>
      </c>
      <c r="L653" s="2">
        <f t="shared" si="130"/>
        <v>0.15984654731457801</v>
      </c>
      <c r="M653" s="2">
        <f t="shared" si="131"/>
        <v>2.9411764705882387E-2</v>
      </c>
      <c r="N653" s="1">
        <v>366</v>
      </c>
      <c r="O653" s="1">
        <v>268</v>
      </c>
      <c r="P653" s="1">
        <v>125</v>
      </c>
      <c r="Q653" s="1">
        <v>16</v>
      </c>
      <c r="R653" s="1">
        <v>3</v>
      </c>
      <c r="S653" s="68">
        <v>1</v>
      </c>
      <c r="T653" s="1">
        <v>3</v>
      </c>
      <c r="U653" s="1"/>
      <c r="V653" s="1"/>
      <c r="W653" s="1"/>
      <c r="X653" s="1"/>
      <c r="Y653" s="1"/>
      <c r="Z653" s="1"/>
      <c r="AA653" s="1"/>
      <c r="AB653" s="1"/>
      <c r="AG653" t="str">
        <f t="shared" si="132"/>
        <v>Waterford</v>
      </c>
      <c r="AH653" t="s">
        <v>1026</v>
      </c>
      <c r="AI653">
        <v>2</v>
      </c>
      <c r="AK653" s="130">
        <v>23</v>
      </c>
      <c r="AL653" s="131">
        <v>17</v>
      </c>
      <c r="AM653" s="131">
        <v>165</v>
      </c>
      <c r="AN653" s="133">
        <v>80635</v>
      </c>
      <c r="AO653">
        <f t="shared" si="121"/>
        <v>23017</v>
      </c>
      <c r="AP653" s="74" t="s">
        <v>1579</v>
      </c>
    </row>
    <row r="654" spans="1:42" hidden="1" outlineLevel="1" x14ac:dyDescent="0.2">
      <c r="A654" t="s">
        <v>2596</v>
      </c>
      <c r="B654" s="10" t="s">
        <v>977</v>
      </c>
      <c r="C654" s="1">
        <f t="shared" si="127"/>
        <v>6673</v>
      </c>
      <c r="D654" s="7">
        <f t="shared" si="122"/>
        <v>1</v>
      </c>
      <c r="E654" s="7">
        <f t="shared" si="123"/>
        <v>2</v>
      </c>
      <c r="F654" s="7">
        <f t="shared" si="124"/>
        <v>3</v>
      </c>
      <c r="G654" s="1">
        <f t="shared" si="125"/>
        <v>2741</v>
      </c>
      <c r="H654" s="2">
        <f t="shared" si="126"/>
        <v>0.41075977821069981</v>
      </c>
      <c r="I654" s="8"/>
      <c r="J654" s="2">
        <f t="shared" si="128"/>
        <v>0.6322493631050502</v>
      </c>
      <c r="K654" s="2">
        <f t="shared" si="129"/>
        <v>0.22148958489435036</v>
      </c>
      <c r="L654" s="2">
        <f t="shared" si="130"/>
        <v>0.11239322643488686</v>
      </c>
      <c r="M654" s="2">
        <f t="shared" si="131"/>
        <v>3.3867825565712578E-2</v>
      </c>
      <c r="N654" s="1">
        <v>4219</v>
      </c>
      <c r="O654" s="1">
        <v>1478</v>
      </c>
      <c r="P654" s="1">
        <v>750</v>
      </c>
      <c r="Q654" s="1">
        <v>165</v>
      </c>
      <c r="R654" s="1">
        <v>38</v>
      </c>
      <c r="S654" s="68">
        <v>15</v>
      </c>
      <c r="T654" s="1">
        <v>7</v>
      </c>
      <c r="U654" s="1"/>
      <c r="V654" s="1"/>
      <c r="W654" s="1">
        <v>1</v>
      </c>
      <c r="X654" s="1"/>
      <c r="Y654" s="1"/>
      <c r="Z654" s="1"/>
      <c r="AA654" s="1"/>
      <c r="AB654" s="1"/>
      <c r="AG654" t="str">
        <f t="shared" si="132"/>
        <v>Waterville</v>
      </c>
      <c r="AH654" t="s">
        <v>170</v>
      </c>
      <c r="AI654">
        <v>1</v>
      </c>
      <c r="AK654" s="130">
        <v>23</v>
      </c>
      <c r="AL654" s="131">
        <v>11</v>
      </c>
      <c r="AM654" s="131">
        <v>120</v>
      </c>
      <c r="AN654" s="133">
        <v>80740</v>
      </c>
      <c r="AO654">
        <f t="shared" si="121"/>
        <v>23011</v>
      </c>
      <c r="AP654" s="74" t="s">
        <v>2331</v>
      </c>
    </row>
    <row r="655" spans="1:42" hidden="1" outlineLevel="1" x14ac:dyDescent="0.2">
      <c r="A655" t="s">
        <v>1841</v>
      </c>
      <c r="B655" s="10" t="s">
        <v>977</v>
      </c>
      <c r="C655" s="1">
        <f t="shared" si="127"/>
        <v>679</v>
      </c>
      <c r="D655" s="7">
        <f t="shared" si="122"/>
        <v>1</v>
      </c>
      <c r="E655" s="7">
        <f t="shared" si="123"/>
        <v>2</v>
      </c>
      <c r="F655" s="7">
        <f t="shared" si="124"/>
        <v>3</v>
      </c>
      <c r="G655" s="1">
        <f t="shared" si="125"/>
        <v>49</v>
      </c>
      <c r="H655" s="2">
        <f t="shared" si="126"/>
        <v>7.2164948453608241E-2</v>
      </c>
      <c r="I655" s="8"/>
      <c r="J655" s="2">
        <f t="shared" si="128"/>
        <v>0.45066273932253315</v>
      </c>
      <c r="K655" s="2">
        <f t="shared" si="129"/>
        <v>0.37849779086892488</v>
      </c>
      <c r="L655" s="2">
        <f t="shared" si="130"/>
        <v>0.1251840942562592</v>
      </c>
      <c r="M655" s="2">
        <f t="shared" si="131"/>
        <v>4.5655375552282829E-2</v>
      </c>
      <c r="N655" s="1">
        <v>306</v>
      </c>
      <c r="O655" s="1">
        <v>257</v>
      </c>
      <c r="P655" s="1">
        <v>85</v>
      </c>
      <c r="Q655" s="1">
        <v>29</v>
      </c>
      <c r="R655" s="1">
        <v>0</v>
      </c>
      <c r="S655" s="68">
        <v>1</v>
      </c>
      <c r="T655" s="1">
        <v>1</v>
      </c>
      <c r="U655" s="1"/>
      <c r="V655" s="1"/>
      <c r="W655" s="1"/>
      <c r="X655" s="1"/>
      <c r="Y655" s="1"/>
      <c r="Z655" s="1"/>
      <c r="AA655" s="1"/>
      <c r="AB655" s="1"/>
      <c r="AG655" t="str">
        <f t="shared" si="132"/>
        <v>Wayne</v>
      </c>
      <c r="AH655" t="s">
        <v>170</v>
      </c>
      <c r="AI655">
        <v>2</v>
      </c>
      <c r="AK655" s="130">
        <v>23</v>
      </c>
      <c r="AL655" s="131">
        <v>11</v>
      </c>
      <c r="AM655" s="131">
        <v>125</v>
      </c>
      <c r="AN655" s="133">
        <v>80880</v>
      </c>
      <c r="AO655">
        <f t="shared" si="121"/>
        <v>23011</v>
      </c>
      <c r="AP655" s="74" t="s">
        <v>1579</v>
      </c>
    </row>
    <row r="656" spans="1:42" hidden="1" outlineLevel="1" x14ac:dyDescent="0.2">
      <c r="A656" t="s">
        <v>797</v>
      </c>
      <c r="B656" s="10" t="s">
        <v>977</v>
      </c>
      <c r="C656" s="1">
        <f t="shared" si="127"/>
        <v>33</v>
      </c>
      <c r="D656" s="7">
        <f t="shared" si="122"/>
        <v>1</v>
      </c>
      <c r="E656" s="7">
        <f t="shared" si="123"/>
        <v>2</v>
      </c>
      <c r="F656" s="7">
        <f t="shared" si="124"/>
        <v>2</v>
      </c>
      <c r="G656" s="1">
        <f t="shared" si="125"/>
        <v>18</v>
      </c>
      <c r="H656" s="2">
        <f t="shared" si="126"/>
        <v>0.54545454545454541</v>
      </c>
      <c r="I656" s="8"/>
      <c r="J656" s="2">
        <f t="shared" si="128"/>
        <v>0.69696969696969702</v>
      </c>
      <c r="K656" s="2">
        <f t="shared" si="129"/>
        <v>0.15151515151515152</v>
      </c>
      <c r="L656" s="2">
        <f t="shared" si="130"/>
        <v>0.15151515151515152</v>
      </c>
      <c r="M656" s="2">
        <f t="shared" si="131"/>
        <v>-5.5511151231257827E-17</v>
      </c>
      <c r="N656" s="1">
        <v>23</v>
      </c>
      <c r="O656" s="1">
        <v>5</v>
      </c>
      <c r="P656" s="1">
        <v>5</v>
      </c>
      <c r="Q656" s="1">
        <v>0</v>
      </c>
      <c r="R656" s="1">
        <v>0</v>
      </c>
      <c r="S656" s="68">
        <v>0</v>
      </c>
      <c r="T656" s="1">
        <v>0</v>
      </c>
      <c r="U656" s="1"/>
      <c r="V656" s="1"/>
      <c r="W656" s="1"/>
      <c r="X656" s="1"/>
      <c r="Y656" s="1"/>
      <c r="Z656" s="1"/>
      <c r="AA656" s="1"/>
      <c r="AB656" s="1"/>
      <c r="AG656" t="str">
        <f t="shared" si="132"/>
        <v>Webster</v>
      </c>
      <c r="AH656" t="s">
        <v>713</v>
      </c>
      <c r="AI656">
        <v>2</v>
      </c>
      <c r="AK656" s="130">
        <v>23</v>
      </c>
      <c r="AL656" s="131">
        <v>19</v>
      </c>
      <c r="AM656" s="131">
        <v>300</v>
      </c>
      <c r="AN656" s="133">
        <v>81055</v>
      </c>
      <c r="AO656">
        <f t="shared" si="121"/>
        <v>23019</v>
      </c>
      <c r="AP656" s="74" t="s">
        <v>3327</v>
      </c>
    </row>
    <row r="657" spans="1:42" hidden="1" outlineLevel="1" x14ac:dyDescent="0.2">
      <c r="A657" t="s">
        <v>1200</v>
      </c>
      <c r="B657" s="10" t="s">
        <v>977</v>
      </c>
      <c r="C657" s="1">
        <f t="shared" si="127"/>
        <v>257</v>
      </c>
      <c r="D657" s="7">
        <f t="shared" si="122"/>
        <v>1</v>
      </c>
      <c r="E657" s="7">
        <f t="shared" si="123"/>
        <v>2</v>
      </c>
      <c r="F657" s="7">
        <f t="shared" si="124"/>
        <v>3</v>
      </c>
      <c r="G657" s="1">
        <f t="shared" si="125"/>
        <v>53</v>
      </c>
      <c r="H657" s="2">
        <f t="shared" si="126"/>
        <v>0.20622568093385213</v>
      </c>
      <c r="I657" s="8"/>
      <c r="J657" s="2">
        <f t="shared" si="128"/>
        <v>0.50972762645914393</v>
      </c>
      <c r="K657" s="2">
        <f t="shared" si="129"/>
        <v>0.30350194552529181</v>
      </c>
      <c r="L657" s="2">
        <f t="shared" si="130"/>
        <v>0.14396887159533073</v>
      </c>
      <c r="M657" s="2">
        <f t="shared" si="131"/>
        <v>4.2801556420233533E-2</v>
      </c>
      <c r="N657" s="1">
        <v>131</v>
      </c>
      <c r="O657" s="1">
        <v>78</v>
      </c>
      <c r="P657" s="1">
        <v>37</v>
      </c>
      <c r="Q657" s="1">
        <v>11</v>
      </c>
      <c r="R657" s="1">
        <v>0</v>
      </c>
      <c r="S657" s="68">
        <v>0</v>
      </c>
      <c r="T657" s="1">
        <v>0</v>
      </c>
      <c r="U657" s="1"/>
      <c r="V657" s="1"/>
      <c r="W657" s="1"/>
      <c r="X657" s="1"/>
      <c r="Y657" s="1"/>
      <c r="Z657" s="1"/>
      <c r="AA657" s="1"/>
      <c r="AB657" s="1"/>
      <c r="AG657" t="str">
        <f t="shared" si="132"/>
        <v>Weld</v>
      </c>
      <c r="AH657" t="s">
        <v>2231</v>
      </c>
      <c r="AI657">
        <v>2</v>
      </c>
      <c r="AK657" s="130">
        <v>23</v>
      </c>
      <c r="AL657" s="131">
        <v>7</v>
      </c>
      <c r="AM657" s="131">
        <v>100</v>
      </c>
      <c r="AN657" s="133">
        <v>81300</v>
      </c>
      <c r="AO657">
        <f t="shared" si="121"/>
        <v>23007</v>
      </c>
      <c r="AP657" s="74" t="s">
        <v>1579</v>
      </c>
    </row>
    <row r="658" spans="1:42" hidden="1" outlineLevel="1" x14ac:dyDescent="0.2">
      <c r="A658" t="s">
        <v>1668</v>
      </c>
      <c r="B658" s="10" t="s">
        <v>977</v>
      </c>
      <c r="C658" s="1">
        <f t="shared" si="127"/>
        <v>143</v>
      </c>
      <c r="D658" s="7">
        <f t="shared" si="122"/>
        <v>1</v>
      </c>
      <c r="E658" s="7">
        <f t="shared" si="123"/>
        <v>3</v>
      </c>
      <c r="F658" s="7">
        <f t="shared" si="124"/>
        <v>2</v>
      </c>
      <c r="G658" s="1">
        <f t="shared" si="125"/>
        <v>91</v>
      </c>
      <c r="H658" s="2">
        <f t="shared" si="126"/>
        <v>0.63636363636363635</v>
      </c>
      <c r="I658" s="8"/>
      <c r="J658" s="2">
        <f t="shared" si="128"/>
        <v>0.75524475524475521</v>
      </c>
      <c r="K658" s="2">
        <f t="shared" si="129"/>
        <v>9.0909090909090912E-2</v>
      </c>
      <c r="L658" s="2">
        <f t="shared" si="130"/>
        <v>0.11888111888111888</v>
      </c>
      <c r="M658" s="2">
        <f t="shared" si="131"/>
        <v>3.4965034965035002E-2</v>
      </c>
      <c r="N658" s="1">
        <v>108</v>
      </c>
      <c r="O658" s="1">
        <v>13</v>
      </c>
      <c r="P658" s="1">
        <v>17</v>
      </c>
      <c r="Q658" s="1">
        <v>4</v>
      </c>
      <c r="R658" s="1">
        <v>1</v>
      </c>
      <c r="S658" s="68">
        <v>0</v>
      </c>
      <c r="T658" s="1">
        <v>0</v>
      </c>
      <c r="U658" s="1"/>
      <c r="V658" s="1"/>
      <c r="W658" s="1"/>
      <c r="X658" s="1"/>
      <c r="Y658" s="1"/>
      <c r="Z658" s="1"/>
      <c r="AA658" s="1"/>
      <c r="AB658" s="1"/>
      <c r="AG658" t="str">
        <f t="shared" si="132"/>
        <v>Wellington</v>
      </c>
      <c r="AH658" t="s">
        <v>727</v>
      </c>
      <c r="AI658">
        <v>2</v>
      </c>
      <c r="AK658" s="130">
        <v>23</v>
      </c>
      <c r="AL658" s="131">
        <v>21</v>
      </c>
      <c r="AM658" s="131">
        <v>95</v>
      </c>
      <c r="AN658" s="133">
        <v>81405</v>
      </c>
      <c r="AO658">
        <f t="shared" si="121"/>
        <v>23021</v>
      </c>
      <c r="AP658" s="74" t="s">
        <v>1579</v>
      </c>
    </row>
    <row r="659" spans="1:42" hidden="1" outlineLevel="1" x14ac:dyDescent="0.2">
      <c r="A659" t="s">
        <v>1856</v>
      </c>
      <c r="B659" s="10" t="s">
        <v>977</v>
      </c>
      <c r="C659" s="1">
        <f t="shared" si="127"/>
        <v>4222</v>
      </c>
      <c r="D659" s="7">
        <f t="shared" si="122"/>
        <v>1</v>
      </c>
      <c r="E659" s="7">
        <f t="shared" si="123"/>
        <v>2</v>
      </c>
      <c r="F659" s="7">
        <f t="shared" si="124"/>
        <v>3</v>
      </c>
      <c r="G659" s="1">
        <f t="shared" si="125"/>
        <v>451</v>
      </c>
      <c r="H659" s="2">
        <f t="shared" si="126"/>
        <v>0.10682141165324491</v>
      </c>
      <c r="I659" s="8"/>
      <c r="J659" s="2">
        <f t="shared" si="128"/>
        <v>0.46399810516342965</v>
      </c>
      <c r="K659" s="2">
        <f t="shared" si="129"/>
        <v>0.35717669351018477</v>
      </c>
      <c r="L659" s="2">
        <f t="shared" si="130"/>
        <v>0.15371861676930365</v>
      </c>
      <c r="M659" s="2">
        <f t="shared" si="131"/>
        <v>2.5106584557081923E-2</v>
      </c>
      <c r="N659" s="1">
        <v>1959</v>
      </c>
      <c r="O659" s="1">
        <v>1508</v>
      </c>
      <c r="P659" s="1">
        <v>649</v>
      </c>
      <c r="Q659" s="1">
        <v>72</v>
      </c>
      <c r="R659" s="1">
        <v>18</v>
      </c>
      <c r="S659" s="68">
        <v>5</v>
      </c>
      <c r="T659" s="1">
        <v>8</v>
      </c>
      <c r="U659" s="1"/>
      <c r="V659" s="1"/>
      <c r="W659" s="1">
        <v>3</v>
      </c>
      <c r="X659" s="1"/>
      <c r="Y659" s="1"/>
      <c r="Z659" s="1"/>
      <c r="AA659" s="1"/>
      <c r="AB659" s="1"/>
      <c r="AG659" t="str">
        <f t="shared" si="132"/>
        <v>Wells</v>
      </c>
      <c r="AH659" t="s">
        <v>2961</v>
      </c>
      <c r="AI659">
        <v>1</v>
      </c>
      <c r="AK659" s="130">
        <v>23</v>
      </c>
      <c r="AL659" s="131">
        <v>31</v>
      </c>
      <c r="AM659" s="131">
        <v>135</v>
      </c>
      <c r="AN659" s="133">
        <v>81475</v>
      </c>
      <c r="AO659">
        <f t="shared" si="121"/>
        <v>23031</v>
      </c>
      <c r="AP659" s="74" t="s">
        <v>1579</v>
      </c>
    </row>
    <row r="660" spans="1:42" hidden="1" outlineLevel="1" x14ac:dyDescent="0.2">
      <c r="A660" t="s">
        <v>1669</v>
      </c>
      <c r="B660" s="10" t="s">
        <v>977</v>
      </c>
      <c r="C660" s="1">
        <f t="shared" si="127"/>
        <v>75</v>
      </c>
      <c r="D660" s="7">
        <f t="shared" si="122"/>
        <v>1</v>
      </c>
      <c r="E660" s="7">
        <f t="shared" si="123"/>
        <v>3</v>
      </c>
      <c r="F660" s="7">
        <f t="shared" si="124"/>
        <v>2</v>
      </c>
      <c r="G660" s="1">
        <f t="shared" si="125"/>
        <v>26</v>
      </c>
      <c r="H660" s="2">
        <f t="shared" si="126"/>
        <v>0.34666666666666668</v>
      </c>
      <c r="I660" s="8"/>
      <c r="J660" s="2">
        <f t="shared" si="128"/>
        <v>0.57333333333333336</v>
      </c>
      <c r="K660" s="2">
        <f t="shared" si="129"/>
        <v>0.18666666666666668</v>
      </c>
      <c r="L660" s="2">
        <f t="shared" si="130"/>
        <v>0.22666666666666666</v>
      </c>
      <c r="M660" s="2">
        <f t="shared" si="131"/>
        <v>1.3333333333333308E-2</v>
      </c>
      <c r="N660" s="1">
        <v>43</v>
      </c>
      <c r="O660" s="1">
        <v>14</v>
      </c>
      <c r="P660" s="1">
        <v>17</v>
      </c>
      <c r="Q660" s="1">
        <v>0</v>
      </c>
      <c r="R660" s="1">
        <v>0</v>
      </c>
      <c r="S660" s="68">
        <v>0</v>
      </c>
      <c r="T660" s="1">
        <v>1</v>
      </c>
      <c r="U660" s="1"/>
      <c r="V660" s="1"/>
      <c r="W660" s="1"/>
      <c r="X660" s="1"/>
      <c r="Y660" s="1"/>
      <c r="Z660" s="1"/>
      <c r="AA660" s="1"/>
      <c r="AB660" s="1"/>
      <c r="AG660" t="str">
        <f t="shared" si="132"/>
        <v>Wesley</v>
      </c>
      <c r="AH660" t="s">
        <v>3298</v>
      </c>
      <c r="AI660">
        <v>2</v>
      </c>
      <c r="AK660" s="130">
        <v>23</v>
      </c>
      <c r="AL660" s="131">
        <v>29</v>
      </c>
      <c r="AM660" s="131">
        <v>215</v>
      </c>
      <c r="AN660" s="133">
        <v>81685</v>
      </c>
      <c r="AO660">
        <f t="shared" si="121"/>
        <v>23029</v>
      </c>
      <c r="AP660" s="74" t="s">
        <v>1579</v>
      </c>
    </row>
    <row r="661" spans="1:42" hidden="1" outlineLevel="1" x14ac:dyDescent="0.2">
      <c r="A661" t="s">
        <v>3272</v>
      </c>
      <c r="B661" s="10" t="s">
        <v>977</v>
      </c>
      <c r="C661" s="1">
        <f t="shared" si="127"/>
        <v>990</v>
      </c>
      <c r="D661" s="7">
        <f t="shared" si="122"/>
        <v>1</v>
      </c>
      <c r="E661" s="7">
        <f t="shared" si="123"/>
        <v>2</v>
      </c>
      <c r="F661" s="7">
        <f t="shared" si="124"/>
        <v>3</v>
      </c>
      <c r="G661" s="1">
        <f t="shared" si="125"/>
        <v>188</v>
      </c>
      <c r="H661" s="2">
        <f t="shared" si="126"/>
        <v>0.1898989898989899</v>
      </c>
      <c r="I661" s="8"/>
      <c r="J661" s="2">
        <f t="shared" si="128"/>
        <v>0.50101010101010102</v>
      </c>
      <c r="K661" s="2">
        <f t="shared" si="129"/>
        <v>0.31111111111111112</v>
      </c>
      <c r="L661" s="2">
        <f t="shared" si="130"/>
        <v>0.15454545454545454</v>
      </c>
      <c r="M661" s="2">
        <f t="shared" si="131"/>
        <v>3.3333333333333326E-2</v>
      </c>
      <c r="N661" s="1">
        <v>496</v>
      </c>
      <c r="O661" s="1">
        <v>308</v>
      </c>
      <c r="P661" s="1">
        <v>153</v>
      </c>
      <c r="Q661" s="1">
        <v>25</v>
      </c>
      <c r="R661" s="1">
        <v>6</v>
      </c>
      <c r="S661" s="68">
        <v>2</v>
      </c>
      <c r="T661" s="1">
        <v>0</v>
      </c>
      <c r="U661" s="1"/>
      <c r="V661" s="1"/>
      <c r="W661" s="1"/>
      <c r="X661" s="1"/>
      <c r="Y661" s="1"/>
      <c r="Z661" s="1"/>
      <c r="AA661" s="1"/>
      <c r="AB661" s="1"/>
      <c r="AG661" t="str">
        <f t="shared" si="132"/>
        <v>West Bath</v>
      </c>
      <c r="AH661" t="s">
        <v>499</v>
      </c>
      <c r="AI661">
        <v>1</v>
      </c>
      <c r="AK661" s="130">
        <v>23</v>
      </c>
      <c r="AL661" s="131">
        <v>23</v>
      </c>
      <c r="AM661" s="131">
        <v>45</v>
      </c>
      <c r="AN661" s="133">
        <v>81930</v>
      </c>
      <c r="AO661">
        <f t="shared" si="121"/>
        <v>23023</v>
      </c>
      <c r="AP661" s="74" t="s">
        <v>1579</v>
      </c>
    </row>
    <row r="662" spans="1:42" hidden="1" outlineLevel="1" x14ac:dyDescent="0.2">
      <c r="A662" t="s">
        <v>3407</v>
      </c>
      <c r="B662" s="10" t="s">
        <v>977</v>
      </c>
      <c r="C662" s="1">
        <f t="shared" si="127"/>
        <v>40</v>
      </c>
      <c r="D662" s="7">
        <f t="shared" si="122"/>
        <v>1</v>
      </c>
      <c r="E662" s="7">
        <f t="shared" si="123"/>
        <v>2</v>
      </c>
      <c r="F662" s="7">
        <f t="shared" si="124"/>
        <v>3</v>
      </c>
      <c r="G662" s="1">
        <f t="shared" si="125"/>
        <v>10</v>
      </c>
      <c r="H662" s="2">
        <f t="shared" si="126"/>
        <v>0.25</v>
      </c>
      <c r="I662" s="8"/>
      <c r="J662" s="2">
        <f t="shared" si="128"/>
        <v>0.6</v>
      </c>
      <c r="K662" s="2">
        <f t="shared" si="129"/>
        <v>0.35</v>
      </c>
      <c r="L662" s="2">
        <f t="shared" si="130"/>
        <v>0.05</v>
      </c>
      <c r="M662" s="2">
        <f t="shared" si="131"/>
        <v>4.163336342344337E-17</v>
      </c>
      <c r="N662" s="1">
        <v>24</v>
      </c>
      <c r="O662" s="1">
        <v>14</v>
      </c>
      <c r="P662" s="1">
        <v>2</v>
      </c>
      <c r="Q662" s="1">
        <v>0</v>
      </c>
      <c r="R662" s="1">
        <v>0</v>
      </c>
      <c r="S662" s="68">
        <v>0</v>
      </c>
      <c r="T662" s="1">
        <v>0</v>
      </c>
      <c r="U662" s="1"/>
      <c r="V662" s="1"/>
      <c r="W662" s="1"/>
      <c r="X662" s="1"/>
      <c r="Y662" s="1"/>
      <c r="Z662" s="1"/>
      <c r="AA662" s="1"/>
      <c r="AB662" s="1"/>
      <c r="AG662" t="str">
        <f t="shared" si="132"/>
        <v>West Forks</v>
      </c>
      <c r="AH662" t="s">
        <v>2138</v>
      </c>
      <c r="AI662">
        <v>2</v>
      </c>
      <c r="AK662" s="130">
        <v>23</v>
      </c>
      <c r="AL662" s="131">
        <v>25</v>
      </c>
      <c r="AM662" s="131">
        <v>165</v>
      </c>
      <c r="AN662" s="133">
        <v>82840</v>
      </c>
      <c r="AO662">
        <f t="shared" si="121"/>
        <v>23025</v>
      </c>
      <c r="AP662" s="74" t="s">
        <v>3327</v>
      </c>
    </row>
    <row r="663" spans="1:42" hidden="1" outlineLevel="1" x14ac:dyDescent="0.2">
      <c r="A663" t="s">
        <v>1504</v>
      </c>
      <c r="B663" s="10" t="s">
        <v>977</v>
      </c>
      <c r="C663" s="1">
        <f t="shared" si="127"/>
        <v>1379</v>
      </c>
      <c r="D663" s="7">
        <f t="shared" si="122"/>
        <v>1</v>
      </c>
      <c r="E663" s="7">
        <f t="shared" si="123"/>
        <v>2</v>
      </c>
      <c r="F663" s="7">
        <f t="shared" si="124"/>
        <v>3</v>
      </c>
      <c r="G663" s="1">
        <f t="shared" si="125"/>
        <v>366</v>
      </c>
      <c r="H663" s="2">
        <f t="shared" si="126"/>
        <v>0.26540971718636691</v>
      </c>
      <c r="I663" s="8"/>
      <c r="J663" s="2">
        <f t="shared" si="128"/>
        <v>0.5155910079767948</v>
      </c>
      <c r="K663" s="2">
        <f t="shared" si="129"/>
        <v>0.25018129079042783</v>
      </c>
      <c r="L663" s="2">
        <f t="shared" si="130"/>
        <v>0.20667150108774474</v>
      </c>
      <c r="M663" s="2">
        <f t="shared" si="131"/>
        <v>2.7556200145032628E-2</v>
      </c>
      <c r="N663" s="1">
        <v>711</v>
      </c>
      <c r="O663" s="1">
        <v>345</v>
      </c>
      <c r="P663" s="1">
        <v>285</v>
      </c>
      <c r="Q663" s="1">
        <v>28</v>
      </c>
      <c r="R663" s="1">
        <v>5</v>
      </c>
      <c r="S663" s="68">
        <v>4</v>
      </c>
      <c r="T663" s="1">
        <v>1</v>
      </c>
      <c r="U663" s="1"/>
      <c r="V663" s="1"/>
      <c r="W663" s="1"/>
      <c r="X663" s="1"/>
      <c r="Y663" s="1"/>
      <c r="Z663" s="1"/>
      <c r="AA663" s="1"/>
      <c r="AB663" s="1"/>
      <c r="AG663" t="str">
        <f t="shared" si="132"/>
        <v>West Gardiner</v>
      </c>
      <c r="AH663" t="s">
        <v>170</v>
      </c>
      <c r="AI663">
        <v>1</v>
      </c>
      <c r="AK663" s="130">
        <v>23</v>
      </c>
      <c r="AL663" s="131">
        <v>11</v>
      </c>
      <c r="AM663" s="131">
        <v>130</v>
      </c>
      <c r="AN663" s="133">
        <v>82945</v>
      </c>
      <c r="AO663">
        <f t="shared" si="121"/>
        <v>23011</v>
      </c>
      <c r="AP663" s="74" t="s">
        <v>1579</v>
      </c>
    </row>
    <row r="664" spans="1:42" hidden="1" outlineLevel="1" x14ac:dyDescent="0.2">
      <c r="A664" t="s">
        <v>1535</v>
      </c>
      <c r="B664" s="10" t="s">
        <v>977</v>
      </c>
      <c r="C664" s="1">
        <f t="shared" si="127"/>
        <v>728</v>
      </c>
      <c r="D664" s="7">
        <f t="shared" si="122"/>
        <v>1</v>
      </c>
      <c r="E664" s="7">
        <f t="shared" si="123"/>
        <v>2</v>
      </c>
      <c r="F664" s="7">
        <f t="shared" si="124"/>
        <v>3</v>
      </c>
      <c r="G664" s="1">
        <f t="shared" si="125"/>
        <v>138</v>
      </c>
      <c r="H664" s="2">
        <f t="shared" si="126"/>
        <v>0.18956043956043955</v>
      </c>
      <c r="I664" s="8"/>
      <c r="J664" s="2">
        <f t="shared" si="128"/>
        <v>0.49313186813186816</v>
      </c>
      <c r="K664" s="2">
        <f t="shared" si="129"/>
        <v>0.30357142857142855</v>
      </c>
      <c r="L664" s="2">
        <f t="shared" si="130"/>
        <v>0.17032967032967034</v>
      </c>
      <c r="M664" s="2">
        <f t="shared" si="131"/>
        <v>3.2967032967032961E-2</v>
      </c>
      <c r="N664" s="1">
        <v>359</v>
      </c>
      <c r="O664" s="1">
        <v>221</v>
      </c>
      <c r="P664" s="1">
        <v>124</v>
      </c>
      <c r="Q664" s="1">
        <v>15</v>
      </c>
      <c r="R664" s="1">
        <v>5</v>
      </c>
      <c r="S664" s="68">
        <v>4</v>
      </c>
      <c r="T664" s="1">
        <v>0</v>
      </c>
      <c r="U664" s="1"/>
      <c r="V664" s="1"/>
      <c r="W664" s="1"/>
      <c r="X664" s="1"/>
      <c r="Y664" s="1"/>
      <c r="Z664" s="1"/>
      <c r="AA664" s="1"/>
      <c r="AB664" s="1"/>
      <c r="AG664" t="str">
        <f t="shared" si="132"/>
        <v>West Paris</v>
      </c>
      <c r="AH664" t="s">
        <v>1026</v>
      </c>
      <c r="AI664">
        <v>2</v>
      </c>
      <c r="AK664" s="130">
        <v>23</v>
      </c>
      <c r="AL664" s="131">
        <v>17</v>
      </c>
      <c r="AM664" s="131">
        <v>170</v>
      </c>
      <c r="AN664" s="133">
        <v>83890</v>
      </c>
      <c r="AO664">
        <f t="shared" si="121"/>
        <v>23017</v>
      </c>
      <c r="AP664" s="74" t="s">
        <v>1579</v>
      </c>
    </row>
    <row r="665" spans="1:42" hidden="1" outlineLevel="1" x14ac:dyDescent="0.2">
      <c r="A665" t="s">
        <v>1449</v>
      </c>
      <c r="B665" s="10" t="s">
        <v>977</v>
      </c>
      <c r="C665" s="1">
        <f t="shared" si="127"/>
        <v>7597</v>
      </c>
      <c r="D665" s="7">
        <f t="shared" si="122"/>
        <v>1</v>
      </c>
      <c r="E665" s="7">
        <f t="shared" si="123"/>
        <v>2</v>
      </c>
      <c r="F665" s="7">
        <f t="shared" si="124"/>
        <v>3</v>
      </c>
      <c r="G665" s="1">
        <f t="shared" si="125"/>
        <v>2187</v>
      </c>
      <c r="H665" s="2">
        <f t="shared" si="126"/>
        <v>0.28787679347110701</v>
      </c>
      <c r="I665" s="8"/>
      <c r="J665" s="2">
        <f t="shared" si="128"/>
        <v>0.5756219560352771</v>
      </c>
      <c r="K665" s="2">
        <f t="shared" si="129"/>
        <v>0.28774516256417004</v>
      </c>
      <c r="L665" s="2">
        <f t="shared" si="130"/>
        <v>0.11372910359352376</v>
      </c>
      <c r="M665" s="2">
        <f t="shared" si="131"/>
        <v>2.2903777807029096E-2</v>
      </c>
      <c r="N665" s="1">
        <v>4373</v>
      </c>
      <c r="O665" s="1">
        <v>2186</v>
      </c>
      <c r="P665" s="1">
        <v>864</v>
      </c>
      <c r="Q665" s="1">
        <v>106</v>
      </c>
      <c r="R665" s="1">
        <v>48</v>
      </c>
      <c r="S665" s="68">
        <v>15</v>
      </c>
      <c r="T665" s="1">
        <v>3</v>
      </c>
      <c r="U665" s="1"/>
      <c r="V665" s="1"/>
      <c r="W665" s="1">
        <v>2</v>
      </c>
      <c r="X665" s="1"/>
      <c r="Y665" s="1"/>
      <c r="Z665" s="1"/>
      <c r="AA665" s="1"/>
      <c r="AB665" s="1"/>
      <c r="AG665" t="str">
        <f t="shared" si="132"/>
        <v>Westbrook</v>
      </c>
      <c r="AH665" t="s">
        <v>2220</v>
      </c>
      <c r="AI665">
        <v>1</v>
      </c>
      <c r="AK665" s="130">
        <v>23</v>
      </c>
      <c r="AL665" s="131">
        <v>5</v>
      </c>
      <c r="AM665" s="131">
        <v>120</v>
      </c>
      <c r="AN665" s="133">
        <v>82105</v>
      </c>
      <c r="AO665">
        <f t="shared" si="121"/>
        <v>23005</v>
      </c>
      <c r="AP665" s="74" t="s">
        <v>2331</v>
      </c>
    </row>
    <row r="666" spans="1:42" hidden="1" outlineLevel="1" x14ac:dyDescent="0.2">
      <c r="A666" t="s">
        <v>1236</v>
      </c>
      <c r="B666" s="10" t="s">
        <v>977</v>
      </c>
      <c r="C666" s="1">
        <f t="shared" si="127"/>
        <v>265</v>
      </c>
      <c r="D666" s="7">
        <f t="shared" si="122"/>
        <v>1</v>
      </c>
      <c r="E666" s="7">
        <f t="shared" si="123"/>
        <v>2</v>
      </c>
      <c r="F666" s="7">
        <f t="shared" si="124"/>
        <v>3</v>
      </c>
      <c r="G666" s="1">
        <f t="shared" si="125"/>
        <v>13</v>
      </c>
      <c r="H666" s="2">
        <f t="shared" si="126"/>
        <v>4.9056603773584909E-2</v>
      </c>
      <c r="I666" s="8"/>
      <c r="J666" s="2">
        <f t="shared" si="128"/>
        <v>0.44150943396226416</v>
      </c>
      <c r="K666" s="2">
        <f t="shared" si="129"/>
        <v>0.39245283018867927</v>
      </c>
      <c r="L666" s="2">
        <f t="shared" si="130"/>
        <v>0.12452830188679245</v>
      </c>
      <c r="M666" s="2">
        <f t="shared" si="131"/>
        <v>4.1509433962264114E-2</v>
      </c>
      <c r="N666" s="1">
        <v>117</v>
      </c>
      <c r="O666" s="1">
        <v>104</v>
      </c>
      <c r="P666" s="1">
        <v>33</v>
      </c>
      <c r="Q666" s="1">
        <v>8</v>
      </c>
      <c r="R666" s="1">
        <v>1</v>
      </c>
      <c r="S666" s="68">
        <v>2</v>
      </c>
      <c r="T666" s="1">
        <v>0</v>
      </c>
      <c r="U666" s="1"/>
      <c r="V666" s="1"/>
      <c r="W666" s="1"/>
      <c r="X666" s="1"/>
      <c r="Y666" s="1"/>
      <c r="Z666" s="1"/>
      <c r="AA666" s="1"/>
      <c r="AB666" s="1"/>
      <c r="AG666" t="str">
        <f t="shared" si="132"/>
        <v>Westfield</v>
      </c>
      <c r="AH666" t="s">
        <v>512</v>
      </c>
      <c r="AI666">
        <v>2</v>
      </c>
      <c r="AK666" s="130">
        <v>23</v>
      </c>
      <c r="AL666" s="131">
        <v>3</v>
      </c>
      <c r="AM666" s="131">
        <v>325</v>
      </c>
      <c r="AN666" s="133">
        <v>82770</v>
      </c>
      <c r="AO666">
        <f t="shared" si="121"/>
        <v>23003</v>
      </c>
      <c r="AP666" s="74" t="s">
        <v>1579</v>
      </c>
    </row>
    <row r="667" spans="1:42" hidden="1" outlineLevel="1" x14ac:dyDescent="0.2">
      <c r="A667" t="s">
        <v>1949</v>
      </c>
      <c r="B667" s="10" t="s">
        <v>977</v>
      </c>
      <c r="C667" s="1">
        <f t="shared" si="127"/>
        <v>45</v>
      </c>
      <c r="D667" s="7">
        <f t="shared" si="122"/>
        <v>2</v>
      </c>
      <c r="E667" s="7">
        <f t="shared" si="123"/>
        <v>1</v>
      </c>
      <c r="F667" s="7">
        <f t="shared" si="124"/>
        <v>3</v>
      </c>
      <c r="G667" s="1">
        <f t="shared" si="125"/>
        <v>2</v>
      </c>
      <c r="H667" s="2">
        <f t="shared" si="126"/>
        <v>4.4444444444444446E-2</v>
      </c>
      <c r="I667" s="8"/>
      <c r="J667" s="2">
        <f t="shared" si="128"/>
        <v>0.35555555555555557</v>
      </c>
      <c r="K667" s="2">
        <f t="shared" si="129"/>
        <v>0.4</v>
      </c>
      <c r="L667" s="2">
        <f t="shared" si="130"/>
        <v>0.17777777777777778</v>
      </c>
      <c r="M667" s="2">
        <f t="shared" si="131"/>
        <v>6.6666666666666569E-2</v>
      </c>
      <c r="N667" s="1">
        <v>16</v>
      </c>
      <c r="O667" s="1">
        <v>18</v>
      </c>
      <c r="P667" s="1">
        <v>8</v>
      </c>
      <c r="Q667" s="1">
        <v>3</v>
      </c>
      <c r="R667" s="1">
        <v>0</v>
      </c>
      <c r="S667" s="68">
        <v>0</v>
      </c>
      <c r="T667" s="1">
        <v>0</v>
      </c>
      <c r="U667" s="1"/>
      <c r="V667" s="1"/>
      <c r="W667" s="1"/>
      <c r="X667" s="1"/>
      <c r="Y667" s="1"/>
      <c r="Z667" s="1"/>
      <c r="AA667" s="1"/>
      <c r="AB667" s="1"/>
      <c r="AG667" t="str">
        <f t="shared" si="132"/>
        <v>Westmanland</v>
      </c>
      <c r="AH667" t="s">
        <v>512</v>
      </c>
      <c r="AI667">
        <v>2</v>
      </c>
      <c r="AK667" s="130">
        <v>23</v>
      </c>
      <c r="AL667" s="131">
        <v>3</v>
      </c>
      <c r="AM667" s="131">
        <v>330</v>
      </c>
      <c r="AN667" s="133">
        <v>83540</v>
      </c>
      <c r="AO667">
        <f t="shared" si="121"/>
        <v>23003</v>
      </c>
      <c r="AP667" s="74" t="s">
        <v>1579</v>
      </c>
    </row>
    <row r="668" spans="1:42" hidden="1" outlineLevel="1" x14ac:dyDescent="0.2">
      <c r="A668" t="s">
        <v>1695</v>
      </c>
      <c r="B668" s="10" t="s">
        <v>977</v>
      </c>
      <c r="C668" s="1">
        <f t="shared" si="127"/>
        <v>133</v>
      </c>
      <c r="D668" s="7">
        <f t="shared" si="122"/>
        <v>2</v>
      </c>
      <c r="E668" s="7">
        <f t="shared" si="123"/>
        <v>1</v>
      </c>
      <c r="F668" s="7">
        <f t="shared" si="124"/>
        <v>3</v>
      </c>
      <c r="G668" s="1">
        <f t="shared" si="125"/>
        <v>28</v>
      </c>
      <c r="H668" s="2">
        <f t="shared" si="126"/>
        <v>0.21052631578947367</v>
      </c>
      <c r="I668" s="8"/>
      <c r="J668" s="2">
        <f t="shared" si="128"/>
        <v>0.2857142857142857</v>
      </c>
      <c r="K668" s="2">
        <f t="shared" si="129"/>
        <v>0.49624060150375937</v>
      </c>
      <c r="L668" s="2">
        <f t="shared" si="130"/>
        <v>0.21804511278195488</v>
      </c>
      <c r="M668" s="2">
        <f t="shared" si="131"/>
        <v>5.5511151231257827E-17</v>
      </c>
      <c r="N668" s="1">
        <v>38</v>
      </c>
      <c r="O668" s="1">
        <v>66</v>
      </c>
      <c r="P668" s="1">
        <v>29</v>
      </c>
      <c r="Q668" s="1">
        <v>0</v>
      </c>
      <c r="R668" s="1">
        <v>0</v>
      </c>
      <c r="S668" s="68">
        <v>0</v>
      </c>
      <c r="T668" s="1">
        <v>0</v>
      </c>
      <c r="U668" s="1"/>
      <c r="V668" s="1"/>
      <c r="W668" s="1"/>
      <c r="X668" s="1"/>
      <c r="Y668" s="1"/>
      <c r="Z668" s="1"/>
      <c r="AA668" s="1"/>
      <c r="AB668" s="1"/>
      <c r="AG668" t="str">
        <f t="shared" si="132"/>
        <v>Weston</v>
      </c>
      <c r="AH668" t="s">
        <v>512</v>
      </c>
      <c r="AI668">
        <v>2</v>
      </c>
      <c r="AK668" s="130">
        <v>23</v>
      </c>
      <c r="AL668" s="131">
        <v>3</v>
      </c>
      <c r="AM668" s="131">
        <v>335</v>
      </c>
      <c r="AN668" s="133">
        <v>83785</v>
      </c>
      <c r="AO668">
        <f t="shared" si="121"/>
        <v>23003</v>
      </c>
      <c r="AP668" s="74" t="s">
        <v>1579</v>
      </c>
    </row>
    <row r="669" spans="1:42" hidden="1" outlineLevel="1" x14ac:dyDescent="0.2">
      <c r="A669" t="s">
        <v>401</v>
      </c>
      <c r="B669" s="10" t="s">
        <v>977</v>
      </c>
      <c r="C669" s="1">
        <f t="shared" si="127"/>
        <v>473</v>
      </c>
      <c r="D669" s="7">
        <f t="shared" si="122"/>
        <v>2</v>
      </c>
      <c r="E669" s="7">
        <f t="shared" si="123"/>
        <v>1</v>
      </c>
      <c r="F669" s="7">
        <f t="shared" si="124"/>
        <v>3</v>
      </c>
      <c r="G669" s="1">
        <f t="shared" si="125"/>
        <v>9</v>
      </c>
      <c r="H669" s="2">
        <f t="shared" si="126"/>
        <v>1.9027484143763214E-2</v>
      </c>
      <c r="I669" s="8"/>
      <c r="J669" s="2">
        <f t="shared" si="128"/>
        <v>0.3763213530655391</v>
      </c>
      <c r="K669" s="2">
        <f t="shared" si="129"/>
        <v>0.39534883720930231</v>
      </c>
      <c r="L669" s="2">
        <f t="shared" si="130"/>
        <v>0.18816067653276955</v>
      </c>
      <c r="M669" s="2">
        <f t="shared" si="131"/>
        <v>4.0169133192388989E-2</v>
      </c>
      <c r="N669" s="1">
        <v>178</v>
      </c>
      <c r="O669" s="1">
        <v>187</v>
      </c>
      <c r="P669" s="1">
        <v>89</v>
      </c>
      <c r="Q669" s="1">
        <v>18</v>
      </c>
      <c r="R669" s="1">
        <v>1</v>
      </c>
      <c r="S669" s="68">
        <v>0</v>
      </c>
      <c r="T669" s="1">
        <v>0</v>
      </c>
      <c r="U669" s="1"/>
      <c r="V669" s="1"/>
      <c r="W669" s="1"/>
      <c r="X669" s="1"/>
      <c r="Y669" s="1"/>
      <c r="Z669" s="1"/>
      <c r="AA669" s="1"/>
      <c r="AB669" s="1"/>
      <c r="AG669" t="str">
        <f t="shared" si="132"/>
        <v>Westport</v>
      </c>
      <c r="AH669" t="s">
        <v>2585</v>
      </c>
      <c r="AI669">
        <v>1</v>
      </c>
      <c r="AK669" s="130">
        <v>23</v>
      </c>
      <c r="AL669" s="131">
        <v>15</v>
      </c>
      <c r="AM669" s="131">
        <v>92</v>
      </c>
      <c r="AN669" s="133">
        <v>84135</v>
      </c>
      <c r="AO669">
        <f t="shared" si="121"/>
        <v>23015</v>
      </c>
      <c r="AP669" s="74" t="s">
        <v>1579</v>
      </c>
    </row>
    <row r="670" spans="1:42" hidden="1" outlineLevel="1" x14ac:dyDescent="0.2">
      <c r="A670" t="s">
        <v>1206</v>
      </c>
      <c r="B670" s="10" t="s">
        <v>977</v>
      </c>
      <c r="C670" s="1">
        <f t="shared" si="127"/>
        <v>1002</v>
      </c>
      <c r="D670" s="7">
        <f t="shared" si="122"/>
        <v>1</v>
      </c>
      <c r="E670" s="7">
        <f t="shared" si="123"/>
        <v>2</v>
      </c>
      <c r="F670" s="7">
        <f t="shared" si="124"/>
        <v>3</v>
      </c>
      <c r="G670" s="1">
        <f t="shared" si="125"/>
        <v>279</v>
      </c>
      <c r="H670" s="2">
        <f t="shared" si="126"/>
        <v>0.27844311377245506</v>
      </c>
      <c r="I670" s="8"/>
      <c r="J670" s="2">
        <f t="shared" si="128"/>
        <v>0.52994011976047906</v>
      </c>
      <c r="K670" s="2">
        <f t="shared" si="129"/>
        <v>0.25149700598802394</v>
      </c>
      <c r="L670" s="2">
        <f t="shared" si="130"/>
        <v>0.16467065868263472</v>
      </c>
      <c r="M670" s="2">
        <f t="shared" si="131"/>
        <v>5.3892215568862284E-2</v>
      </c>
      <c r="N670" s="1">
        <v>531</v>
      </c>
      <c r="O670" s="1">
        <v>252</v>
      </c>
      <c r="P670" s="1">
        <v>165</v>
      </c>
      <c r="Q670" s="1">
        <v>41</v>
      </c>
      <c r="R670" s="1">
        <v>5</v>
      </c>
      <c r="S670" s="68">
        <v>4</v>
      </c>
      <c r="T670" s="1">
        <v>4</v>
      </c>
      <c r="U670" s="1"/>
      <c r="V670" s="1"/>
      <c r="W670" s="1"/>
      <c r="X670" s="1"/>
      <c r="Y670" s="1"/>
      <c r="Z670" s="1"/>
      <c r="AA670" s="1"/>
      <c r="AB670" s="1"/>
      <c r="AG670" t="str">
        <f t="shared" si="132"/>
        <v>Whitefield</v>
      </c>
      <c r="AH670" t="s">
        <v>2585</v>
      </c>
      <c r="AI670">
        <v>1</v>
      </c>
      <c r="AK670" s="130">
        <v>23</v>
      </c>
      <c r="AL670" s="131">
        <v>15</v>
      </c>
      <c r="AM670" s="131">
        <v>95</v>
      </c>
      <c r="AN670" s="133">
        <v>85010</v>
      </c>
      <c r="AO670">
        <f t="shared" si="121"/>
        <v>23015</v>
      </c>
      <c r="AP670" s="74" t="s">
        <v>1579</v>
      </c>
    </row>
    <row r="671" spans="1:42" hidden="1" outlineLevel="1" x14ac:dyDescent="0.2">
      <c r="A671" t="s">
        <v>324</v>
      </c>
      <c r="B671" s="10" t="s">
        <v>977</v>
      </c>
      <c r="C671" s="1">
        <f t="shared" si="127"/>
        <v>210</v>
      </c>
      <c r="D671" s="7">
        <f t="shared" si="122"/>
        <v>1</v>
      </c>
      <c r="E671" s="7">
        <f t="shared" si="123"/>
        <v>2</v>
      </c>
      <c r="F671" s="7">
        <f t="shared" si="124"/>
        <v>3</v>
      </c>
      <c r="G671" s="1">
        <f t="shared" si="125"/>
        <v>4</v>
      </c>
      <c r="H671" s="2">
        <f t="shared" si="126"/>
        <v>1.9047619047619049E-2</v>
      </c>
      <c r="I671" s="8"/>
      <c r="J671" s="2">
        <f t="shared" si="128"/>
        <v>0.38095238095238093</v>
      </c>
      <c r="K671" s="2">
        <f t="shared" si="129"/>
        <v>0.3619047619047619</v>
      </c>
      <c r="L671" s="2">
        <f t="shared" si="130"/>
        <v>0.19523809523809524</v>
      </c>
      <c r="M671" s="2">
        <f t="shared" si="131"/>
        <v>6.1904761904761935E-2</v>
      </c>
      <c r="N671" s="1">
        <v>80</v>
      </c>
      <c r="O671" s="1">
        <v>76</v>
      </c>
      <c r="P671" s="1">
        <v>41</v>
      </c>
      <c r="Q671" s="1">
        <v>5</v>
      </c>
      <c r="R671" s="1">
        <v>0</v>
      </c>
      <c r="S671" s="68">
        <v>6</v>
      </c>
      <c r="T671" s="1">
        <v>2</v>
      </c>
      <c r="U671" s="1"/>
      <c r="V671" s="1"/>
      <c r="W671" s="1"/>
      <c r="X671" s="1"/>
      <c r="Y671" s="1"/>
      <c r="Z671" s="1"/>
      <c r="AA671" s="1"/>
      <c r="AB671" s="1"/>
      <c r="AG671" t="str">
        <f t="shared" si="132"/>
        <v>Whiting</v>
      </c>
      <c r="AH671" t="s">
        <v>3298</v>
      </c>
      <c r="AI671">
        <v>2</v>
      </c>
      <c r="AK671" s="130">
        <v>23</v>
      </c>
      <c r="AL671" s="131">
        <v>29</v>
      </c>
      <c r="AM671" s="131">
        <v>220</v>
      </c>
      <c r="AN671" s="133">
        <v>85185</v>
      </c>
      <c r="AO671">
        <f t="shared" si="121"/>
        <v>23029</v>
      </c>
      <c r="AP671" s="74" t="s">
        <v>1579</v>
      </c>
    </row>
    <row r="672" spans="1:42" hidden="1" outlineLevel="1" x14ac:dyDescent="0.2">
      <c r="A672" t="s">
        <v>1907</v>
      </c>
      <c r="B672" s="10" t="s">
        <v>977</v>
      </c>
      <c r="C672" s="1">
        <f t="shared" si="127"/>
        <v>128</v>
      </c>
      <c r="D672" s="7">
        <f t="shared" si="122"/>
        <v>1</v>
      </c>
      <c r="E672" s="7">
        <f t="shared" si="123"/>
        <v>2</v>
      </c>
      <c r="F672" s="7">
        <f t="shared" si="124"/>
        <v>3</v>
      </c>
      <c r="G672" s="1">
        <f t="shared" si="125"/>
        <v>24</v>
      </c>
      <c r="H672" s="2">
        <f t="shared" si="126"/>
        <v>0.1875</v>
      </c>
      <c r="I672" s="8"/>
      <c r="J672" s="2">
        <f t="shared" si="128"/>
        <v>0.484375</v>
      </c>
      <c r="K672" s="2">
        <f t="shared" si="129"/>
        <v>0.296875</v>
      </c>
      <c r="L672" s="2">
        <f t="shared" si="130"/>
        <v>0.1953125</v>
      </c>
      <c r="M672" s="2">
        <f t="shared" si="131"/>
        <v>2.34375E-2</v>
      </c>
      <c r="N672" s="1">
        <v>62</v>
      </c>
      <c r="O672" s="1">
        <v>38</v>
      </c>
      <c r="P672" s="1">
        <v>25</v>
      </c>
      <c r="Q672" s="1">
        <v>0</v>
      </c>
      <c r="R672" s="1">
        <v>2</v>
      </c>
      <c r="S672" s="68">
        <v>1</v>
      </c>
      <c r="T672" s="1">
        <v>0</v>
      </c>
      <c r="U672" s="1"/>
      <c r="V672" s="1"/>
      <c r="W672" s="1"/>
      <c r="X672" s="1"/>
      <c r="Y672" s="1"/>
      <c r="Z672" s="1"/>
      <c r="AA672" s="1"/>
      <c r="AB672" s="1"/>
      <c r="AG672" t="str">
        <f t="shared" si="132"/>
        <v>Whitneyville</v>
      </c>
      <c r="AH672" t="s">
        <v>3298</v>
      </c>
      <c r="AI672">
        <v>2</v>
      </c>
      <c r="AK672" s="130">
        <v>23</v>
      </c>
      <c r="AL672" s="131">
        <v>29</v>
      </c>
      <c r="AM672" s="131">
        <v>225</v>
      </c>
      <c r="AN672" s="133">
        <v>85290</v>
      </c>
      <c r="AO672">
        <f t="shared" si="121"/>
        <v>23029</v>
      </c>
      <c r="AP672" s="74" t="s">
        <v>1579</v>
      </c>
    </row>
    <row r="673" spans="1:42" hidden="1" outlineLevel="1" x14ac:dyDescent="0.2">
      <c r="A673" t="s">
        <v>1908</v>
      </c>
      <c r="B673" s="10" t="s">
        <v>977</v>
      </c>
      <c r="C673" s="1">
        <f t="shared" si="127"/>
        <v>95</v>
      </c>
      <c r="D673" s="7">
        <f t="shared" si="122"/>
        <v>2</v>
      </c>
      <c r="E673" s="7">
        <f t="shared" si="123"/>
        <v>1</v>
      </c>
      <c r="F673" s="7">
        <f t="shared" si="124"/>
        <v>3</v>
      </c>
      <c r="G673" s="1">
        <f t="shared" si="125"/>
        <v>28</v>
      </c>
      <c r="H673" s="2">
        <f t="shared" si="126"/>
        <v>0.29473684210526313</v>
      </c>
      <c r="I673" s="8"/>
      <c r="J673" s="2">
        <f t="shared" si="128"/>
        <v>0.27368421052631581</v>
      </c>
      <c r="K673" s="2">
        <f t="shared" si="129"/>
        <v>0.56842105263157894</v>
      </c>
      <c r="L673" s="2">
        <f t="shared" si="130"/>
        <v>0.1368421052631579</v>
      </c>
      <c r="M673" s="2">
        <f t="shared" si="131"/>
        <v>2.1052631578947406E-2</v>
      </c>
      <c r="N673" s="1">
        <v>26</v>
      </c>
      <c r="O673" s="1">
        <v>54</v>
      </c>
      <c r="P673" s="1">
        <v>13</v>
      </c>
      <c r="Q673" s="1">
        <v>0</v>
      </c>
      <c r="R673" s="1">
        <v>1</v>
      </c>
      <c r="S673" s="68">
        <v>1</v>
      </c>
      <c r="T673" s="1">
        <v>0</v>
      </c>
      <c r="U673" s="1"/>
      <c r="V673" s="1"/>
      <c r="W673" s="1"/>
      <c r="X673" s="1"/>
      <c r="Y673" s="1"/>
      <c r="Z673" s="1"/>
      <c r="AA673" s="1"/>
      <c r="AB673" s="1"/>
      <c r="AG673" t="str">
        <f t="shared" si="132"/>
        <v>Willimantic</v>
      </c>
      <c r="AH673" t="s">
        <v>727</v>
      </c>
      <c r="AI673">
        <v>2</v>
      </c>
      <c r="AK673" s="130">
        <v>23</v>
      </c>
      <c r="AL673" s="131">
        <v>21</v>
      </c>
      <c r="AM673" s="131">
        <v>100</v>
      </c>
      <c r="AN673" s="133">
        <v>85710</v>
      </c>
      <c r="AO673">
        <f t="shared" si="121"/>
        <v>23021</v>
      </c>
      <c r="AP673" s="74" t="s">
        <v>1579</v>
      </c>
    </row>
    <row r="674" spans="1:42" hidden="1" outlineLevel="1" x14ac:dyDescent="0.2">
      <c r="A674" t="s">
        <v>94</v>
      </c>
      <c r="B674" s="10" t="s">
        <v>977</v>
      </c>
      <c r="C674" s="1">
        <f t="shared" si="127"/>
        <v>2052</v>
      </c>
      <c r="D674" s="7">
        <f t="shared" si="122"/>
        <v>1</v>
      </c>
      <c r="E674" s="7">
        <f t="shared" si="123"/>
        <v>2</v>
      </c>
      <c r="F674" s="7">
        <f t="shared" si="124"/>
        <v>3</v>
      </c>
      <c r="G674" s="1">
        <f t="shared" si="125"/>
        <v>508</v>
      </c>
      <c r="H674" s="2">
        <f t="shared" si="126"/>
        <v>0.24756335282651071</v>
      </c>
      <c r="I674" s="8"/>
      <c r="J674" s="2">
        <f t="shared" si="128"/>
        <v>0.53167641325536064</v>
      </c>
      <c r="K674" s="2">
        <f t="shared" si="129"/>
        <v>0.28411306042884993</v>
      </c>
      <c r="L674" s="2">
        <f t="shared" si="130"/>
        <v>0.15253411306042886</v>
      </c>
      <c r="M674" s="2">
        <f t="shared" si="131"/>
        <v>3.167641325536058E-2</v>
      </c>
      <c r="N674" s="1">
        <v>1091</v>
      </c>
      <c r="O674" s="1">
        <v>583</v>
      </c>
      <c r="P674" s="1">
        <v>313</v>
      </c>
      <c r="Q674" s="1">
        <v>34</v>
      </c>
      <c r="R674" s="1">
        <v>14</v>
      </c>
      <c r="S674" s="68">
        <v>13</v>
      </c>
      <c r="T674" s="1">
        <v>4</v>
      </c>
      <c r="U674" s="1"/>
      <c r="V674" s="1"/>
      <c r="W674" s="1"/>
      <c r="X674" s="1"/>
      <c r="Y674" s="1"/>
      <c r="Z674" s="1"/>
      <c r="AA674" s="1"/>
      <c r="AB674" s="1"/>
      <c r="AG674" t="str">
        <f t="shared" si="132"/>
        <v>Wilton</v>
      </c>
      <c r="AH674" t="s">
        <v>2231</v>
      </c>
      <c r="AI674">
        <v>2</v>
      </c>
      <c r="AK674" s="130">
        <v>23</v>
      </c>
      <c r="AL674" s="131">
        <v>7</v>
      </c>
      <c r="AM674" s="131">
        <v>105</v>
      </c>
      <c r="AN674" s="133">
        <v>85850</v>
      </c>
      <c r="AO674">
        <f t="shared" si="121"/>
        <v>23007</v>
      </c>
      <c r="AP674" s="74" t="s">
        <v>1579</v>
      </c>
    </row>
    <row r="675" spans="1:42" hidden="1" outlineLevel="1" x14ac:dyDescent="0.2">
      <c r="A675" t="s">
        <v>50</v>
      </c>
      <c r="B675" s="10" t="s">
        <v>977</v>
      </c>
      <c r="C675" s="1">
        <f t="shared" si="127"/>
        <v>6709</v>
      </c>
      <c r="D675" s="7">
        <f t="shared" si="122"/>
        <v>1</v>
      </c>
      <c r="E675" s="7">
        <f t="shared" si="123"/>
        <v>2</v>
      </c>
      <c r="F675" s="7">
        <f t="shared" si="124"/>
        <v>3</v>
      </c>
      <c r="G675" s="1">
        <f t="shared" si="125"/>
        <v>855</v>
      </c>
      <c r="H675" s="2">
        <f t="shared" si="126"/>
        <v>0.12744075122969145</v>
      </c>
      <c r="I675" s="8"/>
      <c r="J675" s="2">
        <f t="shared" si="128"/>
        <v>0.48457296169324787</v>
      </c>
      <c r="K675" s="2">
        <f t="shared" si="129"/>
        <v>0.35713221046355642</v>
      </c>
      <c r="L675" s="2">
        <f t="shared" si="130"/>
        <v>0.13385005216872858</v>
      </c>
      <c r="M675" s="2">
        <f t="shared" si="131"/>
        <v>2.4444775674467067E-2</v>
      </c>
      <c r="N675" s="1">
        <v>3251</v>
      </c>
      <c r="O675" s="1">
        <v>2396</v>
      </c>
      <c r="P675" s="1">
        <v>898</v>
      </c>
      <c r="Q675" s="1">
        <v>116</v>
      </c>
      <c r="R675" s="1">
        <v>29</v>
      </c>
      <c r="S675" s="68">
        <v>8</v>
      </c>
      <c r="T675" s="1">
        <v>8</v>
      </c>
      <c r="U675" s="1"/>
      <c r="V675" s="1"/>
      <c r="W675" s="1">
        <v>3</v>
      </c>
      <c r="X675" s="1"/>
      <c r="Y675" s="1"/>
      <c r="Z675" s="1"/>
      <c r="AA675" s="1"/>
      <c r="AB675" s="1"/>
      <c r="AG675" t="str">
        <f t="shared" si="132"/>
        <v>Windham</v>
      </c>
      <c r="AH675" t="s">
        <v>2220</v>
      </c>
      <c r="AI675">
        <v>1</v>
      </c>
      <c r="AK675" s="130">
        <v>23</v>
      </c>
      <c r="AL675" s="131">
        <v>5</v>
      </c>
      <c r="AM675" s="131">
        <v>125</v>
      </c>
      <c r="AN675" s="133">
        <v>86025</v>
      </c>
      <c r="AO675">
        <f t="shared" si="121"/>
        <v>23005</v>
      </c>
      <c r="AP675" s="74" t="s">
        <v>1579</v>
      </c>
    </row>
    <row r="676" spans="1:42" hidden="1" outlineLevel="1" x14ac:dyDescent="0.2">
      <c r="A676" t="s">
        <v>84</v>
      </c>
      <c r="B676" s="10" t="s">
        <v>977</v>
      </c>
      <c r="C676" s="1">
        <f t="shared" si="127"/>
        <v>980</v>
      </c>
      <c r="D676" s="7">
        <f t="shared" si="122"/>
        <v>1</v>
      </c>
      <c r="E676" s="7">
        <f t="shared" si="123"/>
        <v>2</v>
      </c>
      <c r="F676" s="7">
        <f t="shared" si="124"/>
        <v>3</v>
      </c>
      <c r="G676" s="1">
        <f t="shared" si="125"/>
        <v>185</v>
      </c>
      <c r="H676" s="2">
        <f t="shared" si="126"/>
        <v>0.18877551020408162</v>
      </c>
      <c r="I676" s="8"/>
      <c r="J676" s="2">
        <f t="shared" si="128"/>
        <v>0.49591836734693878</v>
      </c>
      <c r="K676" s="2">
        <f t="shared" si="129"/>
        <v>0.30714285714285716</v>
      </c>
      <c r="L676" s="2">
        <f t="shared" si="130"/>
        <v>0.13979591836734695</v>
      </c>
      <c r="M676" s="2">
        <f t="shared" si="131"/>
        <v>5.7142857142857162E-2</v>
      </c>
      <c r="N676" s="1">
        <v>486</v>
      </c>
      <c r="O676" s="1">
        <v>301</v>
      </c>
      <c r="P676" s="1">
        <v>137</v>
      </c>
      <c r="Q676" s="1">
        <v>10</v>
      </c>
      <c r="R676" s="1">
        <v>34</v>
      </c>
      <c r="S676" s="68">
        <v>0</v>
      </c>
      <c r="T676" s="1">
        <v>12</v>
      </c>
      <c r="U676" s="1"/>
      <c r="V676" s="1"/>
      <c r="W676" s="1"/>
      <c r="X676" s="1"/>
      <c r="Y676" s="1"/>
      <c r="Z676" s="1"/>
      <c r="AA676" s="1"/>
      <c r="AB676" s="1"/>
      <c r="AG676" t="str">
        <f t="shared" si="132"/>
        <v>Windsor</v>
      </c>
      <c r="AH676" t="s">
        <v>170</v>
      </c>
      <c r="AI676">
        <v>1</v>
      </c>
      <c r="AK676" s="130">
        <v>23</v>
      </c>
      <c r="AL676" s="131">
        <v>11</v>
      </c>
      <c r="AM676" s="131">
        <v>135</v>
      </c>
      <c r="AN676" s="133">
        <v>86165</v>
      </c>
      <c r="AO676">
        <f t="shared" si="121"/>
        <v>23011</v>
      </c>
      <c r="AP676" s="74" t="s">
        <v>1579</v>
      </c>
    </row>
    <row r="677" spans="1:42" hidden="1" outlineLevel="1" x14ac:dyDescent="0.2">
      <c r="A677" t="s">
        <v>1074</v>
      </c>
      <c r="B677" s="10" t="s">
        <v>977</v>
      </c>
      <c r="C677" s="1">
        <f t="shared" si="127"/>
        <v>242</v>
      </c>
      <c r="D677" s="7">
        <f t="shared" si="122"/>
        <v>2</v>
      </c>
      <c r="E677" s="7">
        <f t="shared" si="123"/>
        <v>1</v>
      </c>
      <c r="F677" s="7">
        <f t="shared" si="124"/>
        <v>3</v>
      </c>
      <c r="G677" s="1">
        <f t="shared" si="125"/>
        <v>5</v>
      </c>
      <c r="H677" s="2">
        <f t="shared" si="126"/>
        <v>2.0661157024793389E-2</v>
      </c>
      <c r="I677" s="8"/>
      <c r="J677" s="2">
        <f t="shared" si="128"/>
        <v>0.38429752066115702</v>
      </c>
      <c r="K677" s="2">
        <f t="shared" si="129"/>
        <v>0.4049586776859504</v>
      </c>
      <c r="L677" s="2">
        <f t="shared" si="130"/>
        <v>0.19834710743801653</v>
      </c>
      <c r="M677" s="2">
        <f t="shared" si="131"/>
        <v>1.2396694214876103E-2</v>
      </c>
      <c r="N677" s="1">
        <v>93</v>
      </c>
      <c r="O677" s="1">
        <v>98</v>
      </c>
      <c r="P677" s="1">
        <v>48</v>
      </c>
      <c r="Q677" s="1">
        <v>2</v>
      </c>
      <c r="R677" s="1">
        <v>0</v>
      </c>
      <c r="S677" s="68">
        <v>1</v>
      </c>
      <c r="T677" s="1">
        <v>0</v>
      </c>
      <c r="U677" s="1"/>
      <c r="V677" s="1"/>
      <c r="W677" s="1"/>
      <c r="X677" s="1"/>
      <c r="Y677" s="1"/>
      <c r="Z677" s="1"/>
      <c r="AA677" s="1"/>
      <c r="AB677" s="1"/>
      <c r="AG677" t="str">
        <f t="shared" si="132"/>
        <v>Winn</v>
      </c>
      <c r="AH677" t="s">
        <v>713</v>
      </c>
      <c r="AI677">
        <v>2</v>
      </c>
      <c r="AK677" s="130">
        <v>23</v>
      </c>
      <c r="AL677" s="131">
        <v>19</v>
      </c>
      <c r="AM677" s="131">
        <v>305</v>
      </c>
      <c r="AN677" s="133">
        <v>86305</v>
      </c>
      <c r="AO677">
        <f t="shared" si="121"/>
        <v>23019</v>
      </c>
      <c r="AP677" s="74" t="s">
        <v>1579</v>
      </c>
    </row>
    <row r="678" spans="1:42" hidden="1" outlineLevel="1" x14ac:dyDescent="0.2">
      <c r="A678" t="s">
        <v>1252</v>
      </c>
      <c r="B678" s="10" t="s">
        <v>977</v>
      </c>
      <c r="C678" s="1">
        <f t="shared" si="127"/>
        <v>3654</v>
      </c>
      <c r="D678" s="7">
        <f t="shared" si="122"/>
        <v>1</v>
      </c>
      <c r="E678" s="7">
        <f t="shared" si="123"/>
        <v>2</v>
      </c>
      <c r="F678" s="7">
        <f t="shared" si="124"/>
        <v>3</v>
      </c>
      <c r="G678" s="1">
        <f t="shared" si="125"/>
        <v>1117</v>
      </c>
      <c r="H678" s="2">
        <f t="shared" si="126"/>
        <v>0.30569239189928843</v>
      </c>
      <c r="I678" s="8"/>
      <c r="J678" s="2">
        <f t="shared" si="128"/>
        <v>0.55446086480569234</v>
      </c>
      <c r="K678" s="2">
        <f t="shared" si="129"/>
        <v>0.24876847290640394</v>
      </c>
      <c r="L678" s="2">
        <f t="shared" si="130"/>
        <v>0.1683087027914614</v>
      </c>
      <c r="M678" s="2">
        <f t="shared" si="131"/>
        <v>2.8461959496442313E-2</v>
      </c>
      <c r="N678" s="1">
        <v>2026</v>
      </c>
      <c r="O678" s="1">
        <v>909</v>
      </c>
      <c r="P678" s="1">
        <v>615</v>
      </c>
      <c r="Q678" s="1">
        <v>63</v>
      </c>
      <c r="R678" s="1">
        <v>22</v>
      </c>
      <c r="S678" s="68">
        <v>15</v>
      </c>
      <c r="T678" s="1">
        <v>4</v>
      </c>
      <c r="U678" s="1"/>
      <c r="V678" s="1"/>
      <c r="W678" s="1"/>
      <c r="X678" s="1"/>
      <c r="Y678" s="1"/>
      <c r="Z678" s="1"/>
      <c r="AA678" s="1"/>
      <c r="AB678" s="1"/>
      <c r="AG678" t="str">
        <f t="shared" si="132"/>
        <v>Winslow</v>
      </c>
      <c r="AH678" t="s">
        <v>170</v>
      </c>
      <c r="AI678">
        <v>1</v>
      </c>
      <c r="AK678" s="130">
        <v>23</v>
      </c>
      <c r="AL678" s="131">
        <v>11</v>
      </c>
      <c r="AM678" s="131">
        <v>140</v>
      </c>
      <c r="AN678" s="133">
        <v>86515</v>
      </c>
      <c r="AO678">
        <f t="shared" si="121"/>
        <v>23011</v>
      </c>
      <c r="AP678" s="74" t="s">
        <v>1579</v>
      </c>
    </row>
    <row r="679" spans="1:42" hidden="1" outlineLevel="1" x14ac:dyDescent="0.2">
      <c r="A679" t="s">
        <v>1253</v>
      </c>
      <c r="B679" s="10" t="s">
        <v>977</v>
      </c>
      <c r="C679" s="1">
        <f t="shared" si="127"/>
        <v>326</v>
      </c>
      <c r="D679" s="7">
        <f t="shared" si="122"/>
        <v>2</v>
      </c>
      <c r="E679" s="7">
        <f t="shared" si="123"/>
        <v>1</v>
      </c>
      <c r="F679" s="7">
        <f t="shared" si="124"/>
        <v>3</v>
      </c>
      <c r="G679" s="1">
        <f t="shared" si="125"/>
        <v>13</v>
      </c>
      <c r="H679" s="2">
        <f t="shared" si="126"/>
        <v>3.9877300613496931E-2</v>
      </c>
      <c r="I679" s="8"/>
      <c r="J679" s="2">
        <f t="shared" si="128"/>
        <v>0.36503067484662577</v>
      </c>
      <c r="K679" s="2">
        <f t="shared" si="129"/>
        <v>0.40490797546012269</v>
      </c>
      <c r="L679" s="2">
        <f t="shared" si="130"/>
        <v>0.21165644171779141</v>
      </c>
      <c r="M679" s="2">
        <f t="shared" si="131"/>
        <v>1.8404907975460127E-2</v>
      </c>
      <c r="N679" s="1">
        <v>119</v>
      </c>
      <c r="O679" s="1">
        <v>132</v>
      </c>
      <c r="P679" s="1">
        <v>69</v>
      </c>
      <c r="Q679" s="1">
        <v>6</v>
      </c>
      <c r="R679" s="1">
        <v>0</v>
      </c>
      <c r="S679" s="68">
        <v>0</v>
      </c>
      <c r="T679" s="1">
        <v>0</v>
      </c>
      <c r="U679" s="1"/>
      <c r="V679" s="1"/>
      <c r="W679" s="1"/>
      <c r="X679" s="1"/>
      <c r="Y679" s="1"/>
      <c r="Z679" s="1"/>
      <c r="AA679" s="1"/>
      <c r="AB679" s="1"/>
      <c r="AG679" t="str">
        <f t="shared" si="132"/>
        <v>Winter Harbor</v>
      </c>
      <c r="AH679" t="s">
        <v>1827</v>
      </c>
      <c r="AI679">
        <v>2</v>
      </c>
      <c r="AK679" s="130">
        <v>23</v>
      </c>
      <c r="AL679" s="131">
        <v>9</v>
      </c>
      <c r="AM679" s="131">
        <v>185</v>
      </c>
      <c r="AN679" s="133">
        <v>86655</v>
      </c>
      <c r="AO679">
        <f t="shared" si="121"/>
        <v>23009</v>
      </c>
      <c r="AP679" s="74" t="s">
        <v>1579</v>
      </c>
    </row>
    <row r="680" spans="1:42" hidden="1" outlineLevel="1" x14ac:dyDescent="0.2">
      <c r="A680" t="s">
        <v>1254</v>
      </c>
      <c r="B680" s="10" t="s">
        <v>977</v>
      </c>
      <c r="C680" s="1">
        <f t="shared" si="127"/>
        <v>1697</v>
      </c>
      <c r="D680" s="7">
        <f t="shared" si="122"/>
        <v>1</v>
      </c>
      <c r="E680" s="7">
        <f t="shared" si="123"/>
        <v>2</v>
      </c>
      <c r="F680" s="7">
        <f t="shared" si="124"/>
        <v>3</v>
      </c>
      <c r="G680" s="1">
        <f t="shared" si="125"/>
        <v>255</v>
      </c>
      <c r="H680" s="2">
        <f t="shared" si="126"/>
        <v>0.15026517383618149</v>
      </c>
      <c r="I680" s="8"/>
      <c r="J680" s="2">
        <f t="shared" si="128"/>
        <v>0.48674130819092515</v>
      </c>
      <c r="K680" s="2">
        <f t="shared" si="129"/>
        <v>0.33647613435474366</v>
      </c>
      <c r="L680" s="2">
        <f t="shared" si="130"/>
        <v>0.14201532115497936</v>
      </c>
      <c r="M680" s="2">
        <f t="shared" si="131"/>
        <v>3.4767236299351884E-2</v>
      </c>
      <c r="N680" s="1">
        <v>826</v>
      </c>
      <c r="O680" s="1">
        <v>571</v>
      </c>
      <c r="P680" s="1">
        <v>241</v>
      </c>
      <c r="Q680" s="1">
        <v>49</v>
      </c>
      <c r="R680" s="1">
        <v>4</v>
      </c>
      <c r="S680" s="68">
        <v>5</v>
      </c>
      <c r="T680" s="1">
        <v>1</v>
      </c>
      <c r="U680" s="1"/>
      <c r="V680" s="1"/>
      <c r="W680" s="1"/>
      <c r="X680" s="1"/>
      <c r="Y680" s="1"/>
      <c r="Z680" s="1"/>
      <c r="AA680" s="1"/>
      <c r="AB680" s="1"/>
      <c r="AG680" t="str">
        <f t="shared" si="132"/>
        <v>Winterport</v>
      </c>
      <c r="AH680" t="s">
        <v>2960</v>
      </c>
      <c r="AI680">
        <v>2</v>
      </c>
      <c r="AK680" s="130">
        <v>23</v>
      </c>
      <c r="AL680" s="131">
        <v>27</v>
      </c>
      <c r="AM680" s="131">
        <v>130</v>
      </c>
      <c r="AN680" s="133">
        <v>86760</v>
      </c>
      <c r="AO680">
        <f t="shared" si="121"/>
        <v>23027</v>
      </c>
      <c r="AP680" s="74" t="s">
        <v>1579</v>
      </c>
    </row>
    <row r="681" spans="1:42" hidden="1" outlineLevel="1" x14ac:dyDescent="0.2">
      <c r="A681" t="s">
        <v>3408</v>
      </c>
      <c r="B681" s="10" t="s">
        <v>977</v>
      </c>
      <c r="C681" s="1">
        <f t="shared" si="127"/>
        <v>133</v>
      </c>
      <c r="D681" s="7">
        <f t="shared" si="122"/>
        <v>1</v>
      </c>
      <c r="E681" s="7">
        <f t="shared" si="123"/>
        <v>2</v>
      </c>
      <c r="F681" s="7">
        <f t="shared" si="124"/>
        <v>2</v>
      </c>
      <c r="G681" s="1">
        <f t="shared" si="125"/>
        <v>49</v>
      </c>
      <c r="H681" s="2">
        <f t="shared" si="126"/>
        <v>0.36842105263157893</v>
      </c>
      <c r="I681" s="8"/>
      <c r="J681" s="2">
        <f t="shared" si="128"/>
        <v>0.5714285714285714</v>
      </c>
      <c r="K681" s="2">
        <f t="shared" si="129"/>
        <v>0.20300751879699247</v>
      </c>
      <c r="L681" s="2">
        <f t="shared" si="130"/>
        <v>0.20300751879699247</v>
      </c>
      <c r="M681" s="2">
        <f t="shared" si="131"/>
        <v>2.2556390977443663E-2</v>
      </c>
      <c r="N681" s="1">
        <v>76</v>
      </c>
      <c r="O681" s="1">
        <v>27</v>
      </c>
      <c r="P681" s="1">
        <v>27</v>
      </c>
      <c r="Q681" s="1">
        <v>1</v>
      </c>
      <c r="R681" s="1">
        <v>1</v>
      </c>
      <c r="S681" s="68">
        <v>1</v>
      </c>
      <c r="T681" s="1">
        <v>0</v>
      </c>
      <c r="U681" s="1"/>
      <c r="V681" s="1"/>
      <c r="W681" s="1"/>
      <c r="X681" s="1"/>
      <c r="Y681" s="1"/>
      <c r="Z681" s="1"/>
      <c r="AA681" s="1"/>
      <c r="AB681" s="1"/>
      <c r="AG681" t="str">
        <f t="shared" si="132"/>
        <v>Winterville</v>
      </c>
      <c r="AH681" t="s">
        <v>512</v>
      </c>
      <c r="AI681">
        <v>2</v>
      </c>
      <c r="AK681" s="130">
        <v>23</v>
      </c>
      <c r="AL681" s="131">
        <v>3</v>
      </c>
      <c r="AM681" s="131">
        <v>340</v>
      </c>
      <c r="AN681" s="133">
        <v>86865</v>
      </c>
      <c r="AO681">
        <f t="shared" si="121"/>
        <v>23003</v>
      </c>
      <c r="AP681" s="74" t="s">
        <v>3327</v>
      </c>
    </row>
    <row r="682" spans="1:42" hidden="1" outlineLevel="1" x14ac:dyDescent="0.2">
      <c r="A682" t="s">
        <v>30</v>
      </c>
      <c r="B682" s="10" t="s">
        <v>977</v>
      </c>
      <c r="C682" s="1">
        <f t="shared" si="127"/>
        <v>3119</v>
      </c>
      <c r="D682" s="7">
        <f t="shared" si="122"/>
        <v>1</v>
      </c>
      <c r="E682" s="7">
        <f t="shared" si="123"/>
        <v>2</v>
      </c>
      <c r="F682" s="7">
        <f t="shared" si="124"/>
        <v>3</v>
      </c>
      <c r="G682" s="1">
        <f t="shared" si="125"/>
        <v>647</v>
      </c>
      <c r="H682" s="2">
        <f t="shared" si="126"/>
        <v>0.20743828150048094</v>
      </c>
      <c r="I682" s="8"/>
      <c r="J682" s="2">
        <f t="shared" si="128"/>
        <v>0.5264507855081757</v>
      </c>
      <c r="K682" s="2">
        <f t="shared" si="129"/>
        <v>0.31901250400769476</v>
      </c>
      <c r="L682" s="2">
        <f t="shared" si="130"/>
        <v>0.1260019236934915</v>
      </c>
      <c r="M682" s="2">
        <f t="shared" si="131"/>
        <v>2.8534786790638034E-2</v>
      </c>
      <c r="N682" s="1">
        <v>1642</v>
      </c>
      <c r="O682" s="1">
        <v>995</v>
      </c>
      <c r="P682" s="1">
        <v>393</v>
      </c>
      <c r="Q682" s="1">
        <v>55</v>
      </c>
      <c r="R682" s="1">
        <v>22</v>
      </c>
      <c r="S682" s="68">
        <v>8</v>
      </c>
      <c r="T682" s="1">
        <v>4</v>
      </c>
      <c r="U682" s="1"/>
      <c r="V682" s="1"/>
      <c r="W682" s="1"/>
      <c r="X682" s="1"/>
      <c r="Y682" s="1"/>
      <c r="Z682" s="1"/>
      <c r="AA682" s="1"/>
      <c r="AB682" s="1"/>
      <c r="AG682" t="str">
        <f t="shared" si="132"/>
        <v>Winthrop</v>
      </c>
      <c r="AH682" t="s">
        <v>170</v>
      </c>
      <c r="AI682">
        <v>1</v>
      </c>
      <c r="AK682" s="130">
        <v>23</v>
      </c>
      <c r="AL682" s="131">
        <v>11</v>
      </c>
      <c r="AM682" s="131">
        <v>145</v>
      </c>
      <c r="AN682" s="133">
        <v>86970</v>
      </c>
      <c r="AO682">
        <f t="shared" si="121"/>
        <v>23011</v>
      </c>
      <c r="AP682" s="74" t="s">
        <v>1579</v>
      </c>
    </row>
    <row r="683" spans="1:42" hidden="1" outlineLevel="1" x14ac:dyDescent="0.2">
      <c r="A683" t="s">
        <v>1255</v>
      </c>
      <c r="B683" s="10" t="s">
        <v>977</v>
      </c>
      <c r="C683" s="1">
        <f t="shared" si="127"/>
        <v>1860</v>
      </c>
      <c r="D683" s="7">
        <f t="shared" ref="D683:D746" si="133">RANK(N683,(N683:AE683))</f>
        <v>1</v>
      </c>
      <c r="E683" s="7">
        <f t="shared" ref="E683:E746" si="134">RANK(O683,(N683:AE683))</f>
        <v>2</v>
      </c>
      <c r="F683" s="7">
        <f t="shared" ref="F683:F746" si="135">RANK(P683,(N683:AE683))</f>
        <v>3</v>
      </c>
      <c r="G683" s="1">
        <f t="shared" si="125"/>
        <v>228</v>
      </c>
      <c r="H683" s="2">
        <f t="shared" si="126"/>
        <v>0.12258064516129032</v>
      </c>
      <c r="I683" s="8"/>
      <c r="J683" s="2">
        <f t="shared" si="128"/>
        <v>0.46720430107526884</v>
      </c>
      <c r="K683" s="2">
        <f t="shared" si="129"/>
        <v>0.34462365591397848</v>
      </c>
      <c r="L683" s="2">
        <f t="shared" si="130"/>
        <v>0.15</v>
      </c>
      <c r="M683" s="2">
        <f t="shared" si="131"/>
        <v>3.8172043010752638E-2</v>
      </c>
      <c r="N683" s="1">
        <v>869</v>
      </c>
      <c r="O683" s="1">
        <v>641</v>
      </c>
      <c r="P683" s="1">
        <v>279</v>
      </c>
      <c r="Q683" s="1">
        <v>58</v>
      </c>
      <c r="R683" s="1">
        <v>9</v>
      </c>
      <c r="S683" s="68">
        <v>0</v>
      </c>
      <c r="T683" s="1">
        <v>4</v>
      </c>
      <c r="U683" s="1"/>
      <c r="V683" s="1"/>
      <c r="W683" s="1"/>
      <c r="X683" s="1"/>
      <c r="Y683" s="1"/>
      <c r="Z683" s="1"/>
      <c r="AA683" s="1"/>
      <c r="AB683" s="1"/>
      <c r="AG683" t="str">
        <f t="shared" si="132"/>
        <v>Wiscasset</v>
      </c>
      <c r="AH683" t="s">
        <v>2585</v>
      </c>
      <c r="AI683">
        <v>1</v>
      </c>
      <c r="AK683" s="130">
        <v>23</v>
      </c>
      <c r="AL683" s="131">
        <v>15</v>
      </c>
      <c r="AM683" s="131">
        <v>100</v>
      </c>
      <c r="AN683" s="133">
        <v>87075</v>
      </c>
      <c r="AO683">
        <f t="shared" si="121"/>
        <v>23015</v>
      </c>
      <c r="AP683" s="74" t="s">
        <v>1579</v>
      </c>
    </row>
    <row r="684" spans="1:42" hidden="1" outlineLevel="1" x14ac:dyDescent="0.2">
      <c r="A684" t="s">
        <v>1558</v>
      </c>
      <c r="B684" s="10" t="s">
        <v>977</v>
      </c>
      <c r="C684" s="1">
        <f t="shared" si="127"/>
        <v>570</v>
      </c>
      <c r="D684" s="7">
        <f t="shared" si="133"/>
        <v>1</v>
      </c>
      <c r="E684" s="7">
        <f t="shared" si="134"/>
        <v>2</v>
      </c>
      <c r="F684" s="7">
        <f t="shared" si="135"/>
        <v>3</v>
      </c>
      <c r="G684" s="1">
        <f t="shared" si="125"/>
        <v>34</v>
      </c>
      <c r="H684" s="2">
        <f t="shared" si="126"/>
        <v>5.9649122807017542E-2</v>
      </c>
      <c r="I684" s="8"/>
      <c r="J684" s="2">
        <f t="shared" si="128"/>
        <v>0.41052631578947368</v>
      </c>
      <c r="K684" s="2">
        <f t="shared" si="129"/>
        <v>0.35087719298245612</v>
      </c>
      <c r="L684" s="2">
        <f t="shared" si="130"/>
        <v>0.22631578947368422</v>
      </c>
      <c r="M684" s="2">
        <f t="shared" si="131"/>
        <v>1.2280701754386031E-2</v>
      </c>
      <c r="N684" s="1">
        <v>234</v>
      </c>
      <c r="O684" s="1">
        <v>200</v>
      </c>
      <c r="P684" s="1">
        <v>129</v>
      </c>
      <c r="Q684" s="1">
        <v>4</v>
      </c>
      <c r="R684" s="1">
        <v>1</v>
      </c>
      <c r="S684" s="68">
        <v>1</v>
      </c>
      <c r="T684" s="1">
        <v>1</v>
      </c>
      <c r="U684" s="1"/>
      <c r="V684" s="1"/>
      <c r="W684" s="1"/>
      <c r="X684" s="1"/>
      <c r="Y684" s="1"/>
      <c r="Z684" s="1"/>
      <c r="AA684" s="1"/>
      <c r="AB684" s="1"/>
      <c r="AG684" t="str">
        <f t="shared" si="132"/>
        <v>Woodland</v>
      </c>
      <c r="AH684" t="s">
        <v>512</v>
      </c>
      <c r="AI684">
        <v>2</v>
      </c>
      <c r="AK684" s="130">
        <v>23</v>
      </c>
      <c r="AL684" s="131">
        <v>3</v>
      </c>
      <c r="AM684" s="131">
        <v>345</v>
      </c>
      <c r="AN684" s="133">
        <v>87215</v>
      </c>
      <c r="AO684">
        <f t="shared" si="121"/>
        <v>23003</v>
      </c>
      <c r="AP684" s="74" t="s">
        <v>1579</v>
      </c>
    </row>
    <row r="685" spans="1:42" hidden="1" outlineLevel="1" x14ac:dyDescent="0.2">
      <c r="A685" t="s">
        <v>556</v>
      </c>
      <c r="B685" s="10" t="s">
        <v>977</v>
      </c>
      <c r="C685" s="1">
        <f t="shared" si="127"/>
        <v>651</v>
      </c>
      <c r="D685" s="7">
        <f t="shared" si="133"/>
        <v>1</v>
      </c>
      <c r="E685" s="7">
        <f t="shared" si="134"/>
        <v>2</v>
      </c>
      <c r="F685" s="7">
        <f t="shared" si="135"/>
        <v>3</v>
      </c>
      <c r="G685" s="1">
        <f t="shared" si="125"/>
        <v>47</v>
      </c>
      <c r="H685" s="2">
        <f t="shared" si="126"/>
        <v>7.2196620583717355E-2</v>
      </c>
      <c r="I685" s="8"/>
      <c r="J685" s="2">
        <f t="shared" si="128"/>
        <v>0.44700460829493088</v>
      </c>
      <c r="K685" s="2">
        <f t="shared" si="129"/>
        <v>0.37480798771121354</v>
      </c>
      <c r="L685" s="2">
        <f t="shared" si="130"/>
        <v>0.14592933947772657</v>
      </c>
      <c r="M685" s="2">
        <f t="shared" si="131"/>
        <v>3.2258064516129059E-2</v>
      </c>
      <c r="N685" s="1">
        <v>291</v>
      </c>
      <c r="O685" s="1">
        <v>244</v>
      </c>
      <c r="P685" s="1">
        <v>95</v>
      </c>
      <c r="Q685" s="1">
        <v>18</v>
      </c>
      <c r="R685" s="1">
        <v>2</v>
      </c>
      <c r="S685" s="68">
        <v>0</v>
      </c>
      <c r="T685" s="1">
        <v>1</v>
      </c>
      <c r="U685" s="1"/>
      <c r="V685" s="1"/>
      <c r="W685" s="1"/>
      <c r="X685" s="1"/>
      <c r="Y685" s="1"/>
      <c r="Z685" s="1"/>
      <c r="AA685" s="1"/>
      <c r="AB685" s="1"/>
      <c r="AG685" t="str">
        <f t="shared" si="132"/>
        <v>Woodstock</v>
      </c>
      <c r="AH685" t="s">
        <v>1026</v>
      </c>
      <c r="AI685">
        <v>2</v>
      </c>
      <c r="AK685" s="130">
        <v>23</v>
      </c>
      <c r="AL685" s="131">
        <v>17</v>
      </c>
      <c r="AM685" s="131">
        <v>175</v>
      </c>
      <c r="AN685" s="133">
        <v>87355</v>
      </c>
      <c r="AO685">
        <f t="shared" si="121"/>
        <v>23017</v>
      </c>
      <c r="AP685" s="74" t="s">
        <v>1579</v>
      </c>
    </row>
    <row r="686" spans="1:42" hidden="1" outlineLevel="1" x14ac:dyDescent="0.2">
      <c r="A686" t="s">
        <v>2397</v>
      </c>
      <c r="B686" s="10" t="s">
        <v>977</v>
      </c>
      <c r="C686" s="1">
        <f t="shared" si="127"/>
        <v>108</v>
      </c>
      <c r="D686" s="7">
        <f t="shared" si="133"/>
        <v>1</v>
      </c>
      <c r="E686" s="7">
        <f t="shared" si="134"/>
        <v>2</v>
      </c>
      <c r="F686" s="7">
        <f t="shared" si="135"/>
        <v>3</v>
      </c>
      <c r="G686" s="1">
        <f t="shared" si="125"/>
        <v>26</v>
      </c>
      <c r="H686" s="2">
        <f t="shared" si="126"/>
        <v>0.24074074074074073</v>
      </c>
      <c r="I686" s="8"/>
      <c r="J686" s="2">
        <f t="shared" si="128"/>
        <v>0.53703703703703709</v>
      </c>
      <c r="K686" s="2">
        <f t="shared" si="129"/>
        <v>0.29629629629629628</v>
      </c>
      <c r="L686" s="2">
        <f t="shared" si="130"/>
        <v>0.16666666666666666</v>
      </c>
      <c r="M686" s="2">
        <f t="shared" si="131"/>
        <v>-2.7755575615628914E-17</v>
      </c>
      <c r="N686" s="1">
        <v>58</v>
      </c>
      <c r="O686" s="1">
        <v>32</v>
      </c>
      <c r="P686" s="1">
        <v>18</v>
      </c>
      <c r="Q686" s="1">
        <v>0</v>
      </c>
      <c r="R686" s="1">
        <v>0</v>
      </c>
      <c r="S686" s="68">
        <v>0</v>
      </c>
      <c r="T686" s="1">
        <v>0</v>
      </c>
      <c r="U686" s="1"/>
      <c r="V686" s="1"/>
      <c r="W686" s="1"/>
      <c r="X686" s="1"/>
      <c r="Y686" s="1"/>
      <c r="Z686" s="1"/>
      <c r="AA686" s="1"/>
      <c r="AB686" s="1"/>
      <c r="AG686" t="str">
        <f t="shared" si="132"/>
        <v>Woodville</v>
      </c>
      <c r="AH686" t="s">
        <v>713</v>
      </c>
      <c r="AI686">
        <v>2</v>
      </c>
      <c r="AK686" s="130">
        <v>23</v>
      </c>
      <c r="AL686" s="131">
        <v>19</v>
      </c>
      <c r="AM686" s="131">
        <v>310</v>
      </c>
      <c r="AN686" s="133">
        <v>87390</v>
      </c>
      <c r="AO686">
        <f t="shared" si="121"/>
        <v>23019</v>
      </c>
      <c r="AP686" s="74" t="s">
        <v>1579</v>
      </c>
    </row>
    <row r="687" spans="1:42" hidden="1" outlineLevel="1" x14ac:dyDescent="0.2">
      <c r="A687" t="s">
        <v>2398</v>
      </c>
      <c r="B687" s="10" t="s">
        <v>977</v>
      </c>
      <c r="C687" s="1">
        <f t="shared" si="127"/>
        <v>1510</v>
      </c>
      <c r="D687" s="7">
        <f t="shared" si="133"/>
        <v>1</v>
      </c>
      <c r="E687" s="7">
        <f t="shared" si="134"/>
        <v>2</v>
      </c>
      <c r="F687" s="7">
        <f t="shared" si="135"/>
        <v>3</v>
      </c>
      <c r="G687" s="1">
        <f>MAX(N687:P687)-LARGE(N687:P687,2)</f>
        <v>160</v>
      </c>
      <c r="H687" s="2">
        <f>G687/C687</f>
        <v>0.10596026490066225</v>
      </c>
      <c r="I687" s="8"/>
      <c r="J687" s="2">
        <f t="shared" si="128"/>
        <v>0.44437086092715233</v>
      </c>
      <c r="K687" s="2">
        <f t="shared" si="129"/>
        <v>0.33841059602649004</v>
      </c>
      <c r="L687" s="2">
        <f t="shared" si="130"/>
        <v>0.16688741721854305</v>
      </c>
      <c r="M687" s="2">
        <f t="shared" si="131"/>
        <v>5.0331125827814516E-2</v>
      </c>
      <c r="N687" s="1">
        <v>671</v>
      </c>
      <c r="O687" s="1">
        <v>511</v>
      </c>
      <c r="P687" s="1">
        <v>252</v>
      </c>
      <c r="Q687" s="1">
        <v>63</v>
      </c>
      <c r="R687" s="1">
        <v>9</v>
      </c>
      <c r="S687" s="68">
        <v>1</v>
      </c>
      <c r="T687" s="1">
        <v>3</v>
      </c>
      <c r="U687" s="1"/>
      <c r="V687" s="1"/>
      <c r="W687" s="1"/>
      <c r="X687" s="1"/>
      <c r="Y687" s="1"/>
      <c r="Z687" s="1"/>
      <c r="AA687" s="1"/>
      <c r="AB687" s="1"/>
      <c r="AG687" t="str">
        <f t="shared" si="132"/>
        <v>Woolwich</v>
      </c>
      <c r="AH687" t="s">
        <v>499</v>
      </c>
      <c r="AI687">
        <v>1</v>
      </c>
      <c r="AK687" s="130">
        <v>23</v>
      </c>
      <c r="AL687" s="131">
        <v>23</v>
      </c>
      <c r="AM687" s="131">
        <v>50</v>
      </c>
      <c r="AN687" s="133">
        <v>87460</v>
      </c>
      <c r="AO687">
        <f t="shared" si="121"/>
        <v>23023</v>
      </c>
      <c r="AP687" s="74" t="s">
        <v>1579</v>
      </c>
    </row>
    <row r="688" spans="1:42" hidden="1" outlineLevel="1" x14ac:dyDescent="0.2">
      <c r="A688" t="s">
        <v>1372</v>
      </c>
      <c r="B688" s="10" t="s">
        <v>977</v>
      </c>
      <c r="C688" s="1">
        <f t="shared" si="127"/>
        <v>4896</v>
      </c>
      <c r="D688" s="7">
        <f t="shared" si="133"/>
        <v>1</v>
      </c>
      <c r="E688" s="7">
        <f t="shared" si="134"/>
        <v>2</v>
      </c>
      <c r="F688" s="7">
        <f t="shared" si="135"/>
        <v>3</v>
      </c>
      <c r="G688" s="1">
        <f>MAX(N688:P688)-LARGE(N688:P688,2)</f>
        <v>424</v>
      </c>
      <c r="H688" s="2">
        <f>G688/C688</f>
        <v>8.6601307189542481E-2</v>
      </c>
      <c r="I688" s="8"/>
      <c r="J688" s="2">
        <f t="shared" si="128"/>
        <v>0.49244281045751637</v>
      </c>
      <c r="K688" s="2">
        <f t="shared" si="129"/>
        <v>0.40584150326797386</v>
      </c>
      <c r="L688" s="2">
        <f t="shared" si="130"/>
        <v>7.27124183006536E-2</v>
      </c>
      <c r="M688" s="2">
        <f t="shared" si="131"/>
        <v>2.9003267973856175E-2</v>
      </c>
      <c r="N688" s="1">
        <v>2411</v>
      </c>
      <c r="O688" s="1">
        <v>1987</v>
      </c>
      <c r="P688" s="1">
        <v>356</v>
      </c>
      <c r="Q688" s="1">
        <v>97</v>
      </c>
      <c r="R688" s="1">
        <v>31</v>
      </c>
      <c r="S688" s="68">
        <v>3</v>
      </c>
      <c r="T688" s="1">
        <v>11</v>
      </c>
      <c r="U688" s="1"/>
      <c r="V688" s="1"/>
      <c r="W688" s="1"/>
      <c r="X688" s="1"/>
      <c r="Y688" s="1"/>
      <c r="Z688" s="1"/>
      <c r="AA688" s="1"/>
      <c r="AB688" s="1"/>
      <c r="AG688" t="str">
        <f t="shared" si="132"/>
        <v>Yarmouth</v>
      </c>
      <c r="AH688" t="s">
        <v>2220</v>
      </c>
      <c r="AI688">
        <v>1</v>
      </c>
      <c r="AK688" s="130">
        <v>23</v>
      </c>
      <c r="AL688" s="131">
        <v>5</v>
      </c>
      <c r="AM688" s="131">
        <v>130</v>
      </c>
      <c r="AN688" s="133">
        <v>87845</v>
      </c>
      <c r="AO688">
        <f t="shared" si="121"/>
        <v>23005</v>
      </c>
      <c r="AP688" s="74" t="s">
        <v>1579</v>
      </c>
    </row>
    <row r="689" spans="1:44" hidden="1" outlineLevel="1" x14ac:dyDescent="0.2">
      <c r="A689" t="s">
        <v>2961</v>
      </c>
      <c r="B689" s="10" t="s">
        <v>977</v>
      </c>
      <c r="C689" s="1">
        <f t="shared" si="127"/>
        <v>6359</v>
      </c>
      <c r="D689" s="7">
        <f t="shared" si="133"/>
        <v>1</v>
      </c>
      <c r="E689" s="7">
        <f t="shared" si="134"/>
        <v>2</v>
      </c>
      <c r="F689" s="7">
        <f t="shared" si="135"/>
        <v>3</v>
      </c>
      <c r="G689" s="1">
        <f>MAX(N689:P689)-LARGE(N689:P689,2)</f>
        <v>445</v>
      </c>
      <c r="H689" s="2">
        <f>G689/C689</f>
        <v>6.9979556534046236E-2</v>
      </c>
      <c r="I689" s="8"/>
      <c r="J689" s="2">
        <f t="shared" si="128"/>
        <v>0.46705456832835351</v>
      </c>
      <c r="K689" s="2">
        <f t="shared" si="129"/>
        <v>0.39707501179430726</v>
      </c>
      <c r="L689" s="2">
        <f t="shared" si="130"/>
        <v>0.10206007233841799</v>
      </c>
      <c r="M689" s="2">
        <f t="shared" si="131"/>
        <v>3.3810347538921176E-2</v>
      </c>
      <c r="N689" s="1">
        <v>2970</v>
      </c>
      <c r="O689" s="1">
        <v>2525</v>
      </c>
      <c r="P689" s="1">
        <v>649</v>
      </c>
      <c r="Q689" s="1">
        <v>142</v>
      </c>
      <c r="R689" s="1">
        <v>46</v>
      </c>
      <c r="S689" s="68">
        <v>11</v>
      </c>
      <c r="T689" s="1">
        <v>14</v>
      </c>
      <c r="U689" s="1"/>
      <c r="V689" s="1"/>
      <c r="W689" s="1">
        <v>2</v>
      </c>
      <c r="X689" s="1"/>
      <c r="Y689" s="1"/>
      <c r="Z689" s="1"/>
      <c r="AA689" s="1"/>
      <c r="AB689" s="1"/>
      <c r="AG689" t="str">
        <f t="shared" si="132"/>
        <v>York</v>
      </c>
      <c r="AH689" t="s">
        <v>2961</v>
      </c>
      <c r="AI689">
        <v>1</v>
      </c>
      <c r="AK689" s="130">
        <v>23</v>
      </c>
      <c r="AL689" s="131">
        <v>31</v>
      </c>
      <c r="AM689" s="131">
        <v>140</v>
      </c>
      <c r="AN689" s="133">
        <v>87985</v>
      </c>
      <c r="AO689">
        <f t="shared" si="121"/>
        <v>23031</v>
      </c>
      <c r="AP689" s="74" t="s">
        <v>1579</v>
      </c>
    </row>
    <row r="690" spans="1:44" collapsed="1" x14ac:dyDescent="0.2">
      <c r="A690" s="10" t="s">
        <v>173</v>
      </c>
      <c r="B690" s="10" t="s">
        <v>3301</v>
      </c>
      <c r="C690" s="1">
        <f t="shared" si="127"/>
        <v>605753</v>
      </c>
      <c r="D690" s="7">
        <f t="shared" si="133"/>
        <v>1</v>
      </c>
      <c r="E690" s="7">
        <f t="shared" si="134"/>
        <v>2</v>
      </c>
      <c r="F690" s="7">
        <f t="shared" si="135"/>
        <v>3</v>
      </c>
      <c r="G690" s="1">
        <f>MAX(N690:P690)-LARGE(N690:P690,2)</f>
        <v>126410</v>
      </c>
      <c r="H690" s="2">
        <f>G690/C690</f>
        <v>0.20868241676062685</v>
      </c>
      <c r="I690" s="8"/>
      <c r="J690" s="2">
        <f t="shared" si="128"/>
        <v>0.51636227967504911</v>
      </c>
      <c r="K690" s="2">
        <f t="shared" si="129"/>
        <v>0.30767986291442223</v>
      </c>
      <c r="L690" s="2">
        <f t="shared" si="130"/>
        <v>0.14192253278151326</v>
      </c>
      <c r="M690" s="2">
        <f t="shared" si="131"/>
        <v>3.4035324629015401E-2</v>
      </c>
      <c r="N690" s="1">
        <f t="shared" ref="N690:U690" si="136">SUM(N174:N689)</f>
        <v>312788</v>
      </c>
      <c r="O690" s="1">
        <f t="shared" si="136"/>
        <v>186378</v>
      </c>
      <c r="P690" s="1">
        <f t="shared" si="136"/>
        <v>85970</v>
      </c>
      <c r="Q690" s="1">
        <f t="shared" si="136"/>
        <v>15279</v>
      </c>
      <c r="R690" s="1">
        <f t="shared" si="136"/>
        <v>2996</v>
      </c>
      <c r="S690" s="68">
        <f t="shared" si="136"/>
        <v>1517</v>
      </c>
      <c r="T690" s="1">
        <f t="shared" si="136"/>
        <v>825</v>
      </c>
      <c r="U690" s="1">
        <f t="shared" si="136"/>
        <v>0</v>
      </c>
      <c r="V690" s="1"/>
      <c r="W690" s="1"/>
      <c r="X690" s="1"/>
      <c r="Y690" s="1"/>
      <c r="Z690" s="1"/>
      <c r="AA690" s="1"/>
      <c r="AB690" s="1"/>
      <c r="AG690" t="str">
        <f t="shared" si="132"/>
        <v>Maine</v>
      </c>
      <c r="AK690" s="130">
        <v>23</v>
      </c>
      <c r="AL690" s="131"/>
      <c r="AM690" s="131"/>
      <c r="AN690" s="133"/>
      <c r="AO690" s="130">
        <v>23</v>
      </c>
      <c r="AP690" s="74" t="s">
        <v>433</v>
      </c>
    </row>
    <row r="691" spans="1:44" s="70" customFormat="1" x14ac:dyDescent="0.2">
      <c r="A691" s="10"/>
      <c r="B691" s="10"/>
      <c r="C691" s="1"/>
      <c r="D691" s="7"/>
      <c r="E691" s="7"/>
      <c r="F691" s="7"/>
      <c r="G691" s="1"/>
      <c r="H691" s="2"/>
      <c r="I691" s="16"/>
      <c r="J691" s="2"/>
      <c r="K691" s="2"/>
      <c r="L691" s="2"/>
      <c r="M691" s="2"/>
      <c r="N691" s="71"/>
      <c r="O691" s="71"/>
      <c r="P691" s="71"/>
      <c r="Q691" s="71"/>
      <c r="R691" s="71"/>
      <c r="S691" s="68"/>
      <c r="T691" s="71"/>
      <c r="U691" s="71"/>
      <c r="V691" s="71"/>
      <c r="W691" s="71"/>
      <c r="X691" s="71"/>
      <c r="Y691" s="71"/>
      <c r="Z691" s="71"/>
      <c r="AA691" s="71"/>
      <c r="AB691" s="71"/>
      <c r="AG691"/>
      <c r="AK691" s="130"/>
      <c r="AL691" s="131"/>
      <c r="AM691" s="131"/>
      <c r="AN691" s="133"/>
      <c r="AO691"/>
      <c r="AP691" s="129"/>
      <c r="AQ691"/>
      <c r="AR691"/>
    </row>
    <row r="692" spans="1:44" hidden="1" outlineLevel="1" x14ac:dyDescent="0.2">
      <c r="A692" s="69" t="s">
        <v>557</v>
      </c>
      <c r="B692" s="10" t="s">
        <v>144</v>
      </c>
      <c r="C692" s="1">
        <f t="shared" si="127"/>
        <v>6525</v>
      </c>
      <c r="D692" s="7">
        <f t="shared" si="133"/>
        <v>1</v>
      </c>
      <c r="E692" s="7">
        <f t="shared" si="134"/>
        <v>2</v>
      </c>
      <c r="F692" s="7">
        <f t="shared" si="135"/>
        <v>3</v>
      </c>
      <c r="G692" s="1">
        <f t="shared" ref="G692:G755" si="137">MAX(N692:P692)-LARGE(N692:P692,2)</f>
        <v>1588</v>
      </c>
      <c r="H692" s="2">
        <f t="shared" ref="H692:H755" si="138">G692/C692</f>
        <v>0.24337164750957854</v>
      </c>
      <c r="I692" s="8"/>
      <c r="J692" s="2">
        <f>IF(C692=0,"-",N692/C692)</f>
        <v>0.56045977011494252</v>
      </c>
      <c r="K692" s="2">
        <f>IF(C692=0,"-",O692/C692)</f>
        <v>0.31708812260536401</v>
      </c>
      <c r="L692" s="2">
        <f>IF(C692=0,"-",P692/C692)</f>
        <v>0.1114176245210728</v>
      </c>
      <c r="M692" s="2">
        <f>IF(C692=0,"-",(1-J692-K692-L692))</f>
        <v>1.1034482758620665E-2</v>
      </c>
      <c r="N692" s="1">
        <v>3657</v>
      </c>
      <c r="O692" s="1">
        <v>2069</v>
      </c>
      <c r="P692" s="1">
        <v>727</v>
      </c>
      <c r="Q692" s="1">
        <v>1</v>
      </c>
      <c r="R692" s="1">
        <v>45</v>
      </c>
      <c r="S692" s="68"/>
      <c r="T692" s="1">
        <v>13</v>
      </c>
      <c r="U692" s="1">
        <v>11</v>
      </c>
      <c r="V692" s="1"/>
      <c r="W692" s="1">
        <v>2</v>
      </c>
      <c r="X692" s="1"/>
      <c r="Y692" s="1"/>
      <c r="Z692" s="1"/>
      <c r="AA692" s="1"/>
      <c r="AB692" s="1"/>
      <c r="AG692" t="str">
        <f t="shared" si="132"/>
        <v>Abington</v>
      </c>
      <c r="AH692" t="s">
        <v>2019</v>
      </c>
      <c r="AI692">
        <v>10</v>
      </c>
      <c r="AJ692" s="7"/>
      <c r="AK692" s="130">
        <v>25</v>
      </c>
      <c r="AL692" s="131">
        <v>23</v>
      </c>
      <c r="AM692" s="131">
        <v>5</v>
      </c>
      <c r="AN692" s="133">
        <v>170</v>
      </c>
      <c r="AO692">
        <f t="shared" ref="AO692:AO755" si="139">AK692*1000+AL692</f>
        <v>25023</v>
      </c>
      <c r="AP692" t="s">
        <v>1579</v>
      </c>
    </row>
    <row r="693" spans="1:44" hidden="1" outlineLevel="1" x14ac:dyDescent="0.2">
      <c r="A693" s="69" t="s">
        <v>558</v>
      </c>
      <c r="B693" s="10" t="s">
        <v>144</v>
      </c>
      <c r="C693" s="1">
        <f t="shared" si="127"/>
        <v>9868</v>
      </c>
      <c r="D693" s="7">
        <f t="shared" si="133"/>
        <v>1</v>
      </c>
      <c r="E693" s="7">
        <f t="shared" si="134"/>
        <v>2</v>
      </c>
      <c r="F693" s="7">
        <f t="shared" si="135"/>
        <v>3</v>
      </c>
      <c r="G693" s="1">
        <f t="shared" si="137"/>
        <v>2614</v>
      </c>
      <c r="H693" s="2">
        <f t="shared" si="138"/>
        <v>0.26489663558978516</v>
      </c>
      <c r="I693" s="8"/>
      <c r="J693" s="2">
        <f t="shared" ref="J693:J756" si="140">IF(C693=0,"-",N693/C693)</f>
        <v>0.58968382650993112</v>
      </c>
      <c r="K693" s="2">
        <f t="shared" ref="K693:K756" si="141">IF(C693=0,"-",O693/C693)</f>
        <v>0.32478719092014591</v>
      </c>
      <c r="L693" s="2">
        <f t="shared" ref="L693:L756" si="142">IF(C693=0,"-",P693/C693)</f>
        <v>6.5464126469396033E-2</v>
      </c>
      <c r="M693" s="2">
        <f t="shared" ref="M693:M756" si="143">IF(C693=0,"-",(1-J693-K693-L693))</f>
        <v>2.006485610052694E-2</v>
      </c>
      <c r="N693" s="1">
        <v>5819</v>
      </c>
      <c r="O693" s="1">
        <v>3205</v>
      </c>
      <c r="P693" s="1">
        <v>646</v>
      </c>
      <c r="Q693" s="1">
        <v>44</v>
      </c>
      <c r="R693" s="1">
        <v>104</v>
      </c>
      <c r="S693" s="68"/>
      <c r="T693" s="1">
        <v>30</v>
      </c>
      <c r="U693" s="1">
        <v>5</v>
      </c>
      <c r="V693" s="1"/>
      <c r="W693" s="1">
        <v>15</v>
      </c>
      <c r="X693" s="1"/>
      <c r="Y693" s="1"/>
      <c r="Z693" s="1"/>
      <c r="AA693" s="1"/>
      <c r="AB693" s="1"/>
      <c r="AG693" t="str">
        <f t="shared" si="132"/>
        <v>Acton</v>
      </c>
      <c r="AH693" t="s">
        <v>1664</v>
      </c>
      <c r="AI693">
        <v>5</v>
      </c>
      <c r="AJ693" s="7"/>
      <c r="AK693" s="130">
        <v>25</v>
      </c>
      <c r="AL693" s="131">
        <v>17</v>
      </c>
      <c r="AM693" s="131">
        <v>5</v>
      </c>
      <c r="AN693" s="133">
        <v>380</v>
      </c>
      <c r="AO693">
        <f t="shared" si="139"/>
        <v>25017</v>
      </c>
      <c r="AP693" t="s">
        <v>1579</v>
      </c>
    </row>
    <row r="694" spans="1:44" hidden="1" outlineLevel="1" x14ac:dyDescent="0.2">
      <c r="A694" s="69" t="s">
        <v>14</v>
      </c>
      <c r="B694" s="10" t="s">
        <v>144</v>
      </c>
      <c r="C694" s="1">
        <f t="shared" si="127"/>
        <v>4384</v>
      </c>
      <c r="D694" s="7">
        <f t="shared" si="133"/>
        <v>1</v>
      </c>
      <c r="E694" s="7">
        <f t="shared" si="134"/>
        <v>2</v>
      </c>
      <c r="F694" s="7">
        <f t="shared" si="135"/>
        <v>3</v>
      </c>
      <c r="G694" s="1">
        <f t="shared" si="137"/>
        <v>2318</v>
      </c>
      <c r="H694" s="2">
        <f t="shared" si="138"/>
        <v>0.52874087591240881</v>
      </c>
      <c r="I694" s="8"/>
      <c r="J694" s="2">
        <f t="shared" si="140"/>
        <v>0.69799270072992703</v>
      </c>
      <c r="K694" s="2">
        <f t="shared" si="141"/>
        <v>0.16925182481751824</v>
      </c>
      <c r="L694" s="2">
        <f t="shared" si="142"/>
        <v>0.12454379562043795</v>
      </c>
      <c r="M694" s="2">
        <f t="shared" si="143"/>
        <v>8.2116788321167783E-3</v>
      </c>
      <c r="N694" s="1">
        <v>3060</v>
      </c>
      <c r="O694" s="1">
        <v>742</v>
      </c>
      <c r="P694" s="1">
        <v>546</v>
      </c>
      <c r="Q694" s="1">
        <v>6</v>
      </c>
      <c r="R694" s="1">
        <v>21</v>
      </c>
      <c r="S694" s="68"/>
      <c r="T694" s="1">
        <v>3</v>
      </c>
      <c r="U694" s="1">
        <v>2</v>
      </c>
      <c r="V694" s="1"/>
      <c r="W694" s="1">
        <v>4</v>
      </c>
      <c r="X694" s="1"/>
      <c r="Y694" s="1"/>
      <c r="Z694" s="1"/>
      <c r="AA694" s="1"/>
      <c r="AB694" s="1"/>
      <c r="AG694" t="str">
        <f t="shared" si="132"/>
        <v>Acushnet</v>
      </c>
      <c r="AH694" t="s">
        <v>776</v>
      </c>
      <c r="AI694">
        <v>4</v>
      </c>
      <c r="AJ694" s="7"/>
      <c r="AK694" s="130">
        <v>25</v>
      </c>
      <c r="AL694" s="131">
        <v>5</v>
      </c>
      <c r="AM694" s="131">
        <v>5</v>
      </c>
      <c r="AN694" s="133">
        <v>520</v>
      </c>
      <c r="AO694">
        <f t="shared" si="139"/>
        <v>25005</v>
      </c>
      <c r="AP694" t="s">
        <v>1579</v>
      </c>
    </row>
    <row r="695" spans="1:44" hidden="1" outlineLevel="1" x14ac:dyDescent="0.2">
      <c r="A695" s="69" t="s">
        <v>1628</v>
      </c>
      <c r="B695" s="10" t="s">
        <v>144</v>
      </c>
      <c r="C695" s="1">
        <f t="shared" si="127"/>
        <v>4230</v>
      </c>
      <c r="D695" s="7">
        <f t="shared" si="133"/>
        <v>1</v>
      </c>
      <c r="E695" s="7">
        <f t="shared" si="134"/>
        <v>2</v>
      </c>
      <c r="F695" s="7">
        <f t="shared" si="135"/>
        <v>3</v>
      </c>
      <c r="G695" s="1">
        <f t="shared" si="137"/>
        <v>2168</v>
      </c>
      <c r="H695" s="2">
        <f t="shared" si="138"/>
        <v>0.51252955082742313</v>
      </c>
      <c r="I695" s="8"/>
      <c r="J695" s="2">
        <f t="shared" si="140"/>
        <v>0.67754137115839241</v>
      </c>
      <c r="K695" s="2">
        <f t="shared" si="141"/>
        <v>0.16501182033096926</v>
      </c>
      <c r="L695" s="2">
        <f t="shared" si="142"/>
        <v>0.14988179669030732</v>
      </c>
      <c r="M695" s="2">
        <f t="shared" si="143"/>
        <v>7.5650118203310079E-3</v>
      </c>
      <c r="N695" s="1">
        <v>2866</v>
      </c>
      <c r="O695" s="1">
        <v>698</v>
      </c>
      <c r="P695" s="1">
        <v>634</v>
      </c>
      <c r="Q695" s="1">
        <v>5</v>
      </c>
      <c r="R695" s="1">
        <v>19</v>
      </c>
      <c r="S695" s="68"/>
      <c r="T695" s="1">
        <v>3</v>
      </c>
      <c r="U695" s="1">
        <v>5</v>
      </c>
      <c r="V695" s="1"/>
      <c r="W695" s="1">
        <v>0</v>
      </c>
      <c r="X695" s="1"/>
      <c r="Y695" s="1"/>
      <c r="Z695" s="1"/>
      <c r="AA695" s="1"/>
      <c r="AB695" s="1"/>
      <c r="AG695" t="str">
        <f t="shared" si="132"/>
        <v>Adams</v>
      </c>
      <c r="AH695" t="s">
        <v>1296</v>
      </c>
      <c r="AI695">
        <v>1</v>
      </c>
      <c r="AJ695" s="7"/>
      <c r="AK695" s="130">
        <v>25</v>
      </c>
      <c r="AL695" s="131">
        <v>3</v>
      </c>
      <c r="AM695" s="131">
        <v>5</v>
      </c>
      <c r="AN695" s="133">
        <v>555</v>
      </c>
      <c r="AO695">
        <f t="shared" si="139"/>
        <v>25003</v>
      </c>
      <c r="AP695" t="s">
        <v>1579</v>
      </c>
    </row>
    <row r="696" spans="1:44" hidden="1" outlineLevel="1" x14ac:dyDescent="0.2">
      <c r="A696" s="69" t="s">
        <v>15</v>
      </c>
      <c r="B696" s="10" t="s">
        <v>144</v>
      </c>
      <c r="C696" s="1">
        <f t="shared" si="127"/>
        <v>12476</v>
      </c>
      <c r="D696" s="7">
        <f t="shared" si="133"/>
        <v>1</v>
      </c>
      <c r="E696" s="7">
        <f t="shared" si="134"/>
        <v>2</v>
      </c>
      <c r="F696" s="7">
        <f t="shared" si="135"/>
        <v>3</v>
      </c>
      <c r="G696" s="1">
        <f t="shared" si="137"/>
        <v>3324</v>
      </c>
      <c r="H696" s="2">
        <f t="shared" si="138"/>
        <v>0.26643154857326068</v>
      </c>
      <c r="I696" s="8"/>
      <c r="J696" s="2">
        <f t="shared" si="140"/>
        <v>0.57526450785508176</v>
      </c>
      <c r="K696" s="2">
        <f t="shared" si="141"/>
        <v>0.30883295928182108</v>
      </c>
      <c r="L696" s="2">
        <f t="shared" si="142"/>
        <v>0.10908945174735492</v>
      </c>
      <c r="M696" s="2">
        <f t="shared" si="143"/>
        <v>6.8130811157422339E-3</v>
      </c>
      <c r="N696" s="1">
        <v>7177</v>
      </c>
      <c r="O696" s="1">
        <v>3853</v>
      </c>
      <c r="P696" s="1">
        <v>1361</v>
      </c>
      <c r="Q696" s="1">
        <v>9</v>
      </c>
      <c r="R696" s="1">
        <v>55</v>
      </c>
      <c r="S696" s="68"/>
      <c r="T696" s="1">
        <v>10</v>
      </c>
      <c r="U696" s="1">
        <v>9</v>
      </c>
      <c r="V696" s="1"/>
      <c r="W696" s="1">
        <v>2</v>
      </c>
      <c r="X696" s="1"/>
      <c r="Y696" s="1"/>
      <c r="Z696" s="1"/>
      <c r="AA696" s="1"/>
      <c r="AB696" s="1"/>
      <c r="AG696" t="str">
        <f t="shared" si="132"/>
        <v>Agawam</v>
      </c>
      <c r="AH696" t="s">
        <v>715</v>
      </c>
      <c r="AI696">
        <v>2</v>
      </c>
      <c r="AJ696" s="7"/>
      <c r="AK696" s="130">
        <v>25</v>
      </c>
      <c r="AL696" s="131">
        <v>13</v>
      </c>
      <c r="AM696" s="131">
        <v>5</v>
      </c>
      <c r="AN696" s="133">
        <v>765</v>
      </c>
      <c r="AO696">
        <f t="shared" si="139"/>
        <v>25013</v>
      </c>
      <c r="AP696" t="s">
        <v>2331</v>
      </c>
    </row>
    <row r="697" spans="1:44" hidden="1" outlineLevel="1" x14ac:dyDescent="0.2">
      <c r="A697" s="69" t="s">
        <v>16</v>
      </c>
      <c r="B697" s="10" t="s">
        <v>144</v>
      </c>
      <c r="C697" s="1">
        <f t="shared" si="127"/>
        <v>241</v>
      </c>
      <c r="D697" s="7">
        <f t="shared" si="133"/>
        <v>1</v>
      </c>
      <c r="E697" s="7">
        <f t="shared" si="134"/>
        <v>2</v>
      </c>
      <c r="F697" s="7">
        <f t="shared" si="135"/>
        <v>3</v>
      </c>
      <c r="G697" s="1">
        <f t="shared" si="137"/>
        <v>50</v>
      </c>
      <c r="H697" s="2">
        <f t="shared" si="138"/>
        <v>0.2074688796680498</v>
      </c>
      <c r="I697" s="8"/>
      <c r="J697" s="2">
        <f t="shared" si="140"/>
        <v>0.53941908713692943</v>
      </c>
      <c r="K697" s="2">
        <f t="shared" si="141"/>
        <v>0.33195020746887965</v>
      </c>
      <c r="L697" s="2">
        <f t="shared" si="142"/>
        <v>9.9585062240663894E-2</v>
      </c>
      <c r="M697" s="2">
        <f t="shared" si="143"/>
        <v>2.904564315352702E-2</v>
      </c>
      <c r="N697" s="1">
        <v>130</v>
      </c>
      <c r="O697" s="1">
        <v>80</v>
      </c>
      <c r="P697" s="1">
        <v>24</v>
      </c>
      <c r="Q697" s="1">
        <v>7</v>
      </c>
      <c r="R697" s="1">
        <v>0</v>
      </c>
      <c r="S697" s="68"/>
      <c r="T697" s="1">
        <v>0</v>
      </c>
      <c r="U697" s="1">
        <v>0</v>
      </c>
      <c r="V697" s="1"/>
      <c r="W697" s="1">
        <v>0</v>
      </c>
      <c r="X697" s="1"/>
      <c r="Y697" s="1"/>
      <c r="Z697" s="1"/>
      <c r="AA697" s="1"/>
      <c r="AB697" s="1"/>
      <c r="AG697" t="str">
        <f t="shared" si="132"/>
        <v>Alford</v>
      </c>
      <c r="AH697" t="s">
        <v>1296</v>
      </c>
      <c r="AI697">
        <v>1</v>
      </c>
      <c r="AJ697" s="7"/>
      <c r="AK697" s="130">
        <v>25</v>
      </c>
      <c r="AL697" s="131">
        <v>3</v>
      </c>
      <c r="AM697" s="131">
        <v>10</v>
      </c>
      <c r="AN697" s="133">
        <v>975</v>
      </c>
      <c r="AO697">
        <f t="shared" si="139"/>
        <v>25003</v>
      </c>
      <c r="AP697" t="s">
        <v>1579</v>
      </c>
    </row>
    <row r="698" spans="1:44" hidden="1" outlineLevel="1" x14ac:dyDescent="0.2">
      <c r="A698" s="69" t="s">
        <v>17</v>
      </c>
      <c r="B698" s="10" t="s">
        <v>144</v>
      </c>
      <c r="C698" s="1">
        <f t="shared" si="127"/>
        <v>6424</v>
      </c>
      <c r="D698" s="7">
        <f t="shared" si="133"/>
        <v>1</v>
      </c>
      <c r="E698" s="7">
        <f t="shared" si="134"/>
        <v>2</v>
      </c>
      <c r="F698" s="7">
        <f t="shared" si="135"/>
        <v>3</v>
      </c>
      <c r="G698" s="1">
        <f t="shared" si="137"/>
        <v>2000</v>
      </c>
      <c r="H698" s="2">
        <f t="shared" si="138"/>
        <v>0.31133250311332505</v>
      </c>
      <c r="I698" s="8"/>
      <c r="J698" s="2">
        <f t="shared" si="140"/>
        <v>0.58748443337484435</v>
      </c>
      <c r="K698" s="2">
        <f t="shared" si="141"/>
        <v>0.2761519302615193</v>
      </c>
      <c r="L698" s="2">
        <f t="shared" si="142"/>
        <v>0.11986301369863013</v>
      </c>
      <c r="M698" s="2">
        <f t="shared" si="143"/>
        <v>1.6500622665006223E-2</v>
      </c>
      <c r="N698" s="1">
        <v>3774</v>
      </c>
      <c r="O698" s="1">
        <v>1774</v>
      </c>
      <c r="P698" s="1">
        <v>770</v>
      </c>
      <c r="Q698" s="1">
        <v>0</v>
      </c>
      <c r="R698" s="1">
        <v>59</v>
      </c>
      <c r="S698" s="68"/>
      <c r="T698" s="1">
        <v>11</v>
      </c>
      <c r="U698" s="1">
        <v>3</v>
      </c>
      <c r="V698" s="1"/>
      <c r="W698" s="1">
        <v>33</v>
      </c>
      <c r="X698" s="1"/>
      <c r="Y698" s="1"/>
      <c r="Z698" s="1"/>
      <c r="AA698" s="1"/>
      <c r="AB698" s="1"/>
      <c r="AG698" t="str">
        <f t="shared" si="132"/>
        <v>Amesbury</v>
      </c>
      <c r="AH698" t="s">
        <v>1703</v>
      </c>
      <c r="AI698">
        <v>6</v>
      </c>
      <c r="AJ698" s="7"/>
      <c r="AK698" s="130">
        <v>25</v>
      </c>
      <c r="AL698" s="131">
        <v>9</v>
      </c>
      <c r="AM698" s="131">
        <v>5</v>
      </c>
      <c r="AN698" s="133">
        <v>1185</v>
      </c>
      <c r="AO698">
        <f t="shared" si="139"/>
        <v>25009</v>
      </c>
      <c r="AP698" t="s">
        <v>1579</v>
      </c>
    </row>
    <row r="699" spans="1:44" hidden="1" outlineLevel="1" x14ac:dyDescent="0.2">
      <c r="A699" s="69" t="s">
        <v>1083</v>
      </c>
      <c r="B699" s="10" t="s">
        <v>144</v>
      </c>
      <c r="C699" s="1">
        <f t="shared" si="127"/>
        <v>10381</v>
      </c>
      <c r="D699" s="7">
        <f t="shared" si="133"/>
        <v>1</v>
      </c>
      <c r="E699" s="7">
        <f t="shared" si="134"/>
        <v>2</v>
      </c>
      <c r="F699" s="7">
        <f t="shared" si="135"/>
        <v>3</v>
      </c>
      <c r="G699" s="1">
        <f t="shared" si="137"/>
        <v>6250</v>
      </c>
      <c r="H699" s="2">
        <f t="shared" si="138"/>
        <v>0.60206145843367687</v>
      </c>
      <c r="I699" s="8"/>
      <c r="J699" s="2">
        <f t="shared" si="140"/>
        <v>0.74915711395819284</v>
      </c>
      <c r="K699" s="2">
        <f t="shared" si="141"/>
        <v>0.14709565552451595</v>
      </c>
      <c r="L699" s="2">
        <f t="shared" si="142"/>
        <v>5.1054811675175803E-2</v>
      </c>
      <c r="M699" s="2">
        <f t="shared" si="143"/>
        <v>5.2692418842115403E-2</v>
      </c>
      <c r="N699" s="1">
        <v>7777</v>
      </c>
      <c r="O699" s="1">
        <v>1527</v>
      </c>
      <c r="P699" s="1">
        <v>530</v>
      </c>
      <c r="Q699" s="1">
        <v>285</v>
      </c>
      <c r="R699" s="1">
        <v>91</v>
      </c>
      <c r="S699" s="68"/>
      <c r="T699" s="1">
        <v>55</v>
      </c>
      <c r="U699" s="1">
        <v>71</v>
      </c>
      <c r="V699" s="1"/>
      <c r="W699" s="1">
        <v>15</v>
      </c>
      <c r="X699" s="1"/>
      <c r="Y699" s="1"/>
      <c r="Z699" s="1"/>
      <c r="AA699" s="1"/>
      <c r="AB699" s="1">
        <v>30</v>
      </c>
      <c r="AG699" t="str">
        <f t="shared" si="132"/>
        <v>Amherst</v>
      </c>
      <c r="AH699" t="s">
        <v>968</v>
      </c>
      <c r="AI699">
        <v>1</v>
      </c>
      <c r="AJ699" s="7"/>
      <c r="AK699" s="130">
        <v>25</v>
      </c>
      <c r="AL699" s="131">
        <v>15</v>
      </c>
      <c r="AM699" s="131">
        <v>5</v>
      </c>
      <c r="AN699" s="133">
        <v>1325</v>
      </c>
      <c r="AO699">
        <f t="shared" si="139"/>
        <v>25015</v>
      </c>
      <c r="AP699" t="s">
        <v>1579</v>
      </c>
    </row>
    <row r="700" spans="1:44" hidden="1" outlineLevel="1" x14ac:dyDescent="0.2">
      <c r="A700" s="69" t="s">
        <v>2712</v>
      </c>
      <c r="B700" s="10" t="s">
        <v>144</v>
      </c>
      <c r="C700" s="1">
        <f t="shared" si="127"/>
        <v>15845</v>
      </c>
      <c r="D700" s="7">
        <f t="shared" si="133"/>
        <v>1</v>
      </c>
      <c r="E700" s="7">
        <f t="shared" si="134"/>
        <v>2</v>
      </c>
      <c r="F700" s="7">
        <f t="shared" si="135"/>
        <v>3</v>
      </c>
      <c r="G700" s="1">
        <f t="shared" si="137"/>
        <v>1302</v>
      </c>
      <c r="H700" s="2">
        <f t="shared" si="138"/>
        <v>8.2171031871252756E-2</v>
      </c>
      <c r="I700" s="8"/>
      <c r="J700" s="2">
        <f t="shared" si="140"/>
        <v>0.49895866203849792</v>
      </c>
      <c r="K700" s="2">
        <f t="shared" si="141"/>
        <v>0.41678763016724518</v>
      </c>
      <c r="L700" s="2">
        <f t="shared" si="142"/>
        <v>6.8412748501104445E-2</v>
      </c>
      <c r="M700" s="2">
        <f t="shared" si="143"/>
        <v>1.5840959293152448E-2</v>
      </c>
      <c r="N700" s="1">
        <v>7906</v>
      </c>
      <c r="O700" s="1">
        <v>6604</v>
      </c>
      <c r="P700" s="1">
        <v>1084</v>
      </c>
      <c r="Q700" s="1">
        <v>42</v>
      </c>
      <c r="R700" s="1">
        <v>134</v>
      </c>
      <c r="S700" s="68"/>
      <c r="T700" s="1">
        <v>33</v>
      </c>
      <c r="U700" s="1">
        <v>12</v>
      </c>
      <c r="V700" s="1"/>
      <c r="W700" s="1">
        <v>30</v>
      </c>
      <c r="X700" s="1"/>
      <c r="Y700" s="1"/>
      <c r="Z700" s="1"/>
      <c r="AA700" s="1"/>
      <c r="AB700" s="1"/>
      <c r="AG700" t="str">
        <f t="shared" si="132"/>
        <v>Andover</v>
      </c>
      <c r="AH700" t="s">
        <v>1703</v>
      </c>
      <c r="AI700">
        <v>5</v>
      </c>
      <c r="AJ700" s="7"/>
      <c r="AK700" s="130">
        <v>25</v>
      </c>
      <c r="AL700" s="131">
        <v>9</v>
      </c>
      <c r="AM700" s="131">
        <v>10</v>
      </c>
      <c r="AN700" s="133">
        <v>1465</v>
      </c>
      <c r="AO700">
        <f t="shared" si="139"/>
        <v>25009</v>
      </c>
      <c r="AP700" t="s">
        <v>1579</v>
      </c>
    </row>
    <row r="701" spans="1:44" hidden="1" outlineLevel="1" x14ac:dyDescent="0.2">
      <c r="A701" s="69" t="s">
        <v>1085</v>
      </c>
      <c r="B701" s="10" t="s">
        <v>144</v>
      </c>
      <c r="C701" s="1">
        <f t="shared" si="127"/>
        <v>23004</v>
      </c>
      <c r="D701" s="7">
        <f t="shared" si="133"/>
        <v>1</v>
      </c>
      <c r="E701" s="7">
        <f t="shared" si="134"/>
        <v>2</v>
      </c>
      <c r="F701" s="7">
        <f t="shared" si="135"/>
        <v>3</v>
      </c>
      <c r="G701" s="1">
        <f t="shared" si="137"/>
        <v>9625</v>
      </c>
      <c r="H701" s="2">
        <f t="shared" si="138"/>
        <v>0.41840549469657451</v>
      </c>
      <c r="I701" s="8"/>
      <c r="J701" s="2">
        <f t="shared" si="140"/>
        <v>0.66562336984872195</v>
      </c>
      <c r="K701" s="2">
        <f t="shared" si="141"/>
        <v>0.24721787515214746</v>
      </c>
      <c r="L701" s="2">
        <f t="shared" si="142"/>
        <v>6.0206920535559032E-2</v>
      </c>
      <c r="M701" s="2">
        <f t="shared" si="143"/>
        <v>2.6951834463571557E-2</v>
      </c>
      <c r="N701" s="1">
        <v>15312</v>
      </c>
      <c r="O701" s="1">
        <v>5687</v>
      </c>
      <c r="P701" s="1">
        <v>1385</v>
      </c>
      <c r="Q701" s="1">
        <v>0</v>
      </c>
      <c r="R701" s="1">
        <v>312</v>
      </c>
      <c r="S701" s="68"/>
      <c r="T701" s="1">
        <v>82</v>
      </c>
      <c r="U701" s="1">
        <v>57</v>
      </c>
      <c r="V701" s="1"/>
      <c r="W701" s="1">
        <v>169</v>
      </c>
      <c r="X701" s="1"/>
      <c r="Y701" s="1"/>
      <c r="Z701" s="1"/>
      <c r="AA701" s="1"/>
      <c r="AB701" s="1"/>
      <c r="AG701" t="str">
        <f t="shared" si="132"/>
        <v>Arlington</v>
      </c>
      <c r="AH701" t="s">
        <v>1664</v>
      </c>
      <c r="AI701">
        <v>7</v>
      </c>
      <c r="AJ701" s="7"/>
      <c r="AK701" s="130">
        <v>25</v>
      </c>
      <c r="AL701" s="131">
        <v>17</v>
      </c>
      <c r="AM701" s="131">
        <v>10</v>
      </c>
      <c r="AN701" s="133">
        <v>1605</v>
      </c>
      <c r="AO701">
        <f t="shared" si="139"/>
        <v>25017</v>
      </c>
      <c r="AP701" t="s">
        <v>1579</v>
      </c>
    </row>
    <row r="702" spans="1:44" hidden="1" outlineLevel="1" x14ac:dyDescent="0.2">
      <c r="A702" s="69" t="s">
        <v>18</v>
      </c>
      <c r="B702" s="10" t="s">
        <v>144</v>
      </c>
      <c r="C702" s="1">
        <f t="shared" si="127"/>
        <v>2401</v>
      </c>
      <c r="D702" s="7">
        <f t="shared" si="133"/>
        <v>1</v>
      </c>
      <c r="E702" s="7">
        <f t="shared" si="134"/>
        <v>2</v>
      </c>
      <c r="F702" s="7">
        <f t="shared" si="135"/>
        <v>3</v>
      </c>
      <c r="G702" s="1">
        <f t="shared" si="137"/>
        <v>621</v>
      </c>
      <c r="H702" s="2">
        <f t="shared" si="138"/>
        <v>0.25864223240316536</v>
      </c>
      <c r="I702" s="8"/>
      <c r="J702" s="2">
        <f t="shared" si="140"/>
        <v>0.55435235318617238</v>
      </c>
      <c r="K702" s="2">
        <f t="shared" si="141"/>
        <v>0.29571012078300707</v>
      </c>
      <c r="L702" s="2">
        <f t="shared" si="142"/>
        <v>0.13702623906705538</v>
      </c>
      <c r="M702" s="2">
        <f t="shared" si="143"/>
        <v>1.2911286963765173E-2</v>
      </c>
      <c r="N702" s="1">
        <v>1331</v>
      </c>
      <c r="O702" s="1">
        <v>710</v>
      </c>
      <c r="P702" s="1">
        <v>329</v>
      </c>
      <c r="Q702" s="1">
        <v>0</v>
      </c>
      <c r="R702" s="1">
        <v>15</v>
      </c>
      <c r="S702" s="68"/>
      <c r="T702" s="1">
        <v>3</v>
      </c>
      <c r="U702" s="1">
        <v>1</v>
      </c>
      <c r="V702" s="1"/>
      <c r="W702" s="1">
        <v>12</v>
      </c>
      <c r="X702" s="1"/>
      <c r="Y702" s="1"/>
      <c r="Z702" s="1"/>
      <c r="AA702" s="1"/>
      <c r="AB702" s="1"/>
      <c r="AG702" t="str">
        <f t="shared" si="132"/>
        <v>Ashburnham</v>
      </c>
      <c r="AH702" s="10" t="s">
        <v>1371</v>
      </c>
      <c r="AI702" s="10">
        <v>1</v>
      </c>
      <c r="AJ702" s="7"/>
      <c r="AK702" s="130">
        <v>25</v>
      </c>
      <c r="AL702" s="131">
        <v>27</v>
      </c>
      <c r="AM702" s="131">
        <v>5</v>
      </c>
      <c r="AN702" s="133">
        <v>1885</v>
      </c>
      <c r="AO702">
        <f t="shared" si="139"/>
        <v>25027</v>
      </c>
      <c r="AP702" t="s">
        <v>1579</v>
      </c>
    </row>
    <row r="703" spans="1:44" hidden="1" outlineLevel="1" x14ac:dyDescent="0.2">
      <c r="A703" s="69" t="s">
        <v>19</v>
      </c>
      <c r="B703" s="10" t="s">
        <v>144</v>
      </c>
      <c r="C703" s="1">
        <f t="shared" ref="C703:C766" si="144">SUM(N703:AE703)</f>
        <v>1290</v>
      </c>
      <c r="D703" s="7">
        <f t="shared" si="133"/>
        <v>1</v>
      </c>
      <c r="E703" s="7">
        <f t="shared" si="134"/>
        <v>2</v>
      </c>
      <c r="F703" s="7">
        <f t="shared" si="135"/>
        <v>3</v>
      </c>
      <c r="G703" s="1">
        <f t="shared" si="137"/>
        <v>196</v>
      </c>
      <c r="H703" s="2">
        <f t="shared" si="138"/>
        <v>0.15193798449612403</v>
      </c>
      <c r="I703" s="8"/>
      <c r="J703" s="2">
        <f t="shared" si="140"/>
        <v>0.4937984496124031</v>
      </c>
      <c r="K703" s="2">
        <f t="shared" si="141"/>
        <v>0.34186046511627904</v>
      </c>
      <c r="L703" s="2">
        <f t="shared" si="142"/>
        <v>0.14031007751937985</v>
      </c>
      <c r="M703" s="2">
        <f t="shared" si="143"/>
        <v>2.403100775193806E-2</v>
      </c>
      <c r="N703" s="1">
        <v>637</v>
      </c>
      <c r="O703" s="1">
        <v>441</v>
      </c>
      <c r="P703" s="1">
        <v>181</v>
      </c>
      <c r="Q703" s="1">
        <v>5</v>
      </c>
      <c r="R703" s="1">
        <v>16</v>
      </c>
      <c r="S703" s="68"/>
      <c r="T703" s="1">
        <v>6</v>
      </c>
      <c r="U703" s="1">
        <v>0</v>
      </c>
      <c r="V703" s="1"/>
      <c r="W703" s="1">
        <v>4</v>
      </c>
      <c r="X703" s="1"/>
      <c r="Y703" s="1"/>
      <c r="Z703" s="1"/>
      <c r="AA703" s="1"/>
      <c r="AB703" s="1"/>
      <c r="AG703" t="str">
        <f t="shared" si="132"/>
        <v>Ashby</v>
      </c>
      <c r="AH703" t="s">
        <v>1664</v>
      </c>
      <c r="AI703">
        <v>1</v>
      </c>
      <c r="AJ703" s="7"/>
      <c r="AK703" s="130">
        <v>25</v>
      </c>
      <c r="AL703" s="131">
        <v>17</v>
      </c>
      <c r="AM703" s="131">
        <v>15</v>
      </c>
      <c r="AN703" s="133">
        <v>1955</v>
      </c>
      <c r="AO703">
        <f t="shared" si="139"/>
        <v>25017</v>
      </c>
      <c r="AP703" t="s">
        <v>1579</v>
      </c>
    </row>
    <row r="704" spans="1:44" hidden="1" outlineLevel="1" x14ac:dyDescent="0.2">
      <c r="A704" s="69" t="s">
        <v>20</v>
      </c>
      <c r="B704" s="10" t="s">
        <v>144</v>
      </c>
      <c r="C704" s="1">
        <f t="shared" si="144"/>
        <v>961</v>
      </c>
      <c r="D704" s="7">
        <f t="shared" si="133"/>
        <v>1</v>
      </c>
      <c r="E704" s="7">
        <f t="shared" si="134"/>
        <v>2</v>
      </c>
      <c r="F704" s="7">
        <f t="shared" si="135"/>
        <v>3</v>
      </c>
      <c r="G704" s="1">
        <f t="shared" si="137"/>
        <v>357</v>
      </c>
      <c r="H704" s="2">
        <f t="shared" si="138"/>
        <v>0.37148803329864727</v>
      </c>
      <c r="I704" s="8"/>
      <c r="J704" s="2">
        <f t="shared" si="140"/>
        <v>0.60457856399583765</v>
      </c>
      <c r="K704" s="2">
        <f t="shared" si="141"/>
        <v>0.23309053069719043</v>
      </c>
      <c r="L704" s="2">
        <f t="shared" si="142"/>
        <v>9.3652445369406867E-2</v>
      </c>
      <c r="M704" s="2">
        <f t="shared" si="143"/>
        <v>6.8678459937565051E-2</v>
      </c>
      <c r="N704" s="1">
        <v>581</v>
      </c>
      <c r="O704" s="1">
        <v>224</v>
      </c>
      <c r="P704" s="1">
        <v>90</v>
      </c>
      <c r="Q704" s="1">
        <v>0</v>
      </c>
      <c r="R704" s="1">
        <v>11</v>
      </c>
      <c r="S704" s="68"/>
      <c r="T704" s="1">
        <v>4</v>
      </c>
      <c r="U704" s="1">
        <v>5</v>
      </c>
      <c r="V704" s="1"/>
      <c r="W704" s="1">
        <v>46</v>
      </c>
      <c r="X704" s="1"/>
      <c r="Y704" s="1"/>
      <c r="Z704" s="1"/>
      <c r="AA704" s="1"/>
      <c r="AB704" s="1"/>
      <c r="AG704" t="str">
        <f t="shared" ref="AG704:AG767" si="145">A704</f>
        <v>Ashfield</v>
      </c>
      <c r="AH704" t="s">
        <v>2231</v>
      </c>
      <c r="AI704">
        <v>1</v>
      </c>
      <c r="AJ704" s="7"/>
      <c r="AK704" s="130">
        <v>25</v>
      </c>
      <c r="AL704" s="131">
        <v>11</v>
      </c>
      <c r="AM704" s="131">
        <v>5</v>
      </c>
      <c r="AN704" s="133">
        <v>2095</v>
      </c>
      <c r="AO704">
        <f t="shared" si="139"/>
        <v>25011</v>
      </c>
      <c r="AP704" t="s">
        <v>1579</v>
      </c>
    </row>
    <row r="705" spans="1:42" hidden="1" outlineLevel="1" x14ac:dyDescent="0.2">
      <c r="A705" s="69" t="s">
        <v>3242</v>
      </c>
      <c r="B705" s="10" t="s">
        <v>144</v>
      </c>
      <c r="C705" s="1">
        <f t="shared" si="144"/>
        <v>6204</v>
      </c>
      <c r="D705" s="7">
        <f t="shared" si="133"/>
        <v>1</v>
      </c>
      <c r="E705" s="7">
        <f t="shared" si="134"/>
        <v>2</v>
      </c>
      <c r="F705" s="7">
        <f t="shared" si="135"/>
        <v>3</v>
      </c>
      <c r="G705" s="1">
        <f t="shared" si="137"/>
        <v>2131</v>
      </c>
      <c r="H705" s="2">
        <f t="shared" si="138"/>
        <v>0.34348807221147648</v>
      </c>
      <c r="I705" s="8"/>
      <c r="J705" s="2">
        <f t="shared" si="140"/>
        <v>0.62250161186331399</v>
      </c>
      <c r="K705" s="2">
        <f t="shared" si="141"/>
        <v>0.27901353965183751</v>
      </c>
      <c r="L705" s="2">
        <f t="shared" si="142"/>
        <v>8.7201805286911668E-2</v>
      </c>
      <c r="M705" s="2">
        <f t="shared" si="143"/>
        <v>1.128304319793684E-2</v>
      </c>
      <c r="N705" s="1">
        <v>3862</v>
      </c>
      <c r="O705" s="1">
        <v>1731</v>
      </c>
      <c r="P705" s="1">
        <v>541</v>
      </c>
      <c r="Q705" s="1">
        <v>0</v>
      </c>
      <c r="R705" s="1">
        <v>50</v>
      </c>
      <c r="S705" s="68"/>
      <c r="T705" s="1">
        <v>16</v>
      </c>
      <c r="U705" s="1">
        <v>4</v>
      </c>
      <c r="V705" s="1"/>
      <c r="W705" s="1">
        <v>0</v>
      </c>
      <c r="X705" s="1"/>
      <c r="Y705" s="1"/>
      <c r="Z705" s="1"/>
      <c r="AA705" s="1"/>
      <c r="AB705" s="1"/>
      <c r="AG705" t="str">
        <f t="shared" si="145"/>
        <v>Ashland</v>
      </c>
      <c r="AH705" t="s">
        <v>1664</v>
      </c>
      <c r="AI705">
        <v>5</v>
      </c>
      <c r="AJ705" s="7"/>
      <c r="AK705" s="130">
        <v>25</v>
      </c>
      <c r="AL705" s="131">
        <v>17</v>
      </c>
      <c r="AM705" s="131">
        <v>20</v>
      </c>
      <c r="AN705" s="133">
        <v>2130</v>
      </c>
      <c r="AO705">
        <f t="shared" si="139"/>
        <v>25017</v>
      </c>
      <c r="AP705" t="s">
        <v>1579</v>
      </c>
    </row>
    <row r="706" spans="1:42" hidden="1" outlineLevel="1" x14ac:dyDescent="0.2">
      <c r="A706" s="69" t="s">
        <v>21</v>
      </c>
      <c r="B706" s="10" t="s">
        <v>144</v>
      </c>
      <c r="C706" s="1">
        <f t="shared" si="144"/>
        <v>4408</v>
      </c>
      <c r="D706" s="7">
        <f t="shared" si="133"/>
        <v>1</v>
      </c>
      <c r="E706" s="7">
        <f t="shared" si="134"/>
        <v>2</v>
      </c>
      <c r="F706" s="7">
        <f t="shared" si="135"/>
        <v>3</v>
      </c>
      <c r="G706" s="1">
        <f t="shared" si="137"/>
        <v>1183</v>
      </c>
      <c r="H706" s="2">
        <f t="shared" si="138"/>
        <v>0.26837568058076228</v>
      </c>
      <c r="I706" s="8"/>
      <c r="J706" s="2">
        <f t="shared" si="140"/>
        <v>0.54196914700544463</v>
      </c>
      <c r="K706" s="2">
        <f t="shared" si="141"/>
        <v>0.27359346642468241</v>
      </c>
      <c r="L706" s="2">
        <f t="shared" si="142"/>
        <v>0.16674228675136116</v>
      </c>
      <c r="M706" s="2">
        <f t="shared" si="143"/>
        <v>1.7695099818511806E-2</v>
      </c>
      <c r="N706" s="1">
        <v>2389</v>
      </c>
      <c r="O706" s="1">
        <v>1206</v>
      </c>
      <c r="P706" s="1">
        <v>735</v>
      </c>
      <c r="Q706" s="1">
        <v>1</v>
      </c>
      <c r="R706" s="1">
        <v>48</v>
      </c>
      <c r="S706" s="68"/>
      <c r="T706" s="1">
        <v>5</v>
      </c>
      <c r="U706" s="1">
        <v>2</v>
      </c>
      <c r="V706" s="1"/>
      <c r="W706" s="1">
        <v>22</v>
      </c>
      <c r="X706" s="1"/>
      <c r="Y706" s="1"/>
      <c r="Z706" s="1"/>
      <c r="AA706" s="1"/>
      <c r="AB706" s="1"/>
      <c r="AG706" t="str">
        <f t="shared" si="145"/>
        <v>Athol</v>
      </c>
      <c r="AH706" s="10" t="s">
        <v>1371</v>
      </c>
      <c r="AI706" s="10">
        <v>1</v>
      </c>
      <c r="AJ706" s="7"/>
      <c r="AK706" s="130">
        <v>25</v>
      </c>
      <c r="AL706" s="131">
        <v>27</v>
      </c>
      <c r="AM706" s="131">
        <v>10</v>
      </c>
      <c r="AN706" s="133">
        <v>2480</v>
      </c>
      <c r="AO706">
        <f t="shared" si="139"/>
        <v>25027</v>
      </c>
      <c r="AP706" t="s">
        <v>1579</v>
      </c>
    </row>
    <row r="707" spans="1:42" hidden="1" outlineLevel="1" x14ac:dyDescent="0.2">
      <c r="A707" s="69" t="s">
        <v>2829</v>
      </c>
      <c r="B707" s="10" t="s">
        <v>144</v>
      </c>
      <c r="C707" s="1">
        <f t="shared" si="144"/>
        <v>14228</v>
      </c>
      <c r="D707" s="7">
        <f t="shared" si="133"/>
        <v>1</v>
      </c>
      <c r="E707" s="7">
        <f t="shared" si="134"/>
        <v>2</v>
      </c>
      <c r="F707" s="7">
        <f t="shared" si="135"/>
        <v>3</v>
      </c>
      <c r="G707" s="1">
        <f t="shared" si="137"/>
        <v>3698</v>
      </c>
      <c r="H707" s="2">
        <f t="shared" si="138"/>
        <v>0.25991003654765249</v>
      </c>
      <c r="I707" s="8"/>
      <c r="J707" s="2">
        <f t="shared" si="140"/>
        <v>0.55917908349732925</v>
      </c>
      <c r="K707" s="2">
        <f t="shared" si="141"/>
        <v>0.29926904694967671</v>
      </c>
      <c r="L707" s="2">
        <f t="shared" si="142"/>
        <v>0.13093899353387686</v>
      </c>
      <c r="M707" s="2">
        <f t="shared" si="143"/>
        <v>1.0612876019117173E-2</v>
      </c>
      <c r="N707" s="1">
        <v>7956</v>
      </c>
      <c r="O707" s="1">
        <v>4258</v>
      </c>
      <c r="P707" s="1">
        <v>1863</v>
      </c>
      <c r="Q707" s="1">
        <v>21</v>
      </c>
      <c r="R707" s="1">
        <v>81</v>
      </c>
      <c r="S707" s="68"/>
      <c r="T707" s="1">
        <v>20</v>
      </c>
      <c r="U707" s="1">
        <v>11</v>
      </c>
      <c r="V707" s="1"/>
      <c r="W707" s="1">
        <v>18</v>
      </c>
      <c r="X707" s="1"/>
      <c r="Y707" s="1"/>
      <c r="Z707" s="1"/>
      <c r="AA707" s="1"/>
      <c r="AB707" s="1"/>
      <c r="AG707" t="str">
        <f t="shared" si="145"/>
        <v>Attleboro</v>
      </c>
      <c r="AH707" t="s">
        <v>776</v>
      </c>
      <c r="AI707">
        <v>3</v>
      </c>
      <c r="AJ707" s="7"/>
      <c r="AK707" s="130">
        <v>25</v>
      </c>
      <c r="AL707" s="131">
        <v>5</v>
      </c>
      <c r="AM707" s="131">
        <v>10</v>
      </c>
      <c r="AN707" s="133">
        <v>2690</v>
      </c>
      <c r="AO707">
        <f t="shared" si="139"/>
        <v>25005</v>
      </c>
      <c r="AP707" t="s">
        <v>2331</v>
      </c>
    </row>
    <row r="708" spans="1:42" hidden="1" outlineLevel="1" x14ac:dyDescent="0.2">
      <c r="A708" s="69" t="s">
        <v>2826</v>
      </c>
      <c r="B708" s="10" t="s">
        <v>144</v>
      </c>
      <c r="C708" s="1">
        <f t="shared" si="144"/>
        <v>7665</v>
      </c>
      <c r="D708" s="7">
        <f t="shared" si="133"/>
        <v>1</v>
      </c>
      <c r="E708" s="7">
        <f t="shared" si="134"/>
        <v>2</v>
      </c>
      <c r="F708" s="7">
        <f t="shared" si="135"/>
        <v>3</v>
      </c>
      <c r="G708" s="1">
        <f t="shared" si="137"/>
        <v>2054</v>
      </c>
      <c r="H708" s="2">
        <f t="shared" si="138"/>
        <v>0.26797129810828441</v>
      </c>
      <c r="I708" s="8"/>
      <c r="J708" s="2">
        <f t="shared" si="140"/>
        <v>0.58069145466405736</v>
      </c>
      <c r="K708" s="2">
        <f t="shared" si="141"/>
        <v>0.31272015655577301</v>
      </c>
      <c r="L708" s="2">
        <f t="shared" si="142"/>
        <v>9.6412263535551213E-2</v>
      </c>
      <c r="M708" s="2">
        <f t="shared" si="143"/>
        <v>1.0176125244618417E-2</v>
      </c>
      <c r="N708" s="1">
        <v>4451</v>
      </c>
      <c r="O708" s="1">
        <v>2397</v>
      </c>
      <c r="P708" s="1">
        <v>739</v>
      </c>
      <c r="Q708" s="1">
        <v>0</v>
      </c>
      <c r="R708" s="1">
        <v>37</v>
      </c>
      <c r="S708" s="68"/>
      <c r="T708" s="1">
        <v>20</v>
      </c>
      <c r="U708" s="1">
        <v>5</v>
      </c>
      <c r="V708" s="1"/>
      <c r="W708" s="1">
        <v>16</v>
      </c>
      <c r="X708" s="1"/>
      <c r="Y708" s="1"/>
      <c r="Z708" s="1"/>
      <c r="AA708" s="1"/>
      <c r="AB708" s="1"/>
      <c r="AG708" t="str">
        <f t="shared" si="145"/>
        <v>Auburn</v>
      </c>
      <c r="AH708" s="10" t="s">
        <v>1371</v>
      </c>
      <c r="AI708" s="10" t="s">
        <v>997</v>
      </c>
      <c r="AJ708" s="7"/>
      <c r="AK708" s="130">
        <v>25</v>
      </c>
      <c r="AL708" s="131">
        <v>27</v>
      </c>
      <c r="AM708" s="131">
        <v>15</v>
      </c>
      <c r="AN708" s="133">
        <v>2760</v>
      </c>
      <c r="AO708">
        <f t="shared" si="139"/>
        <v>25027</v>
      </c>
      <c r="AP708" t="s">
        <v>1579</v>
      </c>
    </row>
    <row r="709" spans="1:42" hidden="1" outlineLevel="1" x14ac:dyDescent="0.2">
      <c r="A709" s="69" t="s">
        <v>2827</v>
      </c>
      <c r="B709" s="10" t="s">
        <v>144</v>
      </c>
      <c r="C709" s="1">
        <f t="shared" si="144"/>
        <v>2347</v>
      </c>
      <c r="D709" s="7">
        <f t="shared" si="133"/>
        <v>1</v>
      </c>
      <c r="E709" s="7">
        <f t="shared" si="134"/>
        <v>2</v>
      </c>
      <c r="F709" s="7">
        <f t="shared" si="135"/>
        <v>3</v>
      </c>
      <c r="G709" s="1">
        <f t="shared" si="137"/>
        <v>743</v>
      </c>
      <c r="H709" s="2">
        <f t="shared" si="138"/>
        <v>0.31657435023434172</v>
      </c>
      <c r="I709" s="8"/>
      <c r="J709" s="2">
        <f t="shared" si="140"/>
        <v>0.59181934384320412</v>
      </c>
      <c r="K709" s="2">
        <f t="shared" si="141"/>
        <v>0.2752449936088624</v>
      </c>
      <c r="L709" s="2">
        <f t="shared" si="142"/>
        <v>0.12484022155943758</v>
      </c>
      <c r="M709" s="2">
        <f t="shared" si="143"/>
        <v>8.0954409884959055E-3</v>
      </c>
      <c r="N709" s="1">
        <v>1389</v>
      </c>
      <c r="O709" s="1">
        <v>646</v>
      </c>
      <c r="P709" s="1">
        <v>293</v>
      </c>
      <c r="Q709" s="1">
        <v>0</v>
      </c>
      <c r="R709" s="1">
        <v>12</v>
      </c>
      <c r="S709" s="68"/>
      <c r="T709" s="1">
        <v>3</v>
      </c>
      <c r="U709" s="1">
        <v>1</v>
      </c>
      <c r="V709" s="1"/>
      <c r="W709" s="1">
        <v>3</v>
      </c>
      <c r="X709" s="1"/>
      <c r="Y709" s="1"/>
      <c r="Z709" s="1"/>
      <c r="AA709" s="1"/>
      <c r="AB709" s="1"/>
      <c r="AG709" t="str">
        <f t="shared" si="145"/>
        <v>Avon</v>
      </c>
      <c r="AH709" t="s">
        <v>345</v>
      </c>
      <c r="AI709">
        <v>10</v>
      </c>
      <c r="AJ709" s="7"/>
      <c r="AK709" s="130">
        <v>25</v>
      </c>
      <c r="AL709" s="131">
        <v>21</v>
      </c>
      <c r="AM709" s="131">
        <v>5</v>
      </c>
      <c r="AN709" s="133">
        <v>2935</v>
      </c>
      <c r="AO709">
        <f t="shared" si="139"/>
        <v>25021</v>
      </c>
      <c r="AP709" t="s">
        <v>1579</v>
      </c>
    </row>
    <row r="710" spans="1:42" hidden="1" outlineLevel="1" x14ac:dyDescent="0.2">
      <c r="A710" s="69" t="s">
        <v>1871</v>
      </c>
      <c r="B710" s="10" t="s">
        <v>144</v>
      </c>
      <c r="C710" s="1">
        <f t="shared" si="144"/>
        <v>2340</v>
      </c>
      <c r="D710" s="7">
        <f t="shared" si="133"/>
        <v>1</v>
      </c>
      <c r="E710" s="7">
        <f t="shared" si="134"/>
        <v>2</v>
      </c>
      <c r="F710" s="7">
        <f t="shared" si="135"/>
        <v>3</v>
      </c>
      <c r="G710" s="1">
        <f t="shared" si="137"/>
        <v>653</v>
      </c>
      <c r="H710" s="2">
        <f t="shared" si="138"/>
        <v>0.27905982905982907</v>
      </c>
      <c r="I710" s="8"/>
      <c r="J710" s="2">
        <f t="shared" si="140"/>
        <v>0.57564102564102559</v>
      </c>
      <c r="K710" s="2">
        <f t="shared" si="141"/>
        <v>0.29658119658119658</v>
      </c>
      <c r="L710" s="2">
        <f t="shared" si="142"/>
        <v>0.10512820512820513</v>
      </c>
      <c r="M710" s="2">
        <f t="shared" si="143"/>
        <v>2.2649572649572694E-2</v>
      </c>
      <c r="N710" s="1">
        <v>1347</v>
      </c>
      <c r="O710" s="1">
        <v>694</v>
      </c>
      <c r="P710" s="1">
        <v>246</v>
      </c>
      <c r="Q710" s="1">
        <v>0</v>
      </c>
      <c r="R710" s="1">
        <v>33</v>
      </c>
      <c r="S710" s="68"/>
      <c r="T710" s="1">
        <v>11</v>
      </c>
      <c r="U710" s="1">
        <v>9</v>
      </c>
      <c r="V710" s="1"/>
      <c r="W710" s="1">
        <v>0</v>
      </c>
      <c r="X710" s="1"/>
      <c r="Y710" s="1"/>
      <c r="Z710" s="1"/>
      <c r="AA710" s="1"/>
      <c r="AB710" s="1"/>
      <c r="AG710" t="str">
        <f t="shared" si="145"/>
        <v>Ayer</v>
      </c>
      <c r="AH710" t="s">
        <v>1664</v>
      </c>
      <c r="AI710">
        <v>5</v>
      </c>
      <c r="AJ710" s="7"/>
      <c r="AK710" s="130">
        <v>25</v>
      </c>
      <c r="AL710" s="131">
        <v>17</v>
      </c>
      <c r="AM710" s="131">
        <v>25</v>
      </c>
      <c r="AN710" s="133">
        <v>3005</v>
      </c>
      <c r="AO710">
        <f t="shared" si="139"/>
        <v>25017</v>
      </c>
      <c r="AP710" t="s">
        <v>1579</v>
      </c>
    </row>
    <row r="711" spans="1:42" hidden="1" outlineLevel="1" x14ac:dyDescent="0.2">
      <c r="A711" s="69" t="s">
        <v>1073</v>
      </c>
      <c r="B711" s="10" t="s">
        <v>144</v>
      </c>
      <c r="C711" s="1">
        <f t="shared" si="144"/>
        <v>22235</v>
      </c>
      <c r="D711" s="7">
        <f t="shared" si="133"/>
        <v>1</v>
      </c>
      <c r="E711" s="7">
        <f t="shared" si="134"/>
        <v>2</v>
      </c>
      <c r="F711" s="7">
        <f t="shared" si="135"/>
        <v>3</v>
      </c>
      <c r="G711" s="1">
        <f t="shared" si="137"/>
        <v>3226</v>
      </c>
      <c r="H711" s="2">
        <f t="shared" si="138"/>
        <v>0.14508657521924892</v>
      </c>
      <c r="I711" s="8"/>
      <c r="J711" s="2">
        <f t="shared" si="140"/>
        <v>0.51913649651450411</v>
      </c>
      <c r="K711" s="2">
        <f t="shared" si="141"/>
        <v>0.37404992129525522</v>
      </c>
      <c r="L711" s="2">
        <f t="shared" si="142"/>
        <v>9.4805486845064083E-2</v>
      </c>
      <c r="M711" s="2">
        <f t="shared" si="143"/>
        <v>1.2008095345176592E-2</v>
      </c>
      <c r="N711" s="1">
        <v>11543</v>
      </c>
      <c r="O711" s="1">
        <v>8317</v>
      </c>
      <c r="P711" s="1">
        <v>2108</v>
      </c>
      <c r="Q711" s="1">
        <v>0</v>
      </c>
      <c r="R711" s="1">
        <v>153</v>
      </c>
      <c r="S711" s="68"/>
      <c r="T711" s="1">
        <v>40</v>
      </c>
      <c r="U711" s="1">
        <v>9</v>
      </c>
      <c r="V711" s="1"/>
      <c r="W711" s="1">
        <v>65</v>
      </c>
      <c r="X711" s="1"/>
      <c r="Y711" s="1"/>
      <c r="Z711" s="1"/>
      <c r="AA711" s="1"/>
      <c r="AB711" s="1"/>
      <c r="AG711" t="str">
        <f t="shared" si="145"/>
        <v>Barnstable</v>
      </c>
      <c r="AH711" t="s">
        <v>1073</v>
      </c>
      <c r="AI711">
        <v>10</v>
      </c>
      <c r="AJ711" s="7"/>
      <c r="AK711" s="130">
        <v>25</v>
      </c>
      <c r="AL711" s="131">
        <v>1</v>
      </c>
      <c r="AM711" s="131">
        <v>5</v>
      </c>
      <c r="AN711" s="133">
        <v>3600</v>
      </c>
      <c r="AO711">
        <f t="shared" si="139"/>
        <v>25001</v>
      </c>
      <c r="AP711" t="s">
        <v>2331</v>
      </c>
    </row>
    <row r="712" spans="1:42" hidden="1" outlineLevel="1" x14ac:dyDescent="0.2">
      <c r="A712" s="69" t="s">
        <v>1872</v>
      </c>
      <c r="B712" s="10" t="s">
        <v>144</v>
      </c>
      <c r="C712" s="1">
        <f t="shared" si="144"/>
        <v>2218</v>
      </c>
      <c r="D712" s="7">
        <f t="shared" si="133"/>
        <v>1</v>
      </c>
      <c r="E712" s="7">
        <f t="shared" si="134"/>
        <v>2</v>
      </c>
      <c r="F712" s="7">
        <f t="shared" si="135"/>
        <v>3</v>
      </c>
      <c r="G712" s="1">
        <f t="shared" si="137"/>
        <v>669</v>
      </c>
      <c r="H712" s="2">
        <f t="shared" si="138"/>
        <v>0.30162308385933273</v>
      </c>
      <c r="I712" s="8"/>
      <c r="J712" s="2">
        <f t="shared" si="140"/>
        <v>0.58521190261496847</v>
      </c>
      <c r="K712" s="2">
        <f t="shared" si="141"/>
        <v>0.28358881875563569</v>
      </c>
      <c r="L712" s="2">
        <f t="shared" si="142"/>
        <v>0.11722272317403065</v>
      </c>
      <c r="M712" s="2">
        <f t="shared" si="143"/>
        <v>1.3976555455365192E-2</v>
      </c>
      <c r="N712" s="1">
        <v>1298</v>
      </c>
      <c r="O712" s="1">
        <v>629</v>
      </c>
      <c r="P712" s="1">
        <v>260</v>
      </c>
      <c r="Q712" s="1">
        <v>6</v>
      </c>
      <c r="R712" s="1">
        <v>13</v>
      </c>
      <c r="S712" s="68"/>
      <c r="T712" s="1">
        <v>5</v>
      </c>
      <c r="U712" s="1">
        <v>4</v>
      </c>
      <c r="V712" s="1"/>
      <c r="W712" s="1">
        <v>3</v>
      </c>
      <c r="X712" s="1"/>
      <c r="Y712" s="1"/>
      <c r="Z712" s="1"/>
      <c r="AA712" s="1"/>
      <c r="AB712" s="1"/>
      <c r="AG712" t="str">
        <f t="shared" si="145"/>
        <v>Barre</v>
      </c>
      <c r="AH712" s="10" t="s">
        <v>1371</v>
      </c>
      <c r="AI712" s="10">
        <v>1</v>
      </c>
      <c r="AJ712" s="7"/>
      <c r="AK712" s="130">
        <v>25</v>
      </c>
      <c r="AL712" s="131">
        <v>27</v>
      </c>
      <c r="AM712" s="131">
        <v>20</v>
      </c>
      <c r="AN712" s="133">
        <v>3740</v>
      </c>
      <c r="AO712">
        <f t="shared" si="139"/>
        <v>25027</v>
      </c>
      <c r="AP712" t="s">
        <v>1579</v>
      </c>
    </row>
    <row r="713" spans="1:42" hidden="1" outlineLevel="1" x14ac:dyDescent="0.2">
      <c r="A713" s="69" t="s">
        <v>2266</v>
      </c>
      <c r="B713" s="10" t="s">
        <v>144</v>
      </c>
      <c r="C713" s="1">
        <f t="shared" si="144"/>
        <v>696</v>
      </c>
      <c r="D713" s="7">
        <f t="shared" si="133"/>
        <v>1</v>
      </c>
      <c r="E713" s="7">
        <f t="shared" si="134"/>
        <v>2</v>
      </c>
      <c r="F713" s="7">
        <f t="shared" si="135"/>
        <v>3</v>
      </c>
      <c r="G713" s="1">
        <f t="shared" si="137"/>
        <v>216</v>
      </c>
      <c r="H713" s="2">
        <f t="shared" si="138"/>
        <v>0.31034482758620691</v>
      </c>
      <c r="I713" s="8"/>
      <c r="J713" s="2">
        <f t="shared" si="140"/>
        <v>0.55028735632183912</v>
      </c>
      <c r="K713" s="2">
        <f t="shared" si="141"/>
        <v>0.23994252873563218</v>
      </c>
      <c r="L713" s="2">
        <f t="shared" si="142"/>
        <v>0.18678160919540229</v>
      </c>
      <c r="M713" s="2">
        <f t="shared" si="143"/>
        <v>2.2988505747126409E-2</v>
      </c>
      <c r="N713" s="1">
        <v>383</v>
      </c>
      <c r="O713" s="1">
        <v>167</v>
      </c>
      <c r="P713" s="1">
        <v>130</v>
      </c>
      <c r="Q713" s="1">
        <v>4</v>
      </c>
      <c r="R713" s="1">
        <v>3</v>
      </c>
      <c r="S713" s="68"/>
      <c r="T713" s="1">
        <v>5</v>
      </c>
      <c r="U713" s="1">
        <v>1</v>
      </c>
      <c r="V713" s="1"/>
      <c r="W713" s="1">
        <v>3</v>
      </c>
      <c r="X713" s="1"/>
      <c r="Y713" s="1"/>
      <c r="Z713" s="1"/>
      <c r="AA713" s="1"/>
      <c r="AB713" s="1"/>
      <c r="AG713" t="str">
        <f t="shared" si="145"/>
        <v>Becket</v>
      </c>
      <c r="AH713" t="s">
        <v>1296</v>
      </c>
      <c r="AI713">
        <v>1</v>
      </c>
      <c r="AJ713" s="7"/>
      <c r="AK713" s="130">
        <v>25</v>
      </c>
      <c r="AL713" s="131">
        <v>3</v>
      </c>
      <c r="AM713" s="131">
        <v>15</v>
      </c>
      <c r="AN713" s="133">
        <v>4545</v>
      </c>
      <c r="AO713">
        <f t="shared" si="139"/>
        <v>25003</v>
      </c>
      <c r="AP713" t="s">
        <v>1579</v>
      </c>
    </row>
    <row r="714" spans="1:42" hidden="1" outlineLevel="1" x14ac:dyDescent="0.2">
      <c r="A714" s="69" t="s">
        <v>945</v>
      </c>
      <c r="B714" s="10" t="s">
        <v>144</v>
      </c>
      <c r="C714" s="1">
        <f t="shared" si="144"/>
        <v>6393</v>
      </c>
      <c r="D714" s="7">
        <f t="shared" si="133"/>
        <v>1</v>
      </c>
      <c r="E714" s="7">
        <f t="shared" si="134"/>
        <v>2</v>
      </c>
      <c r="F714" s="7">
        <f t="shared" si="135"/>
        <v>3</v>
      </c>
      <c r="G714" s="1">
        <f t="shared" si="137"/>
        <v>1465</v>
      </c>
      <c r="H714" s="2">
        <f t="shared" si="138"/>
        <v>0.22915689034881903</v>
      </c>
      <c r="I714" s="8"/>
      <c r="J714" s="2">
        <f t="shared" si="140"/>
        <v>0.56921633036133268</v>
      </c>
      <c r="K714" s="2">
        <f t="shared" si="141"/>
        <v>0.3400594400125137</v>
      </c>
      <c r="L714" s="2">
        <f t="shared" si="142"/>
        <v>7.3361489128734553E-2</v>
      </c>
      <c r="M714" s="2">
        <f t="shared" si="143"/>
        <v>1.7362740497419066E-2</v>
      </c>
      <c r="N714" s="1">
        <v>3639</v>
      </c>
      <c r="O714" s="1">
        <v>2174</v>
      </c>
      <c r="P714" s="1">
        <v>469</v>
      </c>
      <c r="Q714" s="1">
        <v>0</v>
      </c>
      <c r="R714" s="1">
        <v>75</v>
      </c>
      <c r="S714" s="68"/>
      <c r="T714" s="1">
        <v>18</v>
      </c>
      <c r="U714" s="1">
        <v>9</v>
      </c>
      <c r="V714" s="1"/>
      <c r="W714" s="1">
        <v>9</v>
      </c>
      <c r="X714" s="1"/>
      <c r="Y714" s="1"/>
      <c r="Z714" s="1"/>
      <c r="AA714" s="1"/>
      <c r="AB714" s="1"/>
      <c r="AG714" t="str">
        <f t="shared" si="145"/>
        <v>Bedford</v>
      </c>
      <c r="AH714" t="s">
        <v>1664</v>
      </c>
      <c r="AI714">
        <v>6</v>
      </c>
      <c r="AJ714" s="7"/>
      <c r="AK714" s="130">
        <v>25</v>
      </c>
      <c r="AL714" s="131">
        <v>17</v>
      </c>
      <c r="AM714" s="131">
        <v>30</v>
      </c>
      <c r="AN714" s="133">
        <v>4615</v>
      </c>
      <c r="AO714">
        <f t="shared" si="139"/>
        <v>25017</v>
      </c>
      <c r="AP714" t="s">
        <v>1579</v>
      </c>
    </row>
    <row r="715" spans="1:42" hidden="1" outlineLevel="1" x14ac:dyDescent="0.2">
      <c r="A715" s="69" t="s">
        <v>2561</v>
      </c>
      <c r="B715" s="10" t="s">
        <v>144</v>
      </c>
      <c r="C715" s="1">
        <f t="shared" si="144"/>
        <v>5320</v>
      </c>
      <c r="D715" s="7">
        <f t="shared" si="133"/>
        <v>1</v>
      </c>
      <c r="E715" s="7">
        <f t="shared" si="134"/>
        <v>2</v>
      </c>
      <c r="F715" s="7">
        <f t="shared" si="135"/>
        <v>3</v>
      </c>
      <c r="G715" s="1">
        <f t="shared" si="137"/>
        <v>1625</v>
      </c>
      <c r="H715" s="2">
        <f t="shared" si="138"/>
        <v>0.30545112781954886</v>
      </c>
      <c r="I715" s="8"/>
      <c r="J715" s="2">
        <f t="shared" si="140"/>
        <v>0.58496240601503757</v>
      </c>
      <c r="K715" s="2">
        <f t="shared" si="141"/>
        <v>0.27951127819548871</v>
      </c>
      <c r="L715" s="2">
        <f t="shared" si="142"/>
        <v>0.11315789473684211</v>
      </c>
      <c r="M715" s="2">
        <f t="shared" si="143"/>
        <v>2.2368421052631607E-2</v>
      </c>
      <c r="N715" s="1">
        <v>3112</v>
      </c>
      <c r="O715" s="1">
        <v>1487</v>
      </c>
      <c r="P715" s="1">
        <v>602</v>
      </c>
      <c r="Q715" s="1">
        <v>49</v>
      </c>
      <c r="R715" s="1">
        <v>33</v>
      </c>
      <c r="S715" s="68"/>
      <c r="T715" s="1">
        <v>12</v>
      </c>
      <c r="U715" s="1">
        <v>9</v>
      </c>
      <c r="V715" s="1"/>
      <c r="W715" s="1">
        <v>16</v>
      </c>
      <c r="X715" s="1"/>
      <c r="Y715" s="1"/>
      <c r="Z715" s="1"/>
      <c r="AA715" s="1"/>
      <c r="AB715" s="1"/>
      <c r="AG715" t="str">
        <f t="shared" si="145"/>
        <v>Belchertown</v>
      </c>
      <c r="AH715" t="s">
        <v>968</v>
      </c>
      <c r="AI715">
        <v>1</v>
      </c>
      <c r="AJ715" s="7"/>
      <c r="AK715" s="130">
        <v>25</v>
      </c>
      <c r="AL715" s="131">
        <v>15</v>
      </c>
      <c r="AM715" s="131">
        <v>10</v>
      </c>
      <c r="AN715" s="133">
        <v>4825</v>
      </c>
      <c r="AO715">
        <f t="shared" si="139"/>
        <v>25015</v>
      </c>
      <c r="AP715" t="s">
        <v>1579</v>
      </c>
    </row>
    <row r="716" spans="1:42" hidden="1" outlineLevel="1" x14ac:dyDescent="0.2">
      <c r="A716" s="69" t="s">
        <v>2831</v>
      </c>
      <c r="B716" s="10" t="s">
        <v>144</v>
      </c>
      <c r="C716" s="1">
        <f t="shared" si="144"/>
        <v>6342</v>
      </c>
      <c r="D716" s="7">
        <f t="shared" si="133"/>
        <v>1</v>
      </c>
      <c r="E716" s="7">
        <f t="shared" si="134"/>
        <v>2</v>
      </c>
      <c r="F716" s="7">
        <f t="shared" si="135"/>
        <v>3</v>
      </c>
      <c r="G716" s="1">
        <f t="shared" si="137"/>
        <v>2160</v>
      </c>
      <c r="H716" s="2">
        <f t="shared" si="138"/>
        <v>0.34058656575212864</v>
      </c>
      <c r="I716" s="8"/>
      <c r="J716" s="2">
        <f t="shared" si="140"/>
        <v>0.60075685903500475</v>
      </c>
      <c r="K716" s="2">
        <f t="shared" si="141"/>
        <v>0.26017029328287605</v>
      </c>
      <c r="L716" s="2">
        <f t="shared" si="142"/>
        <v>0.12961210974456008</v>
      </c>
      <c r="M716" s="2">
        <f t="shared" si="143"/>
        <v>9.4607379375591105E-3</v>
      </c>
      <c r="N716" s="1">
        <v>3810</v>
      </c>
      <c r="O716" s="1">
        <v>1650</v>
      </c>
      <c r="P716" s="1">
        <v>822</v>
      </c>
      <c r="Q716" s="1">
        <v>0</v>
      </c>
      <c r="R716" s="1">
        <v>41</v>
      </c>
      <c r="S716" s="68"/>
      <c r="T716" s="1">
        <v>10</v>
      </c>
      <c r="U716" s="1">
        <v>7</v>
      </c>
      <c r="V716" s="1"/>
      <c r="W716" s="1">
        <v>2</v>
      </c>
      <c r="X716" s="1"/>
      <c r="Y716" s="1"/>
      <c r="Z716" s="1"/>
      <c r="AA716" s="1"/>
      <c r="AB716" s="1"/>
      <c r="AG716" t="str">
        <f t="shared" si="145"/>
        <v>Bellingham</v>
      </c>
      <c r="AH716" t="s">
        <v>345</v>
      </c>
      <c r="AI716">
        <v>2</v>
      </c>
      <c r="AJ716" s="7"/>
      <c r="AK716" s="130">
        <v>25</v>
      </c>
      <c r="AL716" s="131">
        <v>21</v>
      </c>
      <c r="AM716" s="131">
        <v>10</v>
      </c>
      <c r="AN716" s="133">
        <v>4930</v>
      </c>
      <c r="AO716">
        <f t="shared" si="139"/>
        <v>25021</v>
      </c>
      <c r="AP716" t="s">
        <v>1579</v>
      </c>
    </row>
    <row r="717" spans="1:42" hidden="1" outlineLevel="1" x14ac:dyDescent="0.2">
      <c r="A717" s="69" t="s">
        <v>2765</v>
      </c>
      <c r="B717" s="10" t="s">
        <v>144</v>
      </c>
      <c r="C717" s="1">
        <f t="shared" si="144"/>
        <v>13157</v>
      </c>
      <c r="D717" s="7">
        <f t="shared" si="133"/>
        <v>1</v>
      </c>
      <c r="E717" s="7">
        <f t="shared" si="134"/>
        <v>2</v>
      </c>
      <c r="F717" s="7">
        <f t="shared" si="135"/>
        <v>3</v>
      </c>
      <c r="G717" s="1">
        <f t="shared" si="137"/>
        <v>3818</v>
      </c>
      <c r="H717" s="2">
        <f t="shared" si="138"/>
        <v>0.2901877327658281</v>
      </c>
      <c r="I717" s="8"/>
      <c r="J717" s="2">
        <f t="shared" si="140"/>
        <v>0.6078893364748803</v>
      </c>
      <c r="K717" s="2">
        <f t="shared" si="141"/>
        <v>0.3177016037090522</v>
      </c>
      <c r="L717" s="2">
        <f t="shared" si="142"/>
        <v>5.327962301436498E-2</v>
      </c>
      <c r="M717" s="2">
        <f t="shared" si="143"/>
        <v>2.1129436801702511E-2</v>
      </c>
      <c r="N717" s="1">
        <v>7998</v>
      </c>
      <c r="O717" s="1">
        <v>4180</v>
      </c>
      <c r="P717" s="1">
        <v>701</v>
      </c>
      <c r="Q717" s="1">
        <v>40</v>
      </c>
      <c r="R717" s="1">
        <v>146</v>
      </c>
      <c r="S717" s="68"/>
      <c r="T717" s="1">
        <v>55</v>
      </c>
      <c r="U717" s="1">
        <v>21</v>
      </c>
      <c r="V717" s="1"/>
      <c r="W717" s="1">
        <v>16</v>
      </c>
      <c r="X717" s="1"/>
      <c r="Y717" s="1"/>
      <c r="Z717" s="1"/>
      <c r="AA717" s="1"/>
      <c r="AB717" s="1"/>
      <c r="AG717" t="str">
        <f t="shared" si="145"/>
        <v>Belmont</v>
      </c>
      <c r="AH717" t="s">
        <v>1664</v>
      </c>
      <c r="AI717">
        <v>8</v>
      </c>
      <c r="AJ717" s="7"/>
      <c r="AK717" s="130">
        <v>25</v>
      </c>
      <c r="AL717" s="131">
        <v>17</v>
      </c>
      <c r="AM717" s="131">
        <v>35</v>
      </c>
      <c r="AN717" s="133">
        <v>5070</v>
      </c>
      <c r="AO717">
        <f t="shared" si="139"/>
        <v>25017</v>
      </c>
      <c r="AP717" t="s">
        <v>1579</v>
      </c>
    </row>
    <row r="718" spans="1:42" hidden="1" outlineLevel="1" x14ac:dyDescent="0.2">
      <c r="A718" s="69" t="s">
        <v>2863</v>
      </c>
      <c r="B718" s="10" t="s">
        <v>144</v>
      </c>
      <c r="C718" s="1">
        <f t="shared" si="144"/>
        <v>2297</v>
      </c>
      <c r="D718" s="7">
        <f t="shared" si="133"/>
        <v>1</v>
      </c>
      <c r="E718" s="7">
        <f t="shared" si="134"/>
        <v>2</v>
      </c>
      <c r="F718" s="7">
        <f t="shared" si="135"/>
        <v>3</v>
      </c>
      <c r="G718" s="1">
        <f t="shared" si="137"/>
        <v>567</v>
      </c>
      <c r="H718" s="2">
        <f t="shared" si="138"/>
        <v>0.24684370918589466</v>
      </c>
      <c r="I718" s="8"/>
      <c r="J718" s="2">
        <f t="shared" si="140"/>
        <v>0.53243360905528947</v>
      </c>
      <c r="K718" s="2">
        <f t="shared" si="141"/>
        <v>0.28558989986939487</v>
      </c>
      <c r="L718" s="2">
        <f t="shared" si="142"/>
        <v>0.16456247279059644</v>
      </c>
      <c r="M718" s="2">
        <f t="shared" si="143"/>
        <v>1.7414018284719224E-2</v>
      </c>
      <c r="N718" s="1">
        <v>1223</v>
      </c>
      <c r="O718" s="1">
        <v>656</v>
      </c>
      <c r="P718" s="1">
        <v>378</v>
      </c>
      <c r="Q718" s="1">
        <v>5</v>
      </c>
      <c r="R718" s="1">
        <v>23</v>
      </c>
      <c r="S718" s="68"/>
      <c r="T718" s="1">
        <v>5</v>
      </c>
      <c r="U718" s="1">
        <v>3</v>
      </c>
      <c r="V718" s="1"/>
      <c r="W718" s="1">
        <v>3</v>
      </c>
      <c r="X718" s="1"/>
      <c r="Y718" s="1"/>
      <c r="Z718" s="1"/>
      <c r="AA718" s="1"/>
      <c r="AB718" s="1">
        <v>1</v>
      </c>
      <c r="AG718" t="str">
        <f t="shared" si="145"/>
        <v>Berkley</v>
      </c>
      <c r="AH718" t="s">
        <v>776</v>
      </c>
      <c r="AI718">
        <v>4</v>
      </c>
      <c r="AJ718" s="7"/>
      <c r="AK718" s="130">
        <v>25</v>
      </c>
      <c r="AL718" s="131">
        <v>5</v>
      </c>
      <c r="AM718" s="131">
        <v>15</v>
      </c>
      <c r="AN718" s="133">
        <v>5280</v>
      </c>
      <c r="AO718">
        <f t="shared" si="139"/>
        <v>25005</v>
      </c>
      <c r="AP718" t="s">
        <v>1579</v>
      </c>
    </row>
    <row r="719" spans="1:42" hidden="1" outlineLevel="1" x14ac:dyDescent="0.2">
      <c r="A719" s="69" t="s">
        <v>2738</v>
      </c>
      <c r="B719" s="10" t="s">
        <v>144</v>
      </c>
      <c r="C719" s="1">
        <f t="shared" si="144"/>
        <v>1251</v>
      </c>
      <c r="D719" s="7">
        <f t="shared" si="133"/>
        <v>1</v>
      </c>
      <c r="E719" s="7">
        <f t="shared" si="134"/>
        <v>2</v>
      </c>
      <c r="F719" s="7">
        <f t="shared" si="135"/>
        <v>3</v>
      </c>
      <c r="G719" s="1">
        <f t="shared" si="137"/>
        <v>213</v>
      </c>
      <c r="H719" s="2">
        <f t="shared" si="138"/>
        <v>0.17026378896882494</v>
      </c>
      <c r="I719" s="8"/>
      <c r="J719" s="2">
        <f t="shared" si="140"/>
        <v>0.51318944844124703</v>
      </c>
      <c r="K719" s="2">
        <f t="shared" si="141"/>
        <v>0.34292565947242204</v>
      </c>
      <c r="L719" s="2">
        <f t="shared" si="142"/>
        <v>0.12310151878497202</v>
      </c>
      <c r="M719" s="2">
        <f t="shared" si="143"/>
        <v>2.0783373301358904E-2</v>
      </c>
      <c r="N719" s="1">
        <v>642</v>
      </c>
      <c r="O719" s="1">
        <v>429</v>
      </c>
      <c r="P719" s="1">
        <v>154</v>
      </c>
      <c r="Q719" s="1">
        <v>0</v>
      </c>
      <c r="R719" s="1">
        <v>14</v>
      </c>
      <c r="S719" s="68"/>
      <c r="T719" s="1">
        <v>5</v>
      </c>
      <c r="U719" s="1">
        <v>0</v>
      </c>
      <c r="V719" s="1"/>
      <c r="W719" s="1">
        <v>7</v>
      </c>
      <c r="X719" s="1"/>
      <c r="Y719" s="1"/>
      <c r="Z719" s="1"/>
      <c r="AA719" s="1"/>
      <c r="AB719" s="1"/>
      <c r="AG719" t="str">
        <f t="shared" si="145"/>
        <v>Berlin</v>
      </c>
      <c r="AH719" s="10" t="s">
        <v>1371</v>
      </c>
      <c r="AI719" s="10">
        <v>3</v>
      </c>
      <c r="AJ719" s="7"/>
      <c r="AK719" s="130">
        <v>25</v>
      </c>
      <c r="AL719" s="131">
        <v>27</v>
      </c>
      <c r="AM719" s="131">
        <v>25</v>
      </c>
      <c r="AN719" s="133">
        <v>5490</v>
      </c>
      <c r="AO719">
        <f t="shared" si="139"/>
        <v>25027</v>
      </c>
      <c r="AP719" t="s">
        <v>1579</v>
      </c>
    </row>
    <row r="720" spans="1:42" hidden="1" outlineLevel="1" x14ac:dyDescent="0.2">
      <c r="A720" s="69" t="s">
        <v>2269</v>
      </c>
      <c r="B720" s="10" t="s">
        <v>144</v>
      </c>
      <c r="C720" s="1">
        <f t="shared" si="144"/>
        <v>1008</v>
      </c>
      <c r="D720" s="7">
        <f t="shared" si="133"/>
        <v>1</v>
      </c>
      <c r="E720" s="7">
        <f t="shared" si="134"/>
        <v>2</v>
      </c>
      <c r="F720" s="7">
        <f t="shared" si="135"/>
        <v>3</v>
      </c>
      <c r="G720" s="1">
        <f t="shared" si="137"/>
        <v>230</v>
      </c>
      <c r="H720" s="2">
        <f t="shared" si="138"/>
        <v>0.22817460317460317</v>
      </c>
      <c r="I720" s="8"/>
      <c r="J720" s="2">
        <f t="shared" si="140"/>
        <v>0.54067460317460314</v>
      </c>
      <c r="K720" s="2">
        <f t="shared" si="141"/>
        <v>0.3125</v>
      </c>
      <c r="L720" s="2">
        <f t="shared" si="142"/>
        <v>0.12400793650793651</v>
      </c>
      <c r="M720" s="2">
        <f t="shared" si="143"/>
        <v>2.2817460317460347E-2</v>
      </c>
      <c r="N720" s="1">
        <v>545</v>
      </c>
      <c r="O720" s="1">
        <v>315</v>
      </c>
      <c r="P720" s="1">
        <v>125</v>
      </c>
      <c r="Q720" s="1">
        <v>5</v>
      </c>
      <c r="R720" s="1">
        <v>9</v>
      </c>
      <c r="S720" s="68"/>
      <c r="T720" s="1">
        <v>6</v>
      </c>
      <c r="U720" s="1">
        <v>1</v>
      </c>
      <c r="V720" s="1"/>
      <c r="W720" s="1">
        <v>2</v>
      </c>
      <c r="X720" s="1"/>
      <c r="Y720" s="1"/>
      <c r="Z720" s="1"/>
      <c r="AA720" s="1"/>
      <c r="AB720" s="1"/>
      <c r="AG720" t="str">
        <f t="shared" si="145"/>
        <v>Bernardston</v>
      </c>
      <c r="AH720" t="s">
        <v>2231</v>
      </c>
      <c r="AI720">
        <v>1</v>
      </c>
      <c r="AJ720" s="7"/>
      <c r="AK720" s="130">
        <v>25</v>
      </c>
      <c r="AL720" s="131">
        <v>11</v>
      </c>
      <c r="AM720" s="131">
        <v>10</v>
      </c>
      <c r="AN720" s="133">
        <v>5560</v>
      </c>
      <c r="AO720">
        <f t="shared" si="139"/>
        <v>25011</v>
      </c>
      <c r="AP720" t="s">
        <v>1579</v>
      </c>
    </row>
    <row r="721" spans="1:42" hidden="1" outlineLevel="1" x14ac:dyDescent="0.2">
      <c r="A721" s="69" t="s">
        <v>2225</v>
      </c>
      <c r="B721" s="10" t="s">
        <v>144</v>
      </c>
      <c r="C721" s="1">
        <f t="shared" si="144"/>
        <v>17428</v>
      </c>
      <c r="D721" s="7">
        <f t="shared" si="133"/>
        <v>1</v>
      </c>
      <c r="E721" s="7">
        <f t="shared" si="134"/>
        <v>2</v>
      </c>
      <c r="F721" s="7">
        <f t="shared" si="135"/>
        <v>3</v>
      </c>
      <c r="G721" s="1">
        <f t="shared" si="137"/>
        <v>5010</v>
      </c>
      <c r="H721" s="2">
        <f t="shared" si="138"/>
        <v>0.2874684415882488</v>
      </c>
      <c r="I721" s="8"/>
      <c r="J721" s="2">
        <f t="shared" si="140"/>
        <v>0.59077346798255681</v>
      </c>
      <c r="K721" s="2">
        <f t="shared" si="141"/>
        <v>0.30330502639430801</v>
      </c>
      <c r="L721" s="2">
        <f t="shared" si="142"/>
        <v>9.3183383061739733E-2</v>
      </c>
      <c r="M721" s="2">
        <f t="shared" si="143"/>
        <v>1.2738122561395449E-2</v>
      </c>
      <c r="N721" s="1">
        <v>10296</v>
      </c>
      <c r="O721" s="1">
        <v>5286</v>
      </c>
      <c r="P721" s="1">
        <v>1624</v>
      </c>
      <c r="Q721" s="1">
        <v>0</v>
      </c>
      <c r="R721" s="1">
        <v>174</v>
      </c>
      <c r="S721" s="68"/>
      <c r="T721" s="1">
        <v>34</v>
      </c>
      <c r="U721" s="1">
        <v>14</v>
      </c>
      <c r="V721" s="1"/>
      <c r="W721" s="1">
        <v>0</v>
      </c>
      <c r="X721" s="1"/>
      <c r="Y721" s="1"/>
      <c r="Z721" s="1"/>
      <c r="AA721" s="1"/>
      <c r="AB721" s="1"/>
      <c r="AG721" t="str">
        <f t="shared" si="145"/>
        <v>Beverly</v>
      </c>
      <c r="AH721" t="s">
        <v>1703</v>
      </c>
      <c r="AI721">
        <v>6</v>
      </c>
      <c r="AJ721" s="7"/>
      <c r="AK721" s="130">
        <v>25</v>
      </c>
      <c r="AL721" s="131">
        <v>9</v>
      </c>
      <c r="AM721" s="131">
        <v>15</v>
      </c>
      <c r="AN721" s="133">
        <v>5595</v>
      </c>
      <c r="AO721">
        <f t="shared" si="139"/>
        <v>25009</v>
      </c>
      <c r="AP721" t="s">
        <v>2331</v>
      </c>
    </row>
    <row r="722" spans="1:42" hidden="1" outlineLevel="1" x14ac:dyDescent="0.2">
      <c r="A722" s="69" t="s">
        <v>2560</v>
      </c>
      <c r="B722" s="10" t="s">
        <v>144</v>
      </c>
      <c r="C722" s="1">
        <f t="shared" si="144"/>
        <v>16017</v>
      </c>
      <c r="D722" s="7">
        <f t="shared" si="133"/>
        <v>1</v>
      </c>
      <c r="E722" s="7">
        <f t="shared" si="134"/>
        <v>2</v>
      </c>
      <c r="F722" s="7">
        <f t="shared" si="135"/>
        <v>3</v>
      </c>
      <c r="G722" s="1">
        <f t="shared" si="137"/>
        <v>4849</v>
      </c>
      <c r="H722" s="2">
        <f t="shared" si="138"/>
        <v>0.30274083785977401</v>
      </c>
      <c r="I722" s="8"/>
      <c r="J722" s="2">
        <f t="shared" si="140"/>
        <v>0.58400449522382469</v>
      </c>
      <c r="K722" s="2">
        <f t="shared" si="141"/>
        <v>0.28126365736405068</v>
      </c>
      <c r="L722" s="2">
        <f t="shared" si="142"/>
        <v>0.11981020166073547</v>
      </c>
      <c r="M722" s="2">
        <f t="shared" si="143"/>
        <v>1.4921645751389156E-2</v>
      </c>
      <c r="N722" s="1">
        <v>9354</v>
      </c>
      <c r="O722" s="1">
        <v>4505</v>
      </c>
      <c r="P722" s="1">
        <v>1919</v>
      </c>
      <c r="Q722" s="1">
        <v>32</v>
      </c>
      <c r="R722" s="1">
        <v>151</v>
      </c>
      <c r="S722" s="68"/>
      <c r="T722" s="1">
        <v>21</v>
      </c>
      <c r="U722" s="1">
        <v>15</v>
      </c>
      <c r="V722" s="1"/>
      <c r="W722" s="1">
        <v>20</v>
      </c>
      <c r="X722" s="1"/>
      <c r="Y722" s="1"/>
      <c r="Z722" s="1"/>
      <c r="AA722" s="1"/>
      <c r="AB722" s="1"/>
      <c r="AG722" t="str">
        <f t="shared" si="145"/>
        <v>Billerica</v>
      </c>
      <c r="AH722" t="s">
        <v>1664</v>
      </c>
      <c r="AI722">
        <v>5</v>
      </c>
      <c r="AJ722" s="7"/>
      <c r="AK722" s="130">
        <v>25</v>
      </c>
      <c r="AL722" s="131">
        <v>17</v>
      </c>
      <c r="AM722" s="131">
        <v>40</v>
      </c>
      <c r="AN722" s="133">
        <v>5805</v>
      </c>
      <c r="AO722">
        <f t="shared" si="139"/>
        <v>25017</v>
      </c>
      <c r="AP722" t="s">
        <v>1579</v>
      </c>
    </row>
    <row r="723" spans="1:42" hidden="1" outlineLevel="1" x14ac:dyDescent="0.2">
      <c r="A723" s="69" t="s">
        <v>1620</v>
      </c>
      <c r="B723" s="10" t="s">
        <v>144</v>
      </c>
      <c r="C723" s="1">
        <f t="shared" si="144"/>
        <v>3282</v>
      </c>
      <c r="D723" s="7">
        <f t="shared" si="133"/>
        <v>1</v>
      </c>
      <c r="E723" s="7">
        <f t="shared" si="134"/>
        <v>2</v>
      </c>
      <c r="F723" s="7">
        <f t="shared" si="135"/>
        <v>3</v>
      </c>
      <c r="G723" s="1">
        <f t="shared" si="137"/>
        <v>1026</v>
      </c>
      <c r="H723" s="2">
        <f t="shared" si="138"/>
        <v>0.3126142595978062</v>
      </c>
      <c r="I723" s="8"/>
      <c r="J723" s="2">
        <f t="shared" si="140"/>
        <v>0.57160268129189518</v>
      </c>
      <c r="K723" s="2">
        <f t="shared" si="141"/>
        <v>0.25898842169408898</v>
      </c>
      <c r="L723" s="2">
        <f t="shared" si="142"/>
        <v>0.15904936014625229</v>
      </c>
      <c r="M723" s="2">
        <f t="shared" si="143"/>
        <v>1.0359536867763558E-2</v>
      </c>
      <c r="N723" s="1">
        <v>1876</v>
      </c>
      <c r="O723" s="1">
        <v>850</v>
      </c>
      <c r="P723" s="1">
        <v>522</v>
      </c>
      <c r="Q723" s="1">
        <v>0</v>
      </c>
      <c r="R723" s="1">
        <v>23</v>
      </c>
      <c r="S723" s="68"/>
      <c r="T723" s="1">
        <v>5</v>
      </c>
      <c r="U723" s="1">
        <v>2</v>
      </c>
      <c r="V723" s="1"/>
      <c r="W723" s="1">
        <v>4</v>
      </c>
      <c r="X723" s="1"/>
      <c r="Y723" s="1"/>
      <c r="Z723" s="1"/>
      <c r="AA723" s="1"/>
      <c r="AB723" s="1"/>
      <c r="AG723" t="str">
        <f t="shared" si="145"/>
        <v>Blackstone</v>
      </c>
      <c r="AH723" s="10" t="s">
        <v>1371</v>
      </c>
      <c r="AI723" s="10">
        <v>2</v>
      </c>
      <c r="AJ723" s="7"/>
      <c r="AK723" s="130">
        <v>25</v>
      </c>
      <c r="AL723" s="131">
        <v>27</v>
      </c>
      <c r="AM723" s="131">
        <v>30</v>
      </c>
      <c r="AN723" s="133">
        <v>6015</v>
      </c>
      <c r="AO723">
        <f t="shared" si="139"/>
        <v>25027</v>
      </c>
      <c r="AP723" t="s">
        <v>1579</v>
      </c>
    </row>
    <row r="724" spans="1:42" hidden="1" outlineLevel="1" x14ac:dyDescent="0.2">
      <c r="A724" s="69" t="s">
        <v>332</v>
      </c>
      <c r="B724" s="10" t="s">
        <v>144</v>
      </c>
      <c r="C724" s="1">
        <f t="shared" si="144"/>
        <v>570</v>
      </c>
      <c r="D724" s="7">
        <f t="shared" si="133"/>
        <v>1</v>
      </c>
      <c r="E724" s="7">
        <f t="shared" si="134"/>
        <v>2</v>
      </c>
      <c r="F724" s="7">
        <f t="shared" si="135"/>
        <v>3</v>
      </c>
      <c r="G724" s="1">
        <f t="shared" si="137"/>
        <v>47</v>
      </c>
      <c r="H724" s="2">
        <f t="shared" si="138"/>
        <v>8.24561403508772E-2</v>
      </c>
      <c r="I724" s="8"/>
      <c r="J724" s="2">
        <f t="shared" si="140"/>
        <v>0.4631578947368421</v>
      </c>
      <c r="K724" s="2">
        <f t="shared" si="141"/>
        <v>0.38070175438596493</v>
      </c>
      <c r="L724" s="2">
        <f t="shared" si="142"/>
        <v>0.13508771929824562</v>
      </c>
      <c r="M724" s="2">
        <f t="shared" si="143"/>
        <v>2.1052631578947351E-2</v>
      </c>
      <c r="N724" s="1">
        <v>264</v>
      </c>
      <c r="O724" s="1">
        <v>217</v>
      </c>
      <c r="P724" s="1">
        <v>77</v>
      </c>
      <c r="Q724" s="1">
        <v>0</v>
      </c>
      <c r="R724" s="1">
        <v>4</v>
      </c>
      <c r="S724" s="68"/>
      <c r="T724" s="1">
        <v>3</v>
      </c>
      <c r="U724" s="1">
        <v>0</v>
      </c>
      <c r="V724" s="1"/>
      <c r="W724" s="1">
        <v>5</v>
      </c>
      <c r="X724" s="1"/>
      <c r="Y724" s="1"/>
      <c r="Z724" s="1"/>
      <c r="AA724" s="1"/>
      <c r="AB724" s="1"/>
      <c r="AG724" t="str">
        <f t="shared" si="145"/>
        <v>Blandford</v>
      </c>
      <c r="AH724" t="s">
        <v>715</v>
      </c>
      <c r="AI724">
        <v>1</v>
      </c>
      <c r="AJ724" s="7"/>
      <c r="AK724" s="130">
        <v>25</v>
      </c>
      <c r="AL724" s="131">
        <v>13</v>
      </c>
      <c r="AM724" s="131">
        <v>10</v>
      </c>
      <c r="AN724" s="133">
        <v>6085</v>
      </c>
      <c r="AO724">
        <f t="shared" si="139"/>
        <v>25013</v>
      </c>
      <c r="AP724" t="s">
        <v>1579</v>
      </c>
    </row>
    <row r="725" spans="1:42" hidden="1" outlineLevel="1" x14ac:dyDescent="0.2">
      <c r="A725" s="69" t="s">
        <v>2741</v>
      </c>
      <c r="B725" s="10" t="s">
        <v>144</v>
      </c>
      <c r="C725" s="1">
        <f t="shared" si="144"/>
        <v>1988</v>
      </c>
      <c r="D725" s="7">
        <f t="shared" si="133"/>
        <v>1</v>
      </c>
      <c r="E725" s="7">
        <f t="shared" si="134"/>
        <v>2</v>
      </c>
      <c r="F725" s="7">
        <f t="shared" si="135"/>
        <v>3</v>
      </c>
      <c r="G725" s="1">
        <f t="shared" si="137"/>
        <v>241</v>
      </c>
      <c r="H725" s="2">
        <f t="shared" si="138"/>
        <v>0.12122736418511067</v>
      </c>
      <c r="I725" s="8"/>
      <c r="J725" s="2">
        <f t="shared" si="140"/>
        <v>0.49647887323943662</v>
      </c>
      <c r="K725" s="2">
        <f t="shared" si="141"/>
        <v>0.37525150905432597</v>
      </c>
      <c r="L725" s="2">
        <f t="shared" si="142"/>
        <v>9.7585513078470826E-2</v>
      </c>
      <c r="M725" s="2">
        <f t="shared" si="143"/>
        <v>3.0684104627766579E-2</v>
      </c>
      <c r="N725" s="1">
        <v>987</v>
      </c>
      <c r="O725" s="1">
        <v>746</v>
      </c>
      <c r="P725" s="1">
        <v>194</v>
      </c>
      <c r="Q725" s="1">
        <v>10</v>
      </c>
      <c r="R725" s="1">
        <v>37</v>
      </c>
      <c r="S725" s="68"/>
      <c r="T725" s="1">
        <v>8</v>
      </c>
      <c r="U725" s="1">
        <v>0</v>
      </c>
      <c r="V725" s="1"/>
      <c r="W725" s="1">
        <v>6</v>
      </c>
      <c r="X725" s="1"/>
      <c r="Y725" s="1"/>
      <c r="Z725" s="1"/>
      <c r="AA725" s="1"/>
      <c r="AB725" s="1"/>
      <c r="AG725" t="str">
        <f t="shared" si="145"/>
        <v>Bolton</v>
      </c>
      <c r="AH725" s="10" t="s">
        <v>1371</v>
      </c>
      <c r="AI725" s="10">
        <v>5</v>
      </c>
      <c r="AJ725" s="7"/>
      <c r="AK725" s="130">
        <v>25</v>
      </c>
      <c r="AL725" s="131">
        <v>27</v>
      </c>
      <c r="AM725" s="131">
        <v>35</v>
      </c>
      <c r="AN725" s="133">
        <v>6365</v>
      </c>
      <c r="AO725">
        <f t="shared" si="139"/>
        <v>25027</v>
      </c>
      <c r="AP725" t="s">
        <v>1579</v>
      </c>
    </row>
    <row r="726" spans="1:42" hidden="1" outlineLevel="1" x14ac:dyDescent="0.2">
      <c r="A726" s="69" t="s">
        <v>333</v>
      </c>
      <c r="B726" s="10" t="s">
        <v>144</v>
      </c>
      <c r="C726" s="1">
        <f t="shared" si="144"/>
        <v>170062</v>
      </c>
      <c r="D726" s="7">
        <f t="shared" si="133"/>
        <v>1</v>
      </c>
      <c r="E726" s="7">
        <f t="shared" si="134"/>
        <v>2</v>
      </c>
      <c r="F726" s="7">
        <f t="shared" si="135"/>
        <v>3</v>
      </c>
      <c r="G726" s="1">
        <f t="shared" si="137"/>
        <v>92163</v>
      </c>
      <c r="H726" s="2">
        <f t="shared" si="138"/>
        <v>0.54193764627018381</v>
      </c>
      <c r="I726" s="8"/>
      <c r="J726" s="2">
        <f t="shared" si="140"/>
        <v>0.7381366795639237</v>
      </c>
      <c r="K726" s="2">
        <f t="shared" si="141"/>
        <v>0.19619903329373994</v>
      </c>
      <c r="L726" s="2">
        <f t="shared" si="142"/>
        <v>4.955839634956663E-2</v>
      </c>
      <c r="M726" s="2">
        <f t="shared" si="143"/>
        <v>1.6105890792769723E-2</v>
      </c>
      <c r="N726" s="1">
        <v>125529</v>
      </c>
      <c r="O726" s="1">
        <v>33366</v>
      </c>
      <c r="P726" s="1">
        <v>8428</v>
      </c>
      <c r="Q726" s="1">
        <v>163</v>
      </c>
      <c r="R726" s="1">
        <v>1551</v>
      </c>
      <c r="S726" s="68"/>
      <c r="T726" s="1">
        <v>433</v>
      </c>
      <c r="U726" s="1">
        <v>539</v>
      </c>
      <c r="V726" s="1"/>
      <c r="W726" s="1">
        <v>52</v>
      </c>
      <c r="X726" s="1"/>
      <c r="Y726" s="1"/>
      <c r="Z726" s="1"/>
      <c r="AA726" s="1"/>
      <c r="AB726" s="1">
        <v>1</v>
      </c>
      <c r="AG726" t="str">
        <f t="shared" si="145"/>
        <v>Boston</v>
      </c>
      <c r="AH726" t="s">
        <v>1789</v>
      </c>
      <c r="AI726" t="s">
        <v>997</v>
      </c>
      <c r="AJ726" s="7"/>
      <c r="AK726" s="130">
        <v>25</v>
      </c>
      <c r="AL726" s="131">
        <v>25</v>
      </c>
      <c r="AM726" s="131">
        <v>5</v>
      </c>
      <c r="AN726" s="133">
        <v>7000</v>
      </c>
      <c r="AO726">
        <f t="shared" si="139"/>
        <v>25025</v>
      </c>
      <c r="AP726" t="s">
        <v>2331</v>
      </c>
    </row>
    <row r="727" spans="1:42" hidden="1" outlineLevel="1" x14ac:dyDescent="0.2">
      <c r="A727" s="69" t="s">
        <v>334</v>
      </c>
      <c r="B727" s="10" t="s">
        <v>144</v>
      </c>
      <c r="C727" s="1">
        <f t="shared" si="144"/>
        <v>7971</v>
      </c>
      <c r="D727" s="7">
        <f t="shared" si="133"/>
        <v>1</v>
      </c>
      <c r="E727" s="7">
        <f t="shared" si="134"/>
        <v>2</v>
      </c>
      <c r="F727" s="7">
        <f t="shared" si="135"/>
        <v>3</v>
      </c>
      <c r="G727" s="1">
        <f t="shared" si="137"/>
        <v>1338</v>
      </c>
      <c r="H727" s="2">
        <f t="shared" si="138"/>
        <v>0.16785848701543093</v>
      </c>
      <c r="I727" s="8"/>
      <c r="J727" s="2">
        <f t="shared" si="140"/>
        <v>0.52515368209760382</v>
      </c>
      <c r="K727" s="2">
        <f t="shared" si="141"/>
        <v>0.35729519508217289</v>
      </c>
      <c r="L727" s="2">
        <f t="shared" si="142"/>
        <v>0.10751474093589261</v>
      </c>
      <c r="M727" s="2">
        <f t="shared" si="143"/>
        <v>1.0036381884330675E-2</v>
      </c>
      <c r="N727" s="1">
        <v>4186</v>
      </c>
      <c r="O727" s="1">
        <v>2848</v>
      </c>
      <c r="P727" s="1">
        <v>857</v>
      </c>
      <c r="Q727" s="1">
        <v>0</v>
      </c>
      <c r="R727" s="1">
        <v>53</v>
      </c>
      <c r="S727" s="68"/>
      <c r="T727" s="1">
        <v>11</v>
      </c>
      <c r="U727" s="1">
        <v>9</v>
      </c>
      <c r="V727" s="1"/>
      <c r="W727" s="1">
        <v>7</v>
      </c>
      <c r="X727" s="1"/>
      <c r="Y727" s="1"/>
      <c r="Z727" s="1"/>
      <c r="AA727" s="1"/>
      <c r="AB727" s="1"/>
      <c r="AG727" t="str">
        <f t="shared" si="145"/>
        <v>Bourne</v>
      </c>
      <c r="AH727" t="s">
        <v>1073</v>
      </c>
      <c r="AI727">
        <v>10</v>
      </c>
      <c r="AJ727" s="7"/>
      <c r="AK727" s="130">
        <v>25</v>
      </c>
      <c r="AL727" s="131">
        <v>1</v>
      </c>
      <c r="AM727" s="131">
        <v>10</v>
      </c>
      <c r="AN727" s="133">
        <v>7175</v>
      </c>
      <c r="AO727">
        <f t="shared" si="139"/>
        <v>25001</v>
      </c>
      <c r="AP727" t="s">
        <v>1579</v>
      </c>
    </row>
    <row r="728" spans="1:42" hidden="1" outlineLevel="1" x14ac:dyDescent="0.2">
      <c r="A728" s="69" t="s">
        <v>335</v>
      </c>
      <c r="B728" s="10" t="s">
        <v>144</v>
      </c>
      <c r="C728" s="1">
        <f t="shared" si="144"/>
        <v>2199</v>
      </c>
      <c r="D728" s="7">
        <f t="shared" si="133"/>
        <v>1</v>
      </c>
      <c r="E728" s="7">
        <f t="shared" si="134"/>
        <v>2</v>
      </c>
      <c r="F728" s="7">
        <f t="shared" si="135"/>
        <v>3</v>
      </c>
      <c r="G728" s="1">
        <f t="shared" si="137"/>
        <v>535</v>
      </c>
      <c r="H728" s="2">
        <f t="shared" si="138"/>
        <v>0.24329240563892679</v>
      </c>
      <c r="I728" s="8"/>
      <c r="J728" s="2">
        <f t="shared" si="140"/>
        <v>0.5670759436107321</v>
      </c>
      <c r="K728" s="2">
        <f t="shared" si="141"/>
        <v>0.32378353797180537</v>
      </c>
      <c r="L728" s="2">
        <f t="shared" si="142"/>
        <v>8.3674397453387908E-2</v>
      </c>
      <c r="M728" s="2">
        <f t="shared" si="143"/>
        <v>2.5466120964074621E-2</v>
      </c>
      <c r="N728" s="1">
        <v>1247</v>
      </c>
      <c r="O728" s="1">
        <v>712</v>
      </c>
      <c r="P728" s="1">
        <v>184</v>
      </c>
      <c r="Q728" s="1">
        <v>0</v>
      </c>
      <c r="R728" s="1">
        <v>31</v>
      </c>
      <c r="S728" s="68"/>
      <c r="T728" s="1">
        <v>20</v>
      </c>
      <c r="U728" s="1">
        <v>2</v>
      </c>
      <c r="V728" s="1"/>
      <c r="W728" s="1">
        <v>3</v>
      </c>
      <c r="X728" s="1"/>
      <c r="Y728" s="1"/>
      <c r="Z728" s="1"/>
      <c r="AA728" s="1"/>
      <c r="AB728" s="1"/>
      <c r="AG728" t="str">
        <f t="shared" si="145"/>
        <v>Boxborough</v>
      </c>
      <c r="AH728" t="s">
        <v>1664</v>
      </c>
      <c r="AI728">
        <v>5</v>
      </c>
      <c r="AJ728" s="7"/>
      <c r="AK728" s="130">
        <v>25</v>
      </c>
      <c r="AL728" s="131">
        <v>17</v>
      </c>
      <c r="AM728" s="131">
        <v>45</v>
      </c>
      <c r="AN728" s="133">
        <v>7350</v>
      </c>
      <c r="AO728">
        <f t="shared" si="139"/>
        <v>25017</v>
      </c>
      <c r="AP728" t="s">
        <v>1579</v>
      </c>
    </row>
    <row r="729" spans="1:42" hidden="1" outlineLevel="1" x14ac:dyDescent="0.2">
      <c r="A729" s="69" t="s">
        <v>336</v>
      </c>
      <c r="B729" s="10" t="s">
        <v>144</v>
      </c>
      <c r="C729" s="1">
        <f t="shared" si="144"/>
        <v>4075</v>
      </c>
      <c r="D729" s="7">
        <f t="shared" si="133"/>
        <v>2</v>
      </c>
      <c r="E729" s="7">
        <f t="shared" si="134"/>
        <v>1</v>
      </c>
      <c r="F729" s="7">
        <f t="shared" si="135"/>
        <v>3</v>
      </c>
      <c r="G729" s="1">
        <f t="shared" si="137"/>
        <v>442</v>
      </c>
      <c r="H729" s="2">
        <f t="shared" si="138"/>
        <v>0.10846625766871165</v>
      </c>
      <c r="I729" s="8"/>
      <c r="J729" s="2">
        <f t="shared" si="140"/>
        <v>0.39730061349693252</v>
      </c>
      <c r="K729" s="2">
        <f t="shared" si="141"/>
        <v>0.50576687116564423</v>
      </c>
      <c r="L729" s="2">
        <f t="shared" si="142"/>
        <v>8.0736196319018405E-2</v>
      </c>
      <c r="M729" s="2">
        <f t="shared" si="143"/>
        <v>1.6196319018404792E-2</v>
      </c>
      <c r="N729" s="1">
        <v>1619</v>
      </c>
      <c r="O729" s="1">
        <v>2061</v>
      </c>
      <c r="P729" s="1">
        <v>329</v>
      </c>
      <c r="Q729" s="1">
        <v>0</v>
      </c>
      <c r="R729" s="1">
        <v>47</v>
      </c>
      <c r="S729" s="68"/>
      <c r="T729" s="1">
        <v>5</v>
      </c>
      <c r="U729" s="1">
        <v>2</v>
      </c>
      <c r="V729" s="1"/>
      <c r="W729" s="1">
        <v>12</v>
      </c>
      <c r="X729" s="1"/>
      <c r="Y729" s="1"/>
      <c r="Z729" s="1"/>
      <c r="AA729" s="1"/>
      <c r="AB729" s="1"/>
      <c r="AG729" t="str">
        <f t="shared" si="145"/>
        <v>Boxford</v>
      </c>
      <c r="AH729" t="s">
        <v>1703</v>
      </c>
      <c r="AI729">
        <v>6</v>
      </c>
      <c r="AJ729" s="7"/>
      <c r="AK729" s="130">
        <v>25</v>
      </c>
      <c r="AL729" s="131">
        <v>9</v>
      </c>
      <c r="AM729" s="131">
        <v>20</v>
      </c>
      <c r="AN729" s="133">
        <v>7420</v>
      </c>
      <c r="AO729">
        <f t="shared" si="139"/>
        <v>25009</v>
      </c>
      <c r="AP729" t="s">
        <v>1579</v>
      </c>
    </row>
    <row r="730" spans="1:42" hidden="1" outlineLevel="1" x14ac:dyDescent="0.2">
      <c r="A730" s="69" t="s">
        <v>1171</v>
      </c>
      <c r="B730" s="10" t="s">
        <v>144</v>
      </c>
      <c r="C730" s="1">
        <f t="shared" si="144"/>
        <v>2124</v>
      </c>
      <c r="D730" s="7">
        <f t="shared" si="133"/>
        <v>1</v>
      </c>
      <c r="E730" s="7">
        <f t="shared" si="134"/>
        <v>2</v>
      </c>
      <c r="F730" s="7">
        <f t="shared" si="135"/>
        <v>3</v>
      </c>
      <c r="G730" s="1">
        <f t="shared" si="137"/>
        <v>234</v>
      </c>
      <c r="H730" s="2">
        <f t="shared" si="138"/>
        <v>0.11016949152542373</v>
      </c>
      <c r="I730" s="8"/>
      <c r="J730" s="2">
        <f t="shared" si="140"/>
        <v>0.50047080979284364</v>
      </c>
      <c r="K730" s="2">
        <f t="shared" si="141"/>
        <v>0.39030131826741998</v>
      </c>
      <c r="L730" s="2">
        <f t="shared" si="142"/>
        <v>9.651600753295668E-2</v>
      </c>
      <c r="M730" s="2">
        <f t="shared" si="143"/>
        <v>1.2711864406779697E-2</v>
      </c>
      <c r="N730" s="1">
        <v>1063</v>
      </c>
      <c r="O730" s="1">
        <v>829</v>
      </c>
      <c r="P730" s="1">
        <v>205</v>
      </c>
      <c r="Q730" s="1">
        <v>0</v>
      </c>
      <c r="R730" s="1">
        <v>12</v>
      </c>
      <c r="S730" s="68"/>
      <c r="T730" s="1">
        <v>6</v>
      </c>
      <c r="U730" s="1">
        <v>4</v>
      </c>
      <c r="V730" s="1"/>
      <c r="W730" s="1">
        <v>5</v>
      </c>
      <c r="X730" s="1"/>
      <c r="Y730" s="1"/>
      <c r="Z730" s="1"/>
      <c r="AA730" s="1"/>
      <c r="AB730" s="1"/>
      <c r="AG730" t="str">
        <f t="shared" si="145"/>
        <v>Boylston</v>
      </c>
      <c r="AH730" s="10" t="s">
        <v>1371</v>
      </c>
      <c r="AI730" s="10">
        <v>3</v>
      </c>
      <c r="AJ730" s="7"/>
      <c r="AK730" s="130">
        <v>25</v>
      </c>
      <c r="AL730" s="131">
        <v>27</v>
      </c>
      <c r="AM730" s="131">
        <v>40</v>
      </c>
      <c r="AN730" s="133">
        <v>7525</v>
      </c>
      <c r="AO730">
        <f t="shared" si="139"/>
        <v>25027</v>
      </c>
      <c r="AP730" t="s">
        <v>1579</v>
      </c>
    </row>
    <row r="731" spans="1:42" hidden="1" outlineLevel="1" x14ac:dyDescent="0.2">
      <c r="A731" s="69" t="s">
        <v>2722</v>
      </c>
      <c r="B731" s="10" t="s">
        <v>144</v>
      </c>
      <c r="C731" s="1">
        <f t="shared" si="144"/>
        <v>16806</v>
      </c>
      <c r="D731" s="7">
        <f t="shared" si="133"/>
        <v>1</v>
      </c>
      <c r="E731" s="7">
        <f t="shared" si="134"/>
        <v>2</v>
      </c>
      <c r="F731" s="7">
        <f t="shared" si="135"/>
        <v>3</v>
      </c>
      <c r="G731" s="1">
        <f t="shared" si="137"/>
        <v>4321</v>
      </c>
      <c r="H731" s="2">
        <f t="shared" si="138"/>
        <v>0.25711055575389741</v>
      </c>
      <c r="I731" s="8"/>
      <c r="J731" s="2">
        <f t="shared" si="140"/>
        <v>0.57854337736522665</v>
      </c>
      <c r="K731" s="2">
        <f t="shared" si="141"/>
        <v>0.3214328216113293</v>
      </c>
      <c r="L731" s="2">
        <f t="shared" si="142"/>
        <v>8.8063786742829941E-2</v>
      </c>
      <c r="M731" s="2">
        <f t="shared" si="143"/>
        <v>1.1960014280614106E-2</v>
      </c>
      <c r="N731" s="1">
        <v>9723</v>
      </c>
      <c r="O731" s="1">
        <v>5402</v>
      </c>
      <c r="P731" s="1">
        <v>1480</v>
      </c>
      <c r="Q731" s="1">
        <v>0</v>
      </c>
      <c r="R731" s="1">
        <v>117</v>
      </c>
      <c r="S731" s="68"/>
      <c r="T731" s="1">
        <v>13</v>
      </c>
      <c r="U731" s="1">
        <v>13</v>
      </c>
      <c r="V731" s="1"/>
      <c r="W731" s="1">
        <v>58</v>
      </c>
      <c r="X731" s="1"/>
      <c r="Y731" s="1"/>
      <c r="Z731" s="1"/>
      <c r="AA731" s="1"/>
      <c r="AB731" s="1"/>
      <c r="AG731" t="str">
        <f t="shared" si="145"/>
        <v>Braintree</v>
      </c>
      <c r="AH731" t="s">
        <v>345</v>
      </c>
      <c r="AI731">
        <v>9</v>
      </c>
      <c r="AJ731" s="7"/>
      <c r="AK731" s="130">
        <v>25</v>
      </c>
      <c r="AL731" s="131">
        <v>21</v>
      </c>
      <c r="AM731" s="131">
        <v>15</v>
      </c>
      <c r="AN731" s="133">
        <v>7665</v>
      </c>
      <c r="AO731">
        <f t="shared" si="139"/>
        <v>25021</v>
      </c>
      <c r="AP731" t="s">
        <v>1579</v>
      </c>
    </row>
    <row r="732" spans="1:42" hidden="1" outlineLevel="1" x14ac:dyDescent="0.2">
      <c r="A732" s="69" t="s">
        <v>2868</v>
      </c>
      <c r="B732" s="10" t="s">
        <v>144</v>
      </c>
      <c r="C732" s="1">
        <f t="shared" si="144"/>
        <v>5436</v>
      </c>
      <c r="D732" s="7">
        <f t="shared" si="133"/>
        <v>1</v>
      </c>
      <c r="E732" s="7">
        <f t="shared" si="134"/>
        <v>2</v>
      </c>
      <c r="F732" s="7">
        <f t="shared" si="135"/>
        <v>3</v>
      </c>
      <c r="G732" s="1">
        <f t="shared" si="137"/>
        <v>943</v>
      </c>
      <c r="H732" s="2">
        <f t="shared" si="138"/>
        <v>0.17347314201618838</v>
      </c>
      <c r="I732" s="8"/>
      <c r="J732" s="2">
        <f t="shared" si="140"/>
        <v>0.5285136129506991</v>
      </c>
      <c r="K732" s="2">
        <f t="shared" si="141"/>
        <v>0.35504047093451069</v>
      </c>
      <c r="L732" s="2">
        <f t="shared" si="142"/>
        <v>9.8417954378219277E-2</v>
      </c>
      <c r="M732" s="2">
        <f t="shared" si="143"/>
        <v>1.8027961736570938E-2</v>
      </c>
      <c r="N732" s="1">
        <v>2873</v>
      </c>
      <c r="O732" s="1">
        <v>1930</v>
      </c>
      <c r="P732" s="1">
        <v>535</v>
      </c>
      <c r="Q732" s="1">
        <v>20</v>
      </c>
      <c r="R732" s="1">
        <v>46</v>
      </c>
      <c r="S732" s="68"/>
      <c r="T732" s="1">
        <v>13</v>
      </c>
      <c r="U732" s="1">
        <v>7</v>
      </c>
      <c r="V732" s="1"/>
      <c r="W732" s="1">
        <v>12</v>
      </c>
      <c r="X732" s="1"/>
      <c r="Y732" s="1"/>
      <c r="Z732" s="1"/>
      <c r="AA732" s="1"/>
      <c r="AB732" s="1"/>
      <c r="AG732" t="str">
        <f t="shared" si="145"/>
        <v>Brewster</v>
      </c>
      <c r="AH732" t="s">
        <v>1073</v>
      </c>
      <c r="AI732">
        <v>10</v>
      </c>
      <c r="AJ732" s="7"/>
      <c r="AK732" s="130">
        <v>25</v>
      </c>
      <c r="AL732" s="131">
        <v>1</v>
      </c>
      <c r="AM732" s="131">
        <v>15</v>
      </c>
      <c r="AN732" s="133">
        <v>7980</v>
      </c>
      <c r="AO732">
        <f t="shared" si="139"/>
        <v>25001</v>
      </c>
      <c r="AP732" t="s">
        <v>1579</v>
      </c>
    </row>
    <row r="733" spans="1:42" hidden="1" outlineLevel="1" x14ac:dyDescent="0.2">
      <c r="A733" s="69" t="s">
        <v>2728</v>
      </c>
      <c r="B733" s="10" t="s">
        <v>144</v>
      </c>
      <c r="C733" s="1">
        <f t="shared" si="144"/>
        <v>8486</v>
      </c>
      <c r="D733" s="7">
        <f t="shared" si="133"/>
        <v>1</v>
      </c>
      <c r="E733" s="7">
        <f t="shared" si="134"/>
        <v>2</v>
      </c>
      <c r="F733" s="7">
        <f t="shared" si="135"/>
        <v>3</v>
      </c>
      <c r="G733" s="1">
        <f t="shared" si="137"/>
        <v>1718</v>
      </c>
      <c r="H733" s="2">
        <f t="shared" si="138"/>
        <v>0.20245109592269619</v>
      </c>
      <c r="I733" s="8"/>
      <c r="J733" s="2">
        <f t="shared" si="140"/>
        <v>0.54030167334433188</v>
      </c>
      <c r="K733" s="2">
        <f t="shared" si="141"/>
        <v>0.33785057742163566</v>
      </c>
      <c r="L733" s="2">
        <f t="shared" si="142"/>
        <v>0.10758897006834786</v>
      </c>
      <c r="M733" s="2">
        <f t="shared" si="143"/>
        <v>1.4258779165684604E-2</v>
      </c>
      <c r="N733" s="1">
        <v>4585</v>
      </c>
      <c r="O733" s="1">
        <v>2867</v>
      </c>
      <c r="P733" s="1">
        <v>913</v>
      </c>
      <c r="Q733" s="1">
        <v>0</v>
      </c>
      <c r="R733" s="1">
        <v>65</v>
      </c>
      <c r="S733" s="68"/>
      <c r="T733" s="1">
        <v>9</v>
      </c>
      <c r="U733" s="1">
        <v>5</v>
      </c>
      <c r="V733" s="1"/>
      <c r="W733" s="1">
        <v>42</v>
      </c>
      <c r="X733" s="1"/>
      <c r="Y733" s="1"/>
      <c r="Z733" s="1"/>
      <c r="AA733" s="1"/>
      <c r="AB733" s="1"/>
      <c r="AG733" t="str">
        <f t="shared" si="145"/>
        <v>Bridgewater</v>
      </c>
      <c r="AH733" t="s">
        <v>2019</v>
      </c>
      <c r="AI733">
        <v>4</v>
      </c>
      <c r="AJ733" s="7"/>
      <c r="AK733" s="130">
        <v>25</v>
      </c>
      <c r="AL733" s="131">
        <v>23</v>
      </c>
      <c r="AM733" s="131">
        <v>10</v>
      </c>
      <c r="AN733" s="133">
        <v>8085</v>
      </c>
      <c r="AO733">
        <f t="shared" si="139"/>
        <v>25023</v>
      </c>
      <c r="AP733" t="s">
        <v>1579</v>
      </c>
    </row>
    <row r="734" spans="1:42" hidden="1" outlineLevel="1" x14ac:dyDescent="0.2">
      <c r="A734" s="69" t="s">
        <v>701</v>
      </c>
      <c r="B734" s="10" t="s">
        <v>144</v>
      </c>
      <c r="C734" s="1">
        <f t="shared" si="144"/>
        <v>1451</v>
      </c>
      <c r="D734" s="7">
        <f t="shared" si="133"/>
        <v>1</v>
      </c>
      <c r="E734" s="7">
        <f t="shared" si="134"/>
        <v>2</v>
      </c>
      <c r="F734" s="7">
        <f t="shared" si="135"/>
        <v>3</v>
      </c>
      <c r="G734" s="1">
        <f t="shared" si="137"/>
        <v>225</v>
      </c>
      <c r="H734" s="2">
        <f t="shared" si="138"/>
        <v>0.15506547208821503</v>
      </c>
      <c r="I734" s="8"/>
      <c r="J734" s="2">
        <f t="shared" si="140"/>
        <v>0.5044796691936595</v>
      </c>
      <c r="K734" s="2">
        <f t="shared" si="141"/>
        <v>0.34941419710544452</v>
      </c>
      <c r="L734" s="2">
        <f t="shared" si="142"/>
        <v>0.13921433494141972</v>
      </c>
      <c r="M734" s="2">
        <f t="shared" si="143"/>
        <v>6.8917987594762642E-3</v>
      </c>
      <c r="N734" s="1">
        <v>732</v>
      </c>
      <c r="O734" s="1">
        <v>507</v>
      </c>
      <c r="P734" s="1">
        <v>202</v>
      </c>
      <c r="Q734" s="1">
        <v>0</v>
      </c>
      <c r="R734" s="1">
        <v>8</v>
      </c>
      <c r="S734" s="68"/>
      <c r="T734" s="1">
        <v>2</v>
      </c>
      <c r="U734" s="1">
        <v>0</v>
      </c>
      <c r="V734" s="1"/>
      <c r="W734" s="1">
        <v>0</v>
      </c>
      <c r="X734" s="1"/>
      <c r="Y734" s="1"/>
      <c r="Z734" s="1"/>
      <c r="AA734" s="1"/>
      <c r="AB734" s="1"/>
      <c r="AG734" t="str">
        <f t="shared" si="145"/>
        <v>Brimfield</v>
      </c>
      <c r="AH734" t="s">
        <v>715</v>
      </c>
      <c r="AI734">
        <v>2</v>
      </c>
      <c r="AJ734" s="7"/>
      <c r="AK734" s="130">
        <v>25</v>
      </c>
      <c r="AL734" s="131">
        <v>13</v>
      </c>
      <c r="AM734" s="131">
        <v>15</v>
      </c>
      <c r="AN734" s="133">
        <v>8470</v>
      </c>
      <c r="AO734">
        <f t="shared" si="139"/>
        <v>25013</v>
      </c>
      <c r="AP734" t="s">
        <v>1579</v>
      </c>
    </row>
    <row r="735" spans="1:42" hidden="1" outlineLevel="1" x14ac:dyDescent="0.2">
      <c r="A735" s="69" t="s">
        <v>897</v>
      </c>
      <c r="B735" s="10" t="s">
        <v>144</v>
      </c>
      <c r="C735" s="1">
        <f t="shared" si="144"/>
        <v>26384</v>
      </c>
      <c r="D735" s="7">
        <f t="shared" si="133"/>
        <v>1</v>
      </c>
      <c r="E735" s="7">
        <f t="shared" si="134"/>
        <v>2</v>
      </c>
      <c r="F735" s="7">
        <f t="shared" si="135"/>
        <v>3</v>
      </c>
      <c r="G735" s="1">
        <f t="shared" si="137"/>
        <v>9389</v>
      </c>
      <c r="H735" s="2">
        <f t="shared" si="138"/>
        <v>0.35585961188599152</v>
      </c>
      <c r="I735" s="8"/>
      <c r="J735" s="2">
        <f t="shared" si="140"/>
        <v>0.62011067313523349</v>
      </c>
      <c r="K735" s="2">
        <f t="shared" si="141"/>
        <v>0.26425106124924197</v>
      </c>
      <c r="L735" s="2">
        <f t="shared" si="142"/>
        <v>0.10377501516070346</v>
      </c>
      <c r="M735" s="2">
        <f t="shared" si="143"/>
        <v>1.1863250454821075E-2</v>
      </c>
      <c r="N735" s="1">
        <v>16361</v>
      </c>
      <c r="O735" s="1">
        <v>6972</v>
      </c>
      <c r="P735" s="1">
        <v>2738</v>
      </c>
      <c r="Q735" s="1">
        <v>6</v>
      </c>
      <c r="R735" s="1">
        <v>247</v>
      </c>
      <c r="S735" s="68"/>
      <c r="T735" s="1">
        <v>31</v>
      </c>
      <c r="U735" s="1">
        <v>25</v>
      </c>
      <c r="V735" s="1"/>
      <c r="W735" s="1">
        <v>4</v>
      </c>
      <c r="X735" s="1"/>
      <c r="Y735" s="1"/>
      <c r="Z735" s="1"/>
      <c r="AA735" s="1"/>
      <c r="AB735" s="1"/>
      <c r="AG735" t="str">
        <f t="shared" si="145"/>
        <v>Brockton</v>
      </c>
      <c r="AH735" t="s">
        <v>2019</v>
      </c>
      <c r="AI735" t="s">
        <v>997</v>
      </c>
      <c r="AJ735" s="7"/>
      <c r="AK735" s="130">
        <v>25</v>
      </c>
      <c r="AL735" s="131">
        <v>23</v>
      </c>
      <c r="AM735" s="131">
        <v>15</v>
      </c>
      <c r="AN735" s="133">
        <v>9000</v>
      </c>
      <c r="AO735">
        <f t="shared" si="139"/>
        <v>25023</v>
      </c>
      <c r="AP735" t="s">
        <v>2331</v>
      </c>
    </row>
    <row r="736" spans="1:42" hidden="1" outlineLevel="1" x14ac:dyDescent="0.2">
      <c r="A736" s="69" t="s">
        <v>2714</v>
      </c>
      <c r="B736" s="10" t="s">
        <v>144</v>
      </c>
      <c r="C736" s="1">
        <f t="shared" si="144"/>
        <v>1308</v>
      </c>
      <c r="D736" s="7">
        <f t="shared" si="133"/>
        <v>1</v>
      </c>
      <c r="E736" s="7">
        <f t="shared" si="134"/>
        <v>2</v>
      </c>
      <c r="F736" s="7">
        <f t="shared" si="135"/>
        <v>3</v>
      </c>
      <c r="G736" s="1">
        <f t="shared" si="137"/>
        <v>282</v>
      </c>
      <c r="H736" s="2">
        <f t="shared" si="138"/>
        <v>0.21559633027522937</v>
      </c>
      <c r="I736" s="8"/>
      <c r="J736" s="2">
        <f t="shared" si="140"/>
        <v>0.52675840978593269</v>
      </c>
      <c r="K736" s="2">
        <f t="shared" si="141"/>
        <v>0.31116207951070335</v>
      </c>
      <c r="L736" s="2">
        <f t="shared" si="142"/>
        <v>0.14984709480122324</v>
      </c>
      <c r="M736" s="2">
        <f t="shared" si="143"/>
        <v>1.223241590214072E-2</v>
      </c>
      <c r="N736" s="1">
        <v>689</v>
      </c>
      <c r="O736" s="1">
        <v>407</v>
      </c>
      <c r="P736" s="1">
        <v>196</v>
      </c>
      <c r="Q736" s="1">
        <v>4</v>
      </c>
      <c r="R736" s="1">
        <v>5</v>
      </c>
      <c r="S736" s="68"/>
      <c r="T736" s="1">
        <v>3</v>
      </c>
      <c r="U736" s="1">
        <v>4</v>
      </c>
      <c r="V736" s="1"/>
      <c r="W736" s="1">
        <v>0</v>
      </c>
      <c r="X736" s="1"/>
      <c r="Y736" s="1"/>
      <c r="Z736" s="1"/>
      <c r="AA736" s="1"/>
      <c r="AB736" s="1"/>
      <c r="AG736" t="str">
        <f t="shared" si="145"/>
        <v>Brookfield</v>
      </c>
      <c r="AH736" s="10" t="s">
        <v>1371</v>
      </c>
      <c r="AI736" s="10">
        <v>2</v>
      </c>
      <c r="AJ736" s="7"/>
      <c r="AK736" s="130">
        <v>25</v>
      </c>
      <c r="AL736" s="131">
        <v>27</v>
      </c>
      <c r="AM736" s="131">
        <v>45</v>
      </c>
      <c r="AN736" s="133">
        <v>9105</v>
      </c>
      <c r="AO736">
        <f t="shared" si="139"/>
        <v>25027</v>
      </c>
      <c r="AP736" t="s">
        <v>1579</v>
      </c>
    </row>
    <row r="737" spans="1:42" hidden="1" outlineLevel="1" x14ac:dyDescent="0.2">
      <c r="A737" s="69" t="s">
        <v>443</v>
      </c>
      <c r="B737" s="10" t="s">
        <v>144</v>
      </c>
      <c r="C737" s="1">
        <f t="shared" si="144"/>
        <v>24698</v>
      </c>
      <c r="D737" s="7">
        <f t="shared" si="133"/>
        <v>1</v>
      </c>
      <c r="E737" s="7">
        <f t="shared" si="134"/>
        <v>2</v>
      </c>
      <c r="F737" s="7">
        <f t="shared" si="135"/>
        <v>3</v>
      </c>
      <c r="G737" s="1">
        <f t="shared" si="137"/>
        <v>14233</v>
      </c>
      <c r="H737" s="2">
        <f t="shared" si="138"/>
        <v>0.57628148028180415</v>
      </c>
      <c r="I737" s="8"/>
      <c r="J737" s="2">
        <f t="shared" si="140"/>
        <v>0.76168110778200659</v>
      </c>
      <c r="K737" s="2">
        <f t="shared" si="141"/>
        <v>0.18539962750020245</v>
      </c>
      <c r="L737" s="2">
        <f t="shared" si="142"/>
        <v>3.2350797635436065E-2</v>
      </c>
      <c r="M737" s="2">
        <f t="shared" si="143"/>
        <v>2.0568467082354894E-2</v>
      </c>
      <c r="N737" s="1">
        <v>18812</v>
      </c>
      <c r="O737" s="1">
        <v>4579</v>
      </c>
      <c r="P737" s="1">
        <v>799</v>
      </c>
      <c r="Q737" s="1">
        <v>90</v>
      </c>
      <c r="R737" s="1">
        <v>224</v>
      </c>
      <c r="S737" s="68"/>
      <c r="T737" s="1">
        <v>77</v>
      </c>
      <c r="U737" s="1">
        <v>99</v>
      </c>
      <c r="V737" s="1"/>
      <c r="W737" s="1">
        <v>18</v>
      </c>
      <c r="X737" s="1"/>
      <c r="Y737" s="1"/>
      <c r="Z737" s="1"/>
      <c r="AA737" s="1"/>
      <c r="AB737" s="1"/>
      <c r="AG737" t="str">
        <f t="shared" si="145"/>
        <v>Brookline</v>
      </c>
      <c r="AH737" t="s">
        <v>345</v>
      </c>
      <c r="AI737">
        <v>4</v>
      </c>
      <c r="AJ737" s="7"/>
      <c r="AK737" s="130">
        <v>25</v>
      </c>
      <c r="AL737" s="131">
        <v>21</v>
      </c>
      <c r="AM737" s="131">
        <v>20</v>
      </c>
      <c r="AN737" s="133">
        <v>9175</v>
      </c>
      <c r="AO737">
        <f t="shared" si="139"/>
        <v>25021</v>
      </c>
      <c r="AP737" t="s">
        <v>1579</v>
      </c>
    </row>
    <row r="738" spans="1:42" hidden="1" outlineLevel="1" x14ac:dyDescent="0.2">
      <c r="A738" s="69" t="s">
        <v>898</v>
      </c>
      <c r="B738" s="10" t="s">
        <v>144</v>
      </c>
      <c r="C738" s="1">
        <f t="shared" si="144"/>
        <v>937</v>
      </c>
      <c r="D738" s="7">
        <f t="shared" si="133"/>
        <v>1</v>
      </c>
      <c r="E738" s="7">
        <f t="shared" si="134"/>
        <v>2</v>
      </c>
      <c r="F738" s="7">
        <f t="shared" si="135"/>
        <v>3</v>
      </c>
      <c r="G738" s="1">
        <f t="shared" si="137"/>
        <v>227</v>
      </c>
      <c r="H738" s="2">
        <f t="shared" si="138"/>
        <v>0.24226254002134473</v>
      </c>
      <c r="I738" s="8"/>
      <c r="J738" s="2">
        <f t="shared" si="140"/>
        <v>0.5560298826040555</v>
      </c>
      <c r="K738" s="2">
        <f t="shared" si="141"/>
        <v>0.31376734258271077</v>
      </c>
      <c r="L738" s="2">
        <f t="shared" si="142"/>
        <v>8.2177161152614725E-2</v>
      </c>
      <c r="M738" s="2">
        <f t="shared" si="143"/>
        <v>4.8025613660618999E-2</v>
      </c>
      <c r="N738" s="1">
        <v>521</v>
      </c>
      <c r="O738" s="1">
        <v>294</v>
      </c>
      <c r="P738" s="1">
        <v>77</v>
      </c>
      <c r="Q738" s="1">
        <v>24</v>
      </c>
      <c r="R738" s="1">
        <v>10</v>
      </c>
      <c r="S738" s="68"/>
      <c r="T738" s="1">
        <v>4</v>
      </c>
      <c r="U738" s="1">
        <v>6</v>
      </c>
      <c r="V738" s="1"/>
      <c r="W738" s="1">
        <v>1</v>
      </c>
      <c r="X738" s="1"/>
      <c r="Y738" s="1"/>
      <c r="Z738" s="1"/>
      <c r="AA738" s="1"/>
      <c r="AB738" s="1"/>
      <c r="AG738" t="str">
        <f t="shared" si="145"/>
        <v>Buckland</v>
      </c>
      <c r="AH738" t="s">
        <v>2231</v>
      </c>
      <c r="AI738">
        <v>1</v>
      </c>
      <c r="AJ738" s="7"/>
      <c r="AK738" s="130">
        <v>25</v>
      </c>
      <c r="AL738" s="131">
        <v>11</v>
      </c>
      <c r="AM738" s="131">
        <v>15</v>
      </c>
      <c r="AN738" s="133">
        <v>9595</v>
      </c>
      <c r="AO738">
        <f t="shared" si="139"/>
        <v>25011</v>
      </c>
      <c r="AP738" t="s">
        <v>1579</v>
      </c>
    </row>
    <row r="739" spans="1:42" hidden="1" outlineLevel="1" x14ac:dyDescent="0.2">
      <c r="A739" s="69" t="s">
        <v>1756</v>
      </c>
      <c r="B739" s="10" t="s">
        <v>144</v>
      </c>
      <c r="C739" s="1">
        <f t="shared" si="144"/>
        <v>11238</v>
      </c>
      <c r="D739" s="7">
        <f t="shared" si="133"/>
        <v>1</v>
      </c>
      <c r="E739" s="7">
        <f t="shared" si="134"/>
        <v>2</v>
      </c>
      <c r="F739" s="7">
        <f t="shared" si="135"/>
        <v>3</v>
      </c>
      <c r="G739" s="1">
        <f t="shared" si="137"/>
        <v>3107</v>
      </c>
      <c r="H739" s="2">
        <f t="shared" si="138"/>
        <v>0.27647268197188113</v>
      </c>
      <c r="I739" s="8"/>
      <c r="J739" s="2">
        <f t="shared" si="140"/>
        <v>0.58836091831286708</v>
      </c>
      <c r="K739" s="2">
        <f t="shared" si="141"/>
        <v>0.31188823634098595</v>
      </c>
      <c r="L739" s="2">
        <f t="shared" si="142"/>
        <v>8.7115145043602071E-2</v>
      </c>
      <c r="M739" s="2">
        <f t="shared" si="143"/>
        <v>1.2635700302544906E-2</v>
      </c>
      <c r="N739" s="1">
        <v>6612</v>
      </c>
      <c r="O739" s="1">
        <v>3505</v>
      </c>
      <c r="P739" s="1">
        <v>979</v>
      </c>
      <c r="Q739" s="1">
        <v>19</v>
      </c>
      <c r="R739" s="1">
        <v>93</v>
      </c>
      <c r="S739" s="68"/>
      <c r="T739" s="1">
        <v>8</v>
      </c>
      <c r="U739" s="1">
        <v>5</v>
      </c>
      <c r="V739" s="1"/>
      <c r="W739" s="1">
        <v>17</v>
      </c>
      <c r="X739" s="1"/>
      <c r="Y739" s="1"/>
      <c r="Z739" s="1"/>
      <c r="AA739" s="1"/>
      <c r="AB739" s="1"/>
      <c r="AG739" t="str">
        <f t="shared" si="145"/>
        <v>Burlington</v>
      </c>
      <c r="AH739" t="s">
        <v>1664</v>
      </c>
      <c r="AI739">
        <v>6</v>
      </c>
      <c r="AJ739" s="7"/>
      <c r="AK739" s="130">
        <v>25</v>
      </c>
      <c r="AL739" s="131">
        <v>17</v>
      </c>
      <c r="AM739" s="131">
        <v>50</v>
      </c>
      <c r="AN739" s="133">
        <v>9840</v>
      </c>
      <c r="AO739">
        <f t="shared" si="139"/>
        <v>25017</v>
      </c>
      <c r="AP739" t="s">
        <v>1579</v>
      </c>
    </row>
    <row r="740" spans="1:42" hidden="1" outlineLevel="1" x14ac:dyDescent="0.2">
      <c r="A740" s="69" t="s">
        <v>1772</v>
      </c>
      <c r="B740" s="10" t="s">
        <v>144</v>
      </c>
      <c r="C740" s="1">
        <f t="shared" si="144"/>
        <v>38067</v>
      </c>
      <c r="D740" s="7">
        <f t="shared" si="133"/>
        <v>1</v>
      </c>
      <c r="E740" s="7">
        <f t="shared" si="134"/>
        <v>2</v>
      </c>
      <c r="F740" s="7">
        <f t="shared" si="135"/>
        <v>3</v>
      </c>
      <c r="G740" s="1">
        <f t="shared" si="137"/>
        <v>25053</v>
      </c>
      <c r="H740" s="2">
        <f t="shared" si="138"/>
        <v>0.65812908818661831</v>
      </c>
      <c r="I740" s="8"/>
      <c r="J740" s="2">
        <f t="shared" si="140"/>
        <v>0.78921375469566812</v>
      </c>
      <c r="K740" s="2">
        <f t="shared" si="141"/>
        <v>0.13108466650904985</v>
      </c>
      <c r="L740" s="2">
        <f t="shared" si="142"/>
        <v>3.7276381117503352E-2</v>
      </c>
      <c r="M740" s="2">
        <f t="shared" si="143"/>
        <v>4.2425197677778678E-2</v>
      </c>
      <c r="N740" s="1">
        <v>30043</v>
      </c>
      <c r="O740" s="1">
        <v>4990</v>
      </c>
      <c r="P740" s="1">
        <v>1419</v>
      </c>
      <c r="Q740" s="1">
        <v>736</v>
      </c>
      <c r="R740" s="1">
        <v>425</v>
      </c>
      <c r="S740" s="68"/>
      <c r="T740" s="1">
        <v>151</v>
      </c>
      <c r="U740" s="1">
        <v>184</v>
      </c>
      <c r="V740" s="1"/>
      <c r="W740" s="1">
        <v>112</v>
      </c>
      <c r="X740" s="1"/>
      <c r="Y740" s="1"/>
      <c r="Z740" s="1"/>
      <c r="AA740" s="1"/>
      <c r="AB740" s="1">
        <v>6</v>
      </c>
      <c r="AE740">
        <v>1</v>
      </c>
      <c r="AG740" t="str">
        <f t="shared" si="145"/>
        <v>Cambridge</v>
      </c>
      <c r="AH740" t="s">
        <v>1664</v>
      </c>
      <c r="AI740">
        <v>8</v>
      </c>
      <c r="AJ740" s="7"/>
      <c r="AK740" s="130">
        <v>25</v>
      </c>
      <c r="AL740" s="131">
        <v>17</v>
      </c>
      <c r="AM740" s="131">
        <v>55</v>
      </c>
      <c r="AN740" s="133">
        <v>11000</v>
      </c>
      <c r="AO740">
        <f t="shared" si="139"/>
        <v>25017</v>
      </c>
      <c r="AP740" t="s">
        <v>2331</v>
      </c>
    </row>
    <row r="741" spans="1:42" hidden="1" outlineLevel="1" x14ac:dyDescent="0.2">
      <c r="A741" s="69" t="s">
        <v>899</v>
      </c>
      <c r="B741" s="10" t="s">
        <v>144</v>
      </c>
      <c r="C741" s="1">
        <f t="shared" si="144"/>
        <v>10213</v>
      </c>
      <c r="D741" s="7">
        <f t="shared" si="133"/>
        <v>1</v>
      </c>
      <c r="E741" s="7">
        <f t="shared" si="134"/>
        <v>2</v>
      </c>
      <c r="F741" s="7">
        <f t="shared" si="135"/>
        <v>3</v>
      </c>
      <c r="G741" s="1">
        <f t="shared" si="137"/>
        <v>2320</v>
      </c>
      <c r="H741" s="2">
        <f t="shared" si="138"/>
        <v>0.22716146088318809</v>
      </c>
      <c r="I741" s="8"/>
      <c r="J741" s="2">
        <f t="shared" si="140"/>
        <v>0.56721825124840886</v>
      </c>
      <c r="K741" s="2">
        <f t="shared" si="141"/>
        <v>0.3400567903652208</v>
      </c>
      <c r="L741" s="2">
        <f t="shared" si="142"/>
        <v>7.8919024772348967E-2</v>
      </c>
      <c r="M741" s="2">
        <f t="shared" si="143"/>
        <v>1.3805933614021382E-2</v>
      </c>
      <c r="N741" s="1">
        <v>5793</v>
      </c>
      <c r="O741" s="1">
        <v>3473</v>
      </c>
      <c r="P741" s="1">
        <v>806</v>
      </c>
      <c r="Q741" s="1">
        <v>6</v>
      </c>
      <c r="R741" s="1">
        <v>105</v>
      </c>
      <c r="S741" s="68"/>
      <c r="T741" s="1">
        <v>16</v>
      </c>
      <c r="U741" s="1">
        <v>9</v>
      </c>
      <c r="V741" s="1"/>
      <c r="W741" s="1">
        <v>5</v>
      </c>
      <c r="X741" s="1"/>
      <c r="Y741" s="1"/>
      <c r="Z741" s="1"/>
      <c r="AA741" s="1"/>
      <c r="AB741" s="1"/>
      <c r="AG741" t="str">
        <f t="shared" si="145"/>
        <v>Canton</v>
      </c>
      <c r="AH741" t="s">
        <v>345</v>
      </c>
      <c r="AI741">
        <v>9</v>
      </c>
      <c r="AJ741" s="7"/>
      <c r="AK741" s="130">
        <v>25</v>
      </c>
      <c r="AL741" s="131">
        <v>21</v>
      </c>
      <c r="AM741" s="131">
        <v>25</v>
      </c>
      <c r="AN741" s="133">
        <v>11315</v>
      </c>
      <c r="AO741">
        <f t="shared" si="139"/>
        <v>25021</v>
      </c>
      <c r="AP741" t="s">
        <v>1579</v>
      </c>
    </row>
    <row r="742" spans="1:42" hidden="1" outlineLevel="1" x14ac:dyDescent="0.2">
      <c r="A742" s="69" t="s">
        <v>1663</v>
      </c>
      <c r="B742" s="10" t="s">
        <v>144</v>
      </c>
      <c r="C742" s="1">
        <f t="shared" si="144"/>
        <v>2676</v>
      </c>
      <c r="D742" s="7">
        <f t="shared" si="133"/>
        <v>1</v>
      </c>
      <c r="E742" s="7">
        <f t="shared" si="134"/>
        <v>2</v>
      </c>
      <c r="F742" s="7">
        <f t="shared" si="135"/>
        <v>3</v>
      </c>
      <c r="G742" s="1">
        <f t="shared" si="137"/>
        <v>414</v>
      </c>
      <c r="H742" s="2">
        <f t="shared" si="138"/>
        <v>0.1547085201793722</v>
      </c>
      <c r="I742" s="8"/>
      <c r="J742" s="2">
        <f t="shared" si="140"/>
        <v>0.53400597907324365</v>
      </c>
      <c r="K742" s="2">
        <f t="shared" si="141"/>
        <v>0.37929745889387145</v>
      </c>
      <c r="L742" s="2">
        <f t="shared" si="142"/>
        <v>6.0911808669656203E-2</v>
      </c>
      <c r="M742" s="2">
        <f t="shared" si="143"/>
        <v>2.5784753363228691E-2</v>
      </c>
      <c r="N742" s="1">
        <v>1429</v>
      </c>
      <c r="O742" s="1">
        <v>1015</v>
      </c>
      <c r="P742" s="1">
        <v>163</v>
      </c>
      <c r="Q742" s="1">
        <v>13</v>
      </c>
      <c r="R742" s="1">
        <v>28</v>
      </c>
      <c r="S742" s="68"/>
      <c r="T742" s="1">
        <v>18</v>
      </c>
      <c r="U742" s="1">
        <v>4</v>
      </c>
      <c r="V742" s="1"/>
      <c r="W742" s="1">
        <v>6</v>
      </c>
      <c r="X742" s="1"/>
      <c r="Y742" s="1"/>
      <c r="Z742" s="1"/>
      <c r="AA742" s="1"/>
      <c r="AB742" s="1"/>
      <c r="AG742" t="str">
        <f t="shared" si="145"/>
        <v>Carlisle</v>
      </c>
      <c r="AH742" t="s">
        <v>1664</v>
      </c>
      <c r="AI742">
        <v>5</v>
      </c>
      <c r="AJ742" s="7"/>
      <c r="AK742" s="130">
        <v>25</v>
      </c>
      <c r="AL742" s="131">
        <v>17</v>
      </c>
      <c r="AM742" s="131">
        <v>60</v>
      </c>
      <c r="AN742" s="133">
        <v>11525</v>
      </c>
      <c r="AO742">
        <f t="shared" si="139"/>
        <v>25017</v>
      </c>
      <c r="AP742" t="s">
        <v>1579</v>
      </c>
    </row>
    <row r="743" spans="1:42" hidden="1" outlineLevel="1" x14ac:dyDescent="0.2">
      <c r="A743" s="69" t="s">
        <v>2247</v>
      </c>
      <c r="B743" s="10" t="s">
        <v>144</v>
      </c>
      <c r="C743" s="1">
        <f t="shared" si="144"/>
        <v>4798</v>
      </c>
      <c r="D743" s="7">
        <f t="shared" si="133"/>
        <v>1</v>
      </c>
      <c r="E743" s="7">
        <f t="shared" si="134"/>
        <v>2</v>
      </c>
      <c r="F743" s="7">
        <f t="shared" si="135"/>
        <v>3</v>
      </c>
      <c r="G743" s="1">
        <f t="shared" si="137"/>
        <v>1133</v>
      </c>
      <c r="H743" s="2">
        <f t="shared" si="138"/>
        <v>0.23614005835764901</v>
      </c>
      <c r="I743" s="8"/>
      <c r="J743" s="2">
        <f t="shared" si="140"/>
        <v>0.53897457273864113</v>
      </c>
      <c r="K743" s="2">
        <f t="shared" si="141"/>
        <v>0.30283451438099207</v>
      </c>
      <c r="L743" s="2">
        <f t="shared" si="142"/>
        <v>0.14922884535223011</v>
      </c>
      <c r="M743" s="2">
        <f t="shared" si="143"/>
        <v>8.9620675281366913E-3</v>
      </c>
      <c r="N743" s="1">
        <v>2586</v>
      </c>
      <c r="O743" s="1">
        <v>1453</v>
      </c>
      <c r="P743" s="1">
        <v>716</v>
      </c>
      <c r="Q743" s="1">
        <v>0</v>
      </c>
      <c r="R743" s="1">
        <v>22</v>
      </c>
      <c r="S743" s="68"/>
      <c r="T743" s="1">
        <v>4</v>
      </c>
      <c r="U743" s="1">
        <v>1</v>
      </c>
      <c r="V743" s="1"/>
      <c r="W743" s="1">
        <v>16</v>
      </c>
      <c r="X743" s="1"/>
      <c r="Y743" s="1"/>
      <c r="Z743" s="1"/>
      <c r="AA743" s="1"/>
      <c r="AB743" s="1"/>
      <c r="AG743" t="str">
        <f t="shared" si="145"/>
        <v>Carver</v>
      </c>
      <c r="AH743" t="s">
        <v>2019</v>
      </c>
      <c r="AI743">
        <v>4</v>
      </c>
      <c r="AJ743" s="7"/>
      <c r="AK743" s="130">
        <v>25</v>
      </c>
      <c r="AL743" s="131">
        <v>23</v>
      </c>
      <c r="AM743" s="131">
        <v>20</v>
      </c>
      <c r="AN743" s="133">
        <v>11665</v>
      </c>
      <c r="AO743">
        <f t="shared" si="139"/>
        <v>25023</v>
      </c>
      <c r="AP743" t="s">
        <v>1579</v>
      </c>
    </row>
    <row r="744" spans="1:42" hidden="1" outlineLevel="1" x14ac:dyDescent="0.2">
      <c r="A744" s="69" t="s">
        <v>845</v>
      </c>
      <c r="B744" s="10" t="s">
        <v>144</v>
      </c>
      <c r="C744" s="1">
        <f t="shared" si="144"/>
        <v>543</v>
      </c>
      <c r="D744" s="7">
        <f t="shared" si="133"/>
        <v>1</v>
      </c>
      <c r="E744" s="7">
        <f t="shared" si="134"/>
        <v>2</v>
      </c>
      <c r="F744" s="7">
        <f t="shared" si="135"/>
        <v>3</v>
      </c>
      <c r="G744" s="1">
        <f t="shared" si="137"/>
        <v>155</v>
      </c>
      <c r="H744" s="2">
        <f t="shared" si="138"/>
        <v>0.28545119705340699</v>
      </c>
      <c r="I744" s="8"/>
      <c r="J744" s="2">
        <f t="shared" si="140"/>
        <v>0.55064456721915289</v>
      </c>
      <c r="K744" s="2">
        <f t="shared" si="141"/>
        <v>0.26519337016574585</v>
      </c>
      <c r="L744" s="2">
        <f t="shared" si="142"/>
        <v>0.15101289134438306</v>
      </c>
      <c r="M744" s="2">
        <f t="shared" si="143"/>
        <v>3.3149171270718203E-2</v>
      </c>
      <c r="N744" s="1">
        <v>299</v>
      </c>
      <c r="O744" s="1">
        <v>144</v>
      </c>
      <c r="P744" s="1">
        <v>82</v>
      </c>
      <c r="Q744" s="1">
        <v>11</v>
      </c>
      <c r="R744" s="1">
        <v>2</v>
      </c>
      <c r="S744" s="68"/>
      <c r="T744" s="1">
        <v>2</v>
      </c>
      <c r="U744" s="1">
        <v>2</v>
      </c>
      <c r="V744" s="1"/>
      <c r="W744" s="1">
        <v>1</v>
      </c>
      <c r="X744" s="1"/>
      <c r="Y744" s="1"/>
      <c r="Z744" s="1"/>
      <c r="AA744" s="1"/>
      <c r="AB744" s="1"/>
      <c r="AG744" t="str">
        <f t="shared" si="145"/>
        <v>Charlemont</v>
      </c>
      <c r="AH744" t="s">
        <v>2231</v>
      </c>
      <c r="AI744">
        <v>1</v>
      </c>
      <c r="AJ744" s="7"/>
      <c r="AK744" s="130">
        <v>25</v>
      </c>
      <c r="AL744" s="131">
        <v>11</v>
      </c>
      <c r="AM744" s="131">
        <v>20</v>
      </c>
      <c r="AN744" s="133">
        <v>12505</v>
      </c>
      <c r="AO744">
        <f t="shared" si="139"/>
        <v>25011</v>
      </c>
      <c r="AP744" t="s">
        <v>1579</v>
      </c>
    </row>
    <row r="745" spans="1:42" hidden="1" outlineLevel="1" x14ac:dyDescent="0.2">
      <c r="A745" s="69" t="s">
        <v>3285</v>
      </c>
      <c r="B745" s="10" t="s">
        <v>144</v>
      </c>
      <c r="C745" s="1">
        <f t="shared" si="144"/>
        <v>4236</v>
      </c>
      <c r="D745" s="7">
        <f t="shared" si="133"/>
        <v>1</v>
      </c>
      <c r="E745" s="7">
        <f t="shared" si="134"/>
        <v>2</v>
      </c>
      <c r="F745" s="7">
        <f t="shared" si="135"/>
        <v>3</v>
      </c>
      <c r="G745" s="1">
        <f t="shared" si="137"/>
        <v>622</v>
      </c>
      <c r="H745" s="2">
        <f t="shared" si="138"/>
        <v>0.14683663833805477</v>
      </c>
      <c r="I745" s="8"/>
      <c r="J745" s="2">
        <f t="shared" si="140"/>
        <v>0.50377714825306896</v>
      </c>
      <c r="K745" s="2">
        <f t="shared" si="141"/>
        <v>0.35694050991501414</v>
      </c>
      <c r="L745" s="2">
        <f t="shared" si="142"/>
        <v>0.12960339943342777</v>
      </c>
      <c r="M745" s="2">
        <f t="shared" si="143"/>
        <v>9.6789423984891265E-3</v>
      </c>
      <c r="N745" s="1">
        <v>2134</v>
      </c>
      <c r="O745" s="1">
        <v>1512</v>
      </c>
      <c r="P745" s="1">
        <v>549</v>
      </c>
      <c r="Q745" s="1">
        <v>5</v>
      </c>
      <c r="R745" s="1">
        <v>20</v>
      </c>
      <c r="S745" s="68"/>
      <c r="T745" s="1">
        <v>11</v>
      </c>
      <c r="U745" s="1">
        <v>2</v>
      </c>
      <c r="V745" s="1"/>
      <c r="W745" s="1">
        <v>3</v>
      </c>
      <c r="X745" s="1"/>
      <c r="Y745" s="1"/>
      <c r="Z745" s="1"/>
      <c r="AA745" s="1"/>
      <c r="AB745" s="1"/>
      <c r="AG745" t="str">
        <f t="shared" si="145"/>
        <v>Charlton</v>
      </c>
      <c r="AH745" s="10" t="s">
        <v>1371</v>
      </c>
      <c r="AI745" s="10">
        <v>2</v>
      </c>
      <c r="AJ745" s="7"/>
      <c r="AK745" s="130">
        <v>25</v>
      </c>
      <c r="AL745" s="131">
        <v>27</v>
      </c>
      <c r="AM745" s="131">
        <v>50</v>
      </c>
      <c r="AN745" s="133">
        <v>12715</v>
      </c>
      <c r="AO745">
        <f t="shared" si="139"/>
        <v>25027</v>
      </c>
      <c r="AP745" t="s">
        <v>1579</v>
      </c>
    </row>
    <row r="746" spans="1:42" hidden="1" outlineLevel="1" x14ac:dyDescent="0.2">
      <c r="A746" s="69" t="s">
        <v>3286</v>
      </c>
      <c r="B746" s="10" t="s">
        <v>144</v>
      </c>
      <c r="C746" s="1">
        <f t="shared" si="144"/>
        <v>4372</v>
      </c>
      <c r="D746" s="7">
        <f t="shared" si="133"/>
        <v>2</v>
      </c>
      <c r="E746" s="7">
        <f t="shared" si="134"/>
        <v>1</v>
      </c>
      <c r="F746" s="7">
        <f t="shared" si="135"/>
        <v>3</v>
      </c>
      <c r="G746" s="1">
        <f t="shared" si="137"/>
        <v>11</v>
      </c>
      <c r="H746" s="2">
        <f t="shared" si="138"/>
        <v>2.5160109789569992E-3</v>
      </c>
      <c r="I746" s="8"/>
      <c r="J746" s="2">
        <f t="shared" si="140"/>
        <v>0.44693504117108873</v>
      </c>
      <c r="K746" s="2">
        <f t="shared" si="141"/>
        <v>0.44945105215004577</v>
      </c>
      <c r="L746" s="2">
        <f t="shared" si="142"/>
        <v>8.4629460201280884E-2</v>
      </c>
      <c r="M746" s="2">
        <f t="shared" si="143"/>
        <v>1.8984446477584613E-2</v>
      </c>
      <c r="N746" s="1">
        <v>1954</v>
      </c>
      <c r="O746" s="1">
        <v>1965</v>
      </c>
      <c r="P746" s="1">
        <v>370</v>
      </c>
      <c r="Q746" s="1">
        <v>5</v>
      </c>
      <c r="R746" s="1">
        <v>39</v>
      </c>
      <c r="S746" s="68"/>
      <c r="T746" s="1">
        <v>10</v>
      </c>
      <c r="U746" s="1">
        <v>3</v>
      </c>
      <c r="V746" s="1"/>
      <c r="W746" s="1">
        <v>26</v>
      </c>
      <c r="X746" s="1"/>
      <c r="Y746" s="1"/>
      <c r="Z746" s="1"/>
      <c r="AA746" s="1"/>
      <c r="AB746" s="1"/>
      <c r="AG746" t="str">
        <f t="shared" si="145"/>
        <v>Chatham</v>
      </c>
      <c r="AH746" t="s">
        <v>1073</v>
      </c>
      <c r="AI746">
        <v>10</v>
      </c>
      <c r="AJ746" s="7"/>
      <c r="AK746" s="130">
        <v>25</v>
      </c>
      <c r="AL746" s="131">
        <v>1</v>
      </c>
      <c r="AM746" s="131">
        <v>20</v>
      </c>
      <c r="AN746" s="133">
        <v>12995</v>
      </c>
      <c r="AO746">
        <f t="shared" si="139"/>
        <v>25001</v>
      </c>
      <c r="AP746" t="s">
        <v>1579</v>
      </c>
    </row>
    <row r="747" spans="1:42" hidden="1" outlineLevel="1" x14ac:dyDescent="0.2">
      <c r="A747" s="69" t="s">
        <v>846</v>
      </c>
      <c r="B747" s="10" t="s">
        <v>144</v>
      </c>
      <c r="C747" s="1">
        <f t="shared" si="144"/>
        <v>16769</v>
      </c>
      <c r="D747" s="7">
        <f t="shared" ref="D747:D810" si="146">RANK(N747,(N747:AE747))</f>
        <v>1</v>
      </c>
      <c r="E747" s="7">
        <f t="shared" ref="E747:E810" si="147">RANK(O747,(N747:AE747))</f>
        <v>2</v>
      </c>
      <c r="F747" s="7">
        <f t="shared" ref="F747:F810" si="148">RANK(P747,(N747:AE747))</f>
        <v>3</v>
      </c>
      <c r="G747" s="1">
        <f t="shared" si="137"/>
        <v>3254</v>
      </c>
      <c r="H747" s="2">
        <f t="shared" si="138"/>
        <v>0.1940485419524122</v>
      </c>
      <c r="I747" s="8"/>
      <c r="J747" s="2">
        <f t="shared" si="140"/>
        <v>0.5396863259586141</v>
      </c>
      <c r="K747" s="2">
        <f t="shared" si="141"/>
        <v>0.34563778400620193</v>
      </c>
      <c r="L747" s="2">
        <f t="shared" si="142"/>
        <v>9.7322440217067208E-2</v>
      </c>
      <c r="M747" s="2">
        <f t="shared" si="143"/>
        <v>1.7353449818116762E-2</v>
      </c>
      <c r="N747" s="1">
        <v>9050</v>
      </c>
      <c r="O747" s="1">
        <v>5796</v>
      </c>
      <c r="P747" s="1">
        <v>1632</v>
      </c>
      <c r="Q747" s="1">
        <v>35</v>
      </c>
      <c r="R747" s="1">
        <v>165</v>
      </c>
      <c r="S747" s="68"/>
      <c r="T747" s="1">
        <v>29</v>
      </c>
      <c r="U747" s="1">
        <v>15</v>
      </c>
      <c r="V747" s="1"/>
      <c r="W747" s="1">
        <v>47</v>
      </c>
      <c r="X747" s="1"/>
      <c r="Y747" s="1"/>
      <c r="Z747" s="1"/>
      <c r="AA747" s="1"/>
      <c r="AB747" s="1"/>
      <c r="AG747" t="str">
        <f t="shared" si="145"/>
        <v>Chelmsford</v>
      </c>
      <c r="AH747" t="s">
        <v>1664</v>
      </c>
      <c r="AI747">
        <v>5</v>
      </c>
      <c r="AJ747" s="7"/>
      <c r="AK747" s="130">
        <v>25</v>
      </c>
      <c r="AL747" s="131">
        <v>17</v>
      </c>
      <c r="AM747" s="131">
        <v>65</v>
      </c>
      <c r="AN747" s="133">
        <v>13135</v>
      </c>
      <c r="AO747">
        <f t="shared" si="139"/>
        <v>25017</v>
      </c>
      <c r="AP747" t="s">
        <v>1579</v>
      </c>
    </row>
    <row r="748" spans="1:42" hidden="1" outlineLevel="1" x14ac:dyDescent="0.2">
      <c r="A748" s="69" t="s">
        <v>1729</v>
      </c>
      <c r="B748" s="10" t="s">
        <v>144</v>
      </c>
      <c r="C748" s="1">
        <f t="shared" si="144"/>
        <v>6216</v>
      </c>
      <c r="D748" s="7">
        <f t="shared" si="146"/>
        <v>1</v>
      </c>
      <c r="E748" s="7">
        <f t="shared" si="147"/>
        <v>2</v>
      </c>
      <c r="F748" s="7">
        <f t="shared" si="148"/>
        <v>3</v>
      </c>
      <c r="G748" s="1">
        <f t="shared" si="137"/>
        <v>3633</v>
      </c>
      <c r="H748" s="2">
        <f t="shared" si="138"/>
        <v>0.58445945945945943</v>
      </c>
      <c r="I748" s="8"/>
      <c r="J748" s="2">
        <f t="shared" si="140"/>
        <v>0.75225225225225223</v>
      </c>
      <c r="K748" s="2">
        <f t="shared" si="141"/>
        <v>0.1677927927927928</v>
      </c>
      <c r="L748" s="2">
        <f t="shared" si="142"/>
        <v>6.998069498069498E-2</v>
      </c>
      <c r="M748" s="2">
        <f t="shared" si="143"/>
        <v>9.9742599742599913E-3</v>
      </c>
      <c r="N748" s="1">
        <v>4676</v>
      </c>
      <c r="O748" s="1">
        <v>1043</v>
      </c>
      <c r="P748" s="1">
        <v>435</v>
      </c>
      <c r="Q748" s="1">
        <v>0</v>
      </c>
      <c r="R748" s="1">
        <v>46</v>
      </c>
      <c r="S748" s="68"/>
      <c r="T748" s="1">
        <v>10</v>
      </c>
      <c r="U748" s="1">
        <v>6</v>
      </c>
      <c r="V748" s="1"/>
      <c r="W748" s="1">
        <v>0</v>
      </c>
      <c r="X748" s="1"/>
      <c r="Y748" s="1"/>
      <c r="Z748" s="1"/>
      <c r="AA748" s="1"/>
      <c r="AB748" s="1"/>
      <c r="AG748" t="str">
        <f t="shared" si="145"/>
        <v>Chelsea</v>
      </c>
      <c r="AH748" t="s">
        <v>1789</v>
      </c>
      <c r="AI748">
        <v>8</v>
      </c>
      <c r="AJ748" s="7"/>
      <c r="AK748" s="130">
        <v>25</v>
      </c>
      <c r="AL748" s="131">
        <v>25</v>
      </c>
      <c r="AM748" s="131">
        <v>10</v>
      </c>
      <c r="AN748" s="133">
        <v>13205</v>
      </c>
      <c r="AO748">
        <f t="shared" si="139"/>
        <v>25025</v>
      </c>
      <c r="AP748" t="s">
        <v>2331</v>
      </c>
    </row>
    <row r="749" spans="1:42" hidden="1" outlineLevel="1" x14ac:dyDescent="0.2">
      <c r="A749" s="69" t="s">
        <v>228</v>
      </c>
      <c r="B749" s="10" t="s">
        <v>144</v>
      </c>
      <c r="C749" s="1">
        <f t="shared" si="144"/>
        <v>1713</v>
      </c>
      <c r="D749" s="7">
        <f t="shared" si="146"/>
        <v>1</v>
      </c>
      <c r="E749" s="7">
        <f t="shared" si="147"/>
        <v>2</v>
      </c>
      <c r="F749" s="7">
        <f t="shared" si="148"/>
        <v>3</v>
      </c>
      <c r="G749" s="1">
        <f t="shared" si="137"/>
        <v>671</v>
      </c>
      <c r="H749" s="2">
        <f t="shared" si="138"/>
        <v>0.39171044950379452</v>
      </c>
      <c r="I749" s="8"/>
      <c r="J749" s="2">
        <f t="shared" si="140"/>
        <v>0.59953298307063629</v>
      </c>
      <c r="K749" s="2">
        <f t="shared" si="141"/>
        <v>0.2078225335668418</v>
      </c>
      <c r="L749" s="2">
        <f t="shared" si="142"/>
        <v>0.18505545826036193</v>
      </c>
      <c r="M749" s="2">
        <f t="shared" si="143"/>
        <v>7.5890251021599742E-3</v>
      </c>
      <c r="N749" s="1">
        <v>1027</v>
      </c>
      <c r="O749" s="1">
        <v>356</v>
      </c>
      <c r="P749" s="1">
        <v>317</v>
      </c>
      <c r="Q749" s="1">
        <v>4</v>
      </c>
      <c r="R749" s="1">
        <v>7</v>
      </c>
      <c r="S749" s="68"/>
      <c r="T749" s="1">
        <v>2</v>
      </c>
      <c r="U749" s="1">
        <v>0</v>
      </c>
      <c r="V749" s="1"/>
      <c r="W749" s="1">
        <v>0</v>
      </c>
      <c r="X749" s="1"/>
      <c r="Y749" s="1"/>
      <c r="Z749" s="1"/>
      <c r="AA749" s="1"/>
      <c r="AB749" s="1"/>
      <c r="AG749" t="str">
        <f t="shared" si="145"/>
        <v>Cheshire</v>
      </c>
      <c r="AH749" t="s">
        <v>1296</v>
      </c>
      <c r="AI749">
        <v>1</v>
      </c>
      <c r="AJ749" s="7"/>
      <c r="AK749" s="130">
        <v>25</v>
      </c>
      <c r="AL749" s="131">
        <v>3</v>
      </c>
      <c r="AM749" s="131">
        <v>20</v>
      </c>
      <c r="AN749" s="133">
        <v>13345</v>
      </c>
      <c r="AO749">
        <f t="shared" si="139"/>
        <v>25003</v>
      </c>
      <c r="AP749" t="s">
        <v>1579</v>
      </c>
    </row>
    <row r="750" spans="1:42" hidden="1" outlineLevel="1" x14ac:dyDescent="0.2">
      <c r="A750" s="69" t="s">
        <v>2180</v>
      </c>
      <c r="B750" s="10" t="s">
        <v>144</v>
      </c>
      <c r="C750" s="1">
        <f t="shared" si="144"/>
        <v>571</v>
      </c>
      <c r="D750" s="7">
        <f t="shared" si="146"/>
        <v>1</v>
      </c>
      <c r="E750" s="7">
        <f t="shared" si="147"/>
        <v>2</v>
      </c>
      <c r="F750" s="7">
        <f t="shared" si="148"/>
        <v>3</v>
      </c>
      <c r="G750" s="1">
        <f t="shared" si="137"/>
        <v>95</v>
      </c>
      <c r="H750" s="2">
        <f t="shared" si="138"/>
        <v>0.16637478108581435</v>
      </c>
      <c r="I750" s="8"/>
      <c r="J750" s="2">
        <f t="shared" si="140"/>
        <v>0.48686514886164622</v>
      </c>
      <c r="K750" s="2">
        <f t="shared" si="141"/>
        <v>0.3204903677758319</v>
      </c>
      <c r="L750" s="2">
        <f t="shared" si="142"/>
        <v>0.18388791593695272</v>
      </c>
      <c r="M750" s="2">
        <f t="shared" si="143"/>
        <v>8.7565674255691561E-3</v>
      </c>
      <c r="N750" s="1">
        <v>278</v>
      </c>
      <c r="O750" s="1">
        <v>183</v>
      </c>
      <c r="P750" s="1">
        <v>105</v>
      </c>
      <c r="Q750" s="1">
        <v>0</v>
      </c>
      <c r="R750" s="1">
        <v>2</v>
      </c>
      <c r="S750" s="68"/>
      <c r="T750" s="1">
        <v>0</v>
      </c>
      <c r="U750" s="1">
        <v>0</v>
      </c>
      <c r="V750" s="1"/>
      <c r="W750" s="1">
        <v>3</v>
      </c>
      <c r="X750" s="1"/>
      <c r="Y750" s="1"/>
      <c r="Z750" s="1"/>
      <c r="AA750" s="1"/>
      <c r="AB750" s="1"/>
      <c r="AG750" t="str">
        <f t="shared" si="145"/>
        <v>Chester</v>
      </c>
      <c r="AH750" t="s">
        <v>715</v>
      </c>
      <c r="AI750">
        <v>1</v>
      </c>
      <c r="AJ750" s="7"/>
      <c r="AK750" s="130">
        <v>25</v>
      </c>
      <c r="AL750" s="131">
        <v>13</v>
      </c>
      <c r="AM750" s="131">
        <v>20</v>
      </c>
      <c r="AN750" s="133">
        <v>13485</v>
      </c>
      <c r="AO750">
        <f t="shared" si="139"/>
        <v>25013</v>
      </c>
      <c r="AP750" t="s">
        <v>1579</v>
      </c>
    </row>
    <row r="751" spans="1:42" hidden="1" outlineLevel="1" x14ac:dyDescent="0.2">
      <c r="A751" s="69" t="s">
        <v>384</v>
      </c>
      <c r="B751" s="10" t="s">
        <v>144</v>
      </c>
      <c r="C751" s="1">
        <f t="shared" si="144"/>
        <v>585</v>
      </c>
      <c r="D751" s="7">
        <f t="shared" si="146"/>
        <v>1</v>
      </c>
      <c r="E751" s="7">
        <f t="shared" si="147"/>
        <v>2</v>
      </c>
      <c r="F751" s="7">
        <f t="shared" si="148"/>
        <v>3</v>
      </c>
      <c r="G751" s="1">
        <f t="shared" si="137"/>
        <v>78</v>
      </c>
      <c r="H751" s="2">
        <f t="shared" si="138"/>
        <v>0.13333333333333333</v>
      </c>
      <c r="I751" s="8"/>
      <c r="J751" s="2">
        <f t="shared" si="140"/>
        <v>0.46837606837606838</v>
      </c>
      <c r="K751" s="2">
        <f t="shared" si="141"/>
        <v>0.33504273504273502</v>
      </c>
      <c r="L751" s="2">
        <f t="shared" si="142"/>
        <v>0.15897435897435896</v>
      </c>
      <c r="M751" s="2">
        <f t="shared" si="143"/>
        <v>3.760683760683764E-2</v>
      </c>
      <c r="N751" s="1">
        <v>274</v>
      </c>
      <c r="O751" s="1">
        <v>196</v>
      </c>
      <c r="P751" s="1">
        <v>93</v>
      </c>
      <c r="Q751" s="1">
        <v>13</v>
      </c>
      <c r="R751" s="1">
        <v>4</v>
      </c>
      <c r="S751" s="68"/>
      <c r="T751" s="1">
        <v>3</v>
      </c>
      <c r="U751" s="1">
        <v>1</v>
      </c>
      <c r="V751" s="1"/>
      <c r="W751" s="1">
        <v>1</v>
      </c>
      <c r="X751" s="1"/>
      <c r="Y751" s="1"/>
      <c r="Z751" s="1"/>
      <c r="AA751" s="1"/>
      <c r="AB751" s="1"/>
      <c r="AG751" t="str">
        <f t="shared" si="145"/>
        <v>Chesterfield</v>
      </c>
      <c r="AH751" t="s">
        <v>968</v>
      </c>
      <c r="AI751">
        <v>1</v>
      </c>
      <c r="AJ751" s="7"/>
      <c r="AK751" s="130">
        <v>25</v>
      </c>
      <c r="AL751" s="131">
        <v>15</v>
      </c>
      <c r="AM751" s="131">
        <v>15</v>
      </c>
      <c r="AN751" s="133">
        <v>13590</v>
      </c>
      <c r="AO751">
        <f t="shared" si="139"/>
        <v>25015</v>
      </c>
      <c r="AP751" t="s">
        <v>1579</v>
      </c>
    </row>
    <row r="752" spans="1:42" hidden="1" outlineLevel="1" x14ac:dyDescent="0.2">
      <c r="A752" s="69" t="s">
        <v>847</v>
      </c>
      <c r="B752" s="10" t="s">
        <v>144</v>
      </c>
      <c r="C752" s="1">
        <f t="shared" si="144"/>
        <v>22103</v>
      </c>
      <c r="D752" s="7">
        <f t="shared" si="146"/>
        <v>1</v>
      </c>
      <c r="E752" s="7">
        <f t="shared" si="147"/>
        <v>2</v>
      </c>
      <c r="F752" s="7">
        <f t="shared" si="148"/>
        <v>3</v>
      </c>
      <c r="G752" s="1">
        <f t="shared" si="137"/>
        <v>9015</v>
      </c>
      <c r="H752" s="2">
        <f t="shared" si="138"/>
        <v>0.40786318599285165</v>
      </c>
      <c r="I752" s="8"/>
      <c r="J752" s="2">
        <f t="shared" si="140"/>
        <v>0.64258245487037957</v>
      </c>
      <c r="K752" s="2">
        <f t="shared" si="141"/>
        <v>0.23471926887752795</v>
      </c>
      <c r="L752" s="2">
        <f t="shared" si="142"/>
        <v>0.11288060444283582</v>
      </c>
      <c r="M752" s="2">
        <f t="shared" si="143"/>
        <v>9.8176718092566617E-3</v>
      </c>
      <c r="N752" s="1">
        <v>14203</v>
      </c>
      <c r="O752" s="1">
        <v>5188</v>
      </c>
      <c r="P752" s="1">
        <v>2495</v>
      </c>
      <c r="Q752" s="1">
        <v>0</v>
      </c>
      <c r="R752" s="1">
        <v>117</v>
      </c>
      <c r="S752" s="68"/>
      <c r="T752" s="1">
        <v>23</v>
      </c>
      <c r="U752" s="1">
        <v>14</v>
      </c>
      <c r="V752" s="1"/>
      <c r="W752" s="1">
        <v>63</v>
      </c>
      <c r="X752" s="1"/>
      <c r="Y752" s="1"/>
      <c r="Z752" s="1"/>
      <c r="AA752" s="1"/>
      <c r="AB752" s="1"/>
      <c r="AG752" t="str">
        <f t="shared" si="145"/>
        <v>Chicopee</v>
      </c>
      <c r="AH752" t="s">
        <v>715</v>
      </c>
      <c r="AI752">
        <v>2</v>
      </c>
      <c r="AJ752" s="7"/>
      <c r="AK752" s="130">
        <v>25</v>
      </c>
      <c r="AL752" s="131">
        <v>13</v>
      </c>
      <c r="AM752" s="131">
        <v>25</v>
      </c>
      <c r="AN752" s="133">
        <v>13660</v>
      </c>
      <c r="AO752">
        <f t="shared" si="139"/>
        <v>25013</v>
      </c>
      <c r="AP752" t="s">
        <v>2331</v>
      </c>
    </row>
    <row r="753" spans="1:42" hidden="1" outlineLevel="1" x14ac:dyDescent="0.2">
      <c r="A753" s="69" t="s">
        <v>848</v>
      </c>
      <c r="B753" s="10" t="s">
        <v>144</v>
      </c>
      <c r="C753" s="1">
        <f t="shared" si="144"/>
        <v>571</v>
      </c>
      <c r="D753" s="7">
        <f t="shared" si="146"/>
        <v>1</v>
      </c>
      <c r="E753" s="7">
        <f t="shared" si="147"/>
        <v>2</v>
      </c>
      <c r="F753" s="7">
        <f t="shared" si="148"/>
        <v>3</v>
      </c>
      <c r="G753" s="1">
        <f t="shared" si="137"/>
        <v>229</v>
      </c>
      <c r="H753" s="2">
        <f t="shared" si="138"/>
        <v>0.40105078809106831</v>
      </c>
      <c r="I753" s="8"/>
      <c r="J753" s="2">
        <f t="shared" si="140"/>
        <v>0.65323992994746061</v>
      </c>
      <c r="K753" s="2">
        <f t="shared" si="141"/>
        <v>0.2521891418563923</v>
      </c>
      <c r="L753" s="2">
        <f t="shared" si="142"/>
        <v>6.6549912434325745E-2</v>
      </c>
      <c r="M753" s="2">
        <f t="shared" si="143"/>
        <v>2.8021015761821352E-2</v>
      </c>
      <c r="N753" s="1">
        <v>373</v>
      </c>
      <c r="O753" s="1">
        <v>144</v>
      </c>
      <c r="P753" s="1">
        <v>38</v>
      </c>
      <c r="Q753" s="1">
        <v>10</v>
      </c>
      <c r="R753" s="1">
        <v>3</v>
      </c>
      <c r="S753" s="68"/>
      <c r="T753" s="1">
        <v>2</v>
      </c>
      <c r="U753" s="1">
        <v>1</v>
      </c>
      <c r="V753" s="1"/>
      <c r="W753" s="1">
        <v>0</v>
      </c>
      <c r="X753" s="1"/>
      <c r="Y753" s="1"/>
      <c r="Z753" s="1"/>
      <c r="AA753" s="1"/>
      <c r="AB753" s="1"/>
      <c r="AG753" t="str">
        <f t="shared" si="145"/>
        <v>Chilmark</v>
      </c>
      <c r="AH753" t="s">
        <v>998</v>
      </c>
      <c r="AI753">
        <v>10</v>
      </c>
      <c r="AJ753" s="7"/>
      <c r="AK753" s="130">
        <v>25</v>
      </c>
      <c r="AL753" s="131">
        <v>7</v>
      </c>
      <c r="AM753" s="131">
        <v>5</v>
      </c>
      <c r="AN753" s="133">
        <v>13800</v>
      </c>
      <c r="AO753">
        <f t="shared" si="139"/>
        <v>25007</v>
      </c>
      <c r="AP753" t="s">
        <v>1579</v>
      </c>
    </row>
    <row r="754" spans="1:42" hidden="1" outlineLevel="1" x14ac:dyDescent="0.2">
      <c r="A754" s="69" t="s">
        <v>294</v>
      </c>
      <c r="B754" s="10" t="s">
        <v>144</v>
      </c>
      <c r="C754" s="1">
        <f t="shared" si="144"/>
        <v>790</v>
      </c>
      <c r="D754" s="7">
        <f t="shared" si="146"/>
        <v>1</v>
      </c>
      <c r="E754" s="7">
        <f t="shared" si="147"/>
        <v>2</v>
      </c>
      <c r="F754" s="7">
        <f t="shared" si="148"/>
        <v>3</v>
      </c>
      <c r="G754" s="1">
        <f t="shared" si="137"/>
        <v>345</v>
      </c>
      <c r="H754" s="2">
        <f t="shared" si="138"/>
        <v>0.43670886075949367</v>
      </c>
      <c r="I754" s="8"/>
      <c r="J754" s="2">
        <f t="shared" si="140"/>
        <v>0.63544303797468349</v>
      </c>
      <c r="K754" s="2">
        <f t="shared" si="141"/>
        <v>0.19873417721518988</v>
      </c>
      <c r="L754" s="2">
        <f t="shared" si="142"/>
        <v>0.15822784810126583</v>
      </c>
      <c r="M754" s="2">
        <f t="shared" si="143"/>
        <v>7.5949367088608E-3</v>
      </c>
      <c r="N754" s="1">
        <v>502</v>
      </c>
      <c r="O754" s="1">
        <v>157</v>
      </c>
      <c r="P754" s="1">
        <v>125</v>
      </c>
      <c r="Q754" s="1">
        <v>0</v>
      </c>
      <c r="R754" s="1">
        <v>2</v>
      </c>
      <c r="S754" s="68"/>
      <c r="T754" s="1">
        <v>3</v>
      </c>
      <c r="U754" s="1">
        <v>0</v>
      </c>
      <c r="V754" s="1"/>
      <c r="W754" s="1">
        <v>1</v>
      </c>
      <c r="X754" s="1"/>
      <c r="Y754" s="1"/>
      <c r="Z754" s="1"/>
      <c r="AA754" s="1"/>
      <c r="AB754" s="1"/>
      <c r="AG754" t="str">
        <f t="shared" si="145"/>
        <v>Clarksburg</v>
      </c>
      <c r="AH754" t="s">
        <v>1296</v>
      </c>
      <c r="AI754">
        <v>1</v>
      </c>
      <c r="AJ754" s="7"/>
      <c r="AK754" s="130">
        <v>25</v>
      </c>
      <c r="AL754" s="131">
        <v>3</v>
      </c>
      <c r="AM754" s="131">
        <v>25</v>
      </c>
      <c r="AN754" s="133">
        <v>14010</v>
      </c>
      <c r="AO754">
        <f t="shared" si="139"/>
        <v>25003</v>
      </c>
      <c r="AP754" t="s">
        <v>1579</v>
      </c>
    </row>
    <row r="755" spans="1:42" hidden="1" outlineLevel="1" x14ac:dyDescent="0.2">
      <c r="A755" s="69" t="s">
        <v>2705</v>
      </c>
      <c r="B755" s="10" t="s">
        <v>144</v>
      </c>
      <c r="C755" s="1">
        <f t="shared" si="144"/>
        <v>5459</v>
      </c>
      <c r="D755" s="7">
        <f t="shared" si="146"/>
        <v>1</v>
      </c>
      <c r="E755" s="7">
        <f t="shared" si="147"/>
        <v>2</v>
      </c>
      <c r="F755" s="7">
        <f t="shared" si="148"/>
        <v>3</v>
      </c>
      <c r="G755" s="1">
        <f t="shared" si="137"/>
        <v>2151</v>
      </c>
      <c r="H755" s="2">
        <f t="shared" si="138"/>
        <v>0.3940282102949258</v>
      </c>
      <c r="I755" s="8"/>
      <c r="J755" s="2">
        <f t="shared" si="140"/>
        <v>0.64279172009525554</v>
      </c>
      <c r="K755" s="2">
        <f t="shared" si="141"/>
        <v>0.24876350980032974</v>
      </c>
      <c r="L755" s="2">
        <f t="shared" si="142"/>
        <v>9.6354643707638757E-2</v>
      </c>
      <c r="M755" s="2">
        <f t="shared" si="143"/>
        <v>1.2090126396775966E-2</v>
      </c>
      <c r="N755" s="1">
        <v>3509</v>
      </c>
      <c r="O755" s="1">
        <v>1358</v>
      </c>
      <c r="P755" s="1">
        <v>526</v>
      </c>
      <c r="Q755" s="1">
        <v>0</v>
      </c>
      <c r="R755" s="1">
        <v>37</v>
      </c>
      <c r="S755" s="68"/>
      <c r="T755" s="1">
        <v>10</v>
      </c>
      <c r="U755" s="1">
        <v>3</v>
      </c>
      <c r="V755" s="1"/>
      <c r="W755" s="1">
        <v>16</v>
      </c>
      <c r="X755" s="1"/>
      <c r="Y755" s="1"/>
      <c r="Z755" s="1"/>
      <c r="AA755" s="1"/>
      <c r="AB755" s="1"/>
      <c r="AG755" t="str">
        <f t="shared" si="145"/>
        <v>Clinton</v>
      </c>
      <c r="AH755" s="10" t="s">
        <v>1371</v>
      </c>
      <c r="AI755" s="10">
        <v>3</v>
      </c>
      <c r="AJ755" s="7"/>
      <c r="AK755" s="130">
        <v>25</v>
      </c>
      <c r="AL755" s="131">
        <v>27</v>
      </c>
      <c r="AM755" s="131">
        <v>55</v>
      </c>
      <c r="AN755" s="133">
        <v>14395</v>
      </c>
      <c r="AO755">
        <f t="shared" si="139"/>
        <v>25027</v>
      </c>
      <c r="AP755" t="s">
        <v>1579</v>
      </c>
    </row>
    <row r="756" spans="1:42" hidden="1" outlineLevel="1" x14ac:dyDescent="0.2">
      <c r="A756" s="69" t="s">
        <v>338</v>
      </c>
      <c r="B756" s="10" t="s">
        <v>144</v>
      </c>
      <c r="C756" s="1">
        <f t="shared" si="144"/>
        <v>4149</v>
      </c>
      <c r="D756" s="7">
        <f t="shared" si="146"/>
        <v>1</v>
      </c>
      <c r="E756" s="7">
        <f t="shared" si="147"/>
        <v>2</v>
      </c>
      <c r="F756" s="7">
        <f t="shared" si="148"/>
        <v>3</v>
      </c>
      <c r="G756" s="1">
        <f t="shared" ref="G756:G819" si="149">MAX(N756:P756)-LARGE(N756:P756,2)</f>
        <v>253</v>
      </c>
      <c r="H756" s="2">
        <f t="shared" ref="H756:H819" si="150">G756/C756</f>
        <v>6.0978549047963362E-2</v>
      </c>
      <c r="I756" s="8"/>
      <c r="J756" s="2">
        <f t="shared" si="140"/>
        <v>0.48493612918775608</v>
      </c>
      <c r="K756" s="2">
        <f t="shared" si="141"/>
        <v>0.42395758013979273</v>
      </c>
      <c r="L756" s="2">
        <f t="shared" si="142"/>
        <v>7.5921908893709325E-2</v>
      </c>
      <c r="M756" s="2">
        <f t="shared" si="143"/>
        <v>1.5184381778741859E-2</v>
      </c>
      <c r="N756" s="1">
        <v>2012</v>
      </c>
      <c r="O756" s="1">
        <v>1759</v>
      </c>
      <c r="P756" s="1">
        <v>315</v>
      </c>
      <c r="Q756" s="1">
        <v>0</v>
      </c>
      <c r="R756" s="1">
        <v>45</v>
      </c>
      <c r="S756" s="68"/>
      <c r="T756" s="1">
        <v>8</v>
      </c>
      <c r="U756" s="1">
        <v>5</v>
      </c>
      <c r="V756" s="1"/>
      <c r="W756" s="1">
        <v>5</v>
      </c>
      <c r="X756" s="1"/>
      <c r="Y756" s="1"/>
      <c r="Z756" s="1"/>
      <c r="AA756" s="1"/>
      <c r="AB756" s="1"/>
      <c r="AG756" t="str">
        <f t="shared" si="145"/>
        <v>Cohasset</v>
      </c>
      <c r="AH756" t="s">
        <v>345</v>
      </c>
      <c r="AI756">
        <v>10</v>
      </c>
      <c r="AJ756" s="7"/>
      <c r="AK756" s="130">
        <v>25</v>
      </c>
      <c r="AL756" s="131">
        <v>21</v>
      </c>
      <c r="AM756" s="131">
        <v>30</v>
      </c>
      <c r="AN756" s="133">
        <v>14640</v>
      </c>
      <c r="AO756">
        <f t="shared" ref="AO756:AO819" si="151">AK756*1000+AL756</f>
        <v>25021</v>
      </c>
      <c r="AP756" t="s">
        <v>1579</v>
      </c>
    </row>
    <row r="757" spans="1:42" hidden="1" outlineLevel="1" x14ac:dyDescent="0.2">
      <c r="A757" s="69" t="s">
        <v>2688</v>
      </c>
      <c r="B757" s="10" t="s">
        <v>144</v>
      </c>
      <c r="C757" s="1">
        <f t="shared" si="144"/>
        <v>844</v>
      </c>
      <c r="D757" s="7">
        <f t="shared" si="146"/>
        <v>1</v>
      </c>
      <c r="E757" s="7">
        <f t="shared" si="147"/>
        <v>2</v>
      </c>
      <c r="F757" s="7">
        <f t="shared" si="148"/>
        <v>3</v>
      </c>
      <c r="G757" s="1">
        <f t="shared" si="149"/>
        <v>179</v>
      </c>
      <c r="H757" s="2">
        <f t="shared" si="150"/>
        <v>0.21208530805687204</v>
      </c>
      <c r="I757" s="8"/>
      <c r="J757" s="2">
        <f t="shared" ref="J757:J820" si="152">IF(C757=0,"-",N757/C757)</f>
        <v>0.50236966824644547</v>
      </c>
      <c r="K757" s="2">
        <f t="shared" ref="K757:K820" si="153">IF(C757=0,"-",O757/C757)</f>
        <v>0.29028436018957349</v>
      </c>
      <c r="L757" s="2">
        <f t="shared" ref="L757:L820" si="154">IF(C757=0,"-",P757/C757)</f>
        <v>0.16350710900473933</v>
      </c>
      <c r="M757" s="2">
        <f t="shared" ref="M757:M820" si="155">IF(C757=0,"-",(1-J757-K757-L757))</f>
        <v>4.3838862559241715E-2</v>
      </c>
      <c r="N757" s="1">
        <v>424</v>
      </c>
      <c r="O757" s="1">
        <v>245</v>
      </c>
      <c r="P757" s="1">
        <v>138</v>
      </c>
      <c r="Q757" s="1">
        <v>0</v>
      </c>
      <c r="R757" s="1">
        <v>8</v>
      </c>
      <c r="S757" s="68"/>
      <c r="T757" s="1">
        <v>6</v>
      </c>
      <c r="U757" s="1">
        <v>1</v>
      </c>
      <c r="V757" s="1"/>
      <c r="W757" s="1">
        <v>22</v>
      </c>
      <c r="X757" s="1"/>
      <c r="Y757" s="1"/>
      <c r="Z757" s="1"/>
      <c r="AA757" s="1"/>
      <c r="AB757" s="1"/>
      <c r="AG757" t="str">
        <f t="shared" si="145"/>
        <v>Colrain</v>
      </c>
      <c r="AH757" t="s">
        <v>2231</v>
      </c>
      <c r="AI757">
        <v>1</v>
      </c>
      <c r="AJ757" s="7"/>
      <c r="AK757" s="130">
        <v>25</v>
      </c>
      <c r="AL757" s="131">
        <v>11</v>
      </c>
      <c r="AM757" s="131">
        <v>25</v>
      </c>
      <c r="AN757" s="133">
        <v>14885</v>
      </c>
      <c r="AO757">
        <f t="shared" si="151"/>
        <v>25011</v>
      </c>
      <c r="AP757" t="s">
        <v>1579</v>
      </c>
    </row>
    <row r="758" spans="1:42" hidden="1" outlineLevel="1" x14ac:dyDescent="0.2">
      <c r="A758" s="69" t="s">
        <v>167</v>
      </c>
      <c r="B758" s="10" t="s">
        <v>144</v>
      </c>
      <c r="C758" s="1">
        <f t="shared" si="144"/>
        <v>9329</v>
      </c>
      <c r="D758" s="7">
        <f t="shared" si="146"/>
        <v>1</v>
      </c>
      <c r="E758" s="7">
        <f t="shared" si="147"/>
        <v>2</v>
      </c>
      <c r="F758" s="7">
        <f t="shared" si="148"/>
        <v>3</v>
      </c>
      <c r="G758" s="1">
        <f t="shared" si="149"/>
        <v>2323</v>
      </c>
      <c r="H758" s="2">
        <f t="shared" si="150"/>
        <v>0.24900846821738665</v>
      </c>
      <c r="I758" s="8"/>
      <c r="J758" s="2">
        <f t="shared" si="152"/>
        <v>0.5844141923035695</v>
      </c>
      <c r="K758" s="2">
        <f t="shared" si="153"/>
        <v>0.33540572408618285</v>
      </c>
      <c r="L758" s="2">
        <f t="shared" si="154"/>
        <v>5.6597706077821844E-2</v>
      </c>
      <c r="M758" s="2">
        <f t="shared" si="155"/>
        <v>2.3582377532425799E-2</v>
      </c>
      <c r="N758" s="1">
        <v>5452</v>
      </c>
      <c r="O758" s="1">
        <v>3129</v>
      </c>
      <c r="P758" s="1">
        <v>528</v>
      </c>
      <c r="Q758" s="1">
        <v>33</v>
      </c>
      <c r="R758" s="1">
        <v>98</v>
      </c>
      <c r="S758" s="68"/>
      <c r="T758" s="1">
        <v>40</v>
      </c>
      <c r="U758" s="1">
        <v>13</v>
      </c>
      <c r="V758" s="1"/>
      <c r="W758" s="1">
        <v>36</v>
      </c>
      <c r="X758" s="1"/>
      <c r="Y758" s="1"/>
      <c r="Z758" s="1"/>
      <c r="AA758" s="1"/>
      <c r="AB758" s="1"/>
      <c r="AG758" t="str">
        <f t="shared" si="145"/>
        <v>Concord</v>
      </c>
      <c r="AH758" t="s">
        <v>1664</v>
      </c>
      <c r="AI758">
        <v>5</v>
      </c>
      <c r="AJ758" s="7"/>
      <c r="AK758" s="130">
        <v>25</v>
      </c>
      <c r="AL758" s="131">
        <v>17</v>
      </c>
      <c r="AM758" s="131">
        <v>70</v>
      </c>
      <c r="AN758" s="133">
        <v>15060</v>
      </c>
      <c r="AO758">
        <f t="shared" si="151"/>
        <v>25017</v>
      </c>
      <c r="AP758" t="s">
        <v>1579</v>
      </c>
    </row>
    <row r="759" spans="1:42" hidden="1" outlineLevel="1" x14ac:dyDescent="0.2">
      <c r="A759" s="69" t="s">
        <v>782</v>
      </c>
      <c r="B759" s="10" t="s">
        <v>144</v>
      </c>
      <c r="C759" s="1">
        <f t="shared" si="144"/>
        <v>1004</v>
      </c>
      <c r="D759" s="7">
        <f t="shared" si="146"/>
        <v>1</v>
      </c>
      <c r="E759" s="7">
        <f t="shared" si="147"/>
        <v>2</v>
      </c>
      <c r="F759" s="7">
        <f t="shared" si="148"/>
        <v>3</v>
      </c>
      <c r="G759" s="1">
        <f t="shared" si="149"/>
        <v>406</v>
      </c>
      <c r="H759" s="2">
        <f t="shared" si="150"/>
        <v>0.40438247011952189</v>
      </c>
      <c r="I759" s="8"/>
      <c r="J759" s="2">
        <f t="shared" si="152"/>
        <v>0.62350597609561753</v>
      </c>
      <c r="K759" s="2">
        <f t="shared" si="153"/>
        <v>0.21912350597609562</v>
      </c>
      <c r="L759" s="2">
        <f t="shared" si="154"/>
        <v>9.9601593625498003E-2</v>
      </c>
      <c r="M759" s="2">
        <f t="shared" si="155"/>
        <v>5.7768924302788849E-2</v>
      </c>
      <c r="N759" s="1">
        <v>626</v>
      </c>
      <c r="O759" s="1">
        <v>220</v>
      </c>
      <c r="P759" s="1">
        <v>100</v>
      </c>
      <c r="Q759" s="1">
        <v>36</v>
      </c>
      <c r="R759" s="1">
        <v>10</v>
      </c>
      <c r="S759" s="68"/>
      <c r="T759" s="1">
        <v>4</v>
      </c>
      <c r="U759" s="1">
        <v>5</v>
      </c>
      <c r="V759" s="1"/>
      <c r="W759" s="1">
        <v>3</v>
      </c>
      <c r="X759" s="1"/>
      <c r="Y759" s="1"/>
      <c r="Z759" s="1"/>
      <c r="AA759" s="1"/>
      <c r="AB759" s="1"/>
      <c r="AG759" t="str">
        <f t="shared" si="145"/>
        <v>Conway</v>
      </c>
      <c r="AH759" t="s">
        <v>2231</v>
      </c>
      <c r="AI759">
        <v>1</v>
      </c>
      <c r="AJ759" s="7"/>
      <c r="AK759" s="130">
        <v>25</v>
      </c>
      <c r="AL759" s="131">
        <v>11</v>
      </c>
      <c r="AM759" s="131">
        <v>30</v>
      </c>
      <c r="AN759" s="133">
        <v>15200</v>
      </c>
      <c r="AO759">
        <f t="shared" si="151"/>
        <v>25011</v>
      </c>
      <c r="AP759" t="s">
        <v>1579</v>
      </c>
    </row>
    <row r="760" spans="1:42" hidden="1" outlineLevel="1" x14ac:dyDescent="0.2">
      <c r="A760" s="69" t="s">
        <v>2221</v>
      </c>
      <c r="B760" s="10" t="s">
        <v>144</v>
      </c>
      <c r="C760" s="1">
        <f t="shared" si="144"/>
        <v>467</v>
      </c>
      <c r="D760" s="7">
        <f t="shared" si="146"/>
        <v>1</v>
      </c>
      <c r="E760" s="7">
        <f t="shared" si="147"/>
        <v>2</v>
      </c>
      <c r="F760" s="7">
        <f t="shared" si="148"/>
        <v>3</v>
      </c>
      <c r="G760" s="1">
        <f t="shared" si="149"/>
        <v>150</v>
      </c>
      <c r="H760" s="2">
        <f t="shared" si="150"/>
        <v>0.32119914346895073</v>
      </c>
      <c r="I760" s="8"/>
      <c r="J760" s="2">
        <f t="shared" si="152"/>
        <v>0.58029978586723774</v>
      </c>
      <c r="K760" s="2">
        <f t="shared" si="153"/>
        <v>0.25910064239828695</v>
      </c>
      <c r="L760" s="2">
        <f t="shared" si="154"/>
        <v>0.12205567451820129</v>
      </c>
      <c r="M760" s="2">
        <f t="shared" si="155"/>
        <v>3.854389721627402E-2</v>
      </c>
      <c r="N760" s="1">
        <v>271</v>
      </c>
      <c r="O760" s="1">
        <v>121</v>
      </c>
      <c r="P760" s="1">
        <v>57</v>
      </c>
      <c r="Q760" s="1">
        <v>0</v>
      </c>
      <c r="R760" s="1">
        <v>0</v>
      </c>
      <c r="S760" s="68"/>
      <c r="T760" s="1">
        <v>3</v>
      </c>
      <c r="U760" s="1">
        <v>4</v>
      </c>
      <c r="V760" s="1"/>
      <c r="W760" s="1">
        <v>11</v>
      </c>
      <c r="X760" s="1"/>
      <c r="Y760" s="1"/>
      <c r="Z760" s="1"/>
      <c r="AA760" s="1"/>
      <c r="AB760" s="1"/>
      <c r="AG760" t="str">
        <f t="shared" si="145"/>
        <v>Cummington</v>
      </c>
      <c r="AH760" t="s">
        <v>968</v>
      </c>
      <c r="AI760">
        <v>1</v>
      </c>
      <c r="AJ760" s="7"/>
      <c r="AK760" s="130">
        <v>25</v>
      </c>
      <c r="AL760" s="131">
        <v>15</v>
      </c>
      <c r="AM760" s="131">
        <v>20</v>
      </c>
      <c r="AN760" s="133">
        <v>16040</v>
      </c>
      <c r="AO760">
        <f t="shared" si="151"/>
        <v>25015</v>
      </c>
      <c r="AP760" t="s">
        <v>1579</v>
      </c>
    </row>
    <row r="761" spans="1:42" hidden="1" outlineLevel="1" x14ac:dyDescent="0.2">
      <c r="A761" s="69" t="s">
        <v>2222</v>
      </c>
      <c r="B761" s="10" t="s">
        <v>144</v>
      </c>
      <c r="C761" s="1">
        <f t="shared" si="144"/>
        <v>3324</v>
      </c>
      <c r="D761" s="7">
        <f t="shared" si="146"/>
        <v>1</v>
      </c>
      <c r="E761" s="7">
        <f t="shared" si="147"/>
        <v>2</v>
      </c>
      <c r="F761" s="7">
        <f t="shared" si="148"/>
        <v>3</v>
      </c>
      <c r="G761" s="1">
        <f t="shared" si="149"/>
        <v>1211</v>
      </c>
      <c r="H761" s="2">
        <f t="shared" si="150"/>
        <v>0.36432009626955475</v>
      </c>
      <c r="I761" s="8"/>
      <c r="J761" s="2">
        <f t="shared" si="152"/>
        <v>0.61672683513838744</v>
      </c>
      <c r="K761" s="2">
        <f t="shared" si="153"/>
        <v>0.25240673886883275</v>
      </c>
      <c r="L761" s="2">
        <f t="shared" si="154"/>
        <v>0.12424789410348977</v>
      </c>
      <c r="M761" s="2">
        <f t="shared" si="155"/>
        <v>6.6185318892900413E-3</v>
      </c>
      <c r="N761" s="1">
        <v>2050</v>
      </c>
      <c r="O761" s="1">
        <v>839</v>
      </c>
      <c r="P761" s="1">
        <v>413</v>
      </c>
      <c r="Q761" s="1">
        <v>7</v>
      </c>
      <c r="R761" s="1">
        <v>12</v>
      </c>
      <c r="S761" s="68"/>
      <c r="T761" s="1">
        <v>2</v>
      </c>
      <c r="U761" s="1">
        <v>0</v>
      </c>
      <c r="V761" s="1"/>
      <c r="W761" s="1">
        <v>1</v>
      </c>
      <c r="X761" s="1"/>
      <c r="Y761" s="1"/>
      <c r="Z761" s="1"/>
      <c r="AA761" s="1"/>
      <c r="AB761" s="1"/>
      <c r="AG761" t="str">
        <f t="shared" si="145"/>
        <v>Dalton</v>
      </c>
      <c r="AH761" t="s">
        <v>1296</v>
      </c>
      <c r="AI761">
        <v>1</v>
      </c>
      <c r="AJ761" s="7"/>
      <c r="AK761" s="130">
        <v>25</v>
      </c>
      <c r="AL761" s="131">
        <v>3</v>
      </c>
      <c r="AM761" s="131">
        <v>30</v>
      </c>
      <c r="AN761" s="133">
        <v>16180</v>
      </c>
      <c r="AO761">
        <f t="shared" si="151"/>
        <v>25003</v>
      </c>
      <c r="AP761" t="s">
        <v>1579</v>
      </c>
    </row>
    <row r="762" spans="1:42" hidden="1" outlineLevel="1" x14ac:dyDescent="0.2">
      <c r="A762" s="69" t="s">
        <v>1604</v>
      </c>
      <c r="B762" s="10" t="s">
        <v>144</v>
      </c>
      <c r="C762" s="1">
        <f t="shared" si="144"/>
        <v>11875</v>
      </c>
      <c r="D762" s="7">
        <f t="shared" si="146"/>
        <v>1</v>
      </c>
      <c r="E762" s="7">
        <f t="shared" si="147"/>
        <v>2</v>
      </c>
      <c r="F762" s="7">
        <f t="shared" si="148"/>
        <v>3</v>
      </c>
      <c r="G762" s="1">
        <f t="shared" si="149"/>
        <v>2444</v>
      </c>
      <c r="H762" s="2">
        <f t="shared" si="150"/>
        <v>0.20581052631578947</v>
      </c>
      <c r="I762" s="8"/>
      <c r="J762" s="2">
        <f t="shared" si="152"/>
        <v>0.54863157894736847</v>
      </c>
      <c r="K762" s="2">
        <f t="shared" si="153"/>
        <v>0.34282105263157897</v>
      </c>
      <c r="L762" s="2">
        <f t="shared" si="154"/>
        <v>9.7600000000000006E-2</v>
      </c>
      <c r="M762" s="2">
        <f t="shared" si="155"/>
        <v>1.0947368421052553E-2</v>
      </c>
      <c r="N762" s="1">
        <v>6515</v>
      </c>
      <c r="O762" s="1">
        <v>4071</v>
      </c>
      <c r="P762" s="1">
        <v>1159</v>
      </c>
      <c r="Q762" s="1">
        <v>4</v>
      </c>
      <c r="R762" s="1">
        <v>92</v>
      </c>
      <c r="S762" s="68"/>
      <c r="T762" s="1">
        <v>20</v>
      </c>
      <c r="U762" s="1">
        <v>10</v>
      </c>
      <c r="V762" s="1"/>
      <c r="W762" s="1">
        <v>4</v>
      </c>
      <c r="X762" s="1"/>
      <c r="Y762" s="1"/>
      <c r="Z762" s="1"/>
      <c r="AA762" s="1"/>
      <c r="AB762" s="1"/>
      <c r="AG762" t="str">
        <f t="shared" si="145"/>
        <v>Danvers</v>
      </c>
      <c r="AH762" t="s">
        <v>1703</v>
      </c>
      <c r="AI762">
        <v>6</v>
      </c>
      <c r="AJ762" s="7"/>
      <c r="AK762" s="130">
        <v>25</v>
      </c>
      <c r="AL762" s="131">
        <v>9</v>
      </c>
      <c r="AM762" s="131">
        <v>25</v>
      </c>
      <c r="AN762" s="133">
        <v>16250</v>
      </c>
      <c r="AO762">
        <f t="shared" si="151"/>
        <v>25009</v>
      </c>
      <c r="AP762" t="s">
        <v>1579</v>
      </c>
    </row>
    <row r="763" spans="1:42" hidden="1" outlineLevel="1" x14ac:dyDescent="0.2">
      <c r="A763" s="69" t="s">
        <v>2240</v>
      </c>
      <c r="B763" s="10" t="s">
        <v>144</v>
      </c>
      <c r="C763" s="1">
        <f t="shared" si="144"/>
        <v>12239</v>
      </c>
      <c r="D763" s="7">
        <f t="shared" si="146"/>
        <v>1</v>
      </c>
      <c r="E763" s="7">
        <f t="shared" si="147"/>
        <v>2</v>
      </c>
      <c r="F763" s="7">
        <f t="shared" si="148"/>
        <v>3</v>
      </c>
      <c r="G763" s="1">
        <f t="shared" si="149"/>
        <v>4835</v>
      </c>
      <c r="H763" s="2">
        <f t="shared" si="150"/>
        <v>0.3950486150829316</v>
      </c>
      <c r="I763" s="8"/>
      <c r="J763" s="2">
        <f t="shared" si="152"/>
        <v>0.64155568265381158</v>
      </c>
      <c r="K763" s="2">
        <f t="shared" si="153"/>
        <v>0.24650706757087998</v>
      </c>
      <c r="L763" s="2">
        <f t="shared" si="154"/>
        <v>0.10172399705858322</v>
      </c>
      <c r="M763" s="2">
        <f t="shared" si="155"/>
        <v>1.0213252716725227E-2</v>
      </c>
      <c r="N763" s="1">
        <v>7852</v>
      </c>
      <c r="O763" s="1">
        <v>3017</v>
      </c>
      <c r="P763" s="1">
        <v>1245</v>
      </c>
      <c r="Q763" s="1">
        <v>5</v>
      </c>
      <c r="R763" s="1">
        <v>63</v>
      </c>
      <c r="S763" s="68"/>
      <c r="T763" s="1">
        <v>45</v>
      </c>
      <c r="U763" s="1">
        <v>10</v>
      </c>
      <c r="V763" s="1"/>
      <c r="W763" s="1">
        <v>2</v>
      </c>
      <c r="X763" s="1"/>
      <c r="Y763" s="1"/>
      <c r="Z763" s="1"/>
      <c r="AA763" s="1"/>
      <c r="AB763" s="1"/>
      <c r="AG763" t="str">
        <f t="shared" si="145"/>
        <v>Dartmouth</v>
      </c>
      <c r="AH763" t="s">
        <v>776</v>
      </c>
      <c r="AI763">
        <v>3</v>
      </c>
      <c r="AJ763" s="7"/>
      <c r="AK763" s="130">
        <v>25</v>
      </c>
      <c r="AL763" s="131">
        <v>5</v>
      </c>
      <c r="AM763" s="131">
        <v>20</v>
      </c>
      <c r="AN763" s="133">
        <v>16425</v>
      </c>
      <c r="AO763">
        <f t="shared" si="151"/>
        <v>25005</v>
      </c>
      <c r="AP763" t="s">
        <v>1579</v>
      </c>
    </row>
    <row r="764" spans="1:42" hidden="1" outlineLevel="1" x14ac:dyDescent="0.2">
      <c r="A764" s="69" t="s">
        <v>2241</v>
      </c>
      <c r="B764" s="10" t="s">
        <v>144</v>
      </c>
      <c r="C764" s="1">
        <f t="shared" si="144"/>
        <v>11349</v>
      </c>
      <c r="D764" s="7">
        <f t="shared" si="146"/>
        <v>1</v>
      </c>
      <c r="E764" s="7">
        <f t="shared" si="147"/>
        <v>2</v>
      </c>
      <c r="F764" s="7">
        <f t="shared" si="148"/>
        <v>3</v>
      </c>
      <c r="G764" s="1">
        <f t="shared" si="149"/>
        <v>2948</v>
      </c>
      <c r="H764" s="2">
        <f t="shared" si="150"/>
        <v>0.25975856903691957</v>
      </c>
      <c r="I764" s="8"/>
      <c r="J764" s="2">
        <f t="shared" si="152"/>
        <v>0.58331130496078953</v>
      </c>
      <c r="K764" s="2">
        <f t="shared" si="153"/>
        <v>0.32355273592386996</v>
      </c>
      <c r="L764" s="2">
        <f t="shared" si="154"/>
        <v>8.0535730020266108E-2</v>
      </c>
      <c r="M764" s="2">
        <f t="shared" si="155"/>
        <v>1.2600229095074397E-2</v>
      </c>
      <c r="N764" s="1">
        <v>6620</v>
      </c>
      <c r="O764" s="1">
        <v>3672</v>
      </c>
      <c r="P764" s="1">
        <v>914</v>
      </c>
      <c r="Q764" s="1">
        <v>0</v>
      </c>
      <c r="R764" s="1">
        <v>111</v>
      </c>
      <c r="S764" s="68"/>
      <c r="T764" s="1">
        <v>21</v>
      </c>
      <c r="U764" s="1">
        <v>11</v>
      </c>
      <c r="V764" s="1"/>
      <c r="W764" s="1">
        <v>0</v>
      </c>
      <c r="X764" s="1"/>
      <c r="Y764" s="1"/>
      <c r="Z764" s="1"/>
      <c r="AA764" s="1"/>
      <c r="AB764" s="1"/>
      <c r="AG764" t="str">
        <f t="shared" si="145"/>
        <v>Dedham</v>
      </c>
      <c r="AH764" t="s">
        <v>345</v>
      </c>
      <c r="AI764">
        <v>9</v>
      </c>
      <c r="AJ764" s="7"/>
      <c r="AK764" s="130">
        <v>25</v>
      </c>
      <c r="AL764" s="131">
        <v>21</v>
      </c>
      <c r="AM764" s="131">
        <v>35</v>
      </c>
      <c r="AN764" s="133">
        <v>16495</v>
      </c>
      <c r="AO764">
        <f t="shared" si="151"/>
        <v>25021</v>
      </c>
      <c r="AP764" t="s">
        <v>1579</v>
      </c>
    </row>
    <row r="765" spans="1:42" hidden="1" outlineLevel="1" x14ac:dyDescent="0.2">
      <c r="A765" s="69" t="s">
        <v>51</v>
      </c>
      <c r="B765" s="10" t="s">
        <v>144</v>
      </c>
      <c r="C765" s="1">
        <f t="shared" si="144"/>
        <v>2676</v>
      </c>
      <c r="D765" s="7">
        <f t="shared" si="146"/>
        <v>1</v>
      </c>
      <c r="E765" s="7">
        <f t="shared" si="147"/>
        <v>2</v>
      </c>
      <c r="F765" s="7">
        <f t="shared" si="148"/>
        <v>3</v>
      </c>
      <c r="G765" s="1">
        <f t="shared" si="149"/>
        <v>999</v>
      </c>
      <c r="H765" s="2">
        <f t="shared" si="150"/>
        <v>0.37331838565022424</v>
      </c>
      <c r="I765" s="8"/>
      <c r="J765" s="2">
        <f t="shared" si="152"/>
        <v>0.6199551569506726</v>
      </c>
      <c r="K765" s="2">
        <f t="shared" si="153"/>
        <v>0.24663677130044842</v>
      </c>
      <c r="L765" s="2">
        <f t="shared" si="154"/>
        <v>0.10986547085201794</v>
      </c>
      <c r="M765" s="2">
        <f t="shared" si="155"/>
        <v>2.3542600896861041E-2</v>
      </c>
      <c r="N765" s="1">
        <v>1659</v>
      </c>
      <c r="O765" s="1">
        <v>660</v>
      </c>
      <c r="P765" s="1">
        <v>294</v>
      </c>
      <c r="Q765" s="1">
        <v>31</v>
      </c>
      <c r="R765" s="1">
        <v>15</v>
      </c>
      <c r="S765" s="68"/>
      <c r="T765" s="1">
        <v>11</v>
      </c>
      <c r="U765" s="1">
        <v>3</v>
      </c>
      <c r="V765" s="1"/>
      <c r="W765" s="1">
        <v>3</v>
      </c>
      <c r="X765" s="1"/>
      <c r="Y765" s="1"/>
      <c r="Z765" s="1"/>
      <c r="AA765" s="1"/>
      <c r="AB765" s="1"/>
      <c r="AG765" t="str">
        <f t="shared" si="145"/>
        <v>Deerfield</v>
      </c>
      <c r="AH765" t="s">
        <v>2231</v>
      </c>
      <c r="AI765">
        <v>1</v>
      </c>
      <c r="AJ765" s="7"/>
      <c r="AK765" s="130">
        <v>25</v>
      </c>
      <c r="AL765" s="131">
        <v>11</v>
      </c>
      <c r="AM765" s="131">
        <v>35</v>
      </c>
      <c r="AN765" s="133">
        <v>16670</v>
      </c>
      <c r="AO765">
        <f t="shared" si="151"/>
        <v>25011</v>
      </c>
      <c r="AP765" t="s">
        <v>1579</v>
      </c>
    </row>
    <row r="766" spans="1:42" hidden="1" outlineLevel="1" x14ac:dyDescent="0.2">
      <c r="A766" s="69" t="s">
        <v>52</v>
      </c>
      <c r="B766" s="10" t="s">
        <v>144</v>
      </c>
      <c r="C766" s="1">
        <f t="shared" si="144"/>
        <v>8407</v>
      </c>
      <c r="D766" s="7">
        <f t="shared" si="146"/>
        <v>1</v>
      </c>
      <c r="E766" s="7">
        <f t="shared" si="147"/>
        <v>2</v>
      </c>
      <c r="F766" s="7">
        <f t="shared" si="148"/>
        <v>3</v>
      </c>
      <c r="G766" s="1">
        <f t="shared" si="149"/>
        <v>1183</v>
      </c>
      <c r="H766" s="2">
        <f t="shared" si="150"/>
        <v>0.14071606994171523</v>
      </c>
      <c r="I766" s="8"/>
      <c r="J766" s="2">
        <f t="shared" si="152"/>
        <v>0.51778280004757937</v>
      </c>
      <c r="K766" s="2">
        <f t="shared" si="153"/>
        <v>0.37706673010586417</v>
      </c>
      <c r="L766" s="2">
        <f t="shared" si="154"/>
        <v>9.1233495896276912E-2</v>
      </c>
      <c r="M766" s="2">
        <f t="shared" si="155"/>
        <v>1.3916973950279549E-2</v>
      </c>
      <c r="N766" s="1">
        <v>4353</v>
      </c>
      <c r="O766" s="1">
        <v>3170</v>
      </c>
      <c r="P766" s="1">
        <v>767</v>
      </c>
      <c r="Q766" s="1">
        <v>0</v>
      </c>
      <c r="R766" s="1">
        <v>60</v>
      </c>
      <c r="S766" s="68"/>
      <c r="T766" s="1">
        <v>10</v>
      </c>
      <c r="U766" s="1">
        <v>7</v>
      </c>
      <c r="V766" s="1"/>
      <c r="W766" s="1">
        <v>40</v>
      </c>
      <c r="X766" s="1"/>
      <c r="Y766" s="1"/>
      <c r="Z766" s="1"/>
      <c r="AA766" s="1"/>
      <c r="AB766" s="1"/>
      <c r="AG766" t="str">
        <f t="shared" si="145"/>
        <v>Dennis</v>
      </c>
      <c r="AH766" t="s">
        <v>1073</v>
      </c>
      <c r="AI766">
        <v>10</v>
      </c>
      <c r="AJ766" s="7"/>
      <c r="AK766" s="130">
        <v>25</v>
      </c>
      <c r="AL766" s="131">
        <v>1</v>
      </c>
      <c r="AM766" s="131">
        <v>25</v>
      </c>
      <c r="AN766" s="133">
        <v>16775</v>
      </c>
      <c r="AO766">
        <f t="shared" si="151"/>
        <v>25001</v>
      </c>
      <c r="AP766" t="s">
        <v>1579</v>
      </c>
    </row>
    <row r="767" spans="1:42" hidden="1" outlineLevel="1" x14ac:dyDescent="0.2">
      <c r="A767" s="69" t="s">
        <v>375</v>
      </c>
      <c r="B767" s="10" t="s">
        <v>144</v>
      </c>
      <c r="C767" s="1">
        <f t="shared" ref="C767:C830" si="156">SUM(N767:AE767)</f>
        <v>2636</v>
      </c>
      <c r="D767" s="7">
        <f t="shared" si="146"/>
        <v>1</v>
      </c>
      <c r="E767" s="7">
        <f t="shared" si="147"/>
        <v>2</v>
      </c>
      <c r="F767" s="7">
        <f t="shared" si="148"/>
        <v>3</v>
      </c>
      <c r="G767" s="1">
        <f t="shared" si="149"/>
        <v>675</v>
      </c>
      <c r="H767" s="2">
        <f t="shared" si="150"/>
        <v>0.25606980273141122</v>
      </c>
      <c r="I767" s="8"/>
      <c r="J767" s="2">
        <f t="shared" si="152"/>
        <v>0.54779969650986338</v>
      </c>
      <c r="K767" s="2">
        <f t="shared" si="153"/>
        <v>0.29172989377845221</v>
      </c>
      <c r="L767" s="2">
        <f t="shared" si="154"/>
        <v>0.15288315629742033</v>
      </c>
      <c r="M767" s="2">
        <f t="shared" si="155"/>
        <v>7.5872534142640835E-3</v>
      </c>
      <c r="N767" s="1">
        <v>1444</v>
      </c>
      <c r="O767" s="1">
        <v>769</v>
      </c>
      <c r="P767" s="1">
        <v>403</v>
      </c>
      <c r="Q767" s="1">
        <v>0</v>
      </c>
      <c r="R767" s="1">
        <v>14</v>
      </c>
      <c r="S767" s="68"/>
      <c r="T767" s="1">
        <v>6</v>
      </c>
      <c r="U767" s="1">
        <v>0</v>
      </c>
      <c r="V767" s="1"/>
      <c r="W767" s="1">
        <v>0</v>
      </c>
      <c r="X767" s="1"/>
      <c r="Y767" s="1"/>
      <c r="Z767" s="1"/>
      <c r="AA767" s="1"/>
      <c r="AB767" s="1"/>
      <c r="AG767" t="str">
        <f t="shared" si="145"/>
        <v>Dighton</v>
      </c>
      <c r="AH767" t="s">
        <v>776</v>
      </c>
      <c r="AI767">
        <v>4</v>
      </c>
      <c r="AJ767" s="7"/>
      <c r="AK767" s="130">
        <v>25</v>
      </c>
      <c r="AL767" s="131">
        <v>5</v>
      </c>
      <c r="AM767" s="131">
        <v>25</v>
      </c>
      <c r="AN767" s="133">
        <v>16950</v>
      </c>
      <c r="AO767">
        <f t="shared" si="151"/>
        <v>25005</v>
      </c>
      <c r="AP767" t="s">
        <v>1579</v>
      </c>
    </row>
    <row r="768" spans="1:42" hidden="1" outlineLevel="1" x14ac:dyDescent="0.2">
      <c r="A768" s="69" t="s">
        <v>3274</v>
      </c>
      <c r="B768" s="10" t="s">
        <v>144</v>
      </c>
      <c r="C768" s="1">
        <f t="shared" si="156"/>
        <v>2806</v>
      </c>
      <c r="D768" s="7">
        <f t="shared" si="146"/>
        <v>1</v>
      </c>
      <c r="E768" s="7">
        <f t="shared" si="147"/>
        <v>2</v>
      </c>
      <c r="F768" s="7">
        <f t="shared" si="148"/>
        <v>3</v>
      </c>
      <c r="G768" s="1">
        <f t="shared" si="149"/>
        <v>671</v>
      </c>
      <c r="H768" s="2">
        <f t="shared" si="150"/>
        <v>0.2391304347826087</v>
      </c>
      <c r="I768" s="8"/>
      <c r="J768" s="2">
        <f t="shared" si="152"/>
        <v>0.54739843193157522</v>
      </c>
      <c r="K768" s="2">
        <f t="shared" si="153"/>
        <v>0.30826799714896652</v>
      </c>
      <c r="L768" s="2">
        <f t="shared" si="154"/>
        <v>0.13506771204561654</v>
      </c>
      <c r="M768" s="2">
        <f t="shared" si="155"/>
        <v>9.2658588738417091E-3</v>
      </c>
      <c r="N768" s="1">
        <v>1536</v>
      </c>
      <c r="O768" s="1">
        <v>865</v>
      </c>
      <c r="P768" s="1">
        <v>379</v>
      </c>
      <c r="Q768" s="1">
        <v>0</v>
      </c>
      <c r="R768" s="1">
        <v>17</v>
      </c>
      <c r="S768" s="68"/>
      <c r="T768" s="1">
        <v>7</v>
      </c>
      <c r="U768" s="1">
        <v>2</v>
      </c>
      <c r="V768" s="1"/>
      <c r="W768" s="1">
        <v>0</v>
      </c>
      <c r="X768" s="1"/>
      <c r="Y768" s="1"/>
      <c r="Z768" s="1"/>
      <c r="AA768" s="1"/>
      <c r="AB768" s="1"/>
      <c r="AG768" t="str">
        <f t="shared" ref="AG768:AG831" si="157">A768</f>
        <v>Douglas</v>
      </c>
      <c r="AH768" s="10" t="s">
        <v>1371</v>
      </c>
      <c r="AI768" s="10">
        <v>2</v>
      </c>
      <c r="AJ768" s="7"/>
      <c r="AK768" s="130">
        <v>25</v>
      </c>
      <c r="AL768" s="131">
        <v>27</v>
      </c>
      <c r="AM768" s="131">
        <v>60</v>
      </c>
      <c r="AN768" s="133">
        <v>17300</v>
      </c>
      <c r="AO768">
        <f t="shared" si="151"/>
        <v>25027</v>
      </c>
      <c r="AP768" t="s">
        <v>1579</v>
      </c>
    </row>
    <row r="769" spans="1:43" hidden="1" outlineLevel="1" x14ac:dyDescent="0.2">
      <c r="A769" s="69" t="s">
        <v>139</v>
      </c>
      <c r="B769" s="10" t="s">
        <v>144</v>
      </c>
      <c r="C769" s="1">
        <f t="shared" si="156"/>
        <v>3122</v>
      </c>
      <c r="D769" s="7">
        <f t="shared" si="146"/>
        <v>2</v>
      </c>
      <c r="E769" s="7">
        <f t="shared" si="147"/>
        <v>1</v>
      </c>
      <c r="F769" s="7">
        <f t="shared" si="148"/>
        <v>3</v>
      </c>
      <c r="G769" s="1">
        <f t="shared" si="149"/>
        <v>544</v>
      </c>
      <c r="H769" s="2">
        <f t="shared" si="150"/>
        <v>0.17424727738629084</v>
      </c>
      <c r="I769" s="8"/>
      <c r="J769" s="2">
        <f t="shared" si="152"/>
        <v>0.37540038436899426</v>
      </c>
      <c r="K769" s="2">
        <f t="shared" si="153"/>
        <v>0.54964766175528512</v>
      </c>
      <c r="L769" s="2">
        <f t="shared" si="154"/>
        <v>5.6694426649583601E-2</v>
      </c>
      <c r="M769" s="2">
        <f t="shared" si="155"/>
        <v>1.8257527226137021E-2</v>
      </c>
      <c r="N769" s="1">
        <v>1172</v>
      </c>
      <c r="O769" s="1">
        <v>1716</v>
      </c>
      <c r="P769" s="1">
        <v>177</v>
      </c>
      <c r="Q769" s="1">
        <v>9</v>
      </c>
      <c r="R769" s="1">
        <v>27</v>
      </c>
      <c r="S769" s="68"/>
      <c r="T769" s="1">
        <v>3</v>
      </c>
      <c r="U769" s="1">
        <v>5</v>
      </c>
      <c r="V769" s="1"/>
      <c r="W769" s="1">
        <v>13</v>
      </c>
      <c r="X769" s="1"/>
      <c r="Y769" s="1"/>
      <c r="Z769" s="1"/>
      <c r="AA769" s="1"/>
      <c r="AB769" s="1"/>
      <c r="AG769" t="str">
        <f t="shared" si="157"/>
        <v>Dover</v>
      </c>
      <c r="AH769" t="s">
        <v>345</v>
      </c>
      <c r="AI769">
        <v>4</v>
      </c>
      <c r="AJ769" s="7"/>
      <c r="AK769" s="130">
        <v>25</v>
      </c>
      <c r="AL769" s="131">
        <v>21</v>
      </c>
      <c r="AM769" s="131">
        <v>40</v>
      </c>
      <c r="AN769" s="133">
        <v>17405</v>
      </c>
      <c r="AO769">
        <f t="shared" si="151"/>
        <v>25021</v>
      </c>
      <c r="AP769" t="s">
        <v>1579</v>
      </c>
    </row>
    <row r="770" spans="1:43" hidden="1" outlineLevel="1" x14ac:dyDescent="0.2">
      <c r="A770" s="69" t="s">
        <v>376</v>
      </c>
      <c r="B770" s="10" t="s">
        <v>144</v>
      </c>
      <c r="C770" s="1">
        <f t="shared" si="156"/>
        <v>12265</v>
      </c>
      <c r="D770" s="7">
        <f t="shared" si="146"/>
        <v>1</v>
      </c>
      <c r="E770" s="7">
        <f t="shared" si="147"/>
        <v>2</v>
      </c>
      <c r="F770" s="7">
        <f t="shared" si="148"/>
        <v>3</v>
      </c>
      <c r="G770" s="1">
        <f t="shared" si="149"/>
        <v>3762</v>
      </c>
      <c r="H770" s="2">
        <f t="shared" si="150"/>
        <v>0.30672645739910315</v>
      </c>
      <c r="I770" s="8"/>
      <c r="J770" s="2">
        <f t="shared" si="152"/>
        <v>0.57888300040766405</v>
      </c>
      <c r="K770" s="2">
        <f t="shared" si="153"/>
        <v>0.27215654300856096</v>
      </c>
      <c r="L770" s="2">
        <f t="shared" si="154"/>
        <v>0.13811659192825113</v>
      </c>
      <c r="M770" s="2">
        <f t="shared" si="155"/>
        <v>1.0843864655523866E-2</v>
      </c>
      <c r="N770" s="1">
        <v>7100</v>
      </c>
      <c r="O770" s="1">
        <v>3338</v>
      </c>
      <c r="P770" s="1">
        <v>1694</v>
      </c>
      <c r="Q770" s="1">
        <v>12</v>
      </c>
      <c r="R770" s="1">
        <v>75</v>
      </c>
      <c r="S770" s="68"/>
      <c r="T770" s="1">
        <v>18</v>
      </c>
      <c r="U770" s="1">
        <v>9</v>
      </c>
      <c r="V770" s="1"/>
      <c r="W770" s="1">
        <v>19</v>
      </c>
      <c r="X770" s="1"/>
      <c r="Y770" s="1"/>
      <c r="Z770" s="1"/>
      <c r="AA770" s="1"/>
      <c r="AB770" s="1"/>
      <c r="AG770" t="str">
        <f t="shared" si="157"/>
        <v>Dracut</v>
      </c>
      <c r="AH770" t="s">
        <v>1664</v>
      </c>
      <c r="AI770">
        <v>5</v>
      </c>
      <c r="AJ770" s="7"/>
      <c r="AK770" s="130">
        <v>25</v>
      </c>
      <c r="AL770" s="131">
        <v>17</v>
      </c>
      <c r="AM770" s="131">
        <v>75</v>
      </c>
      <c r="AN770" s="133">
        <v>17475</v>
      </c>
      <c r="AO770">
        <f t="shared" si="151"/>
        <v>25017</v>
      </c>
      <c r="AP770" t="s">
        <v>1579</v>
      </c>
    </row>
    <row r="771" spans="1:43" hidden="1" outlineLevel="1" x14ac:dyDescent="0.2">
      <c r="A771" s="69" t="s">
        <v>648</v>
      </c>
      <c r="B771" s="10" t="s">
        <v>144</v>
      </c>
      <c r="C771" s="1">
        <f t="shared" si="156"/>
        <v>3622</v>
      </c>
      <c r="D771" s="7">
        <f t="shared" si="146"/>
        <v>1</v>
      </c>
      <c r="E771" s="7">
        <f t="shared" si="147"/>
        <v>2</v>
      </c>
      <c r="F771" s="7">
        <f t="shared" si="148"/>
        <v>3</v>
      </c>
      <c r="G771" s="1">
        <f t="shared" si="149"/>
        <v>982</v>
      </c>
      <c r="H771" s="2">
        <f t="shared" si="150"/>
        <v>0.27112092766427387</v>
      </c>
      <c r="I771" s="8"/>
      <c r="J771" s="2">
        <f t="shared" si="152"/>
        <v>0.56101601325234673</v>
      </c>
      <c r="K771" s="2">
        <f t="shared" si="153"/>
        <v>0.28989508558807286</v>
      </c>
      <c r="L771" s="2">
        <f t="shared" si="154"/>
        <v>0.13638873550524572</v>
      </c>
      <c r="M771" s="2">
        <f t="shared" si="155"/>
        <v>1.2700165654334683E-2</v>
      </c>
      <c r="N771" s="1">
        <v>2032</v>
      </c>
      <c r="O771" s="1">
        <v>1050</v>
      </c>
      <c r="P771" s="1">
        <v>494</v>
      </c>
      <c r="Q771" s="1">
        <v>0</v>
      </c>
      <c r="R771" s="1">
        <v>34</v>
      </c>
      <c r="S771" s="68"/>
      <c r="T771" s="1">
        <v>7</v>
      </c>
      <c r="U771" s="1">
        <v>3</v>
      </c>
      <c r="V771" s="1"/>
      <c r="W771" s="1">
        <v>2</v>
      </c>
      <c r="X771" s="1"/>
      <c r="Y771" s="1"/>
      <c r="Z771" s="1"/>
      <c r="AA771" s="1"/>
      <c r="AB771" s="1"/>
      <c r="AG771" t="str">
        <f t="shared" si="157"/>
        <v>Dudley</v>
      </c>
      <c r="AH771" s="10" t="s">
        <v>1371</v>
      </c>
      <c r="AI771" s="10">
        <v>2</v>
      </c>
      <c r="AJ771" s="7"/>
      <c r="AK771" s="130">
        <v>25</v>
      </c>
      <c r="AL771" s="131">
        <v>27</v>
      </c>
      <c r="AM771" s="131">
        <v>65</v>
      </c>
      <c r="AN771" s="133">
        <v>17685</v>
      </c>
      <c r="AO771">
        <f t="shared" si="151"/>
        <v>25027</v>
      </c>
      <c r="AP771" t="s">
        <v>1579</v>
      </c>
    </row>
    <row r="772" spans="1:43" hidden="1" outlineLevel="1" x14ac:dyDescent="0.2">
      <c r="A772" s="69" t="s">
        <v>649</v>
      </c>
      <c r="B772" s="10" t="s">
        <v>144</v>
      </c>
      <c r="C772" s="1">
        <f t="shared" si="156"/>
        <v>1280</v>
      </c>
      <c r="D772" s="7">
        <f t="shared" si="146"/>
        <v>1</v>
      </c>
      <c r="E772" s="7">
        <f t="shared" si="147"/>
        <v>2</v>
      </c>
      <c r="F772" s="7">
        <f t="shared" si="148"/>
        <v>3</v>
      </c>
      <c r="G772" s="1">
        <f t="shared" si="149"/>
        <v>193</v>
      </c>
      <c r="H772" s="2">
        <f t="shared" si="150"/>
        <v>0.15078125000000001</v>
      </c>
      <c r="I772" s="8"/>
      <c r="J772" s="2">
        <f t="shared" si="152"/>
        <v>0.50859374999999996</v>
      </c>
      <c r="K772" s="2">
        <f t="shared" si="153"/>
        <v>0.35781249999999998</v>
      </c>
      <c r="L772" s="2">
        <f t="shared" si="154"/>
        <v>0.121875</v>
      </c>
      <c r="M772" s="2">
        <f t="shared" si="155"/>
        <v>1.1718750000000069E-2</v>
      </c>
      <c r="N772" s="1">
        <v>651</v>
      </c>
      <c r="O772" s="1">
        <v>458</v>
      </c>
      <c r="P772" s="1">
        <v>156</v>
      </c>
      <c r="Q772" s="1">
        <v>0</v>
      </c>
      <c r="R772" s="1">
        <v>8</v>
      </c>
      <c r="S772" s="68"/>
      <c r="T772" s="1">
        <v>5</v>
      </c>
      <c r="U772" s="1">
        <v>1</v>
      </c>
      <c r="V772" s="1"/>
      <c r="W772" s="1">
        <v>1</v>
      </c>
      <c r="X772" s="1"/>
      <c r="Y772" s="1"/>
      <c r="Z772" s="1"/>
      <c r="AA772" s="1"/>
      <c r="AB772" s="1"/>
      <c r="AG772" t="str">
        <f t="shared" si="157"/>
        <v>Dunstable</v>
      </c>
      <c r="AH772" t="s">
        <v>1664</v>
      </c>
      <c r="AI772">
        <v>5</v>
      </c>
      <c r="AJ772" s="7"/>
      <c r="AK772" s="130">
        <v>25</v>
      </c>
      <c r="AL772" s="131">
        <v>17</v>
      </c>
      <c r="AM772" s="131">
        <v>80</v>
      </c>
      <c r="AN772" s="133">
        <v>17825</v>
      </c>
      <c r="AO772">
        <f t="shared" si="151"/>
        <v>25017</v>
      </c>
      <c r="AP772" t="s">
        <v>1579</v>
      </c>
    </row>
    <row r="773" spans="1:43" hidden="1" outlineLevel="1" x14ac:dyDescent="0.2">
      <c r="A773" s="69" t="s">
        <v>141</v>
      </c>
      <c r="B773" s="10" t="s">
        <v>144</v>
      </c>
      <c r="C773" s="1">
        <f t="shared" si="156"/>
        <v>8011</v>
      </c>
      <c r="D773" s="7">
        <f t="shared" si="146"/>
        <v>2</v>
      </c>
      <c r="E773" s="7">
        <f t="shared" si="147"/>
        <v>1</v>
      </c>
      <c r="F773" s="7">
        <f t="shared" si="148"/>
        <v>3</v>
      </c>
      <c r="G773" s="1">
        <f t="shared" si="149"/>
        <v>59</v>
      </c>
      <c r="H773" s="2">
        <f t="shared" si="150"/>
        <v>7.3648732992135811E-3</v>
      </c>
      <c r="I773" s="8"/>
      <c r="J773" s="2">
        <f t="shared" si="152"/>
        <v>0.45125452502808638</v>
      </c>
      <c r="K773" s="2">
        <f t="shared" si="153"/>
        <v>0.45861939832729998</v>
      </c>
      <c r="L773" s="2">
        <f t="shared" si="154"/>
        <v>7.3898389714143059E-2</v>
      </c>
      <c r="M773" s="2">
        <f t="shared" si="155"/>
        <v>1.6227686930470581E-2</v>
      </c>
      <c r="N773" s="1">
        <v>3615</v>
      </c>
      <c r="O773" s="1">
        <v>3674</v>
      </c>
      <c r="P773" s="1">
        <v>592</v>
      </c>
      <c r="Q773" s="1">
        <v>0</v>
      </c>
      <c r="R773" s="1">
        <v>54</v>
      </c>
      <c r="S773" s="68"/>
      <c r="T773" s="1">
        <v>12</v>
      </c>
      <c r="U773" s="1">
        <v>11</v>
      </c>
      <c r="V773" s="1"/>
      <c r="W773" s="1">
        <v>53</v>
      </c>
      <c r="X773" s="1"/>
      <c r="Y773" s="1"/>
      <c r="Z773" s="1"/>
      <c r="AA773" s="1"/>
      <c r="AB773" s="1"/>
      <c r="AG773" t="str">
        <f t="shared" si="157"/>
        <v>Duxbury</v>
      </c>
      <c r="AH773" t="s">
        <v>2019</v>
      </c>
      <c r="AI773">
        <v>10</v>
      </c>
      <c r="AJ773" s="7"/>
      <c r="AK773" s="130">
        <v>25</v>
      </c>
      <c r="AL773" s="131">
        <v>23</v>
      </c>
      <c r="AM773" s="131">
        <v>25</v>
      </c>
      <c r="AN773" s="133">
        <v>17895</v>
      </c>
      <c r="AO773">
        <f t="shared" si="151"/>
        <v>25023</v>
      </c>
      <c r="AP773" t="s">
        <v>1579</v>
      </c>
    </row>
    <row r="774" spans="1:43" hidden="1" outlineLevel="1" x14ac:dyDescent="0.2">
      <c r="A774" s="69" t="s">
        <v>1261</v>
      </c>
      <c r="B774" s="10" t="s">
        <v>144</v>
      </c>
      <c r="C774" s="1">
        <f t="shared" si="156"/>
        <v>5272</v>
      </c>
      <c r="D774" s="7">
        <f t="shared" si="146"/>
        <v>1</v>
      </c>
      <c r="E774" s="7">
        <f t="shared" si="147"/>
        <v>2</v>
      </c>
      <c r="F774" s="7">
        <f t="shared" si="148"/>
        <v>3</v>
      </c>
      <c r="G774" s="1">
        <f t="shared" si="149"/>
        <v>971</v>
      </c>
      <c r="H774" s="2">
        <f t="shared" si="150"/>
        <v>0.18418057663125947</v>
      </c>
      <c r="I774" s="8"/>
      <c r="J774" s="2">
        <f t="shared" si="152"/>
        <v>0.52238239757207894</v>
      </c>
      <c r="K774" s="2">
        <f t="shared" si="153"/>
        <v>0.33820182094081941</v>
      </c>
      <c r="L774" s="2">
        <f t="shared" si="154"/>
        <v>0.12670713201820941</v>
      </c>
      <c r="M774" s="2">
        <f t="shared" si="155"/>
        <v>1.2708649468892247E-2</v>
      </c>
      <c r="N774" s="1">
        <v>2754</v>
      </c>
      <c r="O774" s="1">
        <v>1783</v>
      </c>
      <c r="P774" s="1">
        <v>668</v>
      </c>
      <c r="Q774" s="1">
        <v>1</v>
      </c>
      <c r="R774" s="1">
        <v>41</v>
      </c>
      <c r="S774" s="68"/>
      <c r="T774" s="1">
        <v>5</v>
      </c>
      <c r="U774" s="1">
        <v>4</v>
      </c>
      <c r="V774" s="1"/>
      <c r="W774" s="1">
        <v>16</v>
      </c>
      <c r="X774" s="1"/>
      <c r="Y774" s="1"/>
      <c r="Z774" s="1"/>
      <c r="AA774" s="1"/>
      <c r="AB774" s="1"/>
      <c r="AG774" t="str">
        <f t="shared" si="157"/>
        <v>East Bridgewater</v>
      </c>
      <c r="AH774" t="s">
        <v>2019</v>
      </c>
      <c r="AI774">
        <v>4</v>
      </c>
      <c r="AJ774" s="7"/>
      <c r="AK774" s="130">
        <v>25</v>
      </c>
      <c r="AL774" s="131">
        <v>23</v>
      </c>
      <c r="AM774" s="131">
        <v>30</v>
      </c>
      <c r="AN774" s="133">
        <v>18455</v>
      </c>
      <c r="AO774">
        <f t="shared" si="151"/>
        <v>25023</v>
      </c>
      <c r="AP774" t="s">
        <v>1579</v>
      </c>
    </row>
    <row r="775" spans="1:43" hidden="1" outlineLevel="1" x14ac:dyDescent="0.2">
      <c r="A775" s="69" t="s">
        <v>396</v>
      </c>
      <c r="B775" s="10" t="s">
        <v>144</v>
      </c>
      <c r="C775" s="1">
        <f t="shared" si="156"/>
        <v>924</v>
      </c>
      <c r="D775" s="7">
        <f t="shared" si="146"/>
        <v>1</v>
      </c>
      <c r="E775" s="7">
        <f t="shared" si="147"/>
        <v>2</v>
      </c>
      <c r="F775" s="7">
        <f t="shared" si="148"/>
        <v>3</v>
      </c>
      <c r="G775" s="1">
        <f t="shared" si="149"/>
        <v>154</v>
      </c>
      <c r="H775" s="2">
        <f t="shared" si="150"/>
        <v>0.16666666666666666</v>
      </c>
      <c r="I775" s="8"/>
      <c r="J775" s="2">
        <f t="shared" si="152"/>
        <v>0.51298701298701299</v>
      </c>
      <c r="K775" s="2">
        <f t="shared" si="153"/>
        <v>0.34632034632034631</v>
      </c>
      <c r="L775" s="2">
        <f t="shared" si="154"/>
        <v>0.13419913419913421</v>
      </c>
      <c r="M775" s="2">
        <f t="shared" si="155"/>
        <v>6.4935064935064957E-3</v>
      </c>
      <c r="N775" s="1">
        <v>474</v>
      </c>
      <c r="O775" s="1">
        <v>320</v>
      </c>
      <c r="P775" s="1">
        <v>124</v>
      </c>
      <c r="Q775" s="1">
        <v>0</v>
      </c>
      <c r="R775" s="1">
        <v>5</v>
      </c>
      <c r="S775" s="68"/>
      <c r="T775" s="1">
        <v>0</v>
      </c>
      <c r="U775" s="1">
        <v>1</v>
      </c>
      <c r="V775" s="1"/>
      <c r="W775" s="1">
        <v>0</v>
      </c>
      <c r="X775" s="1"/>
      <c r="Y775" s="1"/>
      <c r="Z775" s="1"/>
      <c r="AA775" s="1"/>
      <c r="AB775" s="1"/>
      <c r="AG775" t="str">
        <f t="shared" si="157"/>
        <v>East Brookfield</v>
      </c>
      <c r="AH775" s="10" t="s">
        <v>1371</v>
      </c>
      <c r="AI775" s="10">
        <v>2</v>
      </c>
      <c r="AJ775" s="7"/>
      <c r="AK775" s="130">
        <v>25</v>
      </c>
      <c r="AL775" s="131">
        <v>27</v>
      </c>
      <c r="AM775" s="131">
        <v>70</v>
      </c>
      <c r="AN775" s="133">
        <v>18560</v>
      </c>
      <c r="AO775">
        <f t="shared" si="151"/>
        <v>25027</v>
      </c>
      <c r="AP775" t="s">
        <v>1579</v>
      </c>
    </row>
    <row r="776" spans="1:43" hidden="1" outlineLevel="1" x14ac:dyDescent="0.2">
      <c r="A776" s="69" t="s">
        <v>582</v>
      </c>
      <c r="B776" s="10" t="s">
        <v>144</v>
      </c>
      <c r="C776" s="1">
        <f t="shared" si="156"/>
        <v>7287</v>
      </c>
      <c r="D776" s="7">
        <f t="shared" si="146"/>
        <v>1</v>
      </c>
      <c r="E776" s="7">
        <f t="shared" si="147"/>
        <v>2</v>
      </c>
      <c r="F776" s="7">
        <f t="shared" si="148"/>
        <v>3</v>
      </c>
      <c r="G776" s="1">
        <f t="shared" si="149"/>
        <v>821</v>
      </c>
      <c r="H776" s="2">
        <f t="shared" si="150"/>
        <v>0.1126663922052971</v>
      </c>
      <c r="I776" s="8"/>
      <c r="J776" s="2">
        <f t="shared" si="152"/>
        <v>0.5063812268423219</v>
      </c>
      <c r="K776" s="2">
        <f t="shared" si="153"/>
        <v>0.39371483463702484</v>
      </c>
      <c r="L776" s="2">
        <f t="shared" si="154"/>
        <v>9.0297790585975021E-2</v>
      </c>
      <c r="M776" s="2">
        <f t="shared" si="155"/>
        <v>9.6061479346782469E-3</v>
      </c>
      <c r="N776" s="1">
        <v>3690</v>
      </c>
      <c r="O776" s="1">
        <v>2869</v>
      </c>
      <c r="P776" s="1">
        <v>658</v>
      </c>
      <c r="Q776" s="1">
        <v>8</v>
      </c>
      <c r="R776" s="1">
        <v>30</v>
      </c>
      <c r="S776" s="68"/>
      <c r="T776" s="1">
        <v>14</v>
      </c>
      <c r="U776" s="1">
        <v>6</v>
      </c>
      <c r="V776" s="1"/>
      <c r="W776" s="1">
        <v>12</v>
      </c>
      <c r="X776" s="1"/>
      <c r="Y776" s="1"/>
      <c r="Z776" s="1"/>
      <c r="AA776" s="1"/>
      <c r="AB776" s="1"/>
      <c r="AG776" t="str">
        <f t="shared" si="157"/>
        <v>East Longmeadow</v>
      </c>
      <c r="AH776" t="s">
        <v>715</v>
      </c>
      <c r="AI776">
        <v>2</v>
      </c>
      <c r="AJ776" s="7"/>
      <c r="AK776" s="130">
        <v>25</v>
      </c>
      <c r="AL776" s="131">
        <v>13</v>
      </c>
      <c r="AM776" s="131">
        <v>30</v>
      </c>
      <c r="AN776" s="133">
        <v>19645</v>
      </c>
      <c r="AO776">
        <f t="shared" si="151"/>
        <v>25013</v>
      </c>
      <c r="AP776" t="s">
        <v>1579</v>
      </c>
    </row>
    <row r="777" spans="1:43" hidden="1" outlineLevel="1" x14ac:dyDescent="0.2">
      <c r="A777" s="69" t="s">
        <v>1614</v>
      </c>
      <c r="B777" s="10" t="s">
        <v>144</v>
      </c>
      <c r="C777" s="1">
        <f t="shared" si="156"/>
        <v>3125</v>
      </c>
      <c r="D777" s="7">
        <f t="shared" si="146"/>
        <v>1</v>
      </c>
      <c r="E777" s="7">
        <f t="shared" si="147"/>
        <v>2</v>
      </c>
      <c r="F777" s="7">
        <f t="shared" si="148"/>
        <v>3</v>
      </c>
      <c r="G777" s="1">
        <f t="shared" si="149"/>
        <v>557</v>
      </c>
      <c r="H777" s="2">
        <f t="shared" si="150"/>
        <v>0.17824000000000001</v>
      </c>
      <c r="I777" s="8"/>
      <c r="J777" s="2">
        <f t="shared" si="152"/>
        <v>0.53247999999999995</v>
      </c>
      <c r="K777" s="2">
        <f t="shared" si="153"/>
        <v>0.35424</v>
      </c>
      <c r="L777" s="2">
        <f t="shared" si="154"/>
        <v>9.5039999999999999E-2</v>
      </c>
      <c r="M777" s="2">
        <f t="shared" si="155"/>
        <v>1.8240000000000048E-2</v>
      </c>
      <c r="N777" s="1">
        <v>1664</v>
      </c>
      <c r="O777" s="1">
        <v>1107</v>
      </c>
      <c r="P777" s="1">
        <v>297</v>
      </c>
      <c r="Q777" s="1">
        <v>14</v>
      </c>
      <c r="R777" s="1">
        <v>34</v>
      </c>
      <c r="S777" s="68"/>
      <c r="T777" s="1">
        <v>7</v>
      </c>
      <c r="U777" s="1">
        <v>1</v>
      </c>
      <c r="V777" s="1"/>
      <c r="W777" s="1">
        <v>1</v>
      </c>
      <c r="X777" s="1"/>
      <c r="Y777" s="1"/>
      <c r="Z777" s="1"/>
      <c r="AA777" s="1"/>
      <c r="AB777" s="1"/>
      <c r="AG777" t="str">
        <f t="shared" si="157"/>
        <v>Eastham</v>
      </c>
      <c r="AH777" t="s">
        <v>1073</v>
      </c>
      <c r="AI777">
        <v>10</v>
      </c>
      <c r="AJ777" s="7"/>
      <c r="AK777" s="130">
        <v>25</v>
      </c>
      <c r="AL777" s="131">
        <v>1</v>
      </c>
      <c r="AM777" s="131">
        <v>30</v>
      </c>
      <c r="AN777" s="133">
        <v>19295</v>
      </c>
      <c r="AO777">
        <f t="shared" si="151"/>
        <v>25001</v>
      </c>
      <c r="AP777" t="s">
        <v>1579</v>
      </c>
    </row>
    <row r="778" spans="1:43" hidden="1" outlineLevel="1" x14ac:dyDescent="0.2">
      <c r="A778" s="69" t="s">
        <v>1624</v>
      </c>
      <c r="B778" s="10" t="s">
        <v>144</v>
      </c>
      <c r="C778" s="1">
        <f t="shared" si="156"/>
        <v>7447</v>
      </c>
      <c r="D778" s="7">
        <f t="shared" si="146"/>
        <v>1</v>
      </c>
      <c r="E778" s="7">
        <f t="shared" si="147"/>
        <v>2</v>
      </c>
      <c r="F778" s="7">
        <f t="shared" si="148"/>
        <v>3</v>
      </c>
      <c r="G778" s="1">
        <f t="shared" si="149"/>
        <v>2769</v>
      </c>
      <c r="H778" s="2">
        <f t="shared" si="150"/>
        <v>0.37182758157647372</v>
      </c>
      <c r="I778" s="8"/>
      <c r="J778" s="2">
        <f t="shared" si="152"/>
        <v>0.61178998254330608</v>
      </c>
      <c r="K778" s="2">
        <f t="shared" si="153"/>
        <v>0.23996240096683227</v>
      </c>
      <c r="L778" s="2">
        <f t="shared" si="154"/>
        <v>0.13065664025782195</v>
      </c>
      <c r="M778" s="2">
        <f t="shared" si="155"/>
        <v>1.7590976232039701E-2</v>
      </c>
      <c r="N778" s="1">
        <v>4556</v>
      </c>
      <c r="O778" s="1">
        <v>1787</v>
      </c>
      <c r="P778" s="1">
        <v>973</v>
      </c>
      <c r="Q778" s="1">
        <v>55</v>
      </c>
      <c r="R778" s="1">
        <v>38</v>
      </c>
      <c r="S778" s="68"/>
      <c r="T778" s="1">
        <v>16</v>
      </c>
      <c r="U778" s="1">
        <v>12</v>
      </c>
      <c r="V778" s="1"/>
      <c r="W778" s="1">
        <v>10</v>
      </c>
      <c r="X778" s="1"/>
      <c r="Y778" s="1"/>
      <c r="Z778" s="1"/>
      <c r="AA778" s="1"/>
      <c r="AB778" s="1"/>
      <c r="AG778" t="str">
        <f t="shared" si="157"/>
        <v>Easthampton</v>
      </c>
      <c r="AH778" t="s">
        <v>968</v>
      </c>
      <c r="AI778">
        <v>1</v>
      </c>
      <c r="AJ778" s="7"/>
      <c r="AK778" s="130">
        <v>25</v>
      </c>
      <c r="AL778" s="131">
        <v>15</v>
      </c>
      <c r="AM778" s="131">
        <v>25</v>
      </c>
      <c r="AN778" s="133">
        <v>19330</v>
      </c>
      <c r="AO778">
        <f t="shared" si="151"/>
        <v>25015</v>
      </c>
      <c r="AP778" t="s">
        <v>2331</v>
      </c>
      <c r="AQ778" t="s">
        <v>3439</v>
      </c>
    </row>
    <row r="779" spans="1:43" hidden="1" outlineLevel="1" x14ac:dyDescent="0.2">
      <c r="A779" s="69" t="s">
        <v>1625</v>
      </c>
      <c r="B779" s="10" t="s">
        <v>144</v>
      </c>
      <c r="C779" s="1">
        <f t="shared" si="156"/>
        <v>9619</v>
      </c>
      <c r="D779" s="7">
        <f t="shared" si="146"/>
        <v>1</v>
      </c>
      <c r="E779" s="7">
        <f t="shared" si="147"/>
        <v>2</v>
      </c>
      <c r="F779" s="7">
        <f t="shared" si="148"/>
        <v>3</v>
      </c>
      <c r="G779" s="1">
        <f t="shared" si="149"/>
        <v>1484</v>
      </c>
      <c r="H779" s="2">
        <f t="shared" si="150"/>
        <v>0.15427799147520532</v>
      </c>
      <c r="I779" s="8"/>
      <c r="J779" s="2">
        <f t="shared" si="152"/>
        <v>0.52604220812974323</v>
      </c>
      <c r="K779" s="2">
        <f t="shared" si="153"/>
        <v>0.3717642166545379</v>
      </c>
      <c r="L779" s="2">
        <f t="shared" si="154"/>
        <v>9.0238070485497451E-2</v>
      </c>
      <c r="M779" s="2">
        <f t="shared" si="155"/>
        <v>1.1955504730221417E-2</v>
      </c>
      <c r="N779" s="1">
        <v>5060</v>
      </c>
      <c r="O779" s="1">
        <v>3576</v>
      </c>
      <c r="P779" s="1">
        <v>868</v>
      </c>
      <c r="Q779" s="1">
        <v>12</v>
      </c>
      <c r="R779" s="1">
        <v>73</v>
      </c>
      <c r="S779" s="68"/>
      <c r="T779" s="1">
        <v>9</v>
      </c>
      <c r="U779" s="1">
        <v>4</v>
      </c>
      <c r="V779" s="1"/>
      <c r="W779" s="1">
        <v>17</v>
      </c>
      <c r="X779" s="1"/>
      <c r="Y779" s="1"/>
      <c r="Z779" s="1"/>
      <c r="AA779" s="1"/>
      <c r="AB779" s="1"/>
      <c r="AG779" t="str">
        <f t="shared" si="157"/>
        <v>Easton</v>
      </c>
      <c r="AH779" t="s">
        <v>776</v>
      </c>
      <c r="AI779" t="s">
        <v>997</v>
      </c>
      <c r="AJ779" s="7"/>
      <c r="AK779" s="130">
        <v>25</v>
      </c>
      <c r="AL779" s="131">
        <v>5</v>
      </c>
      <c r="AM779" s="131">
        <v>30</v>
      </c>
      <c r="AN779" s="133">
        <v>20100</v>
      </c>
      <c r="AO779">
        <f t="shared" si="151"/>
        <v>25005</v>
      </c>
      <c r="AP779" t="s">
        <v>1579</v>
      </c>
    </row>
    <row r="780" spans="1:43" hidden="1" outlineLevel="1" x14ac:dyDescent="0.2">
      <c r="A780" s="69" t="s">
        <v>1264</v>
      </c>
      <c r="B780" s="10" t="s">
        <v>144</v>
      </c>
      <c r="C780" s="1">
        <f t="shared" si="156"/>
        <v>1850</v>
      </c>
      <c r="D780" s="7">
        <f t="shared" si="146"/>
        <v>1</v>
      </c>
      <c r="E780" s="7">
        <f t="shared" si="147"/>
        <v>2</v>
      </c>
      <c r="F780" s="7">
        <f t="shared" si="148"/>
        <v>3</v>
      </c>
      <c r="G780" s="1">
        <f t="shared" si="149"/>
        <v>637</v>
      </c>
      <c r="H780" s="2">
        <f t="shared" si="150"/>
        <v>0.3443243243243243</v>
      </c>
      <c r="I780" s="8"/>
      <c r="J780" s="2">
        <f t="shared" si="152"/>
        <v>0.61621621621621625</v>
      </c>
      <c r="K780" s="2">
        <f t="shared" si="153"/>
        <v>0.27189189189189189</v>
      </c>
      <c r="L780" s="2">
        <f t="shared" si="154"/>
        <v>9.7297297297297303E-2</v>
      </c>
      <c r="M780" s="2">
        <f t="shared" si="155"/>
        <v>1.4594594594594557E-2</v>
      </c>
      <c r="N780" s="1">
        <v>1140</v>
      </c>
      <c r="O780" s="1">
        <v>503</v>
      </c>
      <c r="P780" s="1">
        <v>180</v>
      </c>
      <c r="Q780" s="1">
        <v>11</v>
      </c>
      <c r="R780" s="1">
        <v>6</v>
      </c>
      <c r="S780" s="68"/>
      <c r="T780" s="1">
        <v>5</v>
      </c>
      <c r="U780" s="1">
        <v>2</v>
      </c>
      <c r="V780" s="1"/>
      <c r="W780" s="1">
        <v>3</v>
      </c>
      <c r="X780" s="1"/>
      <c r="Y780" s="1"/>
      <c r="Z780" s="1"/>
      <c r="AA780" s="1"/>
      <c r="AB780" s="1"/>
      <c r="AG780" t="str">
        <f t="shared" si="157"/>
        <v>Edgartown</v>
      </c>
      <c r="AH780" t="s">
        <v>998</v>
      </c>
      <c r="AI780">
        <v>10</v>
      </c>
      <c r="AJ780" s="7"/>
      <c r="AK780" s="130">
        <v>25</v>
      </c>
      <c r="AL780" s="131">
        <v>7</v>
      </c>
      <c r="AM780" s="131">
        <v>10</v>
      </c>
      <c r="AN780" s="133">
        <v>21150</v>
      </c>
      <c r="AO780">
        <f t="shared" si="151"/>
        <v>25007</v>
      </c>
      <c r="AP780" t="s">
        <v>1579</v>
      </c>
    </row>
    <row r="781" spans="1:43" hidden="1" outlineLevel="1" x14ac:dyDescent="0.2">
      <c r="A781" s="69" t="s">
        <v>864</v>
      </c>
      <c r="B781" s="10" t="s">
        <v>144</v>
      </c>
      <c r="C781" s="1">
        <f t="shared" si="156"/>
        <v>697</v>
      </c>
      <c r="D781" s="7">
        <f t="shared" si="146"/>
        <v>1</v>
      </c>
      <c r="E781" s="7">
        <f t="shared" si="147"/>
        <v>2</v>
      </c>
      <c r="F781" s="7">
        <f t="shared" si="148"/>
        <v>3</v>
      </c>
      <c r="G781" s="1">
        <f t="shared" si="149"/>
        <v>247</v>
      </c>
      <c r="H781" s="2">
        <f t="shared" si="150"/>
        <v>0.35437589670014347</v>
      </c>
      <c r="I781" s="8"/>
      <c r="J781" s="2">
        <f t="shared" si="152"/>
        <v>0.60114777618364423</v>
      </c>
      <c r="K781" s="2">
        <f t="shared" si="153"/>
        <v>0.24677187948350071</v>
      </c>
      <c r="L781" s="2">
        <f t="shared" si="154"/>
        <v>0.14347202295552366</v>
      </c>
      <c r="M781" s="2">
        <f t="shared" si="155"/>
        <v>8.6083213773313905E-3</v>
      </c>
      <c r="N781" s="1">
        <v>419</v>
      </c>
      <c r="O781" s="1">
        <v>172</v>
      </c>
      <c r="P781" s="1">
        <v>100</v>
      </c>
      <c r="Q781" s="1">
        <v>0</v>
      </c>
      <c r="R781" s="1">
        <v>3</v>
      </c>
      <c r="S781" s="68"/>
      <c r="T781" s="1">
        <v>1</v>
      </c>
      <c r="U781" s="1">
        <v>2</v>
      </c>
      <c r="V781" s="1"/>
      <c r="W781" s="1">
        <v>0</v>
      </c>
      <c r="X781" s="1"/>
      <c r="Y781" s="1"/>
      <c r="Z781" s="1"/>
      <c r="AA781" s="1"/>
      <c r="AB781" s="1"/>
      <c r="AG781" t="str">
        <f t="shared" si="157"/>
        <v>Egremont</v>
      </c>
      <c r="AH781" t="s">
        <v>1296</v>
      </c>
      <c r="AI781">
        <v>1</v>
      </c>
      <c r="AJ781" s="7"/>
      <c r="AK781" s="130">
        <v>25</v>
      </c>
      <c r="AL781" s="131">
        <v>3</v>
      </c>
      <c r="AM781" s="131">
        <v>35</v>
      </c>
      <c r="AN781" s="133">
        <v>21360</v>
      </c>
      <c r="AO781">
        <f t="shared" si="151"/>
        <v>25003</v>
      </c>
      <c r="AP781" t="s">
        <v>1579</v>
      </c>
    </row>
    <row r="782" spans="1:43" hidden="1" outlineLevel="1" x14ac:dyDescent="0.2">
      <c r="A782" s="69" t="s">
        <v>865</v>
      </c>
      <c r="B782" s="10" t="s">
        <v>144</v>
      </c>
      <c r="C782" s="1">
        <f t="shared" si="156"/>
        <v>694</v>
      </c>
      <c r="D782" s="7">
        <f t="shared" si="146"/>
        <v>1</v>
      </c>
      <c r="E782" s="7">
        <f t="shared" si="147"/>
        <v>2</v>
      </c>
      <c r="F782" s="7">
        <f t="shared" si="148"/>
        <v>3</v>
      </c>
      <c r="G782" s="1">
        <f t="shared" si="149"/>
        <v>217</v>
      </c>
      <c r="H782" s="2">
        <f t="shared" si="150"/>
        <v>0.31268011527377521</v>
      </c>
      <c r="I782" s="8"/>
      <c r="J782" s="2">
        <f t="shared" si="152"/>
        <v>0.5778097982708934</v>
      </c>
      <c r="K782" s="2">
        <f t="shared" si="153"/>
        <v>0.26512968299711814</v>
      </c>
      <c r="L782" s="2">
        <f t="shared" si="154"/>
        <v>0.14553314121037464</v>
      </c>
      <c r="M782" s="2">
        <f t="shared" si="155"/>
        <v>1.1527377521613813E-2</v>
      </c>
      <c r="N782" s="1">
        <v>401</v>
      </c>
      <c r="O782" s="1">
        <v>184</v>
      </c>
      <c r="P782" s="1">
        <v>101</v>
      </c>
      <c r="Q782" s="1">
        <v>2</v>
      </c>
      <c r="R782" s="1">
        <v>4</v>
      </c>
      <c r="S782" s="68"/>
      <c r="T782" s="1">
        <v>1</v>
      </c>
      <c r="U782" s="1">
        <v>1</v>
      </c>
      <c r="V782" s="1"/>
      <c r="W782" s="1">
        <v>0</v>
      </c>
      <c r="X782" s="1"/>
      <c r="Y782" s="1"/>
      <c r="Z782" s="1"/>
      <c r="AA782" s="1"/>
      <c r="AB782" s="1"/>
      <c r="AG782" t="str">
        <f t="shared" si="157"/>
        <v>Erving</v>
      </c>
      <c r="AH782" t="s">
        <v>2231</v>
      </c>
      <c r="AI782">
        <v>1</v>
      </c>
      <c r="AJ782" s="7"/>
      <c r="AK782" s="130">
        <v>25</v>
      </c>
      <c r="AL782" s="131">
        <v>11</v>
      </c>
      <c r="AM782" s="131">
        <v>40</v>
      </c>
      <c r="AN782" s="133">
        <v>21780</v>
      </c>
      <c r="AO782">
        <f t="shared" si="151"/>
        <v>25011</v>
      </c>
      <c r="AP782" t="s">
        <v>1579</v>
      </c>
    </row>
    <row r="783" spans="1:43" hidden="1" outlineLevel="1" x14ac:dyDescent="0.2">
      <c r="A783" s="69" t="s">
        <v>1703</v>
      </c>
      <c r="B783" s="10" t="s">
        <v>144</v>
      </c>
      <c r="C783" s="1">
        <f t="shared" si="156"/>
        <v>1795</v>
      </c>
      <c r="D783" s="7">
        <f t="shared" si="146"/>
        <v>1</v>
      </c>
      <c r="E783" s="7">
        <f t="shared" si="147"/>
        <v>2</v>
      </c>
      <c r="F783" s="7">
        <f t="shared" si="148"/>
        <v>3</v>
      </c>
      <c r="G783" s="1">
        <f t="shared" si="149"/>
        <v>245</v>
      </c>
      <c r="H783" s="2">
        <f t="shared" si="150"/>
        <v>0.13649025069637882</v>
      </c>
      <c r="I783" s="8"/>
      <c r="J783" s="2">
        <f t="shared" si="152"/>
        <v>0.4991643454038997</v>
      </c>
      <c r="K783" s="2">
        <f t="shared" si="153"/>
        <v>0.36267409470752088</v>
      </c>
      <c r="L783" s="2">
        <f t="shared" si="154"/>
        <v>0.11587743732590529</v>
      </c>
      <c r="M783" s="2">
        <f t="shared" si="155"/>
        <v>2.2284122562674188E-2</v>
      </c>
      <c r="N783" s="1">
        <v>896</v>
      </c>
      <c r="O783" s="1">
        <v>651</v>
      </c>
      <c r="P783" s="1">
        <v>208</v>
      </c>
      <c r="Q783" s="1">
        <v>9</v>
      </c>
      <c r="R783" s="1">
        <v>19</v>
      </c>
      <c r="S783" s="68"/>
      <c r="T783" s="1">
        <v>8</v>
      </c>
      <c r="U783" s="1">
        <v>4</v>
      </c>
      <c r="V783" s="1"/>
      <c r="W783" s="1">
        <v>0</v>
      </c>
      <c r="X783" s="1"/>
      <c r="Y783" s="1"/>
      <c r="Z783" s="1"/>
      <c r="AA783" s="1"/>
      <c r="AB783" s="1"/>
      <c r="AG783" t="str">
        <f t="shared" si="157"/>
        <v>Essex</v>
      </c>
      <c r="AH783" t="s">
        <v>1703</v>
      </c>
      <c r="AI783">
        <v>6</v>
      </c>
      <c r="AJ783" s="7"/>
      <c r="AK783" s="130">
        <v>25</v>
      </c>
      <c r="AL783" s="131">
        <v>9</v>
      </c>
      <c r="AM783" s="131">
        <v>30</v>
      </c>
      <c r="AN783" s="133">
        <v>21850</v>
      </c>
      <c r="AO783">
        <f t="shared" si="151"/>
        <v>25009</v>
      </c>
      <c r="AP783" t="s">
        <v>1579</v>
      </c>
    </row>
    <row r="784" spans="1:43" hidden="1" outlineLevel="1" x14ac:dyDescent="0.2">
      <c r="A784" s="69" t="s">
        <v>866</v>
      </c>
      <c r="B784" s="10" t="s">
        <v>144</v>
      </c>
      <c r="C784" s="1">
        <f t="shared" si="156"/>
        <v>13517</v>
      </c>
      <c r="D784" s="7">
        <f t="shared" si="146"/>
        <v>1</v>
      </c>
      <c r="E784" s="7">
        <f t="shared" si="147"/>
        <v>2</v>
      </c>
      <c r="F784" s="7">
        <f t="shared" si="148"/>
        <v>3</v>
      </c>
      <c r="G784" s="1">
        <f t="shared" si="149"/>
        <v>6590</v>
      </c>
      <c r="H784" s="2">
        <f t="shared" si="150"/>
        <v>0.48753421617222759</v>
      </c>
      <c r="I784" s="8"/>
      <c r="J784" s="2">
        <f t="shared" si="152"/>
        <v>0.69727010431308722</v>
      </c>
      <c r="K784" s="2">
        <f t="shared" si="153"/>
        <v>0.20973588814085967</v>
      </c>
      <c r="L784" s="2">
        <f t="shared" si="154"/>
        <v>8.5299992601908708E-2</v>
      </c>
      <c r="M784" s="2">
        <f t="shared" si="155"/>
        <v>7.6940149441444006E-3</v>
      </c>
      <c r="N784" s="1">
        <v>9425</v>
      </c>
      <c r="O784" s="1">
        <v>2835</v>
      </c>
      <c r="P784" s="1">
        <v>1153</v>
      </c>
      <c r="Q784" s="1">
        <v>0</v>
      </c>
      <c r="R784" s="1">
        <v>69</v>
      </c>
      <c r="S784" s="68"/>
      <c r="T784" s="1">
        <v>21</v>
      </c>
      <c r="U784" s="1">
        <v>13</v>
      </c>
      <c r="V784" s="1"/>
      <c r="W784" s="1">
        <v>1</v>
      </c>
      <c r="X784" s="1"/>
      <c r="Y784" s="1"/>
      <c r="Z784" s="1"/>
      <c r="AA784" s="1"/>
      <c r="AB784" s="1"/>
      <c r="AG784" t="str">
        <f t="shared" si="157"/>
        <v>Everett</v>
      </c>
      <c r="AH784" t="s">
        <v>1664</v>
      </c>
      <c r="AI784">
        <v>7</v>
      </c>
      <c r="AJ784" s="7"/>
      <c r="AK784" s="130">
        <v>25</v>
      </c>
      <c r="AL784" s="131">
        <v>17</v>
      </c>
      <c r="AM784" s="131">
        <v>85</v>
      </c>
      <c r="AN784" s="133">
        <v>21990</v>
      </c>
      <c r="AO784">
        <f t="shared" si="151"/>
        <v>25017</v>
      </c>
      <c r="AP784" t="s">
        <v>2331</v>
      </c>
    </row>
    <row r="785" spans="1:42" hidden="1" outlineLevel="1" x14ac:dyDescent="0.2">
      <c r="A785" s="69" t="s">
        <v>1056</v>
      </c>
      <c r="B785" s="10" t="s">
        <v>144</v>
      </c>
      <c r="C785" s="1">
        <f t="shared" si="156"/>
        <v>7040</v>
      </c>
      <c r="D785" s="7">
        <f t="shared" si="146"/>
        <v>1</v>
      </c>
      <c r="E785" s="7">
        <f t="shared" si="147"/>
        <v>2</v>
      </c>
      <c r="F785" s="7">
        <f t="shared" si="148"/>
        <v>3</v>
      </c>
      <c r="G785" s="1">
        <f t="shared" si="149"/>
        <v>3291</v>
      </c>
      <c r="H785" s="2">
        <f t="shared" si="150"/>
        <v>0.46747159090909091</v>
      </c>
      <c r="I785" s="8"/>
      <c r="J785" s="2">
        <f t="shared" si="152"/>
        <v>0.66775568181818179</v>
      </c>
      <c r="K785" s="2">
        <f t="shared" si="153"/>
        <v>0.20028409090909091</v>
      </c>
      <c r="L785" s="2">
        <f t="shared" si="154"/>
        <v>0.121875</v>
      </c>
      <c r="M785" s="2">
        <f t="shared" si="155"/>
        <v>1.0085227272727301E-2</v>
      </c>
      <c r="N785" s="1">
        <v>4701</v>
      </c>
      <c r="O785" s="1">
        <v>1410</v>
      </c>
      <c r="P785" s="1">
        <v>858</v>
      </c>
      <c r="Q785" s="1">
        <v>3</v>
      </c>
      <c r="R785" s="1">
        <v>37</v>
      </c>
      <c r="S785" s="68"/>
      <c r="T785" s="1">
        <v>15</v>
      </c>
      <c r="U785" s="1">
        <v>13</v>
      </c>
      <c r="V785" s="1"/>
      <c r="W785" s="1">
        <v>3</v>
      </c>
      <c r="X785" s="1"/>
      <c r="Y785" s="1"/>
      <c r="Z785" s="1"/>
      <c r="AA785" s="1"/>
      <c r="AB785" s="1"/>
      <c r="AG785" t="str">
        <f t="shared" si="157"/>
        <v>Fairhaven</v>
      </c>
      <c r="AH785" t="s">
        <v>776</v>
      </c>
      <c r="AI785">
        <v>4</v>
      </c>
      <c r="AJ785" s="7"/>
      <c r="AK785" s="130">
        <v>25</v>
      </c>
      <c r="AL785" s="131">
        <v>5</v>
      </c>
      <c r="AM785" s="131">
        <v>35</v>
      </c>
      <c r="AN785" s="133">
        <v>22130</v>
      </c>
      <c r="AO785">
        <f t="shared" si="151"/>
        <v>25005</v>
      </c>
      <c r="AP785" t="s">
        <v>1579</v>
      </c>
    </row>
    <row r="786" spans="1:42" hidden="1" outlineLevel="1" x14ac:dyDescent="0.2">
      <c r="A786" s="69" t="s">
        <v>838</v>
      </c>
      <c r="B786" s="10" t="s">
        <v>144</v>
      </c>
      <c r="C786" s="1">
        <f t="shared" si="156"/>
        <v>29926</v>
      </c>
      <c r="D786" s="7">
        <f t="shared" si="146"/>
        <v>1</v>
      </c>
      <c r="E786" s="7">
        <f t="shared" si="147"/>
        <v>2</v>
      </c>
      <c r="F786" s="7">
        <f t="shared" si="148"/>
        <v>3</v>
      </c>
      <c r="G786" s="1">
        <f t="shared" si="149"/>
        <v>18515</v>
      </c>
      <c r="H786" s="2">
        <f t="shared" si="150"/>
        <v>0.61869277551293189</v>
      </c>
      <c r="I786" s="8"/>
      <c r="J786" s="2">
        <f t="shared" si="152"/>
        <v>0.76204638107331413</v>
      </c>
      <c r="K786" s="2">
        <f t="shared" si="153"/>
        <v>0.14335360556038226</v>
      </c>
      <c r="L786" s="2">
        <f t="shared" si="154"/>
        <v>8.7315377932232846E-2</v>
      </c>
      <c r="M786" s="2">
        <f t="shared" si="155"/>
        <v>7.2846354340707631E-3</v>
      </c>
      <c r="N786" s="1">
        <v>22805</v>
      </c>
      <c r="O786" s="1">
        <v>4290</v>
      </c>
      <c r="P786" s="1">
        <v>2613</v>
      </c>
      <c r="Q786" s="1">
        <v>4</v>
      </c>
      <c r="R786" s="1">
        <v>141</v>
      </c>
      <c r="S786" s="68"/>
      <c r="T786" s="1">
        <v>43</v>
      </c>
      <c r="U786" s="1">
        <v>24</v>
      </c>
      <c r="V786" s="1"/>
      <c r="W786" s="1">
        <v>6</v>
      </c>
      <c r="X786" s="1"/>
      <c r="Y786" s="1"/>
      <c r="Z786" s="1"/>
      <c r="AA786" s="1"/>
      <c r="AB786" s="1"/>
      <c r="AG786" t="str">
        <f t="shared" si="157"/>
        <v>Fall River</v>
      </c>
      <c r="AH786" t="s">
        <v>776</v>
      </c>
      <c r="AI786" t="s">
        <v>997</v>
      </c>
      <c r="AJ786" s="7"/>
      <c r="AK786" s="130">
        <v>25</v>
      </c>
      <c r="AL786" s="131">
        <v>5</v>
      </c>
      <c r="AM786" s="131">
        <v>40</v>
      </c>
      <c r="AN786" s="133">
        <v>23000</v>
      </c>
      <c r="AO786">
        <f t="shared" si="151"/>
        <v>25005</v>
      </c>
      <c r="AP786" t="s">
        <v>2331</v>
      </c>
    </row>
    <row r="787" spans="1:42" hidden="1" outlineLevel="1" x14ac:dyDescent="0.2">
      <c r="A787" s="69" t="s">
        <v>1406</v>
      </c>
      <c r="B787" s="10" t="s">
        <v>144</v>
      </c>
      <c r="C787" s="1">
        <f t="shared" si="156"/>
        <v>16055</v>
      </c>
      <c r="D787" s="7">
        <f t="shared" si="146"/>
        <v>1</v>
      </c>
      <c r="E787" s="7">
        <f t="shared" si="147"/>
        <v>2</v>
      </c>
      <c r="F787" s="7">
        <f t="shared" si="148"/>
        <v>3</v>
      </c>
      <c r="G787" s="1">
        <f t="shared" si="149"/>
        <v>4416</v>
      </c>
      <c r="H787" s="2">
        <f t="shared" si="150"/>
        <v>0.27505450015571475</v>
      </c>
      <c r="I787" s="8"/>
      <c r="J787" s="2">
        <f t="shared" si="152"/>
        <v>0.58922454064154473</v>
      </c>
      <c r="K787" s="2">
        <f t="shared" si="153"/>
        <v>0.31417004048582997</v>
      </c>
      <c r="L787" s="2">
        <f t="shared" si="154"/>
        <v>8.2341949548427287E-2</v>
      </c>
      <c r="M787" s="2">
        <f t="shared" si="155"/>
        <v>1.4263469324198016E-2</v>
      </c>
      <c r="N787" s="1">
        <v>9460</v>
      </c>
      <c r="O787" s="1">
        <v>5044</v>
      </c>
      <c r="P787" s="1">
        <v>1322</v>
      </c>
      <c r="Q787" s="1">
        <v>29</v>
      </c>
      <c r="R787" s="1">
        <v>83</v>
      </c>
      <c r="S787" s="68"/>
      <c r="T787" s="1">
        <v>34</v>
      </c>
      <c r="U787" s="1">
        <v>12</v>
      </c>
      <c r="V787" s="1"/>
      <c r="W787" s="1">
        <v>71</v>
      </c>
      <c r="X787" s="1"/>
      <c r="Y787" s="1"/>
      <c r="Z787" s="1"/>
      <c r="AA787" s="1"/>
      <c r="AB787" s="1"/>
      <c r="AG787" t="str">
        <f t="shared" si="157"/>
        <v>Falmouth</v>
      </c>
      <c r="AH787" t="s">
        <v>1073</v>
      </c>
      <c r="AI787">
        <v>10</v>
      </c>
      <c r="AJ787" s="7"/>
      <c r="AK787" s="130">
        <v>25</v>
      </c>
      <c r="AL787" s="131">
        <v>1</v>
      </c>
      <c r="AM787" s="131">
        <v>35</v>
      </c>
      <c r="AN787" s="133">
        <v>23105</v>
      </c>
      <c r="AO787">
        <f t="shared" si="151"/>
        <v>25001</v>
      </c>
      <c r="AP787" t="s">
        <v>1579</v>
      </c>
    </row>
    <row r="788" spans="1:42" hidden="1" outlineLevel="1" x14ac:dyDescent="0.2">
      <c r="A788" s="69" t="s">
        <v>1407</v>
      </c>
      <c r="B788" s="10" t="s">
        <v>144</v>
      </c>
      <c r="C788" s="1">
        <f t="shared" si="156"/>
        <v>11473</v>
      </c>
      <c r="D788" s="7">
        <f t="shared" si="146"/>
        <v>1</v>
      </c>
      <c r="E788" s="7">
        <f t="shared" si="147"/>
        <v>2</v>
      </c>
      <c r="F788" s="7">
        <f t="shared" si="148"/>
        <v>3</v>
      </c>
      <c r="G788" s="1">
        <f t="shared" si="149"/>
        <v>4493</v>
      </c>
      <c r="H788" s="2">
        <f t="shared" si="150"/>
        <v>0.39161509631308289</v>
      </c>
      <c r="I788" s="8"/>
      <c r="J788" s="2">
        <f t="shared" si="152"/>
        <v>0.63775821493942297</v>
      </c>
      <c r="K788" s="2">
        <f t="shared" si="153"/>
        <v>0.24614311862634011</v>
      </c>
      <c r="L788" s="2">
        <f t="shared" si="154"/>
        <v>0.10110694674453063</v>
      </c>
      <c r="M788" s="2">
        <f t="shared" si="155"/>
        <v>1.4991719689706279E-2</v>
      </c>
      <c r="N788" s="1">
        <v>7317</v>
      </c>
      <c r="O788" s="1">
        <v>2824</v>
      </c>
      <c r="P788" s="1">
        <v>1160</v>
      </c>
      <c r="Q788" s="1">
        <v>8</v>
      </c>
      <c r="R788" s="1">
        <v>125</v>
      </c>
      <c r="S788" s="68"/>
      <c r="T788" s="1">
        <v>20</v>
      </c>
      <c r="U788" s="1">
        <v>14</v>
      </c>
      <c r="V788" s="1"/>
      <c r="W788" s="1">
        <v>5</v>
      </c>
      <c r="X788" s="1"/>
      <c r="Y788" s="1"/>
      <c r="Z788" s="1"/>
      <c r="AA788" s="1"/>
      <c r="AB788" s="1"/>
      <c r="AG788" t="str">
        <f t="shared" si="157"/>
        <v>Fitchburg</v>
      </c>
      <c r="AH788" s="10" t="s">
        <v>1371</v>
      </c>
      <c r="AI788" s="10">
        <v>1</v>
      </c>
      <c r="AJ788" s="7"/>
      <c r="AK788" s="130">
        <v>25</v>
      </c>
      <c r="AL788" s="131">
        <v>27</v>
      </c>
      <c r="AM788" s="131">
        <v>75</v>
      </c>
      <c r="AN788" s="133">
        <v>23875</v>
      </c>
      <c r="AO788">
        <f t="shared" si="151"/>
        <v>25027</v>
      </c>
      <c r="AP788" t="s">
        <v>2331</v>
      </c>
    </row>
    <row r="789" spans="1:42" hidden="1" outlineLevel="1" x14ac:dyDescent="0.2">
      <c r="A789" s="69" t="s">
        <v>288</v>
      </c>
      <c r="B789" s="10" t="s">
        <v>144</v>
      </c>
      <c r="C789" s="1">
        <f t="shared" si="156"/>
        <v>349</v>
      </c>
      <c r="D789" s="7">
        <f t="shared" si="146"/>
        <v>1</v>
      </c>
      <c r="E789" s="7">
        <f t="shared" si="147"/>
        <v>3</v>
      </c>
      <c r="F789" s="7">
        <f t="shared" si="148"/>
        <v>2</v>
      </c>
      <c r="G789" s="1">
        <f t="shared" si="149"/>
        <v>107</v>
      </c>
      <c r="H789" s="2">
        <f t="shared" si="150"/>
        <v>0.30659025787965616</v>
      </c>
      <c r="I789" s="8"/>
      <c r="J789" s="2">
        <f t="shared" si="152"/>
        <v>0.5386819484240688</v>
      </c>
      <c r="K789" s="2">
        <f t="shared" si="153"/>
        <v>0.22922636103151864</v>
      </c>
      <c r="L789" s="2">
        <f t="shared" si="154"/>
        <v>0.23209169054441262</v>
      </c>
      <c r="M789" s="2">
        <f t="shared" si="155"/>
        <v>-5.5511151231257827E-17</v>
      </c>
      <c r="N789" s="1">
        <v>188</v>
      </c>
      <c r="O789" s="1">
        <v>80</v>
      </c>
      <c r="P789" s="1">
        <v>81</v>
      </c>
      <c r="Q789" s="1">
        <v>0</v>
      </c>
      <c r="R789" s="1">
        <v>0</v>
      </c>
      <c r="S789" s="68"/>
      <c r="T789" s="1">
        <v>0</v>
      </c>
      <c r="U789" s="1">
        <v>0</v>
      </c>
      <c r="V789" s="1"/>
      <c r="W789" s="1">
        <v>0</v>
      </c>
      <c r="X789" s="1"/>
      <c r="Y789" s="1"/>
      <c r="Z789" s="1"/>
      <c r="AA789" s="1"/>
      <c r="AB789" s="1"/>
      <c r="AG789" t="str">
        <f t="shared" si="157"/>
        <v>Florida</v>
      </c>
      <c r="AH789" t="s">
        <v>1296</v>
      </c>
      <c r="AI789">
        <v>1</v>
      </c>
      <c r="AJ789" s="7"/>
      <c r="AK789" s="130">
        <v>25</v>
      </c>
      <c r="AL789" s="131">
        <v>3</v>
      </c>
      <c r="AM789" s="131">
        <v>40</v>
      </c>
      <c r="AN789" s="133">
        <v>24120</v>
      </c>
      <c r="AO789">
        <f t="shared" si="151"/>
        <v>25003</v>
      </c>
      <c r="AP789" t="s">
        <v>1579</v>
      </c>
    </row>
    <row r="790" spans="1:42" hidden="1" outlineLevel="1" x14ac:dyDescent="0.2">
      <c r="A790" s="69" t="s">
        <v>1613</v>
      </c>
      <c r="B790" s="10" t="s">
        <v>144</v>
      </c>
      <c r="C790" s="1">
        <f t="shared" si="156"/>
        <v>8145</v>
      </c>
      <c r="D790" s="7">
        <f t="shared" si="146"/>
        <v>1</v>
      </c>
      <c r="E790" s="7">
        <f t="shared" si="147"/>
        <v>2</v>
      </c>
      <c r="F790" s="7">
        <f t="shared" si="148"/>
        <v>3</v>
      </c>
      <c r="G790" s="1">
        <f t="shared" si="149"/>
        <v>1915</v>
      </c>
      <c r="H790" s="2">
        <f t="shared" si="150"/>
        <v>0.23511356660527932</v>
      </c>
      <c r="I790" s="8"/>
      <c r="J790" s="2">
        <f t="shared" si="152"/>
        <v>0.56329036218538986</v>
      </c>
      <c r="K790" s="2">
        <f t="shared" si="153"/>
        <v>0.32817679558011048</v>
      </c>
      <c r="L790" s="2">
        <f t="shared" si="154"/>
        <v>9.6869244935543275E-2</v>
      </c>
      <c r="M790" s="2">
        <f t="shared" si="155"/>
        <v>1.1663597298956385E-2</v>
      </c>
      <c r="N790" s="1">
        <v>4588</v>
      </c>
      <c r="O790" s="1">
        <v>2673</v>
      </c>
      <c r="P790" s="1">
        <v>789</v>
      </c>
      <c r="Q790" s="1">
        <v>16</v>
      </c>
      <c r="R790" s="1">
        <v>54</v>
      </c>
      <c r="S790" s="68"/>
      <c r="T790" s="1">
        <v>14</v>
      </c>
      <c r="U790" s="1">
        <v>5</v>
      </c>
      <c r="V790" s="1"/>
      <c r="W790" s="1">
        <v>6</v>
      </c>
      <c r="X790" s="1"/>
      <c r="Y790" s="1"/>
      <c r="Z790" s="1"/>
      <c r="AA790" s="1"/>
      <c r="AB790" s="1"/>
      <c r="AG790" t="str">
        <f t="shared" si="157"/>
        <v>Foxborough</v>
      </c>
      <c r="AH790" t="s">
        <v>345</v>
      </c>
      <c r="AI790" t="s">
        <v>997</v>
      </c>
      <c r="AJ790" s="7"/>
      <c r="AK790" s="130">
        <v>25</v>
      </c>
      <c r="AL790" s="131">
        <v>21</v>
      </c>
      <c r="AM790" s="131">
        <v>45</v>
      </c>
      <c r="AN790" s="133">
        <v>24820</v>
      </c>
      <c r="AO790">
        <f t="shared" si="151"/>
        <v>25021</v>
      </c>
      <c r="AP790" t="s">
        <v>1579</v>
      </c>
    </row>
    <row r="791" spans="1:42" hidden="1" outlineLevel="1" x14ac:dyDescent="0.2">
      <c r="A791" s="69" t="s">
        <v>1566</v>
      </c>
      <c r="B791" s="10" t="s">
        <v>144</v>
      </c>
      <c r="C791" s="1">
        <f t="shared" si="156"/>
        <v>25576</v>
      </c>
      <c r="D791" s="7">
        <f t="shared" si="146"/>
        <v>1</v>
      </c>
      <c r="E791" s="7">
        <f t="shared" si="147"/>
        <v>2</v>
      </c>
      <c r="F791" s="7">
        <f t="shared" si="148"/>
        <v>3</v>
      </c>
      <c r="G791" s="1">
        <f t="shared" si="149"/>
        <v>10167</v>
      </c>
      <c r="H791" s="2">
        <f t="shared" si="150"/>
        <v>0.39752111354394742</v>
      </c>
      <c r="I791" s="8"/>
      <c r="J791" s="2">
        <f t="shared" si="152"/>
        <v>0.65827338129496404</v>
      </c>
      <c r="K791" s="2">
        <f t="shared" si="153"/>
        <v>0.26075226775101656</v>
      </c>
      <c r="L791" s="2">
        <f t="shared" si="154"/>
        <v>6.6468564279011572E-2</v>
      </c>
      <c r="M791" s="2">
        <f t="shared" si="155"/>
        <v>1.450578667500782E-2</v>
      </c>
      <c r="N791" s="1">
        <v>16836</v>
      </c>
      <c r="O791" s="1">
        <v>6669</v>
      </c>
      <c r="P791" s="1">
        <v>1700</v>
      </c>
      <c r="Q791" s="1">
        <v>0</v>
      </c>
      <c r="R791" s="1">
        <v>195</v>
      </c>
      <c r="S791" s="68"/>
      <c r="T791" s="1">
        <v>39</v>
      </c>
      <c r="U791" s="1">
        <v>27</v>
      </c>
      <c r="V791" s="1"/>
      <c r="W791" s="1">
        <v>110</v>
      </c>
      <c r="X791" s="1"/>
      <c r="Y791" s="1"/>
      <c r="Z791" s="1"/>
      <c r="AA791" s="1"/>
      <c r="AB791" s="1"/>
      <c r="AG791" t="str">
        <f t="shared" si="157"/>
        <v>Framingham</v>
      </c>
      <c r="AH791" t="s">
        <v>1664</v>
      </c>
      <c r="AI791">
        <v>7</v>
      </c>
      <c r="AJ791" s="7"/>
      <c r="AK791" s="130">
        <v>25</v>
      </c>
      <c r="AL791" s="131">
        <v>17</v>
      </c>
      <c r="AM791" s="131">
        <v>90</v>
      </c>
      <c r="AN791" s="133">
        <v>24925</v>
      </c>
      <c r="AO791">
        <f t="shared" si="151"/>
        <v>25017</v>
      </c>
      <c r="AP791" t="s">
        <v>1579</v>
      </c>
    </row>
    <row r="792" spans="1:42" hidden="1" outlineLevel="1" x14ac:dyDescent="0.2">
      <c r="A792" s="69" t="s">
        <v>2231</v>
      </c>
      <c r="B792" s="10" t="s">
        <v>144</v>
      </c>
      <c r="C792" s="1">
        <f t="shared" si="156"/>
        <v>12224</v>
      </c>
      <c r="D792" s="7">
        <f t="shared" si="146"/>
        <v>1</v>
      </c>
      <c r="E792" s="7">
        <f t="shared" si="147"/>
        <v>2</v>
      </c>
      <c r="F792" s="7">
        <f t="shared" si="148"/>
        <v>3</v>
      </c>
      <c r="G792" s="1">
        <f t="shared" si="149"/>
        <v>3450</v>
      </c>
      <c r="H792" s="2">
        <f t="shared" si="150"/>
        <v>0.28223167539267013</v>
      </c>
      <c r="I792" s="8"/>
      <c r="J792" s="2">
        <f t="shared" si="152"/>
        <v>0.59121400523560208</v>
      </c>
      <c r="K792" s="2">
        <f t="shared" si="153"/>
        <v>0.30898232984293195</v>
      </c>
      <c r="L792" s="2">
        <f t="shared" si="154"/>
        <v>8.9168848167539269E-2</v>
      </c>
      <c r="M792" s="2">
        <f t="shared" si="155"/>
        <v>1.0634816753926704E-2</v>
      </c>
      <c r="N792" s="1">
        <v>7227</v>
      </c>
      <c r="O792" s="1">
        <v>3777</v>
      </c>
      <c r="P792" s="1">
        <v>1090</v>
      </c>
      <c r="Q792" s="1">
        <v>0</v>
      </c>
      <c r="R792" s="1">
        <v>99</v>
      </c>
      <c r="S792" s="68"/>
      <c r="T792" s="1">
        <v>17</v>
      </c>
      <c r="U792" s="1">
        <v>7</v>
      </c>
      <c r="V792" s="1"/>
      <c r="W792" s="1">
        <v>7</v>
      </c>
      <c r="X792" s="1"/>
      <c r="Y792" s="1"/>
      <c r="Z792" s="1"/>
      <c r="AA792" s="1"/>
      <c r="AB792" s="1"/>
      <c r="AG792" t="str">
        <f t="shared" si="157"/>
        <v>Franklin</v>
      </c>
      <c r="AH792" t="s">
        <v>345</v>
      </c>
      <c r="AI792">
        <v>3</v>
      </c>
      <c r="AJ792" s="7"/>
      <c r="AK792" s="130">
        <v>25</v>
      </c>
      <c r="AL792" s="131">
        <v>21</v>
      </c>
      <c r="AM792" s="131">
        <v>50</v>
      </c>
      <c r="AN792" s="133">
        <v>25100</v>
      </c>
      <c r="AO792">
        <f t="shared" si="151"/>
        <v>25021</v>
      </c>
      <c r="AP792" t="s">
        <v>2331</v>
      </c>
    </row>
    <row r="793" spans="1:42" hidden="1" outlineLevel="1" x14ac:dyDescent="0.2">
      <c r="A793" s="69" t="s">
        <v>1501</v>
      </c>
      <c r="B793" s="10" t="s">
        <v>144</v>
      </c>
      <c r="C793" s="1">
        <f t="shared" si="156"/>
        <v>3720</v>
      </c>
      <c r="D793" s="7">
        <f t="shared" si="146"/>
        <v>1</v>
      </c>
      <c r="E793" s="7">
        <f t="shared" si="147"/>
        <v>2</v>
      </c>
      <c r="F793" s="7">
        <f t="shared" si="148"/>
        <v>3</v>
      </c>
      <c r="G793" s="1">
        <f t="shared" si="149"/>
        <v>1122</v>
      </c>
      <c r="H793" s="2">
        <f t="shared" si="150"/>
        <v>0.30161290322580647</v>
      </c>
      <c r="I793" s="8"/>
      <c r="J793" s="2">
        <f t="shared" si="152"/>
        <v>0.5663978494623656</v>
      </c>
      <c r="K793" s="2">
        <f t="shared" si="153"/>
        <v>0.26478494623655913</v>
      </c>
      <c r="L793" s="2">
        <f t="shared" si="154"/>
        <v>0.15725806451612903</v>
      </c>
      <c r="M793" s="2">
        <f t="shared" si="155"/>
        <v>1.1559139784946243E-2</v>
      </c>
      <c r="N793" s="1">
        <v>2107</v>
      </c>
      <c r="O793" s="1">
        <v>985</v>
      </c>
      <c r="P793" s="1">
        <v>585</v>
      </c>
      <c r="Q793" s="1">
        <v>2</v>
      </c>
      <c r="R793" s="1">
        <v>29</v>
      </c>
      <c r="S793" s="68"/>
      <c r="T793" s="1">
        <v>4</v>
      </c>
      <c r="U793" s="1">
        <v>1</v>
      </c>
      <c r="V793" s="1"/>
      <c r="W793" s="1">
        <v>7</v>
      </c>
      <c r="X793" s="1"/>
      <c r="Y793" s="1"/>
      <c r="Z793" s="1"/>
      <c r="AA793" s="1"/>
      <c r="AB793" s="1"/>
      <c r="AG793" t="str">
        <f t="shared" si="157"/>
        <v>Freetown</v>
      </c>
      <c r="AH793" t="s">
        <v>776</v>
      </c>
      <c r="AI793">
        <v>4</v>
      </c>
      <c r="AJ793" s="7"/>
      <c r="AK793" s="130">
        <v>25</v>
      </c>
      <c r="AL793" s="131">
        <v>5</v>
      </c>
      <c r="AM793" s="131">
        <v>45</v>
      </c>
      <c r="AN793" s="133">
        <v>25240</v>
      </c>
      <c r="AO793">
        <f t="shared" si="151"/>
        <v>25005</v>
      </c>
      <c r="AP793" t="s">
        <v>1579</v>
      </c>
    </row>
    <row r="794" spans="1:42" hidden="1" outlineLevel="1" x14ac:dyDescent="0.2">
      <c r="A794" s="69" t="s">
        <v>2239</v>
      </c>
      <c r="B794" s="10" t="s">
        <v>144</v>
      </c>
      <c r="C794" s="1">
        <f t="shared" si="156"/>
        <v>7247</v>
      </c>
      <c r="D794" s="7">
        <f t="shared" si="146"/>
        <v>1</v>
      </c>
      <c r="E794" s="7">
        <f t="shared" si="147"/>
        <v>2</v>
      </c>
      <c r="F794" s="7">
        <f t="shared" si="148"/>
        <v>3</v>
      </c>
      <c r="G794" s="1">
        <f t="shared" si="149"/>
        <v>2933</v>
      </c>
      <c r="H794" s="2">
        <f t="shared" si="150"/>
        <v>0.40471919414930319</v>
      </c>
      <c r="I794" s="8"/>
      <c r="J794" s="2">
        <f t="shared" si="152"/>
        <v>0.6343314474955154</v>
      </c>
      <c r="K794" s="2">
        <f t="shared" si="153"/>
        <v>0.22961225334621221</v>
      </c>
      <c r="L794" s="2">
        <f t="shared" si="154"/>
        <v>0.12501724851662757</v>
      </c>
      <c r="M794" s="2">
        <f t="shared" si="155"/>
        <v>1.1039050641644815E-2</v>
      </c>
      <c r="N794" s="1">
        <v>4597</v>
      </c>
      <c r="O794" s="1">
        <v>1664</v>
      </c>
      <c r="P794" s="1">
        <v>906</v>
      </c>
      <c r="Q794" s="1">
        <v>0</v>
      </c>
      <c r="R794" s="1">
        <v>53</v>
      </c>
      <c r="S794" s="68"/>
      <c r="T794" s="1">
        <v>13</v>
      </c>
      <c r="U794" s="1">
        <v>9</v>
      </c>
      <c r="V794" s="1"/>
      <c r="W794" s="1">
        <v>5</v>
      </c>
      <c r="X794" s="1"/>
      <c r="Y794" s="1"/>
      <c r="Z794" s="1"/>
      <c r="AA794" s="1"/>
      <c r="AB794" s="1"/>
      <c r="AG794" t="str">
        <f t="shared" si="157"/>
        <v>Gardner</v>
      </c>
      <c r="AH794" s="10" t="s">
        <v>1371</v>
      </c>
      <c r="AI794" s="10">
        <v>1</v>
      </c>
      <c r="AJ794" s="7"/>
      <c r="AK794" s="130">
        <v>25</v>
      </c>
      <c r="AL794" s="131">
        <v>27</v>
      </c>
      <c r="AM794" s="131">
        <v>80</v>
      </c>
      <c r="AN794" s="133">
        <v>25485</v>
      </c>
      <c r="AO794">
        <f t="shared" si="151"/>
        <v>25027</v>
      </c>
      <c r="AP794" t="s">
        <v>2331</v>
      </c>
    </row>
    <row r="795" spans="1:42" hidden="1" outlineLevel="1" x14ac:dyDescent="0.2">
      <c r="A795" s="69" t="s">
        <v>2570</v>
      </c>
      <c r="B795" s="10" t="s">
        <v>144</v>
      </c>
      <c r="C795" s="1">
        <f t="shared" si="156"/>
        <v>187</v>
      </c>
      <c r="D795" s="7">
        <f t="shared" si="146"/>
        <v>1</v>
      </c>
      <c r="E795" s="7">
        <f t="shared" si="147"/>
        <v>2</v>
      </c>
      <c r="F795" s="7">
        <f t="shared" si="148"/>
        <v>3</v>
      </c>
      <c r="G795" s="1">
        <f t="shared" si="149"/>
        <v>142</v>
      </c>
      <c r="H795" s="2">
        <f t="shared" si="150"/>
        <v>0.75935828877005351</v>
      </c>
      <c r="I795" s="8"/>
      <c r="J795" s="2">
        <f t="shared" si="152"/>
        <v>0.83422459893048129</v>
      </c>
      <c r="K795" s="2">
        <f t="shared" si="153"/>
        <v>7.4866310160427801E-2</v>
      </c>
      <c r="L795" s="2">
        <f t="shared" si="154"/>
        <v>5.8823529411764705E-2</v>
      </c>
      <c r="M795" s="2">
        <f t="shared" si="155"/>
        <v>3.2085561497326207E-2</v>
      </c>
      <c r="N795" s="1">
        <v>156</v>
      </c>
      <c r="O795" s="1">
        <v>14</v>
      </c>
      <c r="P795" s="1">
        <v>11</v>
      </c>
      <c r="Q795" s="1">
        <v>3</v>
      </c>
      <c r="R795" s="1">
        <v>2</v>
      </c>
      <c r="S795" s="68"/>
      <c r="T795" s="1">
        <v>1</v>
      </c>
      <c r="U795" s="1">
        <v>0</v>
      </c>
      <c r="V795" s="1"/>
      <c r="W795" s="1">
        <v>0</v>
      </c>
      <c r="X795" s="1"/>
      <c r="Y795" s="1"/>
      <c r="Z795" s="1"/>
      <c r="AA795" s="1"/>
      <c r="AB795" s="1"/>
      <c r="AG795" t="str">
        <f t="shared" si="157"/>
        <v>Gay Head</v>
      </c>
      <c r="AH795" t="s">
        <v>998</v>
      </c>
      <c r="AI795">
        <v>10</v>
      </c>
      <c r="AJ795" s="7"/>
      <c r="AK795" s="130">
        <v>25</v>
      </c>
      <c r="AL795" s="131">
        <v>7</v>
      </c>
      <c r="AM795" s="131">
        <v>3</v>
      </c>
      <c r="AN795" s="133">
        <v>1585</v>
      </c>
      <c r="AO795">
        <f t="shared" si="151"/>
        <v>25007</v>
      </c>
      <c r="AP795" t="s">
        <v>1579</v>
      </c>
    </row>
    <row r="796" spans="1:42" hidden="1" outlineLevel="1" x14ac:dyDescent="0.2">
      <c r="A796" s="69" t="s">
        <v>2645</v>
      </c>
      <c r="B796" s="10" t="s">
        <v>144</v>
      </c>
      <c r="C796" s="1">
        <f t="shared" si="156"/>
        <v>3617</v>
      </c>
      <c r="D796" s="7">
        <f t="shared" si="146"/>
        <v>1</v>
      </c>
      <c r="E796" s="7">
        <f t="shared" si="147"/>
        <v>2</v>
      </c>
      <c r="F796" s="7">
        <f t="shared" si="148"/>
        <v>3</v>
      </c>
      <c r="G796" s="1">
        <f t="shared" si="149"/>
        <v>683</v>
      </c>
      <c r="H796" s="2">
        <f t="shared" si="150"/>
        <v>0.18883052253248547</v>
      </c>
      <c r="I796" s="8"/>
      <c r="J796" s="2">
        <f t="shared" si="152"/>
        <v>0.53276195742327892</v>
      </c>
      <c r="K796" s="2">
        <f t="shared" si="153"/>
        <v>0.34393143489079347</v>
      </c>
      <c r="L796" s="2">
        <f t="shared" si="154"/>
        <v>0.10671827481338125</v>
      </c>
      <c r="M796" s="2">
        <f t="shared" si="155"/>
        <v>1.6588332872546352E-2</v>
      </c>
      <c r="N796" s="1">
        <v>1927</v>
      </c>
      <c r="O796" s="1">
        <v>1244</v>
      </c>
      <c r="P796" s="1">
        <v>386</v>
      </c>
      <c r="Q796" s="1">
        <v>0</v>
      </c>
      <c r="R796" s="1">
        <v>38</v>
      </c>
      <c r="S796" s="68"/>
      <c r="T796" s="1">
        <v>4</v>
      </c>
      <c r="U796" s="1">
        <v>3</v>
      </c>
      <c r="V796" s="1"/>
      <c r="W796" s="1">
        <v>15</v>
      </c>
      <c r="X796" s="1"/>
      <c r="Y796" s="1"/>
      <c r="Z796" s="1"/>
      <c r="AA796" s="1"/>
      <c r="AB796" s="1"/>
      <c r="AG796" t="str">
        <f t="shared" si="157"/>
        <v>Georgetown</v>
      </c>
      <c r="AH796" t="s">
        <v>1703</v>
      </c>
      <c r="AI796">
        <v>6</v>
      </c>
      <c r="AJ796" s="7"/>
      <c r="AK796" s="130">
        <v>25</v>
      </c>
      <c r="AL796" s="131">
        <v>9</v>
      </c>
      <c r="AM796" s="131">
        <v>35</v>
      </c>
      <c r="AN796" s="133">
        <v>25625</v>
      </c>
      <c r="AO796">
        <f t="shared" si="151"/>
        <v>25009</v>
      </c>
      <c r="AP796" t="s">
        <v>1579</v>
      </c>
    </row>
    <row r="797" spans="1:42" hidden="1" outlineLevel="1" x14ac:dyDescent="0.2">
      <c r="A797" s="69" t="s">
        <v>553</v>
      </c>
      <c r="B797" s="10" t="s">
        <v>144</v>
      </c>
      <c r="C797" s="1">
        <f t="shared" si="156"/>
        <v>728</v>
      </c>
      <c r="D797" s="7">
        <f t="shared" si="146"/>
        <v>1</v>
      </c>
      <c r="E797" s="7">
        <f t="shared" si="147"/>
        <v>2</v>
      </c>
      <c r="F797" s="7">
        <f t="shared" si="148"/>
        <v>3</v>
      </c>
      <c r="G797" s="1">
        <f t="shared" si="149"/>
        <v>302</v>
      </c>
      <c r="H797" s="2">
        <f t="shared" si="150"/>
        <v>0.41483516483516486</v>
      </c>
      <c r="I797" s="8"/>
      <c r="J797" s="2">
        <f t="shared" si="152"/>
        <v>0.62362637362637363</v>
      </c>
      <c r="K797" s="2">
        <f t="shared" si="153"/>
        <v>0.2087912087912088</v>
      </c>
      <c r="L797" s="2">
        <f t="shared" si="154"/>
        <v>0.13736263736263737</v>
      </c>
      <c r="M797" s="2">
        <f t="shared" si="155"/>
        <v>3.0219780219780196E-2</v>
      </c>
      <c r="N797" s="1">
        <v>454</v>
      </c>
      <c r="O797" s="1">
        <v>152</v>
      </c>
      <c r="P797" s="1">
        <v>100</v>
      </c>
      <c r="Q797" s="1">
        <v>0</v>
      </c>
      <c r="R797" s="1">
        <v>10</v>
      </c>
      <c r="S797" s="68"/>
      <c r="T797" s="1">
        <v>2</v>
      </c>
      <c r="U797" s="1">
        <v>0</v>
      </c>
      <c r="V797" s="1"/>
      <c r="W797" s="1">
        <v>10</v>
      </c>
      <c r="X797" s="1"/>
      <c r="Y797" s="1"/>
      <c r="Z797" s="1"/>
      <c r="AA797" s="1"/>
      <c r="AB797" s="1"/>
      <c r="AG797" t="str">
        <f t="shared" si="157"/>
        <v>Gill</v>
      </c>
      <c r="AH797" t="s">
        <v>2231</v>
      </c>
      <c r="AI797">
        <v>1</v>
      </c>
      <c r="AJ797" s="7"/>
      <c r="AK797" s="130">
        <v>25</v>
      </c>
      <c r="AL797" s="131">
        <v>11</v>
      </c>
      <c r="AM797" s="131">
        <v>45</v>
      </c>
      <c r="AN797" s="133">
        <v>25730</v>
      </c>
      <c r="AO797">
        <f t="shared" si="151"/>
        <v>25011</v>
      </c>
      <c r="AP797" t="s">
        <v>1579</v>
      </c>
    </row>
    <row r="798" spans="1:42" hidden="1" outlineLevel="1" x14ac:dyDescent="0.2">
      <c r="A798" s="69" t="s">
        <v>810</v>
      </c>
      <c r="B798" s="10" t="s">
        <v>144</v>
      </c>
      <c r="C798" s="1">
        <f t="shared" si="156"/>
        <v>12688</v>
      </c>
      <c r="D798" s="7">
        <f t="shared" si="146"/>
        <v>1</v>
      </c>
      <c r="E798" s="7">
        <f t="shared" si="147"/>
        <v>2</v>
      </c>
      <c r="F798" s="7">
        <f t="shared" si="148"/>
        <v>3</v>
      </c>
      <c r="G798" s="1">
        <f t="shared" si="149"/>
        <v>4673</v>
      </c>
      <c r="H798" s="2">
        <f t="shared" si="150"/>
        <v>0.36830075662042877</v>
      </c>
      <c r="I798" s="8"/>
      <c r="J798" s="2">
        <f t="shared" si="152"/>
        <v>0.62783732660781844</v>
      </c>
      <c r="K798" s="2">
        <f t="shared" si="153"/>
        <v>0.25953656998738966</v>
      </c>
      <c r="L798" s="2">
        <f t="shared" si="154"/>
        <v>9.8124211853720056E-2</v>
      </c>
      <c r="M798" s="2">
        <f t="shared" si="155"/>
        <v>1.4501891551071844E-2</v>
      </c>
      <c r="N798" s="1">
        <v>7966</v>
      </c>
      <c r="O798" s="1">
        <v>3293</v>
      </c>
      <c r="P798" s="1">
        <v>1245</v>
      </c>
      <c r="Q798" s="1">
        <v>0</v>
      </c>
      <c r="R798" s="1">
        <v>111</v>
      </c>
      <c r="S798" s="68"/>
      <c r="T798" s="1">
        <v>31</v>
      </c>
      <c r="U798" s="1">
        <v>16</v>
      </c>
      <c r="V798" s="1"/>
      <c r="W798" s="1">
        <v>26</v>
      </c>
      <c r="X798" s="1"/>
      <c r="Y798" s="1"/>
      <c r="Z798" s="1"/>
      <c r="AA798" s="1"/>
      <c r="AB798" s="1"/>
      <c r="AG798" t="str">
        <f t="shared" si="157"/>
        <v>Gloucester</v>
      </c>
      <c r="AH798" t="s">
        <v>1703</v>
      </c>
      <c r="AI798">
        <v>6</v>
      </c>
      <c r="AJ798" s="7"/>
      <c r="AK798" s="130">
        <v>25</v>
      </c>
      <c r="AL798" s="131">
        <v>9</v>
      </c>
      <c r="AM798" s="131">
        <v>40</v>
      </c>
      <c r="AN798" s="133">
        <v>26150</v>
      </c>
      <c r="AO798">
        <f t="shared" si="151"/>
        <v>25009</v>
      </c>
      <c r="AP798" t="s">
        <v>2331</v>
      </c>
    </row>
    <row r="799" spans="1:42" hidden="1" outlineLevel="1" x14ac:dyDescent="0.2">
      <c r="A799" s="69" t="s">
        <v>1453</v>
      </c>
      <c r="B799" s="10" t="s">
        <v>144</v>
      </c>
      <c r="C799" s="1">
        <f t="shared" si="156"/>
        <v>451</v>
      </c>
      <c r="D799" s="7">
        <f t="shared" si="146"/>
        <v>1</v>
      </c>
      <c r="E799" s="7">
        <f t="shared" si="147"/>
        <v>2</v>
      </c>
      <c r="F799" s="7">
        <f t="shared" si="148"/>
        <v>3</v>
      </c>
      <c r="G799" s="1">
        <f t="shared" si="149"/>
        <v>131</v>
      </c>
      <c r="H799" s="2">
        <f t="shared" si="150"/>
        <v>0.29046563192904656</v>
      </c>
      <c r="I799" s="8"/>
      <c r="J799" s="2">
        <f t="shared" si="152"/>
        <v>0.57206208425720617</v>
      </c>
      <c r="K799" s="2">
        <f t="shared" si="153"/>
        <v>0.28159645232815966</v>
      </c>
      <c r="L799" s="2">
        <f t="shared" si="154"/>
        <v>9.0909090909090912E-2</v>
      </c>
      <c r="M799" s="2">
        <f t="shared" si="155"/>
        <v>5.5432372505543254E-2</v>
      </c>
      <c r="N799" s="1">
        <v>258</v>
      </c>
      <c r="O799" s="1">
        <v>127</v>
      </c>
      <c r="P799" s="1">
        <v>41</v>
      </c>
      <c r="Q799" s="1">
        <v>0</v>
      </c>
      <c r="R799" s="1">
        <v>5</v>
      </c>
      <c r="S799" s="68"/>
      <c r="T799" s="1">
        <v>0</v>
      </c>
      <c r="U799" s="1">
        <v>0</v>
      </c>
      <c r="V799" s="1"/>
      <c r="W799" s="1">
        <v>20</v>
      </c>
      <c r="X799" s="1"/>
      <c r="Y799" s="1"/>
      <c r="Z799" s="1"/>
      <c r="AA799" s="1"/>
      <c r="AB799" s="1"/>
      <c r="AG799" t="str">
        <f t="shared" si="157"/>
        <v>Goshen</v>
      </c>
      <c r="AH799" t="s">
        <v>968</v>
      </c>
      <c r="AI799">
        <v>1</v>
      </c>
      <c r="AJ799" s="7"/>
      <c r="AK799" s="130">
        <v>25</v>
      </c>
      <c r="AL799" s="131">
        <v>15</v>
      </c>
      <c r="AM799" s="131">
        <v>30</v>
      </c>
      <c r="AN799" s="133">
        <v>26290</v>
      </c>
      <c r="AO799">
        <f t="shared" si="151"/>
        <v>25015</v>
      </c>
      <c r="AP799" t="s">
        <v>1579</v>
      </c>
    </row>
    <row r="800" spans="1:42" hidden="1" outlineLevel="1" x14ac:dyDescent="0.2">
      <c r="A800" s="69" t="s">
        <v>554</v>
      </c>
      <c r="B800" s="10" t="s">
        <v>144</v>
      </c>
      <c r="C800" s="1">
        <f t="shared" si="156"/>
        <v>79</v>
      </c>
      <c r="D800" s="7">
        <f t="shared" si="146"/>
        <v>1</v>
      </c>
      <c r="E800" s="7">
        <f t="shared" si="147"/>
        <v>2</v>
      </c>
      <c r="F800" s="7">
        <f t="shared" si="148"/>
        <v>3</v>
      </c>
      <c r="G800" s="1">
        <f t="shared" si="149"/>
        <v>25</v>
      </c>
      <c r="H800" s="2">
        <f t="shared" si="150"/>
        <v>0.31645569620253167</v>
      </c>
      <c r="I800" s="8"/>
      <c r="J800" s="2">
        <f t="shared" si="152"/>
        <v>0.58227848101265822</v>
      </c>
      <c r="K800" s="2">
        <f t="shared" si="153"/>
        <v>0.26582278481012656</v>
      </c>
      <c r="L800" s="2">
        <f t="shared" si="154"/>
        <v>0.13924050632911392</v>
      </c>
      <c r="M800" s="2">
        <f t="shared" si="155"/>
        <v>1.2658227848101306E-2</v>
      </c>
      <c r="N800" s="1">
        <v>46</v>
      </c>
      <c r="O800" s="1">
        <v>21</v>
      </c>
      <c r="P800" s="1">
        <v>11</v>
      </c>
      <c r="Q800" s="1">
        <v>0</v>
      </c>
      <c r="R800" s="1">
        <v>1</v>
      </c>
      <c r="S800" s="68"/>
      <c r="T800" s="1">
        <v>0</v>
      </c>
      <c r="U800" s="1">
        <v>0</v>
      </c>
      <c r="V800" s="1"/>
      <c r="W800" s="1">
        <v>0</v>
      </c>
      <c r="X800" s="1"/>
      <c r="Y800" s="1"/>
      <c r="Z800" s="1"/>
      <c r="AA800" s="1"/>
      <c r="AB800" s="1"/>
      <c r="AG800" t="str">
        <f t="shared" si="157"/>
        <v>Gosnold</v>
      </c>
      <c r="AH800" t="s">
        <v>998</v>
      </c>
      <c r="AI800">
        <v>10</v>
      </c>
      <c r="AJ800" s="7"/>
      <c r="AK800" s="130">
        <v>25</v>
      </c>
      <c r="AL800" s="131">
        <v>7</v>
      </c>
      <c r="AM800" s="131">
        <v>20</v>
      </c>
      <c r="AN800" s="133">
        <v>26325</v>
      </c>
      <c r="AO800">
        <f t="shared" si="151"/>
        <v>25007</v>
      </c>
      <c r="AP800" t="s">
        <v>1579</v>
      </c>
    </row>
    <row r="801" spans="1:42" hidden="1" outlineLevel="1" x14ac:dyDescent="0.2">
      <c r="A801" s="69" t="s">
        <v>2168</v>
      </c>
      <c r="B801" s="10" t="s">
        <v>144</v>
      </c>
      <c r="C801" s="1">
        <f t="shared" si="156"/>
        <v>6347</v>
      </c>
      <c r="D801" s="7">
        <f t="shared" si="146"/>
        <v>1</v>
      </c>
      <c r="E801" s="7">
        <f t="shared" si="147"/>
        <v>2</v>
      </c>
      <c r="F801" s="7">
        <f t="shared" si="148"/>
        <v>3</v>
      </c>
      <c r="G801" s="1">
        <f t="shared" si="149"/>
        <v>1656</v>
      </c>
      <c r="H801" s="2">
        <f t="shared" si="150"/>
        <v>0.26091066645659367</v>
      </c>
      <c r="I801" s="8"/>
      <c r="J801" s="2">
        <f t="shared" si="152"/>
        <v>0.5738144005041752</v>
      </c>
      <c r="K801" s="2">
        <f t="shared" si="153"/>
        <v>0.31290373404758154</v>
      </c>
      <c r="L801" s="2">
        <f t="shared" si="154"/>
        <v>0.10115014967701276</v>
      </c>
      <c r="M801" s="2">
        <f t="shared" si="155"/>
        <v>1.2131715771230497E-2</v>
      </c>
      <c r="N801" s="1">
        <v>3642</v>
      </c>
      <c r="O801" s="1">
        <v>1986</v>
      </c>
      <c r="P801" s="1">
        <v>642</v>
      </c>
      <c r="Q801" s="1">
        <v>12</v>
      </c>
      <c r="R801" s="1">
        <v>42</v>
      </c>
      <c r="S801" s="68"/>
      <c r="T801" s="1">
        <v>9</v>
      </c>
      <c r="U801" s="1">
        <v>1</v>
      </c>
      <c r="V801" s="1"/>
      <c r="W801" s="1">
        <v>13</v>
      </c>
      <c r="X801" s="1"/>
      <c r="Y801" s="1"/>
      <c r="Z801" s="1"/>
      <c r="AA801" s="1"/>
      <c r="AB801" s="1"/>
      <c r="AG801" t="str">
        <f t="shared" si="157"/>
        <v>Grafton</v>
      </c>
      <c r="AH801" s="10" t="s">
        <v>1371</v>
      </c>
      <c r="AI801" s="10">
        <v>3</v>
      </c>
      <c r="AJ801" s="7"/>
      <c r="AK801" s="130">
        <v>25</v>
      </c>
      <c r="AL801" s="131">
        <v>27</v>
      </c>
      <c r="AM801" s="131">
        <v>85</v>
      </c>
      <c r="AN801" s="133">
        <v>26430</v>
      </c>
      <c r="AO801">
        <f t="shared" si="151"/>
        <v>25027</v>
      </c>
      <c r="AP801" t="s">
        <v>1579</v>
      </c>
    </row>
    <row r="802" spans="1:42" hidden="1" outlineLevel="1" x14ac:dyDescent="0.2">
      <c r="A802" s="69" t="s">
        <v>940</v>
      </c>
      <c r="B802" s="10" t="s">
        <v>144</v>
      </c>
      <c r="C802" s="1">
        <f t="shared" si="156"/>
        <v>2759</v>
      </c>
      <c r="D802" s="7">
        <f t="shared" si="146"/>
        <v>1</v>
      </c>
      <c r="E802" s="7">
        <f t="shared" si="147"/>
        <v>2</v>
      </c>
      <c r="F802" s="7">
        <f t="shared" si="148"/>
        <v>3</v>
      </c>
      <c r="G802" s="1">
        <f t="shared" si="149"/>
        <v>647</v>
      </c>
      <c r="H802" s="2">
        <f t="shared" si="150"/>
        <v>0.23450525552736498</v>
      </c>
      <c r="I802" s="8"/>
      <c r="J802" s="2">
        <f t="shared" si="152"/>
        <v>0.53896339253352665</v>
      </c>
      <c r="K802" s="2">
        <f t="shared" si="153"/>
        <v>0.30445813700616164</v>
      </c>
      <c r="L802" s="2">
        <f t="shared" si="154"/>
        <v>0.14642986589343965</v>
      </c>
      <c r="M802" s="2">
        <f t="shared" si="155"/>
        <v>1.0148604566872055E-2</v>
      </c>
      <c r="N802" s="1">
        <v>1487</v>
      </c>
      <c r="O802" s="1">
        <v>840</v>
      </c>
      <c r="P802" s="1">
        <v>404</v>
      </c>
      <c r="Q802" s="1">
        <v>6</v>
      </c>
      <c r="R802" s="1">
        <v>12</v>
      </c>
      <c r="S802" s="68"/>
      <c r="T802" s="1">
        <v>4</v>
      </c>
      <c r="U802" s="1">
        <v>1</v>
      </c>
      <c r="V802" s="1"/>
      <c r="W802" s="1">
        <v>5</v>
      </c>
      <c r="X802" s="1"/>
      <c r="Y802" s="1"/>
      <c r="Z802" s="1"/>
      <c r="AA802" s="1"/>
      <c r="AB802" s="1"/>
      <c r="AG802" t="str">
        <f t="shared" si="157"/>
        <v>Granby</v>
      </c>
      <c r="AH802" t="s">
        <v>968</v>
      </c>
      <c r="AI802">
        <v>1</v>
      </c>
      <c r="AJ802" s="7"/>
      <c r="AK802" s="130">
        <v>25</v>
      </c>
      <c r="AL802" s="131">
        <v>15</v>
      </c>
      <c r="AM802" s="131">
        <v>35</v>
      </c>
      <c r="AN802" s="133">
        <v>26535</v>
      </c>
      <c r="AO802">
        <f t="shared" si="151"/>
        <v>25015</v>
      </c>
      <c r="AP802" t="s">
        <v>1579</v>
      </c>
    </row>
    <row r="803" spans="1:42" hidden="1" outlineLevel="1" x14ac:dyDescent="0.2">
      <c r="A803" s="69" t="s">
        <v>788</v>
      </c>
      <c r="B803" s="10" t="s">
        <v>144</v>
      </c>
      <c r="C803" s="1">
        <f t="shared" si="156"/>
        <v>700</v>
      </c>
      <c r="D803" s="7">
        <f t="shared" si="146"/>
        <v>2</v>
      </c>
      <c r="E803" s="7">
        <f t="shared" si="147"/>
        <v>1</v>
      </c>
      <c r="F803" s="7">
        <f t="shared" si="148"/>
        <v>3</v>
      </c>
      <c r="G803" s="1">
        <f t="shared" si="149"/>
        <v>51</v>
      </c>
      <c r="H803" s="2">
        <f t="shared" si="150"/>
        <v>7.2857142857142856E-2</v>
      </c>
      <c r="I803" s="8"/>
      <c r="J803" s="2">
        <f t="shared" si="152"/>
        <v>0.37571428571428572</v>
      </c>
      <c r="K803" s="2">
        <f t="shared" si="153"/>
        <v>0.44857142857142857</v>
      </c>
      <c r="L803" s="2">
        <f t="shared" si="154"/>
        <v>0.14857142857142858</v>
      </c>
      <c r="M803" s="2">
        <f t="shared" si="155"/>
        <v>2.7142857142857191E-2</v>
      </c>
      <c r="N803" s="1">
        <v>263</v>
      </c>
      <c r="O803" s="1">
        <v>314</v>
      </c>
      <c r="P803" s="1">
        <v>104</v>
      </c>
      <c r="Q803" s="1">
        <v>7</v>
      </c>
      <c r="R803" s="1">
        <v>6</v>
      </c>
      <c r="S803" s="68"/>
      <c r="T803" s="1">
        <v>3</v>
      </c>
      <c r="U803" s="1">
        <v>2</v>
      </c>
      <c r="V803" s="1"/>
      <c r="W803" s="1">
        <v>1</v>
      </c>
      <c r="X803" s="1"/>
      <c r="Y803" s="1"/>
      <c r="Z803" s="1"/>
      <c r="AA803" s="1"/>
      <c r="AB803" s="1"/>
      <c r="AG803" t="str">
        <f t="shared" si="157"/>
        <v>Granville</v>
      </c>
      <c r="AH803" t="s">
        <v>715</v>
      </c>
      <c r="AI803">
        <v>1</v>
      </c>
      <c r="AJ803" s="7"/>
      <c r="AK803" s="130">
        <v>25</v>
      </c>
      <c r="AL803" s="131">
        <v>13</v>
      </c>
      <c r="AM803" s="131">
        <v>35</v>
      </c>
      <c r="AN803" s="133">
        <v>26675</v>
      </c>
      <c r="AO803">
        <f t="shared" si="151"/>
        <v>25013</v>
      </c>
      <c r="AP803" t="s">
        <v>1579</v>
      </c>
    </row>
    <row r="804" spans="1:42" hidden="1" outlineLevel="1" x14ac:dyDescent="0.2">
      <c r="A804" s="69" t="s">
        <v>276</v>
      </c>
      <c r="B804" s="10" t="s">
        <v>144</v>
      </c>
      <c r="C804" s="1">
        <f t="shared" si="156"/>
        <v>3215</v>
      </c>
      <c r="D804" s="7">
        <f t="shared" si="146"/>
        <v>1</v>
      </c>
      <c r="E804" s="7">
        <f t="shared" si="147"/>
        <v>2</v>
      </c>
      <c r="F804" s="7">
        <f t="shared" si="148"/>
        <v>3</v>
      </c>
      <c r="G804" s="1">
        <f t="shared" si="149"/>
        <v>1459</v>
      </c>
      <c r="H804" s="2">
        <f t="shared" si="150"/>
        <v>0.45381026438569205</v>
      </c>
      <c r="I804" s="8"/>
      <c r="J804" s="2">
        <f t="shared" si="152"/>
        <v>0.65785381026438572</v>
      </c>
      <c r="K804" s="2">
        <f t="shared" si="153"/>
        <v>0.20404354587869361</v>
      </c>
      <c r="L804" s="2">
        <f t="shared" si="154"/>
        <v>0.10575427682737169</v>
      </c>
      <c r="M804" s="2">
        <f t="shared" si="155"/>
        <v>3.2348367029548977E-2</v>
      </c>
      <c r="N804" s="1">
        <v>2115</v>
      </c>
      <c r="O804" s="1">
        <v>656</v>
      </c>
      <c r="P804" s="1">
        <v>340</v>
      </c>
      <c r="Q804" s="1">
        <v>59</v>
      </c>
      <c r="R804" s="1">
        <v>22</v>
      </c>
      <c r="S804" s="68"/>
      <c r="T804" s="1">
        <v>18</v>
      </c>
      <c r="U804" s="1">
        <v>1</v>
      </c>
      <c r="V804" s="1"/>
      <c r="W804" s="1">
        <v>4</v>
      </c>
      <c r="X804" s="1"/>
      <c r="Y804" s="1"/>
      <c r="Z804" s="1"/>
      <c r="AA804" s="1"/>
      <c r="AB804" s="1"/>
      <c r="AG804" t="str">
        <f t="shared" si="157"/>
        <v>Great Barrington</v>
      </c>
      <c r="AH804" t="s">
        <v>1296</v>
      </c>
      <c r="AI804">
        <v>1</v>
      </c>
      <c r="AJ804" s="7"/>
      <c r="AK804" s="130">
        <v>25</v>
      </c>
      <c r="AL804" s="131">
        <v>3</v>
      </c>
      <c r="AM804" s="131">
        <v>45</v>
      </c>
      <c r="AN804" s="133">
        <v>26815</v>
      </c>
      <c r="AO804">
        <f t="shared" si="151"/>
        <v>25003</v>
      </c>
      <c r="AP804" t="s">
        <v>1579</v>
      </c>
    </row>
    <row r="805" spans="1:42" hidden="1" outlineLevel="1" x14ac:dyDescent="0.2">
      <c r="A805" s="69" t="s">
        <v>277</v>
      </c>
      <c r="B805" s="10" t="s">
        <v>144</v>
      </c>
      <c r="C805" s="1">
        <f t="shared" si="156"/>
        <v>7651</v>
      </c>
      <c r="D805" s="7">
        <f t="shared" si="146"/>
        <v>1</v>
      </c>
      <c r="E805" s="7">
        <f t="shared" si="147"/>
        <v>2</v>
      </c>
      <c r="F805" s="7">
        <f t="shared" si="148"/>
        <v>3</v>
      </c>
      <c r="G805" s="1">
        <f t="shared" si="149"/>
        <v>2810</v>
      </c>
      <c r="H805" s="2">
        <f t="shared" si="150"/>
        <v>0.36727225199320351</v>
      </c>
      <c r="I805" s="8"/>
      <c r="J805" s="2">
        <f t="shared" si="152"/>
        <v>0.61351457325839764</v>
      </c>
      <c r="K805" s="2">
        <f t="shared" si="153"/>
        <v>0.2462423212651941</v>
      </c>
      <c r="L805" s="2">
        <f t="shared" si="154"/>
        <v>0.11750098026401777</v>
      </c>
      <c r="M805" s="2">
        <f t="shared" si="155"/>
        <v>2.2742125212390482E-2</v>
      </c>
      <c r="N805" s="1">
        <v>4694</v>
      </c>
      <c r="O805" s="1">
        <v>1884</v>
      </c>
      <c r="P805" s="1">
        <v>899</v>
      </c>
      <c r="Q805" s="1">
        <v>0</v>
      </c>
      <c r="R805" s="1">
        <v>48</v>
      </c>
      <c r="S805" s="68"/>
      <c r="T805" s="1">
        <v>17</v>
      </c>
      <c r="U805" s="1">
        <v>12</v>
      </c>
      <c r="V805" s="1"/>
      <c r="W805" s="1">
        <v>97</v>
      </c>
      <c r="X805" s="1"/>
      <c r="Y805" s="1"/>
      <c r="Z805" s="1"/>
      <c r="AA805" s="1"/>
      <c r="AB805" s="1"/>
      <c r="AG805" t="str">
        <f t="shared" si="157"/>
        <v>Greenfield</v>
      </c>
      <c r="AH805" t="s">
        <v>2231</v>
      </c>
      <c r="AI805">
        <v>1</v>
      </c>
      <c r="AJ805" s="7"/>
      <c r="AK805" s="130">
        <v>25</v>
      </c>
      <c r="AL805" s="131">
        <v>11</v>
      </c>
      <c r="AM805" s="131">
        <v>50</v>
      </c>
      <c r="AN805" s="133">
        <v>27025</v>
      </c>
      <c r="AO805">
        <f t="shared" si="151"/>
        <v>25011</v>
      </c>
      <c r="AP805" t="s">
        <v>1579</v>
      </c>
    </row>
    <row r="806" spans="1:42" hidden="1" outlineLevel="1" x14ac:dyDescent="0.2">
      <c r="A806" s="69" t="s">
        <v>187</v>
      </c>
      <c r="B806" s="10" t="s">
        <v>144</v>
      </c>
      <c r="C806" s="1">
        <f t="shared" si="156"/>
        <v>4291</v>
      </c>
      <c r="D806" s="7">
        <f t="shared" si="146"/>
        <v>1</v>
      </c>
      <c r="E806" s="7">
        <f t="shared" si="147"/>
        <v>2</v>
      </c>
      <c r="F806" s="7">
        <f t="shared" si="148"/>
        <v>3</v>
      </c>
      <c r="G806" s="1">
        <f t="shared" si="149"/>
        <v>757</v>
      </c>
      <c r="H806" s="2">
        <f t="shared" si="150"/>
        <v>0.17641575390351899</v>
      </c>
      <c r="I806" s="8"/>
      <c r="J806" s="2">
        <f t="shared" si="152"/>
        <v>0.52668375670006995</v>
      </c>
      <c r="K806" s="2">
        <f t="shared" si="153"/>
        <v>0.3502680027965509</v>
      </c>
      <c r="L806" s="2">
        <f t="shared" si="154"/>
        <v>9.7180144488464223E-2</v>
      </c>
      <c r="M806" s="2">
        <f t="shared" si="155"/>
        <v>2.5868096014914924E-2</v>
      </c>
      <c r="N806" s="1">
        <v>2260</v>
      </c>
      <c r="O806" s="1">
        <v>1503</v>
      </c>
      <c r="P806" s="1">
        <v>417</v>
      </c>
      <c r="Q806" s="1">
        <v>19</v>
      </c>
      <c r="R806" s="1">
        <v>67</v>
      </c>
      <c r="S806" s="68"/>
      <c r="T806" s="1">
        <v>14</v>
      </c>
      <c r="U806" s="1">
        <v>7</v>
      </c>
      <c r="V806" s="1"/>
      <c r="W806" s="1">
        <v>4</v>
      </c>
      <c r="X806" s="1"/>
      <c r="Y806" s="1"/>
      <c r="Z806" s="1"/>
      <c r="AA806" s="1"/>
      <c r="AB806" s="1"/>
      <c r="AG806" t="str">
        <f t="shared" si="157"/>
        <v>Groton</v>
      </c>
      <c r="AH806" t="s">
        <v>1664</v>
      </c>
      <c r="AI806">
        <v>5</v>
      </c>
      <c r="AJ806" s="7"/>
      <c r="AK806" s="130">
        <v>25</v>
      </c>
      <c r="AL806" s="131">
        <v>17</v>
      </c>
      <c r="AM806" s="131">
        <v>95</v>
      </c>
      <c r="AN806" s="133">
        <v>27480</v>
      </c>
      <c r="AO806">
        <f t="shared" si="151"/>
        <v>25017</v>
      </c>
      <c r="AP806" t="s">
        <v>1579</v>
      </c>
    </row>
    <row r="807" spans="1:42" hidden="1" outlineLevel="1" x14ac:dyDescent="0.2">
      <c r="A807" s="69" t="s">
        <v>278</v>
      </c>
      <c r="B807" s="10" t="s">
        <v>144</v>
      </c>
      <c r="C807" s="1">
        <f t="shared" si="156"/>
        <v>2782</v>
      </c>
      <c r="D807" s="7">
        <f t="shared" si="146"/>
        <v>1</v>
      </c>
      <c r="E807" s="7">
        <f t="shared" si="147"/>
        <v>2</v>
      </c>
      <c r="F807" s="7">
        <f t="shared" si="148"/>
        <v>3</v>
      </c>
      <c r="G807" s="1">
        <f t="shared" si="149"/>
        <v>585</v>
      </c>
      <c r="H807" s="2">
        <f t="shared" si="150"/>
        <v>0.2102803738317757</v>
      </c>
      <c r="I807" s="8"/>
      <c r="J807" s="2">
        <f t="shared" si="152"/>
        <v>0.53989935298346514</v>
      </c>
      <c r="K807" s="2">
        <f t="shared" si="153"/>
        <v>0.32961897915168942</v>
      </c>
      <c r="L807" s="2">
        <f t="shared" si="154"/>
        <v>0.11214953271028037</v>
      </c>
      <c r="M807" s="2">
        <f t="shared" si="155"/>
        <v>1.8332135154565068E-2</v>
      </c>
      <c r="N807" s="1">
        <v>1502</v>
      </c>
      <c r="O807" s="1">
        <v>917</v>
      </c>
      <c r="P807" s="1">
        <v>312</v>
      </c>
      <c r="Q807" s="1">
        <v>0</v>
      </c>
      <c r="R807" s="1">
        <v>30</v>
      </c>
      <c r="S807" s="68"/>
      <c r="T807" s="1">
        <v>5</v>
      </c>
      <c r="U807" s="1">
        <v>1</v>
      </c>
      <c r="V807" s="1"/>
      <c r="W807" s="1">
        <v>15</v>
      </c>
      <c r="X807" s="1"/>
      <c r="Y807" s="1"/>
      <c r="Z807" s="1"/>
      <c r="AA807" s="1"/>
      <c r="AB807" s="1"/>
      <c r="AG807" t="str">
        <f t="shared" si="157"/>
        <v>Groveland</v>
      </c>
      <c r="AH807" t="s">
        <v>1703</v>
      </c>
      <c r="AI807">
        <v>6</v>
      </c>
      <c r="AJ807" s="7"/>
      <c r="AK807" s="130">
        <v>25</v>
      </c>
      <c r="AL807" s="131">
        <v>9</v>
      </c>
      <c r="AM807" s="131">
        <v>45</v>
      </c>
      <c r="AN807" s="133">
        <v>27620</v>
      </c>
      <c r="AO807">
        <f t="shared" si="151"/>
        <v>25009</v>
      </c>
      <c r="AP807" t="s">
        <v>1579</v>
      </c>
    </row>
    <row r="808" spans="1:42" hidden="1" outlineLevel="1" x14ac:dyDescent="0.2">
      <c r="A808" s="69" t="s">
        <v>279</v>
      </c>
      <c r="B808" s="10" t="s">
        <v>144</v>
      </c>
      <c r="C808" s="1">
        <f t="shared" si="156"/>
        <v>2573</v>
      </c>
      <c r="D808" s="7">
        <f t="shared" si="146"/>
        <v>1</v>
      </c>
      <c r="E808" s="7">
        <f t="shared" si="147"/>
        <v>2</v>
      </c>
      <c r="F808" s="7">
        <f t="shared" si="148"/>
        <v>3</v>
      </c>
      <c r="G808" s="1">
        <f t="shared" si="149"/>
        <v>944</v>
      </c>
      <c r="H808" s="2">
        <f t="shared" si="150"/>
        <v>0.36688690244850369</v>
      </c>
      <c r="I808" s="8"/>
      <c r="J808" s="2">
        <f t="shared" si="152"/>
        <v>0.61057131752817717</v>
      </c>
      <c r="K808" s="2">
        <f t="shared" si="153"/>
        <v>0.24368441507967353</v>
      </c>
      <c r="L808" s="2">
        <f t="shared" si="154"/>
        <v>0.11815001943256899</v>
      </c>
      <c r="M808" s="2">
        <f t="shared" si="155"/>
        <v>2.7594247959580306E-2</v>
      </c>
      <c r="N808" s="1">
        <v>1571</v>
      </c>
      <c r="O808" s="1">
        <v>627</v>
      </c>
      <c r="P808" s="1">
        <v>304</v>
      </c>
      <c r="Q808" s="1">
        <v>45</v>
      </c>
      <c r="R808" s="1">
        <v>12</v>
      </c>
      <c r="S808" s="68"/>
      <c r="T808" s="1">
        <v>8</v>
      </c>
      <c r="U808" s="1">
        <v>4</v>
      </c>
      <c r="V808" s="1"/>
      <c r="W808" s="1">
        <v>2</v>
      </c>
      <c r="X808" s="1"/>
      <c r="Y808" s="1"/>
      <c r="Z808" s="1"/>
      <c r="AA808" s="1"/>
      <c r="AB808" s="1"/>
      <c r="AG808" t="str">
        <f t="shared" si="157"/>
        <v>Hadley</v>
      </c>
      <c r="AH808" t="s">
        <v>968</v>
      </c>
      <c r="AI808">
        <v>2</v>
      </c>
      <c r="AJ808" s="7"/>
      <c r="AK808" s="130">
        <v>25</v>
      </c>
      <c r="AL808" s="131">
        <v>15</v>
      </c>
      <c r="AM808" s="131">
        <v>40</v>
      </c>
      <c r="AN808" s="133">
        <v>27690</v>
      </c>
      <c r="AO808">
        <f t="shared" si="151"/>
        <v>25015</v>
      </c>
      <c r="AP808" t="s">
        <v>1579</v>
      </c>
    </row>
    <row r="809" spans="1:42" hidden="1" outlineLevel="1" x14ac:dyDescent="0.2">
      <c r="A809" s="69" t="s">
        <v>665</v>
      </c>
      <c r="B809" s="10" t="s">
        <v>144</v>
      </c>
      <c r="C809" s="1">
        <f t="shared" si="156"/>
        <v>3310</v>
      </c>
      <c r="D809" s="7">
        <f t="shared" si="146"/>
        <v>1</v>
      </c>
      <c r="E809" s="7">
        <f t="shared" si="147"/>
        <v>2</v>
      </c>
      <c r="F809" s="7">
        <f t="shared" si="148"/>
        <v>3</v>
      </c>
      <c r="G809" s="1">
        <f t="shared" si="149"/>
        <v>671</v>
      </c>
      <c r="H809" s="2">
        <f t="shared" si="150"/>
        <v>0.20271903323262841</v>
      </c>
      <c r="I809" s="8"/>
      <c r="J809" s="2">
        <f t="shared" si="152"/>
        <v>0.53051359516616314</v>
      </c>
      <c r="K809" s="2">
        <f t="shared" si="153"/>
        <v>0.32779456193353473</v>
      </c>
      <c r="L809" s="2">
        <f t="shared" si="154"/>
        <v>0.12930513595166163</v>
      </c>
      <c r="M809" s="2">
        <f t="shared" si="155"/>
        <v>1.2386706948640497E-2</v>
      </c>
      <c r="N809" s="1">
        <v>1756</v>
      </c>
      <c r="O809" s="1">
        <v>1085</v>
      </c>
      <c r="P809" s="1">
        <v>428</v>
      </c>
      <c r="Q809" s="1">
        <v>8</v>
      </c>
      <c r="R809" s="1">
        <v>24</v>
      </c>
      <c r="S809" s="68"/>
      <c r="T809" s="1">
        <v>4</v>
      </c>
      <c r="U809" s="1">
        <v>1</v>
      </c>
      <c r="V809" s="1"/>
      <c r="W809" s="1">
        <v>4</v>
      </c>
      <c r="X809" s="1"/>
      <c r="Y809" s="1"/>
      <c r="Z809" s="1"/>
      <c r="AA809" s="1"/>
      <c r="AB809" s="1"/>
      <c r="AG809" t="str">
        <f t="shared" si="157"/>
        <v>Halifax</v>
      </c>
      <c r="AH809" t="s">
        <v>2019</v>
      </c>
      <c r="AI809">
        <v>4</v>
      </c>
      <c r="AJ809" s="7"/>
      <c r="AK809" s="130">
        <v>25</v>
      </c>
      <c r="AL809" s="131">
        <v>23</v>
      </c>
      <c r="AM809" s="131">
        <v>35</v>
      </c>
      <c r="AN809" s="133">
        <v>27795</v>
      </c>
      <c r="AO809">
        <f t="shared" si="151"/>
        <v>25023</v>
      </c>
      <c r="AP809" t="s">
        <v>1579</v>
      </c>
    </row>
    <row r="810" spans="1:42" hidden="1" outlineLevel="1" x14ac:dyDescent="0.2">
      <c r="A810" s="69" t="s">
        <v>2274</v>
      </c>
      <c r="B810" s="10" t="s">
        <v>144</v>
      </c>
      <c r="C810" s="1">
        <f t="shared" si="156"/>
        <v>4069</v>
      </c>
      <c r="D810" s="7">
        <f t="shared" si="146"/>
        <v>2</v>
      </c>
      <c r="E810" s="7">
        <f t="shared" si="147"/>
        <v>1</v>
      </c>
      <c r="F810" s="7">
        <f t="shared" si="148"/>
        <v>3</v>
      </c>
      <c r="G810" s="1">
        <f t="shared" si="149"/>
        <v>40</v>
      </c>
      <c r="H810" s="2">
        <f t="shared" si="150"/>
        <v>9.8304251658884248E-3</v>
      </c>
      <c r="I810" s="8"/>
      <c r="J810" s="2">
        <f t="shared" si="152"/>
        <v>0.4472843450479233</v>
      </c>
      <c r="K810" s="2">
        <f t="shared" si="153"/>
        <v>0.45711477021381175</v>
      </c>
      <c r="L810" s="2">
        <f t="shared" si="154"/>
        <v>7.9380683214549025E-2</v>
      </c>
      <c r="M810" s="2">
        <f t="shared" si="155"/>
        <v>1.6220201523715866E-2</v>
      </c>
      <c r="N810" s="1">
        <v>1820</v>
      </c>
      <c r="O810" s="1">
        <v>1860</v>
      </c>
      <c r="P810" s="1">
        <v>323</v>
      </c>
      <c r="Q810" s="1">
        <v>6</v>
      </c>
      <c r="R810" s="1">
        <v>39</v>
      </c>
      <c r="S810" s="68"/>
      <c r="T810" s="1">
        <v>7</v>
      </c>
      <c r="U810" s="1">
        <v>2</v>
      </c>
      <c r="V810" s="1"/>
      <c r="W810" s="1">
        <v>12</v>
      </c>
      <c r="X810" s="1"/>
      <c r="Y810" s="1"/>
      <c r="Z810" s="1"/>
      <c r="AA810" s="1"/>
      <c r="AB810" s="1"/>
      <c r="AG810" t="str">
        <f t="shared" si="157"/>
        <v>Hamilton</v>
      </c>
      <c r="AH810" t="s">
        <v>1703</v>
      </c>
      <c r="AI810">
        <v>6</v>
      </c>
      <c r="AJ810" s="7"/>
      <c r="AK810" s="130">
        <v>25</v>
      </c>
      <c r="AL810" s="131">
        <v>9</v>
      </c>
      <c r="AM810" s="131">
        <v>50</v>
      </c>
      <c r="AN810" s="133">
        <v>27900</v>
      </c>
      <c r="AO810">
        <f t="shared" si="151"/>
        <v>25009</v>
      </c>
      <c r="AP810" t="s">
        <v>1579</v>
      </c>
    </row>
    <row r="811" spans="1:42" hidden="1" outlineLevel="1" x14ac:dyDescent="0.2">
      <c r="A811" s="69" t="s">
        <v>715</v>
      </c>
      <c r="B811" s="10" t="s">
        <v>144</v>
      </c>
      <c r="C811" s="1">
        <f t="shared" si="156"/>
        <v>2480</v>
      </c>
      <c r="D811" s="7">
        <f t="shared" ref="D811:D874" si="158">RANK(N811,(N811:AE811))</f>
        <v>1</v>
      </c>
      <c r="E811" s="7">
        <f t="shared" ref="E811:E874" si="159">RANK(O811,(N811:AE811))</f>
        <v>2</v>
      </c>
      <c r="F811" s="7">
        <f t="shared" ref="F811:F874" si="160">RANK(P811,(N811:AE811))</f>
        <v>3</v>
      </c>
      <c r="G811" s="1">
        <f t="shared" si="149"/>
        <v>122</v>
      </c>
      <c r="H811" s="2">
        <f t="shared" si="150"/>
        <v>4.9193548387096775E-2</v>
      </c>
      <c r="I811" s="8"/>
      <c r="J811" s="2">
        <f t="shared" si="152"/>
        <v>0.46129032258064517</v>
      </c>
      <c r="K811" s="2">
        <f t="shared" si="153"/>
        <v>0.4120967741935484</v>
      </c>
      <c r="L811" s="2">
        <f t="shared" si="154"/>
        <v>0.11491935483870967</v>
      </c>
      <c r="M811" s="2">
        <f t="shared" si="155"/>
        <v>1.1693548387096755E-2</v>
      </c>
      <c r="N811" s="1">
        <v>1144</v>
      </c>
      <c r="O811" s="1">
        <v>1022</v>
      </c>
      <c r="P811" s="1">
        <v>285</v>
      </c>
      <c r="Q811" s="1">
        <v>0</v>
      </c>
      <c r="R811" s="1">
        <v>16</v>
      </c>
      <c r="S811" s="68"/>
      <c r="T811" s="1">
        <v>5</v>
      </c>
      <c r="U811" s="1">
        <v>3</v>
      </c>
      <c r="V811" s="1"/>
      <c r="W811" s="1">
        <v>5</v>
      </c>
      <c r="X811" s="1"/>
      <c r="Y811" s="1"/>
      <c r="Z811" s="1"/>
      <c r="AA811" s="1"/>
      <c r="AB811" s="1"/>
      <c r="AG811" t="str">
        <f t="shared" si="157"/>
        <v>Hampden</v>
      </c>
      <c r="AH811" t="s">
        <v>715</v>
      </c>
      <c r="AI811">
        <v>2</v>
      </c>
      <c r="AJ811" s="7"/>
      <c r="AK811" s="130">
        <v>25</v>
      </c>
      <c r="AL811" s="131">
        <v>13</v>
      </c>
      <c r="AM811" s="131">
        <v>40</v>
      </c>
      <c r="AN811" s="133">
        <v>28075</v>
      </c>
      <c r="AO811">
        <f t="shared" si="151"/>
        <v>25013</v>
      </c>
      <c r="AP811" t="s">
        <v>1579</v>
      </c>
    </row>
    <row r="812" spans="1:42" hidden="1" outlineLevel="1" x14ac:dyDescent="0.2">
      <c r="A812" s="69" t="s">
        <v>1827</v>
      </c>
      <c r="B812" s="10" t="s">
        <v>144</v>
      </c>
      <c r="C812" s="1">
        <f t="shared" si="156"/>
        <v>338</v>
      </c>
      <c r="D812" s="7">
        <f t="shared" si="158"/>
        <v>1</v>
      </c>
      <c r="E812" s="7">
        <f t="shared" si="159"/>
        <v>2</v>
      </c>
      <c r="F812" s="7">
        <f t="shared" si="160"/>
        <v>3</v>
      </c>
      <c r="G812" s="1">
        <f t="shared" si="149"/>
        <v>108</v>
      </c>
      <c r="H812" s="2">
        <f t="shared" si="150"/>
        <v>0.31952662721893493</v>
      </c>
      <c r="I812" s="8"/>
      <c r="J812" s="2">
        <f t="shared" si="152"/>
        <v>0.58284023668639051</v>
      </c>
      <c r="K812" s="2">
        <f t="shared" si="153"/>
        <v>0.26331360946745563</v>
      </c>
      <c r="L812" s="2">
        <f t="shared" si="154"/>
        <v>0.11834319526627218</v>
      </c>
      <c r="M812" s="2">
        <f t="shared" si="155"/>
        <v>3.5502958579881672E-2</v>
      </c>
      <c r="N812" s="1">
        <v>197</v>
      </c>
      <c r="O812" s="1">
        <v>89</v>
      </c>
      <c r="P812" s="1">
        <v>40</v>
      </c>
      <c r="Q812" s="1">
        <v>0</v>
      </c>
      <c r="R812" s="1">
        <v>4</v>
      </c>
      <c r="S812" s="68"/>
      <c r="T812" s="1">
        <v>0</v>
      </c>
      <c r="U812" s="1">
        <v>0</v>
      </c>
      <c r="V812" s="1"/>
      <c r="W812" s="1">
        <v>8</v>
      </c>
      <c r="X812" s="1"/>
      <c r="Y812" s="1"/>
      <c r="Z812" s="1"/>
      <c r="AA812" s="1"/>
      <c r="AB812" s="1"/>
      <c r="AG812" t="str">
        <f t="shared" si="157"/>
        <v>Hancock</v>
      </c>
      <c r="AH812" t="s">
        <v>1296</v>
      </c>
      <c r="AI812">
        <v>1</v>
      </c>
      <c r="AJ812" s="7"/>
      <c r="AK812" s="130">
        <v>25</v>
      </c>
      <c r="AL812" s="131">
        <v>3</v>
      </c>
      <c r="AM812" s="131">
        <v>50</v>
      </c>
      <c r="AN812" s="133">
        <v>28180</v>
      </c>
      <c r="AO812">
        <f t="shared" si="151"/>
        <v>25003</v>
      </c>
      <c r="AP812" t="s">
        <v>1579</v>
      </c>
    </row>
    <row r="813" spans="1:42" hidden="1" outlineLevel="1" x14ac:dyDescent="0.2">
      <c r="A813" s="69" t="s">
        <v>1284</v>
      </c>
      <c r="B813" s="10" t="s">
        <v>144</v>
      </c>
      <c r="C813" s="1">
        <f t="shared" si="156"/>
        <v>6314</v>
      </c>
      <c r="D813" s="7">
        <f t="shared" si="158"/>
        <v>1</v>
      </c>
      <c r="E813" s="7">
        <f t="shared" si="159"/>
        <v>2</v>
      </c>
      <c r="F813" s="7">
        <f t="shared" si="160"/>
        <v>3</v>
      </c>
      <c r="G813" s="1">
        <f t="shared" si="149"/>
        <v>839</v>
      </c>
      <c r="H813" s="2">
        <f t="shared" si="150"/>
        <v>0.13287931580614507</v>
      </c>
      <c r="I813" s="8"/>
      <c r="J813" s="2">
        <f t="shared" si="152"/>
        <v>0.51552106430155209</v>
      </c>
      <c r="K813" s="2">
        <f t="shared" si="153"/>
        <v>0.38264174849540705</v>
      </c>
      <c r="L813" s="2">
        <f t="shared" si="154"/>
        <v>9.0592334494773524E-2</v>
      </c>
      <c r="M813" s="2">
        <f t="shared" si="155"/>
        <v>1.1244852708267333E-2</v>
      </c>
      <c r="N813" s="1">
        <v>3255</v>
      </c>
      <c r="O813" s="1">
        <v>2416</v>
      </c>
      <c r="P813" s="1">
        <v>572</v>
      </c>
      <c r="Q813" s="1">
        <v>0</v>
      </c>
      <c r="R813" s="1">
        <v>47</v>
      </c>
      <c r="S813" s="68"/>
      <c r="T813" s="1">
        <v>11</v>
      </c>
      <c r="U813" s="1">
        <v>8</v>
      </c>
      <c r="V813" s="1"/>
      <c r="W813" s="1">
        <v>5</v>
      </c>
      <c r="X813" s="1"/>
      <c r="Y813" s="1"/>
      <c r="Z813" s="1"/>
      <c r="AA813" s="1"/>
      <c r="AB813" s="1"/>
      <c r="AG813" t="str">
        <f t="shared" si="157"/>
        <v>Hanover</v>
      </c>
      <c r="AH813" t="s">
        <v>2019</v>
      </c>
      <c r="AI813">
        <v>10</v>
      </c>
      <c r="AJ813" s="7"/>
      <c r="AK813" s="130">
        <v>25</v>
      </c>
      <c r="AL813" s="131">
        <v>23</v>
      </c>
      <c r="AM813" s="131">
        <v>40</v>
      </c>
      <c r="AN813" s="133">
        <v>28285</v>
      </c>
      <c r="AO813">
        <f t="shared" si="151"/>
        <v>25023</v>
      </c>
      <c r="AP813" t="s">
        <v>1579</v>
      </c>
    </row>
    <row r="814" spans="1:42" hidden="1" outlineLevel="1" x14ac:dyDescent="0.2">
      <c r="A814" s="69" t="s">
        <v>820</v>
      </c>
      <c r="B814" s="10" t="s">
        <v>144</v>
      </c>
      <c r="C814" s="1">
        <f t="shared" si="156"/>
        <v>4349</v>
      </c>
      <c r="D814" s="7">
        <f t="shared" si="158"/>
        <v>1</v>
      </c>
      <c r="E814" s="7">
        <f t="shared" si="159"/>
        <v>2</v>
      </c>
      <c r="F814" s="7">
        <f t="shared" si="160"/>
        <v>3</v>
      </c>
      <c r="G814" s="1">
        <f t="shared" si="149"/>
        <v>895</v>
      </c>
      <c r="H814" s="2">
        <f t="shared" si="150"/>
        <v>0.20579443550241436</v>
      </c>
      <c r="I814" s="8"/>
      <c r="J814" s="2">
        <f t="shared" si="152"/>
        <v>0.5325362152218901</v>
      </c>
      <c r="K814" s="2">
        <f t="shared" si="153"/>
        <v>0.32674177971947577</v>
      </c>
      <c r="L814" s="2">
        <f t="shared" si="154"/>
        <v>0.12646585421936077</v>
      </c>
      <c r="M814" s="2">
        <f t="shared" si="155"/>
        <v>1.4256150839273368E-2</v>
      </c>
      <c r="N814" s="1">
        <v>2316</v>
      </c>
      <c r="O814" s="1">
        <v>1421</v>
      </c>
      <c r="P814" s="1">
        <v>550</v>
      </c>
      <c r="Q814" s="1">
        <v>5</v>
      </c>
      <c r="R814" s="1">
        <v>40</v>
      </c>
      <c r="S814" s="68"/>
      <c r="T814" s="1">
        <v>8</v>
      </c>
      <c r="U814" s="1">
        <v>3</v>
      </c>
      <c r="V814" s="1"/>
      <c r="W814" s="1">
        <v>6</v>
      </c>
      <c r="X814" s="1"/>
      <c r="Y814" s="1"/>
      <c r="Z814" s="1"/>
      <c r="AA814" s="1"/>
      <c r="AB814" s="1"/>
      <c r="AG814" t="str">
        <f t="shared" si="157"/>
        <v>Hanson</v>
      </c>
      <c r="AH814" t="s">
        <v>2019</v>
      </c>
      <c r="AI814">
        <v>4</v>
      </c>
      <c r="AJ814" s="7"/>
      <c r="AK814" s="130">
        <v>25</v>
      </c>
      <c r="AL814" s="131">
        <v>23</v>
      </c>
      <c r="AM814" s="131">
        <v>45</v>
      </c>
      <c r="AN814" s="133">
        <v>28495</v>
      </c>
      <c r="AO814">
        <f t="shared" si="151"/>
        <v>25023</v>
      </c>
      <c r="AP814" t="s">
        <v>1579</v>
      </c>
    </row>
    <row r="815" spans="1:42" hidden="1" outlineLevel="1" x14ac:dyDescent="0.2">
      <c r="A815" s="69" t="s">
        <v>282</v>
      </c>
      <c r="B815" s="10" t="s">
        <v>144</v>
      </c>
      <c r="C815" s="1">
        <f t="shared" si="156"/>
        <v>1233</v>
      </c>
      <c r="D815" s="7">
        <f t="shared" si="158"/>
        <v>1</v>
      </c>
      <c r="E815" s="7">
        <f t="shared" si="159"/>
        <v>2</v>
      </c>
      <c r="F815" s="7">
        <f t="shared" si="160"/>
        <v>3</v>
      </c>
      <c r="G815" s="1">
        <f t="shared" si="149"/>
        <v>352</v>
      </c>
      <c r="H815" s="2">
        <f t="shared" si="150"/>
        <v>0.28548256285482565</v>
      </c>
      <c r="I815" s="8"/>
      <c r="J815" s="2">
        <f t="shared" si="152"/>
        <v>0.56609894566098951</v>
      </c>
      <c r="K815" s="2">
        <f t="shared" si="153"/>
        <v>0.28061638280616386</v>
      </c>
      <c r="L815" s="2">
        <f t="shared" si="154"/>
        <v>0.12814274128142741</v>
      </c>
      <c r="M815" s="2">
        <f t="shared" si="155"/>
        <v>2.5141930251419226E-2</v>
      </c>
      <c r="N815" s="1">
        <v>698</v>
      </c>
      <c r="O815" s="1">
        <v>346</v>
      </c>
      <c r="P815" s="1">
        <v>158</v>
      </c>
      <c r="Q815" s="1">
        <v>5</v>
      </c>
      <c r="R815" s="1">
        <v>9</v>
      </c>
      <c r="S815" s="68"/>
      <c r="T815" s="1">
        <v>14</v>
      </c>
      <c r="U815" s="1">
        <v>2</v>
      </c>
      <c r="V815" s="1"/>
      <c r="W815" s="1">
        <v>1</v>
      </c>
      <c r="X815" s="1"/>
      <c r="Y815" s="1"/>
      <c r="Z815" s="1"/>
      <c r="AA815" s="1"/>
      <c r="AB815" s="1"/>
      <c r="AG815" t="str">
        <f t="shared" si="157"/>
        <v>Hardwick</v>
      </c>
      <c r="AH815" s="10" t="s">
        <v>1371</v>
      </c>
      <c r="AI815" s="10">
        <v>1</v>
      </c>
      <c r="AJ815" s="7"/>
      <c r="AK815" s="130">
        <v>25</v>
      </c>
      <c r="AL815" s="131">
        <v>27</v>
      </c>
      <c r="AM815" s="131">
        <v>90</v>
      </c>
      <c r="AN815" s="133">
        <v>28740</v>
      </c>
      <c r="AO815">
        <f t="shared" si="151"/>
        <v>25027</v>
      </c>
      <c r="AP815" t="s">
        <v>1579</v>
      </c>
    </row>
    <row r="816" spans="1:42" hidden="1" outlineLevel="1" x14ac:dyDescent="0.2">
      <c r="A816" s="69" t="s">
        <v>1530</v>
      </c>
      <c r="B816" s="10" t="s">
        <v>144</v>
      </c>
      <c r="C816" s="1">
        <f t="shared" si="156"/>
        <v>2927</v>
      </c>
      <c r="D816" s="7">
        <f t="shared" si="158"/>
        <v>1</v>
      </c>
      <c r="E816" s="7">
        <f t="shared" si="159"/>
        <v>2</v>
      </c>
      <c r="F816" s="7">
        <f t="shared" si="160"/>
        <v>3</v>
      </c>
      <c r="G816" s="1">
        <f t="shared" si="149"/>
        <v>478</v>
      </c>
      <c r="H816" s="2">
        <f t="shared" si="150"/>
        <v>0.16330714041680902</v>
      </c>
      <c r="I816" s="8"/>
      <c r="J816" s="2">
        <f t="shared" si="152"/>
        <v>0.5257943286641612</v>
      </c>
      <c r="K816" s="2">
        <f t="shared" si="153"/>
        <v>0.36248718824735227</v>
      </c>
      <c r="L816" s="2">
        <f t="shared" si="154"/>
        <v>6.7646053980184487E-2</v>
      </c>
      <c r="M816" s="2">
        <f t="shared" si="155"/>
        <v>4.4072429108302044E-2</v>
      </c>
      <c r="N816" s="1">
        <v>1539</v>
      </c>
      <c r="O816" s="1">
        <v>1061</v>
      </c>
      <c r="P816" s="1">
        <v>198</v>
      </c>
      <c r="Q816" s="1">
        <v>18</v>
      </c>
      <c r="R816" s="1">
        <v>42</v>
      </c>
      <c r="S816" s="68"/>
      <c r="T816" s="1">
        <v>25</v>
      </c>
      <c r="U816" s="1">
        <v>2</v>
      </c>
      <c r="V816" s="1"/>
      <c r="W816" s="1">
        <v>42</v>
      </c>
      <c r="X816" s="1"/>
      <c r="Y816" s="1"/>
      <c r="Z816" s="1"/>
      <c r="AA816" s="1"/>
      <c r="AB816" s="1"/>
      <c r="AG816" t="str">
        <f t="shared" si="157"/>
        <v>Harvard</v>
      </c>
      <c r="AH816" s="10" t="s">
        <v>1371</v>
      </c>
      <c r="AI816" s="10">
        <v>5</v>
      </c>
      <c r="AJ816" s="7"/>
      <c r="AK816" s="130">
        <v>25</v>
      </c>
      <c r="AL816" s="131">
        <v>27</v>
      </c>
      <c r="AM816" s="131">
        <v>95</v>
      </c>
      <c r="AN816" s="133">
        <v>28950</v>
      </c>
      <c r="AO816">
        <f t="shared" si="151"/>
        <v>25027</v>
      </c>
      <c r="AP816" t="s">
        <v>1579</v>
      </c>
    </row>
    <row r="817" spans="1:42" hidden="1" outlineLevel="1" x14ac:dyDescent="0.2">
      <c r="A817" s="69" t="s">
        <v>1538</v>
      </c>
      <c r="B817" s="10" t="s">
        <v>144</v>
      </c>
      <c r="C817" s="1">
        <f t="shared" si="156"/>
        <v>6648</v>
      </c>
      <c r="D817" s="7">
        <f t="shared" si="158"/>
        <v>1</v>
      </c>
      <c r="E817" s="7">
        <f t="shared" si="159"/>
        <v>2</v>
      </c>
      <c r="F817" s="7">
        <f t="shared" si="160"/>
        <v>3</v>
      </c>
      <c r="G817" s="1">
        <f t="shared" si="149"/>
        <v>734</v>
      </c>
      <c r="H817" s="2">
        <f t="shared" si="150"/>
        <v>0.11040914560770157</v>
      </c>
      <c r="I817" s="8"/>
      <c r="J817" s="2">
        <f t="shared" si="152"/>
        <v>0.50466305655836341</v>
      </c>
      <c r="K817" s="2">
        <f t="shared" si="153"/>
        <v>0.39425391095066187</v>
      </c>
      <c r="L817" s="2">
        <f t="shared" si="154"/>
        <v>8.6642599277978335E-2</v>
      </c>
      <c r="M817" s="2">
        <f t="shared" si="155"/>
        <v>1.4440433212996387E-2</v>
      </c>
      <c r="N817" s="1">
        <v>3355</v>
      </c>
      <c r="O817" s="1">
        <v>2621</v>
      </c>
      <c r="P817" s="1">
        <v>576</v>
      </c>
      <c r="Q817" s="1">
        <v>0</v>
      </c>
      <c r="R817" s="1">
        <v>42</v>
      </c>
      <c r="S817" s="68"/>
      <c r="T817" s="1">
        <v>10</v>
      </c>
      <c r="U817" s="1">
        <v>2</v>
      </c>
      <c r="V817" s="1"/>
      <c r="W817" s="1">
        <v>42</v>
      </c>
      <c r="X817" s="1"/>
      <c r="Y817" s="1"/>
      <c r="Z817" s="1"/>
      <c r="AA817" s="1"/>
      <c r="AB817" s="1"/>
      <c r="AG817" t="str">
        <f t="shared" si="157"/>
        <v>Harwich</v>
      </c>
      <c r="AH817" t="s">
        <v>1073</v>
      </c>
      <c r="AI817">
        <v>10</v>
      </c>
      <c r="AJ817" s="7"/>
      <c r="AK817" s="130">
        <v>25</v>
      </c>
      <c r="AL817" s="131">
        <v>1</v>
      </c>
      <c r="AM817" s="131">
        <v>40</v>
      </c>
      <c r="AN817" s="133">
        <v>29020</v>
      </c>
      <c r="AO817">
        <f t="shared" si="151"/>
        <v>25001</v>
      </c>
      <c r="AP817" t="s">
        <v>1579</v>
      </c>
    </row>
    <row r="818" spans="1:42" hidden="1" outlineLevel="1" x14ac:dyDescent="0.2">
      <c r="A818" s="69" t="s">
        <v>1539</v>
      </c>
      <c r="B818" s="10" t="s">
        <v>144</v>
      </c>
      <c r="C818" s="1">
        <f t="shared" si="156"/>
        <v>1837</v>
      </c>
      <c r="D818" s="7">
        <f t="shared" si="158"/>
        <v>1</v>
      </c>
      <c r="E818" s="7">
        <f t="shared" si="159"/>
        <v>2</v>
      </c>
      <c r="F818" s="7">
        <f t="shared" si="160"/>
        <v>3</v>
      </c>
      <c r="G818" s="1">
        <f t="shared" si="149"/>
        <v>745</v>
      </c>
      <c r="H818" s="2">
        <f t="shared" si="150"/>
        <v>0.4055525313010343</v>
      </c>
      <c r="I818" s="8"/>
      <c r="J818" s="2">
        <f t="shared" si="152"/>
        <v>0.64452912357103975</v>
      </c>
      <c r="K818" s="2">
        <f t="shared" si="153"/>
        <v>0.23897659227000545</v>
      </c>
      <c r="L818" s="2">
        <f t="shared" si="154"/>
        <v>9.6352749047359826E-2</v>
      </c>
      <c r="M818" s="2">
        <f t="shared" si="155"/>
        <v>2.0141535111594971E-2</v>
      </c>
      <c r="N818" s="1">
        <v>1184</v>
      </c>
      <c r="O818" s="1">
        <v>439</v>
      </c>
      <c r="P818" s="1">
        <v>177</v>
      </c>
      <c r="Q818" s="1">
        <v>0</v>
      </c>
      <c r="R818" s="1">
        <v>12</v>
      </c>
      <c r="S818" s="68"/>
      <c r="T818" s="1">
        <v>2</v>
      </c>
      <c r="U818" s="1">
        <v>3</v>
      </c>
      <c r="V818" s="1"/>
      <c r="W818" s="1">
        <v>20</v>
      </c>
      <c r="X818" s="1"/>
      <c r="Y818" s="1"/>
      <c r="Z818" s="1"/>
      <c r="AA818" s="1"/>
      <c r="AB818" s="1"/>
      <c r="AG818" t="str">
        <f t="shared" si="157"/>
        <v>Hatfield</v>
      </c>
      <c r="AH818" t="s">
        <v>968</v>
      </c>
      <c r="AI818">
        <v>1</v>
      </c>
      <c r="AJ818" s="7"/>
      <c r="AK818" s="130">
        <v>25</v>
      </c>
      <c r="AL818" s="131">
        <v>15</v>
      </c>
      <c r="AM818" s="131">
        <v>45</v>
      </c>
      <c r="AN818" s="133">
        <v>29265</v>
      </c>
      <c r="AO818">
        <f t="shared" si="151"/>
        <v>25015</v>
      </c>
      <c r="AP818" t="s">
        <v>1579</v>
      </c>
    </row>
    <row r="819" spans="1:42" hidden="1" outlineLevel="1" x14ac:dyDescent="0.2">
      <c r="A819" s="69" t="s">
        <v>1145</v>
      </c>
      <c r="B819" s="10" t="s">
        <v>144</v>
      </c>
      <c r="C819" s="1">
        <f t="shared" si="156"/>
        <v>20462</v>
      </c>
      <c r="D819" s="7">
        <f t="shared" si="158"/>
        <v>1</v>
      </c>
      <c r="E819" s="7">
        <f t="shared" si="159"/>
        <v>2</v>
      </c>
      <c r="F819" s="7">
        <f t="shared" si="160"/>
        <v>3</v>
      </c>
      <c r="G819" s="1">
        <f t="shared" si="149"/>
        <v>6563</v>
      </c>
      <c r="H819" s="2">
        <f t="shared" si="150"/>
        <v>0.32074088554393509</v>
      </c>
      <c r="I819" s="8"/>
      <c r="J819" s="2">
        <f t="shared" si="152"/>
        <v>0.6017984556739322</v>
      </c>
      <c r="K819" s="2">
        <f t="shared" si="153"/>
        <v>0.28105757012999705</v>
      </c>
      <c r="L819" s="2">
        <f t="shared" si="154"/>
        <v>0.10282474831394781</v>
      </c>
      <c r="M819" s="2">
        <f t="shared" si="155"/>
        <v>1.4319225882122949E-2</v>
      </c>
      <c r="N819" s="1">
        <v>12314</v>
      </c>
      <c r="O819" s="1">
        <v>5751</v>
      </c>
      <c r="P819" s="1">
        <v>2104</v>
      </c>
      <c r="Q819" s="1">
        <v>45</v>
      </c>
      <c r="R819" s="1">
        <v>174</v>
      </c>
      <c r="S819" s="68"/>
      <c r="T819" s="1">
        <v>25</v>
      </c>
      <c r="U819" s="1">
        <v>9</v>
      </c>
      <c r="V819" s="1"/>
      <c r="W819" s="1">
        <v>40</v>
      </c>
      <c r="X819" s="1"/>
      <c r="Y819" s="1"/>
      <c r="Z819" s="1"/>
      <c r="AA819" s="1"/>
      <c r="AB819" s="1"/>
      <c r="AG819" t="str">
        <f t="shared" si="157"/>
        <v>Haverhill</v>
      </c>
      <c r="AH819" t="s">
        <v>1703</v>
      </c>
      <c r="AI819">
        <v>6</v>
      </c>
      <c r="AJ819" s="7"/>
      <c r="AK819" s="130">
        <v>25</v>
      </c>
      <c r="AL819" s="131">
        <v>9</v>
      </c>
      <c r="AM819" s="131">
        <v>55</v>
      </c>
      <c r="AN819" s="133">
        <v>29405</v>
      </c>
      <c r="AO819">
        <f t="shared" si="151"/>
        <v>25009</v>
      </c>
      <c r="AP819" t="s">
        <v>2331</v>
      </c>
    </row>
    <row r="820" spans="1:42" hidden="1" outlineLevel="1" x14ac:dyDescent="0.2">
      <c r="A820" s="69" t="s">
        <v>1146</v>
      </c>
      <c r="B820" s="10" t="s">
        <v>144</v>
      </c>
      <c r="C820" s="1">
        <f t="shared" si="156"/>
        <v>153</v>
      </c>
      <c r="D820" s="7">
        <f t="shared" si="158"/>
        <v>1</v>
      </c>
      <c r="E820" s="7">
        <f t="shared" si="159"/>
        <v>2</v>
      </c>
      <c r="F820" s="7">
        <f t="shared" si="160"/>
        <v>3</v>
      </c>
      <c r="G820" s="1">
        <f t="shared" ref="G820:G883" si="161">MAX(N820:P820)-LARGE(N820:P820,2)</f>
        <v>29</v>
      </c>
      <c r="H820" s="2">
        <f t="shared" ref="H820:H883" si="162">G820/C820</f>
        <v>0.18954248366013071</v>
      </c>
      <c r="I820" s="8"/>
      <c r="J820" s="2">
        <f t="shared" si="152"/>
        <v>0.50980392156862742</v>
      </c>
      <c r="K820" s="2">
        <f t="shared" si="153"/>
        <v>0.3202614379084967</v>
      </c>
      <c r="L820" s="2">
        <f t="shared" si="154"/>
        <v>0.1437908496732026</v>
      </c>
      <c r="M820" s="2">
        <f t="shared" si="155"/>
        <v>2.6143790849673276E-2</v>
      </c>
      <c r="N820" s="1">
        <v>78</v>
      </c>
      <c r="O820" s="1">
        <v>49</v>
      </c>
      <c r="P820" s="1">
        <v>22</v>
      </c>
      <c r="Q820" s="1">
        <v>0</v>
      </c>
      <c r="R820" s="1">
        <v>3</v>
      </c>
      <c r="S820" s="68"/>
      <c r="T820" s="1">
        <v>1</v>
      </c>
      <c r="U820" s="1">
        <v>0</v>
      </c>
      <c r="V820" s="1"/>
      <c r="W820" s="1">
        <v>0</v>
      </c>
      <c r="X820" s="1"/>
      <c r="Y820" s="1"/>
      <c r="Z820" s="1"/>
      <c r="AA820" s="1"/>
      <c r="AB820" s="1"/>
      <c r="AG820" t="str">
        <f t="shared" si="157"/>
        <v>Hawley</v>
      </c>
      <c r="AH820" t="s">
        <v>2231</v>
      </c>
      <c r="AI820">
        <v>1</v>
      </c>
      <c r="AJ820" s="7"/>
      <c r="AK820" s="130">
        <v>25</v>
      </c>
      <c r="AL820" s="131">
        <v>11</v>
      </c>
      <c r="AM820" s="131">
        <v>55</v>
      </c>
      <c r="AN820" s="133">
        <v>29475</v>
      </c>
      <c r="AO820">
        <f t="shared" ref="AO820:AO883" si="163">AK820*1000+AL820</f>
        <v>25011</v>
      </c>
      <c r="AP820" t="s">
        <v>1579</v>
      </c>
    </row>
    <row r="821" spans="1:42" hidden="1" outlineLevel="1" x14ac:dyDescent="0.2">
      <c r="A821" s="69" t="s">
        <v>1936</v>
      </c>
      <c r="B821" s="10" t="s">
        <v>144</v>
      </c>
      <c r="C821" s="1">
        <f t="shared" si="156"/>
        <v>368</v>
      </c>
      <c r="D821" s="7">
        <f t="shared" si="158"/>
        <v>1</v>
      </c>
      <c r="E821" s="7">
        <f t="shared" si="159"/>
        <v>2</v>
      </c>
      <c r="F821" s="7">
        <f t="shared" si="160"/>
        <v>3</v>
      </c>
      <c r="G821" s="1">
        <f t="shared" si="161"/>
        <v>60</v>
      </c>
      <c r="H821" s="2">
        <f t="shared" si="162"/>
        <v>0.16304347826086957</v>
      </c>
      <c r="I821" s="8"/>
      <c r="J821" s="2">
        <f t="shared" ref="J821:J884" si="164">IF(C821=0,"-",N821/C821)</f>
        <v>0.4891304347826087</v>
      </c>
      <c r="K821" s="2">
        <f t="shared" ref="K821:K884" si="165">IF(C821=0,"-",O821/C821)</f>
        <v>0.32608695652173914</v>
      </c>
      <c r="L821" s="2">
        <f t="shared" ref="L821:L884" si="166">IF(C821=0,"-",P821/C821)</f>
        <v>0.11684782608695653</v>
      </c>
      <c r="M821" s="2">
        <f t="shared" ref="M821:M884" si="167">IF(C821=0,"-",(1-J821-K821-L821))</f>
        <v>6.793478260869569E-2</v>
      </c>
      <c r="N821" s="1">
        <v>180</v>
      </c>
      <c r="O821" s="1">
        <v>120</v>
      </c>
      <c r="P821" s="1">
        <v>43</v>
      </c>
      <c r="Q821" s="1">
        <v>0</v>
      </c>
      <c r="R821" s="1">
        <v>5</v>
      </c>
      <c r="S821" s="68"/>
      <c r="T821" s="1">
        <v>1</v>
      </c>
      <c r="U821" s="1">
        <v>1</v>
      </c>
      <c r="V821" s="1"/>
      <c r="W821" s="1">
        <v>18</v>
      </c>
      <c r="X821" s="1"/>
      <c r="Y821" s="1"/>
      <c r="Z821" s="1"/>
      <c r="AA821" s="1"/>
      <c r="AB821" s="1"/>
      <c r="AG821" t="str">
        <f t="shared" si="157"/>
        <v>Heath</v>
      </c>
      <c r="AH821" t="s">
        <v>2231</v>
      </c>
      <c r="AI821">
        <v>1</v>
      </c>
      <c r="AJ821" s="7"/>
      <c r="AK821" s="130">
        <v>25</v>
      </c>
      <c r="AL821" s="131">
        <v>11</v>
      </c>
      <c r="AM821" s="131">
        <v>60</v>
      </c>
      <c r="AN821" s="133">
        <v>29650</v>
      </c>
      <c r="AO821">
        <f t="shared" si="163"/>
        <v>25011</v>
      </c>
      <c r="AP821" t="s">
        <v>1579</v>
      </c>
    </row>
    <row r="822" spans="1:42" hidden="1" outlineLevel="1" x14ac:dyDescent="0.2">
      <c r="A822" s="69" t="s">
        <v>380</v>
      </c>
      <c r="B822" s="10" t="s">
        <v>144</v>
      </c>
      <c r="C822" s="1">
        <f t="shared" si="156"/>
        <v>11079</v>
      </c>
      <c r="D822" s="7">
        <f t="shared" si="158"/>
        <v>1</v>
      </c>
      <c r="E822" s="7">
        <f t="shared" si="159"/>
        <v>2</v>
      </c>
      <c r="F822" s="7">
        <f t="shared" si="160"/>
        <v>3</v>
      </c>
      <c r="G822" s="1">
        <f t="shared" si="161"/>
        <v>832</v>
      </c>
      <c r="H822" s="2">
        <f t="shared" si="162"/>
        <v>7.5097030417907759E-2</v>
      </c>
      <c r="I822" s="8"/>
      <c r="J822" s="2">
        <f t="shared" si="164"/>
        <v>0.49842043505731565</v>
      </c>
      <c r="K822" s="2">
        <f t="shared" si="165"/>
        <v>0.42332340463940787</v>
      </c>
      <c r="L822" s="2">
        <f t="shared" si="166"/>
        <v>6.4446249661521793E-2</v>
      </c>
      <c r="M822" s="2">
        <f t="shared" si="167"/>
        <v>1.3809910641754741E-2</v>
      </c>
      <c r="N822" s="1">
        <v>5522</v>
      </c>
      <c r="O822" s="1">
        <v>4690</v>
      </c>
      <c r="P822" s="1">
        <v>714</v>
      </c>
      <c r="Q822" s="1">
        <v>0</v>
      </c>
      <c r="R822" s="1">
        <v>76</v>
      </c>
      <c r="S822" s="68"/>
      <c r="T822" s="1">
        <v>14</v>
      </c>
      <c r="U822" s="1">
        <v>5</v>
      </c>
      <c r="V822" s="1"/>
      <c r="W822" s="1">
        <v>58</v>
      </c>
      <c r="X822" s="1"/>
      <c r="Y822" s="1"/>
      <c r="Z822" s="1"/>
      <c r="AA822" s="1"/>
      <c r="AB822" s="1"/>
      <c r="AG822" t="str">
        <f t="shared" si="157"/>
        <v>Hingham</v>
      </c>
      <c r="AH822" t="s">
        <v>2019</v>
      </c>
      <c r="AI822">
        <v>10</v>
      </c>
      <c r="AJ822" s="7"/>
      <c r="AK822" s="130">
        <v>25</v>
      </c>
      <c r="AL822" s="131">
        <v>23</v>
      </c>
      <c r="AM822" s="131">
        <v>50</v>
      </c>
      <c r="AN822" s="133">
        <v>30210</v>
      </c>
      <c r="AO822">
        <f t="shared" si="163"/>
        <v>25023</v>
      </c>
      <c r="AP822" t="s">
        <v>1579</v>
      </c>
    </row>
    <row r="823" spans="1:42" hidden="1" outlineLevel="1" x14ac:dyDescent="0.2">
      <c r="A823" s="69" t="s">
        <v>1419</v>
      </c>
      <c r="B823" s="10" t="s">
        <v>144</v>
      </c>
      <c r="C823" s="1">
        <f t="shared" si="156"/>
        <v>877</v>
      </c>
      <c r="D823" s="7">
        <f t="shared" si="158"/>
        <v>1</v>
      </c>
      <c r="E823" s="7">
        <f t="shared" si="159"/>
        <v>2</v>
      </c>
      <c r="F823" s="7">
        <f t="shared" si="160"/>
        <v>3</v>
      </c>
      <c r="G823" s="1">
        <f t="shared" si="161"/>
        <v>254</v>
      </c>
      <c r="H823" s="2">
        <f t="shared" si="162"/>
        <v>0.2896237172177879</v>
      </c>
      <c r="I823" s="8"/>
      <c r="J823" s="2">
        <f t="shared" si="164"/>
        <v>0.54047890535917897</v>
      </c>
      <c r="K823" s="2">
        <f t="shared" si="165"/>
        <v>0.25085518814139113</v>
      </c>
      <c r="L823" s="2">
        <f t="shared" si="166"/>
        <v>0.19840364880273662</v>
      </c>
      <c r="M823" s="2">
        <f t="shared" si="167"/>
        <v>1.0262257696693283E-2</v>
      </c>
      <c r="N823" s="1">
        <v>474</v>
      </c>
      <c r="O823" s="1">
        <v>220</v>
      </c>
      <c r="P823" s="1">
        <v>174</v>
      </c>
      <c r="Q823" s="1">
        <v>0</v>
      </c>
      <c r="R823" s="1">
        <v>4</v>
      </c>
      <c r="S823" s="68"/>
      <c r="T823" s="1">
        <v>2</v>
      </c>
      <c r="U823" s="1">
        <v>0</v>
      </c>
      <c r="V823" s="1"/>
      <c r="W823" s="1">
        <v>3</v>
      </c>
      <c r="X823" s="1"/>
      <c r="Y823" s="1"/>
      <c r="Z823" s="1"/>
      <c r="AA823" s="1"/>
      <c r="AB823" s="1"/>
      <c r="AG823" t="str">
        <f t="shared" si="157"/>
        <v>Hinsdale</v>
      </c>
      <c r="AH823" t="s">
        <v>1296</v>
      </c>
      <c r="AI823">
        <v>1</v>
      </c>
      <c r="AJ823" s="7"/>
      <c r="AK823" s="130">
        <v>25</v>
      </c>
      <c r="AL823" s="131">
        <v>3</v>
      </c>
      <c r="AM823" s="131">
        <v>55</v>
      </c>
      <c r="AN823" s="133">
        <v>30315</v>
      </c>
      <c r="AO823">
        <f t="shared" si="163"/>
        <v>25003</v>
      </c>
      <c r="AP823" t="s">
        <v>1579</v>
      </c>
    </row>
    <row r="824" spans="1:42" hidden="1" outlineLevel="1" x14ac:dyDescent="0.2">
      <c r="A824" s="69" t="s">
        <v>232</v>
      </c>
      <c r="B824" s="10" t="s">
        <v>144</v>
      </c>
      <c r="C824" s="1">
        <f t="shared" si="156"/>
        <v>4896</v>
      </c>
      <c r="D824" s="7">
        <f t="shared" si="158"/>
        <v>1</v>
      </c>
      <c r="E824" s="7">
        <f t="shared" si="159"/>
        <v>2</v>
      </c>
      <c r="F824" s="7">
        <f t="shared" si="160"/>
        <v>3</v>
      </c>
      <c r="G824" s="1">
        <f t="shared" si="161"/>
        <v>1577</v>
      </c>
      <c r="H824" s="2">
        <f t="shared" si="162"/>
        <v>0.3220996732026144</v>
      </c>
      <c r="I824" s="8"/>
      <c r="J824" s="2">
        <f t="shared" si="164"/>
        <v>0.60273692810457513</v>
      </c>
      <c r="K824" s="2">
        <f t="shared" si="165"/>
        <v>0.28063725490196079</v>
      </c>
      <c r="L824" s="2">
        <f t="shared" si="166"/>
        <v>0.10866013071895425</v>
      </c>
      <c r="M824" s="2">
        <f t="shared" si="167"/>
        <v>7.9656862745098311E-3</v>
      </c>
      <c r="N824" s="1">
        <v>2951</v>
      </c>
      <c r="O824" s="1">
        <v>1374</v>
      </c>
      <c r="P824" s="1">
        <v>532</v>
      </c>
      <c r="Q824" s="1">
        <v>2</v>
      </c>
      <c r="R824" s="1">
        <v>28</v>
      </c>
      <c r="S824" s="68"/>
      <c r="T824" s="1">
        <v>1</v>
      </c>
      <c r="U824" s="1">
        <v>4</v>
      </c>
      <c r="V824" s="1"/>
      <c r="W824" s="1">
        <v>4</v>
      </c>
      <c r="X824" s="1"/>
      <c r="Y824" s="1"/>
      <c r="Z824" s="1"/>
      <c r="AA824" s="1"/>
      <c r="AB824" s="1"/>
      <c r="AG824" t="str">
        <f t="shared" si="157"/>
        <v>Holbrook</v>
      </c>
      <c r="AH824" t="s">
        <v>345</v>
      </c>
      <c r="AI824">
        <v>10</v>
      </c>
      <c r="AJ824" s="7"/>
      <c r="AK824" s="130">
        <v>25</v>
      </c>
      <c r="AL824" s="131">
        <v>21</v>
      </c>
      <c r="AM824" s="131">
        <v>55</v>
      </c>
      <c r="AN824" s="133">
        <v>30455</v>
      </c>
      <c r="AO824">
        <f t="shared" si="163"/>
        <v>25021</v>
      </c>
      <c r="AP824" t="s">
        <v>1579</v>
      </c>
    </row>
    <row r="825" spans="1:42" hidden="1" outlineLevel="1" x14ac:dyDescent="0.2">
      <c r="A825" s="69" t="s">
        <v>233</v>
      </c>
      <c r="B825" s="10" t="s">
        <v>144</v>
      </c>
      <c r="C825" s="1">
        <f t="shared" si="156"/>
        <v>8129</v>
      </c>
      <c r="D825" s="7">
        <f t="shared" si="158"/>
        <v>1</v>
      </c>
      <c r="E825" s="7">
        <f t="shared" si="159"/>
        <v>2</v>
      </c>
      <c r="F825" s="7">
        <f t="shared" si="160"/>
        <v>3</v>
      </c>
      <c r="G825" s="1">
        <f t="shared" si="161"/>
        <v>681</v>
      </c>
      <c r="H825" s="2">
        <f t="shared" si="162"/>
        <v>8.3774141960880802E-2</v>
      </c>
      <c r="I825" s="8"/>
      <c r="J825" s="2">
        <f t="shared" si="164"/>
        <v>0.4977241973182433</v>
      </c>
      <c r="K825" s="2">
        <f t="shared" si="165"/>
        <v>0.41395005535736251</v>
      </c>
      <c r="L825" s="2">
        <f t="shared" si="166"/>
        <v>7.7992372985607086E-2</v>
      </c>
      <c r="M825" s="2">
        <f t="shared" si="167"/>
        <v>1.0333374338787046E-2</v>
      </c>
      <c r="N825" s="1">
        <v>4046</v>
      </c>
      <c r="O825" s="1">
        <v>3365</v>
      </c>
      <c r="P825" s="1">
        <v>634</v>
      </c>
      <c r="Q825" s="1">
        <v>7</v>
      </c>
      <c r="R825" s="1">
        <v>48</v>
      </c>
      <c r="S825" s="68"/>
      <c r="T825" s="1">
        <v>17</v>
      </c>
      <c r="U825" s="1">
        <v>7</v>
      </c>
      <c r="V825" s="1"/>
      <c r="W825" s="1">
        <v>5</v>
      </c>
      <c r="X825" s="1"/>
      <c r="Y825" s="1"/>
      <c r="Z825" s="1"/>
      <c r="AA825" s="1"/>
      <c r="AB825" s="1"/>
      <c r="AG825" t="str">
        <f t="shared" si="157"/>
        <v>Holden</v>
      </c>
      <c r="AH825" s="10" t="s">
        <v>1371</v>
      </c>
      <c r="AI825" s="10">
        <v>3</v>
      </c>
      <c r="AJ825" s="7"/>
      <c r="AK825" s="130">
        <v>25</v>
      </c>
      <c r="AL825" s="131">
        <v>27</v>
      </c>
      <c r="AM825" s="131">
        <v>100</v>
      </c>
      <c r="AN825" s="133">
        <v>30560</v>
      </c>
      <c r="AO825">
        <f t="shared" si="163"/>
        <v>25027</v>
      </c>
      <c r="AP825" t="s">
        <v>1579</v>
      </c>
    </row>
    <row r="826" spans="1:42" hidden="1" outlineLevel="1" x14ac:dyDescent="0.2">
      <c r="A826" s="69" t="s">
        <v>439</v>
      </c>
      <c r="B826" s="10" t="s">
        <v>144</v>
      </c>
      <c r="C826" s="1">
        <f t="shared" si="156"/>
        <v>944</v>
      </c>
      <c r="D826" s="7">
        <f t="shared" si="158"/>
        <v>1</v>
      </c>
      <c r="E826" s="7">
        <f t="shared" si="159"/>
        <v>2</v>
      </c>
      <c r="F826" s="7">
        <f t="shared" si="160"/>
        <v>3</v>
      </c>
      <c r="G826" s="1">
        <f t="shared" si="161"/>
        <v>182</v>
      </c>
      <c r="H826" s="2">
        <f t="shared" si="162"/>
        <v>0.19279661016949154</v>
      </c>
      <c r="I826" s="8"/>
      <c r="J826" s="2">
        <f t="shared" si="164"/>
        <v>0.49682203389830509</v>
      </c>
      <c r="K826" s="2">
        <f t="shared" si="165"/>
        <v>0.30402542372881358</v>
      </c>
      <c r="L826" s="2">
        <f t="shared" si="166"/>
        <v>0.18114406779661016</v>
      </c>
      <c r="M826" s="2">
        <f t="shared" si="167"/>
        <v>1.8008474576271111E-2</v>
      </c>
      <c r="N826" s="1">
        <v>469</v>
      </c>
      <c r="O826" s="1">
        <v>287</v>
      </c>
      <c r="P826" s="1">
        <v>171</v>
      </c>
      <c r="Q826" s="1">
        <v>0</v>
      </c>
      <c r="R826" s="1">
        <v>8</v>
      </c>
      <c r="S826" s="68"/>
      <c r="T826" s="1">
        <v>3</v>
      </c>
      <c r="U826" s="1">
        <v>0</v>
      </c>
      <c r="V826" s="1"/>
      <c r="W826" s="1">
        <v>6</v>
      </c>
      <c r="X826" s="1"/>
      <c r="Y826" s="1"/>
      <c r="Z826" s="1"/>
      <c r="AA826" s="1"/>
      <c r="AB826" s="1"/>
      <c r="AG826" t="str">
        <f t="shared" si="157"/>
        <v>Holland</v>
      </c>
      <c r="AH826" t="s">
        <v>715</v>
      </c>
      <c r="AI826">
        <v>2</v>
      </c>
      <c r="AJ826" s="7"/>
      <c r="AK826" s="130">
        <v>25</v>
      </c>
      <c r="AL826" s="131">
        <v>13</v>
      </c>
      <c r="AM826" s="131">
        <v>45</v>
      </c>
      <c r="AN826" s="133">
        <v>30665</v>
      </c>
      <c r="AO826">
        <f t="shared" si="163"/>
        <v>25013</v>
      </c>
      <c r="AP826" t="s">
        <v>1579</v>
      </c>
    </row>
    <row r="827" spans="1:42" hidden="1" outlineLevel="1" x14ac:dyDescent="0.2">
      <c r="A827" s="69" t="s">
        <v>500</v>
      </c>
      <c r="B827" s="10" t="s">
        <v>144</v>
      </c>
      <c r="C827" s="1">
        <f t="shared" si="156"/>
        <v>7089</v>
      </c>
      <c r="D827" s="7">
        <f t="shared" si="158"/>
        <v>1</v>
      </c>
      <c r="E827" s="7">
        <f t="shared" si="159"/>
        <v>2</v>
      </c>
      <c r="F827" s="7">
        <f t="shared" si="160"/>
        <v>3</v>
      </c>
      <c r="G827" s="1">
        <f t="shared" si="161"/>
        <v>1990</v>
      </c>
      <c r="H827" s="2">
        <f t="shared" si="162"/>
        <v>0.28071660318803782</v>
      </c>
      <c r="I827" s="8"/>
      <c r="J827" s="2">
        <f t="shared" si="164"/>
        <v>0.59190294822965162</v>
      </c>
      <c r="K827" s="2">
        <f t="shared" si="165"/>
        <v>0.31118634504161374</v>
      </c>
      <c r="L827" s="2">
        <f t="shared" si="166"/>
        <v>7.7726054450557205E-2</v>
      </c>
      <c r="M827" s="2">
        <f t="shared" si="167"/>
        <v>1.9184652278177436E-2</v>
      </c>
      <c r="N827" s="1">
        <v>4196</v>
      </c>
      <c r="O827" s="1">
        <v>2206</v>
      </c>
      <c r="P827" s="1">
        <v>551</v>
      </c>
      <c r="Q827" s="1">
        <v>0</v>
      </c>
      <c r="R827" s="1">
        <v>76</v>
      </c>
      <c r="S827" s="68"/>
      <c r="T827" s="1">
        <v>12</v>
      </c>
      <c r="U827" s="1">
        <v>7</v>
      </c>
      <c r="V827" s="1"/>
      <c r="W827" s="1">
        <v>41</v>
      </c>
      <c r="X827" s="1"/>
      <c r="Y827" s="1"/>
      <c r="Z827" s="1"/>
      <c r="AA827" s="1"/>
      <c r="AB827" s="1"/>
      <c r="AG827" t="str">
        <f t="shared" si="157"/>
        <v>Holliston</v>
      </c>
      <c r="AH827" t="s">
        <v>1664</v>
      </c>
      <c r="AI827">
        <v>3</v>
      </c>
      <c r="AJ827" s="7"/>
      <c r="AK827" s="130">
        <v>25</v>
      </c>
      <c r="AL827" s="131">
        <v>17</v>
      </c>
      <c r="AM827" s="131">
        <v>100</v>
      </c>
      <c r="AN827" s="133">
        <v>30700</v>
      </c>
      <c r="AO827">
        <f t="shared" si="163"/>
        <v>25017</v>
      </c>
      <c r="AP827" t="s">
        <v>1579</v>
      </c>
    </row>
    <row r="828" spans="1:42" hidden="1" outlineLevel="1" x14ac:dyDescent="0.2">
      <c r="A828" s="69" t="s">
        <v>501</v>
      </c>
      <c r="B828" s="10" t="s">
        <v>144</v>
      </c>
      <c r="C828" s="1">
        <f t="shared" si="156"/>
        <v>14294</v>
      </c>
      <c r="D828" s="7">
        <f t="shared" si="158"/>
        <v>1</v>
      </c>
      <c r="E828" s="7">
        <f t="shared" si="159"/>
        <v>2</v>
      </c>
      <c r="F828" s="7">
        <f t="shared" si="160"/>
        <v>3</v>
      </c>
      <c r="G828" s="1">
        <f t="shared" si="161"/>
        <v>6844</v>
      </c>
      <c r="H828" s="2">
        <f t="shared" si="162"/>
        <v>0.47880229466909191</v>
      </c>
      <c r="I828" s="8"/>
      <c r="J828" s="2">
        <f t="shared" si="164"/>
        <v>0.69007975374282915</v>
      </c>
      <c r="K828" s="2">
        <f t="shared" si="165"/>
        <v>0.21127745907373724</v>
      </c>
      <c r="L828" s="2">
        <f t="shared" si="166"/>
        <v>8.0453337064502584E-2</v>
      </c>
      <c r="M828" s="2">
        <f t="shared" si="167"/>
        <v>1.8189450118931028E-2</v>
      </c>
      <c r="N828" s="1">
        <v>9864</v>
      </c>
      <c r="O828" s="1">
        <v>3020</v>
      </c>
      <c r="P828" s="1">
        <v>1150</v>
      </c>
      <c r="Q828" s="1">
        <v>43</v>
      </c>
      <c r="R828" s="1">
        <v>174</v>
      </c>
      <c r="S828" s="68"/>
      <c r="T828" s="1">
        <v>21</v>
      </c>
      <c r="U828" s="1">
        <v>11</v>
      </c>
      <c r="V828" s="1"/>
      <c r="W828" s="1">
        <v>11</v>
      </c>
      <c r="X828" s="1"/>
      <c r="Y828" s="1"/>
      <c r="Z828" s="1"/>
      <c r="AA828" s="1"/>
      <c r="AB828" s="1"/>
      <c r="AG828" t="str">
        <f t="shared" si="157"/>
        <v>Holyoke</v>
      </c>
      <c r="AH828" t="s">
        <v>715</v>
      </c>
      <c r="AI828">
        <v>1</v>
      </c>
      <c r="AJ828" s="7"/>
      <c r="AK828" s="130">
        <v>25</v>
      </c>
      <c r="AL828" s="131">
        <v>13</v>
      </c>
      <c r="AM828" s="131">
        <v>50</v>
      </c>
      <c r="AN828" s="133">
        <v>30840</v>
      </c>
      <c r="AO828">
        <f t="shared" si="163"/>
        <v>25013</v>
      </c>
      <c r="AP828" t="s">
        <v>2331</v>
      </c>
    </row>
    <row r="829" spans="1:42" hidden="1" outlineLevel="1" x14ac:dyDescent="0.2">
      <c r="A829" s="69" t="s">
        <v>1928</v>
      </c>
      <c r="B829" s="10" t="s">
        <v>144</v>
      </c>
      <c r="C829" s="1">
        <f t="shared" si="156"/>
        <v>2862</v>
      </c>
      <c r="D829" s="7">
        <f t="shared" si="158"/>
        <v>1</v>
      </c>
      <c r="E829" s="7">
        <f t="shared" si="159"/>
        <v>2</v>
      </c>
      <c r="F829" s="7">
        <f t="shared" si="160"/>
        <v>3</v>
      </c>
      <c r="G829" s="1">
        <f t="shared" si="161"/>
        <v>858</v>
      </c>
      <c r="H829" s="2">
        <f t="shared" si="162"/>
        <v>0.29979035639412999</v>
      </c>
      <c r="I829" s="8"/>
      <c r="J829" s="2">
        <f t="shared" si="164"/>
        <v>0.59923130677847658</v>
      </c>
      <c r="K829" s="2">
        <f t="shared" si="165"/>
        <v>0.29944095038434659</v>
      </c>
      <c r="L829" s="2">
        <f t="shared" si="166"/>
        <v>9.6436058700209645E-2</v>
      </c>
      <c r="M829" s="2">
        <f t="shared" si="167"/>
        <v>4.891684136967181E-3</v>
      </c>
      <c r="N829" s="1">
        <v>1715</v>
      </c>
      <c r="O829" s="1">
        <v>857</v>
      </c>
      <c r="P829" s="1">
        <v>276</v>
      </c>
      <c r="Q829" s="1">
        <v>0</v>
      </c>
      <c r="R829" s="1">
        <v>10</v>
      </c>
      <c r="S829" s="68"/>
      <c r="T829" s="1">
        <v>3</v>
      </c>
      <c r="U829" s="1">
        <v>1</v>
      </c>
      <c r="V829" s="1"/>
      <c r="W829" s="1">
        <v>0</v>
      </c>
      <c r="X829" s="1"/>
      <c r="Y829" s="1"/>
      <c r="Z829" s="1"/>
      <c r="AA829" s="1"/>
      <c r="AB829" s="1"/>
      <c r="AG829" t="str">
        <f t="shared" si="157"/>
        <v>Hopedale</v>
      </c>
      <c r="AH829" s="10" t="s">
        <v>1371</v>
      </c>
      <c r="AI829" s="10">
        <v>3</v>
      </c>
      <c r="AJ829" s="7"/>
      <c r="AK829" s="130">
        <v>25</v>
      </c>
      <c r="AL829" s="131">
        <v>27</v>
      </c>
      <c r="AM829" s="131">
        <v>105</v>
      </c>
      <c r="AN829" s="133">
        <v>30945</v>
      </c>
      <c r="AO829">
        <f t="shared" si="163"/>
        <v>25027</v>
      </c>
      <c r="AP829" t="s">
        <v>1579</v>
      </c>
    </row>
    <row r="830" spans="1:42" hidden="1" outlineLevel="1" x14ac:dyDescent="0.2">
      <c r="A830" s="69" t="s">
        <v>1156</v>
      </c>
      <c r="B830" s="10" t="s">
        <v>144</v>
      </c>
      <c r="C830" s="1">
        <f t="shared" si="156"/>
        <v>5899</v>
      </c>
      <c r="D830" s="7">
        <f t="shared" si="158"/>
        <v>1</v>
      </c>
      <c r="E830" s="7">
        <f t="shared" si="159"/>
        <v>2</v>
      </c>
      <c r="F830" s="7">
        <f t="shared" si="160"/>
        <v>3</v>
      </c>
      <c r="G830" s="1">
        <f t="shared" si="161"/>
        <v>1101</v>
      </c>
      <c r="H830" s="2">
        <f t="shared" si="162"/>
        <v>0.18664180369554162</v>
      </c>
      <c r="I830" s="8"/>
      <c r="J830" s="2">
        <f t="shared" si="164"/>
        <v>0.54229530428886252</v>
      </c>
      <c r="K830" s="2">
        <f t="shared" si="165"/>
        <v>0.3556535005933209</v>
      </c>
      <c r="L830" s="2">
        <f t="shared" si="166"/>
        <v>8.4421088320054252E-2</v>
      </c>
      <c r="M830" s="2">
        <f t="shared" si="167"/>
        <v>1.7630106797762321E-2</v>
      </c>
      <c r="N830" s="1">
        <v>3199</v>
      </c>
      <c r="O830" s="1">
        <v>2098</v>
      </c>
      <c r="P830" s="1">
        <v>498</v>
      </c>
      <c r="Q830" s="1">
        <v>17</v>
      </c>
      <c r="R830" s="1">
        <v>52</v>
      </c>
      <c r="S830" s="68"/>
      <c r="T830" s="1">
        <v>14</v>
      </c>
      <c r="U830" s="1">
        <v>4</v>
      </c>
      <c r="V830" s="1"/>
      <c r="W830" s="1">
        <v>17</v>
      </c>
      <c r="X830" s="1"/>
      <c r="Y830" s="1"/>
      <c r="Z830" s="1"/>
      <c r="AA830" s="1"/>
      <c r="AB830" s="1"/>
      <c r="AG830" t="str">
        <f t="shared" si="157"/>
        <v>Hopkinton</v>
      </c>
      <c r="AH830" t="s">
        <v>1664</v>
      </c>
      <c r="AI830">
        <v>3</v>
      </c>
      <c r="AJ830" s="7"/>
      <c r="AK830" s="130">
        <v>25</v>
      </c>
      <c r="AL830" s="131">
        <v>17</v>
      </c>
      <c r="AM830" s="131">
        <v>105</v>
      </c>
      <c r="AN830" s="133">
        <v>31085</v>
      </c>
      <c r="AO830">
        <f t="shared" si="163"/>
        <v>25017</v>
      </c>
      <c r="AP830" t="s">
        <v>1579</v>
      </c>
    </row>
    <row r="831" spans="1:42" hidden="1" outlineLevel="1" x14ac:dyDescent="0.2">
      <c r="A831" s="69" t="s">
        <v>1929</v>
      </c>
      <c r="B831" s="10" t="s">
        <v>144</v>
      </c>
      <c r="C831" s="1">
        <f t="shared" ref="C831:C894" si="168">SUM(N831:AE831)</f>
        <v>1627</v>
      </c>
      <c r="D831" s="7">
        <f t="shared" si="158"/>
        <v>1</v>
      </c>
      <c r="E831" s="7">
        <f t="shared" si="159"/>
        <v>2</v>
      </c>
      <c r="F831" s="7">
        <f t="shared" si="160"/>
        <v>3</v>
      </c>
      <c r="G831" s="1">
        <f t="shared" si="161"/>
        <v>299</v>
      </c>
      <c r="H831" s="2">
        <f t="shared" si="162"/>
        <v>0.18377381684081132</v>
      </c>
      <c r="I831" s="8"/>
      <c r="J831" s="2">
        <f t="shared" si="164"/>
        <v>0.50460971112476949</v>
      </c>
      <c r="K831" s="2">
        <f t="shared" si="165"/>
        <v>0.3208358942839582</v>
      </c>
      <c r="L831" s="2">
        <f t="shared" si="166"/>
        <v>0.15611555009219422</v>
      </c>
      <c r="M831" s="2">
        <f t="shared" si="167"/>
        <v>1.8438844499078094E-2</v>
      </c>
      <c r="N831" s="1">
        <v>821</v>
      </c>
      <c r="O831" s="1">
        <v>522</v>
      </c>
      <c r="P831" s="1">
        <v>254</v>
      </c>
      <c r="Q831" s="1">
        <v>0</v>
      </c>
      <c r="R831" s="1">
        <v>16</v>
      </c>
      <c r="S831" s="68"/>
      <c r="T831" s="1">
        <v>1</v>
      </c>
      <c r="U831" s="1">
        <v>1</v>
      </c>
      <c r="V831" s="1"/>
      <c r="W831" s="1">
        <v>12</v>
      </c>
      <c r="X831" s="1"/>
      <c r="Y831" s="1"/>
      <c r="Z831" s="1"/>
      <c r="AA831" s="1"/>
      <c r="AB831" s="1"/>
      <c r="AG831" t="str">
        <f t="shared" si="157"/>
        <v>Hubbardston</v>
      </c>
      <c r="AH831" s="10" t="s">
        <v>1371</v>
      </c>
      <c r="AI831" s="10">
        <v>1</v>
      </c>
      <c r="AJ831" s="7"/>
      <c r="AK831" s="130">
        <v>25</v>
      </c>
      <c r="AL831" s="131">
        <v>27</v>
      </c>
      <c r="AM831" s="131">
        <v>110</v>
      </c>
      <c r="AN831" s="133">
        <v>31435</v>
      </c>
      <c r="AO831">
        <f t="shared" si="163"/>
        <v>25027</v>
      </c>
      <c r="AP831" t="s">
        <v>1579</v>
      </c>
    </row>
    <row r="832" spans="1:42" hidden="1" outlineLevel="1" x14ac:dyDescent="0.2">
      <c r="A832" s="69" t="s">
        <v>811</v>
      </c>
      <c r="B832" s="10" t="s">
        <v>144</v>
      </c>
      <c r="C832" s="1">
        <f t="shared" si="168"/>
        <v>7538</v>
      </c>
      <c r="D832" s="7">
        <f t="shared" si="158"/>
        <v>1</v>
      </c>
      <c r="E832" s="7">
        <f t="shared" si="159"/>
        <v>2</v>
      </c>
      <c r="F832" s="7">
        <f t="shared" si="160"/>
        <v>3</v>
      </c>
      <c r="G832" s="1">
        <f t="shared" si="161"/>
        <v>2538</v>
      </c>
      <c r="H832" s="2">
        <f t="shared" si="162"/>
        <v>0.33669408331122314</v>
      </c>
      <c r="I832" s="8"/>
      <c r="J832" s="2">
        <f t="shared" si="164"/>
        <v>0.61170071637039003</v>
      </c>
      <c r="K832" s="2">
        <f t="shared" si="165"/>
        <v>0.27500663305916689</v>
      </c>
      <c r="L832" s="2">
        <f t="shared" si="166"/>
        <v>9.8567259219952241E-2</v>
      </c>
      <c r="M832" s="2">
        <f t="shared" si="167"/>
        <v>1.4725391350490835E-2</v>
      </c>
      <c r="N832" s="1">
        <v>4611</v>
      </c>
      <c r="O832" s="1">
        <v>2073</v>
      </c>
      <c r="P832" s="1">
        <v>743</v>
      </c>
      <c r="Q832" s="1">
        <v>6</v>
      </c>
      <c r="R832" s="1">
        <v>73</v>
      </c>
      <c r="S832" s="68"/>
      <c r="T832" s="1">
        <v>14</v>
      </c>
      <c r="U832" s="1">
        <v>6</v>
      </c>
      <c r="V832" s="1"/>
      <c r="W832" s="1">
        <v>12</v>
      </c>
      <c r="X832" s="1"/>
      <c r="Y832" s="1"/>
      <c r="Z832" s="1"/>
      <c r="AA832" s="1"/>
      <c r="AB832" s="1"/>
      <c r="AG832" t="str">
        <f t="shared" ref="AG832:AG895" si="169">A832</f>
        <v>Hudson</v>
      </c>
      <c r="AH832" t="s">
        <v>1664</v>
      </c>
      <c r="AI832">
        <v>5</v>
      </c>
      <c r="AJ832" s="7"/>
      <c r="AK832" s="130">
        <v>25</v>
      </c>
      <c r="AL832" s="131">
        <v>17</v>
      </c>
      <c r="AM832" s="131">
        <v>110</v>
      </c>
      <c r="AN832" s="133">
        <v>31540</v>
      </c>
      <c r="AO832">
        <f t="shared" si="163"/>
        <v>25017</v>
      </c>
      <c r="AP832" t="s">
        <v>1579</v>
      </c>
    </row>
    <row r="833" spans="1:42" hidden="1" outlineLevel="1" x14ac:dyDescent="0.2">
      <c r="A833" s="69" t="s">
        <v>1930</v>
      </c>
      <c r="B833" s="10" t="s">
        <v>144</v>
      </c>
      <c r="C833" s="1">
        <f t="shared" si="168"/>
        <v>4790</v>
      </c>
      <c r="D833" s="7">
        <f t="shared" si="158"/>
        <v>1</v>
      </c>
      <c r="E833" s="7">
        <f t="shared" si="159"/>
        <v>2</v>
      </c>
      <c r="F833" s="7">
        <f t="shared" si="160"/>
        <v>3</v>
      </c>
      <c r="G833" s="1">
        <f t="shared" si="161"/>
        <v>2063</v>
      </c>
      <c r="H833" s="2">
        <f t="shared" si="162"/>
        <v>0.43068893528183716</v>
      </c>
      <c r="I833" s="8"/>
      <c r="J833" s="2">
        <f t="shared" si="164"/>
        <v>0.65845511482254693</v>
      </c>
      <c r="K833" s="2">
        <f t="shared" si="165"/>
        <v>0.22776617954070982</v>
      </c>
      <c r="L833" s="2">
        <f t="shared" si="166"/>
        <v>9.7703549060542794E-2</v>
      </c>
      <c r="M833" s="2">
        <f t="shared" si="167"/>
        <v>1.6075156576200456E-2</v>
      </c>
      <c r="N833" s="1">
        <v>3154</v>
      </c>
      <c r="O833" s="1">
        <v>1091</v>
      </c>
      <c r="P833" s="1">
        <v>468</v>
      </c>
      <c r="Q833" s="1">
        <v>0</v>
      </c>
      <c r="R833" s="1">
        <v>59</v>
      </c>
      <c r="S833" s="68"/>
      <c r="T833" s="1">
        <v>13</v>
      </c>
      <c r="U833" s="1">
        <v>5</v>
      </c>
      <c r="V833" s="1"/>
      <c r="W833" s="1">
        <v>0</v>
      </c>
      <c r="X833" s="1"/>
      <c r="Y833" s="1"/>
      <c r="Z833" s="1"/>
      <c r="AA833" s="1"/>
      <c r="AB833" s="1"/>
      <c r="AG833" t="str">
        <f t="shared" si="169"/>
        <v>Hull</v>
      </c>
      <c r="AH833" t="s">
        <v>2019</v>
      </c>
      <c r="AI833">
        <v>10</v>
      </c>
      <c r="AJ833" s="7"/>
      <c r="AK833" s="130">
        <v>25</v>
      </c>
      <c r="AL833" s="131">
        <v>23</v>
      </c>
      <c r="AM833" s="131">
        <v>55</v>
      </c>
      <c r="AN833" s="133">
        <v>31645</v>
      </c>
      <c r="AO833">
        <f t="shared" si="163"/>
        <v>25023</v>
      </c>
      <c r="AP833" t="s">
        <v>1579</v>
      </c>
    </row>
    <row r="834" spans="1:42" hidden="1" outlineLevel="1" x14ac:dyDescent="0.2">
      <c r="A834" s="69" t="s">
        <v>578</v>
      </c>
      <c r="B834" s="10" t="s">
        <v>144</v>
      </c>
      <c r="C834" s="1">
        <f t="shared" si="168"/>
        <v>873</v>
      </c>
      <c r="D834" s="7">
        <f t="shared" si="158"/>
        <v>1</v>
      </c>
      <c r="E834" s="7">
        <f t="shared" si="159"/>
        <v>2</v>
      </c>
      <c r="F834" s="7">
        <f t="shared" si="160"/>
        <v>3</v>
      </c>
      <c r="G834" s="1">
        <f t="shared" si="161"/>
        <v>117</v>
      </c>
      <c r="H834" s="2">
        <f t="shared" si="162"/>
        <v>0.13402061855670103</v>
      </c>
      <c r="I834" s="8"/>
      <c r="J834" s="2">
        <f t="shared" si="164"/>
        <v>0.47880870561282934</v>
      </c>
      <c r="K834" s="2">
        <f t="shared" si="165"/>
        <v>0.34478808705612829</v>
      </c>
      <c r="L834" s="2">
        <f t="shared" si="166"/>
        <v>0.15922107674684993</v>
      </c>
      <c r="M834" s="2">
        <f t="shared" si="167"/>
        <v>1.7182130584192379E-2</v>
      </c>
      <c r="N834" s="1">
        <v>418</v>
      </c>
      <c r="O834" s="1">
        <v>301</v>
      </c>
      <c r="P834" s="1">
        <v>139</v>
      </c>
      <c r="Q834" s="1">
        <v>0</v>
      </c>
      <c r="R834" s="1">
        <v>8</v>
      </c>
      <c r="S834" s="68"/>
      <c r="T834" s="1">
        <v>2</v>
      </c>
      <c r="U834" s="1">
        <v>1</v>
      </c>
      <c r="V834" s="1"/>
      <c r="W834" s="1">
        <v>4</v>
      </c>
      <c r="X834" s="1"/>
      <c r="Y834" s="1"/>
      <c r="Z834" s="1"/>
      <c r="AA834" s="1"/>
      <c r="AB834" s="1"/>
      <c r="AG834" t="str">
        <f t="shared" si="169"/>
        <v>Huntington</v>
      </c>
      <c r="AH834" t="s">
        <v>968</v>
      </c>
      <c r="AI834">
        <v>1</v>
      </c>
      <c r="AJ834" s="7"/>
      <c r="AK834" s="130">
        <v>25</v>
      </c>
      <c r="AL834" s="131">
        <v>15</v>
      </c>
      <c r="AM834" s="131">
        <v>50</v>
      </c>
      <c r="AN834" s="133">
        <v>31785</v>
      </c>
      <c r="AO834">
        <f t="shared" si="163"/>
        <v>25015</v>
      </c>
      <c r="AP834" t="s">
        <v>1579</v>
      </c>
    </row>
    <row r="835" spans="1:42" hidden="1" outlineLevel="1" x14ac:dyDescent="0.2">
      <c r="A835" s="69" t="s">
        <v>1931</v>
      </c>
      <c r="B835" s="10" t="s">
        <v>144</v>
      </c>
      <c r="C835" s="1">
        <f t="shared" si="168"/>
        <v>6852</v>
      </c>
      <c r="D835" s="7">
        <f t="shared" si="158"/>
        <v>1</v>
      </c>
      <c r="E835" s="7">
        <f t="shared" si="159"/>
        <v>2</v>
      </c>
      <c r="F835" s="7">
        <f t="shared" si="160"/>
        <v>3</v>
      </c>
      <c r="G835" s="1">
        <f t="shared" si="161"/>
        <v>1398</v>
      </c>
      <c r="H835" s="2">
        <f t="shared" si="162"/>
        <v>0.20402802101576181</v>
      </c>
      <c r="I835" s="8"/>
      <c r="J835" s="2">
        <f t="shared" si="164"/>
        <v>0.54830706363105663</v>
      </c>
      <c r="K835" s="2">
        <f t="shared" si="165"/>
        <v>0.34427904261529479</v>
      </c>
      <c r="L835" s="2">
        <f t="shared" si="166"/>
        <v>8.7273788674839467E-2</v>
      </c>
      <c r="M835" s="2">
        <f t="shared" si="167"/>
        <v>2.0140105078809104E-2</v>
      </c>
      <c r="N835" s="1">
        <v>3757</v>
      </c>
      <c r="O835" s="1">
        <v>2359</v>
      </c>
      <c r="P835" s="1">
        <v>598</v>
      </c>
      <c r="Q835" s="1">
        <v>0</v>
      </c>
      <c r="R835" s="1">
        <v>75</v>
      </c>
      <c r="S835" s="68"/>
      <c r="T835" s="1">
        <v>15</v>
      </c>
      <c r="U835" s="1">
        <v>12</v>
      </c>
      <c r="V835" s="1"/>
      <c r="W835" s="1">
        <v>36</v>
      </c>
      <c r="X835" s="1"/>
      <c r="Y835" s="1"/>
      <c r="Z835" s="1"/>
      <c r="AA835" s="1"/>
      <c r="AB835" s="1"/>
      <c r="AG835" t="str">
        <f t="shared" si="169"/>
        <v>Ipswich</v>
      </c>
      <c r="AH835" t="s">
        <v>1703</v>
      </c>
      <c r="AI835">
        <v>6</v>
      </c>
      <c r="AJ835" s="7"/>
      <c r="AK835" s="130">
        <v>25</v>
      </c>
      <c r="AL835" s="131">
        <v>9</v>
      </c>
      <c r="AM835" s="131">
        <v>60</v>
      </c>
      <c r="AN835" s="133">
        <v>32310</v>
      </c>
      <c r="AO835">
        <f t="shared" si="163"/>
        <v>25009</v>
      </c>
      <c r="AP835" t="s">
        <v>1579</v>
      </c>
    </row>
    <row r="836" spans="1:42" hidden="1" outlineLevel="1" x14ac:dyDescent="0.2">
      <c r="A836" s="69" t="s">
        <v>765</v>
      </c>
      <c r="B836" s="10" t="s">
        <v>144</v>
      </c>
      <c r="C836" s="1">
        <f t="shared" si="168"/>
        <v>4853</v>
      </c>
      <c r="D836" s="7">
        <f t="shared" si="158"/>
        <v>1</v>
      </c>
      <c r="E836" s="7">
        <f t="shared" si="159"/>
        <v>2</v>
      </c>
      <c r="F836" s="7">
        <f t="shared" si="160"/>
        <v>3</v>
      </c>
      <c r="G836" s="1">
        <f t="shared" si="161"/>
        <v>957</v>
      </c>
      <c r="H836" s="2">
        <f t="shared" si="162"/>
        <v>0.19719760972594272</v>
      </c>
      <c r="I836" s="8"/>
      <c r="J836" s="2">
        <f t="shared" si="164"/>
        <v>0.54213888316505254</v>
      </c>
      <c r="K836" s="2">
        <f t="shared" si="165"/>
        <v>0.34494127343910985</v>
      </c>
      <c r="L836" s="2">
        <f t="shared" si="166"/>
        <v>0.10241087986812281</v>
      </c>
      <c r="M836" s="2">
        <f t="shared" si="167"/>
        <v>1.0508963527714799E-2</v>
      </c>
      <c r="N836" s="1">
        <v>2631</v>
      </c>
      <c r="O836" s="1">
        <v>1674</v>
      </c>
      <c r="P836" s="1">
        <v>497</v>
      </c>
      <c r="Q836" s="1">
        <v>13</v>
      </c>
      <c r="R836" s="1">
        <v>28</v>
      </c>
      <c r="S836" s="68"/>
      <c r="T836" s="1">
        <v>6</v>
      </c>
      <c r="U836" s="1">
        <v>1</v>
      </c>
      <c r="V836" s="1"/>
      <c r="W836" s="1">
        <v>3</v>
      </c>
      <c r="X836" s="1"/>
      <c r="Y836" s="1"/>
      <c r="Z836" s="1"/>
      <c r="AA836" s="1"/>
      <c r="AB836" s="1"/>
      <c r="AG836" t="str">
        <f t="shared" si="169"/>
        <v>Kingston</v>
      </c>
      <c r="AH836" t="s">
        <v>2019</v>
      </c>
      <c r="AI836">
        <v>10</v>
      </c>
      <c r="AJ836" s="7"/>
      <c r="AK836" s="130">
        <v>25</v>
      </c>
      <c r="AL836" s="131">
        <v>23</v>
      </c>
      <c r="AM836" s="131">
        <v>60</v>
      </c>
      <c r="AN836" s="133">
        <v>33220</v>
      </c>
      <c r="AO836">
        <f t="shared" si="163"/>
        <v>25023</v>
      </c>
      <c r="AP836" t="s">
        <v>1579</v>
      </c>
    </row>
    <row r="837" spans="1:42" hidden="1" outlineLevel="1" x14ac:dyDescent="0.2">
      <c r="A837" s="69" t="s">
        <v>766</v>
      </c>
      <c r="B837" s="10" t="s">
        <v>144</v>
      </c>
      <c r="C837" s="1">
        <f t="shared" si="168"/>
        <v>4021</v>
      </c>
      <c r="D837" s="7">
        <f t="shared" si="158"/>
        <v>1</v>
      </c>
      <c r="E837" s="7">
        <f t="shared" si="159"/>
        <v>2</v>
      </c>
      <c r="F837" s="7">
        <f t="shared" si="160"/>
        <v>3</v>
      </c>
      <c r="G837" s="1">
        <f t="shared" si="161"/>
        <v>563</v>
      </c>
      <c r="H837" s="2">
        <f t="shared" si="162"/>
        <v>0.1400149216612783</v>
      </c>
      <c r="I837" s="8"/>
      <c r="J837" s="2">
        <f t="shared" si="164"/>
        <v>0.49589654314847054</v>
      </c>
      <c r="K837" s="2">
        <f t="shared" si="165"/>
        <v>0.35588162148719227</v>
      </c>
      <c r="L837" s="2">
        <f t="shared" si="166"/>
        <v>0.13205670231285749</v>
      </c>
      <c r="M837" s="2">
        <f t="shared" si="167"/>
        <v>1.6165133051479708E-2</v>
      </c>
      <c r="N837" s="1">
        <v>1994</v>
      </c>
      <c r="O837" s="1">
        <v>1431</v>
      </c>
      <c r="P837" s="1">
        <v>531</v>
      </c>
      <c r="Q837" s="1">
        <v>4</v>
      </c>
      <c r="R837" s="1">
        <v>45</v>
      </c>
      <c r="S837" s="68"/>
      <c r="T837" s="1">
        <v>7</v>
      </c>
      <c r="U837" s="1">
        <v>4</v>
      </c>
      <c r="V837" s="1"/>
      <c r="W837" s="1">
        <v>5</v>
      </c>
      <c r="X837" s="1"/>
      <c r="Y837" s="1"/>
      <c r="Z837" s="1"/>
      <c r="AA837" s="1"/>
      <c r="AB837" s="1"/>
      <c r="AG837" t="str">
        <f t="shared" si="169"/>
        <v>Lakeville</v>
      </c>
      <c r="AH837" t="s">
        <v>2019</v>
      </c>
      <c r="AI837">
        <v>4</v>
      </c>
      <c r="AJ837" s="7"/>
      <c r="AK837" s="130">
        <v>25</v>
      </c>
      <c r="AL837" s="131">
        <v>23</v>
      </c>
      <c r="AM837" s="131">
        <v>65</v>
      </c>
      <c r="AN837" s="133">
        <v>33920</v>
      </c>
      <c r="AO837">
        <f t="shared" si="163"/>
        <v>25023</v>
      </c>
      <c r="AP837" t="s">
        <v>1579</v>
      </c>
    </row>
    <row r="838" spans="1:42" hidden="1" outlineLevel="1" x14ac:dyDescent="0.2">
      <c r="A838" s="69" t="s">
        <v>2624</v>
      </c>
      <c r="B838" s="10" t="s">
        <v>144</v>
      </c>
      <c r="C838" s="1">
        <f t="shared" si="168"/>
        <v>2653</v>
      </c>
      <c r="D838" s="7">
        <f t="shared" si="158"/>
        <v>1</v>
      </c>
      <c r="E838" s="7">
        <f t="shared" si="159"/>
        <v>2</v>
      </c>
      <c r="F838" s="7">
        <f t="shared" si="160"/>
        <v>3</v>
      </c>
      <c r="G838" s="1">
        <f t="shared" si="161"/>
        <v>367</v>
      </c>
      <c r="H838" s="2">
        <f t="shared" si="162"/>
        <v>0.13833396155295891</v>
      </c>
      <c r="I838" s="8"/>
      <c r="J838" s="2">
        <f t="shared" si="164"/>
        <v>0.49905767056162836</v>
      </c>
      <c r="K838" s="2">
        <f t="shared" si="165"/>
        <v>0.36072370900866946</v>
      </c>
      <c r="L838" s="2">
        <f t="shared" si="166"/>
        <v>9.2348284960422161E-2</v>
      </c>
      <c r="M838" s="2">
        <f t="shared" si="167"/>
        <v>4.7870335469280073E-2</v>
      </c>
      <c r="N838" s="1">
        <v>1324</v>
      </c>
      <c r="O838" s="1">
        <v>957</v>
      </c>
      <c r="P838" s="1">
        <v>245</v>
      </c>
      <c r="Q838" s="1">
        <v>7</v>
      </c>
      <c r="R838" s="1">
        <v>25</v>
      </c>
      <c r="S838" s="68"/>
      <c r="T838" s="1">
        <v>60</v>
      </c>
      <c r="U838" s="1">
        <v>30</v>
      </c>
      <c r="V838" s="1"/>
      <c r="W838" s="1">
        <v>5</v>
      </c>
      <c r="X838" s="1"/>
      <c r="Y838" s="1"/>
      <c r="Z838" s="1"/>
      <c r="AA838" s="1"/>
      <c r="AB838" s="1"/>
      <c r="AG838" t="str">
        <f t="shared" si="169"/>
        <v>Lancaster</v>
      </c>
      <c r="AH838" s="10" t="s">
        <v>1371</v>
      </c>
      <c r="AI838" s="10" t="s">
        <v>997</v>
      </c>
      <c r="AJ838" s="7"/>
      <c r="AK838" s="130">
        <v>25</v>
      </c>
      <c r="AL838" s="131">
        <v>27</v>
      </c>
      <c r="AM838" s="131">
        <v>115</v>
      </c>
      <c r="AN838" s="133">
        <v>34165</v>
      </c>
      <c r="AO838">
        <f t="shared" si="163"/>
        <v>25027</v>
      </c>
      <c r="AP838" t="s">
        <v>1579</v>
      </c>
    </row>
    <row r="839" spans="1:42" hidden="1" outlineLevel="1" x14ac:dyDescent="0.2">
      <c r="A839" s="69" t="s">
        <v>1446</v>
      </c>
      <c r="B839" s="10" t="s">
        <v>144</v>
      </c>
      <c r="C839" s="1">
        <f t="shared" si="168"/>
        <v>1423</v>
      </c>
      <c r="D839" s="7">
        <f t="shared" si="158"/>
        <v>1</v>
      </c>
      <c r="E839" s="7">
        <f t="shared" si="159"/>
        <v>2</v>
      </c>
      <c r="F839" s="7">
        <f t="shared" si="160"/>
        <v>3</v>
      </c>
      <c r="G839" s="1">
        <f t="shared" si="161"/>
        <v>504</v>
      </c>
      <c r="H839" s="2">
        <f t="shared" si="162"/>
        <v>0.35418130709768098</v>
      </c>
      <c r="I839" s="8"/>
      <c r="J839" s="2">
        <f t="shared" si="164"/>
        <v>0.59030217849613498</v>
      </c>
      <c r="K839" s="2">
        <f t="shared" si="165"/>
        <v>0.23612087139845397</v>
      </c>
      <c r="L839" s="2">
        <f t="shared" si="166"/>
        <v>0.16936050597329586</v>
      </c>
      <c r="M839" s="2">
        <f t="shared" si="167"/>
        <v>4.2164441321151935E-3</v>
      </c>
      <c r="N839" s="1">
        <v>840</v>
      </c>
      <c r="O839" s="1">
        <v>336</v>
      </c>
      <c r="P839" s="1">
        <v>241</v>
      </c>
      <c r="Q839" s="1">
        <v>0</v>
      </c>
      <c r="R839" s="1">
        <v>3</v>
      </c>
      <c r="S839" s="68"/>
      <c r="T839" s="1">
        <v>1</v>
      </c>
      <c r="U839" s="1">
        <v>0</v>
      </c>
      <c r="V839" s="1"/>
      <c r="W839" s="1">
        <v>2</v>
      </c>
      <c r="X839" s="1"/>
      <c r="Y839" s="1"/>
      <c r="Z839" s="1"/>
      <c r="AA839" s="1"/>
      <c r="AB839" s="1"/>
      <c r="AG839" t="str">
        <f t="shared" si="169"/>
        <v>Lanesborough</v>
      </c>
      <c r="AH839" t="s">
        <v>1296</v>
      </c>
      <c r="AI839">
        <v>1</v>
      </c>
      <c r="AJ839" s="7"/>
      <c r="AK839" s="130">
        <v>25</v>
      </c>
      <c r="AL839" s="131">
        <v>3</v>
      </c>
      <c r="AM839" s="131">
        <v>60</v>
      </c>
      <c r="AN839" s="133">
        <v>34340</v>
      </c>
      <c r="AO839">
        <f t="shared" si="163"/>
        <v>25003</v>
      </c>
      <c r="AP839" t="s">
        <v>1579</v>
      </c>
    </row>
    <row r="840" spans="1:42" hidden="1" outlineLevel="1" x14ac:dyDescent="0.2">
      <c r="A840" s="69" t="s">
        <v>880</v>
      </c>
      <c r="B840" s="10" t="s">
        <v>144</v>
      </c>
      <c r="C840" s="1">
        <f t="shared" si="168"/>
        <v>12634</v>
      </c>
      <c r="D840" s="7">
        <f t="shared" si="158"/>
        <v>1</v>
      </c>
      <c r="E840" s="7">
        <f t="shared" si="159"/>
        <v>2</v>
      </c>
      <c r="F840" s="7">
        <f t="shared" si="160"/>
        <v>3</v>
      </c>
      <c r="G840" s="1">
        <f t="shared" si="161"/>
        <v>5811</v>
      </c>
      <c r="H840" s="2">
        <f t="shared" si="162"/>
        <v>0.4599493430425835</v>
      </c>
      <c r="I840" s="8"/>
      <c r="J840" s="2">
        <f t="shared" si="164"/>
        <v>0.68189013772360296</v>
      </c>
      <c r="K840" s="2">
        <f t="shared" si="165"/>
        <v>0.22194079468101946</v>
      </c>
      <c r="L840" s="2">
        <f t="shared" si="166"/>
        <v>8.6750039575747978E-2</v>
      </c>
      <c r="M840" s="2">
        <f t="shared" si="167"/>
        <v>9.4190280196295995E-3</v>
      </c>
      <c r="N840" s="1">
        <v>8615</v>
      </c>
      <c r="O840" s="1">
        <v>2804</v>
      </c>
      <c r="P840" s="1">
        <v>1096</v>
      </c>
      <c r="Q840" s="1">
        <v>6</v>
      </c>
      <c r="R840" s="1">
        <v>84</v>
      </c>
      <c r="S840" s="68"/>
      <c r="T840" s="1">
        <v>11</v>
      </c>
      <c r="U840" s="1">
        <v>15</v>
      </c>
      <c r="V840" s="1"/>
      <c r="W840" s="1">
        <v>3</v>
      </c>
      <c r="X840" s="1"/>
      <c r="Y840" s="1"/>
      <c r="Z840" s="1"/>
      <c r="AA840" s="1"/>
      <c r="AB840" s="1"/>
      <c r="AG840" t="str">
        <f t="shared" si="169"/>
        <v>Lawrence</v>
      </c>
      <c r="AH840" t="s">
        <v>1703</v>
      </c>
      <c r="AI840">
        <v>5</v>
      </c>
      <c r="AJ840" s="7"/>
      <c r="AK840" s="130">
        <v>25</v>
      </c>
      <c r="AL840" s="131">
        <v>9</v>
      </c>
      <c r="AM840" s="131">
        <v>65</v>
      </c>
      <c r="AN840" s="133">
        <v>34550</v>
      </c>
      <c r="AO840">
        <f t="shared" si="163"/>
        <v>25009</v>
      </c>
      <c r="AP840" t="s">
        <v>2331</v>
      </c>
    </row>
    <row r="841" spans="1:42" hidden="1" outlineLevel="1" x14ac:dyDescent="0.2">
      <c r="A841" s="69" t="s">
        <v>881</v>
      </c>
      <c r="B841" s="10" t="s">
        <v>144</v>
      </c>
      <c r="C841" s="1">
        <f t="shared" si="168"/>
        <v>2711</v>
      </c>
      <c r="D841" s="7">
        <f t="shared" si="158"/>
        <v>1</v>
      </c>
      <c r="E841" s="7">
        <f t="shared" si="159"/>
        <v>2</v>
      </c>
      <c r="F841" s="7">
        <f t="shared" si="160"/>
        <v>3</v>
      </c>
      <c r="G841" s="1">
        <f t="shared" si="161"/>
        <v>1081</v>
      </c>
      <c r="H841" s="2">
        <f t="shared" si="162"/>
        <v>0.39874585023976394</v>
      </c>
      <c r="I841" s="8"/>
      <c r="J841" s="2">
        <f t="shared" si="164"/>
        <v>0.62855035042419771</v>
      </c>
      <c r="K841" s="2">
        <f t="shared" si="165"/>
        <v>0.2298045001844338</v>
      </c>
      <c r="L841" s="2">
        <f t="shared" si="166"/>
        <v>0.13094798967170787</v>
      </c>
      <c r="M841" s="2">
        <f t="shared" si="167"/>
        <v>1.0697159719660621E-2</v>
      </c>
      <c r="N841" s="1">
        <v>1704</v>
      </c>
      <c r="O841" s="1">
        <v>623</v>
      </c>
      <c r="P841" s="1">
        <v>355</v>
      </c>
      <c r="Q841" s="1">
        <v>0</v>
      </c>
      <c r="R841" s="1">
        <v>10</v>
      </c>
      <c r="S841" s="68"/>
      <c r="T841" s="1">
        <v>8</v>
      </c>
      <c r="U841" s="1">
        <v>4</v>
      </c>
      <c r="V841" s="1"/>
      <c r="W841" s="1">
        <v>7</v>
      </c>
      <c r="X841" s="1"/>
      <c r="Y841" s="1"/>
      <c r="Z841" s="1"/>
      <c r="AA841" s="1"/>
      <c r="AB841" s="1"/>
      <c r="AG841" t="str">
        <f t="shared" si="169"/>
        <v>Lee</v>
      </c>
      <c r="AH841" t="s">
        <v>1296</v>
      </c>
      <c r="AI841">
        <v>1</v>
      </c>
      <c r="AJ841" s="7"/>
      <c r="AK841" s="130">
        <v>25</v>
      </c>
      <c r="AL841" s="131">
        <v>3</v>
      </c>
      <c r="AM841" s="131">
        <v>65</v>
      </c>
      <c r="AN841" s="133">
        <v>34655</v>
      </c>
      <c r="AO841">
        <f t="shared" si="163"/>
        <v>25003</v>
      </c>
      <c r="AP841" t="s">
        <v>1579</v>
      </c>
    </row>
    <row r="842" spans="1:42" hidden="1" outlineLevel="1" x14ac:dyDescent="0.2">
      <c r="A842" s="69" t="s">
        <v>854</v>
      </c>
      <c r="B842" s="10" t="s">
        <v>144</v>
      </c>
      <c r="C842" s="1">
        <f t="shared" si="168"/>
        <v>4516</v>
      </c>
      <c r="D842" s="7">
        <f t="shared" si="158"/>
        <v>1</v>
      </c>
      <c r="E842" s="7">
        <f t="shared" si="159"/>
        <v>2</v>
      </c>
      <c r="F842" s="7">
        <f t="shared" si="160"/>
        <v>3</v>
      </c>
      <c r="G842" s="1">
        <f t="shared" si="161"/>
        <v>1334</v>
      </c>
      <c r="H842" s="2">
        <f t="shared" si="162"/>
        <v>0.29539415411868908</v>
      </c>
      <c r="I842" s="8"/>
      <c r="J842" s="2">
        <f t="shared" si="164"/>
        <v>0.58348095659875998</v>
      </c>
      <c r="K842" s="2">
        <f t="shared" si="165"/>
        <v>0.28808680248007085</v>
      </c>
      <c r="L842" s="2">
        <f t="shared" si="166"/>
        <v>0.11713906111603188</v>
      </c>
      <c r="M842" s="2">
        <f t="shared" si="167"/>
        <v>1.1293179805137291E-2</v>
      </c>
      <c r="N842" s="1">
        <v>2635</v>
      </c>
      <c r="O842" s="1">
        <v>1301</v>
      </c>
      <c r="P842" s="1">
        <v>529</v>
      </c>
      <c r="Q842" s="1">
        <v>0</v>
      </c>
      <c r="R842" s="1">
        <v>33</v>
      </c>
      <c r="S842" s="68"/>
      <c r="T842" s="1">
        <v>5</v>
      </c>
      <c r="U842" s="1">
        <v>3</v>
      </c>
      <c r="V842" s="1"/>
      <c r="W842" s="1">
        <v>10</v>
      </c>
      <c r="X842" s="1"/>
      <c r="Y842" s="1"/>
      <c r="Z842" s="1"/>
      <c r="AA842" s="1"/>
      <c r="AB842" s="1"/>
      <c r="AG842" t="str">
        <f t="shared" si="169"/>
        <v>Leicester</v>
      </c>
      <c r="AH842" s="10" t="s">
        <v>1371</v>
      </c>
      <c r="AI842" s="10">
        <v>2</v>
      </c>
      <c r="AJ842" s="7"/>
      <c r="AK842" s="130">
        <v>25</v>
      </c>
      <c r="AL842" s="131">
        <v>27</v>
      </c>
      <c r="AM842" s="131">
        <v>120</v>
      </c>
      <c r="AN842" s="133">
        <v>34795</v>
      </c>
      <c r="AO842">
        <f t="shared" si="163"/>
        <v>25027</v>
      </c>
      <c r="AP842" t="s">
        <v>1579</v>
      </c>
    </row>
    <row r="843" spans="1:42" hidden="1" outlineLevel="1" x14ac:dyDescent="0.2">
      <c r="A843" s="69" t="s">
        <v>1447</v>
      </c>
      <c r="B843" s="10" t="s">
        <v>144</v>
      </c>
      <c r="C843" s="1">
        <f t="shared" si="168"/>
        <v>2751</v>
      </c>
      <c r="D843" s="7">
        <f t="shared" si="158"/>
        <v>1</v>
      </c>
      <c r="E843" s="7">
        <f t="shared" si="159"/>
        <v>2</v>
      </c>
      <c r="F843" s="7">
        <f t="shared" si="160"/>
        <v>3</v>
      </c>
      <c r="G843" s="1">
        <f t="shared" si="161"/>
        <v>959</v>
      </c>
      <c r="H843" s="2">
        <f t="shared" si="162"/>
        <v>0.34860050890585242</v>
      </c>
      <c r="I843" s="8"/>
      <c r="J843" s="2">
        <f t="shared" si="164"/>
        <v>0.61577608142493634</v>
      </c>
      <c r="K843" s="2">
        <f t="shared" si="165"/>
        <v>0.26717557251908397</v>
      </c>
      <c r="L843" s="2">
        <f t="shared" si="166"/>
        <v>0.10687022900763359</v>
      </c>
      <c r="M843" s="2">
        <f t="shared" si="167"/>
        <v>1.0178117048346105E-2</v>
      </c>
      <c r="N843" s="1">
        <v>1694</v>
      </c>
      <c r="O843" s="1">
        <v>735</v>
      </c>
      <c r="P843" s="1">
        <v>294</v>
      </c>
      <c r="Q843" s="1">
        <v>5</v>
      </c>
      <c r="R843" s="1">
        <v>9</v>
      </c>
      <c r="S843" s="68"/>
      <c r="T843" s="1">
        <v>9</v>
      </c>
      <c r="U843" s="1">
        <v>4</v>
      </c>
      <c r="V843" s="1"/>
      <c r="W843" s="1">
        <v>1</v>
      </c>
      <c r="X843" s="1"/>
      <c r="Y843" s="1"/>
      <c r="Z843" s="1"/>
      <c r="AA843" s="1"/>
      <c r="AB843" s="1"/>
      <c r="AG843" t="str">
        <f t="shared" si="169"/>
        <v>Lenox</v>
      </c>
      <c r="AH843" t="s">
        <v>1296</v>
      </c>
      <c r="AI843">
        <v>1</v>
      </c>
      <c r="AJ843" s="7"/>
      <c r="AK843" s="130">
        <v>25</v>
      </c>
      <c r="AL843" s="131">
        <v>3</v>
      </c>
      <c r="AM843" s="131">
        <v>70</v>
      </c>
      <c r="AN843" s="133">
        <v>34970</v>
      </c>
      <c r="AO843">
        <f t="shared" si="163"/>
        <v>25003</v>
      </c>
      <c r="AP843" t="s">
        <v>1579</v>
      </c>
    </row>
    <row r="844" spans="1:42" hidden="1" outlineLevel="1" x14ac:dyDescent="0.2">
      <c r="A844" s="69" t="s">
        <v>1448</v>
      </c>
      <c r="B844" s="10" t="s">
        <v>144</v>
      </c>
      <c r="C844" s="1">
        <f t="shared" si="168"/>
        <v>15318</v>
      </c>
      <c r="D844" s="7">
        <f t="shared" si="158"/>
        <v>1</v>
      </c>
      <c r="E844" s="7">
        <f t="shared" si="159"/>
        <v>2</v>
      </c>
      <c r="F844" s="7">
        <f t="shared" si="160"/>
        <v>3</v>
      </c>
      <c r="G844" s="1">
        <f t="shared" si="161"/>
        <v>5158</v>
      </c>
      <c r="H844" s="2">
        <f t="shared" si="162"/>
        <v>0.33672803238020627</v>
      </c>
      <c r="I844" s="8"/>
      <c r="J844" s="2">
        <f t="shared" si="164"/>
        <v>0.61052356704530619</v>
      </c>
      <c r="K844" s="2">
        <f t="shared" si="165"/>
        <v>0.27379553466509987</v>
      </c>
      <c r="L844" s="2">
        <f t="shared" si="166"/>
        <v>0.10588849719284502</v>
      </c>
      <c r="M844" s="2">
        <f t="shared" si="167"/>
        <v>9.7924010967489206E-3</v>
      </c>
      <c r="N844" s="1">
        <v>9352</v>
      </c>
      <c r="O844" s="1">
        <v>4194</v>
      </c>
      <c r="P844" s="1">
        <v>1622</v>
      </c>
      <c r="Q844" s="1">
        <v>1</v>
      </c>
      <c r="R844" s="1">
        <v>113</v>
      </c>
      <c r="S844" s="68"/>
      <c r="T844" s="1">
        <v>23</v>
      </c>
      <c r="U844" s="1">
        <v>8</v>
      </c>
      <c r="V844" s="1"/>
      <c r="W844" s="1">
        <v>5</v>
      </c>
      <c r="X844" s="1"/>
      <c r="Y844" s="1"/>
      <c r="Z844" s="1"/>
      <c r="AA844" s="1"/>
      <c r="AB844" s="1"/>
      <c r="AG844" t="str">
        <f t="shared" si="169"/>
        <v>Leominster</v>
      </c>
      <c r="AH844" s="10" t="s">
        <v>1371</v>
      </c>
      <c r="AI844" s="10">
        <v>1</v>
      </c>
      <c r="AJ844" s="7"/>
      <c r="AK844" s="130">
        <v>25</v>
      </c>
      <c r="AL844" s="131">
        <v>27</v>
      </c>
      <c r="AM844" s="131">
        <v>125</v>
      </c>
      <c r="AN844" s="133">
        <v>35075</v>
      </c>
      <c r="AO844">
        <f t="shared" si="163"/>
        <v>25027</v>
      </c>
      <c r="AP844" t="s">
        <v>2331</v>
      </c>
    </row>
    <row r="845" spans="1:42" hidden="1" outlineLevel="1" x14ac:dyDescent="0.2">
      <c r="A845" s="69" t="s">
        <v>2139</v>
      </c>
      <c r="B845" s="10" t="s">
        <v>144</v>
      </c>
      <c r="C845" s="1">
        <f t="shared" si="168"/>
        <v>1063</v>
      </c>
      <c r="D845" s="7">
        <f t="shared" si="158"/>
        <v>1</v>
      </c>
      <c r="E845" s="7">
        <f t="shared" si="159"/>
        <v>2</v>
      </c>
      <c r="F845" s="7">
        <f t="shared" si="160"/>
        <v>4</v>
      </c>
      <c r="G845" s="1">
        <f t="shared" si="161"/>
        <v>564</v>
      </c>
      <c r="H845" s="2">
        <f t="shared" si="162"/>
        <v>0.53057384760112891</v>
      </c>
      <c r="I845" s="8"/>
      <c r="J845" s="2">
        <f t="shared" si="164"/>
        <v>0.69896519285042336</v>
      </c>
      <c r="K845" s="2">
        <f t="shared" si="165"/>
        <v>0.16839134524929444</v>
      </c>
      <c r="L845" s="2">
        <f t="shared" si="166"/>
        <v>5.3621825023518345E-2</v>
      </c>
      <c r="M845" s="2">
        <f t="shared" si="167"/>
        <v>7.9021636876763862E-2</v>
      </c>
      <c r="N845" s="1">
        <v>743</v>
      </c>
      <c r="O845" s="1">
        <v>179</v>
      </c>
      <c r="P845" s="1">
        <v>57</v>
      </c>
      <c r="Q845" s="1">
        <v>67</v>
      </c>
      <c r="R845" s="1">
        <v>8</v>
      </c>
      <c r="S845" s="68"/>
      <c r="T845" s="1">
        <v>5</v>
      </c>
      <c r="U845" s="1">
        <v>4</v>
      </c>
      <c r="V845" s="1"/>
      <c r="W845" s="1">
        <v>0</v>
      </c>
      <c r="X845" s="1"/>
      <c r="Y845" s="1"/>
      <c r="Z845" s="1"/>
      <c r="AA845" s="1"/>
      <c r="AB845" s="1"/>
      <c r="AG845" t="str">
        <f t="shared" si="169"/>
        <v>Leverett</v>
      </c>
      <c r="AH845" t="s">
        <v>2231</v>
      </c>
      <c r="AI845">
        <v>1</v>
      </c>
      <c r="AJ845" s="7"/>
      <c r="AK845" s="130">
        <v>25</v>
      </c>
      <c r="AL845" s="131">
        <v>11</v>
      </c>
      <c r="AM845" s="131">
        <v>65</v>
      </c>
      <c r="AN845" s="133">
        <v>35180</v>
      </c>
      <c r="AO845">
        <f t="shared" si="163"/>
        <v>25011</v>
      </c>
      <c r="AP845" t="s">
        <v>1579</v>
      </c>
    </row>
    <row r="846" spans="1:42" hidden="1" outlineLevel="1" x14ac:dyDescent="0.2">
      <c r="A846" s="69" t="s">
        <v>3174</v>
      </c>
      <c r="B846" s="10" t="s">
        <v>144</v>
      </c>
      <c r="C846" s="1">
        <f t="shared" si="168"/>
        <v>16557</v>
      </c>
      <c r="D846" s="7">
        <f t="shared" si="158"/>
        <v>1</v>
      </c>
      <c r="E846" s="7">
        <f t="shared" si="159"/>
        <v>2</v>
      </c>
      <c r="F846" s="7">
        <f t="shared" si="160"/>
        <v>3</v>
      </c>
      <c r="G846" s="1">
        <f t="shared" si="161"/>
        <v>5830</v>
      </c>
      <c r="H846" s="2">
        <f t="shared" si="162"/>
        <v>0.35211692939542188</v>
      </c>
      <c r="I846" s="8"/>
      <c r="J846" s="2">
        <f t="shared" si="164"/>
        <v>0.64377604638521468</v>
      </c>
      <c r="K846" s="2">
        <f t="shared" si="165"/>
        <v>0.29165911698979285</v>
      </c>
      <c r="L846" s="2">
        <f t="shared" si="166"/>
        <v>4.7895150087576249E-2</v>
      </c>
      <c r="M846" s="2">
        <f t="shared" si="167"/>
        <v>1.6669686537416212E-2</v>
      </c>
      <c r="N846" s="1">
        <v>10659</v>
      </c>
      <c r="O846" s="1">
        <v>4829</v>
      </c>
      <c r="P846" s="1">
        <v>793</v>
      </c>
      <c r="Q846" s="1">
        <v>24</v>
      </c>
      <c r="R846" s="1">
        <v>164</v>
      </c>
      <c r="S846" s="68"/>
      <c r="T846" s="1">
        <v>45</v>
      </c>
      <c r="U846" s="1">
        <v>30</v>
      </c>
      <c r="V846" s="1"/>
      <c r="W846" s="1">
        <v>10</v>
      </c>
      <c r="X846" s="1"/>
      <c r="Y846" s="1"/>
      <c r="Z846" s="1"/>
      <c r="AA846" s="1"/>
      <c r="AB846" s="1">
        <v>3</v>
      </c>
      <c r="AG846" t="str">
        <f t="shared" si="169"/>
        <v>Lexington</v>
      </c>
      <c r="AH846" t="s">
        <v>1664</v>
      </c>
      <c r="AI846">
        <v>7</v>
      </c>
      <c r="AJ846" s="7"/>
      <c r="AK846" s="130">
        <v>25</v>
      </c>
      <c r="AL846" s="131">
        <v>17</v>
      </c>
      <c r="AM846" s="131">
        <v>115</v>
      </c>
      <c r="AN846" s="133">
        <v>35215</v>
      </c>
      <c r="AO846">
        <f t="shared" si="163"/>
        <v>25017</v>
      </c>
      <c r="AP846" t="s">
        <v>1579</v>
      </c>
    </row>
    <row r="847" spans="1:42" hidden="1" outlineLevel="1" x14ac:dyDescent="0.2">
      <c r="A847" s="69" t="s">
        <v>2099</v>
      </c>
      <c r="B847" s="10" t="s">
        <v>144</v>
      </c>
      <c r="C847" s="1">
        <f t="shared" si="168"/>
        <v>347</v>
      </c>
      <c r="D847" s="7">
        <f t="shared" si="158"/>
        <v>1</v>
      </c>
      <c r="E847" s="7">
        <f t="shared" si="159"/>
        <v>2</v>
      </c>
      <c r="F847" s="7">
        <f t="shared" si="160"/>
        <v>3</v>
      </c>
      <c r="G847" s="1">
        <f t="shared" si="161"/>
        <v>106</v>
      </c>
      <c r="H847" s="2">
        <f t="shared" si="162"/>
        <v>0.30547550432276654</v>
      </c>
      <c r="I847" s="8"/>
      <c r="J847" s="2">
        <f t="shared" si="164"/>
        <v>0.56772334293948123</v>
      </c>
      <c r="K847" s="2">
        <f t="shared" si="165"/>
        <v>0.26224783861671469</v>
      </c>
      <c r="L847" s="2">
        <f t="shared" si="166"/>
        <v>0.13832853025936601</v>
      </c>
      <c r="M847" s="2">
        <f t="shared" si="167"/>
        <v>3.1700288184438069E-2</v>
      </c>
      <c r="N847" s="1">
        <v>197</v>
      </c>
      <c r="O847" s="1">
        <v>91</v>
      </c>
      <c r="P847" s="1">
        <v>48</v>
      </c>
      <c r="Q847" s="1">
        <v>0</v>
      </c>
      <c r="R847" s="1">
        <v>3</v>
      </c>
      <c r="S847" s="68"/>
      <c r="T847" s="1">
        <v>3</v>
      </c>
      <c r="U847" s="1">
        <v>0</v>
      </c>
      <c r="V847" s="1"/>
      <c r="W847" s="1">
        <v>5</v>
      </c>
      <c r="X847" s="1"/>
      <c r="Y847" s="1"/>
      <c r="Z847" s="1"/>
      <c r="AA847" s="1"/>
      <c r="AB847" s="1"/>
      <c r="AG847" t="str">
        <f t="shared" si="169"/>
        <v>Leyden</v>
      </c>
      <c r="AH847" t="s">
        <v>2231</v>
      </c>
      <c r="AI847">
        <v>1</v>
      </c>
      <c r="AJ847" s="7"/>
      <c r="AK847" s="130">
        <v>25</v>
      </c>
      <c r="AL847" s="131">
        <v>11</v>
      </c>
      <c r="AM847" s="131">
        <v>70</v>
      </c>
      <c r="AN847" s="133">
        <v>35285</v>
      </c>
      <c r="AO847">
        <f t="shared" si="163"/>
        <v>25011</v>
      </c>
      <c r="AP847" t="s">
        <v>1579</v>
      </c>
    </row>
    <row r="848" spans="1:42" hidden="1" outlineLevel="1" x14ac:dyDescent="0.2">
      <c r="A848" s="69" t="s">
        <v>2585</v>
      </c>
      <c r="B848" s="10" t="s">
        <v>144</v>
      </c>
      <c r="C848" s="1">
        <f t="shared" si="168"/>
        <v>3182</v>
      </c>
      <c r="D848" s="7">
        <f t="shared" si="158"/>
        <v>1</v>
      </c>
      <c r="E848" s="7">
        <f t="shared" si="159"/>
        <v>2</v>
      </c>
      <c r="F848" s="7">
        <f t="shared" si="160"/>
        <v>3</v>
      </c>
      <c r="G848" s="1">
        <f t="shared" si="161"/>
        <v>985</v>
      </c>
      <c r="H848" s="2">
        <f t="shared" si="162"/>
        <v>0.30955373978629791</v>
      </c>
      <c r="I848" s="8"/>
      <c r="J848" s="2">
        <f t="shared" si="164"/>
        <v>0.62005028284098052</v>
      </c>
      <c r="K848" s="2">
        <f t="shared" si="165"/>
        <v>0.31049654305468261</v>
      </c>
      <c r="L848" s="2">
        <f t="shared" si="166"/>
        <v>4.1169076052796981E-2</v>
      </c>
      <c r="M848" s="2">
        <f t="shared" si="167"/>
        <v>2.8284098051539898E-2</v>
      </c>
      <c r="N848" s="1">
        <v>1973</v>
      </c>
      <c r="O848" s="1">
        <v>988</v>
      </c>
      <c r="P848" s="1">
        <v>131</v>
      </c>
      <c r="Q848" s="1">
        <v>28</v>
      </c>
      <c r="R848" s="1">
        <v>39</v>
      </c>
      <c r="S848" s="68"/>
      <c r="T848" s="1">
        <v>12</v>
      </c>
      <c r="U848" s="1">
        <v>4</v>
      </c>
      <c r="V848" s="1"/>
      <c r="W848" s="1">
        <v>7</v>
      </c>
      <c r="X848" s="1"/>
      <c r="Y848" s="1"/>
      <c r="Z848" s="1"/>
      <c r="AA848" s="1"/>
      <c r="AB848" s="1"/>
      <c r="AG848" t="str">
        <f t="shared" si="169"/>
        <v>Lincoln</v>
      </c>
      <c r="AH848" t="s">
        <v>1664</v>
      </c>
      <c r="AI848">
        <v>7</v>
      </c>
      <c r="AJ848" s="7"/>
      <c r="AK848" s="130">
        <v>25</v>
      </c>
      <c r="AL848" s="131">
        <v>17</v>
      </c>
      <c r="AM848" s="131">
        <v>120</v>
      </c>
      <c r="AN848" s="133">
        <v>35425</v>
      </c>
      <c r="AO848">
        <f t="shared" si="163"/>
        <v>25017</v>
      </c>
      <c r="AP848" t="s">
        <v>1579</v>
      </c>
    </row>
    <row r="849" spans="1:42" hidden="1" outlineLevel="1" x14ac:dyDescent="0.2">
      <c r="A849" s="69" t="s">
        <v>2100</v>
      </c>
      <c r="B849" s="10" t="s">
        <v>144</v>
      </c>
      <c r="C849" s="1">
        <f t="shared" si="168"/>
        <v>3933</v>
      </c>
      <c r="D849" s="7">
        <f t="shared" si="158"/>
        <v>1</v>
      </c>
      <c r="E849" s="7">
        <f t="shared" si="159"/>
        <v>2</v>
      </c>
      <c r="F849" s="7">
        <f t="shared" si="160"/>
        <v>3</v>
      </c>
      <c r="G849" s="1">
        <f t="shared" si="161"/>
        <v>954</v>
      </c>
      <c r="H849" s="2">
        <f t="shared" si="162"/>
        <v>0.24256292906178489</v>
      </c>
      <c r="I849" s="8"/>
      <c r="J849" s="2">
        <f t="shared" si="164"/>
        <v>0.56292906178489699</v>
      </c>
      <c r="K849" s="2">
        <f t="shared" si="165"/>
        <v>0.32036613272311215</v>
      </c>
      <c r="L849" s="2">
        <f t="shared" si="166"/>
        <v>9.8398169336384442E-2</v>
      </c>
      <c r="M849" s="2">
        <f t="shared" si="167"/>
        <v>1.8306636155606418E-2</v>
      </c>
      <c r="N849" s="1">
        <v>2214</v>
      </c>
      <c r="O849" s="1">
        <v>1260</v>
      </c>
      <c r="P849" s="1">
        <v>387</v>
      </c>
      <c r="Q849" s="1">
        <v>0</v>
      </c>
      <c r="R849" s="1">
        <v>52</v>
      </c>
      <c r="S849" s="68"/>
      <c r="T849" s="1">
        <v>16</v>
      </c>
      <c r="U849" s="1">
        <v>4</v>
      </c>
      <c r="V849" s="1"/>
      <c r="W849" s="1">
        <v>0</v>
      </c>
      <c r="X849" s="1"/>
      <c r="Y849" s="1"/>
      <c r="Z849" s="1"/>
      <c r="AA849" s="1"/>
      <c r="AB849" s="1"/>
      <c r="AG849" t="str">
        <f t="shared" si="169"/>
        <v>Littleton</v>
      </c>
      <c r="AH849" t="s">
        <v>1664</v>
      </c>
      <c r="AI849">
        <v>5</v>
      </c>
      <c r="AJ849" s="7"/>
      <c r="AK849" s="130">
        <v>25</v>
      </c>
      <c r="AL849" s="131">
        <v>17</v>
      </c>
      <c r="AM849" s="131">
        <v>125</v>
      </c>
      <c r="AN849" s="133">
        <v>35950</v>
      </c>
      <c r="AO849">
        <f t="shared" si="163"/>
        <v>25017</v>
      </c>
      <c r="AP849" t="s">
        <v>1579</v>
      </c>
    </row>
    <row r="850" spans="1:42" hidden="1" outlineLevel="1" x14ac:dyDescent="0.2">
      <c r="A850" s="69" t="s">
        <v>2963</v>
      </c>
      <c r="B850" s="10" t="s">
        <v>144</v>
      </c>
      <c r="C850" s="1">
        <f t="shared" si="168"/>
        <v>8757</v>
      </c>
      <c r="D850" s="7">
        <f t="shared" si="158"/>
        <v>1</v>
      </c>
      <c r="E850" s="7">
        <f t="shared" si="159"/>
        <v>2</v>
      </c>
      <c r="F850" s="7">
        <f t="shared" si="160"/>
        <v>3</v>
      </c>
      <c r="G850" s="1">
        <f t="shared" si="161"/>
        <v>1238</v>
      </c>
      <c r="H850" s="2">
        <f t="shared" si="162"/>
        <v>0.14137261619276006</v>
      </c>
      <c r="I850" s="8"/>
      <c r="J850" s="2">
        <f t="shared" si="164"/>
        <v>0.53522895968939133</v>
      </c>
      <c r="K850" s="2">
        <f t="shared" si="165"/>
        <v>0.39385634349663129</v>
      </c>
      <c r="L850" s="2">
        <f t="shared" si="166"/>
        <v>5.858170606372045E-2</v>
      </c>
      <c r="M850" s="2">
        <f t="shared" si="167"/>
        <v>1.2332990750256935E-2</v>
      </c>
      <c r="N850" s="1">
        <v>4687</v>
      </c>
      <c r="O850" s="1">
        <v>3449</v>
      </c>
      <c r="P850" s="1">
        <v>513</v>
      </c>
      <c r="Q850" s="1">
        <v>36</v>
      </c>
      <c r="R850" s="1">
        <v>40</v>
      </c>
      <c r="S850" s="68"/>
      <c r="T850" s="1">
        <v>12</v>
      </c>
      <c r="U850" s="1">
        <v>2</v>
      </c>
      <c r="V850" s="1"/>
      <c r="W850" s="1">
        <v>18</v>
      </c>
      <c r="X850" s="1"/>
      <c r="Y850" s="1"/>
      <c r="Z850" s="1"/>
      <c r="AA850" s="1"/>
      <c r="AB850" s="1"/>
      <c r="AG850" t="str">
        <f t="shared" si="169"/>
        <v>Longmeadow</v>
      </c>
      <c r="AH850" t="s">
        <v>715</v>
      </c>
      <c r="AI850">
        <v>2</v>
      </c>
      <c r="AJ850" s="7"/>
      <c r="AK850" s="130">
        <v>25</v>
      </c>
      <c r="AL850" s="131">
        <v>13</v>
      </c>
      <c r="AM850" s="131">
        <v>55</v>
      </c>
      <c r="AN850" s="133">
        <v>36300</v>
      </c>
      <c r="AO850">
        <f t="shared" si="163"/>
        <v>25013</v>
      </c>
      <c r="AP850" t="s">
        <v>1579</v>
      </c>
    </row>
    <row r="851" spans="1:42" hidden="1" outlineLevel="1" x14ac:dyDescent="0.2">
      <c r="A851" s="69" t="s">
        <v>26</v>
      </c>
      <c r="B851" s="10" t="s">
        <v>144</v>
      </c>
      <c r="C851" s="1">
        <f t="shared" si="168"/>
        <v>26064</v>
      </c>
      <c r="D851" s="7">
        <f t="shared" si="158"/>
        <v>1</v>
      </c>
      <c r="E851" s="7">
        <f t="shared" si="159"/>
        <v>2</v>
      </c>
      <c r="F851" s="7">
        <f t="shared" si="160"/>
        <v>3</v>
      </c>
      <c r="G851" s="1">
        <f t="shared" si="161"/>
        <v>11016</v>
      </c>
      <c r="H851" s="2">
        <f t="shared" si="162"/>
        <v>0.42265193370165743</v>
      </c>
      <c r="I851" s="8"/>
      <c r="J851" s="2">
        <f t="shared" si="164"/>
        <v>0.64886433394720688</v>
      </c>
      <c r="K851" s="2">
        <f t="shared" si="165"/>
        <v>0.22621240024554942</v>
      </c>
      <c r="L851" s="2">
        <f t="shared" si="166"/>
        <v>0.1116866175567833</v>
      </c>
      <c r="M851" s="2">
        <f t="shared" si="167"/>
        <v>1.3236648250460392E-2</v>
      </c>
      <c r="N851" s="1">
        <v>16912</v>
      </c>
      <c r="O851" s="1">
        <v>5896</v>
      </c>
      <c r="P851" s="1">
        <v>2911</v>
      </c>
      <c r="Q851" s="1">
        <v>0</v>
      </c>
      <c r="R851" s="1">
        <v>245</v>
      </c>
      <c r="S851" s="68"/>
      <c r="T851" s="1">
        <v>57</v>
      </c>
      <c r="U851" s="1">
        <v>37</v>
      </c>
      <c r="V851" s="1"/>
      <c r="W851" s="1">
        <v>6</v>
      </c>
      <c r="X851" s="1"/>
      <c r="Y851" s="1"/>
      <c r="Z851" s="1"/>
      <c r="AA851" s="1"/>
      <c r="AB851" s="1"/>
      <c r="AG851" t="str">
        <f t="shared" si="169"/>
        <v>Lowell</v>
      </c>
      <c r="AH851" t="s">
        <v>1664</v>
      </c>
      <c r="AI851">
        <v>5</v>
      </c>
      <c r="AJ851" s="7"/>
      <c r="AK851" s="130">
        <v>25</v>
      </c>
      <c r="AL851" s="131">
        <v>17</v>
      </c>
      <c r="AM851" s="131">
        <v>130</v>
      </c>
      <c r="AN851" s="133">
        <v>37000</v>
      </c>
      <c r="AO851">
        <f t="shared" si="163"/>
        <v>25017</v>
      </c>
      <c r="AP851" t="s">
        <v>2331</v>
      </c>
    </row>
    <row r="852" spans="1:42" hidden="1" outlineLevel="1" x14ac:dyDescent="0.2">
      <c r="A852" s="69" t="s">
        <v>27</v>
      </c>
      <c r="B852" s="10" t="s">
        <v>144</v>
      </c>
      <c r="C852" s="1">
        <f t="shared" si="168"/>
        <v>8090</v>
      </c>
      <c r="D852" s="7">
        <f t="shared" si="158"/>
        <v>1</v>
      </c>
      <c r="E852" s="7">
        <f t="shared" si="159"/>
        <v>2</v>
      </c>
      <c r="F852" s="7">
        <f t="shared" si="160"/>
        <v>3</v>
      </c>
      <c r="G852" s="1">
        <f t="shared" si="161"/>
        <v>2602</v>
      </c>
      <c r="H852" s="2">
        <f t="shared" si="162"/>
        <v>0.32163164400494437</v>
      </c>
      <c r="I852" s="8"/>
      <c r="J852" s="2">
        <f t="shared" si="164"/>
        <v>0.59938195302843011</v>
      </c>
      <c r="K852" s="2">
        <f t="shared" si="165"/>
        <v>0.2777503090234858</v>
      </c>
      <c r="L852" s="2">
        <f t="shared" si="166"/>
        <v>0.11124845488257108</v>
      </c>
      <c r="M852" s="2">
        <f t="shared" si="167"/>
        <v>1.1619283065513006E-2</v>
      </c>
      <c r="N852" s="1">
        <v>4849</v>
      </c>
      <c r="O852" s="1">
        <v>2247</v>
      </c>
      <c r="P852" s="1">
        <v>900</v>
      </c>
      <c r="Q852" s="1">
        <v>0</v>
      </c>
      <c r="R852" s="1">
        <v>52</v>
      </c>
      <c r="S852" s="68"/>
      <c r="T852" s="1">
        <v>33</v>
      </c>
      <c r="U852" s="1">
        <v>4</v>
      </c>
      <c r="V852" s="1"/>
      <c r="W852" s="1">
        <v>5</v>
      </c>
      <c r="X852" s="1"/>
      <c r="Y852" s="1"/>
      <c r="Z852" s="1"/>
      <c r="AA852" s="1"/>
      <c r="AB852" s="1"/>
      <c r="AG852" t="str">
        <f t="shared" si="169"/>
        <v>Ludlow</v>
      </c>
      <c r="AH852" t="s">
        <v>715</v>
      </c>
      <c r="AI852">
        <v>2</v>
      </c>
      <c r="AJ852" s="7"/>
      <c r="AK852" s="130">
        <v>25</v>
      </c>
      <c r="AL852" s="131">
        <v>13</v>
      </c>
      <c r="AM852" s="131">
        <v>60</v>
      </c>
      <c r="AN852" s="133">
        <v>37175</v>
      </c>
      <c r="AO852">
        <f t="shared" si="163"/>
        <v>25013</v>
      </c>
      <c r="AP852" t="s">
        <v>1579</v>
      </c>
    </row>
    <row r="853" spans="1:42" hidden="1" outlineLevel="1" x14ac:dyDescent="0.2">
      <c r="A853" s="69" t="s">
        <v>1952</v>
      </c>
      <c r="B853" s="10" t="s">
        <v>144</v>
      </c>
      <c r="C853" s="1">
        <f t="shared" si="168"/>
        <v>4295</v>
      </c>
      <c r="D853" s="7">
        <f t="shared" si="158"/>
        <v>1</v>
      </c>
      <c r="E853" s="7">
        <f t="shared" si="159"/>
        <v>2</v>
      </c>
      <c r="F853" s="7">
        <f t="shared" si="160"/>
        <v>3</v>
      </c>
      <c r="G853" s="1">
        <f t="shared" si="161"/>
        <v>861</v>
      </c>
      <c r="H853" s="2">
        <f t="shared" si="162"/>
        <v>0.20046565774155994</v>
      </c>
      <c r="I853" s="8"/>
      <c r="J853" s="2">
        <f t="shared" si="164"/>
        <v>0.53247962747380673</v>
      </c>
      <c r="K853" s="2">
        <f t="shared" si="165"/>
        <v>0.33201396973224678</v>
      </c>
      <c r="L853" s="2">
        <f t="shared" si="166"/>
        <v>0.11618160651920838</v>
      </c>
      <c r="M853" s="2">
        <f t="shared" si="167"/>
        <v>1.9324796274738112E-2</v>
      </c>
      <c r="N853" s="1">
        <v>2287</v>
      </c>
      <c r="O853" s="1">
        <v>1426</v>
      </c>
      <c r="P853" s="1">
        <v>499</v>
      </c>
      <c r="Q853" s="1">
        <v>3</v>
      </c>
      <c r="R853" s="1">
        <v>67</v>
      </c>
      <c r="S853" s="68"/>
      <c r="T853" s="1">
        <v>8</v>
      </c>
      <c r="U853" s="1">
        <v>2</v>
      </c>
      <c r="V853" s="1"/>
      <c r="W853" s="1">
        <v>3</v>
      </c>
      <c r="X853" s="1"/>
      <c r="Y853" s="1"/>
      <c r="Z853" s="1"/>
      <c r="AA853" s="1"/>
      <c r="AB853" s="1"/>
      <c r="AG853" t="str">
        <f t="shared" si="169"/>
        <v>Lunenburg</v>
      </c>
      <c r="AH853" s="10" t="s">
        <v>1371</v>
      </c>
      <c r="AI853" s="10" t="s">
        <v>997</v>
      </c>
      <c r="AJ853" s="7"/>
      <c r="AK853" s="130">
        <v>25</v>
      </c>
      <c r="AL853" s="131">
        <v>27</v>
      </c>
      <c r="AM853" s="131">
        <v>130</v>
      </c>
      <c r="AN853" s="133">
        <v>37420</v>
      </c>
      <c r="AO853">
        <f t="shared" si="163"/>
        <v>25027</v>
      </c>
      <c r="AP853" t="s">
        <v>1579</v>
      </c>
    </row>
    <row r="854" spans="1:42" hidden="1" outlineLevel="1" x14ac:dyDescent="0.2">
      <c r="A854" s="69" t="s">
        <v>2432</v>
      </c>
      <c r="B854" s="10" t="s">
        <v>144</v>
      </c>
      <c r="C854" s="1">
        <f t="shared" si="168"/>
        <v>27079</v>
      </c>
      <c r="D854" s="7">
        <f t="shared" si="158"/>
        <v>1</v>
      </c>
      <c r="E854" s="7">
        <f t="shared" si="159"/>
        <v>2</v>
      </c>
      <c r="F854" s="7">
        <f t="shared" si="160"/>
        <v>3</v>
      </c>
      <c r="G854" s="1">
        <f t="shared" si="161"/>
        <v>12736</v>
      </c>
      <c r="H854" s="2">
        <f t="shared" si="162"/>
        <v>0.470327560101924</v>
      </c>
      <c r="I854" s="8"/>
      <c r="J854" s="2">
        <f t="shared" si="164"/>
        <v>0.67838546475128325</v>
      </c>
      <c r="K854" s="2">
        <f t="shared" si="165"/>
        <v>0.20805790464935928</v>
      </c>
      <c r="L854" s="2">
        <f t="shared" si="166"/>
        <v>0.10066841463864988</v>
      </c>
      <c r="M854" s="2">
        <f t="shared" si="167"/>
        <v>1.2888215960707591E-2</v>
      </c>
      <c r="N854" s="1">
        <v>18370</v>
      </c>
      <c r="O854" s="1">
        <v>5634</v>
      </c>
      <c r="P854" s="1">
        <v>2726</v>
      </c>
      <c r="Q854" s="1">
        <v>14</v>
      </c>
      <c r="R854" s="1">
        <v>243</v>
      </c>
      <c r="S854" s="68"/>
      <c r="T854" s="1">
        <v>46</v>
      </c>
      <c r="U854" s="1">
        <v>41</v>
      </c>
      <c r="V854" s="1"/>
      <c r="W854" s="1">
        <v>4</v>
      </c>
      <c r="X854" s="1"/>
      <c r="Y854" s="1"/>
      <c r="Z854" s="1"/>
      <c r="AA854" s="1"/>
      <c r="AB854" s="1">
        <v>1</v>
      </c>
      <c r="AG854" t="str">
        <f t="shared" si="169"/>
        <v>Lynn</v>
      </c>
      <c r="AH854" t="s">
        <v>1703</v>
      </c>
      <c r="AI854">
        <v>6</v>
      </c>
      <c r="AJ854" s="7"/>
      <c r="AK854" s="130">
        <v>25</v>
      </c>
      <c r="AL854" s="131">
        <v>9</v>
      </c>
      <c r="AM854" s="131">
        <v>70</v>
      </c>
      <c r="AN854" s="133">
        <v>37490</v>
      </c>
      <c r="AO854">
        <f t="shared" si="163"/>
        <v>25009</v>
      </c>
      <c r="AP854" t="s">
        <v>2331</v>
      </c>
    </row>
    <row r="855" spans="1:42" hidden="1" outlineLevel="1" x14ac:dyDescent="0.2">
      <c r="A855" s="69" t="s">
        <v>2964</v>
      </c>
      <c r="B855" s="10" t="s">
        <v>144</v>
      </c>
      <c r="C855" s="1">
        <f t="shared" si="168"/>
        <v>6394</v>
      </c>
      <c r="D855" s="7">
        <f t="shared" si="158"/>
        <v>1</v>
      </c>
      <c r="E855" s="7">
        <f t="shared" si="159"/>
        <v>2</v>
      </c>
      <c r="F855" s="7">
        <f t="shared" si="160"/>
        <v>3</v>
      </c>
      <c r="G855" s="1">
        <f t="shared" si="161"/>
        <v>143</v>
      </c>
      <c r="H855" s="2">
        <f t="shared" si="162"/>
        <v>2.2364716922114482E-2</v>
      </c>
      <c r="I855" s="8"/>
      <c r="J855" s="2">
        <f t="shared" si="164"/>
        <v>0.46527994995308103</v>
      </c>
      <c r="K855" s="2">
        <f t="shared" si="165"/>
        <v>0.44291523303096653</v>
      </c>
      <c r="L855" s="2">
        <f t="shared" si="166"/>
        <v>7.9449483891147948E-2</v>
      </c>
      <c r="M855" s="2">
        <f t="shared" si="167"/>
        <v>1.2355333124804441E-2</v>
      </c>
      <c r="N855" s="1">
        <v>2975</v>
      </c>
      <c r="O855" s="1">
        <v>2832</v>
      </c>
      <c r="P855" s="1">
        <v>508</v>
      </c>
      <c r="Q855" s="1">
        <v>0</v>
      </c>
      <c r="R855" s="1">
        <v>55</v>
      </c>
      <c r="S855" s="68"/>
      <c r="T855" s="1">
        <v>11</v>
      </c>
      <c r="U855" s="1">
        <v>1</v>
      </c>
      <c r="V855" s="1"/>
      <c r="W855" s="1">
        <v>12</v>
      </c>
      <c r="X855" s="1"/>
      <c r="Y855" s="1"/>
      <c r="Z855" s="1"/>
      <c r="AA855" s="1"/>
      <c r="AB855" s="1"/>
      <c r="AG855" t="str">
        <f t="shared" si="169"/>
        <v>Lynnfield</v>
      </c>
      <c r="AH855" t="s">
        <v>1703</v>
      </c>
      <c r="AI855">
        <v>6</v>
      </c>
      <c r="AJ855" s="7"/>
      <c r="AK855" s="130">
        <v>25</v>
      </c>
      <c r="AL855" s="131">
        <v>9</v>
      </c>
      <c r="AM855" s="131">
        <v>75</v>
      </c>
      <c r="AN855" s="133">
        <v>37560</v>
      </c>
      <c r="AO855">
        <f t="shared" si="163"/>
        <v>25009</v>
      </c>
      <c r="AP855" t="s">
        <v>1579</v>
      </c>
    </row>
    <row r="856" spans="1:42" hidden="1" outlineLevel="1" x14ac:dyDescent="0.2">
      <c r="A856" s="69" t="s">
        <v>2965</v>
      </c>
      <c r="B856" s="10" t="s">
        <v>144</v>
      </c>
      <c r="C856" s="1">
        <f t="shared" si="168"/>
        <v>20021</v>
      </c>
      <c r="D856" s="7">
        <f t="shared" si="158"/>
        <v>1</v>
      </c>
      <c r="E856" s="7">
        <f t="shared" si="159"/>
        <v>2</v>
      </c>
      <c r="F856" s="7">
        <f t="shared" si="160"/>
        <v>3</v>
      </c>
      <c r="G856" s="1">
        <f t="shared" si="161"/>
        <v>10030</v>
      </c>
      <c r="H856" s="2">
        <f t="shared" si="162"/>
        <v>0.50097397732380999</v>
      </c>
      <c r="I856" s="8"/>
      <c r="J856" s="2">
        <f t="shared" si="164"/>
        <v>0.70226262424454322</v>
      </c>
      <c r="K856" s="2">
        <f t="shared" si="165"/>
        <v>0.20128864692073323</v>
      </c>
      <c r="L856" s="2">
        <f t="shared" si="166"/>
        <v>8.2613256081114833E-2</v>
      </c>
      <c r="M856" s="2">
        <f t="shared" si="167"/>
        <v>1.3835472753608719E-2</v>
      </c>
      <c r="N856" s="1">
        <v>14060</v>
      </c>
      <c r="O856" s="1">
        <v>4030</v>
      </c>
      <c r="P856" s="1">
        <v>1654</v>
      </c>
      <c r="Q856" s="1">
        <v>0</v>
      </c>
      <c r="R856" s="1">
        <v>150</v>
      </c>
      <c r="S856" s="68"/>
      <c r="T856" s="1">
        <v>20</v>
      </c>
      <c r="U856" s="1">
        <v>25</v>
      </c>
      <c r="V856" s="1"/>
      <c r="W856" s="1">
        <v>82</v>
      </c>
      <c r="X856" s="1"/>
      <c r="Y856" s="1"/>
      <c r="Z856" s="1"/>
      <c r="AA856" s="1"/>
      <c r="AB856" s="1"/>
      <c r="AG856" t="str">
        <f t="shared" si="169"/>
        <v>Malden</v>
      </c>
      <c r="AH856" t="s">
        <v>1664</v>
      </c>
      <c r="AI856">
        <v>7</v>
      </c>
      <c r="AJ856" s="7"/>
      <c r="AK856" s="130">
        <v>25</v>
      </c>
      <c r="AL856" s="131">
        <v>17</v>
      </c>
      <c r="AM856" s="131">
        <v>135</v>
      </c>
      <c r="AN856" s="133">
        <v>37875</v>
      </c>
      <c r="AO856">
        <f t="shared" si="163"/>
        <v>25017</v>
      </c>
      <c r="AP856" t="s">
        <v>2331</v>
      </c>
    </row>
    <row r="857" spans="1:42" hidden="1" outlineLevel="1" x14ac:dyDescent="0.2">
      <c r="A857" s="136" t="s">
        <v>3424</v>
      </c>
      <c r="B857" s="10" t="s">
        <v>144</v>
      </c>
      <c r="C857" s="1">
        <f t="shared" si="168"/>
        <v>3003</v>
      </c>
      <c r="D857" s="7">
        <f t="shared" si="158"/>
        <v>1</v>
      </c>
      <c r="E857" s="7">
        <f t="shared" si="159"/>
        <v>2</v>
      </c>
      <c r="F857" s="7">
        <f t="shared" si="160"/>
        <v>3</v>
      </c>
      <c r="G857" s="1">
        <f t="shared" si="161"/>
        <v>132</v>
      </c>
      <c r="H857" s="2">
        <f t="shared" si="162"/>
        <v>4.3956043956043959E-2</v>
      </c>
      <c r="I857" s="8"/>
      <c r="J857" s="2">
        <f t="shared" si="164"/>
        <v>0.47252747252747251</v>
      </c>
      <c r="K857" s="2">
        <f t="shared" si="165"/>
        <v>0.42857142857142855</v>
      </c>
      <c r="L857" s="2">
        <f t="shared" si="166"/>
        <v>7.8255078255078256E-2</v>
      </c>
      <c r="M857" s="2">
        <f t="shared" si="167"/>
        <v>2.0646020646020682E-2</v>
      </c>
      <c r="N857" s="1">
        <v>1419</v>
      </c>
      <c r="O857" s="1">
        <v>1287</v>
      </c>
      <c r="P857" s="1">
        <v>235</v>
      </c>
      <c r="Q857" s="1">
        <v>6</v>
      </c>
      <c r="R857" s="1">
        <v>45</v>
      </c>
      <c r="S857" s="68"/>
      <c r="T857" s="1">
        <v>5</v>
      </c>
      <c r="U857" s="1">
        <v>2</v>
      </c>
      <c r="V857" s="1"/>
      <c r="W857" s="1">
        <v>4</v>
      </c>
      <c r="X857" s="1"/>
      <c r="Y857" s="1"/>
      <c r="Z857" s="1"/>
      <c r="AA857" s="1"/>
      <c r="AB857" s="1"/>
      <c r="AG857" t="str">
        <f t="shared" si="169"/>
        <v>Manchester-by-the-Sea</v>
      </c>
      <c r="AH857" t="s">
        <v>1703</v>
      </c>
      <c r="AI857">
        <v>6</v>
      </c>
      <c r="AJ857" s="7"/>
      <c r="AK857" s="130">
        <v>25</v>
      </c>
      <c r="AL857" s="131">
        <v>9</v>
      </c>
      <c r="AM857" s="131">
        <v>83</v>
      </c>
      <c r="AN857" s="133">
        <v>37995</v>
      </c>
      <c r="AO857">
        <f t="shared" si="163"/>
        <v>25009</v>
      </c>
      <c r="AP857" t="s">
        <v>1579</v>
      </c>
    </row>
    <row r="858" spans="1:42" hidden="1" outlineLevel="1" x14ac:dyDescent="0.2">
      <c r="A858" s="69" t="s">
        <v>2966</v>
      </c>
      <c r="B858" s="10" t="s">
        <v>144</v>
      </c>
      <c r="C858" s="1">
        <f t="shared" si="168"/>
        <v>8741</v>
      </c>
      <c r="D858" s="7">
        <f t="shared" si="158"/>
        <v>1</v>
      </c>
      <c r="E858" s="7">
        <f t="shared" si="159"/>
        <v>2</v>
      </c>
      <c r="F858" s="7">
        <f t="shared" si="160"/>
        <v>3</v>
      </c>
      <c r="G858" s="1">
        <f t="shared" si="161"/>
        <v>2081</v>
      </c>
      <c r="H858" s="2">
        <f t="shared" si="162"/>
        <v>0.23807344697403043</v>
      </c>
      <c r="I858" s="8"/>
      <c r="J858" s="2">
        <f t="shared" si="164"/>
        <v>0.56355108111200092</v>
      </c>
      <c r="K858" s="2">
        <f t="shared" si="165"/>
        <v>0.32547763413797048</v>
      </c>
      <c r="L858" s="2">
        <f t="shared" si="166"/>
        <v>9.9073332570644088E-2</v>
      </c>
      <c r="M858" s="2">
        <f t="shared" si="167"/>
        <v>1.1897952179384511E-2</v>
      </c>
      <c r="N858" s="1">
        <v>4926</v>
      </c>
      <c r="O858" s="1">
        <v>2845</v>
      </c>
      <c r="P858" s="1">
        <v>866</v>
      </c>
      <c r="Q858" s="1">
        <v>16</v>
      </c>
      <c r="R858" s="1">
        <v>70</v>
      </c>
      <c r="S858" s="68"/>
      <c r="T858" s="1">
        <v>15</v>
      </c>
      <c r="U858" s="1">
        <v>2</v>
      </c>
      <c r="V858" s="1"/>
      <c r="W858" s="1">
        <v>0</v>
      </c>
      <c r="X858" s="1"/>
      <c r="Y858" s="1"/>
      <c r="Z858" s="1"/>
      <c r="AA858" s="1"/>
      <c r="AB858" s="1">
        <v>1</v>
      </c>
      <c r="AG858" t="str">
        <f t="shared" si="169"/>
        <v>Mansfield</v>
      </c>
      <c r="AH858" t="s">
        <v>776</v>
      </c>
      <c r="AI858" t="s">
        <v>997</v>
      </c>
      <c r="AJ858" s="7"/>
      <c r="AK858" s="130">
        <v>25</v>
      </c>
      <c r="AL858" s="131">
        <v>5</v>
      </c>
      <c r="AM858" s="131">
        <v>50</v>
      </c>
      <c r="AN858" s="133">
        <v>38225</v>
      </c>
      <c r="AO858">
        <f t="shared" si="163"/>
        <v>25005</v>
      </c>
      <c r="AP858" t="s">
        <v>1579</v>
      </c>
    </row>
    <row r="859" spans="1:42" hidden="1" outlineLevel="1" x14ac:dyDescent="0.2">
      <c r="A859" s="69" t="s">
        <v>1540</v>
      </c>
      <c r="B859" s="10" t="s">
        <v>144</v>
      </c>
      <c r="C859" s="1">
        <f t="shared" si="168"/>
        <v>11655</v>
      </c>
      <c r="D859" s="7">
        <f t="shared" si="158"/>
        <v>1</v>
      </c>
      <c r="E859" s="7">
        <f t="shared" si="159"/>
        <v>2</v>
      </c>
      <c r="F859" s="7">
        <f t="shared" si="160"/>
        <v>3</v>
      </c>
      <c r="G859" s="1">
        <f t="shared" si="161"/>
        <v>2264</v>
      </c>
      <c r="H859" s="2">
        <f t="shared" si="162"/>
        <v>0.19425139425139426</v>
      </c>
      <c r="I859" s="8"/>
      <c r="J859" s="2">
        <f t="shared" si="164"/>
        <v>0.55744315744315742</v>
      </c>
      <c r="K859" s="2">
        <f t="shared" si="165"/>
        <v>0.36319176319176322</v>
      </c>
      <c r="L859" s="2">
        <f t="shared" si="166"/>
        <v>6.2290862290862288E-2</v>
      </c>
      <c r="M859" s="2">
        <f t="shared" si="167"/>
        <v>1.7074217074217073E-2</v>
      </c>
      <c r="N859" s="1">
        <v>6497</v>
      </c>
      <c r="O859" s="1">
        <v>4233</v>
      </c>
      <c r="P859" s="1">
        <v>726</v>
      </c>
      <c r="Q859" s="1">
        <v>23</v>
      </c>
      <c r="R859" s="1">
        <v>125</v>
      </c>
      <c r="S859" s="68"/>
      <c r="T859" s="1">
        <v>27</v>
      </c>
      <c r="U859" s="1">
        <v>5</v>
      </c>
      <c r="V859" s="1"/>
      <c r="W859" s="1">
        <v>19</v>
      </c>
      <c r="X859" s="1"/>
      <c r="Y859" s="1"/>
      <c r="Z859" s="1"/>
      <c r="AA859" s="1"/>
      <c r="AB859" s="1"/>
      <c r="AG859" t="str">
        <f t="shared" si="169"/>
        <v>Marblehead</v>
      </c>
      <c r="AH859" t="s">
        <v>1703</v>
      </c>
      <c r="AI859">
        <v>6</v>
      </c>
      <c r="AJ859" s="7"/>
      <c r="AK859" s="130">
        <v>25</v>
      </c>
      <c r="AL859" s="131">
        <v>9</v>
      </c>
      <c r="AM859" s="131">
        <v>85</v>
      </c>
      <c r="AN859" s="133">
        <v>38400</v>
      </c>
      <c r="AO859">
        <f t="shared" si="163"/>
        <v>25009</v>
      </c>
      <c r="AP859" t="s">
        <v>1579</v>
      </c>
    </row>
    <row r="860" spans="1:42" hidden="1" outlineLevel="1" x14ac:dyDescent="0.2">
      <c r="A860" s="69" t="s">
        <v>1066</v>
      </c>
      <c r="B860" s="10" t="s">
        <v>144</v>
      </c>
      <c r="C860" s="1">
        <f t="shared" si="168"/>
        <v>2552</v>
      </c>
      <c r="D860" s="7">
        <f t="shared" si="158"/>
        <v>1</v>
      </c>
      <c r="E860" s="7">
        <f t="shared" si="159"/>
        <v>2</v>
      </c>
      <c r="F860" s="7">
        <f t="shared" si="160"/>
        <v>3</v>
      </c>
      <c r="G860" s="1">
        <f t="shared" si="161"/>
        <v>317</v>
      </c>
      <c r="H860" s="2">
        <f t="shared" si="162"/>
        <v>0.12421630094043887</v>
      </c>
      <c r="I860" s="8"/>
      <c r="J860" s="2">
        <f t="shared" si="164"/>
        <v>0.50235109717868343</v>
      </c>
      <c r="K860" s="2">
        <f t="shared" si="165"/>
        <v>0.37813479623824453</v>
      </c>
      <c r="L860" s="2">
        <f t="shared" si="166"/>
        <v>0.1042319749216301</v>
      </c>
      <c r="M860" s="2">
        <f t="shared" si="167"/>
        <v>1.5282131661441947E-2</v>
      </c>
      <c r="N860" s="1">
        <v>1282</v>
      </c>
      <c r="O860" s="1">
        <v>965</v>
      </c>
      <c r="P860" s="1">
        <v>266</v>
      </c>
      <c r="Q860" s="1">
        <v>0</v>
      </c>
      <c r="R860" s="1">
        <v>12</v>
      </c>
      <c r="S860" s="68"/>
      <c r="T860" s="1">
        <v>4</v>
      </c>
      <c r="U860" s="1">
        <v>3</v>
      </c>
      <c r="V860" s="1"/>
      <c r="W860" s="1">
        <v>20</v>
      </c>
      <c r="X860" s="1"/>
      <c r="Y860" s="1"/>
      <c r="Z860" s="1"/>
      <c r="AA860" s="1"/>
      <c r="AB860" s="1"/>
      <c r="AG860" t="str">
        <f t="shared" si="169"/>
        <v>Marion</v>
      </c>
      <c r="AH860" t="s">
        <v>2019</v>
      </c>
      <c r="AI860">
        <v>4</v>
      </c>
      <c r="AJ860" s="7"/>
      <c r="AK860" s="130">
        <v>25</v>
      </c>
      <c r="AL860" s="131">
        <v>23</v>
      </c>
      <c r="AM860" s="131">
        <v>70</v>
      </c>
      <c r="AN860" s="133">
        <v>38540</v>
      </c>
      <c r="AO860">
        <f t="shared" si="163"/>
        <v>25023</v>
      </c>
      <c r="AP860" t="s">
        <v>1579</v>
      </c>
    </row>
    <row r="861" spans="1:42" hidden="1" outlineLevel="1" x14ac:dyDescent="0.2">
      <c r="A861" s="69" t="s">
        <v>2744</v>
      </c>
      <c r="B861" s="10" t="s">
        <v>144</v>
      </c>
      <c r="C861" s="1">
        <f t="shared" si="168"/>
        <v>14182</v>
      </c>
      <c r="D861" s="7">
        <f t="shared" si="158"/>
        <v>1</v>
      </c>
      <c r="E861" s="7">
        <f t="shared" si="159"/>
        <v>2</v>
      </c>
      <c r="F861" s="7">
        <f t="shared" si="160"/>
        <v>3</v>
      </c>
      <c r="G861" s="1">
        <f t="shared" si="161"/>
        <v>4403</v>
      </c>
      <c r="H861" s="2">
        <f t="shared" si="162"/>
        <v>0.31046396841066143</v>
      </c>
      <c r="I861" s="8"/>
      <c r="J861" s="2">
        <f t="shared" si="164"/>
        <v>0.59688337329008601</v>
      </c>
      <c r="K861" s="2">
        <f t="shared" si="165"/>
        <v>0.28641940487942463</v>
      </c>
      <c r="L861" s="2">
        <f t="shared" si="166"/>
        <v>0.10062050486532224</v>
      </c>
      <c r="M861" s="2">
        <f t="shared" si="167"/>
        <v>1.6076716965167118E-2</v>
      </c>
      <c r="N861" s="1">
        <v>8465</v>
      </c>
      <c r="O861" s="1">
        <v>4062</v>
      </c>
      <c r="P861" s="1">
        <v>1427</v>
      </c>
      <c r="Q861" s="1">
        <v>0</v>
      </c>
      <c r="R861" s="1">
        <v>147</v>
      </c>
      <c r="S861" s="68"/>
      <c r="T861" s="1">
        <v>24</v>
      </c>
      <c r="U861" s="1">
        <v>6</v>
      </c>
      <c r="V861" s="1"/>
      <c r="W861" s="1">
        <v>51</v>
      </c>
      <c r="X861" s="1"/>
      <c r="Y861" s="1"/>
      <c r="Z861" s="1"/>
      <c r="AA861" s="1"/>
      <c r="AB861" s="1"/>
      <c r="AG861" t="str">
        <f t="shared" si="169"/>
        <v>Marlborough</v>
      </c>
      <c r="AH861" t="s">
        <v>1664</v>
      </c>
      <c r="AI861">
        <v>5</v>
      </c>
      <c r="AJ861" s="7"/>
      <c r="AK861" s="130">
        <v>25</v>
      </c>
      <c r="AL861" s="131">
        <v>17</v>
      </c>
      <c r="AM861" s="131">
        <v>140</v>
      </c>
      <c r="AN861" s="133">
        <v>38715</v>
      </c>
      <c r="AO861">
        <f t="shared" si="163"/>
        <v>25017</v>
      </c>
      <c r="AP861" t="s">
        <v>2331</v>
      </c>
    </row>
    <row r="862" spans="1:42" hidden="1" outlineLevel="1" x14ac:dyDescent="0.2">
      <c r="A862" s="69" t="s">
        <v>385</v>
      </c>
      <c r="B862" s="10" t="s">
        <v>144</v>
      </c>
      <c r="C862" s="1">
        <f t="shared" si="168"/>
        <v>11451</v>
      </c>
      <c r="D862" s="7">
        <f t="shared" si="158"/>
        <v>1</v>
      </c>
      <c r="E862" s="7">
        <f t="shared" si="159"/>
        <v>2</v>
      </c>
      <c r="F862" s="7">
        <f t="shared" si="160"/>
        <v>3</v>
      </c>
      <c r="G862" s="1">
        <f t="shared" si="161"/>
        <v>2327</v>
      </c>
      <c r="H862" s="2">
        <f t="shared" si="162"/>
        <v>0.2032136931272378</v>
      </c>
      <c r="I862" s="8"/>
      <c r="J862" s="2">
        <f t="shared" si="164"/>
        <v>0.54292201554449393</v>
      </c>
      <c r="K862" s="2">
        <f t="shared" si="165"/>
        <v>0.33970832241725613</v>
      </c>
      <c r="L862" s="2">
        <f t="shared" si="166"/>
        <v>0.10339708322417256</v>
      </c>
      <c r="M862" s="2">
        <f t="shared" si="167"/>
        <v>1.3972578814077388E-2</v>
      </c>
      <c r="N862" s="1">
        <v>6217</v>
      </c>
      <c r="O862" s="1">
        <v>3890</v>
      </c>
      <c r="P862" s="1">
        <v>1184</v>
      </c>
      <c r="Q862" s="1">
        <v>0</v>
      </c>
      <c r="R862" s="1">
        <v>85</v>
      </c>
      <c r="S862" s="68"/>
      <c r="T862" s="1">
        <v>21</v>
      </c>
      <c r="U862" s="1">
        <v>6</v>
      </c>
      <c r="V862" s="1"/>
      <c r="W862" s="1">
        <v>48</v>
      </c>
      <c r="X862" s="1"/>
      <c r="Y862" s="1"/>
      <c r="Z862" s="1"/>
      <c r="AA862" s="1"/>
      <c r="AB862" s="1"/>
      <c r="AG862" t="str">
        <f t="shared" si="169"/>
        <v>Marshfield</v>
      </c>
      <c r="AH862" t="s">
        <v>2019</v>
      </c>
      <c r="AI862">
        <v>10</v>
      </c>
      <c r="AJ862" s="7"/>
      <c r="AK862" s="130">
        <v>25</v>
      </c>
      <c r="AL862" s="131">
        <v>23</v>
      </c>
      <c r="AM862" s="131">
        <v>75</v>
      </c>
      <c r="AN862" s="133">
        <v>38855</v>
      </c>
      <c r="AO862">
        <f t="shared" si="163"/>
        <v>25023</v>
      </c>
      <c r="AP862" t="s">
        <v>1579</v>
      </c>
    </row>
    <row r="863" spans="1:42" hidden="1" outlineLevel="1" x14ac:dyDescent="0.2">
      <c r="A863" s="69" t="s">
        <v>2745</v>
      </c>
      <c r="B863" s="10" t="s">
        <v>144</v>
      </c>
      <c r="C863" s="1">
        <f t="shared" si="168"/>
        <v>4916</v>
      </c>
      <c r="D863" s="7">
        <f t="shared" si="158"/>
        <v>1</v>
      </c>
      <c r="E863" s="7">
        <f t="shared" si="159"/>
        <v>2</v>
      </c>
      <c r="F863" s="7">
        <f t="shared" si="160"/>
        <v>3</v>
      </c>
      <c r="G863" s="1">
        <f t="shared" si="161"/>
        <v>937</v>
      </c>
      <c r="H863" s="2">
        <f t="shared" si="162"/>
        <v>0.19060211554109033</v>
      </c>
      <c r="I863" s="8"/>
      <c r="J863" s="2">
        <f t="shared" si="164"/>
        <v>0.54882017900732305</v>
      </c>
      <c r="K863" s="2">
        <f t="shared" si="165"/>
        <v>0.35821806346623269</v>
      </c>
      <c r="L863" s="2">
        <f t="shared" si="166"/>
        <v>8.4011391375101704E-2</v>
      </c>
      <c r="M863" s="2">
        <f t="shared" si="167"/>
        <v>8.9503661513425509E-3</v>
      </c>
      <c r="N863" s="1">
        <v>2698</v>
      </c>
      <c r="O863" s="1">
        <v>1761</v>
      </c>
      <c r="P863" s="1">
        <v>413</v>
      </c>
      <c r="Q863" s="1">
        <v>0</v>
      </c>
      <c r="R863" s="1">
        <v>21</v>
      </c>
      <c r="S863" s="68"/>
      <c r="T863" s="1">
        <v>5</v>
      </c>
      <c r="U863" s="1">
        <v>5</v>
      </c>
      <c r="V863" s="1"/>
      <c r="W863" s="1">
        <v>13</v>
      </c>
      <c r="X863" s="1"/>
      <c r="Y863" s="1"/>
      <c r="Z863" s="1"/>
      <c r="AA863" s="1"/>
      <c r="AB863" s="1"/>
      <c r="AG863" t="str">
        <f t="shared" si="169"/>
        <v>Mashpee</v>
      </c>
      <c r="AH863" t="s">
        <v>1073</v>
      </c>
      <c r="AI863">
        <v>10</v>
      </c>
      <c r="AJ863" s="7"/>
      <c r="AK863" s="130">
        <v>25</v>
      </c>
      <c r="AL863" s="131">
        <v>1</v>
      </c>
      <c r="AM863" s="131">
        <v>45</v>
      </c>
      <c r="AN863" s="133">
        <v>39100</v>
      </c>
      <c r="AO863">
        <f t="shared" si="163"/>
        <v>25001</v>
      </c>
      <c r="AP863" t="s">
        <v>1579</v>
      </c>
    </row>
    <row r="864" spans="1:42" hidden="1" outlineLevel="1" x14ac:dyDescent="0.2">
      <c r="A864" s="69" t="s">
        <v>2724</v>
      </c>
      <c r="B864" s="10" t="s">
        <v>144</v>
      </c>
      <c r="C864" s="1">
        <f t="shared" si="168"/>
        <v>3400</v>
      </c>
      <c r="D864" s="7">
        <f t="shared" si="158"/>
        <v>1</v>
      </c>
      <c r="E864" s="7">
        <f t="shared" si="159"/>
        <v>2</v>
      </c>
      <c r="F864" s="7">
        <f t="shared" si="160"/>
        <v>3</v>
      </c>
      <c r="G864" s="1">
        <f t="shared" si="161"/>
        <v>562</v>
      </c>
      <c r="H864" s="2">
        <f t="shared" si="162"/>
        <v>0.16529411764705881</v>
      </c>
      <c r="I864" s="8"/>
      <c r="J864" s="2">
        <f t="shared" si="164"/>
        <v>0.52441176470588236</v>
      </c>
      <c r="K864" s="2">
        <f t="shared" si="165"/>
        <v>0.35911764705882354</v>
      </c>
      <c r="L864" s="2">
        <f t="shared" si="166"/>
        <v>0.10294117647058823</v>
      </c>
      <c r="M864" s="2">
        <f t="shared" si="167"/>
        <v>1.3529411764705873E-2</v>
      </c>
      <c r="N864" s="1">
        <v>1783</v>
      </c>
      <c r="O864" s="1">
        <v>1221</v>
      </c>
      <c r="P864" s="1">
        <v>350</v>
      </c>
      <c r="Q864" s="1">
        <v>0</v>
      </c>
      <c r="R864" s="1">
        <v>19</v>
      </c>
      <c r="S864" s="68"/>
      <c r="T864" s="1">
        <v>10</v>
      </c>
      <c r="U864" s="1">
        <v>2</v>
      </c>
      <c r="V864" s="1"/>
      <c r="W864" s="1">
        <v>15</v>
      </c>
      <c r="X864" s="1"/>
      <c r="Y864" s="1"/>
      <c r="Z864" s="1"/>
      <c r="AA864" s="1"/>
      <c r="AB864" s="1"/>
      <c r="AG864" t="str">
        <f t="shared" si="169"/>
        <v>Mattapoisett</v>
      </c>
      <c r="AH864" t="s">
        <v>2019</v>
      </c>
      <c r="AI864">
        <v>4</v>
      </c>
      <c r="AJ864" s="7"/>
      <c r="AK864" s="130">
        <v>25</v>
      </c>
      <c r="AL864" s="131">
        <v>23</v>
      </c>
      <c r="AM864" s="131">
        <v>80</v>
      </c>
      <c r="AN864" s="133">
        <v>39450</v>
      </c>
      <c r="AO864">
        <f t="shared" si="163"/>
        <v>25023</v>
      </c>
      <c r="AP864" t="s">
        <v>1579</v>
      </c>
    </row>
    <row r="865" spans="1:42" hidden="1" outlineLevel="1" x14ac:dyDescent="0.2">
      <c r="A865" s="69" t="s">
        <v>1451</v>
      </c>
      <c r="B865" s="10" t="s">
        <v>144</v>
      </c>
      <c r="C865" s="1">
        <f t="shared" si="168"/>
        <v>5114</v>
      </c>
      <c r="D865" s="7">
        <f t="shared" si="158"/>
        <v>1</v>
      </c>
      <c r="E865" s="7">
        <f t="shared" si="159"/>
        <v>2</v>
      </c>
      <c r="F865" s="7">
        <f t="shared" si="160"/>
        <v>3</v>
      </c>
      <c r="G865" s="1">
        <f t="shared" si="161"/>
        <v>1859</v>
      </c>
      <c r="H865" s="2">
        <f t="shared" si="162"/>
        <v>0.36351192804067267</v>
      </c>
      <c r="I865" s="8"/>
      <c r="J865" s="2">
        <f t="shared" si="164"/>
        <v>0.62651544779037938</v>
      </c>
      <c r="K865" s="2">
        <f t="shared" si="165"/>
        <v>0.2630035197497067</v>
      </c>
      <c r="L865" s="2">
        <f t="shared" si="166"/>
        <v>9.5228783730934685E-2</v>
      </c>
      <c r="M865" s="2">
        <f t="shared" si="167"/>
        <v>1.5252248728979234E-2</v>
      </c>
      <c r="N865" s="1">
        <v>3204</v>
      </c>
      <c r="O865" s="1">
        <v>1345</v>
      </c>
      <c r="P865" s="1">
        <v>487</v>
      </c>
      <c r="Q865" s="1">
        <v>7</v>
      </c>
      <c r="R865" s="1">
        <v>44</v>
      </c>
      <c r="S865" s="68"/>
      <c r="T865" s="1">
        <v>9</v>
      </c>
      <c r="U865" s="1">
        <v>11</v>
      </c>
      <c r="V865" s="1"/>
      <c r="W865" s="1">
        <v>7</v>
      </c>
      <c r="X865" s="1"/>
      <c r="Y865" s="1"/>
      <c r="Z865" s="1"/>
      <c r="AA865" s="1"/>
      <c r="AB865" s="1"/>
      <c r="AG865" t="str">
        <f t="shared" si="169"/>
        <v>Maynard</v>
      </c>
      <c r="AH865" t="s">
        <v>1664</v>
      </c>
      <c r="AI865">
        <v>5</v>
      </c>
      <c r="AJ865" s="7"/>
      <c r="AK865" s="130">
        <v>25</v>
      </c>
      <c r="AL865" s="131">
        <v>17</v>
      </c>
      <c r="AM865" s="131">
        <v>145</v>
      </c>
      <c r="AN865" s="133">
        <v>39625</v>
      </c>
      <c r="AO865">
        <f t="shared" si="163"/>
        <v>25017</v>
      </c>
      <c r="AP865" t="s">
        <v>1579</v>
      </c>
    </row>
    <row r="866" spans="1:42" hidden="1" outlineLevel="1" x14ac:dyDescent="0.2">
      <c r="A866" s="69" t="s">
        <v>1131</v>
      </c>
      <c r="B866" s="10" t="s">
        <v>144</v>
      </c>
      <c r="C866" s="1">
        <f t="shared" si="168"/>
        <v>6142</v>
      </c>
      <c r="D866" s="7">
        <f t="shared" si="158"/>
        <v>1</v>
      </c>
      <c r="E866" s="7">
        <f t="shared" si="159"/>
        <v>2</v>
      </c>
      <c r="F866" s="7">
        <f t="shared" si="160"/>
        <v>3</v>
      </c>
      <c r="G866" s="1">
        <f t="shared" si="161"/>
        <v>454</v>
      </c>
      <c r="H866" s="2">
        <f t="shared" si="162"/>
        <v>7.391729078476067E-2</v>
      </c>
      <c r="I866" s="8"/>
      <c r="J866" s="2">
        <f t="shared" si="164"/>
        <v>0.49886030608922177</v>
      </c>
      <c r="K866" s="2">
        <f t="shared" si="165"/>
        <v>0.4249430153044611</v>
      </c>
      <c r="L866" s="2">
        <f t="shared" si="166"/>
        <v>6.3822859003581894E-2</v>
      </c>
      <c r="M866" s="2">
        <f t="shared" si="167"/>
        <v>1.2373819602735175E-2</v>
      </c>
      <c r="N866" s="1">
        <v>3064</v>
      </c>
      <c r="O866" s="1">
        <v>2610</v>
      </c>
      <c r="P866" s="1">
        <v>392</v>
      </c>
      <c r="Q866" s="1">
        <v>0</v>
      </c>
      <c r="R866" s="1">
        <v>42</v>
      </c>
      <c r="S866" s="68"/>
      <c r="T866" s="1">
        <v>11</v>
      </c>
      <c r="U866" s="1">
        <v>3</v>
      </c>
      <c r="V866" s="1"/>
      <c r="W866" s="1">
        <v>20</v>
      </c>
      <c r="X866" s="1"/>
      <c r="Y866" s="1"/>
      <c r="Z866" s="1"/>
      <c r="AA866" s="1"/>
      <c r="AB866" s="1"/>
      <c r="AG866" t="str">
        <f t="shared" si="169"/>
        <v>Medfield</v>
      </c>
      <c r="AH866" t="s">
        <v>345</v>
      </c>
      <c r="AI866">
        <v>9</v>
      </c>
      <c r="AJ866" s="7"/>
      <c r="AK866" s="130">
        <v>25</v>
      </c>
      <c r="AL866" s="131">
        <v>21</v>
      </c>
      <c r="AM866" s="131">
        <v>60</v>
      </c>
      <c r="AN866" s="133">
        <v>39765</v>
      </c>
      <c r="AO866">
        <f t="shared" si="163"/>
        <v>25021</v>
      </c>
      <c r="AP866" t="s">
        <v>1579</v>
      </c>
    </row>
    <row r="867" spans="1:42" hidden="1" outlineLevel="1" x14ac:dyDescent="0.2">
      <c r="A867" s="69" t="s">
        <v>496</v>
      </c>
      <c r="B867" s="10" t="s">
        <v>144</v>
      </c>
      <c r="C867" s="1">
        <f t="shared" si="168"/>
        <v>24573</v>
      </c>
      <c r="D867" s="7">
        <f t="shared" si="158"/>
        <v>1</v>
      </c>
      <c r="E867" s="7">
        <f t="shared" si="159"/>
        <v>2</v>
      </c>
      <c r="F867" s="7">
        <f t="shared" si="160"/>
        <v>3</v>
      </c>
      <c r="G867" s="1">
        <f t="shared" si="161"/>
        <v>10795</v>
      </c>
      <c r="H867" s="2">
        <f t="shared" si="162"/>
        <v>0.43930330037032517</v>
      </c>
      <c r="I867" s="8"/>
      <c r="J867" s="2">
        <f t="shared" si="164"/>
        <v>0.67712530012615468</v>
      </c>
      <c r="K867" s="2">
        <f t="shared" si="165"/>
        <v>0.23782199975582957</v>
      </c>
      <c r="L867" s="2">
        <f t="shared" si="166"/>
        <v>7.0850120050461887E-2</v>
      </c>
      <c r="M867" s="2">
        <f t="shared" si="167"/>
        <v>1.4202580067553858E-2</v>
      </c>
      <c r="N867" s="1">
        <v>16639</v>
      </c>
      <c r="O867" s="1">
        <v>5844</v>
      </c>
      <c r="P867" s="1">
        <v>1741</v>
      </c>
      <c r="Q867" s="1">
        <v>0</v>
      </c>
      <c r="R867" s="1">
        <v>151</v>
      </c>
      <c r="S867" s="68"/>
      <c r="T867" s="1">
        <v>38</v>
      </c>
      <c r="U867" s="1">
        <v>38</v>
      </c>
      <c r="V867" s="1"/>
      <c r="W867" s="1">
        <v>122</v>
      </c>
      <c r="X867" s="1"/>
      <c r="Y867" s="1"/>
      <c r="Z867" s="1"/>
      <c r="AA867" s="1"/>
      <c r="AB867" s="1"/>
      <c r="AG867" t="str">
        <f t="shared" si="169"/>
        <v>Medford</v>
      </c>
      <c r="AH867" t="s">
        <v>1664</v>
      </c>
      <c r="AI867">
        <v>7</v>
      </c>
      <c r="AJ867" s="7"/>
      <c r="AK867" s="130">
        <v>25</v>
      </c>
      <c r="AL867" s="131">
        <v>17</v>
      </c>
      <c r="AM867" s="131">
        <v>150</v>
      </c>
      <c r="AN867" s="133">
        <v>39835</v>
      </c>
      <c r="AO867">
        <f t="shared" si="163"/>
        <v>25017</v>
      </c>
      <c r="AP867" t="s">
        <v>2331</v>
      </c>
    </row>
    <row r="868" spans="1:42" hidden="1" outlineLevel="1" x14ac:dyDescent="0.2">
      <c r="A868" s="69" t="s">
        <v>497</v>
      </c>
      <c r="B868" s="10" t="s">
        <v>144</v>
      </c>
      <c r="C868" s="1">
        <f t="shared" si="168"/>
        <v>5232</v>
      </c>
      <c r="D868" s="7">
        <f t="shared" si="158"/>
        <v>1</v>
      </c>
      <c r="E868" s="7">
        <f t="shared" si="159"/>
        <v>2</v>
      </c>
      <c r="F868" s="7">
        <f t="shared" si="160"/>
        <v>3</v>
      </c>
      <c r="G868" s="1">
        <f t="shared" si="161"/>
        <v>1224</v>
      </c>
      <c r="H868" s="2">
        <f t="shared" si="162"/>
        <v>0.23394495412844038</v>
      </c>
      <c r="I868" s="8"/>
      <c r="J868" s="2">
        <f t="shared" si="164"/>
        <v>0.56307339449541283</v>
      </c>
      <c r="K868" s="2">
        <f t="shared" si="165"/>
        <v>0.32912844036697247</v>
      </c>
      <c r="L868" s="2">
        <f t="shared" si="166"/>
        <v>9.3654434250764529E-2</v>
      </c>
      <c r="M868" s="2">
        <f t="shared" si="167"/>
        <v>1.414373088685017E-2</v>
      </c>
      <c r="N868" s="1">
        <v>2946</v>
      </c>
      <c r="O868" s="1">
        <v>1722</v>
      </c>
      <c r="P868" s="1">
        <v>490</v>
      </c>
      <c r="Q868" s="1">
        <v>0</v>
      </c>
      <c r="R868" s="1">
        <v>59</v>
      </c>
      <c r="S868" s="68"/>
      <c r="T868" s="1">
        <v>12</v>
      </c>
      <c r="U868" s="1">
        <v>3</v>
      </c>
      <c r="V868" s="1"/>
      <c r="W868" s="1">
        <v>0</v>
      </c>
      <c r="X868" s="1"/>
      <c r="Y868" s="1"/>
      <c r="Z868" s="1"/>
      <c r="AA868" s="1"/>
      <c r="AB868" s="1"/>
      <c r="AG868" t="str">
        <f t="shared" si="169"/>
        <v>Medway</v>
      </c>
      <c r="AH868" t="s">
        <v>345</v>
      </c>
      <c r="AI868">
        <v>3</v>
      </c>
      <c r="AJ868" s="7"/>
      <c r="AK868" s="130">
        <v>25</v>
      </c>
      <c r="AL868" s="131">
        <v>21</v>
      </c>
      <c r="AM868" s="131">
        <v>65</v>
      </c>
      <c r="AN868" s="133">
        <v>39975</v>
      </c>
      <c r="AO868">
        <f t="shared" si="163"/>
        <v>25021</v>
      </c>
      <c r="AP868" t="s">
        <v>1579</v>
      </c>
    </row>
    <row r="869" spans="1:42" hidden="1" outlineLevel="1" x14ac:dyDescent="0.2">
      <c r="A869" s="69" t="s">
        <v>498</v>
      </c>
      <c r="B869" s="10" t="s">
        <v>144</v>
      </c>
      <c r="C869" s="1">
        <f t="shared" si="168"/>
        <v>14370</v>
      </c>
      <c r="D869" s="7">
        <f t="shared" si="158"/>
        <v>1</v>
      </c>
      <c r="E869" s="7">
        <f t="shared" si="159"/>
        <v>2</v>
      </c>
      <c r="F869" s="7">
        <f t="shared" si="160"/>
        <v>3</v>
      </c>
      <c r="G869" s="1">
        <f t="shared" si="161"/>
        <v>4327</v>
      </c>
      <c r="H869" s="2">
        <f t="shared" si="162"/>
        <v>0.3011134307585247</v>
      </c>
      <c r="I869" s="8"/>
      <c r="J869" s="2">
        <f t="shared" si="164"/>
        <v>0.60508002783576897</v>
      </c>
      <c r="K869" s="2">
        <f t="shared" si="165"/>
        <v>0.30396659707724427</v>
      </c>
      <c r="L869" s="2">
        <f t="shared" si="166"/>
        <v>7.6965901183020186E-2</v>
      </c>
      <c r="M869" s="2">
        <f t="shared" si="167"/>
        <v>1.3987473903966569E-2</v>
      </c>
      <c r="N869" s="1">
        <v>8695</v>
      </c>
      <c r="O869" s="1">
        <v>4368</v>
      </c>
      <c r="P869" s="1">
        <v>1106</v>
      </c>
      <c r="Q869" s="1">
        <v>39</v>
      </c>
      <c r="R869" s="1">
        <v>94</v>
      </c>
      <c r="S869" s="68"/>
      <c r="T869" s="1">
        <v>25</v>
      </c>
      <c r="U869" s="1">
        <v>9</v>
      </c>
      <c r="V869" s="1"/>
      <c r="W869" s="1">
        <v>34</v>
      </c>
      <c r="X869" s="1"/>
      <c r="Y869" s="1"/>
      <c r="Z869" s="1"/>
      <c r="AA869" s="1"/>
      <c r="AB869" s="1"/>
      <c r="AG869" t="str">
        <f t="shared" si="169"/>
        <v>Melrose</v>
      </c>
      <c r="AH869" t="s">
        <v>1664</v>
      </c>
      <c r="AI869">
        <v>7</v>
      </c>
      <c r="AJ869" s="7"/>
      <c r="AK869" s="130">
        <v>25</v>
      </c>
      <c r="AL869" s="131">
        <v>17</v>
      </c>
      <c r="AM869" s="131">
        <v>155</v>
      </c>
      <c r="AN869" s="133">
        <v>40115</v>
      </c>
      <c r="AO869">
        <f t="shared" si="163"/>
        <v>25017</v>
      </c>
      <c r="AP869" t="s">
        <v>2331</v>
      </c>
    </row>
    <row r="870" spans="1:42" hidden="1" outlineLevel="1" x14ac:dyDescent="0.2">
      <c r="A870" s="69" t="s">
        <v>386</v>
      </c>
      <c r="B870" s="10" t="s">
        <v>144</v>
      </c>
      <c r="C870" s="1">
        <f t="shared" si="168"/>
        <v>2266</v>
      </c>
      <c r="D870" s="7">
        <f t="shared" si="158"/>
        <v>1</v>
      </c>
      <c r="E870" s="7">
        <f t="shared" si="159"/>
        <v>2</v>
      </c>
      <c r="F870" s="7">
        <f t="shared" si="160"/>
        <v>3</v>
      </c>
      <c r="G870" s="1">
        <f t="shared" si="161"/>
        <v>331</v>
      </c>
      <c r="H870" s="2">
        <f t="shared" si="162"/>
        <v>0.14607237422771405</v>
      </c>
      <c r="I870" s="8"/>
      <c r="J870" s="2">
        <f t="shared" si="164"/>
        <v>0.50794351279788175</v>
      </c>
      <c r="K870" s="2">
        <f t="shared" si="165"/>
        <v>0.36187113857016767</v>
      </c>
      <c r="L870" s="2">
        <f t="shared" si="166"/>
        <v>0.1147396293027361</v>
      </c>
      <c r="M870" s="2">
        <f t="shared" si="167"/>
        <v>1.5445719329214486E-2</v>
      </c>
      <c r="N870" s="1">
        <v>1151</v>
      </c>
      <c r="O870" s="1">
        <v>820</v>
      </c>
      <c r="P870" s="1">
        <v>260</v>
      </c>
      <c r="Q870" s="1">
        <v>5</v>
      </c>
      <c r="R870" s="1">
        <v>17</v>
      </c>
      <c r="S870" s="68"/>
      <c r="T870" s="1">
        <v>3</v>
      </c>
      <c r="U870" s="1">
        <v>6</v>
      </c>
      <c r="V870" s="1"/>
      <c r="W870" s="1">
        <v>4</v>
      </c>
      <c r="X870" s="1"/>
      <c r="Y870" s="1"/>
      <c r="Z870" s="1"/>
      <c r="AA870" s="1"/>
      <c r="AB870" s="1"/>
      <c r="AG870" t="str">
        <f t="shared" si="169"/>
        <v>Mendon</v>
      </c>
      <c r="AH870" s="10" t="s">
        <v>1371</v>
      </c>
      <c r="AI870" s="10">
        <v>2</v>
      </c>
      <c r="AJ870" s="7"/>
      <c r="AK870" s="130">
        <v>25</v>
      </c>
      <c r="AL870" s="131">
        <v>27</v>
      </c>
      <c r="AM870" s="131">
        <v>135</v>
      </c>
      <c r="AN870" s="133">
        <v>40255</v>
      </c>
      <c r="AO870">
        <f t="shared" si="163"/>
        <v>25027</v>
      </c>
      <c r="AP870" t="s">
        <v>1579</v>
      </c>
    </row>
    <row r="871" spans="1:42" hidden="1" outlineLevel="1" x14ac:dyDescent="0.2">
      <c r="A871" s="69" t="s">
        <v>1445</v>
      </c>
      <c r="B871" s="10" t="s">
        <v>144</v>
      </c>
      <c r="C871" s="1">
        <f t="shared" si="168"/>
        <v>2629</v>
      </c>
      <c r="D871" s="7">
        <f t="shared" si="158"/>
        <v>1</v>
      </c>
      <c r="E871" s="7">
        <f t="shared" si="159"/>
        <v>2</v>
      </c>
      <c r="F871" s="7">
        <f t="shared" si="160"/>
        <v>3</v>
      </c>
      <c r="G871" s="1">
        <f t="shared" si="161"/>
        <v>702</v>
      </c>
      <c r="H871" s="2">
        <f t="shared" si="162"/>
        <v>0.26702168124762266</v>
      </c>
      <c r="I871" s="8"/>
      <c r="J871" s="2">
        <f t="shared" si="164"/>
        <v>0.56219094712818563</v>
      </c>
      <c r="K871" s="2">
        <f t="shared" si="165"/>
        <v>0.29516926588056297</v>
      </c>
      <c r="L871" s="2">
        <f t="shared" si="166"/>
        <v>0.12209965766451122</v>
      </c>
      <c r="M871" s="2">
        <f t="shared" si="167"/>
        <v>2.0540129326740181E-2</v>
      </c>
      <c r="N871" s="1">
        <v>1478</v>
      </c>
      <c r="O871" s="1">
        <v>776</v>
      </c>
      <c r="P871" s="1">
        <v>321</v>
      </c>
      <c r="Q871" s="1">
        <v>3</v>
      </c>
      <c r="R871" s="1">
        <v>32</v>
      </c>
      <c r="S871" s="68"/>
      <c r="T871" s="1">
        <v>12</v>
      </c>
      <c r="U871" s="1">
        <v>3</v>
      </c>
      <c r="V871" s="1"/>
      <c r="W871" s="1">
        <v>4</v>
      </c>
      <c r="X871" s="1"/>
      <c r="Y871" s="1"/>
      <c r="Z871" s="1"/>
      <c r="AA871" s="1"/>
      <c r="AB871" s="1"/>
      <c r="AG871" t="str">
        <f t="shared" si="169"/>
        <v>Merrimac</v>
      </c>
      <c r="AH871" t="s">
        <v>1703</v>
      </c>
      <c r="AI871">
        <v>6</v>
      </c>
      <c r="AJ871" s="7"/>
      <c r="AK871" s="130">
        <v>25</v>
      </c>
      <c r="AL871" s="131">
        <v>9</v>
      </c>
      <c r="AM871" s="131">
        <v>90</v>
      </c>
      <c r="AN871" s="133">
        <v>40430</v>
      </c>
      <c r="AO871">
        <f t="shared" si="163"/>
        <v>25009</v>
      </c>
      <c r="AP871" t="s">
        <v>1579</v>
      </c>
    </row>
    <row r="872" spans="1:42" hidden="1" outlineLevel="1" x14ac:dyDescent="0.2">
      <c r="A872" s="69" t="s">
        <v>750</v>
      </c>
      <c r="B872" s="10" t="s">
        <v>144</v>
      </c>
      <c r="C872" s="1">
        <f t="shared" si="168"/>
        <v>16858</v>
      </c>
      <c r="D872" s="7">
        <f t="shared" si="158"/>
        <v>1</v>
      </c>
      <c r="E872" s="7">
        <f t="shared" si="159"/>
        <v>2</v>
      </c>
      <c r="F872" s="7">
        <f t="shared" si="160"/>
        <v>3</v>
      </c>
      <c r="G872" s="1">
        <f t="shared" si="161"/>
        <v>4103</v>
      </c>
      <c r="H872" s="2">
        <f t="shared" si="162"/>
        <v>0.24338592952900701</v>
      </c>
      <c r="I872" s="8"/>
      <c r="J872" s="2">
        <f t="shared" si="164"/>
        <v>0.5605647170482857</v>
      </c>
      <c r="K872" s="2">
        <f t="shared" si="165"/>
        <v>0.31717878751927869</v>
      </c>
      <c r="L872" s="2">
        <f t="shared" si="166"/>
        <v>0.11205362439198006</v>
      </c>
      <c r="M872" s="2">
        <f t="shared" si="167"/>
        <v>1.0202871040455544E-2</v>
      </c>
      <c r="N872" s="1">
        <v>9450</v>
      </c>
      <c r="O872" s="1">
        <v>5347</v>
      </c>
      <c r="P872" s="1">
        <v>1889</v>
      </c>
      <c r="Q872" s="1">
        <v>5</v>
      </c>
      <c r="R872" s="1">
        <v>134</v>
      </c>
      <c r="S872" s="68"/>
      <c r="T872" s="1">
        <v>18</v>
      </c>
      <c r="U872" s="1">
        <v>15</v>
      </c>
      <c r="V872" s="1"/>
      <c r="W872" s="1">
        <v>0</v>
      </c>
      <c r="X872" s="1"/>
      <c r="Y872" s="1"/>
      <c r="Z872" s="1"/>
      <c r="AA872" s="1"/>
      <c r="AB872" s="1"/>
      <c r="AG872" t="str">
        <f t="shared" si="169"/>
        <v>Methuen</v>
      </c>
      <c r="AH872" t="s">
        <v>1703</v>
      </c>
      <c r="AI872">
        <v>5</v>
      </c>
      <c r="AJ872" s="7"/>
      <c r="AK872" s="130">
        <v>25</v>
      </c>
      <c r="AL872" s="131">
        <v>9</v>
      </c>
      <c r="AM872" s="131">
        <v>95</v>
      </c>
      <c r="AN872" s="133">
        <v>40710</v>
      </c>
      <c r="AO872">
        <f t="shared" si="163"/>
        <v>25009</v>
      </c>
      <c r="AP872" t="s">
        <v>2331</v>
      </c>
    </row>
    <row r="873" spans="1:42" hidden="1" outlineLevel="1" x14ac:dyDescent="0.2">
      <c r="A873" s="69" t="s">
        <v>2235</v>
      </c>
      <c r="B873" s="10" t="s">
        <v>144</v>
      </c>
      <c r="C873" s="1">
        <f t="shared" si="168"/>
        <v>7269</v>
      </c>
      <c r="D873" s="7">
        <f t="shared" si="158"/>
        <v>1</v>
      </c>
      <c r="E873" s="7">
        <f t="shared" si="159"/>
        <v>2</v>
      </c>
      <c r="F873" s="7">
        <f t="shared" si="160"/>
        <v>3</v>
      </c>
      <c r="G873" s="1">
        <f t="shared" si="161"/>
        <v>1372</v>
      </c>
      <c r="H873" s="2">
        <f t="shared" si="162"/>
        <v>0.18874673270050901</v>
      </c>
      <c r="I873" s="8"/>
      <c r="J873" s="2">
        <f t="shared" si="164"/>
        <v>0.51754023937267846</v>
      </c>
      <c r="K873" s="2">
        <f t="shared" si="165"/>
        <v>0.3287935066721695</v>
      </c>
      <c r="L873" s="2">
        <f t="shared" si="166"/>
        <v>0.14169762003026551</v>
      </c>
      <c r="M873" s="2">
        <f t="shared" si="167"/>
        <v>1.1968633924886535E-2</v>
      </c>
      <c r="N873" s="1">
        <v>3762</v>
      </c>
      <c r="O873" s="1">
        <v>2390</v>
      </c>
      <c r="P873" s="1">
        <v>1030</v>
      </c>
      <c r="Q873" s="1">
        <v>0</v>
      </c>
      <c r="R873" s="1">
        <v>58</v>
      </c>
      <c r="S873" s="68"/>
      <c r="T873" s="1">
        <v>6</v>
      </c>
      <c r="U873" s="1">
        <v>2</v>
      </c>
      <c r="V873" s="1"/>
      <c r="W873" s="1">
        <v>21</v>
      </c>
      <c r="X873" s="1"/>
      <c r="Y873" s="1"/>
      <c r="Z873" s="1"/>
      <c r="AA873" s="1"/>
      <c r="AB873" s="1"/>
      <c r="AG873" t="str">
        <f t="shared" si="169"/>
        <v>Middleborough</v>
      </c>
      <c r="AH873" t="s">
        <v>2019</v>
      </c>
      <c r="AI873">
        <v>4</v>
      </c>
      <c r="AJ873" s="7"/>
      <c r="AK873" s="130">
        <v>25</v>
      </c>
      <c r="AL873" s="131">
        <v>23</v>
      </c>
      <c r="AM873" s="131">
        <v>85</v>
      </c>
      <c r="AN873" s="133">
        <v>40850</v>
      </c>
      <c r="AO873">
        <f t="shared" si="163"/>
        <v>25023</v>
      </c>
      <c r="AP873" t="s">
        <v>1579</v>
      </c>
    </row>
    <row r="874" spans="1:42" hidden="1" outlineLevel="1" x14ac:dyDescent="0.2">
      <c r="A874" s="69" t="s">
        <v>767</v>
      </c>
      <c r="B874" s="10" t="s">
        <v>144</v>
      </c>
      <c r="C874" s="1">
        <f t="shared" si="168"/>
        <v>251</v>
      </c>
      <c r="D874" s="7">
        <f t="shared" si="158"/>
        <v>1</v>
      </c>
      <c r="E874" s="7">
        <f t="shared" si="159"/>
        <v>2</v>
      </c>
      <c r="F874" s="7">
        <f t="shared" si="160"/>
        <v>3</v>
      </c>
      <c r="G874" s="1">
        <f t="shared" si="161"/>
        <v>36</v>
      </c>
      <c r="H874" s="2">
        <f t="shared" si="162"/>
        <v>0.14342629482071714</v>
      </c>
      <c r="I874" s="8"/>
      <c r="J874" s="2">
        <f t="shared" si="164"/>
        <v>0.46215139442231074</v>
      </c>
      <c r="K874" s="2">
        <f t="shared" si="165"/>
        <v>0.31872509960159362</v>
      </c>
      <c r="L874" s="2">
        <f t="shared" si="166"/>
        <v>0.20318725099601595</v>
      </c>
      <c r="M874" s="2">
        <f t="shared" si="167"/>
        <v>1.5936254980079639E-2</v>
      </c>
      <c r="N874" s="1">
        <v>116</v>
      </c>
      <c r="O874" s="1">
        <v>80</v>
      </c>
      <c r="P874" s="1">
        <v>51</v>
      </c>
      <c r="Q874" s="1">
        <v>0</v>
      </c>
      <c r="R874" s="1">
        <v>3</v>
      </c>
      <c r="S874" s="68"/>
      <c r="T874" s="1">
        <v>0</v>
      </c>
      <c r="U874" s="1">
        <v>0</v>
      </c>
      <c r="V874" s="1"/>
      <c r="W874" s="1">
        <v>1</v>
      </c>
      <c r="X874" s="1"/>
      <c r="Y874" s="1"/>
      <c r="Z874" s="1"/>
      <c r="AA874" s="1"/>
      <c r="AB874" s="1"/>
      <c r="AG874" t="str">
        <f t="shared" si="169"/>
        <v>Middlefield</v>
      </c>
      <c r="AH874" t="s">
        <v>968</v>
      </c>
      <c r="AI874">
        <v>1</v>
      </c>
      <c r="AJ874" s="7"/>
      <c r="AK874" s="130">
        <v>25</v>
      </c>
      <c r="AL874" s="131">
        <v>15</v>
      </c>
      <c r="AM874" s="131">
        <v>55</v>
      </c>
      <c r="AN874" s="133">
        <v>40990</v>
      </c>
      <c r="AO874">
        <f t="shared" si="163"/>
        <v>25015</v>
      </c>
      <c r="AP874" t="s">
        <v>1579</v>
      </c>
    </row>
    <row r="875" spans="1:42" hidden="1" outlineLevel="1" x14ac:dyDescent="0.2">
      <c r="A875" s="69" t="s">
        <v>1525</v>
      </c>
      <c r="B875" s="10" t="s">
        <v>144</v>
      </c>
      <c r="C875" s="1">
        <f t="shared" si="168"/>
        <v>2928</v>
      </c>
      <c r="D875" s="7">
        <f t="shared" ref="D875:D938" si="170">RANK(N875,(N875:AE875))</f>
        <v>1</v>
      </c>
      <c r="E875" s="7">
        <f t="shared" ref="E875:E938" si="171">RANK(O875,(N875:AE875))</f>
        <v>2</v>
      </c>
      <c r="F875" s="7">
        <f t="shared" ref="F875:F938" si="172">RANK(P875,(N875:AE875))</f>
        <v>3</v>
      </c>
      <c r="G875" s="1">
        <f t="shared" si="161"/>
        <v>507</v>
      </c>
      <c r="H875" s="2">
        <f t="shared" si="162"/>
        <v>0.17315573770491804</v>
      </c>
      <c r="I875" s="8"/>
      <c r="J875" s="2">
        <f t="shared" si="164"/>
        <v>0.51707650273224048</v>
      </c>
      <c r="K875" s="2">
        <f t="shared" si="165"/>
        <v>0.34392076502732238</v>
      </c>
      <c r="L875" s="2">
        <f t="shared" si="166"/>
        <v>0.12739071038251365</v>
      </c>
      <c r="M875" s="2">
        <f t="shared" si="167"/>
        <v>1.1612021857923482E-2</v>
      </c>
      <c r="N875" s="1">
        <v>1514</v>
      </c>
      <c r="O875" s="1">
        <v>1007</v>
      </c>
      <c r="P875" s="1">
        <v>373</v>
      </c>
      <c r="Q875" s="1">
        <v>0</v>
      </c>
      <c r="R875" s="1">
        <v>28</v>
      </c>
      <c r="S875" s="68"/>
      <c r="T875" s="1">
        <v>2</v>
      </c>
      <c r="U875" s="1">
        <v>0</v>
      </c>
      <c r="V875" s="1"/>
      <c r="W875" s="1">
        <v>4</v>
      </c>
      <c r="X875" s="1"/>
      <c r="Y875" s="1"/>
      <c r="Z875" s="1"/>
      <c r="AA875" s="1"/>
      <c r="AB875" s="1"/>
      <c r="AG875" t="str">
        <f t="shared" si="169"/>
        <v>Middleton</v>
      </c>
      <c r="AH875" t="s">
        <v>1703</v>
      </c>
      <c r="AI875">
        <v>6</v>
      </c>
      <c r="AJ875" s="7"/>
      <c r="AK875" s="130">
        <v>25</v>
      </c>
      <c r="AL875" s="131">
        <v>9</v>
      </c>
      <c r="AM875" s="131">
        <v>100</v>
      </c>
      <c r="AN875" s="133">
        <v>41095</v>
      </c>
      <c r="AO875">
        <f t="shared" si="163"/>
        <v>25009</v>
      </c>
      <c r="AP875" t="s">
        <v>1579</v>
      </c>
    </row>
    <row r="876" spans="1:42" hidden="1" outlineLevel="1" x14ac:dyDescent="0.2">
      <c r="A876" s="69" t="s">
        <v>1526</v>
      </c>
      <c r="B876" s="10" t="s">
        <v>144</v>
      </c>
      <c r="C876" s="1">
        <f t="shared" si="168"/>
        <v>10453</v>
      </c>
      <c r="D876" s="7">
        <f t="shared" si="170"/>
        <v>1</v>
      </c>
      <c r="E876" s="7">
        <f t="shared" si="171"/>
        <v>2</v>
      </c>
      <c r="F876" s="7">
        <f t="shared" si="172"/>
        <v>3</v>
      </c>
      <c r="G876" s="1">
        <f t="shared" si="161"/>
        <v>4115</v>
      </c>
      <c r="H876" s="2">
        <f t="shared" si="162"/>
        <v>0.39366688988807041</v>
      </c>
      <c r="I876" s="8"/>
      <c r="J876" s="2">
        <f t="shared" si="164"/>
        <v>0.64632163015402277</v>
      </c>
      <c r="K876" s="2">
        <f t="shared" si="165"/>
        <v>0.25265474026595236</v>
      </c>
      <c r="L876" s="2">
        <f t="shared" si="166"/>
        <v>9.1169999043336836E-2</v>
      </c>
      <c r="M876" s="2">
        <f t="shared" si="167"/>
        <v>9.8536305366880295E-3</v>
      </c>
      <c r="N876" s="1">
        <v>6756</v>
      </c>
      <c r="O876" s="1">
        <v>2641</v>
      </c>
      <c r="P876" s="1">
        <v>953</v>
      </c>
      <c r="Q876" s="1">
        <v>0</v>
      </c>
      <c r="R876" s="1">
        <v>73</v>
      </c>
      <c r="S876" s="68"/>
      <c r="T876" s="1">
        <v>15</v>
      </c>
      <c r="U876" s="1">
        <v>8</v>
      </c>
      <c r="V876" s="1"/>
      <c r="W876" s="1">
        <v>7</v>
      </c>
      <c r="X876" s="1"/>
      <c r="Y876" s="1"/>
      <c r="Z876" s="1"/>
      <c r="AA876" s="1"/>
      <c r="AB876" s="1"/>
      <c r="AG876" t="str">
        <f t="shared" si="169"/>
        <v>Milford</v>
      </c>
      <c r="AH876" s="10" t="s">
        <v>1371</v>
      </c>
      <c r="AI876" s="10">
        <v>2</v>
      </c>
      <c r="AJ876" s="7"/>
      <c r="AK876" s="130">
        <v>25</v>
      </c>
      <c r="AL876" s="131">
        <v>27</v>
      </c>
      <c r="AM876" s="131">
        <v>140</v>
      </c>
      <c r="AN876" s="133">
        <v>41165</v>
      </c>
      <c r="AO876">
        <f t="shared" si="163"/>
        <v>25027</v>
      </c>
      <c r="AP876" t="s">
        <v>1579</v>
      </c>
    </row>
    <row r="877" spans="1:42" hidden="1" outlineLevel="1" x14ac:dyDescent="0.2">
      <c r="A877" s="69" t="s">
        <v>1527</v>
      </c>
      <c r="B877" s="10" t="s">
        <v>144</v>
      </c>
      <c r="C877" s="1">
        <f t="shared" si="168"/>
        <v>5536</v>
      </c>
      <c r="D877" s="7">
        <f t="shared" si="170"/>
        <v>1</v>
      </c>
      <c r="E877" s="7">
        <f t="shared" si="171"/>
        <v>2</v>
      </c>
      <c r="F877" s="7">
        <f t="shared" si="172"/>
        <v>3</v>
      </c>
      <c r="G877" s="1">
        <f t="shared" si="161"/>
        <v>1883</v>
      </c>
      <c r="H877" s="2">
        <f t="shared" si="162"/>
        <v>0.34013728323699421</v>
      </c>
      <c r="I877" s="8"/>
      <c r="J877" s="2">
        <f t="shared" si="164"/>
        <v>0.60657514450867056</v>
      </c>
      <c r="K877" s="2">
        <f t="shared" si="165"/>
        <v>0.26643786127167629</v>
      </c>
      <c r="L877" s="2">
        <f t="shared" si="166"/>
        <v>0.11831647398843931</v>
      </c>
      <c r="M877" s="2">
        <f t="shared" si="167"/>
        <v>8.6705202312138407E-3</v>
      </c>
      <c r="N877" s="1">
        <v>3358</v>
      </c>
      <c r="O877" s="1">
        <v>1475</v>
      </c>
      <c r="P877" s="1">
        <v>655</v>
      </c>
      <c r="Q877" s="1">
        <v>0</v>
      </c>
      <c r="R877" s="1">
        <v>34</v>
      </c>
      <c r="S877" s="68"/>
      <c r="T877" s="1">
        <v>5</v>
      </c>
      <c r="U877" s="1">
        <v>3</v>
      </c>
      <c r="V877" s="1"/>
      <c r="W877" s="1">
        <v>6</v>
      </c>
      <c r="X877" s="1"/>
      <c r="Y877" s="1"/>
      <c r="Z877" s="1"/>
      <c r="AA877" s="1"/>
      <c r="AB877" s="1"/>
      <c r="AG877" t="str">
        <f t="shared" si="169"/>
        <v>Millbury</v>
      </c>
      <c r="AH877" s="10" t="s">
        <v>1371</v>
      </c>
      <c r="AI877" s="10">
        <v>2</v>
      </c>
      <c r="AJ877" s="7"/>
      <c r="AK877" s="130">
        <v>25</v>
      </c>
      <c r="AL877" s="131">
        <v>27</v>
      </c>
      <c r="AM877" s="131">
        <v>145</v>
      </c>
      <c r="AN877" s="133">
        <v>41340</v>
      </c>
      <c r="AO877">
        <f t="shared" si="163"/>
        <v>25027</v>
      </c>
      <c r="AP877" t="s">
        <v>1579</v>
      </c>
    </row>
    <row r="878" spans="1:42" hidden="1" outlineLevel="1" x14ac:dyDescent="0.2">
      <c r="A878" s="69" t="s">
        <v>1528</v>
      </c>
      <c r="B878" s="10" t="s">
        <v>144</v>
      </c>
      <c r="C878" s="1">
        <f t="shared" si="168"/>
        <v>3923</v>
      </c>
      <c r="D878" s="7">
        <f t="shared" si="170"/>
        <v>1</v>
      </c>
      <c r="E878" s="7">
        <f t="shared" si="171"/>
        <v>2</v>
      </c>
      <c r="F878" s="7">
        <f t="shared" si="172"/>
        <v>3</v>
      </c>
      <c r="G878" s="1">
        <f t="shared" si="161"/>
        <v>920</v>
      </c>
      <c r="H878" s="2">
        <f t="shared" si="162"/>
        <v>0.23451440224318124</v>
      </c>
      <c r="I878" s="8"/>
      <c r="J878" s="2">
        <f t="shared" si="164"/>
        <v>0.56257965842467494</v>
      </c>
      <c r="K878" s="2">
        <f t="shared" si="165"/>
        <v>0.32806525618149374</v>
      </c>
      <c r="L878" s="2">
        <f t="shared" si="166"/>
        <v>8.8452714759112927E-2</v>
      </c>
      <c r="M878" s="2">
        <f t="shared" si="167"/>
        <v>2.0902370634718392E-2</v>
      </c>
      <c r="N878" s="1">
        <v>2207</v>
      </c>
      <c r="O878" s="1">
        <v>1287</v>
      </c>
      <c r="P878" s="1">
        <v>347</v>
      </c>
      <c r="Q878" s="1">
        <v>14</v>
      </c>
      <c r="R878" s="1">
        <v>44</v>
      </c>
      <c r="S878" s="68"/>
      <c r="T878" s="1">
        <v>7</v>
      </c>
      <c r="U878" s="1">
        <v>8</v>
      </c>
      <c r="V878" s="1"/>
      <c r="W878" s="1">
        <v>9</v>
      </c>
      <c r="X878" s="1"/>
      <c r="Y878" s="1"/>
      <c r="Z878" s="1"/>
      <c r="AA878" s="1"/>
      <c r="AB878" s="1"/>
      <c r="AG878" t="str">
        <f t="shared" si="169"/>
        <v>Millis</v>
      </c>
      <c r="AH878" t="s">
        <v>345</v>
      </c>
      <c r="AI878">
        <v>4</v>
      </c>
      <c r="AJ878" s="7"/>
      <c r="AK878" s="130">
        <v>25</v>
      </c>
      <c r="AL878" s="131">
        <v>21</v>
      </c>
      <c r="AM878" s="131">
        <v>70</v>
      </c>
      <c r="AN878" s="133">
        <v>41515</v>
      </c>
      <c r="AO878">
        <f t="shared" si="163"/>
        <v>25021</v>
      </c>
      <c r="AP878" t="s">
        <v>1579</v>
      </c>
    </row>
    <row r="879" spans="1:42" hidden="1" outlineLevel="1" x14ac:dyDescent="0.2">
      <c r="A879" s="69" t="s">
        <v>1132</v>
      </c>
      <c r="B879" s="10" t="s">
        <v>144</v>
      </c>
      <c r="C879" s="1">
        <f t="shared" si="168"/>
        <v>1082</v>
      </c>
      <c r="D879" s="7">
        <f t="shared" si="170"/>
        <v>1</v>
      </c>
      <c r="E879" s="7">
        <f t="shared" si="171"/>
        <v>2</v>
      </c>
      <c r="F879" s="7">
        <f t="shared" si="172"/>
        <v>3</v>
      </c>
      <c r="G879" s="1">
        <f t="shared" si="161"/>
        <v>372</v>
      </c>
      <c r="H879" s="2">
        <f t="shared" si="162"/>
        <v>0.34380776340110908</v>
      </c>
      <c r="I879" s="8"/>
      <c r="J879" s="2">
        <f t="shared" si="164"/>
        <v>0.58595194085027724</v>
      </c>
      <c r="K879" s="2">
        <f t="shared" si="165"/>
        <v>0.24214417744916822</v>
      </c>
      <c r="L879" s="2">
        <f t="shared" si="166"/>
        <v>0.15619223659889095</v>
      </c>
      <c r="M879" s="2">
        <f t="shared" si="167"/>
        <v>1.5711645101663591E-2</v>
      </c>
      <c r="N879" s="1">
        <v>634</v>
      </c>
      <c r="O879" s="1">
        <v>262</v>
      </c>
      <c r="P879" s="1">
        <v>169</v>
      </c>
      <c r="Q879" s="1">
        <v>0</v>
      </c>
      <c r="R879" s="1">
        <v>1</v>
      </c>
      <c r="S879" s="68"/>
      <c r="T879" s="1">
        <v>4</v>
      </c>
      <c r="U879" s="1">
        <v>12</v>
      </c>
      <c r="V879" s="1"/>
      <c r="W879" s="1">
        <v>0</v>
      </c>
      <c r="X879" s="1"/>
      <c r="Y879" s="1"/>
      <c r="Z879" s="1"/>
      <c r="AA879" s="1"/>
      <c r="AB879" s="1"/>
      <c r="AG879" t="str">
        <f t="shared" si="169"/>
        <v>Millville</v>
      </c>
      <c r="AH879" s="10" t="s">
        <v>1371</v>
      </c>
      <c r="AI879" s="10">
        <v>2</v>
      </c>
      <c r="AJ879" s="7"/>
      <c r="AK879" s="130">
        <v>25</v>
      </c>
      <c r="AL879" s="131">
        <v>27</v>
      </c>
      <c r="AM879" s="131">
        <v>150</v>
      </c>
      <c r="AN879" s="133">
        <v>41585</v>
      </c>
      <c r="AO879">
        <f t="shared" si="163"/>
        <v>25027</v>
      </c>
      <c r="AP879" t="s">
        <v>1579</v>
      </c>
    </row>
    <row r="880" spans="1:42" hidden="1" outlineLevel="1" x14ac:dyDescent="0.2">
      <c r="A880" s="69" t="s">
        <v>708</v>
      </c>
      <c r="B880" s="10" t="s">
        <v>144</v>
      </c>
      <c r="C880" s="1">
        <f t="shared" si="168"/>
        <v>13724</v>
      </c>
      <c r="D880" s="7">
        <f t="shared" si="170"/>
        <v>1</v>
      </c>
      <c r="E880" s="7">
        <f t="shared" si="171"/>
        <v>2</v>
      </c>
      <c r="F880" s="7">
        <f t="shared" si="172"/>
        <v>3</v>
      </c>
      <c r="G880" s="1">
        <f t="shared" si="161"/>
        <v>3124</v>
      </c>
      <c r="H880" s="2">
        <f t="shared" si="162"/>
        <v>0.22763042844651704</v>
      </c>
      <c r="I880" s="8"/>
      <c r="J880" s="2">
        <f t="shared" si="164"/>
        <v>0.57475954532206353</v>
      </c>
      <c r="K880" s="2">
        <f t="shared" si="165"/>
        <v>0.34712911687554648</v>
      </c>
      <c r="L880" s="2">
        <f t="shared" si="166"/>
        <v>6.6744389390848147E-2</v>
      </c>
      <c r="M880" s="2">
        <f t="shared" si="167"/>
        <v>1.1366948411541844E-2</v>
      </c>
      <c r="N880" s="1">
        <v>7888</v>
      </c>
      <c r="O880" s="1">
        <v>4764</v>
      </c>
      <c r="P880" s="1">
        <v>916</v>
      </c>
      <c r="Q880" s="1">
        <v>22</v>
      </c>
      <c r="R880" s="1">
        <v>95</v>
      </c>
      <c r="S880" s="68"/>
      <c r="T880" s="1">
        <v>24</v>
      </c>
      <c r="U880" s="1">
        <v>12</v>
      </c>
      <c r="V880" s="1"/>
      <c r="W880" s="1">
        <v>3</v>
      </c>
      <c r="X880" s="1"/>
      <c r="Y880" s="1"/>
      <c r="Z880" s="1"/>
      <c r="AA880" s="1"/>
      <c r="AB880" s="1"/>
      <c r="AG880" t="str">
        <f t="shared" si="169"/>
        <v>Milton</v>
      </c>
      <c r="AH880" t="s">
        <v>345</v>
      </c>
      <c r="AI880">
        <v>9</v>
      </c>
      <c r="AJ880" s="7"/>
      <c r="AK880" s="130">
        <v>25</v>
      </c>
      <c r="AL880" s="131">
        <v>21</v>
      </c>
      <c r="AM880" s="131">
        <v>75</v>
      </c>
      <c r="AN880" s="133">
        <v>41690</v>
      </c>
      <c r="AO880">
        <f t="shared" si="163"/>
        <v>25021</v>
      </c>
      <c r="AP880" t="s">
        <v>1579</v>
      </c>
    </row>
    <row r="881" spans="1:42" hidden="1" outlineLevel="1" x14ac:dyDescent="0.2">
      <c r="A881" s="69" t="s">
        <v>2129</v>
      </c>
      <c r="B881" s="10" t="s">
        <v>144</v>
      </c>
      <c r="C881" s="1">
        <f t="shared" si="168"/>
        <v>56</v>
      </c>
      <c r="D881" s="7">
        <f t="shared" si="170"/>
        <v>1</v>
      </c>
      <c r="E881" s="7">
        <f t="shared" si="171"/>
        <v>2</v>
      </c>
      <c r="F881" s="7">
        <f t="shared" si="172"/>
        <v>3</v>
      </c>
      <c r="G881" s="1">
        <f t="shared" si="161"/>
        <v>14</v>
      </c>
      <c r="H881" s="2">
        <f t="shared" si="162"/>
        <v>0.25</v>
      </c>
      <c r="I881" s="8"/>
      <c r="J881" s="2">
        <f t="shared" si="164"/>
        <v>0.5535714285714286</v>
      </c>
      <c r="K881" s="2">
        <f t="shared" si="165"/>
        <v>0.30357142857142855</v>
      </c>
      <c r="L881" s="2">
        <f t="shared" si="166"/>
        <v>0.10714285714285714</v>
      </c>
      <c r="M881" s="2">
        <f t="shared" si="167"/>
        <v>3.5714285714285712E-2</v>
      </c>
      <c r="N881" s="1">
        <v>31</v>
      </c>
      <c r="O881" s="1">
        <v>17</v>
      </c>
      <c r="P881" s="1">
        <v>6</v>
      </c>
      <c r="Q881" s="1">
        <v>0</v>
      </c>
      <c r="R881" s="1">
        <v>2</v>
      </c>
      <c r="S881" s="68"/>
      <c r="T881" s="1">
        <v>0</v>
      </c>
      <c r="U881" s="1">
        <v>0</v>
      </c>
      <c r="V881" s="1"/>
      <c r="W881" s="1">
        <v>0</v>
      </c>
      <c r="X881" s="1"/>
      <c r="Y881" s="1"/>
      <c r="Z881" s="1"/>
      <c r="AA881" s="1"/>
      <c r="AB881" s="1"/>
      <c r="AG881" t="str">
        <f t="shared" si="169"/>
        <v>Monroe</v>
      </c>
      <c r="AH881" t="s">
        <v>2231</v>
      </c>
      <c r="AI881">
        <v>1</v>
      </c>
      <c r="AJ881" s="7"/>
      <c r="AK881" s="130">
        <v>25</v>
      </c>
      <c r="AL881" s="131">
        <v>11</v>
      </c>
      <c r="AM881" s="131">
        <v>75</v>
      </c>
      <c r="AN881" s="133">
        <v>42040</v>
      </c>
      <c r="AO881">
        <f t="shared" si="163"/>
        <v>25011</v>
      </c>
      <c r="AP881" t="s">
        <v>1579</v>
      </c>
    </row>
    <row r="882" spans="1:42" hidden="1" outlineLevel="1" x14ac:dyDescent="0.2">
      <c r="A882" s="69" t="s">
        <v>1133</v>
      </c>
      <c r="B882" s="10" t="s">
        <v>144</v>
      </c>
      <c r="C882" s="1">
        <f t="shared" si="168"/>
        <v>3439</v>
      </c>
      <c r="D882" s="7">
        <f t="shared" si="170"/>
        <v>1</v>
      </c>
      <c r="E882" s="7">
        <f t="shared" si="171"/>
        <v>2</v>
      </c>
      <c r="F882" s="7">
        <f t="shared" si="172"/>
        <v>3</v>
      </c>
      <c r="G882" s="1">
        <f t="shared" si="161"/>
        <v>764</v>
      </c>
      <c r="H882" s="2">
        <f t="shared" si="162"/>
        <v>0.22215760395463799</v>
      </c>
      <c r="I882" s="8"/>
      <c r="J882" s="2">
        <f t="shared" si="164"/>
        <v>0.5277697004943297</v>
      </c>
      <c r="K882" s="2">
        <f t="shared" si="165"/>
        <v>0.30561209653969179</v>
      </c>
      <c r="L882" s="2">
        <f t="shared" si="166"/>
        <v>0.14946205292236114</v>
      </c>
      <c r="M882" s="2">
        <f t="shared" si="167"/>
        <v>1.7156150043617369E-2</v>
      </c>
      <c r="N882" s="1">
        <v>1815</v>
      </c>
      <c r="O882" s="1">
        <v>1051</v>
      </c>
      <c r="P882" s="1">
        <v>514</v>
      </c>
      <c r="Q882" s="1">
        <v>11</v>
      </c>
      <c r="R882" s="1">
        <v>26</v>
      </c>
      <c r="S882" s="68"/>
      <c r="T882" s="1">
        <v>16</v>
      </c>
      <c r="U882" s="1">
        <v>6</v>
      </c>
      <c r="V882" s="1"/>
      <c r="W882" s="1">
        <v>0</v>
      </c>
      <c r="X882" s="1"/>
      <c r="Y882" s="1"/>
      <c r="Z882" s="1"/>
      <c r="AA882" s="1"/>
      <c r="AB882" s="1"/>
      <c r="AG882" t="str">
        <f t="shared" si="169"/>
        <v>Monson</v>
      </c>
      <c r="AH882" t="s">
        <v>715</v>
      </c>
      <c r="AI882">
        <v>2</v>
      </c>
      <c r="AJ882" s="7"/>
      <c r="AK882" s="130">
        <v>25</v>
      </c>
      <c r="AL882" s="131">
        <v>13</v>
      </c>
      <c r="AM882" s="131">
        <v>65</v>
      </c>
      <c r="AN882" s="133">
        <v>42145</v>
      </c>
      <c r="AO882">
        <f t="shared" si="163"/>
        <v>25013</v>
      </c>
      <c r="AP882" t="s">
        <v>1579</v>
      </c>
    </row>
    <row r="883" spans="1:42" hidden="1" outlineLevel="1" x14ac:dyDescent="0.2">
      <c r="A883" s="69" t="s">
        <v>2203</v>
      </c>
      <c r="B883" s="10" t="s">
        <v>144</v>
      </c>
      <c r="C883" s="1">
        <f t="shared" si="168"/>
        <v>3634</v>
      </c>
      <c r="D883" s="7">
        <f t="shared" si="170"/>
        <v>1</v>
      </c>
      <c r="E883" s="7">
        <f t="shared" si="171"/>
        <v>2</v>
      </c>
      <c r="F883" s="7">
        <f t="shared" si="172"/>
        <v>3</v>
      </c>
      <c r="G883" s="1">
        <f t="shared" si="161"/>
        <v>1709</v>
      </c>
      <c r="H883" s="2">
        <f t="shared" si="162"/>
        <v>0.47028068244358834</v>
      </c>
      <c r="I883" s="8"/>
      <c r="J883" s="2">
        <f t="shared" si="164"/>
        <v>0.66318106769400109</v>
      </c>
      <c r="K883" s="2">
        <f t="shared" si="165"/>
        <v>0.19290038525041278</v>
      </c>
      <c r="L883" s="2">
        <f t="shared" si="166"/>
        <v>0.11612548156301596</v>
      </c>
      <c r="M883" s="2">
        <f t="shared" si="167"/>
        <v>2.7793065492570171E-2</v>
      </c>
      <c r="N883" s="1">
        <v>2410</v>
      </c>
      <c r="O883" s="1">
        <v>701</v>
      </c>
      <c r="P883" s="1">
        <v>422</v>
      </c>
      <c r="Q883" s="1">
        <v>45</v>
      </c>
      <c r="R883" s="1">
        <v>19</v>
      </c>
      <c r="S883" s="68"/>
      <c r="T883" s="1">
        <v>20</v>
      </c>
      <c r="U883" s="1">
        <v>8</v>
      </c>
      <c r="V883" s="1"/>
      <c r="W883" s="1">
        <v>6</v>
      </c>
      <c r="X883" s="1"/>
      <c r="Y883" s="1"/>
      <c r="Z883" s="1"/>
      <c r="AA883" s="1"/>
      <c r="AB883" s="1">
        <v>1</v>
      </c>
      <c r="AE883">
        <v>2</v>
      </c>
      <c r="AG883" t="str">
        <f t="shared" si="169"/>
        <v>Montague</v>
      </c>
      <c r="AH883" t="s">
        <v>2231</v>
      </c>
      <c r="AI883">
        <v>1</v>
      </c>
      <c r="AJ883" s="7"/>
      <c r="AK883" s="130">
        <v>25</v>
      </c>
      <c r="AL883" s="131">
        <v>11</v>
      </c>
      <c r="AM883" s="131">
        <v>80</v>
      </c>
      <c r="AN883" s="133">
        <v>42285</v>
      </c>
      <c r="AO883">
        <f t="shared" si="163"/>
        <v>25011</v>
      </c>
      <c r="AP883" t="s">
        <v>1579</v>
      </c>
    </row>
    <row r="884" spans="1:42" hidden="1" outlineLevel="1" x14ac:dyDescent="0.2">
      <c r="A884" s="69" t="s">
        <v>1276</v>
      </c>
      <c r="B884" s="10" t="s">
        <v>144</v>
      </c>
      <c r="C884" s="1">
        <f t="shared" si="168"/>
        <v>472</v>
      </c>
      <c r="D884" s="7">
        <f t="shared" si="170"/>
        <v>1</v>
      </c>
      <c r="E884" s="7">
        <f t="shared" si="171"/>
        <v>2</v>
      </c>
      <c r="F884" s="7">
        <f t="shared" si="172"/>
        <v>3</v>
      </c>
      <c r="G884" s="1">
        <f t="shared" ref="G884:G947" si="173">MAX(N884:P884)-LARGE(N884:P884,2)</f>
        <v>201</v>
      </c>
      <c r="H884" s="2">
        <f t="shared" ref="H884:H947" si="174">G884/C884</f>
        <v>0.42584745762711862</v>
      </c>
      <c r="I884" s="8"/>
      <c r="J884" s="2">
        <f t="shared" si="164"/>
        <v>0.64194915254237284</v>
      </c>
      <c r="K884" s="2">
        <f t="shared" si="165"/>
        <v>0.21610169491525424</v>
      </c>
      <c r="L884" s="2">
        <f t="shared" si="166"/>
        <v>9.110169491525423E-2</v>
      </c>
      <c r="M884" s="2">
        <f t="shared" si="167"/>
        <v>5.0847457627118689E-2</v>
      </c>
      <c r="N884" s="1">
        <v>303</v>
      </c>
      <c r="O884" s="1">
        <v>102</v>
      </c>
      <c r="P884" s="1">
        <v>43</v>
      </c>
      <c r="Q884" s="1">
        <v>16</v>
      </c>
      <c r="R884" s="1">
        <v>3</v>
      </c>
      <c r="S884" s="68"/>
      <c r="T884" s="1">
        <v>4</v>
      </c>
      <c r="U884" s="1">
        <v>1</v>
      </c>
      <c r="V884" s="1"/>
      <c r="W884" s="1">
        <v>0</v>
      </c>
      <c r="X884" s="1"/>
      <c r="Y884" s="1"/>
      <c r="Z884" s="1"/>
      <c r="AA884" s="1"/>
      <c r="AB884" s="1"/>
      <c r="AG884" t="str">
        <f t="shared" si="169"/>
        <v>Monterey</v>
      </c>
      <c r="AH884" t="s">
        <v>1296</v>
      </c>
      <c r="AI884">
        <v>1</v>
      </c>
      <c r="AJ884" s="7"/>
      <c r="AK884" s="130">
        <v>25</v>
      </c>
      <c r="AL884" s="131">
        <v>3</v>
      </c>
      <c r="AM884" s="131">
        <v>75</v>
      </c>
      <c r="AN884" s="133">
        <v>42460</v>
      </c>
      <c r="AO884">
        <f t="shared" ref="AO884:AO947" si="175">AK884*1000+AL884</f>
        <v>25003</v>
      </c>
      <c r="AP884" t="s">
        <v>1579</v>
      </c>
    </row>
    <row r="885" spans="1:42" hidden="1" outlineLevel="1" x14ac:dyDescent="0.2">
      <c r="A885" s="69" t="s">
        <v>961</v>
      </c>
      <c r="B885" s="10" t="s">
        <v>144</v>
      </c>
      <c r="C885" s="1">
        <f t="shared" si="168"/>
        <v>401</v>
      </c>
      <c r="D885" s="7">
        <f t="shared" si="170"/>
        <v>1</v>
      </c>
      <c r="E885" s="7">
        <f t="shared" si="171"/>
        <v>2</v>
      </c>
      <c r="F885" s="7">
        <f t="shared" si="172"/>
        <v>3</v>
      </c>
      <c r="G885" s="1">
        <f t="shared" si="173"/>
        <v>7</v>
      </c>
      <c r="H885" s="2">
        <f t="shared" si="174"/>
        <v>1.7456359102244388E-2</v>
      </c>
      <c r="I885" s="8"/>
      <c r="J885" s="2">
        <f t="shared" ref="J885:J948" si="176">IF(C885=0,"-",N885/C885)</f>
        <v>0.45137157107231918</v>
      </c>
      <c r="K885" s="2">
        <f t="shared" ref="K885:K948" si="177">IF(C885=0,"-",O885/C885)</f>
        <v>0.43391521197007482</v>
      </c>
      <c r="L885" s="2">
        <f t="shared" ref="L885:L948" si="178">IF(C885=0,"-",P885/C885)</f>
        <v>0.10473815461346633</v>
      </c>
      <c r="M885" s="2">
        <f t="shared" ref="M885:M948" si="179">IF(C885=0,"-",(1-J885-K885-L885))</f>
        <v>9.975062344139668E-3</v>
      </c>
      <c r="N885" s="1">
        <v>181</v>
      </c>
      <c r="O885" s="1">
        <v>174</v>
      </c>
      <c r="P885" s="1">
        <v>42</v>
      </c>
      <c r="Q885" s="1">
        <v>0</v>
      </c>
      <c r="R885" s="1">
        <v>2</v>
      </c>
      <c r="S885" s="68"/>
      <c r="T885" s="1">
        <v>1</v>
      </c>
      <c r="U885" s="1">
        <v>0</v>
      </c>
      <c r="V885" s="1"/>
      <c r="W885" s="1">
        <v>1</v>
      </c>
      <c r="X885" s="1"/>
      <c r="Y885" s="1"/>
      <c r="Z885" s="1"/>
      <c r="AA885" s="1"/>
      <c r="AB885" s="1"/>
      <c r="AG885" t="str">
        <f t="shared" si="169"/>
        <v>Montgomery</v>
      </c>
      <c r="AH885" t="s">
        <v>715</v>
      </c>
      <c r="AI885">
        <v>1</v>
      </c>
      <c r="AJ885" s="7"/>
      <c r="AK885" s="130">
        <v>25</v>
      </c>
      <c r="AL885" s="131">
        <v>13</v>
      </c>
      <c r="AM885" s="131">
        <v>70</v>
      </c>
      <c r="AN885" s="133">
        <v>42530</v>
      </c>
      <c r="AO885">
        <f t="shared" si="175"/>
        <v>25013</v>
      </c>
      <c r="AP885" t="s">
        <v>1579</v>
      </c>
    </row>
    <row r="886" spans="1:42" hidden="1" outlineLevel="1" x14ac:dyDescent="0.2">
      <c r="A886" s="69" t="s">
        <v>790</v>
      </c>
      <c r="B886" s="10" t="s">
        <v>144</v>
      </c>
      <c r="C886" s="1">
        <f t="shared" si="168"/>
        <v>73</v>
      </c>
      <c r="D886" s="7">
        <f t="shared" si="170"/>
        <v>1</v>
      </c>
      <c r="E886" s="7">
        <f t="shared" si="171"/>
        <v>2</v>
      </c>
      <c r="F886" s="7">
        <f t="shared" si="172"/>
        <v>3</v>
      </c>
      <c r="G886" s="1">
        <f t="shared" si="173"/>
        <v>18</v>
      </c>
      <c r="H886" s="2">
        <f t="shared" si="174"/>
        <v>0.24657534246575341</v>
      </c>
      <c r="I886" s="8"/>
      <c r="J886" s="2">
        <f t="shared" si="176"/>
        <v>0.53424657534246578</v>
      </c>
      <c r="K886" s="2">
        <f t="shared" si="177"/>
        <v>0.28767123287671231</v>
      </c>
      <c r="L886" s="2">
        <f t="shared" si="178"/>
        <v>0.15068493150684931</v>
      </c>
      <c r="M886" s="2">
        <f t="shared" si="179"/>
        <v>2.7397260273972601E-2</v>
      </c>
      <c r="N886" s="1">
        <v>39</v>
      </c>
      <c r="O886" s="1">
        <v>21</v>
      </c>
      <c r="P886" s="1">
        <v>11</v>
      </c>
      <c r="Q886" s="1">
        <v>0</v>
      </c>
      <c r="R886" s="1">
        <v>1</v>
      </c>
      <c r="S886" s="68"/>
      <c r="T886" s="1">
        <v>1</v>
      </c>
      <c r="U886" s="1">
        <v>0</v>
      </c>
      <c r="V886" s="1"/>
      <c r="W886" s="1">
        <v>0</v>
      </c>
      <c r="X886" s="1"/>
      <c r="Y886" s="1"/>
      <c r="Z886" s="1"/>
      <c r="AA886" s="1"/>
      <c r="AB886" s="1"/>
      <c r="AG886" t="str">
        <f t="shared" si="169"/>
        <v>Mt. Washington</v>
      </c>
      <c r="AH886" t="s">
        <v>1296</v>
      </c>
      <c r="AI886">
        <v>1</v>
      </c>
      <c r="AJ886" s="7"/>
      <c r="AK886" s="130">
        <v>25</v>
      </c>
      <c r="AL886" s="131">
        <v>3</v>
      </c>
      <c r="AM886" s="131">
        <v>80</v>
      </c>
      <c r="AN886" s="133">
        <v>43300</v>
      </c>
      <c r="AO886">
        <f t="shared" si="175"/>
        <v>25003</v>
      </c>
      <c r="AP886" t="s">
        <v>1579</v>
      </c>
    </row>
    <row r="887" spans="1:42" hidden="1" outlineLevel="1" x14ac:dyDescent="0.2">
      <c r="A887" s="69" t="s">
        <v>1510</v>
      </c>
      <c r="B887" s="10" t="s">
        <v>144</v>
      </c>
      <c r="C887" s="1">
        <f t="shared" si="168"/>
        <v>2181</v>
      </c>
      <c r="D887" s="7">
        <f t="shared" si="170"/>
        <v>1</v>
      </c>
      <c r="E887" s="7">
        <f t="shared" si="171"/>
        <v>2</v>
      </c>
      <c r="F887" s="7">
        <f t="shared" si="172"/>
        <v>3</v>
      </c>
      <c r="G887" s="1">
        <f t="shared" si="173"/>
        <v>682</v>
      </c>
      <c r="H887" s="2">
        <f t="shared" si="174"/>
        <v>0.31270059605685463</v>
      </c>
      <c r="I887" s="8"/>
      <c r="J887" s="2">
        <f t="shared" si="176"/>
        <v>0.6006419073819349</v>
      </c>
      <c r="K887" s="2">
        <f t="shared" si="177"/>
        <v>0.28794131132508022</v>
      </c>
      <c r="L887" s="2">
        <f t="shared" si="178"/>
        <v>9.353507565337002E-2</v>
      </c>
      <c r="M887" s="2">
        <f t="shared" si="179"/>
        <v>1.7881705639614859E-2</v>
      </c>
      <c r="N887" s="1">
        <v>1310</v>
      </c>
      <c r="O887" s="1">
        <v>628</v>
      </c>
      <c r="P887" s="1">
        <v>204</v>
      </c>
      <c r="Q887" s="1">
        <v>0</v>
      </c>
      <c r="R887" s="1">
        <v>25</v>
      </c>
      <c r="S887" s="68"/>
      <c r="T887" s="1">
        <v>4</v>
      </c>
      <c r="U887" s="1">
        <v>0</v>
      </c>
      <c r="V887" s="1"/>
      <c r="W887" s="1">
        <v>10</v>
      </c>
      <c r="X887" s="1"/>
      <c r="Y887" s="1"/>
      <c r="Z887" s="1"/>
      <c r="AA887" s="1"/>
      <c r="AB887" s="1"/>
      <c r="AG887" t="str">
        <f t="shared" si="169"/>
        <v>Nahant</v>
      </c>
      <c r="AH887" t="s">
        <v>1703</v>
      </c>
      <c r="AI887">
        <v>6</v>
      </c>
      <c r="AJ887" s="7"/>
      <c r="AK887" s="130">
        <v>25</v>
      </c>
      <c r="AL887" s="131">
        <v>9</v>
      </c>
      <c r="AM887" s="131">
        <v>105</v>
      </c>
      <c r="AN887" s="133">
        <v>43580</v>
      </c>
      <c r="AO887">
        <f t="shared" si="175"/>
        <v>25009</v>
      </c>
      <c r="AP887" t="s">
        <v>1579</v>
      </c>
    </row>
    <row r="888" spans="1:42" hidden="1" outlineLevel="1" x14ac:dyDescent="0.2">
      <c r="A888" s="69" t="s">
        <v>344</v>
      </c>
      <c r="B888" s="10" t="s">
        <v>144</v>
      </c>
      <c r="C888" s="1">
        <f t="shared" si="168"/>
        <v>4159</v>
      </c>
      <c r="D888" s="7">
        <f t="shared" si="170"/>
        <v>1</v>
      </c>
      <c r="E888" s="7">
        <f t="shared" si="171"/>
        <v>2</v>
      </c>
      <c r="F888" s="7">
        <f t="shared" si="172"/>
        <v>3</v>
      </c>
      <c r="G888" s="1">
        <f t="shared" si="173"/>
        <v>1231</v>
      </c>
      <c r="H888" s="2">
        <f t="shared" si="174"/>
        <v>0.29598461168550133</v>
      </c>
      <c r="I888" s="8"/>
      <c r="J888" s="2">
        <f t="shared" si="176"/>
        <v>0.58980524164462611</v>
      </c>
      <c r="K888" s="2">
        <f t="shared" si="177"/>
        <v>0.29382062995912478</v>
      </c>
      <c r="L888" s="2">
        <f t="shared" si="178"/>
        <v>9.6176965616734791E-2</v>
      </c>
      <c r="M888" s="2">
        <f t="shared" si="179"/>
        <v>2.0197162779514319E-2</v>
      </c>
      <c r="N888" s="1">
        <v>2453</v>
      </c>
      <c r="O888" s="1">
        <v>1222</v>
      </c>
      <c r="P888" s="1">
        <v>400</v>
      </c>
      <c r="Q888" s="1">
        <v>12</v>
      </c>
      <c r="R888" s="1">
        <v>42</v>
      </c>
      <c r="S888" s="68"/>
      <c r="T888" s="1">
        <v>10</v>
      </c>
      <c r="U888" s="1">
        <v>4</v>
      </c>
      <c r="V888" s="1"/>
      <c r="W888" s="1">
        <v>16</v>
      </c>
      <c r="X888" s="1"/>
      <c r="Y888" s="1"/>
      <c r="Z888" s="1"/>
      <c r="AA888" s="1"/>
      <c r="AB888" s="1">
        <v>0</v>
      </c>
      <c r="AE888">
        <v>0</v>
      </c>
      <c r="AG888" t="str">
        <f t="shared" si="169"/>
        <v>Nantucket</v>
      </c>
      <c r="AH888" t="s">
        <v>344</v>
      </c>
      <c r="AI888">
        <v>10</v>
      </c>
      <c r="AJ888" s="7"/>
      <c r="AK888" s="130">
        <v>25</v>
      </c>
      <c r="AL888" s="131">
        <v>19</v>
      </c>
      <c r="AM888" s="131">
        <v>5</v>
      </c>
      <c r="AN888" s="133">
        <v>43790</v>
      </c>
      <c r="AO888">
        <f t="shared" si="175"/>
        <v>25019</v>
      </c>
      <c r="AP888" t="s">
        <v>1579</v>
      </c>
    </row>
    <row r="889" spans="1:42" hidden="1" outlineLevel="1" x14ac:dyDescent="0.2">
      <c r="A889" s="69" t="s">
        <v>1602</v>
      </c>
      <c r="B889" s="10" t="s">
        <v>144</v>
      </c>
      <c r="C889" s="1">
        <f t="shared" si="168"/>
        <v>15811</v>
      </c>
      <c r="D889" s="7">
        <f t="shared" si="170"/>
        <v>1</v>
      </c>
      <c r="E889" s="7">
        <f t="shared" si="171"/>
        <v>2</v>
      </c>
      <c r="F889" s="7">
        <f t="shared" si="172"/>
        <v>3</v>
      </c>
      <c r="G889" s="1">
        <f t="shared" si="173"/>
        <v>5235</v>
      </c>
      <c r="H889" s="2">
        <f t="shared" si="174"/>
        <v>0.33109860223894755</v>
      </c>
      <c r="I889" s="8"/>
      <c r="J889" s="2">
        <f t="shared" si="176"/>
        <v>0.6245651761431914</v>
      </c>
      <c r="K889" s="2">
        <f t="shared" si="177"/>
        <v>0.29346657390424385</v>
      </c>
      <c r="L889" s="2">
        <f t="shared" si="178"/>
        <v>6.5460755170450954E-2</v>
      </c>
      <c r="M889" s="2">
        <f t="shared" si="179"/>
        <v>1.6507494782113788E-2</v>
      </c>
      <c r="N889" s="1">
        <v>9875</v>
      </c>
      <c r="O889" s="1">
        <v>4640</v>
      </c>
      <c r="P889" s="1">
        <v>1035</v>
      </c>
      <c r="Q889" s="1">
        <v>44</v>
      </c>
      <c r="R889" s="1">
        <v>136</v>
      </c>
      <c r="S889" s="68"/>
      <c r="T889" s="1">
        <v>33</v>
      </c>
      <c r="U889" s="1">
        <v>10</v>
      </c>
      <c r="V889" s="1"/>
      <c r="W889" s="1">
        <v>36</v>
      </c>
      <c r="X889" s="1"/>
      <c r="Y889" s="1"/>
      <c r="Z889" s="1"/>
      <c r="AA889" s="1"/>
      <c r="AB889" s="1">
        <v>2</v>
      </c>
      <c r="AG889" t="str">
        <f t="shared" si="169"/>
        <v>Natick</v>
      </c>
      <c r="AH889" t="s">
        <v>1664</v>
      </c>
      <c r="AI889">
        <v>7</v>
      </c>
      <c r="AJ889" s="7"/>
      <c r="AK889" s="130">
        <v>25</v>
      </c>
      <c r="AL889" s="131">
        <v>17</v>
      </c>
      <c r="AM889" s="131">
        <v>160</v>
      </c>
      <c r="AN889" s="133">
        <v>43895</v>
      </c>
      <c r="AO889">
        <f t="shared" si="175"/>
        <v>25017</v>
      </c>
      <c r="AP889" t="s">
        <v>1579</v>
      </c>
    </row>
    <row r="890" spans="1:42" hidden="1" outlineLevel="1" x14ac:dyDescent="0.2">
      <c r="A890" s="69" t="s">
        <v>1511</v>
      </c>
      <c r="B890" s="10" t="s">
        <v>144</v>
      </c>
      <c r="C890" s="1">
        <f t="shared" si="168"/>
        <v>16179</v>
      </c>
      <c r="D890" s="7">
        <f t="shared" si="170"/>
        <v>1</v>
      </c>
      <c r="E890" s="7">
        <f t="shared" si="171"/>
        <v>2</v>
      </c>
      <c r="F890" s="7">
        <f t="shared" si="172"/>
        <v>3</v>
      </c>
      <c r="G890" s="1">
        <f t="shared" si="173"/>
        <v>3963</v>
      </c>
      <c r="H890" s="2">
        <f t="shared" si="174"/>
        <v>0.24494715371778231</v>
      </c>
      <c r="I890" s="8"/>
      <c r="J890" s="2">
        <f t="shared" si="176"/>
        <v>0.59076580752827734</v>
      </c>
      <c r="K890" s="2">
        <f t="shared" si="177"/>
        <v>0.34581865381049509</v>
      </c>
      <c r="L890" s="2">
        <f t="shared" si="178"/>
        <v>4.8828728598800913E-2</v>
      </c>
      <c r="M890" s="2">
        <f t="shared" si="179"/>
        <v>1.4586810062426653E-2</v>
      </c>
      <c r="N890" s="1">
        <v>9558</v>
      </c>
      <c r="O890" s="1">
        <v>5595</v>
      </c>
      <c r="P890" s="1">
        <v>790</v>
      </c>
      <c r="Q890" s="1">
        <v>42</v>
      </c>
      <c r="R890" s="1">
        <v>111</v>
      </c>
      <c r="S890" s="68"/>
      <c r="T890" s="1">
        <v>33</v>
      </c>
      <c r="U890" s="1">
        <v>14</v>
      </c>
      <c r="V890" s="1"/>
      <c r="W890" s="1">
        <v>36</v>
      </c>
      <c r="X890" s="1"/>
      <c r="Y890" s="1"/>
      <c r="Z890" s="1"/>
      <c r="AA890" s="1"/>
      <c r="AB890" s="1"/>
      <c r="AG890" t="str">
        <f t="shared" si="169"/>
        <v>Needham</v>
      </c>
      <c r="AH890" t="s">
        <v>345</v>
      </c>
      <c r="AI890">
        <v>9</v>
      </c>
      <c r="AJ890" s="7"/>
      <c r="AK890" s="130">
        <v>25</v>
      </c>
      <c r="AL890" s="131">
        <v>21</v>
      </c>
      <c r="AM890" s="131">
        <v>80</v>
      </c>
      <c r="AN890" s="133">
        <v>44105</v>
      </c>
      <c r="AO890">
        <f t="shared" si="175"/>
        <v>25021</v>
      </c>
      <c r="AP890" t="s">
        <v>1579</v>
      </c>
    </row>
    <row r="891" spans="1:42" hidden="1" outlineLevel="1" x14ac:dyDescent="0.2">
      <c r="A891" s="69" t="s">
        <v>2715</v>
      </c>
      <c r="B891" s="10" t="s">
        <v>144</v>
      </c>
      <c r="C891" s="1">
        <f t="shared" si="168"/>
        <v>117</v>
      </c>
      <c r="D891" s="7">
        <f t="shared" si="170"/>
        <v>1</v>
      </c>
      <c r="E891" s="7">
        <f t="shared" si="171"/>
        <v>2</v>
      </c>
      <c r="F891" s="7">
        <f t="shared" si="172"/>
        <v>2</v>
      </c>
      <c r="G891" s="1">
        <f t="shared" si="173"/>
        <v>47</v>
      </c>
      <c r="H891" s="2">
        <f t="shared" si="174"/>
        <v>0.40170940170940173</v>
      </c>
      <c r="I891" s="8"/>
      <c r="J891" s="2">
        <f t="shared" si="176"/>
        <v>0.58974358974358976</v>
      </c>
      <c r="K891" s="2">
        <f t="shared" si="177"/>
        <v>0.18803418803418803</v>
      </c>
      <c r="L891" s="2">
        <f t="shared" si="178"/>
        <v>0.18803418803418803</v>
      </c>
      <c r="M891" s="2">
        <f t="shared" si="179"/>
        <v>3.4188034188034178E-2</v>
      </c>
      <c r="N891" s="1">
        <v>69</v>
      </c>
      <c r="O891" s="1">
        <v>22</v>
      </c>
      <c r="P891" s="1">
        <v>22</v>
      </c>
      <c r="Q891" s="1">
        <v>0</v>
      </c>
      <c r="R891" s="1">
        <v>0</v>
      </c>
      <c r="S891" s="68"/>
      <c r="T891" s="1">
        <v>0</v>
      </c>
      <c r="U891" s="1">
        <v>0</v>
      </c>
      <c r="V891" s="1"/>
      <c r="W891" s="1">
        <v>4</v>
      </c>
      <c r="X891" s="1"/>
      <c r="Y891" s="1"/>
      <c r="Z891" s="1"/>
      <c r="AA891" s="1"/>
      <c r="AB891" s="1"/>
      <c r="AG891" t="str">
        <f t="shared" si="169"/>
        <v>New Ashford</v>
      </c>
      <c r="AH891" t="s">
        <v>1296</v>
      </c>
      <c r="AI891">
        <v>1</v>
      </c>
      <c r="AJ891" s="7"/>
      <c r="AK891" s="130">
        <v>25</v>
      </c>
      <c r="AL891" s="131">
        <v>3</v>
      </c>
      <c r="AM891" s="131">
        <v>85</v>
      </c>
      <c r="AN891" s="133">
        <v>44385</v>
      </c>
      <c r="AO891">
        <f t="shared" si="175"/>
        <v>25003</v>
      </c>
      <c r="AP891" t="s">
        <v>1579</v>
      </c>
    </row>
    <row r="892" spans="1:42" hidden="1" outlineLevel="1" x14ac:dyDescent="0.2">
      <c r="A892" s="69" t="s">
        <v>2985</v>
      </c>
      <c r="B892" s="10" t="s">
        <v>144</v>
      </c>
      <c r="C892" s="1">
        <f t="shared" si="168"/>
        <v>30583</v>
      </c>
      <c r="D892" s="7">
        <f t="shared" si="170"/>
        <v>1</v>
      </c>
      <c r="E892" s="7">
        <f t="shared" si="171"/>
        <v>2</v>
      </c>
      <c r="F892" s="7">
        <f t="shared" si="172"/>
        <v>3</v>
      </c>
      <c r="G892" s="1">
        <f t="shared" si="173"/>
        <v>19469</v>
      </c>
      <c r="H892" s="2">
        <f t="shared" si="174"/>
        <v>0.63659549422881989</v>
      </c>
      <c r="I892" s="8"/>
      <c r="J892" s="2">
        <f t="shared" si="176"/>
        <v>0.77232449399993464</v>
      </c>
      <c r="K892" s="2">
        <f t="shared" si="177"/>
        <v>0.13572899977111466</v>
      </c>
      <c r="L892" s="2">
        <f t="shared" si="178"/>
        <v>8.3281561651898109E-2</v>
      </c>
      <c r="M892" s="2">
        <f t="shared" si="179"/>
        <v>8.664944577052594E-3</v>
      </c>
      <c r="N892" s="1">
        <v>23620</v>
      </c>
      <c r="O892" s="1">
        <v>4151</v>
      </c>
      <c r="P892" s="1">
        <v>2547</v>
      </c>
      <c r="Q892" s="1">
        <v>0</v>
      </c>
      <c r="R892" s="1">
        <v>152</v>
      </c>
      <c r="S892" s="68"/>
      <c r="T892" s="1">
        <v>26</v>
      </c>
      <c r="U892" s="1">
        <v>19</v>
      </c>
      <c r="V892" s="1"/>
      <c r="W892" s="1">
        <v>68</v>
      </c>
      <c r="X892" s="1"/>
      <c r="Y892" s="1"/>
      <c r="Z892" s="1"/>
      <c r="AA892" s="1"/>
      <c r="AB892" s="1"/>
      <c r="AG892" t="str">
        <f t="shared" si="169"/>
        <v>New Bedford</v>
      </c>
      <c r="AH892" t="s">
        <v>776</v>
      </c>
      <c r="AI892">
        <v>4</v>
      </c>
      <c r="AJ892" s="7"/>
      <c r="AK892" s="130">
        <v>25</v>
      </c>
      <c r="AL892" s="131">
        <v>5</v>
      </c>
      <c r="AM892" s="131">
        <v>55</v>
      </c>
      <c r="AN892" s="133">
        <v>45000</v>
      </c>
      <c r="AO892">
        <f t="shared" si="175"/>
        <v>25005</v>
      </c>
      <c r="AP892" t="s">
        <v>2331</v>
      </c>
    </row>
    <row r="893" spans="1:42" hidden="1" outlineLevel="1" x14ac:dyDescent="0.2">
      <c r="A893" s="69" t="s">
        <v>2986</v>
      </c>
      <c r="B893" s="10" t="s">
        <v>144</v>
      </c>
      <c r="C893" s="1">
        <f t="shared" si="168"/>
        <v>432</v>
      </c>
      <c r="D893" s="7">
        <f t="shared" si="170"/>
        <v>1</v>
      </c>
      <c r="E893" s="7">
        <f t="shared" si="171"/>
        <v>2</v>
      </c>
      <c r="F893" s="7">
        <f t="shared" si="172"/>
        <v>3</v>
      </c>
      <c r="G893" s="1">
        <f t="shared" si="173"/>
        <v>78</v>
      </c>
      <c r="H893" s="2">
        <f t="shared" si="174"/>
        <v>0.18055555555555555</v>
      </c>
      <c r="I893" s="8"/>
      <c r="J893" s="2">
        <f t="shared" si="176"/>
        <v>0.49768518518518517</v>
      </c>
      <c r="K893" s="2">
        <f t="shared" si="177"/>
        <v>0.31712962962962965</v>
      </c>
      <c r="L893" s="2">
        <f t="shared" si="178"/>
        <v>0.17592592592592593</v>
      </c>
      <c r="M893" s="2">
        <f t="shared" si="179"/>
        <v>9.2592592592593004E-3</v>
      </c>
      <c r="N893" s="1">
        <v>215</v>
      </c>
      <c r="O893" s="1">
        <v>137</v>
      </c>
      <c r="P893" s="1">
        <v>76</v>
      </c>
      <c r="Q893" s="1">
        <v>0</v>
      </c>
      <c r="R893" s="1">
        <v>2</v>
      </c>
      <c r="S893" s="68"/>
      <c r="T893" s="1">
        <v>1</v>
      </c>
      <c r="U893" s="1">
        <v>1</v>
      </c>
      <c r="V893" s="1"/>
      <c r="W893" s="1">
        <v>0</v>
      </c>
      <c r="X893" s="1"/>
      <c r="Y893" s="1"/>
      <c r="Z893" s="1"/>
      <c r="AA893" s="1"/>
      <c r="AB893" s="1"/>
      <c r="AG893" t="str">
        <f t="shared" si="169"/>
        <v>New Braintree</v>
      </c>
      <c r="AH893" s="10" t="s">
        <v>1371</v>
      </c>
      <c r="AI893" s="10">
        <v>1</v>
      </c>
      <c r="AJ893" s="7"/>
      <c r="AK893" s="130">
        <v>25</v>
      </c>
      <c r="AL893" s="131">
        <v>27</v>
      </c>
      <c r="AM893" s="131">
        <v>155</v>
      </c>
      <c r="AN893" s="133">
        <v>45105</v>
      </c>
      <c r="AO893">
        <f t="shared" si="175"/>
        <v>25027</v>
      </c>
      <c r="AP893" t="s">
        <v>1579</v>
      </c>
    </row>
    <row r="894" spans="1:42" hidden="1" outlineLevel="1" x14ac:dyDescent="0.2">
      <c r="A894" s="69" t="s">
        <v>2987</v>
      </c>
      <c r="B894" s="10" t="s">
        <v>144</v>
      </c>
      <c r="C894" s="1">
        <f t="shared" si="168"/>
        <v>617</v>
      </c>
      <c r="D894" s="7">
        <f t="shared" si="170"/>
        <v>1</v>
      </c>
      <c r="E894" s="7">
        <f t="shared" si="171"/>
        <v>2</v>
      </c>
      <c r="F894" s="7">
        <f t="shared" si="172"/>
        <v>3</v>
      </c>
      <c r="G894" s="1">
        <f t="shared" si="173"/>
        <v>165</v>
      </c>
      <c r="H894" s="2">
        <f t="shared" si="174"/>
        <v>0.26742301458670986</v>
      </c>
      <c r="I894" s="8"/>
      <c r="J894" s="2">
        <f t="shared" si="176"/>
        <v>0.5364667747163695</v>
      </c>
      <c r="K894" s="2">
        <f t="shared" si="177"/>
        <v>0.26904376012965964</v>
      </c>
      <c r="L894" s="2">
        <f t="shared" si="178"/>
        <v>0.15721231766612642</v>
      </c>
      <c r="M894" s="2">
        <f t="shared" si="179"/>
        <v>3.7277147487844442E-2</v>
      </c>
      <c r="N894" s="1">
        <v>331</v>
      </c>
      <c r="O894" s="1">
        <v>166</v>
      </c>
      <c r="P894" s="1">
        <v>97</v>
      </c>
      <c r="Q894" s="1">
        <v>5</v>
      </c>
      <c r="R894" s="1">
        <v>6</v>
      </c>
      <c r="S894" s="68"/>
      <c r="T894" s="1">
        <v>7</v>
      </c>
      <c r="U894" s="1">
        <v>2</v>
      </c>
      <c r="V894" s="1"/>
      <c r="W894" s="1">
        <v>3</v>
      </c>
      <c r="X894" s="1"/>
      <c r="Y894" s="1"/>
      <c r="Z894" s="1"/>
      <c r="AA894" s="1"/>
      <c r="AB894" s="1"/>
      <c r="AG894" t="str">
        <f t="shared" si="169"/>
        <v>New Marlborough</v>
      </c>
      <c r="AH894" t="s">
        <v>1296</v>
      </c>
      <c r="AI894">
        <v>1</v>
      </c>
      <c r="AJ894" s="7"/>
      <c r="AK894" s="130">
        <v>25</v>
      </c>
      <c r="AL894" s="131">
        <v>3</v>
      </c>
      <c r="AM894" s="131">
        <v>90</v>
      </c>
      <c r="AN894" s="133">
        <v>45420</v>
      </c>
      <c r="AO894">
        <f t="shared" si="175"/>
        <v>25003</v>
      </c>
      <c r="AP894" t="s">
        <v>1579</v>
      </c>
    </row>
    <row r="895" spans="1:42" hidden="1" outlineLevel="1" x14ac:dyDescent="0.2">
      <c r="A895" s="69" t="s">
        <v>2141</v>
      </c>
      <c r="B895" s="10" t="s">
        <v>144</v>
      </c>
      <c r="C895" s="1">
        <f t="shared" ref="C895:C958" si="180">SUM(N895:AE895)</f>
        <v>464</v>
      </c>
      <c r="D895" s="7">
        <f t="shared" si="170"/>
        <v>1</v>
      </c>
      <c r="E895" s="7">
        <f t="shared" si="171"/>
        <v>2</v>
      </c>
      <c r="F895" s="7">
        <f t="shared" si="172"/>
        <v>3</v>
      </c>
      <c r="G895" s="1">
        <f t="shared" si="173"/>
        <v>109</v>
      </c>
      <c r="H895" s="2">
        <f t="shared" si="174"/>
        <v>0.23491379310344829</v>
      </c>
      <c r="I895" s="8"/>
      <c r="J895" s="2">
        <f t="shared" si="176"/>
        <v>0.50431034482758619</v>
      </c>
      <c r="K895" s="2">
        <f t="shared" si="177"/>
        <v>0.26939655172413796</v>
      </c>
      <c r="L895" s="2">
        <f t="shared" si="178"/>
        <v>0.12715517241379309</v>
      </c>
      <c r="M895" s="2">
        <f t="shared" si="179"/>
        <v>9.9137931034482762E-2</v>
      </c>
      <c r="N895" s="1">
        <v>234</v>
      </c>
      <c r="O895" s="1">
        <v>125</v>
      </c>
      <c r="P895" s="1">
        <v>59</v>
      </c>
      <c r="Q895" s="1">
        <v>11</v>
      </c>
      <c r="R895" s="1">
        <v>30</v>
      </c>
      <c r="S895" s="68"/>
      <c r="T895" s="1">
        <v>3</v>
      </c>
      <c r="U895" s="1">
        <v>2</v>
      </c>
      <c r="V895" s="1"/>
      <c r="W895" s="1">
        <v>0</v>
      </c>
      <c r="X895" s="1"/>
      <c r="Y895" s="1"/>
      <c r="Z895" s="1"/>
      <c r="AA895" s="1"/>
      <c r="AB895" s="1"/>
      <c r="AG895" t="str">
        <f t="shared" si="169"/>
        <v>New Salem</v>
      </c>
      <c r="AH895" t="s">
        <v>2231</v>
      </c>
      <c r="AI895">
        <v>1</v>
      </c>
      <c r="AJ895" s="7"/>
      <c r="AK895" s="130">
        <v>25</v>
      </c>
      <c r="AL895" s="131">
        <v>11</v>
      </c>
      <c r="AM895" s="131">
        <v>85</v>
      </c>
      <c r="AN895" s="133">
        <v>45490</v>
      </c>
      <c r="AO895">
        <f t="shared" si="175"/>
        <v>25011</v>
      </c>
      <c r="AP895" t="s">
        <v>1579</v>
      </c>
    </row>
    <row r="896" spans="1:42" hidden="1" outlineLevel="1" x14ac:dyDescent="0.2">
      <c r="A896" s="69" t="s">
        <v>689</v>
      </c>
      <c r="B896" s="10" t="s">
        <v>144</v>
      </c>
      <c r="C896" s="1">
        <f t="shared" si="180"/>
        <v>3504</v>
      </c>
      <c r="D896" s="7">
        <f t="shared" si="170"/>
        <v>1</v>
      </c>
      <c r="E896" s="7">
        <f t="shared" si="171"/>
        <v>2</v>
      </c>
      <c r="F896" s="7">
        <f t="shared" si="172"/>
        <v>3</v>
      </c>
      <c r="G896" s="1">
        <f t="shared" si="173"/>
        <v>512</v>
      </c>
      <c r="H896" s="2">
        <f t="shared" si="174"/>
        <v>0.14611872146118721</v>
      </c>
      <c r="I896" s="8"/>
      <c r="J896" s="2">
        <f t="shared" si="176"/>
        <v>0.50799086757990863</v>
      </c>
      <c r="K896" s="2">
        <f t="shared" si="177"/>
        <v>0.36187214611872148</v>
      </c>
      <c r="L896" s="2">
        <f t="shared" si="178"/>
        <v>0.1098744292237443</v>
      </c>
      <c r="M896" s="2">
        <f t="shared" si="179"/>
        <v>2.0262557077625587E-2</v>
      </c>
      <c r="N896" s="1">
        <v>1780</v>
      </c>
      <c r="O896" s="1">
        <v>1268</v>
      </c>
      <c r="P896" s="1">
        <v>385</v>
      </c>
      <c r="Q896" s="1">
        <v>13</v>
      </c>
      <c r="R896" s="1">
        <v>40</v>
      </c>
      <c r="S896" s="68"/>
      <c r="T896" s="1">
        <v>7</v>
      </c>
      <c r="U896" s="1">
        <v>5</v>
      </c>
      <c r="V896" s="1"/>
      <c r="W896" s="1">
        <v>6</v>
      </c>
      <c r="X896" s="1"/>
      <c r="Y896" s="1"/>
      <c r="Z896" s="1"/>
      <c r="AA896" s="1"/>
      <c r="AB896" s="1"/>
      <c r="AG896" t="str">
        <f t="shared" ref="AG896:AG959" si="181">A896</f>
        <v>Newbury</v>
      </c>
      <c r="AH896" t="s">
        <v>1703</v>
      </c>
      <c r="AI896">
        <v>6</v>
      </c>
      <c r="AJ896" s="7"/>
      <c r="AK896" s="130">
        <v>25</v>
      </c>
      <c r="AL896" s="131">
        <v>9</v>
      </c>
      <c r="AM896" s="131">
        <v>110</v>
      </c>
      <c r="AN896" s="133">
        <v>45175</v>
      </c>
      <c r="AO896">
        <f t="shared" si="175"/>
        <v>25009</v>
      </c>
      <c r="AP896" t="s">
        <v>1579</v>
      </c>
    </row>
    <row r="897" spans="1:42" hidden="1" outlineLevel="1" x14ac:dyDescent="0.2">
      <c r="A897" s="69" t="s">
        <v>2246</v>
      </c>
      <c r="B897" s="10" t="s">
        <v>144</v>
      </c>
      <c r="C897" s="1">
        <f t="shared" si="180"/>
        <v>8981</v>
      </c>
      <c r="D897" s="7">
        <f t="shared" si="170"/>
        <v>1</v>
      </c>
      <c r="E897" s="7">
        <f t="shared" si="171"/>
        <v>2</v>
      </c>
      <c r="F897" s="7">
        <f t="shared" si="172"/>
        <v>3</v>
      </c>
      <c r="G897" s="1">
        <f t="shared" si="173"/>
        <v>3180</v>
      </c>
      <c r="H897" s="2">
        <f t="shared" si="174"/>
        <v>0.35408083732323797</v>
      </c>
      <c r="I897" s="8"/>
      <c r="J897" s="2">
        <f t="shared" si="176"/>
        <v>0.62877185168689453</v>
      </c>
      <c r="K897" s="2">
        <f t="shared" si="177"/>
        <v>0.27469101436365662</v>
      </c>
      <c r="L897" s="2">
        <f t="shared" si="178"/>
        <v>7.3711168021378462E-2</v>
      </c>
      <c r="M897" s="2">
        <f t="shared" si="179"/>
        <v>2.2825965928070388E-2</v>
      </c>
      <c r="N897" s="1">
        <v>5647</v>
      </c>
      <c r="O897" s="1">
        <v>2467</v>
      </c>
      <c r="P897" s="1">
        <v>662</v>
      </c>
      <c r="Q897" s="1">
        <v>0</v>
      </c>
      <c r="R897" s="1">
        <v>96</v>
      </c>
      <c r="S897" s="68"/>
      <c r="T897" s="1">
        <v>25</v>
      </c>
      <c r="U897" s="1">
        <v>8</v>
      </c>
      <c r="V897" s="1"/>
      <c r="W897" s="1">
        <v>76</v>
      </c>
      <c r="X897" s="1"/>
      <c r="Y897" s="1"/>
      <c r="Z897" s="1"/>
      <c r="AA897" s="1"/>
      <c r="AB897" s="1"/>
      <c r="AG897" t="str">
        <f t="shared" si="181"/>
        <v>Newburyport</v>
      </c>
      <c r="AH897" t="s">
        <v>1703</v>
      </c>
      <c r="AI897">
        <v>6</v>
      </c>
      <c r="AJ897" s="7"/>
      <c r="AK897" s="130">
        <v>25</v>
      </c>
      <c r="AL897" s="131">
        <v>9</v>
      </c>
      <c r="AM897" s="131">
        <v>115</v>
      </c>
      <c r="AN897" s="133">
        <v>45245</v>
      </c>
      <c r="AO897">
        <f t="shared" si="175"/>
        <v>25009</v>
      </c>
      <c r="AP897" t="s">
        <v>2331</v>
      </c>
    </row>
    <row r="898" spans="1:42" hidden="1" outlineLevel="1" x14ac:dyDescent="0.2">
      <c r="A898" s="69" t="s">
        <v>3164</v>
      </c>
      <c r="B898" s="10" t="s">
        <v>144</v>
      </c>
      <c r="C898" s="1">
        <f t="shared" si="180"/>
        <v>40817</v>
      </c>
      <c r="D898" s="7">
        <f t="shared" si="170"/>
        <v>1</v>
      </c>
      <c r="E898" s="7">
        <f t="shared" si="171"/>
        <v>2</v>
      </c>
      <c r="F898" s="7">
        <f t="shared" si="172"/>
        <v>3</v>
      </c>
      <c r="G898" s="1">
        <f t="shared" si="173"/>
        <v>21506</v>
      </c>
      <c r="H898" s="2">
        <f t="shared" si="174"/>
        <v>0.52688830634294537</v>
      </c>
      <c r="I898" s="8"/>
      <c r="J898" s="2">
        <f t="shared" si="176"/>
        <v>0.73511037067888385</v>
      </c>
      <c r="K898" s="2">
        <f t="shared" si="177"/>
        <v>0.20822206433593846</v>
      </c>
      <c r="L898" s="2">
        <f t="shared" si="178"/>
        <v>4.1012323296665605E-2</v>
      </c>
      <c r="M898" s="2">
        <f t="shared" si="179"/>
        <v>1.5655241688512088E-2</v>
      </c>
      <c r="N898" s="1">
        <v>30005</v>
      </c>
      <c r="O898" s="1">
        <v>8499</v>
      </c>
      <c r="P898" s="1">
        <v>1674</v>
      </c>
      <c r="Q898" s="1">
        <v>41</v>
      </c>
      <c r="R898" s="1">
        <v>410</v>
      </c>
      <c r="S898" s="68"/>
      <c r="T898" s="1">
        <v>107</v>
      </c>
      <c r="U898" s="1">
        <v>73</v>
      </c>
      <c r="V898" s="1"/>
      <c r="W898" s="1">
        <v>8</v>
      </c>
      <c r="X898" s="1"/>
      <c r="Y898" s="1"/>
      <c r="Z898" s="1"/>
      <c r="AA898" s="1"/>
      <c r="AB898" s="1"/>
      <c r="AG898" t="str">
        <f t="shared" si="181"/>
        <v>Newton</v>
      </c>
      <c r="AH898" t="s">
        <v>1664</v>
      </c>
      <c r="AI898">
        <v>4</v>
      </c>
      <c r="AJ898" s="7"/>
      <c r="AK898" s="130">
        <v>25</v>
      </c>
      <c r="AL898" s="131">
        <v>17</v>
      </c>
      <c r="AM898" s="131">
        <v>165</v>
      </c>
      <c r="AN898" s="133">
        <v>45560</v>
      </c>
      <c r="AO898">
        <f t="shared" si="175"/>
        <v>25017</v>
      </c>
      <c r="AP898" t="s">
        <v>2331</v>
      </c>
    </row>
    <row r="899" spans="1:42" hidden="1" outlineLevel="1" x14ac:dyDescent="0.2">
      <c r="A899" s="69" t="s">
        <v>345</v>
      </c>
      <c r="B899" s="10" t="s">
        <v>144</v>
      </c>
      <c r="C899" s="1">
        <f t="shared" si="180"/>
        <v>4310</v>
      </c>
      <c r="D899" s="7">
        <f t="shared" si="170"/>
        <v>1</v>
      </c>
      <c r="E899" s="7">
        <f t="shared" si="171"/>
        <v>2</v>
      </c>
      <c r="F899" s="7">
        <f t="shared" si="172"/>
        <v>3</v>
      </c>
      <c r="G899" s="1">
        <f t="shared" si="173"/>
        <v>174</v>
      </c>
      <c r="H899" s="2">
        <f t="shared" si="174"/>
        <v>4.0371229698375873E-2</v>
      </c>
      <c r="I899" s="8"/>
      <c r="J899" s="2">
        <f t="shared" si="176"/>
        <v>0.46844547563805106</v>
      </c>
      <c r="K899" s="2">
        <f t="shared" si="177"/>
        <v>0.42807424593967519</v>
      </c>
      <c r="L899" s="2">
        <f t="shared" si="178"/>
        <v>9.0951276102088169E-2</v>
      </c>
      <c r="M899" s="2">
        <f t="shared" si="179"/>
        <v>1.2529002320185584E-2</v>
      </c>
      <c r="N899" s="1">
        <v>2019</v>
      </c>
      <c r="O899" s="1">
        <v>1845</v>
      </c>
      <c r="P899" s="1">
        <v>392</v>
      </c>
      <c r="Q899" s="1">
        <v>0</v>
      </c>
      <c r="R899" s="1">
        <v>30</v>
      </c>
      <c r="S899" s="68"/>
      <c r="T899" s="1">
        <v>11</v>
      </c>
      <c r="U899" s="1">
        <v>0</v>
      </c>
      <c r="V899" s="1"/>
      <c r="W899" s="1">
        <v>13</v>
      </c>
      <c r="X899" s="1"/>
      <c r="Y899" s="1"/>
      <c r="Z899" s="1"/>
      <c r="AA899" s="1"/>
      <c r="AB899" s="1"/>
      <c r="AG899" t="str">
        <f t="shared" si="181"/>
        <v>Norfolk</v>
      </c>
      <c r="AH899" t="s">
        <v>345</v>
      </c>
      <c r="AI899">
        <v>4</v>
      </c>
      <c r="AJ899" s="7"/>
      <c r="AK899" s="130">
        <v>25</v>
      </c>
      <c r="AL899" s="131">
        <v>21</v>
      </c>
      <c r="AM899" s="131">
        <v>85</v>
      </c>
      <c r="AN899" s="133">
        <v>46050</v>
      </c>
      <c r="AO899">
        <f t="shared" si="175"/>
        <v>25021</v>
      </c>
      <c r="AP899" t="s">
        <v>1579</v>
      </c>
    </row>
    <row r="900" spans="1:42" hidden="1" outlineLevel="1" x14ac:dyDescent="0.2">
      <c r="A900" s="69" t="s">
        <v>340</v>
      </c>
      <c r="B900" s="10" t="s">
        <v>144</v>
      </c>
      <c r="C900" s="1">
        <f t="shared" si="180"/>
        <v>5618</v>
      </c>
      <c r="D900" s="7">
        <f t="shared" si="170"/>
        <v>1</v>
      </c>
      <c r="E900" s="7">
        <f t="shared" si="171"/>
        <v>2</v>
      </c>
      <c r="F900" s="7">
        <f t="shared" si="172"/>
        <v>3</v>
      </c>
      <c r="G900" s="1">
        <f t="shared" si="173"/>
        <v>2921</v>
      </c>
      <c r="H900" s="2">
        <f t="shared" si="174"/>
        <v>0.51993592025631896</v>
      </c>
      <c r="I900" s="8"/>
      <c r="J900" s="2">
        <f t="shared" si="176"/>
        <v>0.69597721609113561</v>
      </c>
      <c r="K900" s="2">
        <f t="shared" si="177"/>
        <v>0.17604129583481667</v>
      </c>
      <c r="L900" s="2">
        <f t="shared" si="178"/>
        <v>0.11890352438590246</v>
      </c>
      <c r="M900" s="2">
        <f t="shared" si="179"/>
        <v>9.0779636881452574E-3</v>
      </c>
      <c r="N900" s="1">
        <v>3910</v>
      </c>
      <c r="O900" s="1">
        <v>989</v>
      </c>
      <c r="P900" s="1">
        <v>668</v>
      </c>
      <c r="Q900" s="1">
        <v>0</v>
      </c>
      <c r="R900" s="1">
        <v>20</v>
      </c>
      <c r="S900" s="68"/>
      <c r="T900" s="1">
        <v>7</v>
      </c>
      <c r="U900" s="1">
        <v>6</v>
      </c>
      <c r="V900" s="1"/>
      <c r="W900" s="1">
        <v>18</v>
      </c>
      <c r="X900" s="1"/>
      <c r="Y900" s="1"/>
      <c r="Z900" s="1"/>
      <c r="AA900" s="1"/>
      <c r="AB900" s="1"/>
      <c r="AG900" t="str">
        <f t="shared" si="181"/>
        <v>North Adams</v>
      </c>
      <c r="AH900" t="s">
        <v>1296</v>
      </c>
      <c r="AI900">
        <v>1</v>
      </c>
      <c r="AJ900" s="7"/>
      <c r="AK900" s="130">
        <v>25</v>
      </c>
      <c r="AL900" s="131">
        <v>3</v>
      </c>
      <c r="AM900" s="131">
        <v>95</v>
      </c>
      <c r="AN900" s="133">
        <v>46225</v>
      </c>
      <c r="AO900">
        <f t="shared" si="175"/>
        <v>25003</v>
      </c>
      <c r="AP900" t="s">
        <v>2331</v>
      </c>
    </row>
    <row r="901" spans="1:42" hidden="1" outlineLevel="1" x14ac:dyDescent="0.2">
      <c r="A901" s="69" t="s">
        <v>442</v>
      </c>
      <c r="B901" s="10" t="s">
        <v>144</v>
      </c>
      <c r="C901" s="1">
        <f t="shared" si="180"/>
        <v>11715</v>
      </c>
      <c r="D901" s="7">
        <f t="shared" si="170"/>
        <v>1</v>
      </c>
      <c r="E901" s="7">
        <f t="shared" si="171"/>
        <v>2</v>
      </c>
      <c r="F901" s="7">
        <f t="shared" si="172"/>
        <v>3</v>
      </c>
      <c r="G901" s="1">
        <f t="shared" si="173"/>
        <v>1198</v>
      </c>
      <c r="H901" s="2">
        <f t="shared" si="174"/>
        <v>0.10226205719163466</v>
      </c>
      <c r="I901" s="8"/>
      <c r="J901" s="2">
        <f t="shared" si="176"/>
        <v>0.50499359795134446</v>
      </c>
      <c r="K901" s="2">
        <f t="shared" si="177"/>
        <v>0.40273154075970979</v>
      </c>
      <c r="L901" s="2">
        <f t="shared" si="178"/>
        <v>7.7422108408023896E-2</v>
      </c>
      <c r="M901" s="2">
        <f t="shared" si="179"/>
        <v>1.4852752880921846E-2</v>
      </c>
      <c r="N901" s="1">
        <v>5916</v>
      </c>
      <c r="O901" s="1">
        <v>4718</v>
      </c>
      <c r="P901" s="1">
        <v>907</v>
      </c>
      <c r="Q901" s="1">
        <v>17</v>
      </c>
      <c r="R901" s="1">
        <v>102</v>
      </c>
      <c r="S901" s="68"/>
      <c r="T901" s="1">
        <v>21</v>
      </c>
      <c r="U901" s="1">
        <v>14</v>
      </c>
      <c r="V901" s="1"/>
      <c r="W901" s="1">
        <v>20</v>
      </c>
      <c r="X901" s="1"/>
      <c r="Y901" s="1"/>
      <c r="Z901" s="1"/>
      <c r="AA901" s="1"/>
      <c r="AB901" s="1"/>
      <c r="AG901" t="str">
        <f t="shared" si="181"/>
        <v>North Andover</v>
      </c>
      <c r="AH901" t="s">
        <v>1703</v>
      </c>
      <c r="AI901">
        <v>6</v>
      </c>
      <c r="AJ901" s="7"/>
      <c r="AK901" s="130">
        <v>25</v>
      </c>
      <c r="AL901" s="131">
        <v>9</v>
      </c>
      <c r="AM901" s="131">
        <v>120</v>
      </c>
      <c r="AN901" s="133">
        <v>46365</v>
      </c>
      <c r="AO901">
        <f t="shared" si="175"/>
        <v>25009</v>
      </c>
      <c r="AP901" t="s">
        <v>1579</v>
      </c>
    </row>
    <row r="902" spans="1:42" hidden="1" outlineLevel="1" x14ac:dyDescent="0.2">
      <c r="A902" s="69" t="s">
        <v>705</v>
      </c>
      <c r="B902" s="10" t="s">
        <v>144</v>
      </c>
      <c r="C902" s="1">
        <f t="shared" si="180"/>
        <v>10881</v>
      </c>
      <c r="D902" s="7">
        <f t="shared" si="170"/>
        <v>1</v>
      </c>
      <c r="E902" s="7">
        <f t="shared" si="171"/>
        <v>2</v>
      </c>
      <c r="F902" s="7">
        <f t="shared" si="172"/>
        <v>3</v>
      </c>
      <c r="G902" s="1">
        <f t="shared" si="173"/>
        <v>2018</v>
      </c>
      <c r="H902" s="2">
        <f t="shared" si="174"/>
        <v>0.18546089513831449</v>
      </c>
      <c r="I902" s="8"/>
      <c r="J902" s="2">
        <f t="shared" si="176"/>
        <v>0.5268817204301075</v>
      </c>
      <c r="K902" s="2">
        <f t="shared" si="177"/>
        <v>0.34142082529179302</v>
      </c>
      <c r="L902" s="2">
        <f t="shared" si="178"/>
        <v>0.12305854241338113</v>
      </c>
      <c r="M902" s="2">
        <f t="shared" si="179"/>
        <v>8.6389118647183516E-3</v>
      </c>
      <c r="N902" s="1">
        <v>5733</v>
      </c>
      <c r="O902" s="1">
        <v>3715</v>
      </c>
      <c r="P902" s="1">
        <v>1339</v>
      </c>
      <c r="Q902" s="1">
        <v>0</v>
      </c>
      <c r="R902" s="1">
        <v>75</v>
      </c>
      <c r="S902" s="68"/>
      <c r="T902" s="1">
        <v>12</v>
      </c>
      <c r="U902" s="1">
        <v>7</v>
      </c>
      <c r="V902" s="1"/>
      <c r="W902" s="1">
        <v>0</v>
      </c>
      <c r="X902" s="1"/>
      <c r="Y902" s="1"/>
      <c r="Z902" s="1"/>
      <c r="AA902" s="1"/>
      <c r="AB902" s="1"/>
      <c r="AG902" t="str">
        <f t="shared" si="181"/>
        <v>North Attleborough</v>
      </c>
      <c r="AH902" t="s">
        <v>776</v>
      </c>
      <c r="AI902">
        <v>3</v>
      </c>
      <c r="AJ902" s="7"/>
      <c r="AK902" s="130">
        <v>25</v>
      </c>
      <c r="AL902" s="131">
        <v>5</v>
      </c>
      <c r="AM902" s="131">
        <v>60</v>
      </c>
      <c r="AN902" s="133">
        <v>46575</v>
      </c>
      <c r="AO902">
        <f t="shared" si="175"/>
        <v>25005</v>
      </c>
      <c r="AP902" t="s">
        <v>1579</v>
      </c>
    </row>
    <row r="903" spans="1:42" hidden="1" outlineLevel="1" x14ac:dyDescent="0.2">
      <c r="A903" s="69" t="s">
        <v>274</v>
      </c>
      <c r="B903" s="10" t="s">
        <v>144</v>
      </c>
      <c r="C903" s="1">
        <f t="shared" si="180"/>
        <v>2019</v>
      </c>
      <c r="D903" s="7">
        <f t="shared" si="170"/>
        <v>1</v>
      </c>
      <c r="E903" s="7">
        <f t="shared" si="171"/>
        <v>2</v>
      </c>
      <c r="F903" s="7">
        <f t="shared" si="172"/>
        <v>3</v>
      </c>
      <c r="G903" s="1">
        <f t="shared" si="173"/>
        <v>222</v>
      </c>
      <c r="H903" s="2">
        <f t="shared" si="174"/>
        <v>0.10995542347696879</v>
      </c>
      <c r="I903" s="8"/>
      <c r="J903" s="2">
        <f t="shared" si="176"/>
        <v>0.47795938583457159</v>
      </c>
      <c r="K903" s="2">
        <f t="shared" si="177"/>
        <v>0.3680039623576028</v>
      </c>
      <c r="L903" s="2">
        <f t="shared" si="178"/>
        <v>0.13571074789499751</v>
      </c>
      <c r="M903" s="2">
        <f t="shared" si="179"/>
        <v>1.832590391282804E-2</v>
      </c>
      <c r="N903" s="1">
        <v>965</v>
      </c>
      <c r="O903" s="1">
        <v>743</v>
      </c>
      <c r="P903" s="1">
        <v>274</v>
      </c>
      <c r="Q903" s="1">
        <v>0</v>
      </c>
      <c r="R903" s="1">
        <v>17</v>
      </c>
      <c r="S903" s="68"/>
      <c r="T903" s="1">
        <v>7</v>
      </c>
      <c r="U903" s="1">
        <v>6</v>
      </c>
      <c r="V903" s="1"/>
      <c r="W903" s="1">
        <v>7</v>
      </c>
      <c r="X903" s="1"/>
      <c r="Y903" s="1"/>
      <c r="Z903" s="1"/>
      <c r="AA903" s="1"/>
      <c r="AB903" s="1"/>
      <c r="AG903" t="str">
        <f t="shared" si="181"/>
        <v>North Brookfield</v>
      </c>
      <c r="AH903" s="10" t="s">
        <v>1371</v>
      </c>
      <c r="AI903" s="10">
        <v>1</v>
      </c>
      <c r="AJ903" s="7"/>
      <c r="AK903" s="130">
        <v>25</v>
      </c>
      <c r="AL903" s="131">
        <v>27</v>
      </c>
      <c r="AM903" s="131">
        <v>170</v>
      </c>
      <c r="AN903" s="133">
        <v>47135</v>
      </c>
      <c r="AO903">
        <f t="shared" si="175"/>
        <v>25027</v>
      </c>
      <c r="AP903" t="s">
        <v>1579</v>
      </c>
    </row>
    <row r="904" spans="1:42" hidden="1" outlineLevel="1" x14ac:dyDescent="0.2">
      <c r="A904" s="69" t="s">
        <v>275</v>
      </c>
      <c r="B904" s="10" t="s">
        <v>144</v>
      </c>
      <c r="C904" s="1">
        <f t="shared" si="180"/>
        <v>6701</v>
      </c>
      <c r="D904" s="7">
        <f t="shared" si="170"/>
        <v>1</v>
      </c>
      <c r="E904" s="7">
        <f t="shared" si="171"/>
        <v>2</v>
      </c>
      <c r="F904" s="7">
        <f t="shared" si="172"/>
        <v>3</v>
      </c>
      <c r="G904" s="1">
        <f t="shared" si="173"/>
        <v>1246</v>
      </c>
      <c r="H904" s="2">
        <f t="shared" si="174"/>
        <v>0.18594239665721535</v>
      </c>
      <c r="I904" s="8"/>
      <c r="J904" s="2">
        <f t="shared" si="176"/>
        <v>0.54200865542456345</v>
      </c>
      <c r="K904" s="2">
        <f t="shared" si="177"/>
        <v>0.35606625876734815</v>
      </c>
      <c r="L904" s="2">
        <f t="shared" si="178"/>
        <v>8.9837337710789431E-2</v>
      </c>
      <c r="M904" s="2">
        <f t="shared" si="179"/>
        <v>1.208774809729897E-2</v>
      </c>
      <c r="N904" s="1">
        <v>3632</v>
      </c>
      <c r="O904" s="1">
        <v>2386</v>
      </c>
      <c r="P904" s="1">
        <v>602</v>
      </c>
      <c r="Q904" s="1">
        <v>0</v>
      </c>
      <c r="R904" s="1">
        <v>51</v>
      </c>
      <c r="S904" s="68"/>
      <c r="T904" s="1">
        <v>11</v>
      </c>
      <c r="U904" s="1">
        <v>5</v>
      </c>
      <c r="V904" s="1"/>
      <c r="W904" s="1">
        <v>14</v>
      </c>
      <c r="X904" s="1"/>
      <c r="Y904" s="1"/>
      <c r="Z904" s="1"/>
      <c r="AA904" s="1"/>
      <c r="AB904" s="1"/>
      <c r="AG904" t="str">
        <f t="shared" si="181"/>
        <v>North Reading</v>
      </c>
      <c r="AH904" t="s">
        <v>1664</v>
      </c>
      <c r="AI904">
        <v>6</v>
      </c>
      <c r="AJ904" s="7"/>
      <c r="AK904" s="130">
        <v>25</v>
      </c>
      <c r="AL904" s="131">
        <v>17</v>
      </c>
      <c r="AM904" s="131">
        <v>170</v>
      </c>
      <c r="AN904" s="133">
        <v>48955</v>
      </c>
      <c r="AO904">
        <f t="shared" si="175"/>
        <v>25017</v>
      </c>
      <c r="AP904" t="s">
        <v>1579</v>
      </c>
    </row>
    <row r="905" spans="1:42" hidden="1" outlineLevel="1" x14ac:dyDescent="0.2">
      <c r="A905" s="69" t="s">
        <v>12</v>
      </c>
      <c r="B905" s="10" t="s">
        <v>144</v>
      </c>
      <c r="C905" s="1">
        <f t="shared" si="180"/>
        <v>14136</v>
      </c>
      <c r="D905" s="7">
        <f t="shared" si="170"/>
        <v>1</v>
      </c>
      <c r="E905" s="7">
        <f t="shared" si="171"/>
        <v>2</v>
      </c>
      <c r="F905" s="7">
        <f t="shared" si="172"/>
        <v>3</v>
      </c>
      <c r="G905" s="1">
        <f t="shared" si="173"/>
        <v>7829</v>
      </c>
      <c r="H905" s="2">
        <f t="shared" si="174"/>
        <v>0.55383418222976799</v>
      </c>
      <c r="I905" s="8"/>
      <c r="J905" s="2">
        <f t="shared" si="176"/>
        <v>0.71385116015846062</v>
      </c>
      <c r="K905" s="2">
        <f t="shared" si="177"/>
        <v>0.16001697792869271</v>
      </c>
      <c r="L905" s="2">
        <f t="shared" si="178"/>
        <v>7.434917940011318E-2</v>
      </c>
      <c r="M905" s="2">
        <f t="shared" si="179"/>
        <v>5.1782682512733491E-2</v>
      </c>
      <c r="N905" s="1">
        <v>10091</v>
      </c>
      <c r="O905" s="1">
        <v>2262</v>
      </c>
      <c r="P905" s="1">
        <v>1051</v>
      </c>
      <c r="Q905" s="1">
        <v>474</v>
      </c>
      <c r="R905" s="1">
        <v>95</v>
      </c>
      <c r="S905" s="68"/>
      <c r="T905" s="1">
        <v>69</v>
      </c>
      <c r="U905" s="1">
        <v>54</v>
      </c>
      <c r="V905" s="1"/>
      <c r="W905" s="1">
        <v>37</v>
      </c>
      <c r="X905" s="1"/>
      <c r="Y905" s="1"/>
      <c r="Z905" s="1"/>
      <c r="AA905" s="1"/>
      <c r="AB905" s="1">
        <v>3</v>
      </c>
      <c r="AG905" t="str">
        <f t="shared" si="181"/>
        <v>Northampton</v>
      </c>
      <c r="AH905" t="s">
        <v>968</v>
      </c>
      <c r="AI905">
        <v>2</v>
      </c>
      <c r="AJ905" s="7"/>
      <c r="AK905" s="130">
        <v>25</v>
      </c>
      <c r="AL905" s="131">
        <v>15</v>
      </c>
      <c r="AM905" s="131">
        <v>60</v>
      </c>
      <c r="AN905" s="133">
        <v>46330</v>
      </c>
      <c r="AO905">
        <f t="shared" si="175"/>
        <v>25015</v>
      </c>
      <c r="AP905" t="s">
        <v>2331</v>
      </c>
    </row>
    <row r="906" spans="1:42" hidden="1" outlineLevel="1" x14ac:dyDescent="0.2">
      <c r="A906" s="69" t="s">
        <v>81</v>
      </c>
      <c r="B906" s="10" t="s">
        <v>144</v>
      </c>
      <c r="C906" s="1">
        <f t="shared" si="180"/>
        <v>6666</v>
      </c>
      <c r="D906" s="7">
        <f t="shared" si="170"/>
        <v>1</v>
      </c>
      <c r="E906" s="7">
        <f t="shared" si="171"/>
        <v>2</v>
      </c>
      <c r="F906" s="7">
        <f t="shared" si="172"/>
        <v>3</v>
      </c>
      <c r="G906" s="1">
        <f t="shared" si="173"/>
        <v>1234</v>
      </c>
      <c r="H906" s="2">
        <f t="shared" si="174"/>
        <v>0.18511851185118511</v>
      </c>
      <c r="I906" s="8"/>
      <c r="J906" s="2">
        <f t="shared" si="176"/>
        <v>0.53570357035703575</v>
      </c>
      <c r="K906" s="2">
        <f t="shared" si="177"/>
        <v>0.35058505850585059</v>
      </c>
      <c r="L906" s="2">
        <f t="shared" si="178"/>
        <v>9.4959495949594963E-2</v>
      </c>
      <c r="M906" s="2">
        <f t="shared" si="179"/>
        <v>1.8751875187518696E-2</v>
      </c>
      <c r="N906" s="1">
        <v>3571</v>
      </c>
      <c r="O906" s="1">
        <v>2337</v>
      </c>
      <c r="P906" s="1">
        <v>633</v>
      </c>
      <c r="Q906" s="1">
        <v>0</v>
      </c>
      <c r="R906" s="1">
        <v>86</v>
      </c>
      <c r="S906" s="68"/>
      <c r="T906" s="1">
        <v>16</v>
      </c>
      <c r="U906" s="1">
        <v>2</v>
      </c>
      <c r="V906" s="1"/>
      <c r="W906" s="1">
        <v>21</v>
      </c>
      <c r="X906" s="1"/>
      <c r="Y906" s="1"/>
      <c r="Z906" s="1"/>
      <c r="AA906" s="1"/>
      <c r="AB906" s="1"/>
      <c r="AG906" t="str">
        <f t="shared" si="181"/>
        <v>Northborough</v>
      </c>
      <c r="AH906" s="10" t="s">
        <v>1371</v>
      </c>
      <c r="AI906" s="10">
        <v>3</v>
      </c>
      <c r="AJ906" s="7"/>
      <c r="AK906" s="130">
        <v>25</v>
      </c>
      <c r="AL906" s="131">
        <v>27</v>
      </c>
      <c r="AM906" s="131">
        <v>160</v>
      </c>
      <c r="AN906" s="133">
        <v>46820</v>
      </c>
      <c r="AO906">
        <f t="shared" si="175"/>
        <v>25027</v>
      </c>
      <c r="AP906" t="s">
        <v>1579</v>
      </c>
    </row>
    <row r="907" spans="1:42" hidden="1" outlineLevel="1" x14ac:dyDescent="0.2">
      <c r="A907" s="69" t="s">
        <v>62</v>
      </c>
      <c r="B907" s="10" t="s">
        <v>144</v>
      </c>
      <c r="C907" s="1">
        <f t="shared" si="180"/>
        <v>5774</v>
      </c>
      <c r="D907" s="7">
        <f t="shared" si="170"/>
        <v>1</v>
      </c>
      <c r="E907" s="7">
        <f t="shared" si="171"/>
        <v>2</v>
      </c>
      <c r="F907" s="7">
        <f t="shared" si="172"/>
        <v>3</v>
      </c>
      <c r="G907" s="1">
        <f t="shared" si="173"/>
        <v>1260</v>
      </c>
      <c r="H907" s="2">
        <f t="shared" si="174"/>
        <v>0.21821960512642882</v>
      </c>
      <c r="I907" s="8"/>
      <c r="J907" s="2">
        <f t="shared" si="176"/>
        <v>0.5516106685140284</v>
      </c>
      <c r="K907" s="2">
        <f t="shared" si="177"/>
        <v>0.33339106338759961</v>
      </c>
      <c r="L907" s="2">
        <f t="shared" si="178"/>
        <v>0.10703152060962938</v>
      </c>
      <c r="M907" s="2">
        <f t="shared" si="179"/>
        <v>7.9667474887426121E-3</v>
      </c>
      <c r="N907" s="1">
        <v>3185</v>
      </c>
      <c r="O907" s="1">
        <v>1925</v>
      </c>
      <c r="P907" s="1">
        <v>618</v>
      </c>
      <c r="Q907" s="1">
        <v>0</v>
      </c>
      <c r="R907" s="1">
        <v>34</v>
      </c>
      <c r="S907" s="68"/>
      <c r="T907" s="1">
        <v>10</v>
      </c>
      <c r="U907" s="1">
        <v>0</v>
      </c>
      <c r="V907" s="1"/>
      <c r="W907" s="1">
        <v>2</v>
      </c>
      <c r="X907" s="1"/>
      <c r="Y907" s="1"/>
      <c r="Z907" s="1"/>
      <c r="AA907" s="1"/>
      <c r="AB907" s="1"/>
      <c r="AG907" t="str">
        <f t="shared" si="181"/>
        <v>Northbridge</v>
      </c>
      <c r="AH907" s="10" t="s">
        <v>1371</v>
      </c>
      <c r="AI907" s="10">
        <v>3</v>
      </c>
      <c r="AJ907" s="7"/>
      <c r="AK907" s="130">
        <v>25</v>
      </c>
      <c r="AL907" s="131">
        <v>27</v>
      </c>
      <c r="AM907" s="131">
        <v>165</v>
      </c>
      <c r="AN907" s="133">
        <v>46925</v>
      </c>
      <c r="AO907">
        <f t="shared" si="175"/>
        <v>25027</v>
      </c>
      <c r="AP907" t="s">
        <v>1579</v>
      </c>
    </row>
    <row r="908" spans="1:42" hidden="1" outlineLevel="1" x14ac:dyDescent="0.2">
      <c r="A908" s="69" t="s">
        <v>283</v>
      </c>
      <c r="B908" s="10" t="s">
        <v>144</v>
      </c>
      <c r="C908" s="1">
        <f t="shared" si="180"/>
        <v>1432</v>
      </c>
      <c r="D908" s="7">
        <f t="shared" si="170"/>
        <v>1</v>
      </c>
      <c r="E908" s="7">
        <f t="shared" si="171"/>
        <v>2</v>
      </c>
      <c r="F908" s="7">
        <f t="shared" si="172"/>
        <v>3</v>
      </c>
      <c r="G908" s="1">
        <f t="shared" si="173"/>
        <v>425</v>
      </c>
      <c r="H908" s="2">
        <f t="shared" si="174"/>
        <v>0.29678770949720673</v>
      </c>
      <c r="I908" s="8"/>
      <c r="J908" s="2">
        <f t="shared" si="176"/>
        <v>0.57681564245810057</v>
      </c>
      <c r="K908" s="2">
        <f t="shared" si="177"/>
        <v>0.28002793296089384</v>
      </c>
      <c r="L908" s="2">
        <f t="shared" si="178"/>
        <v>0.11592178770949721</v>
      </c>
      <c r="M908" s="2">
        <f t="shared" si="179"/>
        <v>2.7234636871508372E-2</v>
      </c>
      <c r="N908" s="1">
        <v>826</v>
      </c>
      <c r="O908" s="1">
        <v>401</v>
      </c>
      <c r="P908" s="1">
        <v>166</v>
      </c>
      <c r="Q908" s="1">
        <v>0</v>
      </c>
      <c r="R908" s="1">
        <v>9</v>
      </c>
      <c r="S908" s="68"/>
      <c r="T908" s="1">
        <v>6</v>
      </c>
      <c r="U908" s="1">
        <v>0</v>
      </c>
      <c r="V908" s="1"/>
      <c r="W908" s="1">
        <v>24</v>
      </c>
      <c r="X908" s="1"/>
      <c r="Y908" s="1"/>
      <c r="Z908" s="1"/>
      <c r="AA908" s="1"/>
      <c r="AB908" s="1"/>
      <c r="AG908" t="str">
        <f t="shared" si="181"/>
        <v>Northfield</v>
      </c>
      <c r="AH908" t="s">
        <v>2231</v>
      </c>
      <c r="AI908">
        <v>1</v>
      </c>
      <c r="AJ908" s="7"/>
      <c r="AK908" s="130">
        <v>25</v>
      </c>
      <c r="AL908" s="131">
        <v>11</v>
      </c>
      <c r="AM908" s="131">
        <v>90</v>
      </c>
      <c r="AN908" s="133">
        <v>47835</v>
      </c>
      <c r="AO908">
        <f t="shared" si="175"/>
        <v>25011</v>
      </c>
      <c r="AP908" t="s">
        <v>1579</v>
      </c>
    </row>
    <row r="909" spans="1:42" hidden="1" outlineLevel="1" x14ac:dyDescent="0.2">
      <c r="A909" s="69" t="s">
        <v>2704</v>
      </c>
      <c r="B909" s="10" t="s">
        <v>144</v>
      </c>
      <c r="C909" s="1">
        <f t="shared" si="180"/>
        <v>6494</v>
      </c>
      <c r="D909" s="7">
        <f t="shared" si="170"/>
        <v>1</v>
      </c>
      <c r="E909" s="7">
        <f t="shared" si="171"/>
        <v>2</v>
      </c>
      <c r="F909" s="7">
        <f t="shared" si="172"/>
        <v>3</v>
      </c>
      <c r="G909" s="1">
        <f t="shared" si="173"/>
        <v>1606</v>
      </c>
      <c r="H909" s="2">
        <f t="shared" si="174"/>
        <v>0.24730520480443485</v>
      </c>
      <c r="I909" s="8"/>
      <c r="J909" s="2">
        <f t="shared" si="176"/>
        <v>0.56005543578688022</v>
      </c>
      <c r="K909" s="2">
        <f t="shared" si="177"/>
        <v>0.31275023098244531</v>
      </c>
      <c r="L909" s="2">
        <f t="shared" si="178"/>
        <v>0.11487526947951955</v>
      </c>
      <c r="M909" s="2">
        <f t="shared" si="179"/>
        <v>1.2319063751154921E-2</v>
      </c>
      <c r="N909" s="1">
        <v>3637</v>
      </c>
      <c r="O909" s="1">
        <v>2031</v>
      </c>
      <c r="P909" s="1">
        <v>746</v>
      </c>
      <c r="Q909" s="1">
        <v>8</v>
      </c>
      <c r="R909" s="1">
        <v>50</v>
      </c>
      <c r="S909" s="68"/>
      <c r="T909" s="1">
        <v>11</v>
      </c>
      <c r="U909" s="1">
        <v>5</v>
      </c>
      <c r="V909" s="1"/>
      <c r="W909" s="1">
        <v>6</v>
      </c>
      <c r="X909" s="1"/>
      <c r="Y909" s="1"/>
      <c r="Z909" s="1"/>
      <c r="AA909" s="1"/>
      <c r="AB909" s="1"/>
      <c r="AG909" t="str">
        <f t="shared" si="181"/>
        <v>Norton</v>
      </c>
      <c r="AH909" t="s">
        <v>776</v>
      </c>
      <c r="AI909">
        <v>4</v>
      </c>
      <c r="AJ909" s="7"/>
      <c r="AK909" s="130">
        <v>25</v>
      </c>
      <c r="AL909" s="131">
        <v>5</v>
      </c>
      <c r="AM909" s="131">
        <v>65</v>
      </c>
      <c r="AN909" s="133">
        <v>49970</v>
      </c>
      <c r="AO909">
        <f t="shared" si="175"/>
        <v>25005</v>
      </c>
      <c r="AP909" t="s">
        <v>1579</v>
      </c>
    </row>
    <row r="910" spans="1:42" hidden="1" outlineLevel="1" x14ac:dyDescent="0.2">
      <c r="A910" s="69" t="s">
        <v>383</v>
      </c>
      <c r="B910" s="10" t="s">
        <v>144</v>
      </c>
      <c r="C910" s="1">
        <f t="shared" si="180"/>
        <v>5268</v>
      </c>
      <c r="D910" s="7">
        <f t="shared" si="170"/>
        <v>1</v>
      </c>
      <c r="E910" s="7">
        <f t="shared" si="171"/>
        <v>2</v>
      </c>
      <c r="F910" s="7">
        <f t="shared" si="172"/>
        <v>3</v>
      </c>
      <c r="G910" s="1">
        <f t="shared" si="173"/>
        <v>297</v>
      </c>
      <c r="H910" s="2">
        <f t="shared" si="174"/>
        <v>5.6378132118451024E-2</v>
      </c>
      <c r="I910" s="8"/>
      <c r="J910" s="2">
        <f t="shared" si="176"/>
        <v>0.47892938496583143</v>
      </c>
      <c r="K910" s="2">
        <f t="shared" si="177"/>
        <v>0.42255125284738043</v>
      </c>
      <c r="L910" s="2">
        <f t="shared" si="178"/>
        <v>8.1624905087319663E-2</v>
      </c>
      <c r="M910" s="2">
        <f t="shared" si="179"/>
        <v>1.6894457099468532E-2</v>
      </c>
      <c r="N910" s="1">
        <v>2523</v>
      </c>
      <c r="O910" s="1">
        <v>2226</v>
      </c>
      <c r="P910" s="1">
        <v>430</v>
      </c>
      <c r="Q910" s="1">
        <v>4</v>
      </c>
      <c r="R910" s="1">
        <v>53</v>
      </c>
      <c r="S910" s="68"/>
      <c r="T910" s="1">
        <v>17</v>
      </c>
      <c r="U910" s="1">
        <v>8</v>
      </c>
      <c r="V910" s="1"/>
      <c r="W910" s="1">
        <v>7</v>
      </c>
      <c r="X910" s="1"/>
      <c r="Y910" s="1"/>
      <c r="Z910" s="1"/>
      <c r="AA910" s="1"/>
      <c r="AB910" s="1"/>
      <c r="AG910" t="str">
        <f t="shared" si="181"/>
        <v>Norwell</v>
      </c>
      <c r="AH910" t="s">
        <v>2019</v>
      </c>
      <c r="AI910">
        <v>10</v>
      </c>
      <c r="AJ910" s="7"/>
      <c r="AK910" s="130">
        <v>25</v>
      </c>
      <c r="AL910" s="131">
        <v>23</v>
      </c>
      <c r="AM910" s="131">
        <v>90</v>
      </c>
      <c r="AN910" s="133">
        <v>50145</v>
      </c>
      <c r="AO910">
        <f t="shared" si="175"/>
        <v>25023</v>
      </c>
      <c r="AP910" t="s">
        <v>1579</v>
      </c>
    </row>
    <row r="911" spans="1:42" hidden="1" outlineLevel="1" x14ac:dyDescent="0.2">
      <c r="A911" s="69" t="s">
        <v>64</v>
      </c>
      <c r="B911" s="10" t="s">
        <v>144</v>
      </c>
      <c r="C911" s="1">
        <f t="shared" si="180"/>
        <v>13619</v>
      </c>
      <c r="D911" s="7">
        <f t="shared" si="170"/>
        <v>1</v>
      </c>
      <c r="E911" s="7">
        <f t="shared" si="171"/>
        <v>2</v>
      </c>
      <c r="F911" s="7">
        <f t="shared" si="172"/>
        <v>3</v>
      </c>
      <c r="G911" s="1">
        <f t="shared" si="173"/>
        <v>4021</v>
      </c>
      <c r="H911" s="2">
        <f t="shared" si="174"/>
        <v>0.29524928408840589</v>
      </c>
      <c r="I911" s="8"/>
      <c r="J911" s="2">
        <f t="shared" si="176"/>
        <v>0.60415595858726778</v>
      </c>
      <c r="K911" s="2">
        <f t="shared" si="177"/>
        <v>0.30890667449886189</v>
      </c>
      <c r="L911" s="2">
        <f t="shared" si="178"/>
        <v>7.4014244805051768E-2</v>
      </c>
      <c r="M911" s="2">
        <f t="shared" si="179"/>
        <v>1.292312210881856E-2</v>
      </c>
      <c r="N911" s="1">
        <v>8228</v>
      </c>
      <c r="O911" s="1">
        <v>4207</v>
      </c>
      <c r="P911" s="1">
        <v>1008</v>
      </c>
      <c r="Q911" s="1">
        <v>0</v>
      </c>
      <c r="R911" s="1">
        <v>104</v>
      </c>
      <c r="S911" s="68"/>
      <c r="T911" s="1">
        <v>24</v>
      </c>
      <c r="U911" s="1">
        <v>7</v>
      </c>
      <c r="V911" s="1"/>
      <c r="W911" s="1">
        <v>41</v>
      </c>
      <c r="X911" s="1"/>
      <c r="Y911" s="1"/>
      <c r="Z911" s="1"/>
      <c r="AA911" s="1"/>
      <c r="AB911" s="1"/>
      <c r="AG911" t="str">
        <f t="shared" si="181"/>
        <v>Norwood</v>
      </c>
      <c r="AH911" t="s">
        <v>345</v>
      </c>
      <c r="AI911">
        <v>9</v>
      </c>
      <c r="AJ911" s="7"/>
      <c r="AK911" s="130">
        <v>25</v>
      </c>
      <c r="AL911" s="131">
        <v>21</v>
      </c>
      <c r="AM911" s="131">
        <v>90</v>
      </c>
      <c r="AN911" s="133">
        <v>50250</v>
      </c>
      <c r="AO911">
        <f t="shared" si="175"/>
        <v>25021</v>
      </c>
      <c r="AP911" t="s">
        <v>1579</v>
      </c>
    </row>
    <row r="912" spans="1:42" hidden="1" outlineLevel="1" x14ac:dyDescent="0.2">
      <c r="A912" s="69" t="s">
        <v>918</v>
      </c>
      <c r="B912" s="10" t="s">
        <v>144</v>
      </c>
      <c r="C912" s="1">
        <f t="shared" si="180"/>
        <v>1897</v>
      </c>
      <c r="D912" s="7">
        <f t="shared" si="170"/>
        <v>1</v>
      </c>
      <c r="E912" s="7">
        <f t="shared" si="171"/>
        <v>2</v>
      </c>
      <c r="F912" s="7">
        <f t="shared" si="172"/>
        <v>3</v>
      </c>
      <c r="G912" s="1">
        <f t="shared" si="173"/>
        <v>892</v>
      </c>
      <c r="H912" s="2">
        <f t="shared" si="174"/>
        <v>0.47021613073273588</v>
      </c>
      <c r="I912" s="8"/>
      <c r="J912" s="2">
        <f t="shared" si="176"/>
        <v>0.68371112282551394</v>
      </c>
      <c r="K912" s="2">
        <f t="shared" si="177"/>
        <v>0.21349499209277806</v>
      </c>
      <c r="L912" s="2">
        <f t="shared" si="178"/>
        <v>8.276225619399051E-2</v>
      </c>
      <c r="M912" s="2">
        <f t="shared" si="179"/>
        <v>2.0031628887717493E-2</v>
      </c>
      <c r="N912" s="1">
        <v>1297</v>
      </c>
      <c r="O912" s="1">
        <v>405</v>
      </c>
      <c r="P912" s="1">
        <v>157</v>
      </c>
      <c r="Q912" s="1">
        <v>0</v>
      </c>
      <c r="R912" s="1">
        <v>14</v>
      </c>
      <c r="S912" s="68"/>
      <c r="T912" s="1">
        <v>2</v>
      </c>
      <c r="U912" s="1">
        <v>2</v>
      </c>
      <c r="V912" s="1"/>
      <c r="W912" s="1">
        <v>20</v>
      </c>
      <c r="X912" s="1"/>
      <c r="Y912" s="1"/>
      <c r="Z912" s="1"/>
      <c r="AA912" s="1"/>
      <c r="AB912" s="1"/>
      <c r="AG912" t="str">
        <f t="shared" si="181"/>
        <v>Oak Bluffs</v>
      </c>
      <c r="AH912" t="s">
        <v>998</v>
      </c>
      <c r="AI912">
        <v>10</v>
      </c>
      <c r="AJ912" s="7"/>
      <c r="AK912" s="130">
        <v>25</v>
      </c>
      <c r="AL912" s="131">
        <v>7</v>
      </c>
      <c r="AM912" s="131">
        <v>25</v>
      </c>
      <c r="AN912" s="133">
        <v>50390</v>
      </c>
      <c r="AO912">
        <f t="shared" si="175"/>
        <v>25007</v>
      </c>
      <c r="AP912" t="s">
        <v>1579</v>
      </c>
    </row>
    <row r="913" spans="1:42" hidden="1" outlineLevel="1" x14ac:dyDescent="0.2">
      <c r="A913" s="69" t="s">
        <v>382</v>
      </c>
      <c r="B913" s="10" t="s">
        <v>144</v>
      </c>
      <c r="C913" s="1">
        <f t="shared" si="180"/>
        <v>828</v>
      </c>
      <c r="D913" s="7">
        <f t="shared" si="170"/>
        <v>1</v>
      </c>
      <c r="E913" s="7">
        <f t="shared" si="171"/>
        <v>2</v>
      </c>
      <c r="F913" s="7">
        <f t="shared" si="172"/>
        <v>3</v>
      </c>
      <c r="G913" s="1">
        <f t="shared" si="173"/>
        <v>98</v>
      </c>
      <c r="H913" s="2">
        <f t="shared" si="174"/>
        <v>0.11835748792270531</v>
      </c>
      <c r="I913" s="8"/>
      <c r="J913" s="2">
        <f t="shared" si="176"/>
        <v>0.4939613526570048</v>
      </c>
      <c r="K913" s="2">
        <f t="shared" si="177"/>
        <v>0.37560386473429952</v>
      </c>
      <c r="L913" s="2">
        <f t="shared" si="178"/>
        <v>0.12198067632850242</v>
      </c>
      <c r="M913" s="2">
        <f t="shared" si="179"/>
        <v>8.4541062801932604E-3</v>
      </c>
      <c r="N913" s="1">
        <v>409</v>
      </c>
      <c r="O913" s="1">
        <v>311</v>
      </c>
      <c r="P913" s="1">
        <v>101</v>
      </c>
      <c r="Q913" s="1">
        <v>2</v>
      </c>
      <c r="R913" s="1">
        <v>5</v>
      </c>
      <c r="S913" s="68"/>
      <c r="T913" s="1">
        <v>0</v>
      </c>
      <c r="U913" s="1">
        <v>0</v>
      </c>
      <c r="V913" s="1"/>
      <c r="W913" s="1">
        <v>0</v>
      </c>
      <c r="X913" s="1"/>
      <c r="Y913" s="1"/>
      <c r="Z913" s="1"/>
      <c r="AA913" s="1"/>
      <c r="AB913" s="1"/>
      <c r="AG913" t="str">
        <f t="shared" si="181"/>
        <v>Oakham</v>
      </c>
      <c r="AH913" s="10" t="s">
        <v>1371</v>
      </c>
      <c r="AI913" s="10">
        <v>1</v>
      </c>
      <c r="AJ913" s="7"/>
      <c r="AK913" s="130">
        <v>25</v>
      </c>
      <c r="AL913" s="131">
        <v>27</v>
      </c>
      <c r="AM913" s="131">
        <v>175</v>
      </c>
      <c r="AN913" s="133">
        <v>50670</v>
      </c>
      <c r="AO913">
        <f t="shared" si="175"/>
        <v>25027</v>
      </c>
      <c r="AP913" t="s">
        <v>1579</v>
      </c>
    </row>
    <row r="914" spans="1:42" hidden="1" outlineLevel="1" x14ac:dyDescent="0.2">
      <c r="A914" s="69" t="s">
        <v>1279</v>
      </c>
      <c r="B914" s="10" t="s">
        <v>144</v>
      </c>
      <c r="C914" s="1">
        <f t="shared" si="180"/>
        <v>2850</v>
      </c>
      <c r="D914" s="7">
        <f t="shared" si="170"/>
        <v>1</v>
      </c>
      <c r="E914" s="7">
        <f t="shared" si="171"/>
        <v>2</v>
      </c>
      <c r="F914" s="7">
        <f t="shared" si="172"/>
        <v>3</v>
      </c>
      <c r="G914" s="1">
        <f t="shared" si="173"/>
        <v>643</v>
      </c>
      <c r="H914" s="2">
        <f t="shared" si="174"/>
        <v>0.22561403508771929</v>
      </c>
      <c r="I914" s="8"/>
      <c r="J914" s="2">
        <f t="shared" si="176"/>
        <v>0.52701754385964916</v>
      </c>
      <c r="K914" s="2">
        <f t="shared" si="177"/>
        <v>0.30140350877192984</v>
      </c>
      <c r="L914" s="2">
        <f t="shared" si="178"/>
        <v>0.16</v>
      </c>
      <c r="M914" s="2">
        <f t="shared" si="179"/>
        <v>1.1578947368420994E-2</v>
      </c>
      <c r="N914" s="1">
        <v>1502</v>
      </c>
      <c r="O914" s="1">
        <v>859</v>
      </c>
      <c r="P914" s="1">
        <v>456</v>
      </c>
      <c r="Q914" s="1">
        <v>2</v>
      </c>
      <c r="R914" s="1">
        <v>22</v>
      </c>
      <c r="S914" s="68"/>
      <c r="T914" s="1">
        <v>6</v>
      </c>
      <c r="U914" s="1">
        <v>3</v>
      </c>
      <c r="V914" s="1"/>
      <c r="W914" s="1">
        <v>0</v>
      </c>
      <c r="X914" s="1"/>
      <c r="Y914" s="1"/>
      <c r="Z914" s="1"/>
      <c r="AA914" s="1"/>
      <c r="AB914" s="1"/>
      <c r="AG914" t="str">
        <f t="shared" si="181"/>
        <v>Orange</v>
      </c>
      <c r="AH914" t="s">
        <v>2231</v>
      </c>
      <c r="AI914">
        <v>1</v>
      </c>
      <c r="AJ914" s="7"/>
      <c r="AK914" s="130">
        <v>25</v>
      </c>
      <c r="AL914" s="131">
        <v>11</v>
      </c>
      <c r="AM914" s="131">
        <v>95</v>
      </c>
      <c r="AN914" s="133">
        <v>51265</v>
      </c>
      <c r="AO914">
        <f t="shared" si="175"/>
        <v>25011</v>
      </c>
      <c r="AP914" t="s">
        <v>1579</v>
      </c>
    </row>
    <row r="915" spans="1:42" hidden="1" outlineLevel="1" x14ac:dyDescent="0.2">
      <c r="A915" s="69" t="s">
        <v>1594</v>
      </c>
      <c r="B915" s="10" t="s">
        <v>144</v>
      </c>
      <c r="C915" s="1">
        <f t="shared" si="180"/>
        <v>4116</v>
      </c>
      <c r="D915" s="7">
        <f t="shared" si="170"/>
        <v>1</v>
      </c>
      <c r="E915" s="7">
        <f t="shared" si="171"/>
        <v>2</v>
      </c>
      <c r="F915" s="7">
        <f t="shared" si="172"/>
        <v>3</v>
      </c>
      <c r="G915" s="1">
        <f t="shared" si="173"/>
        <v>139</v>
      </c>
      <c r="H915" s="2">
        <f t="shared" si="174"/>
        <v>3.3770651117589895E-2</v>
      </c>
      <c r="I915" s="8"/>
      <c r="J915" s="2">
        <f t="shared" si="176"/>
        <v>0.4740038872691934</v>
      </c>
      <c r="K915" s="2">
        <f t="shared" si="177"/>
        <v>0.44023323615160348</v>
      </c>
      <c r="L915" s="2">
        <f t="shared" si="178"/>
        <v>7.2886297376093298E-2</v>
      </c>
      <c r="M915" s="2">
        <f t="shared" si="179"/>
        <v>1.287657920310982E-2</v>
      </c>
      <c r="N915" s="1">
        <v>1951</v>
      </c>
      <c r="O915" s="1">
        <v>1812</v>
      </c>
      <c r="P915" s="1">
        <v>300</v>
      </c>
      <c r="Q915" s="1">
        <v>0</v>
      </c>
      <c r="R915" s="1">
        <v>35</v>
      </c>
      <c r="S915" s="68"/>
      <c r="T915" s="1">
        <v>11</v>
      </c>
      <c r="U915" s="1">
        <v>7</v>
      </c>
      <c r="V915" s="1"/>
      <c r="W915" s="1">
        <v>0</v>
      </c>
      <c r="X915" s="1"/>
      <c r="Y915" s="1"/>
      <c r="Z915" s="1"/>
      <c r="AA915" s="1"/>
      <c r="AB915" s="1"/>
      <c r="AG915" t="str">
        <f t="shared" si="181"/>
        <v>Orleans</v>
      </c>
      <c r="AH915" t="s">
        <v>1073</v>
      </c>
      <c r="AI915">
        <v>10</v>
      </c>
      <c r="AJ915" s="7"/>
      <c r="AK915" s="130">
        <v>25</v>
      </c>
      <c r="AL915" s="131">
        <v>1</v>
      </c>
      <c r="AM915" s="131">
        <v>50</v>
      </c>
      <c r="AN915" s="133">
        <v>51440</v>
      </c>
      <c r="AO915">
        <f t="shared" si="175"/>
        <v>25001</v>
      </c>
      <c r="AP915" t="s">
        <v>1579</v>
      </c>
    </row>
    <row r="916" spans="1:42" hidden="1" outlineLevel="1" x14ac:dyDescent="0.2">
      <c r="A916" s="69" t="s">
        <v>1229</v>
      </c>
      <c r="B916" s="10" t="s">
        <v>144</v>
      </c>
      <c r="C916" s="1">
        <f t="shared" si="180"/>
        <v>617</v>
      </c>
      <c r="D916" s="7">
        <f t="shared" si="170"/>
        <v>1</v>
      </c>
      <c r="E916" s="7">
        <f t="shared" si="171"/>
        <v>2</v>
      </c>
      <c r="F916" s="7">
        <f t="shared" si="172"/>
        <v>3</v>
      </c>
      <c r="G916" s="1">
        <f t="shared" si="173"/>
        <v>108</v>
      </c>
      <c r="H916" s="2">
        <f t="shared" si="174"/>
        <v>0.17504051863857376</v>
      </c>
      <c r="I916" s="8"/>
      <c r="J916" s="2">
        <f t="shared" si="176"/>
        <v>0.48298217179902753</v>
      </c>
      <c r="K916" s="2">
        <f t="shared" si="177"/>
        <v>0.3079416531604538</v>
      </c>
      <c r="L916" s="2">
        <f t="shared" si="178"/>
        <v>0.19935170178282011</v>
      </c>
      <c r="M916" s="2">
        <f t="shared" si="179"/>
        <v>9.7244732576986237E-3</v>
      </c>
      <c r="N916" s="1">
        <v>298</v>
      </c>
      <c r="O916" s="1">
        <v>190</v>
      </c>
      <c r="P916" s="1">
        <v>123</v>
      </c>
      <c r="Q916" s="1">
        <v>0</v>
      </c>
      <c r="R916" s="1">
        <v>3</v>
      </c>
      <c r="S916" s="68"/>
      <c r="T916" s="1">
        <v>1</v>
      </c>
      <c r="U916" s="1">
        <v>2</v>
      </c>
      <c r="V916" s="1"/>
      <c r="W916" s="1">
        <v>0</v>
      </c>
      <c r="X916" s="1"/>
      <c r="Y916" s="1"/>
      <c r="Z916" s="1"/>
      <c r="AA916" s="1"/>
      <c r="AB916" s="1"/>
      <c r="AG916" t="str">
        <f t="shared" si="181"/>
        <v>Otis</v>
      </c>
      <c r="AH916" t="s">
        <v>1296</v>
      </c>
      <c r="AI916">
        <v>1</v>
      </c>
      <c r="AJ916" s="7"/>
      <c r="AK916" s="130">
        <v>25</v>
      </c>
      <c r="AL916" s="131">
        <v>3</v>
      </c>
      <c r="AM916" s="131">
        <v>100</v>
      </c>
      <c r="AN916" s="133">
        <v>51580</v>
      </c>
      <c r="AO916">
        <f t="shared" si="175"/>
        <v>25003</v>
      </c>
      <c r="AP916" t="s">
        <v>1579</v>
      </c>
    </row>
    <row r="917" spans="1:42" hidden="1" outlineLevel="1" x14ac:dyDescent="0.2">
      <c r="A917" s="69" t="s">
        <v>1026</v>
      </c>
      <c r="B917" s="10" t="s">
        <v>144</v>
      </c>
      <c r="C917" s="1">
        <f t="shared" si="180"/>
        <v>5212</v>
      </c>
      <c r="D917" s="7">
        <f t="shared" si="170"/>
        <v>1</v>
      </c>
      <c r="E917" s="7">
        <f t="shared" si="171"/>
        <v>2</v>
      </c>
      <c r="F917" s="7">
        <f t="shared" si="172"/>
        <v>3</v>
      </c>
      <c r="G917" s="1">
        <f t="shared" si="173"/>
        <v>1559</v>
      </c>
      <c r="H917" s="2">
        <f t="shared" si="174"/>
        <v>0.29911742133537988</v>
      </c>
      <c r="I917" s="8"/>
      <c r="J917" s="2">
        <f t="shared" si="176"/>
        <v>0.58403683806600148</v>
      </c>
      <c r="K917" s="2">
        <f t="shared" si="177"/>
        <v>0.28491941673062166</v>
      </c>
      <c r="L917" s="2">
        <f t="shared" si="178"/>
        <v>0.12260168841135841</v>
      </c>
      <c r="M917" s="2">
        <f t="shared" si="179"/>
        <v>8.4420567920184542E-3</v>
      </c>
      <c r="N917" s="1">
        <v>3044</v>
      </c>
      <c r="O917" s="1">
        <v>1485</v>
      </c>
      <c r="P917" s="1">
        <v>639</v>
      </c>
      <c r="Q917" s="1">
        <v>1</v>
      </c>
      <c r="R917" s="1">
        <v>29</v>
      </c>
      <c r="S917" s="68"/>
      <c r="T917" s="1">
        <v>7</v>
      </c>
      <c r="U917" s="1">
        <v>4</v>
      </c>
      <c r="V917" s="1"/>
      <c r="W917" s="1">
        <v>3</v>
      </c>
      <c r="X917" s="1"/>
      <c r="Y917" s="1"/>
      <c r="Z917" s="1"/>
      <c r="AA917" s="1"/>
      <c r="AB917" s="1"/>
      <c r="AG917" t="str">
        <f t="shared" si="181"/>
        <v>Oxford</v>
      </c>
      <c r="AH917" s="10" t="s">
        <v>1371</v>
      </c>
      <c r="AI917" s="10">
        <v>2</v>
      </c>
      <c r="AJ917" s="7"/>
      <c r="AK917" s="130">
        <v>25</v>
      </c>
      <c r="AL917" s="131">
        <v>27</v>
      </c>
      <c r="AM917" s="131">
        <v>180</v>
      </c>
      <c r="AN917" s="133">
        <v>51825</v>
      </c>
      <c r="AO917">
        <f t="shared" si="175"/>
        <v>25027</v>
      </c>
      <c r="AP917" t="s">
        <v>1579</v>
      </c>
    </row>
    <row r="918" spans="1:42" hidden="1" outlineLevel="1" x14ac:dyDescent="0.2">
      <c r="A918" s="69" t="s">
        <v>1424</v>
      </c>
      <c r="B918" s="10" t="s">
        <v>144</v>
      </c>
      <c r="C918" s="1">
        <f t="shared" si="180"/>
        <v>5223</v>
      </c>
      <c r="D918" s="7">
        <f t="shared" si="170"/>
        <v>1</v>
      </c>
      <c r="E918" s="7">
        <f t="shared" si="171"/>
        <v>2</v>
      </c>
      <c r="F918" s="7">
        <f t="shared" si="172"/>
        <v>3</v>
      </c>
      <c r="G918" s="1">
        <f t="shared" si="173"/>
        <v>1628</v>
      </c>
      <c r="H918" s="2">
        <f t="shared" si="174"/>
        <v>0.31169825770629905</v>
      </c>
      <c r="I918" s="8"/>
      <c r="J918" s="2">
        <f t="shared" si="176"/>
        <v>0.58625311123875168</v>
      </c>
      <c r="K918" s="2">
        <f t="shared" si="177"/>
        <v>0.27455485353245263</v>
      </c>
      <c r="L918" s="2">
        <f t="shared" si="178"/>
        <v>0.13038483630097644</v>
      </c>
      <c r="M918" s="2">
        <f t="shared" si="179"/>
        <v>8.8071989278192542E-3</v>
      </c>
      <c r="N918" s="1">
        <v>3062</v>
      </c>
      <c r="O918" s="1">
        <v>1434</v>
      </c>
      <c r="P918" s="1">
        <v>681</v>
      </c>
      <c r="Q918" s="1">
        <v>0</v>
      </c>
      <c r="R918" s="1">
        <v>27</v>
      </c>
      <c r="S918" s="68"/>
      <c r="T918" s="1">
        <v>13</v>
      </c>
      <c r="U918" s="1">
        <v>6</v>
      </c>
      <c r="V918" s="1"/>
      <c r="W918" s="1">
        <v>0</v>
      </c>
      <c r="X918" s="1"/>
      <c r="Y918" s="1"/>
      <c r="Z918" s="1"/>
      <c r="AA918" s="1"/>
      <c r="AB918" s="1"/>
      <c r="AG918" t="str">
        <f t="shared" si="181"/>
        <v>Palmer</v>
      </c>
      <c r="AH918" t="s">
        <v>715</v>
      </c>
      <c r="AI918">
        <v>2</v>
      </c>
      <c r="AJ918" s="7"/>
      <c r="AK918" s="130">
        <v>25</v>
      </c>
      <c r="AL918" s="131">
        <v>13</v>
      </c>
      <c r="AM918" s="131">
        <v>75</v>
      </c>
      <c r="AN918" s="133">
        <v>52105</v>
      </c>
      <c r="AO918">
        <f t="shared" si="175"/>
        <v>25013</v>
      </c>
      <c r="AP918" t="s">
        <v>1579</v>
      </c>
    </row>
    <row r="919" spans="1:42" hidden="1" outlineLevel="1" x14ac:dyDescent="0.2">
      <c r="A919" s="69" t="s">
        <v>1425</v>
      </c>
      <c r="B919" s="10" t="s">
        <v>144</v>
      </c>
      <c r="C919" s="1">
        <f t="shared" si="180"/>
        <v>2109</v>
      </c>
      <c r="D919" s="7">
        <f t="shared" si="170"/>
        <v>1</v>
      </c>
      <c r="E919" s="7">
        <f t="shared" si="171"/>
        <v>2</v>
      </c>
      <c r="F919" s="7">
        <f t="shared" si="172"/>
        <v>3</v>
      </c>
      <c r="G919" s="1">
        <f t="shared" si="173"/>
        <v>93</v>
      </c>
      <c r="H919" s="2">
        <f t="shared" si="174"/>
        <v>4.4096728307254626E-2</v>
      </c>
      <c r="I919" s="8"/>
      <c r="J919" s="2">
        <f t="shared" si="176"/>
        <v>0.47700331910858229</v>
      </c>
      <c r="K919" s="2">
        <f t="shared" si="177"/>
        <v>0.43290659080132765</v>
      </c>
      <c r="L919" s="2">
        <f t="shared" si="178"/>
        <v>8.1555239449976294E-2</v>
      </c>
      <c r="M919" s="2">
        <f t="shared" si="179"/>
        <v>8.5348506401137642E-3</v>
      </c>
      <c r="N919" s="1">
        <v>1006</v>
      </c>
      <c r="O919" s="1">
        <v>913</v>
      </c>
      <c r="P919" s="1">
        <v>172</v>
      </c>
      <c r="Q919" s="1">
        <v>0</v>
      </c>
      <c r="R919" s="1">
        <v>13</v>
      </c>
      <c r="S919" s="68"/>
      <c r="T919" s="1">
        <v>2</v>
      </c>
      <c r="U919" s="1">
        <v>3</v>
      </c>
      <c r="V919" s="1"/>
      <c r="W919" s="1">
        <v>0</v>
      </c>
      <c r="X919" s="1"/>
      <c r="Y919" s="1"/>
      <c r="Z919" s="1"/>
      <c r="AA919" s="1"/>
      <c r="AB919" s="1"/>
      <c r="AG919" t="str">
        <f t="shared" si="181"/>
        <v>Paxton</v>
      </c>
      <c r="AH919" s="10" t="s">
        <v>1371</v>
      </c>
      <c r="AI919" s="10">
        <v>3</v>
      </c>
      <c r="AJ919" s="7"/>
      <c r="AK919" s="130">
        <v>25</v>
      </c>
      <c r="AL919" s="131">
        <v>27</v>
      </c>
      <c r="AM919" s="131">
        <v>185</v>
      </c>
      <c r="AN919" s="133">
        <v>52420</v>
      </c>
      <c r="AO919">
        <f t="shared" si="175"/>
        <v>25027</v>
      </c>
      <c r="AP919" t="s">
        <v>1579</v>
      </c>
    </row>
    <row r="920" spans="1:42" hidden="1" outlineLevel="1" x14ac:dyDescent="0.2">
      <c r="A920" s="69" t="s">
        <v>1426</v>
      </c>
      <c r="B920" s="10" t="s">
        <v>144</v>
      </c>
      <c r="C920" s="1">
        <f t="shared" si="180"/>
        <v>21919</v>
      </c>
      <c r="D920" s="7">
        <f t="shared" si="170"/>
        <v>1</v>
      </c>
      <c r="E920" s="7">
        <f t="shared" si="171"/>
        <v>2</v>
      </c>
      <c r="F920" s="7">
        <f t="shared" si="172"/>
        <v>3</v>
      </c>
      <c r="G920" s="1">
        <f t="shared" si="173"/>
        <v>8953</v>
      </c>
      <c r="H920" s="2">
        <f t="shared" si="174"/>
        <v>0.40845841507368036</v>
      </c>
      <c r="I920" s="8"/>
      <c r="J920" s="2">
        <f t="shared" si="176"/>
        <v>0.65080523746521279</v>
      </c>
      <c r="K920" s="2">
        <f t="shared" si="177"/>
        <v>0.24234682239153246</v>
      </c>
      <c r="L920" s="2">
        <f t="shared" si="178"/>
        <v>9.4210502303937224E-2</v>
      </c>
      <c r="M920" s="2">
        <f t="shared" si="179"/>
        <v>1.263743783931752E-2</v>
      </c>
      <c r="N920" s="1">
        <v>14265</v>
      </c>
      <c r="O920" s="1">
        <v>5312</v>
      </c>
      <c r="P920" s="1">
        <v>2065</v>
      </c>
      <c r="Q920" s="1">
        <v>30</v>
      </c>
      <c r="R920" s="1">
        <v>154</v>
      </c>
      <c r="S920" s="68"/>
      <c r="T920" s="1">
        <v>20</v>
      </c>
      <c r="U920" s="1">
        <v>16</v>
      </c>
      <c r="V920" s="1"/>
      <c r="W920" s="1">
        <v>57</v>
      </c>
      <c r="X920" s="1"/>
      <c r="Y920" s="1"/>
      <c r="Z920" s="1"/>
      <c r="AA920" s="1"/>
      <c r="AB920" s="1"/>
      <c r="AG920" t="str">
        <f t="shared" si="181"/>
        <v>Peabody</v>
      </c>
      <c r="AH920" t="s">
        <v>1703</v>
      </c>
      <c r="AI920">
        <v>6</v>
      </c>
      <c r="AJ920" s="7"/>
      <c r="AK920" s="130">
        <v>25</v>
      </c>
      <c r="AL920" s="131">
        <v>9</v>
      </c>
      <c r="AM920" s="131">
        <v>125</v>
      </c>
      <c r="AN920" s="133">
        <v>52490</v>
      </c>
      <c r="AO920">
        <f t="shared" si="175"/>
        <v>25009</v>
      </c>
      <c r="AP920" t="s">
        <v>2331</v>
      </c>
    </row>
    <row r="921" spans="1:42" hidden="1" outlineLevel="1" x14ac:dyDescent="0.2">
      <c r="A921" s="69" t="s">
        <v>1427</v>
      </c>
      <c r="B921" s="10" t="s">
        <v>144</v>
      </c>
      <c r="C921" s="1">
        <f t="shared" si="180"/>
        <v>796</v>
      </c>
      <c r="D921" s="7">
        <f t="shared" si="170"/>
        <v>1</v>
      </c>
      <c r="E921" s="7">
        <f t="shared" si="171"/>
        <v>2</v>
      </c>
      <c r="F921" s="7">
        <f t="shared" si="172"/>
        <v>3</v>
      </c>
      <c r="G921" s="1">
        <f t="shared" si="173"/>
        <v>390</v>
      </c>
      <c r="H921" s="2">
        <f t="shared" si="174"/>
        <v>0.4899497487437186</v>
      </c>
      <c r="I921" s="8"/>
      <c r="J921" s="2">
        <f t="shared" si="176"/>
        <v>0.68718592964824121</v>
      </c>
      <c r="K921" s="2">
        <f t="shared" si="177"/>
        <v>0.19723618090452261</v>
      </c>
      <c r="L921" s="2">
        <f t="shared" si="178"/>
        <v>7.160804020100503E-2</v>
      </c>
      <c r="M921" s="2">
        <f t="shared" si="179"/>
        <v>4.3969849246231152E-2</v>
      </c>
      <c r="N921" s="1">
        <v>547</v>
      </c>
      <c r="O921" s="1">
        <v>157</v>
      </c>
      <c r="P921" s="1">
        <v>57</v>
      </c>
      <c r="Q921" s="1">
        <v>27</v>
      </c>
      <c r="R921" s="1">
        <v>4</v>
      </c>
      <c r="S921" s="68"/>
      <c r="T921" s="1">
        <v>3</v>
      </c>
      <c r="U921" s="1">
        <v>0</v>
      </c>
      <c r="V921" s="1"/>
      <c r="W921" s="1">
        <v>1</v>
      </c>
      <c r="X921" s="1"/>
      <c r="Y921" s="1"/>
      <c r="Z921" s="1"/>
      <c r="AA921" s="1"/>
      <c r="AB921" s="1"/>
      <c r="AG921" t="str">
        <f t="shared" si="181"/>
        <v>Pelham</v>
      </c>
      <c r="AH921" t="s">
        <v>968</v>
      </c>
      <c r="AI921">
        <v>1</v>
      </c>
      <c r="AJ921" s="7"/>
      <c r="AK921" s="130">
        <v>25</v>
      </c>
      <c r="AL921" s="131">
        <v>15</v>
      </c>
      <c r="AM921" s="131">
        <v>65</v>
      </c>
      <c r="AN921" s="133">
        <v>52560</v>
      </c>
      <c r="AO921">
        <f t="shared" si="175"/>
        <v>25015</v>
      </c>
      <c r="AP921" t="s">
        <v>1579</v>
      </c>
    </row>
    <row r="922" spans="1:42" hidden="1" outlineLevel="1" x14ac:dyDescent="0.2">
      <c r="A922" s="69" t="s">
        <v>1428</v>
      </c>
      <c r="B922" s="10" t="s">
        <v>144</v>
      </c>
      <c r="C922" s="1">
        <f t="shared" si="180"/>
        <v>7295</v>
      </c>
      <c r="D922" s="7">
        <f t="shared" si="170"/>
        <v>1</v>
      </c>
      <c r="E922" s="7">
        <f t="shared" si="171"/>
        <v>2</v>
      </c>
      <c r="F922" s="7">
        <f t="shared" si="172"/>
        <v>3</v>
      </c>
      <c r="G922" s="1">
        <f t="shared" si="173"/>
        <v>1854</v>
      </c>
      <c r="H922" s="2">
        <f t="shared" si="174"/>
        <v>0.25414667580534611</v>
      </c>
      <c r="I922" s="8"/>
      <c r="J922" s="2">
        <f t="shared" si="176"/>
        <v>0.56490747087045923</v>
      </c>
      <c r="K922" s="2">
        <f t="shared" si="177"/>
        <v>0.31076079506511312</v>
      </c>
      <c r="L922" s="2">
        <f t="shared" si="178"/>
        <v>0.11459904043865661</v>
      </c>
      <c r="M922" s="2">
        <f t="shared" si="179"/>
        <v>9.7326936257710467E-3</v>
      </c>
      <c r="N922" s="1">
        <v>4121</v>
      </c>
      <c r="O922" s="1">
        <v>2267</v>
      </c>
      <c r="P922" s="1">
        <v>836</v>
      </c>
      <c r="Q922" s="1">
        <v>1</v>
      </c>
      <c r="R922" s="1">
        <v>49</v>
      </c>
      <c r="S922" s="68"/>
      <c r="T922" s="1">
        <v>15</v>
      </c>
      <c r="U922" s="1">
        <v>6</v>
      </c>
      <c r="V922" s="1"/>
      <c r="W922" s="1">
        <v>0</v>
      </c>
      <c r="X922" s="1"/>
      <c r="Y922" s="1"/>
      <c r="Z922" s="1"/>
      <c r="AA922" s="1"/>
      <c r="AB922" s="1"/>
      <c r="AG922" t="str">
        <f t="shared" si="181"/>
        <v>Pembroke</v>
      </c>
      <c r="AH922" t="s">
        <v>2019</v>
      </c>
      <c r="AI922">
        <v>4</v>
      </c>
      <c r="AJ922" s="7"/>
      <c r="AK922" s="130">
        <v>25</v>
      </c>
      <c r="AL922" s="131">
        <v>23</v>
      </c>
      <c r="AM922" s="131">
        <v>95</v>
      </c>
      <c r="AN922" s="133">
        <v>52630</v>
      </c>
      <c r="AO922">
        <f t="shared" si="175"/>
        <v>25023</v>
      </c>
      <c r="AP922" t="s">
        <v>1579</v>
      </c>
    </row>
    <row r="923" spans="1:42" hidden="1" outlineLevel="1" x14ac:dyDescent="0.2">
      <c r="A923" s="69" t="s">
        <v>1730</v>
      </c>
      <c r="B923" s="10" t="s">
        <v>144</v>
      </c>
      <c r="C923" s="1">
        <f t="shared" si="180"/>
        <v>4734</v>
      </c>
      <c r="D923" s="7">
        <f t="shared" si="170"/>
        <v>1</v>
      </c>
      <c r="E923" s="7">
        <f t="shared" si="171"/>
        <v>2</v>
      </c>
      <c r="F923" s="7">
        <f t="shared" si="172"/>
        <v>3</v>
      </c>
      <c r="G923" s="1">
        <f t="shared" si="173"/>
        <v>945</v>
      </c>
      <c r="H923" s="2">
        <f t="shared" si="174"/>
        <v>0.19961977186311788</v>
      </c>
      <c r="I923" s="8"/>
      <c r="J923" s="2">
        <f t="shared" si="176"/>
        <v>0.51985635825940013</v>
      </c>
      <c r="K923" s="2">
        <f t="shared" si="177"/>
        <v>0.32023658639628222</v>
      </c>
      <c r="L923" s="2">
        <f t="shared" si="178"/>
        <v>0.13709336713138995</v>
      </c>
      <c r="M923" s="2">
        <f t="shared" si="179"/>
        <v>2.2813688212927702E-2</v>
      </c>
      <c r="N923" s="1">
        <v>2461</v>
      </c>
      <c r="O923" s="1">
        <v>1516</v>
      </c>
      <c r="P923" s="1">
        <v>649</v>
      </c>
      <c r="Q923" s="1">
        <v>0</v>
      </c>
      <c r="R923" s="1">
        <v>74</v>
      </c>
      <c r="S923" s="68"/>
      <c r="T923" s="1">
        <v>6</v>
      </c>
      <c r="U923" s="1">
        <v>4</v>
      </c>
      <c r="V923" s="1"/>
      <c r="W923" s="1">
        <v>24</v>
      </c>
      <c r="X923" s="1"/>
      <c r="Y923" s="1"/>
      <c r="Z923" s="1"/>
      <c r="AA923" s="1"/>
      <c r="AB923" s="1"/>
      <c r="AG923" t="str">
        <f t="shared" si="181"/>
        <v>Pepperell</v>
      </c>
      <c r="AH923" t="s">
        <v>1664</v>
      </c>
      <c r="AI923">
        <v>5</v>
      </c>
      <c r="AJ923" s="7"/>
      <c r="AK923" s="130">
        <v>25</v>
      </c>
      <c r="AL923" s="131">
        <v>17</v>
      </c>
      <c r="AM923" s="131">
        <v>175</v>
      </c>
      <c r="AN923" s="133">
        <v>52805</v>
      </c>
      <c r="AO923">
        <f t="shared" si="175"/>
        <v>25017</v>
      </c>
      <c r="AP923" t="s">
        <v>1579</v>
      </c>
    </row>
    <row r="924" spans="1:42" hidden="1" outlineLevel="1" x14ac:dyDescent="0.2">
      <c r="A924" s="69" t="s">
        <v>533</v>
      </c>
      <c r="B924" s="10" t="s">
        <v>144</v>
      </c>
      <c r="C924" s="1">
        <f t="shared" si="180"/>
        <v>350</v>
      </c>
      <c r="D924" s="7">
        <f t="shared" si="170"/>
        <v>1</v>
      </c>
      <c r="E924" s="7">
        <f t="shared" si="171"/>
        <v>2</v>
      </c>
      <c r="F924" s="7">
        <f t="shared" si="172"/>
        <v>3</v>
      </c>
      <c r="G924" s="1">
        <f t="shared" si="173"/>
        <v>64</v>
      </c>
      <c r="H924" s="2">
        <f t="shared" si="174"/>
        <v>0.18285714285714286</v>
      </c>
      <c r="I924" s="8"/>
      <c r="J924" s="2">
        <f t="shared" si="176"/>
        <v>0.46857142857142858</v>
      </c>
      <c r="K924" s="2">
        <f t="shared" si="177"/>
        <v>0.2857142857142857</v>
      </c>
      <c r="L924" s="2">
        <f t="shared" si="178"/>
        <v>0.21428571428571427</v>
      </c>
      <c r="M924" s="2">
        <f t="shared" si="179"/>
        <v>3.1428571428571389E-2</v>
      </c>
      <c r="N924" s="1">
        <v>164</v>
      </c>
      <c r="O924" s="1">
        <v>100</v>
      </c>
      <c r="P924" s="1">
        <v>75</v>
      </c>
      <c r="Q924" s="1">
        <v>0</v>
      </c>
      <c r="R924" s="1">
        <v>5</v>
      </c>
      <c r="S924" s="68"/>
      <c r="T924" s="1">
        <v>5</v>
      </c>
      <c r="U924" s="1">
        <v>0</v>
      </c>
      <c r="V924" s="1"/>
      <c r="W924" s="1">
        <v>1</v>
      </c>
      <c r="X924" s="1"/>
      <c r="Y924" s="1"/>
      <c r="Z924" s="1"/>
      <c r="AA924" s="1"/>
      <c r="AB924" s="1"/>
      <c r="AG924" t="str">
        <f t="shared" si="181"/>
        <v>Peru</v>
      </c>
      <c r="AH924" t="s">
        <v>1296</v>
      </c>
      <c r="AI924">
        <v>1</v>
      </c>
      <c r="AJ924" s="7"/>
      <c r="AK924" s="130">
        <v>25</v>
      </c>
      <c r="AL924" s="131">
        <v>3</v>
      </c>
      <c r="AM924" s="131">
        <v>105</v>
      </c>
      <c r="AN924" s="133">
        <v>53050</v>
      </c>
      <c r="AO924">
        <f t="shared" si="175"/>
        <v>25003</v>
      </c>
      <c r="AP924" t="s">
        <v>1579</v>
      </c>
    </row>
    <row r="925" spans="1:42" hidden="1" outlineLevel="1" x14ac:dyDescent="0.2">
      <c r="A925" s="69" t="s">
        <v>2689</v>
      </c>
      <c r="B925" s="10" t="s">
        <v>144</v>
      </c>
      <c r="C925" s="1">
        <f t="shared" si="180"/>
        <v>705</v>
      </c>
      <c r="D925" s="7">
        <f t="shared" si="170"/>
        <v>1</v>
      </c>
      <c r="E925" s="7">
        <f t="shared" si="171"/>
        <v>2</v>
      </c>
      <c r="F925" s="7">
        <f t="shared" si="172"/>
        <v>3</v>
      </c>
      <c r="G925" s="1">
        <f t="shared" si="173"/>
        <v>156</v>
      </c>
      <c r="H925" s="2">
        <f t="shared" si="174"/>
        <v>0.22127659574468084</v>
      </c>
      <c r="I925" s="8"/>
      <c r="J925" s="2">
        <f t="shared" si="176"/>
        <v>0.54893617021276597</v>
      </c>
      <c r="K925" s="2">
        <f t="shared" si="177"/>
        <v>0.32765957446808508</v>
      </c>
      <c r="L925" s="2">
        <f t="shared" si="178"/>
        <v>8.5106382978723402E-2</v>
      </c>
      <c r="M925" s="2">
        <f t="shared" si="179"/>
        <v>3.8297872340425546E-2</v>
      </c>
      <c r="N925" s="1">
        <v>387</v>
      </c>
      <c r="O925" s="1">
        <v>231</v>
      </c>
      <c r="P925" s="1">
        <v>60</v>
      </c>
      <c r="Q925" s="1">
        <v>10</v>
      </c>
      <c r="R925" s="1">
        <v>12</v>
      </c>
      <c r="S925" s="68"/>
      <c r="T925" s="1">
        <v>1</v>
      </c>
      <c r="U925" s="1">
        <v>4</v>
      </c>
      <c r="V925" s="1"/>
      <c r="W925" s="1">
        <v>0</v>
      </c>
      <c r="X925" s="1"/>
      <c r="Y925" s="1"/>
      <c r="Z925" s="1"/>
      <c r="AA925" s="1"/>
      <c r="AB925" s="1"/>
      <c r="AG925" t="str">
        <f t="shared" si="181"/>
        <v>Petersham</v>
      </c>
      <c r="AH925" s="10" t="s">
        <v>1371</v>
      </c>
      <c r="AI925" s="10">
        <v>1</v>
      </c>
      <c r="AJ925" s="7"/>
      <c r="AK925" s="130">
        <v>25</v>
      </c>
      <c r="AL925" s="131">
        <v>27</v>
      </c>
      <c r="AM925" s="131">
        <v>190</v>
      </c>
      <c r="AN925" s="133">
        <v>53120</v>
      </c>
      <c r="AO925">
        <f t="shared" si="175"/>
        <v>25027</v>
      </c>
      <c r="AP925" t="s">
        <v>1579</v>
      </c>
    </row>
    <row r="926" spans="1:42" hidden="1" outlineLevel="1" x14ac:dyDescent="0.2">
      <c r="A926" s="69" t="s">
        <v>1736</v>
      </c>
      <c r="B926" s="10" t="s">
        <v>144</v>
      </c>
      <c r="C926" s="1">
        <f t="shared" si="180"/>
        <v>641</v>
      </c>
      <c r="D926" s="7">
        <f t="shared" si="170"/>
        <v>1</v>
      </c>
      <c r="E926" s="7">
        <f t="shared" si="171"/>
        <v>2</v>
      </c>
      <c r="F926" s="7">
        <f t="shared" si="172"/>
        <v>3</v>
      </c>
      <c r="G926" s="1">
        <f t="shared" si="173"/>
        <v>165</v>
      </c>
      <c r="H926" s="2">
        <f t="shared" si="174"/>
        <v>0.25741029641185648</v>
      </c>
      <c r="I926" s="8"/>
      <c r="J926" s="2">
        <f t="shared" si="176"/>
        <v>0.53354134165366618</v>
      </c>
      <c r="K926" s="2">
        <f t="shared" si="177"/>
        <v>0.27613104524180965</v>
      </c>
      <c r="L926" s="2">
        <f t="shared" si="178"/>
        <v>0.17160686427457097</v>
      </c>
      <c r="M926" s="2">
        <f t="shared" si="179"/>
        <v>1.8720748829953199E-2</v>
      </c>
      <c r="N926" s="1">
        <v>342</v>
      </c>
      <c r="O926" s="1">
        <v>177</v>
      </c>
      <c r="P926" s="1">
        <v>110</v>
      </c>
      <c r="Q926" s="1">
        <v>6</v>
      </c>
      <c r="R926" s="1">
        <v>4</v>
      </c>
      <c r="S926" s="68"/>
      <c r="T926" s="1">
        <v>2</v>
      </c>
      <c r="U926" s="1">
        <v>0</v>
      </c>
      <c r="V926" s="1"/>
      <c r="W926" s="1">
        <v>0</v>
      </c>
      <c r="X926" s="1"/>
      <c r="Y926" s="1"/>
      <c r="Z926" s="1"/>
      <c r="AA926" s="1"/>
      <c r="AB926" s="1"/>
      <c r="AG926" t="str">
        <f t="shared" si="181"/>
        <v>Phillipston</v>
      </c>
      <c r="AH926" s="10" t="s">
        <v>1371</v>
      </c>
      <c r="AI926" s="10">
        <v>1</v>
      </c>
      <c r="AJ926" s="7"/>
      <c r="AK926" s="130">
        <v>25</v>
      </c>
      <c r="AL926" s="131">
        <v>27</v>
      </c>
      <c r="AM926" s="131">
        <v>195</v>
      </c>
      <c r="AN926" s="133">
        <v>53225</v>
      </c>
      <c r="AO926">
        <f t="shared" si="175"/>
        <v>25027</v>
      </c>
      <c r="AP926" t="s">
        <v>1579</v>
      </c>
    </row>
    <row r="927" spans="1:42" hidden="1" outlineLevel="1" x14ac:dyDescent="0.2">
      <c r="A927" s="69" t="s">
        <v>1892</v>
      </c>
      <c r="B927" s="10" t="s">
        <v>144</v>
      </c>
      <c r="C927" s="1">
        <f t="shared" si="180"/>
        <v>19725</v>
      </c>
      <c r="D927" s="7">
        <f t="shared" si="170"/>
        <v>1</v>
      </c>
      <c r="E927" s="7">
        <f t="shared" si="171"/>
        <v>2</v>
      </c>
      <c r="F927" s="7">
        <f t="shared" si="172"/>
        <v>3</v>
      </c>
      <c r="G927" s="1">
        <f t="shared" si="173"/>
        <v>9580</v>
      </c>
      <c r="H927" s="2">
        <f t="shared" si="174"/>
        <v>0.48567807351077313</v>
      </c>
      <c r="I927" s="8"/>
      <c r="J927" s="2">
        <f t="shared" si="176"/>
        <v>0.68192648922686949</v>
      </c>
      <c r="K927" s="2">
        <f t="shared" si="177"/>
        <v>0.19624841571609633</v>
      </c>
      <c r="L927" s="2">
        <f t="shared" si="178"/>
        <v>0.11346007604562737</v>
      </c>
      <c r="M927" s="2">
        <f t="shared" si="179"/>
        <v>8.3650190114068074E-3</v>
      </c>
      <c r="N927" s="1">
        <v>13451</v>
      </c>
      <c r="O927" s="1">
        <v>3871</v>
      </c>
      <c r="P927" s="1">
        <v>2238</v>
      </c>
      <c r="Q927" s="1">
        <v>0</v>
      </c>
      <c r="R927" s="1">
        <v>94</v>
      </c>
      <c r="S927" s="68"/>
      <c r="T927" s="1">
        <v>35</v>
      </c>
      <c r="U927" s="1">
        <v>14</v>
      </c>
      <c r="V927" s="1"/>
      <c r="W927" s="1">
        <v>22</v>
      </c>
      <c r="X927" s="1"/>
      <c r="Y927" s="1"/>
      <c r="Z927" s="1"/>
      <c r="AA927" s="1"/>
      <c r="AB927" s="1"/>
      <c r="AG927" t="str">
        <f t="shared" si="181"/>
        <v>Pittsfield</v>
      </c>
      <c r="AH927" t="s">
        <v>1296</v>
      </c>
      <c r="AI927">
        <v>1</v>
      </c>
      <c r="AJ927" s="7"/>
      <c r="AK927" s="130">
        <v>25</v>
      </c>
      <c r="AL927" s="131">
        <v>3</v>
      </c>
      <c r="AM927" s="131">
        <v>110</v>
      </c>
      <c r="AN927" s="133">
        <v>53960</v>
      </c>
      <c r="AO927">
        <f t="shared" si="175"/>
        <v>25003</v>
      </c>
      <c r="AP927" t="s">
        <v>2331</v>
      </c>
    </row>
    <row r="928" spans="1:42" hidden="1" outlineLevel="1" x14ac:dyDescent="0.2">
      <c r="A928" s="69" t="s">
        <v>130</v>
      </c>
      <c r="B928" s="10" t="s">
        <v>144</v>
      </c>
      <c r="C928" s="1">
        <f t="shared" si="180"/>
        <v>317</v>
      </c>
      <c r="D928" s="7">
        <f t="shared" si="170"/>
        <v>1</v>
      </c>
      <c r="E928" s="7">
        <f t="shared" si="171"/>
        <v>2</v>
      </c>
      <c r="F928" s="7">
        <f t="shared" si="172"/>
        <v>3</v>
      </c>
      <c r="G928" s="1">
        <f t="shared" si="173"/>
        <v>83</v>
      </c>
      <c r="H928" s="2">
        <f t="shared" si="174"/>
        <v>0.26182965299684541</v>
      </c>
      <c r="I928" s="8"/>
      <c r="J928" s="2">
        <f t="shared" si="176"/>
        <v>0.51419558359621453</v>
      </c>
      <c r="K928" s="2">
        <f t="shared" si="177"/>
        <v>0.25236593059936907</v>
      </c>
      <c r="L928" s="2">
        <f t="shared" si="178"/>
        <v>0.14826498422712933</v>
      </c>
      <c r="M928" s="2">
        <f t="shared" si="179"/>
        <v>8.5173501577287064E-2</v>
      </c>
      <c r="N928" s="1">
        <v>163</v>
      </c>
      <c r="O928" s="1">
        <v>80</v>
      </c>
      <c r="P928" s="1">
        <v>47</v>
      </c>
      <c r="Q928" s="1">
        <v>18</v>
      </c>
      <c r="R928" s="1">
        <v>5</v>
      </c>
      <c r="S928" s="68"/>
      <c r="T928" s="1">
        <v>3</v>
      </c>
      <c r="U928" s="1">
        <v>0</v>
      </c>
      <c r="V928" s="1"/>
      <c r="W928" s="1">
        <v>0</v>
      </c>
      <c r="X928" s="1"/>
      <c r="Y928" s="1"/>
      <c r="Z928" s="1"/>
      <c r="AA928" s="1"/>
      <c r="AB928" s="1">
        <v>1</v>
      </c>
      <c r="AG928" t="str">
        <f t="shared" si="181"/>
        <v>Plainfield</v>
      </c>
      <c r="AH928" t="s">
        <v>968</v>
      </c>
      <c r="AI928">
        <v>1</v>
      </c>
      <c r="AJ928" s="7"/>
      <c r="AK928" s="130">
        <v>25</v>
      </c>
      <c r="AL928" s="131">
        <v>15</v>
      </c>
      <c r="AM928" s="131">
        <v>70</v>
      </c>
      <c r="AN928" s="133">
        <v>54030</v>
      </c>
      <c r="AO928">
        <f t="shared" si="175"/>
        <v>25015</v>
      </c>
      <c r="AP928" t="s">
        <v>1579</v>
      </c>
    </row>
    <row r="929" spans="1:42" hidden="1" outlineLevel="1" x14ac:dyDescent="0.2">
      <c r="A929" s="69" t="s">
        <v>424</v>
      </c>
      <c r="B929" s="10" t="s">
        <v>144</v>
      </c>
      <c r="C929" s="1">
        <f t="shared" si="180"/>
        <v>3165</v>
      </c>
      <c r="D929" s="7">
        <f t="shared" si="170"/>
        <v>1</v>
      </c>
      <c r="E929" s="7">
        <f t="shared" si="171"/>
        <v>2</v>
      </c>
      <c r="F929" s="7">
        <f t="shared" si="172"/>
        <v>3</v>
      </c>
      <c r="G929" s="1">
        <f t="shared" si="173"/>
        <v>618</v>
      </c>
      <c r="H929" s="2">
        <f t="shared" si="174"/>
        <v>0.19526066350710899</v>
      </c>
      <c r="I929" s="8"/>
      <c r="J929" s="2">
        <f t="shared" si="176"/>
        <v>0.53206951026856242</v>
      </c>
      <c r="K929" s="2">
        <f t="shared" si="177"/>
        <v>0.3368088467614534</v>
      </c>
      <c r="L929" s="2">
        <f t="shared" si="178"/>
        <v>0.12069510268562401</v>
      </c>
      <c r="M929" s="2">
        <f t="shared" si="179"/>
        <v>1.0426540284360172E-2</v>
      </c>
      <c r="N929" s="1">
        <v>1684</v>
      </c>
      <c r="O929" s="1">
        <v>1066</v>
      </c>
      <c r="P929" s="1">
        <v>382</v>
      </c>
      <c r="Q929" s="1">
        <v>4</v>
      </c>
      <c r="R929" s="1">
        <v>27</v>
      </c>
      <c r="S929" s="68"/>
      <c r="T929" s="1">
        <v>0</v>
      </c>
      <c r="U929" s="1">
        <v>1</v>
      </c>
      <c r="V929" s="1"/>
      <c r="W929" s="1">
        <v>1</v>
      </c>
      <c r="X929" s="1"/>
      <c r="Y929" s="1"/>
      <c r="Z929" s="1"/>
      <c r="AA929" s="1"/>
      <c r="AB929" s="1"/>
      <c r="AG929" t="str">
        <f t="shared" si="181"/>
        <v>Plainville</v>
      </c>
      <c r="AH929" t="s">
        <v>345</v>
      </c>
      <c r="AI929">
        <v>3</v>
      </c>
      <c r="AJ929" s="7"/>
      <c r="AK929" s="130">
        <v>25</v>
      </c>
      <c r="AL929" s="131">
        <v>21</v>
      </c>
      <c r="AM929" s="131">
        <v>95</v>
      </c>
      <c r="AN929" s="133">
        <v>54100</v>
      </c>
      <c r="AO929">
        <f t="shared" si="175"/>
        <v>25021</v>
      </c>
      <c r="AP929" t="s">
        <v>1579</v>
      </c>
    </row>
    <row r="930" spans="1:42" hidden="1" outlineLevel="1" x14ac:dyDescent="0.2">
      <c r="A930" s="69" t="s">
        <v>2019</v>
      </c>
      <c r="B930" s="10" t="s">
        <v>144</v>
      </c>
      <c r="C930" s="1">
        <f t="shared" si="180"/>
        <v>20535</v>
      </c>
      <c r="D930" s="7">
        <f t="shared" si="170"/>
        <v>1</v>
      </c>
      <c r="E930" s="7">
        <f t="shared" si="171"/>
        <v>2</v>
      </c>
      <c r="F930" s="7">
        <f t="shared" si="172"/>
        <v>3</v>
      </c>
      <c r="G930" s="1">
        <f t="shared" si="173"/>
        <v>4810</v>
      </c>
      <c r="H930" s="2">
        <f t="shared" si="174"/>
        <v>0.23423423423423423</v>
      </c>
      <c r="I930" s="8"/>
      <c r="J930" s="2">
        <f t="shared" si="176"/>
        <v>0.55178962746530313</v>
      </c>
      <c r="K930" s="2">
        <f t="shared" si="177"/>
        <v>0.31755539323106891</v>
      </c>
      <c r="L930" s="2">
        <f t="shared" si="178"/>
        <v>0.11809106403700999</v>
      </c>
      <c r="M930" s="2">
        <f t="shared" si="179"/>
        <v>1.2563915266617973E-2</v>
      </c>
      <c r="N930" s="1">
        <v>11331</v>
      </c>
      <c r="O930" s="1">
        <v>6521</v>
      </c>
      <c r="P930" s="1">
        <v>2425</v>
      </c>
      <c r="Q930" s="1">
        <v>40</v>
      </c>
      <c r="R930" s="1">
        <v>148</v>
      </c>
      <c r="S930" s="68"/>
      <c r="T930" s="1">
        <v>26</v>
      </c>
      <c r="U930" s="1">
        <v>15</v>
      </c>
      <c r="V930" s="1"/>
      <c r="W930" s="1">
        <v>29</v>
      </c>
      <c r="X930" s="1"/>
      <c r="Y930" s="1"/>
      <c r="Z930" s="1"/>
      <c r="AA930" s="1"/>
      <c r="AB930" s="1"/>
      <c r="AG930" t="str">
        <f t="shared" si="181"/>
        <v>Plymouth</v>
      </c>
      <c r="AH930" t="s">
        <v>2019</v>
      </c>
      <c r="AI930">
        <v>10</v>
      </c>
      <c r="AJ930" s="7"/>
      <c r="AK930" s="130">
        <v>25</v>
      </c>
      <c r="AL930" s="131">
        <v>23</v>
      </c>
      <c r="AM930" s="131">
        <v>100</v>
      </c>
      <c r="AN930" s="133">
        <v>54310</v>
      </c>
      <c r="AO930">
        <f t="shared" si="175"/>
        <v>25023</v>
      </c>
      <c r="AP930" t="s">
        <v>1579</v>
      </c>
    </row>
    <row r="931" spans="1:42" hidden="1" outlineLevel="1" x14ac:dyDescent="0.2">
      <c r="A931" s="69" t="s">
        <v>425</v>
      </c>
      <c r="B931" s="10" t="s">
        <v>144</v>
      </c>
      <c r="C931" s="1">
        <f t="shared" si="180"/>
        <v>1308</v>
      </c>
      <c r="D931" s="7">
        <f t="shared" si="170"/>
        <v>1</v>
      </c>
      <c r="E931" s="7">
        <f t="shared" si="171"/>
        <v>2</v>
      </c>
      <c r="F931" s="7">
        <f t="shared" si="172"/>
        <v>3</v>
      </c>
      <c r="G931" s="1">
        <f t="shared" si="173"/>
        <v>184</v>
      </c>
      <c r="H931" s="2">
        <f t="shared" si="174"/>
        <v>0.14067278287461774</v>
      </c>
      <c r="I931" s="8"/>
      <c r="J931" s="2">
        <f t="shared" si="176"/>
        <v>0.49617737003058104</v>
      </c>
      <c r="K931" s="2">
        <f t="shared" si="177"/>
        <v>0.35550458715596328</v>
      </c>
      <c r="L931" s="2">
        <f t="shared" si="178"/>
        <v>0.13149847094801223</v>
      </c>
      <c r="M931" s="2">
        <f t="shared" si="179"/>
        <v>1.6819571865443445E-2</v>
      </c>
      <c r="N931" s="1">
        <v>649</v>
      </c>
      <c r="O931" s="1">
        <v>465</v>
      </c>
      <c r="P931" s="1">
        <v>172</v>
      </c>
      <c r="Q931" s="1">
        <v>0</v>
      </c>
      <c r="R931" s="1">
        <v>12</v>
      </c>
      <c r="S931" s="68"/>
      <c r="T931" s="1">
        <v>0</v>
      </c>
      <c r="U931" s="1">
        <v>2</v>
      </c>
      <c r="V931" s="1"/>
      <c r="W931" s="1">
        <v>8</v>
      </c>
      <c r="X931" s="1"/>
      <c r="Y931" s="1"/>
      <c r="Z931" s="1"/>
      <c r="AA931" s="1"/>
      <c r="AB931" s="1"/>
      <c r="AG931" t="str">
        <f t="shared" si="181"/>
        <v>Plympton</v>
      </c>
      <c r="AH931" t="s">
        <v>2019</v>
      </c>
      <c r="AI931">
        <v>4</v>
      </c>
      <c r="AJ931" s="7"/>
      <c r="AK931" s="130">
        <v>25</v>
      </c>
      <c r="AL931" s="131">
        <v>23</v>
      </c>
      <c r="AM931" s="131">
        <v>105</v>
      </c>
      <c r="AN931" s="133">
        <v>54415</v>
      </c>
      <c r="AO931">
        <f t="shared" si="175"/>
        <v>25023</v>
      </c>
      <c r="AP931" t="s">
        <v>1579</v>
      </c>
    </row>
    <row r="932" spans="1:42" hidden="1" outlineLevel="1" x14ac:dyDescent="0.2">
      <c r="A932" s="69" t="s">
        <v>427</v>
      </c>
      <c r="B932" s="10" t="s">
        <v>144</v>
      </c>
      <c r="C932" s="1">
        <f t="shared" si="180"/>
        <v>1749</v>
      </c>
      <c r="D932" s="7">
        <f t="shared" si="170"/>
        <v>1</v>
      </c>
      <c r="E932" s="7">
        <f t="shared" si="171"/>
        <v>2</v>
      </c>
      <c r="F932" s="7">
        <f t="shared" si="172"/>
        <v>3</v>
      </c>
      <c r="G932" s="1">
        <f t="shared" si="173"/>
        <v>84</v>
      </c>
      <c r="H932" s="2">
        <f t="shared" si="174"/>
        <v>4.8027444253859346E-2</v>
      </c>
      <c r="I932" s="8"/>
      <c r="J932" s="2">
        <f t="shared" si="176"/>
        <v>0.47284162378502004</v>
      </c>
      <c r="K932" s="2">
        <f t="shared" si="177"/>
        <v>0.42481417953116068</v>
      </c>
      <c r="L932" s="2">
        <f t="shared" si="178"/>
        <v>7.947398513436249E-2</v>
      </c>
      <c r="M932" s="2">
        <f t="shared" si="179"/>
        <v>2.2870211549456787E-2</v>
      </c>
      <c r="N932" s="1">
        <v>827</v>
      </c>
      <c r="O932" s="1">
        <v>743</v>
      </c>
      <c r="P932" s="1">
        <v>139</v>
      </c>
      <c r="Q932" s="1">
        <v>5</v>
      </c>
      <c r="R932" s="1">
        <v>19</v>
      </c>
      <c r="S932" s="68"/>
      <c r="T932" s="1">
        <v>11</v>
      </c>
      <c r="U932" s="1">
        <v>0</v>
      </c>
      <c r="V932" s="1"/>
      <c r="W932" s="1">
        <v>5</v>
      </c>
      <c r="X932" s="1"/>
      <c r="Y932" s="1"/>
      <c r="Z932" s="1"/>
      <c r="AA932" s="1"/>
      <c r="AB932" s="1"/>
      <c r="AG932" t="str">
        <f t="shared" si="181"/>
        <v>Princeton</v>
      </c>
      <c r="AH932" s="10" t="s">
        <v>1371</v>
      </c>
      <c r="AI932" s="10">
        <v>3</v>
      </c>
      <c r="AJ932" s="7"/>
      <c r="AK932" s="130">
        <v>25</v>
      </c>
      <c r="AL932" s="131">
        <v>27</v>
      </c>
      <c r="AM932" s="131">
        <v>200</v>
      </c>
      <c r="AN932" s="133">
        <v>55395</v>
      </c>
      <c r="AO932">
        <f t="shared" si="175"/>
        <v>25027</v>
      </c>
      <c r="AP932" t="s">
        <v>1579</v>
      </c>
    </row>
    <row r="933" spans="1:42" hidden="1" outlineLevel="1" x14ac:dyDescent="0.2">
      <c r="A933" s="69" t="s">
        <v>1737</v>
      </c>
      <c r="B933" s="10" t="s">
        <v>144</v>
      </c>
      <c r="C933" s="1">
        <f t="shared" si="180"/>
        <v>2262</v>
      </c>
      <c r="D933" s="7">
        <f t="shared" si="170"/>
        <v>1</v>
      </c>
      <c r="E933" s="7">
        <f t="shared" si="171"/>
        <v>2</v>
      </c>
      <c r="F933" s="7">
        <f t="shared" si="172"/>
        <v>3</v>
      </c>
      <c r="G933" s="1">
        <f t="shared" si="173"/>
        <v>1609</v>
      </c>
      <c r="H933" s="2">
        <f t="shared" si="174"/>
        <v>0.71131741821396999</v>
      </c>
      <c r="I933" s="8"/>
      <c r="J933" s="2">
        <f t="shared" si="176"/>
        <v>0.81211317418213969</v>
      </c>
      <c r="K933" s="2">
        <f t="shared" si="177"/>
        <v>0.10079575596816977</v>
      </c>
      <c r="L933" s="2">
        <f t="shared" si="178"/>
        <v>6.4544650751547306E-2</v>
      </c>
      <c r="M933" s="2">
        <f t="shared" si="179"/>
        <v>2.2546419098143242E-2</v>
      </c>
      <c r="N933" s="1">
        <v>1837</v>
      </c>
      <c r="O933" s="1">
        <v>228</v>
      </c>
      <c r="P933" s="1">
        <v>146</v>
      </c>
      <c r="Q933" s="1">
        <v>10</v>
      </c>
      <c r="R933" s="1">
        <v>25</v>
      </c>
      <c r="S933" s="68"/>
      <c r="T933" s="1">
        <v>5</v>
      </c>
      <c r="U933" s="1">
        <v>9</v>
      </c>
      <c r="V933" s="1"/>
      <c r="W933" s="1">
        <v>2</v>
      </c>
      <c r="X933" s="1"/>
      <c r="Y933" s="1"/>
      <c r="Z933" s="1"/>
      <c r="AA933" s="1"/>
      <c r="AB933" s="1"/>
      <c r="AG933" t="str">
        <f t="shared" si="181"/>
        <v>Provincetown</v>
      </c>
      <c r="AH933" t="s">
        <v>1073</v>
      </c>
      <c r="AI933">
        <v>10</v>
      </c>
      <c r="AJ933" s="7"/>
      <c r="AK933" s="130">
        <v>25</v>
      </c>
      <c r="AL933" s="131">
        <v>1</v>
      </c>
      <c r="AM933" s="131">
        <v>55</v>
      </c>
      <c r="AN933" s="133">
        <v>55500</v>
      </c>
      <c r="AO933">
        <f t="shared" si="175"/>
        <v>25001</v>
      </c>
      <c r="AP933" t="s">
        <v>1579</v>
      </c>
    </row>
    <row r="934" spans="1:42" hidden="1" outlineLevel="1" x14ac:dyDescent="0.2">
      <c r="A934" s="69" t="s">
        <v>2421</v>
      </c>
      <c r="B934" s="10" t="s">
        <v>144</v>
      </c>
      <c r="C934" s="1">
        <f t="shared" si="180"/>
        <v>36524</v>
      </c>
      <c r="D934" s="7">
        <f t="shared" si="170"/>
        <v>1</v>
      </c>
      <c r="E934" s="7">
        <f t="shared" si="171"/>
        <v>2</v>
      </c>
      <c r="F934" s="7">
        <f t="shared" si="172"/>
        <v>3</v>
      </c>
      <c r="G934" s="1">
        <f t="shared" si="173"/>
        <v>13358</v>
      </c>
      <c r="H934" s="2">
        <f t="shared" si="174"/>
        <v>0.36573212134486915</v>
      </c>
      <c r="I934" s="8"/>
      <c r="J934" s="2">
        <f t="shared" si="176"/>
        <v>0.63470594677472347</v>
      </c>
      <c r="K934" s="2">
        <f t="shared" si="177"/>
        <v>0.26897382542985432</v>
      </c>
      <c r="L934" s="2">
        <f t="shared" si="178"/>
        <v>8.3944803416931335E-2</v>
      </c>
      <c r="M934" s="2">
        <f t="shared" si="179"/>
        <v>1.2375424378490874E-2</v>
      </c>
      <c r="N934" s="1">
        <v>23182</v>
      </c>
      <c r="O934" s="1">
        <v>9824</v>
      </c>
      <c r="P934" s="1">
        <v>3066</v>
      </c>
      <c r="Q934" s="1">
        <v>0</v>
      </c>
      <c r="R934" s="1">
        <v>237</v>
      </c>
      <c r="S934" s="68"/>
      <c r="T934" s="1">
        <v>48</v>
      </c>
      <c r="U934" s="1">
        <v>37</v>
      </c>
      <c r="V934" s="1"/>
      <c r="W934" s="1">
        <v>130</v>
      </c>
      <c r="X934" s="1"/>
      <c r="Y934" s="1"/>
      <c r="Z934" s="1"/>
      <c r="AA934" s="1"/>
      <c r="AB934" s="1"/>
      <c r="AG934" t="str">
        <f t="shared" si="181"/>
        <v>Quincy</v>
      </c>
      <c r="AH934" t="s">
        <v>345</v>
      </c>
      <c r="AI934">
        <v>10</v>
      </c>
      <c r="AJ934" s="7"/>
      <c r="AK934" s="130">
        <v>25</v>
      </c>
      <c r="AL934" s="131">
        <v>21</v>
      </c>
      <c r="AM934" s="131">
        <v>100</v>
      </c>
      <c r="AN934" s="133">
        <v>55745</v>
      </c>
      <c r="AO934">
        <f t="shared" si="175"/>
        <v>25021</v>
      </c>
      <c r="AP934" t="s">
        <v>2331</v>
      </c>
    </row>
    <row r="935" spans="1:42" hidden="1" outlineLevel="1" x14ac:dyDescent="0.2">
      <c r="A935" s="69" t="s">
        <v>1573</v>
      </c>
      <c r="B935" s="10" t="s">
        <v>144</v>
      </c>
      <c r="C935" s="1">
        <f t="shared" si="180"/>
        <v>12365</v>
      </c>
      <c r="D935" s="7">
        <f t="shared" si="170"/>
        <v>1</v>
      </c>
      <c r="E935" s="7">
        <f t="shared" si="171"/>
        <v>2</v>
      </c>
      <c r="F935" s="7">
        <f t="shared" si="172"/>
        <v>3</v>
      </c>
      <c r="G935" s="1">
        <f t="shared" si="173"/>
        <v>6113</v>
      </c>
      <c r="H935" s="2">
        <f t="shared" si="174"/>
        <v>0.49437929640113221</v>
      </c>
      <c r="I935" s="8"/>
      <c r="J935" s="2">
        <f t="shared" si="176"/>
        <v>0.70473109583501825</v>
      </c>
      <c r="K935" s="2">
        <f t="shared" si="177"/>
        <v>0.21035179943388596</v>
      </c>
      <c r="L935" s="2">
        <f t="shared" si="178"/>
        <v>7.448443186413263E-2</v>
      </c>
      <c r="M935" s="2">
        <f t="shared" si="179"/>
        <v>1.0432672866963158E-2</v>
      </c>
      <c r="N935" s="1">
        <v>8714</v>
      </c>
      <c r="O935" s="1">
        <v>2601</v>
      </c>
      <c r="P935" s="1">
        <v>921</v>
      </c>
      <c r="Q935" s="1">
        <v>0</v>
      </c>
      <c r="R935" s="1">
        <v>82</v>
      </c>
      <c r="S935" s="68"/>
      <c r="T935" s="1">
        <v>11</v>
      </c>
      <c r="U935" s="1">
        <v>4</v>
      </c>
      <c r="V935" s="1"/>
      <c r="W935" s="1">
        <v>32</v>
      </c>
      <c r="X935" s="1"/>
      <c r="Y935" s="1"/>
      <c r="Z935" s="1"/>
      <c r="AA935" s="1"/>
      <c r="AB935" s="1"/>
      <c r="AG935" t="str">
        <f t="shared" si="181"/>
        <v>Randolph</v>
      </c>
      <c r="AH935" t="s">
        <v>345</v>
      </c>
      <c r="AI935">
        <v>9</v>
      </c>
      <c r="AJ935" s="7"/>
      <c r="AK935" s="130">
        <v>25</v>
      </c>
      <c r="AL935" s="131">
        <v>21</v>
      </c>
      <c r="AM935" s="131">
        <v>105</v>
      </c>
      <c r="AN935" s="133">
        <v>55955</v>
      </c>
      <c r="AO935">
        <f t="shared" si="175"/>
        <v>25021</v>
      </c>
      <c r="AP935" t="s">
        <v>1579</v>
      </c>
    </row>
    <row r="936" spans="1:42" hidden="1" outlineLevel="1" x14ac:dyDescent="0.2">
      <c r="A936" s="69" t="s">
        <v>2116</v>
      </c>
      <c r="B936" s="10" t="s">
        <v>144</v>
      </c>
      <c r="C936" s="1">
        <f t="shared" si="180"/>
        <v>5010</v>
      </c>
      <c r="D936" s="7">
        <f t="shared" si="170"/>
        <v>1</v>
      </c>
      <c r="E936" s="7">
        <f t="shared" si="171"/>
        <v>2</v>
      </c>
      <c r="F936" s="7">
        <f t="shared" si="172"/>
        <v>3</v>
      </c>
      <c r="G936" s="1">
        <f t="shared" si="173"/>
        <v>1128</v>
      </c>
      <c r="H936" s="2">
        <f t="shared" si="174"/>
        <v>0.2251497005988024</v>
      </c>
      <c r="I936" s="8"/>
      <c r="J936" s="2">
        <f t="shared" si="176"/>
        <v>0.54910179640718559</v>
      </c>
      <c r="K936" s="2">
        <f t="shared" si="177"/>
        <v>0.32395209580838324</v>
      </c>
      <c r="L936" s="2">
        <f t="shared" si="178"/>
        <v>0.11716566866267465</v>
      </c>
      <c r="M936" s="2">
        <f t="shared" si="179"/>
        <v>9.7804391217565095E-3</v>
      </c>
      <c r="N936" s="1">
        <v>2751</v>
      </c>
      <c r="O936" s="1">
        <v>1623</v>
      </c>
      <c r="P936" s="1">
        <v>587</v>
      </c>
      <c r="Q936" s="1">
        <v>1</v>
      </c>
      <c r="R936" s="1">
        <v>38</v>
      </c>
      <c r="S936" s="68"/>
      <c r="T936" s="1">
        <v>8</v>
      </c>
      <c r="U936" s="1">
        <v>1</v>
      </c>
      <c r="V936" s="1"/>
      <c r="W936" s="1">
        <v>1</v>
      </c>
      <c r="X936" s="1"/>
      <c r="Y936" s="1"/>
      <c r="Z936" s="1"/>
      <c r="AA936" s="1"/>
      <c r="AB936" s="1"/>
      <c r="AG936" t="str">
        <f t="shared" si="181"/>
        <v>Raynham</v>
      </c>
      <c r="AH936" t="s">
        <v>776</v>
      </c>
      <c r="AI936">
        <v>4</v>
      </c>
      <c r="AJ936" s="7"/>
      <c r="AK936" s="130">
        <v>25</v>
      </c>
      <c r="AL936" s="131">
        <v>5</v>
      </c>
      <c r="AM936" s="131">
        <v>70</v>
      </c>
      <c r="AN936" s="133">
        <v>56060</v>
      </c>
      <c r="AO936">
        <f t="shared" si="175"/>
        <v>25005</v>
      </c>
      <c r="AP936" t="s">
        <v>1579</v>
      </c>
    </row>
    <row r="937" spans="1:42" hidden="1" outlineLevel="1" x14ac:dyDescent="0.2">
      <c r="A937" s="69" t="s">
        <v>1039</v>
      </c>
      <c r="B937" s="10" t="s">
        <v>144</v>
      </c>
      <c r="C937" s="1">
        <f t="shared" si="180"/>
        <v>11950</v>
      </c>
      <c r="D937" s="7">
        <f t="shared" si="170"/>
        <v>1</v>
      </c>
      <c r="E937" s="7">
        <f t="shared" si="171"/>
        <v>2</v>
      </c>
      <c r="F937" s="7">
        <f t="shared" si="172"/>
        <v>3</v>
      </c>
      <c r="G937" s="1">
        <f t="shared" si="173"/>
        <v>2700</v>
      </c>
      <c r="H937" s="2">
        <f t="shared" si="174"/>
        <v>0.22594142259414227</v>
      </c>
      <c r="I937" s="8"/>
      <c r="J937" s="2">
        <f t="shared" si="176"/>
        <v>0.56677824267782428</v>
      </c>
      <c r="K937" s="2">
        <f t="shared" si="177"/>
        <v>0.34083682008368199</v>
      </c>
      <c r="L937" s="2">
        <f t="shared" si="178"/>
        <v>7.8075313807531382E-2</v>
      </c>
      <c r="M937" s="2">
        <f t="shared" si="179"/>
        <v>1.4309623430962343E-2</v>
      </c>
      <c r="N937" s="1">
        <v>6773</v>
      </c>
      <c r="O937" s="1">
        <v>4073</v>
      </c>
      <c r="P937" s="1">
        <v>933</v>
      </c>
      <c r="Q937" s="1">
        <v>0</v>
      </c>
      <c r="R937" s="1">
        <v>105</v>
      </c>
      <c r="S937" s="68"/>
      <c r="T937" s="1">
        <v>22</v>
      </c>
      <c r="U937" s="1">
        <v>6</v>
      </c>
      <c r="V937" s="1"/>
      <c r="W937" s="1">
        <v>38</v>
      </c>
      <c r="X937" s="1"/>
      <c r="Y937" s="1"/>
      <c r="Z937" s="1"/>
      <c r="AA937" s="1"/>
      <c r="AB937" s="1"/>
      <c r="AG937" t="str">
        <f t="shared" si="181"/>
        <v>Reading</v>
      </c>
      <c r="AH937" t="s">
        <v>1664</v>
      </c>
      <c r="AI937" t="s">
        <v>997</v>
      </c>
      <c r="AJ937" s="7"/>
      <c r="AK937" s="130">
        <v>25</v>
      </c>
      <c r="AL937" s="131">
        <v>17</v>
      </c>
      <c r="AM937" s="131">
        <v>180</v>
      </c>
      <c r="AN937" s="133">
        <v>56130</v>
      </c>
      <c r="AO937">
        <f t="shared" si="175"/>
        <v>25017</v>
      </c>
      <c r="AP937" t="s">
        <v>1579</v>
      </c>
    </row>
    <row r="938" spans="1:42" hidden="1" outlineLevel="1" x14ac:dyDescent="0.2">
      <c r="A938" s="69" t="s">
        <v>2117</v>
      </c>
      <c r="B938" s="10" t="s">
        <v>144</v>
      </c>
      <c r="C938" s="1">
        <f t="shared" si="180"/>
        <v>4326</v>
      </c>
      <c r="D938" s="7">
        <f t="shared" si="170"/>
        <v>1</v>
      </c>
      <c r="E938" s="7">
        <f t="shared" si="171"/>
        <v>2</v>
      </c>
      <c r="F938" s="7">
        <f t="shared" si="172"/>
        <v>3</v>
      </c>
      <c r="G938" s="1">
        <f t="shared" si="173"/>
        <v>622</v>
      </c>
      <c r="H938" s="2">
        <f t="shared" si="174"/>
        <v>0.14378178455848359</v>
      </c>
      <c r="I938" s="8"/>
      <c r="J938" s="2">
        <f t="shared" si="176"/>
        <v>0.49838187702265374</v>
      </c>
      <c r="K938" s="2">
        <f t="shared" si="177"/>
        <v>0.35460009246417012</v>
      </c>
      <c r="L938" s="2">
        <f t="shared" si="178"/>
        <v>0.13499768839574663</v>
      </c>
      <c r="M938" s="2">
        <f t="shared" si="179"/>
        <v>1.2020342117429444E-2</v>
      </c>
      <c r="N938" s="1">
        <v>2156</v>
      </c>
      <c r="O938" s="1">
        <v>1534</v>
      </c>
      <c r="P938" s="1">
        <v>584</v>
      </c>
      <c r="Q938" s="1">
        <v>0</v>
      </c>
      <c r="R938" s="1">
        <v>26</v>
      </c>
      <c r="S938" s="68"/>
      <c r="T938" s="1">
        <v>6</v>
      </c>
      <c r="U938" s="1">
        <v>1</v>
      </c>
      <c r="V938" s="1"/>
      <c r="W938" s="1">
        <v>19</v>
      </c>
      <c r="X938" s="1"/>
      <c r="Y938" s="1"/>
      <c r="Z938" s="1"/>
      <c r="AA938" s="1"/>
      <c r="AB938" s="1"/>
      <c r="AG938" t="str">
        <f t="shared" si="181"/>
        <v>Rehoboth</v>
      </c>
      <c r="AH938" t="s">
        <v>776</v>
      </c>
      <c r="AI938">
        <v>4</v>
      </c>
      <c r="AJ938" s="7"/>
      <c r="AK938" s="130">
        <v>25</v>
      </c>
      <c r="AL938" s="131">
        <v>5</v>
      </c>
      <c r="AM938" s="131">
        <v>75</v>
      </c>
      <c r="AN938" s="133">
        <v>56375</v>
      </c>
      <c r="AO938">
        <f t="shared" si="175"/>
        <v>25005</v>
      </c>
      <c r="AP938" t="s">
        <v>1579</v>
      </c>
    </row>
    <row r="939" spans="1:42" hidden="1" outlineLevel="1" x14ac:dyDescent="0.2">
      <c r="A939" s="69" t="s">
        <v>2115</v>
      </c>
      <c r="B939" s="10" t="s">
        <v>144</v>
      </c>
      <c r="C939" s="1">
        <f t="shared" si="180"/>
        <v>15045</v>
      </c>
      <c r="D939" s="7">
        <f t="shared" ref="D939:D1002" si="182">RANK(N939,(N939:AE939))</f>
        <v>1</v>
      </c>
      <c r="E939" s="7">
        <f t="shared" ref="E939:E1002" si="183">RANK(O939,(N939:AE939))</f>
        <v>2</v>
      </c>
      <c r="F939" s="7">
        <f t="shared" ref="F939:F1002" si="184">RANK(P939,(N939:AE939))</f>
        <v>3</v>
      </c>
      <c r="G939" s="1">
        <f t="shared" si="173"/>
        <v>6906</v>
      </c>
      <c r="H939" s="2">
        <f t="shared" si="174"/>
        <v>0.45902293120638088</v>
      </c>
      <c r="I939" s="8"/>
      <c r="J939" s="2">
        <f t="shared" si="176"/>
        <v>0.67803256895978725</v>
      </c>
      <c r="K939" s="2">
        <f t="shared" si="177"/>
        <v>0.21900963775340646</v>
      </c>
      <c r="L939" s="2">
        <f t="shared" si="178"/>
        <v>9.2655367231638419E-2</v>
      </c>
      <c r="M939" s="2">
        <f t="shared" si="179"/>
        <v>1.0302426055167874E-2</v>
      </c>
      <c r="N939" s="1">
        <v>10201</v>
      </c>
      <c r="O939" s="1">
        <v>3295</v>
      </c>
      <c r="P939" s="1">
        <v>1394</v>
      </c>
      <c r="Q939" s="1">
        <v>7</v>
      </c>
      <c r="R939" s="1">
        <v>102</v>
      </c>
      <c r="S939" s="68"/>
      <c r="T939" s="1">
        <v>30</v>
      </c>
      <c r="U939" s="1">
        <v>15</v>
      </c>
      <c r="V939" s="1"/>
      <c r="W939" s="1">
        <v>1</v>
      </c>
      <c r="X939" s="1"/>
      <c r="Y939" s="1"/>
      <c r="Z939" s="1"/>
      <c r="AA939" s="1"/>
      <c r="AB939" s="1"/>
      <c r="AG939" t="str">
        <f t="shared" si="181"/>
        <v>Revere</v>
      </c>
      <c r="AH939" t="s">
        <v>1789</v>
      </c>
      <c r="AI939">
        <v>7</v>
      </c>
      <c r="AJ939" s="7"/>
      <c r="AK939" s="130">
        <v>25</v>
      </c>
      <c r="AL939" s="131">
        <v>25</v>
      </c>
      <c r="AM939" s="131">
        <v>15</v>
      </c>
      <c r="AN939" s="133">
        <v>56585</v>
      </c>
      <c r="AO939">
        <f t="shared" si="175"/>
        <v>25025</v>
      </c>
      <c r="AP939" t="s">
        <v>2331</v>
      </c>
    </row>
    <row r="940" spans="1:42" hidden="1" outlineLevel="1" x14ac:dyDescent="0.2">
      <c r="A940" s="69" t="s">
        <v>355</v>
      </c>
      <c r="B940" s="10" t="s">
        <v>144</v>
      </c>
      <c r="C940" s="1">
        <f t="shared" si="180"/>
        <v>942</v>
      </c>
      <c r="D940" s="7">
        <f t="shared" si="182"/>
        <v>1</v>
      </c>
      <c r="E940" s="7">
        <f t="shared" si="183"/>
        <v>2</v>
      </c>
      <c r="F940" s="7">
        <f t="shared" si="184"/>
        <v>3</v>
      </c>
      <c r="G940" s="1">
        <f t="shared" si="173"/>
        <v>328</v>
      </c>
      <c r="H940" s="2">
        <f t="shared" si="174"/>
        <v>0.34819532908704881</v>
      </c>
      <c r="I940" s="8"/>
      <c r="J940" s="2">
        <f t="shared" si="176"/>
        <v>0.60828025477707004</v>
      </c>
      <c r="K940" s="2">
        <f t="shared" si="177"/>
        <v>0.26008492569002123</v>
      </c>
      <c r="L940" s="2">
        <f t="shared" si="178"/>
        <v>0.1178343949044586</v>
      </c>
      <c r="M940" s="2">
        <f t="shared" si="179"/>
        <v>1.3800424628450131E-2</v>
      </c>
      <c r="N940" s="1">
        <v>573</v>
      </c>
      <c r="O940" s="1">
        <v>245</v>
      </c>
      <c r="P940" s="1">
        <v>111</v>
      </c>
      <c r="Q940" s="1">
        <v>0</v>
      </c>
      <c r="R940" s="1">
        <v>1</v>
      </c>
      <c r="S940" s="68"/>
      <c r="T940" s="1">
        <v>6</v>
      </c>
      <c r="U940" s="1">
        <v>1</v>
      </c>
      <c r="V940" s="1"/>
      <c r="W940" s="1">
        <v>5</v>
      </c>
      <c r="X940" s="1"/>
      <c r="Y940" s="1"/>
      <c r="Z940" s="1"/>
      <c r="AA940" s="1"/>
      <c r="AB940" s="1"/>
      <c r="AG940" t="str">
        <f t="shared" si="181"/>
        <v>Richmond</v>
      </c>
      <c r="AH940" t="s">
        <v>1296</v>
      </c>
      <c r="AI940">
        <v>1</v>
      </c>
      <c r="AJ940" s="7"/>
      <c r="AK940" s="130">
        <v>25</v>
      </c>
      <c r="AL940" s="131">
        <v>3</v>
      </c>
      <c r="AM940" s="131">
        <v>115</v>
      </c>
      <c r="AN940" s="133">
        <v>56795</v>
      </c>
      <c r="AO940">
        <f t="shared" si="175"/>
        <v>25003</v>
      </c>
      <c r="AP940" t="s">
        <v>1579</v>
      </c>
    </row>
    <row r="941" spans="1:42" hidden="1" outlineLevel="1" x14ac:dyDescent="0.2">
      <c r="A941" s="69" t="s">
        <v>2374</v>
      </c>
      <c r="B941" s="10" t="s">
        <v>144</v>
      </c>
      <c r="C941" s="1">
        <f t="shared" si="180"/>
        <v>2104</v>
      </c>
      <c r="D941" s="7">
        <f t="shared" si="182"/>
        <v>1</v>
      </c>
      <c r="E941" s="7">
        <f t="shared" si="183"/>
        <v>2</v>
      </c>
      <c r="F941" s="7">
        <f t="shared" si="184"/>
        <v>3</v>
      </c>
      <c r="G941" s="1">
        <f t="shared" si="173"/>
        <v>280</v>
      </c>
      <c r="H941" s="2">
        <f t="shared" si="174"/>
        <v>0.13307984790874525</v>
      </c>
      <c r="I941" s="8"/>
      <c r="J941" s="2">
        <f t="shared" si="176"/>
        <v>0.48859315589353614</v>
      </c>
      <c r="K941" s="2">
        <f t="shared" si="177"/>
        <v>0.35551330798479086</v>
      </c>
      <c r="L941" s="2">
        <f t="shared" si="178"/>
        <v>0.14115969581749049</v>
      </c>
      <c r="M941" s="2">
        <f t="shared" si="179"/>
        <v>1.4733840304182511E-2</v>
      </c>
      <c r="N941" s="1">
        <v>1028</v>
      </c>
      <c r="O941" s="1">
        <v>748</v>
      </c>
      <c r="P941" s="1">
        <v>297</v>
      </c>
      <c r="Q941" s="1">
        <v>0</v>
      </c>
      <c r="R941" s="1">
        <v>20</v>
      </c>
      <c r="S941" s="68"/>
      <c r="T941" s="1">
        <v>3</v>
      </c>
      <c r="U941" s="1">
        <v>3</v>
      </c>
      <c r="V941" s="1"/>
      <c r="W941" s="1">
        <v>5</v>
      </c>
      <c r="X941" s="1"/>
      <c r="Y941" s="1"/>
      <c r="Z941" s="1"/>
      <c r="AA941" s="1"/>
      <c r="AB941" s="1"/>
      <c r="AG941" t="str">
        <f t="shared" si="181"/>
        <v>Rochester</v>
      </c>
      <c r="AH941" t="s">
        <v>2019</v>
      </c>
      <c r="AI941">
        <v>4</v>
      </c>
      <c r="AJ941" s="7"/>
      <c r="AK941" s="130">
        <v>25</v>
      </c>
      <c r="AL941" s="131">
        <v>23</v>
      </c>
      <c r="AM941" s="131">
        <v>110</v>
      </c>
      <c r="AN941" s="133">
        <v>57600</v>
      </c>
      <c r="AO941">
        <f t="shared" si="175"/>
        <v>25023</v>
      </c>
      <c r="AP941" t="s">
        <v>1579</v>
      </c>
    </row>
    <row r="942" spans="1:42" hidden="1" outlineLevel="1" x14ac:dyDescent="0.2">
      <c r="A942" s="69" t="s">
        <v>1294</v>
      </c>
      <c r="B942" s="10" t="s">
        <v>144</v>
      </c>
      <c r="C942" s="1">
        <f t="shared" si="180"/>
        <v>7277</v>
      </c>
      <c r="D942" s="7">
        <f t="shared" si="182"/>
        <v>1</v>
      </c>
      <c r="E942" s="7">
        <f t="shared" si="183"/>
        <v>2</v>
      </c>
      <c r="F942" s="7">
        <f t="shared" si="184"/>
        <v>3</v>
      </c>
      <c r="G942" s="1">
        <f t="shared" si="173"/>
        <v>2136</v>
      </c>
      <c r="H942" s="2">
        <f t="shared" si="174"/>
        <v>0.29352755256286933</v>
      </c>
      <c r="I942" s="8"/>
      <c r="J942" s="2">
        <f t="shared" si="176"/>
        <v>0.58375704273739182</v>
      </c>
      <c r="K942" s="2">
        <f t="shared" si="177"/>
        <v>0.29022949017452249</v>
      </c>
      <c r="L942" s="2">
        <f t="shared" si="178"/>
        <v>0.11543218359213962</v>
      </c>
      <c r="M942" s="2">
        <f t="shared" si="179"/>
        <v>1.0581283495946073E-2</v>
      </c>
      <c r="N942" s="1">
        <v>4248</v>
      </c>
      <c r="O942" s="1">
        <v>2112</v>
      </c>
      <c r="P942" s="1">
        <v>840</v>
      </c>
      <c r="Q942" s="1">
        <v>0</v>
      </c>
      <c r="R942" s="1">
        <v>44</v>
      </c>
      <c r="S942" s="68"/>
      <c r="T942" s="1">
        <v>9</v>
      </c>
      <c r="U942" s="1">
        <v>7</v>
      </c>
      <c r="V942" s="1"/>
      <c r="W942" s="1">
        <v>17</v>
      </c>
      <c r="X942" s="1"/>
      <c r="Y942" s="1"/>
      <c r="Z942" s="1"/>
      <c r="AA942" s="1"/>
      <c r="AB942" s="1"/>
      <c r="AG942" t="str">
        <f t="shared" si="181"/>
        <v>Rockland</v>
      </c>
      <c r="AH942" t="s">
        <v>2019</v>
      </c>
      <c r="AI942" t="s">
        <v>997</v>
      </c>
      <c r="AJ942" s="7"/>
      <c r="AK942" s="130">
        <v>25</v>
      </c>
      <c r="AL942" s="131">
        <v>23</v>
      </c>
      <c r="AM942" s="131">
        <v>115</v>
      </c>
      <c r="AN942" s="133">
        <v>57775</v>
      </c>
      <c r="AO942">
        <f t="shared" si="175"/>
        <v>25023</v>
      </c>
      <c r="AP942" t="s">
        <v>1579</v>
      </c>
    </row>
    <row r="943" spans="1:42" hidden="1" outlineLevel="1" x14ac:dyDescent="0.2">
      <c r="A943" s="69" t="s">
        <v>1768</v>
      </c>
      <c r="B943" s="10" t="s">
        <v>144</v>
      </c>
      <c r="C943" s="1">
        <f t="shared" si="180"/>
        <v>4099</v>
      </c>
      <c r="D943" s="7">
        <f t="shared" si="182"/>
        <v>1</v>
      </c>
      <c r="E943" s="7">
        <f t="shared" si="183"/>
        <v>2</v>
      </c>
      <c r="F943" s="7">
        <f t="shared" si="184"/>
        <v>3</v>
      </c>
      <c r="G943" s="1">
        <f t="shared" si="173"/>
        <v>1179</v>
      </c>
      <c r="H943" s="2">
        <f t="shared" si="174"/>
        <v>0.28763112954379116</v>
      </c>
      <c r="I943" s="8"/>
      <c r="J943" s="2">
        <f t="shared" si="176"/>
        <v>0.59380336667479872</v>
      </c>
      <c r="K943" s="2">
        <f t="shared" si="177"/>
        <v>0.30617223713100755</v>
      </c>
      <c r="L943" s="2">
        <f t="shared" si="178"/>
        <v>7.8311783361795562E-2</v>
      </c>
      <c r="M943" s="2">
        <f t="shared" si="179"/>
        <v>2.171261283239817E-2</v>
      </c>
      <c r="N943" s="1">
        <v>2434</v>
      </c>
      <c r="O943" s="1">
        <v>1255</v>
      </c>
      <c r="P943" s="1">
        <v>321</v>
      </c>
      <c r="Q943" s="1">
        <v>0</v>
      </c>
      <c r="R943" s="1">
        <v>52</v>
      </c>
      <c r="S943" s="68"/>
      <c r="T943" s="1">
        <v>13</v>
      </c>
      <c r="U943" s="1">
        <v>9</v>
      </c>
      <c r="V943" s="1"/>
      <c r="W943" s="1">
        <v>15</v>
      </c>
      <c r="X943" s="1"/>
      <c r="Y943" s="1"/>
      <c r="Z943" s="1"/>
      <c r="AA943" s="1"/>
      <c r="AB943" s="1"/>
      <c r="AG943" t="str">
        <f t="shared" si="181"/>
        <v>Rockport</v>
      </c>
      <c r="AH943" t="s">
        <v>1703</v>
      </c>
      <c r="AI943">
        <v>6</v>
      </c>
      <c r="AJ943" s="7"/>
      <c r="AK943" s="130">
        <v>25</v>
      </c>
      <c r="AL943" s="131">
        <v>9</v>
      </c>
      <c r="AM943" s="131">
        <v>130</v>
      </c>
      <c r="AN943" s="133">
        <v>57880</v>
      </c>
      <c r="AO943">
        <f t="shared" si="175"/>
        <v>25009</v>
      </c>
      <c r="AP943" t="s">
        <v>1579</v>
      </c>
    </row>
    <row r="944" spans="1:42" hidden="1" outlineLevel="1" x14ac:dyDescent="0.2">
      <c r="A944" s="69" t="s">
        <v>1769</v>
      </c>
      <c r="B944" s="10" t="s">
        <v>144</v>
      </c>
      <c r="C944" s="1">
        <f t="shared" si="180"/>
        <v>216</v>
      </c>
      <c r="D944" s="7">
        <f t="shared" si="182"/>
        <v>1</v>
      </c>
      <c r="E944" s="7">
        <f t="shared" si="183"/>
        <v>2</v>
      </c>
      <c r="F944" s="7">
        <f t="shared" si="184"/>
        <v>3</v>
      </c>
      <c r="G944" s="1">
        <f t="shared" si="173"/>
        <v>7</v>
      </c>
      <c r="H944" s="2">
        <f t="shared" si="174"/>
        <v>3.2407407407407406E-2</v>
      </c>
      <c r="I944" s="8"/>
      <c r="J944" s="2">
        <f t="shared" si="176"/>
        <v>0.42592592592592593</v>
      </c>
      <c r="K944" s="2">
        <f t="shared" si="177"/>
        <v>0.39351851851851855</v>
      </c>
      <c r="L944" s="2">
        <f t="shared" si="178"/>
        <v>0.14351851851851852</v>
      </c>
      <c r="M944" s="2">
        <f t="shared" si="179"/>
        <v>3.7037037037037007E-2</v>
      </c>
      <c r="N944" s="1">
        <v>92</v>
      </c>
      <c r="O944" s="1">
        <v>85</v>
      </c>
      <c r="P944" s="1">
        <v>31</v>
      </c>
      <c r="Q944" s="1">
        <v>2</v>
      </c>
      <c r="R944" s="1">
        <v>2</v>
      </c>
      <c r="S944" s="68"/>
      <c r="T944" s="1">
        <v>3</v>
      </c>
      <c r="U944" s="1">
        <v>1</v>
      </c>
      <c r="V944" s="1"/>
      <c r="W944" s="1">
        <v>0</v>
      </c>
      <c r="X944" s="1"/>
      <c r="Y944" s="1"/>
      <c r="Z944" s="1"/>
      <c r="AA944" s="1"/>
      <c r="AB944" s="1"/>
      <c r="AG944" t="str">
        <f t="shared" si="181"/>
        <v>Rowe</v>
      </c>
      <c r="AH944" t="s">
        <v>2231</v>
      </c>
      <c r="AI944">
        <v>1</v>
      </c>
      <c r="AJ944" s="7"/>
      <c r="AK944" s="130">
        <v>25</v>
      </c>
      <c r="AL944" s="131">
        <v>11</v>
      </c>
      <c r="AM944" s="131">
        <v>100</v>
      </c>
      <c r="AN944" s="133">
        <v>58335</v>
      </c>
      <c r="AO944">
        <f t="shared" si="175"/>
        <v>25011</v>
      </c>
      <c r="AP944" t="s">
        <v>1579</v>
      </c>
    </row>
    <row r="945" spans="1:42" hidden="1" outlineLevel="1" x14ac:dyDescent="0.2">
      <c r="A945" s="69" t="s">
        <v>1770</v>
      </c>
      <c r="B945" s="10" t="s">
        <v>144</v>
      </c>
      <c r="C945" s="1">
        <f t="shared" si="180"/>
        <v>2506</v>
      </c>
      <c r="D945" s="7">
        <f t="shared" si="182"/>
        <v>1</v>
      </c>
      <c r="E945" s="7">
        <f t="shared" si="183"/>
        <v>2</v>
      </c>
      <c r="F945" s="7">
        <f t="shared" si="184"/>
        <v>3</v>
      </c>
      <c r="G945" s="1">
        <f t="shared" si="173"/>
        <v>413</v>
      </c>
      <c r="H945" s="2">
        <f t="shared" si="174"/>
        <v>0.16480446927374301</v>
      </c>
      <c r="I945" s="8"/>
      <c r="J945" s="2">
        <f t="shared" si="176"/>
        <v>0.51436552274541103</v>
      </c>
      <c r="K945" s="2">
        <f t="shared" si="177"/>
        <v>0.34956105347166799</v>
      </c>
      <c r="L945" s="2">
        <f t="shared" si="178"/>
        <v>0.12130885873902633</v>
      </c>
      <c r="M945" s="2">
        <f t="shared" si="179"/>
        <v>1.4764565043894645E-2</v>
      </c>
      <c r="N945" s="1">
        <v>1289</v>
      </c>
      <c r="O945" s="1">
        <v>876</v>
      </c>
      <c r="P945" s="1">
        <v>304</v>
      </c>
      <c r="Q945" s="1">
        <v>0</v>
      </c>
      <c r="R945" s="1">
        <v>17</v>
      </c>
      <c r="S945" s="68"/>
      <c r="T945" s="1">
        <v>1</v>
      </c>
      <c r="U945" s="1">
        <v>1</v>
      </c>
      <c r="V945" s="1"/>
      <c r="W945" s="1">
        <v>18</v>
      </c>
      <c r="X945" s="1"/>
      <c r="Y945" s="1"/>
      <c r="Z945" s="1"/>
      <c r="AA945" s="1"/>
      <c r="AB945" s="1"/>
      <c r="AG945" t="str">
        <f t="shared" si="181"/>
        <v>Rowley</v>
      </c>
      <c r="AH945" t="s">
        <v>1703</v>
      </c>
      <c r="AI945">
        <v>6</v>
      </c>
      <c r="AJ945" s="7"/>
      <c r="AK945" s="130">
        <v>25</v>
      </c>
      <c r="AL945" s="131">
        <v>9</v>
      </c>
      <c r="AM945" s="131">
        <v>135</v>
      </c>
      <c r="AN945" s="133">
        <v>58405</v>
      </c>
      <c r="AO945">
        <f t="shared" si="175"/>
        <v>25009</v>
      </c>
      <c r="AP945" t="s">
        <v>1579</v>
      </c>
    </row>
    <row r="946" spans="1:42" hidden="1" outlineLevel="1" x14ac:dyDescent="0.2">
      <c r="A946" s="69" t="s">
        <v>1771</v>
      </c>
      <c r="B946" s="10" t="s">
        <v>144</v>
      </c>
      <c r="C946" s="1">
        <f t="shared" si="180"/>
        <v>508</v>
      </c>
      <c r="D946" s="7">
        <f t="shared" si="182"/>
        <v>1</v>
      </c>
      <c r="E946" s="7">
        <f t="shared" si="183"/>
        <v>2</v>
      </c>
      <c r="F946" s="7">
        <f t="shared" si="184"/>
        <v>3</v>
      </c>
      <c r="G946" s="1">
        <f t="shared" si="173"/>
        <v>114</v>
      </c>
      <c r="H946" s="2">
        <f t="shared" si="174"/>
        <v>0.22440944881889763</v>
      </c>
      <c r="I946" s="8"/>
      <c r="J946" s="2">
        <f t="shared" si="176"/>
        <v>0.51771653543307083</v>
      </c>
      <c r="K946" s="2">
        <f t="shared" si="177"/>
        <v>0.29330708661417321</v>
      </c>
      <c r="L946" s="2">
        <f t="shared" si="178"/>
        <v>0.15944881889763779</v>
      </c>
      <c r="M946" s="2">
        <f t="shared" si="179"/>
        <v>2.9527559055118169E-2</v>
      </c>
      <c r="N946" s="1">
        <v>263</v>
      </c>
      <c r="O946" s="1">
        <v>149</v>
      </c>
      <c r="P946" s="1">
        <v>81</v>
      </c>
      <c r="Q946" s="1">
        <v>0</v>
      </c>
      <c r="R946" s="1">
        <v>9</v>
      </c>
      <c r="S946" s="68"/>
      <c r="T946" s="1">
        <v>1</v>
      </c>
      <c r="U946" s="1">
        <v>1</v>
      </c>
      <c r="V946" s="1"/>
      <c r="W946" s="1">
        <v>3</v>
      </c>
      <c r="X946" s="1"/>
      <c r="Y946" s="1"/>
      <c r="Z946" s="1"/>
      <c r="AA946" s="1"/>
      <c r="AB946" s="1"/>
      <c r="AE946">
        <v>1</v>
      </c>
      <c r="AG946" t="str">
        <f t="shared" si="181"/>
        <v>Royalston</v>
      </c>
      <c r="AH946" s="10" t="s">
        <v>1371</v>
      </c>
      <c r="AI946" s="10">
        <v>1</v>
      </c>
      <c r="AJ946" s="7"/>
      <c r="AK946" s="130">
        <v>25</v>
      </c>
      <c r="AL946" s="131">
        <v>27</v>
      </c>
      <c r="AM946" s="131">
        <v>205</v>
      </c>
      <c r="AN946" s="133">
        <v>58580</v>
      </c>
      <c r="AO946">
        <f t="shared" si="175"/>
        <v>25027</v>
      </c>
      <c r="AP946" t="s">
        <v>1579</v>
      </c>
    </row>
    <row r="947" spans="1:42" hidden="1" outlineLevel="1" x14ac:dyDescent="0.2">
      <c r="A947" s="69" t="s">
        <v>1574</v>
      </c>
      <c r="B947" s="10" t="s">
        <v>144</v>
      </c>
      <c r="C947" s="1">
        <f t="shared" si="180"/>
        <v>646</v>
      </c>
      <c r="D947" s="7">
        <f t="shared" si="182"/>
        <v>1</v>
      </c>
      <c r="E947" s="7">
        <f t="shared" si="183"/>
        <v>2</v>
      </c>
      <c r="F947" s="7">
        <f t="shared" si="184"/>
        <v>3</v>
      </c>
      <c r="G947" s="1">
        <f t="shared" si="173"/>
        <v>113</v>
      </c>
      <c r="H947" s="2">
        <f t="shared" si="174"/>
        <v>0.17492260061919504</v>
      </c>
      <c r="I947" s="8"/>
      <c r="J947" s="2">
        <f t="shared" si="176"/>
        <v>0.49535603715170279</v>
      </c>
      <c r="K947" s="2">
        <f t="shared" si="177"/>
        <v>0.32043343653250772</v>
      </c>
      <c r="L947" s="2">
        <f t="shared" si="178"/>
        <v>0.17492260061919504</v>
      </c>
      <c r="M947" s="2">
        <f t="shared" si="179"/>
        <v>9.2879256965945067E-3</v>
      </c>
      <c r="N947" s="1">
        <v>320</v>
      </c>
      <c r="O947" s="1">
        <v>207</v>
      </c>
      <c r="P947" s="1">
        <v>113</v>
      </c>
      <c r="Q947" s="1">
        <v>0</v>
      </c>
      <c r="R947" s="1">
        <v>4</v>
      </c>
      <c r="S947" s="68"/>
      <c r="T947" s="1">
        <v>2</v>
      </c>
      <c r="U947" s="1">
        <v>0</v>
      </c>
      <c r="V947" s="1"/>
      <c r="W947" s="1">
        <v>0</v>
      </c>
      <c r="X947" s="1"/>
      <c r="Y947" s="1"/>
      <c r="Z947" s="1"/>
      <c r="AA947" s="1"/>
      <c r="AB947" s="1"/>
      <c r="AG947" t="str">
        <f t="shared" si="181"/>
        <v>Russell</v>
      </c>
      <c r="AH947" t="s">
        <v>715</v>
      </c>
      <c r="AI947">
        <v>1</v>
      </c>
      <c r="AJ947" s="7"/>
      <c r="AK947" s="130">
        <v>25</v>
      </c>
      <c r="AL947" s="131">
        <v>13</v>
      </c>
      <c r="AM947" s="131">
        <v>80</v>
      </c>
      <c r="AN947" s="133">
        <v>58650</v>
      </c>
      <c r="AO947">
        <f t="shared" si="175"/>
        <v>25013</v>
      </c>
      <c r="AP947" t="s">
        <v>1579</v>
      </c>
    </row>
    <row r="948" spans="1:42" hidden="1" outlineLevel="1" x14ac:dyDescent="0.2">
      <c r="A948" s="69" t="s">
        <v>1353</v>
      </c>
      <c r="B948" s="10" t="s">
        <v>144</v>
      </c>
      <c r="C948" s="1">
        <f t="shared" si="180"/>
        <v>2393</v>
      </c>
      <c r="D948" s="7">
        <f t="shared" si="182"/>
        <v>1</v>
      </c>
      <c r="E948" s="7">
        <f t="shared" si="183"/>
        <v>2</v>
      </c>
      <c r="F948" s="7">
        <f t="shared" si="184"/>
        <v>3</v>
      </c>
      <c r="G948" s="1">
        <f t="shared" ref="G948:G1011" si="185">MAX(N948:P948)-LARGE(N948:P948,2)</f>
        <v>276</v>
      </c>
      <c r="H948" s="2">
        <f t="shared" ref="H948:H1011" si="186">G948/C948</f>
        <v>0.11533639782699541</v>
      </c>
      <c r="I948" s="8"/>
      <c r="J948" s="2">
        <f t="shared" si="176"/>
        <v>0.4972837442540744</v>
      </c>
      <c r="K948" s="2">
        <f t="shared" si="177"/>
        <v>0.381947346427079</v>
      </c>
      <c r="L948" s="2">
        <f t="shared" si="178"/>
        <v>0.11032177183451734</v>
      </c>
      <c r="M948" s="2">
        <f t="shared" si="179"/>
        <v>1.0447137484329252E-2</v>
      </c>
      <c r="N948" s="1">
        <v>1190</v>
      </c>
      <c r="O948" s="1">
        <v>914</v>
      </c>
      <c r="P948" s="1">
        <v>264</v>
      </c>
      <c r="Q948" s="1">
        <v>0</v>
      </c>
      <c r="R948" s="1">
        <v>20</v>
      </c>
      <c r="S948" s="68"/>
      <c r="T948" s="1">
        <v>4</v>
      </c>
      <c r="U948" s="1">
        <v>1</v>
      </c>
      <c r="V948" s="1"/>
      <c r="W948" s="1">
        <v>0</v>
      </c>
      <c r="X948" s="1"/>
      <c r="Y948" s="1"/>
      <c r="Z948" s="1"/>
      <c r="AA948" s="1"/>
      <c r="AB948" s="1"/>
      <c r="AG948" t="str">
        <f t="shared" si="181"/>
        <v>Rutland</v>
      </c>
      <c r="AH948" s="10" t="s">
        <v>1371</v>
      </c>
      <c r="AI948" s="10">
        <v>3</v>
      </c>
      <c r="AJ948" s="7"/>
      <c r="AK948" s="130">
        <v>25</v>
      </c>
      <c r="AL948" s="131">
        <v>27</v>
      </c>
      <c r="AM948" s="131">
        <v>210</v>
      </c>
      <c r="AN948" s="133">
        <v>58825</v>
      </c>
      <c r="AO948">
        <f t="shared" ref="AO948:AO1011" si="187">AK948*1000+AL948</f>
        <v>25027</v>
      </c>
      <c r="AP948" t="s">
        <v>1579</v>
      </c>
    </row>
    <row r="949" spans="1:42" hidden="1" outlineLevel="1" x14ac:dyDescent="0.2">
      <c r="A949" s="69" t="s">
        <v>289</v>
      </c>
      <c r="B949" s="10" t="s">
        <v>144</v>
      </c>
      <c r="C949" s="1">
        <f t="shared" si="180"/>
        <v>15628</v>
      </c>
      <c r="D949" s="7">
        <f t="shared" si="182"/>
        <v>1</v>
      </c>
      <c r="E949" s="7">
        <f t="shared" si="183"/>
        <v>2</v>
      </c>
      <c r="F949" s="7">
        <f t="shared" si="184"/>
        <v>3</v>
      </c>
      <c r="G949" s="1">
        <f t="shared" si="185"/>
        <v>7006</v>
      </c>
      <c r="H949" s="2">
        <f t="shared" si="186"/>
        <v>0.44829792679805475</v>
      </c>
      <c r="I949" s="8"/>
      <c r="J949" s="2">
        <f t="shared" ref="J949:J1012" si="188">IF(C949=0,"-",N949/C949)</f>
        <v>0.66777578704888663</v>
      </c>
      <c r="K949" s="2">
        <f t="shared" ref="K949:K1012" si="189">IF(C949=0,"-",O949/C949)</f>
        <v>0.21947786025083185</v>
      </c>
      <c r="L949" s="2">
        <f t="shared" ref="L949:L1012" si="190">IF(C949=0,"-",P949/C949)</f>
        <v>9.5981571538264657E-2</v>
      </c>
      <c r="M949" s="2">
        <f t="shared" ref="M949:M1012" si="191">IF(C949=0,"-",(1-J949-K949-L949))</f>
        <v>1.6764781162016865E-2</v>
      </c>
      <c r="N949" s="1">
        <v>10436</v>
      </c>
      <c r="O949" s="1">
        <v>3430</v>
      </c>
      <c r="P949" s="1">
        <v>1500</v>
      </c>
      <c r="Q949" s="1">
        <v>0</v>
      </c>
      <c r="R949" s="1">
        <v>188</v>
      </c>
      <c r="S949" s="68"/>
      <c r="T949" s="1">
        <v>37</v>
      </c>
      <c r="U949" s="1">
        <v>23</v>
      </c>
      <c r="V949" s="1"/>
      <c r="W949" s="1">
        <v>14</v>
      </c>
      <c r="X949" s="1"/>
      <c r="Y949" s="1"/>
      <c r="Z949" s="1"/>
      <c r="AA949" s="1"/>
      <c r="AB949" s="1"/>
      <c r="AG949" t="str">
        <f t="shared" si="181"/>
        <v>Salem</v>
      </c>
      <c r="AH949" t="s">
        <v>1703</v>
      </c>
      <c r="AI949">
        <v>6</v>
      </c>
      <c r="AJ949" s="7"/>
      <c r="AK949" s="130">
        <v>25</v>
      </c>
      <c r="AL949" s="131">
        <v>9</v>
      </c>
      <c r="AM949" s="131">
        <v>140</v>
      </c>
      <c r="AN949" s="133">
        <v>59105</v>
      </c>
      <c r="AO949">
        <f t="shared" si="187"/>
        <v>25009</v>
      </c>
      <c r="AP949" t="s">
        <v>2331</v>
      </c>
    </row>
    <row r="950" spans="1:42" hidden="1" outlineLevel="1" x14ac:dyDescent="0.2">
      <c r="A950" s="69" t="s">
        <v>2208</v>
      </c>
      <c r="B950" s="10" t="s">
        <v>144</v>
      </c>
      <c r="C950" s="1">
        <f t="shared" si="180"/>
        <v>3039</v>
      </c>
      <c r="D950" s="7">
        <f t="shared" si="182"/>
        <v>1</v>
      </c>
      <c r="E950" s="7">
        <f t="shared" si="183"/>
        <v>2</v>
      </c>
      <c r="F950" s="7">
        <f t="shared" si="184"/>
        <v>3</v>
      </c>
      <c r="G950" s="1">
        <f t="shared" si="185"/>
        <v>945</v>
      </c>
      <c r="H950" s="2">
        <f t="shared" si="186"/>
        <v>0.31095755182625862</v>
      </c>
      <c r="I950" s="8"/>
      <c r="J950" s="2">
        <f t="shared" si="188"/>
        <v>0.58473181967752552</v>
      </c>
      <c r="K950" s="2">
        <f t="shared" si="189"/>
        <v>0.27377426785126685</v>
      </c>
      <c r="L950" s="2">
        <f t="shared" si="190"/>
        <v>0.13030602171767028</v>
      </c>
      <c r="M950" s="2">
        <f t="shared" si="191"/>
        <v>1.118789075353735E-2</v>
      </c>
      <c r="N950" s="1">
        <v>1777</v>
      </c>
      <c r="O950" s="1">
        <v>832</v>
      </c>
      <c r="P950" s="1">
        <v>396</v>
      </c>
      <c r="Q950" s="1">
        <v>5</v>
      </c>
      <c r="R950" s="1">
        <v>19</v>
      </c>
      <c r="S950" s="68"/>
      <c r="T950" s="1">
        <v>2</v>
      </c>
      <c r="U950" s="1">
        <v>3</v>
      </c>
      <c r="V950" s="1"/>
      <c r="W950" s="1">
        <v>5</v>
      </c>
      <c r="X950" s="1"/>
      <c r="Y950" s="1"/>
      <c r="Z950" s="1"/>
      <c r="AA950" s="1"/>
      <c r="AB950" s="1"/>
      <c r="AG950" t="str">
        <f t="shared" si="181"/>
        <v>Salisbury</v>
      </c>
      <c r="AH950" t="s">
        <v>1703</v>
      </c>
      <c r="AI950">
        <v>6</v>
      </c>
      <c r="AJ950" s="7"/>
      <c r="AK950" s="130">
        <v>25</v>
      </c>
      <c r="AL950" s="131">
        <v>9</v>
      </c>
      <c r="AM950" s="131">
        <v>145</v>
      </c>
      <c r="AN950" s="133">
        <v>59245</v>
      </c>
      <c r="AO950">
        <f t="shared" si="187"/>
        <v>25009</v>
      </c>
      <c r="AP950" t="s">
        <v>1579</v>
      </c>
    </row>
    <row r="951" spans="1:42" hidden="1" outlineLevel="1" x14ac:dyDescent="0.2">
      <c r="A951" s="69" t="s">
        <v>2097</v>
      </c>
      <c r="B951" s="10" t="s">
        <v>144</v>
      </c>
      <c r="C951" s="1">
        <f t="shared" si="180"/>
        <v>327</v>
      </c>
      <c r="D951" s="7">
        <f t="shared" si="182"/>
        <v>1</v>
      </c>
      <c r="E951" s="7">
        <f t="shared" si="183"/>
        <v>2</v>
      </c>
      <c r="F951" s="7">
        <f t="shared" si="184"/>
        <v>3</v>
      </c>
      <c r="G951" s="1">
        <f t="shared" si="185"/>
        <v>87</v>
      </c>
      <c r="H951" s="2">
        <f t="shared" si="186"/>
        <v>0.26605504587155965</v>
      </c>
      <c r="I951" s="8"/>
      <c r="J951" s="2">
        <f t="shared" si="188"/>
        <v>0.51376146788990829</v>
      </c>
      <c r="K951" s="2">
        <f t="shared" si="189"/>
        <v>0.24770642201834864</v>
      </c>
      <c r="L951" s="2">
        <f t="shared" si="190"/>
        <v>0.19266055045871561</v>
      </c>
      <c r="M951" s="2">
        <f t="shared" si="191"/>
        <v>4.587155963302747E-2</v>
      </c>
      <c r="N951" s="1">
        <v>168</v>
      </c>
      <c r="O951" s="1">
        <v>81</v>
      </c>
      <c r="P951" s="1">
        <v>63</v>
      </c>
      <c r="Q951" s="1">
        <v>0</v>
      </c>
      <c r="R951" s="1">
        <v>6</v>
      </c>
      <c r="S951" s="68"/>
      <c r="T951" s="1">
        <v>0</v>
      </c>
      <c r="U951" s="1">
        <v>0</v>
      </c>
      <c r="V951" s="1"/>
      <c r="W951" s="1">
        <v>9</v>
      </c>
      <c r="X951" s="1"/>
      <c r="Y951" s="1"/>
      <c r="Z951" s="1"/>
      <c r="AA951" s="1"/>
      <c r="AB951" s="1"/>
      <c r="AG951" t="str">
        <f t="shared" si="181"/>
        <v>Sandisfield</v>
      </c>
      <c r="AH951" t="s">
        <v>1296</v>
      </c>
      <c r="AI951">
        <v>1</v>
      </c>
      <c r="AJ951" s="7"/>
      <c r="AK951" s="130">
        <v>25</v>
      </c>
      <c r="AL951" s="131">
        <v>3</v>
      </c>
      <c r="AM951" s="131">
        <v>120</v>
      </c>
      <c r="AN951" s="133">
        <v>59665</v>
      </c>
      <c r="AO951">
        <f t="shared" si="187"/>
        <v>25003</v>
      </c>
      <c r="AP951" t="s">
        <v>1579</v>
      </c>
    </row>
    <row r="952" spans="1:42" hidden="1" outlineLevel="1" x14ac:dyDescent="0.2">
      <c r="A952" s="69" t="s">
        <v>2098</v>
      </c>
      <c r="B952" s="10" t="s">
        <v>144</v>
      </c>
      <c r="C952" s="1">
        <f t="shared" si="180"/>
        <v>9695</v>
      </c>
      <c r="D952" s="7">
        <f t="shared" si="182"/>
        <v>1</v>
      </c>
      <c r="E952" s="7">
        <f t="shared" si="183"/>
        <v>2</v>
      </c>
      <c r="F952" s="7">
        <f t="shared" si="184"/>
        <v>3</v>
      </c>
      <c r="G952" s="1">
        <f t="shared" si="185"/>
        <v>1102</v>
      </c>
      <c r="H952" s="2">
        <f t="shared" si="186"/>
        <v>0.11366683857658587</v>
      </c>
      <c r="I952" s="8"/>
      <c r="J952" s="2">
        <f t="shared" si="188"/>
        <v>0.50232078390923152</v>
      </c>
      <c r="K952" s="2">
        <f t="shared" si="189"/>
        <v>0.38865394533264569</v>
      </c>
      <c r="L952" s="2">
        <f t="shared" si="190"/>
        <v>9.7163486333161422E-2</v>
      </c>
      <c r="M952" s="2">
        <f t="shared" si="191"/>
        <v>1.1861784424961372E-2</v>
      </c>
      <c r="N952" s="1">
        <v>4870</v>
      </c>
      <c r="O952" s="1">
        <v>3768</v>
      </c>
      <c r="P952" s="1">
        <v>942</v>
      </c>
      <c r="Q952" s="1">
        <v>0</v>
      </c>
      <c r="R952" s="1">
        <v>59</v>
      </c>
      <c r="S952" s="68"/>
      <c r="T952" s="1">
        <v>8</v>
      </c>
      <c r="U952" s="1">
        <v>12</v>
      </c>
      <c r="V952" s="1"/>
      <c r="W952" s="1">
        <v>36</v>
      </c>
      <c r="X952" s="1"/>
      <c r="Y952" s="1"/>
      <c r="Z952" s="1"/>
      <c r="AA952" s="1"/>
      <c r="AB952" s="1"/>
      <c r="AG952" t="str">
        <f t="shared" si="181"/>
        <v>Sandwich</v>
      </c>
      <c r="AH952" t="s">
        <v>1073</v>
      </c>
      <c r="AI952">
        <v>10</v>
      </c>
      <c r="AJ952" s="7"/>
      <c r="AK952" s="130">
        <v>25</v>
      </c>
      <c r="AL952" s="131">
        <v>1</v>
      </c>
      <c r="AM952" s="131">
        <v>60</v>
      </c>
      <c r="AN952" s="133">
        <v>59735</v>
      </c>
      <c r="AO952">
        <f t="shared" si="187"/>
        <v>25001</v>
      </c>
      <c r="AP952" t="s">
        <v>1579</v>
      </c>
    </row>
    <row r="953" spans="1:42" hidden="1" outlineLevel="1" x14ac:dyDescent="0.2">
      <c r="A953" s="69" t="s">
        <v>2370</v>
      </c>
      <c r="B953" s="10" t="s">
        <v>144</v>
      </c>
      <c r="C953" s="1">
        <f t="shared" si="180"/>
        <v>12169</v>
      </c>
      <c r="D953" s="7">
        <f t="shared" si="182"/>
        <v>1</v>
      </c>
      <c r="E953" s="7">
        <f t="shared" si="183"/>
        <v>2</v>
      </c>
      <c r="F953" s="7">
        <f t="shared" si="184"/>
        <v>3</v>
      </c>
      <c r="G953" s="1">
        <f t="shared" si="185"/>
        <v>4061</v>
      </c>
      <c r="H953" s="2">
        <f t="shared" si="186"/>
        <v>0.33371682143150627</v>
      </c>
      <c r="I953" s="8"/>
      <c r="J953" s="2">
        <f t="shared" si="188"/>
        <v>0.60695209137973538</v>
      </c>
      <c r="K953" s="2">
        <f t="shared" si="189"/>
        <v>0.27323526994822911</v>
      </c>
      <c r="L953" s="2">
        <f t="shared" si="190"/>
        <v>0.10715753143232805</v>
      </c>
      <c r="M953" s="2">
        <f t="shared" si="191"/>
        <v>1.2655107239707461E-2</v>
      </c>
      <c r="N953" s="1">
        <v>7386</v>
      </c>
      <c r="O953" s="1">
        <v>3325</v>
      </c>
      <c r="P953" s="1">
        <v>1304</v>
      </c>
      <c r="Q953" s="1">
        <v>5</v>
      </c>
      <c r="R953" s="1">
        <v>104</v>
      </c>
      <c r="S953" s="68"/>
      <c r="T953" s="1">
        <v>23</v>
      </c>
      <c r="U953" s="1">
        <v>14</v>
      </c>
      <c r="V953" s="1"/>
      <c r="W953" s="1">
        <v>8</v>
      </c>
      <c r="X953" s="1"/>
      <c r="Y953" s="1"/>
      <c r="Z953" s="1"/>
      <c r="AA953" s="1"/>
      <c r="AB953" s="1"/>
      <c r="AG953" t="str">
        <f t="shared" si="181"/>
        <v>Saugus</v>
      </c>
      <c r="AH953" t="s">
        <v>1703</v>
      </c>
      <c r="AI953">
        <v>6</v>
      </c>
      <c r="AJ953" s="7"/>
      <c r="AK953" s="130">
        <v>25</v>
      </c>
      <c r="AL953" s="131">
        <v>9</v>
      </c>
      <c r="AM953" s="131">
        <v>150</v>
      </c>
      <c r="AN953" s="133">
        <v>60015</v>
      </c>
      <c r="AO953">
        <f t="shared" si="187"/>
        <v>25009</v>
      </c>
      <c r="AP953" t="s">
        <v>1579</v>
      </c>
    </row>
    <row r="954" spans="1:42" hidden="1" outlineLevel="1" x14ac:dyDescent="0.2">
      <c r="A954" s="69" t="s">
        <v>1439</v>
      </c>
      <c r="B954" s="10" t="s">
        <v>144</v>
      </c>
      <c r="C954" s="1">
        <f t="shared" si="180"/>
        <v>311</v>
      </c>
      <c r="D954" s="7">
        <f t="shared" si="182"/>
        <v>1</v>
      </c>
      <c r="E954" s="7">
        <f t="shared" si="183"/>
        <v>2</v>
      </c>
      <c r="F954" s="7">
        <f t="shared" si="184"/>
        <v>3</v>
      </c>
      <c r="G954" s="1">
        <f t="shared" si="185"/>
        <v>82</v>
      </c>
      <c r="H954" s="2">
        <f t="shared" si="186"/>
        <v>0.26366559485530544</v>
      </c>
      <c r="I954" s="8"/>
      <c r="J954" s="2">
        <f t="shared" si="188"/>
        <v>0.5112540192926045</v>
      </c>
      <c r="K954" s="2">
        <f t="shared" si="189"/>
        <v>0.24758842443729903</v>
      </c>
      <c r="L954" s="2">
        <f t="shared" si="190"/>
        <v>0.23794212218649519</v>
      </c>
      <c r="M954" s="2">
        <f t="shared" si="191"/>
        <v>3.2154340836012818E-3</v>
      </c>
      <c r="N954" s="1">
        <v>159</v>
      </c>
      <c r="O954" s="1">
        <v>77</v>
      </c>
      <c r="P954" s="1">
        <v>74</v>
      </c>
      <c r="Q954" s="1">
        <v>0</v>
      </c>
      <c r="R954" s="1">
        <v>0</v>
      </c>
      <c r="S954" s="68"/>
      <c r="T954" s="1">
        <v>0</v>
      </c>
      <c r="U954" s="1">
        <v>0</v>
      </c>
      <c r="V954" s="1"/>
      <c r="W954" s="1">
        <v>1</v>
      </c>
      <c r="X954" s="1"/>
      <c r="Y954" s="1"/>
      <c r="Z954" s="1"/>
      <c r="AA954" s="1"/>
      <c r="AB954" s="1"/>
      <c r="AG954" t="str">
        <f t="shared" si="181"/>
        <v>Savoy</v>
      </c>
      <c r="AH954" t="s">
        <v>1296</v>
      </c>
      <c r="AI954">
        <v>1</v>
      </c>
      <c r="AJ954" s="7"/>
      <c r="AK954" s="130">
        <v>25</v>
      </c>
      <c r="AL954" s="131">
        <v>3</v>
      </c>
      <c r="AM954" s="131">
        <v>125</v>
      </c>
      <c r="AN954" s="133">
        <v>60225</v>
      </c>
      <c r="AO954">
        <f t="shared" si="187"/>
        <v>25003</v>
      </c>
      <c r="AP954" t="s">
        <v>1579</v>
      </c>
    </row>
    <row r="955" spans="1:42" hidden="1" outlineLevel="1" x14ac:dyDescent="0.2">
      <c r="A955" s="69" t="s">
        <v>1207</v>
      </c>
      <c r="B955" s="10" t="s">
        <v>144</v>
      </c>
      <c r="C955" s="1">
        <f t="shared" si="180"/>
        <v>9788</v>
      </c>
      <c r="D955" s="7">
        <f t="shared" si="182"/>
        <v>1</v>
      </c>
      <c r="E955" s="7">
        <f t="shared" si="183"/>
        <v>2</v>
      </c>
      <c r="F955" s="7">
        <f t="shared" si="184"/>
        <v>3</v>
      </c>
      <c r="G955" s="1">
        <f t="shared" si="185"/>
        <v>1448</v>
      </c>
      <c r="H955" s="2">
        <f t="shared" si="186"/>
        <v>0.14793624846751124</v>
      </c>
      <c r="I955" s="8"/>
      <c r="J955" s="2">
        <f t="shared" si="188"/>
        <v>0.52533714752758476</v>
      </c>
      <c r="K955" s="2">
        <f t="shared" si="189"/>
        <v>0.37740089906007357</v>
      </c>
      <c r="L955" s="2">
        <f t="shared" si="190"/>
        <v>7.9995913363302001E-2</v>
      </c>
      <c r="M955" s="2">
        <f t="shared" si="191"/>
        <v>1.7266040049039671E-2</v>
      </c>
      <c r="N955" s="1">
        <v>5142</v>
      </c>
      <c r="O955" s="1">
        <v>3694</v>
      </c>
      <c r="P955" s="1">
        <v>783</v>
      </c>
      <c r="Q955" s="1">
        <v>30</v>
      </c>
      <c r="R955" s="1">
        <v>94</v>
      </c>
      <c r="S955" s="68"/>
      <c r="T955" s="1">
        <v>15</v>
      </c>
      <c r="U955" s="1">
        <v>3</v>
      </c>
      <c r="V955" s="1"/>
      <c r="W955" s="1">
        <v>27</v>
      </c>
      <c r="X955" s="1"/>
      <c r="Y955" s="1"/>
      <c r="Z955" s="1"/>
      <c r="AA955" s="1"/>
      <c r="AB955" s="1"/>
      <c r="AG955" t="str">
        <f t="shared" si="181"/>
        <v>Scituate</v>
      </c>
      <c r="AH955" t="s">
        <v>2019</v>
      </c>
      <c r="AI955">
        <v>10</v>
      </c>
      <c r="AJ955" s="7"/>
      <c r="AK955" s="130">
        <v>25</v>
      </c>
      <c r="AL955" s="131">
        <v>23</v>
      </c>
      <c r="AM955" s="131">
        <v>120</v>
      </c>
      <c r="AN955" s="133">
        <v>60330</v>
      </c>
      <c r="AO955">
        <f t="shared" si="187"/>
        <v>25023</v>
      </c>
      <c r="AP955" t="s">
        <v>1579</v>
      </c>
    </row>
    <row r="956" spans="1:42" hidden="1" outlineLevel="1" x14ac:dyDescent="0.2">
      <c r="A956" s="69" t="s">
        <v>1081</v>
      </c>
      <c r="B956" s="10" t="s">
        <v>144</v>
      </c>
      <c r="C956" s="1">
        <f t="shared" si="180"/>
        <v>6168</v>
      </c>
      <c r="D956" s="7">
        <f t="shared" si="182"/>
        <v>1</v>
      </c>
      <c r="E956" s="7">
        <f t="shared" si="183"/>
        <v>2</v>
      </c>
      <c r="F956" s="7">
        <f t="shared" si="184"/>
        <v>3</v>
      </c>
      <c r="G956" s="1">
        <f t="shared" si="185"/>
        <v>1509</v>
      </c>
      <c r="H956" s="2">
        <f t="shared" si="186"/>
        <v>0.24464980544747081</v>
      </c>
      <c r="I956" s="8"/>
      <c r="J956" s="2">
        <f t="shared" si="188"/>
        <v>0.55966277561608302</v>
      </c>
      <c r="K956" s="2">
        <f t="shared" si="189"/>
        <v>0.31501297016861218</v>
      </c>
      <c r="L956" s="2">
        <f t="shared" si="190"/>
        <v>0.11559662775616084</v>
      </c>
      <c r="M956" s="2">
        <f t="shared" si="191"/>
        <v>9.7276264591439621E-3</v>
      </c>
      <c r="N956" s="1">
        <v>3452</v>
      </c>
      <c r="O956" s="1">
        <v>1943</v>
      </c>
      <c r="P956" s="1">
        <v>713</v>
      </c>
      <c r="Q956" s="1">
        <v>0</v>
      </c>
      <c r="R956" s="1">
        <v>27</v>
      </c>
      <c r="S956" s="68"/>
      <c r="T956" s="1">
        <v>10</v>
      </c>
      <c r="U956" s="1">
        <v>3</v>
      </c>
      <c r="V956" s="1"/>
      <c r="W956" s="1">
        <v>20</v>
      </c>
      <c r="X956" s="1"/>
      <c r="Y956" s="1"/>
      <c r="Z956" s="1"/>
      <c r="AA956" s="1"/>
      <c r="AB956" s="1"/>
      <c r="AG956" t="str">
        <f t="shared" si="181"/>
        <v>Seekonk</v>
      </c>
      <c r="AH956" t="s">
        <v>776</v>
      </c>
      <c r="AI956">
        <v>3</v>
      </c>
      <c r="AJ956" s="7"/>
      <c r="AK956" s="130">
        <v>25</v>
      </c>
      <c r="AL956" s="131">
        <v>5</v>
      </c>
      <c r="AM956" s="131">
        <v>80</v>
      </c>
      <c r="AN956" s="133">
        <v>60645</v>
      </c>
      <c r="AO956">
        <f t="shared" si="187"/>
        <v>25005</v>
      </c>
      <c r="AP956" t="s">
        <v>1579</v>
      </c>
    </row>
    <row r="957" spans="1:42" hidden="1" outlineLevel="1" x14ac:dyDescent="0.2">
      <c r="A957" s="69" t="s">
        <v>2594</v>
      </c>
      <c r="B957" s="10" t="s">
        <v>144</v>
      </c>
      <c r="C957" s="1">
        <f t="shared" si="180"/>
        <v>8973</v>
      </c>
      <c r="D957" s="7">
        <f t="shared" si="182"/>
        <v>1</v>
      </c>
      <c r="E957" s="7">
        <f t="shared" si="183"/>
        <v>2</v>
      </c>
      <c r="F957" s="7">
        <f t="shared" si="184"/>
        <v>3</v>
      </c>
      <c r="G957" s="1">
        <f t="shared" si="185"/>
        <v>4533</v>
      </c>
      <c r="H957" s="2">
        <f t="shared" si="186"/>
        <v>0.50518221330658641</v>
      </c>
      <c r="I957" s="8"/>
      <c r="J957" s="2">
        <f t="shared" si="188"/>
        <v>0.71748579070544971</v>
      </c>
      <c r="K957" s="2">
        <f t="shared" si="189"/>
        <v>0.21230357739886327</v>
      </c>
      <c r="L957" s="2">
        <f t="shared" si="190"/>
        <v>5.2825142092945504E-2</v>
      </c>
      <c r="M957" s="2">
        <f t="shared" si="191"/>
        <v>1.7385489802741516E-2</v>
      </c>
      <c r="N957" s="1">
        <v>6438</v>
      </c>
      <c r="O957" s="1">
        <v>1905</v>
      </c>
      <c r="P957" s="1">
        <v>474</v>
      </c>
      <c r="Q957" s="1">
        <v>35</v>
      </c>
      <c r="R957" s="1">
        <v>88</v>
      </c>
      <c r="S957" s="68"/>
      <c r="T957" s="1">
        <v>20</v>
      </c>
      <c r="U957" s="1">
        <v>13</v>
      </c>
      <c r="V957" s="1"/>
      <c r="W957" s="1">
        <v>0</v>
      </c>
      <c r="X957" s="1"/>
      <c r="Y957" s="1"/>
      <c r="Z957" s="1"/>
      <c r="AA957" s="1"/>
      <c r="AB957" s="1"/>
      <c r="AG957" t="str">
        <f t="shared" si="181"/>
        <v>Sharon</v>
      </c>
      <c r="AH957" t="s">
        <v>345</v>
      </c>
      <c r="AI957">
        <v>4</v>
      </c>
      <c r="AJ957" s="7"/>
      <c r="AK957" s="130">
        <v>25</v>
      </c>
      <c r="AL957" s="131">
        <v>21</v>
      </c>
      <c r="AM957" s="131">
        <v>110</v>
      </c>
      <c r="AN957" s="133">
        <v>60785</v>
      </c>
      <c r="AO957">
        <f t="shared" si="187"/>
        <v>25021</v>
      </c>
      <c r="AP957" t="s">
        <v>1579</v>
      </c>
    </row>
    <row r="958" spans="1:42" hidden="1" outlineLevel="1" x14ac:dyDescent="0.2">
      <c r="A958" s="69" t="s">
        <v>2841</v>
      </c>
      <c r="B958" s="10" t="s">
        <v>144</v>
      </c>
      <c r="C958" s="1">
        <f t="shared" si="180"/>
        <v>1553</v>
      </c>
      <c r="D958" s="7">
        <f t="shared" si="182"/>
        <v>1</v>
      </c>
      <c r="E958" s="7">
        <f t="shared" si="183"/>
        <v>2</v>
      </c>
      <c r="F958" s="7">
        <f t="shared" si="184"/>
        <v>3</v>
      </c>
      <c r="G958" s="1">
        <f t="shared" si="185"/>
        <v>364</v>
      </c>
      <c r="H958" s="2">
        <f t="shared" si="186"/>
        <v>0.23438506117192531</v>
      </c>
      <c r="I958" s="8"/>
      <c r="J958" s="2">
        <f t="shared" si="188"/>
        <v>0.54153251770766264</v>
      </c>
      <c r="K958" s="2">
        <f t="shared" si="189"/>
        <v>0.30714745653573727</v>
      </c>
      <c r="L958" s="2">
        <f t="shared" si="190"/>
        <v>0.12685125563425628</v>
      </c>
      <c r="M958" s="2">
        <f t="shared" si="191"/>
        <v>2.4468770122343803E-2</v>
      </c>
      <c r="N958" s="1">
        <v>841</v>
      </c>
      <c r="O958" s="1">
        <v>477</v>
      </c>
      <c r="P958" s="1">
        <v>197</v>
      </c>
      <c r="Q958" s="1">
        <v>0</v>
      </c>
      <c r="R958" s="1">
        <v>11</v>
      </c>
      <c r="S958" s="68"/>
      <c r="T958" s="1">
        <v>3</v>
      </c>
      <c r="U958" s="1">
        <v>0</v>
      </c>
      <c r="V958" s="1"/>
      <c r="W958" s="1">
        <v>24</v>
      </c>
      <c r="X958" s="1"/>
      <c r="Y958" s="1"/>
      <c r="Z958" s="1"/>
      <c r="AA958" s="1"/>
      <c r="AB958" s="1"/>
      <c r="AG958" t="str">
        <f t="shared" si="181"/>
        <v>Sheffield</v>
      </c>
      <c r="AH958" t="s">
        <v>1296</v>
      </c>
      <c r="AI958">
        <v>1</v>
      </c>
      <c r="AJ958" s="7"/>
      <c r="AK958" s="130">
        <v>25</v>
      </c>
      <c r="AL958" s="131">
        <v>3</v>
      </c>
      <c r="AM958" s="131">
        <v>130</v>
      </c>
      <c r="AN958" s="133">
        <v>61065</v>
      </c>
      <c r="AO958">
        <f t="shared" si="187"/>
        <v>25003</v>
      </c>
      <c r="AP958" t="s">
        <v>1579</v>
      </c>
    </row>
    <row r="959" spans="1:42" hidden="1" outlineLevel="1" x14ac:dyDescent="0.2">
      <c r="A959" s="69" t="s">
        <v>2842</v>
      </c>
      <c r="B959" s="10" t="s">
        <v>144</v>
      </c>
      <c r="C959" s="1">
        <f t="shared" ref="C959:C1022" si="192">SUM(N959:AE959)</f>
        <v>976</v>
      </c>
      <c r="D959" s="7">
        <f t="shared" si="182"/>
        <v>1</v>
      </c>
      <c r="E959" s="7">
        <f t="shared" si="183"/>
        <v>2</v>
      </c>
      <c r="F959" s="7">
        <f t="shared" si="184"/>
        <v>3</v>
      </c>
      <c r="G959" s="1">
        <f t="shared" si="185"/>
        <v>268</v>
      </c>
      <c r="H959" s="2">
        <f t="shared" si="186"/>
        <v>0.27459016393442626</v>
      </c>
      <c r="I959" s="8"/>
      <c r="J959" s="2">
        <f t="shared" si="188"/>
        <v>0.57069672131147542</v>
      </c>
      <c r="K959" s="2">
        <f t="shared" si="189"/>
        <v>0.29610655737704916</v>
      </c>
      <c r="L959" s="2">
        <f t="shared" si="190"/>
        <v>0.10245901639344263</v>
      </c>
      <c r="M959" s="2">
        <f t="shared" si="191"/>
        <v>3.0737704918032793E-2</v>
      </c>
      <c r="N959" s="1">
        <v>557</v>
      </c>
      <c r="O959" s="1">
        <v>289</v>
      </c>
      <c r="P959" s="1">
        <v>100</v>
      </c>
      <c r="Q959" s="1">
        <v>16</v>
      </c>
      <c r="R959" s="1">
        <v>7</v>
      </c>
      <c r="S959" s="68"/>
      <c r="T959" s="1">
        <v>5</v>
      </c>
      <c r="U959" s="1">
        <v>2</v>
      </c>
      <c r="V959" s="1"/>
      <c r="W959" s="1">
        <v>0</v>
      </c>
      <c r="X959" s="1"/>
      <c r="Y959" s="1"/>
      <c r="Z959" s="1"/>
      <c r="AA959" s="1"/>
      <c r="AB959" s="1"/>
      <c r="AG959" t="str">
        <f t="shared" si="181"/>
        <v>Shelburne</v>
      </c>
      <c r="AH959" t="s">
        <v>2231</v>
      </c>
      <c r="AI959">
        <v>1</v>
      </c>
      <c r="AJ959" s="7"/>
      <c r="AK959" s="130">
        <v>25</v>
      </c>
      <c r="AL959" s="131">
        <v>11</v>
      </c>
      <c r="AM959" s="131">
        <v>105</v>
      </c>
      <c r="AN959" s="133">
        <v>61135</v>
      </c>
      <c r="AO959">
        <f t="shared" si="187"/>
        <v>25011</v>
      </c>
      <c r="AP959" t="s">
        <v>1579</v>
      </c>
    </row>
    <row r="960" spans="1:42" hidden="1" outlineLevel="1" x14ac:dyDescent="0.2">
      <c r="A960" s="69" t="s">
        <v>2395</v>
      </c>
      <c r="B960" s="10" t="s">
        <v>144</v>
      </c>
      <c r="C960" s="1">
        <f t="shared" si="192"/>
        <v>2526</v>
      </c>
      <c r="D960" s="7">
        <f t="shared" si="182"/>
        <v>2</v>
      </c>
      <c r="E960" s="7">
        <f t="shared" si="183"/>
        <v>1</v>
      </c>
      <c r="F960" s="7">
        <f t="shared" si="184"/>
        <v>3</v>
      </c>
      <c r="G960" s="1">
        <f t="shared" si="185"/>
        <v>1</v>
      </c>
      <c r="H960" s="2">
        <f t="shared" si="186"/>
        <v>3.9588281868566902E-4</v>
      </c>
      <c r="I960" s="8"/>
      <c r="J960" s="2">
        <f t="shared" si="188"/>
        <v>0.45961995249406173</v>
      </c>
      <c r="K960" s="2">
        <f t="shared" si="189"/>
        <v>0.46001583531274742</v>
      </c>
      <c r="L960" s="2">
        <f t="shared" si="190"/>
        <v>5.1464766429136978E-2</v>
      </c>
      <c r="M960" s="2">
        <f t="shared" si="191"/>
        <v>2.8899445764053865E-2</v>
      </c>
      <c r="N960" s="1">
        <v>1161</v>
      </c>
      <c r="O960" s="1">
        <v>1162</v>
      </c>
      <c r="P960" s="1">
        <v>130</v>
      </c>
      <c r="Q960" s="1">
        <v>0</v>
      </c>
      <c r="R960" s="1">
        <v>32</v>
      </c>
      <c r="S960" s="68"/>
      <c r="T960" s="1">
        <v>14</v>
      </c>
      <c r="U960" s="1">
        <v>11</v>
      </c>
      <c r="V960" s="1"/>
      <c r="W960" s="1">
        <v>16</v>
      </c>
      <c r="X960" s="1"/>
      <c r="Y960" s="1"/>
      <c r="Z960" s="1"/>
      <c r="AA960" s="1"/>
      <c r="AB960" s="1"/>
      <c r="AG960" t="str">
        <f t="shared" ref="AG960:AG1023" si="193">A960</f>
        <v>Sherborn</v>
      </c>
      <c r="AH960" t="s">
        <v>1664</v>
      </c>
      <c r="AI960">
        <v>4</v>
      </c>
      <c r="AJ960" s="7"/>
      <c r="AK960" s="130">
        <v>25</v>
      </c>
      <c r="AL960" s="131">
        <v>17</v>
      </c>
      <c r="AM960" s="131">
        <v>185</v>
      </c>
      <c r="AN960" s="133">
        <v>61380</v>
      </c>
      <c r="AO960">
        <f t="shared" si="187"/>
        <v>25017</v>
      </c>
      <c r="AP960" t="s">
        <v>1579</v>
      </c>
    </row>
    <row r="961" spans="1:42" hidden="1" outlineLevel="1" x14ac:dyDescent="0.2">
      <c r="A961" s="69" t="s">
        <v>2410</v>
      </c>
      <c r="B961" s="10" t="s">
        <v>144</v>
      </c>
      <c r="C961" s="1">
        <f t="shared" si="192"/>
        <v>2320</v>
      </c>
      <c r="D961" s="7">
        <f t="shared" si="182"/>
        <v>1</v>
      </c>
      <c r="E961" s="7">
        <f t="shared" si="183"/>
        <v>2</v>
      </c>
      <c r="F961" s="7">
        <f t="shared" si="184"/>
        <v>3</v>
      </c>
      <c r="G961" s="1">
        <f t="shared" si="185"/>
        <v>515</v>
      </c>
      <c r="H961" s="2">
        <f t="shared" si="186"/>
        <v>0.22198275862068967</v>
      </c>
      <c r="I961" s="8"/>
      <c r="J961" s="2">
        <f t="shared" si="188"/>
        <v>0.54267241379310349</v>
      </c>
      <c r="K961" s="2">
        <f t="shared" si="189"/>
        <v>0.32068965517241377</v>
      </c>
      <c r="L961" s="2">
        <f t="shared" si="190"/>
        <v>0.1103448275862069</v>
      </c>
      <c r="M961" s="2">
        <f t="shared" si="191"/>
        <v>2.6293103448275845E-2</v>
      </c>
      <c r="N961" s="1">
        <v>1259</v>
      </c>
      <c r="O961" s="1">
        <v>744</v>
      </c>
      <c r="P961" s="1">
        <v>256</v>
      </c>
      <c r="Q961" s="1">
        <v>0</v>
      </c>
      <c r="R961" s="1">
        <v>17</v>
      </c>
      <c r="S961" s="68"/>
      <c r="T961" s="1">
        <v>26</v>
      </c>
      <c r="U961" s="1">
        <v>5</v>
      </c>
      <c r="V961" s="1"/>
      <c r="W961" s="1">
        <v>13</v>
      </c>
      <c r="X961" s="1"/>
      <c r="Y961" s="1"/>
      <c r="Z961" s="1"/>
      <c r="AA961" s="1"/>
      <c r="AB961" s="1"/>
      <c r="AG961" t="str">
        <f t="shared" si="193"/>
        <v>Shirley</v>
      </c>
      <c r="AH961" t="s">
        <v>1664</v>
      </c>
      <c r="AI961">
        <v>5</v>
      </c>
      <c r="AJ961" s="7"/>
      <c r="AK961" s="130">
        <v>25</v>
      </c>
      <c r="AL961" s="131">
        <v>17</v>
      </c>
      <c r="AM961" s="131">
        <v>190</v>
      </c>
      <c r="AN961" s="133">
        <v>61590</v>
      </c>
      <c r="AO961">
        <f t="shared" si="187"/>
        <v>25017</v>
      </c>
      <c r="AP961" t="s">
        <v>1579</v>
      </c>
    </row>
    <row r="962" spans="1:42" hidden="1" outlineLevel="1" x14ac:dyDescent="0.2">
      <c r="A962" s="69" t="s">
        <v>2836</v>
      </c>
      <c r="B962" s="10" t="s">
        <v>144</v>
      </c>
      <c r="C962" s="1">
        <f t="shared" si="192"/>
        <v>13917</v>
      </c>
      <c r="D962" s="7">
        <f t="shared" si="182"/>
        <v>1</v>
      </c>
      <c r="E962" s="7">
        <f t="shared" si="183"/>
        <v>2</v>
      </c>
      <c r="F962" s="7">
        <f t="shared" si="184"/>
        <v>3</v>
      </c>
      <c r="G962" s="1">
        <f t="shared" si="185"/>
        <v>2800</v>
      </c>
      <c r="H962" s="2">
        <f t="shared" si="186"/>
        <v>0.20119278580153768</v>
      </c>
      <c r="I962" s="8"/>
      <c r="J962" s="2">
        <f t="shared" si="188"/>
        <v>0.5536394337860171</v>
      </c>
      <c r="K962" s="2">
        <f t="shared" si="189"/>
        <v>0.35244664798447939</v>
      </c>
      <c r="L962" s="2">
        <f t="shared" si="190"/>
        <v>8.2848315010418908E-2</v>
      </c>
      <c r="M962" s="2">
        <f t="shared" si="191"/>
        <v>1.1065603219084605E-2</v>
      </c>
      <c r="N962" s="1">
        <v>7705</v>
      </c>
      <c r="O962" s="1">
        <v>4905</v>
      </c>
      <c r="P962" s="1">
        <v>1153</v>
      </c>
      <c r="Q962" s="1">
        <v>0</v>
      </c>
      <c r="R962" s="1">
        <v>90</v>
      </c>
      <c r="S962" s="68"/>
      <c r="T962" s="1">
        <v>27</v>
      </c>
      <c r="U962" s="1">
        <v>3</v>
      </c>
      <c r="V962" s="1"/>
      <c r="W962" s="1">
        <v>34</v>
      </c>
      <c r="X962" s="1"/>
      <c r="Y962" s="1"/>
      <c r="Z962" s="1"/>
      <c r="AA962" s="1"/>
      <c r="AB962" s="1"/>
      <c r="AG962" t="str">
        <f t="shared" si="193"/>
        <v>Shrewsbury</v>
      </c>
      <c r="AH962" s="10" t="s">
        <v>1371</v>
      </c>
      <c r="AI962" s="10">
        <v>3</v>
      </c>
      <c r="AJ962" s="7"/>
      <c r="AK962" s="130">
        <v>25</v>
      </c>
      <c r="AL962" s="131">
        <v>27</v>
      </c>
      <c r="AM962" s="131">
        <v>215</v>
      </c>
      <c r="AN962" s="133">
        <v>61800</v>
      </c>
      <c r="AO962">
        <f t="shared" si="187"/>
        <v>25027</v>
      </c>
      <c r="AP962" t="s">
        <v>1579</v>
      </c>
    </row>
    <row r="963" spans="1:42" hidden="1" outlineLevel="1" x14ac:dyDescent="0.2">
      <c r="A963" s="69" t="s">
        <v>2977</v>
      </c>
      <c r="B963" s="10" t="s">
        <v>144</v>
      </c>
      <c r="C963" s="1">
        <f t="shared" si="192"/>
        <v>959</v>
      </c>
      <c r="D963" s="7">
        <f t="shared" si="182"/>
        <v>1</v>
      </c>
      <c r="E963" s="7">
        <f t="shared" si="183"/>
        <v>2</v>
      </c>
      <c r="F963" s="7">
        <f t="shared" si="184"/>
        <v>3</v>
      </c>
      <c r="G963" s="1">
        <f t="shared" si="185"/>
        <v>543</v>
      </c>
      <c r="H963" s="2">
        <f t="shared" si="186"/>
        <v>0.56621480709071947</v>
      </c>
      <c r="I963" s="8"/>
      <c r="J963" s="2">
        <f t="shared" si="188"/>
        <v>0.71115745568300315</v>
      </c>
      <c r="K963" s="2">
        <f t="shared" si="189"/>
        <v>0.14494264859228362</v>
      </c>
      <c r="L963" s="2">
        <f t="shared" si="190"/>
        <v>7.1949947862356617E-2</v>
      </c>
      <c r="M963" s="2">
        <f t="shared" si="191"/>
        <v>7.1949947862356617E-2</v>
      </c>
      <c r="N963" s="1">
        <v>682</v>
      </c>
      <c r="O963" s="1">
        <v>139</v>
      </c>
      <c r="P963" s="1">
        <v>69</v>
      </c>
      <c r="Q963" s="1">
        <v>48</v>
      </c>
      <c r="R963" s="1">
        <v>13</v>
      </c>
      <c r="S963" s="68"/>
      <c r="T963" s="1">
        <v>5</v>
      </c>
      <c r="U963" s="1">
        <v>2</v>
      </c>
      <c r="V963" s="1"/>
      <c r="W963" s="1">
        <v>1</v>
      </c>
      <c r="X963" s="1"/>
      <c r="Y963" s="1"/>
      <c r="Z963" s="1"/>
      <c r="AA963" s="1"/>
      <c r="AB963" s="1"/>
      <c r="AG963" t="str">
        <f t="shared" si="193"/>
        <v>Shutesbury</v>
      </c>
      <c r="AH963" t="s">
        <v>2231</v>
      </c>
      <c r="AI963">
        <v>1</v>
      </c>
      <c r="AJ963" s="7"/>
      <c r="AK963" s="130">
        <v>25</v>
      </c>
      <c r="AL963" s="131">
        <v>11</v>
      </c>
      <c r="AM963" s="131">
        <v>110</v>
      </c>
      <c r="AN963" s="133">
        <v>61905</v>
      </c>
      <c r="AO963">
        <f t="shared" si="187"/>
        <v>25011</v>
      </c>
      <c r="AP963" t="s">
        <v>1579</v>
      </c>
    </row>
    <row r="964" spans="1:42" hidden="1" outlineLevel="1" x14ac:dyDescent="0.2">
      <c r="A964" s="69" t="s">
        <v>2138</v>
      </c>
      <c r="B964" s="10" t="s">
        <v>144</v>
      </c>
      <c r="C964" s="1">
        <f t="shared" si="192"/>
        <v>9156</v>
      </c>
      <c r="D964" s="7">
        <f t="shared" si="182"/>
        <v>1</v>
      </c>
      <c r="E964" s="7">
        <f t="shared" si="183"/>
        <v>2</v>
      </c>
      <c r="F964" s="7">
        <f t="shared" si="184"/>
        <v>3</v>
      </c>
      <c r="G964" s="1">
        <f t="shared" si="185"/>
        <v>4032</v>
      </c>
      <c r="H964" s="2">
        <f t="shared" si="186"/>
        <v>0.44036697247706424</v>
      </c>
      <c r="I964" s="8"/>
      <c r="J964" s="2">
        <f t="shared" si="188"/>
        <v>0.66524683267802531</v>
      </c>
      <c r="K964" s="2">
        <f t="shared" si="189"/>
        <v>0.22487986020096112</v>
      </c>
      <c r="L964" s="2">
        <f t="shared" si="190"/>
        <v>0.10037134119702927</v>
      </c>
      <c r="M964" s="2">
        <f t="shared" si="191"/>
        <v>9.501965923984293E-3</v>
      </c>
      <c r="N964" s="1">
        <v>6091</v>
      </c>
      <c r="O964" s="1">
        <v>2059</v>
      </c>
      <c r="P964" s="1">
        <v>919</v>
      </c>
      <c r="Q964" s="1">
        <v>8</v>
      </c>
      <c r="R964" s="1">
        <v>32</v>
      </c>
      <c r="S964" s="68"/>
      <c r="T964" s="1">
        <v>7</v>
      </c>
      <c r="U964" s="1">
        <v>7</v>
      </c>
      <c r="V964" s="1"/>
      <c r="W964" s="1">
        <v>33</v>
      </c>
      <c r="X964" s="1"/>
      <c r="Y964" s="1"/>
      <c r="Z964" s="1"/>
      <c r="AA964" s="1"/>
      <c r="AB964" s="1"/>
      <c r="AG964" t="str">
        <f t="shared" si="193"/>
        <v>Somerset</v>
      </c>
      <c r="AH964" t="s">
        <v>776</v>
      </c>
      <c r="AI964">
        <v>3</v>
      </c>
      <c r="AJ964" s="7"/>
      <c r="AK964" s="130">
        <v>25</v>
      </c>
      <c r="AL964" s="131">
        <v>5</v>
      </c>
      <c r="AM964" s="131">
        <v>85</v>
      </c>
      <c r="AN964" s="133">
        <v>62430</v>
      </c>
      <c r="AO964">
        <f t="shared" si="187"/>
        <v>25005</v>
      </c>
      <c r="AP964" t="s">
        <v>1579</v>
      </c>
    </row>
    <row r="965" spans="1:42" hidden="1" outlineLevel="1" x14ac:dyDescent="0.2">
      <c r="A965" s="69" t="s">
        <v>2690</v>
      </c>
      <c r="B965" s="10" t="s">
        <v>144</v>
      </c>
      <c r="C965" s="1">
        <f t="shared" si="192"/>
        <v>26661</v>
      </c>
      <c r="D965" s="7">
        <f t="shared" si="182"/>
        <v>1</v>
      </c>
      <c r="E965" s="7">
        <f t="shared" si="183"/>
        <v>2</v>
      </c>
      <c r="F965" s="7">
        <f t="shared" si="184"/>
        <v>3</v>
      </c>
      <c r="G965" s="1">
        <f t="shared" si="185"/>
        <v>16223</v>
      </c>
      <c r="H965" s="2">
        <f t="shared" si="186"/>
        <v>0.60849180450845808</v>
      </c>
      <c r="I965" s="8"/>
      <c r="J965" s="2">
        <f t="shared" si="188"/>
        <v>0.75788605078579196</v>
      </c>
      <c r="K965" s="2">
        <f t="shared" si="189"/>
        <v>0.14939424627733394</v>
      </c>
      <c r="L965" s="2">
        <f t="shared" si="190"/>
        <v>5.4574096995611568E-2</v>
      </c>
      <c r="M965" s="2">
        <f t="shared" si="191"/>
        <v>3.8145605941262525E-2</v>
      </c>
      <c r="N965" s="1">
        <v>20206</v>
      </c>
      <c r="O965" s="1">
        <v>3983</v>
      </c>
      <c r="P965" s="1">
        <v>1455</v>
      </c>
      <c r="Q965" s="1">
        <v>332</v>
      </c>
      <c r="R965" s="1">
        <v>272</v>
      </c>
      <c r="S965" s="68"/>
      <c r="T965" s="1">
        <v>84</v>
      </c>
      <c r="U965" s="1">
        <v>120</v>
      </c>
      <c r="V965" s="1"/>
      <c r="W965" s="1">
        <v>203</v>
      </c>
      <c r="X965" s="1"/>
      <c r="Y965" s="1"/>
      <c r="Z965" s="1"/>
      <c r="AA965" s="1"/>
      <c r="AB965" s="1">
        <v>6</v>
      </c>
      <c r="AG965" t="str">
        <f t="shared" si="193"/>
        <v>Somerville</v>
      </c>
      <c r="AH965" t="s">
        <v>1664</v>
      </c>
      <c r="AI965">
        <v>8</v>
      </c>
      <c r="AJ965" s="7"/>
      <c r="AK965" s="130">
        <v>25</v>
      </c>
      <c r="AL965" s="131">
        <v>17</v>
      </c>
      <c r="AM965" s="131">
        <v>195</v>
      </c>
      <c r="AN965" s="133">
        <v>62535</v>
      </c>
      <c r="AO965">
        <f t="shared" si="187"/>
        <v>25017</v>
      </c>
      <c r="AP965" t="s">
        <v>2331</v>
      </c>
    </row>
    <row r="966" spans="1:42" hidden="1" outlineLevel="1" x14ac:dyDescent="0.2">
      <c r="A966" s="69" t="s">
        <v>1551</v>
      </c>
      <c r="B966" s="10" t="s">
        <v>144</v>
      </c>
      <c r="C966" s="1">
        <f t="shared" si="192"/>
        <v>7595</v>
      </c>
      <c r="D966" s="7">
        <f t="shared" si="182"/>
        <v>1</v>
      </c>
      <c r="E966" s="7">
        <f t="shared" si="183"/>
        <v>2</v>
      </c>
      <c r="F966" s="7">
        <f t="shared" si="184"/>
        <v>3</v>
      </c>
      <c r="G966" s="1">
        <f t="shared" si="185"/>
        <v>2223</v>
      </c>
      <c r="H966" s="2">
        <f t="shared" si="186"/>
        <v>0.29269256089532586</v>
      </c>
      <c r="I966" s="8"/>
      <c r="J966" s="2">
        <f t="shared" si="188"/>
        <v>0.58683344305464125</v>
      </c>
      <c r="K966" s="2">
        <f t="shared" si="189"/>
        <v>0.29414088215931533</v>
      </c>
      <c r="L966" s="2">
        <f t="shared" si="190"/>
        <v>0.10599078341013825</v>
      </c>
      <c r="M966" s="2">
        <f t="shared" si="191"/>
        <v>1.3034891375905175E-2</v>
      </c>
      <c r="N966" s="1">
        <v>4457</v>
      </c>
      <c r="O966" s="1">
        <v>2234</v>
      </c>
      <c r="P966" s="1">
        <v>805</v>
      </c>
      <c r="Q966" s="1">
        <v>27</v>
      </c>
      <c r="R966" s="1">
        <v>42</v>
      </c>
      <c r="S966" s="68"/>
      <c r="T966" s="1">
        <v>14</v>
      </c>
      <c r="U966" s="1">
        <v>14</v>
      </c>
      <c r="V966" s="1"/>
      <c r="W966" s="1">
        <v>2</v>
      </c>
      <c r="X966" s="1"/>
      <c r="Y966" s="1"/>
      <c r="Z966" s="1"/>
      <c r="AA966" s="1"/>
      <c r="AB966" s="1"/>
      <c r="AG966" t="str">
        <f t="shared" si="193"/>
        <v>South Hadley</v>
      </c>
      <c r="AH966" t="s">
        <v>968</v>
      </c>
      <c r="AI966">
        <v>2</v>
      </c>
      <c r="AJ966" s="7"/>
      <c r="AK966" s="130">
        <v>25</v>
      </c>
      <c r="AL966" s="131">
        <v>15</v>
      </c>
      <c r="AM966" s="131">
        <v>80</v>
      </c>
      <c r="AN966" s="133">
        <v>64145</v>
      </c>
      <c r="AO966">
        <f t="shared" si="187"/>
        <v>25015</v>
      </c>
      <c r="AP966" t="s">
        <v>1579</v>
      </c>
    </row>
    <row r="967" spans="1:42" hidden="1" outlineLevel="1" x14ac:dyDescent="0.2">
      <c r="A967" s="69" t="s">
        <v>2846</v>
      </c>
      <c r="B967" s="10" t="s">
        <v>144</v>
      </c>
      <c r="C967" s="1">
        <f t="shared" si="192"/>
        <v>2614</v>
      </c>
      <c r="D967" s="7">
        <f t="shared" si="182"/>
        <v>1</v>
      </c>
      <c r="E967" s="7">
        <f t="shared" si="183"/>
        <v>2</v>
      </c>
      <c r="F967" s="7">
        <f t="shared" si="184"/>
        <v>3</v>
      </c>
      <c r="G967" s="1">
        <f t="shared" si="185"/>
        <v>485</v>
      </c>
      <c r="H967" s="2">
        <f t="shared" si="186"/>
        <v>0.18553940321346596</v>
      </c>
      <c r="I967" s="8"/>
      <c r="J967" s="2">
        <f t="shared" si="188"/>
        <v>0.51530221882172911</v>
      </c>
      <c r="K967" s="2">
        <f t="shared" si="189"/>
        <v>0.3297628156082632</v>
      </c>
      <c r="L967" s="2">
        <f t="shared" si="190"/>
        <v>0.13925019127773527</v>
      </c>
      <c r="M967" s="2">
        <f t="shared" si="191"/>
        <v>1.5684774292272413E-2</v>
      </c>
      <c r="N967" s="1">
        <v>1347</v>
      </c>
      <c r="O967" s="1">
        <v>862</v>
      </c>
      <c r="P967" s="1">
        <v>364</v>
      </c>
      <c r="Q967" s="1">
        <v>0</v>
      </c>
      <c r="R967" s="1">
        <v>14</v>
      </c>
      <c r="S967" s="68"/>
      <c r="T967" s="1">
        <v>8</v>
      </c>
      <c r="U967" s="1">
        <v>9</v>
      </c>
      <c r="V967" s="1"/>
      <c r="W967" s="1">
        <v>10</v>
      </c>
      <c r="X967" s="1"/>
      <c r="Y967" s="1"/>
      <c r="Z967" s="1"/>
      <c r="AA967" s="1"/>
      <c r="AB967" s="1"/>
      <c r="AG967" t="str">
        <f t="shared" si="193"/>
        <v>Southampton</v>
      </c>
      <c r="AH967" t="s">
        <v>968</v>
      </c>
      <c r="AI967">
        <v>1</v>
      </c>
      <c r="AJ967" s="7"/>
      <c r="AK967" s="130">
        <v>25</v>
      </c>
      <c r="AL967" s="131">
        <v>15</v>
      </c>
      <c r="AM967" s="131">
        <v>75</v>
      </c>
      <c r="AN967" s="133">
        <v>62745</v>
      </c>
      <c r="AO967">
        <f t="shared" si="187"/>
        <v>25015</v>
      </c>
      <c r="AP967" t="s">
        <v>1579</v>
      </c>
    </row>
    <row r="968" spans="1:42" hidden="1" outlineLevel="1" x14ac:dyDescent="0.2">
      <c r="A968" s="69" t="s">
        <v>1552</v>
      </c>
      <c r="B968" s="10" t="s">
        <v>144</v>
      </c>
      <c r="C968" s="1">
        <f t="shared" si="192"/>
        <v>4240</v>
      </c>
      <c r="D968" s="7">
        <f t="shared" si="182"/>
        <v>1</v>
      </c>
      <c r="E968" s="7">
        <f t="shared" si="183"/>
        <v>2</v>
      </c>
      <c r="F968" s="7">
        <f t="shared" si="184"/>
        <v>3</v>
      </c>
      <c r="G968" s="1">
        <f t="shared" si="185"/>
        <v>651</v>
      </c>
      <c r="H968" s="2">
        <f t="shared" si="186"/>
        <v>0.15353773584905661</v>
      </c>
      <c r="I968" s="8"/>
      <c r="J968" s="2">
        <f t="shared" si="188"/>
        <v>0.52476415094339623</v>
      </c>
      <c r="K968" s="2">
        <f t="shared" si="189"/>
        <v>0.37122641509433962</v>
      </c>
      <c r="L968" s="2">
        <f t="shared" si="190"/>
        <v>8.3962264150943391E-2</v>
      </c>
      <c r="M968" s="2">
        <f t="shared" si="191"/>
        <v>2.004716981132075E-2</v>
      </c>
      <c r="N968" s="1">
        <v>2225</v>
      </c>
      <c r="O968" s="1">
        <v>1574</v>
      </c>
      <c r="P968" s="1">
        <v>356</v>
      </c>
      <c r="Q968" s="1">
        <v>19</v>
      </c>
      <c r="R968" s="1">
        <v>51</v>
      </c>
      <c r="S968" s="68"/>
      <c r="T968" s="1">
        <v>8</v>
      </c>
      <c r="U968" s="1">
        <v>2</v>
      </c>
      <c r="V968" s="1"/>
      <c r="W968" s="1">
        <v>5</v>
      </c>
      <c r="X968" s="1"/>
      <c r="Y968" s="1"/>
      <c r="Z968" s="1"/>
      <c r="AA968" s="1"/>
      <c r="AB968" s="1"/>
      <c r="AG968" t="str">
        <f t="shared" si="193"/>
        <v>Southborough</v>
      </c>
      <c r="AH968" s="10" t="s">
        <v>1371</v>
      </c>
      <c r="AI968" s="10">
        <v>5</v>
      </c>
      <c r="AJ968" s="7"/>
      <c r="AK968" s="130">
        <v>25</v>
      </c>
      <c r="AL968" s="131">
        <v>27</v>
      </c>
      <c r="AM968" s="131">
        <v>220</v>
      </c>
      <c r="AN968" s="133">
        <v>63165</v>
      </c>
      <c r="AO968">
        <f t="shared" si="187"/>
        <v>25027</v>
      </c>
      <c r="AP968" t="s">
        <v>1579</v>
      </c>
    </row>
    <row r="969" spans="1:42" hidden="1" outlineLevel="1" x14ac:dyDescent="0.2">
      <c r="A969" s="69" t="s">
        <v>1553</v>
      </c>
      <c r="B969" s="10" t="s">
        <v>144</v>
      </c>
      <c r="C969" s="1">
        <f t="shared" si="192"/>
        <v>5979</v>
      </c>
      <c r="D969" s="7">
        <f t="shared" si="182"/>
        <v>1</v>
      </c>
      <c r="E969" s="7">
        <f t="shared" si="183"/>
        <v>2</v>
      </c>
      <c r="F969" s="7">
        <f t="shared" si="184"/>
        <v>3</v>
      </c>
      <c r="G969" s="1">
        <f t="shared" si="185"/>
        <v>2513</v>
      </c>
      <c r="H969" s="2">
        <f t="shared" si="186"/>
        <v>0.42030439872888442</v>
      </c>
      <c r="I969" s="8"/>
      <c r="J969" s="2">
        <f t="shared" si="188"/>
        <v>0.65211573841779558</v>
      </c>
      <c r="K969" s="2">
        <f t="shared" si="189"/>
        <v>0.23181133968891118</v>
      </c>
      <c r="L969" s="2">
        <f t="shared" si="190"/>
        <v>0.1062050510118749</v>
      </c>
      <c r="M969" s="2">
        <f t="shared" si="191"/>
        <v>9.8678708814183419E-3</v>
      </c>
      <c r="N969" s="1">
        <v>3899</v>
      </c>
      <c r="O969" s="1">
        <v>1386</v>
      </c>
      <c r="P969" s="1">
        <v>635</v>
      </c>
      <c r="Q969" s="1">
        <v>3</v>
      </c>
      <c r="R969" s="1">
        <v>40</v>
      </c>
      <c r="S969" s="68"/>
      <c r="T969" s="1">
        <v>7</v>
      </c>
      <c r="U969" s="1">
        <v>5</v>
      </c>
      <c r="V969" s="1"/>
      <c r="W969" s="1">
        <v>4</v>
      </c>
      <c r="X969" s="1"/>
      <c r="Y969" s="1"/>
      <c r="Z969" s="1"/>
      <c r="AA969" s="1"/>
      <c r="AB969" s="1"/>
      <c r="AG969" t="str">
        <f t="shared" si="193"/>
        <v>Southbridge</v>
      </c>
      <c r="AH969" s="10" t="s">
        <v>1371</v>
      </c>
      <c r="AI969" s="10">
        <v>2</v>
      </c>
      <c r="AJ969" s="7"/>
      <c r="AK969" s="130">
        <v>25</v>
      </c>
      <c r="AL969" s="131">
        <v>27</v>
      </c>
      <c r="AM969" s="131">
        <v>225</v>
      </c>
      <c r="AN969" s="133">
        <v>63270</v>
      </c>
      <c r="AO969">
        <f t="shared" si="187"/>
        <v>25027</v>
      </c>
      <c r="AP969" t="s">
        <v>2331</v>
      </c>
    </row>
    <row r="970" spans="1:42" hidden="1" outlineLevel="1" x14ac:dyDescent="0.2">
      <c r="A970" s="69" t="s">
        <v>1554</v>
      </c>
      <c r="B970" s="10" t="s">
        <v>144</v>
      </c>
      <c r="C970" s="1">
        <f t="shared" si="192"/>
        <v>3630</v>
      </c>
      <c r="D970" s="7">
        <f t="shared" si="182"/>
        <v>1</v>
      </c>
      <c r="E970" s="7">
        <f t="shared" si="183"/>
        <v>2</v>
      </c>
      <c r="F970" s="7">
        <f t="shared" si="184"/>
        <v>3</v>
      </c>
      <c r="G970" s="1">
        <f t="shared" si="185"/>
        <v>566</v>
      </c>
      <c r="H970" s="2">
        <f t="shared" si="186"/>
        <v>0.15592286501377411</v>
      </c>
      <c r="I970" s="8"/>
      <c r="J970" s="2">
        <f t="shared" si="188"/>
        <v>0.5002754820936639</v>
      </c>
      <c r="K970" s="2">
        <f t="shared" si="189"/>
        <v>0.34435261707988979</v>
      </c>
      <c r="L970" s="2">
        <f t="shared" si="190"/>
        <v>0.14104683195592285</v>
      </c>
      <c r="M970" s="2">
        <f t="shared" si="191"/>
        <v>1.4325068870523455E-2</v>
      </c>
      <c r="N970" s="1">
        <v>1816</v>
      </c>
      <c r="O970" s="1">
        <v>1250</v>
      </c>
      <c r="P970" s="1">
        <v>512</v>
      </c>
      <c r="Q970" s="1">
        <v>0</v>
      </c>
      <c r="R970" s="1">
        <v>19</v>
      </c>
      <c r="S970" s="68"/>
      <c r="T970" s="1">
        <v>9</v>
      </c>
      <c r="U970" s="1">
        <v>3</v>
      </c>
      <c r="V970" s="1"/>
      <c r="W970" s="1">
        <v>21</v>
      </c>
      <c r="X970" s="1"/>
      <c r="Y970" s="1"/>
      <c r="Z970" s="1"/>
      <c r="AA970" s="1"/>
      <c r="AB970" s="1"/>
      <c r="AG970" t="str">
        <f t="shared" si="193"/>
        <v>Southwick</v>
      </c>
      <c r="AH970" t="s">
        <v>715</v>
      </c>
      <c r="AI970">
        <v>1</v>
      </c>
      <c r="AJ970" s="7"/>
      <c r="AK970" s="130">
        <v>25</v>
      </c>
      <c r="AL970" s="131">
        <v>13</v>
      </c>
      <c r="AM970" s="131">
        <v>85</v>
      </c>
      <c r="AN970" s="133">
        <v>65825</v>
      </c>
      <c r="AO970">
        <f t="shared" si="187"/>
        <v>25013</v>
      </c>
      <c r="AP970" t="s">
        <v>1579</v>
      </c>
    </row>
    <row r="971" spans="1:42" hidden="1" outlineLevel="1" x14ac:dyDescent="0.2">
      <c r="A971" s="69" t="s">
        <v>2382</v>
      </c>
      <c r="B971" s="10" t="s">
        <v>144</v>
      </c>
      <c r="C971" s="1">
        <f t="shared" si="192"/>
        <v>4722</v>
      </c>
      <c r="D971" s="7">
        <f t="shared" si="182"/>
        <v>1</v>
      </c>
      <c r="E971" s="7">
        <f t="shared" si="183"/>
        <v>2</v>
      </c>
      <c r="F971" s="7">
        <f t="shared" si="184"/>
        <v>3</v>
      </c>
      <c r="G971" s="1">
        <f t="shared" si="185"/>
        <v>1203</v>
      </c>
      <c r="H971" s="2">
        <f t="shared" si="186"/>
        <v>0.2547649301143583</v>
      </c>
      <c r="I971" s="8"/>
      <c r="J971" s="2">
        <f t="shared" si="188"/>
        <v>0.55866158407454469</v>
      </c>
      <c r="K971" s="2">
        <f t="shared" si="189"/>
        <v>0.30389665396018634</v>
      </c>
      <c r="L971" s="2">
        <f t="shared" si="190"/>
        <v>0.12854722575180008</v>
      </c>
      <c r="M971" s="2">
        <f t="shared" si="191"/>
        <v>8.8945362134688899E-3</v>
      </c>
      <c r="N971" s="1">
        <v>2638</v>
      </c>
      <c r="O971" s="1">
        <v>1435</v>
      </c>
      <c r="P971" s="1">
        <v>607</v>
      </c>
      <c r="Q971" s="1">
        <v>5</v>
      </c>
      <c r="R971" s="1">
        <v>24</v>
      </c>
      <c r="S971" s="68"/>
      <c r="T971" s="1">
        <v>7</v>
      </c>
      <c r="U971" s="1">
        <v>1</v>
      </c>
      <c r="V971" s="1"/>
      <c r="W971" s="1">
        <v>5</v>
      </c>
      <c r="X971" s="1"/>
      <c r="Y971" s="1"/>
      <c r="Z971" s="1"/>
      <c r="AA971" s="1"/>
      <c r="AB971" s="1"/>
      <c r="AG971" t="str">
        <f t="shared" si="193"/>
        <v>Spencer</v>
      </c>
      <c r="AH971" s="10" t="s">
        <v>1371</v>
      </c>
      <c r="AI971" s="10">
        <v>2</v>
      </c>
      <c r="AJ971" s="7"/>
      <c r="AK971" s="130">
        <v>25</v>
      </c>
      <c r="AL971" s="131">
        <v>27</v>
      </c>
      <c r="AM971" s="131">
        <v>230</v>
      </c>
      <c r="AN971" s="133">
        <v>66105</v>
      </c>
      <c r="AO971">
        <f t="shared" si="187"/>
        <v>25027</v>
      </c>
      <c r="AP971" t="s">
        <v>1579</v>
      </c>
    </row>
    <row r="972" spans="1:42" hidden="1" outlineLevel="1" x14ac:dyDescent="0.2">
      <c r="A972" s="69" t="s">
        <v>2839</v>
      </c>
      <c r="B972" s="10" t="s">
        <v>144</v>
      </c>
      <c r="C972" s="1">
        <f t="shared" si="192"/>
        <v>44072</v>
      </c>
      <c r="D972" s="7">
        <f t="shared" si="182"/>
        <v>1</v>
      </c>
      <c r="E972" s="7">
        <f t="shared" si="183"/>
        <v>2</v>
      </c>
      <c r="F972" s="7">
        <f t="shared" si="184"/>
        <v>3</v>
      </c>
      <c r="G972" s="1">
        <f t="shared" si="185"/>
        <v>22156</v>
      </c>
      <c r="H972" s="2">
        <f t="shared" si="186"/>
        <v>0.50272281720820478</v>
      </c>
      <c r="I972" s="8"/>
      <c r="J972" s="2">
        <f t="shared" si="188"/>
        <v>0.70943002359774909</v>
      </c>
      <c r="K972" s="2">
        <f t="shared" si="189"/>
        <v>0.20670720638954437</v>
      </c>
      <c r="L972" s="2">
        <f t="shared" si="190"/>
        <v>7.7305318569613354E-2</v>
      </c>
      <c r="M972" s="2">
        <f t="shared" si="191"/>
        <v>6.5574514430931791E-3</v>
      </c>
      <c r="N972" s="1">
        <v>31266</v>
      </c>
      <c r="O972" s="1">
        <v>9110</v>
      </c>
      <c r="P972" s="1">
        <v>3407</v>
      </c>
      <c r="Q972" s="1">
        <v>0</v>
      </c>
      <c r="R972" s="1">
        <v>205</v>
      </c>
      <c r="S972" s="68"/>
      <c r="T972" s="1">
        <v>39</v>
      </c>
      <c r="U972" s="1">
        <v>45</v>
      </c>
      <c r="V972" s="1"/>
      <c r="W972" s="1">
        <v>0</v>
      </c>
      <c r="X972" s="1"/>
      <c r="Y972" s="1"/>
      <c r="Z972" s="1"/>
      <c r="AA972" s="1"/>
      <c r="AB972" s="1"/>
      <c r="AG972" t="str">
        <f t="shared" si="193"/>
        <v>Springfield</v>
      </c>
      <c r="AH972" t="s">
        <v>715</v>
      </c>
      <c r="AI972">
        <v>2</v>
      </c>
      <c r="AJ972" s="7"/>
      <c r="AK972" s="130">
        <v>25</v>
      </c>
      <c r="AL972" s="131">
        <v>13</v>
      </c>
      <c r="AM972" s="131">
        <v>90</v>
      </c>
      <c r="AN972" s="133">
        <v>67000</v>
      </c>
      <c r="AO972">
        <f t="shared" si="187"/>
        <v>25013</v>
      </c>
      <c r="AP972" t="s">
        <v>2331</v>
      </c>
    </row>
    <row r="973" spans="1:42" hidden="1" outlineLevel="1" x14ac:dyDescent="0.2">
      <c r="A973" s="69" t="s">
        <v>390</v>
      </c>
      <c r="B973" s="10" t="s">
        <v>144</v>
      </c>
      <c r="C973" s="1">
        <f t="shared" si="192"/>
        <v>3502</v>
      </c>
      <c r="D973" s="7">
        <f t="shared" si="182"/>
        <v>1</v>
      </c>
      <c r="E973" s="7">
        <f t="shared" si="183"/>
        <v>2</v>
      </c>
      <c r="F973" s="7">
        <f t="shared" si="184"/>
        <v>3</v>
      </c>
      <c r="G973" s="1">
        <f t="shared" si="185"/>
        <v>337</v>
      </c>
      <c r="H973" s="2">
        <f t="shared" si="186"/>
        <v>9.6230725299828665E-2</v>
      </c>
      <c r="I973" s="8"/>
      <c r="J973" s="2">
        <f t="shared" si="188"/>
        <v>0.47629925756710451</v>
      </c>
      <c r="K973" s="2">
        <f t="shared" si="189"/>
        <v>0.38006853226727583</v>
      </c>
      <c r="L973" s="2">
        <f t="shared" si="190"/>
        <v>0.11936036550542548</v>
      </c>
      <c r="M973" s="2">
        <f t="shared" si="191"/>
        <v>2.4271844660194136E-2</v>
      </c>
      <c r="N973" s="1">
        <v>1668</v>
      </c>
      <c r="O973" s="1">
        <v>1331</v>
      </c>
      <c r="P973" s="1">
        <v>418</v>
      </c>
      <c r="Q973" s="1">
        <v>4</v>
      </c>
      <c r="R973" s="1">
        <v>54</v>
      </c>
      <c r="S973" s="68"/>
      <c r="T973" s="1">
        <v>16</v>
      </c>
      <c r="U973" s="1">
        <v>6</v>
      </c>
      <c r="V973" s="1"/>
      <c r="W973" s="1">
        <v>5</v>
      </c>
      <c r="X973" s="1"/>
      <c r="Y973" s="1"/>
      <c r="Z973" s="1"/>
      <c r="AA973" s="1"/>
      <c r="AB973" s="1"/>
      <c r="AG973" t="str">
        <f t="shared" si="193"/>
        <v>Sterling</v>
      </c>
      <c r="AH973" s="10" t="s">
        <v>1371</v>
      </c>
      <c r="AI973" s="10">
        <v>3</v>
      </c>
      <c r="AJ973" s="7"/>
      <c r="AK973" s="130">
        <v>25</v>
      </c>
      <c r="AL973" s="131">
        <v>27</v>
      </c>
      <c r="AM973" s="131">
        <v>235</v>
      </c>
      <c r="AN973" s="133">
        <v>67385</v>
      </c>
      <c r="AO973">
        <f t="shared" si="187"/>
        <v>25027</v>
      </c>
      <c r="AP973" t="s">
        <v>1579</v>
      </c>
    </row>
    <row r="974" spans="1:42" hidden="1" outlineLevel="1" x14ac:dyDescent="0.2">
      <c r="A974" s="69" t="s">
        <v>3229</v>
      </c>
      <c r="B974" s="10" t="s">
        <v>144</v>
      </c>
      <c r="C974" s="1">
        <f t="shared" si="192"/>
        <v>1265</v>
      </c>
      <c r="D974" s="7">
        <f t="shared" si="182"/>
        <v>1</v>
      </c>
      <c r="E974" s="7">
        <f t="shared" si="183"/>
        <v>2</v>
      </c>
      <c r="F974" s="7">
        <f t="shared" si="184"/>
        <v>3</v>
      </c>
      <c r="G974" s="1">
        <f t="shared" si="185"/>
        <v>603</v>
      </c>
      <c r="H974" s="2">
        <f t="shared" si="186"/>
        <v>0.47667984189723323</v>
      </c>
      <c r="I974" s="8"/>
      <c r="J974" s="2">
        <f t="shared" si="188"/>
        <v>0.68537549407114629</v>
      </c>
      <c r="K974" s="2">
        <f t="shared" si="189"/>
        <v>0.20869565217391303</v>
      </c>
      <c r="L974" s="2">
        <f t="shared" si="190"/>
        <v>7.2727272727272724E-2</v>
      </c>
      <c r="M974" s="2">
        <f t="shared" si="191"/>
        <v>3.3201581027667959E-2</v>
      </c>
      <c r="N974" s="1">
        <v>867</v>
      </c>
      <c r="O974" s="1">
        <v>264</v>
      </c>
      <c r="P974" s="1">
        <v>92</v>
      </c>
      <c r="Q974" s="1">
        <v>0</v>
      </c>
      <c r="R974" s="1">
        <v>9</v>
      </c>
      <c r="S974" s="68"/>
      <c r="T974" s="1">
        <v>8</v>
      </c>
      <c r="U974" s="1">
        <v>2</v>
      </c>
      <c r="V974" s="1"/>
      <c r="W974" s="1">
        <v>23</v>
      </c>
      <c r="X974" s="1"/>
      <c r="Y974" s="1"/>
      <c r="Z974" s="1"/>
      <c r="AA974" s="1"/>
      <c r="AB974" s="1"/>
      <c r="AG974" t="str">
        <f t="shared" si="193"/>
        <v>Stockbridge</v>
      </c>
      <c r="AH974" t="s">
        <v>1296</v>
      </c>
      <c r="AI974">
        <v>1</v>
      </c>
      <c r="AJ974" s="7"/>
      <c r="AK974" s="130">
        <v>25</v>
      </c>
      <c r="AL974" s="131">
        <v>3</v>
      </c>
      <c r="AM974" s="131">
        <v>135</v>
      </c>
      <c r="AN974" s="133">
        <v>67595</v>
      </c>
      <c r="AO974">
        <f t="shared" si="187"/>
        <v>25003</v>
      </c>
      <c r="AP974" t="s">
        <v>1579</v>
      </c>
    </row>
    <row r="975" spans="1:42" hidden="1" outlineLevel="1" x14ac:dyDescent="0.2">
      <c r="A975" s="69" t="s">
        <v>1555</v>
      </c>
      <c r="B975" s="10" t="s">
        <v>144</v>
      </c>
      <c r="C975" s="1">
        <f t="shared" si="192"/>
        <v>10672</v>
      </c>
      <c r="D975" s="7">
        <f t="shared" si="182"/>
        <v>1</v>
      </c>
      <c r="E975" s="7">
        <f t="shared" si="183"/>
        <v>2</v>
      </c>
      <c r="F975" s="7">
        <f t="shared" si="184"/>
        <v>3</v>
      </c>
      <c r="G975" s="1">
        <f t="shared" si="185"/>
        <v>3337</v>
      </c>
      <c r="H975" s="2">
        <f t="shared" si="186"/>
        <v>0.3126874062968516</v>
      </c>
      <c r="I975" s="8"/>
      <c r="J975" s="2">
        <f t="shared" si="188"/>
        <v>0.60963268365817092</v>
      </c>
      <c r="K975" s="2">
        <f t="shared" si="189"/>
        <v>0.29694527736131932</v>
      </c>
      <c r="L975" s="2">
        <f t="shared" si="190"/>
        <v>8.161544227886057E-2</v>
      </c>
      <c r="M975" s="2">
        <f t="shared" si="191"/>
        <v>1.18065967016492E-2</v>
      </c>
      <c r="N975" s="1">
        <v>6506</v>
      </c>
      <c r="O975" s="1">
        <v>3169</v>
      </c>
      <c r="P975" s="1">
        <v>871</v>
      </c>
      <c r="Q975" s="1">
        <v>0</v>
      </c>
      <c r="R975" s="1">
        <v>71</v>
      </c>
      <c r="S975" s="68"/>
      <c r="T975" s="1">
        <v>9</v>
      </c>
      <c r="U975" s="1">
        <v>9</v>
      </c>
      <c r="V975" s="1"/>
      <c r="W975" s="1">
        <v>37</v>
      </c>
      <c r="X975" s="1"/>
      <c r="Y975" s="1"/>
      <c r="Z975" s="1"/>
      <c r="AA975" s="1"/>
      <c r="AB975" s="1"/>
      <c r="AG975" t="str">
        <f t="shared" si="193"/>
        <v>Stoneham</v>
      </c>
      <c r="AH975" t="s">
        <v>1664</v>
      </c>
      <c r="AI975">
        <v>7</v>
      </c>
      <c r="AJ975" s="7"/>
      <c r="AK975" s="130">
        <v>25</v>
      </c>
      <c r="AL975" s="131">
        <v>17</v>
      </c>
      <c r="AM975" s="131">
        <v>200</v>
      </c>
      <c r="AN975" s="133">
        <v>67665</v>
      </c>
      <c r="AO975">
        <f t="shared" si="187"/>
        <v>25017</v>
      </c>
      <c r="AP975" t="s">
        <v>1579</v>
      </c>
    </row>
    <row r="976" spans="1:42" hidden="1" outlineLevel="1" x14ac:dyDescent="0.2">
      <c r="A976" s="69" t="s">
        <v>1556</v>
      </c>
      <c r="B976" s="10" t="s">
        <v>144</v>
      </c>
      <c r="C976" s="1">
        <f t="shared" si="192"/>
        <v>12432</v>
      </c>
      <c r="D976" s="7">
        <f t="shared" si="182"/>
        <v>1</v>
      </c>
      <c r="E976" s="7">
        <f t="shared" si="183"/>
        <v>2</v>
      </c>
      <c r="F976" s="7">
        <f t="shared" si="184"/>
        <v>3</v>
      </c>
      <c r="G976" s="1">
        <f t="shared" si="185"/>
        <v>4418</v>
      </c>
      <c r="H976" s="2">
        <f t="shared" si="186"/>
        <v>0.35537323037323038</v>
      </c>
      <c r="I976" s="8"/>
      <c r="J976" s="2">
        <f t="shared" si="188"/>
        <v>0.62966537966537972</v>
      </c>
      <c r="K976" s="2">
        <f t="shared" si="189"/>
        <v>0.27429214929214929</v>
      </c>
      <c r="L976" s="2">
        <f t="shared" si="190"/>
        <v>8.4379021879021882E-2</v>
      </c>
      <c r="M976" s="2">
        <f t="shared" si="191"/>
        <v>1.1663449163449108E-2</v>
      </c>
      <c r="N976" s="1">
        <v>7828</v>
      </c>
      <c r="O976" s="1">
        <v>3410</v>
      </c>
      <c r="P976" s="1">
        <v>1049</v>
      </c>
      <c r="Q976" s="1">
        <v>20</v>
      </c>
      <c r="R976" s="1">
        <v>96</v>
      </c>
      <c r="S976" s="68"/>
      <c r="T976" s="1">
        <v>4</v>
      </c>
      <c r="U976" s="1">
        <v>12</v>
      </c>
      <c r="V976" s="1"/>
      <c r="W976" s="1">
        <v>13</v>
      </c>
      <c r="X976" s="1"/>
      <c r="Y976" s="1"/>
      <c r="Z976" s="1"/>
      <c r="AA976" s="1"/>
      <c r="AB976" s="1"/>
      <c r="AG976" t="str">
        <f t="shared" si="193"/>
        <v>Stoughton</v>
      </c>
      <c r="AH976" t="s">
        <v>345</v>
      </c>
      <c r="AI976">
        <v>9</v>
      </c>
      <c r="AJ976" s="7"/>
      <c r="AK976" s="130">
        <v>25</v>
      </c>
      <c r="AL976" s="131">
        <v>21</v>
      </c>
      <c r="AM976" s="131">
        <v>115</v>
      </c>
      <c r="AN976" s="133">
        <v>67945</v>
      </c>
      <c r="AO976">
        <f t="shared" si="187"/>
        <v>25021</v>
      </c>
      <c r="AP976" t="s">
        <v>1579</v>
      </c>
    </row>
    <row r="977" spans="1:42" hidden="1" outlineLevel="1" x14ac:dyDescent="0.2">
      <c r="A977" s="69" t="s">
        <v>1557</v>
      </c>
      <c r="B977" s="10" t="s">
        <v>144</v>
      </c>
      <c r="C977" s="1">
        <f t="shared" si="192"/>
        <v>3083</v>
      </c>
      <c r="D977" s="7">
        <f t="shared" si="182"/>
        <v>1</v>
      </c>
      <c r="E977" s="7">
        <f t="shared" si="183"/>
        <v>2</v>
      </c>
      <c r="F977" s="7">
        <f t="shared" si="184"/>
        <v>3</v>
      </c>
      <c r="G977" s="1">
        <f t="shared" si="185"/>
        <v>603</v>
      </c>
      <c r="H977" s="2">
        <f t="shared" si="186"/>
        <v>0.19558871229322089</v>
      </c>
      <c r="I977" s="8"/>
      <c r="J977" s="2">
        <f t="shared" si="188"/>
        <v>0.53454427505676294</v>
      </c>
      <c r="K977" s="2">
        <f t="shared" si="189"/>
        <v>0.338955562763542</v>
      </c>
      <c r="L977" s="2">
        <f t="shared" si="190"/>
        <v>9.9578332792734356E-2</v>
      </c>
      <c r="M977" s="2">
        <f t="shared" si="191"/>
        <v>2.6921829386960708E-2</v>
      </c>
      <c r="N977" s="1">
        <v>1648</v>
      </c>
      <c r="O977" s="1">
        <v>1045</v>
      </c>
      <c r="P977" s="1">
        <v>307</v>
      </c>
      <c r="Q977" s="1">
        <v>0</v>
      </c>
      <c r="R977" s="1">
        <v>49</v>
      </c>
      <c r="S977" s="68"/>
      <c r="T977" s="1">
        <v>6</v>
      </c>
      <c r="U977" s="1">
        <v>5</v>
      </c>
      <c r="V977" s="1"/>
      <c r="W977" s="1">
        <v>23</v>
      </c>
      <c r="X977" s="1"/>
      <c r="Y977" s="1"/>
      <c r="Z977" s="1"/>
      <c r="AA977" s="1"/>
      <c r="AB977" s="1"/>
      <c r="AG977" t="str">
        <f t="shared" si="193"/>
        <v>Stow</v>
      </c>
      <c r="AH977" t="s">
        <v>1664</v>
      </c>
      <c r="AI977">
        <v>5</v>
      </c>
      <c r="AJ977" s="7"/>
      <c r="AK977" s="130">
        <v>25</v>
      </c>
      <c r="AL977" s="131">
        <v>17</v>
      </c>
      <c r="AM977" s="131">
        <v>205</v>
      </c>
      <c r="AN977" s="133">
        <v>68050</v>
      </c>
      <c r="AO977">
        <f t="shared" si="187"/>
        <v>25017</v>
      </c>
      <c r="AP977" t="s">
        <v>1579</v>
      </c>
    </row>
    <row r="978" spans="1:42" hidden="1" outlineLevel="1" x14ac:dyDescent="0.2">
      <c r="A978" s="69" t="s">
        <v>1234</v>
      </c>
      <c r="B978" s="10" t="s">
        <v>144</v>
      </c>
      <c r="C978" s="1">
        <f t="shared" si="192"/>
        <v>3725</v>
      </c>
      <c r="D978" s="7">
        <f t="shared" si="182"/>
        <v>1</v>
      </c>
      <c r="E978" s="7">
        <f t="shared" si="183"/>
        <v>2</v>
      </c>
      <c r="F978" s="7">
        <f t="shared" si="184"/>
        <v>3</v>
      </c>
      <c r="G978" s="1">
        <f t="shared" si="185"/>
        <v>702</v>
      </c>
      <c r="H978" s="2">
        <f t="shared" si="186"/>
        <v>0.18845637583892619</v>
      </c>
      <c r="I978" s="8"/>
      <c r="J978" s="2">
        <f t="shared" si="188"/>
        <v>0.5385234899328859</v>
      </c>
      <c r="K978" s="2">
        <f t="shared" si="189"/>
        <v>0.35006711409395974</v>
      </c>
      <c r="L978" s="2">
        <f t="shared" si="190"/>
        <v>0.10416107382550335</v>
      </c>
      <c r="M978" s="2">
        <f t="shared" si="191"/>
        <v>7.248322147651004E-3</v>
      </c>
      <c r="N978" s="1">
        <v>2006</v>
      </c>
      <c r="O978" s="1">
        <v>1304</v>
      </c>
      <c r="P978" s="1">
        <v>388</v>
      </c>
      <c r="Q978" s="1">
        <v>0</v>
      </c>
      <c r="R978" s="1">
        <v>19</v>
      </c>
      <c r="S978" s="68"/>
      <c r="T978" s="1">
        <v>6</v>
      </c>
      <c r="U978" s="1">
        <v>2</v>
      </c>
      <c r="V978" s="1"/>
      <c r="W978" s="1">
        <v>0</v>
      </c>
      <c r="X978" s="1"/>
      <c r="Y978" s="1"/>
      <c r="Z978" s="1"/>
      <c r="AA978" s="1"/>
      <c r="AB978" s="1"/>
      <c r="AG978" t="str">
        <f t="shared" si="193"/>
        <v>Sturbridge</v>
      </c>
      <c r="AH978" s="10" t="s">
        <v>1371</v>
      </c>
      <c r="AI978" s="10">
        <v>2</v>
      </c>
      <c r="AJ978" s="7"/>
      <c r="AK978" s="130">
        <v>25</v>
      </c>
      <c r="AL978" s="131">
        <v>27</v>
      </c>
      <c r="AM978" s="131">
        <v>240</v>
      </c>
      <c r="AN978" s="133">
        <v>68155</v>
      </c>
      <c r="AO978">
        <f t="shared" si="187"/>
        <v>25027</v>
      </c>
      <c r="AP978" t="s">
        <v>1579</v>
      </c>
    </row>
    <row r="979" spans="1:42" hidden="1" outlineLevel="1" x14ac:dyDescent="0.2">
      <c r="A979" s="69" t="s">
        <v>2276</v>
      </c>
      <c r="B979" s="10" t="s">
        <v>144</v>
      </c>
      <c r="C979" s="1">
        <f t="shared" si="192"/>
        <v>8584</v>
      </c>
      <c r="D979" s="7">
        <f t="shared" si="182"/>
        <v>1</v>
      </c>
      <c r="E979" s="7">
        <f t="shared" si="183"/>
        <v>2</v>
      </c>
      <c r="F979" s="7">
        <f t="shared" si="184"/>
        <v>3</v>
      </c>
      <c r="G979" s="1">
        <f t="shared" si="185"/>
        <v>1726</v>
      </c>
      <c r="H979" s="2">
        <f t="shared" si="186"/>
        <v>0.201071761416589</v>
      </c>
      <c r="I979" s="8"/>
      <c r="J979" s="2">
        <f t="shared" si="188"/>
        <v>0.56302423112767941</v>
      </c>
      <c r="K979" s="2">
        <f t="shared" si="189"/>
        <v>0.36195246971109041</v>
      </c>
      <c r="L979" s="2">
        <f t="shared" si="190"/>
        <v>5.5335507921714822E-2</v>
      </c>
      <c r="M979" s="2">
        <f t="shared" si="191"/>
        <v>1.9687791239515362E-2</v>
      </c>
      <c r="N979" s="1">
        <v>4833</v>
      </c>
      <c r="O979" s="1">
        <v>3107</v>
      </c>
      <c r="P979" s="1">
        <v>475</v>
      </c>
      <c r="Q979" s="1">
        <v>3</v>
      </c>
      <c r="R979" s="1">
        <v>94</v>
      </c>
      <c r="S979" s="68"/>
      <c r="T979" s="1">
        <v>17</v>
      </c>
      <c r="U979" s="1">
        <v>12</v>
      </c>
      <c r="V979" s="1"/>
      <c r="W979" s="1">
        <v>43</v>
      </c>
      <c r="X979" s="1"/>
      <c r="Y979" s="1"/>
      <c r="Z979" s="1"/>
      <c r="AA979" s="1"/>
      <c r="AB979" s="1"/>
      <c r="AG979" t="str">
        <f t="shared" si="193"/>
        <v>Sudbury</v>
      </c>
      <c r="AH979" t="s">
        <v>1664</v>
      </c>
      <c r="AI979">
        <v>5</v>
      </c>
      <c r="AJ979" s="7"/>
      <c r="AK979" s="130">
        <v>25</v>
      </c>
      <c r="AL979" s="131">
        <v>17</v>
      </c>
      <c r="AM979" s="131">
        <v>210</v>
      </c>
      <c r="AN979" s="133">
        <v>68260</v>
      </c>
      <c r="AO979">
        <f t="shared" si="187"/>
        <v>25017</v>
      </c>
      <c r="AP979" t="s">
        <v>1579</v>
      </c>
    </row>
    <row r="980" spans="1:42" hidden="1" outlineLevel="1" x14ac:dyDescent="0.2">
      <c r="A980" s="69" t="s">
        <v>3108</v>
      </c>
      <c r="B980" s="10" t="s">
        <v>144</v>
      </c>
      <c r="C980" s="1">
        <f t="shared" si="192"/>
        <v>1546</v>
      </c>
      <c r="D980" s="7">
        <f t="shared" si="182"/>
        <v>1</v>
      </c>
      <c r="E980" s="7">
        <f t="shared" si="183"/>
        <v>2</v>
      </c>
      <c r="F980" s="7">
        <f t="shared" si="184"/>
        <v>3</v>
      </c>
      <c r="G980" s="1">
        <f t="shared" si="185"/>
        <v>723</v>
      </c>
      <c r="H980" s="2">
        <f t="shared" si="186"/>
        <v>0.46765847347994827</v>
      </c>
      <c r="I980" s="8"/>
      <c r="J980" s="2">
        <f t="shared" si="188"/>
        <v>0.66494178525226388</v>
      </c>
      <c r="K980" s="2">
        <f t="shared" si="189"/>
        <v>0.19728331177231564</v>
      </c>
      <c r="L980" s="2">
        <f t="shared" si="190"/>
        <v>9.7671410090556271E-2</v>
      </c>
      <c r="M980" s="2">
        <f t="shared" si="191"/>
        <v>4.01034928848642E-2</v>
      </c>
      <c r="N980" s="1">
        <v>1028</v>
      </c>
      <c r="O980" s="1">
        <v>305</v>
      </c>
      <c r="P980" s="1">
        <v>151</v>
      </c>
      <c r="Q980" s="1">
        <v>0</v>
      </c>
      <c r="R980" s="1">
        <v>13</v>
      </c>
      <c r="S980" s="68"/>
      <c r="T980" s="1">
        <v>7</v>
      </c>
      <c r="U980" s="1">
        <v>8</v>
      </c>
      <c r="V980" s="1"/>
      <c r="W980" s="1">
        <v>34</v>
      </c>
      <c r="X980" s="1"/>
      <c r="Y980" s="1"/>
      <c r="Z980" s="1"/>
      <c r="AA980" s="1"/>
      <c r="AB980" s="1"/>
      <c r="AG980" t="str">
        <f t="shared" si="193"/>
        <v>Sunderland</v>
      </c>
      <c r="AH980" t="s">
        <v>2231</v>
      </c>
      <c r="AI980">
        <v>1</v>
      </c>
      <c r="AJ980" s="7"/>
      <c r="AK980" s="130">
        <v>25</v>
      </c>
      <c r="AL980" s="131">
        <v>11</v>
      </c>
      <c r="AM980" s="131">
        <v>115</v>
      </c>
      <c r="AN980" s="133">
        <v>68400</v>
      </c>
      <c r="AO980">
        <f t="shared" si="187"/>
        <v>25011</v>
      </c>
      <c r="AP980" t="s">
        <v>1579</v>
      </c>
    </row>
    <row r="981" spans="1:42" hidden="1" outlineLevel="1" x14ac:dyDescent="0.2">
      <c r="A981" s="69" t="s">
        <v>2716</v>
      </c>
      <c r="B981" s="10" t="s">
        <v>144</v>
      </c>
      <c r="C981" s="1">
        <f t="shared" si="192"/>
        <v>3843</v>
      </c>
      <c r="D981" s="7">
        <f t="shared" si="182"/>
        <v>1</v>
      </c>
      <c r="E981" s="7">
        <f t="shared" si="183"/>
        <v>2</v>
      </c>
      <c r="F981" s="7">
        <f t="shared" si="184"/>
        <v>3</v>
      </c>
      <c r="G981" s="1">
        <f t="shared" si="185"/>
        <v>493</v>
      </c>
      <c r="H981" s="2">
        <f t="shared" si="186"/>
        <v>0.12828519385896436</v>
      </c>
      <c r="I981" s="8"/>
      <c r="J981" s="2">
        <f t="shared" si="188"/>
        <v>0.50195160031225605</v>
      </c>
      <c r="K981" s="2">
        <f t="shared" si="189"/>
        <v>0.37366640645329169</v>
      </c>
      <c r="L981" s="2">
        <f t="shared" si="190"/>
        <v>0.11657559198542805</v>
      </c>
      <c r="M981" s="2">
        <f t="shared" si="191"/>
        <v>7.8064012490242085E-3</v>
      </c>
      <c r="N981" s="1">
        <v>1929</v>
      </c>
      <c r="O981" s="1">
        <v>1436</v>
      </c>
      <c r="P981" s="1">
        <v>448</v>
      </c>
      <c r="Q981" s="1">
        <v>0</v>
      </c>
      <c r="R981" s="1">
        <v>15</v>
      </c>
      <c r="S981" s="68"/>
      <c r="T981" s="1">
        <v>10</v>
      </c>
      <c r="U981" s="1">
        <v>1</v>
      </c>
      <c r="V981" s="1"/>
      <c r="W981" s="1">
        <v>4</v>
      </c>
      <c r="X981" s="1"/>
      <c r="Y981" s="1"/>
      <c r="Z981" s="1"/>
      <c r="AA981" s="1"/>
      <c r="AB981" s="1"/>
      <c r="AG981" t="str">
        <f t="shared" si="193"/>
        <v>Sutton</v>
      </c>
      <c r="AH981" s="10" t="s">
        <v>1371</v>
      </c>
      <c r="AI981" s="10">
        <v>2</v>
      </c>
      <c r="AJ981" s="7"/>
      <c r="AK981" s="130">
        <v>25</v>
      </c>
      <c r="AL981" s="131">
        <v>27</v>
      </c>
      <c r="AM981" s="131">
        <v>245</v>
      </c>
      <c r="AN981" s="133">
        <v>68610</v>
      </c>
      <c r="AO981">
        <f t="shared" si="187"/>
        <v>25027</v>
      </c>
      <c r="AP981" t="s">
        <v>1579</v>
      </c>
    </row>
    <row r="982" spans="1:42" hidden="1" outlineLevel="1" x14ac:dyDescent="0.2">
      <c r="A982" s="69" t="s">
        <v>1235</v>
      </c>
      <c r="B982" s="10" t="s">
        <v>144</v>
      </c>
      <c r="C982" s="1">
        <f t="shared" si="192"/>
        <v>7253</v>
      </c>
      <c r="D982" s="7">
        <f t="shared" si="182"/>
        <v>1</v>
      </c>
      <c r="E982" s="7">
        <f t="shared" si="183"/>
        <v>2</v>
      </c>
      <c r="F982" s="7">
        <f t="shared" si="184"/>
        <v>3</v>
      </c>
      <c r="G982" s="1">
        <f t="shared" si="185"/>
        <v>2859</v>
      </c>
      <c r="H982" s="2">
        <f t="shared" si="186"/>
        <v>0.39418171790983042</v>
      </c>
      <c r="I982" s="8"/>
      <c r="J982" s="2">
        <f t="shared" si="188"/>
        <v>0.65834826968151106</v>
      </c>
      <c r="K982" s="2">
        <f t="shared" si="189"/>
        <v>0.26416655177168069</v>
      </c>
      <c r="L982" s="2">
        <f t="shared" si="190"/>
        <v>6.3146284296153321E-2</v>
      </c>
      <c r="M982" s="2">
        <f t="shared" si="191"/>
        <v>1.4338894250654932E-2</v>
      </c>
      <c r="N982" s="1">
        <v>4775</v>
      </c>
      <c r="O982" s="1">
        <v>1916</v>
      </c>
      <c r="P982" s="1">
        <v>458</v>
      </c>
      <c r="Q982" s="1">
        <v>0</v>
      </c>
      <c r="R982" s="1">
        <v>63</v>
      </c>
      <c r="S982" s="68"/>
      <c r="T982" s="1">
        <v>8</v>
      </c>
      <c r="U982" s="1">
        <v>1</v>
      </c>
      <c r="V982" s="1"/>
      <c r="W982" s="1">
        <v>32</v>
      </c>
      <c r="X982" s="1"/>
      <c r="Y982" s="1"/>
      <c r="Z982" s="1"/>
      <c r="AA982" s="1"/>
      <c r="AB982" s="1"/>
      <c r="AG982" t="str">
        <f t="shared" si="193"/>
        <v>Swampscott</v>
      </c>
      <c r="AH982" t="s">
        <v>1703</v>
      </c>
      <c r="AI982">
        <v>6</v>
      </c>
      <c r="AJ982" s="7"/>
      <c r="AK982" s="130">
        <v>25</v>
      </c>
      <c r="AL982" s="131">
        <v>9</v>
      </c>
      <c r="AM982" s="131">
        <v>155</v>
      </c>
      <c r="AN982" s="133">
        <v>68645</v>
      </c>
      <c r="AO982">
        <f t="shared" si="187"/>
        <v>25009</v>
      </c>
      <c r="AP982" t="s">
        <v>1579</v>
      </c>
    </row>
    <row r="983" spans="1:42" hidden="1" outlineLevel="1" x14ac:dyDescent="0.2">
      <c r="A983" s="69" t="s">
        <v>329</v>
      </c>
      <c r="B983" s="10" t="s">
        <v>144</v>
      </c>
      <c r="C983" s="1">
        <f t="shared" si="192"/>
        <v>7325</v>
      </c>
      <c r="D983" s="7">
        <f t="shared" si="182"/>
        <v>1</v>
      </c>
      <c r="E983" s="7">
        <f t="shared" si="183"/>
        <v>2</v>
      </c>
      <c r="F983" s="7">
        <f t="shared" si="184"/>
        <v>3</v>
      </c>
      <c r="G983" s="1">
        <f t="shared" si="185"/>
        <v>2723</v>
      </c>
      <c r="H983" s="2">
        <f t="shared" si="186"/>
        <v>0.37174061433447098</v>
      </c>
      <c r="I983" s="8"/>
      <c r="J983" s="2">
        <f t="shared" si="188"/>
        <v>0.62156996587030722</v>
      </c>
      <c r="K983" s="2">
        <f t="shared" si="189"/>
        <v>0.24982935153583619</v>
      </c>
      <c r="L983" s="2">
        <f t="shared" si="190"/>
        <v>0.11877133105802047</v>
      </c>
      <c r="M983" s="2">
        <f t="shared" si="191"/>
        <v>9.8293515358361255E-3</v>
      </c>
      <c r="N983" s="1">
        <v>4553</v>
      </c>
      <c r="O983" s="1">
        <v>1830</v>
      </c>
      <c r="P983" s="1">
        <v>870</v>
      </c>
      <c r="Q983" s="1">
        <v>0</v>
      </c>
      <c r="R983" s="1">
        <v>33</v>
      </c>
      <c r="S983" s="68"/>
      <c r="T983" s="1">
        <v>12</v>
      </c>
      <c r="U983" s="1">
        <v>6</v>
      </c>
      <c r="V983" s="1"/>
      <c r="W983" s="1">
        <v>21</v>
      </c>
      <c r="X983" s="1"/>
      <c r="Y983" s="1"/>
      <c r="Z983" s="1"/>
      <c r="AA983" s="1"/>
      <c r="AB983" s="1"/>
      <c r="AG983" t="str">
        <f t="shared" si="193"/>
        <v>Swansea</v>
      </c>
      <c r="AH983" t="s">
        <v>776</v>
      </c>
      <c r="AI983">
        <v>3</v>
      </c>
      <c r="AJ983" s="7"/>
      <c r="AK983" s="130">
        <v>25</v>
      </c>
      <c r="AL983" s="131">
        <v>5</v>
      </c>
      <c r="AM983" s="131">
        <v>90</v>
      </c>
      <c r="AN983" s="133">
        <v>68750</v>
      </c>
      <c r="AO983">
        <f t="shared" si="187"/>
        <v>25005</v>
      </c>
      <c r="AP983" t="s">
        <v>1579</v>
      </c>
    </row>
    <row r="984" spans="1:42" hidden="1" outlineLevel="1" x14ac:dyDescent="0.2">
      <c r="A984" s="69" t="s">
        <v>330</v>
      </c>
      <c r="B984" s="10" t="s">
        <v>144</v>
      </c>
      <c r="C984" s="1">
        <f t="shared" si="192"/>
        <v>16810</v>
      </c>
      <c r="D984" s="7">
        <f t="shared" si="182"/>
        <v>1</v>
      </c>
      <c r="E984" s="7">
        <f t="shared" si="183"/>
        <v>2</v>
      </c>
      <c r="F984" s="7">
        <f t="shared" si="184"/>
        <v>3</v>
      </c>
      <c r="G984" s="1">
        <f t="shared" si="185"/>
        <v>6641</v>
      </c>
      <c r="H984" s="2">
        <f t="shared" si="186"/>
        <v>0.39506246281975016</v>
      </c>
      <c r="I984" s="8"/>
      <c r="J984" s="2">
        <f t="shared" si="188"/>
        <v>0.63265913146936348</v>
      </c>
      <c r="K984" s="2">
        <f t="shared" si="189"/>
        <v>0.23759666864961332</v>
      </c>
      <c r="L984" s="2">
        <f t="shared" si="190"/>
        <v>0.12111838191552647</v>
      </c>
      <c r="M984" s="2">
        <f t="shared" si="191"/>
        <v>8.6258179654967321E-3</v>
      </c>
      <c r="N984" s="1">
        <v>10635</v>
      </c>
      <c r="O984" s="1">
        <v>3994</v>
      </c>
      <c r="P984" s="1">
        <v>2036</v>
      </c>
      <c r="Q984" s="1">
        <v>4</v>
      </c>
      <c r="R984" s="1">
        <v>110</v>
      </c>
      <c r="S984" s="68"/>
      <c r="T984" s="1">
        <v>14</v>
      </c>
      <c r="U984" s="1">
        <v>15</v>
      </c>
      <c r="V984" s="1"/>
      <c r="W984" s="1">
        <v>2</v>
      </c>
      <c r="X984" s="1"/>
      <c r="Y984" s="1"/>
      <c r="Z984" s="1"/>
      <c r="AA984" s="1"/>
      <c r="AB984" s="1"/>
      <c r="AG984" t="str">
        <f t="shared" si="193"/>
        <v>Taunton</v>
      </c>
      <c r="AH984" t="s">
        <v>776</v>
      </c>
      <c r="AI984">
        <v>9</v>
      </c>
      <c r="AJ984" s="7"/>
      <c r="AK984" s="130">
        <v>25</v>
      </c>
      <c r="AL984" s="131">
        <v>5</v>
      </c>
      <c r="AM984" s="131">
        <v>95</v>
      </c>
      <c r="AN984" s="133">
        <v>69170</v>
      </c>
      <c r="AO984">
        <f t="shared" si="187"/>
        <v>25005</v>
      </c>
      <c r="AP984" t="s">
        <v>2331</v>
      </c>
    </row>
    <row r="985" spans="1:42" hidden="1" outlineLevel="1" x14ac:dyDescent="0.2">
      <c r="A985" s="69" t="s">
        <v>1058</v>
      </c>
      <c r="B985" s="10" t="s">
        <v>144</v>
      </c>
      <c r="C985" s="1">
        <f t="shared" si="192"/>
        <v>2769</v>
      </c>
      <c r="D985" s="7">
        <f t="shared" si="182"/>
        <v>1</v>
      </c>
      <c r="E985" s="7">
        <f t="shared" si="183"/>
        <v>2</v>
      </c>
      <c r="F985" s="7">
        <f t="shared" si="184"/>
        <v>3</v>
      </c>
      <c r="G985" s="1">
        <f t="shared" si="185"/>
        <v>968</v>
      </c>
      <c r="H985" s="2">
        <f t="shared" si="186"/>
        <v>0.3495846876128566</v>
      </c>
      <c r="I985" s="8"/>
      <c r="J985" s="2">
        <f t="shared" si="188"/>
        <v>0.59696641386782234</v>
      </c>
      <c r="K985" s="2">
        <f t="shared" si="189"/>
        <v>0.24738172625496568</v>
      </c>
      <c r="L985" s="2">
        <f t="shared" si="190"/>
        <v>0.14734561213434452</v>
      </c>
      <c r="M985" s="2">
        <f t="shared" si="191"/>
        <v>8.3062477428674508E-3</v>
      </c>
      <c r="N985" s="1">
        <v>1653</v>
      </c>
      <c r="O985" s="1">
        <v>685</v>
      </c>
      <c r="P985" s="1">
        <v>408</v>
      </c>
      <c r="Q985" s="1">
        <v>0</v>
      </c>
      <c r="R985" s="1">
        <v>21</v>
      </c>
      <c r="S985" s="68"/>
      <c r="T985" s="1">
        <v>2</v>
      </c>
      <c r="U985" s="1">
        <v>0</v>
      </c>
      <c r="V985" s="1"/>
      <c r="W985" s="1">
        <v>0</v>
      </c>
      <c r="X985" s="1"/>
      <c r="Y985" s="1"/>
      <c r="Z985" s="1"/>
      <c r="AA985" s="1"/>
      <c r="AB985" s="1"/>
      <c r="AG985" t="str">
        <f t="shared" si="193"/>
        <v>Templeton</v>
      </c>
      <c r="AH985" s="10" t="s">
        <v>1371</v>
      </c>
      <c r="AI985" s="10">
        <v>1</v>
      </c>
      <c r="AJ985" s="7"/>
      <c r="AK985" s="130">
        <v>25</v>
      </c>
      <c r="AL985" s="131">
        <v>27</v>
      </c>
      <c r="AM985" s="131">
        <v>250</v>
      </c>
      <c r="AN985" s="133">
        <v>69275</v>
      </c>
      <c r="AO985">
        <f t="shared" si="187"/>
        <v>25027</v>
      </c>
      <c r="AP985" t="s">
        <v>1579</v>
      </c>
    </row>
    <row r="986" spans="1:42" hidden="1" outlineLevel="1" x14ac:dyDescent="0.2">
      <c r="A986" s="69" t="s">
        <v>1059</v>
      </c>
      <c r="B986" s="10" t="s">
        <v>144</v>
      </c>
      <c r="C986" s="1">
        <f t="shared" si="192"/>
        <v>12756</v>
      </c>
      <c r="D986" s="7">
        <f t="shared" si="182"/>
        <v>1</v>
      </c>
      <c r="E986" s="7">
        <f t="shared" si="183"/>
        <v>2</v>
      </c>
      <c r="F986" s="7">
        <f t="shared" si="184"/>
        <v>3</v>
      </c>
      <c r="G986" s="1">
        <f t="shared" si="185"/>
        <v>3449</v>
      </c>
      <c r="H986" s="2">
        <f t="shared" si="186"/>
        <v>0.27038256506741926</v>
      </c>
      <c r="I986" s="8"/>
      <c r="J986" s="2">
        <f t="shared" si="188"/>
        <v>0.56883035434305429</v>
      </c>
      <c r="K986" s="2">
        <f t="shared" si="189"/>
        <v>0.29844778927563498</v>
      </c>
      <c r="L986" s="2">
        <f t="shared" si="190"/>
        <v>0.12010034493571653</v>
      </c>
      <c r="M986" s="2">
        <f t="shared" si="191"/>
        <v>1.2621511445594202E-2</v>
      </c>
      <c r="N986" s="1">
        <v>7256</v>
      </c>
      <c r="O986" s="1">
        <v>3807</v>
      </c>
      <c r="P986" s="1">
        <v>1532</v>
      </c>
      <c r="Q986" s="1">
        <v>0</v>
      </c>
      <c r="R986" s="1">
        <v>84</v>
      </c>
      <c r="S986" s="68"/>
      <c r="T986" s="1">
        <v>18</v>
      </c>
      <c r="U986" s="1">
        <v>14</v>
      </c>
      <c r="V986" s="1"/>
      <c r="W986" s="1">
        <v>45</v>
      </c>
      <c r="X986" s="1"/>
      <c r="Y986" s="1"/>
      <c r="Z986" s="1"/>
      <c r="AA986" s="1"/>
      <c r="AB986" s="1"/>
      <c r="AG986" t="str">
        <f t="shared" si="193"/>
        <v>Tewksbury</v>
      </c>
      <c r="AH986" t="s">
        <v>1664</v>
      </c>
      <c r="AI986">
        <v>5</v>
      </c>
      <c r="AJ986" s="7"/>
      <c r="AK986" s="130">
        <v>25</v>
      </c>
      <c r="AL986" s="131">
        <v>17</v>
      </c>
      <c r="AM986" s="131">
        <v>215</v>
      </c>
      <c r="AN986" s="133">
        <v>69415</v>
      </c>
      <c r="AO986">
        <f t="shared" si="187"/>
        <v>25017</v>
      </c>
      <c r="AP986" t="s">
        <v>1579</v>
      </c>
    </row>
    <row r="987" spans="1:42" hidden="1" outlineLevel="1" x14ac:dyDescent="0.2">
      <c r="A987" s="69" t="s">
        <v>1512</v>
      </c>
      <c r="B987" s="10" t="s">
        <v>144</v>
      </c>
      <c r="C987" s="1">
        <f t="shared" si="192"/>
        <v>1837</v>
      </c>
      <c r="D987" s="7">
        <f t="shared" si="182"/>
        <v>1</v>
      </c>
      <c r="E987" s="7">
        <f t="shared" si="183"/>
        <v>2</v>
      </c>
      <c r="F987" s="7">
        <f t="shared" si="184"/>
        <v>3</v>
      </c>
      <c r="G987" s="1">
        <f t="shared" si="185"/>
        <v>803</v>
      </c>
      <c r="H987" s="2">
        <f t="shared" si="186"/>
        <v>0.43712574850299402</v>
      </c>
      <c r="I987" s="8"/>
      <c r="J987" s="2">
        <f t="shared" si="188"/>
        <v>0.66140446379967333</v>
      </c>
      <c r="K987" s="2">
        <f t="shared" si="189"/>
        <v>0.22427871529667937</v>
      </c>
      <c r="L987" s="2">
        <f t="shared" si="190"/>
        <v>9.1453456722917797E-2</v>
      </c>
      <c r="M987" s="2">
        <f t="shared" si="191"/>
        <v>2.2863364180729512E-2</v>
      </c>
      <c r="N987" s="1">
        <v>1215</v>
      </c>
      <c r="O987" s="1">
        <v>412</v>
      </c>
      <c r="P987" s="1">
        <v>168</v>
      </c>
      <c r="Q987" s="1">
        <v>20</v>
      </c>
      <c r="R987" s="1">
        <v>12</v>
      </c>
      <c r="S987" s="68"/>
      <c r="T987" s="1">
        <v>7</v>
      </c>
      <c r="U987" s="1">
        <v>1</v>
      </c>
      <c r="V987" s="1"/>
      <c r="W987" s="1">
        <v>2</v>
      </c>
      <c r="X987" s="1"/>
      <c r="Y987" s="1"/>
      <c r="Z987" s="1"/>
      <c r="AA987" s="1"/>
      <c r="AB987" s="1"/>
      <c r="AG987" t="str">
        <f t="shared" si="193"/>
        <v>Tisbury</v>
      </c>
      <c r="AH987" t="s">
        <v>998</v>
      </c>
      <c r="AI987">
        <v>10</v>
      </c>
      <c r="AJ987" s="7"/>
      <c r="AK987" s="130">
        <v>25</v>
      </c>
      <c r="AL987" s="131">
        <v>7</v>
      </c>
      <c r="AM987" s="131">
        <v>30</v>
      </c>
      <c r="AN987" s="133">
        <v>69940</v>
      </c>
      <c r="AO987">
        <f t="shared" si="187"/>
        <v>25007</v>
      </c>
      <c r="AP987" t="s">
        <v>1579</v>
      </c>
    </row>
    <row r="988" spans="1:42" hidden="1" outlineLevel="1" x14ac:dyDescent="0.2">
      <c r="A988" s="69" t="s">
        <v>44</v>
      </c>
      <c r="B988" s="10" t="s">
        <v>144</v>
      </c>
      <c r="C988" s="1">
        <f t="shared" si="192"/>
        <v>185</v>
      </c>
      <c r="D988" s="7">
        <f t="shared" si="182"/>
        <v>1</v>
      </c>
      <c r="E988" s="7">
        <f t="shared" si="183"/>
        <v>1</v>
      </c>
      <c r="F988" s="7">
        <f t="shared" si="184"/>
        <v>3</v>
      </c>
      <c r="G988" s="1">
        <f t="shared" si="185"/>
        <v>0</v>
      </c>
      <c r="H988" s="2">
        <f t="shared" si="186"/>
        <v>0</v>
      </c>
      <c r="I988" s="8"/>
      <c r="J988" s="2">
        <f t="shared" si="188"/>
        <v>0.40540540540540543</v>
      </c>
      <c r="K988" s="2">
        <f t="shared" si="189"/>
        <v>0.40540540540540543</v>
      </c>
      <c r="L988" s="2">
        <f t="shared" si="190"/>
        <v>0.16756756756756758</v>
      </c>
      <c r="M988" s="2">
        <f t="shared" si="191"/>
        <v>2.1621621621621512E-2</v>
      </c>
      <c r="N988" s="1">
        <v>75</v>
      </c>
      <c r="O988" s="1">
        <v>75</v>
      </c>
      <c r="P988" s="1">
        <v>31</v>
      </c>
      <c r="Q988" s="1">
        <v>0</v>
      </c>
      <c r="R988" s="1">
        <v>2</v>
      </c>
      <c r="S988" s="68"/>
      <c r="T988" s="1">
        <v>1</v>
      </c>
      <c r="U988" s="1">
        <v>0</v>
      </c>
      <c r="V988" s="1"/>
      <c r="W988" s="1">
        <v>1</v>
      </c>
      <c r="X988" s="1"/>
      <c r="Y988" s="1"/>
      <c r="Z988" s="1"/>
      <c r="AA988" s="1"/>
      <c r="AB988" s="1"/>
      <c r="AG988" t="str">
        <f t="shared" si="193"/>
        <v>Tolland</v>
      </c>
      <c r="AH988" t="s">
        <v>715</v>
      </c>
      <c r="AI988">
        <v>1</v>
      </c>
      <c r="AJ988" s="7"/>
      <c r="AK988" s="130">
        <v>25</v>
      </c>
      <c r="AL988" s="131">
        <v>13</v>
      </c>
      <c r="AM988" s="131">
        <v>95</v>
      </c>
      <c r="AN988" s="133">
        <v>70045</v>
      </c>
      <c r="AO988">
        <f t="shared" si="187"/>
        <v>25013</v>
      </c>
      <c r="AP988" t="s">
        <v>1579</v>
      </c>
    </row>
    <row r="989" spans="1:42" hidden="1" outlineLevel="1" x14ac:dyDescent="0.2">
      <c r="A989" s="69" t="s">
        <v>2566</v>
      </c>
      <c r="B989" s="10" t="s">
        <v>144</v>
      </c>
      <c r="C989" s="1">
        <f t="shared" si="192"/>
        <v>3211</v>
      </c>
      <c r="D989" s="7">
        <f t="shared" si="182"/>
        <v>1</v>
      </c>
      <c r="E989" s="7">
        <f t="shared" si="183"/>
        <v>2</v>
      </c>
      <c r="F989" s="7">
        <f t="shared" si="184"/>
        <v>3</v>
      </c>
      <c r="G989" s="1">
        <f t="shared" si="185"/>
        <v>11</v>
      </c>
      <c r="H989" s="2">
        <f t="shared" si="186"/>
        <v>3.425724073497353E-3</v>
      </c>
      <c r="I989" s="8"/>
      <c r="J989" s="2">
        <f t="shared" si="188"/>
        <v>0.45998131423232635</v>
      </c>
      <c r="K989" s="2">
        <f t="shared" si="189"/>
        <v>0.45655559015882902</v>
      </c>
      <c r="L989" s="2">
        <f t="shared" si="190"/>
        <v>7.1317346620990346E-2</v>
      </c>
      <c r="M989" s="2">
        <f t="shared" si="191"/>
        <v>1.2145748987854282E-2</v>
      </c>
      <c r="N989" s="1">
        <v>1477</v>
      </c>
      <c r="O989" s="1">
        <v>1466</v>
      </c>
      <c r="P989" s="1">
        <v>229</v>
      </c>
      <c r="Q989" s="1">
        <v>0</v>
      </c>
      <c r="R989" s="1">
        <v>30</v>
      </c>
      <c r="S989" s="68"/>
      <c r="T989" s="1">
        <v>6</v>
      </c>
      <c r="U989" s="1">
        <v>3</v>
      </c>
      <c r="V989" s="1"/>
      <c r="W989" s="1">
        <v>0</v>
      </c>
      <c r="X989" s="1"/>
      <c r="Y989" s="1"/>
      <c r="Z989" s="1"/>
      <c r="AA989" s="1"/>
      <c r="AB989" s="1"/>
      <c r="AG989" t="str">
        <f t="shared" si="193"/>
        <v>Topsfield</v>
      </c>
      <c r="AH989" t="s">
        <v>1703</v>
      </c>
      <c r="AI989">
        <v>6</v>
      </c>
      <c r="AJ989" s="7"/>
      <c r="AK989" s="130">
        <v>25</v>
      </c>
      <c r="AL989" s="131">
        <v>9</v>
      </c>
      <c r="AM989" s="131">
        <v>160</v>
      </c>
      <c r="AN989" s="133">
        <v>70150</v>
      </c>
      <c r="AO989">
        <f t="shared" si="187"/>
        <v>25009</v>
      </c>
      <c r="AP989" t="s">
        <v>1579</v>
      </c>
    </row>
    <row r="990" spans="1:42" hidden="1" outlineLevel="1" x14ac:dyDescent="0.2">
      <c r="A990" s="69" t="s">
        <v>1521</v>
      </c>
      <c r="B990" s="10" t="s">
        <v>144</v>
      </c>
      <c r="C990" s="1">
        <f t="shared" si="192"/>
        <v>3735</v>
      </c>
      <c r="D990" s="7">
        <f t="shared" si="182"/>
        <v>1</v>
      </c>
      <c r="E990" s="7">
        <f t="shared" si="183"/>
        <v>2</v>
      </c>
      <c r="F990" s="7">
        <f t="shared" si="184"/>
        <v>3</v>
      </c>
      <c r="G990" s="1">
        <f t="shared" si="185"/>
        <v>725</v>
      </c>
      <c r="H990" s="2">
        <f t="shared" si="186"/>
        <v>0.19410977242302543</v>
      </c>
      <c r="I990" s="8"/>
      <c r="J990" s="2">
        <f t="shared" si="188"/>
        <v>0.51994645247657301</v>
      </c>
      <c r="K990" s="2">
        <f t="shared" si="189"/>
        <v>0.32583668005354754</v>
      </c>
      <c r="L990" s="2">
        <f t="shared" si="190"/>
        <v>0.13119143239625167</v>
      </c>
      <c r="M990" s="2">
        <f t="shared" si="191"/>
        <v>2.3025435073627781E-2</v>
      </c>
      <c r="N990" s="1">
        <v>1942</v>
      </c>
      <c r="O990" s="1">
        <v>1217</v>
      </c>
      <c r="P990" s="1">
        <v>490</v>
      </c>
      <c r="Q990" s="1">
        <v>0</v>
      </c>
      <c r="R990" s="1">
        <v>55</v>
      </c>
      <c r="S990" s="68"/>
      <c r="T990" s="1">
        <v>10</v>
      </c>
      <c r="U990" s="1">
        <v>4</v>
      </c>
      <c r="V990" s="1"/>
      <c r="W990" s="1">
        <v>17</v>
      </c>
      <c r="X990" s="1"/>
      <c r="Y990" s="1"/>
      <c r="Z990" s="1"/>
      <c r="AA990" s="1"/>
      <c r="AB990" s="1"/>
      <c r="AG990" t="str">
        <f t="shared" si="193"/>
        <v>Townsend</v>
      </c>
      <c r="AH990" t="s">
        <v>1664</v>
      </c>
      <c r="AI990">
        <v>1</v>
      </c>
      <c r="AJ990" s="7"/>
      <c r="AK990" s="130">
        <v>25</v>
      </c>
      <c r="AL990" s="131">
        <v>17</v>
      </c>
      <c r="AM990" s="131">
        <v>220</v>
      </c>
      <c r="AN990" s="133">
        <v>70360</v>
      </c>
      <c r="AO990">
        <f t="shared" si="187"/>
        <v>25017</v>
      </c>
      <c r="AP990" t="s">
        <v>1579</v>
      </c>
    </row>
    <row r="991" spans="1:42" hidden="1" outlineLevel="1" x14ac:dyDescent="0.2">
      <c r="A991" s="69" t="s">
        <v>1870</v>
      </c>
      <c r="B991" s="10" t="s">
        <v>144</v>
      </c>
      <c r="C991" s="1">
        <f t="shared" si="192"/>
        <v>1149</v>
      </c>
      <c r="D991" s="7">
        <f t="shared" si="182"/>
        <v>1</v>
      </c>
      <c r="E991" s="7">
        <f t="shared" si="183"/>
        <v>2</v>
      </c>
      <c r="F991" s="7">
        <f t="shared" si="184"/>
        <v>3</v>
      </c>
      <c r="G991" s="1">
        <f t="shared" si="185"/>
        <v>481</v>
      </c>
      <c r="H991" s="2">
        <f t="shared" si="186"/>
        <v>0.41862489120974761</v>
      </c>
      <c r="I991" s="8"/>
      <c r="J991" s="2">
        <f t="shared" si="188"/>
        <v>0.64926022628372493</v>
      </c>
      <c r="K991" s="2">
        <f t="shared" si="189"/>
        <v>0.23063533507397738</v>
      </c>
      <c r="L991" s="2">
        <f t="shared" si="190"/>
        <v>8.5291557876414278E-2</v>
      </c>
      <c r="M991" s="2">
        <f t="shared" si="191"/>
        <v>3.4812880765883417E-2</v>
      </c>
      <c r="N991" s="1">
        <v>746</v>
      </c>
      <c r="O991" s="1">
        <v>265</v>
      </c>
      <c r="P991" s="1">
        <v>98</v>
      </c>
      <c r="Q991" s="1">
        <v>10</v>
      </c>
      <c r="R991" s="1">
        <v>15</v>
      </c>
      <c r="S991" s="68"/>
      <c r="T991" s="1">
        <v>10</v>
      </c>
      <c r="U991" s="1">
        <v>4</v>
      </c>
      <c r="V991" s="1"/>
      <c r="W991" s="1">
        <v>1</v>
      </c>
      <c r="X991" s="1"/>
      <c r="Y991" s="1"/>
      <c r="Z991" s="1"/>
      <c r="AA991" s="1"/>
      <c r="AB991" s="1"/>
      <c r="AG991" t="str">
        <f t="shared" si="193"/>
        <v>Truro</v>
      </c>
      <c r="AH991" t="s">
        <v>1073</v>
      </c>
      <c r="AI991">
        <v>10</v>
      </c>
      <c r="AJ991" s="7"/>
      <c r="AK991" s="130">
        <v>25</v>
      </c>
      <c r="AL991" s="131">
        <v>1</v>
      </c>
      <c r="AM991" s="131">
        <v>65</v>
      </c>
      <c r="AN991" s="133">
        <v>70605</v>
      </c>
      <c r="AO991">
        <f t="shared" si="187"/>
        <v>25001</v>
      </c>
      <c r="AP991" t="s">
        <v>1579</v>
      </c>
    </row>
    <row r="992" spans="1:42" hidden="1" outlineLevel="1" x14ac:dyDescent="0.2">
      <c r="A992" s="69" t="s">
        <v>1611</v>
      </c>
      <c r="B992" s="10" t="s">
        <v>144</v>
      </c>
      <c r="C992" s="1">
        <f t="shared" si="192"/>
        <v>4070</v>
      </c>
      <c r="D992" s="7">
        <f t="shared" si="182"/>
        <v>1</v>
      </c>
      <c r="E992" s="7">
        <f t="shared" si="183"/>
        <v>2</v>
      </c>
      <c r="F992" s="7">
        <f t="shared" si="184"/>
        <v>3</v>
      </c>
      <c r="G992" s="1">
        <f t="shared" si="185"/>
        <v>963</v>
      </c>
      <c r="H992" s="2">
        <f t="shared" si="186"/>
        <v>0.23660933660933661</v>
      </c>
      <c r="I992" s="8"/>
      <c r="J992" s="2">
        <f t="shared" si="188"/>
        <v>0.54717444717444719</v>
      </c>
      <c r="K992" s="2">
        <f t="shared" si="189"/>
        <v>0.31056511056511055</v>
      </c>
      <c r="L992" s="2">
        <f t="shared" si="190"/>
        <v>0.13267813267813267</v>
      </c>
      <c r="M992" s="2">
        <f t="shared" si="191"/>
        <v>9.5823095823096005E-3</v>
      </c>
      <c r="N992" s="1">
        <v>2227</v>
      </c>
      <c r="O992" s="1">
        <v>1264</v>
      </c>
      <c r="P992" s="1">
        <v>540</v>
      </c>
      <c r="Q992" s="1">
        <v>0</v>
      </c>
      <c r="R992" s="1">
        <v>30</v>
      </c>
      <c r="S992" s="68"/>
      <c r="T992" s="1">
        <v>2</v>
      </c>
      <c r="U992" s="1">
        <v>4</v>
      </c>
      <c r="V992" s="1"/>
      <c r="W992" s="1">
        <v>3</v>
      </c>
      <c r="X992" s="1"/>
      <c r="Y992" s="1"/>
      <c r="Z992" s="1"/>
      <c r="AA992" s="1"/>
      <c r="AB992" s="1"/>
      <c r="AG992" t="str">
        <f t="shared" si="193"/>
        <v>Tyngsborough</v>
      </c>
      <c r="AH992" t="s">
        <v>1664</v>
      </c>
      <c r="AI992">
        <v>5</v>
      </c>
      <c r="AJ992" s="7"/>
      <c r="AK992" s="130">
        <v>25</v>
      </c>
      <c r="AL992" s="131">
        <v>17</v>
      </c>
      <c r="AM992" s="131">
        <v>225</v>
      </c>
      <c r="AN992" s="133">
        <v>71025</v>
      </c>
      <c r="AO992">
        <f t="shared" si="187"/>
        <v>25017</v>
      </c>
      <c r="AP992" t="s">
        <v>1579</v>
      </c>
    </row>
    <row r="993" spans="1:42" hidden="1" outlineLevel="1" x14ac:dyDescent="0.2">
      <c r="A993" s="69" t="s">
        <v>710</v>
      </c>
      <c r="B993" s="10" t="s">
        <v>144</v>
      </c>
      <c r="C993" s="1">
        <f t="shared" si="192"/>
        <v>215</v>
      </c>
      <c r="D993" s="7">
        <f t="shared" si="182"/>
        <v>1</v>
      </c>
      <c r="E993" s="7">
        <f t="shared" si="183"/>
        <v>2</v>
      </c>
      <c r="F993" s="7">
        <f t="shared" si="184"/>
        <v>3</v>
      </c>
      <c r="G993" s="1">
        <f t="shared" si="185"/>
        <v>52</v>
      </c>
      <c r="H993" s="2">
        <f t="shared" si="186"/>
        <v>0.24186046511627907</v>
      </c>
      <c r="I993" s="8"/>
      <c r="J993" s="2">
        <f t="shared" si="188"/>
        <v>0.5488372093023256</v>
      </c>
      <c r="K993" s="2">
        <f t="shared" si="189"/>
        <v>0.30697674418604654</v>
      </c>
      <c r="L993" s="2">
        <f t="shared" si="190"/>
        <v>0.10697674418604651</v>
      </c>
      <c r="M993" s="2">
        <f t="shared" si="191"/>
        <v>3.7209302325581353E-2</v>
      </c>
      <c r="N993" s="1">
        <v>118</v>
      </c>
      <c r="O993" s="1">
        <v>66</v>
      </c>
      <c r="P993" s="1">
        <v>23</v>
      </c>
      <c r="Q993" s="1">
        <v>6</v>
      </c>
      <c r="R993" s="1">
        <v>2</v>
      </c>
      <c r="S993" s="68"/>
      <c r="T993" s="1">
        <v>0</v>
      </c>
      <c r="U993" s="1">
        <v>0</v>
      </c>
      <c r="V993" s="1"/>
      <c r="W993" s="1">
        <v>0</v>
      </c>
      <c r="X993" s="1"/>
      <c r="Y993" s="1"/>
      <c r="Z993" s="1"/>
      <c r="AA993" s="1"/>
      <c r="AB993" s="1"/>
      <c r="AG993" t="str">
        <f t="shared" si="193"/>
        <v>Tyringham</v>
      </c>
      <c r="AH993" t="s">
        <v>1296</v>
      </c>
      <c r="AI993">
        <v>1</v>
      </c>
      <c r="AJ993" s="7"/>
      <c r="AK993" s="130">
        <v>25</v>
      </c>
      <c r="AL993" s="131">
        <v>3</v>
      </c>
      <c r="AM993" s="131">
        <v>140</v>
      </c>
      <c r="AN993" s="133">
        <v>71095</v>
      </c>
      <c r="AO993">
        <f t="shared" si="187"/>
        <v>25003</v>
      </c>
      <c r="AP993" t="s">
        <v>1579</v>
      </c>
    </row>
    <row r="994" spans="1:42" hidden="1" outlineLevel="1" x14ac:dyDescent="0.2">
      <c r="A994" s="69" t="s">
        <v>2249</v>
      </c>
      <c r="B994" s="10" t="s">
        <v>144</v>
      </c>
      <c r="C994" s="1">
        <f t="shared" si="192"/>
        <v>2975</v>
      </c>
      <c r="D994" s="7">
        <f t="shared" si="182"/>
        <v>1</v>
      </c>
      <c r="E994" s="7">
        <f t="shared" si="183"/>
        <v>2</v>
      </c>
      <c r="F994" s="7">
        <f t="shared" si="184"/>
        <v>3</v>
      </c>
      <c r="G994" s="1">
        <f t="shared" si="185"/>
        <v>588</v>
      </c>
      <c r="H994" s="2">
        <f t="shared" si="186"/>
        <v>0.1976470588235294</v>
      </c>
      <c r="I994" s="8"/>
      <c r="J994" s="2">
        <f t="shared" si="188"/>
        <v>0.53176470588235292</v>
      </c>
      <c r="K994" s="2">
        <f t="shared" si="189"/>
        <v>0.33411764705882352</v>
      </c>
      <c r="L994" s="2">
        <f t="shared" si="190"/>
        <v>0.11764705882352941</v>
      </c>
      <c r="M994" s="2">
        <f t="shared" si="191"/>
        <v>1.6470588235294154E-2</v>
      </c>
      <c r="N994" s="1">
        <v>1582</v>
      </c>
      <c r="O994" s="1">
        <v>994</v>
      </c>
      <c r="P994" s="1">
        <v>350</v>
      </c>
      <c r="Q994" s="1">
        <v>0</v>
      </c>
      <c r="R994" s="1">
        <v>34</v>
      </c>
      <c r="S994" s="68"/>
      <c r="T994" s="1">
        <v>14</v>
      </c>
      <c r="U994" s="1">
        <v>1</v>
      </c>
      <c r="V994" s="1"/>
      <c r="W994" s="1">
        <v>0</v>
      </c>
      <c r="X994" s="1"/>
      <c r="Y994" s="1"/>
      <c r="Z994" s="1"/>
      <c r="AA994" s="1"/>
      <c r="AB994" s="1"/>
      <c r="AG994" t="str">
        <f t="shared" si="193"/>
        <v>Upton</v>
      </c>
      <c r="AH994" s="10" t="s">
        <v>1371</v>
      </c>
      <c r="AI994" s="10">
        <v>3</v>
      </c>
      <c r="AJ994" s="7"/>
      <c r="AK994" s="130">
        <v>25</v>
      </c>
      <c r="AL994" s="131">
        <v>27</v>
      </c>
      <c r="AM994" s="131">
        <v>255</v>
      </c>
      <c r="AN994" s="133">
        <v>71480</v>
      </c>
      <c r="AO994">
        <f t="shared" si="187"/>
        <v>25027</v>
      </c>
      <c r="AP994" t="s">
        <v>1579</v>
      </c>
    </row>
    <row r="995" spans="1:42" hidden="1" outlineLevel="1" x14ac:dyDescent="0.2">
      <c r="A995" s="69" t="s">
        <v>686</v>
      </c>
      <c r="B995" s="10" t="s">
        <v>144</v>
      </c>
      <c r="C995" s="1">
        <f t="shared" si="192"/>
        <v>4946</v>
      </c>
      <c r="D995" s="7">
        <f t="shared" si="182"/>
        <v>1</v>
      </c>
      <c r="E995" s="7">
        <f t="shared" si="183"/>
        <v>2</v>
      </c>
      <c r="F995" s="7">
        <f t="shared" si="184"/>
        <v>3</v>
      </c>
      <c r="G995" s="1">
        <f t="shared" si="185"/>
        <v>1359</v>
      </c>
      <c r="H995" s="2">
        <f t="shared" si="186"/>
        <v>0.27476748887990293</v>
      </c>
      <c r="I995" s="8"/>
      <c r="J995" s="2">
        <f t="shared" si="188"/>
        <v>0.56813586736756971</v>
      </c>
      <c r="K995" s="2">
        <f t="shared" si="189"/>
        <v>0.29336837848766678</v>
      </c>
      <c r="L995" s="2">
        <f t="shared" si="190"/>
        <v>0.12434290335624747</v>
      </c>
      <c r="M995" s="2">
        <f t="shared" si="191"/>
        <v>1.4152850788516039E-2</v>
      </c>
      <c r="N995" s="1">
        <v>2810</v>
      </c>
      <c r="O995" s="1">
        <v>1451</v>
      </c>
      <c r="P995" s="1">
        <v>615</v>
      </c>
      <c r="Q995" s="1">
        <v>0</v>
      </c>
      <c r="R995" s="1">
        <v>36</v>
      </c>
      <c r="S995" s="68"/>
      <c r="T995" s="1">
        <v>11</v>
      </c>
      <c r="U995" s="1">
        <v>3</v>
      </c>
      <c r="V995" s="1"/>
      <c r="W995" s="1">
        <v>20</v>
      </c>
      <c r="X995" s="1"/>
      <c r="Y995" s="1"/>
      <c r="Z995" s="1"/>
      <c r="AA995" s="1"/>
      <c r="AB995" s="1"/>
      <c r="AG995" t="str">
        <f t="shared" si="193"/>
        <v>Uxbridge</v>
      </c>
      <c r="AH995" s="10" t="s">
        <v>1371</v>
      </c>
      <c r="AI995" s="10">
        <v>2</v>
      </c>
      <c r="AJ995" s="7"/>
      <c r="AK995" s="130">
        <v>25</v>
      </c>
      <c r="AL995" s="131">
        <v>27</v>
      </c>
      <c r="AM995" s="131">
        <v>260</v>
      </c>
      <c r="AN995" s="133">
        <v>71620</v>
      </c>
      <c r="AO995">
        <f t="shared" si="187"/>
        <v>25027</v>
      </c>
      <c r="AP995" t="s">
        <v>1579</v>
      </c>
    </row>
    <row r="996" spans="1:42" hidden="1" outlineLevel="1" x14ac:dyDescent="0.2">
      <c r="A996" s="69" t="s">
        <v>687</v>
      </c>
      <c r="B996" s="10" t="s">
        <v>144</v>
      </c>
      <c r="C996" s="1">
        <f t="shared" si="192"/>
        <v>12819</v>
      </c>
      <c r="D996" s="7">
        <f t="shared" si="182"/>
        <v>1</v>
      </c>
      <c r="E996" s="7">
        <f t="shared" si="183"/>
        <v>2</v>
      </c>
      <c r="F996" s="7">
        <f t="shared" si="184"/>
        <v>3</v>
      </c>
      <c r="G996" s="1">
        <f t="shared" si="185"/>
        <v>3792</v>
      </c>
      <c r="H996" s="2">
        <f t="shared" si="186"/>
        <v>0.29581090568687107</v>
      </c>
      <c r="I996" s="8"/>
      <c r="J996" s="2">
        <f t="shared" si="188"/>
        <v>0.59762852016537948</v>
      </c>
      <c r="K996" s="2">
        <f t="shared" si="189"/>
        <v>0.30181761447850847</v>
      </c>
      <c r="L996" s="2">
        <f t="shared" si="190"/>
        <v>8.791637413214759E-2</v>
      </c>
      <c r="M996" s="2">
        <f t="shared" si="191"/>
        <v>1.2637491223964459E-2</v>
      </c>
      <c r="N996" s="1">
        <v>7661</v>
      </c>
      <c r="O996" s="1">
        <v>3869</v>
      </c>
      <c r="P996" s="1">
        <v>1127</v>
      </c>
      <c r="Q996" s="1">
        <v>8</v>
      </c>
      <c r="R996" s="1">
        <v>115</v>
      </c>
      <c r="S996" s="68"/>
      <c r="T996" s="1">
        <v>22</v>
      </c>
      <c r="U996" s="1">
        <v>12</v>
      </c>
      <c r="V996" s="1"/>
      <c r="W996" s="1">
        <v>5</v>
      </c>
      <c r="X996" s="1"/>
      <c r="Y996" s="1"/>
      <c r="Z996" s="1"/>
      <c r="AA996" s="1"/>
      <c r="AB996" s="1"/>
      <c r="AG996" t="str">
        <f t="shared" si="193"/>
        <v>Wakefield</v>
      </c>
      <c r="AH996" t="s">
        <v>1664</v>
      </c>
      <c r="AI996">
        <v>7</v>
      </c>
      <c r="AJ996" s="7"/>
      <c r="AK996" s="130">
        <v>25</v>
      </c>
      <c r="AL996" s="131">
        <v>17</v>
      </c>
      <c r="AM996" s="131">
        <v>230</v>
      </c>
      <c r="AN996" s="133">
        <v>72215</v>
      </c>
      <c r="AO996">
        <f t="shared" si="187"/>
        <v>25017</v>
      </c>
      <c r="AP996" t="s">
        <v>1579</v>
      </c>
    </row>
    <row r="997" spans="1:42" hidden="1" outlineLevel="1" x14ac:dyDescent="0.2">
      <c r="A997" s="69" t="s">
        <v>566</v>
      </c>
      <c r="B997" s="10" t="s">
        <v>144</v>
      </c>
      <c r="C997" s="1">
        <f t="shared" si="192"/>
        <v>670</v>
      </c>
      <c r="D997" s="7">
        <f t="shared" si="182"/>
        <v>1</v>
      </c>
      <c r="E997" s="7">
        <f t="shared" si="183"/>
        <v>2</v>
      </c>
      <c r="F997" s="7">
        <f t="shared" si="184"/>
        <v>3</v>
      </c>
      <c r="G997" s="1">
        <f t="shared" si="185"/>
        <v>160</v>
      </c>
      <c r="H997" s="2">
        <f t="shared" si="186"/>
        <v>0.23880597014925373</v>
      </c>
      <c r="I997" s="8"/>
      <c r="J997" s="2">
        <f t="shared" si="188"/>
        <v>0.5164179104477612</v>
      </c>
      <c r="K997" s="2">
        <f t="shared" si="189"/>
        <v>0.27761194029850744</v>
      </c>
      <c r="L997" s="2">
        <f t="shared" si="190"/>
        <v>0.18656716417910449</v>
      </c>
      <c r="M997" s="2">
        <f t="shared" si="191"/>
        <v>1.9402985074626872E-2</v>
      </c>
      <c r="N997" s="1">
        <v>346</v>
      </c>
      <c r="O997" s="1">
        <v>186</v>
      </c>
      <c r="P997" s="1">
        <v>125</v>
      </c>
      <c r="Q997" s="1">
        <v>3</v>
      </c>
      <c r="R997" s="1">
        <v>7</v>
      </c>
      <c r="S997" s="68"/>
      <c r="T997" s="1">
        <v>1</v>
      </c>
      <c r="U997" s="1">
        <v>2</v>
      </c>
      <c r="V997" s="1"/>
      <c r="W997" s="1">
        <v>0</v>
      </c>
      <c r="X997" s="1"/>
      <c r="Y997" s="1"/>
      <c r="Z997" s="1"/>
      <c r="AA997" s="1"/>
      <c r="AB997" s="1"/>
      <c r="AG997" t="str">
        <f t="shared" si="193"/>
        <v>Wales</v>
      </c>
      <c r="AH997" t="s">
        <v>715</v>
      </c>
      <c r="AI997">
        <v>2</v>
      </c>
      <c r="AJ997" s="7"/>
      <c r="AK997" s="130">
        <v>25</v>
      </c>
      <c r="AL997" s="131">
        <v>13</v>
      </c>
      <c r="AM997" s="131">
        <v>100</v>
      </c>
      <c r="AN997" s="133">
        <v>72390</v>
      </c>
      <c r="AO997">
        <f t="shared" si="187"/>
        <v>25013</v>
      </c>
      <c r="AP997" t="s">
        <v>1579</v>
      </c>
    </row>
    <row r="998" spans="1:42" hidden="1" outlineLevel="1" x14ac:dyDescent="0.2">
      <c r="A998" s="69" t="s">
        <v>567</v>
      </c>
      <c r="B998" s="10" t="s">
        <v>144</v>
      </c>
      <c r="C998" s="1">
        <f t="shared" si="192"/>
        <v>11020</v>
      </c>
      <c r="D998" s="7">
        <f t="shared" si="182"/>
        <v>1</v>
      </c>
      <c r="E998" s="7">
        <f t="shared" si="183"/>
        <v>2</v>
      </c>
      <c r="F998" s="7">
        <f t="shared" si="184"/>
        <v>3</v>
      </c>
      <c r="G998" s="1">
        <f t="shared" si="185"/>
        <v>2034</v>
      </c>
      <c r="H998" s="2">
        <f t="shared" si="186"/>
        <v>0.18457350272232304</v>
      </c>
      <c r="I998" s="8"/>
      <c r="J998" s="2">
        <f t="shared" si="188"/>
        <v>0.54401088929219599</v>
      </c>
      <c r="K998" s="2">
        <f t="shared" si="189"/>
        <v>0.35943738656987295</v>
      </c>
      <c r="L998" s="2">
        <f t="shared" si="190"/>
        <v>8.4845735027223229E-2</v>
      </c>
      <c r="M998" s="2">
        <f t="shared" si="191"/>
        <v>1.1705989110707832E-2</v>
      </c>
      <c r="N998" s="1">
        <v>5995</v>
      </c>
      <c r="O998" s="1">
        <v>3961</v>
      </c>
      <c r="P998" s="1">
        <v>935</v>
      </c>
      <c r="Q998" s="1">
        <v>0</v>
      </c>
      <c r="R998" s="1">
        <v>90</v>
      </c>
      <c r="S998" s="68"/>
      <c r="T998" s="1">
        <v>27</v>
      </c>
      <c r="U998" s="1">
        <v>12</v>
      </c>
      <c r="V998" s="1"/>
      <c r="W998" s="1">
        <v>0</v>
      </c>
      <c r="X998" s="1"/>
      <c r="Y998" s="1"/>
      <c r="Z998" s="1"/>
      <c r="AA998" s="1"/>
      <c r="AB998" s="1"/>
      <c r="AG998" t="str">
        <f t="shared" si="193"/>
        <v>Walpole</v>
      </c>
      <c r="AH998" t="s">
        <v>345</v>
      </c>
      <c r="AI998">
        <v>9</v>
      </c>
      <c r="AJ998" s="7"/>
      <c r="AK998" s="130">
        <v>25</v>
      </c>
      <c r="AL998" s="131">
        <v>21</v>
      </c>
      <c r="AM998" s="131">
        <v>120</v>
      </c>
      <c r="AN998" s="133">
        <v>72495</v>
      </c>
      <c r="AO998">
        <f t="shared" si="187"/>
        <v>25021</v>
      </c>
      <c r="AP998" t="s">
        <v>1579</v>
      </c>
    </row>
    <row r="999" spans="1:42" hidden="1" outlineLevel="1" x14ac:dyDescent="0.2">
      <c r="A999" s="69" t="s">
        <v>1587</v>
      </c>
      <c r="B999" s="10" t="s">
        <v>144</v>
      </c>
      <c r="C999" s="1">
        <f t="shared" si="192"/>
        <v>21395</v>
      </c>
      <c r="D999" s="7">
        <f t="shared" si="182"/>
        <v>1</v>
      </c>
      <c r="E999" s="7">
        <f t="shared" si="183"/>
        <v>2</v>
      </c>
      <c r="F999" s="7">
        <f t="shared" si="184"/>
        <v>3</v>
      </c>
      <c r="G999" s="1">
        <f t="shared" si="185"/>
        <v>7777</v>
      </c>
      <c r="H999" s="2">
        <f t="shared" si="186"/>
        <v>0.36349614395886887</v>
      </c>
      <c r="I999" s="8"/>
      <c r="J999" s="2">
        <f t="shared" si="188"/>
        <v>0.63598971722365039</v>
      </c>
      <c r="K999" s="2">
        <f t="shared" si="189"/>
        <v>0.27249357326478146</v>
      </c>
      <c r="L999" s="2">
        <f t="shared" si="190"/>
        <v>7.7728441224585179E-2</v>
      </c>
      <c r="M999" s="2">
        <f t="shared" si="191"/>
        <v>1.3788268286982971E-2</v>
      </c>
      <c r="N999" s="1">
        <v>13607</v>
      </c>
      <c r="O999" s="1">
        <v>5830</v>
      </c>
      <c r="P999" s="1">
        <v>1663</v>
      </c>
      <c r="Q999" s="1">
        <v>26</v>
      </c>
      <c r="R999" s="1">
        <v>192</v>
      </c>
      <c r="S999" s="68"/>
      <c r="T999" s="1">
        <v>42</v>
      </c>
      <c r="U999" s="1">
        <v>27</v>
      </c>
      <c r="V999" s="1"/>
      <c r="W999" s="1">
        <v>8</v>
      </c>
      <c r="X999" s="1"/>
      <c r="Y999" s="1"/>
      <c r="Z999" s="1"/>
      <c r="AA999" s="1"/>
      <c r="AB999" s="1"/>
      <c r="AG999" t="str">
        <f t="shared" si="193"/>
        <v>Waltham</v>
      </c>
      <c r="AH999" t="s">
        <v>1664</v>
      </c>
      <c r="AI999">
        <v>7</v>
      </c>
      <c r="AJ999" s="7"/>
      <c r="AK999" s="130">
        <v>25</v>
      </c>
      <c r="AL999" s="131">
        <v>17</v>
      </c>
      <c r="AM999" s="131">
        <v>235</v>
      </c>
      <c r="AN999" s="133">
        <v>72600</v>
      </c>
      <c r="AO999">
        <f t="shared" si="187"/>
        <v>25017</v>
      </c>
      <c r="AP999" t="s">
        <v>2331</v>
      </c>
    </row>
    <row r="1000" spans="1:42" hidden="1" outlineLevel="1" x14ac:dyDescent="0.2">
      <c r="A1000" s="69" t="s">
        <v>1839</v>
      </c>
      <c r="B1000" s="10" t="s">
        <v>144</v>
      </c>
      <c r="C1000" s="1">
        <f t="shared" si="192"/>
        <v>4101</v>
      </c>
      <c r="D1000" s="7">
        <f t="shared" si="182"/>
        <v>1</v>
      </c>
      <c r="E1000" s="7">
        <f t="shared" si="183"/>
        <v>2</v>
      </c>
      <c r="F1000" s="7">
        <f t="shared" si="184"/>
        <v>3</v>
      </c>
      <c r="G1000" s="1">
        <f t="shared" si="185"/>
        <v>1666</v>
      </c>
      <c r="H1000" s="2">
        <f t="shared" si="186"/>
        <v>0.40624237990733969</v>
      </c>
      <c r="I1000" s="8"/>
      <c r="J1000" s="2">
        <f t="shared" si="188"/>
        <v>0.63228480858327241</v>
      </c>
      <c r="K1000" s="2">
        <f t="shared" si="189"/>
        <v>0.22604242867593269</v>
      </c>
      <c r="L1000" s="2">
        <f t="shared" si="190"/>
        <v>0.13411363082175079</v>
      </c>
      <c r="M1000" s="2">
        <f t="shared" si="191"/>
        <v>7.5591319190441153E-3</v>
      </c>
      <c r="N1000" s="1">
        <v>2593</v>
      </c>
      <c r="O1000" s="1">
        <v>927</v>
      </c>
      <c r="P1000" s="1">
        <v>550</v>
      </c>
      <c r="Q1000" s="1">
        <v>0</v>
      </c>
      <c r="R1000" s="1">
        <v>18</v>
      </c>
      <c r="S1000" s="68"/>
      <c r="T1000" s="1">
        <v>8</v>
      </c>
      <c r="U1000" s="1">
        <v>4</v>
      </c>
      <c r="V1000" s="1"/>
      <c r="W1000" s="1">
        <v>1</v>
      </c>
      <c r="X1000" s="1"/>
      <c r="Y1000" s="1"/>
      <c r="Z1000" s="1"/>
      <c r="AA1000" s="1"/>
      <c r="AB1000" s="1"/>
      <c r="AG1000" t="str">
        <f t="shared" si="193"/>
        <v>Ware</v>
      </c>
      <c r="AH1000" t="s">
        <v>968</v>
      </c>
      <c r="AI1000">
        <v>2</v>
      </c>
      <c r="AJ1000" s="7"/>
      <c r="AK1000" s="130">
        <v>25</v>
      </c>
      <c r="AL1000" s="131">
        <v>15</v>
      </c>
      <c r="AM1000" s="131">
        <v>85</v>
      </c>
      <c r="AN1000" s="133">
        <v>72880</v>
      </c>
      <c r="AO1000">
        <f t="shared" si="187"/>
        <v>25015</v>
      </c>
      <c r="AP1000" t="s">
        <v>1579</v>
      </c>
    </row>
    <row r="1001" spans="1:42" hidden="1" outlineLevel="1" x14ac:dyDescent="0.2">
      <c r="A1001" s="69" t="s">
        <v>711</v>
      </c>
      <c r="B1001" s="10" t="s">
        <v>144</v>
      </c>
      <c r="C1001" s="1">
        <f t="shared" si="192"/>
        <v>8208</v>
      </c>
      <c r="D1001" s="7">
        <f t="shared" si="182"/>
        <v>1</v>
      </c>
      <c r="E1001" s="7">
        <f t="shared" si="183"/>
        <v>2</v>
      </c>
      <c r="F1001" s="7">
        <f t="shared" si="184"/>
        <v>3</v>
      </c>
      <c r="G1001" s="1">
        <f t="shared" si="185"/>
        <v>2798</v>
      </c>
      <c r="H1001" s="2">
        <f t="shared" si="186"/>
        <v>0.34088693957115007</v>
      </c>
      <c r="I1001" s="8"/>
      <c r="J1001" s="2">
        <f t="shared" si="188"/>
        <v>0.60696881091617938</v>
      </c>
      <c r="K1001" s="2">
        <f t="shared" si="189"/>
        <v>0.26608187134502925</v>
      </c>
      <c r="L1001" s="2">
        <f t="shared" si="190"/>
        <v>0.1162280701754386</v>
      </c>
      <c r="M1001" s="2">
        <f t="shared" si="191"/>
        <v>1.072124756335277E-2</v>
      </c>
      <c r="N1001" s="1">
        <v>4982</v>
      </c>
      <c r="O1001" s="1">
        <v>2184</v>
      </c>
      <c r="P1001" s="1">
        <v>954</v>
      </c>
      <c r="Q1001" s="1">
        <v>0</v>
      </c>
      <c r="R1001" s="1">
        <v>53</v>
      </c>
      <c r="S1001" s="68"/>
      <c r="T1001" s="1">
        <v>6</v>
      </c>
      <c r="U1001" s="1">
        <v>5</v>
      </c>
      <c r="V1001" s="1"/>
      <c r="W1001" s="1">
        <v>24</v>
      </c>
      <c r="X1001" s="1"/>
      <c r="Y1001" s="1"/>
      <c r="Z1001" s="1"/>
      <c r="AA1001" s="1"/>
      <c r="AB1001" s="1"/>
      <c r="AG1001" t="str">
        <f t="shared" si="193"/>
        <v>Wareham</v>
      </c>
      <c r="AH1001" t="s">
        <v>2019</v>
      </c>
      <c r="AI1001">
        <v>4</v>
      </c>
      <c r="AJ1001" s="7"/>
      <c r="AK1001" s="130">
        <v>25</v>
      </c>
      <c r="AL1001" s="131">
        <v>23</v>
      </c>
      <c r="AM1001" s="131">
        <v>125</v>
      </c>
      <c r="AN1001" s="133">
        <v>72985</v>
      </c>
      <c r="AO1001">
        <f t="shared" si="187"/>
        <v>25023</v>
      </c>
      <c r="AP1001" t="s">
        <v>1579</v>
      </c>
    </row>
    <row r="1002" spans="1:42" hidden="1" outlineLevel="1" x14ac:dyDescent="0.2">
      <c r="A1002" s="69" t="s">
        <v>1840</v>
      </c>
      <c r="B1002" s="10" t="s">
        <v>144</v>
      </c>
      <c r="C1002" s="1">
        <f t="shared" si="192"/>
        <v>1822</v>
      </c>
      <c r="D1002" s="7">
        <f t="shared" si="182"/>
        <v>1</v>
      </c>
      <c r="E1002" s="7">
        <f t="shared" si="183"/>
        <v>2</v>
      </c>
      <c r="F1002" s="7">
        <f t="shared" si="184"/>
        <v>3</v>
      </c>
      <c r="G1002" s="1">
        <f t="shared" si="185"/>
        <v>557</v>
      </c>
      <c r="H1002" s="2">
        <f t="shared" si="186"/>
        <v>0.30570801317233809</v>
      </c>
      <c r="I1002" s="8"/>
      <c r="J1002" s="2">
        <f t="shared" si="188"/>
        <v>0.57299670691547755</v>
      </c>
      <c r="K1002" s="2">
        <f t="shared" si="189"/>
        <v>0.2672886937431394</v>
      </c>
      <c r="L1002" s="2">
        <f t="shared" si="190"/>
        <v>0.14544456641053788</v>
      </c>
      <c r="M1002" s="2">
        <f t="shared" si="191"/>
        <v>1.4270032930845167E-2</v>
      </c>
      <c r="N1002" s="1">
        <v>1044</v>
      </c>
      <c r="O1002" s="1">
        <v>487</v>
      </c>
      <c r="P1002" s="1">
        <v>265</v>
      </c>
      <c r="Q1002" s="1">
        <v>8</v>
      </c>
      <c r="R1002" s="1">
        <v>13</v>
      </c>
      <c r="S1002" s="68"/>
      <c r="T1002" s="1">
        <v>3</v>
      </c>
      <c r="U1002" s="1">
        <v>1</v>
      </c>
      <c r="V1002" s="1"/>
      <c r="W1002" s="1">
        <v>1</v>
      </c>
      <c r="X1002" s="1"/>
      <c r="Y1002" s="1"/>
      <c r="Z1002" s="1"/>
      <c r="AA1002" s="1"/>
      <c r="AB1002" s="1"/>
      <c r="AG1002" t="str">
        <f t="shared" si="193"/>
        <v>Warren</v>
      </c>
      <c r="AH1002" s="10" t="s">
        <v>1371</v>
      </c>
      <c r="AI1002" s="10">
        <v>2</v>
      </c>
      <c r="AJ1002" s="7"/>
      <c r="AK1002" s="130">
        <v>25</v>
      </c>
      <c r="AL1002" s="131">
        <v>27</v>
      </c>
      <c r="AM1002" s="131">
        <v>265</v>
      </c>
      <c r="AN1002" s="133">
        <v>73090</v>
      </c>
      <c r="AO1002">
        <f t="shared" si="187"/>
        <v>25027</v>
      </c>
      <c r="AP1002" t="s">
        <v>1579</v>
      </c>
    </row>
    <row r="1003" spans="1:42" hidden="1" outlineLevel="1" x14ac:dyDescent="0.2">
      <c r="A1003" s="69" t="s">
        <v>1749</v>
      </c>
      <c r="B1003" s="10" t="s">
        <v>144</v>
      </c>
      <c r="C1003" s="1">
        <f t="shared" si="192"/>
        <v>374</v>
      </c>
      <c r="D1003" s="7">
        <f t="shared" ref="D1003:D1063" si="194">RANK(N1003,(N1003:AE1003))</f>
        <v>1</v>
      </c>
      <c r="E1003" s="7">
        <f t="shared" ref="E1003:E1063" si="195">RANK(O1003,(N1003:AE1003))</f>
        <v>2</v>
      </c>
      <c r="F1003" s="7">
        <f t="shared" ref="F1003:F1063" si="196">RANK(P1003,(N1003:AE1003))</f>
        <v>3</v>
      </c>
      <c r="G1003" s="1">
        <f t="shared" si="185"/>
        <v>106</v>
      </c>
      <c r="H1003" s="2">
        <f t="shared" si="186"/>
        <v>0.28342245989304815</v>
      </c>
      <c r="I1003" s="8"/>
      <c r="J1003" s="2">
        <f t="shared" si="188"/>
        <v>0.54812834224598928</v>
      </c>
      <c r="K1003" s="2">
        <f t="shared" si="189"/>
        <v>0.26470588235294118</v>
      </c>
      <c r="L1003" s="2">
        <f t="shared" si="190"/>
        <v>0.17647058823529413</v>
      </c>
      <c r="M1003" s="2">
        <f t="shared" si="191"/>
        <v>1.0695187165775416E-2</v>
      </c>
      <c r="N1003" s="1">
        <v>205</v>
      </c>
      <c r="O1003" s="1">
        <v>99</v>
      </c>
      <c r="P1003" s="1">
        <v>66</v>
      </c>
      <c r="Q1003" s="1">
        <v>1</v>
      </c>
      <c r="R1003" s="1">
        <v>2</v>
      </c>
      <c r="S1003" s="68"/>
      <c r="T1003" s="1">
        <v>1</v>
      </c>
      <c r="U1003" s="1">
        <v>0</v>
      </c>
      <c r="V1003" s="1"/>
      <c r="W1003" s="1">
        <v>0</v>
      </c>
      <c r="X1003" s="1"/>
      <c r="Y1003" s="1"/>
      <c r="Z1003" s="1"/>
      <c r="AA1003" s="1"/>
      <c r="AB1003" s="1"/>
      <c r="AG1003" t="str">
        <f t="shared" si="193"/>
        <v>Warwick</v>
      </c>
      <c r="AH1003" t="s">
        <v>2231</v>
      </c>
      <c r="AI1003">
        <v>1</v>
      </c>
      <c r="AJ1003" s="7"/>
      <c r="AK1003" s="130">
        <v>25</v>
      </c>
      <c r="AL1003" s="131">
        <v>11</v>
      </c>
      <c r="AM1003" s="131">
        <v>120</v>
      </c>
      <c r="AN1003" s="133">
        <v>73265</v>
      </c>
      <c r="AO1003">
        <f t="shared" si="187"/>
        <v>25011</v>
      </c>
      <c r="AP1003" t="s">
        <v>1579</v>
      </c>
    </row>
    <row r="1004" spans="1:42" hidden="1" outlineLevel="1" x14ac:dyDescent="0.2">
      <c r="A1004" s="69" t="s">
        <v>3298</v>
      </c>
      <c r="B1004" s="10" t="s">
        <v>144</v>
      </c>
      <c r="C1004" s="1">
        <f t="shared" si="192"/>
        <v>314</v>
      </c>
      <c r="D1004" s="7">
        <f t="shared" si="194"/>
        <v>1</v>
      </c>
      <c r="E1004" s="7">
        <f t="shared" si="195"/>
        <v>2</v>
      </c>
      <c r="F1004" s="7">
        <f t="shared" si="196"/>
        <v>3</v>
      </c>
      <c r="G1004" s="1">
        <f t="shared" si="185"/>
        <v>114</v>
      </c>
      <c r="H1004" s="2">
        <f t="shared" si="186"/>
        <v>0.36305732484076431</v>
      </c>
      <c r="I1004" s="8"/>
      <c r="J1004" s="2">
        <f t="shared" si="188"/>
        <v>0.57324840764331209</v>
      </c>
      <c r="K1004" s="2">
        <f t="shared" si="189"/>
        <v>0.21019108280254778</v>
      </c>
      <c r="L1004" s="2">
        <f t="shared" si="190"/>
        <v>0.19108280254777071</v>
      </c>
      <c r="M1004" s="2">
        <f t="shared" si="191"/>
        <v>2.5477707006369421E-2</v>
      </c>
      <c r="N1004" s="1">
        <v>180</v>
      </c>
      <c r="O1004" s="1">
        <v>66</v>
      </c>
      <c r="P1004" s="1">
        <v>60</v>
      </c>
      <c r="Q1004" s="1">
        <v>5</v>
      </c>
      <c r="R1004" s="1">
        <v>2</v>
      </c>
      <c r="S1004" s="68"/>
      <c r="T1004" s="1">
        <v>1</v>
      </c>
      <c r="U1004" s="1">
        <v>0</v>
      </c>
      <c r="V1004" s="1"/>
      <c r="W1004" s="1">
        <v>0</v>
      </c>
      <c r="X1004" s="1"/>
      <c r="Y1004" s="1"/>
      <c r="Z1004" s="1"/>
      <c r="AA1004" s="1"/>
      <c r="AB1004" s="1"/>
      <c r="AG1004" t="str">
        <f t="shared" si="193"/>
        <v>Washington</v>
      </c>
      <c r="AH1004" t="s">
        <v>1296</v>
      </c>
      <c r="AI1004">
        <v>1</v>
      </c>
      <c r="AJ1004" s="7"/>
      <c r="AK1004" s="130">
        <v>25</v>
      </c>
      <c r="AL1004" s="131">
        <v>3</v>
      </c>
      <c r="AM1004" s="131">
        <v>145</v>
      </c>
      <c r="AN1004" s="133">
        <v>73335</v>
      </c>
      <c r="AO1004">
        <f t="shared" si="187"/>
        <v>25003</v>
      </c>
      <c r="AP1004" t="s">
        <v>1579</v>
      </c>
    </row>
    <row r="1005" spans="1:42" hidden="1" outlineLevel="1" x14ac:dyDescent="0.2">
      <c r="A1005" s="69" t="s">
        <v>22</v>
      </c>
      <c r="B1005" s="10" t="s">
        <v>144</v>
      </c>
      <c r="C1005" s="1">
        <f t="shared" si="192"/>
        <v>15104</v>
      </c>
      <c r="D1005" s="7">
        <f t="shared" si="194"/>
        <v>1</v>
      </c>
      <c r="E1005" s="7">
        <f t="shared" si="195"/>
        <v>2</v>
      </c>
      <c r="F1005" s="7">
        <f t="shared" si="196"/>
        <v>3</v>
      </c>
      <c r="G1005" s="1">
        <f t="shared" si="185"/>
        <v>6588</v>
      </c>
      <c r="H1005" s="2">
        <f t="shared" si="186"/>
        <v>0.43617584745762711</v>
      </c>
      <c r="I1005" s="8"/>
      <c r="J1005" s="2">
        <f t="shared" si="188"/>
        <v>0.6775688559322034</v>
      </c>
      <c r="K1005" s="2">
        <f t="shared" si="189"/>
        <v>0.24139300847457626</v>
      </c>
      <c r="L1005" s="2">
        <f t="shared" si="190"/>
        <v>5.971927966101695E-2</v>
      </c>
      <c r="M1005" s="2">
        <f t="shared" si="191"/>
        <v>2.1318855932203395E-2</v>
      </c>
      <c r="N1005" s="1">
        <v>10234</v>
      </c>
      <c r="O1005" s="1">
        <v>3646</v>
      </c>
      <c r="P1005" s="1">
        <v>902</v>
      </c>
      <c r="Q1005" s="1">
        <v>87</v>
      </c>
      <c r="R1005" s="1">
        <v>139</v>
      </c>
      <c r="S1005" s="68"/>
      <c r="T1005" s="1">
        <v>39</v>
      </c>
      <c r="U1005" s="1">
        <v>27</v>
      </c>
      <c r="V1005" s="1"/>
      <c r="W1005" s="1">
        <v>30</v>
      </c>
      <c r="X1005" s="1"/>
      <c r="Y1005" s="1"/>
      <c r="Z1005" s="1"/>
      <c r="AA1005" s="1"/>
      <c r="AB1005" s="1"/>
      <c r="AG1005" t="str">
        <f t="shared" si="193"/>
        <v>Watertown</v>
      </c>
      <c r="AH1005" t="s">
        <v>1664</v>
      </c>
      <c r="AI1005">
        <v>8</v>
      </c>
      <c r="AJ1005" s="7"/>
      <c r="AK1005" s="130">
        <v>25</v>
      </c>
      <c r="AL1005" s="131">
        <v>17</v>
      </c>
      <c r="AM1005" s="131">
        <v>240</v>
      </c>
      <c r="AN1005" s="133">
        <v>73440</v>
      </c>
      <c r="AO1005">
        <f t="shared" si="187"/>
        <v>25017</v>
      </c>
      <c r="AP1005" t="s">
        <v>2331</v>
      </c>
    </row>
    <row r="1006" spans="1:42" hidden="1" outlineLevel="1" x14ac:dyDescent="0.2">
      <c r="A1006" s="69" t="s">
        <v>23</v>
      </c>
      <c r="B1006" s="10" t="s">
        <v>144</v>
      </c>
      <c r="C1006" s="1">
        <f t="shared" si="192"/>
        <v>7169</v>
      </c>
      <c r="D1006" s="7">
        <f t="shared" si="194"/>
        <v>1</v>
      </c>
      <c r="E1006" s="7">
        <f t="shared" si="195"/>
        <v>2</v>
      </c>
      <c r="F1006" s="7">
        <f t="shared" si="196"/>
        <v>3</v>
      </c>
      <c r="G1006" s="1">
        <f t="shared" si="185"/>
        <v>1859</v>
      </c>
      <c r="H1006" s="2">
        <f t="shared" si="186"/>
        <v>0.25931092202538708</v>
      </c>
      <c r="I1006" s="8"/>
      <c r="J1006" s="2">
        <f t="shared" si="188"/>
        <v>0.59129585716278421</v>
      </c>
      <c r="K1006" s="2">
        <f t="shared" si="189"/>
        <v>0.33198493513739713</v>
      </c>
      <c r="L1006" s="2">
        <f t="shared" si="190"/>
        <v>5.4958850606779186E-2</v>
      </c>
      <c r="M1006" s="2">
        <f t="shared" si="191"/>
        <v>2.1760357093039473E-2</v>
      </c>
      <c r="N1006" s="1">
        <v>4239</v>
      </c>
      <c r="O1006" s="1">
        <v>2380</v>
      </c>
      <c r="P1006" s="1">
        <v>394</v>
      </c>
      <c r="Q1006" s="1">
        <v>22</v>
      </c>
      <c r="R1006" s="1">
        <v>84</v>
      </c>
      <c r="S1006" s="68"/>
      <c r="T1006" s="1">
        <v>15</v>
      </c>
      <c r="U1006" s="1">
        <v>5</v>
      </c>
      <c r="V1006" s="1"/>
      <c r="W1006" s="1">
        <v>30</v>
      </c>
      <c r="X1006" s="1"/>
      <c r="Y1006" s="1"/>
      <c r="Z1006" s="1"/>
      <c r="AA1006" s="1"/>
      <c r="AB1006" s="1"/>
      <c r="AG1006" t="str">
        <f t="shared" si="193"/>
        <v>Wayland</v>
      </c>
      <c r="AH1006" t="s">
        <v>1664</v>
      </c>
      <c r="AI1006">
        <v>5</v>
      </c>
      <c r="AJ1006" s="7"/>
      <c r="AK1006" s="130">
        <v>25</v>
      </c>
      <c r="AL1006" s="131">
        <v>17</v>
      </c>
      <c r="AM1006" s="131">
        <v>245</v>
      </c>
      <c r="AN1006" s="133">
        <v>73790</v>
      </c>
      <c r="AO1006">
        <f t="shared" si="187"/>
        <v>25017</v>
      </c>
      <c r="AP1006" t="s">
        <v>1579</v>
      </c>
    </row>
    <row r="1007" spans="1:42" hidden="1" outlineLevel="1" x14ac:dyDescent="0.2">
      <c r="A1007" s="69" t="s">
        <v>797</v>
      </c>
      <c r="B1007" s="10" t="s">
        <v>144</v>
      </c>
      <c r="C1007" s="1">
        <f t="shared" si="192"/>
        <v>5706</v>
      </c>
      <c r="D1007" s="7">
        <f t="shared" si="194"/>
        <v>1</v>
      </c>
      <c r="E1007" s="7">
        <f t="shared" si="195"/>
        <v>2</v>
      </c>
      <c r="F1007" s="7">
        <f t="shared" si="196"/>
        <v>3</v>
      </c>
      <c r="G1007" s="1">
        <f t="shared" si="185"/>
        <v>1813</v>
      </c>
      <c r="H1007" s="2">
        <f t="shared" si="186"/>
        <v>0.31773571678934454</v>
      </c>
      <c r="I1007" s="8"/>
      <c r="J1007" s="2">
        <f t="shared" si="188"/>
        <v>0.59078163336838418</v>
      </c>
      <c r="K1007" s="2">
        <f t="shared" si="189"/>
        <v>0.27304591657903959</v>
      </c>
      <c r="L1007" s="2">
        <f t="shared" si="190"/>
        <v>0.12548194882579741</v>
      </c>
      <c r="M1007" s="2">
        <f t="shared" si="191"/>
        <v>1.0690501226778809E-2</v>
      </c>
      <c r="N1007" s="1">
        <v>3371</v>
      </c>
      <c r="O1007" s="1">
        <v>1558</v>
      </c>
      <c r="P1007" s="1">
        <v>716</v>
      </c>
      <c r="Q1007" s="1">
        <v>0</v>
      </c>
      <c r="R1007" s="1">
        <v>43</v>
      </c>
      <c r="S1007" s="68"/>
      <c r="T1007" s="1">
        <v>12</v>
      </c>
      <c r="U1007" s="1">
        <v>6</v>
      </c>
      <c r="V1007" s="1"/>
      <c r="W1007" s="1">
        <v>0</v>
      </c>
      <c r="X1007" s="1"/>
      <c r="Y1007" s="1"/>
      <c r="Z1007" s="1"/>
      <c r="AA1007" s="1"/>
      <c r="AB1007" s="1"/>
      <c r="AG1007" t="str">
        <f t="shared" si="193"/>
        <v>Webster</v>
      </c>
      <c r="AH1007" s="10" t="s">
        <v>1371</v>
      </c>
      <c r="AI1007" s="10">
        <v>2</v>
      </c>
      <c r="AJ1007" s="7"/>
      <c r="AK1007" s="130">
        <v>25</v>
      </c>
      <c r="AL1007" s="131">
        <v>27</v>
      </c>
      <c r="AM1007" s="131">
        <v>270</v>
      </c>
      <c r="AN1007" s="133">
        <v>73895</v>
      </c>
      <c r="AO1007">
        <f t="shared" si="187"/>
        <v>25027</v>
      </c>
      <c r="AP1007" t="s">
        <v>1579</v>
      </c>
    </row>
    <row r="1008" spans="1:42" hidden="1" outlineLevel="1" x14ac:dyDescent="0.2">
      <c r="A1008" s="69" t="s">
        <v>184</v>
      </c>
      <c r="B1008" s="10" t="s">
        <v>144</v>
      </c>
      <c r="C1008" s="1">
        <f t="shared" si="192"/>
        <v>13350</v>
      </c>
      <c r="D1008" s="7">
        <f t="shared" si="194"/>
        <v>1</v>
      </c>
      <c r="E1008" s="7">
        <f t="shared" si="195"/>
        <v>2</v>
      </c>
      <c r="F1008" s="7">
        <f t="shared" si="196"/>
        <v>3</v>
      </c>
      <c r="G1008" s="1">
        <f t="shared" si="185"/>
        <v>1650</v>
      </c>
      <c r="H1008" s="2">
        <f t="shared" si="186"/>
        <v>0.12359550561797752</v>
      </c>
      <c r="I1008" s="8"/>
      <c r="J1008" s="2">
        <f t="shared" si="188"/>
        <v>0.5321348314606742</v>
      </c>
      <c r="K1008" s="2">
        <f t="shared" si="189"/>
        <v>0.40853932584269664</v>
      </c>
      <c r="L1008" s="2">
        <f t="shared" si="190"/>
        <v>4.3295880149812734E-2</v>
      </c>
      <c r="M1008" s="2">
        <f t="shared" si="191"/>
        <v>1.6029962546816427E-2</v>
      </c>
      <c r="N1008" s="1">
        <v>7104</v>
      </c>
      <c r="O1008" s="1">
        <v>5454</v>
      </c>
      <c r="P1008" s="1">
        <v>578</v>
      </c>
      <c r="Q1008" s="1">
        <v>20</v>
      </c>
      <c r="R1008" s="1">
        <v>133</v>
      </c>
      <c r="S1008" s="68"/>
      <c r="T1008" s="1">
        <v>32</v>
      </c>
      <c r="U1008" s="1">
        <v>21</v>
      </c>
      <c r="V1008" s="1"/>
      <c r="W1008" s="1">
        <v>8</v>
      </c>
      <c r="X1008" s="1"/>
      <c r="Y1008" s="1"/>
      <c r="Z1008" s="1"/>
      <c r="AA1008" s="1"/>
      <c r="AB1008" s="1"/>
      <c r="AG1008" t="str">
        <f t="shared" si="193"/>
        <v>Wellesley</v>
      </c>
      <c r="AH1008" t="s">
        <v>345</v>
      </c>
      <c r="AI1008">
        <v>4</v>
      </c>
      <c r="AJ1008" s="7"/>
      <c r="AK1008" s="130">
        <v>25</v>
      </c>
      <c r="AL1008" s="131">
        <v>21</v>
      </c>
      <c r="AM1008" s="131">
        <v>125</v>
      </c>
      <c r="AN1008" s="133">
        <v>74175</v>
      </c>
      <c r="AO1008">
        <f t="shared" si="187"/>
        <v>25021</v>
      </c>
      <c r="AP1008" t="s">
        <v>1579</v>
      </c>
    </row>
    <row r="1009" spans="1:42" hidden="1" outlineLevel="1" x14ac:dyDescent="0.2">
      <c r="A1009" s="69" t="s">
        <v>185</v>
      </c>
      <c r="B1009" s="10" t="s">
        <v>144</v>
      </c>
      <c r="C1009" s="1">
        <f t="shared" si="192"/>
        <v>1744</v>
      </c>
      <c r="D1009" s="7">
        <f t="shared" si="194"/>
        <v>1</v>
      </c>
      <c r="E1009" s="7">
        <f t="shared" si="195"/>
        <v>2</v>
      </c>
      <c r="F1009" s="7">
        <f t="shared" si="196"/>
        <v>3</v>
      </c>
      <c r="G1009" s="1">
        <f t="shared" si="185"/>
        <v>680</v>
      </c>
      <c r="H1009" s="2">
        <f t="shared" si="186"/>
        <v>0.38990825688073394</v>
      </c>
      <c r="I1009" s="8"/>
      <c r="J1009" s="2">
        <f t="shared" si="188"/>
        <v>0.6490825688073395</v>
      </c>
      <c r="K1009" s="2">
        <f t="shared" si="189"/>
        <v>0.25917431192660551</v>
      </c>
      <c r="L1009" s="2">
        <f t="shared" si="190"/>
        <v>7.2821100917431186E-2</v>
      </c>
      <c r="M1009" s="2">
        <f t="shared" si="191"/>
        <v>1.8922018348623809E-2</v>
      </c>
      <c r="N1009" s="1">
        <v>1132</v>
      </c>
      <c r="O1009" s="1">
        <v>452</v>
      </c>
      <c r="P1009" s="1">
        <v>127</v>
      </c>
      <c r="Q1009" s="1">
        <v>0</v>
      </c>
      <c r="R1009" s="1">
        <v>14</v>
      </c>
      <c r="S1009" s="68"/>
      <c r="T1009" s="1">
        <v>4</v>
      </c>
      <c r="U1009" s="1">
        <v>3</v>
      </c>
      <c r="V1009" s="1"/>
      <c r="W1009" s="1">
        <v>12</v>
      </c>
      <c r="X1009" s="1"/>
      <c r="Y1009" s="1"/>
      <c r="Z1009" s="1"/>
      <c r="AA1009" s="1"/>
      <c r="AB1009" s="1"/>
      <c r="AG1009" t="str">
        <f t="shared" si="193"/>
        <v>Wellfleet</v>
      </c>
      <c r="AH1009" t="s">
        <v>1073</v>
      </c>
      <c r="AI1009">
        <v>10</v>
      </c>
      <c r="AJ1009" s="7"/>
      <c r="AK1009" s="130">
        <v>25</v>
      </c>
      <c r="AL1009" s="131">
        <v>1</v>
      </c>
      <c r="AM1009" s="131">
        <v>70</v>
      </c>
      <c r="AN1009" s="133">
        <v>74385</v>
      </c>
      <c r="AO1009">
        <f t="shared" si="187"/>
        <v>25001</v>
      </c>
      <c r="AP1009" t="s">
        <v>1579</v>
      </c>
    </row>
    <row r="1010" spans="1:42" hidden="1" outlineLevel="1" x14ac:dyDescent="0.2">
      <c r="A1010" s="69" t="s">
        <v>186</v>
      </c>
      <c r="B1010" s="10" t="s">
        <v>144</v>
      </c>
      <c r="C1010" s="1">
        <f t="shared" si="192"/>
        <v>424</v>
      </c>
      <c r="D1010" s="7">
        <f t="shared" si="194"/>
        <v>1</v>
      </c>
      <c r="E1010" s="7">
        <f t="shared" si="195"/>
        <v>2</v>
      </c>
      <c r="F1010" s="7">
        <f t="shared" si="196"/>
        <v>3</v>
      </c>
      <c r="G1010" s="1">
        <f t="shared" si="185"/>
        <v>195</v>
      </c>
      <c r="H1010" s="2">
        <f t="shared" si="186"/>
        <v>0.45990566037735847</v>
      </c>
      <c r="I1010" s="8"/>
      <c r="J1010" s="2">
        <f t="shared" si="188"/>
        <v>0.59905660377358494</v>
      </c>
      <c r="K1010" s="2">
        <f t="shared" si="189"/>
        <v>0.13915094339622641</v>
      </c>
      <c r="L1010" s="2">
        <f t="shared" si="190"/>
        <v>0.12735849056603774</v>
      </c>
      <c r="M1010" s="2">
        <f t="shared" si="191"/>
        <v>0.13443396226415091</v>
      </c>
      <c r="N1010" s="1">
        <v>254</v>
      </c>
      <c r="O1010" s="1">
        <v>59</v>
      </c>
      <c r="P1010" s="1">
        <v>54</v>
      </c>
      <c r="Q1010" s="1">
        <v>0</v>
      </c>
      <c r="R1010" s="1">
        <v>6</v>
      </c>
      <c r="S1010" s="68"/>
      <c r="T1010" s="1">
        <v>8</v>
      </c>
      <c r="U1010" s="1">
        <v>2</v>
      </c>
      <c r="V1010" s="1"/>
      <c r="W1010" s="1">
        <v>41</v>
      </c>
      <c r="X1010" s="1"/>
      <c r="Y1010" s="1"/>
      <c r="Z1010" s="1"/>
      <c r="AA1010" s="1"/>
      <c r="AB1010" s="1"/>
      <c r="AG1010" t="str">
        <f t="shared" si="193"/>
        <v>Wendell</v>
      </c>
      <c r="AH1010" t="s">
        <v>2231</v>
      </c>
      <c r="AI1010">
        <v>1</v>
      </c>
      <c r="AJ1010" s="7"/>
      <c r="AK1010" s="130">
        <v>25</v>
      </c>
      <c r="AL1010" s="131">
        <v>11</v>
      </c>
      <c r="AM1010" s="131">
        <v>125</v>
      </c>
      <c r="AN1010" s="133">
        <v>74525</v>
      </c>
      <c r="AO1010">
        <f t="shared" si="187"/>
        <v>25011</v>
      </c>
      <c r="AP1010" t="s">
        <v>1579</v>
      </c>
    </row>
    <row r="1011" spans="1:42" hidden="1" outlineLevel="1" x14ac:dyDescent="0.2">
      <c r="A1011" s="69" t="s">
        <v>32</v>
      </c>
      <c r="B1011" s="10" t="s">
        <v>144</v>
      </c>
      <c r="C1011" s="1">
        <f t="shared" si="192"/>
        <v>1998</v>
      </c>
      <c r="D1011" s="7">
        <f t="shared" si="194"/>
        <v>2</v>
      </c>
      <c r="E1011" s="7">
        <f t="shared" si="195"/>
        <v>1</v>
      </c>
      <c r="F1011" s="7">
        <f t="shared" si="196"/>
        <v>3</v>
      </c>
      <c r="G1011" s="1">
        <f t="shared" si="185"/>
        <v>157</v>
      </c>
      <c r="H1011" s="2">
        <f t="shared" si="186"/>
        <v>7.8578578578578584E-2</v>
      </c>
      <c r="I1011" s="8"/>
      <c r="J1011" s="2">
        <f t="shared" si="188"/>
        <v>0.41641641641641641</v>
      </c>
      <c r="K1011" s="2">
        <f t="shared" si="189"/>
        <v>0.494994994994995</v>
      </c>
      <c r="L1011" s="2">
        <f t="shared" si="190"/>
        <v>7.3573573573573567E-2</v>
      </c>
      <c r="M1011" s="2">
        <f t="shared" si="191"/>
        <v>1.5015015015015079E-2</v>
      </c>
      <c r="N1011" s="1">
        <v>832</v>
      </c>
      <c r="O1011" s="1">
        <v>989</v>
      </c>
      <c r="P1011" s="1">
        <v>147</v>
      </c>
      <c r="Q1011" s="1">
        <v>5</v>
      </c>
      <c r="R1011" s="1">
        <v>21</v>
      </c>
      <c r="S1011" s="68"/>
      <c r="T1011" s="1">
        <v>2</v>
      </c>
      <c r="U1011" s="1">
        <v>1</v>
      </c>
      <c r="V1011" s="1"/>
      <c r="W1011" s="1">
        <v>1</v>
      </c>
      <c r="X1011" s="1"/>
      <c r="Y1011" s="1"/>
      <c r="Z1011" s="1"/>
      <c r="AA1011" s="1"/>
      <c r="AB1011" s="1"/>
      <c r="AG1011" t="str">
        <f t="shared" si="193"/>
        <v>Wenham</v>
      </c>
      <c r="AH1011" t="s">
        <v>1703</v>
      </c>
      <c r="AI1011">
        <v>6</v>
      </c>
      <c r="AJ1011" s="7"/>
      <c r="AK1011" s="130">
        <v>25</v>
      </c>
      <c r="AL1011" s="131">
        <v>9</v>
      </c>
      <c r="AM1011" s="131">
        <v>165</v>
      </c>
      <c r="AN1011" s="133">
        <v>74595</v>
      </c>
      <c r="AO1011">
        <f t="shared" si="187"/>
        <v>25009</v>
      </c>
      <c r="AP1011" t="s">
        <v>1579</v>
      </c>
    </row>
    <row r="1012" spans="1:42" hidden="1" outlineLevel="1" x14ac:dyDescent="0.2">
      <c r="A1012" s="69" t="s">
        <v>455</v>
      </c>
      <c r="B1012" s="10" t="s">
        <v>144</v>
      </c>
      <c r="C1012" s="1">
        <f t="shared" si="192"/>
        <v>3303</v>
      </c>
      <c r="D1012" s="7">
        <f t="shared" si="194"/>
        <v>1</v>
      </c>
      <c r="E1012" s="7">
        <f t="shared" si="195"/>
        <v>2</v>
      </c>
      <c r="F1012" s="7">
        <f t="shared" si="196"/>
        <v>3</v>
      </c>
      <c r="G1012" s="1">
        <f t="shared" ref="G1012:G1043" si="197">MAX(N1012:P1012)-LARGE(N1012:P1012,2)</f>
        <v>321</v>
      </c>
      <c r="H1012" s="2">
        <f t="shared" ref="H1012:H1043" si="198">G1012/C1012</f>
        <v>9.7184377838328798E-2</v>
      </c>
      <c r="I1012" s="8"/>
      <c r="J1012" s="2">
        <f t="shared" si="188"/>
        <v>0.5001513775355737</v>
      </c>
      <c r="K1012" s="2">
        <f t="shared" si="189"/>
        <v>0.40296699969724492</v>
      </c>
      <c r="L1012" s="2">
        <f t="shared" si="190"/>
        <v>8.5376930063578563E-2</v>
      </c>
      <c r="M1012" s="2">
        <f t="shared" si="191"/>
        <v>1.1504692703602812E-2</v>
      </c>
      <c r="N1012" s="1">
        <v>1652</v>
      </c>
      <c r="O1012" s="1">
        <v>1331</v>
      </c>
      <c r="P1012" s="1">
        <v>282</v>
      </c>
      <c r="Q1012" s="1">
        <v>0</v>
      </c>
      <c r="R1012" s="1">
        <v>30</v>
      </c>
      <c r="S1012" s="68"/>
      <c r="T1012" s="1">
        <v>5</v>
      </c>
      <c r="U1012" s="1">
        <v>0</v>
      </c>
      <c r="V1012" s="1"/>
      <c r="W1012" s="1">
        <v>3</v>
      </c>
      <c r="X1012" s="1"/>
      <c r="Y1012" s="1"/>
      <c r="Z1012" s="1"/>
      <c r="AA1012" s="1"/>
      <c r="AB1012" s="1"/>
      <c r="AG1012" t="str">
        <f t="shared" si="193"/>
        <v>West Boylston</v>
      </c>
      <c r="AH1012" s="10" t="s">
        <v>1371</v>
      </c>
      <c r="AI1012" s="10">
        <v>3</v>
      </c>
      <c r="AJ1012" s="7"/>
      <c r="AK1012" s="130">
        <v>25</v>
      </c>
      <c r="AL1012" s="131">
        <v>27</v>
      </c>
      <c r="AM1012" s="131">
        <v>280</v>
      </c>
      <c r="AN1012" s="133">
        <v>75155</v>
      </c>
      <c r="AO1012">
        <f t="shared" ref="AO1012:AO1042" si="199">AK1012*1000+AL1012</f>
        <v>25027</v>
      </c>
      <c r="AP1012" t="s">
        <v>1579</v>
      </c>
    </row>
    <row r="1013" spans="1:42" hidden="1" outlineLevel="1" x14ac:dyDescent="0.2">
      <c r="A1013" s="69" t="s">
        <v>205</v>
      </c>
      <c r="B1013" s="10" t="s">
        <v>144</v>
      </c>
      <c r="C1013" s="1">
        <f t="shared" si="192"/>
        <v>3355</v>
      </c>
      <c r="D1013" s="7">
        <f t="shared" si="194"/>
        <v>1</v>
      </c>
      <c r="E1013" s="7">
        <f t="shared" si="195"/>
        <v>2</v>
      </c>
      <c r="F1013" s="7">
        <f t="shared" si="196"/>
        <v>3</v>
      </c>
      <c r="G1013" s="1">
        <f t="shared" si="197"/>
        <v>215</v>
      </c>
      <c r="H1013" s="2">
        <f t="shared" si="198"/>
        <v>6.4083457526080481E-2</v>
      </c>
      <c r="I1013" s="8"/>
      <c r="J1013" s="2">
        <f t="shared" ref="J1013:J1073" si="200">IF(C1013=0,"-",N1013/C1013)</f>
        <v>0.46140089418777941</v>
      </c>
      <c r="K1013" s="2">
        <f t="shared" ref="K1013:K1073" si="201">IF(C1013=0,"-",O1013/C1013)</f>
        <v>0.39731743666169894</v>
      </c>
      <c r="L1013" s="2">
        <f t="shared" ref="L1013:L1073" si="202">IF(C1013=0,"-",P1013/C1013)</f>
        <v>0.13114754098360656</v>
      </c>
      <c r="M1013" s="2">
        <f t="shared" ref="M1013:M1073" si="203">IF(C1013=0,"-",(1-J1013-K1013-L1013))</f>
        <v>1.0134128166915085E-2</v>
      </c>
      <c r="N1013" s="1">
        <v>1548</v>
      </c>
      <c r="O1013" s="1">
        <v>1333</v>
      </c>
      <c r="P1013" s="1">
        <v>440</v>
      </c>
      <c r="Q1013" s="1">
        <v>0</v>
      </c>
      <c r="R1013" s="1">
        <v>20</v>
      </c>
      <c r="S1013" s="68"/>
      <c r="T1013" s="1">
        <v>9</v>
      </c>
      <c r="U1013" s="1">
        <v>5</v>
      </c>
      <c r="V1013" s="1"/>
      <c r="W1013" s="1">
        <v>0</v>
      </c>
      <c r="X1013" s="1"/>
      <c r="Y1013" s="1"/>
      <c r="Z1013" s="1"/>
      <c r="AA1013" s="1"/>
      <c r="AB1013" s="1"/>
      <c r="AG1013" t="str">
        <f t="shared" si="193"/>
        <v>West Bridgewater</v>
      </c>
      <c r="AH1013" t="s">
        <v>2019</v>
      </c>
      <c r="AI1013">
        <v>4</v>
      </c>
      <c r="AJ1013" s="7"/>
      <c r="AK1013" s="130">
        <v>25</v>
      </c>
      <c r="AL1013" s="131">
        <v>23</v>
      </c>
      <c r="AM1013" s="131">
        <v>130</v>
      </c>
      <c r="AN1013" s="133">
        <v>75260</v>
      </c>
      <c r="AO1013">
        <f t="shared" si="199"/>
        <v>25023</v>
      </c>
      <c r="AP1013" t="s">
        <v>1579</v>
      </c>
    </row>
    <row r="1014" spans="1:42" hidden="1" outlineLevel="1" x14ac:dyDescent="0.2">
      <c r="A1014" s="69" t="s">
        <v>206</v>
      </c>
      <c r="B1014" s="10" t="s">
        <v>144</v>
      </c>
      <c r="C1014" s="1">
        <f t="shared" si="192"/>
        <v>1560</v>
      </c>
      <c r="D1014" s="7">
        <f t="shared" si="194"/>
        <v>1</v>
      </c>
      <c r="E1014" s="7">
        <f t="shared" si="195"/>
        <v>2</v>
      </c>
      <c r="F1014" s="7">
        <f t="shared" si="196"/>
        <v>3</v>
      </c>
      <c r="G1014" s="1">
        <f t="shared" si="197"/>
        <v>272</v>
      </c>
      <c r="H1014" s="2">
        <f t="shared" si="198"/>
        <v>0.17435897435897435</v>
      </c>
      <c r="I1014" s="8"/>
      <c r="J1014" s="2">
        <f t="shared" si="200"/>
        <v>0.51474358974358969</v>
      </c>
      <c r="K1014" s="2">
        <f t="shared" si="201"/>
        <v>0.3403846153846154</v>
      </c>
      <c r="L1014" s="2">
        <f t="shared" si="202"/>
        <v>0.12756410256410255</v>
      </c>
      <c r="M1014" s="2">
        <f t="shared" si="203"/>
        <v>1.7307692307692357E-2</v>
      </c>
      <c r="N1014" s="1">
        <v>803</v>
      </c>
      <c r="O1014" s="1">
        <v>531</v>
      </c>
      <c r="P1014" s="1">
        <v>199</v>
      </c>
      <c r="Q1014" s="1">
        <v>0</v>
      </c>
      <c r="R1014" s="1">
        <v>10</v>
      </c>
      <c r="S1014" s="68"/>
      <c r="T1014" s="1">
        <v>8</v>
      </c>
      <c r="U1014" s="1">
        <v>3</v>
      </c>
      <c r="V1014" s="1"/>
      <c r="W1014" s="1">
        <v>6</v>
      </c>
      <c r="X1014" s="1"/>
      <c r="Y1014" s="1"/>
      <c r="Z1014" s="1"/>
      <c r="AA1014" s="1"/>
      <c r="AB1014" s="1"/>
      <c r="AG1014" t="str">
        <f t="shared" si="193"/>
        <v>West Brookfield</v>
      </c>
      <c r="AH1014" s="10" t="s">
        <v>1371</v>
      </c>
      <c r="AI1014" s="10">
        <v>1</v>
      </c>
      <c r="AJ1014" s="7"/>
      <c r="AK1014" s="130">
        <v>25</v>
      </c>
      <c r="AL1014" s="131">
        <v>27</v>
      </c>
      <c r="AM1014" s="131">
        <v>285</v>
      </c>
      <c r="AN1014" s="133">
        <v>75400</v>
      </c>
      <c r="AO1014">
        <f t="shared" si="199"/>
        <v>25027</v>
      </c>
      <c r="AP1014" t="s">
        <v>1579</v>
      </c>
    </row>
    <row r="1015" spans="1:42" hidden="1" outlineLevel="1" x14ac:dyDescent="0.2">
      <c r="A1015" s="69" t="s">
        <v>207</v>
      </c>
      <c r="B1015" s="10" t="s">
        <v>144</v>
      </c>
      <c r="C1015" s="1">
        <f t="shared" si="192"/>
        <v>2147</v>
      </c>
      <c r="D1015" s="7">
        <f t="shared" si="194"/>
        <v>1</v>
      </c>
      <c r="E1015" s="7">
        <f t="shared" si="195"/>
        <v>2</v>
      </c>
      <c r="F1015" s="7">
        <f t="shared" si="196"/>
        <v>3</v>
      </c>
      <c r="G1015" s="1">
        <f t="shared" si="197"/>
        <v>240</v>
      </c>
      <c r="H1015" s="2">
        <f t="shared" si="198"/>
        <v>0.11178388448998602</v>
      </c>
      <c r="I1015" s="8"/>
      <c r="J1015" s="2">
        <f t="shared" si="200"/>
        <v>0.50628784350256173</v>
      </c>
      <c r="K1015" s="2">
        <f t="shared" si="201"/>
        <v>0.39450395901257568</v>
      </c>
      <c r="L1015" s="2">
        <f t="shared" si="202"/>
        <v>7.9180251513740099E-2</v>
      </c>
      <c r="M1015" s="2">
        <f t="shared" si="203"/>
        <v>2.0027945971122493E-2</v>
      </c>
      <c r="N1015" s="1">
        <v>1087</v>
      </c>
      <c r="O1015" s="1">
        <v>847</v>
      </c>
      <c r="P1015" s="1">
        <v>170</v>
      </c>
      <c r="Q1015" s="1">
        <v>0</v>
      </c>
      <c r="R1015" s="1">
        <v>31</v>
      </c>
      <c r="S1015" s="68"/>
      <c r="T1015" s="1">
        <v>6</v>
      </c>
      <c r="U1015" s="1">
        <v>3</v>
      </c>
      <c r="V1015" s="1"/>
      <c r="W1015" s="1">
        <v>3</v>
      </c>
      <c r="X1015" s="1"/>
      <c r="Y1015" s="1"/>
      <c r="Z1015" s="1"/>
      <c r="AA1015" s="1"/>
      <c r="AB1015" s="1"/>
      <c r="AG1015" t="str">
        <f t="shared" si="193"/>
        <v>West Newbury</v>
      </c>
      <c r="AH1015" t="s">
        <v>1703</v>
      </c>
      <c r="AI1015">
        <v>6</v>
      </c>
      <c r="AJ1015" s="7"/>
      <c r="AK1015" s="130">
        <v>25</v>
      </c>
      <c r="AL1015" s="131">
        <v>9</v>
      </c>
      <c r="AM1015" s="131">
        <v>170</v>
      </c>
      <c r="AN1015" s="133">
        <v>77150</v>
      </c>
      <c r="AO1015">
        <f t="shared" si="199"/>
        <v>25009</v>
      </c>
      <c r="AP1015" t="s">
        <v>1579</v>
      </c>
    </row>
    <row r="1016" spans="1:42" hidden="1" outlineLevel="1" x14ac:dyDescent="0.2">
      <c r="A1016" s="69" t="s">
        <v>423</v>
      </c>
      <c r="B1016" s="10" t="s">
        <v>144</v>
      </c>
      <c r="C1016" s="1">
        <f t="shared" si="192"/>
        <v>11710</v>
      </c>
      <c r="D1016" s="7">
        <f t="shared" si="194"/>
        <v>1</v>
      </c>
      <c r="E1016" s="7">
        <f t="shared" si="195"/>
        <v>2</v>
      </c>
      <c r="F1016" s="7">
        <f t="shared" si="196"/>
        <v>3</v>
      </c>
      <c r="G1016" s="1">
        <f t="shared" si="197"/>
        <v>2765</v>
      </c>
      <c r="H1016" s="2">
        <f t="shared" si="198"/>
        <v>0.23612297181895817</v>
      </c>
      <c r="I1016" s="8"/>
      <c r="J1016" s="2">
        <f t="shared" si="200"/>
        <v>0.56268146883005976</v>
      </c>
      <c r="K1016" s="2">
        <f t="shared" si="201"/>
        <v>0.32655849701110162</v>
      </c>
      <c r="L1016" s="2">
        <f t="shared" si="202"/>
        <v>0.10264730999146029</v>
      </c>
      <c r="M1016" s="2">
        <f t="shared" si="203"/>
        <v>8.1127241673783212E-3</v>
      </c>
      <c r="N1016" s="1">
        <v>6589</v>
      </c>
      <c r="O1016" s="1">
        <v>3824</v>
      </c>
      <c r="P1016" s="1">
        <v>1202</v>
      </c>
      <c r="Q1016" s="1">
        <v>3</v>
      </c>
      <c r="R1016" s="1">
        <v>60</v>
      </c>
      <c r="S1016" s="68"/>
      <c r="T1016" s="1">
        <v>17</v>
      </c>
      <c r="U1016" s="1">
        <v>13</v>
      </c>
      <c r="V1016" s="1"/>
      <c r="W1016" s="1">
        <v>2</v>
      </c>
      <c r="X1016" s="1"/>
      <c r="Y1016" s="1"/>
      <c r="Z1016" s="1"/>
      <c r="AA1016" s="1"/>
      <c r="AB1016" s="1"/>
      <c r="AG1016" t="str">
        <f t="shared" si="193"/>
        <v>West Springfield</v>
      </c>
      <c r="AH1016" t="s">
        <v>715</v>
      </c>
      <c r="AI1016">
        <v>1</v>
      </c>
      <c r="AJ1016" s="7"/>
      <c r="AK1016" s="130">
        <v>25</v>
      </c>
      <c r="AL1016" s="131">
        <v>13</v>
      </c>
      <c r="AM1016" s="131">
        <v>110</v>
      </c>
      <c r="AN1016" s="133">
        <v>77850</v>
      </c>
      <c r="AO1016">
        <f t="shared" si="199"/>
        <v>25013</v>
      </c>
      <c r="AP1016" t="s">
        <v>1579</v>
      </c>
    </row>
    <row r="1017" spans="1:42" hidden="1" outlineLevel="1" x14ac:dyDescent="0.2">
      <c r="A1017" s="69" t="s">
        <v>414</v>
      </c>
      <c r="B1017" s="10" t="s">
        <v>144</v>
      </c>
      <c r="C1017" s="1">
        <f t="shared" si="192"/>
        <v>774</v>
      </c>
      <c r="D1017" s="7">
        <f t="shared" si="194"/>
        <v>1</v>
      </c>
      <c r="E1017" s="7">
        <f t="shared" si="195"/>
        <v>2</v>
      </c>
      <c r="F1017" s="7">
        <f t="shared" si="196"/>
        <v>3</v>
      </c>
      <c r="G1017" s="1">
        <f t="shared" si="197"/>
        <v>344</v>
      </c>
      <c r="H1017" s="2">
        <f t="shared" si="198"/>
        <v>0.44444444444444442</v>
      </c>
      <c r="I1017" s="8"/>
      <c r="J1017" s="2">
        <f t="shared" si="200"/>
        <v>0.66408268733850129</v>
      </c>
      <c r="K1017" s="2">
        <f t="shared" si="201"/>
        <v>0.21963824289405684</v>
      </c>
      <c r="L1017" s="2">
        <f t="shared" si="202"/>
        <v>0.10335917312661498</v>
      </c>
      <c r="M1017" s="2">
        <f t="shared" si="203"/>
        <v>1.2919896640826892E-2</v>
      </c>
      <c r="N1017" s="1">
        <v>514</v>
      </c>
      <c r="O1017" s="1">
        <v>170</v>
      </c>
      <c r="P1017" s="1">
        <v>80</v>
      </c>
      <c r="Q1017" s="1">
        <v>0</v>
      </c>
      <c r="R1017" s="1">
        <v>3</v>
      </c>
      <c r="S1017" s="68"/>
      <c r="T1017" s="1">
        <v>3</v>
      </c>
      <c r="U1017" s="1">
        <v>0</v>
      </c>
      <c r="V1017" s="1"/>
      <c r="W1017" s="1">
        <v>4</v>
      </c>
      <c r="X1017" s="1"/>
      <c r="Y1017" s="1"/>
      <c r="Z1017" s="1"/>
      <c r="AA1017" s="1"/>
      <c r="AB1017" s="1"/>
      <c r="AG1017" t="str">
        <f t="shared" si="193"/>
        <v>West Stockbridge</v>
      </c>
      <c r="AH1017" t="s">
        <v>1296</v>
      </c>
      <c r="AI1017">
        <v>1</v>
      </c>
      <c r="AJ1017" s="7"/>
      <c r="AK1017" s="130">
        <v>25</v>
      </c>
      <c r="AL1017" s="131">
        <v>3</v>
      </c>
      <c r="AM1017" s="131">
        <v>150</v>
      </c>
      <c r="AN1017" s="133">
        <v>77990</v>
      </c>
      <c r="AO1017">
        <f t="shared" si="199"/>
        <v>25003</v>
      </c>
      <c r="AP1017" t="s">
        <v>1579</v>
      </c>
    </row>
    <row r="1018" spans="1:42" hidden="1" outlineLevel="1" x14ac:dyDescent="0.2">
      <c r="A1018" s="69" t="s">
        <v>572</v>
      </c>
      <c r="B1018" s="10" t="s">
        <v>144</v>
      </c>
      <c r="C1018" s="1">
        <f t="shared" si="192"/>
        <v>1281</v>
      </c>
      <c r="D1018" s="7">
        <f t="shared" si="194"/>
        <v>1</v>
      </c>
      <c r="E1018" s="7">
        <f t="shared" si="195"/>
        <v>2</v>
      </c>
      <c r="F1018" s="7">
        <f t="shared" si="196"/>
        <v>3</v>
      </c>
      <c r="G1018" s="1">
        <f t="shared" si="197"/>
        <v>670</v>
      </c>
      <c r="H1018" s="2">
        <f t="shared" si="198"/>
        <v>0.52302888368462142</v>
      </c>
      <c r="I1018" s="8"/>
      <c r="J1018" s="2">
        <f t="shared" si="200"/>
        <v>0.7103825136612022</v>
      </c>
      <c r="K1018" s="2">
        <f t="shared" si="201"/>
        <v>0.18735362997658081</v>
      </c>
      <c r="L1018" s="2">
        <f t="shared" si="202"/>
        <v>7.1818891491022635E-2</v>
      </c>
      <c r="M1018" s="2">
        <f t="shared" si="203"/>
        <v>3.0444964871194358E-2</v>
      </c>
      <c r="N1018" s="1">
        <v>910</v>
      </c>
      <c r="O1018" s="1">
        <v>240</v>
      </c>
      <c r="P1018" s="1">
        <v>92</v>
      </c>
      <c r="Q1018" s="1">
        <v>0</v>
      </c>
      <c r="R1018" s="1">
        <v>15</v>
      </c>
      <c r="S1018" s="68"/>
      <c r="T1018" s="1">
        <v>6</v>
      </c>
      <c r="U1018" s="1">
        <v>2</v>
      </c>
      <c r="V1018" s="1"/>
      <c r="W1018" s="1">
        <v>16</v>
      </c>
      <c r="X1018" s="1"/>
      <c r="Y1018" s="1"/>
      <c r="Z1018" s="1"/>
      <c r="AA1018" s="1"/>
      <c r="AB1018" s="1"/>
      <c r="AG1018" t="str">
        <f t="shared" si="193"/>
        <v>West Tisbury</v>
      </c>
      <c r="AH1018" t="s">
        <v>998</v>
      </c>
      <c r="AI1018">
        <v>10</v>
      </c>
      <c r="AJ1018" s="7"/>
      <c r="AK1018" s="130">
        <v>25</v>
      </c>
      <c r="AL1018" s="131">
        <v>7</v>
      </c>
      <c r="AM1018" s="131">
        <v>35</v>
      </c>
      <c r="AN1018" s="133">
        <v>78235</v>
      </c>
      <c r="AO1018">
        <f t="shared" si="199"/>
        <v>25007</v>
      </c>
      <c r="AP1018" t="s">
        <v>1579</v>
      </c>
    </row>
    <row r="1019" spans="1:42" hidden="1" outlineLevel="1" x14ac:dyDescent="0.2">
      <c r="A1019" s="69" t="s">
        <v>1017</v>
      </c>
      <c r="B1019" s="10" t="s">
        <v>144</v>
      </c>
      <c r="C1019" s="1">
        <f t="shared" si="192"/>
        <v>7799</v>
      </c>
      <c r="D1019" s="7">
        <f t="shared" si="194"/>
        <v>1</v>
      </c>
      <c r="E1019" s="7">
        <f t="shared" si="195"/>
        <v>2</v>
      </c>
      <c r="F1019" s="7">
        <f t="shared" si="196"/>
        <v>3</v>
      </c>
      <c r="G1019" s="1">
        <f t="shared" si="197"/>
        <v>1369</v>
      </c>
      <c r="H1019" s="2">
        <f t="shared" si="198"/>
        <v>0.17553532504167202</v>
      </c>
      <c r="I1019" s="8"/>
      <c r="J1019" s="2">
        <f t="shared" si="200"/>
        <v>0.53429926913706882</v>
      </c>
      <c r="K1019" s="2">
        <f t="shared" si="201"/>
        <v>0.35876394409539686</v>
      </c>
      <c r="L1019" s="2">
        <f t="shared" si="202"/>
        <v>8.3215796897038077E-2</v>
      </c>
      <c r="M1019" s="2">
        <f t="shared" si="203"/>
        <v>2.3720989870496242E-2</v>
      </c>
      <c r="N1019" s="1">
        <v>4167</v>
      </c>
      <c r="O1019" s="1">
        <v>2798</v>
      </c>
      <c r="P1019" s="1">
        <v>649</v>
      </c>
      <c r="Q1019" s="1">
        <v>10</v>
      </c>
      <c r="R1019" s="1">
        <v>123</v>
      </c>
      <c r="S1019" s="68"/>
      <c r="T1019" s="1">
        <v>22</v>
      </c>
      <c r="U1019" s="1">
        <v>14</v>
      </c>
      <c r="V1019" s="1"/>
      <c r="W1019" s="1">
        <v>16</v>
      </c>
      <c r="X1019" s="1"/>
      <c r="Y1019" s="1"/>
      <c r="Z1019" s="1"/>
      <c r="AA1019" s="1"/>
      <c r="AB1019" s="1"/>
      <c r="AG1019" t="str">
        <f t="shared" si="193"/>
        <v>Westborough</v>
      </c>
      <c r="AH1019" s="10" t="s">
        <v>1371</v>
      </c>
      <c r="AI1019" s="10">
        <v>3</v>
      </c>
      <c r="AJ1019" s="7"/>
      <c r="AK1019" s="130">
        <v>25</v>
      </c>
      <c r="AL1019" s="131">
        <v>27</v>
      </c>
      <c r="AM1019" s="131">
        <v>275</v>
      </c>
      <c r="AN1019" s="133">
        <v>75015</v>
      </c>
      <c r="AO1019">
        <f t="shared" si="199"/>
        <v>25027</v>
      </c>
      <c r="AP1019" t="s">
        <v>1579</v>
      </c>
    </row>
    <row r="1020" spans="1:42" hidden="1" outlineLevel="1" x14ac:dyDescent="0.2">
      <c r="A1020" s="69" t="s">
        <v>1236</v>
      </c>
      <c r="B1020" s="10" t="s">
        <v>144</v>
      </c>
      <c r="C1020" s="1">
        <f t="shared" si="192"/>
        <v>15546</v>
      </c>
      <c r="D1020" s="7">
        <f t="shared" si="194"/>
        <v>1</v>
      </c>
      <c r="E1020" s="7">
        <f t="shared" si="195"/>
        <v>2</v>
      </c>
      <c r="F1020" s="7">
        <f t="shared" si="196"/>
        <v>3</v>
      </c>
      <c r="G1020" s="1">
        <f t="shared" si="197"/>
        <v>3686</v>
      </c>
      <c r="H1020" s="2">
        <f t="shared" si="198"/>
        <v>0.23710279171491058</v>
      </c>
      <c r="I1020" s="8"/>
      <c r="J1020" s="2">
        <f t="shared" si="200"/>
        <v>0.55576997298340414</v>
      </c>
      <c r="K1020" s="2">
        <f t="shared" si="201"/>
        <v>0.31866718126849353</v>
      </c>
      <c r="L1020" s="2">
        <f t="shared" si="202"/>
        <v>0.11482053261289077</v>
      </c>
      <c r="M1020" s="2">
        <f t="shared" si="203"/>
        <v>1.0742313135211567E-2</v>
      </c>
      <c r="N1020" s="1">
        <v>8640</v>
      </c>
      <c r="O1020" s="1">
        <v>4954</v>
      </c>
      <c r="P1020" s="1">
        <v>1785</v>
      </c>
      <c r="Q1020" s="1">
        <v>0</v>
      </c>
      <c r="R1020" s="1">
        <v>66</v>
      </c>
      <c r="S1020" s="68"/>
      <c r="T1020" s="1">
        <v>27</v>
      </c>
      <c r="U1020" s="1">
        <v>5</v>
      </c>
      <c r="V1020" s="1"/>
      <c r="W1020" s="1">
        <v>69</v>
      </c>
      <c r="X1020" s="1"/>
      <c r="Y1020" s="1"/>
      <c r="Z1020" s="1"/>
      <c r="AA1020" s="1"/>
      <c r="AB1020" s="1"/>
      <c r="AG1020" t="str">
        <f t="shared" si="193"/>
        <v>Westfield</v>
      </c>
      <c r="AH1020" t="s">
        <v>715</v>
      </c>
      <c r="AI1020">
        <v>1</v>
      </c>
      <c r="AJ1020" s="7"/>
      <c r="AK1020" s="130">
        <v>25</v>
      </c>
      <c r="AL1020" s="131">
        <v>13</v>
      </c>
      <c r="AM1020" s="131">
        <v>105</v>
      </c>
      <c r="AN1020" s="133">
        <v>76030</v>
      </c>
      <c r="AO1020">
        <f t="shared" si="199"/>
        <v>25013</v>
      </c>
      <c r="AP1020" t="s">
        <v>2331</v>
      </c>
    </row>
    <row r="1021" spans="1:42" hidden="1" outlineLevel="1" x14ac:dyDescent="0.2">
      <c r="A1021" s="69" t="s">
        <v>319</v>
      </c>
      <c r="B1021" s="10" t="s">
        <v>144</v>
      </c>
      <c r="C1021" s="1">
        <f t="shared" si="192"/>
        <v>9385</v>
      </c>
      <c r="D1021" s="7">
        <f t="shared" si="194"/>
        <v>1</v>
      </c>
      <c r="E1021" s="7">
        <f t="shared" si="195"/>
        <v>2</v>
      </c>
      <c r="F1021" s="7">
        <f t="shared" si="196"/>
        <v>3</v>
      </c>
      <c r="G1021" s="1">
        <f t="shared" si="197"/>
        <v>1401</v>
      </c>
      <c r="H1021" s="2">
        <f t="shared" si="198"/>
        <v>0.14928076718167288</v>
      </c>
      <c r="I1021" s="8"/>
      <c r="J1021" s="2">
        <f t="shared" si="200"/>
        <v>0.51784762919552474</v>
      </c>
      <c r="K1021" s="2">
        <f t="shared" si="201"/>
        <v>0.36856686201385191</v>
      </c>
      <c r="L1021" s="2">
        <f t="shared" si="202"/>
        <v>9.7176345231752795E-2</v>
      </c>
      <c r="M1021" s="2">
        <f t="shared" si="203"/>
        <v>1.6409163558870551E-2</v>
      </c>
      <c r="N1021" s="1">
        <v>4860</v>
      </c>
      <c r="O1021" s="1">
        <v>3459</v>
      </c>
      <c r="P1021" s="1">
        <v>912</v>
      </c>
      <c r="Q1021" s="1">
        <v>0</v>
      </c>
      <c r="R1021" s="1">
        <v>88</v>
      </c>
      <c r="S1021" s="68"/>
      <c r="T1021" s="1">
        <v>19</v>
      </c>
      <c r="U1021" s="1">
        <v>5</v>
      </c>
      <c r="V1021" s="1"/>
      <c r="W1021" s="1">
        <v>42</v>
      </c>
      <c r="X1021" s="1"/>
      <c r="Y1021" s="1"/>
      <c r="Z1021" s="1"/>
      <c r="AA1021" s="1"/>
      <c r="AB1021" s="1"/>
      <c r="AG1021" t="str">
        <f t="shared" si="193"/>
        <v>Westford</v>
      </c>
      <c r="AH1021" t="s">
        <v>1664</v>
      </c>
      <c r="AI1021">
        <v>5</v>
      </c>
      <c r="AJ1021" s="7"/>
      <c r="AK1021" s="130">
        <v>25</v>
      </c>
      <c r="AL1021" s="131">
        <v>17</v>
      </c>
      <c r="AM1021" s="131">
        <v>250</v>
      </c>
      <c r="AN1021" s="133">
        <v>76135</v>
      </c>
      <c r="AO1021">
        <f t="shared" si="199"/>
        <v>25017</v>
      </c>
      <c r="AP1021" t="s">
        <v>1579</v>
      </c>
    </row>
    <row r="1022" spans="1:42" hidden="1" outlineLevel="1" x14ac:dyDescent="0.2">
      <c r="A1022" s="69" t="s">
        <v>400</v>
      </c>
      <c r="B1022" s="10" t="s">
        <v>144</v>
      </c>
      <c r="C1022" s="1">
        <f t="shared" si="192"/>
        <v>791</v>
      </c>
      <c r="D1022" s="7">
        <f t="shared" si="194"/>
        <v>1</v>
      </c>
      <c r="E1022" s="7">
        <f t="shared" si="195"/>
        <v>2</v>
      </c>
      <c r="F1022" s="7">
        <f t="shared" si="196"/>
        <v>3</v>
      </c>
      <c r="G1022" s="1">
        <f t="shared" si="197"/>
        <v>138</v>
      </c>
      <c r="H1022" s="2">
        <f t="shared" si="198"/>
        <v>0.17446270543615677</v>
      </c>
      <c r="I1022" s="8"/>
      <c r="J1022" s="2">
        <f t="shared" si="200"/>
        <v>0.50442477876106195</v>
      </c>
      <c r="K1022" s="2">
        <f t="shared" si="201"/>
        <v>0.32996207332490518</v>
      </c>
      <c r="L1022" s="2">
        <f t="shared" si="202"/>
        <v>0.14791403286978508</v>
      </c>
      <c r="M1022" s="2">
        <f t="shared" si="203"/>
        <v>1.7699115044247787E-2</v>
      </c>
      <c r="N1022" s="1">
        <v>399</v>
      </c>
      <c r="O1022" s="1">
        <v>261</v>
      </c>
      <c r="P1022" s="1">
        <v>117</v>
      </c>
      <c r="Q1022" s="1">
        <v>6</v>
      </c>
      <c r="R1022" s="1">
        <v>4</v>
      </c>
      <c r="S1022" s="68"/>
      <c r="T1022" s="1">
        <v>4</v>
      </c>
      <c r="U1022" s="1">
        <v>0</v>
      </c>
      <c r="V1022" s="1"/>
      <c r="W1022" s="1">
        <v>0</v>
      </c>
      <c r="X1022" s="1"/>
      <c r="Y1022" s="1"/>
      <c r="Z1022" s="1"/>
      <c r="AA1022" s="1"/>
      <c r="AB1022" s="1"/>
      <c r="AG1022" t="str">
        <f t="shared" si="193"/>
        <v>Westhampton</v>
      </c>
      <c r="AH1022" t="s">
        <v>968</v>
      </c>
      <c r="AI1022">
        <v>1</v>
      </c>
      <c r="AJ1022" s="7"/>
      <c r="AK1022" s="130">
        <v>25</v>
      </c>
      <c r="AL1022" s="131">
        <v>15</v>
      </c>
      <c r="AM1022" s="131">
        <v>90</v>
      </c>
      <c r="AN1022" s="133">
        <v>76380</v>
      </c>
      <c r="AO1022">
        <f t="shared" si="199"/>
        <v>25015</v>
      </c>
      <c r="AP1022" t="s">
        <v>1579</v>
      </c>
    </row>
    <row r="1023" spans="1:42" hidden="1" outlineLevel="1" x14ac:dyDescent="0.2">
      <c r="A1023" s="69" t="s">
        <v>546</v>
      </c>
      <c r="B1023" s="10" t="s">
        <v>144</v>
      </c>
      <c r="C1023" s="1">
        <f t="shared" ref="C1023:C1082" si="204">SUM(N1023:AE1023)</f>
        <v>3193</v>
      </c>
      <c r="D1023" s="7">
        <f t="shared" si="194"/>
        <v>1</v>
      </c>
      <c r="E1023" s="7">
        <f t="shared" si="195"/>
        <v>2</v>
      </c>
      <c r="F1023" s="7">
        <f t="shared" si="196"/>
        <v>3</v>
      </c>
      <c r="G1023" s="1">
        <f t="shared" si="197"/>
        <v>711</v>
      </c>
      <c r="H1023" s="2">
        <f t="shared" si="198"/>
        <v>0.22267460068900721</v>
      </c>
      <c r="I1023" s="8"/>
      <c r="J1023" s="2">
        <f t="shared" si="200"/>
        <v>0.54274976511118067</v>
      </c>
      <c r="K1023" s="2">
        <f t="shared" si="201"/>
        <v>0.32007516442217349</v>
      </c>
      <c r="L1023" s="2">
        <f t="shared" si="202"/>
        <v>0.1243344816786721</v>
      </c>
      <c r="M1023" s="2">
        <f t="shared" si="203"/>
        <v>1.2840588787973742E-2</v>
      </c>
      <c r="N1023" s="1">
        <v>1733</v>
      </c>
      <c r="O1023" s="1">
        <v>1022</v>
      </c>
      <c r="P1023" s="1">
        <v>397</v>
      </c>
      <c r="Q1023" s="1">
        <v>5</v>
      </c>
      <c r="R1023" s="1">
        <v>20</v>
      </c>
      <c r="S1023" s="68"/>
      <c r="T1023" s="1">
        <v>9</v>
      </c>
      <c r="U1023" s="1">
        <v>3</v>
      </c>
      <c r="V1023" s="1"/>
      <c r="W1023" s="1">
        <v>3</v>
      </c>
      <c r="X1023" s="1"/>
      <c r="Y1023" s="1"/>
      <c r="Z1023" s="1"/>
      <c r="AA1023" s="1"/>
      <c r="AB1023" s="1">
        <v>1</v>
      </c>
      <c r="AG1023" t="str">
        <f t="shared" si="193"/>
        <v>Westminster</v>
      </c>
      <c r="AH1023" s="10" t="s">
        <v>1371</v>
      </c>
      <c r="AI1023" s="10">
        <v>1</v>
      </c>
      <c r="AJ1023" s="7"/>
      <c r="AK1023" s="130">
        <v>25</v>
      </c>
      <c r="AL1023" s="131">
        <v>27</v>
      </c>
      <c r="AM1023" s="131">
        <v>290</v>
      </c>
      <c r="AN1023" s="133">
        <v>77010</v>
      </c>
      <c r="AO1023">
        <f t="shared" si="199"/>
        <v>25027</v>
      </c>
      <c r="AP1023" t="s">
        <v>1579</v>
      </c>
    </row>
    <row r="1024" spans="1:42" hidden="1" outlineLevel="1" x14ac:dyDescent="0.2">
      <c r="A1024" s="69" t="s">
        <v>1695</v>
      </c>
      <c r="B1024" s="10" t="s">
        <v>144</v>
      </c>
      <c r="C1024" s="1">
        <f t="shared" si="204"/>
        <v>5818</v>
      </c>
      <c r="D1024" s="7">
        <f t="shared" si="194"/>
        <v>1</v>
      </c>
      <c r="E1024" s="7">
        <f t="shared" si="195"/>
        <v>2</v>
      </c>
      <c r="F1024" s="7">
        <f t="shared" si="196"/>
        <v>3</v>
      </c>
      <c r="G1024" s="1">
        <f t="shared" si="197"/>
        <v>215</v>
      </c>
      <c r="H1024" s="2">
        <f t="shared" si="198"/>
        <v>3.6954279821244412E-2</v>
      </c>
      <c r="I1024" s="8"/>
      <c r="J1024" s="2">
        <f t="shared" si="200"/>
        <v>0.48487452732897901</v>
      </c>
      <c r="K1024" s="2">
        <f t="shared" si="201"/>
        <v>0.44792024750773463</v>
      </c>
      <c r="L1024" s="2">
        <f t="shared" si="202"/>
        <v>5.0189068408387764E-2</v>
      </c>
      <c r="M1024" s="2">
        <f t="shared" si="203"/>
        <v>1.7016156754898655E-2</v>
      </c>
      <c r="N1024" s="1">
        <v>2821</v>
      </c>
      <c r="O1024" s="1">
        <v>2606</v>
      </c>
      <c r="P1024" s="1">
        <v>292</v>
      </c>
      <c r="Q1024" s="1">
        <v>9</v>
      </c>
      <c r="R1024" s="1">
        <v>65</v>
      </c>
      <c r="S1024" s="68"/>
      <c r="T1024" s="1">
        <v>16</v>
      </c>
      <c r="U1024" s="1">
        <v>4</v>
      </c>
      <c r="V1024" s="1"/>
      <c r="W1024" s="1">
        <v>5</v>
      </c>
      <c r="X1024" s="1"/>
      <c r="Y1024" s="1"/>
      <c r="Z1024" s="1"/>
      <c r="AA1024" s="1"/>
      <c r="AB1024" s="1"/>
      <c r="AG1024" t="str">
        <f t="shared" ref="AG1024:AG1083" si="205">A1024</f>
        <v>Weston</v>
      </c>
      <c r="AH1024" t="s">
        <v>1664</v>
      </c>
      <c r="AI1024">
        <v>7</v>
      </c>
      <c r="AJ1024" s="7"/>
      <c r="AK1024" s="130">
        <v>25</v>
      </c>
      <c r="AL1024" s="131">
        <v>17</v>
      </c>
      <c r="AM1024" s="131">
        <v>255</v>
      </c>
      <c r="AN1024" s="133">
        <v>77255</v>
      </c>
      <c r="AO1024">
        <f t="shared" si="199"/>
        <v>25017</v>
      </c>
      <c r="AP1024" t="s">
        <v>1579</v>
      </c>
    </row>
    <row r="1025" spans="1:42" hidden="1" outlineLevel="1" x14ac:dyDescent="0.2">
      <c r="A1025" s="69" t="s">
        <v>401</v>
      </c>
      <c r="B1025" s="10" t="s">
        <v>144</v>
      </c>
      <c r="C1025" s="1">
        <f t="shared" si="204"/>
        <v>6630</v>
      </c>
      <c r="D1025" s="7">
        <f t="shared" si="194"/>
        <v>1</v>
      </c>
      <c r="E1025" s="7">
        <f t="shared" si="195"/>
        <v>2</v>
      </c>
      <c r="F1025" s="7">
        <f t="shared" si="196"/>
        <v>3</v>
      </c>
      <c r="G1025" s="1">
        <f t="shared" si="197"/>
        <v>2227</v>
      </c>
      <c r="H1025" s="2">
        <f t="shared" si="198"/>
        <v>0.33589743589743587</v>
      </c>
      <c r="I1025" s="8"/>
      <c r="J1025" s="2">
        <f t="shared" si="200"/>
        <v>0.59773755656108596</v>
      </c>
      <c r="K1025" s="2">
        <f t="shared" si="201"/>
        <v>0.26184012066365009</v>
      </c>
      <c r="L1025" s="2">
        <f t="shared" si="202"/>
        <v>0.13152337858220212</v>
      </c>
      <c r="M1025" s="2">
        <f t="shared" si="203"/>
        <v>8.8989441930618363E-3</v>
      </c>
      <c r="N1025" s="1">
        <v>3963</v>
      </c>
      <c r="O1025" s="1">
        <v>1736</v>
      </c>
      <c r="P1025" s="1">
        <v>872</v>
      </c>
      <c r="Q1025" s="1">
        <v>0</v>
      </c>
      <c r="R1025" s="1">
        <v>39</v>
      </c>
      <c r="S1025" s="68"/>
      <c r="T1025" s="1">
        <v>12</v>
      </c>
      <c r="U1025" s="1">
        <v>5</v>
      </c>
      <c r="V1025" s="1"/>
      <c r="W1025" s="1">
        <v>3</v>
      </c>
      <c r="X1025" s="1"/>
      <c r="Y1025" s="1"/>
      <c r="Z1025" s="1"/>
      <c r="AA1025" s="1"/>
      <c r="AB1025" s="1"/>
      <c r="AG1025" t="str">
        <f t="shared" si="205"/>
        <v>Westport</v>
      </c>
      <c r="AH1025" t="s">
        <v>776</v>
      </c>
      <c r="AI1025">
        <v>3</v>
      </c>
      <c r="AJ1025" s="7"/>
      <c r="AK1025" s="130">
        <v>25</v>
      </c>
      <c r="AL1025" s="131">
        <v>5</v>
      </c>
      <c r="AM1025" s="131">
        <v>100</v>
      </c>
      <c r="AN1025" s="133">
        <v>77570</v>
      </c>
      <c r="AO1025">
        <f t="shared" si="199"/>
        <v>25005</v>
      </c>
      <c r="AP1025" t="s">
        <v>1579</v>
      </c>
    </row>
    <row r="1026" spans="1:42" hidden="1" outlineLevel="1" x14ac:dyDescent="0.2">
      <c r="A1026" s="69" t="s">
        <v>402</v>
      </c>
      <c r="B1026" s="10" t="s">
        <v>144</v>
      </c>
      <c r="C1026" s="1">
        <f t="shared" si="204"/>
        <v>7714</v>
      </c>
      <c r="D1026" s="7">
        <f t="shared" si="194"/>
        <v>1</v>
      </c>
      <c r="E1026" s="7">
        <f t="shared" si="195"/>
        <v>2</v>
      </c>
      <c r="F1026" s="7">
        <f t="shared" si="196"/>
        <v>3</v>
      </c>
      <c r="G1026" s="1">
        <f t="shared" si="197"/>
        <v>221</v>
      </c>
      <c r="H1026" s="2">
        <f t="shared" si="198"/>
        <v>2.8649209229971481E-2</v>
      </c>
      <c r="I1026" s="8"/>
      <c r="J1026" s="2">
        <f t="shared" si="200"/>
        <v>0.47381384495722062</v>
      </c>
      <c r="K1026" s="2">
        <f t="shared" si="201"/>
        <v>0.44516463572724918</v>
      </c>
      <c r="L1026" s="2">
        <f t="shared" si="202"/>
        <v>6.5983925330567794E-2</v>
      </c>
      <c r="M1026" s="2">
        <f t="shared" si="203"/>
        <v>1.503759398496235E-2</v>
      </c>
      <c r="N1026" s="1">
        <v>3655</v>
      </c>
      <c r="O1026" s="1">
        <v>3434</v>
      </c>
      <c r="P1026" s="1">
        <v>509</v>
      </c>
      <c r="Q1026" s="1">
        <v>0</v>
      </c>
      <c r="R1026" s="1">
        <v>64</v>
      </c>
      <c r="S1026" s="68"/>
      <c r="T1026" s="1">
        <v>16</v>
      </c>
      <c r="U1026" s="1">
        <v>4</v>
      </c>
      <c r="V1026" s="1"/>
      <c r="W1026" s="1">
        <v>32</v>
      </c>
      <c r="X1026" s="1"/>
      <c r="Y1026" s="1"/>
      <c r="Z1026" s="1"/>
      <c r="AA1026" s="1"/>
      <c r="AB1026" s="1"/>
      <c r="AG1026" t="str">
        <f t="shared" si="205"/>
        <v>Westwood</v>
      </c>
      <c r="AH1026" t="s">
        <v>345</v>
      </c>
      <c r="AI1026">
        <v>9</v>
      </c>
      <c r="AJ1026" s="7"/>
      <c r="AK1026" s="130">
        <v>25</v>
      </c>
      <c r="AL1026" s="131">
        <v>21</v>
      </c>
      <c r="AM1026" s="131">
        <v>130</v>
      </c>
      <c r="AN1026" s="133">
        <v>78690</v>
      </c>
      <c r="AO1026">
        <f t="shared" si="199"/>
        <v>25021</v>
      </c>
      <c r="AP1026" t="s">
        <v>1579</v>
      </c>
    </row>
    <row r="1027" spans="1:42" hidden="1" outlineLevel="1" x14ac:dyDescent="0.2">
      <c r="A1027" s="69" t="s">
        <v>1387</v>
      </c>
      <c r="B1027" s="10" t="s">
        <v>144</v>
      </c>
      <c r="C1027" s="1">
        <f t="shared" si="204"/>
        <v>22898</v>
      </c>
      <c r="D1027" s="7">
        <f t="shared" si="194"/>
        <v>1</v>
      </c>
      <c r="E1027" s="7">
        <f t="shared" si="195"/>
        <v>2</v>
      </c>
      <c r="F1027" s="7">
        <f t="shared" si="196"/>
        <v>3</v>
      </c>
      <c r="G1027" s="1">
        <f t="shared" si="197"/>
        <v>6632</v>
      </c>
      <c r="H1027" s="2">
        <f t="shared" si="198"/>
        <v>0.289632282295397</v>
      </c>
      <c r="I1027" s="8"/>
      <c r="J1027" s="2">
        <f t="shared" si="200"/>
        <v>0.5911433312953096</v>
      </c>
      <c r="K1027" s="2">
        <f t="shared" si="201"/>
        <v>0.30151104899991266</v>
      </c>
      <c r="L1027" s="2">
        <f t="shared" si="202"/>
        <v>9.5248493318193725E-2</v>
      </c>
      <c r="M1027" s="2">
        <f t="shared" si="203"/>
        <v>1.2097126386584015E-2</v>
      </c>
      <c r="N1027" s="1">
        <v>13536</v>
      </c>
      <c r="O1027" s="1">
        <v>6904</v>
      </c>
      <c r="P1027" s="1">
        <v>2181</v>
      </c>
      <c r="Q1027" s="1">
        <v>11</v>
      </c>
      <c r="R1027" s="1">
        <v>207</v>
      </c>
      <c r="S1027" s="68"/>
      <c r="T1027" s="1">
        <v>27</v>
      </c>
      <c r="U1027" s="1">
        <v>26</v>
      </c>
      <c r="V1027" s="1"/>
      <c r="W1027" s="1">
        <v>6</v>
      </c>
      <c r="X1027" s="1"/>
      <c r="Y1027" s="1"/>
      <c r="Z1027" s="1"/>
      <c r="AA1027" s="1"/>
      <c r="AB1027" s="1"/>
      <c r="AG1027" t="str">
        <f t="shared" si="205"/>
        <v>Weymouth</v>
      </c>
      <c r="AH1027" t="s">
        <v>345</v>
      </c>
      <c r="AI1027">
        <v>10</v>
      </c>
      <c r="AJ1027" s="7"/>
      <c r="AK1027" s="130">
        <v>25</v>
      </c>
      <c r="AL1027" s="131">
        <v>21</v>
      </c>
      <c r="AM1027" s="131">
        <v>135</v>
      </c>
      <c r="AN1027" s="133">
        <v>78865</v>
      </c>
      <c r="AO1027">
        <f t="shared" si="199"/>
        <v>25021</v>
      </c>
      <c r="AP1027" t="s">
        <v>1579</v>
      </c>
    </row>
    <row r="1028" spans="1:42" hidden="1" outlineLevel="1" x14ac:dyDescent="0.2">
      <c r="A1028" s="69" t="s">
        <v>1388</v>
      </c>
      <c r="B1028" s="10" t="s">
        <v>144</v>
      </c>
      <c r="C1028" s="1">
        <f t="shared" si="204"/>
        <v>834</v>
      </c>
      <c r="D1028" s="7">
        <f t="shared" si="194"/>
        <v>1</v>
      </c>
      <c r="E1028" s="7">
        <f t="shared" si="195"/>
        <v>2</v>
      </c>
      <c r="F1028" s="7">
        <f t="shared" si="196"/>
        <v>3</v>
      </c>
      <c r="G1028" s="1">
        <f t="shared" si="197"/>
        <v>290</v>
      </c>
      <c r="H1028" s="2">
        <f t="shared" si="198"/>
        <v>0.34772182254196643</v>
      </c>
      <c r="I1028" s="8"/>
      <c r="J1028" s="2">
        <f t="shared" si="200"/>
        <v>0.60551558752997603</v>
      </c>
      <c r="K1028" s="2">
        <f t="shared" si="201"/>
        <v>0.2577937649880096</v>
      </c>
      <c r="L1028" s="2">
        <f t="shared" si="202"/>
        <v>0.11031175059952038</v>
      </c>
      <c r="M1028" s="2">
        <f t="shared" si="203"/>
        <v>2.6378896882493993E-2</v>
      </c>
      <c r="N1028" s="1">
        <v>505</v>
      </c>
      <c r="O1028" s="1">
        <v>215</v>
      </c>
      <c r="P1028" s="1">
        <v>92</v>
      </c>
      <c r="Q1028" s="1">
        <v>11</v>
      </c>
      <c r="R1028" s="1">
        <v>7</v>
      </c>
      <c r="S1028" s="68"/>
      <c r="T1028" s="1">
        <v>0</v>
      </c>
      <c r="U1028" s="1">
        <v>3</v>
      </c>
      <c r="V1028" s="1"/>
      <c r="W1028" s="1">
        <v>1</v>
      </c>
      <c r="X1028" s="1"/>
      <c r="Y1028" s="1"/>
      <c r="Z1028" s="1"/>
      <c r="AA1028" s="1"/>
      <c r="AB1028" s="1"/>
      <c r="AG1028" t="str">
        <f t="shared" si="205"/>
        <v>Whately</v>
      </c>
      <c r="AH1028" t="s">
        <v>2231</v>
      </c>
      <c r="AI1028">
        <v>1</v>
      </c>
      <c r="AJ1028" s="7"/>
      <c r="AK1028" s="130">
        <v>25</v>
      </c>
      <c r="AL1028" s="131">
        <v>11</v>
      </c>
      <c r="AM1028" s="131">
        <v>130</v>
      </c>
      <c r="AN1028" s="133">
        <v>79110</v>
      </c>
      <c r="AO1028">
        <f t="shared" si="199"/>
        <v>25011</v>
      </c>
      <c r="AP1028" t="s">
        <v>1579</v>
      </c>
    </row>
    <row r="1029" spans="1:42" hidden="1" outlineLevel="1" x14ac:dyDescent="0.2">
      <c r="A1029" s="69" t="s">
        <v>948</v>
      </c>
      <c r="B1029" s="10" t="s">
        <v>144</v>
      </c>
      <c r="C1029" s="1">
        <f t="shared" si="204"/>
        <v>6009</v>
      </c>
      <c r="D1029" s="7">
        <f t="shared" si="194"/>
        <v>1</v>
      </c>
      <c r="E1029" s="7">
        <f t="shared" si="195"/>
        <v>2</v>
      </c>
      <c r="F1029" s="7">
        <f t="shared" si="196"/>
        <v>3</v>
      </c>
      <c r="G1029" s="1">
        <f t="shared" si="197"/>
        <v>1286</v>
      </c>
      <c r="H1029" s="2">
        <f t="shared" si="198"/>
        <v>0.21401231486104177</v>
      </c>
      <c r="I1029" s="8"/>
      <c r="J1029" s="2">
        <f t="shared" si="200"/>
        <v>0.54418372441337992</v>
      </c>
      <c r="K1029" s="2">
        <f t="shared" si="201"/>
        <v>0.33017140955233815</v>
      </c>
      <c r="L1029" s="2">
        <f t="shared" si="202"/>
        <v>0.11432850723914129</v>
      </c>
      <c r="M1029" s="2">
        <f t="shared" si="203"/>
        <v>1.1316358795140646E-2</v>
      </c>
      <c r="N1029" s="1">
        <v>3270</v>
      </c>
      <c r="O1029" s="1">
        <v>1984</v>
      </c>
      <c r="P1029" s="1">
        <v>687</v>
      </c>
      <c r="Q1029" s="1">
        <v>2</v>
      </c>
      <c r="R1029" s="1">
        <v>37</v>
      </c>
      <c r="S1029" s="68"/>
      <c r="T1029" s="1">
        <v>7</v>
      </c>
      <c r="U1029" s="1">
        <v>4</v>
      </c>
      <c r="V1029" s="1"/>
      <c r="W1029" s="1">
        <v>16</v>
      </c>
      <c r="X1029" s="1"/>
      <c r="Y1029" s="1"/>
      <c r="Z1029" s="1"/>
      <c r="AA1029" s="1"/>
      <c r="AB1029" s="1">
        <v>2</v>
      </c>
      <c r="AG1029" t="str">
        <f t="shared" si="205"/>
        <v>Whitman</v>
      </c>
      <c r="AH1029" t="s">
        <v>2019</v>
      </c>
      <c r="AI1029">
        <v>10</v>
      </c>
      <c r="AJ1029" s="7"/>
      <c r="AK1029" s="130">
        <v>25</v>
      </c>
      <c r="AL1029" s="131">
        <v>23</v>
      </c>
      <c r="AM1029" s="131">
        <v>135</v>
      </c>
      <c r="AN1029" s="133">
        <v>79530</v>
      </c>
      <c r="AO1029">
        <f t="shared" si="199"/>
        <v>25023</v>
      </c>
      <c r="AP1029" t="s">
        <v>1579</v>
      </c>
    </row>
    <row r="1030" spans="1:42" hidden="1" outlineLevel="1" x14ac:dyDescent="0.2">
      <c r="A1030" s="69" t="s">
        <v>1389</v>
      </c>
      <c r="B1030" s="10" t="s">
        <v>144</v>
      </c>
      <c r="C1030" s="1">
        <f t="shared" si="204"/>
        <v>6994</v>
      </c>
      <c r="D1030" s="7">
        <f t="shared" si="194"/>
        <v>1</v>
      </c>
      <c r="E1030" s="7">
        <f t="shared" si="195"/>
        <v>2</v>
      </c>
      <c r="F1030" s="7">
        <f t="shared" si="196"/>
        <v>3</v>
      </c>
      <c r="G1030" s="1">
        <f t="shared" si="197"/>
        <v>228</v>
      </c>
      <c r="H1030" s="2">
        <f t="shared" si="198"/>
        <v>3.2599370889333713E-2</v>
      </c>
      <c r="I1030" s="8"/>
      <c r="J1030" s="2">
        <f t="shared" si="200"/>
        <v>0.47469259365170147</v>
      </c>
      <c r="K1030" s="2">
        <f t="shared" si="201"/>
        <v>0.44209322276236773</v>
      </c>
      <c r="L1030" s="2">
        <f t="shared" si="202"/>
        <v>7.2776665713468691E-2</v>
      </c>
      <c r="M1030" s="2">
        <f t="shared" si="203"/>
        <v>1.043751787246211E-2</v>
      </c>
      <c r="N1030" s="1">
        <v>3320</v>
      </c>
      <c r="O1030" s="1">
        <v>3092</v>
      </c>
      <c r="P1030" s="1">
        <v>509</v>
      </c>
      <c r="Q1030" s="1">
        <v>0</v>
      </c>
      <c r="R1030" s="1">
        <v>30</v>
      </c>
      <c r="S1030" s="68"/>
      <c r="T1030" s="1">
        <v>15</v>
      </c>
      <c r="U1030" s="1">
        <v>2</v>
      </c>
      <c r="V1030" s="1"/>
      <c r="W1030" s="1">
        <v>26</v>
      </c>
      <c r="X1030" s="1"/>
      <c r="Y1030" s="1"/>
      <c r="Z1030" s="1"/>
      <c r="AA1030" s="1"/>
      <c r="AB1030" s="1"/>
      <c r="AG1030" t="str">
        <f t="shared" si="205"/>
        <v>Wilbraham</v>
      </c>
      <c r="AH1030" t="s">
        <v>715</v>
      </c>
      <c r="AI1030">
        <v>2</v>
      </c>
      <c r="AJ1030" s="7"/>
      <c r="AK1030" s="130">
        <v>25</v>
      </c>
      <c r="AL1030" s="131">
        <v>13</v>
      </c>
      <c r="AM1030" s="131">
        <v>115</v>
      </c>
      <c r="AN1030" s="133">
        <v>79740</v>
      </c>
      <c r="AO1030">
        <f t="shared" si="199"/>
        <v>25013</v>
      </c>
      <c r="AP1030" t="s">
        <v>1579</v>
      </c>
    </row>
    <row r="1031" spans="1:42" hidden="1" outlineLevel="1" x14ac:dyDescent="0.2">
      <c r="A1031" s="69" t="s">
        <v>2573</v>
      </c>
      <c r="B1031" s="10" t="s">
        <v>144</v>
      </c>
      <c r="C1031" s="1">
        <f t="shared" si="204"/>
        <v>1370</v>
      </c>
      <c r="D1031" s="7">
        <f t="shared" si="194"/>
        <v>1</v>
      </c>
      <c r="E1031" s="7">
        <f t="shared" si="195"/>
        <v>2</v>
      </c>
      <c r="F1031" s="7">
        <f t="shared" si="196"/>
        <v>3</v>
      </c>
      <c r="G1031" s="1">
        <f t="shared" si="197"/>
        <v>607</v>
      </c>
      <c r="H1031" s="2">
        <f t="shared" si="198"/>
        <v>0.44306569343065694</v>
      </c>
      <c r="I1031" s="8"/>
      <c r="J1031" s="2">
        <f t="shared" si="200"/>
        <v>0.64817518248175188</v>
      </c>
      <c r="K1031" s="2">
        <f t="shared" si="201"/>
        <v>0.20510948905109488</v>
      </c>
      <c r="L1031" s="2">
        <f t="shared" si="202"/>
        <v>9.6350364963503646E-2</v>
      </c>
      <c r="M1031" s="2">
        <f t="shared" si="203"/>
        <v>5.0364963503649593E-2</v>
      </c>
      <c r="N1031" s="1">
        <v>888</v>
      </c>
      <c r="O1031" s="1">
        <v>281</v>
      </c>
      <c r="P1031" s="1">
        <v>132</v>
      </c>
      <c r="Q1031" s="1">
        <v>42</v>
      </c>
      <c r="R1031" s="1">
        <v>11</v>
      </c>
      <c r="S1031" s="68"/>
      <c r="T1031" s="1">
        <v>9</v>
      </c>
      <c r="U1031" s="1">
        <v>5</v>
      </c>
      <c r="V1031" s="1"/>
      <c r="W1031" s="1">
        <v>2</v>
      </c>
      <c r="X1031" s="1"/>
      <c r="Y1031" s="1"/>
      <c r="Z1031" s="1"/>
      <c r="AA1031" s="1"/>
      <c r="AB1031" s="1"/>
      <c r="AG1031" t="str">
        <f t="shared" si="205"/>
        <v>Williamsburg</v>
      </c>
      <c r="AH1031" t="s">
        <v>968</v>
      </c>
      <c r="AI1031">
        <v>1</v>
      </c>
      <c r="AJ1031" s="7"/>
      <c r="AK1031" s="130">
        <v>25</v>
      </c>
      <c r="AL1031" s="131">
        <v>15</v>
      </c>
      <c r="AM1031" s="131">
        <v>95</v>
      </c>
      <c r="AN1031" s="133">
        <v>79915</v>
      </c>
      <c r="AO1031">
        <f t="shared" si="199"/>
        <v>25015</v>
      </c>
      <c r="AP1031" t="s">
        <v>1579</v>
      </c>
    </row>
    <row r="1032" spans="1:42" hidden="1" outlineLevel="1" x14ac:dyDescent="0.2">
      <c r="A1032" s="69" t="s">
        <v>270</v>
      </c>
      <c r="B1032" s="10" t="s">
        <v>144</v>
      </c>
      <c r="C1032" s="1">
        <f t="shared" si="204"/>
        <v>3685</v>
      </c>
      <c r="D1032" s="7">
        <f t="shared" si="194"/>
        <v>1</v>
      </c>
      <c r="E1032" s="7">
        <f t="shared" si="195"/>
        <v>2</v>
      </c>
      <c r="F1032" s="7">
        <f t="shared" si="196"/>
        <v>3</v>
      </c>
      <c r="G1032" s="1">
        <f t="shared" si="197"/>
        <v>1656</v>
      </c>
      <c r="H1032" s="2">
        <f t="shared" si="198"/>
        <v>0.44938941655359566</v>
      </c>
      <c r="I1032" s="8"/>
      <c r="J1032" s="2">
        <f t="shared" si="200"/>
        <v>0.67842605156037994</v>
      </c>
      <c r="K1032" s="2">
        <f t="shared" si="201"/>
        <v>0.22903663500678426</v>
      </c>
      <c r="L1032" s="2">
        <f t="shared" si="202"/>
        <v>6.8385345997286295E-2</v>
      </c>
      <c r="M1032" s="2">
        <f t="shared" si="203"/>
        <v>2.415196743554951E-2</v>
      </c>
      <c r="N1032" s="1">
        <v>2500</v>
      </c>
      <c r="O1032" s="1">
        <v>844</v>
      </c>
      <c r="P1032" s="1">
        <v>252</v>
      </c>
      <c r="Q1032" s="1">
        <v>50</v>
      </c>
      <c r="R1032" s="1">
        <v>24</v>
      </c>
      <c r="S1032" s="68"/>
      <c r="T1032" s="1">
        <v>5</v>
      </c>
      <c r="U1032" s="1">
        <v>7</v>
      </c>
      <c r="V1032" s="1"/>
      <c r="W1032" s="1">
        <v>3</v>
      </c>
      <c r="X1032" s="1"/>
      <c r="Y1032" s="1"/>
      <c r="Z1032" s="1"/>
      <c r="AA1032" s="1"/>
      <c r="AB1032" s="1"/>
      <c r="AG1032" t="str">
        <f t="shared" si="205"/>
        <v>Williamstown</v>
      </c>
      <c r="AH1032" t="s">
        <v>1296</v>
      </c>
      <c r="AI1032">
        <v>1</v>
      </c>
      <c r="AJ1032" s="7"/>
      <c r="AK1032" s="130">
        <v>25</v>
      </c>
      <c r="AL1032" s="131">
        <v>3</v>
      </c>
      <c r="AM1032" s="131">
        <v>155</v>
      </c>
      <c r="AN1032" s="133">
        <v>79985</v>
      </c>
      <c r="AO1032">
        <f t="shared" si="199"/>
        <v>25003</v>
      </c>
      <c r="AP1032" t="s">
        <v>1579</v>
      </c>
    </row>
    <row r="1033" spans="1:42" hidden="1" outlineLevel="1" x14ac:dyDescent="0.2">
      <c r="A1033" s="69" t="s">
        <v>272</v>
      </c>
      <c r="B1033" s="10" t="s">
        <v>144</v>
      </c>
      <c r="C1033" s="1">
        <f t="shared" si="204"/>
        <v>9503</v>
      </c>
      <c r="D1033" s="7">
        <f t="shared" si="194"/>
        <v>1</v>
      </c>
      <c r="E1033" s="7">
        <f t="shared" si="195"/>
        <v>2</v>
      </c>
      <c r="F1033" s="7">
        <f t="shared" si="196"/>
        <v>3</v>
      </c>
      <c r="G1033" s="1">
        <f t="shared" si="197"/>
        <v>2692</v>
      </c>
      <c r="H1033" s="2">
        <f t="shared" si="198"/>
        <v>0.28327896453751444</v>
      </c>
      <c r="I1033" s="8"/>
      <c r="J1033" s="2">
        <f t="shared" si="200"/>
        <v>0.58371040723981904</v>
      </c>
      <c r="K1033" s="2">
        <f t="shared" si="201"/>
        <v>0.30043144270230454</v>
      </c>
      <c r="L1033" s="2">
        <f t="shared" si="202"/>
        <v>0.1056508471009155</v>
      </c>
      <c r="M1033" s="2">
        <f t="shared" si="203"/>
        <v>1.0207302956960915E-2</v>
      </c>
      <c r="N1033" s="1">
        <v>5547</v>
      </c>
      <c r="O1033" s="1">
        <v>2855</v>
      </c>
      <c r="P1033" s="1">
        <v>1004</v>
      </c>
      <c r="Q1033" s="1">
        <v>0</v>
      </c>
      <c r="R1033" s="1">
        <v>66</v>
      </c>
      <c r="S1033" s="68"/>
      <c r="T1033" s="1">
        <v>18</v>
      </c>
      <c r="U1033" s="1">
        <v>4</v>
      </c>
      <c r="V1033" s="1"/>
      <c r="W1033" s="1">
        <v>9</v>
      </c>
      <c r="X1033" s="1"/>
      <c r="Y1033" s="1"/>
      <c r="Z1033" s="1"/>
      <c r="AA1033" s="1"/>
      <c r="AB1033" s="1"/>
      <c r="AG1033" t="str">
        <f t="shared" si="205"/>
        <v>Wilmington</v>
      </c>
      <c r="AH1033" t="s">
        <v>1664</v>
      </c>
      <c r="AI1033">
        <v>6</v>
      </c>
      <c r="AJ1033" s="7"/>
      <c r="AK1033" s="130">
        <v>25</v>
      </c>
      <c r="AL1033" s="131">
        <v>17</v>
      </c>
      <c r="AM1033" s="131">
        <v>260</v>
      </c>
      <c r="AN1033" s="133">
        <v>80230</v>
      </c>
      <c r="AO1033">
        <f t="shared" si="199"/>
        <v>25017</v>
      </c>
      <c r="AP1033" t="s">
        <v>1579</v>
      </c>
    </row>
    <row r="1034" spans="1:42" hidden="1" outlineLevel="1" x14ac:dyDescent="0.2">
      <c r="A1034" s="69" t="s">
        <v>1390</v>
      </c>
      <c r="B1034" s="10" t="s">
        <v>144</v>
      </c>
      <c r="C1034" s="1">
        <f t="shared" si="204"/>
        <v>3033</v>
      </c>
      <c r="D1034" s="7">
        <f t="shared" si="194"/>
        <v>1</v>
      </c>
      <c r="E1034" s="7">
        <f t="shared" si="195"/>
        <v>2</v>
      </c>
      <c r="F1034" s="7">
        <f t="shared" si="196"/>
        <v>3</v>
      </c>
      <c r="G1034" s="1">
        <f t="shared" si="197"/>
        <v>873</v>
      </c>
      <c r="H1034" s="2">
        <f t="shared" si="198"/>
        <v>0.28783382789317508</v>
      </c>
      <c r="I1034" s="8"/>
      <c r="J1034" s="2">
        <f t="shared" si="200"/>
        <v>0.56478733926805147</v>
      </c>
      <c r="K1034" s="2">
        <f t="shared" si="201"/>
        <v>0.27695351137487634</v>
      </c>
      <c r="L1034" s="2">
        <f t="shared" si="202"/>
        <v>0.13979558193208044</v>
      </c>
      <c r="M1034" s="2">
        <f t="shared" si="203"/>
        <v>1.846356742499175E-2</v>
      </c>
      <c r="N1034" s="1">
        <v>1713</v>
      </c>
      <c r="O1034" s="1">
        <v>840</v>
      </c>
      <c r="P1034" s="1">
        <v>424</v>
      </c>
      <c r="Q1034" s="1">
        <v>0</v>
      </c>
      <c r="R1034" s="1">
        <v>31</v>
      </c>
      <c r="S1034" s="68"/>
      <c r="T1034" s="1">
        <v>7</v>
      </c>
      <c r="U1034" s="1">
        <v>3</v>
      </c>
      <c r="V1034" s="1"/>
      <c r="W1034" s="1">
        <v>15</v>
      </c>
      <c r="X1034" s="1"/>
      <c r="Y1034" s="1"/>
      <c r="Z1034" s="1"/>
      <c r="AA1034" s="1"/>
      <c r="AB1034" s="1"/>
      <c r="AG1034" t="str">
        <f t="shared" si="205"/>
        <v>Winchendon</v>
      </c>
      <c r="AH1034" s="10" t="s">
        <v>1371</v>
      </c>
      <c r="AI1034" s="10">
        <v>1</v>
      </c>
      <c r="AJ1034" s="7"/>
      <c r="AK1034" s="130">
        <v>25</v>
      </c>
      <c r="AL1034" s="131">
        <v>27</v>
      </c>
      <c r="AM1034" s="131">
        <v>295</v>
      </c>
      <c r="AN1034" s="133">
        <v>80405</v>
      </c>
      <c r="AO1034">
        <f t="shared" si="199"/>
        <v>25027</v>
      </c>
      <c r="AP1034" t="s">
        <v>1579</v>
      </c>
    </row>
    <row r="1035" spans="1:42" hidden="1" outlineLevel="1" x14ac:dyDescent="0.2">
      <c r="A1035" s="69" t="s">
        <v>2302</v>
      </c>
      <c r="B1035" s="10" t="s">
        <v>144</v>
      </c>
      <c r="C1035" s="1">
        <f t="shared" si="204"/>
        <v>11849</v>
      </c>
      <c r="D1035" s="7">
        <f t="shared" si="194"/>
        <v>1</v>
      </c>
      <c r="E1035" s="7">
        <f t="shared" si="195"/>
        <v>2</v>
      </c>
      <c r="F1035" s="7">
        <f t="shared" si="196"/>
        <v>3</v>
      </c>
      <c r="G1035" s="1">
        <f t="shared" si="197"/>
        <v>1941</v>
      </c>
      <c r="H1035" s="2">
        <f t="shared" si="198"/>
        <v>0.16381129209215967</v>
      </c>
      <c r="I1035" s="8"/>
      <c r="J1035" s="2">
        <f t="shared" si="200"/>
        <v>0.54266182800236307</v>
      </c>
      <c r="K1035" s="2">
        <f t="shared" si="201"/>
        <v>0.3788505359102034</v>
      </c>
      <c r="L1035" s="2">
        <f t="shared" si="202"/>
        <v>6.194615579373787E-2</v>
      </c>
      <c r="M1035" s="2">
        <f t="shared" si="203"/>
        <v>1.6541480293695662E-2</v>
      </c>
      <c r="N1035" s="1">
        <v>6430</v>
      </c>
      <c r="O1035" s="1">
        <v>4489</v>
      </c>
      <c r="P1035" s="1">
        <v>734</v>
      </c>
      <c r="Q1035" s="1">
        <v>38</v>
      </c>
      <c r="R1035" s="1">
        <v>96</v>
      </c>
      <c r="S1035" s="68"/>
      <c r="T1035" s="1">
        <v>33</v>
      </c>
      <c r="U1035" s="1">
        <v>10</v>
      </c>
      <c r="V1035" s="1"/>
      <c r="W1035" s="1">
        <v>18</v>
      </c>
      <c r="X1035" s="1"/>
      <c r="Y1035" s="1"/>
      <c r="Z1035" s="1"/>
      <c r="AA1035" s="1"/>
      <c r="AB1035" s="1">
        <v>1</v>
      </c>
      <c r="AG1035" t="str">
        <f t="shared" si="205"/>
        <v>Winchester</v>
      </c>
      <c r="AH1035" t="s">
        <v>1664</v>
      </c>
      <c r="AI1035">
        <v>7</v>
      </c>
      <c r="AJ1035" s="7"/>
      <c r="AK1035" s="130">
        <v>25</v>
      </c>
      <c r="AL1035" s="131">
        <v>17</v>
      </c>
      <c r="AM1035" s="131">
        <v>265</v>
      </c>
      <c r="AN1035" s="133">
        <v>80510</v>
      </c>
      <c r="AO1035">
        <f t="shared" si="199"/>
        <v>25017</v>
      </c>
      <c r="AP1035" t="s">
        <v>1579</v>
      </c>
    </row>
    <row r="1036" spans="1:42" hidden="1" outlineLevel="1" x14ac:dyDescent="0.2">
      <c r="A1036" s="69" t="s">
        <v>84</v>
      </c>
      <c r="B1036" s="10" t="s">
        <v>144</v>
      </c>
      <c r="C1036" s="1">
        <f t="shared" si="204"/>
        <v>444</v>
      </c>
      <c r="D1036" s="7">
        <f t="shared" si="194"/>
        <v>1</v>
      </c>
      <c r="E1036" s="7">
        <f t="shared" si="195"/>
        <v>2</v>
      </c>
      <c r="F1036" s="7">
        <f t="shared" si="196"/>
        <v>3</v>
      </c>
      <c r="G1036" s="1">
        <f t="shared" si="197"/>
        <v>168</v>
      </c>
      <c r="H1036" s="2">
        <f t="shared" si="198"/>
        <v>0.3783783783783784</v>
      </c>
      <c r="I1036" s="8"/>
      <c r="J1036" s="2">
        <f t="shared" si="200"/>
        <v>0.59459459459459463</v>
      </c>
      <c r="K1036" s="2">
        <f t="shared" si="201"/>
        <v>0.21621621621621623</v>
      </c>
      <c r="L1036" s="2">
        <f t="shared" si="202"/>
        <v>0.16216216216216217</v>
      </c>
      <c r="M1036" s="2">
        <f t="shared" si="203"/>
        <v>2.7027027027026973E-2</v>
      </c>
      <c r="N1036" s="1">
        <v>264</v>
      </c>
      <c r="O1036" s="1">
        <v>96</v>
      </c>
      <c r="P1036" s="1">
        <v>72</v>
      </c>
      <c r="Q1036" s="1">
        <v>1</v>
      </c>
      <c r="R1036" s="1">
        <v>6</v>
      </c>
      <c r="S1036" s="68"/>
      <c r="T1036" s="1">
        <v>3</v>
      </c>
      <c r="U1036" s="1">
        <v>0</v>
      </c>
      <c r="V1036" s="1"/>
      <c r="W1036" s="1">
        <v>2</v>
      </c>
      <c r="X1036" s="1"/>
      <c r="Y1036" s="1"/>
      <c r="Z1036" s="1"/>
      <c r="AA1036" s="1"/>
      <c r="AB1036" s="1"/>
      <c r="AG1036" t="str">
        <f t="shared" si="205"/>
        <v>Windsor</v>
      </c>
      <c r="AH1036" t="s">
        <v>1296</v>
      </c>
      <c r="AI1036">
        <v>1</v>
      </c>
      <c r="AJ1036" s="7"/>
      <c r="AK1036" s="130">
        <v>25</v>
      </c>
      <c r="AL1036" s="131">
        <v>3</v>
      </c>
      <c r="AM1036" s="131">
        <v>160</v>
      </c>
      <c r="AN1036" s="133">
        <v>80685</v>
      </c>
      <c r="AO1036">
        <f t="shared" si="199"/>
        <v>25003</v>
      </c>
      <c r="AP1036" t="s">
        <v>1579</v>
      </c>
    </row>
    <row r="1037" spans="1:42" hidden="1" outlineLevel="1" x14ac:dyDescent="0.2">
      <c r="A1037" s="69" t="s">
        <v>30</v>
      </c>
      <c r="B1037" s="10" t="s">
        <v>144</v>
      </c>
      <c r="C1037" s="1">
        <f t="shared" si="204"/>
        <v>8069</v>
      </c>
      <c r="D1037" s="7">
        <f t="shared" si="194"/>
        <v>1</v>
      </c>
      <c r="E1037" s="7">
        <f t="shared" si="195"/>
        <v>2</v>
      </c>
      <c r="F1037" s="7">
        <f t="shared" si="196"/>
        <v>3</v>
      </c>
      <c r="G1037" s="1">
        <f t="shared" si="197"/>
        <v>3131</v>
      </c>
      <c r="H1037" s="2">
        <f t="shared" si="198"/>
        <v>0.38802825628950305</v>
      </c>
      <c r="I1037" s="8"/>
      <c r="J1037" s="2">
        <f t="shared" si="200"/>
        <v>0.64196306853389518</v>
      </c>
      <c r="K1037" s="2">
        <f t="shared" si="201"/>
        <v>0.25393481224439213</v>
      </c>
      <c r="L1037" s="2">
        <f t="shared" si="202"/>
        <v>8.9602181187259877E-2</v>
      </c>
      <c r="M1037" s="2">
        <f t="shared" si="203"/>
        <v>1.4499938034452819E-2</v>
      </c>
      <c r="N1037" s="1">
        <v>5180</v>
      </c>
      <c r="O1037" s="1">
        <v>2049</v>
      </c>
      <c r="P1037" s="1">
        <v>723</v>
      </c>
      <c r="Q1037" s="1">
        <v>0</v>
      </c>
      <c r="R1037" s="1">
        <v>64</v>
      </c>
      <c r="S1037" s="68"/>
      <c r="T1037" s="1">
        <v>10</v>
      </c>
      <c r="U1037" s="1">
        <v>3</v>
      </c>
      <c r="V1037" s="1"/>
      <c r="W1037" s="1">
        <v>40</v>
      </c>
      <c r="X1037" s="1"/>
      <c r="Y1037" s="1"/>
      <c r="Z1037" s="1"/>
      <c r="AA1037" s="1"/>
      <c r="AB1037" s="1"/>
      <c r="AG1037" t="str">
        <f t="shared" si="205"/>
        <v>Winthrop</v>
      </c>
      <c r="AH1037" t="s">
        <v>1789</v>
      </c>
      <c r="AI1037">
        <v>7</v>
      </c>
      <c r="AJ1037" s="7"/>
      <c r="AK1037" s="130">
        <v>25</v>
      </c>
      <c r="AL1037" s="131">
        <v>25</v>
      </c>
      <c r="AM1037" s="131">
        <v>20</v>
      </c>
      <c r="AN1037" s="133">
        <v>80930</v>
      </c>
      <c r="AO1037">
        <f t="shared" si="199"/>
        <v>25025</v>
      </c>
      <c r="AP1037" t="s">
        <v>1579</v>
      </c>
    </row>
    <row r="1038" spans="1:42" hidden="1" outlineLevel="1" x14ac:dyDescent="0.2">
      <c r="A1038" s="69" t="s">
        <v>882</v>
      </c>
      <c r="B1038" s="10" t="s">
        <v>144</v>
      </c>
      <c r="C1038" s="1">
        <f t="shared" si="204"/>
        <v>16513</v>
      </c>
      <c r="D1038" s="7">
        <f t="shared" si="194"/>
        <v>1</v>
      </c>
      <c r="E1038" s="7">
        <f t="shared" si="195"/>
        <v>2</v>
      </c>
      <c r="F1038" s="7">
        <f t="shared" si="196"/>
        <v>3</v>
      </c>
      <c r="G1038" s="1">
        <f t="shared" si="197"/>
        <v>5493</v>
      </c>
      <c r="H1038" s="2">
        <f t="shared" si="198"/>
        <v>0.332647005389693</v>
      </c>
      <c r="I1038" s="8"/>
      <c r="J1038" s="2">
        <f t="shared" si="200"/>
        <v>0.61206322291527893</v>
      </c>
      <c r="K1038" s="2">
        <f t="shared" si="201"/>
        <v>0.27941621752558587</v>
      </c>
      <c r="L1038" s="2">
        <f t="shared" si="202"/>
        <v>9.6469448313450015E-2</v>
      </c>
      <c r="M1038" s="2">
        <f t="shared" si="203"/>
        <v>1.2051111245685184E-2</v>
      </c>
      <c r="N1038" s="1">
        <v>10107</v>
      </c>
      <c r="O1038" s="1">
        <v>4614</v>
      </c>
      <c r="P1038" s="1">
        <v>1593</v>
      </c>
      <c r="Q1038" s="1">
        <v>0</v>
      </c>
      <c r="R1038" s="1">
        <v>146</v>
      </c>
      <c r="S1038" s="68"/>
      <c r="T1038" s="1">
        <v>31</v>
      </c>
      <c r="U1038" s="1">
        <v>11</v>
      </c>
      <c r="V1038" s="1"/>
      <c r="W1038" s="1">
        <v>11</v>
      </c>
      <c r="X1038" s="1"/>
      <c r="Y1038" s="1"/>
      <c r="Z1038" s="1"/>
      <c r="AA1038" s="1"/>
      <c r="AB1038" s="1"/>
      <c r="AG1038" t="str">
        <f t="shared" si="205"/>
        <v>Woburn</v>
      </c>
      <c r="AH1038" t="s">
        <v>1664</v>
      </c>
      <c r="AI1038">
        <v>7</v>
      </c>
      <c r="AJ1038" s="7"/>
      <c r="AK1038" s="130">
        <v>25</v>
      </c>
      <c r="AL1038" s="131">
        <v>17</v>
      </c>
      <c r="AM1038" s="131">
        <v>270</v>
      </c>
      <c r="AN1038" s="133">
        <v>81035</v>
      </c>
      <c r="AO1038">
        <f t="shared" si="199"/>
        <v>25017</v>
      </c>
      <c r="AP1038" t="s">
        <v>2331</v>
      </c>
    </row>
    <row r="1039" spans="1:42" hidden="1" outlineLevel="1" x14ac:dyDescent="0.2">
      <c r="A1039" s="69" t="s">
        <v>1371</v>
      </c>
      <c r="B1039" s="10" t="s">
        <v>144</v>
      </c>
      <c r="C1039" s="1">
        <f t="shared" si="204"/>
        <v>53891</v>
      </c>
      <c r="D1039" s="7">
        <f t="shared" si="194"/>
        <v>1</v>
      </c>
      <c r="E1039" s="7">
        <f t="shared" si="195"/>
        <v>2</v>
      </c>
      <c r="F1039" s="7">
        <f t="shared" si="196"/>
        <v>3</v>
      </c>
      <c r="G1039" s="1">
        <f t="shared" si="197"/>
        <v>22728</v>
      </c>
      <c r="H1039" s="2">
        <f t="shared" si="198"/>
        <v>0.42174017925070978</v>
      </c>
      <c r="I1039" s="8"/>
      <c r="J1039" s="2">
        <f t="shared" si="200"/>
        <v>0.66072256963129283</v>
      </c>
      <c r="K1039" s="2">
        <f t="shared" si="201"/>
        <v>0.23898239038058303</v>
      </c>
      <c r="L1039" s="2">
        <f t="shared" si="202"/>
        <v>7.2832198326251138E-2</v>
      </c>
      <c r="M1039" s="2">
        <f t="shared" si="203"/>
        <v>2.7462841661873003E-2</v>
      </c>
      <c r="N1039" s="1">
        <v>35607</v>
      </c>
      <c r="O1039" s="1">
        <v>12879</v>
      </c>
      <c r="P1039" s="1">
        <v>3925</v>
      </c>
      <c r="Q1039" s="1">
        <v>120</v>
      </c>
      <c r="R1039" s="1">
        <v>314</v>
      </c>
      <c r="S1039" s="68"/>
      <c r="T1039" s="1">
        <v>80</v>
      </c>
      <c r="U1039" s="1">
        <v>58</v>
      </c>
      <c r="V1039" s="1"/>
      <c r="W1039" s="1">
        <v>907</v>
      </c>
      <c r="X1039" s="1"/>
      <c r="Y1039" s="1"/>
      <c r="Z1039" s="1"/>
      <c r="AA1039" s="1"/>
      <c r="AB1039" s="1">
        <v>1</v>
      </c>
      <c r="AG1039" t="str">
        <f t="shared" si="205"/>
        <v>Worcester</v>
      </c>
      <c r="AH1039" s="10" t="s">
        <v>1371</v>
      </c>
      <c r="AI1039" s="10">
        <v>3</v>
      </c>
      <c r="AJ1039" s="7"/>
      <c r="AK1039" s="130">
        <v>25</v>
      </c>
      <c r="AL1039" s="131">
        <v>27</v>
      </c>
      <c r="AM1039" s="131">
        <v>300</v>
      </c>
      <c r="AN1039" s="133">
        <v>82000</v>
      </c>
      <c r="AO1039">
        <f t="shared" si="199"/>
        <v>25027</v>
      </c>
      <c r="AP1039" t="s">
        <v>2331</v>
      </c>
    </row>
    <row r="1040" spans="1:42" hidden="1" outlineLevel="1" x14ac:dyDescent="0.2">
      <c r="A1040" s="69" t="s">
        <v>1386</v>
      </c>
      <c r="B1040" s="10" t="s">
        <v>144</v>
      </c>
      <c r="C1040" s="1">
        <f t="shared" si="204"/>
        <v>645</v>
      </c>
      <c r="D1040" s="7">
        <f t="shared" si="194"/>
        <v>1</v>
      </c>
      <c r="E1040" s="7">
        <f t="shared" si="195"/>
        <v>2</v>
      </c>
      <c r="F1040" s="7">
        <f t="shared" si="196"/>
        <v>3</v>
      </c>
      <c r="G1040" s="1">
        <f t="shared" si="197"/>
        <v>144</v>
      </c>
      <c r="H1040" s="2">
        <f t="shared" si="198"/>
        <v>0.22325581395348837</v>
      </c>
      <c r="I1040" s="8"/>
      <c r="J1040" s="2">
        <f t="shared" si="200"/>
        <v>0.51937984496124034</v>
      </c>
      <c r="K1040" s="2">
        <f t="shared" si="201"/>
        <v>0.29612403100775192</v>
      </c>
      <c r="L1040" s="2">
        <f t="shared" si="202"/>
        <v>0.14728682170542637</v>
      </c>
      <c r="M1040" s="2">
        <f t="shared" si="203"/>
        <v>3.7209302325581367E-2</v>
      </c>
      <c r="N1040" s="1">
        <v>335</v>
      </c>
      <c r="O1040" s="1">
        <v>191</v>
      </c>
      <c r="P1040" s="1">
        <v>95</v>
      </c>
      <c r="Q1040" s="1">
        <v>19</v>
      </c>
      <c r="R1040" s="1">
        <v>2</v>
      </c>
      <c r="S1040" s="68"/>
      <c r="T1040" s="1">
        <v>3</v>
      </c>
      <c r="U1040" s="1">
        <v>0</v>
      </c>
      <c r="V1040" s="1"/>
      <c r="W1040" s="1">
        <v>0</v>
      </c>
      <c r="X1040" s="1"/>
      <c r="Y1040" s="1"/>
      <c r="Z1040" s="1"/>
      <c r="AA1040" s="1"/>
      <c r="AB1040" s="1"/>
      <c r="AG1040" t="str">
        <f t="shared" si="205"/>
        <v>Worthington</v>
      </c>
      <c r="AH1040" t="s">
        <v>968</v>
      </c>
      <c r="AI1040">
        <v>1</v>
      </c>
      <c r="AJ1040" s="7"/>
      <c r="AK1040" s="130">
        <v>25</v>
      </c>
      <c r="AL1040" s="131">
        <v>15</v>
      </c>
      <c r="AM1040" s="131">
        <v>100</v>
      </c>
      <c r="AN1040" s="133">
        <v>82175</v>
      </c>
      <c r="AO1040">
        <f t="shared" si="199"/>
        <v>25015</v>
      </c>
      <c r="AP1040" t="s">
        <v>1579</v>
      </c>
    </row>
    <row r="1041" spans="1:42" hidden="1" outlineLevel="1" x14ac:dyDescent="0.2">
      <c r="A1041" s="69" t="s">
        <v>1716</v>
      </c>
      <c r="B1041" s="10" t="s">
        <v>144</v>
      </c>
      <c r="C1041" s="1">
        <f t="shared" si="204"/>
        <v>4610</v>
      </c>
      <c r="D1041" s="7">
        <f t="shared" si="194"/>
        <v>1</v>
      </c>
      <c r="E1041" s="7">
        <f t="shared" si="195"/>
        <v>2</v>
      </c>
      <c r="F1041" s="7">
        <f t="shared" si="196"/>
        <v>3</v>
      </c>
      <c r="G1041" s="1">
        <f t="shared" si="197"/>
        <v>689</v>
      </c>
      <c r="H1041" s="2">
        <f t="shared" si="198"/>
        <v>0.14945770065075922</v>
      </c>
      <c r="I1041" s="8"/>
      <c r="J1041" s="2">
        <f t="shared" si="200"/>
        <v>0.51214750542299348</v>
      </c>
      <c r="K1041" s="2">
        <f t="shared" si="201"/>
        <v>0.36268980477223428</v>
      </c>
      <c r="L1041" s="2">
        <f t="shared" si="202"/>
        <v>0.10889370932754881</v>
      </c>
      <c r="M1041" s="2">
        <f t="shared" si="203"/>
        <v>1.626898047722343E-2</v>
      </c>
      <c r="N1041" s="1">
        <v>2361</v>
      </c>
      <c r="O1041" s="1">
        <v>1672</v>
      </c>
      <c r="P1041" s="1">
        <v>502</v>
      </c>
      <c r="Q1041" s="1">
        <v>0</v>
      </c>
      <c r="R1041" s="1">
        <v>55</v>
      </c>
      <c r="S1041" s="68"/>
      <c r="T1041" s="1">
        <v>18</v>
      </c>
      <c r="U1041" s="1">
        <v>2</v>
      </c>
      <c r="V1041" s="1"/>
      <c r="W1041" s="1">
        <v>0</v>
      </c>
      <c r="X1041" s="1"/>
      <c r="Y1041" s="1"/>
      <c r="Z1041" s="1"/>
      <c r="AA1041" s="1"/>
      <c r="AB1041" s="1"/>
      <c r="AG1041" t="str">
        <f t="shared" si="205"/>
        <v>Wrentham</v>
      </c>
      <c r="AH1041" t="s">
        <v>345</v>
      </c>
      <c r="AI1041">
        <v>3</v>
      </c>
      <c r="AJ1041" s="7"/>
      <c r="AK1041" s="130">
        <v>25</v>
      </c>
      <c r="AL1041" s="131">
        <v>21</v>
      </c>
      <c r="AM1041" s="131">
        <v>140</v>
      </c>
      <c r="AN1041" s="133">
        <v>82315</v>
      </c>
      <c r="AO1041">
        <f t="shared" si="199"/>
        <v>25021</v>
      </c>
      <c r="AP1041" t="s">
        <v>1579</v>
      </c>
    </row>
    <row r="1042" spans="1:42" hidden="1" outlineLevel="1" x14ac:dyDescent="0.2">
      <c r="A1042" s="69" t="s">
        <v>1372</v>
      </c>
      <c r="B1042" s="10" t="s">
        <v>144</v>
      </c>
      <c r="C1042" s="1">
        <f t="shared" si="204"/>
        <v>12606</v>
      </c>
      <c r="D1042" s="7">
        <f t="shared" si="194"/>
        <v>1</v>
      </c>
      <c r="E1042" s="7">
        <f t="shared" si="195"/>
        <v>2</v>
      </c>
      <c r="F1042" s="7">
        <f t="shared" si="196"/>
        <v>3</v>
      </c>
      <c r="G1042" s="1">
        <f t="shared" si="197"/>
        <v>1745</v>
      </c>
      <c r="H1042" s="2">
        <f t="shared" si="198"/>
        <v>0.13842614627954941</v>
      </c>
      <c r="I1042" s="8"/>
      <c r="J1042" s="2">
        <f t="shared" si="200"/>
        <v>0.52363953672854191</v>
      </c>
      <c r="K1042" s="2">
        <f t="shared" si="201"/>
        <v>0.38521339044899255</v>
      </c>
      <c r="L1042" s="2">
        <f t="shared" si="202"/>
        <v>8.1786450896398535E-2</v>
      </c>
      <c r="M1042" s="2">
        <f t="shared" si="203"/>
        <v>9.3606219260670004E-3</v>
      </c>
      <c r="N1042" s="1">
        <v>6601</v>
      </c>
      <c r="O1042" s="1">
        <v>4856</v>
      </c>
      <c r="P1042" s="1">
        <v>1031</v>
      </c>
      <c r="Q1042" s="1">
        <v>0</v>
      </c>
      <c r="R1042" s="1">
        <v>64</v>
      </c>
      <c r="S1042" s="68"/>
      <c r="T1042" s="1">
        <v>15</v>
      </c>
      <c r="U1042" s="1">
        <v>9</v>
      </c>
      <c r="V1042" s="1"/>
      <c r="W1042" s="1">
        <v>30</v>
      </c>
      <c r="X1042" s="1"/>
      <c r="Y1042" s="1"/>
      <c r="Z1042" s="1"/>
      <c r="AA1042" s="1"/>
      <c r="AB1042" s="1"/>
      <c r="AE1042" s="1"/>
      <c r="AG1042" t="str">
        <f t="shared" si="205"/>
        <v>Yarmouth</v>
      </c>
      <c r="AH1042" t="s">
        <v>1073</v>
      </c>
      <c r="AI1042">
        <v>10</v>
      </c>
      <c r="AJ1042" s="7"/>
      <c r="AK1042" s="130">
        <v>25</v>
      </c>
      <c r="AL1042" s="131">
        <v>1</v>
      </c>
      <c r="AM1042" s="131">
        <v>75</v>
      </c>
      <c r="AN1042" s="133">
        <v>82525</v>
      </c>
      <c r="AO1042">
        <f t="shared" si="199"/>
        <v>25001</v>
      </c>
      <c r="AP1042" t="s">
        <v>1579</v>
      </c>
    </row>
    <row r="1043" spans="1:42" collapsed="1" x14ac:dyDescent="0.2">
      <c r="A1043" s="10" t="s">
        <v>143</v>
      </c>
      <c r="B1043" s="10" t="s">
        <v>3301</v>
      </c>
      <c r="C1043" s="1">
        <f t="shared" si="204"/>
        <v>2556785</v>
      </c>
      <c r="D1043" s="7">
        <f t="shared" si="194"/>
        <v>1</v>
      </c>
      <c r="E1043" s="7">
        <f t="shared" si="195"/>
        <v>2</v>
      </c>
      <c r="F1043" s="7">
        <f t="shared" si="196"/>
        <v>3</v>
      </c>
      <c r="G1043" s="1">
        <f t="shared" si="197"/>
        <v>853656</v>
      </c>
      <c r="H1043" s="2">
        <f t="shared" si="198"/>
        <v>0.33387867966997614</v>
      </c>
      <c r="I1043" s="8"/>
      <c r="J1043" s="2">
        <f t="shared" si="200"/>
        <v>0.61474195131776821</v>
      </c>
      <c r="K1043" s="2">
        <f t="shared" si="201"/>
        <v>0.28086327164779207</v>
      </c>
      <c r="L1043" s="2">
        <f t="shared" si="202"/>
        <v>8.8868246645689805E-2</v>
      </c>
      <c r="M1043" s="2">
        <f t="shared" si="203"/>
        <v>1.5526530388749918E-2</v>
      </c>
      <c r="N1043" s="1">
        <f t="shared" ref="N1043:T1043" si="206">SUM(N692:N1042)</f>
        <v>1571763</v>
      </c>
      <c r="O1043" s="1">
        <f t="shared" si="206"/>
        <v>718107</v>
      </c>
      <c r="P1043" s="1">
        <f t="shared" si="206"/>
        <v>227217</v>
      </c>
      <c r="Q1043" s="1">
        <f t="shared" si="206"/>
        <v>4734</v>
      </c>
      <c r="R1043" s="1">
        <f t="shared" si="206"/>
        <v>20426</v>
      </c>
      <c r="S1043" s="68"/>
      <c r="T1043" s="68">
        <f t="shared" si="206"/>
        <v>5184</v>
      </c>
      <c r="U1043" s="1">
        <f>SUM(U692:U1042)</f>
        <v>3277</v>
      </c>
      <c r="V1043" s="1"/>
      <c r="W1043" s="1">
        <f>SUM(W692:W1042)</f>
        <v>6012</v>
      </c>
      <c r="X1043" s="1"/>
      <c r="Y1043" s="1"/>
      <c r="Z1043" s="1"/>
      <c r="AA1043" s="1"/>
      <c r="AB1043" s="1">
        <f>SUM(AB692:AB1042)</f>
        <v>61</v>
      </c>
      <c r="AE1043" s="1">
        <f>SUM(AE692:AE1042)</f>
        <v>4</v>
      </c>
      <c r="AG1043" t="str">
        <f t="shared" si="205"/>
        <v>Massachusetts</v>
      </c>
      <c r="AK1043" s="130">
        <v>25</v>
      </c>
      <c r="AL1043" s="131"/>
      <c r="AM1043" s="131"/>
      <c r="AN1043" s="133"/>
      <c r="AO1043" s="130">
        <v>25</v>
      </c>
      <c r="AP1043" t="s">
        <v>433</v>
      </c>
    </row>
    <row r="1044" spans="1:42" x14ac:dyDescent="0.2">
      <c r="A1044" s="10"/>
      <c r="B1044" s="10"/>
      <c r="C1044" s="1"/>
      <c r="D1044" s="7"/>
      <c r="E1044" s="7"/>
      <c r="F1044" s="7"/>
      <c r="G1044" s="1"/>
      <c r="I1044" s="8"/>
      <c r="J1044" s="2"/>
      <c r="K1044" s="2"/>
      <c r="L1044" s="2"/>
      <c r="M1044" s="2"/>
      <c r="N1044" s="1"/>
      <c r="O1044" s="1"/>
      <c r="P1044" s="1"/>
      <c r="Q1044" s="1"/>
      <c r="R1044" s="1"/>
      <c r="S1044" s="68"/>
      <c r="T1044" s="1"/>
      <c r="U1044" s="1"/>
      <c r="V1044" s="1"/>
      <c r="W1044" s="1"/>
      <c r="X1044" s="1"/>
      <c r="Y1044" s="1"/>
      <c r="Z1044" s="1"/>
      <c r="AA1044" s="1"/>
      <c r="AB1044" s="1"/>
      <c r="AK1044" s="130"/>
      <c r="AL1044" s="131"/>
      <c r="AM1044" s="131"/>
      <c r="AN1044" s="133"/>
    </row>
    <row r="1045" spans="1:42" hidden="1" outlineLevel="1" x14ac:dyDescent="0.2">
      <c r="A1045" t="s">
        <v>1373</v>
      </c>
      <c r="B1045" s="10" t="s">
        <v>437</v>
      </c>
      <c r="C1045" s="1">
        <f t="shared" si="204"/>
        <v>413</v>
      </c>
      <c r="D1045" s="7">
        <f t="shared" si="194"/>
        <v>1</v>
      </c>
      <c r="E1045" s="7">
        <f t="shared" si="195"/>
        <v>2</v>
      </c>
      <c r="F1045" s="7">
        <f t="shared" si="196"/>
        <v>3</v>
      </c>
      <c r="G1045" s="1">
        <f t="shared" ref="G1045:G1101" si="207">MAX(N1045:P1045)-LARGE(N1045:P1045,2)</f>
        <v>39</v>
      </c>
      <c r="H1045" s="2">
        <f t="shared" ref="H1045:H1101" si="208">G1045/C1045</f>
        <v>9.4430992736077482E-2</v>
      </c>
      <c r="I1045" s="8"/>
      <c r="J1045" s="2">
        <f t="shared" si="200"/>
        <v>0.47457627118644069</v>
      </c>
      <c r="K1045" s="2">
        <f t="shared" si="201"/>
        <v>0.38014527845036322</v>
      </c>
      <c r="L1045" s="2">
        <f t="shared" si="202"/>
        <v>0.11864406779661017</v>
      </c>
      <c r="M1045" s="2">
        <f t="shared" si="203"/>
        <v>2.663438256658586E-2</v>
      </c>
      <c r="N1045" s="1">
        <v>196</v>
      </c>
      <c r="O1045" s="1">
        <v>157</v>
      </c>
      <c r="P1045" s="1">
        <v>49</v>
      </c>
      <c r="R1045">
        <v>4</v>
      </c>
      <c r="S1045" s="10">
        <v>7</v>
      </c>
      <c r="U1045" s="1"/>
      <c r="V1045" s="1"/>
      <c r="W1045" s="1"/>
      <c r="X1045" s="1"/>
      <c r="Y1045" s="1"/>
      <c r="Z1045" s="1"/>
      <c r="AA1045" s="1"/>
      <c r="AB1045" s="1"/>
      <c r="AG1045" t="str">
        <f t="shared" si="205"/>
        <v>Acworth</v>
      </c>
      <c r="AH1045" t="s">
        <v>2853</v>
      </c>
      <c r="AI1045">
        <v>2</v>
      </c>
      <c r="AJ1045" s="7"/>
      <c r="AK1045" s="130">
        <v>33</v>
      </c>
      <c r="AL1045" s="131">
        <v>19</v>
      </c>
      <c r="AM1045" s="131">
        <v>5</v>
      </c>
      <c r="AN1045" s="133">
        <v>260</v>
      </c>
      <c r="AO1045">
        <f t="shared" ref="AO1045:AO1108" si="209">AK1045*1000+AL1045</f>
        <v>33019</v>
      </c>
      <c r="AP1045" t="s">
        <v>1579</v>
      </c>
    </row>
    <row r="1046" spans="1:42" hidden="1" outlineLevel="1" x14ac:dyDescent="0.2">
      <c r="A1046" t="s">
        <v>2201</v>
      </c>
      <c r="B1046" s="10" t="s">
        <v>437</v>
      </c>
      <c r="C1046" s="1">
        <f t="shared" si="204"/>
        <v>284</v>
      </c>
      <c r="D1046" s="7">
        <f t="shared" si="194"/>
        <v>1</v>
      </c>
      <c r="E1046" s="7">
        <f t="shared" si="195"/>
        <v>2</v>
      </c>
      <c r="F1046" s="7">
        <f t="shared" si="196"/>
        <v>3</v>
      </c>
      <c r="G1046" s="1">
        <f t="shared" si="207"/>
        <v>31</v>
      </c>
      <c r="H1046" s="2">
        <f t="shared" si="208"/>
        <v>0.10915492957746478</v>
      </c>
      <c r="I1046" s="8"/>
      <c r="J1046" s="2">
        <f t="shared" si="200"/>
        <v>0.49647887323943662</v>
      </c>
      <c r="K1046" s="2">
        <f t="shared" si="201"/>
        <v>0.38732394366197181</v>
      </c>
      <c r="L1046" s="2">
        <f t="shared" si="202"/>
        <v>9.8591549295774641E-2</v>
      </c>
      <c r="M1046" s="2">
        <f t="shared" si="203"/>
        <v>1.760563380281692E-2</v>
      </c>
      <c r="N1046" s="1">
        <v>141</v>
      </c>
      <c r="O1046" s="1">
        <v>110</v>
      </c>
      <c r="P1046" s="1">
        <v>28</v>
      </c>
      <c r="Q1046" s="1"/>
      <c r="R1046" s="1">
        <v>4</v>
      </c>
      <c r="S1046" s="68">
        <v>1</v>
      </c>
      <c r="T1046" s="1"/>
      <c r="U1046" s="1"/>
      <c r="V1046" s="1"/>
      <c r="W1046" s="1"/>
      <c r="X1046" s="1"/>
      <c r="Y1046" s="1"/>
      <c r="Z1046" s="1"/>
      <c r="AA1046" s="1"/>
      <c r="AB1046" s="1"/>
      <c r="AG1046" t="str">
        <f t="shared" si="205"/>
        <v>Albany</v>
      </c>
      <c r="AH1046" t="s">
        <v>2017</v>
      </c>
      <c r="AI1046">
        <v>1</v>
      </c>
      <c r="AJ1046" s="7"/>
      <c r="AK1046" s="130">
        <v>33</v>
      </c>
      <c r="AL1046" s="131">
        <v>3</v>
      </c>
      <c r="AM1046" s="131">
        <v>5</v>
      </c>
      <c r="AN1046" s="133">
        <v>420</v>
      </c>
      <c r="AO1046">
        <f t="shared" si="209"/>
        <v>33003</v>
      </c>
      <c r="AP1046" t="s">
        <v>1579</v>
      </c>
    </row>
    <row r="1047" spans="1:42" hidden="1" outlineLevel="1" x14ac:dyDescent="0.2">
      <c r="A1047" t="s">
        <v>354</v>
      </c>
      <c r="B1047" s="10" t="s">
        <v>437</v>
      </c>
      <c r="C1047" s="1">
        <f t="shared" si="204"/>
        <v>531</v>
      </c>
      <c r="D1047" s="7">
        <f t="shared" si="194"/>
        <v>2</v>
      </c>
      <c r="E1047" s="7">
        <f t="shared" si="195"/>
        <v>1</v>
      </c>
      <c r="F1047" s="7">
        <f t="shared" si="196"/>
        <v>3</v>
      </c>
      <c r="G1047" s="1">
        <f t="shared" si="207"/>
        <v>19</v>
      </c>
      <c r="H1047" s="2">
        <f t="shared" si="208"/>
        <v>3.5781544256120526E-2</v>
      </c>
      <c r="I1047" s="8"/>
      <c r="J1047" s="2">
        <f t="shared" si="200"/>
        <v>0.41242937853107342</v>
      </c>
      <c r="K1047" s="2">
        <f t="shared" si="201"/>
        <v>0.44821092278719399</v>
      </c>
      <c r="L1047" s="2">
        <f t="shared" si="202"/>
        <v>0.11487758945386065</v>
      </c>
      <c r="M1047" s="2">
        <f t="shared" si="203"/>
        <v>2.4482109227871945E-2</v>
      </c>
      <c r="N1047" s="1">
        <v>219</v>
      </c>
      <c r="O1047" s="1">
        <v>238</v>
      </c>
      <c r="P1047" s="1">
        <v>61</v>
      </c>
      <c r="Q1047" s="1"/>
      <c r="R1047" s="1">
        <v>12</v>
      </c>
      <c r="S1047" s="68">
        <v>1</v>
      </c>
      <c r="T1047" s="1"/>
      <c r="U1047" s="1"/>
      <c r="V1047" s="1"/>
      <c r="W1047" s="1"/>
      <c r="X1047" s="1"/>
      <c r="Y1047" s="1"/>
      <c r="Z1047" s="1"/>
      <c r="AA1047" s="1"/>
      <c r="AB1047" s="1"/>
      <c r="AG1047" t="str">
        <f t="shared" si="205"/>
        <v>Alexandria</v>
      </c>
      <c r="AH1047" t="s">
        <v>2168</v>
      </c>
      <c r="AI1047">
        <v>2</v>
      </c>
      <c r="AJ1047" s="7"/>
      <c r="AK1047" s="130">
        <v>33</v>
      </c>
      <c r="AL1047" s="131">
        <v>9</v>
      </c>
      <c r="AM1047" s="131">
        <v>5</v>
      </c>
      <c r="AN1047" s="133">
        <v>580</v>
      </c>
      <c r="AO1047">
        <f t="shared" si="209"/>
        <v>33009</v>
      </c>
      <c r="AP1047" t="s">
        <v>1579</v>
      </c>
    </row>
    <row r="1048" spans="1:42" hidden="1" outlineLevel="1" x14ac:dyDescent="0.2">
      <c r="A1048" t="s">
        <v>1374</v>
      </c>
      <c r="B1048" s="10" t="s">
        <v>437</v>
      </c>
      <c r="C1048" s="1">
        <f t="shared" si="204"/>
        <v>1750</v>
      </c>
      <c r="D1048" s="7">
        <f t="shared" si="194"/>
        <v>1</v>
      </c>
      <c r="E1048" s="7">
        <f t="shared" si="195"/>
        <v>2</v>
      </c>
      <c r="F1048" s="7">
        <f t="shared" si="196"/>
        <v>3</v>
      </c>
      <c r="G1048" s="1">
        <f t="shared" si="207"/>
        <v>488</v>
      </c>
      <c r="H1048" s="2">
        <f t="shared" si="208"/>
        <v>0.27885714285714286</v>
      </c>
      <c r="I1048" s="8"/>
      <c r="J1048" s="2">
        <f t="shared" si="200"/>
        <v>0.57371428571428573</v>
      </c>
      <c r="K1048" s="2">
        <f t="shared" si="201"/>
        <v>0.29485714285714287</v>
      </c>
      <c r="L1048" s="2">
        <f t="shared" si="202"/>
        <v>0.12342857142857143</v>
      </c>
      <c r="M1048" s="2">
        <f t="shared" si="203"/>
        <v>7.9999999999999655E-3</v>
      </c>
      <c r="N1048" s="1">
        <v>1004</v>
      </c>
      <c r="O1048" s="1">
        <v>516</v>
      </c>
      <c r="P1048" s="1">
        <v>216</v>
      </c>
      <c r="Q1048" s="1"/>
      <c r="R1048" s="1">
        <v>12</v>
      </c>
      <c r="S1048" s="68">
        <v>2</v>
      </c>
      <c r="T1048" s="1"/>
      <c r="U1048" s="1"/>
      <c r="V1048" s="1"/>
      <c r="W1048" s="1"/>
      <c r="X1048" s="1"/>
      <c r="Y1048" s="1"/>
      <c r="Z1048" s="1"/>
      <c r="AA1048" s="1"/>
      <c r="AB1048" s="1"/>
      <c r="AG1048" t="str">
        <f t="shared" si="205"/>
        <v>Allenstown</v>
      </c>
      <c r="AH1048" t="s">
        <v>3028</v>
      </c>
      <c r="AI1048">
        <v>2</v>
      </c>
      <c r="AJ1048" s="7"/>
      <c r="AK1048" s="130">
        <v>33</v>
      </c>
      <c r="AL1048" s="131">
        <v>13</v>
      </c>
      <c r="AM1048" s="131">
        <v>5</v>
      </c>
      <c r="AN1048" s="133">
        <v>660</v>
      </c>
      <c r="AO1048">
        <f t="shared" si="209"/>
        <v>33013</v>
      </c>
      <c r="AP1048" t="s">
        <v>1579</v>
      </c>
    </row>
    <row r="1049" spans="1:42" hidden="1" outlineLevel="1" x14ac:dyDescent="0.2">
      <c r="A1049" t="s">
        <v>1646</v>
      </c>
      <c r="B1049" s="10" t="s">
        <v>437</v>
      </c>
      <c r="C1049" s="1">
        <f t="shared" si="204"/>
        <v>832</v>
      </c>
      <c r="D1049" s="7">
        <f t="shared" si="194"/>
        <v>1</v>
      </c>
      <c r="E1049" s="7">
        <f t="shared" si="195"/>
        <v>2</v>
      </c>
      <c r="F1049" s="7">
        <f t="shared" si="196"/>
        <v>3</v>
      </c>
      <c r="G1049" s="1">
        <f t="shared" si="207"/>
        <v>155</v>
      </c>
      <c r="H1049" s="2">
        <f t="shared" si="208"/>
        <v>0.18629807692307693</v>
      </c>
      <c r="I1049" s="8"/>
      <c r="J1049" s="2">
        <f t="shared" si="200"/>
        <v>0.52764423076923073</v>
      </c>
      <c r="K1049" s="2">
        <f t="shared" si="201"/>
        <v>0.34134615384615385</v>
      </c>
      <c r="L1049" s="2">
        <f t="shared" si="202"/>
        <v>0.12139423076923077</v>
      </c>
      <c r="M1049" s="2">
        <f t="shared" si="203"/>
        <v>9.6153846153846506E-3</v>
      </c>
      <c r="N1049" s="1">
        <v>439</v>
      </c>
      <c r="O1049" s="1">
        <v>284</v>
      </c>
      <c r="P1049" s="1">
        <v>101</v>
      </c>
      <c r="Q1049" s="1"/>
      <c r="R1049" s="1">
        <v>5</v>
      </c>
      <c r="S1049" s="68">
        <v>3</v>
      </c>
      <c r="T1049" s="1"/>
      <c r="U1049" s="1"/>
      <c r="V1049" s="1"/>
      <c r="W1049" s="1"/>
      <c r="X1049" s="1"/>
      <c r="Y1049" s="1"/>
      <c r="Z1049" s="1"/>
      <c r="AA1049" s="1"/>
      <c r="AB1049" s="1"/>
      <c r="AG1049" t="str">
        <f t="shared" si="205"/>
        <v>Alstead</v>
      </c>
      <c r="AH1049" t="s">
        <v>228</v>
      </c>
      <c r="AI1049">
        <v>2</v>
      </c>
      <c r="AJ1049" s="7"/>
      <c r="AK1049" s="130">
        <v>33</v>
      </c>
      <c r="AL1049" s="131">
        <v>5</v>
      </c>
      <c r="AM1049" s="131">
        <v>5</v>
      </c>
      <c r="AN1049" s="133">
        <v>820</v>
      </c>
      <c r="AO1049">
        <f t="shared" si="209"/>
        <v>33005</v>
      </c>
      <c r="AP1049" t="s">
        <v>1579</v>
      </c>
    </row>
    <row r="1050" spans="1:42" hidden="1" outlineLevel="1" x14ac:dyDescent="0.2">
      <c r="A1050" t="s">
        <v>2056</v>
      </c>
      <c r="B1050" s="10" t="s">
        <v>437</v>
      </c>
      <c r="C1050" s="1">
        <f t="shared" si="204"/>
        <v>2003</v>
      </c>
      <c r="D1050" s="7">
        <f t="shared" si="194"/>
        <v>2</v>
      </c>
      <c r="E1050" s="7">
        <f t="shared" si="195"/>
        <v>1</v>
      </c>
      <c r="F1050" s="7">
        <f t="shared" si="196"/>
        <v>3</v>
      </c>
      <c r="G1050" s="1">
        <f t="shared" si="207"/>
        <v>325</v>
      </c>
      <c r="H1050" s="2">
        <f t="shared" si="208"/>
        <v>0.16225661507738393</v>
      </c>
      <c r="I1050" s="8"/>
      <c r="J1050" s="2">
        <f t="shared" si="200"/>
        <v>0.35846230654018973</v>
      </c>
      <c r="K1050" s="2">
        <f t="shared" si="201"/>
        <v>0.5207189216175736</v>
      </c>
      <c r="L1050" s="2">
        <f t="shared" si="202"/>
        <v>0.10634048926610085</v>
      </c>
      <c r="M1050" s="2">
        <f t="shared" si="203"/>
        <v>1.4478282576135815E-2</v>
      </c>
      <c r="N1050" s="1">
        <v>718</v>
      </c>
      <c r="O1050" s="1">
        <v>1043</v>
      </c>
      <c r="P1050" s="1">
        <v>213</v>
      </c>
      <c r="Q1050" s="1"/>
      <c r="R1050" s="1">
        <v>21</v>
      </c>
      <c r="S1050" s="68">
        <v>8</v>
      </c>
      <c r="T1050" s="1"/>
      <c r="U1050" s="1"/>
      <c r="V1050" s="1"/>
      <c r="W1050" s="1"/>
      <c r="X1050" s="1"/>
      <c r="Y1050" s="1"/>
      <c r="Z1050" s="1"/>
      <c r="AA1050" s="1"/>
      <c r="AB1050" s="1"/>
      <c r="AG1050" t="str">
        <f t="shared" si="205"/>
        <v>Alton</v>
      </c>
      <c r="AH1050" t="s">
        <v>438</v>
      </c>
      <c r="AI1050">
        <v>1</v>
      </c>
      <c r="AJ1050" s="7"/>
      <c r="AK1050" s="130">
        <v>33</v>
      </c>
      <c r="AL1050" s="131">
        <v>1</v>
      </c>
      <c r="AM1050" s="131">
        <v>5</v>
      </c>
      <c r="AN1050" s="133">
        <v>1060</v>
      </c>
      <c r="AO1050">
        <f t="shared" si="209"/>
        <v>33001</v>
      </c>
      <c r="AP1050" t="s">
        <v>1579</v>
      </c>
    </row>
    <row r="1051" spans="1:42" hidden="1" outlineLevel="1" x14ac:dyDescent="0.2">
      <c r="A1051" t="s">
        <v>1083</v>
      </c>
      <c r="B1051" s="10" t="s">
        <v>437</v>
      </c>
      <c r="C1051" s="1">
        <f t="shared" si="204"/>
        <v>5097</v>
      </c>
      <c r="D1051" s="7">
        <f t="shared" si="194"/>
        <v>2</v>
      </c>
      <c r="E1051" s="7">
        <f t="shared" si="195"/>
        <v>1</v>
      </c>
      <c r="F1051" s="7">
        <f t="shared" si="196"/>
        <v>3</v>
      </c>
      <c r="G1051" s="1">
        <f t="shared" si="207"/>
        <v>386</v>
      </c>
      <c r="H1051" s="2">
        <f t="shared" si="208"/>
        <v>7.5730822052187563E-2</v>
      </c>
      <c r="I1051" s="8"/>
      <c r="J1051" s="2">
        <f t="shared" si="200"/>
        <v>0.41808907200313911</v>
      </c>
      <c r="K1051" s="2">
        <f t="shared" si="201"/>
        <v>0.49381989405532667</v>
      </c>
      <c r="L1051" s="2">
        <f t="shared" si="202"/>
        <v>7.1610751422405333E-2</v>
      </c>
      <c r="M1051" s="2">
        <f t="shared" si="203"/>
        <v>1.6480282519128836E-2</v>
      </c>
      <c r="N1051" s="1">
        <v>2131</v>
      </c>
      <c r="O1051" s="1">
        <v>2517</v>
      </c>
      <c r="P1051" s="1">
        <v>365</v>
      </c>
      <c r="Q1051" s="1"/>
      <c r="R1051" s="1">
        <v>64</v>
      </c>
      <c r="S1051" s="68">
        <v>20</v>
      </c>
      <c r="T1051" s="1"/>
      <c r="U1051" s="1"/>
      <c r="V1051" s="1"/>
      <c r="W1051" s="1"/>
      <c r="X1051" s="1"/>
      <c r="Y1051" s="1"/>
      <c r="Z1051" s="1"/>
      <c r="AA1051" s="1"/>
      <c r="AB1051" s="1"/>
      <c r="AG1051" t="str">
        <f t="shared" si="205"/>
        <v>Amherst</v>
      </c>
      <c r="AH1051" t="s">
        <v>2470</v>
      </c>
      <c r="AI1051">
        <v>2</v>
      </c>
      <c r="AJ1051" s="7"/>
      <c r="AK1051" s="130">
        <v>33</v>
      </c>
      <c r="AL1051" s="131">
        <v>11</v>
      </c>
      <c r="AM1051" s="131">
        <v>5</v>
      </c>
      <c r="AN1051" s="133">
        <v>1300</v>
      </c>
      <c r="AO1051">
        <f t="shared" si="209"/>
        <v>33011</v>
      </c>
      <c r="AP1051" t="s">
        <v>1579</v>
      </c>
    </row>
    <row r="1052" spans="1:42" hidden="1" outlineLevel="1" x14ac:dyDescent="0.2">
      <c r="A1052" t="s">
        <v>2712</v>
      </c>
      <c r="B1052" s="10" t="s">
        <v>437</v>
      </c>
      <c r="C1052" s="1">
        <f t="shared" si="204"/>
        <v>980</v>
      </c>
      <c r="D1052" s="7">
        <f t="shared" si="194"/>
        <v>1</v>
      </c>
      <c r="E1052" s="7">
        <f t="shared" si="195"/>
        <v>2</v>
      </c>
      <c r="F1052" s="7">
        <f t="shared" si="196"/>
        <v>3</v>
      </c>
      <c r="G1052" s="1">
        <f t="shared" si="207"/>
        <v>174</v>
      </c>
      <c r="H1052" s="2">
        <f t="shared" si="208"/>
        <v>0.17755102040816326</v>
      </c>
      <c r="I1052" s="8"/>
      <c r="J1052" s="2">
        <f t="shared" si="200"/>
        <v>0.53775510204081634</v>
      </c>
      <c r="K1052" s="2">
        <f t="shared" si="201"/>
        <v>0.36020408163265305</v>
      </c>
      <c r="L1052" s="2">
        <f t="shared" si="202"/>
        <v>8.7755102040816324E-2</v>
      </c>
      <c r="M1052" s="2">
        <f t="shared" si="203"/>
        <v>1.428571428571429E-2</v>
      </c>
      <c r="N1052" s="1">
        <v>527</v>
      </c>
      <c r="O1052" s="1">
        <v>353</v>
      </c>
      <c r="P1052" s="1">
        <v>86</v>
      </c>
      <c r="Q1052" s="1"/>
      <c r="R1052" s="1">
        <v>13</v>
      </c>
      <c r="S1052" s="68">
        <v>1</v>
      </c>
      <c r="T1052" s="1"/>
      <c r="U1052" s="1"/>
      <c r="V1052" s="1"/>
      <c r="W1052" s="1"/>
      <c r="X1052" s="1"/>
      <c r="Y1052" s="1"/>
      <c r="Z1052" s="1"/>
      <c r="AA1052" s="1"/>
      <c r="AB1052" s="1"/>
      <c r="AG1052" t="str">
        <f t="shared" si="205"/>
        <v>Andover</v>
      </c>
      <c r="AH1052" t="s">
        <v>3028</v>
      </c>
      <c r="AI1052">
        <v>2</v>
      </c>
      <c r="AJ1052" s="7"/>
      <c r="AK1052" s="130">
        <v>33</v>
      </c>
      <c r="AL1052" s="131">
        <v>13</v>
      </c>
      <c r="AM1052" s="131">
        <v>10</v>
      </c>
      <c r="AN1052" s="133">
        <v>1460</v>
      </c>
      <c r="AO1052">
        <f t="shared" si="209"/>
        <v>33013</v>
      </c>
      <c r="AP1052" t="s">
        <v>1579</v>
      </c>
    </row>
    <row r="1053" spans="1:42" hidden="1" outlineLevel="1" x14ac:dyDescent="0.2">
      <c r="A1053" t="s">
        <v>3263</v>
      </c>
      <c r="B1053" s="10" t="s">
        <v>437</v>
      </c>
      <c r="C1053" s="1">
        <f t="shared" si="204"/>
        <v>1022</v>
      </c>
      <c r="D1053" s="7">
        <f t="shared" si="194"/>
        <v>1</v>
      </c>
      <c r="E1053" s="7">
        <f t="shared" si="195"/>
        <v>2</v>
      </c>
      <c r="F1053" s="7">
        <f t="shared" si="196"/>
        <v>3</v>
      </c>
      <c r="G1053" s="1">
        <f t="shared" si="207"/>
        <v>78</v>
      </c>
      <c r="H1053" s="2">
        <f t="shared" si="208"/>
        <v>7.6320939334637961E-2</v>
      </c>
      <c r="I1053" s="8"/>
      <c r="J1053" s="2">
        <f t="shared" si="200"/>
        <v>0.47651663405088063</v>
      </c>
      <c r="K1053" s="2">
        <f t="shared" si="201"/>
        <v>0.40019569471624267</v>
      </c>
      <c r="L1053" s="2">
        <f t="shared" si="202"/>
        <v>0.11252446183953033</v>
      </c>
      <c r="M1053" s="2">
        <f t="shared" si="203"/>
        <v>1.0763209393346379E-2</v>
      </c>
      <c r="N1053" s="1">
        <v>487</v>
      </c>
      <c r="O1053" s="1">
        <v>409</v>
      </c>
      <c r="P1053" s="1">
        <v>115</v>
      </c>
      <c r="Q1053" s="1"/>
      <c r="R1053" s="1">
        <v>8</v>
      </c>
      <c r="S1053" s="68">
        <v>3</v>
      </c>
      <c r="T1053" s="1"/>
      <c r="U1053" s="1"/>
      <c r="V1053" s="1"/>
      <c r="W1053" s="1"/>
      <c r="X1053" s="1"/>
      <c r="Y1053" s="1"/>
      <c r="Z1053" s="1"/>
      <c r="AA1053" s="1"/>
      <c r="AB1053" s="1"/>
      <c r="AG1053" t="str">
        <f t="shared" si="205"/>
        <v>Antrim</v>
      </c>
      <c r="AH1053" t="s">
        <v>2470</v>
      </c>
      <c r="AI1053">
        <v>2</v>
      </c>
      <c r="AJ1053" s="7"/>
      <c r="AK1053" s="130">
        <v>33</v>
      </c>
      <c r="AL1053" s="131">
        <v>11</v>
      </c>
      <c r="AM1053" s="131">
        <v>10</v>
      </c>
      <c r="AN1053" s="133">
        <v>1700</v>
      </c>
      <c r="AO1053">
        <f t="shared" si="209"/>
        <v>33011</v>
      </c>
      <c r="AP1053" t="s">
        <v>1579</v>
      </c>
    </row>
    <row r="1054" spans="1:42" hidden="1" outlineLevel="1" x14ac:dyDescent="0.2">
      <c r="A1054" t="s">
        <v>3242</v>
      </c>
      <c r="B1054" s="10" t="s">
        <v>437</v>
      </c>
      <c r="C1054" s="1">
        <f t="shared" si="204"/>
        <v>873</v>
      </c>
      <c r="D1054" s="7">
        <f t="shared" si="194"/>
        <v>1</v>
      </c>
      <c r="E1054" s="7">
        <f t="shared" si="195"/>
        <v>2</v>
      </c>
      <c r="F1054" s="7">
        <f t="shared" si="196"/>
        <v>3</v>
      </c>
      <c r="G1054" s="1">
        <f t="shared" si="207"/>
        <v>91</v>
      </c>
      <c r="H1054" s="2">
        <f t="shared" si="208"/>
        <v>0.10423825887743414</v>
      </c>
      <c r="I1054" s="8"/>
      <c r="J1054" s="2">
        <f t="shared" si="200"/>
        <v>0.49140893470790376</v>
      </c>
      <c r="K1054" s="2">
        <f t="shared" si="201"/>
        <v>0.38717067583046966</v>
      </c>
      <c r="L1054" s="2">
        <f t="shared" si="202"/>
        <v>0.10996563573883161</v>
      </c>
      <c r="M1054" s="2">
        <f t="shared" si="203"/>
        <v>1.1454753722794919E-2</v>
      </c>
      <c r="N1054" s="1">
        <v>429</v>
      </c>
      <c r="O1054" s="1">
        <v>338</v>
      </c>
      <c r="P1054" s="1">
        <v>96</v>
      </c>
      <c r="Q1054" s="1"/>
      <c r="R1054" s="1">
        <v>8</v>
      </c>
      <c r="S1054" s="68">
        <v>2</v>
      </c>
      <c r="T1054" s="1"/>
      <c r="U1054" s="1"/>
      <c r="V1054" s="1"/>
      <c r="W1054" s="1"/>
      <c r="X1054" s="1"/>
      <c r="Y1054" s="1"/>
      <c r="Z1054" s="1"/>
      <c r="AA1054" s="1"/>
      <c r="AB1054" s="1"/>
      <c r="AG1054" t="str">
        <f t="shared" si="205"/>
        <v>Ashland</v>
      </c>
      <c r="AH1054" t="s">
        <v>2168</v>
      </c>
      <c r="AI1054">
        <v>2</v>
      </c>
      <c r="AJ1054" s="7"/>
      <c r="AK1054" s="130">
        <v>33</v>
      </c>
      <c r="AL1054" s="131">
        <v>9</v>
      </c>
      <c r="AM1054" s="131">
        <v>10</v>
      </c>
      <c r="AN1054" s="133">
        <v>2020</v>
      </c>
      <c r="AO1054">
        <f t="shared" si="209"/>
        <v>33009</v>
      </c>
      <c r="AP1054" t="s">
        <v>1579</v>
      </c>
    </row>
    <row r="1055" spans="1:42" hidden="1" outlineLevel="1" x14ac:dyDescent="0.2">
      <c r="A1055" t="s">
        <v>2021</v>
      </c>
      <c r="B1055" s="10" t="s">
        <v>437</v>
      </c>
      <c r="C1055" s="1">
        <f t="shared" si="204"/>
        <v>3006</v>
      </c>
      <c r="D1055" s="7">
        <f t="shared" si="194"/>
        <v>2</v>
      </c>
      <c r="E1055" s="7">
        <f t="shared" si="195"/>
        <v>1</v>
      </c>
      <c r="F1055" s="7">
        <f t="shared" si="196"/>
        <v>3</v>
      </c>
      <c r="G1055" s="1">
        <f t="shared" si="207"/>
        <v>315</v>
      </c>
      <c r="H1055" s="2">
        <f t="shared" si="208"/>
        <v>0.10479041916167664</v>
      </c>
      <c r="I1055" s="8"/>
      <c r="J1055" s="2">
        <f t="shared" si="200"/>
        <v>0.38955422488356622</v>
      </c>
      <c r="K1055" s="2">
        <f t="shared" si="201"/>
        <v>0.49434464404524286</v>
      </c>
      <c r="L1055" s="2">
        <f t="shared" si="202"/>
        <v>0.10246174318030606</v>
      </c>
      <c r="M1055" s="2">
        <f t="shared" si="203"/>
        <v>1.363938789088491E-2</v>
      </c>
      <c r="N1055" s="1">
        <v>1171</v>
      </c>
      <c r="O1055" s="1">
        <v>1486</v>
      </c>
      <c r="P1055" s="1">
        <v>308</v>
      </c>
      <c r="Q1055" s="1"/>
      <c r="R1055" s="1">
        <v>35</v>
      </c>
      <c r="S1055" s="68">
        <v>6</v>
      </c>
      <c r="T1055" s="1"/>
      <c r="U1055" s="1"/>
      <c r="V1055" s="1"/>
      <c r="W1055" s="1"/>
      <c r="X1055" s="1"/>
      <c r="Y1055" s="1"/>
      <c r="Z1055" s="1"/>
      <c r="AA1055" s="1"/>
      <c r="AB1055" s="1"/>
      <c r="AG1055" t="str">
        <f t="shared" si="205"/>
        <v>Atkinson</v>
      </c>
      <c r="AH1055" t="s">
        <v>1912</v>
      </c>
      <c r="AI1055">
        <v>2</v>
      </c>
      <c r="AJ1055" s="7"/>
      <c r="AK1055" s="130">
        <v>33</v>
      </c>
      <c r="AL1055" s="131">
        <v>15</v>
      </c>
      <c r="AM1055" s="131">
        <v>5</v>
      </c>
      <c r="AN1055" s="133">
        <v>2340</v>
      </c>
      <c r="AO1055">
        <f t="shared" si="209"/>
        <v>33015</v>
      </c>
      <c r="AP1055" t="s">
        <v>1579</v>
      </c>
    </row>
    <row r="1056" spans="1:42" hidden="1" outlineLevel="1" x14ac:dyDescent="0.2">
      <c r="A1056" t="s">
        <v>2826</v>
      </c>
      <c r="B1056" s="10" t="s">
        <v>437</v>
      </c>
      <c r="C1056" s="1">
        <f t="shared" si="204"/>
        <v>2018</v>
      </c>
      <c r="D1056" s="7">
        <f t="shared" si="194"/>
        <v>2</v>
      </c>
      <c r="E1056" s="7">
        <f t="shared" si="195"/>
        <v>1</v>
      </c>
      <c r="F1056" s="7">
        <f t="shared" si="196"/>
        <v>3</v>
      </c>
      <c r="G1056" s="1">
        <f t="shared" si="207"/>
        <v>3</v>
      </c>
      <c r="H1056" s="2">
        <f t="shared" si="208"/>
        <v>1.4866204162537165E-3</v>
      </c>
      <c r="I1056" s="8"/>
      <c r="J1056" s="2">
        <f t="shared" si="200"/>
        <v>0.44449950445986125</v>
      </c>
      <c r="K1056" s="2">
        <f t="shared" si="201"/>
        <v>0.44598612487611494</v>
      </c>
      <c r="L1056" s="2">
        <f t="shared" si="202"/>
        <v>9.8612487611496533E-2</v>
      </c>
      <c r="M1056" s="2">
        <f t="shared" si="203"/>
        <v>1.0901883052527331E-2</v>
      </c>
      <c r="N1056" s="1">
        <v>897</v>
      </c>
      <c r="O1056" s="1">
        <v>900</v>
      </c>
      <c r="P1056" s="1">
        <v>199</v>
      </c>
      <c r="Q1056" s="1"/>
      <c r="R1056" s="1">
        <v>15</v>
      </c>
      <c r="S1056" s="68">
        <v>7</v>
      </c>
      <c r="T1056" s="1"/>
      <c r="U1056" s="1"/>
      <c r="V1056" s="1"/>
      <c r="W1056" s="1"/>
      <c r="X1056" s="1"/>
      <c r="Y1056" s="1"/>
      <c r="Z1056" s="1"/>
      <c r="AA1056" s="1"/>
      <c r="AB1056" s="1"/>
      <c r="AG1056" t="str">
        <f t="shared" si="205"/>
        <v>Auburn</v>
      </c>
      <c r="AH1056" t="s">
        <v>1912</v>
      </c>
      <c r="AI1056">
        <v>1</v>
      </c>
      <c r="AJ1056" s="7"/>
      <c r="AK1056" s="130">
        <v>33</v>
      </c>
      <c r="AL1056" s="131">
        <v>15</v>
      </c>
      <c r="AM1056" s="131">
        <v>10</v>
      </c>
      <c r="AN1056" s="133">
        <v>2820</v>
      </c>
      <c r="AO1056">
        <f t="shared" si="209"/>
        <v>33015</v>
      </c>
      <c r="AP1056" t="s">
        <v>1579</v>
      </c>
    </row>
    <row r="1057" spans="1:42" hidden="1" outlineLevel="1" x14ac:dyDescent="0.2">
      <c r="A1057" t="s">
        <v>2096</v>
      </c>
      <c r="B1057" s="10" t="s">
        <v>437</v>
      </c>
      <c r="C1057" s="1">
        <f t="shared" si="204"/>
        <v>1576</v>
      </c>
      <c r="D1057" s="7">
        <f t="shared" si="194"/>
        <v>1</v>
      </c>
      <c r="E1057" s="7">
        <f t="shared" si="195"/>
        <v>2</v>
      </c>
      <c r="F1057" s="7">
        <f t="shared" si="196"/>
        <v>3</v>
      </c>
      <c r="G1057" s="1">
        <f t="shared" si="207"/>
        <v>72</v>
      </c>
      <c r="H1057" s="2">
        <f t="shared" si="208"/>
        <v>4.5685279187817257E-2</v>
      </c>
      <c r="I1057" s="8"/>
      <c r="J1057" s="2">
        <f t="shared" si="200"/>
        <v>0.4479695431472081</v>
      </c>
      <c r="K1057" s="2">
        <f t="shared" si="201"/>
        <v>0.40228426395939088</v>
      </c>
      <c r="L1057" s="2">
        <f t="shared" si="202"/>
        <v>0.13578680203045684</v>
      </c>
      <c r="M1057" s="2">
        <f t="shared" si="203"/>
        <v>1.3959390862944121E-2</v>
      </c>
      <c r="N1057" s="1">
        <v>706</v>
      </c>
      <c r="O1057" s="1">
        <v>634</v>
      </c>
      <c r="P1057" s="1">
        <v>214</v>
      </c>
      <c r="Q1057" s="1"/>
      <c r="R1057" s="1">
        <v>16</v>
      </c>
      <c r="S1057" s="68">
        <v>6</v>
      </c>
      <c r="T1057" s="1"/>
      <c r="U1057" s="1"/>
      <c r="V1057" s="1"/>
      <c r="W1057" s="1"/>
      <c r="X1057" s="1"/>
      <c r="Y1057" s="1"/>
      <c r="Z1057" s="1"/>
      <c r="AA1057" s="1"/>
      <c r="AB1057" s="1"/>
      <c r="AG1057" t="str">
        <f t="shared" si="205"/>
        <v>Barnstead</v>
      </c>
      <c r="AH1057" t="s">
        <v>438</v>
      </c>
      <c r="AI1057">
        <v>1</v>
      </c>
      <c r="AJ1057" s="7"/>
      <c r="AK1057" s="130">
        <v>33</v>
      </c>
      <c r="AL1057" s="131">
        <v>1</v>
      </c>
      <c r="AM1057" s="131">
        <v>10</v>
      </c>
      <c r="AN1057" s="133">
        <v>3220</v>
      </c>
      <c r="AO1057">
        <f t="shared" si="209"/>
        <v>33001</v>
      </c>
      <c r="AP1057" t="s">
        <v>1579</v>
      </c>
    </row>
    <row r="1058" spans="1:42" hidden="1" outlineLevel="1" x14ac:dyDescent="0.2">
      <c r="A1058" t="s">
        <v>2238</v>
      </c>
      <c r="B1058" s="10" t="s">
        <v>437</v>
      </c>
      <c r="C1058" s="1">
        <f t="shared" si="204"/>
        <v>2801</v>
      </c>
      <c r="D1058" s="7">
        <f t="shared" si="194"/>
        <v>1</v>
      </c>
      <c r="E1058" s="7">
        <f t="shared" si="195"/>
        <v>2</v>
      </c>
      <c r="F1058" s="7">
        <f t="shared" si="196"/>
        <v>3</v>
      </c>
      <c r="G1058" s="1">
        <f t="shared" si="207"/>
        <v>320</v>
      </c>
      <c r="H1058" s="2">
        <f t="shared" si="208"/>
        <v>0.11424491253123885</v>
      </c>
      <c r="I1058" s="8"/>
      <c r="J1058" s="2">
        <f t="shared" si="200"/>
        <v>0.49232416993930739</v>
      </c>
      <c r="K1058" s="2">
        <f t="shared" si="201"/>
        <v>0.37807925740806853</v>
      </c>
      <c r="L1058" s="2">
        <f t="shared" si="202"/>
        <v>0.11138878971795788</v>
      </c>
      <c r="M1058" s="2">
        <f t="shared" si="203"/>
        <v>1.8207782934666211E-2</v>
      </c>
      <c r="N1058" s="1">
        <v>1379</v>
      </c>
      <c r="O1058" s="1">
        <v>1059</v>
      </c>
      <c r="P1058" s="1">
        <v>312</v>
      </c>
      <c r="R1058">
        <v>41</v>
      </c>
      <c r="S1058" s="10">
        <v>10</v>
      </c>
      <c r="U1058" s="1"/>
      <c r="V1058" s="1"/>
      <c r="W1058" s="1"/>
      <c r="X1058" s="1"/>
      <c r="Y1058" s="1"/>
      <c r="Z1058" s="1"/>
      <c r="AA1058" s="1"/>
      <c r="AB1058" s="1"/>
      <c r="AG1058" t="str">
        <f t="shared" si="205"/>
        <v>Barrington</v>
      </c>
      <c r="AH1058" t="s">
        <v>2501</v>
      </c>
      <c r="AI1058">
        <v>1</v>
      </c>
      <c r="AJ1058" s="7"/>
      <c r="AK1058" s="130">
        <v>33</v>
      </c>
      <c r="AL1058" s="131">
        <v>17</v>
      </c>
      <c r="AM1058" s="131">
        <v>5</v>
      </c>
      <c r="AN1058" s="133">
        <v>3460</v>
      </c>
      <c r="AO1058">
        <f t="shared" si="209"/>
        <v>33017</v>
      </c>
      <c r="AP1058" t="s">
        <v>1579</v>
      </c>
    </row>
    <row r="1059" spans="1:42" hidden="1" outlineLevel="1" x14ac:dyDescent="0.2">
      <c r="A1059" t="s">
        <v>2060</v>
      </c>
      <c r="B1059" s="10" t="s">
        <v>437</v>
      </c>
      <c r="C1059" s="1">
        <f t="shared" si="204"/>
        <v>1568</v>
      </c>
      <c r="D1059" s="7">
        <f t="shared" si="194"/>
        <v>1</v>
      </c>
      <c r="E1059" s="7">
        <f t="shared" si="195"/>
        <v>2</v>
      </c>
      <c r="F1059" s="7">
        <f t="shared" si="196"/>
        <v>3</v>
      </c>
      <c r="G1059" s="1">
        <f t="shared" si="207"/>
        <v>121</v>
      </c>
      <c r="H1059" s="2">
        <f t="shared" si="208"/>
        <v>7.7168367346938771E-2</v>
      </c>
      <c r="I1059" s="8"/>
      <c r="J1059" s="2">
        <f t="shared" si="200"/>
        <v>0.47767857142857145</v>
      </c>
      <c r="K1059" s="2">
        <f t="shared" si="201"/>
        <v>0.40051020408163263</v>
      </c>
      <c r="L1059" s="2">
        <f t="shared" si="202"/>
        <v>0.11415816326530612</v>
      </c>
      <c r="M1059" s="2">
        <f t="shared" si="203"/>
        <v>7.6530612244898599E-3</v>
      </c>
      <c r="N1059" s="1">
        <v>749</v>
      </c>
      <c r="O1059" s="1">
        <v>628</v>
      </c>
      <c r="P1059" s="1">
        <v>179</v>
      </c>
      <c r="Q1059" s="1"/>
      <c r="R1059" s="1">
        <v>9</v>
      </c>
      <c r="S1059" s="68">
        <v>3</v>
      </c>
      <c r="T1059" s="1"/>
      <c r="U1059" s="1"/>
      <c r="V1059" s="1"/>
      <c r="W1059" s="1"/>
      <c r="X1059" s="1"/>
      <c r="Y1059" s="1"/>
      <c r="Z1059" s="1"/>
      <c r="AA1059" s="1"/>
      <c r="AB1059" s="1"/>
      <c r="AG1059" t="str">
        <f t="shared" si="205"/>
        <v>Bartlett</v>
      </c>
      <c r="AH1059" t="s">
        <v>2017</v>
      </c>
      <c r="AI1059">
        <v>1</v>
      </c>
      <c r="AJ1059" s="7"/>
      <c r="AK1059" s="130">
        <v>33</v>
      </c>
      <c r="AL1059" s="131">
        <v>3</v>
      </c>
      <c r="AM1059" s="131">
        <v>10</v>
      </c>
      <c r="AN1059" s="133">
        <v>3700</v>
      </c>
      <c r="AO1059">
        <f t="shared" si="209"/>
        <v>33003</v>
      </c>
      <c r="AP1059" t="s">
        <v>1579</v>
      </c>
    </row>
    <row r="1060" spans="1:42" hidden="1" outlineLevel="1" x14ac:dyDescent="0.2">
      <c r="A1060" t="s">
        <v>1158</v>
      </c>
      <c r="B1060" s="10" t="s">
        <v>437</v>
      </c>
      <c r="C1060" s="1">
        <f t="shared" si="204"/>
        <v>389</v>
      </c>
      <c r="D1060" s="7">
        <f t="shared" si="194"/>
        <v>1</v>
      </c>
      <c r="E1060" s="7">
        <f t="shared" si="195"/>
        <v>2</v>
      </c>
      <c r="F1060" s="7">
        <f t="shared" si="196"/>
        <v>3</v>
      </c>
      <c r="G1060" s="1">
        <f t="shared" si="207"/>
        <v>26</v>
      </c>
      <c r="H1060" s="2">
        <f t="shared" si="208"/>
        <v>6.6838046272493568E-2</v>
      </c>
      <c r="I1060" s="8"/>
      <c r="J1060" s="2">
        <f t="shared" si="200"/>
        <v>0.47300771208226222</v>
      </c>
      <c r="K1060" s="2">
        <f t="shared" si="201"/>
        <v>0.40616966580976865</v>
      </c>
      <c r="L1060" s="2">
        <f t="shared" si="202"/>
        <v>0.11311053984575835</v>
      </c>
      <c r="M1060" s="2">
        <f t="shared" si="203"/>
        <v>7.712082262210776E-3</v>
      </c>
      <c r="N1060" s="1">
        <v>184</v>
      </c>
      <c r="O1060" s="1">
        <v>158</v>
      </c>
      <c r="P1060" s="1">
        <v>44</v>
      </c>
      <c r="Q1060" s="1"/>
      <c r="R1060" s="1">
        <v>1</v>
      </c>
      <c r="S1060" s="68">
        <v>2</v>
      </c>
      <c r="T1060" s="1"/>
      <c r="U1060" s="1"/>
      <c r="V1060" s="1"/>
      <c r="W1060" s="1"/>
      <c r="X1060" s="1"/>
      <c r="Y1060" s="1"/>
      <c r="Z1060" s="1"/>
      <c r="AA1060" s="1"/>
      <c r="AB1060" s="1"/>
      <c r="AG1060" t="str">
        <f t="shared" si="205"/>
        <v>Bath</v>
      </c>
      <c r="AH1060" t="s">
        <v>2168</v>
      </c>
      <c r="AI1060">
        <v>2</v>
      </c>
      <c r="AJ1060" s="7"/>
      <c r="AK1060" s="130">
        <v>33</v>
      </c>
      <c r="AL1060" s="131">
        <v>9</v>
      </c>
      <c r="AM1060" s="131">
        <v>15</v>
      </c>
      <c r="AN1060" s="133">
        <v>3940</v>
      </c>
      <c r="AO1060">
        <f t="shared" si="209"/>
        <v>33009</v>
      </c>
      <c r="AP1060" t="s">
        <v>1579</v>
      </c>
    </row>
    <row r="1061" spans="1:42" hidden="1" outlineLevel="1" x14ac:dyDescent="0.2">
      <c r="A1061" t="s">
        <v>945</v>
      </c>
      <c r="B1061" s="10" t="s">
        <v>437</v>
      </c>
      <c r="C1061" s="1">
        <f t="shared" si="204"/>
        <v>8074</v>
      </c>
      <c r="D1061" s="7">
        <f t="shared" si="194"/>
        <v>2</v>
      </c>
      <c r="E1061" s="7">
        <f t="shared" si="195"/>
        <v>1</v>
      </c>
      <c r="F1061" s="7">
        <f t="shared" si="196"/>
        <v>3</v>
      </c>
      <c r="G1061" s="1">
        <f t="shared" si="207"/>
        <v>1403</v>
      </c>
      <c r="H1061" s="2">
        <f t="shared" si="208"/>
        <v>0.17376764924448848</v>
      </c>
      <c r="I1061" s="8"/>
      <c r="J1061" s="2">
        <f t="shared" si="200"/>
        <v>0.37948972008917514</v>
      </c>
      <c r="K1061" s="2">
        <f t="shared" si="201"/>
        <v>0.55325736933366365</v>
      </c>
      <c r="L1061" s="2">
        <f t="shared" si="202"/>
        <v>6.0936338865494176E-2</v>
      </c>
      <c r="M1061" s="2">
        <f t="shared" si="203"/>
        <v>6.3165717116670309E-3</v>
      </c>
      <c r="N1061" s="1">
        <v>3064</v>
      </c>
      <c r="O1061" s="1">
        <v>4467</v>
      </c>
      <c r="P1061" s="1">
        <v>492</v>
      </c>
      <c r="Q1061" s="1"/>
      <c r="R1061" s="1">
        <v>39</v>
      </c>
      <c r="S1061" s="68">
        <v>12</v>
      </c>
      <c r="T1061" s="1"/>
      <c r="U1061" s="1"/>
      <c r="V1061" s="1"/>
      <c r="W1061" s="1"/>
      <c r="X1061" s="1"/>
      <c r="Y1061" s="1"/>
      <c r="Z1061" s="1"/>
      <c r="AA1061" s="1"/>
      <c r="AB1061" s="1"/>
      <c r="AG1061" t="str">
        <f t="shared" si="205"/>
        <v>Bedford</v>
      </c>
      <c r="AH1061" t="s">
        <v>2470</v>
      </c>
      <c r="AI1061">
        <v>1</v>
      </c>
      <c r="AJ1061" s="7"/>
      <c r="AK1061" s="130">
        <v>33</v>
      </c>
      <c r="AL1061" s="131">
        <v>11</v>
      </c>
      <c r="AM1061" s="131">
        <v>15</v>
      </c>
      <c r="AN1061" s="133">
        <v>4500</v>
      </c>
      <c r="AO1061">
        <f t="shared" si="209"/>
        <v>33011</v>
      </c>
      <c r="AP1061" t="s">
        <v>1579</v>
      </c>
    </row>
    <row r="1062" spans="1:42" hidden="1" outlineLevel="1" x14ac:dyDescent="0.2">
      <c r="A1062" t="s">
        <v>2765</v>
      </c>
      <c r="B1062" s="10" t="s">
        <v>437</v>
      </c>
      <c r="C1062" s="1">
        <f t="shared" si="204"/>
        <v>2323</v>
      </c>
      <c r="D1062" s="7">
        <f t="shared" si="194"/>
        <v>1</v>
      </c>
      <c r="E1062" s="7">
        <f t="shared" si="195"/>
        <v>2</v>
      </c>
      <c r="F1062" s="7">
        <f t="shared" si="196"/>
        <v>3</v>
      </c>
      <c r="G1062" s="1">
        <f t="shared" si="207"/>
        <v>23</v>
      </c>
      <c r="H1062" s="2">
        <f t="shared" si="208"/>
        <v>9.9009900990099011E-3</v>
      </c>
      <c r="I1062" s="8"/>
      <c r="J1062" s="2">
        <f t="shared" si="200"/>
        <v>0.4373654756780026</v>
      </c>
      <c r="K1062" s="2">
        <f t="shared" si="201"/>
        <v>0.42746448557899269</v>
      </c>
      <c r="L1062" s="2">
        <f t="shared" si="202"/>
        <v>0.12569952647438656</v>
      </c>
      <c r="M1062" s="2">
        <f t="shared" si="203"/>
        <v>9.4705122686181975E-3</v>
      </c>
      <c r="N1062" s="1">
        <v>1016</v>
      </c>
      <c r="O1062" s="1">
        <v>993</v>
      </c>
      <c r="P1062" s="1">
        <v>292</v>
      </c>
      <c r="Q1062" s="1"/>
      <c r="R1062" s="1">
        <v>10</v>
      </c>
      <c r="S1062" s="68">
        <v>12</v>
      </c>
      <c r="T1062" s="1"/>
      <c r="U1062" s="1"/>
      <c r="V1062" s="1"/>
      <c r="W1062" s="1"/>
      <c r="X1062" s="1"/>
      <c r="Y1062" s="1"/>
      <c r="Z1062" s="1"/>
      <c r="AA1062" s="1"/>
      <c r="AB1062" s="1"/>
      <c r="AG1062" t="str">
        <f t="shared" si="205"/>
        <v>Belmont</v>
      </c>
      <c r="AH1062" t="s">
        <v>438</v>
      </c>
      <c r="AI1062">
        <v>1</v>
      </c>
      <c r="AJ1062" s="7"/>
      <c r="AK1062" s="130">
        <v>33</v>
      </c>
      <c r="AL1062" s="131">
        <v>1</v>
      </c>
      <c r="AM1062" s="131">
        <v>15</v>
      </c>
      <c r="AN1062" s="133">
        <v>4740</v>
      </c>
      <c r="AO1062">
        <f t="shared" si="209"/>
        <v>33001</v>
      </c>
      <c r="AP1062" t="s">
        <v>1579</v>
      </c>
    </row>
    <row r="1063" spans="1:42" hidden="1" outlineLevel="1" x14ac:dyDescent="0.2">
      <c r="A1063" t="s">
        <v>1126</v>
      </c>
      <c r="B1063" s="10" t="s">
        <v>437</v>
      </c>
      <c r="C1063" s="1">
        <f t="shared" si="204"/>
        <v>583</v>
      </c>
      <c r="D1063" s="7">
        <f t="shared" si="194"/>
        <v>1</v>
      </c>
      <c r="E1063" s="7">
        <f t="shared" si="195"/>
        <v>2</v>
      </c>
      <c r="F1063" s="7">
        <f t="shared" si="196"/>
        <v>3</v>
      </c>
      <c r="G1063" s="1">
        <f t="shared" si="207"/>
        <v>109</v>
      </c>
      <c r="H1063" s="2">
        <f t="shared" si="208"/>
        <v>0.18696397941680962</v>
      </c>
      <c r="I1063" s="8"/>
      <c r="J1063" s="2">
        <f t="shared" si="200"/>
        <v>0.51801029159519729</v>
      </c>
      <c r="K1063" s="2">
        <f t="shared" si="201"/>
        <v>0.33104631217838765</v>
      </c>
      <c r="L1063" s="2">
        <f t="shared" si="202"/>
        <v>0.137221269296741</v>
      </c>
      <c r="M1063" s="2">
        <f t="shared" si="203"/>
        <v>1.3722126929674061E-2</v>
      </c>
      <c r="N1063" s="1">
        <v>302</v>
      </c>
      <c r="O1063" s="1">
        <v>193</v>
      </c>
      <c r="P1063" s="1">
        <v>80</v>
      </c>
      <c r="Q1063" s="1"/>
      <c r="R1063" s="1">
        <v>7</v>
      </c>
      <c r="S1063" s="68">
        <v>1</v>
      </c>
      <c r="T1063" s="1"/>
      <c r="U1063" s="1"/>
      <c r="V1063" s="1"/>
      <c r="W1063" s="1"/>
      <c r="X1063" s="1"/>
      <c r="Y1063" s="1"/>
      <c r="Z1063" s="1"/>
      <c r="AA1063" s="1"/>
      <c r="AB1063" s="1"/>
      <c r="AG1063" t="str">
        <f t="shared" si="205"/>
        <v>Bennington</v>
      </c>
      <c r="AH1063" t="s">
        <v>2470</v>
      </c>
      <c r="AI1063">
        <v>2</v>
      </c>
      <c r="AJ1063" s="7"/>
      <c r="AK1063" s="130">
        <v>33</v>
      </c>
      <c r="AL1063" s="131">
        <v>11</v>
      </c>
      <c r="AM1063" s="131">
        <v>20</v>
      </c>
      <c r="AN1063" s="133">
        <v>4900</v>
      </c>
      <c r="AO1063">
        <f t="shared" si="209"/>
        <v>33011</v>
      </c>
      <c r="AP1063" t="s">
        <v>1579</v>
      </c>
    </row>
    <row r="1064" spans="1:42" hidden="1" outlineLevel="1" x14ac:dyDescent="0.2">
      <c r="A1064" t="s">
        <v>2893</v>
      </c>
      <c r="B1064" s="10" t="s">
        <v>437</v>
      </c>
      <c r="C1064" s="1">
        <f t="shared" si="204"/>
        <v>106</v>
      </c>
      <c r="D1064" s="7">
        <f t="shared" ref="D1064:D1122" si="210">RANK(N1064,(N1064:AE1064))</f>
        <v>2</v>
      </c>
      <c r="E1064" s="7">
        <f t="shared" ref="E1064:E1122" si="211">RANK(O1064,(N1064:AE1064))</f>
        <v>1</v>
      </c>
      <c r="F1064" s="7">
        <f t="shared" ref="F1064:F1122" si="212">RANK(P1064,(N1064:AE1064))</f>
        <v>3</v>
      </c>
      <c r="G1064" s="1">
        <f t="shared" si="207"/>
        <v>18</v>
      </c>
      <c r="H1064" s="2">
        <f t="shared" si="208"/>
        <v>0.16981132075471697</v>
      </c>
      <c r="I1064" s="8"/>
      <c r="J1064" s="2">
        <f t="shared" si="200"/>
        <v>0.330188679245283</v>
      </c>
      <c r="K1064" s="2">
        <f t="shared" si="201"/>
        <v>0.5</v>
      </c>
      <c r="L1064" s="2">
        <f t="shared" si="202"/>
        <v>0.16981132075471697</v>
      </c>
      <c r="M1064" s="2">
        <f t="shared" si="203"/>
        <v>-2.7755575615628914E-17</v>
      </c>
      <c r="N1064" s="1">
        <v>35</v>
      </c>
      <c r="O1064" s="1">
        <v>53</v>
      </c>
      <c r="P1064" s="1">
        <v>18</v>
      </c>
      <c r="R1064">
        <v>0</v>
      </c>
      <c r="S1064" s="10">
        <v>0</v>
      </c>
      <c r="U1064" s="1"/>
      <c r="V1064" s="1"/>
      <c r="W1064" s="1"/>
      <c r="X1064" s="1"/>
      <c r="Y1064" s="1"/>
      <c r="Z1064" s="1"/>
      <c r="AA1064" s="1"/>
      <c r="AB1064" s="1"/>
      <c r="AG1064" t="str">
        <f t="shared" si="205"/>
        <v>Benton</v>
      </c>
      <c r="AH1064" t="s">
        <v>2168</v>
      </c>
      <c r="AI1064">
        <v>2</v>
      </c>
      <c r="AJ1064" s="7"/>
      <c r="AK1064" s="130">
        <v>33</v>
      </c>
      <c r="AL1064" s="131">
        <v>9</v>
      </c>
      <c r="AM1064" s="131">
        <v>20</v>
      </c>
      <c r="AN1064" s="133">
        <v>5060</v>
      </c>
      <c r="AO1064">
        <f t="shared" si="209"/>
        <v>33009</v>
      </c>
      <c r="AP1064" t="s">
        <v>1579</v>
      </c>
    </row>
    <row r="1065" spans="1:42" hidden="1" outlineLevel="1" x14ac:dyDescent="0.2">
      <c r="A1065" t="s">
        <v>2738</v>
      </c>
      <c r="B1065" s="10" t="s">
        <v>437</v>
      </c>
      <c r="C1065" s="1">
        <f t="shared" si="204"/>
        <v>4529</v>
      </c>
      <c r="D1065" s="7">
        <f t="shared" si="210"/>
        <v>1</v>
      </c>
      <c r="E1065" s="7">
        <f t="shared" si="211"/>
        <v>2</v>
      </c>
      <c r="F1065" s="7">
        <f t="shared" si="212"/>
        <v>3</v>
      </c>
      <c r="G1065" s="1">
        <f t="shared" si="207"/>
        <v>1724</v>
      </c>
      <c r="H1065" s="2">
        <f t="shared" si="208"/>
        <v>0.38065798189445793</v>
      </c>
      <c r="I1065" s="8"/>
      <c r="J1065" s="2">
        <f t="shared" si="200"/>
        <v>0.61183484212850514</v>
      </c>
      <c r="K1065" s="2">
        <f t="shared" si="201"/>
        <v>0.23117686023404724</v>
      </c>
      <c r="L1065" s="2">
        <f t="shared" si="202"/>
        <v>0.14837712519319937</v>
      </c>
      <c r="M1065" s="2">
        <f t="shared" si="203"/>
        <v>8.6111724442482496E-3</v>
      </c>
      <c r="N1065" s="1">
        <v>2771</v>
      </c>
      <c r="O1065" s="1">
        <v>1047</v>
      </c>
      <c r="P1065" s="1">
        <v>672</v>
      </c>
      <c r="Q1065" s="1"/>
      <c r="R1065" s="1">
        <v>31</v>
      </c>
      <c r="S1065" s="68">
        <v>8</v>
      </c>
      <c r="T1065" s="1"/>
      <c r="U1065" s="1"/>
      <c r="V1065" s="1"/>
      <c r="W1065" s="1"/>
      <c r="X1065" s="1"/>
      <c r="Y1065" s="1"/>
      <c r="Z1065" s="1"/>
      <c r="AA1065" s="1"/>
      <c r="AB1065" s="1"/>
      <c r="AG1065" t="str">
        <f t="shared" si="205"/>
        <v>Berlin</v>
      </c>
      <c r="AH1065" t="s">
        <v>2167</v>
      </c>
      <c r="AI1065">
        <v>2</v>
      </c>
      <c r="AJ1065" s="7"/>
      <c r="AK1065" s="130">
        <v>33</v>
      </c>
      <c r="AL1065" s="131">
        <v>7</v>
      </c>
      <c r="AM1065" s="131">
        <v>20</v>
      </c>
      <c r="AN1065" s="133">
        <v>5140</v>
      </c>
      <c r="AO1065">
        <f t="shared" si="209"/>
        <v>33007</v>
      </c>
      <c r="AP1065" t="s">
        <v>2331</v>
      </c>
    </row>
    <row r="1066" spans="1:42" hidden="1" outlineLevel="1" x14ac:dyDescent="0.2">
      <c r="A1066" s="10" t="s">
        <v>990</v>
      </c>
      <c r="B1066" s="10" t="s">
        <v>437</v>
      </c>
      <c r="C1066" s="1">
        <f t="shared" si="204"/>
        <v>967</v>
      </c>
      <c r="D1066" s="7">
        <f t="shared" si="210"/>
        <v>1</v>
      </c>
      <c r="E1066" s="7">
        <f t="shared" si="211"/>
        <v>2</v>
      </c>
      <c r="F1066" s="7">
        <f t="shared" si="212"/>
        <v>3</v>
      </c>
      <c r="G1066" s="1">
        <f t="shared" si="207"/>
        <v>118</v>
      </c>
      <c r="H1066" s="2">
        <f t="shared" si="208"/>
        <v>0.12202688728024819</v>
      </c>
      <c r="I1066" s="8"/>
      <c r="J1066" s="2">
        <f t="shared" si="200"/>
        <v>0.50775594622543951</v>
      </c>
      <c r="K1066" s="2">
        <f t="shared" si="201"/>
        <v>0.38572905894519133</v>
      </c>
      <c r="L1066" s="2">
        <f t="shared" si="202"/>
        <v>9.3071354705274043E-2</v>
      </c>
      <c r="M1066" s="2">
        <f t="shared" si="203"/>
        <v>1.3443640124095116E-2</v>
      </c>
      <c r="N1066" s="1">
        <v>491</v>
      </c>
      <c r="O1066" s="1">
        <v>373</v>
      </c>
      <c r="P1066" s="1">
        <v>90</v>
      </c>
      <c r="R1066">
        <v>8</v>
      </c>
      <c r="S1066" s="10">
        <v>5</v>
      </c>
      <c r="U1066" s="1"/>
      <c r="V1066" s="1"/>
      <c r="W1066" s="1"/>
      <c r="X1066" s="1"/>
      <c r="Y1066" s="1"/>
      <c r="Z1066" s="1"/>
      <c r="AA1066" s="1"/>
      <c r="AB1066" s="1"/>
      <c r="AG1066" t="str">
        <f t="shared" si="205"/>
        <v>Bethlehem</v>
      </c>
      <c r="AH1066" t="s">
        <v>2168</v>
      </c>
      <c r="AI1066">
        <v>2</v>
      </c>
      <c r="AJ1066" s="7"/>
      <c r="AK1066" s="130">
        <v>33</v>
      </c>
      <c r="AL1066" s="131">
        <v>9</v>
      </c>
      <c r="AM1066" s="131">
        <v>25</v>
      </c>
      <c r="AN1066" s="133">
        <v>5460</v>
      </c>
      <c r="AO1066">
        <f t="shared" si="209"/>
        <v>33009</v>
      </c>
      <c r="AP1066" t="s">
        <v>1579</v>
      </c>
    </row>
    <row r="1067" spans="1:42" hidden="1" outlineLevel="1" x14ac:dyDescent="0.2">
      <c r="A1067" t="s">
        <v>991</v>
      </c>
      <c r="B1067" s="10" t="s">
        <v>437</v>
      </c>
      <c r="C1067" s="1">
        <f t="shared" si="204"/>
        <v>1250</v>
      </c>
      <c r="D1067" s="7">
        <f t="shared" si="210"/>
        <v>1</v>
      </c>
      <c r="E1067" s="7">
        <f t="shared" si="211"/>
        <v>2</v>
      </c>
      <c r="F1067" s="7">
        <f t="shared" si="212"/>
        <v>3</v>
      </c>
      <c r="G1067" s="1">
        <f t="shared" si="207"/>
        <v>219</v>
      </c>
      <c r="H1067" s="2">
        <f t="shared" si="208"/>
        <v>0.17519999999999999</v>
      </c>
      <c r="I1067" s="8"/>
      <c r="J1067" s="2">
        <f t="shared" si="200"/>
        <v>0.53200000000000003</v>
      </c>
      <c r="K1067" s="2">
        <f t="shared" si="201"/>
        <v>0.35680000000000001</v>
      </c>
      <c r="L1067" s="2">
        <f t="shared" si="202"/>
        <v>9.9199999999999997E-2</v>
      </c>
      <c r="M1067" s="2">
        <f t="shared" si="203"/>
        <v>1.1999999999999969E-2</v>
      </c>
      <c r="N1067" s="1">
        <v>665</v>
      </c>
      <c r="O1067" s="1">
        <v>446</v>
      </c>
      <c r="P1067" s="1">
        <v>124</v>
      </c>
      <c r="Q1067" s="1"/>
      <c r="R1067" s="1">
        <v>10</v>
      </c>
      <c r="S1067" s="68">
        <v>5</v>
      </c>
      <c r="T1067" s="1"/>
      <c r="U1067" s="1"/>
      <c r="V1067" s="1"/>
      <c r="W1067" s="1"/>
      <c r="X1067" s="1"/>
      <c r="Y1067" s="1"/>
      <c r="Z1067" s="1"/>
      <c r="AA1067" s="1"/>
      <c r="AB1067" s="1"/>
      <c r="AG1067" t="str">
        <f t="shared" si="205"/>
        <v>Boscawen</v>
      </c>
      <c r="AH1067" t="s">
        <v>3028</v>
      </c>
      <c r="AI1067">
        <v>2</v>
      </c>
      <c r="AJ1067" s="7"/>
      <c r="AK1067" s="130">
        <v>33</v>
      </c>
      <c r="AL1067" s="131">
        <v>13</v>
      </c>
      <c r="AM1067" s="131">
        <v>15</v>
      </c>
      <c r="AN1067" s="133">
        <v>6260</v>
      </c>
      <c r="AO1067">
        <f t="shared" si="209"/>
        <v>33013</v>
      </c>
      <c r="AP1067" t="s">
        <v>1579</v>
      </c>
    </row>
    <row r="1068" spans="1:42" hidden="1" outlineLevel="1" x14ac:dyDescent="0.2">
      <c r="A1068" t="s">
        <v>992</v>
      </c>
      <c r="B1068" s="10" t="s">
        <v>437</v>
      </c>
      <c r="C1068" s="1">
        <f t="shared" si="204"/>
        <v>3480</v>
      </c>
      <c r="D1068" s="7">
        <f t="shared" si="210"/>
        <v>2</v>
      </c>
      <c r="E1068" s="7">
        <f t="shared" si="211"/>
        <v>1</v>
      </c>
      <c r="F1068" s="7">
        <f t="shared" si="212"/>
        <v>3</v>
      </c>
      <c r="G1068" s="1">
        <f t="shared" si="207"/>
        <v>10</v>
      </c>
      <c r="H1068" s="2">
        <f t="shared" si="208"/>
        <v>2.8735632183908046E-3</v>
      </c>
      <c r="I1068" s="8"/>
      <c r="J1068" s="2">
        <f t="shared" si="200"/>
        <v>0.46752873563218389</v>
      </c>
      <c r="K1068" s="2">
        <f t="shared" si="201"/>
        <v>0.47040229885057472</v>
      </c>
      <c r="L1068" s="2">
        <f t="shared" si="202"/>
        <v>5.7471264367816091E-2</v>
      </c>
      <c r="M1068" s="2">
        <f t="shared" si="203"/>
        <v>4.5977011494253012E-3</v>
      </c>
      <c r="N1068" s="1">
        <v>1627</v>
      </c>
      <c r="O1068" s="1">
        <v>1637</v>
      </c>
      <c r="P1068" s="1">
        <v>200</v>
      </c>
      <c r="Q1068" s="1"/>
      <c r="R1068" s="1">
        <v>13</v>
      </c>
      <c r="S1068" s="68">
        <v>3</v>
      </c>
      <c r="T1068" s="1"/>
      <c r="U1068" s="1"/>
      <c r="V1068" s="1"/>
      <c r="W1068" s="1"/>
      <c r="X1068" s="1"/>
      <c r="Y1068" s="1"/>
      <c r="Z1068" s="1"/>
      <c r="AA1068" s="1"/>
      <c r="AB1068" s="1"/>
      <c r="AG1068" t="str">
        <f t="shared" si="205"/>
        <v>Bow</v>
      </c>
      <c r="AH1068" t="s">
        <v>3028</v>
      </c>
      <c r="AI1068">
        <v>2</v>
      </c>
      <c r="AJ1068" s="7"/>
      <c r="AK1068" s="130">
        <v>33</v>
      </c>
      <c r="AL1068" s="131">
        <v>13</v>
      </c>
      <c r="AM1068" s="131">
        <v>20</v>
      </c>
      <c r="AN1068" s="133">
        <v>6500</v>
      </c>
      <c r="AO1068">
        <f t="shared" si="209"/>
        <v>33013</v>
      </c>
      <c r="AP1068" t="s">
        <v>1579</v>
      </c>
    </row>
    <row r="1069" spans="1:42" hidden="1" outlineLevel="1" x14ac:dyDescent="0.2">
      <c r="A1069" t="s">
        <v>1543</v>
      </c>
      <c r="B1069" s="10" t="s">
        <v>437</v>
      </c>
      <c r="C1069" s="1">
        <f t="shared" si="204"/>
        <v>752</v>
      </c>
      <c r="D1069" s="7">
        <f t="shared" si="210"/>
        <v>1</v>
      </c>
      <c r="E1069" s="7">
        <f t="shared" si="211"/>
        <v>2</v>
      </c>
      <c r="F1069" s="7">
        <f t="shared" si="212"/>
        <v>3</v>
      </c>
      <c r="G1069" s="1">
        <f t="shared" si="207"/>
        <v>41</v>
      </c>
      <c r="H1069" s="2">
        <f t="shared" si="208"/>
        <v>5.4521276595744683E-2</v>
      </c>
      <c r="I1069" s="8"/>
      <c r="J1069" s="2">
        <f t="shared" si="200"/>
        <v>0.45079787234042551</v>
      </c>
      <c r="K1069" s="2">
        <f t="shared" si="201"/>
        <v>0.39627659574468083</v>
      </c>
      <c r="L1069" s="2">
        <f t="shared" si="202"/>
        <v>0.13829787234042554</v>
      </c>
      <c r="M1069" s="2">
        <f t="shared" si="203"/>
        <v>1.4627659574468072E-2</v>
      </c>
      <c r="N1069" s="1">
        <v>339</v>
      </c>
      <c r="O1069" s="1">
        <v>298</v>
      </c>
      <c r="P1069" s="1">
        <v>104</v>
      </c>
      <c r="Q1069" s="1"/>
      <c r="R1069" s="1">
        <v>10</v>
      </c>
      <c r="S1069" s="68">
        <v>1</v>
      </c>
      <c r="T1069" s="1"/>
      <c r="U1069" s="1"/>
      <c r="V1069" s="1"/>
      <c r="W1069" s="1"/>
      <c r="X1069" s="1"/>
      <c r="Y1069" s="1"/>
      <c r="Z1069" s="1"/>
      <c r="AA1069" s="1"/>
      <c r="AB1069" s="1"/>
      <c r="AG1069" t="str">
        <f t="shared" si="205"/>
        <v>Bradford</v>
      </c>
      <c r="AH1069" t="s">
        <v>3028</v>
      </c>
      <c r="AI1069">
        <v>2</v>
      </c>
      <c r="AJ1069" s="7"/>
      <c r="AK1069" s="130">
        <v>33</v>
      </c>
      <c r="AL1069" s="131">
        <v>13</v>
      </c>
      <c r="AM1069" s="131">
        <v>25</v>
      </c>
      <c r="AN1069" s="133">
        <v>6980</v>
      </c>
      <c r="AO1069">
        <f t="shared" si="209"/>
        <v>33013</v>
      </c>
      <c r="AP1069" t="s">
        <v>1579</v>
      </c>
    </row>
    <row r="1070" spans="1:42" hidden="1" outlineLevel="1" x14ac:dyDescent="0.2">
      <c r="A1070" t="s">
        <v>993</v>
      </c>
      <c r="B1070" s="10" t="s">
        <v>437</v>
      </c>
      <c r="C1070" s="1">
        <f t="shared" si="204"/>
        <v>1181</v>
      </c>
      <c r="D1070" s="7">
        <f t="shared" si="210"/>
        <v>1</v>
      </c>
      <c r="E1070" s="7">
        <f t="shared" si="211"/>
        <v>2</v>
      </c>
      <c r="F1070" s="7">
        <f t="shared" si="212"/>
        <v>3</v>
      </c>
      <c r="G1070" s="1">
        <f t="shared" si="207"/>
        <v>24</v>
      </c>
      <c r="H1070" s="2">
        <f t="shared" si="208"/>
        <v>2.0321761219305672E-2</v>
      </c>
      <c r="I1070" s="8"/>
      <c r="J1070" s="2">
        <f t="shared" si="200"/>
        <v>0.43861134631668081</v>
      </c>
      <c r="K1070" s="2">
        <f t="shared" si="201"/>
        <v>0.41828958509737513</v>
      </c>
      <c r="L1070" s="2">
        <f t="shared" si="202"/>
        <v>0.11769686706181202</v>
      </c>
      <c r="M1070" s="2">
        <f t="shared" si="203"/>
        <v>2.5402201524132098E-2</v>
      </c>
      <c r="N1070" s="1">
        <v>518</v>
      </c>
      <c r="O1070" s="1">
        <v>494</v>
      </c>
      <c r="P1070" s="1">
        <v>139</v>
      </c>
      <c r="Q1070" s="1"/>
      <c r="R1070" s="1">
        <v>26</v>
      </c>
      <c r="S1070" s="68">
        <v>4</v>
      </c>
      <c r="U1070" s="1"/>
      <c r="V1070" s="1"/>
      <c r="W1070" s="1"/>
      <c r="X1070" s="1"/>
      <c r="Y1070" s="1"/>
      <c r="Z1070" s="1"/>
      <c r="AA1070" s="1"/>
      <c r="AB1070" s="1"/>
      <c r="AG1070" t="str">
        <f t="shared" si="205"/>
        <v>Brentwood</v>
      </c>
      <c r="AH1070" t="s">
        <v>1912</v>
      </c>
      <c r="AI1070">
        <v>1</v>
      </c>
      <c r="AJ1070" s="7"/>
      <c r="AK1070" s="130">
        <v>33</v>
      </c>
      <c r="AL1070" s="131">
        <v>15</v>
      </c>
      <c r="AM1070" s="131">
        <v>15</v>
      </c>
      <c r="AN1070" s="133">
        <v>7220</v>
      </c>
      <c r="AO1070">
        <f t="shared" si="209"/>
        <v>33015</v>
      </c>
      <c r="AP1070" t="s">
        <v>1579</v>
      </c>
    </row>
    <row r="1071" spans="1:42" hidden="1" outlineLevel="1" x14ac:dyDescent="0.2">
      <c r="A1071" t="s">
        <v>2728</v>
      </c>
      <c r="B1071" s="10" t="s">
        <v>437</v>
      </c>
      <c r="C1071" s="1">
        <f t="shared" si="204"/>
        <v>497</v>
      </c>
      <c r="D1071" s="7">
        <f t="shared" si="210"/>
        <v>2</v>
      </c>
      <c r="E1071" s="7">
        <f t="shared" si="211"/>
        <v>1</v>
      </c>
      <c r="F1071" s="7">
        <f t="shared" si="212"/>
        <v>3</v>
      </c>
      <c r="G1071" s="1">
        <f t="shared" si="207"/>
        <v>5</v>
      </c>
      <c r="H1071" s="2">
        <f t="shared" si="208"/>
        <v>1.0060362173038229E-2</v>
      </c>
      <c r="I1071" s="8"/>
      <c r="J1071" s="2">
        <f t="shared" si="200"/>
        <v>0.43259557344064387</v>
      </c>
      <c r="K1071" s="2">
        <f t="shared" si="201"/>
        <v>0.44265593561368211</v>
      </c>
      <c r="L1071" s="2">
        <f t="shared" si="202"/>
        <v>0.11267605633802817</v>
      </c>
      <c r="M1071" s="2">
        <f t="shared" si="203"/>
        <v>1.2072434607645802E-2</v>
      </c>
      <c r="N1071" s="1">
        <v>215</v>
      </c>
      <c r="O1071" s="1">
        <v>220</v>
      </c>
      <c r="P1071" s="1">
        <v>56</v>
      </c>
      <c r="Q1071" s="1"/>
      <c r="R1071" s="1">
        <v>6</v>
      </c>
      <c r="S1071" s="68">
        <v>0</v>
      </c>
      <c r="T1071" s="1"/>
      <c r="U1071" s="1"/>
      <c r="V1071" s="1"/>
      <c r="W1071" s="1"/>
      <c r="X1071" s="1"/>
      <c r="Y1071" s="1"/>
      <c r="Z1071" s="1"/>
      <c r="AA1071" s="1"/>
      <c r="AB1071" s="1"/>
      <c r="AG1071" t="str">
        <f t="shared" si="205"/>
        <v>Bridgewater</v>
      </c>
      <c r="AH1071" t="s">
        <v>2168</v>
      </c>
      <c r="AI1071">
        <v>2</v>
      </c>
      <c r="AJ1071" s="7"/>
      <c r="AK1071" s="130">
        <v>33</v>
      </c>
      <c r="AL1071" s="131">
        <v>9</v>
      </c>
      <c r="AM1071" s="131">
        <v>30</v>
      </c>
      <c r="AN1071" s="133">
        <v>7540</v>
      </c>
      <c r="AO1071">
        <f t="shared" si="209"/>
        <v>33009</v>
      </c>
      <c r="AP1071" t="s">
        <v>1579</v>
      </c>
    </row>
    <row r="1072" spans="1:42" hidden="1" outlineLevel="1" x14ac:dyDescent="0.2">
      <c r="A1072" t="s">
        <v>776</v>
      </c>
      <c r="B1072" s="10" t="s">
        <v>437</v>
      </c>
      <c r="C1072" s="1">
        <f t="shared" si="204"/>
        <v>1200</v>
      </c>
      <c r="D1072" s="7">
        <f t="shared" si="210"/>
        <v>1</v>
      </c>
      <c r="E1072" s="7">
        <f t="shared" si="211"/>
        <v>2</v>
      </c>
      <c r="F1072" s="7">
        <f t="shared" si="212"/>
        <v>3</v>
      </c>
      <c r="G1072" s="1">
        <f t="shared" si="207"/>
        <v>4</v>
      </c>
      <c r="H1072" s="2">
        <f t="shared" si="208"/>
        <v>3.3333333333333335E-3</v>
      </c>
      <c r="I1072" s="8"/>
      <c r="J1072" s="2">
        <f t="shared" si="200"/>
        <v>0.44333333333333336</v>
      </c>
      <c r="K1072" s="2">
        <f t="shared" si="201"/>
        <v>0.44</v>
      </c>
      <c r="L1072" s="2">
        <f t="shared" si="202"/>
        <v>0.10666666666666667</v>
      </c>
      <c r="M1072" s="2">
        <f t="shared" si="203"/>
        <v>9.9999999999999672E-3</v>
      </c>
      <c r="N1072" s="1">
        <v>532</v>
      </c>
      <c r="O1072" s="1">
        <v>528</v>
      </c>
      <c r="P1072" s="1">
        <v>128</v>
      </c>
      <c r="Q1072" s="1"/>
      <c r="R1072" s="1">
        <v>10</v>
      </c>
      <c r="S1072" s="68">
        <v>2</v>
      </c>
      <c r="T1072" s="1"/>
      <c r="U1072" s="1"/>
      <c r="V1072" s="1"/>
      <c r="W1072" s="1"/>
      <c r="X1072" s="1"/>
      <c r="Y1072" s="1"/>
      <c r="Z1072" s="1"/>
      <c r="AA1072" s="1"/>
      <c r="AB1072" s="1"/>
      <c r="AG1072" t="str">
        <f t="shared" si="205"/>
        <v>Bristol</v>
      </c>
      <c r="AH1072" t="s">
        <v>2168</v>
      </c>
      <c r="AI1072">
        <v>2</v>
      </c>
      <c r="AJ1072" s="7"/>
      <c r="AK1072" s="130">
        <v>33</v>
      </c>
      <c r="AL1072" s="131">
        <v>9</v>
      </c>
      <c r="AM1072" s="131">
        <v>35</v>
      </c>
      <c r="AN1072" s="133">
        <v>7700</v>
      </c>
      <c r="AO1072">
        <f t="shared" si="209"/>
        <v>33009</v>
      </c>
      <c r="AP1072" t="s">
        <v>1579</v>
      </c>
    </row>
    <row r="1073" spans="1:42" hidden="1" outlineLevel="1" x14ac:dyDescent="0.2">
      <c r="A1073" t="s">
        <v>2714</v>
      </c>
      <c r="B1073" s="10" t="s">
        <v>437</v>
      </c>
      <c r="C1073" s="1">
        <f t="shared" si="204"/>
        <v>311</v>
      </c>
      <c r="D1073" s="7">
        <f t="shared" si="210"/>
        <v>2</v>
      </c>
      <c r="E1073" s="7">
        <f t="shared" si="211"/>
        <v>1</v>
      </c>
      <c r="F1073" s="7">
        <f t="shared" si="212"/>
        <v>3</v>
      </c>
      <c r="G1073" s="1">
        <f t="shared" si="207"/>
        <v>45</v>
      </c>
      <c r="H1073" s="2">
        <f t="shared" si="208"/>
        <v>0.14469453376205788</v>
      </c>
      <c r="I1073" s="8"/>
      <c r="J1073" s="2">
        <f t="shared" si="200"/>
        <v>0.36012861736334406</v>
      </c>
      <c r="K1073" s="2">
        <f t="shared" si="201"/>
        <v>0.50482315112540188</v>
      </c>
      <c r="L1073" s="2">
        <f t="shared" si="202"/>
        <v>0.12218649517684887</v>
      </c>
      <c r="M1073" s="2">
        <f t="shared" si="203"/>
        <v>1.2861736334405238E-2</v>
      </c>
      <c r="N1073" s="1">
        <v>112</v>
      </c>
      <c r="O1073" s="1">
        <v>157</v>
      </c>
      <c r="P1073" s="1">
        <v>38</v>
      </c>
      <c r="Q1073" s="1"/>
      <c r="R1073" s="1">
        <v>2</v>
      </c>
      <c r="S1073" s="68">
        <v>2</v>
      </c>
      <c r="T1073" s="1"/>
      <c r="U1073" s="1"/>
      <c r="V1073" s="1"/>
      <c r="W1073" s="1"/>
      <c r="X1073" s="1"/>
      <c r="Y1073" s="1"/>
      <c r="Z1073" s="1"/>
      <c r="AA1073" s="1"/>
      <c r="AB1073" s="1"/>
      <c r="AG1073" t="str">
        <f t="shared" si="205"/>
        <v>Brookfield</v>
      </c>
      <c r="AH1073" t="s">
        <v>2017</v>
      </c>
      <c r="AI1073">
        <v>1</v>
      </c>
      <c r="AJ1073" s="7"/>
      <c r="AK1073" s="130">
        <v>33</v>
      </c>
      <c r="AL1073" s="131">
        <v>3</v>
      </c>
      <c r="AM1073" s="131">
        <v>15</v>
      </c>
      <c r="AN1073" s="133">
        <v>7940</v>
      </c>
      <c r="AO1073">
        <f t="shared" si="209"/>
        <v>33003</v>
      </c>
      <c r="AP1073" t="s">
        <v>1579</v>
      </c>
    </row>
    <row r="1074" spans="1:42" hidden="1" outlineLevel="1" x14ac:dyDescent="0.2">
      <c r="A1074" t="s">
        <v>443</v>
      </c>
      <c r="B1074" s="10" t="s">
        <v>437</v>
      </c>
      <c r="C1074" s="1">
        <f t="shared" si="204"/>
        <v>1632</v>
      </c>
      <c r="D1074" s="7">
        <f t="shared" si="210"/>
        <v>2</v>
      </c>
      <c r="E1074" s="7">
        <f t="shared" si="211"/>
        <v>1</v>
      </c>
      <c r="F1074" s="7">
        <f t="shared" si="212"/>
        <v>3</v>
      </c>
      <c r="G1074" s="1">
        <f t="shared" si="207"/>
        <v>45</v>
      </c>
      <c r="H1074" s="2">
        <f t="shared" si="208"/>
        <v>2.7573529411764705E-2</v>
      </c>
      <c r="I1074" s="8"/>
      <c r="J1074" s="2">
        <f t="shared" ref="J1074:J1132" si="213">IF(C1074=0,"-",N1074/C1074)</f>
        <v>0.41789215686274511</v>
      </c>
      <c r="K1074" s="2">
        <f t="shared" ref="K1074:K1132" si="214">IF(C1074=0,"-",O1074/C1074)</f>
        <v>0.44546568627450983</v>
      </c>
      <c r="L1074" s="2">
        <f t="shared" ref="L1074:L1132" si="215">IF(C1074=0,"-",P1074/C1074)</f>
        <v>0.11458333333333333</v>
      </c>
      <c r="M1074" s="2">
        <f t="shared" ref="M1074:M1132" si="216">IF(C1074=0,"-",(1-J1074-K1074-L1074))</f>
        <v>2.2058823529411672E-2</v>
      </c>
      <c r="N1074" s="1">
        <v>682</v>
      </c>
      <c r="O1074" s="1">
        <v>727</v>
      </c>
      <c r="P1074" s="1">
        <v>187</v>
      </c>
      <c r="Q1074" s="1"/>
      <c r="R1074" s="1">
        <v>32</v>
      </c>
      <c r="S1074" s="68">
        <v>4</v>
      </c>
      <c r="T1074" s="1"/>
      <c r="U1074" s="1"/>
      <c r="V1074" s="1"/>
      <c r="W1074" s="1"/>
      <c r="X1074" s="1"/>
      <c r="Y1074" s="1"/>
      <c r="Z1074" s="1"/>
      <c r="AA1074" s="1"/>
      <c r="AB1074" s="1"/>
      <c r="AG1074" t="str">
        <f t="shared" si="205"/>
        <v>Brookline</v>
      </c>
      <c r="AH1074" t="s">
        <v>2470</v>
      </c>
      <c r="AI1074">
        <v>2</v>
      </c>
      <c r="AJ1074" s="7"/>
      <c r="AK1074" s="130">
        <v>33</v>
      </c>
      <c r="AL1074" s="131">
        <v>11</v>
      </c>
      <c r="AM1074" s="131">
        <v>25</v>
      </c>
      <c r="AN1074" s="133">
        <v>8100</v>
      </c>
      <c r="AO1074">
        <f t="shared" si="209"/>
        <v>33011</v>
      </c>
      <c r="AP1074" t="s">
        <v>1579</v>
      </c>
    </row>
    <row r="1075" spans="1:42" hidden="1" outlineLevel="1" x14ac:dyDescent="0.2">
      <c r="A1075" t="s">
        <v>1772</v>
      </c>
      <c r="B1075" s="10" t="s">
        <v>437</v>
      </c>
      <c r="C1075" s="1">
        <f t="shared" si="204"/>
        <v>3</v>
      </c>
      <c r="D1075" s="7">
        <f t="shared" si="210"/>
        <v>1</v>
      </c>
      <c r="E1075" s="7">
        <f t="shared" si="211"/>
        <v>2</v>
      </c>
      <c r="F1075" s="7">
        <f t="shared" si="212"/>
        <v>3</v>
      </c>
      <c r="G1075" s="1">
        <f t="shared" si="207"/>
        <v>1</v>
      </c>
      <c r="H1075" s="2">
        <f t="shared" si="208"/>
        <v>0.33333333333333331</v>
      </c>
      <c r="I1075" s="8"/>
      <c r="J1075" s="2">
        <f t="shared" si="213"/>
        <v>0.66666666666666663</v>
      </c>
      <c r="K1075" s="2">
        <f t="shared" si="214"/>
        <v>0.33333333333333331</v>
      </c>
      <c r="L1075" s="2">
        <f t="shared" si="215"/>
        <v>0</v>
      </c>
      <c r="M1075" s="2">
        <f t="shared" si="216"/>
        <v>5.5511151231257827E-17</v>
      </c>
      <c r="N1075" s="1">
        <v>2</v>
      </c>
      <c r="O1075" s="1">
        <v>1</v>
      </c>
      <c r="P1075" s="1">
        <v>0</v>
      </c>
      <c r="Q1075" s="1"/>
      <c r="R1075" s="1">
        <v>0</v>
      </c>
      <c r="S1075" s="68">
        <v>0</v>
      </c>
      <c r="T1075" s="1"/>
      <c r="U1075" s="1"/>
      <c r="V1075" s="1"/>
      <c r="W1075" s="1"/>
      <c r="X1075" s="1"/>
      <c r="Y1075" s="1"/>
      <c r="Z1075" s="1"/>
      <c r="AA1075" s="1"/>
      <c r="AB1075" s="1"/>
      <c r="AG1075" t="str">
        <f t="shared" si="205"/>
        <v>Cambridge</v>
      </c>
      <c r="AH1075" t="s">
        <v>2167</v>
      </c>
      <c r="AI1075">
        <v>2</v>
      </c>
      <c r="AJ1075" s="7"/>
      <c r="AK1075" s="130">
        <v>33</v>
      </c>
      <c r="AL1075" s="131">
        <v>7</v>
      </c>
      <c r="AM1075" s="131">
        <v>25</v>
      </c>
      <c r="AN1075" s="133">
        <v>8420</v>
      </c>
      <c r="AO1075">
        <f t="shared" si="209"/>
        <v>33007</v>
      </c>
      <c r="AP1075" t="s">
        <v>3434</v>
      </c>
    </row>
    <row r="1076" spans="1:42" hidden="1" outlineLevel="1" x14ac:dyDescent="0.2">
      <c r="A1076" t="s">
        <v>994</v>
      </c>
      <c r="B1076" s="10" t="s">
        <v>437</v>
      </c>
      <c r="C1076" s="1">
        <f t="shared" si="204"/>
        <v>1132</v>
      </c>
      <c r="D1076" s="7">
        <f t="shared" si="210"/>
        <v>1</v>
      </c>
      <c r="E1076" s="7">
        <f t="shared" si="211"/>
        <v>2</v>
      </c>
      <c r="F1076" s="7">
        <f t="shared" si="212"/>
        <v>3</v>
      </c>
      <c r="G1076" s="1">
        <f t="shared" si="207"/>
        <v>92</v>
      </c>
      <c r="H1076" s="2">
        <f t="shared" si="208"/>
        <v>8.1272084805653705E-2</v>
      </c>
      <c r="I1076" s="8"/>
      <c r="J1076" s="2">
        <f t="shared" si="213"/>
        <v>0.49116607773851589</v>
      </c>
      <c r="K1076" s="2">
        <f t="shared" si="214"/>
        <v>0.40989399293286222</v>
      </c>
      <c r="L1076" s="2">
        <f t="shared" si="215"/>
        <v>9.3639575971731448E-2</v>
      </c>
      <c r="M1076" s="2">
        <f t="shared" si="216"/>
        <v>5.300353356890497E-3</v>
      </c>
      <c r="N1076" s="1">
        <v>556</v>
      </c>
      <c r="O1076" s="1">
        <v>464</v>
      </c>
      <c r="P1076" s="1">
        <v>106</v>
      </c>
      <c r="Q1076" s="1"/>
      <c r="R1076" s="1">
        <v>5</v>
      </c>
      <c r="S1076" s="68">
        <v>1</v>
      </c>
      <c r="T1076" s="1"/>
      <c r="U1076" s="1"/>
      <c r="V1076" s="1"/>
      <c r="W1076" s="1"/>
      <c r="X1076" s="1"/>
      <c r="Y1076" s="1"/>
      <c r="Z1076" s="1"/>
      <c r="AA1076" s="1"/>
      <c r="AB1076" s="1"/>
      <c r="AG1076" t="str">
        <f t="shared" si="205"/>
        <v>Campton</v>
      </c>
      <c r="AH1076" t="s">
        <v>2168</v>
      </c>
      <c r="AI1076">
        <v>2</v>
      </c>
      <c r="AJ1076" s="7"/>
      <c r="AK1076" s="130">
        <v>33</v>
      </c>
      <c r="AL1076" s="131">
        <v>9</v>
      </c>
      <c r="AM1076" s="131">
        <v>40</v>
      </c>
      <c r="AN1076" s="133">
        <v>8660</v>
      </c>
      <c r="AO1076">
        <f t="shared" si="209"/>
        <v>33009</v>
      </c>
      <c r="AP1076" t="s">
        <v>1579</v>
      </c>
    </row>
    <row r="1077" spans="1:42" hidden="1" outlineLevel="1" x14ac:dyDescent="0.2">
      <c r="A1077" t="s">
        <v>1726</v>
      </c>
      <c r="B1077" s="10" t="s">
        <v>437</v>
      </c>
      <c r="C1077" s="1">
        <f t="shared" si="204"/>
        <v>1269</v>
      </c>
      <c r="D1077" s="7">
        <f t="shared" si="210"/>
        <v>1</v>
      </c>
      <c r="E1077" s="7">
        <f t="shared" si="211"/>
        <v>2</v>
      </c>
      <c r="F1077" s="7">
        <f t="shared" si="212"/>
        <v>3</v>
      </c>
      <c r="G1077" s="1">
        <f t="shared" si="207"/>
        <v>184</v>
      </c>
      <c r="H1077" s="2">
        <f t="shared" si="208"/>
        <v>0.1449960598896769</v>
      </c>
      <c r="I1077" s="8"/>
      <c r="J1077" s="2">
        <f t="shared" si="213"/>
        <v>0.50906225374310476</v>
      </c>
      <c r="K1077" s="2">
        <f t="shared" si="214"/>
        <v>0.36406619385342792</v>
      </c>
      <c r="L1077" s="2">
        <f t="shared" si="215"/>
        <v>0.11505122143420016</v>
      </c>
      <c r="M1077" s="2">
        <f t="shared" si="216"/>
        <v>1.1820330969267157E-2</v>
      </c>
      <c r="N1077" s="1">
        <v>646</v>
      </c>
      <c r="O1077" s="1">
        <v>462</v>
      </c>
      <c r="P1077" s="1">
        <v>146</v>
      </c>
      <c r="Q1077" s="1"/>
      <c r="R1077" s="1">
        <v>10</v>
      </c>
      <c r="S1077" s="68">
        <v>5</v>
      </c>
      <c r="T1077" s="1"/>
      <c r="U1077" s="1"/>
      <c r="V1077" s="1"/>
      <c r="W1077" s="1"/>
      <c r="X1077" s="1"/>
      <c r="Y1077" s="1"/>
      <c r="Z1077" s="1"/>
      <c r="AA1077" s="1"/>
      <c r="AB1077" s="1"/>
      <c r="AG1077" t="str">
        <f t="shared" si="205"/>
        <v>Canaan</v>
      </c>
      <c r="AH1077" t="s">
        <v>2168</v>
      </c>
      <c r="AI1077">
        <v>2</v>
      </c>
      <c r="AJ1077" s="7"/>
      <c r="AK1077" s="130">
        <v>33</v>
      </c>
      <c r="AL1077" s="131">
        <v>9</v>
      </c>
      <c r="AM1077" s="131">
        <v>45</v>
      </c>
      <c r="AN1077" s="133">
        <v>8980</v>
      </c>
      <c r="AO1077">
        <f t="shared" si="209"/>
        <v>33009</v>
      </c>
      <c r="AP1077" t="s">
        <v>1579</v>
      </c>
    </row>
    <row r="1078" spans="1:42" hidden="1" outlineLevel="1" x14ac:dyDescent="0.2">
      <c r="A1078" t="s">
        <v>636</v>
      </c>
      <c r="B1078" s="10" t="s">
        <v>437</v>
      </c>
      <c r="C1078" s="1">
        <f t="shared" si="204"/>
        <v>1874</v>
      </c>
      <c r="D1078" s="7">
        <f t="shared" si="210"/>
        <v>2</v>
      </c>
      <c r="E1078" s="7">
        <f t="shared" si="211"/>
        <v>1</v>
      </c>
      <c r="F1078" s="7">
        <f t="shared" si="212"/>
        <v>3</v>
      </c>
      <c r="G1078" s="1">
        <f t="shared" si="207"/>
        <v>169</v>
      </c>
      <c r="H1078" s="2">
        <f t="shared" si="208"/>
        <v>9.0181430096051229E-2</v>
      </c>
      <c r="I1078" s="8"/>
      <c r="J1078" s="2">
        <f t="shared" si="213"/>
        <v>0.38847385272145146</v>
      </c>
      <c r="K1078" s="2">
        <f t="shared" si="214"/>
        <v>0.47865528281750269</v>
      </c>
      <c r="L1078" s="2">
        <f t="shared" si="215"/>
        <v>0.11739594450373532</v>
      </c>
      <c r="M1078" s="2">
        <f t="shared" si="216"/>
        <v>1.5474919957310471E-2</v>
      </c>
      <c r="N1078" s="1">
        <v>728</v>
      </c>
      <c r="O1078" s="1">
        <v>897</v>
      </c>
      <c r="P1078" s="1">
        <v>220</v>
      </c>
      <c r="Q1078" s="1"/>
      <c r="R1078" s="1">
        <v>21</v>
      </c>
      <c r="S1078" s="68">
        <v>8</v>
      </c>
      <c r="U1078" s="1"/>
      <c r="V1078" s="1"/>
      <c r="W1078" s="1"/>
      <c r="X1078" s="1"/>
      <c r="Y1078" s="1"/>
      <c r="Z1078" s="1"/>
      <c r="AA1078" s="1"/>
      <c r="AB1078" s="1"/>
      <c r="AG1078" t="str">
        <f t="shared" si="205"/>
        <v>Candia</v>
      </c>
      <c r="AH1078" t="s">
        <v>1912</v>
      </c>
      <c r="AI1078">
        <v>1</v>
      </c>
      <c r="AJ1078" s="7"/>
      <c r="AK1078" s="130">
        <v>33</v>
      </c>
      <c r="AL1078" s="131">
        <v>15</v>
      </c>
      <c r="AM1078" s="131">
        <v>20</v>
      </c>
      <c r="AN1078" s="133">
        <v>9300</v>
      </c>
      <c r="AO1078">
        <f t="shared" si="209"/>
        <v>33015</v>
      </c>
      <c r="AP1078" t="s">
        <v>1579</v>
      </c>
    </row>
    <row r="1079" spans="1:42" hidden="1" outlineLevel="1" x14ac:dyDescent="0.2">
      <c r="A1079" t="s">
        <v>136</v>
      </c>
      <c r="B1079" s="10" t="s">
        <v>437</v>
      </c>
      <c r="C1079" s="1">
        <f t="shared" si="204"/>
        <v>1076</v>
      </c>
      <c r="D1079" s="7">
        <f t="shared" si="210"/>
        <v>1</v>
      </c>
      <c r="E1079" s="7">
        <f t="shared" si="211"/>
        <v>2</v>
      </c>
      <c r="F1079" s="7">
        <f t="shared" si="212"/>
        <v>3</v>
      </c>
      <c r="G1079" s="1">
        <f t="shared" si="207"/>
        <v>250</v>
      </c>
      <c r="H1079" s="2">
        <f t="shared" si="208"/>
        <v>0.23234200743494424</v>
      </c>
      <c r="I1079" s="8"/>
      <c r="J1079" s="2">
        <f t="shared" si="213"/>
        <v>0.57249070631970256</v>
      </c>
      <c r="K1079" s="2">
        <f t="shared" si="214"/>
        <v>0.34014869888475835</v>
      </c>
      <c r="L1079" s="2">
        <f t="shared" si="215"/>
        <v>7.24907063197026E-2</v>
      </c>
      <c r="M1079" s="2">
        <f t="shared" si="216"/>
        <v>1.4869888475836493E-2</v>
      </c>
      <c r="N1079" s="1">
        <v>616</v>
      </c>
      <c r="O1079" s="1">
        <v>366</v>
      </c>
      <c r="P1079" s="1">
        <v>78</v>
      </c>
      <c r="Q1079" s="1"/>
      <c r="R1079" s="1">
        <v>14</v>
      </c>
      <c r="S1079" s="68">
        <v>2</v>
      </c>
      <c r="T1079" s="1"/>
      <c r="U1079" s="1"/>
      <c r="V1079" s="1"/>
      <c r="W1079" s="1"/>
      <c r="X1079" s="1"/>
      <c r="Y1079" s="1"/>
      <c r="Z1079" s="1"/>
      <c r="AA1079" s="1"/>
      <c r="AB1079" s="1"/>
      <c r="AG1079" t="str">
        <f t="shared" si="205"/>
        <v>Canterbury</v>
      </c>
      <c r="AH1079" t="s">
        <v>3028</v>
      </c>
      <c r="AI1079">
        <v>2</v>
      </c>
      <c r="AJ1079" s="7"/>
      <c r="AK1079" s="130">
        <v>33</v>
      </c>
      <c r="AL1079" s="131">
        <v>13</v>
      </c>
      <c r="AM1079" s="131">
        <v>30</v>
      </c>
      <c r="AN1079" s="133">
        <v>9860</v>
      </c>
      <c r="AO1079">
        <f t="shared" si="209"/>
        <v>33013</v>
      </c>
      <c r="AP1079" t="s">
        <v>1579</v>
      </c>
    </row>
    <row r="1080" spans="1:42" hidden="1" outlineLevel="1" x14ac:dyDescent="0.2">
      <c r="A1080" t="s">
        <v>2017</v>
      </c>
      <c r="B1080" s="10" t="s">
        <v>437</v>
      </c>
      <c r="C1080" s="1">
        <f t="shared" si="204"/>
        <v>363</v>
      </c>
      <c r="D1080" s="7">
        <f t="shared" si="210"/>
        <v>1</v>
      </c>
      <c r="E1080" s="7">
        <f t="shared" si="211"/>
        <v>2</v>
      </c>
      <c r="F1080" s="7">
        <f t="shared" si="212"/>
        <v>3</v>
      </c>
      <c r="G1080" s="1">
        <f t="shared" si="207"/>
        <v>28</v>
      </c>
      <c r="H1080" s="2">
        <f t="shared" si="208"/>
        <v>7.7134986225895319E-2</v>
      </c>
      <c r="I1080" s="8"/>
      <c r="J1080" s="2">
        <f t="shared" si="213"/>
        <v>0.48209366391184572</v>
      </c>
      <c r="K1080" s="2">
        <f t="shared" si="214"/>
        <v>0.4049586776859504</v>
      </c>
      <c r="L1080" s="2">
        <f t="shared" si="215"/>
        <v>0.1046831955922865</v>
      </c>
      <c r="M1080" s="2">
        <f t="shared" si="216"/>
        <v>8.2644628099173834E-3</v>
      </c>
      <c r="N1080" s="1">
        <v>175</v>
      </c>
      <c r="O1080" s="1">
        <v>147</v>
      </c>
      <c r="P1080" s="1">
        <v>38</v>
      </c>
      <c r="Q1080" s="1"/>
      <c r="R1080" s="1">
        <v>0</v>
      </c>
      <c r="S1080" s="68">
        <v>3</v>
      </c>
      <c r="T1080" s="1"/>
      <c r="U1080" s="1"/>
      <c r="V1080" s="1"/>
      <c r="W1080" s="1"/>
      <c r="X1080" s="1"/>
      <c r="Y1080" s="1"/>
      <c r="Z1080" s="1"/>
      <c r="AA1080" s="1"/>
      <c r="AB1080" s="1"/>
      <c r="AG1080" t="str">
        <f t="shared" si="205"/>
        <v>Carroll</v>
      </c>
      <c r="AH1080" t="s">
        <v>2167</v>
      </c>
      <c r="AI1080">
        <v>2</v>
      </c>
      <c r="AJ1080" s="7"/>
      <c r="AK1080" s="130">
        <v>33</v>
      </c>
      <c r="AL1080" s="131">
        <v>7</v>
      </c>
      <c r="AM1080" s="131">
        <v>30</v>
      </c>
      <c r="AN1080" s="133">
        <v>10100</v>
      </c>
      <c r="AO1080">
        <f t="shared" si="209"/>
        <v>33007</v>
      </c>
      <c r="AP1080" t="s">
        <v>1579</v>
      </c>
    </row>
    <row r="1081" spans="1:42" hidden="1" outlineLevel="1" x14ac:dyDescent="0.2">
      <c r="A1081" t="s">
        <v>137</v>
      </c>
      <c r="B1081" s="10" t="s">
        <v>437</v>
      </c>
      <c r="C1081" s="1">
        <f t="shared" si="204"/>
        <v>622</v>
      </c>
      <c r="D1081" s="7">
        <f t="shared" si="210"/>
        <v>2</v>
      </c>
      <c r="E1081" s="7">
        <f t="shared" si="211"/>
        <v>1</v>
      </c>
      <c r="F1081" s="7">
        <f t="shared" si="212"/>
        <v>3</v>
      </c>
      <c r="G1081" s="1">
        <f t="shared" si="207"/>
        <v>43</v>
      </c>
      <c r="H1081" s="2">
        <f t="shared" si="208"/>
        <v>6.9131832797427656E-2</v>
      </c>
      <c r="I1081" s="8"/>
      <c r="J1081" s="2">
        <f t="shared" si="213"/>
        <v>0.43086816720257237</v>
      </c>
      <c r="K1081" s="2">
        <f t="shared" si="214"/>
        <v>0.5</v>
      </c>
      <c r="L1081" s="2">
        <f t="shared" si="215"/>
        <v>6.2700964630225078E-2</v>
      </c>
      <c r="M1081" s="2">
        <f t="shared" si="216"/>
        <v>6.4308681672025497E-3</v>
      </c>
      <c r="N1081" s="1">
        <v>268</v>
      </c>
      <c r="O1081" s="1">
        <v>311</v>
      </c>
      <c r="P1081" s="1">
        <v>39</v>
      </c>
      <c r="Q1081" s="1"/>
      <c r="R1081" s="1">
        <v>4</v>
      </c>
      <c r="S1081" s="68">
        <v>0</v>
      </c>
      <c r="T1081" s="1"/>
      <c r="U1081" s="1"/>
      <c r="V1081" s="1"/>
      <c r="W1081" s="1"/>
      <c r="X1081" s="1"/>
      <c r="Y1081" s="1"/>
      <c r="Z1081" s="1"/>
      <c r="AA1081" s="1"/>
      <c r="AB1081" s="1"/>
      <c r="AG1081" t="str">
        <f t="shared" si="205"/>
        <v>Center Harbor</v>
      </c>
      <c r="AH1081" t="s">
        <v>438</v>
      </c>
      <c r="AI1081">
        <v>1</v>
      </c>
      <c r="AJ1081" s="7"/>
      <c r="AK1081" s="130">
        <v>33</v>
      </c>
      <c r="AL1081" s="131">
        <v>1</v>
      </c>
      <c r="AM1081" s="131">
        <v>20</v>
      </c>
      <c r="AN1081" s="133">
        <v>10660</v>
      </c>
      <c r="AO1081">
        <f t="shared" si="209"/>
        <v>33001</v>
      </c>
      <c r="AP1081" t="s">
        <v>1579</v>
      </c>
    </row>
    <row r="1082" spans="1:42" hidden="1" outlineLevel="1" x14ac:dyDescent="0.2">
      <c r="A1082" t="s">
        <v>379</v>
      </c>
      <c r="B1082" s="10" t="s">
        <v>437</v>
      </c>
      <c r="C1082" s="1">
        <f t="shared" si="204"/>
        <v>1879</v>
      </c>
      <c r="D1082" s="7">
        <f t="shared" si="210"/>
        <v>1</v>
      </c>
      <c r="E1082" s="7">
        <f t="shared" si="211"/>
        <v>2</v>
      </c>
      <c r="F1082" s="7">
        <f t="shared" si="212"/>
        <v>3</v>
      </c>
      <c r="G1082" s="1">
        <f t="shared" si="207"/>
        <v>403</v>
      </c>
      <c r="H1082" s="2">
        <f t="shared" si="208"/>
        <v>0.21447578499201703</v>
      </c>
      <c r="I1082" s="8"/>
      <c r="J1082" s="2">
        <f t="shared" si="213"/>
        <v>0.54018094731240018</v>
      </c>
      <c r="K1082" s="2">
        <f t="shared" si="214"/>
        <v>0.32570516232038316</v>
      </c>
      <c r="L1082" s="2">
        <f t="shared" si="215"/>
        <v>0.12559872272485365</v>
      </c>
      <c r="M1082" s="2">
        <f t="shared" si="216"/>
        <v>8.515167642363014E-3</v>
      </c>
      <c r="N1082" s="1">
        <v>1015</v>
      </c>
      <c r="O1082" s="1">
        <v>612</v>
      </c>
      <c r="P1082" s="1">
        <v>236</v>
      </c>
      <c r="R1082">
        <v>9</v>
      </c>
      <c r="S1082" s="10">
        <v>7</v>
      </c>
      <c r="U1082" s="1"/>
      <c r="V1082" s="1"/>
      <c r="W1082" s="1"/>
      <c r="X1082" s="1"/>
      <c r="Y1082" s="1"/>
      <c r="Z1082" s="1"/>
      <c r="AA1082" s="1"/>
      <c r="AB1082" s="1"/>
      <c r="AG1082" t="str">
        <f t="shared" si="205"/>
        <v>Charlestown</v>
      </c>
      <c r="AH1082" t="s">
        <v>2853</v>
      </c>
      <c r="AI1082">
        <v>2</v>
      </c>
      <c r="AJ1082" s="7"/>
      <c r="AK1082" s="130">
        <v>33</v>
      </c>
      <c r="AL1082" s="131">
        <v>19</v>
      </c>
      <c r="AM1082" s="131">
        <v>10</v>
      </c>
      <c r="AN1082" s="133">
        <v>11380</v>
      </c>
      <c r="AO1082">
        <f t="shared" si="209"/>
        <v>33019</v>
      </c>
      <c r="AP1082" t="s">
        <v>1579</v>
      </c>
    </row>
    <row r="1083" spans="1:42" hidden="1" outlineLevel="1" x14ac:dyDescent="0.2">
      <c r="A1083" t="s">
        <v>3286</v>
      </c>
      <c r="B1083" s="10" t="s">
        <v>437</v>
      </c>
      <c r="C1083" s="1">
        <f t="shared" ref="C1083:C1141" si="217">SUM(N1083:AE1083)</f>
        <v>127</v>
      </c>
      <c r="D1083" s="7">
        <f t="shared" si="210"/>
        <v>2</v>
      </c>
      <c r="E1083" s="7">
        <f t="shared" si="211"/>
        <v>1</v>
      </c>
      <c r="F1083" s="7">
        <f t="shared" si="212"/>
        <v>3</v>
      </c>
      <c r="G1083" s="1">
        <f t="shared" si="207"/>
        <v>39</v>
      </c>
      <c r="H1083" s="2">
        <f t="shared" si="208"/>
        <v>0.30708661417322836</v>
      </c>
      <c r="I1083" s="8"/>
      <c r="J1083" s="2">
        <f t="shared" si="213"/>
        <v>0.25984251968503935</v>
      </c>
      <c r="K1083" s="2">
        <f t="shared" si="214"/>
        <v>0.56692913385826771</v>
      </c>
      <c r="L1083" s="2">
        <f t="shared" si="215"/>
        <v>0.15748031496062992</v>
      </c>
      <c r="M1083" s="2">
        <f t="shared" si="216"/>
        <v>1.574803149606302E-2</v>
      </c>
      <c r="N1083" s="1">
        <v>33</v>
      </c>
      <c r="O1083" s="1">
        <v>72</v>
      </c>
      <c r="P1083" s="1">
        <v>20</v>
      </c>
      <c r="Q1083" s="1"/>
      <c r="R1083" s="1">
        <v>0</v>
      </c>
      <c r="S1083" s="68">
        <v>2</v>
      </c>
      <c r="T1083" s="1"/>
      <c r="U1083" s="1"/>
      <c r="V1083" s="1"/>
      <c r="W1083" s="1"/>
      <c r="X1083" s="1"/>
      <c r="Y1083" s="1"/>
      <c r="Z1083" s="1"/>
      <c r="AA1083" s="1"/>
      <c r="AB1083" s="1"/>
      <c r="AG1083" t="str">
        <f t="shared" si="205"/>
        <v>Chatham</v>
      </c>
      <c r="AH1083" t="s">
        <v>2017</v>
      </c>
      <c r="AI1083">
        <v>1</v>
      </c>
      <c r="AJ1083" s="7"/>
      <c r="AK1083" s="130">
        <v>33</v>
      </c>
      <c r="AL1083" s="131">
        <v>3</v>
      </c>
      <c r="AM1083" s="131">
        <v>20</v>
      </c>
      <c r="AN1083" s="133">
        <v>11780</v>
      </c>
      <c r="AO1083">
        <f t="shared" si="209"/>
        <v>33003</v>
      </c>
      <c r="AP1083" t="s">
        <v>1579</v>
      </c>
    </row>
    <row r="1084" spans="1:42" hidden="1" outlineLevel="1" x14ac:dyDescent="0.2">
      <c r="A1084" t="s">
        <v>2180</v>
      </c>
      <c r="B1084" s="10" t="s">
        <v>437</v>
      </c>
      <c r="C1084" s="1">
        <f t="shared" si="217"/>
        <v>1499</v>
      </c>
      <c r="D1084" s="7">
        <f t="shared" si="210"/>
        <v>2</v>
      </c>
      <c r="E1084" s="7">
        <f t="shared" si="211"/>
        <v>1</v>
      </c>
      <c r="F1084" s="7">
        <f t="shared" si="212"/>
        <v>3</v>
      </c>
      <c r="G1084" s="1">
        <f t="shared" si="207"/>
        <v>246</v>
      </c>
      <c r="H1084" s="2">
        <f t="shared" si="208"/>
        <v>0.16410940627084722</v>
      </c>
      <c r="I1084" s="8"/>
      <c r="J1084" s="2">
        <f t="shared" si="213"/>
        <v>0.36224149432955305</v>
      </c>
      <c r="K1084" s="2">
        <f t="shared" si="214"/>
        <v>0.52635090060040024</v>
      </c>
      <c r="L1084" s="2">
        <f t="shared" si="215"/>
        <v>9.8065376917945299E-2</v>
      </c>
      <c r="M1084" s="2">
        <f t="shared" si="216"/>
        <v>1.3342228152101357E-2</v>
      </c>
      <c r="N1084" s="1">
        <v>543</v>
      </c>
      <c r="O1084" s="1">
        <v>789</v>
      </c>
      <c r="P1084" s="1">
        <v>147</v>
      </c>
      <c r="Q1084" s="1"/>
      <c r="R1084" s="1">
        <v>15</v>
      </c>
      <c r="S1084" s="68">
        <v>5</v>
      </c>
      <c r="U1084" s="1"/>
      <c r="V1084" s="1"/>
      <c r="W1084" s="1"/>
      <c r="X1084" s="1"/>
      <c r="Y1084" s="1"/>
      <c r="Z1084" s="1"/>
      <c r="AA1084" s="1"/>
      <c r="AB1084" s="1"/>
      <c r="AG1084" t="str">
        <f t="shared" ref="AG1084:AG1142" si="218">A1084</f>
        <v>Chester</v>
      </c>
      <c r="AH1084" t="s">
        <v>1912</v>
      </c>
      <c r="AI1084">
        <v>1</v>
      </c>
      <c r="AJ1084" s="7"/>
      <c r="AK1084" s="130">
        <v>33</v>
      </c>
      <c r="AL1084" s="131">
        <v>15</v>
      </c>
      <c r="AM1084" s="131">
        <v>25</v>
      </c>
      <c r="AN1084" s="133">
        <v>12100</v>
      </c>
      <c r="AO1084">
        <f t="shared" si="209"/>
        <v>33015</v>
      </c>
      <c r="AP1084" t="s">
        <v>1579</v>
      </c>
    </row>
    <row r="1085" spans="1:42" hidden="1" outlineLevel="1" x14ac:dyDescent="0.2">
      <c r="A1085" t="s">
        <v>384</v>
      </c>
      <c r="B1085" s="10" t="s">
        <v>437</v>
      </c>
      <c r="C1085" s="1">
        <f t="shared" si="217"/>
        <v>1578</v>
      </c>
      <c r="D1085" s="7">
        <f t="shared" si="210"/>
        <v>1</v>
      </c>
      <c r="E1085" s="7">
        <f t="shared" si="211"/>
        <v>2</v>
      </c>
      <c r="F1085" s="7">
        <f t="shared" si="212"/>
        <v>3</v>
      </c>
      <c r="G1085" s="1">
        <f t="shared" si="207"/>
        <v>194</v>
      </c>
      <c r="H1085" s="2">
        <f t="shared" si="208"/>
        <v>0.12294043092522181</v>
      </c>
      <c r="I1085" s="8"/>
      <c r="J1085" s="2">
        <f t="shared" si="213"/>
        <v>0.50950570342205326</v>
      </c>
      <c r="K1085" s="2">
        <f t="shared" si="214"/>
        <v>0.38656527249683142</v>
      </c>
      <c r="L1085" s="2">
        <f t="shared" si="215"/>
        <v>9.5057034220532313E-2</v>
      </c>
      <c r="M1085" s="2">
        <f t="shared" si="216"/>
        <v>8.8719898605830044E-3</v>
      </c>
      <c r="N1085" s="1">
        <v>804</v>
      </c>
      <c r="O1085" s="1">
        <v>610</v>
      </c>
      <c r="P1085" s="1">
        <v>150</v>
      </c>
      <c r="Q1085" s="1"/>
      <c r="R1085" s="1">
        <v>9</v>
      </c>
      <c r="S1085" s="68">
        <v>5</v>
      </c>
      <c r="T1085" s="1"/>
      <c r="U1085" s="1"/>
      <c r="V1085" s="1"/>
      <c r="W1085" s="1"/>
      <c r="X1085" s="1"/>
      <c r="Y1085" s="1"/>
      <c r="Z1085" s="1"/>
      <c r="AA1085" s="1"/>
      <c r="AB1085" s="1"/>
      <c r="AG1085" t="str">
        <f t="shared" si="218"/>
        <v>Chesterfield</v>
      </c>
      <c r="AH1085" t="s">
        <v>228</v>
      </c>
      <c r="AI1085">
        <v>2</v>
      </c>
      <c r="AJ1085" s="7"/>
      <c r="AK1085" s="130">
        <v>33</v>
      </c>
      <c r="AL1085" s="131">
        <v>5</v>
      </c>
      <c r="AM1085" s="131">
        <v>10</v>
      </c>
      <c r="AN1085" s="133">
        <v>12260</v>
      </c>
      <c r="AO1085">
        <f t="shared" si="209"/>
        <v>33005</v>
      </c>
      <c r="AP1085" t="s">
        <v>1579</v>
      </c>
    </row>
    <row r="1086" spans="1:42" hidden="1" outlineLevel="1" x14ac:dyDescent="0.2">
      <c r="A1086" t="s">
        <v>133</v>
      </c>
      <c r="B1086" s="10" t="s">
        <v>437</v>
      </c>
      <c r="C1086" s="1">
        <f t="shared" si="217"/>
        <v>946</v>
      </c>
      <c r="D1086" s="7">
        <f t="shared" si="210"/>
        <v>1</v>
      </c>
      <c r="E1086" s="7">
        <f t="shared" si="211"/>
        <v>2</v>
      </c>
      <c r="F1086" s="7">
        <f t="shared" si="212"/>
        <v>3</v>
      </c>
      <c r="G1086" s="1">
        <f t="shared" si="207"/>
        <v>108</v>
      </c>
      <c r="H1086" s="2">
        <f t="shared" si="208"/>
        <v>0.11416490486257928</v>
      </c>
      <c r="I1086" s="8"/>
      <c r="J1086" s="2">
        <f t="shared" si="213"/>
        <v>0.4904862579281184</v>
      </c>
      <c r="K1086" s="2">
        <f t="shared" si="214"/>
        <v>0.3763213530655391</v>
      </c>
      <c r="L1086" s="2">
        <f t="shared" si="215"/>
        <v>0.12050739957716702</v>
      </c>
      <c r="M1086" s="2">
        <f t="shared" si="216"/>
        <v>1.2684989429175481E-2</v>
      </c>
      <c r="N1086" s="1">
        <v>464</v>
      </c>
      <c r="O1086" s="1">
        <v>356</v>
      </c>
      <c r="P1086" s="1">
        <v>114</v>
      </c>
      <c r="Q1086" s="1"/>
      <c r="R1086" s="1">
        <v>8</v>
      </c>
      <c r="S1086" s="68">
        <v>4</v>
      </c>
      <c r="T1086" s="1"/>
      <c r="U1086" s="1"/>
      <c r="V1086" s="1"/>
      <c r="W1086" s="1"/>
      <c r="X1086" s="1"/>
      <c r="Y1086" s="1"/>
      <c r="Z1086" s="1"/>
      <c r="AA1086" s="1"/>
      <c r="AB1086" s="1"/>
      <c r="AG1086" t="str">
        <f t="shared" si="218"/>
        <v>Chichester</v>
      </c>
      <c r="AH1086" t="s">
        <v>3028</v>
      </c>
      <c r="AI1086">
        <v>2</v>
      </c>
      <c r="AJ1086" s="7"/>
      <c r="AK1086" s="130">
        <v>33</v>
      </c>
      <c r="AL1086" s="131">
        <v>13</v>
      </c>
      <c r="AM1086" s="131">
        <v>35</v>
      </c>
      <c r="AN1086" s="133">
        <v>12420</v>
      </c>
      <c r="AO1086">
        <f t="shared" si="209"/>
        <v>33013</v>
      </c>
      <c r="AP1086" t="s">
        <v>1579</v>
      </c>
    </row>
    <row r="1087" spans="1:42" hidden="1" outlineLevel="1" x14ac:dyDescent="0.2">
      <c r="A1087" t="s">
        <v>1328</v>
      </c>
      <c r="B1087" s="10" t="s">
        <v>437</v>
      </c>
      <c r="C1087" s="1">
        <f t="shared" si="217"/>
        <v>4934</v>
      </c>
      <c r="D1087" s="7">
        <f t="shared" si="210"/>
        <v>1</v>
      </c>
      <c r="E1087" s="7">
        <f t="shared" si="211"/>
        <v>2</v>
      </c>
      <c r="F1087" s="7">
        <f t="shared" si="212"/>
        <v>3</v>
      </c>
      <c r="G1087" s="1">
        <f t="shared" si="207"/>
        <v>968</v>
      </c>
      <c r="H1087" s="2">
        <f t="shared" si="208"/>
        <v>0.19618970409404135</v>
      </c>
      <c r="I1087" s="8"/>
      <c r="J1087" s="2">
        <f t="shared" si="213"/>
        <v>0.53952168625861374</v>
      </c>
      <c r="K1087" s="2">
        <f t="shared" si="214"/>
        <v>0.34333198216457234</v>
      </c>
      <c r="L1087" s="2">
        <f t="shared" si="215"/>
        <v>0.10498581272800973</v>
      </c>
      <c r="M1087" s="2">
        <f t="shared" si="216"/>
        <v>1.2160518848804189E-2</v>
      </c>
      <c r="N1087" s="1">
        <v>2662</v>
      </c>
      <c r="O1087" s="1">
        <v>1694</v>
      </c>
      <c r="P1087" s="1">
        <v>518</v>
      </c>
      <c r="R1087">
        <v>38</v>
      </c>
      <c r="S1087" s="10">
        <v>22</v>
      </c>
      <c r="U1087" s="1"/>
      <c r="V1087" s="1"/>
      <c r="W1087" s="1"/>
      <c r="X1087" s="1"/>
      <c r="Y1087" s="1"/>
      <c r="Z1087" s="1"/>
      <c r="AA1087" s="1"/>
      <c r="AB1087" s="1"/>
      <c r="AG1087" t="str">
        <f t="shared" si="218"/>
        <v>Claremont</v>
      </c>
      <c r="AH1087" t="s">
        <v>2853</v>
      </c>
      <c r="AI1087">
        <v>2</v>
      </c>
      <c r="AJ1087" s="7"/>
      <c r="AK1087" s="130">
        <v>33</v>
      </c>
      <c r="AL1087" s="131">
        <v>19</v>
      </c>
      <c r="AM1087" s="131">
        <v>15</v>
      </c>
      <c r="AN1087" s="133">
        <v>12900</v>
      </c>
      <c r="AO1087">
        <f t="shared" si="209"/>
        <v>33019</v>
      </c>
      <c r="AP1087" t="s">
        <v>2331</v>
      </c>
    </row>
    <row r="1088" spans="1:42" hidden="1" outlineLevel="1" x14ac:dyDescent="0.2">
      <c r="A1088" t="s">
        <v>1380</v>
      </c>
      <c r="B1088" s="10" t="s">
        <v>437</v>
      </c>
      <c r="C1088" s="1">
        <f t="shared" si="217"/>
        <v>115</v>
      </c>
      <c r="D1088" s="7">
        <f t="shared" si="210"/>
        <v>2</v>
      </c>
      <c r="E1088" s="7">
        <f t="shared" si="211"/>
        <v>1</v>
      </c>
      <c r="F1088" s="7">
        <f t="shared" si="212"/>
        <v>3</v>
      </c>
      <c r="G1088" s="1">
        <f t="shared" si="207"/>
        <v>11</v>
      </c>
      <c r="H1088" s="2">
        <f t="shared" si="208"/>
        <v>9.5652173913043481E-2</v>
      </c>
      <c r="I1088" s="8"/>
      <c r="J1088" s="2">
        <f t="shared" si="213"/>
        <v>0.36521739130434783</v>
      </c>
      <c r="K1088" s="2">
        <f t="shared" si="214"/>
        <v>0.46086956521739131</v>
      </c>
      <c r="L1088" s="2">
        <f t="shared" si="215"/>
        <v>0.16521739130434782</v>
      </c>
      <c r="M1088" s="2">
        <f t="shared" si="216"/>
        <v>8.6956521739130488E-3</v>
      </c>
      <c r="N1088" s="1">
        <v>42</v>
      </c>
      <c r="O1088" s="1">
        <v>53</v>
      </c>
      <c r="P1088" s="1">
        <v>19</v>
      </c>
      <c r="Q1088" s="1"/>
      <c r="R1088" s="1">
        <v>1</v>
      </c>
      <c r="S1088" s="68">
        <v>0</v>
      </c>
      <c r="T1088" s="1"/>
      <c r="U1088" s="1"/>
      <c r="V1088" s="1"/>
      <c r="W1088" s="1"/>
      <c r="X1088" s="1"/>
      <c r="Y1088" s="1"/>
      <c r="Z1088" s="1"/>
      <c r="AA1088" s="1"/>
      <c r="AB1088" s="1"/>
      <c r="AG1088" t="str">
        <f t="shared" si="218"/>
        <v>Clarksville</v>
      </c>
      <c r="AH1088" t="s">
        <v>2167</v>
      </c>
      <c r="AI1088">
        <v>2</v>
      </c>
      <c r="AJ1088" s="7"/>
      <c r="AK1088" s="130">
        <v>33</v>
      </c>
      <c r="AL1088" s="131">
        <v>7</v>
      </c>
      <c r="AM1088" s="131">
        <v>40</v>
      </c>
      <c r="AN1088" s="133">
        <v>13220</v>
      </c>
      <c r="AO1088">
        <f t="shared" si="209"/>
        <v>33007</v>
      </c>
      <c r="AP1088" t="s">
        <v>1579</v>
      </c>
    </row>
    <row r="1089" spans="1:42" hidden="1" outlineLevel="1" x14ac:dyDescent="0.2">
      <c r="A1089" t="s">
        <v>2850</v>
      </c>
      <c r="B1089" s="10" t="s">
        <v>437</v>
      </c>
      <c r="C1089" s="1">
        <f t="shared" si="217"/>
        <v>835</v>
      </c>
      <c r="D1089" s="7">
        <f t="shared" si="210"/>
        <v>2</v>
      </c>
      <c r="E1089" s="7">
        <f t="shared" si="211"/>
        <v>1</v>
      </c>
      <c r="F1089" s="7">
        <f t="shared" si="212"/>
        <v>3</v>
      </c>
      <c r="G1089" s="1">
        <f t="shared" si="207"/>
        <v>65</v>
      </c>
      <c r="H1089" s="2">
        <f t="shared" si="208"/>
        <v>7.7844311377245512E-2</v>
      </c>
      <c r="I1089" s="8"/>
      <c r="J1089" s="2">
        <f t="shared" si="213"/>
        <v>0.3724550898203593</v>
      </c>
      <c r="K1089" s="2">
        <f t="shared" si="214"/>
        <v>0.45029940119760481</v>
      </c>
      <c r="L1089" s="2">
        <f t="shared" si="215"/>
        <v>0.16766467065868262</v>
      </c>
      <c r="M1089" s="2">
        <f t="shared" si="216"/>
        <v>9.5808383233532135E-3</v>
      </c>
      <c r="N1089" s="1">
        <v>311</v>
      </c>
      <c r="O1089" s="1">
        <v>376</v>
      </c>
      <c r="P1089" s="1">
        <v>140</v>
      </c>
      <c r="Q1089" s="1"/>
      <c r="R1089" s="1">
        <v>5</v>
      </c>
      <c r="S1089" s="68">
        <v>3</v>
      </c>
      <c r="T1089" s="1"/>
      <c r="U1089" s="1"/>
      <c r="V1089" s="1"/>
      <c r="W1089" s="1"/>
      <c r="X1089" s="1"/>
      <c r="Y1089" s="1"/>
      <c r="Z1089" s="1"/>
      <c r="AA1089" s="1"/>
      <c r="AB1089" s="1"/>
      <c r="AG1089" t="str">
        <f t="shared" si="218"/>
        <v>Colebrook</v>
      </c>
      <c r="AH1089" t="s">
        <v>2167</v>
      </c>
      <c r="AI1089">
        <v>2</v>
      </c>
      <c r="AJ1089" s="7"/>
      <c r="AK1089" s="130">
        <v>33</v>
      </c>
      <c r="AL1089" s="131">
        <v>7</v>
      </c>
      <c r="AM1089" s="131">
        <v>45</v>
      </c>
      <c r="AN1089" s="133">
        <v>13780</v>
      </c>
      <c r="AO1089">
        <f t="shared" si="209"/>
        <v>33007</v>
      </c>
      <c r="AP1089" t="s">
        <v>1579</v>
      </c>
    </row>
    <row r="1090" spans="1:42" hidden="1" outlineLevel="1" x14ac:dyDescent="0.2">
      <c r="A1090" t="s">
        <v>601</v>
      </c>
      <c r="B1090" s="10" t="s">
        <v>437</v>
      </c>
      <c r="C1090" s="1">
        <f t="shared" si="217"/>
        <v>240</v>
      </c>
      <c r="D1090" s="7">
        <f t="shared" si="210"/>
        <v>2</v>
      </c>
      <c r="E1090" s="7">
        <f t="shared" si="211"/>
        <v>1</v>
      </c>
      <c r="F1090" s="7">
        <f t="shared" si="212"/>
        <v>3</v>
      </c>
      <c r="G1090" s="1">
        <f t="shared" si="207"/>
        <v>12</v>
      </c>
      <c r="H1090" s="2">
        <f t="shared" si="208"/>
        <v>0.05</v>
      </c>
      <c r="I1090" s="8"/>
      <c r="J1090" s="2">
        <f t="shared" si="213"/>
        <v>0.39166666666666666</v>
      </c>
      <c r="K1090" s="2">
        <f t="shared" si="214"/>
        <v>0.44166666666666665</v>
      </c>
      <c r="L1090" s="2">
        <f t="shared" si="215"/>
        <v>0.15416666666666667</v>
      </c>
      <c r="M1090" s="2">
        <f t="shared" si="216"/>
        <v>1.2500000000000067E-2</v>
      </c>
      <c r="N1090" s="1">
        <v>94</v>
      </c>
      <c r="O1090" s="1">
        <v>106</v>
      </c>
      <c r="P1090" s="1">
        <v>37</v>
      </c>
      <c r="Q1090" s="1"/>
      <c r="R1090" s="1">
        <v>2</v>
      </c>
      <c r="S1090" s="68">
        <v>1</v>
      </c>
      <c r="T1090" s="1"/>
      <c r="U1090" s="1"/>
      <c r="V1090" s="1"/>
      <c r="W1090" s="1"/>
      <c r="X1090" s="1"/>
      <c r="Y1090" s="1"/>
      <c r="Z1090" s="1"/>
      <c r="AA1090" s="1"/>
      <c r="AB1090" s="1"/>
      <c r="AG1090" t="str">
        <f t="shared" si="218"/>
        <v>Columbia</v>
      </c>
      <c r="AH1090" t="s">
        <v>2167</v>
      </c>
      <c r="AI1090">
        <v>2</v>
      </c>
      <c r="AJ1090" s="7"/>
      <c r="AK1090" s="130">
        <v>33</v>
      </c>
      <c r="AL1090" s="131">
        <v>7</v>
      </c>
      <c r="AM1090" s="131">
        <v>50</v>
      </c>
      <c r="AN1090" s="133">
        <v>13940</v>
      </c>
      <c r="AO1090">
        <f t="shared" si="209"/>
        <v>33007</v>
      </c>
      <c r="AP1090" t="s">
        <v>1579</v>
      </c>
    </row>
    <row r="1091" spans="1:42" hidden="1" outlineLevel="1" x14ac:dyDescent="0.2">
      <c r="A1091" t="s">
        <v>167</v>
      </c>
      <c r="B1091" s="10" t="s">
        <v>437</v>
      </c>
      <c r="C1091" s="1">
        <f t="shared" si="217"/>
        <v>16105</v>
      </c>
      <c r="D1091" s="7">
        <f t="shared" si="210"/>
        <v>1</v>
      </c>
      <c r="E1091" s="7">
        <f t="shared" si="211"/>
        <v>2</v>
      </c>
      <c r="F1091" s="7">
        <f t="shared" si="212"/>
        <v>3</v>
      </c>
      <c r="G1091" s="1">
        <f t="shared" si="207"/>
        <v>4637</v>
      </c>
      <c r="H1091" s="2">
        <f t="shared" si="208"/>
        <v>0.28792300527786402</v>
      </c>
      <c r="I1091" s="8"/>
      <c r="J1091" s="2">
        <f t="shared" si="213"/>
        <v>0.6034771809996895</v>
      </c>
      <c r="K1091" s="2">
        <f t="shared" si="214"/>
        <v>0.31555417572182554</v>
      </c>
      <c r="L1091" s="2">
        <f t="shared" si="215"/>
        <v>7.2275690779261104E-2</v>
      </c>
      <c r="M1091" s="2">
        <f t="shared" si="216"/>
        <v>8.6929524992238605E-3</v>
      </c>
      <c r="N1091" s="1">
        <v>9719</v>
      </c>
      <c r="O1091" s="1">
        <v>5082</v>
      </c>
      <c r="P1091" s="1">
        <v>1164</v>
      </c>
      <c r="Q1091" s="1"/>
      <c r="R1091" s="1">
        <v>121</v>
      </c>
      <c r="S1091" s="68">
        <v>19</v>
      </c>
      <c r="T1091" s="1"/>
      <c r="U1091" s="1"/>
      <c r="V1091" s="1"/>
      <c r="W1091" s="1"/>
      <c r="X1091" s="1"/>
      <c r="Y1091" s="1"/>
      <c r="Z1091" s="1"/>
      <c r="AA1091" s="1"/>
      <c r="AB1091" s="1"/>
      <c r="AG1091" t="str">
        <f t="shared" si="218"/>
        <v>Concord</v>
      </c>
      <c r="AH1091" t="s">
        <v>3028</v>
      </c>
      <c r="AI1091">
        <v>2</v>
      </c>
      <c r="AJ1091" s="7"/>
      <c r="AK1091" s="130">
        <v>33</v>
      </c>
      <c r="AL1091" s="131">
        <v>13</v>
      </c>
      <c r="AM1091" s="131">
        <v>40</v>
      </c>
      <c r="AN1091" s="133">
        <v>14200</v>
      </c>
      <c r="AO1091">
        <f t="shared" si="209"/>
        <v>33013</v>
      </c>
      <c r="AP1091" t="s">
        <v>2331</v>
      </c>
    </row>
    <row r="1092" spans="1:42" hidden="1" outlineLevel="1" x14ac:dyDescent="0.2">
      <c r="A1092" t="s">
        <v>782</v>
      </c>
      <c r="B1092" s="10" t="s">
        <v>437</v>
      </c>
      <c r="C1092" s="1">
        <f t="shared" si="217"/>
        <v>3640</v>
      </c>
      <c r="D1092" s="7">
        <f t="shared" si="210"/>
        <v>1</v>
      </c>
      <c r="E1092" s="7">
        <f t="shared" si="211"/>
        <v>2</v>
      </c>
      <c r="F1092" s="7">
        <f t="shared" si="212"/>
        <v>3</v>
      </c>
      <c r="G1092" s="1">
        <f t="shared" si="207"/>
        <v>482</v>
      </c>
      <c r="H1092" s="2">
        <f t="shared" si="208"/>
        <v>0.13241758241758242</v>
      </c>
      <c r="I1092" s="8"/>
      <c r="J1092" s="2">
        <f t="shared" si="213"/>
        <v>0.50329670329670328</v>
      </c>
      <c r="K1092" s="2">
        <f t="shared" si="214"/>
        <v>0.37087912087912089</v>
      </c>
      <c r="L1092" s="2">
        <f t="shared" si="215"/>
        <v>0.11813186813186813</v>
      </c>
      <c r="M1092" s="2">
        <f t="shared" si="216"/>
        <v>7.6923076923076927E-3</v>
      </c>
      <c r="N1092" s="1">
        <v>1832</v>
      </c>
      <c r="O1092" s="1">
        <v>1350</v>
      </c>
      <c r="P1092" s="1">
        <v>430</v>
      </c>
      <c r="Q1092" s="1"/>
      <c r="R1092" s="1">
        <v>23</v>
      </c>
      <c r="S1092" s="68">
        <v>5</v>
      </c>
      <c r="T1092" s="1"/>
      <c r="U1092" s="1"/>
      <c r="V1092" s="1"/>
      <c r="W1092" s="1"/>
      <c r="X1092" s="1"/>
      <c r="Y1092" s="1"/>
      <c r="Z1092" s="1"/>
      <c r="AA1092" s="1"/>
      <c r="AB1092" s="1"/>
      <c r="AG1092" t="str">
        <f t="shared" si="218"/>
        <v>Conway</v>
      </c>
      <c r="AH1092" t="s">
        <v>2017</v>
      </c>
      <c r="AI1092">
        <v>1</v>
      </c>
      <c r="AJ1092" s="7"/>
      <c r="AK1092" s="130">
        <v>33</v>
      </c>
      <c r="AL1092" s="131">
        <v>3</v>
      </c>
      <c r="AM1092" s="131">
        <v>25</v>
      </c>
      <c r="AN1092" s="133">
        <v>14660</v>
      </c>
      <c r="AO1092">
        <f t="shared" si="209"/>
        <v>33003</v>
      </c>
      <c r="AP1092" t="s">
        <v>1579</v>
      </c>
    </row>
    <row r="1093" spans="1:42" hidden="1" outlineLevel="1" x14ac:dyDescent="0.2">
      <c r="A1093" t="s">
        <v>637</v>
      </c>
      <c r="B1093" s="10" t="s">
        <v>437</v>
      </c>
      <c r="C1093" s="1">
        <f t="shared" si="217"/>
        <v>821</v>
      </c>
      <c r="D1093" s="7">
        <f t="shared" si="210"/>
        <v>1</v>
      </c>
      <c r="E1093" s="7">
        <f t="shared" si="211"/>
        <v>2</v>
      </c>
      <c r="F1093" s="7">
        <f t="shared" si="212"/>
        <v>3</v>
      </c>
      <c r="G1093" s="1">
        <f t="shared" si="207"/>
        <v>46</v>
      </c>
      <c r="H1093" s="2">
        <f t="shared" si="208"/>
        <v>5.6029232643118147E-2</v>
      </c>
      <c r="I1093" s="8"/>
      <c r="J1093" s="2">
        <f t="shared" si="213"/>
        <v>0.46528623629719856</v>
      </c>
      <c r="K1093" s="2">
        <f t="shared" si="214"/>
        <v>0.40925700365408041</v>
      </c>
      <c r="L1093" s="2">
        <f t="shared" si="215"/>
        <v>0.11449451887941535</v>
      </c>
      <c r="M1093" s="2">
        <f t="shared" si="216"/>
        <v>1.0962241169305678E-2</v>
      </c>
      <c r="N1093" s="1">
        <v>382</v>
      </c>
      <c r="O1093" s="1">
        <v>336</v>
      </c>
      <c r="P1093" s="1">
        <v>94</v>
      </c>
      <c r="R1093">
        <v>5</v>
      </c>
      <c r="S1093" s="10">
        <v>4</v>
      </c>
      <c r="U1093" s="1"/>
      <c r="V1093" s="1"/>
      <c r="W1093" s="1"/>
      <c r="X1093" s="1"/>
      <c r="Y1093" s="1"/>
      <c r="Z1093" s="1"/>
      <c r="AA1093" s="1"/>
      <c r="AB1093" s="1"/>
      <c r="AG1093" t="str">
        <f t="shared" si="218"/>
        <v>Cornish</v>
      </c>
      <c r="AH1093" t="s">
        <v>2853</v>
      </c>
      <c r="AI1093">
        <v>2</v>
      </c>
      <c r="AJ1093" s="7"/>
      <c r="AK1093" s="130">
        <v>33</v>
      </c>
      <c r="AL1093" s="131">
        <v>19</v>
      </c>
      <c r="AM1093" s="131">
        <v>20</v>
      </c>
      <c r="AN1093" s="133">
        <v>15060</v>
      </c>
      <c r="AO1093">
        <f t="shared" si="209"/>
        <v>33019</v>
      </c>
      <c r="AP1093" t="s">
        <v>1579</v>
      </c>
    </row>
    <row r="1094" spans="1:42" hidden="1" outlineLevel="1" x14ac:dyDescent="0.2">
      <c r="A1094" t="s">
        <v>1043</v>
      </c>
      <c r="B1094" s="10" t="s">
        <v>437</v>
      </c>
      <c r="C1094" s="1">
        <f t="shared" si="217"/>
        <v>282</v>
      </c>
      <c r="D1094" s="7">
        <f t="shared" si="210"/>
        <v>2</v>
      </c>
      <c r="E1094" s="7">
        <f t="shared" si="211"/>
        <v>1</v>
      </c>
      <c r="F1094" s="7">
        <f t="shared" si="212"/>
        <v>3</v>
      </c>
      <c r="G1094" s="1">
        <f t="shared" si="207"/>
        <v>58</v>
      </c>
      <c r="H1094" s="2">
        <f t="shared" si="208"/>
        <v>0.20567375886524822</v>
      </c>
      <c r="I1094" s="8"/>
      <c r="J1094" s="2">
        <f t="shared" si="213"/>
        <v>0.33687943262411346</v>
      </c>
      <c r="K1094" s="2">
        <f t="shared" si="214"/>
        <v>0.54255319148936165</v>
      </c>
      <c r="L1094" s="2">
        <f t="shared" si="215"/>
        <v>0.1099290780141844</v>
      </c>
      <c r="M1094" s="2">
        <f t="shared" si="216"/>
        <v>1.0638297872340483E-2</v>
      </c>
      <c r="N1094" s="1">
        <v>95</v>
      </c>
      <c r="O1094" s="1">
        <v>153</v>
      </c>
      <c r="P1094" s="1">
        <v>31</v>
      </c>
      <c r="R1094">
        <v>2</v>
      </c>
      <c r="S1094" s="10">
        <v>1</v>
      </c>
      <c r="U1094" s="1"/>
      <c r="V1094" s="1"/>
      <c r="W1094" s="1"/>
      <c r="X1094" s="1"/>
      <c r="Y1094" s="1"/>
      <c r="Z1094" s="1"/>
      <c r="AA1094" s="1"/>
      <c r="AB1094" s="1"/>
      <c r="AG1094" t="str">
        <f t="shared" si="218"/>
        <v>Croydon</v>
      </c>
      <c r="AH1094" t="s">
        <v>2853</v>
      </c>
      <c r="AI1094">
        <v>2</v>
      </c>
      <c r="AJ1094" s="7"/>
      <c r="AK1094" s="130">
        <v>33</v>
      </c>
      <c r="AL1094" s="131">
        <v>19</v>
      </c>
      <c r="AM1094" s="131">
        <v>25</v>
      </c>
      <c r="AN1094" s="133">
        <v>16340</v>
      </c>
      <c r="AO1094">
        <f t="shared" si="209"/>
        <v>33019</v>
      </c>
      <c r="AP1094" t="s">
        <v>1579</v>
      </c>
    </row>
    <row r="1095" spans="1:42" hidden="1" outlineLevel="1" x14ac:dyDescent="0.2">
      <c r="A1095" t="s">
        <v>2222</v>
      </c>
      <c r="B1095" s="10" t="s">
        <v>437</v>
      </c>
      <c r="C1095" s="1">
        <f t="shared" si="217"/>
        <v>376</v>
      </c>
      <c r="D1095" s="7">
        <f t="shared" si="210"/>
        <v>1</v>
      </c>
      <c r="E1095" s="7">
        <f t="shared" si="211"/>
        <v>2</v>
      </c>
      <c r="F1095" s="7">
        <f t="shared" si="212"/>
        <v>3</v>
      </c>
      <c r="G1095" s="1">
        <f t="shared" si="207"/>
        <v>21</v>
      </c>
      <c r="H1095" s="2">
        <f t="shared" si="208"/>
        <v>5.5851063829787231E-2</v>
      </c>
      <c r="I1095" s="8"/>
      <c r="J1095" s="2">
        <f t="shared" si="213"/>
        <v>0.43617021276595747</v>
      </c>
      <c r="K1095" s="2">
        <f t="shared" si="214"/>
        <v>0.38031914893617019</v>
      </c>
      <c r="L1095" s="2">
        <f t="shared" si="215"/>
        <v>0.17553191489361702</v>
      </c>
      <c r="M1095" s="2">
        <f t="shared" si="216"/>
        <v>7.9787234042553168E-3</v>
      </c>
      <c r="N1095" s="1">
        <v>164</v>
      </c>
      <c r="O1095" s="1">
        <v>143</v>
      </c>
      <c r="P1095" s="1">
        <v>66</v>
      </c>
      <c r="Q1095" s="1"/>
      <c r="R1095" s="1">
        <v>1</v>
      </c>
      <c r="S1095" s="68">
        <v>2</v>
      </c>
      <c r="T1095" s="1"/>
      <c r="U1095" s="1"/>
      <c r="V1095" s="1"/>
      <c r="W1095" s="1"/>
      <c r="X1095" s="1"/>
      <c r="Y1095" s="1"/>
      <c r="Z1095" s="1"/>
      <c r="AA1095" s="1"/>
      <c r="AB1095" s="1"/>
      <c r="AG1095" t="str">
        <f t="shared" si="218"/>
        <v>Dalton</v>
      </c>
      <c r="AH1095" t="s">
        <v>2167</v>
      </c>
      <c r="AI1095">
        <v>2</v>
      </c>
      <c r="AJ1095" s="7"/>
      <c r="AK1095" s="130">
        <v>33</v>
      </c>
      <c r="AL1095" s="131">
        <v>7</v>
      </c>
      <c r="AM1095" s="131">
        <v>65</v>
      </c>
      <c r="AN1095" s="133">
        <v>16820</v>
      </c>
      <c r="AO1095">
        <f t="shared" si="209"/>
        <v>33007</v>
      </c>
      <c r="AP1095" t="s">
        <v>1579</v>
      </c>
    </row>
    <row r="1096" spans="1:42" hidden="1" outlineLevel="1" x14ac:dyDescent="0.2">
      <c r="A1096" t="s">
        <v>1065</v>
      </c>
      <c r="B1096" s="10" t="s">
        <v>437</v>
      </c>
      <c r="C1096" s="1">
        <f t="shared" si="217"/>
        <v>449</v>
      </c>
      <c r="D1096" s="7">
        <f t="shared" si="210"/>
        <v>2</v>
      </c>
      <c r="E1096" s="7">
        <f t="shared" si="211"/>
        <v>1</v>
      </c>
      <c r="F1096" s="7">
        <f t="shared" si="212"/>
        <v>3</v>
      </c>
      <c r="G1096" s="1">
        <f t="shared" si="207"/>
        <v>6</v>
      </c>
      <c r="H1096" s="2">
        <f t="shared" si="208"/>
        <v>1.3363028953229399E-2</v>
      </c>
      <c r="I1096" s="8"/>
      <c r="J1096" s="2">
        <f t="shared" si="213"/>
        <v>0.43652561247216037</v>
      </c>
      <c r="K1096" s="2">
        <f t="shared" si="214"/>
        <v>0.44988864142538976</v>
      </c>
      <c r="L1096" s="2">
        <f t="shared" si="215"/>
        <v>0.10022271714922049</v>
      </c>
      <c r="M1096" s="2">
        <f t="shared" si="216"/>
        <v>1.3363028953229383E-2</v>
      </c>
      <c r="N1096" s="1">
        <v>196</v>
      </c>
      <c r="O1096" s="1">
        <v>202</v>
      </c>
      <c r="P1096" s="1">
        <v>45</v>
      </c>
      <c r="Q1096" s="1"/>
      <c r="R1096" s="1">
        <v>4</v>
      </c>
      <c r="S1096" s="68">
        <v>2</v>
      </c>
      <c r="T1096" s="1"/>
      <c r="U1096" s="1"/>
      <c r="V1096" s="1"/>
      <c r="W1096" s="1"/>
      <c r="X1096" s="1"/>
      <c r="Y1096" s="1"/>
      <c r="Z1096" s="1"/>
      <c r="AA1096" s="1"/>
      <c r="AB1096" s="1"/>
      <c r="AG1096" t="str">
        <f t="shared" si="218"/>
        <v>Danbury</v>
      </c>
      <c r="AH1096" t="s">
        <v>3028</v>
      </c>
      <c r="AI1096">
        <v>2</v>
      </c>
      <c r="AJ1096" s="7"/>
      <c r="AK1096" s="130">
        <v>33</v>
      </c>
      <c r="AL1096" s="131">
        <v>13</v>
      </c>
      <c r="AM1096" s="131">
        <v>45</v>
      </c>
      <c r="AN1096" s="133">
        <v>16980</v>
      </c>
      <c r="AO1096">
        <f t="shared" si="209"/>
        <v>33013</v>
      </c>
      <c r="AP1096" t="s">
        <v>1579</v>
      </c>
    </row>
    <row r="1097" spans="1:42" hidden="1" outlineLevel="1" x14ac:dyDescent="0.2">
      <c r="A1097" t="s">
        <v>176</v>
      </c>
      <c r="B1097" s="10" t="s">
        <v>437</v>
      </c>
      <c r="C1097" s="1">
        <f t="shared" si="217"/>
        <v>1242</v>
      </c>
      <c r="D1097" s="7">
        <f t="shared" si="210"/>
        <v>1</v>
      </c>
      <c r="E1097" s="7">
        <f t="shared" si="211"/>
        <v>2</v>
      </c>
      <c r="F1097" s="7">
        <f t="shared" si="212"/>
        <v>3</v>
      </c>
      <c r="G1097" s="1">
        <f t="shared" si="207"/>
        <v>49</v>
      </c>
      <c r="H1097" s="2">
        <f t="shared" si="208"/>
        <v>3.9452495974235106E-2</v>
      </c>
      <c r="I1097" s="8"/>
      <c r="J1097" s="2">
        <f t="shared" si="213"/>
        <v>0.43236714975845408</v>
      </c>
      <c r="K1097" s="2">
        <f t="shared" si="214"/>
        <v>0.39291465378421903</v>
      </c>
      <c r="L1097" s="2">
        <f t="shared" si="215"/>
        <v>0.15458937198067632</v>
      </c>
      <c r="M1097" s="2">
        <f t="shared" si="216"/>
        <v>2.0128824476650625E-2</v>
      </c>
      <c r="N1097" s="1">
        <v>537</v>
      </c>
      <c r="O1097" s="1">
        <v>488</v>
      </c>
      <c r="P1097" s="1">
        <v>192</v>
      </c>
      <c r="R1097">
        <v>20</v>
      </c>
      <c r="S1097" s="10">
        <v>5</v>
      </c>
      <c r="U1097" s="1"/>
      <c r="V1097" s="1"/>
      <c r="W1097" s="1"/>
      <c r="X1097" s="1"/>
      <c r="Y1097" s="1"/>
      <c r="Z1097" s="1"/>
      <c r="AA1097" s="1"/>
      <c r="AB1097" s="1"/>
      <c r="AG1097" t="str">
        <f t="shared" si="218"/>
        <v>Danville</v>
      </c>
      <c r="AH1097" t="s">
        <v>1912</v>
      </c>
      <c r="AI1097">
        <v>1</v>
      </c>
      <c r="AJ1097" s="7"/>
      <c r="AK1097" s="130">
        <v>33</v>
      </c>
      <c r="AL1097" s="131">
        <v>15</v>
      </c>
      <c r="AM1097" s="131">
        <v>30</v>
      </c>
      <c r="AN1097" s="133">
        <v>17140</v>
      </c>
      <c r="AO1097">
        <f t="shared" si="209"/>
        <v>33015</v>
      </c>
      <c r="AP1097" t="s">
        <v>1579</v>
      </c>
    </row>
    <row r="1098" spans="1:42" hidden="1" outlineLevel="1" x14ac:dyDescent="0.2">
      <c r="A1098" t="s">
        <v>51</v>
      </c>
      <c r="B1098" s="10" t="s">
        <v>437</v>
      </c>
      <c r="C1098" s="1">
        <f t="shared" si="217"/>
        <v>1590</v>
      </c>
      <c r="D1098" s="7">
        <f t="shared" si="210"/>
        <v>2</v>
      </c>
      <c r="E1098" s="7">
        <f t="shared" si="211"/>
        <v>1</v>
      </c>
      <c r="F1098" s="7">
        <f t="shared" si="212"/>
        <v>3</v>
      </c>
      <c r="G1098" s="1">
        <f t="shared" si="207"/>
        <v>3</v>
      </c>
      <c r="H1098" s="2">
        <f t="shared" si="208"/>
        <v>1.8867924528301887E-3</v>
      </c>
      <c r="I1098" s="8"/>
      <c r="J1098" s="2">
        <f t="shared" si="213"/>
        <v>0.43522012578616354</v>
      </c>
      <c r="K1098" s="2">
        <f t="shared" si="214"/>
        <v>0.43710691823899372</v>
      </c>
      <c r="L1098" s="2">
        <f t="shared" si="215"/>
        <v>0.10943396226415095</v>
      </c>
      <c r="M1098" s="2">
        <f t="shared" si="216"/>
        <v>1.8238993710691792E-2</v>
      </c>
      <c r="N1098" s="1">
        <v>692</v>
      </c>
      <c r="O1098" s="1">
        <v>695</v>
      </c>
      <c r="P1098" s="1">
        <v>174</v>
      </c>
      <c r="R1098">
        <v>26</v>
      </c>
      <c r="S1098" s="10">
        <v>3</v>
      </c>
      <c r="U1098" s="1"/>
      <c r="V1098" s="1"/>
      <c r="W1098" s="1"/>
      <c r="X1098" s="1"/>
      <c r="Y1098" s="1"/>
      <c r="Z1098" s="1"/>
      <c r="AA1098" s="1"/>
      <c r="AB1098" s="1"/>
      <c r="AG1098" t="str">
        <f t="shared" si="218"/>
        <v>Deerfield</v>
      </c>
      <c r="AH1098" t="s">
        <v>1912</v>
      </c>
      <c r="AI1098">
        <v>1</v>
      </c>
      <c r="AJ1098" s="7"/>
      <c r="AK1098" s="130">
        <v>33</v>
      </c>
      <c r="AL1098" s="131">
        <v>15</v>
      </c>
      <c r="AM1098" s="131">
        <v>35</v>
      </c>
      <c r="AN1098" s="133">
        <v>17460</v>
      </c>
      <c r="AO1098">
        <f t="shared" si="209"/>
        <v>33015</v>
      </c>
      <c r="AP1098" t="s">
        <v>1579</v>
      </c>
    </row>
    <row r="1099" spans="1:42" hidden="1" outlineLevel="1" x14ac:dyDescent="0.2">
      <c r="A1099" t="s">
        <v>1329</v>
      </c>
      <c r="B1099" s="10" t="s">
        <v>437</v>
      </c>
      <c r="C1099" s="1">
        <f t="shared" si="217"/>
        <v>735</v>
      </c>
      <c r="D1099" s="7">
        <f t="shared" si="210"/>
        <v>1</v>
      </c>
      <c r="E1099" s="7">
        <f t="shared" si="211"/>
        <v>1</v>
      </c>
      <c r="F1099" s="7">
        <f t="shared" si="212"/>
        <v>3</v>
      </c>
      <c r="G1099" s="1">
        <f t="shared" si="207"/>
        <v>0</v>
      </c>
      <c r="H1099" s="2">
        <f t="shared" si="208"/>
        <v>0</v>
      </c>
      <c r="I1099" s="8"/>
      <c r="J1099" s="2">
        <f t="shared" si="213"/>
        <v>0.43401360544217688</v>
      </c>
      <c r="K1099" s="2">
        <f t="shared" si="214"/>
        <v>0.43401360544217688</v>
      </c>
      <c r="L1099" s="2">
        <f t="shared" si="215"/>
        <v>0.10612244897959183</v>
      </c>
      <c r="M1099" s="2">
        <f t="shared" si="216"/>
        <v>2.5850340136054473E-2</v>
      </c>
      <c r="N1099" s="1">
        <v>319</v>
      </c>
      <c r="O1099" s="1">
        <v>319</v>
      </c>
      <c r="P1099" s="1">
        <v>78</v>
      </c>
      <c r="Q1099" s="1"/>
      <c r="R1099" s="1">
        <v>15</v>
      </c>
      <c r="S1099" s="68">
        <v>4</v>
      </c>
      <c r="T1099" s="1"/>
      <c r="U1099" s="1"/>
      <c r="V1099" s="1"/>
      <c r="W1099" s="1"/>
      <c r="X1099" s="1"/>
      <c r="Y1099" s="1"/>
      <c r="Z1099" s="1"/>
      <c r="AA1099" s="1"/>
      <c r="AB1099" s="1"/>
      <c r="AG1099" t="str">
        <f t="shared" si="218"/>
        <v>Deering</v>
      </c>
      <c r="AH1099" t="s">
        <v>2470</v>
      </c>
      <c r="AI1099">
        <v>2</v>
      </c>
      <c r="AJ1099" s="7"/>
      <c r="AK1099" s="130">
        <v>33</v>
      </c>
      <c r="AL1099" s="131">
        <v>11</v>
      </c>
      <c r="AM1099" s="131">
        <v>30</v>
      </c>
      <c r="AN1099" s="133">
        <v>17780</v>
      </c>
      <c r="AO1099">
        <f t="shared" si="209"/>
        <v>33011</v>
      </c>
      <c r="AP1099" t="s">
        <v>1579</v>
      </c>
    </row>
    <row r="1100" spans="1:42" hidden="1" outlineLevel="1" x14ac:dyDescent="0.2">
      <c r="A1100" t="s">
        <v>1330</v>
      </c>
      <c r="B1100" s="10" t="s">
        <v>437</v>
      </c>
      <c r="C1100" s="1">
        <f t="shared" si="217"/>
        <v>10541</v>
      </c>
      <c r="D1100" s="7">
        <f t="shared" si="210"/>
        <v>1</v>
      </c>
      <c r="E1100" s="7">
        <f t="shared" si="211"/>
        <v>2</v>
      </c>
      <c r="F1100" s="7">
        <f t="shared" si="212"/>
        <v>3</v>
      </c>
      <c r="G1100" s="1">
        <f t="shared" si="207"/>
        <v>311</v>
      </c>
      <c r="H1100" s="2">
        <f t="shared" si="208"/>
        <v>2.9503842140214401E-2</v>
      </c>
      <c r="I1100" s="8"/>
      <c r="J1100" s="2">
        <f t="shared" si="213"/>
        <v>0.45669291338582679</v>
      </c>
      <c r="K1100" s="2">
        <f t="shared" si="214"/>
        <v>0.4271890712456124</v>
      </c>
      <c r="L1100" s="2">
        <f t="shared" si="215"/>
        <v>0.1027416753628688</v>
      </c>
      <c r="M1100" s="2">
        <f t="shared" si="216"/>
        <v>1.3376340005691961E-2</v>
      </c>
      <c r="N1100" s="1">
        <v>4814</v>
      </c>
      <c r="O1100" s="1">
        <v>4503</v>
      </c>
      <c r="P1100" s="1">
        <v>1083</v>
      </c>
      <c r="R1100">
        <v>103</v>
      </c>
      <c r="S1100" s="10">
        <v>38</v>
      </c>
      <c r="U1100" s="1"/>
      <c r="V1100" s="1"/>
      <c r="W1100" s="1"/>
      <c r="X1100" s="1"/>
      <c r="Y1100" s="1"/>
      <c r="Z1100" s="1"/>
      <c r="AA1100" s="1"/>
      <c r="AB1100" s="1"/>
      <c r="AG1100" t="str">
        <f t="shared" si="218"/>
        <v>Derry</v>
      </c>
      <c r="AH1100" t="s">
        <v>1912</v>
      </c>
      <c r="AI1100">
        <v>1</v>
      </c>
      <c r="AJ1100" s="7"/>
      <c r="AK1100" s="130">
        <v>33</v>
      </c>
      <c r="AL1100" s="131">
        <v>15</v>
      </c>
      <c r="AM1100" s="131">
        <v>40</v>
      </c>
      <c r="AN1100" s="133">
        <v>17940</v>
      </c>
      <c r="AO1100">
        <f t="shared" si="209"/>
        <v>33015</v>
      </c>
      <c r="AP1100" t="s">
        <v>1579</v>
      </c>
    </row>
    <row r="1101" spans="1:42" hidden="1" outlineLevel="1" x14ac:dyDescent="0.2">
      <c r="A1101" t="s">
        <v>633</v>
      </c>
      <c r="B1101" s="10" t="s">
        <v>437</v>
      </c>
      <c r="C1101" s="1">
        <f t="shared" si="217"/>
        <v>28</v>
      </c>
      <c r="D1101" s="7">
        <f t="shared" si="210"/>
        <v>2</v>
      </c>
      <c r="E1101" s="7">
        <f t="shared" si="211"/>
        <v>1</v>
      </c>
      <c r="F1101" s="7">
        <f t="shared" si="212"/>
        <v>3</v>
      </c>
      <c r="G1101" s="1">
        <f t="shared" si="207"/>
        <v>10</v>
      </c>
      <c r="H1101" s="2">
        <f t="shared" si="208"/>
        <v>0.35714285714285715</v>
      </c>
      <c r="I1101" s="8"/>
      <c r="J1101" s="2">
        <f t="shared" si="213"/>
        <v>0.2857142857142857</v>
      </c>
      <c r="K1101" s="2">
        <f t="shared" si="214"/>
        <v>0.6428571428571429</v>
      </c>
      <c r="L1101" s="2">
        <f t="shared" si="215"/>
        <v>3.5714285714285712E-2</v>
      </c>
      <c r="M1101" s="2">
        <f t="shared" si="216"/>
        <v>3.5714285714285685E-2</v>
      </c>
      <c r="N1101" s="1">
        <v>8</v>
      </c>
      <c r="O1101" s="1">
        <v>18</v>
      </c>
      <c r="P1101" s="1">
        <v>1</v>
      </c>
      <c r="Q1101" s="1"/>
      <c r="R1101" s="1">
        <v>1</v>
      </c>
      <c r="S1101" s="68">
        <v>0</v>
      </c>
      <c r="T1101" s="1"/>
      <c r="U1101" s="1"/>
      <c r="V1101" s="1"/>
      <c r="W1101" s="1"/>
      <c r="X1101" s="1"/>
      <c r="Y1101" s="1"/>
      <c r="Z1101" s="1"/>
      <c r="AA1101" s="1"/>
      <c r="AB1101" s="1"/>
      <c r="AG1101" t="str">
        <f t="shared" si="218"/>
        <v>Dixville</v>
      </c>
      <c r="AH1101" t="s">
        <v>2167</v>
      </c>
      <c r="AI1101">
        <v>2</v>
      </c>
      <c r="AJ1101" s="7"/>
      <c r="AK1101" s="130">
        <v>33</v>
      </c>
      <c r="AL1101" s="131">
        <v>7</v>
      </c>
      <c r="AM1101" s="131">
        <v>75</v>
      </c>
      <c r="AN1101" s="133">
        <v>18420</v>
      </c>
      <c r="AO1101">
        <f t="shared" si="209"/>
        <v>33007</v>
      </c>
      <c r="AP1101" t="s">
        <v>3434</v>
      </c>
    </row>
    <row r="1102" spans="1:42" hidden="1" outlineLevel="1" x14ac:dyDescent="0.2">
      <c r="A1102" t="s">
        <v>2517</v>
      </c>
      <c r="B1102" s="10" t="s">
        <v>437</v>
      </c>
      <c r="C1102" s="1">
        <f t="shared" si="217"/>
        <v>154</v>
      </c>
      <c r="D1102" s="7">
        <f t="shared" si="210"/>
        <v>2</v>
      </c>
      <c r="E1102" s="7">
        <f t="shared" si="211"/>
        <v>1</v>
      </c>
      <c r="F1102" s="7">
        <f t="shared" si="212"/>
        <v>3</v>
      </c>
      <c r="G1102" s="1">
        <f t="shared" ref="G1102:G1162" si="219">MAX(N1102:P1102)-LARGE(N1102:P1102,2)</f>
        <v>23</v>
      </c>
      <c r="H1102" s="2">
        <f t="shared" ref="H1102:H1162" si="220">G1102/C1102</f>
        <v>0.14935064935064934</v>
      </c>
      <c r="I1102" s="8"/>
      <c r="J1102" s="2">
        <f t="shared" si="213"/>
        <v>0.34415584415584416</v>
      </c>
      <c r="K1102" s="2">
        <f t="shared" si="214"/>
        <v>0.4935064935064935</v>
      </c>
      <c r="L1102" s="2">
        <f t="shared" si="215"/>
        <v>0.11688311688311688</v>
      </c>
      <c r="M1102" s="2">
        <f t="shared" si="216"/>
        <v>4.5454545454545511E-2</v>
      </c>
      <c r="N1102" s="1">
        <v>53</v>
      </c>
      <c r="O1102" s="1">
        <v>76</v>
      </c>
      <c r="P1102" s="1">
        <v>18</v>
      </c>
      <c r="Q1102" s="1"/>
      <c r="R1102" s="1">
        <v>3</v>
      </c>
      <c r="S1102" s="68">
        <v>4</v>
      </c>
      <c r="T1102" s="1"/>
      <c r="U1102" s="1"/>
      <c r="V1102" s="1"/>
      <c r="W1102" s="1"/>
      <c r="X1102" s="1"/>
      <c r="Y1102" s="1"/>
      <c r="Z1102" s="1"/>
      <c r="AA1102" s="1"/>
      <c r="AB1102" s="1"/>
      <c r="AG1102" t="str">
        <f t="shared" si="218"/>
        <v>Dorchester</v>
      </c>
      <c r="AH1102" t="s">
        <v>2168</v>
      </c>
      <c r="AI1102">
        <v>2</v>
      </c>
      <c r="AJ1102" s="7"/>
      <c r="AK1102" s="130">
        <v>33</v>
      </c>
      <c r="AL1102" s="131">
        <v>9</v>
      </c>
      <c r="AM1102" s="131">
        <v>50</v>
      </c>
      <c r="AN1102" s="133">
        <v>18740</v>
      </c>
      <c r="AO1102">
        <f t="shared" si="209"/>
        <v>33009</v>
      </c>
      <c r="AP1102" t="s">
        <v>1579</v>
      </c>
    </row>
    <row r="1103" spans="1:42" hidden="1" outlineLevel="1" x14ac:dyDescent="0.2">
      <c r="A1103" t="s">
        <v>139</v>
      </c>
      <c r="B1103" s="10" t="s">
        <v>437</v>
      </c>
      <c r="C1103" s="1">
        <f t="shared" si="217"/>
        <v>11171</v>
      </c>
      <c r="D1103" s="7">
        <f t="shared" si="210"/>
        <v>1</v>
      </c>
      <c r="E1103" s="7">
        <f t="shared" si="211"/>
        <v>2</v>
      </c>
      <c r="F1103" s="7">
        <f t="shared" si="212"/>
        <v>3</v>
      </c>
      <c r="G1103" s="1">
        <f t="shared" si="219"/>
        <v>2580</v>
      </c>
      <c r="H1103" s="2">
        <f t="shared" si="220"/>
        <v>0.23095515173216363</v>
      </c>
      <c r="I1103" s="8"/>
      <c r="J1103" s="2">
        <f t="shared" si="213"/>
        <v>0.56682481425118614</v>
      </c>
      <c r="K1103" s="2">
        <f t="shared" si="214"/>
        <v>0.33586966251902245</v>
      </c>
      <c r="L1103" s="2">
        <f t="shared" si="215"/>
        <v>8.3251275624384571E-2</v>
      </c>
      <c r="M1103" s="2">
        <f t="shared" si="216"/>
        <v>1.4054247605406842E-2</v>
      </c>
      <c r="N1103" s="1">
        <v>6332</v>
      </c>
      <c r="O1103" s="1">
        <v>3752</v>
      </c>
      <c r="P1103" s="1">
        <v>930</v>
      </c>
      <c r="R1103">
        <v>129</v>
      </c>
      <c r="S1103" s="10">
        <v>28</v>
      </c>
      <c r="U1103" s="1"/>
      <c r="V1103" s="1"/>
      <c r="W1103" s="1"/>
      <c r="X1103" s="1"/>
      <c r="Y1103" s="1"/>
      <c r="Z1103" s="1"/>
      <c r="AA1103" s="1"/>
      <c r="AB1103" s="1"/>
      <c r="AG1103" t="str">
        <f t="shared" si="218"/>
        <v>Dover</v>
      </c>
      <c r="AH1103" t="s">
        <v>2501</v>
      </c>
      <c r="AI1103">
        <v>1</v>
      </c>
      <c r="AJ1103" s="7"/>
      <c r="AK1103" s="130">
        <v>33</v>
      </c>
      <c r="AL1103" s="131">
        <v>17</v>
      </c>
      <c r="AM1103" s="131">
        <v>10</v>
      </c>
      <c r="AN1103" s="133">
        <v>18820</v>
      </c>
      <c r="AO1103">
        <f t="shared" si="209"/>
        <v>33017</v>
      </c>
      <c r="AP1103" t="s">
        <v>2331</v>
      </c>
    </row>
    <row r="1104" spans="1:42" hidden="1" outlineLevel="1" x14ac:dyDescent="0.2">
      <c r="A1104" t="s">
        <v>620</v>
      </c>
      <c r="B1104" s="10" t="s">
        <v>437</v>
      </c>
      <c r="C1104" s="1">
        <f t="shared" si="217"/>
        <v>855</v>
      </c>
      <c r="D1104" s="7">
        <f t="shared" si="210"/>
        <v>1</v>
      </c>
      <c r="E1104" s="7">
        <f t="shared" si="211"/>
        <v>2</v>
      </c>
      <c r="F1104" s="7">
        <f t="shared" si="212"/>
        <v>3</v>
      </c>
      <c r="G1104" s="1">
        <f t="shared" si="219"/>
        <v>5</v>
      </c>
      <c r="H1104" s="2">
        <f t="shared" si="220"/>
        <v>5.8479532163742687E-3</v>
      </c>
      <c r="I1104" s="8"/>
      <c r="J1104" s="2">
        <f t="shared" si="213"/>
        <v>0.4631578947368421</v>
      </c>
      <c r="K1104" s="2">
        <f t="shared" si="214"/>
        <v>0.45730994152046783</v>
      </c>
      <c r="L1104" s="2">
        <f t="shared" si="215"/>
        <v>6.6666666666666666E-2</v>
      </c>
      <c r="M1104" s="2">
        <f t="shared" si="216"/>
        <v>1.2865497076023399E-2</v>
      </c>
      <c r="N1104" s="1">
        <v>396</v>
      </c>
      <c r="O1104" s="1">
        <v>391</v>
      </c>
      <c r="P1104" s="1">
        <v>57</v>
      </c>
      <c r="Q1104" s="1"/>
      <c r="R1104" s="1">
        <v>8</v>
      </c>
      <c r="S1104" s="68">
        <v>3</v>
      </c>
      <c r="T1104" s="1"/>
      <c r="U1104" s="1"/>
      <c r="V1104" s="1"/>
      <c r="W1104" s="1"/>
      <c r="X1104" s="1"/>
      <c r="Y1104" s="1"/>
      <c r="Z1104" s="1"/>
      <c r="AA1104" s="1"/>
      <c r="AB1104" s="1"/>
      <c r="AG1104" t="str">
        <f t="shared" si="218"/>
        <v>Dublin</v>
      </c>
      <c r="AH1104" t="s">
        <v>228</v>
      </c>
      <c r="AI1104">
        <v>2</v>
      </c>
      <c r="AJ1104" s="7"/>
      <c r="AK1104" s="130">
        <v>33</v>
      </c>
      <c r="AL1104" s="131">
        <v>5</v>
      </c>
      <c r="AM1104" s="131">
        <v>15</v>
      </c>
      <c r="AN1104" s="133">
        <v>19140</v>
      </c>
      <c r="AO1104">
        <f t="shared" si="209"/>
        <v>33005</v>
      </c>
      <c r="AP1104" t="s">
        <v>1579</v>
      </c>
    </row>
    <row r="1105" spans="1:42" hidden="1" outlineLevel="1" x14ac:dyDescent="0.2">
      <c r="A1105" t="s">
        <v>621</v>
      </c>
      <c r="B1105" s="10" t="s">
        <v>437</v>
      </c>
      <c r="C1105" s="1">
        <f t="shared" si="217"/>
        <v>169</v>
      </c>
      <c r="D1105" s="7">
        <f t="shared" si="210"/>
        <v>2</v>
      </c>
      <c r="E1105" s="7">
        <f t="shared" si="211"/>
        <v>1</v>
      </c>
      <c r="F1105" s="7">
        <f t="shared" si="212"/>
        <v>3</v>
      </c>
      <c r="G1105" s="1">
        <f t="shared" si="219"/>
        <v>17</v>
      </c>
      <c r="H1105" s="2">
        <f t="shared" si="220"/>
        <v>0.10059171597633136</v>
      </c>
      <c r="I1105" s="8"/>
      <c r="J1105" s="2">
        <f t="shared" si="213"/>
        <v>0.37278106508875741</v>
      </c>
      <c r="K1105" s="2">
        <f t="shared" si="214"/>
        <v>0.47337278106508873</v>
      </c>
      <c r="L1105" s="2">
        <f t="shared" si="215"/>
        <v>0.14792899408284024</v>
      </c>
      <c r="M1105" s="2">
        <f t="shared" si="216"/>
        <v>5.9171597633136119E-3</v>
      </c>
      <c r="N1105" s="1">
        <v>63</v>
      </c>
      <c r="O1105" s="1">
        <v>80</v>
      </c>
      <c r="P1105" s="1">
        <v>25</v>
      </c>
      <c r="Q1105" s="1"/>
      <c r="R1105" s="1">
        <v>0</v>
      </c>
      <c r="S1105" s="68">
        <v>1</v>
      </c>
      <c r="T1105" s="1"/>
      <c r="U1105" s="1"/>
      <c r="V1105" s="1"/>
      <c r="W1105" s="1"/>
      <c r="X1105" s="1"/>
      <c r="Y1105" s="1"/>
      <c r="Z1105" s="1"/>
      <c r="AA1105" s="1"/>
      <c r="AB1105" s="1"/>
      <c r="AG1105" t="str">
        <f t="shared" si="218"/>
        <v>Dummer</v>
      </c>
      <c r="AH1105" t="s">
        <v>2167</v>
      </c>
      <c r="AI1105">
        <v>2</v>
      </c>
      <c r="AJ1105" s="7"/>
      <c r="AK1105" s="130">
        <v>33</v>
      </c>
      <c r="AL1105" s="131">
        <v>7</v>
      </c>
      <c r="AM1105" s="131">
        <v>80</v>
      </c>
      <c r="AN1105" s="133">
        <v>19300</v>
      </c>
      <c r="AO1105">
        <f t="shared" si="209"/>
        <v>33007</v>
      </c>
      <c r="AP1105" t="s">
        <v>1579</v>
      </c>
    </row>
    <row r="1106" spans="1:42" hidden="1" outlineLevel="1" x14ac:dyDescent="0.2">
      <c r="A1106" t="s">
        <v>635</v>
      </c>
      <c r="B1106" s="10" t="s">
        <v>437</v>
      </c>
      <c r="C1106" s="1">
        <f t="shared" si="217"/>
        <v>997</v>
      </c>
      <c r="D1106" s="7">
        <f t="shared" si="210"/>
        <v>1</v>
      </c>
      <c r="E1106" s="7">
        <f t="shared" si="211"/>
        <v>2</v>
      </c>
      <c r="F1106" s="7">
        <f t="shared" si="212"/>
        <v>3</v>
      </c>
      <c r="G1106" s="1">
        <f t="shared" si="219"/>
        <v>46</v>
      </c>
      <c r="H1106" s="2">
        <f t="shared" si="220"/>
        <v>4.613841524573721E-2</v>
      </c>
      <c r="I1106" s="8"/>
      <c r="J1106" s="2">
        <f t="shared" si="213"/>
        <v>0.47041123370110333</v>
      </c>
      <c r="K1106" s="2">
        <f t="shared" si="214"/>
        <v>0.42427281845536607</v>
      </c>
      <c r="L1106" s="2">
        <f t="shared" si="215"/>
        <v>9.6288866599799391E-2</v>
      </c>
      <c r="M1106" s="2">
        <f t="shared" si="216"/>
        <v>9.0270812437312636E-3</v>
      </c>
      <c r="N1106" s="1">
        <v>469</v>
      </c>
      <c r="O1106" s="1">
        <v>423</v>
      </c>
      <c r="P1106" s="1">
        <v>96</v>
      </c>
      <c r="Q1106" s="1"/>
      <c r="R1106" s="1">
        <v>8</v>
      </c>
      <c r="S1106" s="68">
        <v>1</v>
      </c>
      <c r="T1106" s="1"/>
      <c r="U1106" s="1"/>
      <c r="V1106" s="1"/>
      <c r="W1106" s="1"/>
      <c r="X1106" s="1"/>
      <c r="Y1106" s="1"/>
      <c r="Z1106" s="1"/>
      <c r="AA1106" s="1"/>
      <c r="AB1106" s="1"/>
      <c r="AG1106" t="str">
        <f t="shared" si="218"/>
        <v>Dunbarton</v>
      </c>
      <c r="AH1106" t="s">
        <v>3028</v>
      </c>
      <c r="AI1106">
        <v>2</v>
      </c>
      <c r="AJ1106" s="7"/>
      <c r="AK1106" s="130">
        <v>33</v>
      </c>
      <c r="AL1106" s="131">
        <v>13</v>
      </c>
      <c r="AM1106" s="131">
        <v>50</v>
      </c>
      <c r="AN1106" s="133">
        <v>19460</v>
      </c>
      <c r="AO1106">
        <f t="shared" si="209"/>
        <v>33013</v>
      </c>
      <c r="AP1106" t="s">
        <v>1579</v>
      </c>
    </row>
    <row r="1107" spans="1:42" hidden="1" outlineLevel="1" x14ac:dyDescent="0.2">
      <c r="A1107" t="s">
        <v>2375</v>
      </c>
      <c r="B1107" s="10" t="s">
        <v>437</v>
      </c>
      <c r="C1107" s="1">
        <f t="shared" si="217"/>
        <v>4168</v>
      </c>
      <c r="D1107" s="7">
        <f t="shared" si="210"/>
        <v>1</v>
      </c>
      <c r="E1107" s="7">
        <f t="shared" si="211"/>
        <v>2</v>
      </c>
      <c r="F1107" s="7">
        <f t="shared" si="212"/>
        <v>3</v>
      </c>
      <c r="G1107" s="1">
        <f t="shared" si="219"/>
        <v>1457</v>
      </c>
      <c r="H1107" s="2">
        <f t="shared" si="220"/>
        <v>0.34956813819577737</v>
      </c>
      <c r="I1107" s="8"/>
      <c r="J1107" s="2">
        <f t="shared" si="213"/>
        <v>0.64635316698656431</v>
      </c>
      <c r="K1107" s="2">
        <f t="shared" si="214"/>
        <v>0.29678502879078694</v>
      </c>
      <c r="L1107" s="2">
        <f t="shared" si="215"/>
        <v>4.7024952015355087E-2</v>
      </c>
      <c r="M1107" s="2">
        <f t="shared" si="216"/>
        <v>9.8368522072936615E-3</v>
      </c>
      <c r="N1107" s="1">
        <v>2694</v>
      </c>
      <c r="O1107" s="1">
        <v>1237</v>
      </c>
      <c r="P1107" s="1">
        <v>196</v>
      </c>
      <c r="R1107">
        <v>40</v>
      </c>
      <c r="S1107" s="10">
        <v>1</v>
      </c>
      <c r="U1107" s="1"/>
      <c r="V1107" s="1"/>
      <c r="W1107" s="1"/>
      <c r="X1107" s="1"/>
      <c r="Y1107" s="1"/>
      <c r="Z1107" s="1"/>
      <c r="AA1107" s="1"/>
      <c r="AB1107" s="1"/>
      <c r="AG1107" t="str">
        <f t="shared" si="218"/>
        <v>Durham</v>
      </c>
      <c r="AH1107" t="s">
        <v>2501</v>
      </c>
      <c r="AI1107">
        <v>1</v>
      </c>
      <c r="AJ1107" s="7"/>
      <c r="AK1107" s="130">
        <v>33</v>
      </c>
      <c r="AL1107" s="131">
        <v>17</v>
      </c>
      <c r="AM1107" s="131">
        <v>15</v>
      </c>
      <c r="AN1107" s="133">
        <v>19700</v>
      </c>
      <c r="AO1107">
        <f t="shared" si="209"/>
        <v>33017</v>
      </c>
      <c r="AP1107" t="s">
        <v>1579</v>
      </c>
    </row>
    <row r="1108" spans="1:42" hidden="1" outlineLevel="1" x14ac:dyDescent="0.2">
      <c r="A1108" t="s">
        <v>893</v>
      </c>
      <c r="B1108" s="10" t="s">
        <v>437</v>
      </c>
      <c r="C1108" s="1">
        <f t="shared" si="217"/>
        <v>881</v>
      </c>
      <c r="D1108" s="7">
        <f t="shared" si="210"/>
        <v>1</v>
      </c>
      <c r="E1108" s="7">
        <f t="shared" si="211"/>
        <v>2</v>
      </c>
      <c r="F1108" s="7">
        <f t="shared" si="212"/>
        <v>3</v>
      </c>
      <c r="G1108" s="1">
        <f t="shared" si="219"/>
        <v>15</v>
      </c>
      <c r="H1108" s="2">
        <f t="shared" si="220"/>
        <v>1.70261066969353E-2</v>
      </c>
      <c r="I1108" s="8"/>
      <c r="J1108" s="2">
        <f t="shared" si="213"/>
        <v>0.43473325766174803</v>
      </c>
      <c r="K1108" s="2">
        <f t="shared" si="214"/>
        <v>0.4177071509648127</v>
      </c>
      <c r="L1108" s="2">
        <f t="shared" si="215"/>
        <v>0.13507377979568672</v>
      </c>
      <c r="M1108" s="2">
        <f t="shared" si="216"/>
        <v>1.2485811577752609E-2</v>
      </c>
      <c r="N1108" s="1">
        <v>383</v>
      </c>
      <c r="O1108" s="1">
        <v>368</v>
      </c>
      <c r="P1108" s="1">
        <v>119</v>
      </c>
      <c r="R1108">
        <v>10</v>
      </c>
      <c r="S1108" s="10">
        <v>1</v>
      </c>
      <c r="U1108" s="1"/>
      <c r="V1108" s="1"/>
      <c r="W1108" s="1"/>
      <c r="X1108" s="1"/>
      <c r="Y1108" s="1"/>
      <c r="Z1108" s="1"/>
      <c r="AA1108" s="1"/>
      <c r="AB1108" s="1"/>
      <c r="AG1108" t="str">
        <f t="shared" si="218"/>
        <v>East Kingston</v>
      </c>
      <c r="AH1108" t="s">
        <v>1912</v>
      </c>
      <c r="AI1108">
        <v>1</v>
      </c>
      <c r="AJ1108" s="7"/>
      <c r="AK1108" s="130">
        <v>33</v>
      </c>
      <c r="AL1108" s="131">
        <v>15</v>
      </c>
      <c r="AM1108" s="131">
        <v>45</v>
      </c>
      <c r="AN1108" s="133">
        <v>21380</v>
      </c>
      <c r="AO1108">
        <f t="shared" si="209"/>
        <v>33015</v>
      </c>
      <c r="AP1108" t="s">
        <v>1579</v>
      </c>
    </row>
    <row r="1109" spans="1:42" hidden="1" outlineLevel="1" x14ac:dyDescent="0.2">
      <c r="A1109" t="s">
        <v>1625</v>
      </c>
      <c r="B1109" s="10" t="s">
        <v>437</v>
      </c>
      <c r="C1109" s="1">
        <f t="shared" si="217"/>
        <v>155</v>
      </c>
      <c r="D1109" s="7">
        <f t="shared" si="210"/>
        <v>2</v>
      </c>
      <c r="E1109" s="7">
        <f t="shared" si="211"/>
        <v>1</v>
      </c>
      <c r="F1109" s="7">
        <f t="shared" si="212"/>
        <v>3</v>
      </c>
      <c r="G1109" s="1">
        <f t="shared" si="219"/>
        <v>12</v>
      </c>
      <c r="H1109" s="2">
        <f t="shared" si="220"/>
        <v>7.7419354838709681E-2</v>
      </c>
      <c r="I1109" s="8"/>
      <c r="J1109" s="2">
        <f t="shared" si="213"/>
        <v>0.41290322580645161</v>
      </c>
      <c r="K1109" s="2">
        <f t="shared" si="214"/>
        <v>0.49032258064516127</v>
      </c>
      <c r="L1109" s="2">
        <f t="shared" si="215"/>
        <v>9.6774193548387094E-2</v>
      </c>
      <c r="M1109" s="2">
        <f t="shared" si="216"/>
        <v>8.3266726846886741E-17</v>
      </c>
      <c r="N1109" s="1">
        <v>64</v>
      </c>
      <c r="O1109" s="1">
        <v>76</v>
      </c>
      <c r="P1109" s="1">
        <v>15</v>
      </c>
      <c r="Q1109" s="1"/>
      <c r="R1109" s="1">
        <v>0</v>
      </c>
      <c r="S1109" s="68">
        <v>0</v>
      </c>
      <c r="T1109" s="1"/>
      <c r="U1109" s="1"/>
      <c r="V1109" s="1"/>
      <c r="W1109" s="1"/>
      <c r="X1109" s="1"/>
      <c r="Y1109" s="1"/>
      <c r="Z1109" s="1"/>
      <c r="AA1109" s="1"/>
      <c r="AB1109" s="1"/>
      <c r="AG1109" t="str">
        <f t="shared" si="218"/>
        <v>Easton</v>
      </c>
      <c r="AH1109" t="s">
        <v>2168</v>
      </c>
      <c r="AI1109">
        <v>2</v>
      </c>
      <c r="AJ1109" s="7"/>
      <c r="AK1109" s="130">
        <v>33</v>
      </c>
      <c r="AL1109" s="131">
        <v>9</v>
      </c>
      <c r="AM1109" s="131">
        <v>55</v>
      </c>
      <c r="AN1109" s="133">
        <v>22020</v>
      </c>
      <c r="AO1109">
        <f t="shared" ref="AO1109:AO1172" si="221">AK1109*1000+AL1109</f>
        <v>33009</v>
      </c>
      <c r="AP1109" t="s">
        <v>1579</v>
      </c>
    </row>
    <row r="1110" spans="1:42" hidden="1" outlineLevel="1" x14ac:dyDescent="0.2">
      <c r="A1110" t="s">
        <v>2915</v>
      </c>
      <c r="B1110" s="10" t="s">
        <v>437</v>
      </c>
      <c r="C1110" s="1">
        <f t="shared" si="217"/>
        <v>210</v>
      </c>
      <c r="D1110" s="7">
        <f t="shared" si="210"/>
        <v>1</v>
      </c>
      <c r="E1110" s="7">
        <f t="shared" si="211"/>
        <v>2</v>
      </c>
      <c r="F1110" s="7">
        <f t="shared" si="212"/>
        <v>3</v>
      </c>
      <c r="G1110" s="1">
        <f t="shared" si="219"/>
        <v>31</v>
      </c>
      <c r="H1110" s="2">
        <f t="shared" si="220"/>
        <v>0.14761904761904762</v>
      </c>
      <c r="I1110" s="8"/>
      <c r="J1110" s="2">
        <f t="shared" si="213"/>
        <v>0.51428571428571423</v>
      </c>
      <c r="K1110" s="2">
        <f t="shared" si="214"/>
        <v>0.36666666666666664</v>
      </c>
      <c r="L1110" s="2">
        <f t="shared" si="215"/>
        <v>0.11428571428571428</v>
      </c>
      <c r="M1110" s="2">
        <f t="shared" si="216"/>
        <v>4.7619047619048421E-3</v>
      </c>
      <c r="N1110" s="1">
        <v>108</v>
      </c>
      <c r="O1110" s="1">
        <v>77</v>
      </c>
      <c r="P1110" s="1">
        <v>24</v>
      </c>
      <c r="Q1110" s="1"/>
      <c r="R1110" s="1">
        <v>1</v>
      </c>
      <c r="S1110" s="68">
        <v>0</v>
      </c>
      <c r="T1110" s="1"/>
      <c r="U1110" s="1"/>
      <c r="V1110" s="1"/>
      <c r="W1110" s="1"/>
      <c r="X1110" s="1"/>
      <c r="Y1110" s="1"/>
      <c r="Z1110" s="1"/>
      <c r="AA1110" s="1"/>
      <c r="AB1110" s="1"/>
      <c r="AG1110" t="str">
        <f t="shared" si="218"/>
        <v>Eaton</v>
      </c>
      <c r="AH1110" t="s">
        <v>2017</v>
      </c>
      <c r="AI1110">
        <v>1</v>
      </c>
      <c r="AJ1110" s="7"/>
      <c r="AK1110" s="130">
        <v>33</v>
      </c>
      <c r="AL1110" s="131">
        <v>3</v>
      </c>
      <c r="AM1110" s="131">
        <v>30</v>
      </c>
      <c r="AN1110" s="133">
        <v>23380</v>
      </c>
      <c r="AO1110">
        <f t="shared" si="221"/>
        <v>33003</v>
      </c>
      <c r="AP1110" t="s">
        <v>1579</v>
      </c>
    </row>
    <row r="1111" spans="1:42" hidden="1" outlineLevel="1" x14ac:dyDescent="0.2">
      <c r="A1111" t="s">
        <v>694</v>
      </c>
      <c r="B1111" s="10" t="s">
        <v>437</v>
      </c>
      <c r="C1111" s="1">
        <f t="shared" si="217"/>
        <v>481</v>
      </c>
      <c r="D1111" s="7">
        <f t="shared" si="210"/>
        <v>1</v>
      </c>
      <c r="E1111" s="7">
        <f t="shared" si="211"/>
        <v>2</v>
      </c>
      <c r="F1111" s="7">
        <f t="shared" si="212"/>
        <v>3</v>
      </c>
      <c r="G1111" s="1">
        <f t="shared" si="219"/>
        <v>29</v>
      </c>
      <c r="H1111" s="2">
        <f t="shared" si="220"/>
        <v>6.0291060291060294E-2</v>
      </c>
      <c r="I1111" s="8"/>
      <c r="J1111" s="2">
        <f t="shared" si="213"/>
        <v>0.4178794178794179</v>
      </c>
      <c r="K1111" s="2">
        <f t="shared" si="214"/>
        <v>0.35758835758835761</v>
      </c>
      <c r="L1111" s="2">
        <f t="shared" si="215"/>
        <v>0.20374220374220375</v>
      </c>
      <c r="M1111" s="2">
        <f t="shared" si="216"/>
        <v>2.0790020790020791E-2</v>
      </c>
      <c r="N1111" s="1">
        <v>201</v>
      </c>
      <c r="O1111" s="1">
        <v>172</v>
      </c>
      <c r="P1111" s="1">
        <v>98</v>
      </c>
      <c r="Q1111" s="1"/>
      <c r="R1111" s="1">
        <v>3</v>
      </c>
      <c r="S1111" s="68">
        <v>7</v>
      </c>
      <c r="T1111" s="1"/>
      <c r="U1111" s="1"/>
      <c r="V1111" s="1"/>
      <c r="W1111" s="1"/>
      <c r="X1111" s="1"/>
      <c r="Y1111" s="1"/>
      <c r="Z1111" s="1"/>
      <c r="AA1111" s="1"/>
      <c r="AB1111" s="1"/>
      <c r="AG1111" t="str">
        <f t="shared" si="218"/>
        <v>Effingham</v>
      </c>
      <c r="AH1111" t="s">
        <v>2017</v>
      </c>
      <c r="AI1111">
        <v>1</v>
      </c>
      <c r="AJ1111" s="7"/>
      <c r="AK1111" s="130">
        <v>33</v>
      </c>
      <c r="AL1111" s="131">
        <v>3</v>
      </c>
      <c r="AM1111" s="131">
        <v>35</v>
      </c>
      <c r="AN1111" s="133">
        <v>23620</v>
      </c>
      <c r="AO1111">
        <f t="shared" si="221"/>
        <v>33003</v>
      </c>
      <c r="AP1111" t="s">
        <v>1579</v>
      </c>
    </row>
    <row r="1112" spans="1:42" hidden="1" outlineLevel="1" x14ac:dyDescent="0.2">
      <c r="A1112" t="s">
        <v>461</v>
      </c>
      <c r="B1112" s="10" t="s">
        <v>437</v>
      </c>
      <c r="C1112" s="1">
        <f t="shared" si="217"/>
        <v>31</v>
      </c>
      <c r="D1112" s="7">
        <f t="shared" si="210"/>
        <v>2</v>
      </c>
      <c r="E1112" s="7">
        <f t="shared" si="211"/>
        <v>1</v>
      </c>
      <c r="F1112" s="7">
        <f t="shared" si="212"/>
        <v>3</v>
      </c>
      <c r="G1112" s="1">
        <f t="shared" si="219"/>
        <v>4</v>
      </c>
      <c r="H1112" s="2">
        <f t="shared" si="220"/>
        <v>0.12903225806451613</v>
      </c>
      <c r="I1112" s="8"/>
      <c r="J1112" s="2">
        <f t="shared" si="213"/>
        <v>0.32258064516129031</v>
      </c>
      <c r="K1112" s="2">
        <f t="shared" si="214"/>
        <v>0.45161290322580644</v>
      </c>
      <c r="L1112" s="2">
        <f t="shared" si="215"/>
        <v>0.19354838709677419</v>
      </c>
      <c r="M1112" s="2">
        <f t="shared" si="216"/>
        <v>3.2258064516129115E-2</v>
      </c>
      <c r="N1112" s="1">
        <v>10</v>
      </c>
      <c r="O1112" s="1">
        <v>14</v>
      </c>
      <c r="P1112" s="1">
        <v>6</v>
      </c>
      <c r="Q1112" s="1"/>
      <c r="R1112" s="1">
        <v>1</v>
      </c>
      <c r="S1112" s="68">
        <v>0</v>
      </c>
      <c r="T1112" s="1"/>
      <c r="U1112" s="1"/>
      <c r="V1112" s="1"/>
      <c r="W1112" s="1"/>
      <c r="X1112" s="1"/>
      <c r="Y1112" s="1"/>
      <c r="Z1112" s="1"/>
      <c r="AA1112" s="1"/>
      <c r="AB1112" s="1"/>
      <c r="AG1112" t="str">
        <f t="shared" si="218"/>
        <v>Ellsworth</v>
      </c>
      <c r="AH1112" t="s">
        <v>2168</v>
      </c>
      <c r="AI1112">
        <v>2</v>
      </c>
      <c r="AJ1112" s="7"/>
      <c r="AK1112" s="130">
        <v>33</v>
      </c>
      <c r="AL1112" s="131">
        <v>9</v>
      </c>
      <c r="AM1112" s="131">
        <v>60</v>
      </c>
      <c r="AN1112" s="133">
        <v>23860</v>
      </c>
      <c r="AO1112">
        <f t="shared" si="221"/>
        <v>33009</v>
      </c>
      <c r="AP1112" t="s">
        <v>1579</v>
      </c>
    </row>
    <row r="1113" spans="1:42" hidden="1" outlineLevel="1" x14ac:dyDescent="0.2">
      <c r="A1113" t="s">
        <v>660</v>
      </c>
      <c r="B1113" s="10" t="s">
        <v>437</v>
      </c>
      <c r="C1113" s="1">
        <f t="shared" si="217"/>
        <v>1745</v>
      </c>
      <c r="D1113" s="7">
        <f t="shared" si="210"/>
        <v>1</v>
      </c>
      <c r="E1113" s="7">
        <f t="shared" si="211"/>
        <v>2</v>
      </c>
      <c r="F1113" s="7">
        <f t="shared" si="212"/>
        <v>3</v>
      </c>
      <c r="G1113" s="1">
        <f t="shared" si="219"/>
        <v>300</v>
      </c>
      <c r="H1113" s="2">
        <f t="shared" si="220"/>
        <v>0.17191977077363896</v>
      </c>
      <c r="I1113" s="8"/>
      <c r="J1113" s="2">
        <f t="shared" si="213"/>
        <v>0.53409742120343839</v>
      </c>
      <c r="K1113" s="2">
        <f t="shared" si="214"/>
        <v>0.36217765042979944</v>
      </c>
      <c r="L1113" s="2">
        <f t="shared" si="215"/>
        <v>9.9713467048710605E-2</v>
      </c>
      <c r="M1113" s="2">
        <f t="shared" si="216"/>
        <v>4.0114613180515651E-3</v>
      </c>
      <c r="N1113" s="1">
        <v>932</v>
      </c>
      <c r="O1113" s="1">
        <v>632</v>
      </c>
      <c r="P1113" s="1">
        <v>174</v>
      </c>
      <c r="Q1113" s="1"/>
      <c r="R1113" s="1">
        <v>6</v>
      </c>
      <c r="S1113" s="68">
        <v>1</v>
      </c>
      <c r="T1113" s="1"/>
      <c r="U1113" s="1"/>
      <c r="V1113" s="1"/>
      <c r="W1113" s="1"/>
      <c r="X1113" s="1"/>
      <c r="Y1113" s="1"/>
      <c r="Z1113" s="1"/>
      <c r="AA1113" s="1"/>
      <c r="AB1113" s="1"/>
      <c r="AG1113" t="str">
        <f t="shared" si="218"/>
        <v>Enfield</v>
      </c>
      <c r="AH1113" t="s">
        <v>2168</v>
      </c>
      <c r="AI1113">
        <v>2</v>
      </c>
      <c r="AJ1113" s="7"/>
      <c r="AK1113" s="130">
        <v>33</v>
      </c>
      <c r="AL1113" s="131">
        <v>9</v>
      </c>
      <c r="AM1113" s="131">
        <v>65</v>
      </c>
      <c r="AN1113" s="133">
        <v>24340</v>
      </c>
      <c r="AO1113">
        <f t="shared" si="221"/>
        <v>33009</v>
      </c>
      <c r="AP1113" t="s">
        <v>1579</v>
      </c>
    </row>
    <row r="1114" spans="1:42" hidden="1" outlineLevel="1" x14ac:dyDescent="0.2">
      <c r="A1114" t="s">
        <v>661</v>
      </c>
      <c r="B1114" s="10" t="s">
        <v>437</v>
      </c>
      <c r="C1114" s="1">
        <f t="shared" si="217"/>
        <v>2110</v>
      </c>
      <c r="D1114" s="7">
        <f t="shared" si="210"/>
        <v>1</v>
      </c>
      <c r="E1114" s="7">
        <f t="shared" si="211"/>
        <v>2</v>
      </c>
      <c r="F1114" s="7">
        <f t="shared" si="212"/>
        <v>3</v>
      </c>
      <c r="G1114" s="1">
        <f t="shared" si="219"/>
        <v>260</v>
      </c>
      <c r="H1114" s="2">
        <f t="shared" si="220"/>
        <v>0.12322274881516587</v>
      </c>
      <c r="I1114" s="8"/>
      <c r="J1114" s="2">
        <f t="shared" si="213"/>
        <v>0.49668246445497632</v>
      </c>
      <c r="K1114" s="2">
        <f t="shared" si="214"/>
        <v>0.37345971563981045</v>
      </c>
      <c r="L1114" s="2">
        <f t="shared" si="215"/>
        <v>0.11943127962085308</v>
      </c>
      <c r="M1114" s="2">
        <f t="shared" si="216"/>
        <v>1.0426540284360145E-2</v>
      </c>
      <c r="N1114" s="1">
        <v>1048</v>
      </c>
      <c r="O1114" s="1">
        <v>788</v>
      </c>
      <c r="P1114" s="1">
        <v>252</v>
      </c>
      <c r="R1114">
        <v>10</v>
      </c>
      <c r="S1114" s="10">
        <v>12</v>
      </c>
      <c r="U1114" s="1"/>
      <c r="V1114" s="1"/>
      <c r="W1114" s="1"/>
      <c r="X1114" s="1"/>
      <c r="Y1114" s="1"/>
      <c r="Z1114" s="1"/>
      <c r="AA1114" s="1"/>
      <c r="AB1114" s="1"/>
      <c r="AG1114" t="str">
        <f t="shared" si="218"/>
        <v>Epping</v>
      </c>
      <c r="AH1114" t="s">
        <v>1912</v>
      </c>
      <c r="AI1114">
        <v>1</v>
      </c>
      <c r="AJ1114" s="7"/>
      <c r="AK1114" s="130">
        <v>33</v>
      </c>
      <c r="AL1114" s="131">
        <v>15</v>
      </c>
      <c r="AM1114" s="131">
        <v>50</v>
      </c>
      <c r="AN1114" s="133">
        <v>24660</v>
      </c>
      <c r="AO1114">
        <f t="shared" si="221"/>
        <v>33015</v>
      </c>
      <c r="AP1114" t="s">
        <v>1579</v>
      </c>
    </row>
    <row r="1115" spans="1:42" hidden="1" outlineLevel="1" x14ac:dyDescent="0.2">
      <c r="A1115" t="s">
        <v>1637</v>
      </c>
      <c r="B1115" s="10" t="s">
        <v>437</v>
      </c>
      <c r="C1115" s="1">
        <f t="shared" si="217"/>
        <v>1672</v>
      </c>
      <c r="D1115" s="7">
        <f t="shared" si="210"/>
        <v>1</v>
      </c>
      <c r="E1115" s="7">
        <f t="shared" si="211"/>
        <v>2</v>
      </c>
      <c r="F1115" s="7">
        <f t="shared" si="212"/>
        <v>3</v>
      </c>
      <c r="G1115" s="1">
        <f t="shared" si="219"/>
        <v>9</v>
      </c>
      <c r="H1115" s="2">
        <f t="shared" si="220"/>
        <v>5.3827751196172252E-3</v>
      </c>
      <c r="I1115" s="8"/>
      <c r="J1115" s="2">
        <f t="shared" si="213"/>
        <v>0.43899521531100477</v>
      </c>
      <c r="K1115" s="2">
        <f t="shared" si="214"/>
        <v>0.43361244019138756</v>
      </c>
      <c r="L1115" s="2">
        <f t="shared" si="215"/>
        <v>0.11722488038277512</v>
      </c>
      <c r="M1115" s="2">
        <f t="shared" si="216"/>
        <v>1.0167464114832492E-2</v>
      </c>
      <c r="N1115" s="1">
        <v>734</v>
      </c>
      <c r="O1115" s="1">
        <v>725</v>
      </c>
      <c r="P1115" s="1">
        <v>196</v>
      </c>
      <c r="Q1115" s="1"/>
      <c r="R1115" s="1">
        <v>14</v>
      </c>
      <c r="S1115" s="68">
        <v>3</v>
      </c>
      <c r="T1115" s="1"/>
      <c r="U1115" s="1"/>
      <c r="V1115" s="1"/>
      <c r="W1115" s="1"/>
      <c r="X1115" s="1"/>
      <c r="Y1115" s="1"/>
      <c r="Z1115" s="1"/>
      <c r="AA1115" s="1"/>
      <c r="AB1115" s="1"/>
      <c r="AG1115" t="str">
        <f t="shared" si="218"/>
        <v>Epsom</v>
      </c>
      <c r="AH1115" t="s">
        <v>3028</v>
      </c>
      <c r="AI1115">
        <v>1</v>
      </c>
      <c r="AJ1115" s="7"/>
      <c r="AK1115" s="130">
        <v>33</v>
      </c>
      <c r="AL1115" s="131">
        <v>13</v>
      </c>
      <c r="AM1115" s="131">
        <v>55</v>
      </c>
      <c r="AN1115" s="133">
        <v>24900</v>
      </c>
      <c r="AO1115">
        <f t="shared" si="221"/>
        <v>33013</v>
      </c>
      <c r="AP1115" t="s">
        <v>1579</v>
      </c>
    </row>
    <row r="1116" spans="1:42" hidden="1" outlineLevel="1" x14ac:dyDescent="0.2">
      <c r="A1116" t="s">
        <v>1638</v>
      </c>
      <c r="B1116" s="10" t="s">
        <v>437</v>
      </c>
      <c r="C1116" s="1">
        <f t="shared" si="217"/>
        <v>145</v>
      </c>
      <c r="D1116" s="7">
        <f t="shared" si="210"/>
        <v>2</v>
      </c>
      <c r="E1116" s="7">
        <f t="shared" si="211"/>
        <v>1</v>
      </c>
      <c r="F1116" s="7">
        <f t="shared" si="212"/>
        <v>3</v>
      </c>
      <c r="G1116" s="1">
        <f t="shared" si="219"/>
        <v>30</v>
      </c>
      <c r="H1116" s="2">
        <f t="shared" si="220"/>
        <v>0.20689655172413793</v>
      </c>
      <c r="I1116" s="8"/>
      <c r="J1116" s="2">
        <f t="shared" si="213"/>
        <v>0.31034482758620691</v>
      </c>
      <c r="K1116" s="2">
        <f t="shared" si="214"/>
        <v>0.51724137931034486</v>
      </c>
      <c r="L1116" s="2">
        <f t="shared" si="215"/>
        <v>0.16551724137931034</v>
      </c>
      <c r="M1116" s="2">
        <f t="shared" si="216"/>
        <v>6.8965517241379448E-3</v>
      </c>
      <c r="N1116" s="1">
        <v>45</v>
      </c>
      <c r="O1116" s="1">
        <v>75</v>
      </c>
      <c r="P1116" s="1">
        <v>24</v>
      </c>
      <c r="Q1116" s="1"/>
      <c r="R1116" s="1">
        <v>1</v>
      </c>
      <c r="S1116" s="68">
        <v>0</v>
      </c>
      <c r="T1116" s="1"/>
      <c r="U1116" s="1"/>
      <c r="V1116" s="1"/>
      <c r="W1116" s="1"/>
      <c r="X1116" s="1"/>
      <c r="Y1116" s="1"/>
      <c r="Z1116" s="1"/>
      <c r="AA1116" s="1"/>
      <c r="AB1116" s="1"/>
      <c r="AG1116" t="str">
        <f t="shared" si="218"/>
        <v>Errol</v>
      </c>
      <c r="AH1116" t="s">
        <v>2167</v>
      </c>
      <c r="AI1116">
        <v>2</v>
      </c>
      <c r="AJ1116" s="7"/>
      <c r="AK1116" s="130">
        <v>33</v>
      </c>
      <c r="AL1116" s="131">
        <v>7</v>
      </c>
      <c r="AM1116" s="131">
        <v>85</v>
      </c>
      <c r="AN1116" s="133">
        <v>25140</v>
      </c>
      <c r="AO1116">
        <f t="shared" si="221"/>
        <v>33007</v>
      </c>
      <c r="AP1116" t="s">
        <v>1579</v>
      </c>
    </row>
    <row r="1117" spans="1:42" hidden="1" outlineLevel="1" x14ac:dyDescent="0.2">
      <c r="A1117" t="s">
        <v>1536</v>
      </c>
      <c r="B1117" s="10" t="s">
        <v>437</v>
      </c>
      <c r="C1117" s="1">
        <f t="shared" si="217"/>
        <v>6286</v>
      </c>
      <c r="D1117" s="7">
        <f t="shared" si="210"/>
        <v>1</v>
      </c>
      <c r="E1117" s="7">
        <f t="shared" si="211"/>
        <v>2</v>
      </c>
      <c r="F1117" s="7">
        <f t="shared" si="212"/>
        <v>3</v>
      </c>
      <c r="G1117" s="1">
        <f t="shared" si="219"/>
        <v>935</v>
      </c>
      <c r="H1117" s="2">
        <f t="shared" si="220"/>
        <v>0.14874323894368438</v>
      </c>
      <c r="I1117" s="8"/>
      <c r="J1117" s="2">
        <f t="shared" si="213"/>
        <v>0.52577155583837099</v>
      </c>
      <c r="K1117" s="2">
        <f t="shared" si="214"/>
        <v>0.37702831689468663</v>
      </c>
      <c r="L1117" s="2">
        <f t="shared" si="215"/>
        <v>8.8450524976137451E-2</v>
      </c>
      <c r="M1117" s="2">
        <f t="shared" si="216"/>
        <v>8.7496022908049309E-3</v>
      </c>
      <c r="N1117" s="1">
        <v>3305</v>
      </c>
      <c r="O1117" s="1">
        <v>2370</v>
      </c>
      <c r="P1117" s="1">
        <v>556</v>
      </c>
      <c r="R1117">
        <v>44</v>
      </c>
      <c r="S1117" s="10">
        <v>11</v>
      </c>
      <c r="U1117" s="1"/>
      <c r="V1117" s="1"/>
      <c r="W1117" s="1"/>
      <c r="X1117" s="1"/>
      <c r="Y1117" s="1"/>
      <c r="Z1117" s="1"/>
      <c r="AA1117" s="1"/>
      <c r="AB1117" s="1"/>
      <c r="AG1117" t="str">
        <f t="shared" si="218"/>
        <v>Exeter</v>
      </c>
      <c r="AH1117" t="s">
        <v>1912</v>
      </c>
      <c r="AI1117">
        <v>1</v>
      </c>
      <c r="AJ1117" s="7"/>
      <c r="AK1117" s="130">
        <v>33</v>
      </c>
      <c r="AL1117" s="131">
        <v>15</v>
      </c>
      <c r="AM1117" s="131">
        <v>55</v>
      </c>
      <c r="AN1117" s="133">
        <v>25380</v>
      </c>
      <c r="AO1117">
        <f t="shared" si="221"/>
        <v>33015</v>
      </c>
      <c r="AP1117" t="s">
        <v>1579</v>
      </c>
    </row>
    <row r="1118" spans="1:42" hidden="1" outlineLevel="1" x14ac:dyDescent="0.2">
      <c r="A1118" t="s">
        <v>1983</v>
      </c>
      <c r="B1118" s="10" t="s">
        <v>437</v>
      </c>
      <c r="C1118" s="1">
        <f t="shared" si="217"/>
        <v>1908</v>
      </c>
      <c r="D1118" s="7">
        <f t="shared" si="210"/>
        <v>1</v>
      </c>
      <c r="E1118" s="7">
        <f t="shared" si="211"/>
        <v>2</v>
      </c>
      <c r="F1118" s="7">
        <f t="shared" si="212"/>
        <v>3</v>
      </c>
      <c r="G1118" s="1">
        <f t="shared" si="219"/>
        <v>282</v>
      </c>
      <c r="H1118" s="2">
        <f t="shared" si="220"/>
        <v>0.14779874213836477</v>
      </c>
      <c r="I1118" s="8"/>
      <c r="J1118" s="2">
        <f t="shared" si="213"/>
        <v>0.50419287211740038</v>
      </c>
      <c r="K1118" s="2">
        <f t="shared" si="214"/>
        <v>0.35639412997903563</v>
      </c>
      <c r="L1118" s="2">
        <f t="shared" si="215"/>
        <v>0.12526205450733752</v>
      </c>
      <c r="M1118" s="2">
        <f t="shared" si="216"/>
        <v>1.4150943396226467E-2</v>
      </c>
      <c r="N1118" s="1">
        <v>962</v>
      </c>
      <c r="O1118" s="1">
        <v>680</v>
      </c>
      <c r="P1118" s="1">
        <v>239</v>
      </c>
      <c r="R1118">
        <v>15</v>
      </c>
      <c r="S1118" s="10">
        <v>12</v>
      </c>
      <c r="U1118" s="1"/>
      <c r="V1118" s="1"/>
      <c r="W1118" s="1"/>
      <c r="X1118" s="1"/>
      <c r="Y1118" s="1"/>
      <c r="Z1118" s="1"/>
      <c r="AA1118" s="1"/>
      <c r="AB1118" s="1"/>
      <c r="AG1118" t="str">
        <f t="shared" si="218"/>
        <v>Farmington</v>
      </c>
      <c r="AH1118" t="s">
        <v>2501</v>
      </c>
      <c r="AI1118">
        <v>1</v>
      </c>
      <c r="AJ1118" s="7"/>
      <c r="AK1118" s="130">
        <v>33</v>
      </c>
      <c r="AL1118" s="131">
        <v>17</v>
      </c>
      <c r="AM1118" s="131">
        <v>20</v>
      </c>
      <c r="AN1118" s="133">
        <v>26020</v>
      </c>
      <c r="AO1118">
        <f t="shared" si="221"/>
        <v>33017</v>
      </c>
      <c r="AP1118" t="s">
        <v>1579</v>
      </c>
    </row>
    <row r="1119" spans="1:42" hidden="1" outlineLevel="1" x14ac:dyDescent="0.2">
      <c r="A1119" t="s">
        <v>1631</v>
      </c>
      <c r="B1119" s="10" t="s">
        <v>437</v>
      </c>
      <c r="C1119" s="1">
        <f t="shared" si="217"/>
        <v>887</v>
      </c>
      <c r="D1119" s="7">
        <f t="shared" si="210"/>
        <v>1</v>
      </c>
      <c r="E1119" s="7">
        <f t="shared" si="211"/>
        <v>2</v>
      </c>
      <c r="F1119" s="7">
        <f t="shared" si="212"/>
        <v>3</v>
      </c>
      <c r="G1119" s="1">
        <f t="shared" si="219"/>
        <v>117</v>
      </c>
      <c r="H1119" s="2">
        <f t="shared" si="220"/>
        <v>0.1319052987598647</v>
      </c>
      <c r="I1119" s="8"/>
      <c r="J1119" s="2">
        <f t="shared" si="213"/>
        <v>0.49830890642615561</v>
      </c>
      <c r="K1119" s="2">
        <f t="shared" si="214"/>
        <v>0.36640360766629088</v>
      </c>
      <c r="L1119" s="2">
        <f t="shared" si="215"/>
        <v>0.12175873731679819</v>
      </c>
      <c r="M1119" s="2">
        <f t="shared" si="216"/>
        <v>1.3528748590755271E-2</v>
      </c>
      <c r="N1119" s="1">
        <v>442</v>
      </c>
      <c r="O1119" s="1">
        <v>325</v>
      </c>
      <c r="P1119" s="1">
        <v>108</v>
      </c>
      <c r="Q1119" s="1"/>
      <c r="R1119" s="1">
        <v>6</v>
      </c>
      <c r="S1119" s="68">
        <v>6</v>
      </c>
      <c r="T1119" s="1"/>
      <c r="U1119" s="1"/>
      <c r="V1119" s="1"/>
      <c r="W1119" s="1"/>
      <c r="X1119" s="1"/>
      <c r="Y1119" s="1"/>
      <c r="Z1119" s="1"/>
      <c r="AA1119" s="1"/>
      <c r="AB1119" s="1"/>
      <c r="AG1119" t="str">
        <f t="shared" si="218"/>
        <v>Fitzwilliam</v>
      </c>
      <c r="AH1119" t="s">
        <v>228</v>
      </c>
      <c r="AI1119">
        <v>2</v>
      </c>
      <c r="AJ1119" s="7"/>
      <c r="AK1119" s="130">
        <v>33</v>
      </c>
      <c r="AL1119" s="131">
        <v>5</v>
      </c>
      <c r="AM1119" s="131">
        <v>20</v>
      </c>
      <c r="AN1119" s="133">
        <v>26500</v>
      </c>
      <c r="AO1119">
        <f t="shared" si="221"/>
        <v>33005</v>
      </c>
      <c r="AP1119" t="s">
        <v>1579</v>
      </c>
    </row>
    <row r="1120" spans="1:42" hidden="1" outlineLevel="1" x14ac:dyDescent="0.2">
      <c r="A1120" t="s">
        <v>1632</v>
      </c>
      <c r="B1120" s="10" t="s">
        <v>437</v>
      </c>
      <c r="C1120" s="1">
        <f t="shared" si="217"/>
        <v>775</v>
      </c>
      <c r="D1120" s="7">
        <f t="shared" si="210"/>
        <v>1</v>
      </c>
      <c r="E1120" s="7">
        <f t="shared" si="211"/>
        <v>2</v>
      </c>
      <c r="F1120" s="7">
        <f t="shared" si="212"/>
        <v>3</v>
      </c>
      <c r="G1120" s="1">
        <f t="shared" si="219"/>
        <v>40</v>
      </c>
      <c r="H1120" s="2">
        <f t="shared" si="220"/>
        <v>5.1612903225806452E-2</v>
      </c>
      <c r="I1120" s="8"/>
      <c r="J1120" s="2">
        <f t="shared" si="213"/>
        <v>0.48</v>
      </c>
      <c r="K1120" s="2">
        <f t="shared" si="214"/>
        <v>0.42838709677419357</v>
      </c>
      <c r="L1120" s="2">
        <f t="shared" si="215"/>
        <v>7.6129032258064513E-2</v>
      </c>
      <c r="M1120" s="2">
        <f t="shared" si="216"/>
        <v>1.5483870967741939E-2</v>
      </c>
      <c r="N1120" s="1">
        <v>372</v>
      </c>
      <c r="O1120" s="1">
        <v>332</v>
      </c>
      <c r="P1120" s="1">
        <v>59</v>
      </c>
      <c r="Q1120" s="1"/>
      <c r="R1120" s="1">
        <v>12</v>
      </c>
      <c r="S1120" s="68">
        <v>0</v>
      </c>
      <c r="T1120" s="1"/>
      <c r="U1120" s="1"/>
      <c r="V1120" s="1"/>
      <c r="W1120" s="1"/>
      <c r="X1120" s="1"/>
      <c r="Y1120" s="1"/>
      <c r="Z1120" s="1"/>
      <c r="AA1120" s="1"/>
      <c r="AB1120" s="1"/>
      <c r="AG1120" t="str">
        <f t="shared" si="218"/>
        <v>Francestown</v>
      </c>
      <c r="AH1120" t="s">
        <v>2470</v>
      </c>
      <c r="AI1120">
        <v>2</v>
      </c>
      <c r="AJ1120" s="7"/>
      <c r="AK1120" s="130">
        <v>33</v>
      </c>
      <c r="AL1120" s="131">
        <v>11</v>
      </c>
      <c r="AM1120" s="131">
        <v>35</v>
      </c>
      <c r="AN1120" s="133">
        <v>27140</v>
      </c>
      <c r="AO1120">
        <f t="shared" si="221"/>
        <v>33011</v>
      </c>
      <c r="AP1120" t="s">
        <v>1579</v>
      </c>
    </row>
    <row r="1121" spans="1:42" hidden="1" outlineLevel="1" x14ac:dyDescent="0.2">
      <c r="A1121" t="s">
        <v>962</v>
      </c>
      <c r="B1121" s="10" t="s">
        <v>437</v>
      </c>
      <c r="C1121" s="1">
        <f t="shared" si="217"/>
        <v>553</v>
      </c>
      <c r="D1121" s="7">
        <f t="shared" si="210"/>
        <v>1</v>
      </c>
      <c r="E1121" s="7">
        <f t="shared" si="211"/>
        <v>2</v>
      </c>
      <c r="F1121" s="7">
        <f t="shared" si="212"/>
        <v>3</v>
      </c>
      <c r="G1121" s="1">
        <f t="shared" si="219"/>
        <v>59</v>
      </c>
      <c r="H1121" s="2">
        <f t="shared" si="220"/>
        <v>0.10669077757685352</v>
      </c>
      <c r="I1121" s="8"/>
      <c r="J1121" s="2">
        <f t="shared" si="213"/>
        <v>0.51356238698010848</v>
      </c>
      <c r="K1121" s="2">
        <f t="shared" si="214"/>
        <v>0.40687160940325495</v>
      </c>
      <c r="L1121" s="2">
        <f t="shared" si="215"/>
        <v>6.50994575045208E-2</v>
      </c>
      <c r="M1121" s="2">
        <f t="shared" si="216"/>
        <v>1.4466546112115772E-2</v>
      </c>
      <c r="N1121" s="1">
        <v>284</v>
      </c>
      <c r="O1121" s="1">
        <v>225</v>
      </c>
      <c r="P1121" s="1">
        <v>36</v>
      </c>
      <c r="Q1121" s="1"/>
      <c r="R1121" s="1">
        <v>8</v>
      </c>
      <c r="S1121" s="68">
        <v>0</v>
      </c>
      <c r="T1121" s="1"/>
      <c r="U1121" s="1"/>
      <c r="V1121" s="1"/>
      <c r="W1121" s="1"/>
      <c r="X1121" s="1"/>
      <c r="Y1121" s="1"/>
      <c r="Z1121" s="1"/>
      <c r="AA1121" s="1"/>
      <c r="AB1121" s="1"/>
      <c r="AG1121" t="str">
        <f t="shared" si="218"/>
        <v>Franconia</v>
      </c>
      <c r="AH1121" t="s">
        <v>2168</v>
      </c>
      <c r="AI1121">
        <v>2</v>
      </c>
      <c r="AJ1121" s="7"/>
      <c r="AK1121" s="130">
        <v>33</v>
      </c>
      <c r="AL1121" s="131">
        <v>9</v>
      </c>
      <c r="AM1121" s="131">
        <v>70</v>
      </c>
      <c r="AN1121" s="133">
        <v>27300</v>
      </c>
      <c r="AO1121">
        <f t="shared" si="221"/>
        <v>33009</v>
      </c>
      <c r="AP1121" t="s">
        <v>1579</v>
      </c>
    </row>
    <row r="1122" spans="1:42" hidden="1" outlineLevel="1" x14ac:dyDescent="0.2">
      <c r="A1122" t="s">
        <v>2231</v>
      </c>
      <c r="B1122" s="10" t="s">
        <v>437</v>
      </c>
      <c r="C1122" s="1">
        <f t="shared" si="217"/>
        <v>2775</v>
      </c>
      <c r="D1122" s="7">
        <f t="shared" si="210"/>
        <v>1</v>
      </c>
      <c r="E1122" s="7">
        <f t="shared" si="211"/>
        <v>2</v>
      </c>
      <c r="F1122" s="7">
        <f t="shared" si="212"/>
        <v>3</v>
      </c>
      <c r="G1122" s="1">
        <f t="shared" si="219"/>
        <v>466</v>
      </c>
      <c r="H1122" s="2">
        <f t="shared" si="220"/>
        <v>0.16792792792792793</v>
      </c>
      <c r="I1122" s="8"/>
      <c r="J1122" s="2">
        <f t="shared" si="213"/>
        <v>0.53045045045045047</v>
      </c>
      <c r="K1122" s="2">
        <f t="shared" si="214"/>
        <v>0.36252252252252254</v>
      </c>
      <c r="L1122" s="2">
        <f t="shared" si="215"/>
        <v>0.10450450450450451</v>
      </c>
      <c r="M1122" s="2">
        <f t="shared" si="216"/>
        <v>2.5225225225224829E-3</v>
      </c>
      <c r="N1122" s="1">
        <v>1472</v>
      </c>
      <c r="O1122" s="1">
        <v>1006</v>
      </c>
      <c r="P1122" s="1">
        <v>290</v>
      </c>
      <c r="Q1122" s="1"/>
      <c r="R1122" s="1">
        <v>4</v>
      </c>
      <c r="S1122" s="68">
        <v>3</v>
      </c>
      <c r="T1122" s="1"/>
      <c r="U1122" s="1"/>
      <c r="V1122" s="1"/>
      <c r="W1122" s="1"/>
      <c r="X1122" s="1"/>
      <c r="Y1122" s="1"/>
      <c r="Z1122" s="1"/>
      <c r="AA1122" s="1"/>
      <c r="AB1122" s="1"/>
      <c r="AG1122" t="str">
        <f t="shared" si="218"/>
        <v>Franklin</v>
      </c>
      <c r="AH1122" t="s">
        <v>3028</v>
      </c>
      <c r="AI1122">
        <v>2</v>
      </c>
      <c r="AJ1122" s="7"/>
      <c r="AK1122" s="130">
        <v>33</v>
      </c>
      <c r="AL1122" s="131">
        <v>13</v>
      </c>
      <c r="AM1122" s="131">
        <v>60</v>
      </c>
      <c r="AN1122" s="133">
        <v>27380</v>
      </c>
      <c r="AO1122">
        <f t="shared" si="221"/>
        <v>33013</v>
      </c>
      <c r="AP1122" t="s">
        <v>2331</v>
      </c>
    </row>
    <row r="1123" spans="1:42" hidden="1" outlineLevel="1" x14ac:dyDescent="0.2">
      <c r="A1123" t="s">
        <v>45</v>
      </c>
      <c r="B1123" s="10" t="s">
        <v>437</v>
      </c>
      <c r="C1123" s="1">
        <f t="shared" si="217"/>
        <v>688</v>
      </c>
      <c r="D1123" s="7">
        <f t="shared" ref="D1123:D1182" si="222">RANK(N1123,(N1123:AE1123))</f>
        <v>2</v>
      </c>
      <c r="E1123" s="7">
        <f t="shared" ref="E1123:E1182" si="223">RANK(O1123,(N1123:AE1123))</f>
        <v>1</v>
      </c>
      <c r="F1123" s="7">
        <f t="shared" ref="F1123:F1182" si="224">RANK(P1123,(N1123:AE1123))</f>
        <v>3</v>
      </c>
      <c r="G1123" s="1">
        <f t="shared" si="219"/>
        <v>31</v>
      </c>
      <c r="H1123" s="2">
        <f t="shared" si="220"/>
        <v>4.5058139534883718E-2</v>
      </c>
      <c r="I1123" s="8"/>
      <c r="J1123" s="2">
        <f t="shared" si="213"/>
        <v>0.42732558139534882</v>
      </c>
      <c r="K1123" s="2">
        <f t="shared" si="214"/>
        <v>0.47238372093023256</v>
      </c>
      <c r="L1123" s="2">
        <f t="shared" si="215"/>
        <v>9.7383720930232565E-2</v>
      </c>
      <c r="M1123" s="2">
        <f t="shared" si="216"/>
        <v>2.9069767441860517E-3</v>
      </c>
      <c r="N1123" s="1">
        <v>294</v>
      </c>
      <c r="O1123" s="1">
        <v>325</v>
      </c>
      <c r="P1123" s="1">
        <v>67</v>
      </c>
      <c r="Q1123" s="1"/>
      <c r="R1123" s="1">
        <v>1</v>
      </c>
      <c r="S1123" s="68">
        <v>1</v>
      </c>
      <c r="T1123" s="1"/>
      <c r="U1123" s="1"/>
      <c r="V1123" s="1"/>
      <c r="W1123" s="1"/>
      <c r="X1123" s="1"/>
      <c r="Y1123" s="1"/>
      <c r="Z1123" s="1"/>
      <c r="AA1123" s="1"/>
      <c r="AB1123" s="1"/>
      <c r="AG1123" t="str">
        <f t="shared" si="218"/>
        <v>Freedom</v>
      </c>
      <c r="AH1123" t="s">
        <v>2017</v>
      </c>
      <c r="AI1123">
        <v>1</v>
      </c>
      <c r="AJ1123" s="7"/>
      <c r="AK1123" s="130">
        <v>33</v>
      </c>
      <c r="AL1123" s="131">
        <v>3</v>
      </c>
      <c r="AM1123" s="131">
        <v>40</v>
      </c>
      <c r="AN1123" s="133">
        <v>27700</v>
      </c>
      <c r="AO1123">
        <f t="shared" si="221"/>
        <v>33003</v>
      </c>
      <c r="AP1123" t="s">
        <v>1579</v>
      </c>
    </row>
    <row r="1124" spans="1:42" hidden="1" outlineLevel="1" x14ac:dyDescent="0.2">
      <c r="A1124" t="s">
        <v>2297</v>
      </c>
      <c r="B1124" s="10" t="s">
        <v>437</v>
      </c>
      <c r="C1124" s="1">
        <f t="shared" si="217"/>
        <v>1273</v>
      </c>
      <c r="D1124" s="7">
        <f t="shared" si="222"/>
        <v>1</v>
      </c>
      <c r="E1124" s="7">
        <f t="shared" si="223"/>
        <v>2</v>
      </c>
      <c r="F1124" s="7">
        <f t="shared" si="224"/>
        <v>3</v>
      </c>
      <c r="G1124" s="1">
        <f t="shared" si="219"/>
        <v>1</v>
      </c>
      <c r="H1124" s="2">
        <f t="shared" si="220"/>
        <v>7.855459544383347E-4</v>
      </c>
      <c r="I1124" s="8"/>
      <c r="J1124" s="2">
        <f t="shared" si="213"/>
        <v>0.42340926944226237</v>
      </c>
      <c r="K1124" s="2">
        <f t="shared" si="214"/>
        <v>0.42262372348782401</v>
      </c>
      <c r="L1124" s="2">
        <f t="shared" si="215"/>
        <v>0.13904163393558522</v>
      </c>
      <c r="M1124" s="2">
        <f t="shared" si="216"/>
        <v>1.4925373134328346E-2</v>
      </c>
      <c r="N1124" s="1">
        <v>539</v>
      </c>
      <c r="O1124" s="1">
        <v>538</v>
      </c>
      <c r="P1124" s="1">
        <v>177</v>
      </c>
      <c r="R1124">
        <v>12</v>
      </c>
      <c r="S1124" s="10">
        <v>7</v>
      </c>
      <c r="U1124" s="1"/>
      <c r="V1124" s="1"/>
      <c r="W1124" s="1"/>
      <c r="X1124" s="1"/>
      <c r="Y1124" s="1"/>
      <c r="Z1124" s="1"/>
      <c r="AA1124" s="1"/>
      <c r="AB1124" s="1"/>
      <c r="AG1124" t="str">
        <f t="shared" si="218"/>
        <v>Fremont</v>
      </c>
      <c r="AH1124" t="s">
        <v>1912</v>
      </c>
      <c r="AI1124">
        <v>1</v>
      </c>
      <c r="AJ1124" s="7"/>
      <c r="AK1124" s="130">
        <v>33</v>
      </c>
      <c r="AL1124" s="131">
        <v>15</v>
      </c>
      <c r="AM1124" s="131">
        <v>60</v>
      </c>
      <c r="AN1124" s="133">
        <v>27940</v>
      </c>
      <c r="AO1124">
        <f t="shared" si="221"/>
        <v>33015</v>
      </c>
      <c r="AP1124" t="s">
        <v>1579</v>
      </c>
    </row>
    <row r="1125" spans="1:42" hidden="1" outlineLevel="1" x14ac:dyDescent="0.2">
      <c r="A1125" t="s">
        <v>1976</v>
      </c>
      <c r="B1125" s="10" t="s">
        <v>437</v>
      </c>
      <c r="C1125" s="1">
        <f t="shared" si="217"/>
        <v>3436</v>
      </c>
      <c r="D1125" s="7">
        <f t="shared" si="222"/>
        <v>2</v>
      </c>
      <c r="E1125" s="7">
        <f t="shared" si="223"/>
        <v>1</v>
      </c>
      <c r="F1125" s="7">
        <f t="shared" si="224"/>
        <v>3</v>
      </c>
      <c r="G1125" s="1">
        <f t="shared" si="219"/>
        <v>217</v>
      </c>
      <c r="H1125" s="2">
        <f t="shared" si="220"/>
        <v>6.3154831199068687E-2</v>
      </c>
      <c r="I1125" s="8"/>
      <c r="J1125" s="2">
        <f t="shared" si="213"/>
        <v>0.4257857974388824</v>
      </c>
      <c r="K1125" s="2">
        <f t="shared" si="214"/>
        <v>0.48894062863795112</v>
      </c>
      <c r="L1125" s="2">
        <f t="shared" si="215"/>
        <v>7.9161816065192084E-2</v>
      </c>
      <c r="M1125" s="2">
        <f t="shared" si="216"/>
        <v>6.1117578579744508E-3</v>
      </c>
      <c r="N1125" s="1">
        <v>1463</v>
      </c>
      <c r="O1125" s="1">
        <v>1680</v>
      </c>
      <c r="P1125" s="1">
        <v>272</v>
      </c>
      <c r="Q1125" s="1"/>
      <c r="R1125" s="1">
        <v>17</v>
      </c>
      <c r="S1125" s="68">
        <v>4</v>
      </c>
      <c r="T1125" s="1"/>
      <c r="U1125" s="1"/>
      <c r="V1125" s="1"/>
      <c r="W1125" s="1"/>
      <c r="X1125" s="1"/>
      <c r="Y1125" s="1"/>
      <c r="Z1125" s="1"/>
      <c r="AA1125" s="1"/>
      <c r="AB1125" s="1"/>
      <c r="AG1125" t="str">
        <f t="shared" si="218"/>
        <v>Gilford</v>
      </c>
      <c r="AH1125" t="s">
        <v>438</v>
      </c>
      <c r="AI1125">
        <v>1</v>
      </c>
      <c r="AJ1125" s="7"/>
      <c r="AK1125" s="130">
        <v>33</v>
      </c>
      <c r="AL1125" s="131">
        <v>1</v>
      </c>
      <c r="AM1125" s="131">
        <v>25</v>
      </c>
      <c r="AN1125" s="133">
        <v>28740</v>
      </c>
      <c r="AO1125">
        <f t="shared" si="221"/>
        <v>33001</v>
      </c>
      <c r="AP1125" t="s">
        <v>1579</v>
      </c>
    </row>
    <row r="1126" spans="1:42" hidden="1" outlineLevel="1" x14ac:dyDescent="0.2">
      <c r="A1126" t="s">
        <v>2089</v>
      </c>
      <c r="B1126" s="10" t="s">
        <v>437</v>
      </c>
      <c r="C1126" s="1">
        <f t="shared" si="217"/>
        <v>1297</v>
      </c>
      <c r="D1126" s="7">
        <f t="shared" si="222"/>
        <v>1</v>
      </c>
      <c r="E1126" s="7">
        <f t="shared" si="223"/>
        <v>2</v>
      </c>
      <c r="F1126" s="7">
        <f t="shared" si="224"/>
        <v>3</v>
      </c>
      <c r="G1126" s="1">
        <f t="shared" si="219"/>
        <v>93</v>
      </c>
      <c r="H1126" s="2">
        <f t="shared" si="220"/>
        <v>7.1703932151117963E-2</v>
      </c>
      <c r="I1126" s="8"/>
      <c r="J1126" s="2">
        <f t="shared" si="213"/>
        <v>0.47879722436391675</v>
      </c>
      <c r="K1126" s="2">
        <f t="shared" si="214"/>
        <v>0.40709329221279877</v>
      </c>
      <c r="L1126" s="2">
        <f t="shared" si="215"/>
        <v>0.1040863531225906</v>
      </c>
      <c r="M1126" s="2">
        <f t="shared" si="216"/>
        <v>1.0023130300693933E-2</v>
      </c>
      <c r="N1126" s="1">
        <v>621</v>
      </c>
      <c r="O1126" s="1">
        <v>528</v>
      </c>
      <c r="P1126" s="1">
        <v>135</v>
      </c>
      <c r="Q1126" s="1"/>
      <c r="R1126" s="1">
        <v>12</v>
      </c>
      <c r="S1126" s="68">
        <v>1</v>
      </c>
      <c r="T1126" s="1"/>
      <c r="U1126" s="1"/>
      <c r="V1126" s="1"/>
      <c r="W1126" s="1"/>
      <c r="X1126" s="1"/>
      <c r="Y1126" s="1"/>
      <c r="Z1126" s="1"/>
      <c r="AA1126" s="1"/>
      <c r="AB1126" s="1"/>
      <c r="AG1126" t="str">
        <f t="shared" si="218"/>
        <v>Gilmanton</v>
      </c>
      <c r="AH1126" t="s">
        <v>438</v>
      </c>
      <c r="AI1126">
        <v>1</v>
      </c>
      <c r="AJ1126" s="7"/>
      <c r="AK1126" s="130">
        <v>33</v>
      </c>
      <c r="AL1126" s="131">
        <v>1</v>
      </c>
      <c r="AM1126" s="131">
        <v>30</v>
      </c>
      <c r="AN1126" s="133">
        <v>28980</v>
      </c>
      <c r="AO1126">
        <f t="shared" si="221"/>
        <v>33001</v>
      </c>
      <c r="AP1126" t="s">
        <v>1579</v>
      </c>
    </row>
    <row r="1127" spans="1:42" hidden="1" outlineLevel="1" x14ac:dyDescent="0.2">
      <c r="A1127" t="s">
        <v>2286</v>
      </c>
      <c r="B1127" s="10" t="s">
        <v>437</v>
      </c>
      <c r="C1127" s="1">
        <f t="shared" si="217"/>
        <v>292</v>
      </c>
      <c r="D1127" s="7">
        <f t="shared" si="222"/>
        <v>1</v>
      </c>
      <c r="E1127" s="7">
        <f t="shared" si="223"/>
        <v>2</v>
      </c>
      <c r="F1127" s="7">
        <f t="shared" si="224"/>
        <v>3</v>
      </c>
      <c r="G1127" s="1">
        <f t="shared" si="219"/>
        <v>33</v>
      </c>
      <c r="H1127" s="2">
        <f t="shared" si="220"/>
        <v>0.11301369863013698</v>
      </c>
      <c r="I1127" s="8"/>
      <c r="J1127" s="2">
        <f t="shared" si="213"/>
        <v>0.48287671232876711</v>
      </c>
      <c r="K1127" s="2">
        <f t="shared" si="214"/>
        <v>0.36986301369863012</v>
      </c>
      <c r="L1127" s="2">
        <f t="shared" si="215"/>
        <v>0.12328767123287671</v>
      </c>
      <c r="M1127" s="2">
        <f t="shared" si="216"/>
        <v>2.3972602739726012E-2</v>
      </c>
      <c r="N1127" s="1">
        <v>141</v>
      </c>
      <c r="O1127" s="1">
        <v>108</v>
      </c>
      <c r="P1127" s="1">
        <v>36</v>
      </c>
      <c r="Q1127" s="1"/>
      <c r="R1127" s="1">
        <v>7</v>
      </c>
      <c r="S1127" s="68">
        <v>0</v>
      </c>
      <c r="T1127" s="1"/>
      <c r="U1127" s="1"/>
      <c r="V1127" s="1"/>
      <c r="W1127" s="1"/>
      <c r="X1127" s="1"/>
      <c r="Y1127" s="1"/>
      <c r="Z1127" s="1"/>
      <c r="AA1127" s="1"/>
      <c r="AB1127" s="1"/>
      <c r="AG1127" t="str">
        <f t="shared" si="218"/>
        <v>Gilsum</v>
      </c>
      <c r="AH1127" t="s">
        <v>228</v>
      </c>
      <c r="AI1127">
        <v>2</v>
      </c>
      <c r="AJ1127" s="7"/>
      <c r="AK1127" s="130">
        <v>33</v>
      </c>
      <c r="AL1127" s="131">
        <v>5</v>
      </c>
      <c r="AM1127" s="131">
        <v>25</v>
      </c>
      <c r="AN1127" s="133">
        <v>29220</v>
      </c>
      <c r="AO1127">
        <f t="shared" si="221"/>
        <v>33005</v>
      </c>
      <c r="AP1127" t="s">
        <v>1579</v>
      </c>
    </row>
    <row r="1128" spans="1:42" hidden="1" outlineLevel="1" x14ac:dyDescent="0.2">
      <c r="A1128" t="s">
        <v>2287</v>
      </c>
      <c r="B1128" s="10" t="s">
        <v>437</v>
      </c>
      <c r="C1128" s="1">
        <f t="shared" si="217"/>
        <v>6484</v>
      </c>
      <c r="D1128" s="7">
        <f t="shared" si="222"/>
        <v>2</v>
      </c>
      <c r="E1128" s="7">
        <f t="shared" si="223"/>
        <v>1</v>
      </c>
      <c r="F1128" s="7">
        <f t="shared" si="224"/>
        <v>3</v>
      </c>
      <c r="G1128" s="1">
        <f t="shared" si="219"/>
        <v>62</v>
      </c>
      <c r="H1128" s="2">
        <f t="shared" si="220"/>
        <v>9.5619987661937078E-3</v>
      </c>
      <c r="I1128" s="8"/>
      <c r="J1128" s="2">
        <f t="shared" si="213"/>
        <v>0.44077729796421961</v>
      </c>
      <c r="K1128" s="2">
        <f t="shared" si="214"/>
        <v>0.45033929673041334</v>
      </c>
      <c r="L1128" s="2">
        <f t="shared" si="215"/>
        <v>9.8241826033312774E-2</v>
      </c>
      <c r="M1128" s="2">
        <f t="shared" si="216"/>
        <v>1.064157927205428E-2</v>
      </c>
      <c r="N1128" s="1">
        <v>2858</v>
      </c>
      <c r="O1128" s="1">
        <v>2920</v>
      </c>
      <c r="P1128" s="1">
        <v>637</v>
      </c>
      <c r="Q1128" s="1"/>
      <c r="R1128" s="1">
        <v>53</v>
      </c>
      <c r="S1128" s="68">
        <v>16</v>
      </c>
      <c r="T1128" s="1"/>
      <c r="U1128" s="1"/>
      <c r="V1128" s="1"/>
      <c r="W1128" s="1"/>
      <c r="X1128" s="1"/>
      <c r="Y1128" s="1"/>
      <c r="Z1128" s="1"/>
      <c r="AA1128" s="1"/>
      <c r="AB1128" s="1"/>
      <c r="AG1128" t="str">
        <f t="shared" si="218"/>
        <v>Goffstown</v>
      </c>
      <c r="AH1128" t="s">
        <v>2470</v>
      </c>
      <c r="AI1128">
        <v>1</v>
      </c>
      <c r="AJ1128" s="7"/>
      <c r="AK1128" s="130">
        <v>33</v>
      </c>
      <c r="AL1128" s="131">
        <v>11</v>
      </c>
      <c r="AM1128" s="131">
        <v>40</v>
      </c>
      <c r="AN1128" s="133">
        <v>29860</v>
      </c>
      <c r="AO1128">
        <f t="shared" si="221"/>
        <v>33011</v>
      </c>
      <c r="AP1128" t="s">
        <v>1579</v>
      </c>
    </row>
    <row r="1129" spans="1:42" hidden="1" outlineLevel="1" x14ac:dyDescent="0.2">
      <c r="A1129" t="s">
        <v>2532</v>
      </c>
      <c r="B1129" s="10" t="s">
        <v>437</v>
      </c>
      <c r="C1129" s="1">
        <f t="shared" si="217"/>
        <v>1417</v>
      </c>
      <c r="D1129" s="7">
        <f t="shared" si="222"/>
        <v>1</v>
      </c>
      <c r="E1129" s="7">
        <f t="shared" si="223"/>
        <v>2</v>
      </c>
      <c r="F1129" s="7">
        <f t="shared" si="224"/>
        <v>3</v>
      </c>
      <c r="G1129" s="1">
        <f t="shared" si="219"/>
        <v>450</v>
      </c>
      <c r="H1129" s="2">
        <f t="shared" si="220"/>
        <v>0.31757233592095979</v>
      </c>
      <c r="I1129" s="8"/>
      <c r="J1129" s="2">
        <f t="shared" si="213"/>
        <v>0.589273112208892</v>
      </c>
      <c r="K1129" s="2">
        <f t="shared" si="214"/>
        <v>0.27170077628793227</v>
      </c>
      <c r="L1129" s="2">
        <f t="shared" si="215"/>
        <v>0.13549752999294284</v>
      </c>
      <c r="M1129" s="2">
        <f t="shared" si="216"/>
        <v>3.5285815102328866E-3</v>
      </c>
      <c r="N1129" s="1">
        <v>835</v>
      </c>
      <c r="O1129" s="1">
        <v>385</v>
      </c>
      <c r="P1129" s="1">
        <v>192</v>
      </c>
      <c r="Q1129" s="1"/>
      <c r="R1129" s="1">
        <v>4</v>
      </c>
      <c r="S1129" s="68">
        <v>1</v>
      </c>
      <c r="T1129" s="1"/>
      <c r="U1129" s="1"/>
      <c r="V1129" s="1"/>
      <c r="W1129" s="1"/>
      <c r="X1129" s="1"/>
      <c r="Y1129" s="1"/>
      <c r="Z1129" s="1"/>
      <c r="AA1129" s="1"/>
      <c r="AB1129" s="1"/>
      <c r="AG1129" t="str">
        <f t="shared" si="218"/>
        <v>Gorham</v>
      </c>
      <c r="AH1129" t="s">
        <v>2167</v>
      </c>
      <c r="AI1129">
        <v>2</v>
      </c>
      <c r="AJ1129" s="7"/>
      <c r="AK1129" s="130">
        <v>33</v>
      </c>
      <c r="AL1129" s="131">
        <v>7</v>
      </c>
      <c r="AM1129" s="131">
        <v>95</v>
      </c>
      <c r="AN1129" s="133">
        <v>30260</v>
      </c>
      <c r="AO1129">
        <f t="shared" si="221"/>
        <v>33007</v>
      </c>
      <c r="AP1129" t="s">
        <v>1579</v>
      </c>
    </row>
    <row r="1130" spans="1:42" hidden="1" outlineLevel="1" x14ac:dyDescent="0.2">
      <c r="A1130" t="s">
        <v>1453</v>
      </c>
      <c r="B1130" s="10" t="s">
        <v>437</v>
      </c>
      <c r="C1130" s="1">
        <f t="shared" si="217"/>
        <v>331</v>
      </c>
      <c r="D1130" s="7">
        <f t="shared" si="222"/>
        <v>1</v>
      </c>
      <c r="E1130" s="7">
        <f t="shared" si="223"/>
        <v>2</v>
      </c>
      <c r="F1130" s="7">
        <f t="shared" si="224"/>
        <v>3</v>
      </c>
      <c r="G1130" s="1">
        <f t="shared" si="219"/>
        <v>25</v>
      </c>
      <c r="H1130" s="2">
        <f t="shared" si="220"/>
        <v>7.5528700906344406E-2</v>
      </c>
      <c r="I1130" s="8"/>
      <c r="J1130" s="2">
        <f t="shared" si="213"/>
        <v>0.47129909365558914</v>
      </c>
      <c r="K1130" s="2">
        <f t="shared" si="214"/>
        <v>0.39577039274924469</v>
      </c>
      <c r="L1130" s="2">
        <f t="shared" si="215"/>
        <v>0.13293051359516617</v>
      </c>
      <c r="M1130" s="2">
        <f t="shared" si="216"/>
        <v>-5.5511151231257827E-17</v>
      </c>
      <c r="N1130" s="1">
        <v>156</v>
      </c>
      <c r="O1130" s="1">
        <v>131</v>
      </c>
      <c r="P1130" s="1">
        <v>44</v>
      </c>
      <c r="R1130">
        <v>0</v>
      </c>
      <c r="S1130" s="10">
        <v>0</v>
      </c>
      <c r="U1130" s="1"/>
      <c r="V1130" s="1"/>
      <c r="W1130" s="1"/>
      <c r="X1130" s="1"/>
      <c r="Y1130" s="1"/>
      <c r="Z1130" s="1"/>
      <c r="AA1130" s="1"/>
      <c r="AB1130" s="1"/>
      <c r="AG1130" t="str">
        <f t="shared" si="218"/>
        <v>Goshen</v>
      </c>
      <c r="AH1130" t="s">
        <v>2853</v>
      </c>
      <c r="AI1130">
        <v>2</v>
      </c>
      <c r="AJ1130" s="7"/>
      <c r="AK1130" s="130">
        <v>33</v>
      </c>
      <c r="AL1130" s="131">
        <v>19</v>
      </c>
      <c r="AM1130" s="131">
        <v>30</v>
      </c>
      <c r="AN1130" s="133">
        <v>30500</v>
      </c>
      <c r="AO1130">
        <f t="shared" si="221"/>
        <v>33019</v>
      </c>
      <c r="AP1130" t="s">
        <v>1579</v>
      </c>
    </row>
    <row r="1131" spans="1:42" hidden="1" outlineLevel="1" x14ac:dyDescent="0.2">
      <c r="A1131" t="s">
        <v>2168</v>
      </c>
      <c r="B1131" s="10" t="s">
        <v>437</v>
      </c>
      <c r="C1131" s="1">
        <f t="shared" si="217"/>
        <v>454</v>
      </c>
      <c r="D1131" s="7">
        <f t="shared" si="222"/>
        <v>1</v>
      </c>
      <c r="E1131" s="7">
        <f t="shared" si="223"/>
        <v>2</v>
      </c>
      <c r="F1131" s="7">
        <f t="shared" si="224"/>
        <v>3</v>
      </c>
      <c r="G1131" s="1">
        <f t="shared" si="219"/>
        <v>50</v>
      </c>
      <c r="H1131" s="2">
        <f t="shared" si="220"/>
        <v>0.11013215859030837</v>
      </c>
      <c r="I1131" s="8"/>
      <c r="J1131" s="2">
        <f t="shared" si="213"/>
        <v>0.48017621145374451</v>
      </c>
      <c r="K1131" s="2">
        <f t="shared" si="214"/>
        <v>0.37004405286343611</v>
      </c>
      <c r="L1131" s="2">
        <f t="shared" si="215"/>
        <v>0.13215859030837004</v>
      </c>
      <c r="M1131" s="2">
        <f t="shared" si="216"/>
        <v>1.7621145374449393E-2</v>
      </c>
      <c r="N1131" s="1">
        <v>218</v>
      </c>
      <c r="O1131" s="1">
        <v>168</v>
      </c>
      <c r="P1131" s="1">
        <v>60</v>
      </c>
      <c r="Q1131" s="1"/>
      <c r="R1131" s="1">
        <v>8</v>
      </c>
      <c r="S1131" s="68">
        <v>0</v>
      </c>
      <c r="T1131" s="1"/>
      <c r="U1131" s="1"/>
      <c r="V1131" s="1"/>
      <c r="W1131" s="1"/>
      <c r="X1131" s="1"/>
      <c r="Y1131" s="1"/>
      <c r="Z1131" s="1"/>
      <c r="AA1131" s="1"/>
      <c r="AB1131" s="1"/>
      <c r="AG1131" t="str">
        <f t="shared" si="218"/>
        <v>Grafton</v>
      </c>
      <c r="AH1131" t="s">
        <v>2168</v>
      </c>
      <c r="AI1131">
        <v>2</v>
      </c>
      <c r="AJ1131" s="7"/>
      <c r="AK1131" s="130">
        <v>33</v>
      </c>
      <c r="AL1131" s="131">
        <v>9</v>
      </c>
      <c r="AM1131" s="131">
        <v>75</v>
      </c>
      <c r="AN1131" s="133">
        <v>30820</v>
      </c>
      <c r="AO1131">
        <f t="shared" si="221"/>
        <v>33009</v>
      </c>
      <c r="AP1131" t="s">
        <v>1579</v>
      </c>
    </row>
    <row r="1132" spans="1:42" hidden="1" outlineLevel="1" x14ac:dyDescent="0.2">
      <c r="A1132" t="s">
        <v>2533</v>
      </c>
      <c r="B1132" s="10" t="s">
        <v>437</v>
      </c>
      <c r="C1132" s="1">
        <f t="shared" si="217"/>
        <v>1163</v>
      </c>
      <c r="D1132" s="7">
        <f t="shared" si="222"/>
        <v>2</v>
      </c>
      <c r="E1132" s="7">
        <f t="shared" si="223"/>
        <v>1</v>
      </c>
      <c r="F1132" s="7">
        <f t="shared" si="224"/>
        <v>3</v>
      </c>
      <c r="G1132" s="1">
        <f t="shared" si="219"/>
        <v>118</v>
      </c>
      <c r="H1132" s="2">
        <f t="shared" si="220"/>
        <v>0.10146173688736028</v>
      </c>
      <c r="I1132" s="8"/>
      <c r="J1132" s="2">
        <f t="shared" si="213"/>
        <v>0.411006018916595</v>
      </c>
      <c r="K1132" s="2">
        <f t="shared" si="214"/>
        <v>0.51246775580395532</v>
      </c>
      <c r="L1132" s="2">
        <f t="shared" si="215"/>
        <v>6.878761822871883E-2</v>
      </c>
      <c r="M1132" s="2">
        <f t="shared" si="216"/>
        <v>7.738607050730914E-3</v>
      </c>
      <c r="N1132" s="1">
        <v>478</v>
      </c>
      <c r="O1132" s="1">
        <v>596</v>
      </c>
      <c r="P1132" s="1">
        <v>80</v>
      </c>
      <c r="R1132">
        <v>7</v>
      </c>
      <c r="S1132" s="10">
        <v>2</v>
      </c>
      <c r="U1132" s="1"/>
      <c r="V1132" s="1"/>
      <c r="W1132" s="1"/>
      <c r="X1132" s="1"/>
      <c r="Y1132" s="1"/>
      <c r="Z1132" s="1"/>
      <c r="AA1132" s="1"/>
      <c r="AB1132" s="1"/>
      <c r="AG1132" t="str">
        <f t="shared" si="218"/>
        <v>Grantham</v>
      </c>
      <c r="AH1132" t="s">
        <v>2853</v>
      </c>
      <c r="AI1132">
        <v>2</v>
      </c>
      <c r="AJ1132" s="7"/>
      <c r="AK1132" s="130">
        <v>33</v>
      </c>
      <c r="AL1132" s="131">
        <v>19</v>
      </c>
      <c r="AM1132" s="131">
        <v>35</v>
      </c>
      <c r="AN1132" s="133">
        <v>31220</v>
      </c>
      <c r="AO1132">
        <f t="shared" si="221"/>
        <v>33019</v>
      </c>
      <c r="AP1132" t="s">
        <v>1579</v>
      </c>
    </row>
    <row r="1133" spans="1:42" hidden="1" outlineLevel="1" x14ac:dyDescent="0.2">
      <c r="A1133" t="s">
        <v>2281</v>
      </c>
      <c r="B1133" s="10" t="s">
        <v>437</v>
      </c>
      <c r="C1133" s="1">
        <f>SUM(N1133:AE1133)</f>
        <v>1</v>
      </c>
      <c r="D1133" s="7">
        <f>RANK(N1133,(N1133:AE1133))</f>
        <v>2</v>
      </c>
      <c r="E1133" s="7">
        <f>RANK(O1133,(N1133:AE1133))</f>
        <v>2</v>
      </c>
      <c r="F1133" s="7">
        <f>RANK(P1133,(N1133:AE1133))</f>
        <v>1</v>
      </c>
      <c r="G1133" s="1">
        <f>MAX(N1133:P1133)-LARGE(N1133:P1133,2)</f>
        <v>1</v>
      </c>
      <c r="H1133" s="2">
        <f>G1133/C1133</f>
        <v>1</v>
      </c>
      <c r="I1133" s="8"/>
      <c r="J1133" s="2">
        <f>IF(C1133=0,"-",N1133/C1133)</f>
        <v>0</v>
      </c>
      <c r="K1133" s="2">
        <f>IF(C1133=0,"-",O1133/C1133)</f>
        <v>0</v>
      </c>
      <c r="L1133" s="2">
        <f>IF(C1133=0,"-",P1133/C1133)</f>
        <v>1</v>
      </c>
      <c r="M1133" s="2">
        <f>IF(C1133=0,"-",(1-J1133-K1133-L1133))</f>
        <v>0</v>
      </c>
      <c r="N1133" s="1">
        <v>0</v>
      </c>
      <c r="O1133" s="1">
        <v>0</v>
      </c>
      <c r="P1133" s="1">
        <v>1</v>
      </c>
      <c r="Q1133" s="1"/>
      <c r="R1133" s="1">
        <v>0</v>
      </c>
      <c r="S1133" s="68">
        <v>0</v>
      </c>
      <c r="T1133" s="1"/>
      <c r="U1133" s="1"/>
      <c r="V1133" s="1"/>
      <c r="W1133" s="1"/>
      <c r="X1133" s="1"/>
      <c r="Y1133" s="1"/>
      <c r="Z1133" s="1"/>
      <c r="AA1133" s="1"/>
      <c r="AB1133" s="1"/>
      <c r="AG1133" t="str">
        <f>A1133</f>
        <v>Green's Grant</v>
      </c>
      <c r="AH1133" t="s">
        <v>2167</v>
      </c>
      <c r="AI1133">
        <v>2</v>
      </c>
      <c r="AJ1133" s="7"/>
      <c r="AK1133" s="130">
        <v>33</v>
      </c>
      <c r="AL1133" s="131">
        <v>7</v>
      </c>
      <c r="AM1133" s="131">
        <v>100</v>
      </c>
      <c r="AN1133" s="133">
        <v>31780</v>
      </c>
      <c r="AO1133">
        <f>AK1133*1000+AL1133</f>
        <v>33007</v>
      </c>
      <c r="AP1133" t="s">
        <v>3434</v>
      </c>
    </row>
    <row r="1134" spans="1:42" hidden="1" outlineLevel="1" x14ac:dyDescent="0.2">
      <c r="A1134" t="s">
        <v>277</v>
      </c>
      <c r="B1134" s="10" t="s">
        <v>437</v>
      </c>
      <c r="C1134" s="1">
        <f>SUM(N1134:AE1134)</f>
        <v>590</v>
      </c>
      <c r="D1134" s="7">
        <f>RANK(N1134,(N1134:AE1134))</f>
        <v>1</v>
      </c>
      <c r="E1134" s="7">
        <f>RANK(O1134,(N1134:AE1134))</f>
        <v>2</v>
      </c>
      <c r="F1134" s="7">
        <f>RANK(P1134,(N1134:AE1134))</f>
        <v>3</v>
      </c>
      <c r="G1134" s="1">
        <f>MAX(N1134:P1134)-LARGE(N1134:P1134,2)</f>
        <v>68</v>
      </c>
      <c r="H1134" s="2">
        <f>G1134/C1134</f>
        <v>0.11525423728813559</v>
      </c>
      <c r="I1134" s="8"/>
      <c r="J1134" s="2">
        <f>IF(C1134=0,"-",N1134/C1134)</f>
        <v>0.50169491525423726</v>
      </c>
      <c r="K1134" s="2">
        <f>IF(C1134=0,"-",O1134/C1134)</f>
        <v>0.38644067796610171</v>
      </c>
      <c r="L1134" s="2">
        <f>IF(C1134=0,"-",P1134/C1134)</f>
        <v>0.1</v>
      </c>
      <c r="M1134" s="2">
        <f>IF(C1134=0,"-",(1-J1134-K1134-L1134))</f>
        <v>1.1864406779661024E-2</v>
      </c>
      <c r="N1134" s="1">
        <v>296</v>
      </c>
      <c r="O1134" s="1">
        <v>228</v>
      </c>
      <c r="P1134" s="1">
        <v>59</v>
      </c>
      <c r="Q1134" s="1"/>
      <c r="R1134" s="1">
        <v>5</v>
      </c>
      <c r="S1134" s="68">
        <v>2</v>
      </c>
      <c r="T1134" s="1"/>
      <c r="U1134" s="1"/>
      <c r="V1134" s="1"/>
      <c r="W1134" s="1"/>
      <c r="X1134" s="1"/>
      <c r="Y1134" s="1"/>
      <c r="Z1134" s="1"/>
      <c r="AA1134" s="1"/>
      <c r="AB1134" s="1"/>
      <c r="AG1134" t="str">
        <f>A1134</f>
        <v>Greenfield</v>
      </c>
      <c r="AH1134" t="s">
        <v>2470</v>
      </c>
      <c r="AI1134">
        <v>2</v>
      </c>
      <c r="AJ1134" s="7"/>
      <c r="AK1134" s="130">
        <v>33</v>
      </c>
      <c r="AL1134" s="131">
        <v>11</v>
      </c>
      <c r="AM1134" s="131">
        <v>45</v>
      </c>
      <c r="AN1134" s="133">
        <v>31540</v>
      </c>
      <c r="AO1134">
        <f>AK1134*1000+AL1134</f>
        <v>33011</v>
      </c>
      <c r="AP1134" t="s">
        <v>1579</v>
      </c>
    </row>
    <row r="1135" spans="1:42" hidden="1" outlineLevel="1" x14ac:dyDescent="0.2">
      <c r="A1135" t="s">
        <v>1977</v>
      </c>
      <c r="B1135" s="10" t="s">
        <v>437</v>
      </c>
      <c r="C1135" s="1">
        <f>SUM(N1135:AE1135)</f>
        <v>1471</v>
      </c>
      <c r="D1135" s="7">
        <f>RANK(N1135,(N1135:AE1135))</f>
        <v>1</v>
      </c>
      <c r="E1135" s="7">
        <f>RANK(O1135,(N1135:AE1135))</f>
        <v>2</v>
      </c>
      <c r="F1135" s="7">
        <f>RANK(P1135,(N1135:AE1135))</f>
        <v>3</v>
      </c>
      <c r="G1135" s="1">
        <f>MAX(N1135:P1135)-LARGE(N1135:P1135,2)</f>
        <v>49</v>
      </c>
      <c r="H1135" s="2">
        <f>G1135/C1135</f>
        <v>3.3310673011556761E-2</v>
      </c>
      <c r="I1135" s="8"/>
      <c r="J1135" s="2">
        <f>IF(C1135=0,"-",N1135/C1135)</f>
        <v>0.47722637661454792</v>
      </c>
      <c r="K1135" s="2">
        <f>IF(C1135=0,"-",O1135/C1135)</f>
        <v>0.44391570360299115</v>
      </c>
      <c r="L1135" s="2">
        <f>IF(C1135=0,"-",P1135/C1135)</f>
        <v>6.7301155676410609E-2</v>
      </c>
      <c r="M1135" s="2">
        <f>IF(C1135=0,"-",(1-J1135-K1135-L1135))</f>
        <v>1.1556764106050318E-2</v>
      </c>
      <c r="N1135" s="1">
        <v>702</v>
      </c>
      <c r="O1135" s="1">
        <v>653</v>
      </c>
      <c r="P1135" s="1">
        <v>99</v>
      </c>
      <c r="R1135">
        <v>16</v>
      </c>
      <c r="S1135" s="129">
        <v>1</v>
      </c>
      <c r="U1135" s="1"/>
      <c r="V1135" s="1"/>
      <c r="W1135" s="1"/>
      <c r="X1135" s="1"/>
      <c r="Y1135" s="1"/>
      <c r="Z1135" s="1"/>
      <c r="AA1135" s="1"/>
      <c r="AB1135" s="1"/>
      <c r="AG1135" t="str">
        <f>A1135</f>
        <v>Greenland</v>
      </c>
      <c r="AH1135" t="s">
        <v>1912</v>
      </c>
      <c r="AI1135">
        <v>1</v>
      </c>
      <c r="AJ1135" s="7"/>
      <c r="AK1135" s="130">
        <v>33</v>
      </c>
      <c r="AL1135" s="131">
        <v>15</v>
      </c>
      <c r="AM1135" s="131">
        <v>65</v>
      </c>
      <c r="AN1135" s="133">
        <v>31700</v>
      </c>
      <c r="AO1135">
        <f>AK1135*1000+AL1135</f>
        <v>33015</v>
      </c>
      <c r="AP1135" t="s">
        <v>1579</v>
      </c>
    </row>
    <row r="1136" spans="1:42" hidden="1" outlineLevel="1" x14ac:dyDescent="0.2">
      <c r="A1136" s="10" t="s">
        <v>2226</v>
      </c>
      <c r="B1136" s="10" t="s">
        <v>437</v>
      </c>
      <c r="C1136" s="1">
        <f t="shared" si="217"/>
        <v>732</v>
      </c>
      <c r="D1136" s="7">
        <f t="shared" si="222"/>
        <v>1</v>
      </c>
      <c r="E1136" s="7">
        <f t="shared" si="223"/>
        <v>2</v>
      </c>
      <c r="F1136" s="7">
        <f t="shared" si="224"/>
        <v>3</v>
      </c>
      <c r="G1136" s="1">
        <f t="shared" si="219"/>
        <v>192</v>
      </c>
      <c r="H1136" s="2">
        <f t="shared" si="220"/>
        <v>0.26229508196721313</v>
      </c>
      <c r="I1136" s="8"/>
      <c r="J1136" s="2">
        <f t="shared" ref="J1136:J1191" si="225">IF(C1136=0,"-",N1136/C1136)</f>
        <v>0.55874316939890711</v>
      </c>
      <c r="K1136" s="2">
        <f t="shared" ref="K1136:K1191" si="226">IF(C1136=0,"-",O1136/C1136)</f>
        <v>0.29644808743169399</v>
      </c>
      <c r="L1136" s="2">
        <f t="shared" ref="L1136:L1191" si="227">IF(C1136=0,"-",P1136/C1136)</f>
        <v>0.12841530054644809</v>
      </c>
      <c r="M1136" s="2">
        <f t="shared" ref="M1136:M1191" si="228">IF(C1136=0,"-",(1-J1136-K1136-L1136))</f>
        <v>1.639344262295081E-2</v>
      </c>
      <c r="N1136" s="1">
        <v>409</v>
      </c>
      <c r="O1136" s="1">
        <v>217</v>
      </c>
      <c r="P1136" s="1">
        <v>94</v>
      </c>
      <c r="R1136">
        <v>7</v>
      </c>
      <c r="S1136" s="10">
        <v>5</v>
      </c>
      <c r="U1136" s="1"/>
      <c r="V1136" s="1"/>
      <c r="W1136" s="1"/>
      <c r="X1136" s="1"/>
      <c r="Y1136" s="1"/>
      <c r="Z1136" s="1"/>
      <c r="AA1136" s="1"/>
      <c r="AB1136" s="1"/>
      <c r="AG1136" t="str">
        <f t="shared" si="218"/>
        <v>Greenville</v>
      </c>
      <c r="AH1136" t="s">
        <v>2470</v>
      </c>
      <c r="AI1136">
        <v>2</v>
      </c>
      <c r="AJ1136" s="7"/>
      <c r="AK1136" s="130">
        <v>33</v>
      </c>
      <c r="AL1136" s="131">
        <v>11</v>
      </c>
      <c r="AM1136" s="131">
        <v>50</v>
      </c>
      <c r="AN1136" s="133">
        <v>31940</v>
      </c>
      <c r="AO1136">
        <f t="shared" si="221"/>
        <v>33011</v>
      </c>
      <c r="AP1136" t="s">
        <v>1579</v>
      </c>
    </row>
    <row r="1137" spans="1:42" hidden="1" outlineLevel="1" x14ac:dyDescent="0.2">
      <c r="A1137" t="s">
        <v>187</v>
      </c>
      <c r="B1137" s="10" t="s">
        <v>437</v>
      </c>
      <c r="C1137" s="1">
        <f t="shared" si="217"/>
        <v>182</v>
      </c>
      <c r="D1137" s="7">
        <f t="shared" si="222"/>
        <v>2</v>
      </c>
      <c r="E1137" s="7">
        <f t="shared" si="223"/>
        <v>1</v>
      </c>
      <c r="F1137" s="7">
        <f t="shared" si="224"/>
        <v>3</v>
      </c>
      <c r="G1137" s="1">
        <f t="shared" si="219"/>
        <v>24</v>
      </c>
      <c r="H1137" s="2">
        <f t="shared" si="220"/>
        <v>0.13186813186813187</v>
      </c>
      <c r="I1137" s="8"/>
      <c r="J1137" s="2">
        <f t="shared" si="225"/>
        <v>0.35164835164835168</v>
      </c>
      <c r="K1137" s="2">
        <f t="shared" si="226"/>
        <v>0.48351648351648352</v>
      </c>
      <c r="L1137" s="2">
        <f t="shared" si="227"/>
        <v>0.14285714285714285</v>
      </c>
      <c r="M1137" s="2">
        <f t="shared" si="228"/>
        <v>2.19780219780219E-2</v>
      </c>
      <c r="N1137" s="1">
        <v>64</v>
      </c>
      <c r="O1137" s="1">
        <v>88</v>
      </c>
      <c r="P1137" s="1">
        <v>26</v>
      </c>
      <c r="Q1137" s="1"/>
      <c r="R1137" s="1">
        <v>2</v>
      </c>
      <c r="S1137" s="68">
        <v>2</v>
      </c>
      <c r="T1137" s="1"/>
      <c r="U1137" s="1"/>
      <c r="V1137" s="1"/>
      <c r="W1137" s="1"/>
      <c r="X1137" s="1"/>
      <c r="Y1137" s="1"/>
      <c r="Z1137" s="1"/>
      <c r="AA1137" s="1"/>
      <c r="AB1137" s="1"/>
      <c r="AG1137" t="str">
        <f t="shared" si="218"/>
        <v>Groton</v>
      </c>
      <c r="AH1137" t="s">
        <v>2168</v>
      </c>
      <c r="AI1137">
        <v>2</v>
      </c>
      <c r="AJ1137" s="7"/>
      <c r="AK1137" s="130">
        <v>33</v>
      </c>
      <c r="AL1137" s="131">
        <v>9</v>
      </c>
      <c r="AM1137" s="131">
        <v>80</v>
      </c>
      <c r="AN1137" s="133">
        <v>32180</v>
      </c>
      <c r="AO1137">
        <f t="shared" si="221"/>
        <v>33009</v>
      </c>
      <c r="AP1137" t="s">
        <v>1579</v>
      </c>
    </row>
    <row r="1138" spans="1:42" hidden="1" outlineLevel="1" x14ac:dyDescent="0.2">
      <c r="A1138" t="s">
        <v>1144</v>
      </c>
      <c r="B1138" s="10" t="s">
        <v>437</v>
      </c>
      <c r="C1138" s="1">
        <f t="shared" si="217"/>
        <v>15</v>
      </c>
      <c r="D1138" s="7">
        <f t="shared" si="222"/>
        <v>2</v>
      </c>
      <c r="E1138" s="7">
        <f t="shared" si="223"/>
        <v>1</v>
      </c>
      <c r="F1138" s="7">
        <f t="shared" si="224"/>
        <v>3</v>
      </c>
      <c r="G1138" s="1">
        <f t="shared" si="219"/>
        <v>8</v>
      </c>
      <c r="H1138" s="2">
        <f t="shared" si="220"/>
        <v>0.53333333333333333</v>
      </c>
      <c r="I1138" s="8"/>
      <c r="J1138" s="2">
        <f t="shared" si="225"/>
        <v>0.2</v>
      </c>
      <c r="K1138" s="2">
        <f t="shared" si="226"/>
        <v>0.73333333333333328</v>
      </c>
      <c r="L1138" s="2">
        <f t="shared" si="227"/>
        <v>6.6666666666666666E-2</v>
      </c>
      <c r="M1138" s="2">
        <f t="shared" si="228"/>
        <v>9.7144514654701197E-17</v>
      </c>
      <c r="N1138" s="1">
        <v>3</v>
      </c>
      <c r="O1138" s="1">
        <v>11</v>
      </c>
      <c r="P1138" s="1">
        <v>1</v>
      </c>
      <c r="Q1138" s="1"/>
      <c r="R1138" s="1">
        <v>0</v>
      </c>
      <c r="S1138" s="68">
        <v>0</v>
      </c>
      <c r="T1138" s="1"/>
      <c r="U1138" s="1"/>
      <c r="V1138" s="1"/>
      <c r="W1138" s="1"/>
      <c r="X1138" s="1"/>
      <c r="Y1138" s="1"/>
      <c r="Z1138" s="1"/>
      <c r="AA1138" s="1"/>
      <c r="AB1138" s="1"/>
      <c r="AG1138" t="str">
        <f t="shared" si="218"/>
        <v>Hale's Location</v>
      </c>
      <c r="AH1138" t="s">
        <v>2017</v>
      </c>
      <c r="AI1138">
        <v>1</v>
      </c>
      <c r="AJ1138" s="7"/>
      <c r="AK1138" s="130">
        <v>33</v>
      </c>
      <c r="AL1138" s="131">
        <v>3</v>
      </c>
      <c r="AM1138" s="131">
        <v>45</v>
      </c>
      <c r="AN1138" s="133">
        <v>32500</v>
      </c>
      <c r="AO1138">
        <f t="shared" si="221"/>
        <v>33003</v>
      </c>
      <c r="AP1138" t="s">
        <v>3434</v>
      </c>
    </row>
    <row r="1139" spans="1:42" hidden="1" outlineLevel="1" x14ac:dyDescent="0.2">
      <c r="A1139" t="s">
        <v>97</v>
      </c>
      <c r="B1139" s="10" t="s">
        <v>437</v>
      </c>
      <c r="C1139" s="1">
        <f t="shared" si="217"/>
        <v>3466</v>
      </c>
      <c r="D1139" s="7">
        <f t="shared" si="222"/>
        <v>2</v>
      </c>
      <c r="E1139" s="7">
        <f t="shared" si="223"/>
        <v>1</v>
      </c>
      <c r="F1139" s="7">
        <f t="shared" si="224"/>
        <v>3</v>
      </c>
      <c r="G1139" s="1">
        <f t="shared" si="219"/>
        <v>47</v>
      </c>
      <c r="H1139" s="2">
        <f t="shared" si="220"/>
        <v>1.3560300057703404E-2</v>
      </c>
      <c r="I1139" s="8"/>
      <c r="J1139" s="2">
        <f t="shared" si="225"/>
        <v>0.44258511252163879</v>
      </c>
      <c r="K1139" s="2">
        <f t="shared" si="226"/>
        <v>0.45614541257934216</v>
      </c>
      <c r="L1139" s="2">
        <f t="shared" si="227"/>
        <v>9.1459896133871899E-2</v>
      </c>
      <c r="M1139" s="2">
        <f t="shared" si="228"/>
        <v>9.8095787651471533E-3</v>
      </c>
      <c r="N1139" s="1">
        <v>1534</v>
      </c>
      <c r="O1139" s="1">
        <v>1581</v>
      </c>
      <c r="P1139" s="1">
        <v>317</v>
      </c>
      <c r="R1139">
        <v>32</v>
      </c>
      <c r="S1139" s="10">
        <v>2</v>
      </c>
      <c r="U1139" s="1"/>
      <c r="V1139" s="1"/>
      <c r="W1139" s="1"/>
      <c r="X1139" s="1"/>
      <c r="Y1139" s="1"/>
      <c r="Z1139" s="1"/>
      <c r="AA1139" s="1"/>
      <c r="AB1139" s="1"/>
      <c r="AG1139" t="str">
        <f t="shared" si="218"/>
        <v>Hampstead</v>
      </c>
      <c r="AH1139" t="s">
        <v>1912</v>
      </c>
      <c r="AI1139">
        <v>1</v>
      </c>
      <c r="AJ1139" s="7"/>
      <c r="AK1139" s="130">
        <v>33</v>
      </c>
      <c r="AL1139" s="131">
        <v>15</v>
      </c>
      <c r="AM1139" s="131">
        <v>70</v>
      </c>
      <c r="AN1139" s="133">
        <v>32900</v>
      </c>
      <c r="AO1139">
        <f t="shared" si="221"/>
        <v>33015</v>
      </c>
      <c r="AP1139" t="s">
        <v>1579</v>
      </c>
    </row>
    <row r="1140" spans="1:42" hidden="1" outlineLevel="1" x14ac:dyDescent="0.2">
      <c r="A1140" t="s">
        <v>1654</v>
      </c>
      <c r="B1140" s="10" t="s">
        <v>437</v>
      </c>
      <c r="C1140" s="1">
        <f t="shared" si="217"/>
        <v>6898</v>
      </c>
      <c r="D1140" s="7">
        <f t="shared" si="222"/>
        <v>1</v>
      </c>
      <c r="E1140" s="7">
        <f t="shared" si="223"/>
        <v>2</v>
      </c>
      <c r="F1140" s="7">
        <f t="shared" si="224"/>
        <v>3</v>
      </c>
      <c r="G1140" s="1">
        <f t="shared" si="219"/>
        <v>727</v>
      </c>
      <c r="H1140" s="2">
        <f t="shared" si="220"/>
        <v>0.10539286749782546</v>
      </c>
      <c r="I1140" s="8"/>
      <c r="J1140" s="2">
        <f t="shared" si="225"/>
        <v>0.50565381269933318</v>
      </c>
      <c r="K1140" s="2">
        <f t="shared" si="226"/>
        <v>0.40026094520150768</v>
      </c>
      <c r="L1140" s="2">
        <f t="shared" si="227"/>
        <v>8.2197738474920262E-2</v>
      </c>
      <c r="M1140" s="2">
        <f t="shared" si="228"/>
        <v>1.1887503624238877E-2</v>
      </c>
      <c r="N1140" s="1">
        <v>3488</v>
      </c>
      <c r="O1140" s="1">
        <v>2761</v>
      </c>
      <c r="P1140" s="1">
        <v>567</v>
      </c>
      <c r="R1140">
        <v>63</v>
      </c>
      <c r="S1140" s="10">
        <v>19</v>
      </c>
      <c r="U1140" s="1"/>
      <c r="V1140" s="1"/>
      <c r="W1140" s="1"/>
      <c r="X1140" s="1"/>
      <c r="Y1140" s="1"/>
      <c r="Z1140" s="1"/>
      <c r="AA1140" s="1"/>
      <c r="AB1140" s="1"/>
      <c r="AG1140" t="str">
        <f t="shared" si="218"/>
        <v>Hampton</v>
      </c>
      <c r="AH1140" t="s">
        <v>1912</v>
      </c>
      <c r="AI1140">
        <v>1</v>
      </c>
      <c r="AJ1140" s="7"/>
      <c r="AK1140" s="130">
        <v>33</v>
      </c>
      <c r="AL1140" s="131">
        <v>15</v>
      </c>
      <c r="AM1140" s="131">
        <v>75</v>
      </c>
      <c r="AN1140" s="133">
        <v>33060</v>
      </c>
      <c r="AO1140">
        <f t="shared" si="221"/>
        <v>33015</v>
      </c>
      <c r="AP1140" t="s">
        <v>1579</v>
      </c>
    </row>
    <row r="1141" spans="1:42" hidden="1" outlineLevel="1" x14ac:dyDescent="0.2">
      <c r="A1141" t="s">
        <v>164</v>
      </c>
      <c r="B1141" s="10" t="s">
        <v>437</v>
      </c>
      <c r="C1141" s="1">
        <f t="shared" si="217"/>
        <v>1038</v>
      </c>
      <c r="D1141" s="7">
        <f t="shared" si="222"/>
        <v>2</v>
      </c>
      <c r="E1141" s="7">
        <f t="shared" si="223"/>
        <v>1</v>
      </c>
      <c r="F1141" s="7">
        <f t="shared" si="224"/>
        <v>3</v>
      </c>
      <c r="G1141" s="1">
        <f t="shared" si="219"/>
        <v>117</v>
      </c>
      <c r="H1141" s="2">
        <f t="shared" si="220"/>
        <v>0.11271676300578035</v>
      </c>
      <c r="I1141" s="8"/>
      <c r="J1141" s="2">
        <f t="shared" si="225"/>
        <v>0.39210019267822738</v>
      </c>
      <c r="K1141" s="2">
        <f t="shared" si="226"/>
        <v>0.50481695568400775</v>
      </c>
      <c r="L1141" s="2">
        <f t="shared" si="227"/>
        <v>8.7668593448940263E-2</v>
      </c>
      <c r="M1141" s="2">
        <f t="shared" si="228"/>
        <v>1.5414258188824609E-2</v>
      </c>
      <c r="N1141" s="1">
        <v>407</v>
      </c>
      <c r="O1141" s="1">
        <v>524</v>
      </c>
      <c r="P1141" s="1">
        <v>91</v>
      </c>
      <c r="R1141">
        <v>16</v>
      </c>
      <c r="S1141" s="10">
        <v>0</v>
      </c>
      <c r="U1141" s="1"/>
      <c r="V1141" s="1"/>
      <c r="W1141" s="1"/>
      <c r="X1141" s="1"/>
      <c r="Y1141" s="1"/>
      <c r="Z1141" s="1"/>
      <c r="AA1141" s="1"/>
      <c r="AB1141" s="1"/>
      <c r="AG1141" t="str">
        <f t="shared" si="218"/>
        <v>Hampton Falls</v>
      </c>
      <c r="AH1141" t="s">
        <v>1912</v>
      </c>
      <c r="AI1141">
        <v>1</v>
      </c>
      <c r="AJ1141" s="7"/>
      <c r="AK1141" s="130">
        <v>33</v>
      </c>
      <c r="AL1141" s="131">
        <v>15</v>
      </c>
      <c r="AM1141" s="131">
        <v>80</v>
      </c>
      <c r="AN1141" s="133">
        <v>33460</v>
      </c>
      <c r="AO1141">
        <f t="shared" si="221"/>
        <v>33015</v>
      </c>
      <c r="AP1141" t="s">
        <v>1579</v>
      </c>
    </row>
    <row r="1142" spans="1:42" hidden="1" outlineLevel="1" x14ac:dyDescent="0.2">
      <c r="A1142" t="s">
        <v>1827</v>
      </c>
      <c r="B1142" s="10" t="s">
        <v>437</v>
      </c>
      <c r="C1142" s="1">
        <f t="shared" ref="C1142:C1201" si="229">SUM(N1142:AE1142)</f>
        <v>965</v>
      </c>
      <c r="D1142" s="7">
        <f t="shared" si="222"/>
        <v>1</v>
      </c>
      <c r="E1142" s="7">
        <f t="shared" si="223"/>
        <v>2</v>
      </c>
      <c r="F1142" s="7">
        <f t="shared" si="224"/>
        <v>3</v>
      </c>
      <c r="G1142" s="1">
        <f t="shared" si="219"/>
        <v>105</v>
      </c>
      <c r="H1142" s="2">
        <f t="shared" si="220"/>
        <v>0.10880829015544041</v>
      </c>
      <c r="I1142" s="8"/>
      <c r="J1142" s="2">
        <f t="shared" si="225"/>
        <v>0.51709844559585494</v>
      </c>
      <c r="K1142" s="2">
        <f t="shared" si="226"/>
        <v>0.40829015544041453</v>
      </c>
      <c r="L1142" s="2">
        <f t="shared" si="227"/>
        <v>6.3212435233160627E-2</v>
      </c>
      <c r="M1142" s="2">
        <f t="shared" si="228"/>
        <v>1.1398963730569908E-2</v>
      </c>
      <c r="N1142" s="1">
        <v>499</v>
      </c>
      <c r="O1142" s="1">
        <v>394</v>
      </c>
      <c r="P1142" s="1">
        <v>61</v>
      </c>
      <c r="Q1142" s="1"/>
      <c r="R1142" s="1">
        <v>11</v>
      </c>
      <c r="S1142" s="68">
        <v>0</v>
      </c>
      <c r="T1142" s="1"/>
      <c r="U1142" s="1"/>
      <c r="V1142" s="1"/>
      <c r="W1142" s="1"/>
      <c r="X1142" s="1"/>
      <c r="Y1142" s="1"/>
      <c r="Z1142" s="1"/>
      <c r="AA1142" s="1"/>
      <c r="AB1142" s="1"/>
      <c r="AG1142" t="str">
        <f t="shared" si="218"/>
        <v>Hancock</v>
      </c>
      <c r="AH1142" t="s">
        <v>2470</v>
      </c>
      <c r="AI1142">
        <v>2</v>
      </c>
      <c r="AJ1142" s="7"/>
      <c r="AK1142" s="130">
        <v>33</v>
      </c>
      <c r="AL1142" s="131">
        <v>11</v>
      </c>
      <c r="AM1142" s="131">
        <v>55</v>
      </c>
      <c r="AN1142" s="133">
        <v>33700</v>
      </c>
      <c r="AO1142">
        <f t="shared" si="221"/>
        <v>33011</v>
      </c>
      <c r="AP1142" t="s">
        <v>1579</v>
      </c>
    </row>
    <row r="1143" spans="1:42" hidden="1" outlineLevel="1" x14ac:dyDescent="0.2">
      <c r="A1143" t="s">
        <v>1284</v>
      </c>
      <c r="B1143" s="10" t="s">
        <v>437</v>
      </c>
      <c r="C1143" s="1">
        <f t="shared" si="229"/>
        <v>4432</v>
      </c>
      <c r="D1143" s="7">
        <f t="shared" si="222"/>
        <v>1</v>
      </c>
      <c r="E1143" s="7">
        <f t="shared" si="223"/>
        <v>2</v>
      </c>
      <c r="F1143" s="7">
        <f t="shared" si="224"/>
        <v>3</v>
      </c>
      <c r="G1143" s="1">
        <f t="shared" si="219"/>
        <v>1412</v>
      </c>
      <c r="H1143" s="2">
        <f t="shared" si="220"/>
        <v>0.31859205776173283</v>
      </c>
      <c r="I1143" s="8"/>
      <c r="J1143" s="2">
        <f t="shared" si="225"/>
        <v>0.63989169675090252</v>
      </c>
      <c r="K1143" s="2">
        <f t="shared" si="226"/>
        <v>0.32129963898916969</v>
      </c>
      <c r="L1143" s="2">
        <f t="shared" si="227"/>
        <v>3.1814079422382673E-2</v>
      </c>
      <c r="M1143" s="2">
        <f t="shared" si="228"/>
        <v>6.9945848375451217E-3</v>
      </c>
      <c r="N1143" s="1">
        <v>2836</v>
      </c>
      <c r="O1143" s="1">
        <v>1424</v>
      </c>
      <c r="P1143" s="1">
        <v>141</v>
      </c>
      <c r="Q1143" s="1"/>
      <c r="R1143" s="1">
        <v>27</v>
      </c>
      <c r="S1143" s="68">
        <v>4</v>
      </c>
      <c r="T1143" s="1"/>
      <c r="U1143" s="1"/>
      <c r="V1143" s="1"/>
      <c r="W1143" s="1"/>
      <c r="X1143" s="1"/>
      <c r="Y1143" s="1"/>
      <c r="Z1143" s="1"/>
      <c r="AA1143" s="1"/>
      <c r="AB1143" s="1"/>
      <c r="AG1143" t="str">
        <f t="shared" ref="AG1143:AG1202" si="230">A1143</f>
        <v>Hanover</v>
      </c>
      <c r="AH1143" t="s">
        <v>2168</v>
      </c>
      <c r="AI1143">
        <v>2</v>
      </c>
      <c r="AJ1143" s="7"/>
      <c r="AK1143" s="130">
        <v>33</v>
      </c>
      <c r="AL1143" s="131">
        <v>9</v>
      </c>
      <c r="AM1143" s="131">
        <v>85</v>
      </c>
      <c r="AN1143" s="133">
        <v>33860</v>
      </c>
      <c r="AO1143">
        <f t="shared" si="221"/>
        <v>33009</v>
      </c>
      <c r="AP1143" t="s">
        <v>1579</v>
      </c>
    </row>
    <row r="1144" spans="1:42" hidden="1" outlineLevel="1" x14ac:dyDescent="0.2">
      <c r="A1144" t="s">
        <v>47</v>
      </c>
      <c r="B1144" s="10" t="s">
        <v>437</v>
      </c>
      <c r="C1144" s="1">
        <f t="shared" si="229"/>
        <v>511</v>
      </c>
      <c r="D1144" s="7">
        <f t="shared" si="222"/>
        <v>1</v>
      </c>
      <c r="E1144" s="7">
        <f t="shared" si="223"/>
        <v>2</v>
      </c>
      <c r="F1144" s="7">
        <f t="shared" si="224"/>
        <v>3</v>
      </c>
      <c r="G1144" s="1">
        <f t="shared" si="219"/>
        <v>205</v>
      </c>
      <c r="H1144" s="2">
        <f t="shared" si="220"/>
        <v>0.40117416829745595</v>
      </c>
      <c r="I1144" s="8"/>
      <c r="J1144" s="2">
        <f t="shared" si="225"/>
        <v>0.67123287671232879</v>
      </c>
      <c r="K1144" s="2">
        <f t="shared" si="226"/>
        <v>0.27005870841487278</v>
      </c>
      <c r="L1144" s="2">
        <f t="shared" si="227"/>
        <v>5.4794520547945202E-2</v>
      </c>
      <c r="M1144" s="2">
        <f t="shared" si="228"/>
        <v>3.9138943248532287E-3</v>
      </c>
      <c r="N1144" s="1">
        <v>343</v>
      </c>
      <c r="O1144" s="1">
        <v>138</v>
      </c>
      <c r="P1144" s="1">
        <v>28</v>
      </c>
      <c r="Q1144" s="1"/>
      <c r="R1144" s="1">
        <v>2</v>
      </c>
      <c r="S1144" s="68">
        <v>0</v>
      </c>
      <c r="T1144" s="1"/>
      <c r="U1144" s="1"/>
      <c r="V1144" s="1"/>
      <c r="W1144" s="1"/>
      <c r="X1144" s="1"/>
      <c r="Y1144" s="1"/>
      <c r="Z1144" s="1"/>
      <c r="AA1144" s="1"/>
      <c r="AB1144" s="1"/>
      <c r="AG1144" t="str">
        <f t="shared" si="230"/>
        <v>Harrisville</v>
      </c>
      <c r="AH1144" t="s">
        <v>228</v>
      </c>
      <c r="AI1144">
        <v>2</v>
      </c>
      <c r="AJ1144" s="7"/>
      <c r="AK1144" s="130">
        <v>33</v>
      </c>
      <c r="AL1144" s="131">
        <v>5</v>
      </c>
      <c r="AM1144" s="131">
        <v>30</v>
      </c>
      <c r="AN1144" s="133">
        <v>34420</v>
      </c>
      <c r="AO1144">
        <f t="shared" si="221"/>
        <v>33005</v>
      </c>
      <c r="AP1144" t="s">
        <v>1579</v>
      </c>
    </row>
    <row r="1145" spans="1:42" hidden="1" outlineLevel="1" x14ac:dyDescent="0.2">
      <c r="A1145" t="s">
        <v>1962</v>
      </c>
      <c r="B1145" s="10" t="s">
        <v>437</v>
      </c>
      <c r="C1145" s="1">
        <f t="shared" si="229"/>
        <v>31</v>
      </c>
      <c r="D1145" s="7">
        <f t="shared" si="222"/>
        <v>2</v>
      </c>
      <c r="E1145" s="7">
        <f t="shared" si="223"/>
        <v>1</v>
      </c>
      <c r="F1145" s="7">
        <f t="shared" si="224"/>
        <v>3</v>
      </c>
      <c r="G1145" s="1">
        <f t="shared" si="219"/>
        <v>1</v>
      </c>
      <c r="H1145" s="2">
        <f t="shared" si="220"/>
        <v>3.2258064516129031E-2</v>
      </c>
      <c r="I1145" s="8"/>
      <c r="J1145" s="2">
        <f t="shared" si="225"/>
        <v>0.38709677419354838</v>
      </c>
      <c r="K1145" s="2">
        <f t="shared" si="226"/>
        <v>0.41935483870967744</v>
      </c>
      <c r="L1145" s="2">
        <f t="shared" si="227"/>
        <v>0.12903225806451613</v>
      </c>
      <c r="M1145" s="2">
        <f t="shared" si="228"/>
        <v>6.4516129032258063E-2</v>
      </c>
      <c r="N1145" s="1">
        <v>12</v>
      </c>
      <c r="O1145" s="1">
        <v>13</v>
      </c>
      <c r="P1145" s="1">
        <v>4</v>
      </c>
      <c r="Q1145" s="1"/>
      <c r="R1145" s="1">
        <v>2</v>
      </c>
      <c r="S1145" s="68">
        <v>0</v>
      </c>
      <c r="T1145" s="1"/>
      <c r="U1145" s="1"/>
      <c r="V1145" s="1"/>
      <c r="W1145" s="1"/>
      <c r="X1145" s="1"/>
      <c r="Y1145" s="1"/>
      <c r="Z1145" s="1"/>
      <c r="AA1145" s="1"/>
      <c r="AB1145" s="1"/>
      <c r="AG1145" t="str">
        <f t="shared" si="230"/>
        <v>Hart's Location</v>
      </c>
      <c r="AH1145" t="s">
        <v>2017</v>
      </c>
      <c r="AI1145">
        <v>1</v>
      </c>
      <c r="AJ1145" s="7"/>
      <c r="AK1145" s="130">
        <v>33</v>
      </c>
      <c r="AL1145" s="131">
        <v>3</v>
      </c>
      <c r="AM1145" s="131">
        <v>50</v>
      </c>
      <c r="AN1145" s="133">
        <v>34500</v>
      </c>
      <c r="AO1145">
        <f t="shared" si="221"/>
        <v>33003</v>
      </c>
      <c r="AP1145" t="s">
        <v>1579</v>
      </c>
    </row>
    <row r="1146" spans="1:42" hidden="1" outlineLevel="1" x14ac:dyDescent="0.2">
      <c r="A1146" t="s">
        <v>1145</v>
      </c>
      <c r="B1146" s="10" t="s">
        <v>437</v>
      </c>
      <c r="C1146" s="1">
        <f t="shared" si="229"/>
        <v>1569</v>
      </c>
      <c r="D1146" s="7">
        <f t="shared" si="222"/>
        <v>2</v>
      </c>
      <c r="E1146" s="7">
        <f t="shared" si="223"/>
        <v>1</v>
      </c>
      <c r="F1146" s="7">
        <f t="shared" si="224"/>
        <v>3</v>
      </c>
      <c r="G1146" s="1">
        <f t="shared" si="219"/>
        <v>193</v>
      </c>
      <c r="H1146" s="2">
        <f t="shared" si="220"/>
        <v>0.12300828553218611</v>
      </c>
      <c r="I1146" s="8"/>
      <c r="J1146" s="2">
        <f t="shared" si="225"/>
        <v>0.36838750796685787</v>
      </c>
      <c r="K1146" s="2">
        <f t="shared" si="226"/>
        <v>0.491395793499044</v>
      </c>
      <c r="L1146" s="2">
        <f t="shared" si="227"/>
        <v>0.12619502868068833</v>
      </c>
      <c r="M1146" s="2">
        <f t="shared" si="228"/>
        <v>1.4021669853409746E-2</v>
      </c>
      <c r="N1146" s="1">
        <v>578</v>
      </c>
      <c r="O1146" s="1">
        <v>771</v>
      </c>
      <c r="P1146" s="1">
        <v>198</v>
      </c>
      <c r="Q1146" s="1"/>
      <c r="R1146" s="1">
        <v>12</v>
      </c>
      <c r="S1146" s="68">
        <v>10</v>
      </c>
      <c r="T1146" s="1"/>
      <c r="U1146" s="1"/>
      <c r="V1146" s="1"/>
      <c r="W1146" s="1"/>
      <c r="X1146" s="1"/>
      <c r="Y1146" s="1"/>
      <c r="Z1146" s="1"/>
      <c r="AA1146" s="1"/>
      <c r="AB1146" s="1"/>
      <c r="AG1146" t="str">
        <f t="shared" si="230"/>
        <v>Haverhill</v>
      </c>
      <c r="AH1146" t="s">
        <v>2168</v>
      </c>
      <c r="AI1146">
        <v>2</v>
      </c>
      <c r="AJ1146" s="7"/>
      <c r="AK1146" s="130">
        <v>33</v>
      </c>
      <c r="AL1146" s="131">
        <v>9</v>
      </c>
      <c r="AM1146" s="131">
        <v>90</v>
      </c>
      <c r="AN1146" s="133">
        <v>34820</v>
      </c>
      <c r="AO1146">
        <f t="shared" si="221"/>
        <v>33009</v>
      </c>
      <c r="AP1146" t="s">
        <v>1579</v>
      </c>
    </row>
    <row r="1147" spans="1:42" hidden="1" outlineLevel="1" x14ac:dyDescent="0.2">
      <c r="A1147" t="s">
        <v>1963</v>
      </c>
      <c r="B1147" s="10" t="s">
        <v>437</v>
      </c>
      <c r="C1147" s="1">
        <f t="shared" si="229"/>
        <v>288</v>
      </c>
      <c r="D1147" s="7">
        <f t="shared" si="222"/>
        <v>2</v>
      </c>
      <c r="E1147" s="7">
        <f t="shared" si="223"/>
        <v>1</v>
      </c>
      <c r="F1147" s="7">
        <f t="shared" si="224"/>
        <v>3</v>
      </c>
      <c r="G1147" s="1">
        <f t="shared" si="219"/>
        <v>48</v>
      </c>
      <c r="H1147" s="2">
        <f t="shared" si="220"/>
        <v>0.16666666666666666</v>
      </c>
      <c r="I1147" s="8"/>
      <c r="J1147" s="2">
        <f t="shared" si="225"/>
        <v>0.3888888888888889</v>
      </c>
      <c r="K1147" s="2">
        <f t="shared" si="226"/>
        <v>0.55555555555555558</v>
      </c>
      <c r="L1147" s="2">
        <f t="shared" si="227"/>
        <v>5.2083333333333336E-2</v>
      </c>
      <c r="M1147" s="2">
        <f t="shared" si="228"/>
        <v>3.4722222222222446E-3</v>
      </c>
      <c r="N1147" s="1">
        <v>112</v>
      </c>
      <c r="O1147" s="1">
        <v>160</v>
      </c>
      <c r="P1147" s="1">
        <v>15</v>
      </c>
      <c r="Q1147" s="1"/>
      <c r="R1147" s="1">
        <v>1</v>
      </c>
      <c r="S1147" s="68">
        <v>0</v>
      </c>
      <c r="T1147" s="1"/>
      <c r="U1147" s="1"/>
      <c r="V1147" s="1"/>
      <c r="W1147" s="1"/>
      <c r="X1147" s="1"/>
      <c r="Y1147" s="1"/>
      <c r="Z1147" s="1"/>
      <c r="AA1147" s="1"/>
      <c r="AB1147" s="1"/>
      <c r="AG1147" t="str">
        <f t="shared" si="230"/>
        <v>Hebron</v>
      </c>
      <c r="AH1147" t="s">
        <v>2168</v>
      </c>
      <c r="AI1147">
        <v>2</v>
      </c>
      <c r="AJ1147" s="7"/>
      <c r="AK1147" s="130">
        <v>33</v>
      </c>
      <c r="AL1147" s="131">
        <v>9</v>
      </c>
      <c r="AM1147" s="131">
        <v>95</v>
      </c>
      <c r="AN1147" s="133">
        <v>35220</v>
      </c>
      <c r="AO1147">
        <f t="shared" si="221"/>
        <v>33009</v>
      </c>
      <c r="AP1147" t="s">
        <v>1579</v>
      </c>
    </row>
    <row r="1148" spans="1:42" hidden="1" outlineLevel="1" x14ac:dyDescent="0.2">
      <c r="A1148" t="s">
        <v>2259</v>
      </c>
      <c r="B1148" s="10" t="s">
        <v>437</v>
      </c>
      <c r="C1148" s="1">
        <f t="shared" si="229"/>
        <v>1917</v>
      </c>
      <c r="D1148" s="7">
        <f t="shared" si="222"/>
        <v>1</v>
      </c>
      <c r="E1148" s="7">
        <f t="shared" si="223"/>
        <v>2</v>
      </c>
      <c r="F1148" s="7">
        <f t="shared" si="224"/>
        <v>3</v>
      </c>
      <c r="G1148" s="1">
        <f t="shared" si="219"/>
        <v>404</v>
      </c>
      <c r="H1148" s="2">
        <f t="shared" si="220"/>
        <v>0.21074595722483047</v>
      </c>
      <c r="I1148" s="8"/>
      <c r="J1148" s="2">
        <f t="shared" si="225"/>
        <v>0.55190401669274913</v>
      </c>
      <c r="K1148" s="2">
        <f t="shared" si="226"/>
        <v>0.34115805946791861</v>
      </c>
      <c r="L1148" s="2">
        <f t="shared" si="227"/>
        <v>8.6593635889410533E-2</v>
      </c>
      <c r="M1148" s="2">
        <f t="shared" si="228"/>
        <v>2.0344287949921727E-2</v>
      </c>
      <c r="N1148" s="1">
        <v>1058</v>
      </c>
      <c r="O1148" s="1">
        <v>654</v>
      </c>
      <c r="P1148" s="1">
        <v>166</v>
      </c>
      <c r="Q1148" s="1"/>
      <c r="R1148" s="1">
        <v>32</v>
      </c>
      <c r="S1148" s="68">
        <v>7</v>
      </c>
      <c r="T1148" s="1"/>
      <c r="U1148" s="1"/>
      <c r="V1148" s="1"/>
      <c r="W1148" s="1"/>
      <c r="X1148" s="1"/>
      <c r="Y1148" s="1"/>
      <c r="Z1148" s="1"/>
      <c r="AA1148" s="1"/>
      <c r="AB1148" s="1"/>
      <c r="AG1148" t="str">
        <f t="shared" si="230"/>
        <v>Henniker</v>
      </c>
      <c r="AH1148" t="s">
        <v>3028</v>
      </c>
      <c r="AI1148">
        <v>2</v>
      </c>
      <c r="AJ1148" s="7"/>
      <c r="AK1148" s="130">
        <v>33</v>
      </c>
      <c r="AL1148" s="131">
        <v>13</v>
      </c>
      <c r="AM1148" s="131">
        <v>65</v>
      </c>
      <c r="AN1148" s="133">
        <v>35540</v>
      </c>
      <c r="AO1148">
        <f t="shared" si="221"/>
        <v>33013</v>
      </c>
      <c r="AP1148" t="s">
        <v>1579</v>
      </c>
    </row>
    <row r="1149" spans="1:42" hidden="1" outlineLevel="1" x14ac:dyDescent="0.2">
      <c r="A1149" t="s">
        <v>3260</v>
      </c>
      <c r="B1149" s="10" t="s">
        <v>437</v>
      </c>
      <c r="C1149" s="1">
        <f t="shared" si="229"/>
        <v>285</v>
      </c>
      <c r="D1149" s="7">
        <f t="shared" si="222"/>
        <v>1</v>
      </c>
      <c r="E1149" s="7">
        <f t="shared" si="223"/>
        <v>2</v>
      </c>
      <c r="F1149" s="7">
        <f t="shared" si="224"/>
        <v>3</v>
      </c>
      <c r="G1149" s="1">
        <f t="shared" si="219"/>
        <v>18</v>
      </c>
      <c r="H1149" s="2">
        <f t="shared" si="220"/>
        <v>6.3157894736842107E-2</v>
      </c>
      <c r="I1149" s="8"/>
      <c r="J1149" s="2">
        <f t="shared" si="225"/>
        <v>0.39649122807017545</v>
      </c>
      <c r="K1149" s="2">
        <f t="shared" si="226"/>
        <v>0.33333333333333331</v>
      </c>
      <c r="L1149" s="2">
        <f t="shared" si="227"/>
        <v>0.25964912280701752</v>
      </c>
      <c r="M1149" s="2">
        <f t="shared" si="228"/>
        <v>1.0526315789473717E-2</v>
      </c>
      <c r="N1149" s="1">
        <v>113</v>
      </c>
      <c r="O1149" s="1">
        <v>95</v>
      </c>
      <c r="P1149" s="1">
        <v>74</v>
      </c>
      <c r="Q1149" s="1"/>
      <c r="R1149" s="1">
        <v>3</v>
      </c>
      <c r="S1149" s="68">
        <v>0</v>
      </c>
      <c r="T1149" s="1"/>
      <c r="U1149" s="1"/>
      <c r="V1149" s="1"/>
      <c r="W1149" s="1"/>
      <c r="X1149" s="1"/>
      <c r="Y1149" s="1"/>
      <c r="Z1149" s="1"/>
      <c r="AA1149" s="1"/>
      <c r="AB1149" s="1"/>
      <c r="AG1149" t="str">
        <f t="shared" si="230"/>
        <v>Hill</v>
      </c>
      <c r="AH1149" t="s">
        <v>3028</v>
      </c>
      <c r="AI1149">
        <v>2</v>
      </c>
      <c r="AJ1149" s="7"/>
      <c r="AK1149" s="130">
        <v>33</v>
      </c>
      <c r="AL1149" s="131">
        <v>13</v>
      </c>
      <c r="AM1149" s="131">
        <v>70</v>
      </c>
      <c r="AN1149" s="133">
        <v>35860</v>
      </c>
      <c r="AO1149">
        <f t="shared" si="221"/>
        <v>33013</v>
      </c>
      <c r="AP1149" t="s">
        <v>1579</v>
      </c>
    </row>
    <row r="1150" spans="1:42" hidden="1" outlineLevel="1" x14ac:dyDescent="0.2">
      <c r="A1150" t="s">
        <v>2470</v>
      </c>
      <c r="B1150" s="10" t="s">
        <v>437</v>
      </c>
      <c r="C1150" s="1">
        <f t="shared" si="229"/>
        <v>1786</v>
      </c>
      <c r="D1150" s="7">
        <f t="shared" si="222"/>
        <v>1</v>
      </c>
      <c r="E1150" s="7">
        <f t="shared" si="223"/>
        <v>2</v>
      </c>
      <c r="F1150" s="7">
        <f t="shared" si="224"/>
        <v>3</v>
      </c>
      <c r="G1150" s="1">
        <f t="shared" si="219"/>
        <v>135</v>
      </c>
      <c r="H1150" s="2">
        <f t="shared" si="220"/>
        <v>7.5587905935050395E-2</v>
      </c>
      <c r="I1150" s="8"/>
      <c r="J1150" s="2">
        <f t="shared" si="225"/>
        <v>0.47816349384098544</v>
      </c>
      <c r="K1150" s="2">
        <f t="shared" si="226"/>
        <v>0.40257558790593506</v>
      </c>
      <c r="L1150" s="2">
        <f t="shared" si="227"/>
        <v>0.10582306830907055</v>
      </c>
      <c r="M1150" s="2">
        <f t="shared" si="228"/>
        <v>1.3437849944008942E-2</v>
      </c>
      <c r="N1150" s="1">
        <v>854</v>
      </c>
      <c r="O1150" s="1">
        <v>719</v>
      </c>
      <c r="P1150" s="1">
        <v>189</v>
      </c>
      <c r="Q1150" s="1"/>
      <c r="R1150" s="1">
        <v>13</v>
      </c>
      <c r="S1150" s="68">
        <v>11</v>
      </c>
      <c r="T1150" s="1"/>
      <c r="U1150" s="1"/>
      <c r="V1150" s="1"/>
      <c r="W1150" s="1"/>
      <c r="X1150" s="1"/>
      <c r="Y1150" s="1"/>
      <c r="Z1150" s="1"/>
      <c r="AA1150" s="1"/>
      <c r="AB1150" s="1"/>
      <c r="AG1150" t="str">
        <f t="shared" si="230"/>
        <v>Hillsborough</v>
      </c>
      <c r="AH1150" t="s">
        <v>2470</v>
      </c>
      <c r="AI1150">
        <v>2</v>
      </c>
      <c r="AJ1150" s="7"/>
      <c r="AK1150" s="130">
        <v>33</v>
      </c>
      <c r="AL1150" s="131">
        <v>11</v>
      </c>
      <c r="AM1150" s="131">
        <v>60</v>
      </c>
      <c r="AN1150" s="133">
        <v>36180</v>
      </c>
      <c r="AO1150">
        <f t="shared" si="221"/>
        <v>33011</v>
      </c>
      <c r="AP1150" t="s">
        <v>1579</v>
      </c>
    </row>
    <row r="1151" spans="1:42" hidden="1" outlineLevel="1" x14ac:dyDescent="0.2">
      <c r="A1151" t="s">
        <v>1419</v>
      </c>
      <c r="B1151" s="10" t="s">
        <v>437</v>
      </c>
      <c r="C1151" s="1">
        <f t="shared" si="229"/>
        <v>1340</v>
      </c>
      <c r="D1151" s="7">
        <f t="shared" si="222"/>
        <v>1</v>
      </c>
      <c r="E1151" s="7">
        <f t="shared" si="223"/>
        <v>2</v>
      </c>
      <c r="F1151" s="7">
        <f t="shared" si="224"/>
        <v>3</v>
      </c>
      <c r="G1151" s="1">
        <f t="shared" si="219"/>
        <v>415</v>
      </c>
      <c r="H1151" s="2">
        <f t="shared" si="220"/>
        <v>0.30970149253731344</v>
      </c>
      <c r="I1151" s="8"/>
      <c r="J1151" s="2">
        <f t="shared" si="225"/>
        <v>0.59029850746268653</v>
      </c>
      <c r="K1151" s="2">
        <f t="shared" si="226"/>
        <v>0.28059701492537314</v>
      </c>
      <c r="L1151" s="2">
        <f t="shared" si="227"/>
        <v>0.12388059701492538</v>
      </c>
      <c r="M1151" s="2">
        <f t="shared" si="228"/>
        <v>5.2238805970149516E-3</v>
      </c>
      <c r="N1151" s="1">
        <v>791</v>
      </c>
      <c r="O1151" s="1">
        <v>376</v>
      </c>
      <c r="P1151" s="1">
        <v>166</v>
      </c>
      <c r="Q1151" s="1"/>
      <c r="R1151" s="1">
        <v>7</v>
      </c>
      <c r="S1151" s="68">
        <v>0</v>
      </c>
      <c r="T1151" s="1"/>
      <c r="U1151" s="1"/>
      <c r="V1151" s="1"/>
      <c r="W1151" s="1"/>
      <c r="X1151" s="1"/>
      <c r="Y1151" s="1"/>
      <c r="Z1151" s="1"/>
      <c r="AA1151" s="1"/>
      <c r="AB1151" s="1"/>
      <c r="AG1151" t="str">
        <f t="shared" si="230"/>
        <v>Hinsdale</v>
      </c>
      <c r="AH1151" t="s">
        <v>228</v>
      </c>
      <c r="AI1151">
        <v>2</v>
      </c>
      <c r="AJ1151" s="7"/>
      <c r="AK1151" s="130">
        <v>33</v>
      </c>
      <c r="AL1151" s="131">
        <v>5</v>
      </c>
      <c r="AM1151" s="131">
        <v>35</v>
      </c>
      <c r="AN1151" s="133">
        <v>36660</v>
      </c>
      <c r="AO1151">
        <f t="shared" si="221"/>
        <v>33005</v>
      </c>
      <c r="AP1151" t="s">
        <v>1579</v>
      </c>
    </row>
    <row r="1152" spans="1:42" hidden="1" outlineLevel="1" x14ac:dyDescent="0.2">
      <c r="A1152" t="s">
        <v>2260</v>
      </c>
      <c r="B1152" s="10" t="s">
        <v>437</v>
      </c>
      <c r="C1152" s="1">
        <f t="shared" si="229"/>
        <v>1001</v>
      </c>
      <c r="D1152" s="7">
        <f t="shared" si="222"/>
        <v>1</v>
      </c>
      <c r="E1152" s="7">
        <f t="shared" si="223"/>
        <v>2</v>
      </c>
      <c r="F1152" s="7">
        <f t="shared" si="224"/>
        <v>3</v>
      </c>
      <c r="G1152" s="1">
        <f t="shared" si="219"/>
        <v>52</v>
      </c>
      <c r="H1152" s="2">
        <f t="shared" si="220"/>
        <v>5.1948051948051951E-2</v>
      </c>
      <c r="I1152" s="8"/>
      <c r="J1152" s="2">
        <f t="shared" si="225"/>
        <v>0.4745254745254745</v>
      </c>
      <c r="K1152" s="2">
        <f t="shared" si="226"/>
        <v>0.42257742257742259</v>
      </c>
      <c r="L1152" s="2">
        <f t="shared" si="227"/>
        <v>9.7902097902097904E-2</v>
      </c>
      <c r="M1152" s="2">
        <f t="shared" si="228"/>
        <v>4.9950049950049508E-3</v>
      </c>
      <c r="N1152" s="1">
        <v>475</v>
      </c>
      <c r="O1152" s="1">
        <v>423</v>
      </c>
      <c r="P1152" s="1">
        <v>98</v>
      </c>
      <c r="Q1152" s="1"/>
      <c r="R1152" s="1">
        <v>4</v>
      </c>
      <c r="S1152" s="68">
        <v>1</v>
      </c>
      <c r="T1152" s="1"/>
      <c r="U1152" s="1"/>
      <c r="V1152" s="1"/>
      <c r="W1152" s="1"/>
      <c r="X1152" s="1"/>
      <c r="Y1152" s="1"/>
      <c r="Z1152" s="1"/>
      <c r="AA1152" s="1"/>
      <c r="AB1152" s="1"/>
      <c r="AG1152" t="str">
        <f t="shared" si="230"/>
        <v>Holderness</v>
      </c>
      <c r="AH1152" t="s">
        <v>2168</v>
      </c>
      <c r="AI1152">
        <v>2</v>
      </c>
      <c r="AJ1152" s="7"/>
      <c r="AK1152" s="130">
        <v>33</v>
      </c>
      <c r="AL1152" s="131">
        <v>9</v>
      </c>
      <c r="AM1152" s="131">
        <v>100</v>
      </c>
      <c r="AN1152" s="133">
        <v>36900</v>
      </c>
      <c r="AO1152">
        <f t="shared" si="221"/>
        <v>33009</v>
      </c>
      <c r="AP1152" t="s">
        <v>1579</v>
      </c>
    </row>
    <row r="1153" spans="1:42" hidden="1" outlineLevel="1" x14ac:dyDescent="0.2">
      <c r="A1153" t="s">
        <v>2261</v>
      </c>
      <c r="B1153" s="10" t="s">
        <v>437</v>
      </c>
      <c r="C1153" s="1">
        <f t="shared" si="229"/>
        <v>3525</v>
      </c>
      <c r="D1153" s="7">
        <f t="shared" si="222"/>
        <v>2</v>
      </c>
      <c r="E1153" s="7">
        <f t="shared" si="223"/>
        <v>1</v>
      </c>
      <c r="F1153" s="7">
        <f t="shared" si="224"/>
        <v>3</v>
      </c>
      <c r="G1153" s="1">
        <f t="shared" si="219"/>
        <v>122</v>
      </c>
      <c r="H1153" s="2">
        <f t="shared" si="220"/>
        <v>3.4609929078014183E-2</v>
      </c>
      <c r="I1153" s="8"/>
      <c r="J1153" s="2">
        <f t="shared" si="225"/>
        <v>0.43404255319148938</v>
      </c>
      <c r="K1153" s="2">
        <f t="shared" si="226"/>
        <v>0.46865248226950357</v>
      </c>
      <c r="L1153" s="2">
        <f t="shared" si="227"/>
        <v>8.2553191489361702E-2</v>
      </c>
      <c r="M1153" s="2">
        <f t="shared" si="228"/>
        <v>1.4751773049645409E-2</v>
      </c>
      <c r="N1153" s="1">
        <v>1530</v>
      </c>
      <c r="O1153" s="1">
        <v>1652</v>
      </c>
      <c r="P1153" s="1">
        <v>291</v>
      </c>
      <c r="Q1153" s="1"/>
      <c r="R1153" s="1">
        <v>46</v>
      </c>
      <c r="S1153" s="68">
        <v>6</v>
      </c>
      <c r="T1153" s="1"/>
      <c r="U1153" s="1"/>
      <c r="V1153" s="1"/>
      <c r="W1153" s="1"/>
      <c r="X1153" s="1"/>
      <c r="Y1153" s="1"/>
      <c r="Z1153" s="1"/>
      <c r="AA1153" s="1"/>
      <c r="AB1153" s="1"/>
      <c r="AG1153" t="str">
        <f t="shared" si="230"/>
        <v>Hollis</v>
      </c>
      <c r="AH1153" t="s">
        <v>2470</v>
      </c>
      <c r="AI1153">
        <v>2</v>
      </c>
      <c r="AJ1153" s="7"/>
      <c r="AK1153" s="130">
        <v>33</v>
      </c>
      <c r="AL1153" s="131">
        <v>11</v>
      </c>
      <c r="AM1153" s="131">
        <v>65</v>
      </c>
      <c r="AN1153" s="133">
        <v>37140</v>
      </c>
      <c r="AO1153">
        <f t="shared" si="221"/>
        <v>33011</v>
      </c>
      <c r="AP1153" t="s">
        <v>1579</v>
      </c>
    </row>
    <row r="1154" spans="1:42" hidden="1" outlineLevel="1" x14ac:dyDescent="0.2">
      <c r="A1154" t="s">
        <v>2262</v>
      </c>
      <c r="B1154" s="10" t="s">
        <v>437</v>
      </c>
      <c r="C1154" s="1">
        <f t="shared" si="229"/>
        <v>4317</v>
      </c>
      <c r="D1154" s="7">
        <f t="shared" si="222"/>
        <v>1</v>
      </c>
      <c r="E1154" s="7">
        <f t="shared" si="223"/>
        <v>2</v>
      </c>
      <c r="F1154" s="7">
        <f t="shared" si="224"/>
        <v>3</v>
      </c>
      <c r="G1154" s="1">
        <f t="shared" si="219"/>
        <v>41</v>
      </c>
      <c r="H1154" s="2">
        <f t="shared" si="220"/>
        <v>9.4973361130414637E-3</v>
      </c>
      <c r="I1154" s="8"/>
      <c r="J1154" s="2">
        <f t="shared" si="225"/>
        <v>0.46004169562195968</v>
      </c>
      <c r="K1154" s="2">
        <f t="shared" si="226"/>
        <v>0.45054435950891825</v>
      </c>
      <c r="L1154" s="2">
        <f t="shared" si="227"/>
        <v>8.2464674542506375E-2</v>
      </c>
      <c r="M1154" s="2">
        <f t="shared" si="228"/>
        <v>6.9492703266156447E-3</v>
      </c>
      <c r="N1154" s="1">
        <v>1986</v>
      </c>
      <c r="O1154" s="1">
        <v>1945</v>
      </c>
      <c r="P1154" s="1">
        <v>356</v>
      </c>
      <c r="R1154">
        <v>25</v>
      </c>
      <c r="S1154" s="10">
        <v>5</v>
      </c>
      <c r="U1154" s="1"/>
      <c r="V1154" s="1"/>
      <c r="W1154" s="1"/>
      <c r="X1154" s="1"/>
      <c r="Y1154" s="1"/>
      <c r="Z1154" s="1"/>
      <c r="AA1154" s="1"/>
      <c r="AB1154" s="1"/>
      <c r="AG1154" t="str">
        <f t="shared" si="230"/>
        <v>Hooksett</v>
      </c>
      <c r="AH1154" t="s">
        <v>3028</v>
      </c>
      <c r="AI1154">
        <v>1</v>
      </c>
      <c r="AJ1154" s="7"/>
      <c r="AK1154" s="130">
        <v>33</v>
      </c>
      <c r="AL1154" s="131">
        <v>13</v>
      </c>
      <c r="AM1154" s="131">
        <v>75</v>
      </c>
      <c r="AN1154" s="133">
        <v>37300</v>
      </c>
      <c r="AO1154">
        <f t="shared" si="221"/>
        <v>33013</v>
      </c>
      <c r="AP1154" t="s">
        <v>1579</v>
      </c>
    </row>
    <row r="1155" spans="1:42" hidden="1" outlineLevel="1" x14ac:dyDescent="0.2">
      <c r="A1155" s="10" t="s">
        <v>1156</v>
      </c>
      <c r="B1155" s="10" t="s">
        <v>437</v>
      </c>
      <c r="C1155" s="1">
        <f t="shared" si="229"/>
        <v>2822</v>
      </c>
      <c r="D1155" s="7">
        <f t="shared" si="222"/>
        <v>1</v>
      </c>
      <c r="E1155" s="7">
        <f t="shared" si="223"/>
        <v>2</v>
      </c>
      <c r="F1155" s="7">
        <f t="shared" si="224"/>
        <v>3</v>
      </c>
      <c r="G1155" s="1">
        <f t="shared" si="219"/>
        <v>336</v>
      </c>
      <c r="H1155" s="2">
        <f t="shared" si="220"/>
        <v>0.11906449326718639</v>
      </c>
      <c r="I1155" s="8"/>
      <c r="J1155" s="2">
        <f t="shared" si="225"/>
        <v>0.5226789510985117</v>
      </c>
      <c r="K1155" s="2">
        <f t="shared" si="226"/>
        <v>0.40361445783132532</v>
      </c>
      <c r="L1155" s="2">
        <f t="shared" si="227"/>
        <v>6.5910701630049612E-2</v>
      </c>
      <c r="M1155" s="2">
        <f t="shared" si="228"/>
        <v>7.7958894401133627E-3</v>
      </c>
      <c r="N1155" s="1">
        <v>1475</v>
      </c>
      <c r="O1155" s="1">
        <v>1139</v>
      </c>
      <c r="P1155" s="1">
        <v>186</v>
      </c>
      <c r="R1155">
        <v>22</v>
      </c>
      <c r="S1155" s="10">
        <v>0</v>
      </c>
      <c r="U1155" s="1"/>
      <c r="V1155" s="1"/>
      <c r="W1155" s="1"/>
      <c r="X1155" s="1"/>
      <c r="Y1155" s="1"/>
      <c r="Z1155" s="1"/>
      <c r="AA1155" s="1"/>
      <c r="AB1155" s="1"/>
      <c r="AG1155" t="str">
        <f t="shared" si="230"/>
        <v>Hopkinton</v>
      </c>
      <c r="AH1155" t="s">
        <v>3028</v>
      </c>
      <c r="AI1155">
        <v>2</v>
      </c>
      <c r="AJ1155" s="7"/>
      <c r="AK1155" s="130">
        <v>33</v>
      </c>
      <c r="AL1155" s="131">
        <v>13</v>
      </c>
      <c r="AM1155" s="131">
        <v>80</v>
      </c>
      <c r="AN1155" s="133">
        <v>37540</v>
      </c>
      <c r="AO1155">
        <f t="shared" si="221"/>
        <v>33013</v>
      </c>
      <c r="AP1155" t="s">
        <v>1579</v>
      </c>
    </row>
    <row r="1156" spans="1:42" hidden="1" outlineLevel="1" x14ac:dyDescent="0.2">
      <c r="A1156" t="s">
        <v>811</v>
      </c>
      <c r="B1156" s="10" t="s">
        <v>437</v>
      </c>
      <c r="C1156" s="1">
        <f t="shared" si="229"/>
        <v>8095</v>
      </c>
      <c r="D1156" s="7">
        <f t="shared" si="222"/>
        <v>1</v>
      </c>
      <c r="E1156" s="7">
        <f t="shared" si="223"/>
        <v>2</v>
      </c>
      <c r="F1156" s="7">
        <f t="shared" si="224"/>
        <v>3</v>
      </c>
      <c r="G1156" s="1">
        <f t="shared" si="219"/>
        <v>674</v>
      </c>
      <c r="H1156" s="2">
        <f t="shared" si="220"/>
        <v>8.3261272390364419E-2</v>
      </c>
      <c r="I1156" s="8"/>
      <c r="J1156" s="2">
        <f t="shared" si="225"/>
        <v>0.47449042618900555</v>
      </c>
      <c r="K1156" s="2">
        <f t="shared" si="226"/>
        <v>0.39122915379864115</v>
      </c>
      <c r="L1156" s="2">
        <f t="shared" si="227"/>
        <v>0.12056825200741199</v>
      </c>
      <c r="M1156" s="2">
        <f t="shared" si="228"/>
        <v>1.3712168004941364E-2</v>
      </c>
      <c r="N1156" s="1">
        <v>3841</v>
      </c>
      <c r="O1156" s="1">
        <v>3167</v>
      </c>
      <c r="P1156" s="1">
        <v>976</v>
      </c>
      <c r="Q1156" s="1"/>
      <c r="R1156" s="1">
        <v>83</v>
      </c>
      <c r="S1156" s="68">
        <v>28</v>
      </c>
      <c r="T1156" s="1"/>
      <c r="U1156" s="1"/>
      <c r="V1156" s="1"/>
      <c r="W1156" s="1"/>
      <c r="X1156" s="1"/>
      <c r="Y1156" s="1"/>
      <c r="Z1156" s="1"/>
      <c r="AA1156" s="1"/>
      <c r="AB1156" s="1"/>
      <c r="AG1156" t="str">
        <f t="shared" si="230"/>
        <v>Hudson</v>
      </c>
      <c r="AH1156" t="s">
        <v>2470</v>
      </c>
      <c r="AI1156">
        <v>2</v>
      </c>
      <c r="AJ1156" s="7"/>
      <c r="AK1156" s="130">
        <v>33</v>
      </c>
      <c r="AL1156" s="131">
        <v>11</v>
      </c>
      <c r="AM1156" s="131">
        <v>70</v>
      </c>
      <c r="AN1156" s="133">
        <v>37940</v>
      </c>
      <c r="AO1156">
        <f t="shared" si="221"/>
        <v>33011</v>
      </c>
      <c r="AP1156" t="s">
        <v>1579</v>
      </c>
    </row>
    <row r="1157" spans="1:42" hidden="1" outlineLevel="1" x14ac:dyDescent="0.2">
      <c r="A1157" t="s">
        <v>1913</v>
      </c>
      <c r="B1157" s="10" t="s">
        <v>437</v>
      </c>
      <c r="C1157" s="1">
        <f t="shared" si="229"/>
        <v>540</v>
      </c>
      <c r="D1157" s="7">
        <f t="shared" si="222"/>
        <v>1</v>
      </c>
      <c r="E1157" s="7">
        <f t="shared" si="223"/>
        <v>2</v>
      </c>
      <c r="F1157" s="7">
        <f t="shared" si="224"/>
        <v>3</v>
      </c>
      <c r="G1157" s="1">
        <f t="shared" si="219"/>
        <v>23</v>
      </c>
      <c r="H1157" s="2">
        <f t="shared" si="220"/>
        <v>4.2592592592592592E-2</v>
      </c>
      <c r="I1157" s="8"/>
      <c r="J1157" s="2">
        <f t="shared" si="225"/>
        <v>0.47962962962962963</v>
      </c>
      <c r="K1157" s="2">
        <f t="shared" si="226"/>
        <v>0.43703703703703706</v>
      </c>
      <c r="L1157" s="2">
        <f t="shared" si="227"/>
        <v>8.1481481481481488E-2</v>
      </c>
      <c r="M1157" s="2">
        <f t="shared" si="228"/>
        <v>1.8518518518518268E-3</v>
      </c>
      <c r="N1157" s="1">
        <v>259</v>
      </c>
      <c r="O1157" s="1">
        <v>236</v>
      </c>
      <c r="P1157" s="1">
        <v>44</v>
      </c>
      <c r="R1157">
        <v>1</v>
      </c>
      <c r="S1157" s="10">
        <v>0</v>
      </c>
      <c r="U1157" s="1"/>
      <c r="V1157" s="1"/>
      <c r="W1157" s="1"/>
      <c r="X1157" s="1"/>
      <c r="Y1157" s="1"/>
      <c r="Z1157" s="1"/>
      <c r="AA1157" s="1"/>
      <c r="AB1157" s="1"/>
      <c r="AG1157" t="str">
        <f t="shared" si="230"/>
        <v>Jackson</v>
      </c>
      <c r="AH1157" t="s">
        <v>2017</v>
      </c>
      <c r="AI1157">
        <v>1</v>
      </c>
      <c r="AJ1157" s="7"/>
      <c r="AK1157" s="130">
        <v>33</v>
      </c>
      <c r="AL1157" s="131">
        <v>3</v>
      </c>
      <c r="AM1157" s="131">
        <v>55</v>
      </c>
      <c r="AN1157" s="133">
        <v>38260</v>
      </c>
      <c r="AO1157">
        <f t="shared" si="221"/>
        <v>33003</v>
      </c>
      <c r="AP1157" t="s">
        <v>1579</v>
      </c>
    </row>
    <row r="1158" spans="1:42" hidden="1" outlineLevel="1" x14ac:dyDescent="0.2">
      <c r="A1158" t="s">
        <v>2263</v>
      </c>
      <c r="B1158" s="10" t="s">
        <v>437</v>
      </c>
      <c r="C1158" s="1">
        <f t="shared" si="229"/>
        <v>2158</v>
      </c>
      <c r="D1158" s="7">
        <f t="shared" si="222"/>
        <v>1</v>
      </c>
      <c r="E1158" s="7">
        <f t="shared" si="223"/>
        <v>2</v>
      </c>
      <c r="F1158" s="7">
        <f t="shared" si="224"/>
        <v>3</v>
      </c>
      <c r="G1158" s="1">
        <f t="shared" si="219"/>
        <v>343</v>
      </c>
      <c r="H1158" s="2">
        <f t="shared" si="220"/>
        <v>0.15894346617238184</v>
      </c>
      <c r="I1158" s="8"/>
      <c r="J1158" s="2">
        <f t="shared" si="225"/>
        <v>0.53197405004633924</v>
      </c>
      <c r="K1158" s="2">
        <f t="shared" si="226"/>
        <v>0.37303058387395738</v>
      </c>
      <c r="L1158" s="2">
        <f t="shared" si="227"/>
        <v>8.7117701575532905E-2</v>
      </c>
      <c r="M1158" s="2">
        <f t="shared" si="228"/>
        <v>7.8776645041704757E-3</v>
      </c>
      <c r="N1158" s="1">
        <v>1148</v>
      </c>
      <c r="O1158" s="1">
        <v>805</v>
      </c>
      <c r="P1158" s="1">
        <v>188</v>
      </c>
      <c r="Q1158" s="1"/>
      <c r="R1158" s="1">
        <v>11</v>
      </c>
      <c r="S1158" s="68">
        <v>6</v>
      </c>
      <c r="T1158" s="1"/>
      <c r="U1158" s="1"/>
      <c r="V1158" s="1"/>
      <c r="W1158" s="1"/>
      <c r="X1158" s="1"/>
      <c r="Y1158" s="1"/>
      <c r="Z1158" s="1"/>
      <c r="AA1158" s="1"/>
      <c r="AB1158" s="1"/>
      <c r="AG1158" t="str">
        <f t="shared" si="230"/>
        <v>Jaffrey</v>
      </c>
      <c r="AH1158" t="s">
        <v>228</v>
      </c>
      <c r="AI1158">
        <v>2</v>
      </c>
      <c r="AJ1158" s="7"/>
      <c r="AK1158" s="130">
        <v>33</v>
      </c>
      <c r="AL1158" s="131">
        <v>5</v>
      </c>
      <c r="AM1158" s="131">
        <v>40</v>
      </c>
      <c r="AN1158" s="133">
        <v>38500</v>
      </c>
      <c r="AO1158">
        <f t="shared" si="221"/>
        <v>33005</v>
      </c>
      <c r="AP1158" t="s">
        <v>1579</v>
      </c>
    </row>
    <row r="1159" spans="1:42" hidden="1" outlineLevel="1" x14ac:dyDescent="0.2">
      <c r="A1159" s="10" t="s">
        <v>1884</v>
      </c>
      <c r="B1159" s="10" t="s">
        <v>437</v>
      </c>
      <c r="C1159" s="1">
        <f t="shared" si="229"/>
        <v>478</v>
      </c>
      <c r="D1159" s="7">
        <f t="shared" si="222"/>
        <v>2</v>
      </c>
      <c r="E1159" s="7">
        <f t="shared" si="223"/>
        <v>1</v>
      </c>
      <c r="F1159" s="7">
        <f t="shared" si="224"/>
        <v>3</v>
      </c>
      <c r="G1159" s="1">
        <f t="shared" si="219"/>
        <v>82</v>
      </c>
      <c r="H1159" s="2">
        <f t="shared" si="220"/>
        <v>0.17154811715481172</v>
      </c>
      <c r="I1159" s="8"/>
      <c r="J1159" s="2">
        <f t="shared" si="225"/>
        <v>0.34309623430962344</v>
      </c>
      <c r="K1159" s="2">
        <f t="shared" si="226"/>
        <v>0.5146443514644351</v>
      </c>
      <c r="L1159" s="2">
        <f t="shared" si="227"/>
        <v>0.13179916317991633</v>
      </c>
      <c r="M1159" s="2">
        <f t="shared" si="228"/>
        <v>1.0460251046025132E-2</v>
      </c>
      <c r="N1159" s="1">
        <v>164</v>
      </c>
      <c r="O1159" s="1">
        <v>246</v>
      </c>
      <c r="P1159" s="1">
        <v>63</v>
      </c>
      <c r="R1159">
        <v>5</v>
      </c>
      <c r="S1159" s="10">
        <v>0</v>
      </c>
      <c r="U1159" s="1"/>
      <c r="V1159" s="1"/>
      <c r="W1159" s="1"/>
      <c r="X1159" s="1"/>
      <c r="Y1159" s="1"/>
      <c r="Z1159" s="1"/>
      <c r="AA1159" s="1"/>
      <c r="AB1159" s="1"/>
      <c r="AG1159" t="str">
        <f t="shared" si="230"/>
        <v>Jefferson</v>
      </c>
      <c r="AH1159" t="s">
        <v>2167</v>
      </c>
      <c r="AI1159">
        <v>2</v>
      </c>
      <c r="AJ1159" s="7"/>
      <c r="AK1159" s="130">
        <v>33</v>
      </c>
      <c r="AL1159" s="131">
        <v>7</v>
      </c>
      <c r="AM1159" s="131">
        <v>110</v>
      </c>
      <c r="AN1159" s="133">
        <v>38820</v>
      </c>
      <c r="AO1159">
        <f t="shared" si="221"/>
        <v>33007</v>
      </c>
      <c r="AP1159" t="s">
        <v>1579</v>
      </c>
    </row>
    <row r="1160" spans="1:42" hidden="1" outlineLevel="1" x14ac:dyDescent="0.2">
      <c r="A1160" t="s">
        <v>1950</v>
      </c>
      <c r="B1160" s="10" t="s">
        <v>437</v>
      </c>
      <c r="C1160" s="1">
        <f t="shared" si="229"/>
        <v>9002</v>
      </c>
      <c r="D1160" s="7">
        <f t="shared" si="222"/>
        <v>1</v>
      </c>
      <c r="E1160" s="7">
        <f t="shared" si="223"/>
        <v>2</v>
      </c>
      <c r="F1160" s="7">
        <f t="shared" si="224"/>
        <v>3</v>
      </c>
      <c r="G1160" s="1">
        <f t="shared" si="219"/>
        <v>2491</v>
      </c>
      <c r="H1160" s="2">
        <f t="shared" si="220"/>
        <v>0.27671628526994002</v>
      </c>
      <c r="I1160" s="8"/>
      <c r="J1160" s="2">
        <f t="shared" si="225"/>
        <v>0.59997778271495228</v>
      </c>
      <c r="K1160" s="2">
        <f t="shared" si="226"/>
        <v>0.3232614974450122</v>
      </c>
      <c r="L1160" s="2">
        <f t="shared" si="227"/>
        <v>6.8984670073317045E-2</v>
      </c>
      <c r="M1160" s="2">
        <f t="shared" si="228"/>
        <v>7.7760497667184736E-3</v>
      </c>
      <c r="N1160" s="1">
        <v>5401</v>
      </c>
      <c r="O1160" s="1">
        <v>2910</v>
      </c>
      <c r="P1160" s="1">
        <v>621</v>
      </c>
      <c r="Q1160" s="1"/>
      <c r="R1160" s="1">
        <v>51</v>
      </c>
      <c r="S1160" s="68">
        <v>19</v>
      </c>
      <c r="T1160" s="1"/>
      <c r="U1160" s="1"/>
      <c r="V1160" s="1"/>
      <c r="W1160" s="1"/>
      <c r="X1160" s="1"/>
      <c r="Y1160" s="1"/>
      <c r="Z1160" s="1"/>
      <c r="AA1160" s="1"/>
      <c r="AB1160" s="1"/>
      <c r="AG1160" t="str">
        <f t="shared" si="230"/>
        <v>Keene</v>
      </c>
      <c r="AH1160" t="s">
        <v>228</v>
      </c>
      <c r="AI1160">
        <v>2</v>
      </c>
      <c r="AJ1160" s="7"/>
      <c r="AK1160" s="130">
        <v>33</v>
      </c>
      <c r="AL1160" s="131">
        <v>5</v>
      </c>
      <c r="AM1160" s="131">
        <v>45</v>
      </c>
      <c r="AN1160" s="133">
        <v>39300</v>
      </c>
      <c r="AO1160">
        <f t="shared" si="221"/>
        <v>33005</v>
      </c>
      <c r="AP1160" t="s">
        <v>2331</v>
      </c>
    </row>
    <row r="1161" spans="1:42" hidden="1" outlineLevel="1" x14ac:dyDescent="0.2">
      <c r="A1161" t="s">
        <v>2828</v>
      </c>
      <c r="B1161" s="10" t="s">
        <v>437</v>
      </c>
      <c r="C1161" s="1">
        <f t="shared" si="229"/>
        <v>844</v>
      </c>
      <c r="D1161" s="7">
        <f t="shared" si="222"/>
        <v>1</v>
      </c>
      <c r="E1161" s="7">
        <f t="shared" si="223"/>
        <v>2</v>
      </c>
      <c r="F1161" s="7">
        <f t="shared" si="224"/>
        <v>3</v>
      </c>
      <c r="G1161" s="1">
        <f t="shared" si="219"/>
        <v>69</v>
      </c>
      <c r="H1161" s="2">
        <f t="shared" si="220"/>
        <v>8.1753554502369666E-2</v>
      </c>
      <c r="I1161" s="8"/>
      <c r="J1161" s="2">
        <f t="shared" si="225"/>
        <v>0.47985781990521326</v>
      </c>
      <c r="K1161" s="2">
        <f t="shared" si="226"/>
        <v>0.3981042654028436</v>
      </c>
      <c r="L1161" s="2">
        <f t="shared" si="227"/>
        <v>0.1066350710900474</v>
      </c>
      <c r="M1161" s="2">
        <f t="shared" si="228"/>
        <v>1.5402843601895741E-2</v>
      </c>
      <c r="N1161" s="1">
        <v>405</v>
      </c>
      <c r="O1161" s="1">
        <v>336</v>
      </c>
      <c r="P1161" s="1">
        <v>90</v>
      </c>
      <c r="R1161">
        <v>12</v>
      </c>
      <c r="S1161" s="10">
        <v>1</v>
      </c>
      <c r="U1161" s="1"/>
      <c r="V1161" s="1"/>
      <c r="W1161" s="1"/>
      <c r="X1161" s="1"/>
      <c r="Y1161" s="1"/>
      <c r="Z1161" s="1"/>
      <c r="AA1161" s="1"/>
      <c r="AB1161" s="1"/>
      <c r="AG1161" t="str">
        <f t="shared" si="230"/>
        <v>Kensington</v>
      </c>
      <c r="AH1161" t="s">
        <v>1912</v>
      </c>
      <c r="AI1161">
        <v>1</v>
      </c>
      <c r="AJ1161" s="7"/>
      <c r="AK1161" s="130">
        <v>33</v>
      </c>
      <c r="AL1161" s="131">
        <v>15</v>
      </c>
      <c r="AM1161" s="131">
        <v>85</v>
      </c>
      <c r="AN1161" s="133">
        <v>39780</v>
      </c>
      <c r="AO1161">
        <f t="shared" si="221"/>
        <v>33015</v>
      </c>
      <c r="AP1161" t="s">
        <v>1579</v>
      </c>
    </row>
    <row r="1162" spans="1:42" hidden="1" outlineLevel="1" x14ac:dyDescent="0.2">
      <c r="A1162" t="s">
        <v>765</v>
      </c>
      <c r="B1162" s="10" t="s">
        <v>437</v>
      </c>
      <c r="C1162" s="1">
        <f t="shared" si="229"/>
        <v>2455</v>
      </c>
      <c r="D1162" s="7">
        <f t="shared" si="222"/>
        <v>1</v>
      </c>
      <c r="E1162" s="7">
        <f t="shared" si="223"/>
        <v>2</v>
      </c>
      <c r="F1162" s="7">
        <f t="shared" si="224"/>
        <v>3</v>
      </c>
      <c r="G1162" s="1">
        <f t="shared" si="219"/>
        <v>26</v>
      </c>
      <c r="H1162" s="2">
        <f t="shared" si="220"/>
        <v>1.0590631364562118E-2</v>
      </c>
      <c r="I1162" s="8"/>
      <c r="J1162" s="2">
        <f t="shared" si="225"/>
        <v>0.43299389002036659</v>
      </c>
      <c r="K1162" s="2">
        <f t="shared" si="226"/>
        <v>0.42240325865580447</v>
      </c>
      <c r="L1162" s="2">
        <f t="shared" si="227"/>
        <v>0.12871690427698573</v>
      </c>
      <c r="M1162" s="2">
        <f t="shared" si="228"/>
        <v>1.5885947046843207E-2</v>
      </c>
      <c r="N1162" s="1">
        <v>1063</v>
      </c>
      <c r="O1162" s="1">
        <v>1037</v>
      </c>
      <c r="P1162" s="1">
        <v>316</v>
      </c>
      <c r="R1162">
        <v>31</v>
      </c>
      <c r="S1162" s="10">
        <v>8</v>
      </c>
      <c r="U1162" s="1"/>
      <c r="V1162" s="1"/>
      <c r="W1162" s="1"/>
      <c r="X1162" s="1"/>
      <c r="Y1162" s="1"/>
      <c r="Z1162" s="1"/>
      <c r="AA1162" s="1"/>
      <c r="AB1162" s="1"/>
      <c r="AG1162" t="str">
        <f t="shared" si="230"/>
        <v>Kingston</v>
      </c>
      <c r="AH1162" t="s">
        <v>1912</v>
      </c>
      <c r="AI1162">
        <v>1</v>
      </c>
      <c r="AJ1162" s="7"/>
      <c r="AK1162" s="130">
        <v>33</v>
      </c>
      <c r="AL1162" s="131">
        <v>15</v>
      </c>
      <c r="AM1162" s="131">
        <v>90</v>
      </c>
      <c r="AN1162" s="133">
        <v>40100</v>
      </c>
      <c r="AO1162">
        <f t="shared" si="221"/>
        <v>33015</v>
      </c>
      <c r="AP1162" t="s">
        <v>1579</v>
      </c>
    </row>
    <row r="1163" spans="1:42" hidden="1" outlineLevel="1" x14ac:dyDescent="0.2">
      <c r="A1163" t="s">
        <v>857</v>
      </c>
      <c r="B1163" s="10" t="s">
        <v>437</v>
      </c>
      <c r="C1163" s="1">
        <f t="shared" si="229"/>
        <v>6267</v>
      </c>
      <c r="D1163" s="7">
        <f t="shared" si="222"/>
        <v>1</v>
      </c>
      <c r="E1163" s="7">
        <f t="shared" si="223"/>
        <v>2</v>
      </c>
      <c r="F1163" s="7">
        <f t="shared" si="224"/>
        <v>3</v>
      </c>
      <c r="G1163" s="1">
        <f t="shared" ref="G1163:G1222" si="231">MAX(N1163:P1163)-LARGE(N1163:P1163,2)</f>
        <v>23</v>
      </c>
      <c r="H1163" s="2">
        <f t="shared" ref="H1163:H1222" si="232">G1163/C1163</f>
        <v>3.6700175522578586E-3</v>
      </c>
      <c r="I1163" s="8"/>
      <c r="J1163" s="2">
        <f t="shared" si="225"/>
        <v>0.45715653422690283</v>
      </c>
      <c r="K1163" s="2">
        <f t="shared" si="226"/>
        <v>0.45348651667464496</v>
      </c>
      <c r="L1163" s="2">
        <f t="shared" si="227"/>
        <v>8.105951811073879E-2</v>
      </c>
      <c r="M1163" s="2">
        <f t="shared" si="228"/>
        <v>8.2974309877134195E-3</v>
      </c>
      <c r="N1163" s="1">
        <v>2865</v>
      </c>
      <c r="O1163" s="1">
        <v>2842</v>
      </c>
      <c r="P1163" s="1">
        <v>508</v>
      </c>
      <c r="Q1163" s="1"/>
      <c r="R1163" s="1">
        <v>39</v>
      </c>
      <c r="S1163" s="68">
        <v>13</v>
      </c>
      <c r="T1163" s="1"/>
      <c r="U1163" s="1"/>
      <c r="V1163" s="1"/>
      <c r="W1163" s="1"/>
      <c r="X1163" s="1"/>
      <c r="Y1163" s="1"/>
      <c r="Z1163" s="1"/>
      <c r="AA1163" s="1"/>
      <c r="AB1163" s="1"/>
      <c r="AG1163" t="str">
        <f t="shared" si="230"/>
        <v>Laconia</v>
      </c>
      <c r="AH1163" t="s">
        <v>438</v>
      </c>
      <c r="AI1163">
        <v>1</v>
      </c>
      <c r="AJ1163" s="7"/>
      <c r="AK1163" s="130">
        <v>33</v>
      </c>
      <c r="AL1163" s="131">
        <v>1</v>
      </c>
      <c r="AM1163" s="131">
        <v>35</v>
      </c>
      <c r="AN1163" s="133">
        <v>40180</v>
      </c>
      <c r="AO1163">
        <f t="shared" si="221"/>
        <v>33001</v>
      </c>
      <c r="AP1163" t="s">
        <v>2331</v>
      </c>
    </row>
    <row r="1164" spans="1:42" hidden="1" outlineLevel="1" x14ac:dyDescent="0.2">
      <c r="A1164" t="s">
        <v>2624</v>
      </c>
      <c r="B1164" s="10" t="s">
        <v>437</v>
      </c>
      <c r="C1164" s="1">
        <f t="shared" si="229"/>
        <v>1401</v>
      </c>
      <c r="D1164" s="7">
        <f t="shared" si="222"/>
        <v>2</v>
      </c>
      <c r="E1164" s="7">
        <f t="shared" si="223"/>
        <v>1</v>
      </c>
      <c r="F1164" s="7">
        <f t="shared" si="224"/>
        <v>3</v>
      </c>
      <c r="G1164" s="1">
        <f t="shared" si="231"/>
        <v>10</v>
      </c>
      <c r="H1164" s="2">
        <f t="shared" si="232"/>
        <v>7.1377587437544609E-3</v>
      </c>
      <c r="I1164" s="8"/>
      <c r="J1164" s="2">
        <f t="shared" si="225"/>
        <v>0.44325481798715205</v>
      </c>
      <c r="K1164" s="2">
        <f t="shared" si="226"/>
        <v>0.45039257673090649</v>
      </c>
      <c r="L1164" s="2">
        <f t="shared" si="227"/>
        <v>9.7787294789436111E-2</v>
      </c>
      <c r="M1164" s="2">
        <f t="shared" si="228"/>
        <v>8.5653104925053486E-3</v>
      </c>
      <c r="N1164" s="1">
        <v>621</v>
      </c>
      <c r="O1164" s="1">
        <v>631</v>
      </c>
      <c r="P1164" s="1">
        <v>137</v>
      </c>
      <c r="Q1164" s="1"/>
      <c r="R1164" s="1">
        <v>7</v>
      </c>
      <c r="S1164" s="68">
        <v>5</v>
      </c>
      <c r="T1164" s="1"/>
      <c r="U1164" s="1"/>
      <c r="V1164" s="1"/>
      <c r="W1164" s="1"/>
      <c r="X1164" s="1"/>
      <c r="Y1164" s="1"/>
      <c r="Z1164" s="1"/>
      <c r="AA1164" s="1"/>
      <c r="AB1164" s="1"/>
      <c r="AG1164" t="str">
        <f t="shared" si="230"/>
        <v>Lancaster</v>
      </c>
      <c r="AH1164" t="s">
        <v>2167</v>
      </c>
      <c r="AI1164">
        <v>2</v>
      </c>
      <c r="AJ1164" s="7"/>
      <c r="AK1164" s="130">
        <v>33</v>
      </c>
      <c r="AL1164" s="131">
        <v>7</v>
      </c>
      <c r="AM1164" s="131">
        <v>120</v>
      </c>
      <c r="AN1164" s="133">
        <v>40420</v>
      </c>
      <c r="AO1164">
        <f t="shared" si="221"/>
        <v>33007</v>
      </c>
      <c r="AP1164" t="s">
        <v>1579</v>
      </c>
    </row>
    <row r="1165" spans="1:42" hidden="1" outlineLevel="1" x14ac:dyDescent="0.2">
      <c r="A1165" t="s">
        <v>1205</v>
      </c>
      <c r="B1165" s="10" t="s">
        <v>437</v>
      </c>
      <c r="C1165" s="1">
        <f t="shared" si="229"/>
        <v>154</v>
      </c>
      <c r="D1165" s="7">
        <f t="shared" si="222"/>
        <v>2</v>
      </c>
      <c r="E1165" s="7">
        <f t="shared" si="223"/>
        <v>1</v>
      </c>
      <c r="F1165" s="7">
        <f t="shared" si="224"/>
        <v>3</v>
      </c>
      <c r="G1165" s="1">
        <f t="shared" si="231"/>
        <v>7</v>
      </c>
      <c r="H1165" s="2">
        <f t="shared" si="232"/>
        <v>4.5454545454545456E-2</v>
      </c>
      <c r="I1165" s="8"/>
      <c r="J1165" s="2">
        <f t="shared" si="225"/>
        <v>0.42857142857142855</v>
      </c>
      <c r="K1165" s="2">
        <f t="shared" si="226"/>
        <v>0.47402597402597402</v>
      </c>
      <c r="L1165" s="2">
        <f t="shared" si="227"/>
        <v>9.0909090909090912E-2</v>
      </c>
      <c r="M1165" s="2">
        <f t="shared" si="228"/>
        <v>6.4935064935064679E-3</v>
      </c>
      <c r="N1165" s="1">
        <v>66</v>
      </c>
      <c r="O1165" s="1">
        <v>73</v>
      </c>
      <c r="P1165" s="1">
        <v>14</v>
      </c>
      <c r="Q1165" s="1"/>
      <c r="R1165" s="1">
        <v>1</v>
      </c>
      <c r="S1165" s="68">
        <v>0</v>
      </c>
      <c r="T1165" s="1"/>
      <c r="U1165" s="1"/>
      <c r="V1165" s="1"/>
      <c r="W1165" s="1"/>
      <c r="X1165" s="1"/>
      <c r="Y1165" s="1"/>
      <c r="Z1165" s="1"/>
      <c r="AA1165" s="1"/>
      <c r="AB1165" s="1"/>
      <c r="AG1165" t="str">
        <f t="shared" si="230"/>
        <v>Landaff</v>
      </c>
      <c r="AH1165" t="s">
        <v>2168</v>
      </c>
      <c r="AI1165">
        <v>2</v>
      </c>
      <c r="AJ1165" s="7"/>
      <c r="AK1165" s="130">
        <v>33</v>
      </c>
      <c r="AL1165" s="131">
        <v>9</v>
      </c>
      <c r="AM1165" s="131">
        <v>105</v>
      </c>
      <c r="AN1165" s="133">
        <v>40660</v>
      </c>
      <c r="AO1165">
        <f t="shared" si="221"/>
        <v>33009</v>
      </c>
      <c r="AP1165" t="s">
        <v>1579</v>
      </c>
    </row>
    <row r="1166" spans="1:42" hidden="1" outlineLevel="1" x14ac:dyDescent="0.2">
      <c r="A1166" t="s">
        <v>1523</v>
      </c>
      <c r="B1166" s="10" t="s">
        <v>437</v>
      </c>
      <c r="C1166" s="1">
        <f t="shared" si="229"/>
        <v>279</v>
      </c>
      <c r="D1166" s="7">
        <f t="shared" si="222"/>
        <v>2</v>
      </c>
      <c r="E1166" s="7">
        <f t="shared" si="223"/>
        <v>1</v>
      </c>
      <c r="F1166" s="7">
        <f t="shared" si="224"/>
        <v>3</v>
      </c>
      <c r="G1166" s="1">
        <f t="shared" si="231"/>
        <v>6</v>
      </c>
      <c r="H1166" s="2">
        <f t="shared" si="232"/>
        <v>2.1505376344086023E-2</v>
      </c>
      <c r="I1166" s="8"/>
      <c r="J1166" s="2">
        <f t="shared" si="225"/>
        <v>0.41935483870967744</v>
      </c>
      <c r="K1166" s="2">
        <f t="shared" si="226"/>
        <v>0.44086021505376344</v>
      </c>
      <c r="L1166" s="2">
        <f t="shared" si="227"/>
        <v>0.13261648745519714</v>
      </c>
      <c r="M1166" s="2">
        <f t="shared" si="228"/>
        <v>7.168458781361936E-3</v>
      </c>
      <c r="N1166" s="1">
        <v>117</v>
      </c>
      <c r="O1166" s="1">
        <v>123</v>
      </c>
      <c r="P1166" s="1">
        <v>37</v>
      </c>
      <c r="R1166">
        <v>2</v>
      </c>
      <c r="S1166" s="10">
        <v>0</v>
      </c>
      <c r="U1166" s="1"/>
      <c r="V1166" s="1"/>
      <c r="W1166" s="1"/>
      <c r="X1166" s="1"/>
      <c r="Y1166" s="1"/>
      <c r="Z1166" s="1"/>
      <c r="AA1166" s="1"/>
      <c r="AB1166" s="1"/>
      <c r="AG1166" t="str">
        <f t="shared" si="230"/>
        <v>Langdon</v>
      </c>
      <c r="AH1166" t="s">
        <v>2853</v>
      </c>
      <c r="AI1166">
        <v>2</v>
      </c>
      <c r="AJ1166" s="7"/>
      <c r="AK1166" s="130">
        <v>33</v>
      </c>
      <c r="AL1166" s="131">
        <v>19</v>
      </c>
      <c r="AM1166" s="131">
        <v>40</v>
      </c>
      <c r="AN1166" s="133">
        <v>40900</v>
      </c>
      <c r="AO1166">
        <f t="shared" si="221"/>
        <v>33019</v>
      </c>
      <c r="AP1166" t="s">
        <v>1579</v>
      </c>
    </row>
    <row r="1167" spans="1:42" hidden="1" outlineLevel="1" x14ac:dyDescent="0.2">
      <c r="A1167" t="s">
        <v>1819</v>
      </c>
      <c r="B1167" s="10" t="s">
        <v>437</v>
      </c>
      <c r="C1167" s="1">
        <f t="shared" si="229"/>
        <v>5077</v>
      </c>
      <c r="D1167" s="7">
        <f t="shared" si="222"/>
        <v>1</v>
      </c>
      <c r="E1167" s="7">
        <f t="shared" si="223"/>
        <v>2</v>
      </c>
      <c r="F1167" s="7">
        <f t="shared" si="224"/>
        <v>3</v>
      </c>
      <c r="G1167" s="1">
        <f t="shared" si="231"/>
        <v>1095</v>
      </c>
      <c r="H1167" s="2">
        <f t="shared" si="232"/>
        <v>0.21567855032499508</v>
      </c>
      <c r="I1167" s="8"/>
      <c r="J1167" s="2">
        <f t="shared" si="225"/>
        <v>0.56332479810911951</v>
      </c>
      <c r="K1167" s="2">
        <f t="shared" si="226"/>
        <v>0.34764624778412451</v>
      </c>
      <c r="L1167" s="2">
        <f t="shared" si="227"/>
        <v>8.3316919440614534E-2</v>
      </c>
      <c r="M1167" s="2">
        <f t="shared" si="228"/>
        <v>5.7120346661414523E-3</v>
      </c>
      <c r="N1167" s="1">
        <v>2860</v>
      </c>
      <c r="O1167" s="1">
        <v>1765</v>
      </c>
      <c r="P1167" s="1">
        <v>423</v>
      </c>
      <c r="R1167">
        <v>26</v>
      </c>
      <c r="S1167" s="10">
        <v>3</v>
      </c>
      <c r="U1167" s="1"/>
      <c r="V1167" s="1"/>
      <c r="W1167" s="1"/>
      <c r="X1167" s="1"/>
      <c r="Y1167" s="1"/>
      <c r="Z1167" s="1"/>
      <c r="AA1167" s="1"/>
      <c r="AB1167" s="1"/>
      <c r="AG1167" t="str">
        <f t="shared" si="230"/>
        <v>Lebanon</v>
      </c>
      <c r="AH1167" t="s">
        <v>2168</v>
      </c>
      <c r="AI1167">
        <v>2</v>
      </c>
      <c r="AJ1167" s="7"/>
      <c r="AK1167" s="130">
        <v>33</v>
      </c>
      <c r="AL1167" s="131">
        <v>9</v>
      </c>
      <c r="AM1167" s="131">
        <v>110</v>
      </c>
      <c r="AN1167" s="133">
        <v>41300</v>
      </c>
      <c r="AO1167">
        <f t="shared" si="221"/>
        <v>33009</v>
      </c>
      <c r="AP1167" t="s">
        <v>2331</v>
      </c>
    </row>
    <row r="1168" spans="1:42" hidden="1" outlineLevel="1" x14ac:dyDescent="0.2">
      <c r="A1168" t="s">
        <v>881</v>
      </c>
      <c r="B1168" s="10" t="s">
        <v>437</v>
      </c>
      <c r="C1168" s="1">
        <f t="shared" si="229"/>
        <v>1787</v>
      </c>
      <c r="D1168" s="7">
        <f t="shared" si="222"/>
        <v>1</v>
      </c>
      <c r="E1168" s="7">
        <f t="shared" si="223"/>
        <v>2</v>
      </c>
      <c r="F1168" s="7">
        <f t="shared" si="224"/>
        <v>3</v>
      </c>
      <c r="G1168" s="1">
        <f t="shared" si="231"/>
        <v>473</v>
      </c>
      <c r="H1168" s="2">
        <f t="shared" si="232"/>
        <v>0.2646894236149972</v>
      </c>
      <c r="I1168" s="8"/>
      <c r="J1168" s="2">
        <f t="shared" si="225"/>
        <v>0.58757694459988807</v>
      </c>
      <c r="K1168" s="2">
        <f t="shared" si="226"/>
        <v>0.32288752098489087</v>
      </c>
      <c r="L1168" s="2">
        <f t="shared" si="227"/>
        <v>8.1141578063794073E-2</v>
      </c>
      <c r="M1168" s="2">
        <f t="shared" si="228"/>
        <v>8.3939563514269788E-3</v>
      </c>
      <c r="N1168" s="1">
        <v>1050</v>
      </c>
      <c r="O1168" s="1">
        <v>577</v>
      </c>
      <c r="P1168" s="1">
        <v>145</v>
      </c>
      <c r="R1168">
        <v>14</v>
      </c>
      <c r="S1168" s="10">
        <v>1</v>
      </c>
      <c r="U1168" s="1"/>
      <c r="V1168" s="1"/>
      <c r="W1168" s="1"/>
      <c r="X1168" s="1"/>
      <c r="Y1168" s="1"/>
      <c r="Z1168" s="1"/>
      <c r="AA1168" s="1"/>
      <c r="AB1168" s="1"/>
      <c r="AG1168" t="str">
        <f t="shared" si="230"/>
        <v>Lee</v>
      </c>
      <c r="AH1168" t="s">
        <v>2501</v>
      </c>
      <c r="AI1168">
        <v>1</v>
      </c>
      <c r="AJ1168" s="7"/>
      <c r="AK1168" s="130">
        <v>33</v>
      </c>
      <c r="AL1168" s="131">
        <v>17</v>
      </c>
      <c r="AM1168" s="131">
        <v>25</v>
      </c>
      <c r="AN1168" s="133">
        <v>41460</v>
      </c>
      <c r="AO1168">
        <f t="shared" si="221"/>
        <v>33017</v>
      </c>
      <c r="AP1168" t="s">
        <v>1579</v>
      </c>
    </row>
    <row r="1169" spans="1:42" hidden="1" outlineLevel="1" x14ac:dyDescent="0.2">
      <c r="A1169" t="s">
        <v>1524</v>
      </c>
      <c r="B1169" s="10" t="s">
        <v>437</v>
      </c>
      <c r="C1169" s="1">
        <f t="shared" si="229"/>
        <v>445</v>
      </c>
      <c r="D1169" s="7">
        <f t="shared" si="222"/>
        <v>2</v>
      </c>
      <c r="E1169" s="7">
        <f t="shared" si="223"/>
        <v>1</v>
      </c>
      <c r="F1169" s="7">
        <f t="shared" si="224"/>
        <v>3</v>
      </c>
      <c r="G1169" s="1">
        <f t="shared" si="231"/>
        <v>73</v>
      </c>
      <c r="H1169" s="2">
        <f t="shared" si="232"/>
        <v>0.16404494382022472</v>
      </c>
      <c r="I1169" s="8"/>
      <c r="J1169" s="2">
        <f t="shared" si="225"/>
        <v>0.35280898876404493</v>
      </c>
      <c r="K1169" s="2">
        <f t="shared" si="226"/>
        <v>0.5168539325842697</v>
      </c>
      <c r="L1169" s="2">
        <f t="shared" si="227"/>
        <v>0.12359550561797752</v>
      </c>
      <c r="M1169" s="2">
        <f t="shared" si="228"/>
        <v>6.7415730337078983E-3</v>
      </c>
      <c r="N1169" s="1">
        <v>157</v>
      </c>
      <c r="O1169" s="1">
        <v>230</v>
      </c>
      <c r="P1169" s="1">
        <v>55</v>
      </c>
      <c r="R1169">
        <v>2</v>
      </c>
      <c r="S1169" s="10">
        <v>1</v>
      </c>
      <c r="U1169" s="1"/>
      <c r="V1169" s="1"/>
      <c r="W1169" s="1"/>
      <c r="X1169" s="1"/>
      <c r="Y1169" s="1"/>
      <c r="Z1169" s="1"/>
      <c r="AA1169" s="1"/>
      <c r="AB1169" s="1"/>
      <c r="AG1169" t="str">
        <f t="shared" si="230"/>
        <v>Lempster</v>
      </c>
      <c r="AH1169" t="s">
        <v>2853</v>
      </c>
      <c r="AI1169">
        <v>2</v>
      </c>
      <c r="AJ1169" s="7"/>
      <c r="AK1169" s="130">
        <v>33</v>
      </c>
      <c r="AL1169" s="131">
        <v>19</v>
      </c>
      <c r="AM1169" s="131">
        <v>45</v>
      </c>
      <c r="AN1169" s="133">
        <v>41700</v>
      </c>
      <c r="AO1169">
        <f t="shared" si="221"/>
        <v>33019</v>
      </c>
      <c r="AP1169" t="s">
        <v>1579</v>
      </c>
    </row>
    <row r="1170" spans="1:42" hidden="1" outlineLevel="1" x14ac:dyDescent="0.2">
      <c r="A1170" s="10" t="s">
        <v>2585</v>
      </c>
      <c r="B1170" s="10" t="s">
        <v>437</v>
      </c>
      <c r="C1170" s="1">
        <f t="shared" si="229"/>
        <v>645</v>
      </c>
      <c r="D1170" s="7">
        <f t="shared" si="222"/>
        <v>1</v>
      </c>
      <c r="E1170" s="7">
        <f t="shared" si="223"/>
        <v>2</v>
      </c>
      <c r="F1170" s="7">
        <f t="shared" si="224"/>
        <v>3</v>
      </c>
      <c r="G1170" s="1">
        <f t="shared" si="231"/>
        <v>100</v>
      </c>
      <c r="H1170" s="2">
        <f t="shared" si="232"/>
        <v>0.15503875968992248</v>
      </c>
      <c r="I1170" s="8"/>
      <c r="J1170" s="2">
        <f t="shared" si="225"/>
        <v>0.52713178294573648</v>
      </c>
      <c r="K1170" s="2">
        <f t="shared" si="226"/>
        <v>0.37209302325581395</v>
      </c>
      <c r="L1170" s="2">
        <f t="shared" si="227"/>
        <v>9.6124031007751937E-2</v>
      </c>
      <c r="M1170" s="2">
        <f t="shared" si="228"/>
        <v>4.6511627906976327E-3</v>
      </c>
      <c r="N1170" s="1">
        <v>340</v>
      </c>
      <c r="O1170" s="1">
        <v>240</v>
      </c>
      <c r="P1170" s="1">
        <v>62</v>
      </c>
      <c r="R1170">
        <v>3</v>
      </c>
      <c r="S1170" s="10">
        <v>0</v>
      </c>
      <c r="U1170" s="1"/>
      <c r="V1170" s="1"/>
      <c r="W1170" s="1"/>
      <c r="X1170" s="1"/>
      <c r="Y1170" s="1"/>
      <c r="Z1170" s="1"/>
      <c r="AA1170" s="1"/>
      <c r="AB1170" s="1"/>
      <c r="AG1170" t="str">
        <f t="shared" si="230"/>
        <v>Lincoln</v>
      </c>
      <c r="AH1170" t="s">
        <v>2168</v>
      </c>
      <c r="AI1170">
        <v>2</v>
      </c>
      <c r="AJ1170" s="7"/>
      <c r="AK1170" s="130">
        <v>33</v>
      </c>
      <c r="AL1170" s="131">
        <v>9</v>
      </c>
      <c r="AM1170" s="131">
        <v>115</v>
      </c>
      <c r="AN1170" s="133">
        <v>41860</v>
      </c>
      <c r="AO1170">
        <f t="shared" si="221"/>
        <v>33009</v>
      </c>
      <c r="AP1170" t="s">
        <v>1579</v>
      </c>
    </row>
    <row r="1171" spans="1:42" hidden="1" outlineLevel="1" x14ac:dyDescent="0.2">
      <c r="A1171" t="s">
        <v>1503</v>
      </c>
      <c r="B1171" s="10" t="s">
        <v>437</v>
      </c>
      <c r="C1171" s="1">
        <f t="shared" si="229"/>
        <v>540</v>
      </c>
      <c r="D1171" s="7">
        <f t="shared" si="222"/>
        <v>2</v>
      </c>
      <c r="E1171" s="7">
        <f t="shared" si="223"/>
        <v>1</v>
      </c>
      <c r="F1171" s="7">
        <f t="shared" si="224"/>
        <v>3</v>
      </c>
      <c r="G1171" s="1">
        <f t="shared" si="231"/>
        <v>20</v>
      </c>
      <c r="H1171" s="2">
        <f t="shared" si="232"/>
        <v>3.7037037037037035E-2</v>
      </c>
      <c r="I1171" s="8"/>
      <c r="J1171" s="2">
        <f t="shared" si="225"/>
        <v>0.41296296296296298</v>
      </c>
      <c r="K1171" s="2">
        <f t="shared" si="226"/>
        <v>0.45</v>
      </c>
      <c r="L1171" s="2">
        <f t="shared" si="227"/>
        <v>0.11851851851851852</v>
      </c>
      <c r="M1171" s="2">
        <f t="shared" si="228"/>
        <v>1.851851851851849E-2</v>
      </c>
      <c r="N1171" s="1">
        <v>223</v>
      </c>
      <c r="O1171" s="1">
        <v>243</v>
      </c>
      <c r="P1171" s="1">
        <v>64</v>
      </c>
      <c r="Q1171" s="1"/>
      <c r="R1171" s="1">
        <v>8</v>
      </c>
      <c r="S1171" s="68">
        <v>2</v>
      </c>
      <c r="T1171" s="1"/>
      <c r="U1171" s="1"/>
      <c r="V1171" s="1"/>
      <c r="W1171" s="1"/>
      <c r="X1171" s="1"/>
      <c r="Y1171" s="1"/>
      <c r="Z1171" s="1"/>
      <c r="AA1171" s="1"/>
      <c r="AB1171" s="1"/>
      <c r="AG1171" t="str">
        <f t="shared" si="230"/>
        <v>Lisbon</v>
      </c>
      <c r="AH1171" t="s">
        <v>2168</v>
      </c>
      <c r="AI1171">
        <v>2</v>
      </c>
      <c r="AJ1171" s="7"/>
      <c r="AK1171" s="130">
        <v>33</v>
      </c>
      <c r="AL1171" s="131">
        <v>9</v>
      </c>
      <c r="AM1171" s="131">
        <v>120</v>
      </c>
      <c r="AN1171" s="133">
        <v>42020</v>
      </c>
      <c r="AO1171">
        <f t="shared" si="221"/>
        <v>33009</v>
      </c>
      <c r="AP1171" t="s">
        <v>1579</v>
      </c>
    </row>
    <row r="1172" spans="1:42" hidden="1" outlineLevel="1" x14ac:dyDescent="0.2">
      <c r="A1172" t="s">
        <v>2957</v>
      </c>
      <c r="B1172" s="10" t="s">
        <v>437</v>
      </c>
      <c r="C1172" s="1">
        <f t="shared" si="229"/>
        <v>2659</v>
      </c>
      <c r="D1172" s="7">
        <f t="shared" si="222"/>
        <v>1</v>
      </c>
      <c r="E1172" s="7">
        <f t="shared" si="223"/>
        <v>2</v>
      </c>
      <c r="F1172" s="7">
        <f t="shared" si="224"/>
        <v>3</v>
      </c>
      <c r="G1172" s="1">
        <f t="shared" si="231"/>
        <v>189</v>
      </c>
      <c r="H1172" s="2">
        <f t="shared" si="232"/>
        <v>7.1079353140278301E-2</v>
      </c>
      <c r="I1172" s="8"/>
      <c r="J1172" s="2">
        <f t="shared" si="225"/>
        <v>0.47499059796916132</v>
      </c>
      <c r="K1172" s="2">
        <f t="shared" si="226"/>
        <v>0.40391124482888302</v>
      </c>
      <c r="L1172" s="2">
        <f t="shared" si="227"/>
        <v>0.11019180142910869</v>
      </c>
      <c r="M1172" s="2">
        <f t="shared" si="228"/>
        <v>1.0906355772846973E-2</v>
      </c>
      <c r="N1172" s="1">
        <v>1263</v>
      </c>
      <c r="O1172" s="1">
        <v>1074</v>
      </c>
      <c r="P1172" s="1">
        <v>293</v>
      </c>
      <c r="Q1172" s="1"/>
      <c r="R1172" s="1">
        <v>24</v>
      </c>
      <c r="S1172" s="68">
        <v>5</v>
      </c>
      <c r="T1172" s="1"/>
      <c r="U1172" s="1"/>
      <c r="V1172" s="1"/>
      <c r="W1172" s="1"/>
      <c r="X1172" s="1"/>
      <c r="Y1172" s="1"/>
      <c r="Z1172" s="1"/>
      <c r="AA1172" s="1"/>
      <c r="AB1172" s="1"/>
      <c r="AG1172" t="str">
        <f t="shared" si="230"/>
        <v>Litchfield</v>
      </c>
      <c r="AH1172" t="s">
        <v>2470</v>
      </c>
      <c r="AI1172">
        <v>2</v>
      </c>
      <c r="AJ1172" s="7"/>
      <c r="AK1172" s="130">
        <v>33</v>
      </c>
      <c r="AL1172" s="131">
        <v>11</v>
      </c>
      <c r="AM1172" s="131">
        <v>75</v>
      </c>
      <c r="AN1172" s="133">
        <v>42260</v>
      </c>
      <c r="AO1172">
        <f t="shared" si="221"/>
        <v>33011</v>
      </c>
      <c r="AP1172" t="s">
        <v>1579</v>
      </c>
    </row>
    <row r="1173" spans="1:42" hidden="1" outlineLevel="1" x14ac:dyDescent="0.2">
      <c r="A1173" t="s">
        <v>2100</v>
      </c>
      <c r="B1173" s="10" t="s">
        <v>437</v>
      </c>
      <c r="C1173" s="1">
        <f t="shared" si="229"/>
        <v>2263</v>
      </c>
      <c r="D1173" s="7">
        <f t="shared" si="222"/>
        <v>2</v>
      </c>
      <c r="E1173" s="7">
        <f t="shared" si="223"/>
        <v>1</v>
      </c>
      <c r="F1173" s="7">
        <f t="shared" si="224"/>
        <v>3</v>
      </c>
      <c r="G1173" s="1">
        <f t="shared" si="231"/>
        <v>42</v>
      </c>
      <c r="H1173" s="2">
        <f t="shared" si="232"/>
        <v>1.8559434379142731E-2</v>
      </c>
      <c r="I1173" s="8"/>
      <c r="J1173" s="2">
        <f t="shared" si="225"/>
        <v>0.43968183826778612</v>
      </c>
      <c r="K1173" s="2">
        <f t="shared" si="226"/>
        <v>0.45824127264692888</v>
      </c>
      <c r="L1173" s="2">
        <f t="shared" si="227"/>
        <v>9.6774193548387094E-2</v>
      </c>
      <c r="M1173" s="2">
        <f t="shared" si="228"/>
        <v>5.3026955368979667E-3</v>
      </c>
      <c r="N1173" s="1">
        <v>995</v>
      </c>
      <c r="O1173" s="1">
        <v>1037</v>
      </c>
      <c r="P1173" s="1">
        <v>219</v>
      </c>
      <c r="Q1173" s="1"/>
      <c r="R1173" s="1">
        <v>9</v>
      </c>
      <c r="S1173" s="68">
        <v>3</v>
      </c>
      <c r="T1173" s="1"/>
      <c r="U1173" s="1"/>
      <c r="V1173" s="1"/>
      <c r="W1173" s="1"/>
      <c r="X1173" s="1"/>
      <c r="Y1173" s="1"/>
      <c r="Z1173" s="1"/>
      <c r="AA1173" s="1"/>
      <c r="AB1173" s="1"/>
      <c r="AG1173" t="str">
        <f t="shared" si="230"/>
        <v>Littleton</v>
      </c>
      <c r="AH1173" t="s">
        <v>2168</v>
      </c>
      <c r="AI1173">
        <v>2</v>
      </c>
      <c r="AJ1173" s="7"/>
      <c r="AK1173" s="130">
        <v>33</v>
      </c>
      <c r="AL1173" s="131">
        <v>9</v>
      </c>
      <c r="AM1173" s="131">
        <v>125</v>
      </c>
      <c r="AN1173" s="133">
        <v>42580</v>
      </c>
      <c r="AO1173">
        <f t="shared" ref="AO1173:AO1236" si="233">AK1173*1000+AL1173</f>
        <v>33009</v>
      </c>
      <c r="AP1173" t="s">
        <v>1579</v>
      </c>
    </row>
    <row r="1174" spans="1:42" hidden="1" outlineLevel="1" x14ac:dyDescent="0.2">
      <c r="A1174" t="s">
        <v>855</v>
      </c>
      <c r="B1174" s="10" t="s">
        <v>437</v>
      </c>
      <c r="C1174" s="1">
        <f t="shared" si="229"/>
        <v>8702</v>
      </c>
      <c r="D1174" s="7">
        <f t="shared" si="222"/>
        <v>2</v>
      </c>
      <c r="E1174" s="7">
        <f t="shared" si="223"/>
        <v>1</v>
      </c>
      <c r="F1174" s="7">
        <f t="shared" si="224"/>
        <v>3</v>
      </c>
      <c r="G1174" s="1">
        <f t="shared" si="231"/>
        <v>410</v>
      </c>
      <c r="H1174" s="2">
        <f t="shared" si="232"/>
        <v>4.711560560790623E-2</v>
      </c>
      <c r="I1174" s="8"/>
      <c r="J1174" s="2">
        <f t="shared" si="225"/>
        <v>0.42128246380142498</v>
      </c>
      <c r="K1174" s="2">
        <f t="shared" si="226"/>
        <v>0.46839806940933121</v>
      </c>
      <c r="L1174" s="2">
        <f t="shared" si="227"/>
        <v>9.6299701218110781E-2</v>
      </c>
      <c r="M1174" s="2">
        <f t="shared" si="228"/>
        <v>1.4019765571133033E-2</v>
      </c>
      <c r="N1174" s="1">
        <v>3666</v>
      </c>
      <c r="O1174" s="1">
        <v>4076</v>
      </c>
      <c r="P1174" s="1">
        <v>838</v>
      </c>
      <c r="R1174">
        <v>95</v>
      </c>
      <c r="S1174" s="10">
        <v>27</v>
      </c>
      <c r="U1174" s="1"/>
      <c r="V1174" s="1"/>
      <c r="W1174" s="1"/>
      <c r="X1174" s="1"/>
      <c r="Y1174" s="1"/>
      <c r="Z1174" s="1"/>
      <c r="AA1174" s="1"/>
      <c r="AB1174" s="1"/>
      <c r="AG1174" t="str">
        <f t="shared" si="230"/>
        <v>Londonderry</v>
      </c>
      <c r="AH1174" t="s">
        <v>1912</v>
      </c>
      <c r="AI1174">
        <v>1</v>
      </c>
      <c r="AJ1174" s="7"/>
      <c r="AK1174" s="130">
        <v>33</v>
      </c>
      <c r="AL1174" s="131">
        <v>15</v>
      </c>
      <c r="AM1174" s="131">
        <v>95</v>
      </c>
      <c r="AN1174" s="133">
        <v>43220</v>
      </c>
      <c r="AO1174">
        <f t="shared" si="233"/>
        <v>33015</v>
      </c>
      <c r="AP1174" t="s">
        <v>1579</v>
      </c>
    </row>
    <row r="1175" spans="1:42" hidden="1" outlineLevel="1" x14ac:dyDescent="0.2">
      <c r="A1175" t="s">
        <v>201</v>
      </c>
      <c r="B1175" s="10" t="s">
        <v>437</v>
      </c>
      <c r="C1175" s="1">
        <f t="shared" si="229"/>
        <v>1816</v>
      </c>
      <c r="D1175" s="7">
        <f t="shared" si="222"/>
        <v>1</v>
      </c>
      <c r="E1175" s="7">
        <f t="shared" si="223"/>
        <v>2</v>
      </c>
      <c r="F1175" s="7">
        <f t="shared" si="224"/>
        <v>3</v>
      </c>
      <c r="G1175" s="1">
        <f t="shared" si="231"/>
        <v>167</v>
      </c>
      <c r="H1175" s="2">
        <f t="shared" si="232"/>
        <v>9.1960352422907496E-2</v>
      </c>
      <c r="I1175" s="8"/>
      <c r="J1175" s="2">
        <f t="shared" si="225"/>
        <v>0.4933920704845815</v>
      </c>
      <c r="K1175" s="2">
        <f t="shared" si="226"/>
        <v>0.40143171806167399</v>
      </c>
      <c r="L1175" s="2">
        <f t="shared" si="227"/>
        <v>9.8017621145374448E-2</v>
      </c>
      <c r="M1175" s="2">
        <f t="shared" si="228"/>
        <v>7.1585903083700025E-3</v>
      </c>
      <c r="N1175" s="1">
        <v>896</v>
      </c>
      <c r="O1175" s="1">
        <v>729</v>
      </c>
      <c r="P1175" s="1">
        <v>178</v>
      </c>
      <c r="Q1175" s="1"/>
      <c r="R1175" s="1">
        <v>10</v>
      </c>
      <c r="S1175" s="68">
        <v>3</v>
      </c>
      <c r="T1175" s="1"/>
      <c r="U1175" s="1"/>
      <c r="V1175" s="1"/>
      <c r="W1175" s="1"/>
      <c r="X1175" s="1"/>
      <c r="Y1175" s="1"/>
      <c r="Z1175" s="1"/>
      <c r="AA1175" s="1"/>
      <c r="AB1175" s="1"/>
      <c r="AG1175" t="str">
        <f t="shared" si="230"/>
        <v>Loudon</v>
      </c>
      <c r="AH1175" t="s">
        <v>3028</v>
      </c>
      <c r="AI1175">
        <v>2</v>
      </c>
      <c r="AJ1175" s="7"/>
      <c r="AK1175" s="130">
        <v>33</v>
      </c>
      <c r="AL1175" s="131">
        <v>13</v>
      </c>
      <c r="AM1175" s="131">
        <v>85</v>
      </c>
      <c r="AN1175" s="133">
        <v>43380</v>
      </c>
      <c r="AO1175">
        <f t="shared" si="233"/>
        <v>33013</v>
      </c>
      <c r="AP1175" t="s">
        <v>1579</v>
      </c>
    </row>
    <row r="1176" spans="1:42" hidden="1" outlineLevel="1" x14ac:dyDescent="0.2">
      <c r="A1176" t="s">
        <v>2092</v>
      </c>
      <c r="B1176" s="10" t="s">
        <v>437</v>
      </c>
      <c r="C1176" s="1">
        <f t="shared" si="229"/>
        <v>214</v>
      </c>
      <c r="D1176" s="7">
        <f t="shared" si="222"/>
        <v>1</v>
      </c>
      <c r="E1176" s="7">
        <f t="shared" si="223"/>
        <v>2</v>
      </c>
      <c r="F1176" s="7">
        <f t="shared" si="224"/>
        <v>3</v>
      </c>
      <c r="G1176" s="1">
        <f t="shared" si="231"/>
        <v>11</v>
      </c>
      <c r="H1176" s="2">
        <f t="shared" si="232"/>
        <v>5.1401869158878503E-2</v>
      </c>
      <c r="I1176" s="8"/>
      <c r="J1176" s="2">
        <f t="shared" si="225"/>
        <v>0.46728971962616822</v>
      </c>
      <c r="K1176" s="2">
        <f t="shared" si="226"/>
        <v>0.41588785046728971</v>
      </c>
      <c r="L1176" s="2">
        <f t="shared" si="227"/>
        <v>0.10747663551401869</v>
      </c>
      <c r="M1176" s="2">
        <f t="shared" si="228"/>
        <v>9.3457943925233239E-3</v>
      </c>
      <c r="N1176" s="1">
        <v>100</v>
      </c>
      <c r="O1176" s="1">
        <v>89</v>
      </c>
      <c r="P1176" s="1">
        <v>23</v>
      </c>
      <c r="Q1176" s="1"/>
      <c r="R1176" s="1">
        <v>2</v>
      </c>
      <c r="S1176" s="68">
        <v>0</v>
      </c>
      <c r="T1176" s="1"/>
      <c r="U1176" s="1"/>
      <c r="V1176" s="1"/>
      <c r="W1176" s="1"/>
      <c r="X1176" s="1"/>
      <c r="Y1176" s="1"/>
      <c r="Z1176" s="1"/>
      <c r="AA1176" s="1"/>
      <c r="AB1176" s="1"/>
      <c r="AG1176" t="str">
        <f t="shared" si="230"/>
        <v>Lyman</v>
      </c>
      <c r="AH1176" t="s">
        <v>2168</v>
      </c>
      <c r="AI1176">
        <v>2</v>
      </c>
      <c r="AJ1176" s="7"/>
      <c r="AK1176" s="130">
        <v>33</v>
      </c>
      <c r="AL1176" s="131">
        <v>9</v>
      </c>
      <c r="AM1176" s="131">
        <v>130</v>
      </c>
      <c r="AN1176" s="133">
        <v>44100</v>
      </c>
      <c r="AO1176">
        <f t="shared" si="233"/>
        <v>33009</v>
      </c>
      <c r="AP1176" t="s">
        <v>1579</v>
      </c>
    </row>
    <row r="1177" spans="1:42" hidden="1" outlineLevel="1" x14ac:dyDescent="0.2">
      <c r="A1177" t="s">
        <v>1582</v>
      </c>
      <c r="B1177" s="10" t="s">
        <v>437</v>
      </c>
      <c r="C1177" s="1">
        <f t="shared" si="229"/>
        <v>908</v>
      </c>
      <c r="D1177" s="7">
        <f t="shared" si="222"/>
        <v>1</v>
      </c>
      <c r="E1177" s="7">
        <f t="shared" si="223"/>
        <v>2</v>
      </c>
      <c r="F1177" s="7">
        <f t="shared" si="224"/>
        <v>3</v>
      </c>
      <c r="G1177" s="1">
        <f t="shared" si="231"/>
        <v>247</v>
      </c>
      <c r="H1177" s="2">
        <f t="shared" si="232"/>
        <v>0.27202643171806168</v>
      </c>
      <c r="I1177" s="8"/>
      <c r="J1177" s="2">
        <f t="shared" si="225"/>
        <v>0.6035242290748899</v>
      </c>
      <c r="K1177" s="2">
        <f t="shared" si="226"/>
        <v>0.33149779735682822</v>
      </c>
      <c r="L1177" s="2">
        <f t="shared" si="227"/>
        <v>5.9471365638766517E-2</v>
      </c>
      <c r="M1177" s="2">
        <f t="shared" si="228"/>
        <v>5.5066079295153711E-3</v>
      </c>
      <c r="N1177" s="1">
        <v>548</v>
      </c>
      <c r="O1177" s="1">
        <v>301</v>
      </c>
      <c r="P1177" s="1">
        <v>54</v>
      </c>
      <c r="Q1177" s="1"/>
      <c r="R1177" s="1">
        <v>4</v>
      </c>
      <c r="S1177" s="68">
        <v>1</v>
      </c>
      <c r="T1177" s="1"/>
      <c r="U1177" s="1"/>
      <c r="V1177" s="1"/>
      <c r="W1177" s="1"/>
      <c r="X1177" s="1"/>
      <c r="Y1177" s="1"/>
      <c r="Z1177" s="1"/>
      <c r="AA1177" s="1"/>
      <c r="AB1177" s="1"/>
      <c r="AG1177" t="str">
        <f t="shared" si="230"/>
        <v>Lyme</v>
      </c>
      <c r="AH1177" t="s">
        <v>2168</v>
      </c>
      <c r="AI1177">
        <v>2</v>
      </c>
      <c r="AJ1177" s="7"/>
      <c r="AK1177" s="130">
        <v>33</v>
      </c>
      <c r="AL1177" s="131">
        <v>9</v>
      </c>
      <c r="AM1177" s="131">
        <v>135</v>
      </c>
      <c r="AN1177" s="133">
        <v>44260</v>
      </c>
      <c r="AO1177">
        <f t="shared" si="233"/>
        <v>33009</v>
      </c>
      <c r="AP1177" t="s">
        <v>1579</v>
      </c>
    </row>
    <row r="1178" spans="1:42" hidden="1" outlineLevel="1" x14ac:dyDescent="0.2">
      <c r="A1178" t="s">
        <v>1250</v>
      </c>
      <c r="B1178" s="10" t="s">
        <v>437</v>
      </c>
      <c r="C1178" s="1">
        <f t="shared" si="229"/>
        <v>682</v>
      </c>
      <c r="D1178" s="7">
        <f t="shared" si="222"/>
        <v>1</v>
      </c>
      <c r="E1178" s="7">
        <f t="shared" si="223"/>
        <v>2</v>
      </c>
      <c r="F1178" s="7">
        <f t="shared" si="224"/>
        <v>3</v>
      </c>
      <c r="G1178" s="1">
        <f t="shared" si="231"/>
        <v>78</v>
      </c>
      <c r="H1178" s="2">
        <f t="shared" si="232"/>
        <v>0.11436950146627566</v>
      </c>
      <c r="I1178" s="8"/>
      <c r="J1178" s="2">
        <f t="shared" si="225"/>
        <v>0.49266862170087977</v>
      </c>
      <c r="K1178" s="2">
        <f t="shared" si="226"/>
        <v>0.3782991202346041</v>
      </c>
      <c r="L1178" s="2">
        <f t="shared" si="227"/>
        <v>0.1158357771260997</v>
      </c>
      <c r="M1178" s="2">
        <f t="shared" si="228"/>
        <v>1.3196480938416424E-2</v>
      </c>
      <c r="N1178" s="1">
        <v>336</v>
      </c>
      <c r="O1178" s="1">
        <v>258</v>
      </c>
      <c r="P1178" s="1">
        <v>79</v>
      </c>
      <c r="Q1178" s="1"/>
      <c r="R1178" s="1">
        <v>8</v>
      </c>
      <c r="S1178" s="68">
        <v>1</v>
      </c>
      <c r="T1178" s="1"/>
      <c r="U1178" s="1"/>
      <c r="V1178" s="1"/>
      <c r="W1178" s="1"/>
      <c r="X1178" s="1"/>
      <c r="Y1178" s="1"/>
      <c r="Z1178" s="1"/>
      <c r="AA1178" s="1"/>
      <c r="AB1178" s="1"/>
      <c r="AG1178" t="str">
        <f t="shared" si="230"/>
        <v>Lyndeborough</v>
      </c>
      <c r="AH1178" t="s">
        <v>2470</v>
      </c>
      <c r="AI1178">
        <v>2</v>
      </c>
      <c r="AJ1178" s="7"/>
      <c r="AK1178" s="130">
        <v>33</v>
      </c>
      <c r="AL1178" s="131">
        <v>11</v>
      </c>
      <c r="AM1178" s="131">
        <v>80</v>
      </c>
      <c r="AN1178" s="133">
        <v>44580</v>
      </c>
      <c r="AO1178">
        <f t="shared" si="233"/>
        <v>33011</v>
      </c>
      <c r="AP1178" t="s">
        <v>1579</v>
      </c>
    </row>
    <row r="1179" spans="1:42" hidden="1" outlineLevel="1" x14ac:dyDescent="0.2">
      <c r="A1179" t="s">
        <v>2224</v>
      </c>
      <c r="B1179" s="10" t="s">
        <v>437</v>
      </c>
      <c r="C1179" s="1">
        <f t="shared" si="229"/>
        <v>792</v>
      </c>
      <c r="D1179" s="7">
        <f t="shared" si="222"/>
        <v>1</v>
      </c>
      <c r="E1179" s="7">
        <f t="shared" si="223"/>
        <v>2</v>
      </c>
      <c r="F1179" s="7">
        <f t="shared" si="224"/>
        <v>3</v>
      </c>
      <c r="G1179" s="1">
        <f t="shared" si="231"/>
        <v>145</v>
      </c>
      <c r="H1179" s="2">
        <f t="shared" si="232"/>
        <v>0.18308080808080809</v>
      </c>
      <c r="I1179" s="8"/>
      <c r="J1179" s="2">
        <f t="shared" si="225"/>
        <v>0.54292929292929293</v>
      </c>
      <c r="K1179" s="2">
        <f t="shared" si="226"/>
        <v>0.35984848484848486</v>
      </c>
      <c r="L1179" s="2">
        <f t="shared" si="227"/>
        <v>8.3333333333333329E-2</v>
      </c>
      <c r="M1179" s="2">
        <f t="shared" si="228"/>
        <v>1.3888888888888881E-2</v>
      </c>
      <c r="N1179" s="1">
        <v>430</v>
      </c>
      <c r="O1179" s="1">
        <v>285</v>
      </c>
      <c r="P1179" s="1">
        <v>66</v>
      </c>
      <c r="R1179">
        <v>10</v>
      </c>
      <c r="S1179" s="10">
        <v>1</v>
      </c>
      <c r="U1179" s="1"/>
      <c r="V1179" s="1"/>
      <c r="W1179" s="1"/>
      <c r="X1179" s="1"/>
      <c r="Y1179" s="1"/>
      <c r="Z1179" s="1"/>
      <c r="AA1179" s="1"/>
      <c r="AB1179" s="1"/>
      <c r="AG1179" t="str">
        <f t="shared" si="230"/>
        <v>Madbury</v>
      </c>
      <c r="AH1179" t="s">
        <v>2501</v>
      </c>
      <c r="AI1179">
        <v>1</v>
      </c>
      <c r="AJ1179" s="7"/>
      <c r="AK1179" s="130">
        <v>33</v>
      </c>
      <c r="AL1179" s="131">
        <v>17</v>
      </c>
      <c r="AM1179" s="131">
        <v>30</v>
      </c>
      <c r="AN1179" s="133">
        <v>44820</v>
      </c>
      <c r="AO1179">
        <f t="shared" si="233"/>
        <v>33017</v>
      </c>
      <c r="AP1179" t="s">
        <v>1579</v>
      </c>
    </row>
    <row r="1180" spans="1:42" hidden="1" outlineLevel="1" x14ac:dyDescent="0.2">
      <c r="A1180" s="10" t="s">
        <v>2709</v>
      </c>
      <c r="B1180" s="10" t="s">
        <v>437</v>
      </c>
      <c r="C1180" s="1">
        <f t="shared" si="229"/>
        <v>922</v>
      </c>
      <c r="D1180" s="7">
        <f t="shared" si="222"/>
        <v>1</v>
      </c>
      <c r="E1180" s="7">
        <f t="shared" si="223"/>
        <v>2</v>
      </c>
      <c r="F1180" s="7">
        <f t="shared" si="224"/>
        <v>3</v>
      </c>
      <c r="G1180" s="1">
        <f t="shared" si="231"/>
        <v>93</v>
      </c>
      <c r="H1180" s="2">
        <f t="shared" si="232"/>
        <v>0.10086767895878525</v>
      </c>
      <c r="I1180" s="8"/>
      <c r="J1180" s="2">
        <f t="shared" si="225"/>
        <v>0.47288503253796094</v>
      </c>
      <c r="K1180" s="2">
        <f t="shared" si="226"/>
        <v>0.3720173535791757</v>
      </c>
      <c r="L1180" s="2">
        <f t="shared" si="227"/>
        <v>0.14533622559652928</v>
      </c>
      <c r="M1180" s="2">
        <f t="shared" si="228"/>
        <v>9.7613882863340218E-3</v>
      </c>
      <c r="N1180" s="1">
        <v>436</v>
      </c>
      <c r="O1180" s="1">
        <v>343</v>
      </c>
      <c r="P1180" s="1">
        <v>134</v>
      </c>
      <c r="R1180">
        <v>6</v>
      </c>
      <c r="S1180" s="10">
        <v>3</v>
      </c>
      <c r="U1180" s="1"/>
      <c r="V1180" s="1"/>
      <c r="W1180" s="1"/>
      <c r="X1180" s="1"/>
      <c r="Y1180" s="1"/>
      <c r="Z1180" s="1"/>
      <c r="AA1180" s="1"/>
      <c r="AB1180" s="1"/>
      <c r="AG1180" t="str">
        <f t="shared" si="230"/>
        <v>Madison</v>
      </c>
      <c r="AH1180" t="s">
        <v>2017</v>
      </c>
      <c r="AI1180">
        <v>1</v>
      </c>
      <c r="AJ1180" s="7"/>
      <c r="AK1180" s="130">
        <v>33</v>
      </c>
      <c r="AL1180" s="131">
        <v>3</v>
      </c>
      <c r="AM1180" s="131">
        <v>60</v>
      </c>
      <c r="AN1180" s="133">
        <v>45060</v>
      </c>
      <c r="AO1180">
        <f t="shared" si="233"/>
        <v>33003</v>
      </c>
      <c r="AP1180" t="s">
        <v>1579</v>
      </c>
    </row>
    <row r="1181" spans="1:42" hidden="1" outlineLevel="1" x14ac:dyDescent="0.2">
      <c r="A1181" t="s">
        <v>1361</v>
      </c>
      <c r="B1181" s="10" t="s">
        <v>437</v>
      </c>
      <c r="C1181" s="1">
        <f t="shared" si="229"/>
        <v>38299</v>
      </c>
      <c r="D1181" s="7">
        <f t="shared" si="222"/>
        <v>1</v>
      </c>
      <c r="E1181" s="7">
        <f t="shared" si="223"/>
        <v>2</v>
      </c>
      <c r="F1181" s="7">
        <f t="shared" si="224"/>
        <v>3</v>
      </c>
      <c r="G1181" s="1">
        <f t="shared" si="231"/>
        <v>5481</v>
      </c>
      <c r="H1181" s="2">
        <f t="shared" si="232"/>
        <v>0.14311078618240686</v>
      </c>
      <c r="I1181" s="8"/>
      <c r="J1181" s="2">
        <f t="shared" si="225"/>
        <v>0.52703725945847146</v>
      </c>
      <c r="K1181" s="2">
        <f t="shared" si="226"/>
        <v>0.38392647327606466</v>
      </c>
      <c r="L1181" s="2">
        <f t="shared" si="227"/>
        <v>7.9714875062012067E-2</v>
      </c>
      <c r="M1181" s="2">
        <f t="shared" si="228"/>
        <v>9.3213922034518087E-3</v>
      </c>
      <c r="N1181" s="1">
        <v>20185</v>
      </c>
      <c r="O1181" s="1">
        <v>14704</v>
      </c>
      <c r="P1181" s="1">
        <v>3053</v>
      </c>
      <c r="Q1181" s="1"/>
      <c r="R1181" s="1">
        <v>262</v>
      </c>
      <c r="S1181" s="68">
        <v>95</v>
      </c>
      <c r="T1181" s="1"/>
      <c r="U1181" s="1"/>
      <c r="V1181" s="1"/>
      <c r="W1181" s="1"/>
      <c r="X1181" s="1"/>
      <c r="Y1181" s="1"/>
      <c r="Z1181" s="1"/>
      <c r="AA1181" s="1"/>
      <c r="AB1181" s="1"/>
      <c r="AG1181" t="str">
        <f t="shared" si="230"/>
        <v>Manchester</v>
      </c>
      <c r="AH1181" t="s">
        <v>2470</v>
      </c>
      <c r="AI1181">
        <v>1</v>
      </c>
      <c r="AJ1181" s="7"/>
      <c r="AK1181" s="130">
        <v>33</v>
      </c>
      <c r="AL1181" s="131">
        <v>11</v>
      </c>
      <c r="AM1181" s="131">
        <v>85</v>
      </c>
      <c r="AN1181" s="133">
        <v>45140</v>
      </c>
      <c r="AO1181">
        <f t="shared" si="233"/>
        <v>33011</v>
      </c>
      <c r="AP1181" t="s">
        <v>2331</v>
      </c>
    </row>
    <row r="1182" spans="1:42" hidden="1" outlineLevel="1" x14ac:dyDescent="0.2">
      <c r="A1182" t="s">
        <v>2744</v>
      </c>
      <c r="B1182" s="10" t="s">
        <v>437</v>
      </c>
      <c r="C1182" s="1">
        <f t="shared" si="229"/>
        <v>916</v>
      </c>
      <c r="D1182" s="7">
        <f t="shared" si="222"/>
        <v>1</v>
      </c>
      <c r="E1182" s="7">
        <f t="shared" si="223"/>
        <v>2</v>
      </c>
      <c r="F1182" s="7">
        <f t="shared" si="224"/>
        <v>3</v>
      </c>
      <c r="G1182" s="1">
        <f t="shared" si="231"/>
        <v>277</v>
      </c>
      <c r="H1182" s="2">
        <f t="shared" si="232"/>
        <v>0.30240174672489084</v>
      </c>
      <c r="I1182" s="8"/>
      <c r="J1182" s="2">
        <f t="shared" si="225"/>
        <v>0.59497816593886466</v>
      </c>
      <c r="K1182" s="2">
        <f t="shared" si="226"/>
        <v>0.29257641921397382</v>
      </c>
      <c r="L1182" s="2">
        <f t="shared" si="227"/>
        <v>9.4978165938864628E-2</v>
      </c>
      <c r="M1182" s="2">
        <f t="shared" si="228"/>
        <v>1.7467248908296901E-2</v>
      </c>
      <c r="N1182" s="1">
        <v>545</v>
      </c>
      <c r="O1182" s="1">
        <v>268</v>
      </c>
      <c r="P1182" s="1">
        <v>87</v>
      </c>
      <c r="Q1182" s="1"/>
      <c r="R1182" s="1">
        <v>6</v>
      </c>
      <c r="S1182" s="68">
        <v>10</v>
      </c>
      <c r="T1182" s="1"/>
      <c r="U1182" s="1"/>
      <c r="V1182" s="1"/>
      <c r="W1182" s="1"/>
      <c r="X1182" s="1"/>
      <c r="Y1182" s="1"/>
      <c r="Z1182" s="1"/>
      <c r="AA1182" s="1"/>
      <c r="AB1182" s="1"/>
      <c r="AG1182" t="str">
        <f t="shared" si="230"/>
        <v>Marlborough</v>
      </c>
      <c r="AH1182" t="s">
        <v>228</v>
      </c>
      <c r="AI1182">
        <v>2</v>
      </c>
      <c r="AJ1182" s="7"/>
      <c r="AK1182" s="130">
        <v>33</v>
      </c>
      <c r="AL1182" s="131">
        <v>5</v>
      </c>
      <c r="AM1182" s="131">
        <v>50</v>
      </c>
      <c r="AN1182" s="133">
        <v>45460</v>
      </c>
      <c r="AO1182">
        <f t="shared" si="233"/>
        <v>33005</v>
      </c>
      <c r="AP1182" t="s">
        <v>1579</v>
      </c>
    </row>
    <row r="1183" spans="1:42" hidden="1" outlineLevel="1" x14ac:dyDescent="0.2">
      <c r="A1183" t="s">
        <v>1603</v>
      </c>
      <c r="B1183" s="10" t="s">
        <v>437</v>
      </c>
      <c r="C1183" s="1">
        <f t="shared" si="229"/>
        <v>326</v>
      </c>
      <c r="D1183" s="7">
        <f t="shared" ref="D1183:D1242" si="234">RANK(N1183,(N1183:AE1183))</f>
        <v>1</v>
      </c>
      <c r="E1183" s="7">
        <f t="shared" ref="E1183:E1242" si="235">RANK(O1183,(N1183:AE1183))</f>
        <v>2</v>
      </c>
      <c r="F1183" s="7">
        <f t="shared" ref="F1183:F1242" si="236">RANK(P1183,(N1183:AE1183))</f>
        <v>3</v>
      </c>
      <c r="G1183" s="1">
        <f t="shared" si="231"/>
        <v>75</v>
      </c>
      <c r="H1183" s="2">
        <f t="shared" si="232"/>
        <v>0.23006134969325154</v>
      </c>
      <c r="I1183" s="8"/>
      <c r="J1183" s="2">
        <f t="shared" si="225"/>
        <v>0.55214723926380371</v>
      </c>
      <c r="K1183" s="2">
        <f t="shared" si="226"/>
        <v>0.32208588957055212</v>
      </c>
      <c r="L1183" s="2">
        <f t="shared" si="227"/>
        <v>0.1165644171779141</v>
      </c>
      <c r="M1183" s="2">
        <f t="shared" si="228"/>
        <v>9.2024539877300637E-3</v>
      </c>
      <c r="N1183" s="1">
        <v>180</v>
      </c>
      <c r="O1183" s="1">
        <v>105</v>
      </c>
      <c r="P1183" s="1">
        <v>38</v>
      </c>
      <c r="Q1183" s="1"/>
      <c r="R1183" s="1">
        <v>3</v>
      </c>
      <c r="S1183" s="68">
        <v>0</v>
      </c>
      <c r="T1183" s="1"/>
      <c r="U1183" s="1"/>
      <c r="V1183" s="1"/>
      <c r="W1183" s="1"/>
      <c r="X1183" s="1"/>
      <c r="Y1183" s="1"/>
      <c r="Z1183" s="1"/>
      <c r="AA1183" s="1"/>
      <c r="AB1183" s="1"/>
      <c r="AG1183" t="str">
        <f t="shared" si="230"/>
        <v>Marlow</v>
      </c>
      <c r="AH1183" t="s">
        <v>228</v>
      </c>
      <c r="AI1183">
        <v>2</v>
      </c>
      <c r="AJ1183" s="7"/>
      <c r="AK1183" s="130">
        <v>33</v>
      </c>
      <c r="AL1183" s="131">
        <v>5</v>
      </c>
      <c r="AM1183" s="131">
        <v>55</v>
      </c>
      <c r="AN1183" s="133">
        <v>45700</v>
      </c>
      <c r="AO1183">
        <f t="shared" si="233"/>
        <v>33005</v>
      </c>
      <c r="AP1183" t="s">
        <v>1579</v>
      </c>
    </row>
    <row r="1184" spans="1:42" hidden="1" outlineLevel="1" x14ac:dyDescent="0.2">
      <c r="A1184" t="s">
        <v>1698</v>
      </c>
      <c r="B1184" s="10" t="s">
        <v>437</v>
      </c>
      <c r="C1184" s="1">
        <f t="shared" si="229"/>
        <v>542</v>
      </c>
      <c r="D1184" s="7">
        <f t="shared" si="234"/>
        <v>1</v>
      </c>
      <c r="E1184" s="7">
        <f t="shared" si="235"/>
        <v>2</v>
      </c>
      <c r="F1184" s="7">
        <f t="shared" si="236"/>
        <v>3</v>
      </c>
      <c r="G1184" s="1">
        <f t="shared" si="231"/>
        <v>32</v>
      </c>
      <c r="H1184" s="2">
        <f t="shared" si="232"/>
        <v>5.9040590405904057E-2</v>
      </c>
      <c r="I1184" s="8"/>
      <c r="J1184" s="2">
        <f t="shared" si="225"/>
        <v>0.45202952029520294</v>
      </c>
      <c r="K1184" s="2">
        <f t="shared" si="226"/>
        <v>0.3929889298892989</v>
      </c>
      <c r="L1184" s="2">
        <f t="shared" si="227"/>
        <v>0.13468634686346864</v>
      </c>
      <c r="M1184" s="2">
        <f t="shared" si="228"/>
        <v>2.0295202952029523E-2</v>
      </c>
      <c r="N1184" s="1">
        <v>245</v>
      </c>
      <c r="O1184" s="1">
        <v>213</v>
      </c>
      <c r="P1184" s="1">
        <v>73</v>
      </c>
      <c r="Q1184" s="1"/>
      <c r="R1184" s="1">
        <v>11</v>
      </c>
      <c r="S1184" s="68">
        <v>0</v>
      </c>
      <c r="T1184" s="1"/>
      <c r="U1184" s="1"/>
      <c r="V1184" s="1"/>
      <c r="W1184" s="1"/>
      <c r="X1184" s="1"/>
      <c r="Y1184" s="1"/>
      <c r="Z1184" s="1"/>
      <c r="AA1184" s="1"/>
      <c r="AB1184" s="1"/>
      <c r="AG1184" t="str">
        <f t="shared" si="230"/>
        <v>Mason</v>
      </c>
      <c r="AH1184" t="s">
        <v>2470</v>
      </c>
      <c r="AI1184">
        <v>2</v>
      </c>
      <c r="AJ1184" s="7"/>
      <c r="AK1184" s="130">
        <v>33</v>
      </c>
      <c r="AL1184" s="131">
        <v>11</v>
      </c>
      <c r="AM1184" s="131">
        <v>90</v>
      </c>
      <c r="AN1184" s="133">
        <v>46260</v>
      </c>
      <c r="AO1184">
        <f t="shared" si="233"/>
        <v>33011</v>
      </c>
      <c r="AP1184" t="s">
        <v>1579</v>
      </c>
    </row>
    <row r="1185" spans="1:42" hidden="1" outlineLevel="1" x14ac:dyDescent="0.2">
      <c r="A1185" t="s">
        <v>1067</v>
      </c>
      <c r="B1185" s="10" t="s">
        <v>437</v>
      </c>
      <c r="C1185" s="1">
        <f t="shared" si="229"/>
        <v>2664</v>
      </c>
      <c r="D1185" s="7">
        <f t="shared" si="234"/>
        <v>2</v>
      </c>
      <c r="E1185" s="7">
        <f t="shared" si="235"/>
        <v>1</v>
      </c>
      <c r="F1185" s="7">
        <f t="shared" si="236"/>
        <v>3</v>
      </c>
      <c r="G1185" s="1">
        <f t="shared" si="231"/>
        <v>63</v>
      </c>
      <c r="H1185" s="2">
        <f t="shared" si="232"/>
        <v>2.364864864864865E-2</v>
      </c>
      <c r="I1185" s="8"/>
      <c r="J1185" s="2">
        <f t="shared" si="225"/>
        <v>0.43430930930930933</v>
      </c>
      <c r="K1185" s="2">
        <f t="shared" si="226"/>
        <v>0.45795795795795796</v>
      </c>
      <c r="L1185" s="2">
        <f t="shared" si="227"/>
        <v>0.10435435435435435</v>
      </c>
      <c r="M1185" s="2">
        <f t="shared" si="228"/>
        <v>3.3783783783783577E-3</v>
      </c>
      <c r="N1185" s="1">
        <v>1157</v>
      </c>
      <c r="O1185" s="1">
        <v>1220</v>
      </c>
      <c r="P1185" s="1">
        <v>278</v>
      </c>
      <c r="Q1185" s="1"/>
      <c r="R1185" s="1">
        <v>7</v>
      </c>
      <c r="S1185" s="68">
        <v>2</v>
      </c>
      <c r="T1185" s="1"/>
      <c r="U1185" s="1"/>
      <c r="V1185" s="1"/>
      <c r="W1185" s="1"/>
      <c r="X1185" s="1"/>
      <c r="Y1185" s="1"/>
      <c r="Z1185" s="1"/>
      <c r="AA1185" s="1"/>
      <c r="AB1185" s="1"/>
      <c r="AG1185" t="str">
        <f t="shared" si="230"/>
        <v>Meredith</v>
      </c>
      <c r="AH1185" t="s">
        <v>438</v>
      </c>
      <c r="AI1185">
        <v>1</v>
      </c>
      <c r="AJ1185" s="7"/>
      <c r="AK1185" s="130">
        <v>33</v>
      </c>
      <c r="AL1185" s="131">
        <v>1</v>
      </c>
      <c r="AM1185" s="131">
        <v>40</v>
      </c>
      <c r="AN1185" s="133">
        <v>47140</v>
      </c>
      <c r="AO1185">
        <f t="shared" si="233"/>
        <v>33001</v>
      </c>
      <c r="AP1185" t="s">
        <v>1579</v>
      </c>
    </row>
    <row r="1186" spans="1:42" hidden="1" outlineLevel="1" x14ac:dyDescent="0.2">
      <c r="A1186" t="s">
        <v>3028</v>
      </c>
      <c r="B1186" s="10" t="s">
        <v>437</v>
      </c>
      <c r="C1186" s="1">
        <f t="shared" si="229"/>
        <v>10546</v>
      </c>
      <c r="D1186" s="7">
        <f t="shared" si="234"/>
        <v>1</v>
      </c>
      <c r="E1186" s="7">
        <f t="shared" si="235"/>
        <v>2</v>
      </c>
      <c r="F1186" s="7">
        <f t="shared" si="236"/>
        <v>3</v>
      </c>
      <c r="G1186" s="1">
        <f t="shared" si="231"/>
        <v>435</v>
      </c>
      <c r="H1186" s="2">
        <f t="shared" si="232"/>
        <v>4.1247866489664331E-2</v>
      </c>
      <c r="I1186" s="8"/>
      <c r="J1186" s="2">
        <f t="shared" si="225"/>
        <v>0.46785511094253746</v>
      </c>
      <c r="K1186" s="2">
        <f t="shared" si="226"/>
        <v>0.42660724445287312</v>
      </c>
      <c r="L1186" s="2">
        <f t="shared" si="227"/>
        <v>8.9986724824578035E-2</v>
      </c>
      <c r="M1186" s="2">
        <f t="shared" si="228"/>
        <v>1.555091978001133E-2</v>
      </c>
      <c r="N1186" s="1">
        <v>4934</v>
      </c>
      <c r="O1186" s="1">
        <v>4499</v>
      </c>
      <c r="P1186" s="1">
        <v>949</v>
      </c>
      <c r="Q1186" s="1"/>
      <c r="R1186" s="1">
        <v>121</v>
      </c>
      <c r="S1186" s="68">
        <v>43</v>
      </c>
      <c r="T1186" s="1"/>
      <c r="U1186" s="1"/>
      <c r="V1186" s="1"/>
      <c r="W1186" s="1"/>
      <c r="X1186" s="1"/>
      <c r="Y1186" s="1"/>
      <c r="Z1186" s="1"/>
      <c r="AA1186" s="1"/>
      <c r="AB1186" s="1"/>
      <c r="AG1186" t="str">
        <f t="shared" si="230"/>
        <v>Merrimack</v>
      </c>
      <c r="AH1186" t="s">
        <v>2470</v>
      </c>
      <c r="AI1186">
        <v>1</v>
      </c>
      <c r="AJ1186" s="7"/>
      <c r="AK1186" s="130">
        <v>33</v>
      </c>
      <c r="AL1186" s="131">
        <v>11</v>
      </c>
      <c r="AM1186" s="131">
        <v>95</v>
      </c>
      <c r="AN1186" s="133">
        <v>47540</v>
      </c>
      <c r="AO1186">
        <f t="shared" si="233"/>
        <v>33011</v>
      </c>
      <c r="AP1186" t="s">
        <v>1579</v>
      </c>
    </row>
    <row r="1187" spans="1:42" hidden="1" outlineLevel="1" x14ac:dyDescent="0.2">
      <c r="A1187" t="s">
        <v>1525</v>
      </c>
      <c r="B1187" s="10" t="s">
        <v>437</v>
      </c>
      <c r="C1187" s="1">
        <f t="shared" si="229"/>
        <v>460</v>
      </c>
      <c r="D1187" s="7">
        <f t="shared" si="234"/>
        <v>1</v>
      </c>
      <c r="E1187" s="7">
        <f t="shared" si="235"/>
        <v>2</v>
      </c>
      <c r="F1187" s="7">
        <f t="shared" si="236"/>
        <v>3</v>
      </c>
      <c r="G1187" s="1">
        <f t="shared" si="231"/>
        <v>76</v>
      </c>
      <c r="H1187" s="2">
        <f t="shared" si="232"/>
        <v>0.16521739130434782</v>
      </c>
      <c r="I1187" s="8"/>
      <c r="J1187" s="2">
        <f t="shared" si="225"/>
        <v>0.52391304347826084</v>
      </c>
      <c r="K1187" s="2">
        <f t="shared" si="226"/>
        <v>0.35869565217391303</v>
      </c>
      <c r="L1187" s="2">
        <f t="shared" si="227"/>
        <v>0.10652173913043478</v>
      </c>
      <c r="M1187" s="2">
        <f t="shared" si="228"/>
        <v>1.0869565217391353E-2</v>
      </c>
      <c r="N1187" s="1">
        <v>241</v>
      </c>
      <c r="O1187" s="1">
        <v>165</v>
      </c>
      <c r="P1187" s="1">
        <v>49</v>
      </c>
      <c r="R1187">
        <v>5</v>
      </c>
      <c r="S1187" s="10">
        <v>0</v>
      </c>
      <c r="U1187" s="1"/>
      <c r="V1187" s="1"/>
      <c r="W1187" s="1"/>
      <c r="X1187" s="1"/>
      <c r="Y1187" s="1"/>
      <c r="Z1187" s="1"/>
      <c r="AA1187" s="1"/>
      <c r="AB1187" s="1"/>
      <c r="AG1187" t="str">
        <f t="shared" si="230"/>
        <v>Middleton</v>
      </c>
      <c r="AH1187" t="s">
        <v>2501</v>
      </c>
      <c r="AI1187">
        <v>1</v>
      </c>
      <c r="AJ1187" s="7"/>
      <c r="AK1187" s="130">
        <v>33</v>
      </c>
      <c r="AL1187" s="131">
        <v>17</v>
      </c>
      <c r="AM1187" s="131">
        <v>35</v>
      </c>
      <c r="AN1187" s="133">
        <v>47700</v>
      </c>
      <c r="AO1187">
        <f t="shared" si="233"/>
        <v>33017</v>
      </c>
      <c r="AP1187" t="s">
        <v>1579</v>
      </c>
    </row>
    <row r="1188" spans="1:42" hidden="1" outlineLevel="1" x14ac:dyDescent="0.2">
      <c r="A1188" t="s">
        <v>1068</v>
      </c>
      <c r="B1188" s="10" t="s">
        <v>437</v>
      </c>
      <c r="C1188" s="1">
        <f t="shared" si="229"/>
        <v>602</v>
      </c>
      <c r="D1188" s="7">
        <f t="shared" si="234"/>
        <v>1</v>
      </c>
      <c r="E1188" s="7">
        <f t="shared" si="235"/>
        <v>2</v>
      </c>
      <c r="F1188" s="7">
        <f t="shared" si="236"/>
        <v>3</v>
      </c>
      <c r="G1188" s="1">
        <f t="shared" si="231"/>
        <v>91</v>
      </c>
      <c r="H1188" s="2">
        <f t="shared" si="232"/>
        <v>0.15116279069767441</v>
      </c>
      <c r="I1188" s="8"/>
      <c r="J1188" s="2">
        <f t="shared" si="225"/>
        <v>0.46677740863787376</v>
      </c>
      <c r="K1188" s="2">
        <f t="shared" si="226"/>
        <v>0.31561461794019935</v>
      </c>
      <c r="L1188" s="2">
        <f t="shared" si="227"/>
        <v>0.20764119601328904</v>
      </c>
      <c r="M1188" s="2">
        <f t="shared" si="228"/>
        <v>9.9667774086378558E-3</v>
      </c>
      <c r="N1188" s="1">
        <v>281</v>
      </c>
      <c r="O1188" s="1">
        <v>190</v>
      </c>
      <c r="P1188" s="1">
        <v>125</v>
      </c>
      <c r="Q1188" s="1"/>
      <c r="R1188" s="1">
        <v>4</v>
      </c>
      <c r="S1188" s="68">
        <v>2</v>
      </c>
      <c r="T1188" s="1"/>
      <c r="U1188" s="1"/>
      <c r="V1188" s="1"/>
      <c r="W1188" s="1"/>
      <c r="X1188" s="1"/>
      <c r="Y1188" s="1"/>
      <c r="Z1188" s="1"/>
      <c r="AA1188" s="1"/>
      <c r="AB1188" s="1"/>
      <c r="AG1188" t="str">
        <f t="shared" si="230"/>
        <v>Milan</v>
      </c>
      <c r="AH1188" t="s">
        <v>2167</v>
      </c>
      <c r="AI1188">
        <v>2</v>
      </c>
      <c r="AJ1188" s="7"/>
      <c r="AK1188" s="130">
        <v>33</v>
      </c>
      <c r="AL1188" s="131">
        <v>7</v>
      </c>
      <c r="AM1188" s="131">
        <v>135</v>
      </c>
      <c r="AN1188" s="133">
        <v>47860</v>
      </c>
      <c r="AO1188">
        <f t="shared" si="233"/>
        <v>33007</v>
      </c>
      <c r="AP1188" t="s">
        <v>1579</v>
      </c>
    </row>
    <row r="1189" spans="1:42" hidden="1" outlineLevel="1" x14ac:dyDescent="0.2">
      <c r="A1189" t="s">
        <v>1526</v>
      </c>
      <c r="B1189" s="10" t="s">
        <v>437</v>
      </c>
      <c r="C1189" s="1">
        <f t="shared" si="229"/>
        <v>5111</v>
      </c>
      <c r="D1189" s="7">
        <f t="shared" si="234"/>
        <v>1</v>
      </c>
      <c r="E1189" s="7">
        <f t="shared" si="235"/>
        <v>2</v>
      </c>
      <c r="F1189" s="7">
        <f t="shared" si="236"/>
        <v>3</v>
      </c>
      <c r="G1189" s="1">
        <f t="shared" si="231"/>
        <v>410</v>
      </c>
      <c r="H1189" s="2">
        <f t="shared" si="232"/>
        <v>8.0219135198591279E-2</v>
      </c>
      <c r="I1189" s="8"/>
      <c r="J1189" s="2">
        <f t="shared" si="225"/>
        <v>0.47759733907258856</v>
      </c>
      <c r="K1189" s="2">
        <f t="shared" si="226"/>
        <v>0.39737820387399725</v>
      </c>
      <c r="L1189" s="2">
        <f t="shared" si="227"/>
        <v>0.10741537859518685</v>
      </c>
      <c r="M1189" s="2">
        <f t="shared" si="228"/>
        <v>1.7609078458227401E-2</v>
      </c>
      <c r="N1189" s="1">
        <v>2441</v>
      </c>
      <c r="O1189" s="1">
        <v>2031</v>
      </c>
      <c r="P1189" s="1">
        <v>549</v>
      </c>
      <c r="Q1189" s="1"/>
      <c r="R1189" s="1">
        <v>65</v>
      </c>
      <c r="S1189" s="68">
        <v>25</v>
      </c>
      <c r="T1189" s="1"/>
      <c r="U1189" s="1"/>
      <c r="V1189" s="1"/>
      <c r="W1189" s="1"/>
      <c r="X1189" s="1"/>
      <c r="Y1189" s="1"/>
      <c r="Z1189" s="1"/>
      <c r="AA1189" s="1"/>
      <c r="AB1189" s="1"/>
      <c r="AG1189" t="str">
        <f t="shared" si="230"/>
        <v>Milford</v>
      </c>
      <c r="AH1189" t="s">
        <v>2470</v>
      </c>
      <c r="AI1189">
        <v>2</v>
      </c>
      <c r="AJ1189" s="7"/>
      <c r="AK1189" s="130">
        <v>33</v>
      </c>
      <c r="AL1189" s="131">
        <v>11</v>
      </c>
      <c r="AM1189" s="131">
        <v>100</v>
      </c>
      <c r="AN1189" s="133">
        <v>48020</v>
      </c>
      <c r="AO1189">
        <f t="shared" si="233"/>
        <v>33011</v>
      </c>
      <c r="AP1189" t="s">
        <v>1579</v>
      </c>
    </row>
    <row r="1190" spans="1:42" hidden="1" outlineLevel="1" x14ac:dyDescent="0.2">
      <c r="A1190" t="s">
        <v>1069</v>
      </c>
      <c r="B1190" s="10" t="s">
        <v>437</v>
      </c>
      <c r="C1190" s="1">
        <f t="shared" si="229"/>
        <v>7</v>
      </c>
      <c r="D1190" s="7">
        <f t="shared" si="234"/>
        <v>1</v>
      </c>
      <c r="E1190" s="7">
        <f t="shared" si="235"/>
        <v>2</v>
      </c>
      <c r="F1190" s="7">
        <f t="shared" si="236"/>
        <v>3</v>
      </c>
      <c r="G1190" s="1">
        <f t="shared" si="231"/>
        <v>1</v>
      </c>
      <c r="H1190" s="2">
        <f t="shared" si="232"/>
        <v>0.14285714285714285</v>
      </c>
      <c r="I1190" s="8"/>
      <c r="J1190" s="2">
        <f t="shared" si="225"/>
        <v>0.5714285714285714</v>
      </c>
      <c r="K1190" s="2">
        <f t="shared" si="226"/>
        <v>0.42857142857142855</v>
      </c>
      <c r="L1190" s="2">
        <f t="shared" si="227"/>
        <v>0</v>
      </c>
      <c r="M1190" s="2">
        <f t="shared" si="228"/>
        <v>5.5511151231257827E-17</v>
      </c>
      <c r="N1190" s="1">
        <v>4</v>
      </c>
      <c r="O1190" s="1">
        <v>3</v>
      </c>
      <c r="P1190" s="1">
        <v>0</v>
      </c>
      <c r="Q1190" s="1"/>
      <c r="R1190" s="1">
        <v>0</v>
      </c>
      <c r="S1190" s="68">
        <v>0</v>
      </c>
      <c r="T1190" s="1"/>
      <c r="U1190" s="1"/>
      <c r="V1190" s="1"/>
      <c r="W1190" s="1"/>
      <c r="X1190" s="1"/>
      <c r="Y1190" s="1"/>
      <c r="Z1190" s="1"/>
      <c r="AA1190" s="1"/>
      <c r="AB1190" s="1"/>
      <c r="AG1190" t="str">
        <f t="shared" si="230"/>
        <v>Millsfield</v>
      </c>
      <c r="AH1190" t="s">
        <v>2167</v>
      </c>
      <c r="AI1190">
        <v>2</v>
      </c>
      <c r="AJ1190" s="7"/>
      <c r="AK1190" s="130">
        <v>33</v>
      </c>
      <c r="AL1190" s="131">
        <v>7</v>
      </c>
      <c r="AM1190" s="131">
        <v>140</v>
      </c>
      <c r="AN1190" s="133">
        <v>48260</v>
      </c>
      <c r="AO1190">
        <f t="shared" si="233"/>
        <v>33007</v>
      </c>
      <c r="AP1190" t="s">
        <v>3434</v>
      </c>
    </row>
    <row r="1191" spans="1:42" hidden="1" outlineLevel="1" x14ac:dyDescent="0.2">
      <c r="A1191" t="s">
        <v>708</v>
      </c>
      <c r="B1191" s="10" t="s">
        <v>437</v>
      </c>
      <c r="C1191" s="1">
        <f t="shared" si="229"/>
        <v>1476</v>
      </c>
      <c r="D1191" s="7">
        <f t="shared" si="234"/>
        <v>1</v>
      </c>
      <c r="E1191" s="7">
        <f t="shared" si="235"/>
        <v>2</v>
      </c>
      <c r="F1191" s="7">
        <f t="shared" si="236"/>
        <v>3</v>
      </c>
      <c r="G1191" s="1">
        <f t="shared" si="231"/>
        <v>212</v>
      </c>
      <c r="H1191" s="2">
        <f t="shared" si="232"/>
        <v>0.14363143631436315</v>
      </c>
      <c r="I1191" s="8"/>
      <c r="J1191" s="2">
        <f t="shared" si="225"/>
        <v>0.48915989159891599</v>
      </c>
      <c r="K1191" s="2">
        <f t="shared" si="226"/>
        <v>0.34552845528455284</v>
      </c>
      <c r="L1191" s="2">
        <f t="shared" si="227"/>
        <v>0.1565040650406504</v>
      </c>
      <c r="M1191" s="2">
        <f t="shared" si="228"/>
        <v>8.8075880758808345E-3</v>
      </c>
      <c r="N1191" s="1">
        <v>722</v>
      </c>
      <c r="O1191" s="1">
        <v>510</v>
      </c>
      <c r="P1191" s="1">
        <v>231</v>
      </c>
      <c r="R1191">
        <v>13</v>
      </c>
      <c r="S1191" s="10">
        <v>0</v>
      </c>
      <c r="U1191" s="1"/>
      <c r="V1191" s="1"/>
      <c r="W1191" s="1"/>
      <c r="X1191" s="1"/>
      <c r="Y1191" s="1"/>
      <c r="Z1191" s="1"/>
      <c r="AA1191" s="1"/>
      <c r="AB1191" s="1"/>
      <c r="AG1191" t="str">
        <f t="shared" si="230"/>
        <v>Milton</v>
      </c>
      <c r="AH1191" t="s">
        <v>2501</v>
      </c>
      <c r="AI1191">
        <v>1</v>
      </c>
      <c r="AJ1191" s="7"/>
      <c r="AK1191" s="130">
        <v>33</v>
      </c>
      <c r="AL1191" s="131">
        <v>17</v>
      </c>
      <c r="AM1191" s="131">
        <v>40</v>
      </c>
      <c r="AN1191" s="133">
        <v>48660</v>
      </c>
      <c r="AO1191">
        <f t="shared" si="233"/>
        <v>33017</v>
      </c>
      <c r="AP1191" t="s">
        <v>1579</v>
      </c>
    </row>
    <row r="1192" spans="1:42" hidden="1" outlineLevel="1" x14ac:dyDescent="0.2">
      <c r="A1192" t="s">
        <v>2129</v>
      </c>
      <c r="B1192" s="10" t="s">
        <v>437</v>
      </c>
      <c r="C1192" s="1">
        <f t="shared" si="229"/>
        <v>443</v>
      </c>
      <c r="D1192" s="7">
        <f t="shared" si="234"/>
        <v>2</v>
      </c>
      <c r="E1192" s="7">
        <f t="shared" si="235"/>
        <v>1</v>
      </c>
      <c r="F1192" s="7">
        <f t="shared" si="236"/>
        <v>3</v>
      </c>
      <c r="G1192" s="1">
        <f t="shared" si="231"/>
        <v>53</v>
      </c>
      <c r="H1192" s="2">
        <f t="shared" si="232"/>
        <v>0.11963882618510158</v>
      </c>
      <c r="I1192" s="8"/>
      <c r="J1192" s="2">
        <f t="shared" ref="J1192:J1252" si="237">IF(C1192=0,"-",N1192/C1192)</f>
        <v>0.34762979683972911</v>
      </c>
      <c r="K1192" s="2">
        <f t="shared" ref="K1192:K1252" si="238">IF(C1192=0,"-",O1192/C1192)</f>
        <v>0.46726862302483069</v>
      </c>
      <c r="L1192" s="2">
        <f t="shared" ref="L1192:L1252" si="239">IF(C1192=0,"-",P1192/C1192)</f>
        <v>0.17381489841986456</v>
      </c>
      <c r="M1192" s="2">
        <f t="shared" ref="M1192:M1252" si="240">IF(C1192=0,"-",(1-J1192-K1192-L1192))</f>
        <v>1.1286681715575703E-2</v>
      </c>
      <c r="N1192" s="1">
        <v>154</v>
      </c>
      <c r="O1192" s="1">
        <v>207</v>
      </c>
      <c r="P1192" s="1">
        <v>77</v>
      </c>
      <c r="Q1192" s="1"/>
      <c r="R1192" s="1">
        <v>5</v>
      </c>
      <c r="S1192" s="68">
        <v>0</v>
      </c>
      <c r="T1192" s="1"/>
      <c r="U1192" s="1"/>
      <c r="V1192" s="1"/>
      <c r="W1192" s="1"/>
      <c r="X1192" s="1"/>
      <c r="Y1192" s="1"/>
      <c r="Z1192" s="1"/>
      <c r="AA1192" s="1"/>
      <c r="AB1192" s="1"/>
      <c r="AG1192" t="str">
        <f t="shared" si="230"/>
        <v>Monroe</v>
      </c>
      <c r="AH1192" t="s">
        <v>2168</v>
      </c>
      <c r="AI1192">
        <v>2</v>
      </c>
      <c r="AJ1192" s="7"/>
      <c r="AK1192" s="130">
        <v>33</v>
      </c>
      <c r="AL1192" s="131">
        <v>9</v>
      </c>
      <c r="AM1192" s="131">
        <v>140</v>
      </c>
      <c r="AN1192" s="133">
        <v>48980</v>
      </c>
      <c r="AO1192">
        <f t="shared" si="233"/>
        <v>33009</v>
      </c>
      <c r="AP1192" t="s">
        <v>1579</v>
      </c>
    </row>
    <row r="1193" spans="1:42" hidden="1" outlineLevel="1" x14ac:dyDescent="0.2">
      <c r="A1193" t="s">
        <v>1130</v>
      </c>
      <c r="B1193" s="10" t="s">
        <v>437</v>
      </c>
      <c r="C1193" s="1">
        <f t="shared" si="229"/>
        <v>957</v>
      </c>
      <c r="D1193" s="7">
        <f t="shared" si="234"/>
        <v>2</v>
      </c>
      <c r="E1193" s="7">
        <f t="shared" si="235"/>
        <v>1</v>
      </c>
      <c r="F1193" s="7">
        <f t="shared" si="236"/>
        <v>3</v>
      </c>
      <c r="G1193" s="1">
        <f t="shared" si="231"/>
        <v>31</v>
      </c>
      <c r="H1193" s="2">
        <f t="shared" si="232"/>
        <v>3.2392894461859979E-2</v>
      </c>
      <c r="I1193" s="8"/>
      <c r="J1193" s="2">
        <f t="shared" si="237"/>
        <v>0.42528735632183906</v>
      </c>
      <c r="K1193" s="2">
        <f t="shared" si="238"/>
        <v>0.45768025078369906</v>
      </c>
      <c r="L1193" s="2">
        <f t="shared" si="239"/>
        <v>8.9864158829676077E-2</v>
      </c>
      <c r="M1193" s="2">
        <f t="shared" si="240"/>
        <v>2.7168234064785746E-2</v>
      </c>
      <c r="N1193" s="1">
        <v>407</v>
      </c>
      <c r="O1193" s="1">
        <v>438</v>
      </c>
      <c r="P1193" s="1">
        <v>86</v>
      </c>
      <c r="Q1193" s="1"/>
      <c r="R1193" s="1">
        <v>17</v>
      </c>
      <c r="S1193" s="68">
        <v>9</v>
      </c>
      <c r="T1193" s="1"/>
      <c r="U1193" s="1"/>
      <c r="V1193" s="1"/>
      <c r="W1193" s="1"/>
      <c r="X1193" s="1"/>
      <c r="Y1193" s="1"/>
      <c r="Z1193" s="1"/>
      <c r="AA1193" s="1"/>
      <c r="AB1193" s="1"/>
      <c r="AG1193" t="str">
        <f t="shared" si="230"/>
        <v>Mont Vernon</v>
      </c>
      <c r="AH1193" t="s">
        <v>2470</v>
      </c>
      <c r="AI1193">
        <v>2</v>
      </c>
      <c r="AJ1193" s="7"/>
      <c r="AK1193" s="130">
        <v>33</v>
      </c>
      <c r="AL1193" s="131">
        <v>11</v>
      </c>
      <c r="AM1193" s="131">
        <v>105</v>
      </c>
      <c r="AN1193" s="133">
        <v>49140</v>
      </c>
      <c r="AO1193">
        <f t="shared" si="233"/>
        <v>33011</v>
      </c>
      <c r="AP1193" t="s">
        <v>1579</v>
      </c>
    </row>
    <row r="1194" spans="1:42" hidden="1" outlineLevel="1" x14ac:dyDescent="0.2">
      <c r="A1194" t="s">
        <v>1450</v>
      </c>
      <c r="B1194" s="10" t="s">
        <v>437</v>
      </c>
      <c r="C1194" s="1">
        <f t="shared" si="229"/>
        <v>2243</v>
      </c>
      <c r="D1194" s="7">
        <f t="shared" si="234"/>
        <v>2</v>
      </c>
      <c r="E1194" s="7">
        <f t="shared" si="235"/>
        <v>1</v>
      </c>
      <c r="F1194" s="7">
        <f t="shared" si="236"/>
        <v>3</v>
      </c>
      <c r="G1194" s="1">
        <f t="shared" si="231"/>
        <v>417</v>
      </c>
      <c r="H1194" s="2">
        <f t="shared" si="232"/>
        <v>0.18591172536781098</v>
      </c>
      <c r="I1194" s="8"/>
      <c r="J1194" s="2">
        <f t="shared" si="237"/>
        <v>0.35086937137761925</v>
      </c>
      <c r="K1194" s="2">
        <f t="shared" si="238"/>
        <v>0.53678109674543018</v>
      </c>
      <c r="L1194" s="2">
        <f t="shared" si="239"/>
        <v>0.10075791350869372</v>
      </c>
      <c r="M1194" s="2">
        <f t="shared" si="240"/>
        <v>1.1591618368256909E-2</v>
      </c>
      <c r="N1194" s="1">
        <v>787</v>
      </c>
      <c r="O1194" s="1">
        <v>1204</v>
      </c>
      <c r="P1194" s="1">
        <v>226</v>
      </c>
      <c r="Q1194" s="1"/>
      <c r="R1194" s="1">
        <v>19</v>
      </c>
      <c r="S1194" s="68">
        <v>7</v>
      </c>
      <c r="T1194" s="1"/>
      <c r="U1194" s="1"/>
      <c r="V1194" s="1"/>
      <c r="W1194" s="1"/>
      <c r="X1194" s="1"/>
      <c r="Y1194" s="1"/>
      <c r="Z1194" s="1"/>
      <c r="AA1194" s="1"/>
      <c r="AB1194" s="1"/>
      <c r="AG1194" t="str">
        <f t="shared" si="230"/>
        <v>Moultonborough</v>
      </c>
      <c r="AH1194" t="s">
        <v>2017</v>
      </c>
      <c r="AI1194">
        <v>1</v>
      </c>
      <c r="AJ1194" s="7"/>
      <c r="AK1194" s="130">
        <v>33</v>
      </c>
      <c r="AL1194" s="131">
        <v>3</v>
      </c>
      <c r="AM1194" s="131">
        <v>65</v>
      </c>
      <c r="AN1194" s="133">
        <v>49380</v>
      </c>
      <c r="AO1194">
        <f t="shared" si="233"/>
        <v>33003</v>
      </c>
      <c r="AP1194" t="s">
        <v>1579</v>
      </c>
    </row>
    <row r="1195" spans="1:42" hidden="1" outlineLevel="1" x14ac:dyDescent="0.2">
      <c r="A1195" t="s">
        <v>768</v>
      </c>
      <c r="B1195" s="10" t="s">
        <v>437</v>
      </c>
      <c r="C1195" s="1">
        <f t="shared" si="229"/>
        <v>31390</v>
      </c>
      <c r="D1195" s="7">
        <f t="shared" si="234"/>
        <v>1</v>
      </c>
      <c r="E1195" s="7">
        <f t="shared" si="235"/>
        <v>2</v>
      </c>
      <c r="F1195" s="7">
        <f t="shared" si="236"/>
        <v>3</v>
      </c>
      <c r="G1195" s="1">
        <f t="shared" si="231"/>
        <v>5107</v>
      </c>
      <c r="H1195" s="2">
        <f t="shared" si="232"/>
        <v>0.16269512583625359</v>
      </c>
      <c r="I1195" s="8"/>
      <c r="J1195" s="2">
        <f t="shared" si="237"/>
        <v>0.52985027078687486</v>
      </c>
      <c r="K1195" s="2">
        <f t="shared" si="238"/>
        <v>0.36715514495062124</v>
      </c>
      <c r="L1195" s="2">
        <f t="shared" si="239"/>
        <v>9.1143676330041418E-2</v>
      </c>
      <c r="M1195" s="2">
        <f t="shared" si="240"/>
        <v>1.185090793246249E-2</v>
      </c>
      <c r="N1195" s="1">
        <v>16632</v>
      </c>
      <c r="O1195" s="1">
        <v>11525</v>
      </c>
      <c r="P1195" s="1">
        <v>2861</v>
      </c>
      <c r="Q1195" s="1"/>
      <c r="R1195" s="1">
        <v>279</v>
      </c>
      <c r="S1195" s="68">
        <v>93</v>
      </c>
      <c r="T1195" s="1"/>
      <c r="U1195" s="1"/>
      <c r="V1195" s="1"/>
      <c r="W1195" s="1"/>
      <c r="X1195" s="1"/>
      <c r="Y1195" s="1"/>
      <c r="Z1195" s="1"/>
      <c r="AA1195" s="1"/>
      <c r="AB1195" s="1"/>
      <c r="AG1195" t="str">
        <f t="shared" si="230"/>
        <v>Nashua</v>
      </c>
      <c r="AH1195" t="s">
        <v>2470</v>
      </c>
      <c r="AI1195">
        <v>2</v>
      </c>
      <c r="AJ1195" s="7"/>
      <c r="AK1195" s="130">
        <v>33</v>
      </c>
      <c r="AL1195" s="131">
        <v>11</v>
      </c>
      <c r="AM1195" s="131">
        <v>110</v>
      </c>
      <c r="AN1195" s="133">
        <v>50260</v>
      </c>
      <c r="AO1195">
        <f t="shared" si="233"/>
        <v>33011</v>
      </c>
      <c r="AP1195" t="s">
        <v>2331</v>
      </c>
    </row>
    <row r="1196" spans="1:42" hidden="1" outlineLevel="1" x14ac:dyDescent="0.2">
      <c r="A1196" t="s">
        <v>1833</v>
      </c>
      <c r="B1196" s="10" t="s">
        <v>437</v>
      </c>
      <c r="C1196" s="1">
        <f t="shared" si="229"/>
        <v>332</v>
      </c>
      <c r="D1196" s="7">
        <f t="shared" si="234"/>
        <v>1</v>
      </c>
      <c r="E1196" s="7">
        <f t="shared" si="235"/>
        <v>2</v>
      </c>
      <c r="F1196" s="7">
        <f t="shared" si="236"/>
        <v>3</v>
      </c>
      <c r="G1196" s="1">
        <f t="shared" si="231"/>
        <v>73</v>
      </c>
      <c r="H1196" s="2">
        <f t="shared" si="232"/>
        <v>0.21987951807228914</v>
      </c>
      <c r="I1196" s="8"/>
      <c r="J1196" s="2">
        <f t="shared" si="237"/>
        <v>0.57530120481927716</v>
      </c>
      <c r="K1196" s="2">
        <f t="shared" si="238"/>
        <v>0.35542168674698793</v>
      </c>
      <c r="L1196" s="2">
        <f t="shared" si="239"/>
        <v>5.7228915662650599E-2</v>
      </c>
      <c r="M1196" s="2">
        <f t="shared" si="240"/>
        <v>1.2048192771084314E-2</v>
      </c>
      <c r="N1196" s="1">
        <v>191</v>
      </c>
      <c r="O1196" s="1">
        <v>118</v>
      </c>
      <c r="P1196" s="1">
        <v>19</v>
      </c>
      <c r="Q1196" s="1"/>
      <c r="R1196" s="1">
        <v>4</v>
      </c>
      <c r="S1196" s="68">
        <v>0</v>
      </c>
      <c r="T1196" s="1"/>
      <c r="U1196" s="1"/>
      <c r="V1196" s="1"/>
      <c r="W1196" s="1"/>
      <c r="X1196" s="1"/>
      <c r="Y1196" s="1"/>
      <c r="Z1196" s="1"/>
      <c r="AA1196" s="1"/>
      <c r="AB1196" s="1"/>
      <c r="AG1196" t="str">
        <f t="shared" si="230"/>
        <v>Nelson</v>
      </c>
      <c r="AH1196" t="s">
        <v>228</v>
      </c>
      <c r="AI1196">
        <v>2</v>
      </c>
      <c r="AJ1196" s="7"/>
      <c r="AK1196" s="130">
        <v>33</v>
      </c>
      <c r="AL1196" s="131">
        <v>5</v>
      </c>
      <c r="AM1196" s="131">
        <v>60</v>
      </c>
      <c r="AN1196" s="133">
        <v>50580</v>
      </c>
      <c r="AO1196">
        <f t="shared" si="233"/>
        <v>33005</v>
      </c>
      <c r="AP1196" t="s">
        <v>1579</v>
      </c>
    </row>
    <row r="1197" spans="1:42" hidden="1" outlineLevel="1" x14ac:dyDescent="0.2">
      <c r="A1197" t="s">
        <v>1946</v>
      </c>
      <c r="B1197" s="10" t="s">
        <v>437</v>
      </c>
      <c r="C1197" s="1">
        <f t="shared" si="229"/>
        <v>1787</v>
      </c>
      <c r="D1197" s="7">
        <f t="shared" si="234"/>
        <v>1</v>
      </c>
      <c r="E1197" s="7">
        <f t="shared" si="235"/>
        <v>2</v>
      </c>
      <c r="F1197" s="7">
        <f t="shared" si="236"/>
        <v>3</v>
      </c>
      <c r="G1197" s="1">
        <f t="shared" si="231"/>
        <v>12</v>
      </c>
      <c r="H1197" s="2">
        <f t="shared" si="232"/>
        <v>6.7151650811415782E-3</v>
      </c>
      <c r="I1197" s="8"/>
      <c r="J1197" s="2">
        <f t="shared" si="237"/>
        <v>0.44040290990486847</v>
      </c>
      <c r="K1197" s="2">
        <f t="shared" si="238"/>
        <v>0.43368774482372691</v>
      </c>
      <c r="L1197" s="2">
        <f t="shared" si="239"/>
        <v>0.11135982092893117</v>
      </c>
      <c r="M1197" s="2">
        <f t="shared" si="240"/>
        <v>1.4549524342473405E-2</v>
      </c>
      <c r="N1197" s="1">
        <v>787</v>
      </c>
      <c r="O1197" s="1">
        <v>775</v>
      </c>
      <c r="P1197" s="1">
        <v>199</v>
      </c>
      <c r="Q1197" s="1"/>
      <c r="R1197" s="1">
        <v>17</v>
      </c>
      <c r="S1197" s="68">
        <v>9</v>
      </c>
      <c r="T1197" s="1"/>
      <c r="U1197" s="1"/>
      <c r="V1197" s="1"/>
      <c r="W1197" s="1"/>
      <c r="X1197" s="1"/>
      <c r="Y1197" s="1"/>
      <c r="Z1197" s="1"/>
      <c r="AA1197" s="1"/>
      <c r="AB1197" s="1"/>
      <c r="AG1197" t="str">
        <f t="shared" si="230"/>
        <v>New Boston</v>
      </c>
      <c r="AH1197" t="s">
        <v>2470</v>
      </c>
      <c r="AI1197">
        <v>2</v>
      </c>
      <c r="AJ1197" s="7"/>
      <c r="AK1197" s="130">
        <v>33</v>
      </c>
      <c r="AL1197" s="131">
        <v>11</v>
      </c>
      <c r="AM1197" s="131">
        <v>115</v>
      </c>
      <c r="AN1197" s="133">
        <v>50740</v>
      </c>
      <c r="AO1197">
        <f t="shared" si="233"/>
        <v>33011</v>
      </c>
      <c r="AP1197" t="s">
        <v>1579</v>
      </c>
    </row>
    <row r="1198" spans="1:42" hidden="1" outlineLevel="1" x14ac:dyDescent="0.2">
      <c r="A1198" t="s">
        <v>66</v>
      </c>
      <c r="B1198" s="10" t="s">
        <v>437</v>
      </c>
      <c r="C1198" s="1">
        <f t="shared" si="229"/>
        <v>650</v>
      </c>
      <c r="D1198" s="7">
        <f t="shared" si="234"/>
        <v>1</v>
      </c>
      <c r="E1198" s="7">
        <f t="shared" si="235"/>
        <v>2</v>
      </c>
      <c r="F1198" s="7">
        <f t="shared" si="236"/>
        <v>3</v>
      </c>
      <c r="G1198" s="1">
        <f t="shared" si="231"/>
        <v>32</v>
      </c>
      <c r="H1198" s="2">
        <f t="shared" si="232"/>
        <v>4.9230769230769231E-2</v>
      </c>
      <c r="I1198" s="8"/>
      <c r="J1198" s="2">
        <f t="shared" si="237"/>
        <v>0.49538461538461537</v>
      </c>
      <c r="K1198" s="2">
        <f t="shared" si="238"/>
        <v>0.44615384615384618</v>
      </c>
      <c r="L1198" s="2">
        <f t="shared" si="239"/>
        <v>4.7692307692307694E-2</v>
      </c>
      <c r="M1198" s="2">
        <f t="shared" si="240"/>
        <v>1.0769230769230816E-2</v>
      </c>
      <c r="N1198" s="1">
        <v>322</v>
      </c>
      <c r="O1198" s="1">
        <v>290</v>
      </c>
      <c r="P1198" s="1">
        <v>31</v>
      </c>
      <c r="R1198">
        <v>7</v>
      </c>
      <c r="S1198" s="10">
        <v>0</v>
      </c>
      <c r="U1198" s="1"/>
      <c r="V1198" s="1"/>
      <c r="W1198" s="1"/>
      <c r="X1198" s="1"/>
      <c r="Y1198" s="1"/>
      <c r="Z1198" s="1"/>
      <c r="AA1198" s="1"/>
      <c r="AB1198" s="1"/>
      <c r="AG1198" t="str">
        <f t="shared" si="230"/>
        <v>New Castle</v>
      </c>
      <c r="AH1198" t="s">
        <v>1912</v>
      </c>
      <c r="AI1198">
        <v>1</v>
      </c>
      <c r="AJ1198" s="7"/>
      <c r="AK1198" s="130">
        <v>33</v>
      </c>
      <c r="AL1198" s="131">
        <v>15</v>
      </c>
      <c r="AM1198" s="131">
        <v>100</v>
      </c>
      <c r="AN1198" s="133">
        <v>50980</v>
      </c>
      <c r="AO1198">
        <f t="shared" si="233"/>
        <v>33015</v>
      </c>
      <c r="AP1198" t="s">
        <v>1579</v>
      </c>
    </row>
    <row r="1199" spans="1:42" hidden="1" outlineLevel="1" x14ac:dyDescent="0.2">
      <c r="A1199" t="s">
        <v>1947</v>
      </c>
      <c r="B1199" s="10" t="s">
        <v>437</v>
      </c>
      <c r="C1199" s="1">
        <f t="shared" si="229"/>
        <v>937</v>
      </c>
      <c r="D1199" s="7">
        <f t="shared" si="234"/>
        <v>1</v>
      </c>
      <c r="E1199" s="7">
        <f t="shared" si="235"/>
        <v>2</v>
      </c>
      <c r="F1199" s="7">
        <f t="shared" si="236"/>
        <v>3</v>
      </c>
      <c r="G1199" s="1">
        <f t="shared" si="231"/>
        <v>28</v>
      </c>
      <c r="H1199" s="2">
        <f t="shared" si="232"/>
        <v>2.9882604055496264E-2</v>
      </c>
      <c r="I1199" s="8"/>
      <c r="J1199" s="2">
        <f t="shared" si="237"/>
        <v>0.44183564567769479</v>
      </c>
      <c r="K1199" s="2">
        <f t="shared" si="238"/>
        <v>0.41195304162219848</v>
      </c>
      <c r="L1199" s="2">
        <f t="shared" si="239"/>
        <v>0.13340448239060831</v>
      </c>
      <c r="M1199" s="2">
        <f t="shared" si="240"/>
        <v>1.2806830309498363E-2</v>
      </c>
      <c r="N1199" s="1">
        <v>414</v>
      </c>
      <c r="O1199" s="1">
        <v>386</v>
      </c>
      <c r="P1199" s="1">
        <v>125</v>
      </c>
      <c r="R1199">
        <v>8</v>
      </c>
      <c r="S1199" s="10">
        <v>4</v>
      </c>
      <c r="U1199" s="1"/>
      <c r="V1199" s="1"/>
      <c r="W1199" s="1"/>
      <c r="X1199" s="1"/>
      <c r="Y1199" s="1"/>
      <c r="Z1199" s="1"/>
      <c r="AA1199" s="1"/>
      <c r="AB1199" s="1"/>
      <c r="AG1199" t="str">
        <f t="shared" si="230"/>
        <v>New Durham</v>
      </c>
      <c r="AH1199" t="s">
        <v>2501</v>
      </c>
      <c r="AI1199">
        <v>1</v>
      </c>
      <c r="AJ1199" s="7"/>
      <c r="AK1199" s="130">
        <v>33</v>
      </c>
      <c r="AL1199" s="131">
        <v>17</v>
      </c>
      <c r="AM1199" s="131">
        <v>45</v>
      </c>
      <c r="AN1199" s="133">
        <v>51220</v>
      </c>
      <c r="AO1199">
        <f t="shared" si="233"/>
        <v>33017</v>
      </c>
      <c r="AP1199" t="s">
        <v>1579</v>
      </c>
    </row>
    <row r="1200" spans="1:42" hidden="1" outlineLevel="1" x14ac:dyDescent="0.2">
      <c r="A1200" t="s">
        <v>1948</v>
      </c>
      <c r="B1200" s="10" t="s">
        <v>437</v>
      </c>
      <c r="C1200" s="1">
        <f t="shared" si="229"/>
        <v>844</v>
      </c>
      <c r="D1200" s="7">
        <f t="shared" si="234"/>
        <v>2</v>
      </c>
      <c r="E1200" s="7">
        <f t="shared" si="235"/>
        <v>1</v>
      </c>
      <c r="F1200" s="7">
        <f t="shared" si="236"/>
        <v>3</v>
      </c>
      <c r="G1200" s="1">
        <f t="shared" si="231"/>
        <v>96</v>
      </c>
      <c r="H1200" s="2">
        <f t="shared" si="232"/>
        <v>0.11374407582938388</v>
      </c>
      <c r="I1200" s="8"/>
      <c r="J1200" s="2">
        <f t="shared" si="237"/>
        <v>0.39928909952606634</v>
      </c>
      <c r="K1200" s="2">
        <f t="shared" si="238"/>
        <v>0.51303317535545023</v>
      </c>
      <c r="L1200" s="2">
        <f t="shared" si="239"/>
        <v>8.0568720379146919E-2</v>
      </c>
      <c r="M1200" s="2">
        <f t="shared" si="240"/>
        <v>7.1090047393365663E-3</v>
      </c>
      <c r="N1200" s="1">
        <v>337</v>
      </c>
      <c r="O1200" s="1">
        <v>433</v>
      </c>
      <c r="P1200" s="1">
        <v>68</v>
      </c>
      <c r="Q1200" s="1"/>
      <c r="R1200" s="1">
        <v>6</v>
      </c>
      <c r="S1200" s="68">
        <v>0</v>
      </c>
      <c r="T1200" s="1"/>
      <c r="U1200" s="1"/>
      <c r="V1200" s="1"/>
      <c r="W1200" s="1"/>
      <c r="X1200" s="1"/>
      <c r="Y1200" s="1"/>
      <c r="Z1200" s="1"/>
      <c r="AA1200" s="1"/>
      <c r="AB1200" s="1"/>
      <c r="AG1200" t="str">
        <f t="shared" si="230"/>
        <v>New Hampton</v>
      </c>
      <c r="AH1200" t="s">
        <v>438</v>
      </c>
      <c r="AI1200">
        <v>1</v>
      </c>
      <c r="AJ1200" s="7"/>
      <c r="AK1200" s="130">
        <v>33</v>
      </c>
      <c r="AL1200" s="131">
        <v>1</v>
      </c>
      <c r="AM1200" s="131">
        <v>45</v>
      </c>
      <c r="AN1200" s="133">
        <v>51540</v>
      </c>
      <c r="AO1200">
        <f t="shared" si="233"/>
        <v>33001</v>
      </c>
      <c r="AP1200" t="s">
        <v>1579</v>
      </c>
    </row>
    <row r="1201" spans="1:42" hidden="1" outlineLevel="1" x14ac:dyDescent="0.2">
      <c r="A1201" t="s">
        <v>920</v>
      </c>
      <c r="B1201" s="10" t="s">
        <v>437</v>
      </c>
      <c r="C1201" s="1">
        <f t="shared" si="229"/>
        <v>1515</v>
      </c>
      <c r="D1201" s="7">
        <f t="shared" si="234"/>
        <v>2</v>
      </c>
      <c r="E1201" s="7">
        <f t="shared" si="235"/>
        <v>1</v>
      </c>
      <c r="F1201" s="7">
        <f t="shared" si="236"/>
        <v>3</v>
      </c>
      <c r="G1201" s="1">
        <f t="shared" si="231"/>
        <v>240</v>
      </c>
      <c r="H1201" s="2">
        <f t="shared" si="232"/>
        <v>0.15841584158415842</v>
      </c>
      <c r="I1201" s="8"/>
      <c r="J1201" s="2">
        <f t="shared" si="237"/>
        <v>0.3557755775577558</v>
      </c>
      <c r="K1201" s="2">
        <f t="shared" si="238"/>
        <v>0.51419141914191424</v>
      </c>
      <c r="L1201" s="2">
        <f t="shared" si="239"/>
        <v>0.11617161716171617</v>
      </c>
      <c r="M1201" s="2">
        <f t="shared" si="240"/>
        <v>1.386138613861379E-2</v>
      </c>
      <c r="N1201" s="1">
        <v>539</v>
      </c>
      <c r="O1201" s="1">
        <v>779</v>
      </c>
      <c r="P1201" s="1">
        <v>176</v>
      </c>
      <c r="Q1201" s="1"/>
      <c r="R1201" s="1">
        <v>13</v>
      </c>
      <c r="S1201" s="68">
        <v>8</v>
      </c>
      <c r="T1201" s="1"/>
      <c r="U1201" s="1"/>
      <c r="V1201" s="1"/>
      <c r="W1201" s="1"/>
      <c r="X1201" s="1"/>
      <c r="Y1201" s="1"/>
      <c r="Z1201" s="1"/>
      <c r="AA1201" s="1"/>
      <c r="AB1201" s="1"/>
      <c r="AG1201" t="str">
        <f t="shared" si="230"/>
        <v>New Ipswich</v>
      </c>
      <c r="AH1201" t="s">
        <v>2470</v>
      </c>
      <c r="AI1201">
        <v>2</v>
      </c>
      <c r="AJ1201" s="7"/>
      <c r="AK1201" s="130">
        <v>33</v>
      </c>
      <c r="AL1201" s="131">
        <v>11</v>
      </c>
      <c r="AM1201" s="131">
        <v>120</v>
      </c>
      <c r="AN1201" s="133">
        <v>51940</v>
      </c>
      <c r="AO1201">
        <f t="shared" si="233"/>
        <v>33011</v>
      </c>
      <c r="AP1201" t="s">
        <v>1579</v>
      </c>
    </row>
    <row r="1202" spans="1:42" hidden="1" outlineLevel="1" x14ac:dyDescent="0.2">
      <c r="A1202" t="s">
        <v>43</v>
      </c>
      <c r="B1202" s="10" t="s">
        <v>437</v>
      </c>
      <c r="C1202" s="1">
        <f t="shared" ref="C1202:C1261" si="241">SUM(N1202:AE1202)</f>
        <v>2222</v>
      </c>
      <c r="D1202" s="7">
        <f t="shared" si="234"/>
        <v>2</v>
      </c>
      <c r="E1202" s="7">
        <f t="shared" si="235"/>
        <v>1</v>
      </c>
      <c r="F1202" s="7">
        <f t="shared" si="236"/>
        <v>3</v>
      </c>
      <c r="G1202" s="1">
        <f t="shared" si="231"/>
        <v>391</v>
      </c>
      <c r="H1202" s="2">
        <f t="shared" si="232"/>
        <v>0.17596759675967596</v>
      </c>
      <c r="I1202" s="8"/>
      <c r="J1202" s="2">
        <f t="shared" si="237"/>
        <v>0.38523852385238522</v>
      </c>
      <c r="K1202" s="2">
        <f t="shared" si="238"/>
        <v>0.56120612061206121</v>
      </c>
      <c r="L1202" s="2">
        <f t="shared" si="239"/>
        <v>4.5004500450045004E-2</v>
      </c>
      <c r="M1202" s="2">
        <f t="shared" si="240"/>
        <v>8.5508550855085685E-3</v>
      </c>
      <c r="N1202" s="1">
        <v>856</v>
      </c>
      <c r="O1202" s="1">
        <v>1247</v>
      </c>
      <c r="P1202" s="1">
        <v>100</v>
      </c>
      <c r="Q1202" s="1"/>
      <c r="R1202" s="1">
        <v>10</v>
      </c>
      <c r="S1202" s="68">
        <v>9</v>
      </c>
      <c r="T1202" s="1"/>
      <c r="U1202" s="1"/>
      <c r="V1202" s="1"/>
      <c r="W1202" s="1"/>
      <c r="X1202" s="1"/>
      <c r="Y1202" s="1"/>
      <c r="Z1202" s="1"/>
      <c r="AA1202" s="1"/>
      <c r="AB1202" s="1"/>
      <c r="AG1202" t="str">
        <f t="shared" si="230"/>
        <v>New London</v>
      </c>
      <c r="AH1202" t="s">
        <v>3028</v>
      </c>
      <c r="AI1202">
        <v>2</v>
      </c>
      <c r="AJ1202" s="7"/>
      <c r="AK1202" s="130">
        <v>33</v>
      </c>
      <c r="AL1202" s="131">
        <v>13</v>
      </c>
      <c r="AM1202" s="131">
        <v>95</v>
      </c>
      <c r="AN1202" s="133">
        <v>52100</v>
      </c>
      <c r="AO1202">
        <f t="shared" si="233"/>
        <v>33013</v>
      </c>
      <c r="AP1202" t="s">
        <v>1579</v>
      </c>
    </row>
    <row r="1203" spans="1:42" hidden="1" outlineLevel="1" x14ac:dyDescent="0.2">
      <c r="A1203" t="s">
        <v>689</v>
      </c>
      <c r="B1203" s="10" t="s">
        <v>437</v>
      </c>
      <c r="C1203" s="1">
        <f t="shared" si="241"/>
        <v>806</v>
      </c>
      <c r="D1203" s="7">
        <f t="shared" si="234"/>
        <v>2</v>
      </c>
      <c r="E1203" s="7">
        <f t="shared" si="235"/>
        <v>1</v>
      </c>
      <c r="F1203" s="7">
        <f t="shared" si="236"/>
        <v>3</v>
      </c>
      <c r="G1203" s="1">
        <f t="shared" si="231"/>
        <v>33</v>
      </c>
      <c r="H1203" s="2">
        <f t="shared" si="232"/>
        <v>4.0942928039702231E-2</v>
      </c>
      <c r="I1203" s="8"/>
      <c r="J1203" s="2">
        <f t="shared" si="237"/>
        <v>0.4292803970223325</v>
      </c>
      <c r="K1203" s="2">
        <f t="shared" si="238"/>
        <v>0.47022332506203474</v>
      </c>
      <c r="L1203" s="2">
        <f t="shared" si="239"/>
        <v>8.8089330024813894E-2</v>
      </c>
      <c r="M1203" s="2">
        <f t="shared" si="240"/>
        <v>1.240694789081892E-2</v>
      </c>
      <c r="N1203" s="1">
        <v>346</v>
      </c>
      <c r="O1203" s="1">
        <v>379</v>
      </c>
      <c r="P1203" s="1">
        <v>71</v>
      </c>
      <c r="Q1203" s="1"/>
      <c r="R1203" s="1">
        <v>10</v>
      </c>
      <c r="S1203" s="68">
        <v>0</v>
      </c>
      <c r="T1203" s="1"/>
      <c r="U1203" s="1"/>
      <c r="V1203" s="1"/>
      <c r="W1203" s="1"/>
      <c r="X1203" s="1"/>
      <c r="Y1203" s="1"/>
      <c r="Z1203" s="1"/>
      <c r="AA1203" s="1"/>
      <c r="AB1203" s="1"/>
      <c r="AG1203" t="str">
        <f t="shared" ref="AG1203:AG1261" si="242">A1203</f>
        <v>Newbury</v>
      </c>
      <c r="AH1203" t="s">
        <v>3028</v>
      </c>
      <c r="AI1203">
        <v>2</v>
      </c>
      <c r="AJ1203" s="7"/>
      <c r="AK1203" s="130">
        <v>33</v>
      </c>
      <c r="AL1203" s="131">
        <v>13</v>
      </c>
      <c r="AM1203" s="131">
        <v>90</v>
      </c>
      <c r="AN1203" s="133">
        <v>50900</v>
      </c>
      <c r="AO1203">
        <f t="shared" si="233"/>
        <v>33013</v>
      </c>
      <c r="AP1203" t="s">
        <v>1579</v>
      </c>
    </row>
    <row r="1204" spans="1:42" hidden="1" outlineLevel="1" x14ac:dyDescent="0.2">
      <c r="A1204" t="s">
        <v>921</v>
      </c>
      <c r="B1204" s="10" t="s">
        <v>437</v>
      </c>
      <c r="C1204" s="1">
        <f t="shared" si="241"/>
        <v>640</v>
      </c>
      <c r="D1204" s="7">
        <f t="shared" si="234"/>
        <v>1</v>
      </c>
      <c r="E1204" s="7">
        <f t="shared" si="235"/>
        <v>2</v>
      </c>
      <c r="F1204" s="7">
        <f t="shared" si="236"/>
        <v>3</v>
      </c>
      <c r="G1204" s="1">
        <f t="shared" si="231"/>
        <v>72</v>
      </c>
      <c r="H1204" s="2">
        <f t="shared" si="232"/>
        <v>0.1125</v>
      </c>
      <c r="I1204" s="8"/>
      <c r="J1204" s="2">
        <f t="shared" si="237"/>
        <v>0.50937500000000002</v>
      </c>
      <c r="K1204" s="2">
        <f t="shared" si="238"/>
        <v>0.39687499999999998</v>
      </c>
      <c r="L1204" s="2">
        <f t="shared" si="239"/>
        <v>8.9062500000000003E-2</v>
      </c>
      <c r="M1204" s="2">
        <f t="shared" si="240"/>
        <v>4.6874999999999972E-3</v>
      </c>
      <c r="N1204" s="1">
        <v>326</v>
      </c>
      <c r="O1204" s="1">
        <v>254</v>
      </c>
      <c r="P1204" s="1">
        <v>57</v>
      </c>
      <c r="R1204">
        <v>3</v>
      </c>
      <c r="S1204" s="10">
        <v>0</v>
      </c>
      <c r="U1204" s="1"/>
      <c r="V1204" s="1"/>
      <c r="W1204" s="1"/>
      <c r="X1204" s="1"/>
      <c r="Y1204" s="1"/>
      <c r="Z1204" s="1"/>
      <c r="AA1204" s="1"/>
      <c r="AB1204" s="1"/>
      <c r="AG1204" t="str">
        <f t="shared" si="242"/>
        <v>Newfields</v>
      </c>
      <c r="AH1204" t="s">
        <v>1912</v>
      </c>
      <c r="AI1204">
        <v>1</v>
      </c>
      <c r="AJ1204" s="7"/>
      <c r="AK1204" s="130">
        <v>33</v>
      </c>
      <c r="AL1204" s="131">
        <v>15</v>
      </c>
      <c r="AM1204" s="131">
        <v>105</v>
      </c>
      <c r="AN1204" s="133">
        <v>51380</v>
      </c>
      <c r="AO1204">
        <f t="shared" si="233"/>
        <v>33015</v>
      </c>
      <c r="AP1204" t="s">
        <v>1579</v>
      </c>
    </row>
    <row r="1205" spans="1:42" hidden="1" outlineLevel="1" x14ac:dyDescent="0.2">
      <c r="A1205" t="s">
        <v>1606</v>
      </c>
      <c r="B1205" s="10" t="s">
        <v>437</v>
      </c>
      <c r="C1205" s="1">
        <f t="shared" si="241"/>
        <v>430</v>
      </c>
      <c r="D1205" s="7">
        <f t="shared" si="234"/>
        <v>2</v>
      </c>
      <c r="E1205" s="7">
        <f t="shared" si="235"/>
        <v>1</v>
      </c>
      <c r="F1205" s="7">
        <f t="shared" si="236"/>
        <v>3</v>
      </c>
      <c r="G1205" s="1">
        <f t="shared" si="231"/>
        <v>10</v>
      </c>
      <c r="H1205" s="2">
        <f t="shared" si="232"/>
        <v>2.3255813953488372E-2</v>
      </c>
      <c r="I1205" s="8"/>
      <c r="J1205" s="2">
        <f t="shared" si="237"/>
        <v>0.43953488372093025</v>
      </c>
      <c r="K1205" s="2">
        <f t="shared" si="238"/>
        <v>0.46279069767441861</v>
      </c>
      <c r="L1205" s="2">
        <f t="shared" si="239"/>
        <v>8.6046511627906982E-2</v>
      </c>
      <c r="M1205" s="2">
        <f t="shared" si="240"/>
        <v>1.162790697674411E-2</v>
      </c>
      <c r="N1205" s="1">
        <v>189</v>
      </c>
      <c r="O1205" s="1">
        <v>199</v>
      </c>
      <c r="P1205" s="1">
        <v>37</v>
      </c>
      <c r="R1205">
        <v>4</v>
      </c>
      <c r="S1205" s="10">
        <v>1</v>
      </c>
      <c r="U1205" s="1"/>
      <c r="V1205" s="1"/>
      <c r="W1205" s="1"/>
      <c r="X1205" s="1"/>
      <c r="Y1205" s="1"/>
      <c r="Z1205" s="1"/>
      <c r="AA1205" s="1"/>
      <c r="AB1205" s="1"/>
      <c r="AG1205" t="str">
        <f t="shared" si="242"/>
        <v>Newington</v>
      </c>
      <c r="AH1205" t="s">
        <v>1912</v>
      </c>
      <c r="AI1205">
        <v>1</v>
      </c>
      <c r="AJ1205" s="7"/>
      <c r="AK1205" s="130">
        <v>33</v>
      </c>
      <c r="AL1205" s="131">
        <v>15</v>
      </c>
      <c r="AM1205" s="131">
        <v>110</v>
      </c>
      <c r="AN1205" s="133">
        <v>51620</v>
      </c>
      <c r="AO1205">
        <f t="shared" si="233"/>
        <v>33015</v>
      </c>
      <c r="AP1205" t="s">
        <v>1579</v>
      </c>
    </row>
    <row r="1206" spans="1:42" hidden="1" outlineLevel="1" x14ac:dyDescent="0.2">
      <c r="A1206" t="s">
        <v>1607</v>
      </c>
      <c r="B1206" s="10" t="s">
        <v>437</v>
      </c>
      <c r="C1206" s="1">
        <f t="shared" si="241"/>
        <v>3156</v>
      </c>
      <c r="D1206" s="7">
        <f t="shared" si="234"/>
        <v>1</v>
      </c>
      <c r="E1206" s="7">
        <f t="shared" si="235"/>
        <v>2</v>
      </c>
      <c r="F1206" s="7">
        <f t="shared" si="236"/>
        <v>3</v>
      </c>
      <c r="G1206" s="1">
        <f t="shared" si="231"/>
        <v>915</v>
      </c>
      <c r="H1206" s="2">
        <f t="shared" si="232"/>
        <v>0.28992395437262358</v>
      </c>
      <c r="I1206" s="8"/>
      <c r="J1206" s="2">
        <f t="shared" si="237"/>
        <v>0.59125475285171103</v>
      </c>
      <c r="K1206" s="2">
        <f t="shared" si="238"/>
        <v>0.30133079847908745</v>
      </c>
      <c r="L1206" s="2">
        <f t="shared" si="239"/>
        <v>9.125475285171103E-2</v>
      </c>
      <c r="M1206" s="2">
        <f t="shared" si="240"/>
        <v>1.6159695817490494E-2</v>
      </c>
      <c r="N1206" s="1">
        <v>1866</v>
      </c>
      <c r="O1206" s="1">
        <v>951</v>
      </c>
      <c r="P1206" s="1">
        <v>288</v>
      </c>
      <c r="R1206">
        <v>41</v>
      </c>
      <c r="S1206" s="10">
        <v>10</v>
      </c>
      <c r="U1206" s="1"/>
      <c r="V1206" s="1"/>
      <c r="W1206" s="1"/>
      <c r="X1206" s="1"/>
      <c r="Y1206" s="1"/>
      <c r="Z1206" s="1"/>
      <c r="AA1206" s="1"/>
      <c r="AB1206" s="1"/>
      <c r="AG1206" t="str">
        <f t="shared" si="242"/>
        <v>Newmarket</v>
      </c>
      <c r="AH1206" t="s">
        <v>1912</v>
      </c>
      <c r="AI1206">
        <v>1</v>
      </c>
      <c r="AJ1206" s="7"/>
      <c r="AK1206" s="130">
        <v>33</v>
      </c>
      <c r="AL1206" s="131">
        <v>15</v>
      </c>
      <c r="AM1206" s="131">
        <v>115</v>
      </c>
      <c r="AN1206" s="133">
        <v>52340</v>
      </c>
      <c r="AO1206">
        <f t="shared" si="233"/>
        <v>33015</v>
      </c>
      <c r="AP1206" t="s">
        <v>1579</v>
      </c>
    </row>
    <row r="1207" spans="1:42" hidden="1" outlineLevel="1" x14ac:dyDescent="0.2">
      <c r="A1207" t="s">
        <v>3000</v>
      </c>
      <c r="B1207" s="10" t="s">
        <v>437</v>
      </c>
      <c r="C1207" s="1">
        <f t="shared" si="241"/>
        <v>2263</v>
      </c>
      <c r="D1207" s="7">
        <f t="shared" si="234"/>
        <v>1</v>
      </c>
      <c r="E1207" s="7">
        <f t="shared" si="235"/>
        <v>2</v>
      </c>
      <c r="F1207" s="7">
        <f t="shared" si="236"/>
        <v>3</v>
      </c>
      <c r="G1207" s="1">
        <f t="shared" si="231"/>
        <v>190</v>
      </c>
      <c r="H1207" s="2">
        <f t="shared" si="232"/>
        <v>8.3959346000883783E-2</v>
      </c>
      <c r="I1207" s="8"/>
      <c r="J1207" s="2">
        <f t="shared" si="237"/>
        <v>0.48563853292090148</v>
      </c>
      <c r="K1207" s="2">
        <f t="shared" si="238"/>
        <v>0.40167918692001769</v>
      </c>
      <c r="L1207" s="2">
        <f t="shared" si="239"/>
        <v>0.10207688908528502</v>
      </c>
      <c r="M1207" s="2">
        <f t="shared" si="240"/>
        <v>1.0605391073795864E-2</v>
      </c>
      <c r="N1207" s="1">
        <v>1099</v>
      </c>
      <c r="O1207" s="1">
        <v>909</v>
      </c>
      <c r="P1207" s="1">
        <v>231</v>
      </c>
      <c r="R1207">
        <v>15</v>
      </c>
      <c r="S1207" s="10">
        <v>9</v>
      </c>
      <c r="U1207" s="1"/>
      <c r="V1207" s="1"/>
      <c r="W1207" s="1"/>
      <c r="X1207" s="1"/>
      <c r="Y1207" s="1"/>
      <c r="Z1207" s="1"/>
      <c r="AA1207" s="1"/>
      <c r="AB1207" s="1"/>
      <c r="AG1207" t="str">
        <f t="shared" si="242"/>
        <v>Newport</v>
      </c>
      <c r="AH1207" t="s">
        <v>2853</v>
      </c>
      <c r="AI1207">
        <v>2</v>
      </c>
      <c r="AJ1207" s="7"/>
      <c r="AK1207" s="130">
        <v>33</v>
      </c>
      <c r="AL1207" s="131">
        <v>19</v>
      </c>
      <c r="AM1207" s="131">
        <v>50</v>
      </c>
      <c r="AN1207" s="133">
        <v>52580</v>
      </c>
      <c r="AO1207">
        <f t="shared" si="233"/>
        <v>33019</v>
      </c>
      <c r="AP1207" t="s">
        <v>1579</v>
      </c>
    </row>
    <row r="1208" spans="1:42" hidden="1" outlineLevel="1" x14ac:dyDescent="0.2">
      <c r="A1208" t="s">
        <v>3164</v>
      </c>
      <c r="B1208" s="10" t="s">
        <v>437</v>
      </c>
      <c r="C1208" s="1">
        <f t="shared" si="241"/>
        <v>1522</v>
      </c>
      <c r="D1208" s="7">
        <f t="shared" si="234"/>
        <v>1</v>
      </c>
      <c r="E1208" s="7">
        <f t="shared" si="235"/>
        <v>2</v>
      </c>
      <c r="F1208" s="7">
        <f t="shared" si="236"/>
        <v>3</v>
      </c>
      <c r="G1208" s="1">
        <f t="shared" si="231"/>
        <v>264</v>
      </c>
      <c r="H1208" s="2">
        <f t="shared" si="232"/>
        <v>0.17345597897503284</v>
      </c>
      <c r="I1208" s="8"/>
      <c r="J1208" s="2">
        <f t="shared" si="237"/>
        <v>0.50394218134034163</v>
      </c>
      <c r="K1208" s="2">
        <f t="shared" si="238"/>
        <v>0.33048620236530879</v>
      </c>
      <c r="L1208" s="2">
        <f t="shared" si="239"/>
        <v>0.15374507227332457</v>
      </c>
      <c r="M1208" s="2">
        <f t="shared" si="240"/>
        <v>1.1826544021025009E-2</v>
      </c>
      <c r="N1208" s="1">
        <v>767</v>
      </c>
      <c r="O1208" s="1">
        <v>503</v>
      </c>
      <c r="P1208" s="1">
        <v>234</v>
      </c>
      <c r="R1208">
        <v>16</v>
      </c>
      <c r="S1208" s="10">
        <v>2</v>
      </c>
      <c r="U1208" s="1"/>
      <c r="V1208" s="1"/>
      <c r="W1208" s="1"/>
      <c r="X1208" s="1"/>
      <c r="Y1208" s="1"/>
      <c r="Z1208" s="1"/>
      <c r="AA1208" s="1"/>
      <c r="AB1208" s="1"/>
      <c r="AG1208" t="str">
        <f t="shared" si="242"/>
        <v>Newton</v>
      </c>
      <c r="AH1208" t="s">
        <v>1912</v>
      </c>
      <c r="AI1208">
        <v>1</v>
      </c>
      <c r="AJ1208" s="7"/>
      <c r="AK1208" s="130">
        <v>33</v>
      </c>
      <c r="AL1208" s="131">
        <v>15</v>
      </c>
      <c r="AM1208" s="131">
        <v>120</v>
      </c>
      <c r="AN1208" s="133">
        <v>52900</v>
      </c>
      <c r="AO1208">
        <f t="shared" si="233"/>
        <v>33015</v>
      </c>
      <c r="AP1208" t="s">
        <v>1579</v>
      </c>
    </row>
    <row r="1209" spans="1:42" hidden="1" outlineLevel="1" x14ac:dyDescent="0.2">
      <c r="A1209" t="s">
        <v>339</v>
      </c>
      <c r="B1209" s="10" t="s">
        <v>437</v>
      </c>
      <c r="C1209" s="1">
        <f t="shared" si="241"/>
        <v>2322</v>
      </c>
      <c r="D1209" s="7">
        <f t="shared" si="234"/>
        <v>1</v>
      </c>
      <c r="E1209" s="7">
        <f t="shared" si="235"/>
        <v>2</v>
      </c>
      <c r="F1209" s="7">
        <f t="shared" si="236"/>
        <v>3</v>
      </c>
      <c r="G1209" s="1">
        <f t="shared" si="231"/>
        <v>111</v>
      </c>
      <c r="H1209" s="2">
        <f t="shared" si="232"/>
        <v>4.7803617571059429E-2</v>
      </c>
      <c r="I1209" s="8"/>
      <c r="J1209" s="2">
        <f t="shared" si="237"/>
        <v>0.47932816537467698</v>
      </c>
      <c r="K1209" s="2">
        <f t="shared" si="238"/>
        <v>0.4315245478036176</v>
      </c>
      <c r="L1209" s="2">
        <f t="shared" si="239"/>
        <v>8.2256675279931094E-2</v>
      </c>
      <c r="M1209" s="2">
        <f t="shared" si="240"/>
        <v>6.8906115417742692E-3</v>
      </c>
      <c r="N1209" s="1">
        <v>1113</v>
      </c>
      <c r="O1209" s="1">
        <v>1002</v>
      </c>
      <c r="P1209" s="1">
        <v>191</v>
      </c>
      <c r="R1209">
        <v>15</v>
      </c>
      <c r="S1209" s="10">
        <v>1</v>
      </c>
      <c r="U1209" s="1"/>
      <c r="V1209" s="1"/>
      <c r="W1209" s="1"/>
      <c r="X1209" s="1"/>
      <c r="Y1209" s="1"/>
      <c r="Z1209" s="1"/>
      <c r="AA1209" s="1"/>
      <c r="AB1209" s="1"/>
      <c r="AG1209" t="str">
        <f t="shared" si="242"/>
        <v>North Hampton</v>
      </c>
      <c r="AH1209" t="s">
        <v>1912</v>
      </c>
      <c r="AI1209">
        <v>1</v>
      </c>
      <c r="AJ1209" s="7"/>
      <c r="AK1209" s="130">
        <v>33</v>
      </c>
      <c r="AL1209" s="131">
        <v>15</v>
      </c>
      <c r="AM1209" s="131">
        <v>125</v>
      </c>
      <c r="AN1209" s="133">
        <v>54580</v>
      </c>
      <c r="AO1209">
        <f t="shared" si="233"/>
        <v>33015</v>
      </c>
      <c r="AP1209" t="s">
        <v>1579</v>
      </c>
    </row>
    <row r="1210" spans="1:42" hidden="1" outlineLevel="1" x14ac:dyDescent="0.2">
      <c r="A1210" t="s">
        <v>283</v>
      </c>
      <c r="B1210" s="10" t="s">
        <v>437</v>
      </c>
      <c r="C1210" s="1">
        <f t="shared" si="241"/>
        <v>1533</v>
      </c>
      <c r="D1210" s="7">
        <f t="shared" si="234"/>
        <v>1</v>
      </c>
      <c r="E1210" s="7">
        <f t="shared" si="235"/>
        <v>2</v>
      </c>
      <c r="F1210" s="7">
        <f t="shared" si="236"/>
        <v>3</v>
      </c>
      <c r="G1210" s="1">
        <f t="shared" si="231"/>
        <v>175</v>
      </c>
      <c r="H1210" s="2">
        <f t="shared" si="232"/>
        <v>0.11415525114155251</v>
      </c>
      <c r="I1210" s="8"/>
      <c r="J1210" s="2">
        <f t="shared" si="237"/>
        <v>0.49706457925636005</v>
      </c>
      <c r="K1210" s="2">
        <f t="shared" si="238"/>
        <v>0.38290932811480755</v>
      </c>
      <c r="L1210" s="2">
        <f t="shared" si="239"/>
        <v>0.11219830397912589</v>
      </c>
      <c r="M1210" s="2">
        <f t="shared" si="240"/>
        <v>7.827788649706513E-3</v>
      </c>
      <c r="N1210" s="1">
        <v>762</v>
      </c>
      <c r="O1210" s="1">
        <v>587</v>
      </c>
      <c r="P1210" s="1">
        <v>172</v>
      </c>
      <c r="Q1210" s="1"/>
      <c r="R1210" s="1">
        <v>7</v>
      </c>
      <c r="S1210" s="68">
        <v>5</v>
      </c>
      <c r="T1210" s="1"/>
      <c r="U1210" s="1"/>
      <c r="V1210" s="1"/>
      <c r="W1210" s="1"/>
      <c r="X1210" s="1"/>
      <c r="Y1210" s="1"/>
      <c r="Z1210" s="1"/>
      <c r="AA1210" s="1"/>
      <c r="AB1210" s="1"/>
      <c r="AG1210" t="str">
        <f t="shared" si="242"/>
        <v>Northfield</v>
      </c>
      <c r="AH1210" t="s">
        <v>3028</v>
      </c>
      <c r="AI1210">
        <v>2</v>
      </c>
      <c r="AJ1210" s="7"/>
      <c r="AK1210" s="130">
        <v>33</v>
      </c>
      <c r="AL1210" s="131">
        <v>13</v>
      </c>
      <c r="AM1210" s="131">
        <v>100</v>
      </c>
      <c r="AN1210" s="133">
        <v>54260</v>
      </c>
      <c r="AO1210">
        <f t="shared" si="233"/>
        <v>33013</v>
      </c>
      <c r="AP1210" t="s">
        <v>1579</v>
      </c>
    </row>
    <row r="1211" spans="1:42" hidden="1" outlineLevel="1" x14ac:dyDescent="0.2">
      <c r="A1211" t="s">
        <v>172</v>
      </c>
      <c r="B1211" s="10" t="s">
        <v>437</v>
      </c>
      <c r="C1211" s="1">
        <f t="shared" si="241"/>
        <v>933</v>
      </c>
      <c r="D1211" s="7">
        <f t="shared" si="234"/>
        <v>1</v>
      </c>
      <c r="E1211" s="7">
        <f t="shared" si="235"/>
        <v>2</v>
      </c>
      <c r="F1211" s="7">
        <f t="shared" si="236"/>
        <v>3</v>
      </c>
      <c r="G1211" s="1">
        <f t="shared" si="231"/>
        <v>278</v>
      </c>
      <c r="H1211" s="2">
        <f t="shared" si="232"/>
        <v>0.29796355841371919</v>
      </c>
      <c r="I1211" s="8"/>
      <c r="J1211" s="2">
        <f t="shared" si="237"/>
        <v>0.55198285101822075</v>
      </c>
      <c r="K1211" s="2">
        <f t="shared" si="238"/>
        <v>0.25401929260450162</v>
      </c>
      <c r="L1211" s="2">
        <f t="shared" si="239"/>
        <v>0.18220793140407288</v>
      </c>
      <c r="M1211" s="2">
        <f t="shared" si="240"/>
        <v>1.1789924973204746E-2</v>
      </c>
      <c r="N1211" s="1">
        <v>515</v>
      </c>
      <c r="O1211" s="1">
        <v>237</v>
      </c>
      <c r="P1211" s="1">
        <v>170</v>
      </c>
      <c r="Q1211" s="1"/>
      <c r="R1211" s="1">
        <v>10</v>
      </c>
      <c r="S1211" s="68">
        <v>1</v>
      </c>
      <c r="T1211" s="1"/>
      <c r="U1211" s="1"/>
      <c r="V1211" s="1"/>
      <c r="W1211" s="1"/>
      <c r="X1211" s="1"/>
      <c r="Y1211" s="1"/>
      <c r="Z1211" s="1"/>
      <c r="AA1211" s="1"/>
      <c r="AB1211" s="1"/>
      <c r="AG1211" t="str">
        <f t="shared" si="242"/>
        <v>Northumberland</v>
      </c>
      <c r="AH1211" t="s">
        <v>2167</v>
      </c>
      <c r="AI1211">
        <v>2</v>
      </c>
      <c r="AJ1211" s="7"/>
      <c r="AK1211" s="130">
        <v>33</v>
      </c>
      <c r="AL1211" s="131">
        <v>7</v>
      </c>
      <c r="AM1211" s="131">
        <v>145</v>
      </c>
      <c r="AN1211" s="133">
        <v>56100</v>
      </c>
      <c r="AO1211">
        <f t="shared" si="233"/>
        <v>33007</v>
      </c>
      <c r="AP1211" t="s">
        <v>1579</v>
      </c>
    </row>
    <row r="1212" spans="1:42" hidden="1" outlineLevel="1" x14ac:dyDescent="0.2">
      <c r="A1212" t="s">
        <v>936</v>
      </c>
      <c r="B1212" s="10" t="s">
        <v>437</v>
      </c>
      <c r="C1212" s="1">
        <f t="shared" si="241"/>
        <v>1415</v>
      </c>
      <c r="D1212" s="7">
        <f t="shared" si="234"/>
        <v>1</v>
      </c>
      <c r="E1212" s="7">
        <f t="shared" si="235"/>
        <v>2</v>
      </c>
      <c r="F1212" s="7">
        <f t="shared" si="236"/>
        <v>3</v>
      </c>
      <c r="G1212" s="1">
        <f t="shared" si="231"/>
        <v>117</v>
      </c>
      <c r="H1212" s="2">
        <f t="shared" si="232"/>
        <v>8.2685512367491165E-2</v>
      </c>
      <c r="I1212" s="8"/>
      <c r="J1212" s="2">
        <f t="shared" si="237"/>
        <v>0.47491166077738517</v>
      </c>
      <c r="K1212" s="2">
        <f t="shared" si="238"/>
        <v>0.392226148409894</v>
      </c>
      <c r="L1212" s="2">
        <f t="shared" si="239"/>
        <v>0.12226148409893993</v>
      </c>
      <c r="M1212" s="2">
        <f t="shared" si="240"/>
        <v>1.0600706713780952E-2</v>
      </c>
      <c r="N1212" s="1">
        <v>672</v>
      </c>
      <c r="O1212" s="1">
        <v>555</v>
      </c>
      <c r="P1212" s="1">
        <v>173</v>
      </c>
      <c r="R1212">
        <v>13</v>
      </c>
      <c r="S1212" s="10">
        <v>2</v>
      </c>
      <c r="U1212" s="1"/>
      <c r="V1212" s="1"/>
      <c r="W1212" s="1"/>
      <c r="X1212" s="1"/>
      <c r="Y1212" s="1"/>
      <c r="Z1212" s="1"/>
      <c r="AA1212" s="1"/>
      <c r="AB1212" s="1"/>
      <c r="AG1212" t="str">
        <f t="shared" si="242"/>
        <v>Northwood</v>
      </c>
      <c r="AH1212" t="s">
        <v>1912</v>
      </c>
      <c r="AI1212">
        <v>1</v>
      </c>
      <c r="AJ1212" s="7"/>
      <c r="AK1212" s="130">
        <v>33</v>
      </c>
      <c r="AL1212" s="131">
        <v>15</v>
      </c>
      <c r="AM1212" s="131">
        <v>130</v>
      </c>
      <c r="AN1212" s="133">
        <v>56820</v>
      </c>
      <c r="AO1212">
        <f t="shared" si="233"/>
        <v>33015</v>
      </c>
      <c r="AP1212" t="s">
        <v>1579</v>
      </c>
    </row>
    <row r="1213" spans="1:42" hidden="1" outlineLevel="1" x14ac:dyDescent="0.2">
      <c r="A1213" t="s">
        <v>937</v>
      </c>
      <c r="B1213" s="10" t="s">
        <v>437</v>
      </c>
      <c r="C1213" s="1">
        <f t="shared" si="241"/>
        <v>1528</v>
      </c>
      <c r="D1213" s="7">
        <f t="shared" si="234"/>
        <v>1</v>
      </c>
      <c r="E1213" s="7">
        <f t="shared" si="235"/>
        <v>2</v>
      </c>
      <c r="F1213" s="7">
        <f t="shared" si="236"/>
        <v>3</v>
      </c>
      <c r="G1213" s="1">
        <f t="shared" si="231"/>
        <v>135</v>
      </c>
      <c r="H1213" s="2">
        <f t="shared" si="232"/>
        <v>8.8350785340314139E-2</v>
      </c>
      <c r="I1213" s="8"/>
      <c r="J1213" s="2">
        <f t="shared" si="237"/>
        <v>0.47709424083769636</v>
      </c>
      <c r="K1213" s="2">
        <f t="shared" si="238"/>
        <v>0.38874345549738221</v>
      </c>
      <c r="L1213" s="2">
        <f t="shared" si="239"/>
        <v>0.11845549738219895</v>
      </c>
      <c r="M1213" s="2">
        <f t="shared" si="240"/>
        <v>1.5706806282722488E-2</v>
      </c>
      <c r="N1213" s="1">
        <v>729</v>
      </c>
      <c r="O1213" s="1">
        <v>594</v>
      </c>
      <c r="P1213" s="1">
        <v>181</v>
      </c>
      <c r="R1213">
        <v>21</v>
      </c>
      <c r="S1213" s="10">
        <v>3</v>
      </c>
      <c r="U1213" s="1"/>
      <c r="V1213" s="1"/>
      <c r="W1213" s="1"/>
      <c r="X1213" s="1"/>
      <c r="Y1213" s="1"/>
      <c r="Z1213" s="1"/>
      <c r="AA1213" s="1"/>
      <c r="AB1213" s="1"/>
      <c r="AG1213" t="str">
        <f t="shared" si="242"/>
        <v>Nottingham</v>
      </c>
      <c r="AH1213" t="s">
        <v>1912</v>
      </c>
      <c r="AI1213">
        <v>1</v>
      </c>
      <c r="AJ1213" s="7"/>
      <c r="AK1213" s="130">
        <v>33</v>
      </c>
      <c r="AL1213" s="131">
        <v>15</v>
      </c>
      <c r="AM1213" s="131">
        <v>135</v>
      </c>
      <c r="AN1213" s="133">
        <v>57460</v>
      </c>
      <c r="AO1213">
        <f t="shared" si="233"/>
        <v>33015</v>
      </c>
      <c r="AP1213" t="s">
        <v>1579</v>
      </c>
    </row>
    <row r="1214" spans="1:42" hidden="1" outlineLevel="1" x14ac:dyDescent="0.2">
      <c r="A1214" t="s">
        <v>1279</v>
      </c>
      <c r="B1214" s="10" t="s">
        <v>437</v>
      </c>
      <c r="C1214" s="1">
        <f t="shared" si="241"/>
        <v>132</v>
      </c>
      <c r="D1214" s="7">
        <f t="shared" si="234"/>
        <v>2</v>
      </c>
      <c r="E1214" s="7">
        <f t="shared" si="235"/>
        <v>1</v>
      </c>
      <c r="F1214" s="7">
        <f t="shared" si="236"/>
        <v>3</v>
      </c>
      <c r="G1214" s="1">
        <f t="shared" si="231"/>
        <v>4</v>
      </c>
      <c r="H1214" s="2">
        <f t="shared" si="232"/>
        <v>3.0303030303030304E-2</v>
      </c>
      <c r="I1214" s="8"/>
      <c r="J1214" s="2">
        <f t="shared" si="237"/>
        <v>0.43181818181818182</v>
      </c>
      <c r="K1214" s="2">
        <f t="shared" si="238"/>
        <v>0.4621212121212121</v>
      </c>
      <c r="L1214" s="2">
        <f t="shared" si="239"/>
        <v>9.8484848484848481E-2</v>
      </c>
      <c r="M1214" s="2">
        <f t="shared" si="240"/>
        <v>7.5757575757575413E-3</v>
      </c>
      <c r="N1214" s="1">
        <v>57</v>
      </c>
      <c r="O1214" s="1">
        <v>61</v>
      </c>
      <c r="P1214" s="1">
        <v>13</v>
      </c>
      <c r="Q1214" s="1"/>
      <c r="R1214" s="1">
        <v>0</v>
      </c>
      <c r="S1214" s="68">
        <v>1</v>
      </c>
      <c r="T1214" s="1"/>
      <c r="U1214" s="1"/>
      <c r="V1214" s="1"/>
      <c r="W1214" s="1"/>
      <c r="X1214" s="1"/>
      <c r="Y1214" s="1"/>
      <c r="Z1214" s="1"/>
      <c r="AA1214" s="1"/>
      <c r="AB1214" s="1"/>
      <c r="AG1214" t="str">
        <f t="shared" si="242"/>
        <v>Orange</v>
      </c>
      <c r="AH1214" t="s">
        <v>2168</v>
      </c>
      <c r="AI1214">
        <v>2</v>
      </c>
      <c r="AJ1214" s="7"/>
      <c r="AK1214" s="130">
        <v>33</v>
      </c>
      <c r="AL1214" s="131">
        <v>9</v>
      </c>
      <c r="AM1214" s="131">
        <v>145</v>
      </c>
      <c r="AN1214" s="133">
        <v>58340</v>
      </c>
      <c r="AO1214">
        <f t="shared" si="233"/>
        <v>33009</v>
      </c>
      <c r="AP1214" t="s">
        <v>1579</v>
      </c>
    </row>
    <row r="1215" spans="1:42" hidden="1" outlineLevel="1" x14ac:dyDescent="0.2">
      <c r="A1215" t="s">
        <v>999</v>
      </c>
      <c r="B1215" s="10" t="s">
        <v>437</v>
      </c>
      <c r="C1215" s="1">
        <f t="shared" si="241"/>
        <v>535</v>
      </c>
      <c r="D1215" s="7">
        <f t="shared" si="234"/>
        <v>1</v>
      </c>
      <c r="E1215" s="7">
        <f t="shared" si="235"/>
        <v>2</v>
      </c>
      <c r="F1215" s="7">
        <f t="shared" si="236"/>
        <v>3</v>
      </c>
      <c r="G1215" s="1">
        <f t="shared" si="231"/>
        <v>43</v>
      </c>
      <c r="H1215" s="2">
        <f t="shared" si="232"/>
        <v>8.0373831775700941E-2</v>
      </c>
      <c r="I1215" s="8"/>
      <c r="J1215" s="2">
        <f t="shared" si="237"/>
        <v>0.49158878504672898</v>
      </c>
      <c r="K1215" s="2">
        <f t="shared" si="238"/>
        <v>0.41121495327102803</v>
      </c>
      <c r="L1215" s="2">
        <f t="shared" si="239"/>
        <v>9.5327102803738323E-2</v>
      </c>
      <c r="M1215" s="2">
        <f t="shared" si="240"/>
        <v>1.8691588785046676E-3</v>
      </c>
      <c r="N1215" s="1">
        <v>263</v>
      </c>
      <c r="O1215" s="1">
        <v>220</v>
      </c>
      <c r="P1215" s="1">
        <v>51</v>
      </c>
      <c r="Q1215" s="1"/>
      <c r="R1215" s="1">
        <v>1</v>
      </c>
      <c r="S1215" s="68">
        <v>0</v>
      </c>
      <c r="T1215" s="1"/>
      <c r="U1215" s="1"/>
      <c r="V1215" s="1"/>
      <c r="W1215" s="1"/>
      <c r="X1215" s="1"/>
      <c r="Y1215" s="1"/>
      <c r="Z1215" s="1"/>
      <c r="AA1215" s="1"/>
      <c r="AB1215" s="1"/>
      <c r="AG1215" t="str">
        <f t="shared" si="242"/>
        <v>Orford</v>
      </c>
      <c r="AH1215" t="s">
        <v>2168</v>
      </c>
      <c r="AI1215">
        <v>2</v>
      </c>
      <c r="AJ1215" s="7"/>
      <c r="AK1215" s="130">
        <v>33</v>
      </c>
      <c r="AL1215" s="131">
        <v>9</v>
      </c>
      <c r="AM1215" s="131">
        <v>150</v>
      </c>
      <c r="AN1215" s="133">
        <v>58500</v>
      </c>
      <c r="AO1215">
        <f t="shared" si="233"/>
        <v>33009</v>
      </c>
      <c r="AP1215" t="s">
        <v>1579</v>
      </c>
    </row>
    <row r="1216" spans="1:42" hidden="1" outlineLevel="1" x14ac:dyDescent="0.2">
      <c r="A1216" t="s">
        <v>1000</v>
      </c>
      <c r="B1216" s="10" t="s">
        <v>437</v>
      </c>
      <c r="C1216" s="1">
        <f t="shared" si="241"/>
        <v>1572</v>
      </c>
      <c r="D1216" s="7">
        <f t="shared" si="234"/>
        <v>1</v>
      </c>
      <c r="E1216" s="7">
        <f t="shared" si="235"/>
        <v>2</v>
      </c>
      <c r="F1216" s="7">
        <f t="shared" si="236"/>
        <v>3</v>
      </c>
      <c r="G1216" s="1">
        <f t="shared" si="231"/>
        <v>2</v>
      </c>
      <c r="H1216" s="2">
        <f t="shared" si="232"/>
        <v>1.2722646310432571E-3</v>
      </c>
      <c r="I1216" s="8"/>
      <c r="J1216" s="2">
        <f t="shared" si="237"/>
        <v>0.41094147582697199</v>
      </c>
      <c r="K1216" s="2">
        <f t="shared" si="238"/>
        <v>0.40966921119592875</v>
      </c>
      <c r="L1216" s="2">
        <f t="shared" si="239"/>
        <v>0.16793893129770993</v>
      </c>
      <c r="M1216" s="2">
        <f t="shared" si="240"/>
        <v>1.1450381679389277E-2</v>
      </c>
      <c r="N1216" s="1">
        <v>646</v>
      </c>
      <c r="O1216" s="1">
        <v>644</v>
      </c>
      <c r="P1216" s="1">
        <v>264</v>
      </c>
      <c r="Q1216" s="1"/>
      <c r="R1216" s="1">
        <v>10</v>
      </c>
      <c r="S1216" s="68">
        <v>8</v>
      </c>
      <c r="T1216" s="1"/>
      <c r="U1216" s="1"/>
      <c r="V1216" s="1"/>
      <c r="W1216" s="1"/>
      <c r="X1216" s="1"/>
      <c r="Y1216" s="1"/>
      <c r="Z1216" s="1"/>
      <c r="AA1216" s="1"/>
      <c r="AB1216" s="1"/>
      <c r="AG1216" t="str">
        <f t="shared" si="242"/>
        <v>Ossipee</v>
      </c>
      <c r="AH1216" t="s">
        <v>2017</v>
      </c>
      <c r="AI1216">
        <v>1</v>
      </c>
      <c r="AJ1216" s="7"/>
      <c r="AK1216" s="130">
        <v>33</v>
      </c>
      <c r="AL1216" s="131">
        <v>3</v>
      </c>
      <c r="AM1216" s="131">
        <v>70</v>
      </c>
      <c r="AN1216" s="133">
        <v>58740</v>
      </c>
      <c r="AO1216">
        <f t="shared" si="233"/>
        <v>33003</v>
      </c>
      <c r="AP1216" t="s">
        <v>1579</v>
      </c>
    </row>
    <row r="1217" spans="1:42" hidden="1" outlineLevel="1" x14ac:dyDescent="0.2">
      <c r="A1217" t="s">
        <v>1427</v>
      </c>
      <c r="B1217" s="10" t="s">
        <v>437</v>
      </c>
      <c r="C1217" s="1">
        <f t="shared" si="241"/>
        <v>4271</v>
      </c>
      <c r="D1217" s="7">
        <f t="shared" si="234"/>
        <v>1</v>
      </c>
      <c r="E1217" s="7">
        <f t="shared" si="235"/>
        <v>2</v>
      </c>
      <c r="F1217" s="7">
        <f t="shared" si="236"/>
        <v>3</v>
      </c>
      <c r="G1217" s="1">
        <f t="shared" si="231"/>
        <v>172</v>
      </c>
      <c r="H1217" s="2">
        <f t="shared" si="232"/>
        <v>4.0271599157106062E-2</v>
      </c>
      <c r="I1217" s="8"/>
      <c r="J1217" s="2">
        <f t="shared" si="237"/>
        <v>0.44041208147974714</v>
      </c>
      <c r="K1217" s="2">
        <f t="shared" si="238"/>
        <v>0.40014048232264104</v>
      </c>
      <c r="L1217" s="2">
        <f t="shared" si="239"/>
        <v>0.14563334113790682</v>
      </c>
      <c r="M1217" s="2">
        <f t="shared" si="240"/>
        <v>1.3814095059704934E-2</v>
      </c>
      <c r="N1217" s="1">
        <v>1881</v>
      </c>
      <c r="O1217" s="1">
        <v>1709</v>
      </c>
      <c r="P1217" s="1">
        <v>622</v>
      </c>
      <c r="Q1217" s="1"/>
      <c r="R1217" s="1">
        <v>51</v>
      </c>
      <c r="S1217" s="68">
        <v>8</v>
      </c>
      <c r="T1217" s="1"/>
      <c r="U1217" s="1"/>
      <c r="V1217" s="1"/>
      <c r="W1217" s="1"/>
      <c r="X1217" s="1"/>
      <c r="Y1217" s="1"/>
      <c r="Z1217" s="1"/>
      <c r="AA1217" s="1"/>
      <c r="AB1217" s="1"/>
      <c r="AG1217" t="str">
        <f t="shared" si="242"/>
        <v>Pelham</v>
      </c>
      <c r="AH1217" t="s">
        <v>2470</v>
      </c>
      <c r="AI1217">
        <v>2</v>
      </c>
      <c r="AJ1217" s="7"/>
      <c r="AK1217" s="130">
        <v>33</v>
      </c>
      <c r="AL1217" s="131">
        <v>11</v>
      </c>
      <c r="AM1217" s="131">
        <v>125</v>
      </c>
      <c r="AN1217" s="133">
        <v>59940</v>
      </c>
      <c r="AO1217">
        <f t="shared" si="233"/>
        <v>33011</v>
      </c>
      <c r="AP1217" t="s">
        <v>1579</v>
      </c>
    </row>
    <row r="1218" spans="1:42" hidden="1" outlineLevel="1" x14ac:dyDescent="0.2">
      <c r="A1218" t="s">
        <v>1428</v>
      </c>
      <c r="B1218" s="10" t="s">
        <v>437</v>
      </c>
      <c r="C1218" s="1">
        <f t="shared" si="241"/>
        <v>2805</v>
      </c>
      <c r="D1218" s="7">
        <f t="shared" si="234"/>
        <v>1</v>
      </c>
      <c r="E1218" s="7">
        <f t="shared" si="235"/>
        <v>2</v>
      </c>
      <c r="F1218" s="7">
        <f t="shared" si="236"/>
        <v>3</v>
      </c>
      <c r="G1218" s="1">
        <f t="shared" si="231"/>
        <v>367</v>
      </c>
      <c r="H1218" s="2">
        <f t="shared" si="232"/>
        <v>0.13083778966131906</v>
      </c>
      <c r="I1218" s="8"/>
      <c r="J1218" s="2">
        <f t="shared" si="237"/>
        <v>0.51836007130124773</v>
      </c>
      <c r="K1218" s="2">
        <f t="shared" si="238"/>
        <v>0.38752228163992869</v>
      </c>
      <c r="L1218" s="2">
        <f t="shared" si="239"/>
        <v>8.4491978609625665E-2</v>
      </c>
      <c r="M1218" s="2">
        <f t="shared" si="240"/>
        <v>9.6256684491979189E-3</v>
      </c>
      <c r="N1218" s="1">
        <v>1454</v>
      </c>
      <c r="O1218" s="1">
        <v>1087</v>
      </c>
      <c r="P1218" s="1">
        <v>237</v>
      </c>
      <c r="Q1218" s="1"/>
      <c r="R1218" s="1">
        <v>20</v>
      </c>
      <c r="S1218" s="68">
        <v>7</v>
      </c>
      <c r="T1218" s="1"/>
      <c r="U1218" s="1"/>
      <c r="V1218" s="1"/>
      <c r="W1218" s="1"/>
      <c r="X1218" s="1"/>
      <c r="Y1218" s="1"/>
      <c r="Z1218" s="1"/>
      <c r="AA1218" s="1"/>
      <c r="AB1218" s="1"/>
      <c r="AG1218" t="str">
        <f t="shared" si="242"/>
        <v>Pembroke</v>
      </c>
      <c r="AH1218" t="s">
        <v>3028</v>
      </c>
      <c r="AI1218">
        <v>2</v>
      </c>
      <c r="AJ1218" s="7"/>
      <c r="AK1218" s="130">
        <v>33</v>
      </c>
      <c r="AL1218" s="131">
        <v>13</v>
      </c>
      <c r="AM1218" s="131">
        <v>105</v>
      </c>
      <c r="AN1218" s="133">
        <v>60020</v>
      </c>
      <c r="AO1218">
        <f t="shared" si="233"/>
        <v>33013</v>
      </c>
      <c r="AP1218" t="s">
        <v>1579</v>
      </c>
    </row>
    <row r="1219" spans="1:42" hidden="1" outlineLevel="1" x14ac:dyDescent="0.2">
      <c r="A1219" t="s">
        <v>247</v>
      </c>
      <c r="B1219" s="10" t="s">
        <v>437</v>
      </c>
      <c r="C1219" s="1">
        <f t="shared" si="241"/>
        <v>2829</v>
      </c>
      <c r="D1219" s="7">
        <f t="shared" si="234"/>
        <v>1</v>
      </c>
      <c r="E1219" s="7">
        <f t="shared" si="235"/>
        <v>2</v>
      </c>
      <c r="F1219" s="7">
        <f t="shared" si="236"/>
        <v>3</v>
      </c>
      <c r="G1219" s="1">
        <f t="shared" si="231"/>
        <v>424</v>
      </c>
      <c r="H1219" s="2">
        <f t="shared" si="232"/>
        <v>0.14987628137150938</v>
      </c>
      <c r="I1219" s="8"/>
      <c r="J1219" s="2">
        <f t="shared" si="237"/>
        <v>0.53163662071403328</v>
      </c>
      <c r="K1219" s="2">
        <f t="shared" si="238"/>
        <v>0.38176033934252385</v>
      </c>
      <c r="L1219" s="2">
        <f t="shared" si="239"/>
        <v>7.6705549664192296E-2</v>
      </c>
      <c r="M1219" s="2">
        <f t="shared" si="240"/>
        <v>9.8974902792505759E-3</v>
      </c>
      <c r="N1219" s="1">
        <v>1504</v>
      </c>
      <c r="O1219" s="1">
        <v>1080</v>
      </c>
      <c r="P1219" s="1">
        <v>217</v>
      </c>
      <c r="Q1219" s="1"/>
      <c r="R1219" s="1">
        <v>25</v>
      </c>
      <c r="S1219" s="68">
        <v>3</v>
      </c>
      <c r="T1219" s="1"/>
      <c r="U1219" s="1"/>
      <c r="V1219" s="1"/>
      <c r="W1219" s="1"/>
      <c r="X1219" s="1"/>
      <c r="Y1219" s="1"/>
      <c r="Z1219" s="1"/>
      <c r="AA1219" s="1"/>
      <c r="AB1219" s="1"/>
      <c r="AG1219" t="str">
        <f t="shared" si="242"/>
        <v>Peterborough</v>
      </c>
      <c r="AH1219" t="s">
        <v>2470</v>
      </c>
      <c r="AI1219">
        <v>2</v>
      </c>
      <c r="AJ1219" s="7"/>
      <c r="AK1219" s="130">
        <v>33</v>
      </c>
      <c r="AL1219" s="131">
        <v>11</v>
      </c>
      <c r="AM1219" s="131">
        <v>130</v>
      </c>
      <c r="AN1219" s="133">
        <v>60580</v>
      </c>
      <c r="AO1219">
        <f t="shared" si="233"/>
        <v>33011</v>
      </c>
      <c r="AP1219" t="s">
        <v>1579</v>
      </c>
    </row>
    <row r="1220" spans="1:42" hidden="1" outlineLevel="1" x14ac:dyDescent="0.2">
      <c r="A1220" t="s">
        <v>248</v>
      </c>
      <c r="B1220" s="10" t="s">
        <v>437</v>
      </c>
      <c r="C1220" s="1">
        <f t="shared" si="241"/>
        <v>331</v>
      </c>
      <c r="D1220" s="7">
        <f t="shared" si="234"/>
        <v>1</v>
      </c>
      <c r="E1220" s="7">
        <f t="shared" si="235"/>
        <v>2</v>
      </c>
      <c r="F1220" s="7">
        <f t="shared" si="236"/>
        <v>3</v>
      </c>
      <c r="G1220" s="1">
        <f t="shared" si="231"/>
        <v>16</v>
      </c>
      <c r="H1220" s="2">
        <f t="shared" si="232"/>
        <v>4.8338368580060423E-2</v>
      </c>
      <c r="I1220" s="8"/>
      <c r="J1220" s="2">
        <f t="shared" si="237"/>
        <v>0.46525679758308158</v>
      </c>
      <c r="K1220" s="2">
        <f t="shared" si="238"/>
        <v>0.41691842900302117</v>
      </c>
      <c r="L1220" s="2">
        <f t="shared" si="239"/>
        <v>0.11178247734138973</v>
      </c>
      <c r="M1220" s="2">
        <f t="shared" si="240"/>
        <v>6.0422960725075164E-3</v>
      </c>
      <c r="N1220" s="1">
        <v>154</v>
      </c>
      <c r="O1220" s="1">
        <v>138</v>
      </c>
      <c r="P1220" s="1">
        <v>37</v>
      </c>
      <c r="Q1220" s="1"/>
      <c r="R1220" s="1">
        <v>1</v>
      </c>
      <c r="S1220" s="68">
        <v>1</v>
      </c>
      <c r="T1220" s="1"/>
      <c r="U1220" s="1"/>
      <c r="V1220" s="1"/>
      <c r="W1220" s="1"/>
      <c r="X1220" s="1"/>
      <c r="Y1220" s="1"/>
      <c r="Z1220" s="1"/>
      <c r="AA1220" s="1"/>
      <c r="AB1220" s="1"/>
      <c r="AG1220" t="str">
        <f t="shared" si="242"/>
        <v>Piermont</v>
      </c>
      <c r="AH1220" t="s">
        <v>2168</v>
      </c>
      <c r="AI1220">
        <v>2</v>
      </c>
      <c r="AJ1220" s="7"/>
      <c r="AK1220" s="130">
        <v>33</v>
      </c>
      <c r="AL1220" s="131">
        <v>9</v>
      </c>
      <c r="AM1220" s="131">
        <v>155</v>
      </c>
      <c r="AN1220" s="133">
        <v>61060</v>
      </c>
      <c r="AO1220">
        <f t="shared" si="233"/>
        <v>33009</v>
      </c>
      <c r="AP1220" t="s">
        <v>1579</v>
      </c>
    </row>
    <row r="1221" spans="1:42" hidden="1" outlineLevel="1" x14ac:dyDescent="0.2">
      <c r="A1221" t="s">
        <v>249</v>
      </c>
      <c r="B1221" s="10" t="s">
        <v>437</v>
      </c>
      <c r="C1221" s="1">
        <f t="shared" si="241"/>
        <v>15</v>
      </c>
      <c r="D1221" s="7">
        <f t="shared" si="234"/>
        <v>1</v>
      </c>
      <c r="E1221" s="7">
        <f t="shared" si="235"/>
        <v>2</v>
      </c>
      <c r="F1221" s="7">
        <f t="shared" si="236"/>
        <v>3</v>
      </c>
      <c r="G1221" s="1">
        <f t="shared" si="231"/>
        <v>11</v>
      </c>
      <c r="H1221" s="2">
        <f t="shared" si="232"/>
        <v>0.73333333333333328</v>
      </c>
      <c r="I1221" s="8"/>
      <c r="J1221" s="2">
        <f t="shared" si="237"/>
        <v>0.8666666666666667</v>
      </c>
      <c r="K1221" s="2">
        <f t="shared" si="238"/>
        <v>0.13333333333333333</v>
      </c>
      <c r="L1221" s="2">
        <f t="shared" si="239"/>
        <v>0</v>
      </c>
      <c r="M1221" s="2">
        <f t="shared" si="240"/>
        <v>-2.7755575615628914E-17</v>
      </c>
      <c r="N1221" s="1">
        <v>13</v>
      </c>
      <c r="O1221" s="1">
        <v>2</v>
      </c>
      <c r="P1221" s="1">
        <v>0</v>
      </c>
      <c r="Q1221" s="1"/>
      <c r="R1221" s="1">
        <v>0</v>
      </c>
      <c r="S1221" s="68">
        <v>0</v>
      </c>
      <c r="T1221" s="1"/>
      <c r="U1221" s="1"/>
      <c r="V1221" s="1"/>
      <c r="W1221" s="1"/>
      <c r="X1221" s="1"/>
      <c r="Y1221" s="1"/>
      <c r="Z1221" s="1"/>
      <c r="AA1221" s="1"/>
      <c r="AB1221" s="1"/>
      <c r="AG1221" t="str">
        <f t="shared" si="242"/>
        <v>Pinkham's Grant</v>
      </c>
      <c r="AH1221" t="s">
        <v>2167</v>
      </c>
      <c r="AI1221">
        <v>2</v>
      </c>
      <c r="AJ1221" s="7"/>
      <c r="AK1221" s="130">
        <v>33</v>
      </c>
      <c r="AL1221" s="131">
        <v>7</v>
      </c>
      <c r="AM1221" s="131">
        <v>155</v>
      </c>
      <c r="AN1221" s="133">
        <v>61620</v>
      </c>
      <c r="AO1221">
        <f t="shared" si="233"/>
        <v>33007</v>
      </c>
      <c r="AP1221" t="s">
        <v>3434</v>
      </c>
    </row>
    <row r="1222" spans="1:42" hidden="1" outlineLevel="1" x14ac:dyDescent="0.2">
      <c r="A1222" t="s">
        <v>1341</v>
      </c>
      <c r="B1222" s="10" t="s">
        <v>437</v>
      </c>
      <c r="C1222" s="1">
        <f t="shared" si="241"/>
        <v>384</v>
      </c>
      <c r="D1222" s="7">
        <f t="shared" si="234"/>
        <v>2</v>
      </c>
      <c r="E1222" s="7">
        <f t="shared" si="235"/>
        <v>1</v>
      </c>
      <c r="F1222" s="7">
        <f t="shared" si="236"/>
        <v>3</v>
      </c>
      <c r="G1222" s="1">
        <f t="shared" si="231"/>
        <v>82</v>
      </c>
      <c r="H1222" s="2">
        <f t="shared" si="232"/>
        <v>0.21354166666666666</v>
      </c>
      <c r="I1222" s="8"/>
      <c r="J1222" s="2">
        <f t="shared" si="237"/>
        <v>0.32291666666666669</v>
      </c>
      <c r="K1222" s="2">
        <f t="shared" si="238"/>
        <v>0.53645833333333337</v>
      </c>
      <c r="L1222" s="2">
        <f t="shared" si="239"/>
        <v>0.13541666666666666</v>
      </c>
      <c r="M1222" s="2">
        <f t="shared" si="240"/>
        <v>5.2083333333332316E-3</v>
      </c>
      <c r="N1222" s="1">
        <v>124</v>
      </c>
      <c r="O1222" s="1">
        <v>206</v>
      </c>
      <c r="P1222" s="1">
        <v>52</v>
      </c>
      <c r="Q1222" s="1"/>
      <c r="R1222" s="1">
        <v>1</v>
      </c>
      <c r="S1222" s="68">
        <v>1</v>
      </c>
      <c r="T1222" s="1"/>
      <c r="U1222" s="1"/>
      <c r="V1222" s="1"/>
      <c r="W1222" s="1"/>
      <c r="X1222" s="1"/>
      <c r="Y1222" s="1"/>
      <c r="Z1222" s="1"/>
      <c r="AA1222" s="1"/>
      <c r="AB1222" s="1"/>
      <c r="AG1222" t="str">
        <f t="shared" si="242"/>
        <v>Pittsburg</v>
      </c>
      <c r="AH1222" t="s">
        <v>2167</v>
      </c>
      <c r="AI1222">
        <v>2</v>
      </c>
      <c r="AJ1222" s="7"/>
      <c r="AK1222" s="130">
        <v>33</v>
      </c>
      <c r="AL1222" s="131">
        <v>7</v>
      </c>
      <c r="AM1222" s="131">
        <v>160</v>
      </c>
      <c r="AN1222" s="133">
        <v>61780</v>
      </c>
      <c r="AO1222">
        <f t="shared" si="233"/>
        <v>33007</v>
      </c>
      <c r="AP1222" t="s">
        <v>1579</v>
      </c>
    </row>
    <row r="1223" spans="1:42" hidden="1" outlineLevel="1" x14ac:dyDescent="0.2">
      <c r="A1223" t="s">
        <v>1892</v>
      </c>
      <c r="B1223" s="10" t="s">
        <v>437</v>
      </c>
      <c r="C1223" s="1">
        <f t="shared" si="241"/>
        <v>1314</v>
      </c>
      <c r="D1223" s="7">
        <f t="shared" si="234"/>
        <v>1</v>
      </c>
      <c r="E1223" s="7">
        <f t="shared" si="235"/>
        <v>2</v>
      </c>
      <c r="F1223" s="7">
        <f t="shared" si="236"/>
        <v>3</v>
      </c>
      <c r="G1223" s="1">
        <f t="shared" ref="G1223:G1282" si="243">MAX(N1223:P1223)-LARGE(N1223:P1223,2)</f>
        <v>265</v>
      </c>
      <c r="H1223" s="2">
        <f t="shared" ref="H1223:H1282" si="244">G1223/C1223</f>
        <v>0.20167427701674276</v>
      </c>
      <c r="I1223" s="8"/>
      <c r="J1223" s="2">
        <f t="shared" si="237"/>
        <v>0.52511415525114158</v>
      </c>
      <c r="K1223" s="2">
        <f t="shared" si="238"/>
        <v>0.32343987823439879</v>
      </c>
      <c r="L1223" s="2">
        <f t="shared" si="239"/>
        <v>0.13698630136986301</v>
      </c>
      <c r="M1223" s="2">
        <f t="shared" si="240"/>
        <v>1.4459665144596623E-2</v>
      </c>
      <c r="N1223" s="1">
        <v>690</v>
      </c>
      <c r="O1223" s="1">
        <v>425</v>
      </c>
      <c r="P1223" s="1">
        <v>180</v>
      </c>
      <c r="Q1223" s="1"/>
      <c r="R1223" s="1">
        <v>9</v>
      </c>
      <c r="S1223" s="68">
        <v>10</v>
      </c>
      <c r="T1223" s="1"/>
      <c r="U1223" s="1"/>
      <c r="V1223" s="1"/>
      <c r="W1223" s="1"/>
      <c r="X1223" s="1"/>
      <c r="Y1223" s="1"/>
      <c r="Z1223" s="1"/>
      <c r="AA1223" s="1"/>
      <c r="AB1223" s="1"/>
      <c r="AG1223" t="str">
        <f t="shared" si="242"/>
        <v>Pittsfield</v>
      </c>
      <c r="AH1223" t="s">
        <v>3028</v>
      </c>
      <c r="AI1223">
        <v>1</v>
      </c>
      <c r="AJ1223" s="7"/>
      <c r="AK1223" s="130">
        <v>33</v>
      </c>
      <c r="AL1223" s="131">
        <v>13</v>
      </c>
      <c r="AM1223" s="131">
        <v>110</v>
      </c>
      <c r="AN1223" s="133">
        <v>61940</v>
      </c>
      <c r="AO1223">
        <f t="shared" si="233"/>
        <v>33013</v>
      </c>
      <c r="AP1223" t="s">
        <v>1579</v>
      </c>
    </row>
    <row r="1224" spans="1:42" hidden="1" outlineLevel="1" x14ac:dyDescent="0.2">
      <c r="A1224" t="s">
        <v>130</v>
      </c>
      <c r="B1224" s="10" t="s">
        <v>437</v>
      </c>
      <c r="C1224" s="1">
        <f t="shared" si="241"/>
        <v>1065</v>
      </c>
      <c r="D1224" s="7">
        <f t="shared" si="234"/>
        <v>1</v>
      </c>
      <c r="E1224" s="7">
        <f t="shared" si="235"/>
        <v>2</v>
      </c>
      <c r="F1224" s="7">
        <f t="shared" si="236"/>
        <v>3</v>
      </c>
      <c r="G1224" s="1">
        <f t="shared" si="243"/>
        <v>193</v>
      </c>
      <c r="H1224" s="2">
        <f t="shared" si="244"/>
        <v>0.1812206572769953</v>
      </c>
      <c r="I1224" s="8"/>
      <c r="J1224" s="2">
        <f t="shared" si="237"/>
        <v>0.55023474178403753</v>
      </c>
      <c r="K1224" s="2">
        <f t="shared" si="238"/>
        <v>0.36901408450704226</v>
      </c>
      <c r="L1224" s="2">
        <f t="shared" si="239"/>
        <v>7.6995305164319253E-2</v>
      </c>
      <c r="M1224" s="2">
        <f t="shared" si="240"/>
        <v>3.7558685446009571E-3</v>
      </c>
      <c r="N1224" s="1">
        <v>586</v>
      </c>
      <c r="O1224" s="1">
        <v>393</v>
      </c>
      <c r="P1224" s="1">
        <v>82</v>
      </c>
      <c r="R1224">
        <v>4</v>
      </c>
      <c r="S1224" s="10">
        <v>0</v>
      </c>
      <c r="U1224" s="1"/>
      <c r="V1224" s="1"/>
      <c r="W1224" s="1"/>
      <c r="X1224" s="1"/>
      <c r="Y1224" s="1"/>
      <c r="Z1224" s="1"/>
      <c r="AA1224" s="1"/>
      <c r="AB1224" s="1"/>
      <c r="AG1224" t="str">
        <f t="shared" si="242"/>
        <v>Plainfield</v>
      </c>
      <c r="AH1224" t="s">
        <v>2853</v>
      </c>
      <c r="AI1224">
        <v>2</v>
      </c>
      <c r="AJ1224" s="7"/>
      <c r="AK1224" s="130">
        <v>33</v>
      </c>
      <c r="AL1224" s="131">
        <v>19</v>
      </c>
      <c r="AM1224" s="131">
        <v>55</v>
      </c>
      <c r="AN1224" s="133">
        <v>62340</v>
      </c>
      <c r="AO1224">
        <f t="shared" si="233"/>
        <v>33019</v>
      </c>
      <c r="AP1224" t="s">
        <v>1579</v>
      </c>
    </row>
    <row r="1225" spans="1:42" hidden="1" outlineLevel="1" x14ac:dyDescent="0.2">
      <c r="A1225" t="s">
        <v>148</v>
      </c>
      <c r="B1225" s="10" t="s">
        <v>437</v>
      </c>
      <c r="C1225" s="1">
        <f t="shared" si="241"/>
        <v>2937</v>
      </c>
      <c r="D1225" s="7">
        <f t="shared" si="234"/>
        <v>1</v>
      </c>
      <c r="E1225" s="7">
        <f t="shared" si="235"/>
        <v>2</v>
      </c>
      <c r="F1225" s="7">
        <f t="shared" si="236"/>
        <v>3</v>
      </c>
      <c r="G1225" s="1">
        <f t="shared" si="243"/>
        <v>111</v>
      </c>
      <c r="H1225" s="2">
        <f t="shared" si="244"/>
        <v>3.7793667007150152E-2</v>
      </c>
      <c r="I1225" s="8"/>
      <c r="J1225" s="2">
        <f t="shared" si="237"/>
        <v>0.44262853251617296</v>
      </c>
      <c r="K1225" s="2">
        <f t="shared" si="238"/>
        <v>0.40483486550902281</v>
      </c>
      <c r="L1225" s="2">
        <f t="shared" si="239"/>
        <v>0.14061967994552263</v>
      </c>
      <c r="M1225" s="2">
        <f t="shared" si="240"/>
        <v>1.1916922029281601E-2</v>
      </c>
      <c r="N1225" s="1">
        <v>1300</v>
      </c>
      <c r="O1225" s="1">
        <v>1189</v>
      </c>
      <c r="P1225" s="1">
        <v>413</v>
      </c>
      <c r="R1225">
        <v>21</v>
      </c>
      <c r="S1225" s="10">
        <v>14</v>
      </c>
      <c r="U1225" s="1"/>
      <c r="V1225" s="1"/>
      <c r="W1225" s="1"/>
      <c r="X1225" s="1"/>
      <c r="Y1225" s="1"/>
      <c r="Z1225" s="1"/>
      <c r="AA1225" s="1"/>
      <c r="AB1225" s="1"/>
      <c r="AG1225" t="str">
        <f t="shared" si="242"/>
        <v>Plaistow</v>
      </c>
      <c r="AH1225" t="s">
        <v>1912</v>
      </c>
      <c r="AI1225">
        <v>1</v>
      </c>
      <c r="AJ1225" s="7"/>
      <c r="AK1225" s="130">
        <v>33</v>
      </c>
      <c r="AL1225" s="131">
        <v>15</v>
      </c>
      <c r="AM1225" s="131">
        <v>140</v>
      </c>
      <c r="AN1225" s="133">
        <v>62500</v>
      </c>
      <c r="AO1225">
        <f t="shared" si="233"/>
        <v>33015</v>
      </c>
      <c r="AP1225" t="s">
        <v>1579</v>
      </c>
    </row>
    <row r="1226" spans="1:42" hidden="1" outlineLevel="1" x14ac:dyDescent="0.2">
      <c r="A1226" t="s">
        <v>2019</v>
      </c>
      <c r="B1226" s="10" t="s">
        <v>437</v>
      </c>
      <c r="C1226" s="1">
        <f t="shared" si="241"/>
        <v>2589</v>
      </c>
      <c r="D1226" s="7">
        <f t="shared" si="234"/>
        <v>1</v>
      </c>
      <c r="E1226" s="7">
        <f t="shared" si="235"/>
        <v>2</v>
      </c>
      <c r="F1226" s="7">
        <f t="shared" si="236"/>
        <v>3</v>
      </c>
      <c r="G1226" s="1">
        <f t="shared" si="243"/>
        <v>621</v>
      </c>
      <c r="H1226" s="2">
        <f t="shared" si="244"/>
        <v>0.23986095017381229</v>
      </c>
      <c r="I1226" s="8"/>
      <c r="J1226" s="2">
        <f t="shared" si="237"/>
        <v>0.56237929702587874</v>
      </c>
      <c r="K1226" s="2">
        <f t="shared" si="238"/>
        <v>0.32251834685206643</v>
      </c>
      <c r="L1226" s="2">
        <f t="shared" si="239"/>
        <v>0.10505986867516416</v>
      </c>
      <c r="M1226" s="2">
        <f t="shared" si="240"/>
        <v>1.0042487446890666E-2</v>
      </c>
      <c r="N1226" s="1">
        <v>1456</v>
      </c>
      <c r="O1226" s="1">
        <v>835</v>
      </c>
      <c r="P1226" s="1">
        <v>272</v>
      </c>
      <c r="Q1226" s="1"/>
      <c r="R1226" s="1">
        <v>23</v>
      </c>
      <c r="S1226" s="68">
        <v>3</v>
      </c>
      <c r="T1226" s="1"/>
      <c r="U1226" s="1"/>
      <c r="V1226" s="1"/>
      <c r="W1226" s="1"/>
      <c r="X1226" s="1"/>
      <c r="Y1226" s="1"/>
      <c r="Z1226" s="1"/>
      <c r="AA1226" s="1"/>
      <c r="AB1226" s="1"/>
      <c r="AG1226" t="str">
        <f t="shared" si="242"/>
        <v>Plymouth</v>
      </c>
      <c r="AH1226" t="s">
        <v>2168</v>
      </c>
      <c r="AI1226">
        <v>2</v>
      </c>
      <c r="AJ1226" s="7"/>
      <c r="AK1226" s="130">
        <v>33</v>
      </c>
      <c r="AL1226" s="131">
        <v>9</v>
      </c>
      <c r="AM1226" s="131">
        <v>160</v>
      </c>
      <c r="AN1226" s="133">
        <v>62660</v>
      </c>
      <c r="AO1226">
        <f t="shared" si="233"/>
        <v>33009</v>
      </c>
      <c r="AP1226" t="s">
        <v>1579</v>
      </c>
    </row>
    <row r="1227" spans="1:42" hidden="1" outlineLevel="1" x14ac:dyDescent="0.2">
      <c r="A1227" t="s">
        <v>2860</v>
      </c>
      <c r="B1227" s="10" t="s">
        <v>437</v>
      </c>
      <c r="C1227" s="1">
        <f t="shared" si="241"/>
        <v>10142</v>
      </c>
      <c r="D1227" s="7">
        <f t="shared" si="234"/>
        <v>1</v>
      </c>
      <c r="E1227" s="7">
        <f t="shared" si="235"/>
        <v>2</v>
      </c>
      <c r="F1227" s="7">
        <f t="shared" si="236"/>
        <v>3</v>
      </c>
      <c r="G1227" s="1">
        <f t="shared" si="243"/>
        <v>3329</v>
      </c>
      <c r="H1227" s="2">
        <f t="shared" si="244"/>
        <v>0.32823900611319268</v>
      </c>
      <c r="I1227" s="8"/>
      <c r="J1227" s="2">
        <f t="shared" si="237"/>
        <v>0.62541904949714056</v>
      </c>
      <c r="K1227" s="2">
        <f t="shared" si="238"/>
        <v>0.29718004338394793</v>
      </c>
      <c r="L1227" s="2">
        <f t="shared" si="239"/>
        <v>6.5174521790573856E-2</v>
      </c>
      <c r="M1227" s="2">
        <f t="shared" si="240"/>
        <v>1.2226385328337655E-2</v>
      </c>
      <c r="N1227" s="1">
        <v>6343</v>
      </c>
      <c r="O1227" s="1">
        <v>3014</v>
      </c>
      <c r="P1227" s="1">
        <v>661</v>
      </c>
      <c r="R1227">
        <v>106</v>
      </c>
      <c r="S1227" s="10">
        <v>18</v>
      </c>
      <c r="U1227" s="1"/>
      <c r="V1227" s="1"/>
      <c r="W1227" s="1"/>
      <c r="X1227" s="1"/>
      <c r="Y1227" s="1"/>
      <c r="Z1227" s="1"/>
      <c r="AA1227" s="1"/>
      <c r="AB1227" s="1"/>
      <c r="AG1227" t="str">
        <f t="shared" si="242"/>
        <v>Portsmouth</v>
      </c>
      <c r="AH1227" t="s">
        <v>1912</v>
      </c>
      <c r="AI1227">
        <v>1</v>
      </c>
      <c r="AJ1227" s="7"/>
      <c r="AK1227" s="130">
        <v>33</v>
      </c>
      <c r="AL1227" s="131">
        <v>15</v>
      </c>
      <c r="AM1227" s="131">
        <v>145</v>
      </c>
      <c r="AN1227" s="133">
        <v>62900</v>
      </c>
      <c r="AO1227">
        <f t="shared" si="233"/>
        <v>33015</v>
      </c>
      <c r="AP1227" t="s">
        <v>2331</v>
      </c>
    </row>
    <row r="1228" spans="1:42" hidden="1" outlineLevel="1" x14ac:dyDescent="0.2">
      <c r="A1228" t="s">
        <v>1573</v>
      </c>
      <c r="B1228" s="10" t="s">
        <v>437</v>
      </c>
      <c r="C1228" s="1">
        <f t="shared" si="241"/>
        <v>259</v>
      </c>
      <c r="D1228" s="7">
        <f t="shared" si="234"/>
        <v>1</v>
      </c>
      <c r="E1228" s="7">
        <f t="shared" si="235"/>
        <v>2</v>
      </c>
      <c r="F1228" s="7">
        <f t="shared" si="236"/>
        <v>3</v>
      </c>
      <c r="G1228" s="1">
        <f t="shared" si="243"/>
        <v>60</v>
      </c>
      <c r="H1228" s="2">
        <f t="shared" si="244"/>
        <v>0.23166023166023167</v>
      </c>
      <c r="I1228" s="8"/>
      <c r="J1228" s="2">
        <f t="shared" si="237"/>
        <v>0.55598455598455598</v>
      </c>
      <c r="K1228" s="2">
        <f t="shared" si="238"/>
        <v>0.32432432432432434</v>
      </c>
      <c r="L1228" s="2">
        <f t="shared" si="239"/>
        <v>0.11583011583011583</v>
      </c>
      <c r="M1228" s="2">
        <f t="shared" si="240"/>
        <v>3.8610038610038394E-3</v>
      </c>
      <c r="N1228" s="1">
        <v>144</v>
      </c>
      <c r="O1228" s="1">
        <v>84</v>
      </c>
      <c r="P1228" s="1">
        <v>30</v>
      </c>
      <c r="Q1228" s="1"/>
      <c r="R1228" s="1">
        <v>1</v>
      </c>
      <c r="S1228" s="68">
        <v>0</v>
      </c>
      <c r="T1228" s="1"/>
      <c r="U1228" s="1"/>
      <c r="V1228" s="1"/>
      <c r="W1228" s="1"/>
      <c r="X1228" s="1"/>
      <c r="Y1228" s="1"/>
      <c r="Z1228" s="1"/>
      <c r="AA1228" s="1"/>
      <c r="AB1228" s="1"/>
      <c r="AG1228" t="str">
        <f t="shared" si="242"/>
        <v>Randolph</v>
      </c>
      <c r="AH1228" t="s">
        <v>2167</v>
      </c>
      <c r="AI1228">
        <v>2</v>
      </c>
      <c r="AJ1228" s="7"/>
      <c r="AK1228" s="130">
        <v>33</v>
      </c>
      <c r="AL1228" s="131">
        <v>7</v>
      </c>
      <c r="AM1228" s="131">
        <v>165</v>
      </c>
      <c r="AN1228" s="133">
        <v>63860</v>
      </c>
      <c r="AO1228">
        <f t="shared" si="233"/>
        <v>33007</v>
      </c>
      <c r="AP1228" t="s">
        <v>1579</v>
      </c>
    </row>
    <row r="1229" spans="1:42" hidden="1" outlineLevel="1" x14ac:dyDescent="0.2">
      <c r="A1229" t="s">
        <v>1232</v>
      </c>
      <c r="B1229" s="10" t="s">
        <v>437</v>
      </c>
      <c r="C1229" s="1">
        <f t="shared" si="241"/>
        <v>3253</v>
      </c>
      <c r="D1229" s="7">
        <f t="shared" si="234"/>
        <v>1</v>
      </c>
      <c r="E1229" s="7">
        <f t="shared" si="235"/>
        <v>2</v>
      </c>
      <c r="F1229" s="7">
        <f t="shared" si="236"/>
        <v>3</v>
      </c>
      <c r="G1229" s="1">
        <f t="shared" si="243"/>
        <v>215</v>
      </c>
      <c r="H1229" s="2">
        <f t="shared" si="244"/>
        <v>6.6092837380879191E-2</v>
      </c>
      <c r="I1229" s="8"/>
      <c r="J1229" s="2">
        <f t="shared" si="237"/>
        <v>0.45004611128189365</v>
      </c>
      <c r="K1229" s="2">
        <f t="shared" si="238"/>
        <v>0.38395327390101447</v>
      </c>
      <c r="L1229" s="2">
        <f t="shared" si="239"/>
        <v>0.1537042729787888</v>
      </c>
      <c r="M1229" s="2">
        <f t="shared" si="240"/>
        <v>1.2296341838303082E-2</v>
      </c>
      <c r="N1229" s="1">
        <v>1464</v>
      </c>
      <c r="O1229" s="1">
        <v>1249</v>
      </c>
      <c r="P1229" s="1">
        <v>500</v>
      </c>
      <c r="R1229">
        <v>31</v>
      </c>
      <c r="S1229" s="10">
        <v>9</v>
      </c>
      <c r="U1229" s="1"/>
      <c r="V1229" s="1"/>
      <c r="W1229" s="1"/>
      <c r="X1229" s="1"/>
      <c r="Y1229" s="1"/>
      <c r="Z1229" s="1"/>
      <c r="AA1229" s="1"/>
      <c r="AB1229" s="1"/>
      <c r="AG1229" t="str">
        <f t="shared" si="242"/>
        <v>Raymond</v>
      </c>
      <c r="AH1229" t="s">
        <v>1912</v>
      </c>
      <c r="AI1229">
        <v>1</v>
      </c>
      <c r="AJ1229" s="7"/>
      <c r="AK1229" s="130">
        <v>33</v>
      </c>
      <c r="AL1229" s="131">
        <v>15</v>
      </c>
      <c r="AM1229" s="131">
        <v>150</v>
      </c>
      <c r="AN1229" s="133">
        <v>64020</v>
      </c>
      <c r="AO1229">
        <f t="shared" si="233"/>
        <v>33015</v>
      </c>
      <c r="AP1229" t="s">
        <v>1579</v>
      </c>
    </row>
    <row r="1230" spans="1:42" hidden="1" outlineLevel="1" x14ac:dyDescent="0.2">
      <c r="A1230" t="s">
        <v>355</v>
      </c>
      <c r="B1230" s="10" t="s">
        <v>437</v>
      </c>
      <c r="C1230" s="1">
        <f t="shared" si="241"/>
        <v>432</v>
      </c>
      <c r="D1230" s="7">
        <f t="shared" si="234"/>
        <v>1</v>
      </c>
      <c r="E1230" s="7">
        <f t="shared" si="235"/>
        <v>2</v>
      </c>
      <c r="F1230" s="7">
        <f t="shared" si="236"/>
        <v>3</v>
      </c>
      <c r="G1230" s="1">
        <f t="shared" si="243"/>
        <v>79</v>
      </c>
      <c r="H1230" s="2">
        <f t="shared" si="244"/>
        <v>0.18287037037037038</v>
      </c>
      <c r="I1230" s="8"/>
      <c r="J1230" s="2">
        <f t="shared" si="237"/>
        <v>0.49305555555555558</v>
      </c>
      <c r="K1230" s="2">
        <f t="shared" si="238"/>
        <v>0.31018518518518517</v>
      </c>
      <c r="L1230" s="2">
        <f t="shared" si="239"/>
        <v>0.10416666666666667</v>
      </c>
      <c r="M1230" s="2">
        <f t="shared" si="240"/>
        <v>9.2592592592592574E-2</v>
      </c>
      <c r="N1230" s="1">
        <v>213</v>
      </c>
      <c r="O1230" s="1">
        <v>134</v>
      </c>
      <c r="P1230" s="1">
        <v>45</v>
      </c>
      <c r="Q1230" s="1"/>
      <c r="R1230" s="1">
        <v>13</v>
      </c>
      <c r="S1230" s="68">
        <v>27</v>
      </c>
      <c r="T1230" s="1"/>
      <c r="U1230" s="1"/>
      <c r="V1230" s="1"/>
      <c r="W1230" s="1"/>
      <c r="X1230" s="1"/>
      <c r="Y1230" s="1"/>
      <c r="Z1230" s="1"/>
      <c r="AA1230" s="1"/>
      <c r="AB1230" s="1"/>
      <c r="AG1230" t="str">
        <f t="shared" si="242"/>
        <v>Richmond</v>
      </c>
      <c r="AH1230" t="s">
        <v>228</v>
      </c>
      <c r="AI1230">
        <v>2</v>
      </c>
      <c r="AJ1230" s="7"/>
      <c r="AK1230" s="130">
        <v>33</v>
      </c>
      <c r="AL1230" s="131">
        <v>5</v>
      </c>
      <c r="AM1230" s="131">
        <v>65</v>
      </c>
      <c r="AN1230" s="133">
        <v>64420</v>
      </c>
      <c r="AO1230">
        <f t="shared" si="233"/>
        <v>33005</v>
      </c>
      <c r="AP1230" t="s">
        <v>1579</v>
      </c>
    </row>
    <row r="1231" spans="1:42" hidden="1" outlineLevel="1" x14ac:dyDescent="0.2">
      <c r="A1231" t="s">
        <v>1233</v>
      </c>
      <c r="B1231" s="10" t="s">
        <v>437</v>
      </c>
      <c r="C1231" s="1">
        <f t="shared" si="241"/>
        <v>1845</v>
      </c>
      <c r="D1231" s="7">
        <f t="shared" si="234"/>
        <v>2</v>
      </c>
      <c r="E1231" s="7">
        <f t="shared" si="235"/>
        <v>1</v>
      </c>
      <c r="F1231" s="7">
        <f t="shared" si="236"/>
        <v>3</v>
      </c>
      <c r="G1231" s="1">
        <f t="shared" si="243"/>
        <v>7</v>
      </c>
      <c r="H1231" s="2">
        <f t="shared" si="244"/>
        <v>3.7940379403794038E-3</v>
      </c>
      <c r="I1231" s="8"/>
      <c r="J1231" s="2">
        <f t="shared" si="237"/>
        <v>0.43360433604336046</v>
      </c>
      <c r="K1231" s="2">
        <f t="shared" si="238"/>
        <v>0.43739837398373982</v>
      </c>
      <c r="L1231" s="2">
        <f t="shared" si="239"/>
        <v>0.11761517615176152</v>
      </c>
      <c r="M1231" s="2">
        <f t="shared" si="240"/>
        <v>1.1382113821138198E-2</v>
      </c>
      <c r="N1231" s="1">
        <v>800</v>
      </c>
      <c r="O1231" s="1">
        <v>807</v>
      </c>
      <c r="P1231" s="1">
        <v>217</v>
      </c>
      <c r="Q1231" s="1"/>
      <c r="R1231" s="1">
        <v>11</v>
      </c>
      <c r="S1231" s="68">
        <v>10</v>
      </c>
      <c r="T1231" s="1"/>
      <c r="U1231" s="1"/>
      <c r="V1231" s="1"/>
      <c r="W1231" s="1"/>
      <c r="X1231" s="1"/>
      <c r="Y1231" s="1"/>
      <c r="Z1231" s="1"/>
      <c r="AA1231" s="1"/>
      <c r="AB1231" s="1"/>
      <c r="AG1231" t="str">
        <f t="shared" si="242"/>
        <v>Rindge</v>
      </c>
      <c r="AH1231" t="s">
        <v>228</v>
      </c>
      <c r="AI1231">
        <v>2</v>
      </c>
      <c r="AJ1231" s="7"/>
      <c r="AK1231" s="130">
        <v>33</v>
      </c>
      <c r="AL1231" s="131">
        <v>5</v>
      </c>
      <c r="AM1231" s="131">
        <v>70</v>
      </c>
      <c r="AN1231" s="133">
        <v>64580</v>
      </c>
      <c r="AO1231">
        <f t="shared" si="233"/>
        <v>33005</v>
      </c>
      <c r="AP1231" t="s">
        <v>1579</v>
      </c>
    </row>
    <row r="1232" spans="1:42" hidden="1" outlineLevel="1" x14ac:dyDescent="0.2">
      <c r="A1232" t="s">
        <v>2374</v>
      </c>
      <c r="B1232" s="10" t="s">
        <v>437</v>
      </c>
      <c r="C1232" s="1">
        <f t="shared" si="241"/>
        <v>10355</v>
      </c>
      <c r="D1232" s="7">
        <f t="shared" si="234"/>
        <v>1</v>
      </c>
      <c r="E1232" s="7">
        <f t="shared" si="235"/>
        <v>2</v>
      </c>
      <c r="F1232" s="7">
        <f t="shared" si="236"/>
        <v>3</v>
      </c>
      <c r="G1232" s="1">
        <f t="shared" si="243"/>
        <v>1839</v>
      </c>
      <c r="H1232" s="2">
        <f t="shared" si="244"/>
        <v>0.17759536455818445</v>
      </c>
      <c r="I1232" s="8"/>
      <c r="J1232" s="2">
        <f t="shared" si="237"/>
        <v>0.53008208594881701</v>
      </c>
      <c r="K1232" s="2">
        <f t="shared" si="238"/>
        <v>0.35248672139063253</v>
      </c>
      <c r="L1232" s="2">
        <f t="shared" si="239"/>
        <v>0.10700144857556736</v>
      </c>
      <c r="M1232" s="2">
        <f t="shared" si="240"/>
        <v>1.0429744084983109E-2</v>
      </c>
      <c r="N1232" s="1">
        <v>5489</v>
      </c>
      <c r="O1232" s="1">
        <v>3650</v>
      </c>
      <c r="P1232" s="1">
        <v>1108</v>
      </c>
      <c r="R1232">
        <v>73</v>
      </c>
      <c r="S1232" s="10">
        <v>35</v>
      </c>
      <c r="U1232" s="1"/>
      <c r="V1232" s="1"/>
      <c r="W1232" s="1"/>
      <c r="X1232" s="1"/>
      <c r="Y1232" s="1"/>
      <c r="Z1232" s="1"/>
      <c r="AA1232" s="1"/>
      <c r="AB1232" s="1"/>
      <c r="AG1232" t="str">
        <f t="shared" si="242"/>
        <v>Rochester</v>
      </c>
      <c r="AH1232" t="s">
        <v>2501</v>
      </c>
      <c r="AI1232">
        <v>1</v>
      </c>
      <c r="AJ1232" s="7"/>
      <c r="AK1232" s="130">
        <v>33</v>
      </c>
      <c r="AL1232" s="131">
        <v>17</v>
      </c>
      <c r="AM1232" s="131">
        <v>50</v>
      </c>
      <c r="AN1232" s="133">
        <v>65140</v>
      </c>
      <c r="AO1232">
        <f t="shared" si="233"/>
        <v>33017</v>
      </c>
      <c r="AP1232" t="s">
        <v>2331</v>
      </c>
    </row>
    <row r="1233" spans="1:42" hidden="1" outlineLevel="1" x14ac:dyDescent="0.2">
      <c r="A1233" t="s">
        <v>2090</v>
      </c>
      <c r="B1233" s="10" t="s">
        <v>437</v>
      </c>
      <c r="C1233" s="1">
        <f t="shared" si="241"/>
        <v>1244</v>
      </c>
      <c r="D1233" s="7">
        <f t="shared" si="234"/>
        <v>1</v>
      </c>
      <c r="E1233" s="7">
        <f t="shared" si="235"/>
        <v>2</v>
      </c>
      <c r="F1233" s="7">
        <f t="shared" si="236"/>
        <v>3</v>
      </c>
      <c r="G1233" s="1">
        <f t="shared" si="243"/>
        <v>236</v>
      </c>
      <c r="H1233" s="2">
        <f t="shared" si="244"/>
        <v>0.18971061093247588</v>
      </c>
      <c r="I1233" s="8"/>
      <c r="J1233" s="2">
        <f t="shared" si="237"/>
        <v>0.53938906752411575</v>
      </c>
      <c r="K1233" s="2">
        <f t="shared" si="238"/>
        <v>0.34967845659163987</v>
      </c>
      <c r="L1233" s="2">
        <f t="shared" si="239"/>
        <v>0.1045016077170418</v>
      </c>
      <c r="M1233" s="2">
        <f t="shared" si="240"/>
        <v>6.4308681672025775E-3</v>
      </c>
      <c r="N1233" s="1">
        <v>671</v>
      </c>
      <c r="O1233" s="1">
        <v>435</v>
      </c>
      <c r="P1233" s="1">
        <v>130</v>
      </c>
      <c r="R1233">
        <v>5</v>
      </c>
      <c r="S1233" s="10">
        <v>3</v>
      </c>
      <c r="U1233" s="1"/>
      <c r="V1233" s="1"/>
      <c r="W1233" s="1"/>
      <c r="X1233" s="1"/>
      <c r="Y1233" s="1"/>
      <c r="Z1233" s="1"/>
      <c r="AA1233" s="1"/>
      <c r="AB1233" s="1"/>
      <c r="AG1233" t="str">
        <f t="shared" si="242"/>
        <v>Rollinsford</v>
      </c>
      <c r="AH1233" t="s">
        <v>2501</v>
      </c>
      <c r="AI1233">
        <v>1</v>
      </c>
      <c r="AJ1233" s="7"/>
      <c r="AK1233" s="130">
        <v>33</v>
      </c>
      <c r="AL1233" s="131">
        <v>17</v>
      </c>
      <c r="AM1233" s="131">
        <v>55</v>
      </c>
      <c r="AN1233" s="133">
        <v>65540</v>
      </c>
      <c r="AO1233">
        <f t="shared" si="233"/>
        <v>33017</v>
      </c>
      <c r="AP1233" t="s">
        <v>1579</v>
      </c>
    </row>
    <row r="1234" spans="1:42" hidden="1" outlineLevel="1" x14ac:dyDescent="0.2">
      <c r="A1234" t="s">
        <v>2415</v>
      </c>
      <c r="B1234" s="10" t="s">
        <v>437</v>
      </c>
      <c r="C1234" s="1">
        <f t="shared" si="241"/>
        <v>111</v>
      </c>
      <c r="D1234" s="7">
        <f t="shared" si="234"/>
        <v>1</v>
      </c>
      <c r="E1234" s="7">
        <f t="shared" si="235"/>
        <v>2</v>
      </c>
      <c r="F1234" s="7">
        <f t="shared" si="236"/>
        <v>3</v>
      </c>
      <c r="G1234" s="1">
        <f t="shared" si="243"/>
        <v>37</v>
      </c>
      <c r="H1234" s="2">
        <f t="shared" si="244"/>
        <v>0.33333333333333331</v>
      </c>
      <c r="I1234" s="8"/>
      <c r="J1234" s="2">
        <f t="shared" si="237"/>
        <v>0.56756756756756754</v>
      </c>
      <c r="K1234" s="2">
        <f t="shared" si="238"/>
        <v>0.23423423423423423</v>
      </c>
      <c r="L1234" s="2">
        <f t="shared" si="239"/>
        <v>0.1981981981981982</v>
      </c>
      <c r="M1234" s="2">
        <f t="shared" si="240"/>
        <v>2.7755575615628914E-17</v>
      </c>
      <c r="N1234" s="1">
        <v>63</v>
      </c>
      <c r="O1234" s="1">
        <v>26</v>
      </c>
      <c r="P1234" s="1">
        <v>22</v>
      </c>
      <c r="Q1234" s="1"/>
      <c r="R1234" s="1">
        <v>0</v>
      </c>
      <c r="S1234" s="68">
        <v>0</v>
      </c>
      <c r="T1234" s="1"/>
      <c r="U1234" s="1"/>
      <c r="V1234" s="1"/>
      <c r="W1234" s="1"/>
      <c r="X1234" s="1"/>
      <c r="Y1234" s="1"/>
      <c r="Z1234" s="1"/>
      <c r="AA1234" s="1"/>
      <c r="AB1234" s="1"/>
      <c r="AG1234" t="str">
        <f t="shared" si="242"/>
        <v>Roxbury</v>
      </c>
      <c r="AH1234" t="s">
        <v>228</v>
      </c>
      <c r="AI1234">
        <v>2</v>
      </c>
      <c r="AJ1234" s="7"/>
      <c r="AK1234" s="130">
        <v>33</v>
      </c>
      <c r="AL1234" s="131">
        <v>5</v>
      </c>
      <c r="AM1234" s="131">
        <v>75</v>
      </c>
      <c r="AN1234" s="133">
        <v>65700</v>
      </c>
      <c r="AO1234">
        <f t="shared" si="233"/>
        <v>33005</v>
      </c>
      <c r="AP1234" t="s">
        <v>1579</v>
      </c>
    </row>
    <row r="1235" spans="1:42" hidden="1" outlineLevel="1" x14ac:dyDescent="0.2">
      <c r="A1235" t="s">
        <v>2366</v>
      </c>
      <c r="B1235" s="10" t="s">
        <v>437</v>
      </c>
      <c r="C1235" s="1">
        <f t="shared" si="241"/>
        <v>698</v>
      </c>
      <c r="D1235" s="7">
        <f t="shared" si="234"/>
        <v>2</v>
      </c>
      <c r="E1235" s="7">
        <f t="shared" si="235"/>
        <v>1</v>
      </c>
      <c r="F1235" s="7">
        <f t="shared" si="236"/>
        <v>3</v>
      </c>
      <c r="G1235" s="1">
        <f t="shared" si="243"/>
        <v>142</v>
      </c>
      <c r="H1235" s="2">
        <f t="shared" si="244"/>
        <v>0.20343839541547279</v>
      </c>
      <c r="I1235" s="8"/>
      <c r="J1235" s="2">
        <f t="shared" si="237"/>
        <v>0.34097421203438394</v>
      </c>
      <c r="K1235" s="2">
        <f t="shared" si="238"/>
        <v>0.54441260744985676</v>
      </c>
      <c r="L1235" s="2">
        <f t="shared" si="239"/>
        <v>0.10171919770773639</v>
      </c>
      <c r="M1235" s="2">
        <f t="shared" si="240"/>
        <v>1.2893982808022911E-2</v>
      </c>
      <c r="N1235" s="1">
        <v>238</v>
      </c>
      <c r="O1235" s="1">
        <v>380</v>
      </c>
      <c r="P1235" s="1">
        <v>71</v>
      </c>
      <c r="Q1235" s="1"/>
      <c r="R1235" s="1">
        <v>5</v>
      </c>
      <c r="S1235" s="68">
        <v>4</v>
      </c>
      <c r="T1235" s="1"/>
      <c r="U1235" s="1"/>
      <c r="V1235" s="1"/>
      <c r="W1235" s="1"/>
      <c r="X1235" s="1"/>
      <c r="Y1235" s="1"/>
      <c r="Z1235" s="1"/>
      <c r="AA1235" s="1"/>
      <c r="AB1235" s="1"/>
      <c r="AG1235" t="str">
        <f t="shared" si="242"/>
        <v>Rumney</v>
      </c>
      <c r="AH1235" t="s">
        <v>2168</v>
      </c>
      <c r="AI1235">
        <v>2</v>
      </c>
      <c r="AJ1235" s="7"/>
      <c r="AK1235" s="130">
        <v>33</v>
      </c>
      <c r="AL1235" s="131">
        <v>9</v>
      </c>
      <c r="AM1235" s="131">
        <v>165</v>
      </c>
      <c r="AN1235" s="133">
        <v>65940</v>
      </c>
      <c r="AO1235">
        <f t="shared" si="233"/>
        <v>33009</v>
      </c>
      <c r="AP1235" t="s">
        <v>1579</v>
      </c>
    </row>
    <row r="1236" spans="1:42" hidden="1" outlineLevel="1" x14ac:dyDescent="0.2">
      <c r="A1236" t="s">
        <v>2367</v>
      </c>
      <c r="B1236" s="10" t="s">
        <v>437</v>
      </c>
      <c r="C1236" s="1">
        <f t="shared" si="241"/>
        <v>3007</v>
      </c>
      <c r="D1236" s="7">
        <f t="shared" si="234"/>
        <v>1</v>
      </c>
      <c r="E1236" s="7">
        <f t="shared" si="235"/>
        <v>2</v>
      </c>
      <c r="F1236" s="7">
        <f t="shared" si="236"/>
        <v>3</v>
      </c>
      <c r="G1236" s="1">
        <f t="shared" si="243"/>
        <v>35</v>
      </c>
      <c r="H1236" s="2">
        <f t="shared" si="244"/>
        <v>1.1639507815098104E-2</v>
      </c>
      <c r="I1236" s="8"/>
      <c r="J1236" s="2">
        <f t="shared" si="237"/>
        <v>0.46724309943465248</v>
      </c>
      <c r="K1236" s="2">
        <f t="shared" si="238"/>
        <v>0.45560359161955438</v>
      </c>
      <c r="L1236" s="2">
        <f t="shared" si="239"/>
        <v>6.5181243764549382E-2</v>
      </c>
      <c r="M1236" s="2">
        <f t="shared" si="240"/>
        <v>1.197206518124376E-2</v>
      </c>
      <c r="N1236" s="1">
        <v>1405</v>
      </c>
      <c r="O1236" s="1">
        <v>1370</v>
      </c>
      <c r="P1236" s="1">
        <v>196</v>
      </c>
      <c r="R1236">
        <v>29</v>
      </c>
      <c r="S1236" s="10">
        <v>7</v>
      </c>
      <c r="U1236" s="1"/>
      <c r="V1236" s="1"/>
      <c r="W1236" s="1"/>
      <c r="X1236" s="1"/>
      <c r="Y1236" s="1"/>
      <c r="Z1236" s="1"/>
      <c r="AA1236" s="1"/>
      <c r="AB1236" s="1"/>
      <c r="AG1236" t="str">
        <f t="shared" si="242"/>
        <v>Rye</v>
      </c>
      <c r="AH1236" t="s">
        <v>1912</v>
      </c>
      <c r="AI1236">
        <v>1</v>
      </c>
      <c r="AJ1236" s="7"/>
      <c r="AK1236" s="130">
        <v>33</v>
      </c>
      <c r="AL1236" s="131">
        <v>15</v>
      </c>
      <c r="AM1236" s="131">
        <v>155</v>
      </c>
      <c r="AN1236" s="133">
        <v>66180</v>
      </c>
      <c r="AO1236">
        <f t="shared" si="233"/>
        <v>33015</v>
      </c>
      <c r="AP1236" t="s">
        <v>1579</v>
      </c>
    </row>
    <row r="1237" spans="1:42" hidden="1" outlineLevel="1" x14ac:dyDescent="0.2">
      <c r="A1237" t="s">
        <v>289</v>
      </c>
      <c r="B1237" s="10" t="s">
        <v>437</v>
      </c>
      <c r="C1237" s="1">
        <f t="shared" si="241"/>
        <v>10762</v>
      </c>
      <c r="D1237" s="7">
        <f t="shared" si="234"/>
        <v>1</v>
      </c>
      <c r="E1237" s="7">
        <f t="shared" si="235"/>
        <v>2</v>
      </c>
      <c r="F1237" s="7">
        <f t="shared" si="236"/>
        <v>3</v>
      </c>
      <c r="G1237" s="1">
        <f t="shared" si="243"/>
        <v>907</v>
      </c>
      <c r="H1237" s="2">
        <f t="shared" si="244"/>
        <v>8.4278015238803197E-2</v>
      </c>
      <c r="I1237" s="8"/>
      <c r="J1237" s="2">
        <f t="shared" si="237"/>
        <v>0.47983646162423343</v>
      </c>
      <c r="K1237" s="2">
        <f t="shared" si="238"/>
        <v>0.3955584463854302</v>
      </c>
      <c r="L1237" s="2">
        <f t="shared" si="239"/>
        <v>0.11531313882178033</v>
      </c>
      <c r="M1237" s="2">
        <f t="shared" si="240"/>
        <v>9.2919531685560358E-3</v>
      </c>
      <c r="N1237" s="1">
        <v>5164</v>
      </c>
      <c r="O1237" s="1">
        <v>4257</v>
      </c>
      <c r="P1237" s="1">
        <v>1241</v>
      </c>
      <c r="R1237">
        <v>75</v>
      </c>
      <c r="S1237" s="10">
        <v>25</v>
      </c>
      <c r="U1237" s="1"/>
      <c r="V1237" s="1"/>
      <c r="W1237" s="1"/>
      <c r="X1237" s="1"/>
      <c r="Y1237" s="1"/>
      <c r="Z1237" s="1"/>
      <c r="AA1237" s="1"/>
      <c r="AB1237" s="1"/>
      <c r="AG1237" t="str">
        <f t="shared" si="242"/>
        <v>Salem</v>
      </c>
      <c r="AH1237" t="s">
        <v>1912</v>
      </c>
      <c r="AI1237">
        <v>2</v>
      </c>
      <c r="AJ1237" s="7"/>
      <c r="AK1237" s="130">
        <v>33</v>
      </c>
      <c r="AL1237" s="131">
        <v>15</v>
      </c>
      <c r="AM1237" s="131">
        <v>160</v>
      </c>
      <c r="AN1237" s="133">
        <v>66660</v>
      </c>
      <c r="AO1237">
        <f t="shared" ref="AO1237:AO1285" si="245">AK1237*1000+AL1237</f>
        <v>33015</v>
      </c>
      <c r="AP1237" t="s">
        <v>1579</v>
      </c>
    </row>
    <row r="1238" spans="1:42" hidden="1" outlineLevel="1" x14ac:dyDescent="0.2">
      <c r="A1238" t="s">
        <v>2208</v>
      </c>
      <c r="B1238" s="10" t="s">
        <v>437</v>
      </c>
      <c r="C1238" s="1">
        <f t="shared" si="241"/>
        <v>538</v>
      </c>
      <c r="D1238" s="7">
        <f t="shared" si="234"/>
        <v>1</v>
      </c>
      <c r="E1238" s="7">
        <f t="shared" si="235"/>
        <v>2</v>
      </c>
      <c r="F1238" s="7">
        <f t="shared" si="236"/>
        <v>3</v>
      </c>
      <c r="G1238" s="1">
        <f t="shared" si="243"/>
        <v>59</v>
      </c>
      <c r="H1238" s="2">
        <f t="shared" si="244"/>
        <v>0.10966542750929369</v>
      </c>
      <c r="I1238" s="8"/>
      <c r="J1238" s="2">
        <f t="shared" si="237"/>
        <v>0.4795539033457249</v>
      </c>
      <c r="K1238" s="2">
        <f t="shared" si="238"/>
        <v>0.36988847583643125</v>
      </c>
      <c r="L1238" s="2">
        <f t="shared" si="239"/>
        <v>0.13754646840148699</v>
      </c>
      <c r="M1238" s="2">
        <f t="shared" si="240"/>
        <v>1.3011152416356864E-2</v>
      </c>
      <c r="N1238" s="1">
        <v>258</v>
      </c>
      <c r="O1238" s="1">
        <v>199</v>
      </c>
      <c r="P1238" s="1">
        <v>74</v>
      </c>
      <c r="Q1238" s="1"/>
      <c r="R1238" s="1">
        <v>7</v>
      </c>
      <c r="S1238" s="68">
        <v>0</v>
      </c>
      <c r="T1238" s="1"/>
      <c r="U1238" s="1"/>
      <c r="V1238" s="1"/>
      <c r="W1238" s="1"/>
      <c r="X1238" s="1"/>
      <c r="Y1238" s="1"/>
      <c r="Z1238" s="1"/>
      <c r="AA1238" s="1"/>
      <c r="AB1238" s="1"/>
      <c r="AG1238" t="str">
        <f t="shared" si="242"/>
        <v>Salisbury</v>
      </c>
      <c r="AH1238" t="s">
        <v>3028</v>
      </c>
      <c r="AI1238">
        <v>2</v>
      </c>
      <c r="AJ1238" s="7"/>
      <c r="AK1238" s="130">
        <v>33</v>
      </c>
      <c r="AL1238" s="131">
        <v>13</v>
      </c>
      <c r="AM1238" s="131">
        <v>115</v>
      </c>
      <c r="AN1238" s="133">
        <v>66980</v>
      </c>
      <c r="AO1238">
        <f t="shared" si="245"/>
        <v>33013</v>
      </c>
      <c r="AP1238" t="s">
        <v>1579</v>
      </c>
    </row>
    <row r="1239" spans="1:42" hidden="1" outlineLevel="1" x14ac:dyDescent="0.2">
      <c r="A1239" t="s">
        <v>2368</v>
      </c>
      <c r="B1239" s="10" t="s">
        <v>437</v>
      </c>
      <c r="C1239" s="1">
        <f t="shared" si="241"/>
        <v>1256</v>
      </c>
      <c r="D1239" s="7">
        <f t="shared" si="234"/>
        <v>1</v>
      </c>
      <c r="E1239" s="7">
        <f t="shared" si="235"/>
        <v>2</v>
      </c>
      <c r="F1239" s="7">
        <f t="shared" si="236"/>
        <v>3</v>
      </c>
      <c r="G1239" s="1">
        <f t="shared" si="243"/>
        <v>66</v>
      </c>
      <c r="H1239" s="2">
        <f t="shared" si="244"/>
        <v>5.2547770700636945E-2</v>
      </c>
      <c r="I1239" s="8"/>
      <c r="J1239" s="2">
        <f t="shared" si="237"/>
        <v>0.46735668789808915</v>
      </c>
      <c r="K1239" s="2">
        <f t="shared" si="238"/>
        <v>0.41480891719745222</v>
      </c>
      <c r="L1239" s="2">
        <f t="shared" si="239"/>
        <v>0.10748407643312102</v>
      </c>
      <c r="M1239" s="2">
        <f t="shared" si="240"/>
        <v>1.0350318471337605E-2</v>
      </c>
      <c r="N1239" s="1">
        <v>587</v>
      </c>
      <c r="O1239" s="1">
        <v>521</v>
      </c>
      <c r="P1239" s="1">
        <v>135</v>
      </c>
      <c r="Q1239" s="1"/>
      <c r="R1239" s="1">
        <v>10</v>
      </c>
      <c r="S1239" s="68">
        <v>3</v>
      </c>
      <c r="T1239" s="1"/>
      <c r="U1239" s="1"/>
      <c r="V1239" s="1"/>
      <c r="W1239" s="1"/>
      <c r="X1239" s="1"/>
      <c r="Y1239" s="1"/>
      <c r="Z1239" s="1"/>
      <c r="AA1239" s="1"/>
      <c r="AB1239" s="1"/>
      <c r="AG1239" t="str">
        <f t="shared" si="242"/>
        <v>Sanbornton</v>
      </c>
      <c r="AH1239" t="s">
        <v>438</v>
      </c>
      <c r="AI1239">
        <v>2</v>
      </c>
      <c r="AJ1239" s="7"/>
      <c r="AK1239" s="130">
        <v>33</v>
      </c>
      <c r="AL1239" s="131">
        <v>1</v>
      </c>
      <c r="AM1239" s="131">
        <v>50</v>
      </c>
      <c r="AN1239" s="133">
        <v>67300</v>
      </c>
      <c r="AO1239">
        <f t="shared" si="245"/>
        <v>33001</v>
      </c>
      <c r="AP1239" t="s">
        <v>1579</v>
      </c>
    </row>
    <row r="1240" spans="1:42" hidden="1" outlineLevel="1" x14ac:dyDescent="0.2">
      <c r="A1240" t="s">
        <v>516</v>
      </c>
      <c r="B1240" s="10" t="s">
        <v>437</v>
      </c>
      <c r="C1240" s="1">
        <f t="shared" si="241"/>
        <v>1909</v>
      </c>
      <c r="D1240" s="7">
        <f t="shared" si="234"/>
        <v>1</v>
      </c>
      <c r="E1240" s="7">
        <f t="shared" si="235"/>
        <v>2</v>
      </c>
      <c r="F1240" s="7">
        <f t="shared" si="236"/>
        <v>3</v>
      </c>
      <c r="G1240" s="1">
        <f t="shared" si="243"/>
        <v>118</v>
      </c>
      <c r="H1240" s="2">
        <f t="shared" si="244"/>
        <v>6.1812467260345734E-2</v>
      </c>
      <c r="I1240" s="8"/>
      <c r="J1240" s="2">
        <f t="shared" si="237"/>
        <v>0.45521215295966477</v>
      </c>
      <c r="K1240" s="2">
        <f t="shared" si="238"/>
        <v>0.39339968569931899</v>
      </c>
      <c r="L1240" s="2">
        <f t="shared" si="239"/>
        <v>0.13881613410162388</v>
      </c>
      <c r="M1240" s="2">
        <f t="shared" si="240"/>
        <v>1.2572027239392353E-2</v>
      </c>
      <c r="N1240" s="1">
        <v>869</v>
      </c>
      <c r="O1240" s="1">
        <v>751</v>
      </c>
      <c r="P1240" s="1">
        <v>265</v>
      </c>
      <c r="R1240">
        <v>22</v>
      </c>
      <c r="S1240" s="10">
        <v>2</v>
      </c>
      <c r="U1240" s="1"/>
      <c r="V1240" s="1"/>
      <c r="W1240" s="1"/>
      <c r="X1240" s="1"/>
      <c r="Y1240" s="1"/>
      <c r="Z1240" s="1"/>
      <c r="AA1240" s="1"/>
      <c r="AB1240" s="1"/>
      <c r="AG1240" t="str">
        <f t="shared" si="242"/>
        <v>Sandown</v>
      </c>
      <c r="AH1240" t="s">
        <v>1912</v>
      </c>
      <c r="AI1240">
        <v>1</v>
      </c>
      <c r="AJ1240" s="7"/>
      <c r="AK1240" s="130">
        <v>33</v>
      </c>
      <c r="AL1240" s="131">
        <v>15</v>
      </c>
      <c r="AM1240" s="131">
        <v>165</v>
      </c>
      <c r="AN1240" s="133">
        <v>67620</v>
      </c>
      <c r="AO1240">
        <f t="shared" si="245"/>
        <v>33015</v>
      </c>
      <c r="AP1240" t="s">
        <v>1579</v>
      </c>
    </row>
    <row r="1241" spans="1:42" hidden="1" outlineLevel="1" x14ac:dyDescent="0.2">
      <c r="A1241" t="s">
        <v>2098</v>
      </c>
      <c r="B1241" s="10" t="s">
        <v>437</v>
      </c>
      <c r="C1241" s="1">
        <f t="shared" si="241"/>
        <v>809</v>
      </c>
      <c r="D1241" s="7">
        <f t="shared" si="234"/>
        <v>1</v>
      </c>
      <c r="E1241" s="7">
        <f t="shared" si="235"/>
        <v>2</v>
      </c>
      <c r="F1241" s="7">
        <f t="shared" si="236"/>
        <v>3</v>
      </c>
      <c r="G1241" s="1">
        <f t="shared" si="243"/>
        <v>68</v>
      </c>
      <c r="H1241" s="2">
        <f t="shared" si="244"/>
        <v>8.4054388133498151E-2</v>
      </c>
      <c r="I1241" s="8"/>
      <c r="J1241" s="2">
        <f t="shared" si="237"/>
        <v>0.48949320148331271</v>
      </c>
      <c r="K1241" s="2">
        <f t="shared" si="238"/>
        <v>0.40543881334981458</v>
      </c>
      <c r="L1241" s="2">
        <f t="shared" si="239"/>
        <v>9.6415327564894932E-2</v>
      </c>
      <c r="M1241" s="2">
        <f t="shared" si="240"/>
        <v>8.6526576019778367E-3</v>
      </c>
      <c r="N1241" s="1">
        <v>396</v>
      </c>
      <c r="O1241" s="1">
        <v>328</v>
      </c>
      <c r="P1241" s="1">
        <v>78</v>
      </c>
      <c r="Q1241" s="1"/>
      <c r="R1241" s="1">
        <v>7</v>
      </c>
      <c r="S1241" s="68">
        <v>0</v>
      </c>
      <c r="T1241" s="1"/>
      <c r="U1241" s="1"/>
      <c r="V1241" s="1"/>
      <c r="W1241" s="1"/>
      <c r="X1241" s="1"/>
      <c r="Y1241" s="1"/>
      <c r="Z1241" s="1"/>
      <c r="AA1241" s="1"/>
      <c r="AB1241" s="1"/>
      <c r="AG1241" t="str">
        <f t="shared" si="242"/>
        <v>Sandwich</v>
      </c>
      <c r="AH1241" t="s">
        <v>2017</v>
      </c>
      <c r="AI1241">
        <v>1</v>
      </c>
      <c r="AJ1241" s="7"/>
      <c r="AK1241" s="130">
        <v>33</v>
      </c>
      <c r="AL1241" s="131">
        <v>3</v>
      </c>
      <c r="AM1241" s="131">
        <v>75</v>
      </c>
      <c r="AN1241" s="133">
        <v>67780</v>
      </c>
      <c r="AO1241">
        <f t="shared" si="245"/>
        <v>33003</v>
      </c>
      <c r="AP1241" t="s">
        <v>1579</v>
      </c>
    </row>
    <row r="1242" spans="1:42" hidden="1" outlineLevel="1" x14ac:dyDescent="0.2">
      <c r="A1242" t="s">
        <v>2088</v>
      </c>
      <c r="B1242" s="10" t="s">
        <v>437</v>
      </c>
      <c r="C1242" s="1">
        <f t="shared" si="241"/>
        <v>2885</v>
      </c>
      <c r="D1242" s="7">
        <f t="shared" si="234"/>
        <v>1</v>
      </c>
      <c r="E1242" s="7">
        <f t="shared" si="235"/>
        <v>2</v>
      </c>
      <c r="F1242" s="7">
        <f t="shared" si="236"/>
        <v>3</v>
      </c>
      <c r="G1242" s="1">
        <f t="shared" si="243"/>
        <v>397</v>
      </c>
      <c r="H1242" s="2">
        <f t="shared" si="244"/>
        <v>0.13760831889081457</v>
      </c>
      <c r="I1242" s="8"/>
      <c r="J1242" s="2">
        <f t="shared" si="237"/>
        <v>0.49428076256499132</v>
      </c>
      <c r="K1242" s="2">
        <f t="shared" si="238"/>
        <v>0.35667244367417678</v>
      </c>
      <c r="L1242" s="2">
        <f t="shared" si="239"/>
        <v>0.14072790294627383</v>
      </c>
      <c r="M1242" s="2">
        <f t="shared" si="240"/>
        <v>8.3188908145580831E-3</v>
      </c>
      <c r="N1242" s="1">
        <v>1426</v>
      </c>
      <c r="O1242" s="1">
        <v>1029</v>
      </c>
      <c r="P1242" s="1">
        <v>406</v>
      </c>
      <c r="R1242">
        <v>15</v>
      </c>
      <c r="S1242" s="10">
        <v>9</v>
      </c>
      <c r="U1242" s="1"/>
      <c r="V1242" s="1"/>
      <c r="W1242" s="1"/>
      <c r="X1242" s="1"/>
      <c r="Y1242" s="1"/>
      <c r="Z1242" s="1"/>
      <c r="AA1242" s="1"/>
      <c r="AB1242" s="1"/>
      <c r="AG1242" t="str">
        <f t="shared" si="242"/>
        <v>Seabrook</v>
      </c>
      <c r="AH1242" t="s">
        <v>1912</v>
      </c>
      <c r="AI1242">
        <v>1</v>
      </c>
      <c r="AJ1242" s="7"/>
      <c r="AK1242" s="130">
        <v>33</v>
      </c>
      <c r="AL1242" s="131">
        <v>15</v>
      </c>
      <c r="AM1242" s="131">
        <v>170</v>
      </c>
      <c r="AN1242" s="133">
        <v>68260</v>
      </c>
      <c r="AO1242">
        <f t="shared" si="245"/>
        <v>33015</v>
      </c>
      <c r="AP1242" t="s">
        <v>1579</v>
      </c>
    </row>
    <row r="1243" spans="1:42" hidden="1" outlineLevel="1" x14ac:dyDescent="0.2">
      <c r="A1243" t="s">
        <v>2594</v>
      </c>
      <c r="B1243" s="10" t="s">
        <v>437</v>
      </c>
      <c r="C1243" s="1">
        <f t="shared" si="241"/>
        <v>172</v>
      </c>
      <c r="D1243" s="7">
        <f t="shared" ref="D1243:D1304" si="246">RANK(N1243,(N1243:AE1243))</f>
        <v>1</v>
      </c>
      <c r="E1243" s="7">
        <f t="shared" ref="E1243:E1304" si="247">RANK(O1243,(N1243:AE1243))</f>
        <v>2</v>
      </c>
      <c r="F1243" s="7">
        <f t="shared" ref="F1243:F1304" si="248">RANK(P1243,(N1243:AE1243))</f>
        <v>3</v>
      </c>
      <c r="G1243" s="1">
        <f t="shared" si="243"/>
        <v>6</v>
      </c>
      <c r="H1243" s="2">
        <f t="shared" si="244"/>
        <v>3.4883720930232558E-2</v>
      </c>
      <c r="I1243" s="8"/>
      <c r="J1243" s="2">
        <f t="shared" si="237"/>
        <v>0.47674418604651164</v>
      </c>
      <c r="K1243" s="2">
        <f t="shared" si="238"/>
        <v>0.44186046511627908</v>
      </c>
      <c r="L1243" s="2">
        <f t="shared" si="239"/>
        <v>5.8139534883720929E-2</v>
      </c>
      <c r="M1243" s="2">
        <f t="shared" si="240"/>
        <v>2.3255813953488406E-2</v>
      </c>
      <c r="N1243" s="1">
        <v>82</v>
      </c>
      <c r="O1243" s="1">
        <v>76</v>
      </c>
      <c r="P1243" s="1">
        <v>10</v>
      </c>
      <c r="Q1243" s="1"/>
      <c r="R1243" s="1">
        <v>4</v>
      </c>
      <c r="S1243" s="68">
        <v>0</v>
      </c>
      <c r="T1243" s="1"/>
      <c r="U1243" s="1"/>
      <c r="V1243" s="1"/>
      <c r="W1243" s="1"/>
      <c r="X1243" s="1"/>
      <c r="Y1243" s="1"/>
      <c r="Z1243" s="1"/>
      <c r="AA1243" s="1"/>
      <c r="AB1243" s="1"/>
      <c r="AG1243" t="str">
        <f t="shared" si="242"/>
        <v>Sharon</v>
      </c>
      <c r="AH1243" t="s">
        <v>2470</v>
      </c>
      <c r="AI1243">
        <v>2</v>
      </c>
      <c r="AJ1243" s="7"/>
      <c r="AK1243" s="130">
        <v>33</v>
      </c>
      <c r="AL1243" s="131">
        <v>11</v>
      </c>
      <c r="AM1243" s="131">
        <v>135</v>
      </c>
      <c r="AN1243" s="133">
        <v>68820</v>
      </c>
      <c r="AO1243">
        <f t="shared" si="245"/>
        <v>33011</v>
      </c>
      <c r="AP1243" t="s">
        <v>1579</v>
      </c>
    </row>
    <row r="1244" spans="1:42" hidden="1" outlineLevel="1" x14ac:dyDescent="0.2">
      <c r="A1244" t="s">
        <v>2842</v>
      </c>
      <c r="B1244" s="10" t="s">
        <v>437</v>
      </c>
      <c r="C1244" s="1">
        <f t="shared" si="241"/>
        <v>199</v>
      </c>
      <c r="D1244" s="7">
        <f t="shared" si="246"/>
        <v>1</v>
      </c>
      <c r="E1244" s="7">
        <f t="shared" si="247"/>
        <v>2</v>
      </c>
      <c r="F1244" s="7">
        <f t="shared" si="248"/>
        <v>3</v>
      </c>
      <c r="G1244" s="1">
        <f t="shared" si="243"/>
        <v>13</v>
      </c>
      <c r="H1244" s="2">
        <f t="shared" si="244"/>
        <v>6.5326633165829151E-2</v>
      </c>
      <c r="I1244" s="8"/>
      <c r="J1244" s="2">
        <f t="shared" si="237"/>
        <v>0.47236180904522612</v>
      </c>
      <c r="K1244" s="2">
        <f t="shared" si="238"/>
        <v>0.40703517587939697</v>
      </c>
      <c r="L1244" s="2">
        <f t="shared" si="239"/>
        <v>0.11557788944723618</v>
      </c>
      <c r="M1244" s="2">
        <f t="shared" si="240"/>
        <v>5.0251256281406698E-3</v>
      </c>
      <c r="N1244" s="1">
        <v>94</v>
      </c>
      <c r="O1244" s="1">
        <v>81</v>
      </c>
      <c r="P1244" s="1">
        <v>23</v>
      </c>
      <c r="Q1244" s="1"/>
      <c r="R1244" s="1">
        <v>0</v>
      </c>
      <c r="S1244" s="68">
        <v>1</v>
      </c>
      <c r="T1244" s="1"/>
      <c r="U1244" s="1"/>
      <c r="V1244" s="1"/>
      <c r="W1244" s="1"/>
      <c r="X1244" s="1"/>
      <c r="Y1244" s="1"/>
      <c r="Z1244" s="1"/>
      <c r="AA1244" s="1"/>
      <c r="AB1244" s="1"/>
      <c r="AG1244" t="str">
        <f t="shared" si="242"/>
        <v>Shelburne</v>
      </c>
      <c r="AH1244" t="s">
        <v>2167</v>
      </c>
      <c r="AI1244">
        <v>2</v>
      </c>
      <c r="AJ1244" s="7"/>
      <c r="AK1244" s="130">
        <v>33</v>
      </c>
      <c r="AL1244" s="131">
        <v>7</v>
      </c>
      <c r="AM1244" s="131">
        <v>180</v>
      </c>
      <c r="AN1244" s="133">
        <v>68980</v>
      </c>
      <c r="AO1244">
        <f t="shared" si="245"/>
        <v>33007</v>
      </c>
      <c r="AP1244" t="s">
        <v>1579</v>
      </c>
    </row>
    <row r="1245" spans="1:42" hidden="1" outlineLevel="1" x14ac:dyDescent="0.2">
      <c r="A1245" t="s">
        <v>1776</v>
      </c>
      <c r="B1245" s="10" t="s">
        <v>437</v>
      </c>
      <c r="C1245" s="1">
        <f t="shared" si="241"/>
        <v>4281</v>
      </c>
      <c r="D1245" s="7">
        <f t="shared" si="246"/>
        <v>1</v>
      </c>
      <c r="E1245" s="7">
        <f t="shared" si="247"/>
        <v>2</v>
      </c>
      <c r="F1245" s="7">
        <f t="shared" si="248"/>
        <v>3</v>
      </c>
      <c r="G1245" s="1">
        <f t="shared" si="243"/>
        <v>1200</v>
      </c>
      <c r="H1245" s="2">
        <f t="shared" si="244"/>
        <v>0.28030833917309039</v>
      </c>
      <c r="I1245" s="8"/>
      <c r="J1245" s="2">
        <f t="shared" si="237"/>
        <v>0.58794674141555714</v>
      </c>
      <c r="K1245" s="2">
        <f t="shared" si="238"/>
        <v>0.30763840224246669</v>
      </c>
      <c r="L1245" s="2">
        <f t="shared" si="239"/>
        <v>9.5538425601494975E-2</v>
      </c>
      <c r="M1245" s="2">
        <f t="shared" si="240"/>
        <v>8.8764307404811948E-3</v>
      </c>
      <c r="N1245" s="1">
        <v>2517</v>
      </c>
      <c r="O1245" s="1">
        <v>1317</v>
      </c>
      <c r="P1245" s="1">
        <v>409</v>
      </c>
      <c r="R1245">
        <v>22</v>
      </c>
      <c r="S1245" s="10">
        <v>16</v>
      </c>
      <c r="U1245" s="1"/>
      <c r="V1245" s="1"/>
      <c r="W1245" s="1"/>
      <c r="X1245" s="1"/>
      <c r="Y1245" s="1"/>
      <c r="Z1245" s="1"/>
      <c r="AA1245" s="1"/>
      <c r="AB1245" s="1"/>
      <c r="AG1245" t="str">
        <f t="shared" si="242"/>
        <v>Somersworth</v>
      </c>
      <c r="AH1245" t="s">
        <v>2501</v>
      </c>
      <c r="AI1245">
        <v>1</v>
      </c>
      <c r="AJ1245" s="7"/>
      <c r="AK1245" s="130">
        <v>33</v>
      </c>
      <c r="AL1245" s="131">
        <v>17</v>
      </c>
      <c r="AM1245" s="131">
        <v>60</v>
      </c>
      <c r="AN1245" s="133">
        <v>69940</v>
      </c>
      <c r="AO1245">
        <f t="shared" si="245"/>
        <v>33017</v>
      </c>
      <c r="AP1245" t="s">
        <v>2331</v>
      </c>
    </row>
    <row r="1246" spans="1:42" hidden="1" outlineLevel="1" x14ac:dyDescent="0.2">
      <c r="A1246" t="s">
        <v>2975</v>
      </c>
      <c r="B1246" s="10" t="s">
        <v>437</v>
      </c>
      <c r="C1246" s="1">
        <f t="shared" si="241"/>
        <v>440</v>
      </c>
      <c r="D1246" s="7">
        <f t="shared" si="246"/>
        <v>1</v>
      </c>
      <c r="E1246" s="7">
        <f t="shared" si="247"/>
        <v>2</v>
      </c>
      <c r="F1246" s="7">
        <f t="shared" si="248"/>
        <v>3</v>
      </c>
      <c r="G1246" s="1">
        <f t="shared" si="243"/>
        <v>9</v>
      </c>
      <c r="H1246" s="2">
        <f t="shared" si="244"/>
        <v>2.0454545454545454E-2</v>
      </c>
      <c r="I1246" s="8"/>
      <c r="J1246" s="2">
        <f t="shared" si="237"/>
        <v>0.44318181818181818</v>
      </c>
      <c r="K1246" s="2">
        <f t="shared" si="238"/>
        <v>0.42272727272727273</v>
      </c>
      <c r="L1246" s="2">
        <f t="shared" si="239"/>
        <v>0.12272727272727273</v>
      </c>
      <c r="M1246" s="2">
        <f t="shared" si="240"/>
        <v>1.1363636363636423E-2</v>
      </c>
      <c r="N1246" s="1">
        <v>195</v>
      </c>
      <c r="O1246" s="1">
        <v>186</v>
      </c>
      <c r="P1246" s="1">
        <v>54</v>
      </c>
      <c r="R1246">
        <v>5</v>
      </c>
      <c r="S1246" s="10">
        <v>0</v>
      </c>
      <c r="U1246" s="1"/>
      <c r="V1246" s="1"/>
      <c r="W1246" s="1"/>
      <c r="X1246" s="1"/>
      <c r="Y1246" s="1"/>
      <c r="Z1246" s="1"/>
      <c r="AA1246" s="1"/>
      <c r="AB1246" s="1"/>
      <c r="AG1246" t="str">
        <f t="shared" si="242"/>
        <v>South Hampton</v>
      </c>
      <c r="AH1246" t="s">
        <v>1912</v>
      </c>
      <c r="AI1246">
        <v>1</v>
      </c>
      <c r="AJ1246" s="7"/>
      <c r="AK1246" s="130">
        <v>33</v>
      </c>
      <c r="AL1246" s="131">
        <v>15</v>
      </c>
      <c r="AM1246" s="131">
        <v>175</v>
      </c>
      <c r="AN1246" s="133">
        <v>71140</v>
      </c>
      <c r="AO1246">
        <f t="shared" si="245"/>
        <v>33015</v>
      </c>
      <c r="AP1246" t="s">
        <v>1579</v>
      </c>
    </row>
    <row r="1247" spans="1:42" hidden="1" outlineLevel="1" x14ac:dyDescent="0.2">
      <c r="A1247" t="s">
        <v>2839</v>
      </c>
      <c r="B1247" s="10" t="s">
        <v>437</v>
      </c>
      <c r="C1247" s="1">
        <f t="shared" si="241"/>
        <v>464</v>
      </c>
      <c r="D1247" s="7">
        <f t="shared" si="246"/>
        <v>2</v>
      </c>
      <c r="E1247" s="7">
        <f t="shared" si="247"/>
        <v>1</v>
      </c>
      <c r="F1247" s="7">
        <f t="shared" si="248"/>
        <v>3</v>
      </c>
      <c r="G1247" s="1">
        <f t="shared" si="243"/>
        <v>20</v>
      </c>
      <c r="H1247" s="2">
        <f t="shared" si="244"/>
        <v>4.3103448275862072E-2</v>
      </c>
      <c r="I1247" s="8"/>
      <c r="J1247" s="2">
        <f t="shared" si="237"/>
        <v>0.41379310344827586</v>
      </c>
      <c r="K1247" s="2">
        <f t="shared" si="238"/>
        <v>0.45689655172413796</v>
      </c>
      <c r="L1247" s="2">
        <f t="shared" si="239"/>
        <v>0.10344827586206896</v>
      </c>
      <c r="M1247" s="2">
        <f t="shared" si="240"/>
        <v>2.5862068965517279E-2</v>
      </c>
      <c r="N1247" s="1">
        <v>192</v>
      </c>
      <c r="O1247" s="1">
        <v>212</v>
      </c>
      <c r="P1247" s="1">
        <v>48</v>
      </c>
      <c r="R1247">
        <v>8</v>
      </c>
      <c r="S1247" s="10">
        <v>4</v>
      </c>
      <c r="U1247" s="1"/>
      <c r="V1247" s="1"/>
      <c r="W1247" s="1"/>
      <c r="X1247" s="1"/>
      <c r="Y1247" s="1"/>
      <c r="Z1247" s="1"/>
      <c r="AA1247" s="1"/>
      <c r="AB1247" s="1"/>
      <c r="AG1247" t="str">
        <f t="shared" si="242"/>
        <v>Springfield</v>
      </c>
      <c r="AH1247" t="s">
        <v>2853</v>
      </c>
      <c r="AI1247">
        <v>2</v>
      </c>
      <c r="AJ1247" s="7"/>
      <c r="AK1247" s="130">
        <v>33</v>
      </c>
      <c r="AL1247" s="131">
        <v>19</v>
      </c>
      <c r="AM1247" s="131">
        <v>60</v>
      </c>
      <c r="AN1247" s="133">
        <v>72740</v>
      </c>
      <c r="AO1247">
        <f t="shared" si="245"/>
        <v>33019</v>
      </c>
      <c r="AP1247" t="s">
        <v>1579</v>
      </c>
    </row>
    <row r="1248" spans="1:42" hidden="1" outlineLevel="1" x14ac:dyDescent="0.2">
      <c r="A1248" t="s">
        <v>1488</v>
      </c>
      <c r="B1248" s="10" t="s">
        <v>437</v>
      </c>
      <c r="C1248" s="1">
        <f t="shared" si="241"/>
        <v>207</v>
      </c>
      <c r="D1248" s="7">
        <f t="shared" si="246"/>
        <v>1</v>
      </c>
      <c r="E1248" s="7">
        <f t="shared" si="247"/>
        <v>2</v>
      </c>
      <c r="F1248" s="7">
        <f t="shared" si="248"/>
        <v>3</v>
      </c>
      <c r="G1248" s="1">
        <f t="shared" si="243"/>
        <v>31</v>
      </c>
      <c r="H1248" s="2">
        <f t="shared" si="244"/>
        <v>0.14975845410628019</v>
      </c>
      <c r="I1248" s="8"/>
      <c r="J1248" s="2">
        <f t="shared" si="237"/>
        <v>0.49275362318840582</v>
      </c>
      <c r="K1248" s="2">
        <f t="shared" si="238"/>
        <v>0.34299516908212563</v>
      </c>
      <c r="L1248" s="2">
        <f t="shared" si="239"/>
        <v>0.15458937198067632</v>
      </c>
      <c r="M1248" s="2">
        <f t="shared" si="240"/>
        <v>9.6618357487922857E-3</v>
      </c>
      <c r="N1248" s="1">
        <v>102</v>
      </c>
      <c r="O1248" s="1">
        <v>71</v>
      </c>
      <c r="P1248" s="1">
        <v>32</v>
      </c>
      <c r="Q1248" s="1"/>
      <c r="R1248" s="1">
        <v>0</v>
      </c>
      <c r="S1248" s="68">
        <v>2</v>
      </c>
      <c r="T1248" s="1"/>
      <c r="U1248" s="1"/>
      <c r="V1248" s="1"/>
      <c r="W1248" s="1"/>
      <c r="X1248" s="1"/>
      <c r="Y1248" s="1"/>
      <c r="Z1248" s="1"/>
      <c r="AA1248" s="1"/>
      <c r="AB1248" s="1"/>
      <c r="AG1248" t="str">
        <f t="shared" si="242"/>
        <v>Stark</v>
      </c>
      <c r="AH1248" t="s">
        <v>2167</v>
      </c>
      <c r="AI1248">
        <v>2</v>
      </c>
      <c r="AJ1248" s="7"/>
      <c r="AK1248" s="130">
        <v>33</v>
      </c>
      <c r="AL1248" s="131">
        <v>7</v>
      </c>
      <c r="AM1248" s="131">
        <v>185</v>
      </c>
      <c r="AN1248" s="133">
        <v>73060</v>
      </c>
      <c r="AO1248">
        <f t="shared" si="245"/>
        <v>33007</v>
      </c>
      <c r="AP1248" t="s">
        <v>1579</v>
      </c>
    </row>
    <row r="1249" spans="1:42" hidden="1" outlineLevel="1" x14ac:dyDescent="0.2">
      <c r="A1249" t="s">
        <v>2976</v>
      </c>
      <c r="B1249" s="10" t="s">
        <v>437</v>
      </c>
      <c r="C1249" s="1">
        <f t="shared" si="241"/>
        <v>297</v>
      </c>
      <c r="D1249" s="7">
        <f t="shared" si="246"/>
        <v>1</v>
      </c>
      <c r="E1249" s="7">
        <f t="shared" si="247"/>
        <v>2</v>
      </c>
      <c r="F1249" s="7">
        <f t="shared" si="248"/>
        <v>3</v>
      </c>
      <c r="G1249" s="1">
        <f t="shared" si="243"/>
        <v>19</v>
      </c>
      <c r="H1249" s="2">
        <f t="shared" si="244"/>
        <v>6.3973063973063973E-2</v>
      </c>
      <c r="I1249" s="8"/>
      <c r="J1249" s="2">
        <f t="shared" si="237"/>
        <v>0.43097643097643096</v>
      </c>
      <c r="K1249" s="2">
        <f t="shared" si="238"/>
        <v>0.367003367003367</v>
      </c>
      <c r="L1249" s="2">
        <f t="shared" si="239"/>
        <v>0.20202020202020202</v>
      </c>
      <c r="M1249" s="2">
        <f t="shared" si="240"/>
        <v>-2.7755575615628914E-17</v>
      </c>
      <c r="N1249" s="1">
        <v>128</v>
      </c>
      <c r="O1249" s="1">
        <v>109</v>
      </c>
      <c r="P1249" s="1">
        <v>60</v>
      </c>
      <c r="Q1249" s="1"/>
      <c r="R1249" s="1">
        <v>0</v>
      </c>
      <c r="S1249" s="68">
        <v>0</v>
      </c>
      <c r="T1249" s="1"/>
      <c r="U1249" s="1"/>
      <c r="V1249" s="1"/>
      <c r="W1249" s="1"/>
      <c r="X1249" s="1"/>
      <c r="Y1249" s="1"/>
      <c r="Z1249" s="1"/>
      <c r="AA1249" s="1"/>
      <c r="AB1249" s="1"/>
      <c r="AG1249" t="str">
        <f t="shared" si="242"/>
        <v>Stewartstown</v>
      </c>
      <c r="AH1249" t="s">
        <v>2167</v>
      </c>
      <c r="AI1249">
        <v>2</v>
      </c>
      <c r="AJ1249" s="7"/>
      <c r="AK1249" s="130">
        <v>33</v>
      </c>
      <c r="AL1249" s="131">
        <v>7</v>
      </c>
      <c r="AM1249" s="131">
        <v>190</v>
      </c>
      <c r="AN1249" s="133">
        <v>73380</v>
      </c>
      <c r="AO1249">
        <f t="shared" si="245"/>
        <v>33007</v>
      </c>
      <c r="AP1249" t="s">
        <v>1579</v>
      </c>
    </row>
    <row r="1250" spans="1:42" hidden="1" outlineLevel="1" x14ac:dyDescent="0.2">
      <c r="A1250" t="s">
        <v>2197</v>
      </c>
      <c r="B1250" s="10" t="s">
        <v>437</v>
      </c>
      <c r="C1250" s="1">
        <f t="shared" si="241"/>
        <v>424</v>
      </c>
      <c r="D1250" s="7">
        <f t="shared" si="246"/>
        <v>1</v>
      </c>
      <c r="E1250" s="7">
        <f t="shared" si="247"/>
        <v>2</v>
      </c>
      <c r="F1250" s="7">
        <f t="shared" si="248"/>
        <v>3</v>
      </c>
      <c r="G1250" s="1">
        <f t="shared" si="243"/>
        <v>39</v>
      </c>
      <c r="H1250" s="2">
        <f t="shared" si="244"/>
        <v>9.1981132075471692E-2</v>
      </c>
      <c r="I1250" s="8"/>
      <c r="J1250" s="2">
        <f t="shared" si="237"/>
        <v>0.49528301886792453</v>
      </c>
      <c r="K1250" s="2">
        <f t="shared" si="238"/>
        <v>0.40330188679245282</v>
      </c>
      <c r="L1250" s="2">
        <f t="shared" si="239"/>
        <v>9.4339622641509441E-2</v>
      </c>
      <c r="M1250" s="2">
        <f t="shared" si="240"/>
        <v>7.0754716981132615E-3</v>
      </c>
      <c r="N1250" s="1">
        <v>210</v>
      </c>
      <c r="O1250" s="1">
        <v>171</v>
      </c>
      <c r="P1250" s="1">
        <v>40</v>
      </c>
      <c r="Q1250" s="1"/>
      <c r="R1250" s="1">
        <v>1</v>
      </c>
      <c r="S1250" s="68">
        <v>2</v>
      </c>
      <c r="T1250" s="1"/>
      <c r="U1250" s="1"/>
      <c r="V1250" s="1"/>
      <c r="W1250" s="1"/>
      <c r="X1250" s="1"/>
      <c r="Y1250" s="1"/>
      <c r="Z1250" s="1"/>
      <c r="AA1250" s="1"/>
      <c r="AB1250" s="1"/>
      <c r="AG1250" t="str">
        <f t="shared" si="242"/>
        <v>Stoddard</v>
      </c>
      <c r="AH1250" t="s">
        <v>228</v>
      </c>
      <c r="AI1250">
        <v>2</v>
      </c>
      <c r="AJ1250" s="7"/>
      <c r="AK1250" s="130">
        <v>33</v>
      </c>
      <c r="AL1250" s="131">
        <v>5</v>
      </c>
      <c r="AM1250" s="131">
        <v>80</v>
      </c>
      <c r="AN1250" s="133">
        <v>73700</v>
      </c>
      <c r="AO1250">
        <f t="shared" si="245"/>
        <v>33005</v>
      </c>
      <c r="AP1250" t="s">
        <v>1579</v>
      </c>
    </row>
    <row r="1251" spans="1:42" hidden="1" outlineLevel="1" x14ac:dyDescent="0.2">
      <c r="A1251" t="s">
        <v>2501</v>
      </c>
      <c r="B1251" s="10" t="s">
        <v>437</v>
      </c>
      <c r="C1251" s="1">
        <f t="shared" si="241"/>
        <v>1181</v>
      </c>
      <c r="D1251" s="7">
        <f t="shared" si="246"/>
        <v>1</v>
      </c>
      <c r="E1251" s="7">
        <f t="shared" si="247"/>
        <v>2</v>
      </c>
      <c r="F1251" s="7">
        <f t="shared" si="248"/>
        <v>3</v>
      </c>
      <c r="G1251" s="1">
        <f t="shared" si="243"/>
        <v>143</v>
      </c>
      <c r="H1251" s="2">
        <f t="shared" si="244"/>
        <v>0.12108382726502964</v>
      </c>
      <c r="I1251" s="8"/>
      <c r="J1251" s="2">
        <f t="shared" si="237"/>
        <v>0.48602878916172737</v>
      </c>
      <c r="K1251" s="2">
        <f t="shared" si="238"/>
        <v>0.36494496189669773</v>
      </c>
      <c r="L1251" s="2">
        <f t="shared" si="239"/>
        <v>0.12531752751905165</v>
      </c>
      <c r="M1251" s="2">
        <f t="shared" si="240"/>
        <v>2.3708721422523199E-2</v>
      </c>
      <c r="N1251" s="1">
        <v>574</v>
      </c>
      <c r="O1251" s="1">
        <v>431</v>
      </c>
      <c r="P1251" s="1">
        <v>148</v>
      </c>
      <c r="R1251">
        <v>22</v>
      </c>
      <c r="S1251" s="10">
        <v>6</v>
      </c>
      <c r="U1251" s="1"/>
      <c r="V1251" s="1"/>
      <c r="W1251" s="1"/>
      <c r="X1251" s="1"/>
      <c r="Y1251" s="1"/>
      <c r="Z1251" s="1"/>
      <c r="AA1251" s="1"/>
      <c r="AB1251" s="1"/>
      <c r="AG1251" t="str">
        <f t="shared" si="242"/>
        <v>Strafford</v>
      </c>
      <c r="AH1251" t="s">
        <v>2501</v>
      </c>
      <c r="AI1251">
        <v>1</v>
      </c>
      <c r="AJ1251" s="7"/>
      <c r="AK1251" s="130">
        <v>33</v>
      </c>
      <c r="AL1251" s="131">
        <v>17</v>
      </c>
      <c r="AM1251" s="131">
        <v>65</v>
      </c>
      <c r="AN1251" s="133">
        <v>73860</v>
      </c>
      <c r="AO1251">
        <f t="shared" si="245"/>
        <v>33017</v>
      </c>
      <c r="AP1251" t="s">
        <v>1579</v>
      </c>
    </row>
    <row r="1252" spans="1:42" hidden="1" outlineLevel="1" x14ac:dyDescent="0.2">
      <c r="A1252" t="s">
        <v>111</v>
      </c>
      <c r="B1252" s="10" t="s">
        <v>437</v>
      </c>
      <c r="C1252" s="1">
        <f t="shared" si="241"/>
        <v>242</v>
      </c>
      <c r="D1252" s="7">
        <f t="shared" si="246"/>
        <v>1</v>
      </c>
      <c r="E1252" s="7">
        <f t="shared" si="247"/>
        <v>2</v>
      </c>
      <c r="F1252" s="7">
        <f t="shared" si="248"/>
        <v>3</v>
      </c>
      <c r="G1252" s="1">
        <f t="shared" si="243"/>
        <v>49</v>
      </c>
      <c r="H1252" s="2">
        <f t="shared" si="244"/>
        <v>0.2024793388429752</v>
      </c>
      <c r="I1252" s="8"/>
      <c r="J1252" s="2">
        <f t="shared" si="237"/>
        <v>0.50826446280991733</v>
      </c>
      <c r="K1252" s="2">
        <f t="shared" si="238"/>
        <v>0.30578512396694213</v>
      </c>
      <c r="L1252" s="2">
        <f t="shared" si="239"/>
        <v>0.18181818181818182</v>
      </c>
      <c r="M1252" s="2">
        <f t="shared" si="240"/>
        <v>4.1322314049587194E-3</v>
      </c>
      <c r="N1252" s="1">
        <v>123</v>
      </c>
      <c r="O1252" s="1">
        <v>74</v>
      </c>
      <c r="P1252" s="1">
        <v>44</v>
      </c>
      <c r="Q1252" s="1"/>
      <c r="R1252" s="1">
        <v>1</v>
      </c>
      <c r="S1252" s="68">
        <v>0</v>
      </c>
      <c r="T1252" s="1"/>
      <c r="U1252" s="1"/>
      <c r="V1252" s="1"/>
      <c r="W1252" s="1"/>
      <c r="X1252" s="1"/>
      <c r="Y1252" s="1"/>
      <c r="Z1252" s="1"/>
      <c r="AA1252" s="1"/>
      <c r="AB1252" s="1"/>
      <c r="AG1252" t="str">
        <f t="shared" si="242"/>
        <v>Stratford</v>
      </c>
      <c r="AH1252" t="s">
        <v>2167</v>
      </c>
      <c r="AI1252">
        <v>2</v>
      </c>
      <c r="AJ1252" s="7"/>
      <c r="AK1252" s="130">
        <v>33</v>
      </c>
      <c r="AL1252" s="131">
        <v>7</v>
      </c>
      <c r="AM1252" s="131">
        <v>195</v>
      </c>
      <c r="AN1252" s="133">
        <v>74180</v>
      </c>
      <c r="AO1252">
        <f t="shared" si="245"/>
        <v>33007</v>
      </c>
      <c r="AP1252" t="s">
        <v>1579</v>
      </c>
    </row>
    <row r="1253" spans="1:42" hidden="1" outlineLevel="1" x14ac:dyDescent="0.2">
      <c r="A1253" t="s">
        <v>112</v>
      </c>
      <c r="B1253" s="10" t="s">
        <v>437</v>
      </c>
      <c r="C1253" s="1">
        <f t="shared" si="241"/>
        <v>2980</v>
      </c>
      <c r="D1253" s="7">
        <f t="shared" si="246"/>
        <v>1</v>
      </c>
      <c r="E1253" s="7">
        <f t="shared" si="247"/>
        <v>2</v>
      </c>
      <c r="F1253" s="7">
        <f t="shared" si="248"/>
        <v>3</v>
      </c>
      <c r="G1253" s="1">
        <f t="shared" si="243"/>
        <v>49</v>
      </c>
      <c r="H1253" s="2">
        <f t="shared" si="244"/>
        <v>1.6442953020134227E-2</v>
      </c>
      <c r="I1253" s="8"/>
      <c r="J1253" s="2">
        <f t="shared" ref="J1253:J1314" si="249">IF(C1253=0,"-",N1253/C1253)</f>
        <v>0.46610738255033557</v>
      </c>
      <c r="K1253" s="2">
        <f t="shared" ref="K1253:K1314" si="250">IF(C1253=0,"-",O1253/C1253)</f>
        <v>0.44966442953020136</v>
      </c>
      <c r="L1253" s="2">
        <f t="shared" ref="L1253:L1314" si="251">IF(C1253=0,"-",P1253/C1253)</f>
        <v>7.3825503355704702E-2</v>
      </c>
      <c r="M1253" s="2">
        <f t="shared" ref="M1253:M1314" si="252">IF(C1253=0,"-",(1-J1253-K1253-L1253))</f>
        <v>1.0402684563758369E-2</v>
      </c>
      <c r="N1253" s="1">
        <v>1389</v>
      </c>
      <c r="O1253" s="1">
        <v>1340</v>
      </c>
      <c r="P1253" s="1">
        <v>220</v>
      </c>
      <c r="R1253">
        <v>28</v>
      </c>
      <c r="S1253" s="10">
        <v>3</v>
      </c>
      <c r="U1253" s="1"/>
      <c r="V1253" s="1"/>
      <c r="W1253" s="1"/>
      <c r="X1253" s="1"/>
      <c r="Y1253" s="1"/>
      <c r="Z1253" s="1"/>
      <c r="AA1253" s="1"/>
      <c r="AB1253" s="1"/>
      <c r="AG1253" t="str">
        <f t="shared" si="242"/>
        <v>Stratham</v>
      </c>
      <c r="AH1253" t="s">
        <v>1912</v>
      </c>
      <c r="AI1253">
        <v>1</v>
      </c>
      <c r="AJ1253" s="7"/>
      <c r="AK1253" s="130">
        <v>33</v>
      </c>
      <c r="AL1253" s="131">
        <v>15</v>
      </c>
      <c r="AM1253" s="131">
        <v>180</v>
      </c>
      <c r="AN1253" s="133">
        <v>74340</v>
      </c>
      <c r="AO1253">
        <f t="shared" si="245"/>
        <v>33015</v>
      </c>
      <c r="AP1253" t="s">
        <v>1579</v>
      </c>
    </row>
    <row r="1254" spans="1:42" hidden="1" outlineLevel="1" x14ac:dyDescent="0.2">
      <c r="A1254" t="s">
        <v>147</v>
      </c>
      <c r="B1254" s="10" t="s">
        <v>437</v>
      </c>
      <c r="C1254" s="1">
        <f t="shared" si="241"/>
        <v>322</v>
      </c>
      <c r="D1254" s="7">
        <f t="shared" si="246"/>
        <v>2</v>
      </c>
      <c r="E1254" s="7">
        <f t="shared" si="247"/>
        <v>1</v>
      </c>
      <c r="F1254" s="7">
        <f t="shared" si="248"/>
        <v>3</v>
      </c>
      <c r="G1254" s="1">
        <f t="shared" si="243"/>
        <v>27</v>
      </c>
      <c r="H1254" s="2">
        <f t="shared" si="244"/>
        <v>8.3850931677018639E-2</v>
      </c>
      <c r="I1254" s="8"/>
      <c r="J1254" s="2">
        <f t="shared" si="249"/>
        <v>0.40683229813664595</v>
      </c>
      <c r="K1254" s="2">
        <f t="shared" si="250"/>
        <v>0.49068322981366458</v>
      </c>
      <c r="L1254" s="2">
        <f t="shared" si="251"/>
        <v>9.9378881987577633E-2</v>
      </c>
      <c r="M1254" s="2">
        <f t="shared" si="252"/>
        <v>3.1055900621118904E-3</v>
      </c>
      <c r="N1254" s="1">
        <v>131</v>
      </c>
      <c r="O1254" s="1">
        <v>158</v>
      </c>
      <c r="P1254" s="1">
        <v>32</v>
      </c>
      <c r="Q1254" s="1"/>
      <c r="R1254" s="1">
        <v>0</v>
      </c>
      <c r="S1254" s="68">
        <v>1</v>
      </c>
      <c r="T1254" s="1"/>
      <c r="U1254" s="1"/>
      <c r="V1254" s="1"/>
      <c r="W1254" s="1"/>
      <c r="X1254" s="1"/>
      <c r="Y1254" s="1"/>
      <c r="Z1254" s="1"/>
      <c r="AA1254" s="1"/>
      <c r="AB1254" s="1"/>
      <c r="AG1254" t="str">
        <f t="shared" si="242"/>
        <v>Sugar Hill</v>
      </c>
      <c r="AH1254" t="s">
        <v>2168</v>
      </c>
      <c r="AI1254">
        <v>2</v>
      </c>
      <c r="AJ1254" s="7"/>
      <c r="AK1254" s="130">
        <v>33</v>
      </c>
      <c r="AL1254" s="131">
        <v>9</v>
      </c>
      <c r="AM1254" s="131">
        <v>167</v>
      </c>
      <c r="AN1254" s="133">
        <v>74740</v>
      </c>
      <c r="AO1254">
        <f t="shared" si="245"/>
        <v>33009</v>
      </c>
      <c r="AP1254" t="s">
        <v>1579</v>
      </c>
    </row>
    <row r="1255" spans="1:42" hidden="1" outlineLevel="1" x14ac:dyDescent="0.2">
      <c r="A1255" t="s">
        <v>2853</v>
      </c>
      <c r="B1255" s="10" t="s">
        <v>437</v>
      </c>
      <c r="C1255" s="1">
        <f t="shared" si="241"/>
        <v>266</v>
      </c>
      <c r="D1255" s="7">
        <f t="shared" si="246"/>
        <v>1</v>
      </c>
      <c r="E1255" s="7">
        <f t="shared" si="247"/>
        <v>2</v>
      </c>
      <c r="F1255" s="7">
        <f t="shared" si="248"/>
        <v>3</v>
      </c>
      <c r="G1255" s="1">
        <f t="shared" si="243"/>
        <v>38</v>
      </c>
      <c r="H1255" s="2">
        <f t="shared" si="244"/>
        <v>0.14285714285714285</v>
      </c>
      <c r="I1255" s="8"/>
      <c r="J1255" s="2">
        <f t="shared" si="249"/>
        <v>0.47744360902255639</v>
      </c>
      <c r="K1255" s="2">
        <f t="shared" si="250"/>
        <v>0.33458646616541354</v>
      </c>
      <c r="L1255" s="2">
        <f t="shared" si="251"/>
        <v>0.17669172932330826</v>
      </c>
      <c r="M1255" s="2">
        <f t="shared" si="252"/>
        <v>1.1278195488721748E-2</v>
      </c>
      <c r="N1255" s="1">
        <v>127</v>
      </c>
      <c r="O1255" s="1">
        <v>89</v>
      </c>
      <c r="P1255" s="1">
        <v>47</v>
      </c>
      <c r="Q1255" s="1"/>
      <c r="R1255" s="1">
        <v>3</v>
      </c>
      <c r="S1255" s="68">
        <v>0</v>
      </c>
      <c r="T1255" s="1"/>
      <c r="U1255" s="1"/>
      <c r="V1255" s="1"/>
      <c r="W1255" s="1"/>
      <c r="X1255" s="1"/>
      <c r="Y1255" s="1"/>
      <c r="Z1255" s="1"/>
      <c r="AA1255" s="1"/>
      <c r="AB1255" s="1"/>
      <c r="AG1255" t="str">
        <f t="shared" si="242"/>
        <v>Sullivan</v>
      </c>
      <c r="AH1255" t="s">
        <v>228</v>
      </c>
      <c r="AI1255">
        <v>2</v>
      </c>
      <c r="AJ1255" s="7"/>
      <c r="AK1255" s="130">
        <v>33</v>
      </c>
      <c r="AL1255" s="131">
        <v>5</v>
      </c>
      <c r="AM1255" s="131">
        <v>85</v>
      </c>
      <c r="AN1255" s="133">
        <v>74900</v>
      </c>
      <c r="AO1255">
        <f t="shared" si="245"/>
        <v>33005</v>
      </c>
      <c r="AP1255" t="s">
        <v>1579</v>
      </c>
    </row>
    <row r="1256" spans="1:42" hidden="1" outlineLevel="1" x14ac:dyDescent="0.2">
      <c r="A1256" t="s">
        <v>1262</v>
      </c>
      <c r="B1256" s="10" t="s">
        <v>437</v>
      </c>
      <c r="C1256" s="1">
        <f t="shared" si="241"/>
        <v>1853</v>
      </c>
      <c r="D1256" s="7">
        <f t="shared" si="246"/>
        <v>2</v>
      </c>
      <c r="E1256" s="7">
        <f t="shared" si="247"/>
        <v>1</v>
      </c>
      <c r="F1256" s="7">
        <f t="shared" si="248"/>
        <v>3</v>
      </c>
      <c r="G1256" s="1">
        <f t="shared" si="243"/>
        <v>32</v>
      </c>
      <c r="H1256" s="2">
        <f t="shared" si="244"/>
        <v>1.7269293038316244E-2</v>
      </c>
      <c r="I1256" s="8"/>
      <c r="J1256" s="2">
        <f t="shared" si="249"/>
        <v>0.44468429573664325</v>
      </c>
      <c r="K1256" s="2">
        <f t="shared" si="250"/>
        <v>0.46195358877495951</v>
      </c>
      <c r="L1256" s="2">
        <f t="shared" si="251"/>
        <v>8.8505126821370753E-2</v>
      </c>
      <c r="M1256" s="2">
        <f t="shared" si="252"/>
        <v>4.8569886670264822E-3</v>
      </c>
      <c r="N1256" s="1">
        <v>824</v>
      </c>
      <c r="O1256" s="1">
        <v>856</v>
      </c>
      <c r="P1256" s="1">
        <v>164</v>
      </c>
      <c r="R1256">
        <v>5</v>
      </c>
      <c r="S1256" s="10">
        <v>4</v>
      </c>
      <c r="U1256" s="1"/>
      <c r="V1256" s="1"/>
      <c r="W1256" s="1"/>
      <c r="X1256" s="1"/>
      <c r="Y1256" s="1"/>
      <c r="Z1256" s="1"/>
      <c r="AA1256" s="1"/>
      <c r="AB1256" s="1"/>
      <c r="AG1256" t="str">
        <f t="shared" si="242"/>
        <v>Sunapee</v>
      </c>
      <c r="AH1256" t="s">
        <v>2853</v>
      </c>
      <c r="AI1256">
        <v>2</v>
      </c>
      <c r="AJ1256" s="7"/>
      <c r="AK1256" s="130">
        <v>33</v>
      </c>
      <c r="AL1256" s="131">
        <v>19</v>
      </c>
      <c r="AM1256" s="131">
        <v>65</v>
      </c>
      <c r="AN1256" s="133">
        <v>75060</v>
      </c>
      <c r="AO1256">
        <f t="shared" si="245"/>
        <v>33019</v>
      </c>
      <c r="AP1256" t="s">
        <v>1579</v>
      </c>
    </row>
    <row r="1257" spans="1:42" hidden="1" outlineLevel="1" x14ac:dyDescent="0.2">
      <c r="A1257" t="s">
        <v>1155</v>
      </c>
      <c r="B1257" s="10" t="s">
        <v>437</v>
      </c>
      <c r="C1257" s="1">
        <f t="shared" si="241"/>
        <v>364</v>
      </c>
      <c r="D1257" s="7">
        <f t="shared" si="246"/>
        <v>1</v>
      </c>
      <c r="E1257" s="7">
        <f t="shared" si="247"/>
        <v>2</v>
      </c>
      <c r="F1257" s="7">
        <f t="shared" si="248"/>
        <v>3</v>
      </c>
      <c r="G1257" s="1">
        <f t="shared" si="243"/>
        <v>38</v>
      </c>
      <c r="H1257" s="2">
        <f t="shared" si="244"/>
        <v>0.1043956043956044</v>
      </c>
      <c r="I1257" s="8"/>
      <c r="J1257" s="2">
        <f t="shared" si="249"/>
        <v>0.50549450549450547</v>
      </c>
      <c r="K1257" s="2">
        <f t="shared" si="250"/>
        <v>0.40109890109890112</v>
      </c>
      <c r="L1257" s="2">
        <f t="shared" si="251"/>
        <v>8.7912087912087919E-2</v>
      </c>
      <c r="M1257" s="2">
        <f t="shared" si="252"/>
        <v>5.4945054945054889E-3</v>
      </c>
      <c r="N1257" s="1">
        <v>184</v>
      </c>
      <c r="O1257" s="1">
        <v>146</v>
      </c>
      <c r="P1257" s="1">
        <v>32</v>
      </c>
      <c r="Q1257" s="1"/>
      <c r="R1257" s="1">
        <v>0</v>
      </c>
      <c r="S1257" s="68">
        <v>2</v>
      </c>
      <c r="T1257" s="1"/>
      <c r="U1257" s="1"/>
      <c r="V1257" s="1"/>
      <c r="W1257" s="1"/>
      <c r="X1257" s="1"/>
      <c r="Y1257" s="1"/>
      <c r="Z1257" s="1"/>
      <c r="AA1257" s="1"/>
      <c r="AB1257" s="1"/>
      <c r="AG1257" t="str">
        <f t="shared" si="242"/>
        <v>Surry</v>
      </c>
      <c r="AH1257" t="s">
        <v>228</v>
      </c>
      <c r="AI1257">
        <v>2</v>
      </c>
      <c r="AJ1257" s="7"/>
      <c r="AK1257" s="130">
        <v>33</v>
      </c>
      <c r="AL1257" s="131">
        <v>5</v>
      </c>
      <c r="AM1257" s="131">
        <v>90</v>
      </c>
      <c r="AN1257" s="133">
        <v>75300</v>
      </c>
      <c r="AO1257">
        <f t="shared" si="245"/>
        <v>33005</v>
      </c>
      <c r="AP1257" t="s">
        <v>1579</v>
      </c>
    </row>
    <row r="1258" spans="1:42" hidden="1" outlineLevel="1" x14ac:dyDescent="0.2">
      <c r="A1258" t="s">
        <v>2716</v>
      </c>
      <c r="B1258" s="10" t="s">
        <v>437</v>
      </c>
      <c r="C1258" s="1">
        <f t="shared" si="241"/>
        <v>813</v>
      </c>
      <c r="D1258" s="7">
        <f t="shared" si="246"/>
        <v>1</v>
      </c>
      <c r="E1258" s="7">
        <f t="shared" si="247"/>
        <v>2</v>
      </c>
      <c r="F1258" s="7">
        <f t="shared" si="248"/>
        <v>3</v>
      </c>
      <c r="G1258" s="1">
        <f t="shared" si="243"/>
        <v>56</v>
      </c>
      <c r="H1258" s="2">
        <f t="shared" si="244"/>
        <v>6.8880688806888066E-2</v>
      </c>
      <c r="I1258" s="8"/>
      <c r="J1258" s="2">
        <f t="shared" si="249"/>
        <v>0.47847478474784749</v>
      </c>
      <c r="K1258" s="2">
        <f t="shared" si="250"/>
        <v>0.40959409594095941</v>
      </c>
      <c r="L1258" s="2">
        <f t="shared" si="251"/>
        <v>6.7650676506765067E-2</v>
      </c>
      <c r="M1258" s="2">
        <f t="shared" si="252"/>
        <v>4.4280442804428083E-2</v>
      </c>
      <c r="N1258" s="1">
        <v>389</v>
      </c>
      <c r="O1258" s="1">
        <v>333</v>
      </c>
      <c r="P1258" s="1">
        <v>55</v>
      </c>
      <c r="Q1258" s="1"/>
      <c r="R1258" s="1">
        <v>21</v>
      </c>
      <c r="S1258" s="68">
        <v>15</v>
      </c>
      <c r="T1258" s="1"/>
      <c r="U1258" s="1"/>
      <c r="V1258" s="1"/>
      <c r="W1258" s="1"/>
      <c r="X1258" s="1"/>
      <c r="Y1258" s="1"/>
      <c r="Z1258" s="1"/>
      <c r="AA1258" s="1"/>
      <c r="AB1258" s="1"/>
      <c r="AG1258" t="str">
        <f t="shared" si="242"/>
        <v>Sutton</v>
      </c>
      <c r="AH1258" t="s">
        <v>3028</v>
      </c>
      <c r="AI1258">
        <v>2</v>
      </c>
      <c r="AJ1258" s="7"/>
      <c r="AK1258" s="130">
        <v>33</v>
      </c>
      <c r="AL1258" s="131">
        <v>13</v>
      </c>
      <c r="AM1258" s="131">
        <v>120</v>
      </c>
      <c r="AN1258" s="133">
        <v>75460</v>
      </c>
      <c r="AO1258">
        <f t="shared" si="245"/>
        <v>33013</v>
      </c>
      <c r="AP1258" t="s">
        <v>1579</v>
      </c>
    </row>
    <row r="1259" spans="1:42" hidden="1" outlineLevel="1" x14ac:dyDescent="0.2">
      <c r="A1259" t="s">
        <v>399</v>
      </c>
      <c r="B1259" s="10" t="s">
        <v>437</v>
      </c>
      <c r="C1259" s="1">
        <f t="shared" si="241"/>
        <v>2467</v>
      </c>
      <c r="D1259" s="7">
        <f t="shared" si="246"/>
        <v>1</v>
      </c>
      <c r="E1259" s="7">
        <f t="shared" si="247"/>
        <v>2</v>
      </c>
      <c r="F1259" s="7">
        <f t="shared" si="248"/>
        <v>3</v>
      </c>
      <c r="G1259" s="1">
        <f t="shared" si="243"/>
        <v>387</v>
      </c>
      <c r="H1259" s="2">
        <f t="shared" si="244"/>
        <v>0.15687069314957439</v>
      </c>
      <c r="I1259" s="8"/>
      <c r="J1259" s="2">
        <f t="shared" si="249"/>
        <v>0.52330766112687477</v>
      </c>
      <c r="K1259" s="2">
        <f t="shared" si="250"/>
        <v>0.36643696797730035</v>
      </c>
      <c r="L1259" s="2">
        <f t="shared" si="251"/>
        <v>0.10417511147142278</v>
      </c>
      <c r="M1259" s="2">
        <f t="shared" si="252"/>
        <v>6.0802594244021013E-3</v>
      </c>
      <c r="N1259" s="1">
        <v>1291</v>
      </c>
      <c r="O1259" s="1">
        <v>904</v>
      </c>
      <c r="P1259" s="1">
        <v>257</v>
      </c>
      <c r="Q1259" s="1"/>
      <c r="R1259" s="1">
        <v>13</v>
      </c>
      <c r="S1259" s="68">
        <v>2</v>
      </c>
      <c r="T1259" s="1"/>
      <c r="U1259" s="1"/>
      <c r="V1259" s="1"/>
      <c r="W1259" s="1"/>
      <c r="X1259" s="1"/>
      <c r="Y1259" s="1"/>
      <c r="Z1259" s="1"/>
      <c r="AA1259" s="1"/>
      <c r="AB1259" s="1"/>
      <c r="AG1259" t="str">
        <f t="shared" si="242"/>
        <v>Swanzey</v>
      </c>
      <c r="AH1259" t="s">
        <v>228</v>
      </c>
      <c r="AI1259">
        <v>2</v>
      </c>
      <c r="AJ1259" s="7"/>
      <c r="AK1259" s="130">
        <v>33</v>
      </c>
      <c r="AL1259" s="131">
        <v>5</v>
      </c>
      <c r="AM1259" s="131">
        <v>95</v>
      </c>
      <c r="AN1259" s="133">
        <v>75700</v>
      </c>
      <c r="AO1259">
        <f t="shared" si="245"/>
        <v>33005</v>
      </c>
      <c r="AP1259" t="s">
        <v>1579</v>
      </c>
    </row>
    <row r="1260" spans="1:42" hidden="1" outlineLevel="1" x14ac:dyDescent="0.2">
      <c r="A1260" t="s">
        <v>121</v>
      </c>
      <c r="B1260" s="10" t="s">
        <v>437</v>
      </c>
      <c r="C1260" s="1">
        <f t="shared" si="241"/>
        <v>1193</v>
      </c>
      <c r="D1260" s="7">
        <f t="shared" si="246"/>
        <v>1</v>
      </c>
      <c r="E1260" s="7">
        <f t="shared" si="247"/>
        <v>2</v>
      </c>
      <c r="F1260" s="7">
        <f t="shared" si="248"/>
        <v>3</v>
      </c>
      <c r="G1260" s="1">
        <f t="shared" si="243"/>
        <v>139</v>
      </c>
      <c r="H1260" s="2">
        <f t="shared" si="244"/>
        <v>0.11651299245599329</v>
      </c>
      <c r="I1260" s="8"/>
      <c r="J1260" s="2">
        <f t="shared" si="249"/>
        <v>0.49287510477787089</v>
      </c>
      <c r="K1260" s="2">
        <f t="shared" si="250"/>
        <v>0.37636211232187761</v>
      </c>
      <c r="L1260" s="2">
        <f t="shared" si="251"/>
        <v>0.12238055322715842</v>
      </c>
      <c r="M1260" s="2">
        <f t="shared" si="252"/>
        <v>8.3822296730930862E-3</v>
      </c>
      <c r="N1260" s="1">
        <v>588</v>
      </c>
      <c r="O1260" s="1">
        <v>449</v>
      </c>
      <c r="P1260" s="1">
        <v>146</v>
      </c>
      <c r="Q1260" s="1"/>
      <c r="R1260" s="1">
        <v>8</v>
      </c>
      <c r="S1260" s="68">
        <v>2</v>
      </c>
      <c r="T1260" s="1"/>
      <c r="U1260" s="1"/>
      <c r="V1260" s="1"/>
      <c r="W1260" s="1"/>
      <c r="X1260" s="1"/>
      <c r="Y1260" s="1"/>
      <c r="Z1260" s="1"/>
      <c r="AA1260" s="1"/>
      <c r="AB1260" s="1"/>
      <c r="AG1260" t="str">
        <f t="shared" si="242"/>
        <v>Tamworth</v>
      </c>
      <c r="AH1260" t="s">
        <v>2017</v>
      </c>
      <c r="AI1260">
        <v>1</v>
      </c>
      <c r="AJ1260" s="7"/>
      <c r="AK1260" s="130">
        <v>33</v>
      </c>
      <c r="AL1260" s="131">
        <v>3</v>
      </c>
      <c r="AM1260" s="131">
        <v>80</v>
      </c>
      <c r="AN1260" s="133">
        <v>76100</v>
      </c>
      <c r="AO1260">
        <f t="shared" si="245"/>
        <v>33003</v>
      </c>
      <c r="AP1260" t="s">
        <v>1579</v>
      </c>
    </row>
    <row r="1261" spans="1:42" hidden="1" outlineLevel="1" x14ac:dyDescent="0.2">
      <c r="A1261" t="s">
        <v>996</v>
      </c>
      <c r="B1261" s="10" t="s">
        <v>437</v>
      </c>
      <c r="C1261" s="1">
        <f t="shared" si="241"/>
        <v>553</v>
      </c>
      <c r="D1261" s="7">
        <f t="shared" si="246"/>
        <v>1</v>
      </c>
      <c r="E1261" s="7">
        <f t="shared" si="247"/>
        <v>2</v>
      </c>
      <c r="F1261" s="7">
        <f t="shared" si="248"/>
        <v>3</v>
      </c>
      <c r="G1261" s="1">
        <f t="shared" si="243"/>
        <v>28</v>
      </c>
      <c r="H1261" s="2">
        <f t="shared" si="244"/>
        <v>5.0632911392405063E-2</v>
      </c>
      <c r="I1261" s="8"/>
      <c r="J1261" s="2">
        <f t="shared" si="249"/>
        <v>0.45931283905967452</v>
      </c>
      <c r="K1261" s="2">
        <f t="shared" si="250"/>
        <v>0.40867992766726946</v>
      </c>
      <c r="L1261" s="2">
        <f t="shared" si="251"/>
        <v>0.11211573236889692</v>
      </c>
      <c r="M1261" s="2">
        <f t="shared" si="252"/>
        <v>1.9891500904159046E-2</v>
      </c>
      <c r="N1261" s="1">
        <v>254</v>
      </c>
      <c r="O1261" s="1">
        <v>226</v>
      </c>
      <c r="P1261" s="1">
        <v>62</v>
      </c>
      <c r="Q1261" s="1"/>
      <c r="R1261" s="1">
        <v>11</v>
      </c>
      <c r="S1261" s="68">
        <v>0</v>
      </c>
      <c r="T1261" s="1"/>
      <c r="U1261" s="1"/>
      <c r="V1261" s="1"/>
      <c r="W1261" s="1"/>
      <c r="X1261" s="1"/>
      <c r="Y1261" s="1"/>
      <c r="Z1261" s="1"/>
      <c r="AA1261" s="1"/>
      <c r="AB1261" s="1"/>
      <c r="AG1261" t="str">
        <f t="shared" si="242"/>
        <v>Temple</v>
      </c>
      <c r="AH1261" t="s">
        <v>2470</v>
      </c>
      <c r="AI1261">
        <v>2</v>
      </c>
      <c r="AJ1261" s="7"/>
      <c r="AK1261" s="130">
        <v>33</v>
      </c>
      <c r="AL1261" s="131">
        <v>11</v>
      </c>
      <c r="AM1261" s="131">
        <v>140</v>
      </c>
      <c r="AN1261" s="133">
        <v>76260</v>
      </c>
      <c r="AO1261">
        <f t="shared" si="245"/>
        <v>33011</v>
      </c>
      <c r="AP1261" t="s">
        <v>1579</v>
      </c>
    </row>
    <row r="1262" spans="1:42" hidden="1" outlineLevel="1" x14ac:dyDescent="0.2">
      <c r="A1262" t="s">
        <v>1567</v>
      </c>
      <c r="B1262" s="10" t="s">
        <v>437</v>
      </c>
      <c r="C1262" s="1">
        <f t="shared" ref="C1262:C1324" si="253">SUM(N1262:AE1262)</f>
        <v>847</v>
      </c>
      <c r="D1262" s="7">
        <f t="shared" si="246"/>
        <v>1</v>
      </c>
      <c r="E1262" s="7">
        <f t="shared" si="247"/>
        <v>2</v>
      </c>
      <c r="F1262" s="7">
        <f t="shared" si="248"/>
        <v>3</v>
      </c>
      <c r="G1262" s="1">
        <f t="shared" si="243"/>
        <v>42</v>
      </c>
      <c r="H1262" s="2">
        <f t="shared" si="244"/>
        <v>4.9586776859504134E-2</v>
      </c>
      <c r="I1262" s="8"/>
      <c r="J1262" s="2">
        <f t="shared" si="249"/>
        <v>0.45336481700118064</v>
      </c>
      <c r="K1262" s="2">
        <f t="shared" si="250"/>
        <v>0.40377804014167651</v>
      </c>
      <c r="L1262" s="2">
        <f t="shared" si="251"/>
        <v>0.12514757969303425</v>
      </c>
      <c r="M1262" s="2">
        <f t="shared" si="252"/>
        <v>1.7709563164108655E-2</v>
      </c>
      <c r="N1262" s="1">
        <v>384</v>
      </c>
      <c r="O1262" s="1">
        <v>342</v>
      </c>
      <c r="P1262" s="1">
        <v>106</v>
      </c>
      <c r="Q1262" s="1"/>
      <c r="R1262" s="1">
        <v>14</v>
      </c>
      <c r="S1262" s="68">
        <v>1</v>
      </c>
      <c r="T1262" s="1"/>
      <c r="U1262" s="1"/>
      <c r="V1262" s="1"/>
      <c r="W1262" s="1"/>
      <c r="X1262" s="1"/>
      <c r="Y1262" s="1"/>
      <c r="Z1262" s="1"/>
      <c r="AA1262" s="1"/>
      <c r="AB1262" s="1"/>
      <c r="AG1262" t="str">
        <f t="shared" ref="AG1262:AG1325" si="254">A1262</f>
        <v>Thornton</v>
      </c>
      <c r="AH1262" t="s">
        <v>2168</v>
      </c>
      <c r="AI1262">
        <v>2</v>
      </c>
      <c r="AJ1262" s="7"/>
      <c r="AK1262" s="130">
        <v>33</v>
      </c>
      <c r="AL1262" s="131">
        <v>9</v>
      </c>
      <c r="AM1262" s="131">
        <v>170</v>
      </c>
      <c r="AN1262" s="133">
        <v>76740</v>
      </c>
      <c r="AO1262">
        <f t="shared" si="245"/>
        <v>33009</v>
      </c>
      <c r="AP1262" t="s">
        <v>1579</v>
      </c>
    </row>
    <row r="1263" spans="1:42" hidden="1" outlineLevel="1" x14ac:dyDescent="0.2">
      <c r="A1263" t="s">
        <v>1568</v>
      </c>
      <c r="B1263" s="10" t="s">
        <v>437</v>
      </c>
      <c r="C1263" s="1">
        <f t="shared" si="253"/>
        <v>1245</v>
      </c>
      <c r="D1263" s="7">
        <f t="shared" si="246"/>
        <v>1</v>
      </c>
      <c r="E1263" s="7">
        <f t="shared" si="247"/>
        <v>2</v>
      </c>
      <c r="F1263" s="7">
        <f t="shared" si="248"/>
        <v>3</v>
      </c>
      <c r="G1263" s="1">
        <f t="shared" si="243"/>
        <v>127</v>
      </c>
      <c r="H1263" s="2">
        <f t="shared" si="244"/>
        <v>0.10200803212851406</v>
      </c>
      <c r="I1263" s="8"/>
      <c r="J1263" s="2">
        <f t="shared" si="249"/>
        <v>0.48755020080321287</v>
      </c>
      <c r="K1263" s="2">
        <f t="shared" si="250"/>
        <v>0.38554216867469882</v>
      </c>
      <c r="L1263" s="2">
        <f t="shared" si="251"/>
        <v>0.11485943775100402</v>
      </c>
      <c r="M1263" s="2">
        <f t="shared" si="252"/>
        <v>1.2048192771084293E-2</v>
      </c>
      <c r="N1263" s="1">
        <v>607</v>
      </c>
      <c r="O1263" s="1">
        <v>480</v>
      </c>
      <c r="P1263" s="1">
        <v>143</v>
      </c>
      <c r="Q1263" s="1"/>
      <c r="R1263" s="1">
        <v>11</v>
      </c>
      <c r="S1263" s="68">
        <v>4</v>
      </c>
      <c r="T1263" s="1"/>
      <c r="U1263" s="1"/>
      <c r="V1263" s="1"/>
      <c r="W1263" s="1"/>
      <c r="X1263" s="1"/>
      <c r="Y1263" s="1"/>
      <c r="Z1263" s="1"/>
      <c r="AA1263" s="1"/>
      <c r="AB1263" s="1"/>
      <c r="AG1263" t="str">
        <f t="shared" si="254"/>
        <v>Tilton</v>
      </c>
      <c r="AH1263" t="s">
        <v>438</v>
      </c>
      <c r="AI1263">
        <v>2</v>
      </c>
      <c r="AJ1263" s="7"/>
      <c r="AK1263" s="130">
        <v>33</v>
      </c>
      <c r="AL1263" s="131">
        <v>1</v>
      </c>
      <c r="AM1263" s="131">
        <v>55</v>
      </c>
      <c r="AN1263" s="133">
        <v>77060</v>
      </c>
      <c r="AO1263">
        <f t="shared" si="245"/>
        <v>33001</v>
      </c>
      <c r="AP1263" t="s">
        <v>1579</v>
      </c>
    </row>
    <row r="1264" spans="1:42" hidden="1" outlineLevel="1" x14ac:dyDescent="0.2">
      <c r="A1264" t="s">
        <v>2588</v>
      </c>
      <c r="B1264" s="10" t="s">
        <v>437</v>
      </c>
      <c r="C1264" s="1">
        <f t="shared" si="253"/>
        <v>800</v>
      </c>
      <c r="D1264" s="7">
        <f t="shared" si="246"/>
        <v>1</v>
      </c>
      <c r="E1264" s="7">
        <f t="shared" si="247"/>
        <v>2</v>
      </c>
      <c r="F1264" s="7">
        <f t="shared" si="248"/>
        <v>3</v>
      </c>
      <c r="G1264" s="1">
        <f t="shared" si="243"/>
        <v>192</v>
      </c>
      <c r="H1264" s="2">
        <f t="shared" si="244"/>
        <v>0.24</v>
      </c>
      <c r="I1264" s="8"/>
      <c r="J1264" s="2">
        <f t="shared" si="249"/>
        <v>0.54</v>
      </c>
      <c r="K1264" s="2">
        <f t="shared" si="250"/>
        <v>0.3</v>
      </c>
      <c r="L1264" s="2">
        <f t="shared" si="251"/>
        <v>0.14374999999999999</v>
      </c>
      <c r="M1264" s="2">
        <f t="shared" si="252"/>
        <v>1.6249999999999987E-2</v>
      </c>
      <c r="N1264" s="1">
        <v>432</v>
      </c>
      <c r="O1264" s="1">
        <v>240</v>
      </c>
      <c r="P1264" s="1">
        <v>115</v>
      </c>
      <c r="Q1264" s="1"/>
      <c r="R1264" s="1">
        <v>6</v>
      </c>
      <c r="S1264" s="68">
        <v>7</v>
      </c>
      <c r="T1264" s="1"/>
      <c r="U1264" s="1"/>
      <c r="V1264" s="1"/>
      <c r="W1264" s="1"/>
      <c r="X1264" s="1"/>
      <c r="Y1264" s="1"/>
      <c r="Z1264" s="1"/>
      <c r="AA1264" s="1"/>
      <c r="AB1264" s="1"/>
      <c r="AG1264" t="str">
        <f t="shared" si="254"/>
        <v>Troy</v>
      </c>
      <c r="AH1264" t="s">
        <v>228</v>
      </c>
      <c r="AI1264">
        <v>2</v>
      </c>
      <c r="AJ1264" s="7"/>
      <c r="AK1264" s="130">
        <v>33</v>
      </c>
      <c r="AL1264" s="131">
        <v>5</v>
      </c>
      <c r="AM1264" s="131">
        <v>100</v>
      </c>
      <c r="AN1264" s="133">
        <v>77380</v>
      </c>
      <c r="AO1264">
        <f t="shared" si="245"/>
        <v>33005</v>
      </c>
      <c r="AP1264" t="s">
        <v>1579</v>
      </c>
    </row>
    <row r="1265" spans="1:42" hidden="1" outlineLevel="1" x14ac:dyDescent="0.2">
      <c r="A1265" t="s">
        <v>1576</v>
      </c>
      <c r="B1265" s="10" t="s">
        <v>437</v>
      </c>
      <c r="C1265" s="1">
        <f t="shared" si="253"/>
        <v>1220</v>
      </c>
      <c r="D1265" s="7">
        <f t="shared" si="246"/>
        <v>2</v>
      </c>
      <c r="E1265" s="7">
        <f t="shared" si="247"/>
        <v>1</v>
      </c>
      <c r="F1265" s="7">
        <f t="shared" si="248"/>
        <v>3</v>
      </c>
      <c r="G1265" s="1">
        <f t="shared" si="243"/>
        <v>260</v>
      </c>
      <c r="H1265" s="2">
        <f t="shared" si="244"/>
        <v>0.21311475409836064</v>
      </c>
      <c r="I1265" s="8"/>
      <c r="J1265" s="2">
        <f t="shared" si="249"/>
        <v>0.33032786885245902</v>
      </c>
      <c r="K1265" s="2">
        <f t="shared" si="250"/>
        <v>0.54344262295081969</v>
      </c>
      <c r="L1265" s="2">
        <f t="shared" si="251"/>
        <v>0.11803278688524591</v>
      </c>
      <c r="M1265" s="2">
        <f t="shared" si="252"/>
        <v>8.1967213114753912E-3</v>
      </c>
      <c r="N1265" s="1">
        <v>403</v>
      </c>
      <c r="O1265" s="1">
        <v>663</v>
      </c>
      <c r="P1265" s="1">
        <v>144</v>
      </c>
      <c r="Q1265" s="1"/>
      <c r="R1265" s="1">
        <v>5</v>
      </c>
      <c r="S1265" s="68">
        <v>5</v>
      </c>
      <c r="T1265" s="1"/>
      <c r="U1265" s="1"/>
      <c r="V1265" s="1"/>
      <c r="W1265" s="1"/>
      <c r="X1265" s="1"/>
      <c r="Y1265" s="1"/>
      <c r="Z1265" s="1"/>
      <c r="AA1265" s="1"/>
      <c r="AB1265" s="1"/>
      <c r="AG1265" t="str">
        <f t="shared" si="254"/>
        <v>Tuftonboro</v>
      </c>
      <c r="AH1265" t="s">
        <v>2017</v>
      </c>
      <c r="AI1265">
        <v>1</v>
      </c>
      <c r="AJ1265" s="7"/>
      <c r="AK1265" s="130">
        <v>33</v>
      </c>
      <c r="AL1265" s="131">
        <v>3</v>
      </c>
      <c r="AM1265" s="131">
        <v>85</v>
      </c>
      <c r="AN1265" s="133">
        <v>77620</v>
      </c>
      <c r="AO1265">
        <f t="shared" si="245"/>
        <v>33003</v>
      </c>
      <c r="AP1265" t="s">
        <v>1579</v>
      </c>
    </row>
    <row r="1266" spans="1:42" hidden="1" outlineLevel="1" x14ac:dyDescent="0.2">
      <c r="A1266" t="s">
        <v>995</v>
      </c>
      <c r="B1266" s="10" t="s">
        <v>437</v>
      </c>
      <c r="C1266" s="1">
        <f t="shared" si="253"/>
        <v>556</v>
      </c>
      <c r="D1266" s="7">
        <f t="shared" si="246"/>
        <v>1</v>
      </c>
      <c r="E1266" s="7">
        <f t="shared" si="247"/>
        <v>2</v>
      </c>
      <c r="F1266" s="7">
        <f t="shared" si="248"/>
        <v>3</v>
      </c>
      <c r="G1266" s="1">
        <f t="shared" si="243"/>
        <v>18</v>
      </c>
      <c r="H1266" s="2">
        <f t="shared" si="244"/>
        <v>3.237410071942446E-2</v>
      </c>
      <c r="I1266" s="8"/>
      <c r="J1266" s="2">
        <f t="shared" si="249"/>
        <v>0.43165467625899279</v>
      </c>
      <c r="K1266" s="2">
        <f t="shared" si="250"/>
        <v>0.39928057553956836</v>
      </c>
      <c r="L1266" s="2">
        <f t="shared" si="251"/>
        <v>0.15827338129496402</v>
      </c>
      <c r="M1266" s="2">
        <f t="shared" si="252"/>
        <v>1.0791366906474836E-2</v>
      </c>
      <c r="N1266" s="1">
        <v>240</v>
      </c>
      <c r="O1266" s="1">
        <v>222</v>
      </c>
      <c r="P1266" s="1">
        <v>88</v>
      </c>
      <c r="R1266">
        <v>3</v>
      </c>
      <c r="S1266" s="10">
        <v>3</v>
      </c>
      <c r="U1266" s="1"/>
      <c r="V1266" s="1"/>
      <c r="W1266" s="1"/>
      <c r="X1266" s="1"/>
      <c r="Y1266" s="1"/>
      <c r="Z1266" s="1"/>
      <c r="AA1266" s="1"/>
      <c r="AB1266" s="1"/>
      <c r="AG1266" t="str">
        <f t="shared" si="254"/>
        <v>Unity</v>
      </c>
      <c r="AH1266" t="s">
        <v>2853</v>
      </c>
      <c r="AI1266">
        <v>2</v>
      </c>
      <c r="AJ1266" s="7"/>
      <c r="AK1266" s="130">
        <v>33</v>
      </c>
      <c r="AL1266" s="131">
        <v>19</v>
      </c>
      <c r="AM1266" s="131">
        <v>70</v>
      </c>
      <c r="AN1266" s="133">
        <v>77940</v>
      </c>
      <c r="AO1266">
        <f t="shared" si="245"/>
        <v>33019</v>
      </c>
      <c r="AP1266" t="s">
        <v>1579</v>
      </c>
    </row>
    <row r="1267" spans="1:42" hidden="1" outlineLevel="1" x14ac:dyDescent="0.2">
      <c r="A1267" t="s">
        <v>687</v>
      </c>
      <c r="B1267" s="10" t="s">
        <v>437</v>
      </c>
      <c r="C1267" s="1">
        <f t="shared" si="253"/>
        <v>1717</v>
      </c>
      <c r="D1267" s="7">
        <f t="shared" si="246"/>
        <v>2</v>
      </c>
      <c r="E1267" s="7">
        <f t="shared" si="247"/>
        <v>1</v>
      </c>
      <c r="F1267" s="7">
        <f t="shared" si="248"/>
        <v>3</v>
      </c>
      <c r="G1267" s="1">
        <f t="shared" si="243"/>
        <v>34</v>
      </c>
      <c r="H1267" s="2">
        <f t="shared" si="244"/>
        <v>1.9801980198019802E-2</v>
      </c>
      <c r="I1267" s="8"/>
      <c r="J1267" s="2">
        <f t="shared" si="249"/>
        <v>0.42341292952824694</v>
      </c>
      <c r="K1267" s="2">
        <f t="shared" si="250"/>
        <v>0.44321490972626676</v>
      </c>
      <c r="L1267" s="2">
        <f t="shared" si="251"/>
        <v>0.12347117064647642</v>
      </c>
      <c r="M1267" s="2">
        <f t="shared" si="252"/>
        <v>9.900990099009882E-3</v>
      </c>
      <c r="N1267" s="1">
        <v>727</v>
      </c>
      <c r="O1267" s="1">
        <v>761</v>
      </c>
      <c r="P1267" s="1">
        <v>212</v>
      </c>
      <c r="Q1267" s="1"/>
      <c r="R1267" s="1">
        <v>12</v>
      </c>
      <c r="S1267" s="68">
        <v>5</v>
      </c>
      <c r="T1267" s="1"/>
      <c r="U1267" s="1"/>
      <c r="V1267" s="1"/>
      <c r="W1267" s="1"/>
      <c r="X1267" s="1"/>
      <c r="Y1267" s="1"/>
      <c r="Z1267" s="1"/>
      <c r="AA1267" s="1"/>
      <c r="AB1267" s="1"/>
      <c r="AG1267" t="str">
        <f t="shared" si="254"/>
        <v>Wakefield</v>
      </c>
      <c r="AH1267" t="s">
        <v>2017</v>
      </c>
      <c r="AI1267">
        <v>1</v>
      </c>
      <c r="AJ1267" s="7"/>
      <c r="AK1267" s="130">
        <v>33</v>
      </c>
      <c r="AL1267" s="131">
        <v>3</v>
      </c>
      <c r="AM1267" s="131">
        <v>90</v>
      </c>
      <c r="AN1267" s="133">
        <v>78180</v>
      </c>
      <c r="AO1267">
        <f t="shared" si="245"/>
        <v>33003</v>
      </c>
      <c r="AP1267" t="s">
        <v>1579</v>
      </c>
    </row>
    <row r="1268" spans="1:42" hidden="1" outlineLevel="1" x14ac:dyDescent="0.2">
      <c r="A1268" t="s">
        <v>567</v>
      </c>
      <c r="B1268" s="10" t="s">
        <v>437</v>
      </c>
      <c r="C1268" s="1">
        <f t="shared" si="253"/>
        <v>1694</v>
      </c>
      <c r="D1268" s="7">
        <f t="shared" si="246"/>
        <v>1</v>
      </c>
      <c r="E1268" s="7">
        <f t="shared" si="247"/>
        <v>2</v>
      </c>
      <c r="F1268" s="7">
        <f t="shared" si="248"/>
        <v>3</v>
      </c>
      <c r="G1268" s="1">
        <f t="shared" si="243"/>
        <v>348</v>
      </c>
      <c r="H1268" s="2">
        <f t="shared" si="244"/>
        <v>0.20543093270365997</v>
      </c>
      <c r="I1268" s="8"/>
      <c r="J1268" s="2">
        <f t="shared" si="249"/>
        <v>0.54663518299881941</v>
      </c>
      <c r="K1268" s="2">
        <f t="shared" si="250"/>
        <v>0.34120425029515938</v>
      </c>
      <c r="L1268" s="2">
        <f t="shared" si="251"/>
        <v>9.6812278630460449E-2</v>
      </c>
      <c r="M1268" s="2">
        <f t="shared" si="252"/>
        <v>1.5348288075560754E-2</v>
      </c>
      <c r="N1268" s="1">
        <v>926</v>
      </c>
      <c r="O1268" s="1">
        <v>578</v>
      </c>
      <c r="P1268" s="1">
        <v>164</v>
      </c>
      <c r="Q1268" s="1"/>
      <c r="R1268" s="1">
        <v>8</v>
      </c>
      <c r="S1268" s="68">
        <v>18</v>
      </c>
      <c r="T1268" s="1"/>
      <c r="U1268" s="1"/>
      <c r="V1268" s="1"/>
      <c r="W1268" s="1"/>
      <c r="X1268" s="1"/>
      <c r="Y1268" s="1"/>
      <c r="Z1268" s="1"/>
      <c r="AA1268" s="1"/>
      <c r="AB1268" s="1"/>
      <c r="AG1268" t="str">
        <f t="shared" si="254"/>
        <v>Walpole</v>
      </c>
      <c r="AH1268" t="s">
        <v>228</v>
      </c>
      <c r="AI1268">
        <v>2</v>
      </c>
      <c r="AJ1268" s="7"/>
      <c r="AK1268" s="130">
        <v>33</v>
      </c>
      <c r="AL1268" s="131">
        <v>5</v>
      </c>
      <c r="AM1268" s="131">
        <v>105</v>
      </c>
      <c r="AN1268" s="133">
        <v>78420</v>
      </c>
      <c r="AO1268">
        <f t="shared" si="245"/>
        <v>33005</v>
      </c>
      <c r="AP1268" t="s">
        <v>1579</v>
      </c>
    </row>
    <row r="1269" spans="1:42" hidden="1" outlineLevel="1" x14ac:dyDescent="0.2">
      <c r="A1269" t="s">
        <v>929</v>
      </c>
      <c r="B1269" s="10" t="s">
        <v>437</v>
      </c>
      <c r="C1269" s="1">
        <f t="shared" si="253"/>
        <v>1282</v>
      </c>
      <c r="D1269" s="7">
        <f t="shared" si="246"/>
        <v>1</v>
      </c>
      <c r="E1269" s="7">
        <f t="shared" si="247"/>
        <v>2</v>
      </c>
      <c r="F1269" s="7">
        <f t="shared" si="248"/>
        <v>3</v>
      </c>
      <c r="G1269" s="1">
        <f t="shared" si="243"/>
        <v>145</v>
      </c>
      <c r="H1269" s="2">
        <f t="shared" si="244"/>
        <v>0.11310452418096724</v>
      </c>
      <c r="I1269" s="8"/>
      <c r="J1269" s="2">
        <f t="shared" si="249"/>
        <v>0.49843993759750388</v>
      </c>
      <c r="K1269" s="2">
        <f t="shared" si="250"/>
        <v>0.38533541341653665</v>
      </c>
      <c r="L1269" s="2">
        <f t="shared" si="251"/>
        <v>0.10062402496099844</v>
      </c>
      <c r="M1269" s="2">
        <f t="shared" si="252"/>
        <v>1.5600624024960971E-2</v>
      </c>
      <c r="N1269" s="1">
        <v>639</v>
      </c>
      <c r="O1269" s="1">
        <v>494</v>
      </c>
      <c r="P1269" s="1">
        <v>129</v>
      </c>
      <c r="Q1269" s="1"/>
      <c r="R1269" s="1">
        <v>7</v>
      </c>
      <c r="S1269" s="68">
        <v>13</v>
      </c>
      <c r="T1269" s="1"/>
      <c r="U1269" s="1"/>
      <c r="V1269" s="1"/>
      <c r="W1269" s="1"/>
      <c r="X1269" s="1"/>
      <c r="Y1269" s="1"/>
      <c r="Z1269" s="1"/>
      <c r="AA1269" s="1"/>
      <c r="AB1269" s="1"/>
      <c r="AG1269" t="str">
        <f t="shared" si="254"/>
        <v>Warner</v>
      </c>
      <c r="AH1269" t="s">
        <v>3028</v>
      </c>
      <c r="AI1269">
        <v>2</v>
      </c>
      <c r="AJ1269" s="7"/>
      <c r="AK1269" s="130">
        <v>33</v>
      </c>
      <c r="AL1269" s="131">
        <v>13</v>
      </c>
      <c r="AM1269" s="131">
        <v>125</v>
      </c>
      <c r="AN1269" s="133">
        <v>78580</v>
      </c>
      <c r="AO1269">
        <f t="shared" si="245"/>
        <v>33013</v>
      </c>
      <c r="AP1269" t="s">
        <v>1579</v>
      </c>
    </row>
    <row r="1270" spans="1:42" hidden="1" outlineLevel="1" x14ac:dyDescent="0.2">
      <c r="A1270" t="s">
        <v>1840</v>
      </c>
      <c r="B1270" s="10" t="s">
        <v>437</v>
      </c>
      <c r="C1270" s="1">
        <f t="shared" si="253"/>
        <v>338</v>
      </c>
      <c r="D1270" s="7">
        <f t="shared" si="246"/>
        <v>2</v>
      </c>
      <c r="E1270" s="7">
        <f t="shared" si="247"/>
        <v>1</v>
      </c>
      <c r="F1270" s="7">
        <f t="shared" si="248"/>
        <v>3</v>
      </c>
      <c r="G1270" s="1">
        <f t="shared" si="243"/>
        <v>25</v>
      </c>
      <c r="H1270" s="2">
        <f t="shared" si="244"/>
        <v>7.3964497041420121E-2</v>
      </c>
      <c r="I1270" s="8"/>
      <c r="J1270" s="2">
        <f t="shared" si="249"/>
        <v>0.35207100591715978</v>
      </c>
      <c r="K1270" s="2">
        <f t="shared" si="250"/>
        <v>0.42603550295857989</v>
      </c>
      <c r="L1270" s="2">
        <f t="shared" si="251"/>
        <v>0.21597633136094674</v>
      </c>
      <c r="M1270" s="2">
        <f t="shared" si="252"/>
        <v>5.9171597633135842E-3</v>
      </c>
      <c r="N1270" s="1">
        <v>119</v>
      </c>
      <c r="O1270" s="1">
        <v>144</v>
      </c>
      <c r="P1270" s="1">
        <v>73</v>
      </c>
      <c r="Q1270" s="1"/>
      <c r="R1270" s="1">
        <v>2</v>
      </c>
      <c r="S1270" s="68">
        <v>0</v>
      </c>
      <c r="T1270" s="1"/>
      <c r="U1270" s="1"/>
      <c r="V1270" s="1"/>
      <c r="W1270" s="1"/>
      <c r="X1270" s="1"/>
      <c r="Y1270" s="1"/>
      <c r="Z1270" s="1"/>
      <c r="AA1270" s="1"/>
      <c r="AB1270" s="1"/>
      <c r="AG1270" t="str">
        <f t="shared" si="254"/>
        <v>Warren</v>
      </c>
      <c r="AH1270" t="s">
        <v>2168</v>
      </c>
      <c r="AI1270">
        <v>2</v>
      </c>
      <c r="AJ1270" s="7"/>
      <c r="AK1270" s="130">
        <v>33</v>
      </c>
      <c r="AL1270" s="131">
        <v>9</v>
      </c>
      <c r="AM1270" s="131">
        <v>175</v>
      </c>
      <c r="AN1270" s="133">
        <v>78740</v>
      </c>
      <c r="AO1270">
        <f t="shared" si="245"/>
        <v>33009</v>
      </c>
      <c r="AP1270" t="s">
        <v>1579</v>
      </c>
    </row>
    <row r="1271" spans="1:42" hidden="1" outlineLevel="1" x14ac:dyDescent="0.2">
      <c r="A1271" t="s">
        <v>3298</v>
      </c>
      <c r="B1271" s="10" t="s">
        <v>437</v>
      </c>
      <c r="C1271" s="1">
        <f t="shared" si="253"/>
        <v>431</v>
      </c>
      <c r="D1271" s="7">
        <f t="shared" si="246"/>
        <v>2</v>
      </c>
      <c r="E1271" s="7">
        <f t="shared" si="247"/>
        <v>1</v>
      </c>
      <c r="F1271" s="7">
        <f t="shared" si="248"/>
        <v>3</v>
      </c>
      <c r="G1271" s="1">
        <f t="shared" si="243"/>
        <v>19</v>
      </c>
      <c r="H1271" s="2">
        <f t="shared" si="244"/>
        <v>4.4083526682134569E-2</v>
      </c>
      <c r="I1271" s="8"/>
      <c r="J1271" s="2">
        <f t="shared" si="249"/>
        <v>0.41995359628770301</v>
      </c>
      <c r="K1271" s="2">
        <f t="shared" si="250"/>
        <v>0.46403712296983757</v>
      </c>
      <c r="L1271" s="2">
        <f t="shared" si="251"/>
        <v>0.10672853828306264</v>
      </c>
      <c r="M1271" s="2">
        <f t="shared" si="252"/>
        <v>9.2807424593967791E-3</v>
      </c>
      <c r="N1271" s="1">
        <v>181</v>
      </c>
      <c r="O1271" s="1">
        <v>200</v>
      </c>
      <c r="P1271" s="1">
        <v>46</v>
      </c>
      <c r="R1271">
        <v>3</v>
      </c>
      <c r="S1271" s="10">
        <v>1</v>
      </c>
      <c r="U1271" s="1"/>
      <c r="V1271" s="1"/>
      <c r="W1271" s="1"/>
      <c r="X1271" s="1"/>
      <c r="Y1271" s="1"/>
      <c r="Z1271" s="1"/>
      <c r="AA1271" s="1"/>
      <c r="AB1271" s="1"/>
      <c r="AG1271" t="str">
        <f t="shared" si="254"/>
        <v>Washington</v>
      </c>
      <c r="AH1271" t="s">
        <v>2853</v>
      </c>
      <c r="AI1271">
        <v>2</v>
      </c>
      <c r="AJ1271" s="7"/>
      <c r="AK1271" s="130">
        <v>33</v>
      </c>
      <c r="AL1271" s="131">
        <v>19</v>
      </c>
      <c r="AM1271" s="131">
        <v>75</v>
      </c>
      <c r="AN1271" s="133">
        <v>78980</v>
      </c>
      <c r="AO1271">
        <f t="shared" si="245"/>
        <v>33019</v>
      </c>
      <c r="AP1271" t="s">
        <v>1579</v>
      </c>
    </row>
    <row r="1272" spans="1:42" hidden="1" outlineLevel="1" x14ac:dyDescent="0.2">
      <c r="A1272" t="s">
        <v>108</v>
      </c>
      <c r="B1272" s="10" t="s">
        <v>437</v>
      </c>
      <c r="C1272" s="1">
        <f t="shared" si="253"/>
        <v>135</v>
      </c>
      <c r="D1272" s="7">
        <f t="shared" si="246"/>
        <v>1</v>
      </c>
      <c r="E1272" s="7">
        <f t="shared" si="247"/>
        <v>2</v>
      </c>
      <c r="F1272" s="7">
        <f t="shared" si="248"/>
        <v>3</v>
      </c>
      <c r="G1272" s="1">
        <f t="shared" si="243"/>
        <v>6</v>
      </c>
      <c r="H1272" s="2">
        <f t="shared" si="244"/>
        <v>4.4444444444444446E-2</v>
      </c>
      <c r="I1272" s="8"/>
      <c r="J1272" s="2">
        <f t="shared" si="249"/>
        <v>0.48148148148148145</v>
      </c>
      <c r="K1272" s="2">
        <f t="shared" si="250"/>
        <v>0.43703703703703706</v>
      </c>
      <c r="L1272" s="2">
        <f t="shared" si="251"/>
        <v>7.407407407407407E-2</v>
      </c>
      <c r="M1272" s="2">
        <f t="shared" si="252"/>
        <v>7.4074074074074736E-3</v>
      </c>
      <c r="N1272" s="1">
        <v>65</v>
      </c>
      <c r="O1272" s="1">
        <v>59</v>
      </c>
      <c r="P1272" s="1">
        <v>10</v>
      </c>
      <c r="Q1272" s="1"/>
      <c r="R1272" s="1">
        <v>1</v>
      </c>
      <c r="S1272" s="68">
        <v>0</v>
      </c>
      <c r="T1272" s="1"/>
      <c r="U1272" s="1"/>
      <c r="V1272" s="1"/>
      <c r="W1272" s="1"/>
      <c r="X1272" s="1"/>
      <c r="Y1272" s="1"/>
      <c r="Z1272" s="1"/>
      <c r="AA1272" s="1"/>
      <c r="AB1272" s="1"/>
      <c r="AG1272" t="str">
        <f t="shared" si="254"/>
        <v>Waterville Valley</v>
      </c>
      <c r="AH1272" t="s">
        <v>2168</v>
      </c>
      <c r="AI1272">
        <v>2</v>
      </c>
      <c r="AJ1272" s="7"/>
      <c r="AK1272" s="130">
        <v>33</v>
      </c>
      <c r="AL1272" s="131">
        <v>9</v>
      </c>
      <c r="AM1272" s="131">
        <v>181</v>
      </c>
      <c r="AN1272" s="133">
        <v>79380</v>
      </c>
      <c r="AO1272">
        <f t="shared" si="245"/>
        <v>33009</v>
      </c>
      <c r="AP1272" t="s">
        <v>1579</v>
      </c>
    </row>
    <row r="1273" spans="1:42" hidden="1" outlineLevel="1" x14ac:dyDescent="0.2">
      <c r="A1273" t="s">
        <v>78</v>
      </c>
      <c r="B1273" s="10" t="s">
        <v>437</v>
      </c>
      <c r="C1273" s="1">
        <f t="shared" si="253"/>
        <v>2848</v>
      </c>
      <c r="D1273" s="7">
        <f t="shared" si="246"/>
        <v>1</v>
      </c>
      <c r="E1273" s="7">
        <f t="shared" si="247"/>
        <v>2</v>
      </c>
      <c r="F1273" s="7">
        <f t="shared" si="248"/>
        <v>3</v>
      </c>
      <c r="G1273" s="1">
        <f t="shared" si="243"/>
        <v>40</v>
      </c>
      <c r="H1273" s="2">
        <f t="shared" si="244"/>
        <v>1.4044943820224719E-2</v>
      </c>
      <c r="I1273" s="8"/>
      <c r="J1273" s="2">
        <f t="shared" si="249"/>
        <v>0.4487359550561798</v>
      </c>
      <c r="K1273" s="2">
        <f t="shared" si="250"/>
        <v>0.43469101123595505</v>
      </c>
      <c r="L1273" s="2">
        <f t="shared" si="251"/>
        <v>0.10182584269662921</v>
      </c>
      <c r="M1273" s="2">
        <f t="shared" si="252"/>
        <v>1.4747191011235936E-2</v>
      </c>
      <c r="N1273" s="1">
        <v>1278</v>
      </c>
      <c r="O1273" s="1">
        <v>1238</v>
      </c>
      <c r="P1273" s="1">
        <v>290</v>
      </c>
      <c r="Q1273" s="1"/>
      <c r="R1273" s="1">
        <v>39</v>
      </c>
      <c r="S1273" s="68">
        <v>3</v>
      </c>
      <c r="T1273" s="1"/>
      <c r="U1273" s="1"/>
      <c r="V1273" s="1"/>
      <c r="W1273" s="1"/>
      <c r="X1273" s="1"/>
      <c r="Y1273" s="1"/>
      <c r="Z1273" s="1"/>
      <c r="AA1273" s="1"/>
      <c r="AB1273" s="1"/>
      <c r="AG1273" t="str">
        <f t="shared" si="254"/>
        <v>Weare</v>
      </c>
      <c r="AH1273" t="s">
        <v>2470</v>
      </c>
      <c r="AI1273">
        <v>2</v>
      </c>
      <c r="AJ1273" s="7"/>
      <c r="AK1273" s="130">
        <v>33</v>
      </c>
      <c r="AL1273" s="131">
        <v>11</v>
      </c>
      <c r="AM1273" s="131">
        <v>145</v>
      </c>
      <c r="AN1273" s="133">
        <v>79780</v>
      </c>
      <c r="AO1273">
        <f t="shared" si="245"/>
        <v>33011</v>
      </c>
      <c r="AP1273" t="s">
        <v>1579</v>
      </c>
    </row>
    <row r="1274" spans="1:42" hidden="1" outlineLevel="1" x14ac:dyDescent="0.2">
      <c r="A1274" t="s">
        <v>797</v>
      </c>
      <c r="B1274" s="10" t="s">
        <v>437</v>
      </c>
      <c r="C1274" s="1">
        <f t="shared" si="253"/>
        <v>723</v>
      </c>
      <c r="D1274" s="7">
        <f t="shared" si="246"/>
        <v>1</v>
      </c>
      <c r="E1274" s="7">
        <f t="shared" si="247"/>
        <v>2</v>
      </c>
      <c r="F1274" s="7">
        <f t="shared" si="248"/>
        <v>3</v>
      </c>
      <c r="G1274" s="1">
        <f t="shared" si="243"/>
        <v>73</v>
      </c>
      <c r="H1274" s="2">
        <f t="shared" si="244"/>
        <v>0.10096818810511757</v>
      </c>
      <c r="I1274" s="8"/>
      <c r="J1274" s="2">
        <f t="shared" si="249"/>
        <v>0.48547717842323651</v>
      </c>
      <c r="K1274" s="2">
        <f t="shared" si="250"/>
        <v>0.38450899031811897</v>
      </c>
      <c r="L1274" s="2">
        <f t="shared" si="251"/>
        <v>0.11894882434301521</v>
      </c>
      <c r="M1274" s="2">
        <f t="shared" si="252"/>
        <v>1.1065006915629255E-2</v>
      </c>
      <c r="N1274" s="1">
        <v>351</v>
      </c>
      <c r="O1274" s="1">
        <v>278</v>
      </c>
      <c r="P1274" s="1">
        <v>86</v>
      </c>
      <c r="Q1274" s="1"/>
      <c r="R1274" s="1">
        <v>7</v>
      </c>
      <c r="S1274" s="68">
        <v>1</v>
      </c>
      <c r="T1274" s="1"/>
      <c r="U1274" s="1"/>
      <c r="V1274" s="1"/>
      <c r="W1274" s="1"/>
      <c r="X1274" s="1"/>
      <c r="Y1274" s="1"/>
      <c r="Z1274" s="1"/>
      <c r="AA1274" s="1"/>
      <c r="AB1274" s="1"/>
      <c r="AG1274" t="str">
        <f t="shared" si="254"/>
        <v>Webster</v>
      </c>
      <c r="AH1274" t="s">
        <v>3028</v>
      </c>
      <c r="AI1274">
        <v>2</v>
      </c>
      <c r="AJ1274" s="7"/>
      <c r="AK1274" s="130">
        <v>33</v>
      </c>
      <c r="AL1274" s="131">
        <v>13</v>
      </c>
      <c r="AM1274" s="131">
        <v>130</v>
      </c>
      <c r="AN1274" s="133">
        <v>80020</v>
      </c>
      <c r="AO1274">
        <f t="shared" si="245"/>
        <v>33013</v>
      </c>
      <c r="AP1274" t="s">
        <v>1579</v>
      </c>
    </row>
    <row r="1275" spans="1:42" hidden="1" outlineLevel="1" x14ac:dyDescent="0.2">
      <c r="A1275" t="s">
        <v>79</v>
      </c>
      <c r="B1275" s="10" t="s">
        <v>437</v>
      </c>
      <c r="C1275" s="1">
        <f t="shared" si="253"/>
        <v>304</v>
      </c>
      <c r="D1275" s="7">
        <f t="shared" si="246"/>
        <v>2</v>
      </c>
      <c r="E1275" s="7">
        <f t="shared" si="247"/>
        <v>1</v>
      </c>
      <c r="F1275" s="7">
        <f t="shared" si="248"/>
        <v>3</v>
      </c>
      <c r="G1275" s="1">
        <f t="shared" si="243"/>
        <v>64</v>
      </c>
      <c r="H1275" s="2">
        <f t="shared" si="244"/>
        <v>0.21052631578947367</v>
      </c>
      <c r="I1275" s="8"/>
      <c r="J1275" s="2">
        <f t="shared" si="249"/>
        <v>0.30921052631578949</v>
      </c>
      <c r="K1275" s="2">
        <f t="shared" si="250"/>
        <v>0.51973684210526316</v>
      </c>
      <c r="L1275" s="2">
        <f t="shared" si="251"/>
        <v>0.15460526315789475</v>
      </c>
      <c r="M1275" s="2">
        <f t="shared" si="252"/>
        <v>1.6447368421052599E-2</v>
      </c>
      <c r="N1275" s="1">
        <v>94</v>
      </c>
      <c r="O1275" s="1">
        <v>158</v>
      </c>
      <c r="P1275" s="1">
        <v>47</v>
      </c>
      <c r="Q1275" s="1"/>
      <c r="R1275" s="1">
        <v>5</v>
      </c>
      <c r="S1275" s="68">
        <v>0</v>
      </c>
      <c r="T1275" s="1"/>
      <c r="U1275" s="1"/>
      <c r="V1275" s="1"/>
      <c r="W1275" s="1"/>
      <c r="X1275" s="1"/>
      <c r="Y1275" s="1"/>
      <c r="Z1275" s="1"/>
      <c r="AA1275" s="1"/>
      <c r="AB1275" s="1"/>
      <c r="AG1275" t="str">
        <f t="shared" si="254"/>
        <v>Wentworth</v>
      </c>
      <c r="AH1275" t="s">
        <v>2168</v>
      </c>
      <c r="AI1275">
        <v>2</v>
      </c>
      <c r="AJ1275" s="7"/>
      <c r="AK1275" s="130">
        <v>33</v>
      </c>
      <c r="AL1275" s="131">
        <v>9</v>
      </c>
      <c r="AM1275" s="131">
        <v>185</v>
      </c>
      <c r="AN1275" s="133">
        <v>80500</v>
      </c>
      <c r="AO1275">
        <f t="shared" si="245"/>
        <v>33009</v>
      </c>
      <c r="AP1275" t="s">
        <v>1579</v>
      </c>
    </row>
    <row r="1276" spans="1:42" hidden="1" outlineLevel="1" x14ac:dyDescent="0.2">
      <c r="A1276" t="s">
        <v>3427</v>
      </c>
      <c r="B1276" s="10" t="s">
        <v>437</v>
      </c>
      <c r="C1276" s="1">
        <f t="shared" si="253"/>
        <v>21</v>
      </c>
      <c r="D1276" s="7">
        <f t="shared" si="246"/>
        <v>2</v>
      </c>
      <c r="E1276" s="7">
        <f t="shared" si="247"/>
        <v>1</v>
      </c>
      <c r="F1276" s="7">
        <f t="shared" si="248"/>
        <v>2</v>
      </c>
      <c r="G1276" s="1">
        <f t="shared" si="243"/>
        <v>6</v>
      </c>
      <c r="H1276" s="2">
        <f t="shared" si="244"/>
        <v>0.2857142857142857</v>
      </c>
      <c r="I1276" s="8"/>
      <c r="J1276" s="2">
        <f t="shared" si="249"/>
        <v>0.23809523809523808</v>
      </c>
      <c r="K1276" s="2">
        <f t="shared" si="250"/>
        <v>0.52380952380952384</v>
      </c>
      <c r="L1276" s="2">
        <f t="shared" si="251"/>
        <v>0.23809523809523808</v>
      </c>
      <c r="M1276" s="2">
        <f t="shared" si="252"/>
        <v>-5.5511151231257827E-17</v>
      </c>
      <c r="N1276" s="1">
        <v>5</v>
      </c>
      <c r="O1276" s="1">
        <v>11</v>
      </c>
      <c r="P1276" s="1">
        <v>5</v>
      </c>
      <c r="Q1276" s="1"/>
      <c r="R1276" s="1">
        <v>0</v>
      </c>
      <c r="S1276" s="68">
        <v>0</v>
      </c>
      <c r="T1276" s="1"/>
      <c r="U1276" s="1"/>
      <c r="V1276" s="1"/>
      <c r="W1276" s="1"/>
      <c r="X1276" s="1"/>
      <c r="Y1276" s="1"/>
      <c r="Z1276" s="1"/>
      <c r="AA1276" s="1"/>
      <c r="AB1276" s="1"/>
      <c r="AG1276" t="str">
        <f t="shared" si="254"/>
        <v>Wentworth's Location</v>
      </c>
      <c r="AH1276" t="s">
        <v>2167</v>
      </c>
      <c r="AI1276">
        <v>2</v>
      </c>
      <c r="AJ1276" s="7"/>
      <c r="AK1276" s="130">
        <v>33</v>
      </c>
      <c r="AL1276" s="131">
        <v>7</v>
      </c>
      <c r="AM1276" s="131">
        <v>210</v>
      </c>
      <c r="AN1276" s="133">
        <v>80740</v>
      </c>
      <c r="AO1276">
        <f t="shared" si="245"/>
        <v>33007</v>
      </c>
      <c r="AP1276" t="s">
        <v>3434</v>
      </c>
    </row>
    <row r="1277" spans="1:42" hidden="1" outlineLevel="1" x14ac:dyDescent="0.2">
      <c r="A1277" t="s">
        <v>1086</v>
      </c>
      <c r="B1277" s="10" t="s">
        <v>437</v>
      </c>
      <c r="C1277" s="1">
        <f t="shared" si="253"/>
        <v>808</v>
      </c>
      <c r="D1277" s="7">
        <f t="shared" si="246"/>
        <v>1</v>
      </c>
      <c r="E1277" s="7">
        <f t="shared" si="247"/>
        <v>2</v>
      </c>
      <c r="F1277" s="7">
        <f t="shared" si="248"/>
        <v>3</v>
      </c>
      <c r="G1277" s="1">
        <f t="shared" si="243"/>
        <v>114</v>
      </c>
      <c r="H1277" s="2">
        <f t="shared" si="244"/>
        <v>0.14108910891089108</v>
      </c>
      <c r="I1277" s="8"/>
      <c r="J1277" s="2">
        <f t="shared" si="249"/>
        <v>0.51485148514851486</v>
      </c>
      <c r="K1277" s="2">
        <f t="shared" si="250"/>
        <v>0.37376237623762376</v>
      </c>
      <c r="L1277" s="2">
        <f t="shared" si="251"/>
        <v>9.5297029702970298E-2</v>
      </c>
      <c r="M1277" s="2">
        <f t="shared" si="252"/>
        <v>1.6089108910891076E-2</v>
      </c>
      <c r="N1277" s="1">
        <v>416</v>
      </c>
      <c r="O1277" s="1">
        <v>302</v>
      </c>
      <c r="P1277" s="1">
        <v>77</v>
      </c>
      <c r="Q1277" s="1"/>
      <c r="R1277" s="1">
        <v>11</v>
      </c>
      <c r="S1277" s="68">
        <v>2</v>
      </c>
      <c r="T1277" s="1"/>
      <c r="U1277" s="1"/>
      <c r="V1277" s="1"/>
      <c r="W1277" s="1"/>
      <c r="X1277" s="1"/>
      <c r="Y1277" s="1"/>
      <c r="Z1277" s="1"/>
      <c r="AA1277" s="1"/>
      <c r="AB1277" s="1"/>
      <c r="AG1277" t="str">
        <f t="shared" si="254"/>
        <v>Westmoreland</v>
      </c>
      <c r="AH1277" t="s">
        <v>228</v>
      </c>
      <c r="AI1277">
        <v>2</v>
      </c>
      <c r="AJ1277" s="7"/>
      <c r="AK1277" s="130">
        <v>33</v>
      </c>
      <c r="AL1277" s="131">
        <v>5</v>
      </c>
      <c r="AM1277" s="131">
        <v>110</v>
      </c>
      <c r="AN1277" s="133">
        <v>82660</v>
      </c>
      <c r="AO1277">
        <f t="shared" si="245"/>
        <v>33005</v>
      </c>
      <c r="AP1277" t="s">
        <v>1579</v>
      </c>
    </row>
    <row r="1278" spans="1:42" hidden="1" outlineLevel="1" x14ac:dyDescent="0.2">
      <c r="A1278" t="s">
        <v>1206</v>
      </c>
      <c r="B1278" s="10" t="s">
        <v>437</v>
      </c>
      <c r="C1278" s="1">
        <f t="shared" si="253"/>
        <v>829</v>
      </c>
      <c r="D1278" s="7">
        <f t="shared" si="246"/>
        <v>1</v>
      </c>
      <c r="E1278" s="7">
        <f t="shared" si="247"/>
        <v>2</v>
      </c>
      <c r="F1278" s="7">
        <f t="shared" si="248"/>
        <v>3</v>
      </c>
      <c r="G1278" s="1">
        <f t="shared" si="243"/>
        <v>36</v>
      </c>
      <c r="H1278" s="2">
        <f t="shared" si="244"/>
        <v>4.3425814234016889E-2</v>
      </c>
      <c r="I1278" s="8"/>
      <c r="J1278" s="2">
        <f t="shared" si="249"/>
        <v>0.43787696019300359</v>
      </c>
      <c r="K1278" s="2">
        <f t="shared" si="250"/>
        <v>0.39445114595898673</v>
      </c>
      <c r="L1278" s="2">
        <f t="shared" si="251"/>
        <v>0.15560916767189384</v>
      </c>
      <c r="M1278" s="2">
        <f t="shared" si="252"/>
        <v>1.206272617611584E-2</v>
      </c>
      <c r="N1278" s="1">
        <v>363</v>
      </c>
      <c r="O1278" s="1">
        <v>327</v>
      </c>
      <c r="P1278" s="1">
        <v>129</v>
      </c>
      <c r="Q1278" s="1"/>
      <c r="R1278" s="1">
        <v>8</v>
      </c>
      <c r="S1278" s="68">
        <v>2</v>
      </c>
      <c r="T1278" s="1"/>
      <c r="U1278" s="1"/>
      <c r="V1278" s="1"/>
      <c r="W1278" s="1"/>
      <c r="X1278" s="1"/>
      <c r="Y1278" s="1"/>
      <c r="Z1278" s="1"/>
      <c r="AA1278" s="1"/>
      <c r="AB1278" s="1"/>
      <c r="AG1278" t="str">
        <f t="shared" si="254"/>
        <v>Whitefield</v>
      </c>
      <c r="AH1278" t="s">
        <v>2167</v>
      </c>
      <c r="AI1278">
        <v>2</v>
      </c>
      <c r="AJ1278" s="7"/>
      <c r="AK1278" s="130">
        <v>33</v>
      </c>
      <c r="AL1278" s="131">
        <v>7</v>
      </c>
      <c r="AM1278" s="131">
        <v>215</v>
      </c>
      <c r="AN1278" s="133">
        <v>84420</v>
      </c>
      <c r="AO1278">
        <f t="shared" si="245"/>
        <v>33007</v>
      </c>
      <c r="AP1278" t="s">
        <v>1579</v>
      </c>
    </row>
    <row r="1279" spans="1:42" hidden="1" outlineLevel="1" x14ac:dyDescent="0.2">
      <c r="A1279" t="s">
        <v>93</v>
      </c>
      <c r="B1279" s="10" t="s">
        <v>437</v>
      </c>
      <c r="C1279" s="1">
        <f t="shared" si="253"/>
        <v>551</v>
      </c>
      <c r="D1279" s="7">
        <f t="shared" si="246"/>
        <v>1</v>
      </c>
      <c r="E1279" s="7">
        <f t="shared" si="247"/>
        <v>2</v>
      </c>
      <c r="F1279" s="7">
        <f t="shared" si="248"/>
        <v>3</v>
      </c>
      <c r="G1279" s="1">
        <f t="shared" si="243"/>
        <v>46</v>
      </c>
      <c r="H1279" s="2">
        <f t="shared" si="244"/>
        <v>8.3484573502722328E-2</v>
      </c>
      <c r="I1279" s="8"/>
      <c r="J1279" s="2">
        <f t="shared" si="249"/>
        <v>0.50090744101633389</v>
      </c>
      <c r="K1279" s="2">
        <f t="shared" si="250"/>
        <v>0.41742286751361163</v>
      </c>
      <c r="L1279" s="2">
        <f t="shared" si="251"/>
        <v>6.7150635208711437E-2</v>
      </c>
      <c r="M1279" s="2">
        <f t="shared" si="252"/>
        <v>1.4519056261343047E-2</v>
      </c>
      <c r="N1279" s="1">
        <v>276</v>
      </c>
      <c r="O1279" s="1">
        <v>230</v>
      </c>
      <c r="P1279" s="1">
        <v>37</v>
      </c>
      <c r="Q1279" s="1"/>
      <c r="R1279" s="1">
        <v>7</v>
      </c>
      <c r="S1279" s="68">
        <v>1</v>
      </c>
      <c r="T1279" s="1"/>
      <c r="U1279" s="1"/>
      <c r="V1279" s="1"/>
      <c r="W1279" s="1"/>
      <c r="X1279" s="1"/>
      <c r="Y1279" s="1"/>
      <c r="Z1279" s="1"/>
      <c r="AA1279" s="1"/>
      <c r="AB1279" s="1"/>
      <c r="AG1279" t="str">
        <f t="shared" si="254"/>
        <v>Wilmot</v>
      </c>
      <c r="AH1279" t="s">
        <v>3028</v>
      </c>
      <c r="AI1279">
        <v>2</v>
      </c>
      <c r="AJ1279" s="7"/>
      <c r="AK1279" s="130">
        <v>33</v>
      </c>
      <c r="AL1279" s="131">
        <v>13</v>
      </c>
      <c r="AM1279" s="131">
        <v>135</v>
      </c>
      <c r="AN1279" s="133">
        <v>84900</v>
      </c>
      <c r="AO1279">
        <f t="shared" si="245"/>
        <v>33013</v>
      </c>
      <c r="AP1279" t="s">
        <v>1579</v>
      </c>
    </row>
    <row r="1280" spans="1:42" hidden="1" outlineLevel="1" x14ac:dyDescent="0.2">
      <c r="A1280" t="s">
        <v>94</v>
      </c>
      <c r="B1280" s="10" t="s">
        <v>437</v>
      </c>
      <c r="C1280" s="1">
        <f t="shared" si="253"/>
        <v>1592</v>
      </c>
      <c r="D1280" s="7">
        <f t="shared" si="246"/>
        <v>1</v>
      </c>
      <c r="E1280" s="7">
        <f t="shared" si="247"/>
        <v>2</v>
      </c>
      <c r="F1280" s="7">
        <f t="shared" si="248"/>
        <v>3</v>
      </c>
      <c r="G1280" s="1">
        <f t="shared" si="243"/>
        <v>306</v>
      </c>
      <c r="H1280" s="2">
        <f t="shared" si="244"/>
        <v>0.19221105527638191</v>
      </c>
      <c r="I1280" s="8"/>
      <c r="J1280" s="2">
        <f t="shared" si="249"/>
        <v>0.52198492462311563</v>
      </c>
      <c r="K1280" s="2">
        <f t="shared" si="250"/>
        <v>0.32977386934673369</v>
      </c>
      <c r="L1280" s="2">
        <f t="shared" si="251"/>
        <v>0.12625628140703518</v>
      </c>
      <c r="M1280" s="2">
        <f t="shared" si="252"/>
        <v>2.1984924623115493E-2</v>
      </c>
      <c r="N1280" s="1">
        <v>831</v>
      </c>
      <c r="O1280" s="1">
        <v>525</v>
      </c>
      <c r="P1280" s="1">
        <v>201</v>
      </c>
      <c r="Q1280" s="1"/>
      <c r="R1280" s="1">
        <v>32</v>
      </c>
      <c r="S1280" s="68">
        <v>3</v>
      </c>
      <c r="T1280" s="1"/>
      <c r="U1280" s="1"/>
      <c r="V1280" s="1"/>
      <c r="W1280" s="1"/>
      <c r="X1280" s="1"/>
      <c r="Y1280" s="1"/>
      <c r="Z1280" s="1"/>
      <c r="AA1280" s="1"/>
      <c r="AB1280" s="1"/>
      <c r="AG1280" t="str">
        <f t="shared" si="254"/>
        <v>Wilton</v>
      </c>
      <c r="AH1280" t="s">
        <v>2470</v>
      </c>
      <c r="AI1280">
        <v>2</v>
      </c>
      <c r="AJ1280" s="7"/>
      <c r="AK1280" s="130">
        <v>33</v>
      </c>
      <c r="AL1280" s="131">
        <v>11</v>
      </c>
      <c r="AM1280" s="131">
        <v>150</v>
      </c>
      <c r="AN1280" s="133">
        <v>85220</v>
      </c>
      <c r="AO1280">
        <f t="shared" si="245"/>
        <v>33011</v>
      </c>
      <c r="AP1280" t="s">
        <v>1579</v>
      </c>
    </row>
    <row r="1281" spans="1:42" hidden="1" outlineLevel="1" x14ac:dyDescent="0.2">
      <c r="A1281" t="s">
        <v>2302</v>
      </c>
      <c r="B1281" s="10" t="s">
        <v>437</v>
      </c>
      <c r="C1281" s="1">
        <f t="shared" si="253"/>
        <v>1276</v>
      </c>
      <c r="D1281" s="7">
        <f t="shared" si="246"/>
        <v>1</v>
      </c>
      <c r="E1281" s="7">
        <f t="shared" si="247"/>
        <v>2</v>
      </c>
      <c r="F1281" s="7">
        <f t="shared" si="248"/>
        <v>3</v>
      </c>
      <c r="G1281" s="1">
        <f t="shared" si="243"/>
        <v>259</v>
      </c>
      <c r="H1281" s="2">
        <f t="shared" si="244"/>
        <v>0.20297805642633229</v>
      </c>
      <c r="I1281" s="8"/>
      <c r="J1281" s="2">
        <f t="shared" si="249"/>
        <v>0.52978056426332287</v>
      </c>
      <c r="K1281" s="2">
        <f t="shared" si="250"/>
        <v>0.32680250783699061</v>
      </c>
      <c r="L1281" s="2">
        <f t="shared" si="251"/>
        <v>0.12695924764890282</v>
      </c>
      <c r="M1281" s="2">
        <f t="shared" si="252"/>
        <v>1.6457680250783702E-2</v>
      </c>
      <c r="N1281" s="1">
        <v>676</v>
      </c>
      <c r="O1281" s="1">
        <v>417</v>
      </c>
      <c r="P1281" s="1">
        <v>162</v>
      </c>
      <c r="Q1281" s="1"/>
      <c r="R1281" s="1">
        <v>14</v>
      </c>
      <c r="S1281" s="68">
        <v>7</v>
      </c>
      <c r="T1281" s="1"/>
      <c r="U1281" s="1"/>
      <c r="V1281" s="1"/>
      <c r="W1281" s="1"/>
      <c r="X1281" s="1"/>
      <c r="Y1281" s="1"/>
      <c r="Z1281" s="1"/>
      <c r="AA1281" s="1"/>
      <c r="AB1281" s="1"/>
      <c r="AG1281" t="str">
        <f t="shared" si="254"/>
        <v>Winchester</v>
      </c>
      <c r="AH1281" t="s">
        <v>228</v>
      </c>
      <c r="AI1281">
        <v>2</v>
      </c>
      <c r="AJ1281" s="7"/>
      <c r="AK1281" s="130">
        <v>33</v>
      </c>
      <c r="AL1281" s="131">
        <v>5</v>
      </c>
      <c r="AM1281" s="131">
        <v>115</v>
      </c>
      <c r="AN1281" s="133">
        <v>85540</v>
      </c>
      <c r="AO1281">
        <f t="shared" si="245"/>
        <v>33005</v>
      </c>
      <c r="AP1281" t="s">
        <v>1579</v>
      </c>
    </row>
    <row r="1282" spans="1:42" hidden="1" outlineLevel="1" x14ac:dyDescent="0.2">
      <c r="A1282" t="s">
        <v>50</v>
      </c>
      <c r="B1282" s="10" t="s">
        <v>437</v>
      </c>
      <c r="C1282" s="1">
        <f t="shared" si="253"/>
        <v>4337</v>
      </c>
      <c r="D1282" s="7">
        <f t="shared" si="246"/>
        <v>2</v>
      </c>
      <c r="E1282" s="7">
        <f t="shared" si="247"/>
        <v>1</v>
      </c>
      <c r="F1282" s="7">
        <f t="shared" si="248"/>
        <v>3</v>
      </c>
      <c r="G1282" s="1">
        <f t="shared" si="243"/>
        <v>519</v>
      </c>
      <c r="H1282" s="2">
        <f t="shared" si="244"/>
        <v>0.11966797325340096</v>
      </c>
      <c r="I1282" s="8"/>
      <c r="J1282" s="2">
        <f t="shared" si="249"/>
        <v>0.38390592575513027</v>
      </c>
      <c r="K1282" s="2">
        <f t="shared" si="250"/>
        <v>0.50357389900853122</v>
      </c>
      <c r="L1282" s="2">
        <f t="shared" si="251"/>
        <v>9.2460225962646997E-2</v>
      </c>
      <c r="M1282" s="2">
        <f t="shared" si="252"/>
        <v>2.0059949273691507E-2</v>
      </c>
      <c r="N1282" s="1">
        <v>1665</v>
      </c>
      <c r="O1282" s="1">
        <v>2184</v>
      </c>
      <c r="P1282" s="1">
        <v>401</v>
      </c>
      <c r="R1282">
        <v>67</v>
      </c>
      <c r="S1282" s="10">
        <v>20</v>
      </c>
      <c r="U1282" s="1"/>
      <c r="V1282" s="1"/>
      <c r="W1282" s="1"/>
      <c r="X1282" s="1"/>
      <c r="Y1282" s="1"/>
      <c r="Z1282" s="1"/>
      <c r="AA1282" s="1"/>
      <c r="AB1282" s="1"/>
      <c r="AG1282" t="str">
        <f t="shared" si="254"/>
        <v>Windham</v>
      </c>
      <c r="AH1282" t="s">
        <v>1912</v>
      </c>
      <c r="AI1282">
        <v>2</v>
      </c>
      <c r="AJ1282" s="7"/>
      <c r="AK1282" s="130">
        <v>33</v>
      </c>
      <c r="AL1282" s="131">
        <v>15</v>
      </c>
      <c r="AM1282" s="131">
        <v>185</v>
      </c>
      <c r="AN1282" s="133">
        <v>85780</v>
      </c>
      <c r="AO1282">
        <f t="shared" si="245"/>
        <v>33015</v>
      </c>
      <c r="AP1282" t="s">
        <v>1579</v>
      </c>
    </row>
    <row r="1283" spans="1:42" hidden="1" outlineLevel="1" x14ac:dyDescent="0.2">
      <c r="A1283" t="s">
        <v>84</v>
      </c>
      <c r="B1283" s="10" t="s">
        <v>437</v>
      </c>
      <c r="C1283" s="1">
        <f t="shared" si="253"/>
        <v>77</v>
      </c>
      <c r="D1283" s="7">
        <f t="shared" si="246"/>
        <v>1</v>
      </c>
      <c r="E1283" s="7">
        <f t="shared" si="247"/>
        <v>2</v>
      </c>
      <c r="F1283" s="7">
        <f t="shared" si="248"/>
        <v>3</v>
      </c>
      <c r="G1283" s="1">
        <f>MAX(N1283:P1283)-LARGE(N1283:P1283,2)</f>
        <v>9</v>
      </c>
      <c r="H1283" s="2">
        <f>G1283/C1283</f>
        <v>0.11688311688311688</v>
      </c>
      <c r="I1283" s="8"/>
      <c r="J1283" s="2">
        <f t="shared" si="249"/>
        <v>0.50649350649350644</v>
      </c>
      <c r="K1283" s="2">
        <f t="shared" si="250"/>
        <v>0.38961038961038963</v>
      </c>
      <c r="L1283" s="2">
        <f t="shared" si="251"/>
        <v>0.1038961038961039</v>
      </c>
      <c r="M1283" s="2">
        <f t="shared" si="252"/>
        <v>2.7755575615628914E-17</v>
      </c>
      <c r="N1283" s="1">
        <v>39</v>
      </c>
      <c r="O1283" s="1">
        <v>30</v>
      </c>
      <c r="P1283" s="1">
        <v>8</v>
      </c>
      <c r="Q1283" s="1"/>
      <c r="R1283" s="1">
        <v>0</v>
      </c>
      <c r="S1283" s="68">
        <v>0</v>
      </c>
      <c r="T1283" s="1"/>
      <c r="U1283" s="1"/>
      <c r="V1283" s="1"/>
      <c r="W1283" s="1"/>
      <c r="X1283" s="1"/>
      <c r="Y1283" s="1"/>
      <c r="Z1283" s="1"/>
      <c r="AA1283" s="1"/>
      <c r="AB1283" s="1"/>
      <c r="AG1283" t="str">
        <f t="shared" si="254"/>
        <v>Windsor</v>
      </c>
      <c r="AH1283" t="s">
        <v>2470</v>
      </c>
      <c r="AI1283">
        <v>2</v>
      </c>
      <c r="AJ1283" s="7"/>
      <c r="AK1283" s="130">
        <v>33</v>
      </c>
      <c r="AL1283" s="131">
        <v>11</v>
      </c>
      <c r="AM1283" s="131">
        <v>155</v>
      </c>
      <c r="AN1283" s="133">
        <v>85940</v>
      </c>
      <c r="AO1283">
        <f t="shared" si="245"/>
        <v>33011</v>
      </c>
      <c r="AP1283" t="s">
        <v>1579</v>
      </c>
    </row>
    <row r="1284" spans="1:42" hidden="1" outlineLevel="1" x14ac:dyDescent="0.2">
      <c r="A1284" t="s">
        <v>1508</v>
      </c>
      <c r="B1284" s="10" t="s">
        <v>437</v>
      </c>
      <c r="C1284" s="1">
        <f t="shared" si="253"/>
        <v>3111</v>
      </c>
      <c r="D1284" s="7">
        <f t="shared" si="246"/>
        <v>2</v>
      </c>
      <c r="E1284" s="7">
        <f t="shared" si="247"/>
        <v>1</v>
      </c>
      <c r="F1284" s="7">
        <f t="shared" si="248"/>
        <v>3</v>
      </c>
      <c r="G1284" s="1">
        <f>MAX(N1284:P1284)-LARGE(N1284:P1284,2)</f>
        <v>471</v>
      </c>
      <c r="H1284" s="2">
        <f>G1284/C1284</f>
        <v>0.15139826422372227</v>
      </c>
      <c r="I1284" s="8"/>
      <c r="J1284" s="2">
        <f t="shared" si="249"/>
        <v>0.37094181935069109</v>
      </c>
      <c r="K1284" s="2">
        <f t="shared" si="250"/>
        <v>0.52234008357441342</v>
      </c>
      <c r="L1284" s="2">
        <f t="shared" si="251"/>
        <v>9.9003535840565732E-2</v>
      </c>
      <c r="M1284" s="2">
        <f t="shared" si="252"/>
        <v>7.7145612343298142E-3</v>
      </c>
      <c r="N1284" s="1">
        <v>1154</v>
      </c>
      <c r="O1284" s="1">
        <v>1625</v>
      </c>
      <c r="P1284" s="1">
        <v>308</v>
      </c>
      <c r="Q1284" s="1"/>
      <c r="R1284" s="1">
        <v>18</v>
      </c>
      <c r="S1284" s="68">
        <v>6</v>
      </c>
      <c r="T1284" s="1"/>
      <c r="U1284" s="1"/>
      <c r="V1284" s="1"/>
      <c r="W1284" s="1"/>
      <c r="X1284" s="1"/>
      <c r="Y1284" s="1"/>
      <c r="Z1284" s="1"/>
      <c r="AA1284" s="1"/>
      <c r="AB1284" s="1"/>
      <c r="AG1284" t="str">
        <f t="shared" si="254"/>
        <v>Wolfeboro</v>
      </c>
      <c r="AH1284" t="s">
        <v>2017</v>
      </c>
      <c r="AI1284">
        <v>1</v>
      </c>
      <c r="AJ1284" s="7"/>
      <c r="AK1284" s="130">
        <v>33</v>
      </c>
      <c r="AL1284" s="131">
        <v>3</v>
      </c>
      <c r="AM1284" s="131">
        <v>95</v>
      </c>
      <c r="AN1284" s="133">
        <v>86420</v>
      </c>
      <c r="AO1284">
        <f t="shared" si="245"/>
        <v>33003</v>
      </c>
      <c r="AP1284" t="s">
        <v>1579</v>
      </c>
    </row>
    <row r="1285" spans="1:42" hidden="1" outlineLevel="1" x14ac:dyDescent="0.2">
      <c r="A1285" t="s">
        <v>556</v>
      </c>
      <c r="B1285" s="10" t="s">
        <v>437</v>
      </c>
      <c r="C1285" s="1">
        <f t="shared" si="253"/>
        <v>559</v>
      </c>
      <c r="D1285" s="7">
        <f t="shared" si="246"/>
        <v>1</v>
      </c>
      <c r="E1285" s="7">
        <f t="shared" si="247"/>
        <v>2</v>
      </c>
      <c r="F1285" s="7">
        <f t="shared" si="248"/>
        <v>3</v>
      </c>
      <c r="G1285" s="1">
        <f>MAX(N1285:P1285)-LARGE(N1285:P1285,2)</f>
        <v>94</v>
      </c>
      <c r="H1285" s="2">
        <f>G1285/C1285</f>
        <v>0.16815742397137745</v>
      </c>
      <c r="I1285" s="8"/>
      <c r="J1285" s="2">
        <f t="shared" si="249"/>
        <v>0.52951699463327373</v>
      </c>
      <c r="K1285" s="2">
        <f t="shared" si="250"/>
        <v>0.36135957066189622</v>
      </c>
      <c r="L1285" s="2">
        <f t="shared" si="251"/>
        <v>0.10196779964221825</v>
      </c>
      <c r="M1285" s="2">
        <f t="shared" si="252"/>
        <v>7.1556350626117982E-3</v>
      </c>
      <c r="N1285" s="1">
        <v>296</v>
      </c>
      <c r="O1285" s="1">
        <v>202</v>
      </c>
      <c r="P1285" s="1">
        <v>57</v>
      </c>
      <c r="Q1285" s="1"/>
      <c r="R1285" s="1">
        <v>2</v>
      </c>
      <c r="S1285" s="68">
        <v>2</v>
      </c>
      <c r="T1285" s="1"/>
      <c r="U1285" s="1"/>
      <c r="V1285" s="1"/>
      <c r="W1285" s="1"/>
      <c r="X1285" s="1"/>
      <c r="Y1285" s="1"/>
      <c r="Z1285" s="1"/>
      <c r="AA1285" s="1"/>
      <c r="AB1285" s="1"/>
      <c r="AG1285" t="str">
        <f t="shared" si="254"/>
        <v>Woodstock</v>
      </c>
      <c r="AH1285" t="s">
        <v>2168</v>
      </c>
      <c r="AI1285">
        <v>2</v>
      </c>
      <c r="AJ1285" s="7"/>
      <c r="AK1285" s="130">
        <v>33</v>
      </c>
      <c r="AL1285" s="131">
        <v>9</v>
      </c>
      <c r="AM1285" s="131">
        <v>190</v>
      </c>
      <c r="AN1285" s="133">
        <v>87060</v>
      </c>
      <c r="AO1285">
        <f t="shared" si="245"/>
        <v>33009</v>
      </c>
      <c r="AP1285" t="s">
        <v>1579</v>
      </c>
    </row>
    <row r="1286" spans="1:42" collapsed="1" x14ac:dyDescent="0.2">
      <c r="A1286" s="10" t="s">
        <v>651</v>
      </c>
      <c r="B1286" s="10" t="s">
        <v>3301</v>
      </c>
      <c r="C1286" s="1">
        <f t="shared" si="253"/>
        <v>496719</v>
      </c>
      <c r="D1286" s="7">
        <f t="shared" si="246"/>
        <v>1</v>
      </c>
      <c r="E1286" s="7">
        <f t="shared" si="247"/>
        <v>2</v>
      </c>
      <c r="F1286" s="7">
        <f t="shared" si="248"/>
        <v>3</v>
      </c>
      <c r="G1286" s="1">
        <f>MAX(N1286:P1286)-LARGE(N1286:P1286,2)</f>
        <v>49682</v>
      </c>
      <c r="H1286" s="2">
        <f>G1286/C1286</f>
        <v>0.10002033342795423</v>
      </c>
      <c r="I1286" s="8"/>
      <c r="J1286" s="2">
        <f t="shared" si="249"/>
        <v>0.49568065646774134</v>
      </c>
      <c r="K1286" s="2">
        <f t="shared" si="250"/>
        <v>0.3956603230397871</v>
      </c>
      <c r="L1286" s="2">
        <f t="shared" si="251"/>
        <v>9.7419265218362902E-2</v>
      </c>
      <c r="M1286" s="2">
        <f t="shared" si="252"/>
        <v>1.1239755274108601E-2</v>
      </c>
      <c r="N1286" s="1">
        <f t="shared" ref="N1286:S1286" si="255">SUM(N1045:N1285)</f>
        <v>246214</v>
      </c>
      <c r="O1286" s="1">
        <f t="shared" si="255"/>
        <v>196532</v>
      </c>
      <c r="P1286" s="1">
        <f t="shared" si="255"/>
        <v>48390</v>
      </c>
      <c r="Q1286" s="1"/>
      <c r="R1286" s="1">
        <f t="shared" si="255"/>
        <v>4237</v>
      </c>
      <c r="S1286" s="1">
        <f t="shared" si="255"/>
        <v>1346</v>
      </c>
      <c r="T1286" s="1"/>
      <c r="U1286" s="1"/>
      <c r="V1286" s="1"/>
      <c r="W1286" s="1"/>
      <c r="X1286" s="1"/>
      <c r="Y1286" s="1"/>
      <c r="Z1286" s="1"/>
      <c r="AA1286" s="1"/>
      <c r="AB1286" s="1"/>
      <c r="AG1286" t="str">
        <f t="shared" si="254"/>
        <v>New Hapmshire</v>
      </c>
      <c r="AK1286" s="130">
        <v>33</v>
      </c>
      <c r="AL1286" s="131"/>
      <c r="AM1286" s="131"/>
      <c r="AN1286" s="133"/>
      <c r="AO1286" s="130">
        <v>33</v>
      </c>
      <c r="AP1286" t="s">
        <v>433</v>
      </c>
    </row>
    <row r="1287" spans="1:42" x14ac:dyDescent="0.2">
      <c r="B1287" s="10"/>
      <c r="C1287" s="1"/>
      <c r="D1287" s="7"/>
      <c r="E1287" s="7"/>
      <c r="F1287" s="7"/>
      <c r="G1287" s="1"/>
      <c r="J1287" s="2"/>
      <c r="K1287" s="2"/>
      <c r="L1287" s="2"/>
      <c r="M1287" s="2"/>
      <c r="N1287" s="1"/>
      <c r="O1287" s="1"/>
      <c r="P1287" s="1"/>
      <c r="Q1287" s="1"/>
      <c r="R1287" s="1"/>
      <c r="S1287" s="68"/>
      <c r="T1287" s="1"/>
      <c r="U1287" s="1"/>
      <c r="V1287" s="1"/>
      <c r="W1287" s="1"/>
      <c r="X1287" s="1"/>
      <c r="Y1287" s="1"/>
      <c r="Z1287" s="1"/>
      <c r="AA1287" s="1"/>
      <c r="AB1287" s="1"/>
      <c r="AK1287" s="130"/>
      <c r="AL1287" s="131"/>
      <c r="AM1287" s="131"/>
      <c r="AN1287" s="133"/>
    </row>
    <row r="1288" spans="1:42" hidden="1" outlineLevel="1" x14ac:dyDescent="0.2">
      <c r="A1288" t="s">
        <v>2238</v>
      </c>
      <c r="B1288" s="10" t="s">
        <v>1496</v>
      </c>
      <c r="C1288" s="1">
        <f t="shared" si="253"/>
        <v>8366</v>
      </c>
      <c r="D1288" s="7">
        <f t="shared" si="246"/>
        <v>1</v>
      </c>
      <c r="E1288" s="7">
        <f t="shared" si="247"/>
        <v>2</v>
      </c>
      <c r="F1288" s="7">
        <f t="shared" si="248"/>
        <v>3</v>
      </c>
      <c r="G1288" s="1">
        <f t="shared" ref="G1288:G1327" si="256">MAX(N1288:P1288)-LARGE(N1288:P1288,2)</f>
        <v>508</v>
      </c>
      <c r="H1288" s="2">
        <f t="shared" ref="H1288:H1327" si="257">G1288/C1288</f>
        <v>6.0721969878077937E-2</v>
      </c>
      <c r="I1288" s="8"/>
      <c r="J1288" s="2">
        <f t="shared" si="249"/>
        <v>0.48123356442744442</v>
      </c>
      <c r="K1288" s="2">
        <f t="shared" si="250"/>
        <v>0.42051159454936649</v>
      </c>
      <c r="L1288" s="2">
        <f t="shared" si="251"/>
        <v>7.5902462347597413E-2</v>
      </c>
      <c r="M1288" s="2">
        <f t="shared" si="252"/>
        <v>2.2352378675591741E-2</v>
      </c>
      <c r="N1288" s="1">
        <v>4026</v>
      </c>
      <c r="O1288" s="1">
        <v>3518</v>
      </c>
      <c r="P1288" s="1">
        <v>635</v>
      </c>
      <c r="Q1288" s="1">
        <v>126</v>
      </c>
      <c r="R1288" s="1">
        <v>30</v>
      </c>
      <c r="S1288" s="68">
        <v>15</v>
      </c>
      <c r="T1288" s="1">
        <v>14</v>
      </c>
      <c r="U1288" s="1">
        <v>2</v>
      </c>
      <c r="V1288" s="1"/>
      <c r="W1288" s="1"/>
      <c r="X1288" s="1"/>
      <c r="Y1288" s="68"/>
      <c r="Z1288" s="1"/>
      <c r="AA1288" s="1"/>
      <c r="AB1288" s="1"/>
      <c r="AG1288" t="str">
        <f t="shared" si="254"/>
        <v>Barrington</v>
      </c>
      <c r="AH1288" t="s">
        <v>776</v>
      </c>
      <c r="AI1288">
        <v>1</v>
      </c>
      <c r="AJ1288" s="7"/>
      <c r="AK1288" s="130">
        <v>44</v>
      </c>
      <c r="AL1288" s="131">
        <v>1</v>
      </c>
      <c r="AM1288" s="131">
        <v>5</v>
      </c>
      <c r="AN1288" s="133">
        <v>5140</v>
      </c>
      <c r="AO1288">
        <f t="shared" ref="AO1288:AO1326" si="258">AK1288*1000+AL1288</f>
        <v>44001</v>
      </c>
      <c r="AP1288" t="s">
        <v>1579</v>
      </c>
    </row>
    <row r="1289" spans="1:42" hidden="1" outlineLevel="1" x14ac:dyDescent="0.2">
      <c r="A1289" t="s">
        <v>776</v>
      </c>
      <c r="B1289" s="10" t="s">
        <v>1496</v>
      </c>
      <c r="C1289" s="1">
        <f t="shared" si="253"/>
        <v>8770</v>
      </c>
      <c r="D1289" s="7">
        <f t="shared" si="246"/>
        <v>1</v>
      </c>
      <c r="E1289" s="7">
        <f t="shared" si="247"/>
        <v>2</v>
      </c>
      <c r="F1289" s="7">
        <f t="shared" si="248"/>
        <v>3</v>
      </c>
      <c r="G1289" s="1">
        <f t="shared" si="256"/>
        <v>3181</v>
      </c>
      <c r="H1289" s="2">
        <f t="shared" si="257"/>
        <v>0.36271379703534778</v>
      </c>
      <c r="I1289" s="8"/>
      <c r="J1289" s="2">
        <f t="shared" si="249"/>
        <v>0.62417331812998855</v>
      </c>
      <c r="K1289" s="2">
        <f t="shared" si="250"/>
        <v>0.26145952109464082</v>
      </c>
      <c r="L1289" s="2">
        <f t="shared" si="251"/>
        <v>9.612314709236032E-2</v>
      </c>
      <c r="M1289" s="2">
        <f t="shared" si="252"/>
        <v>1.8244013683010304E-2</v>
      </c>
      <c r="N1289" s="1">
        <v>5474</v>
      </c>
      <c r="O1289" s="1">
        <v>2293</v>
      </c>
      <c r="P1289" s="1">
        <v>843</v>
      </c>
      <c r="Q1289" s="1">
        <v>100</v>
      </c>
      <c r="R1289" s="1">
        <v>23</v>
      </c>
      <c r="S1289" s="68">
        <v>27</v>
      </c>
      <c r="T1289" s="1">
        <v>9</v>
      </c>
      <c r="U1289" s="1">
        <v>1</v>
      </c>
      <c r="V1289" s="1"/>
      <c r="W1289" s="1"/>
      <c r="X1289" s="1"/>
      <c r="Y1289" s="68"/>
      <c r="Z1289" s="1"/>
      <c r="AA1289" s="1"/>
      <c r="AB1289" s="1"/>
      <c r="AG1289" t="str">
        <f t="shared" si="254"/>
        <v>Bristol</v>
      </c>
      <c r="AH1289" t="s">
        <v>776</v>
      </c>
      <c r="AI1289">
        <v>1</v>
      </c>
      <c r="AJ1289" s="7"/>
      <c r="AK1289" s="130">
        <v>44</v>
      </c>
      <c r="AL1289" s="131">
        <v>1</v>
      </c>
      <c r="AM1289" s="131">
        <v>10</v>
      </c>
      <c r="AN1289" s="133">
        <v>9280</v>
      </c>
      <c r="AO1289">
        <f t="shared" si="258"/>
        <v>44001</v>
      </c>
      <c r="AP1289" t="s">
        <v>1579</v>
      </c>
    </row>
    <row r="1290" spans="1:42" hidden="1" outlineLevel="1" x14ac:dyDescent="0.2">
      <c r="A1290" t="s">
        <v>378</v>
      </c>
      <c r="B1290" s="10" t="s">
        <v>1496</v>
      </c>
      <c r="C1290" s="1">
        <f t="shared" si="253"/>
        <v>5410</v>
      </c>
      <c r="D1290" s="7">
        <f t="shared" si="246"/>
        <v>1</v>
      </c>
      <c r="E1290" s="7">
        <f t="shared" si="247"/>
        <v>2</v>
      </c>
      <c r="F1290" s="7">
        <f t="shared" si="248"/>
        <v>3</v>
      </c>
      <c r="G1290" s="1">
        <f t="shared" si="256"/>
        <v>1550</v>
      </c>
      <c r="H1290" s="2">
        <f t="shared" si="257"/>
        <v>0.28650646950092423</v>
      </c>
      <c r="I1290" s="8"/>
      <c r="J1290" s="2">
        <f t="shared" si="249"/>
        <v>0.54898336414048055</v>
      </c>
      <c r="K1290" s="2">
        <f t="shared" si="250"/>
        <v>0.26247689463955637</v>
      </c>
      <c r="L1290" s="2">
        <f t="shared" si="251"/>
        <v>0.17060998151571163</v>
      </c>
      <c r="M1290" s="2">
        <f t="shared" si="252"/>
        <v>1.7929759704251452E-2</v>
      </c>
      <c r="N1290" s="1">
        <v>2970</v>
      </c>
      <c r="O1290" s="1">
        <v>1420</v>
      </c>
      <c r="P1290" s="1">
        <v>923</v>
      </c>
      <c r="Q1290" s="1">
        <v>52</v>
      </c>
      <c r="R1290" s="1">
        <v>15</v>
      </c>
      <c r="S1290" s="68">
        <v>18</v>
      </c>
      <c r="T1290" s="1">
        <v>10</v>
      </c>
      <c r="U1290" s="1">
        <v>2</v>
      </c>
      <c r="V1290" s="1"/>
      <c r="W1290" s="1"/>
      <c r="X1290" s="1"/>
      <c r="Y1290" s="68"/>
      <c r="Z1290" s="1"/>
      <c r="AA1290" s="1"/>
      <c r="AB1290" s="1"/>
      <c r="AG1290" t="str">
        <f t="shared" si="254"/>
        <v>Burrillville</v>
      </c>
      <c r="AH1290" t="s">
        <v>2482</v>
      </c>
      <c r="AI1290">
        <v>1</v>
      </c>
      <c r="AJ1290" s="7"/>
      <c r="AK1290" s="130">
        <v>44</v>
      </c>
      <c r="AL1290" s="131">
        <v>7</v>
      </c>
      <c r="AM1290" s="131">
        <v>5</v>
      </c>
      <c r="AN1290" s="133">
        <v>11800</v>
      </c>
      <c r="AO1290">
        <f t="shared" si="258"/>
        <v>44007</v>
      </c>
      <c r="AP1290" t="s">
        <v>1579</v>
      </c>
    </row>
    <row r="1291" spans="1:42" hidden="1" outlineLevel="1" x14ac:dyDescent="0.2">
      <c r="A1291" t="s">
        <v>3428</v>
      </c>
      <c r="B1291" s="10" t="s">
        <v>1496</v>
      </c>
      <c r="C1291" s="1">
        <f t="shared" si="253"/>
        <v>3553</v>
      </c>
      <c r="D1291" s="7">
        <f t="shared" si="246"/>
        <v>1</v>
      </c>
      <c r="E1291" s="7">
        <f t="shared" si="247"/>
        <v>2</v>
      </c>
      <c r="F1291" s="7">
        <f t="shared" si="248"/>
        <v>3</v>
      </c>
      <c r="G1291" s="1">
        <f t="shared" si="256"/>
        <v>2241</v>
      </c>
      <c r="H1291" s="2">
        <f t="shared" si="257"/>
        <v>0.63073459048691249</v>
      </c>
      <c r="I1291" s="8"/>
      <c r="J1291" s="2">
        <f t="shared" si="249"/>
        <v>0.76752040529130316</v>
      </c>
      <c r="K1291" s="2">
        <f t="shared" si="250"/>
        <v>0.13678581480439064</v>
      </c>
      <c r="L1291" s="2">
        <f t="shared" si="251"/>
        <v>8.2465522094005067E-2</v>
      </c>
      <c r="M1291" s="2">
        <f t="shared" si="252"/>
        <v>1.3228257810301125E-2</v>
      </c>
      <c r="N1291" s="1">
        <v>2727</v>
      </c>
      <c r="O1291" s="1">
        <v>486</v>
      </c>
      <c r="P1291" s="1">
        <v>293</v>
      </c>
      <c r="Q1291" s="1">
        <v>27</v>
      </c>
      <c r="R1291" s="1">
        <v>7</v>
      </c>
      <c r="S1291" s="68">
        <v>3</v>
      </c>
      <c r="T1291" s="1">
        <v>9</v>
      </c>
      <c r="U1291" s="1">
        <v>1</v>
      </c>
      <c r="V1291" s="1"/>
      <c r="W1291" s="1"/>
      <c r="X1291" s="1"/>
      <c r="Y1291" s="68"/>
      <c r="Z1291" s="1"/>
      <c r="AA1291" s="1"/>
      <c r="AB1291" s="1"/>
      <c r="AG1291" t="str">
        <f t="shared" si="254"/>
        <v>Central Falls</v>
      </c>
      <c r="AH1291" t="s">
        <v>2482</v>
      </c>
      <c r="AI1291">
        <v>1</v>
      </c>
      <c r="AJ1291" s="7"/>
      <c r="AK1291" s="130">
        <v>44</v>
      </c>
      <c r="AL1291" s="131">
        <v>7</v>
      </c>
      <c r="AM1291" s="131">
        <v>10</v>
      </c>
      <c r="AN1291" s="133">
        <v>14140</v>
      </c>
      <c r="AO1291">
        <f t="shared" si="258"/>
        <v>44007</v>
      </c>
      <c r="AP1291" t="s">
        <v>2331</v>
      </c>
    </row>
    <row r="1292" spans="1:42" hidden="1" outlineLevel="1" x14ac:dyDescent="0.2">
      <c r="A1292" t="s">
        <v>379</v>
      </c>
      <c r="B1292" s="10" t="s">
        <v>1496</v>
      </c>
      <c r="C1292" s="1">
        <f t="shared" si="253"/>
        <v>3037</v>
      </c>
      <c r="D1292" s="7">
        <f t="shared" si="246"/>
        <v>1</v>
      </c>
      <c r="E1292" s="7">
        <f t="shared" si="247"/>
        <v>2</v>
      </c>
      <c r="F1292" s="7">
        <f t="shared" si="248"/>
        <v>3</v>
      </c>
      <c r="G1292" s="1">
        <f t="shared" si="256"/>
        <v>408</v>
      </c>
      <c r="H1292" s="2">
        <f t="shared" si="257"/>
        <v>0.13434310174514325</v>
      </c>
      <c r="I1292" s="8"/>
      <c r="J1292" s="2">
        <f t="shared" si="249"/>
        <v>0.48699374382614424</v>
      </c>
      <c r="K1292" s="2">
        <f t="shared" si="250"/>
        <v>0.352650642081001</v>
      </c>
      <c r="L1292" s="2">
        <f t="shared" si="251"/>
        <v>0.12940401712216001</v>
      </c>
      <c r="M1292" s="2">
        <f t="shared" si="252"/>
        <v>3.0951596970694745E-2</v>
      </c>
      <c r="N1292" s="1">
        <v>1479</v>
      </c>
      <c r="O1292" s="1">
        <v>1071</v>
      </c>
      <c r="P1292" s="1">
        <v>393</v>
      </c>
      <c r="Q1292" s="1">
        <v>69</v>
      </c>
      <c r="R1292" s="1">
        <v>6</v>
      </c>
      <c r="S1292" s="68">
        <v>10</v>
      </c>
      <c r="T1292" s="1">
        <v>8</v>
      </c>
      <c r="U1292" s="1">
        <v>1</v>
      </c>
      <c r="V1292" s="1"/>
      <c r="W1292" s="1"/>
      <c r="X1292" s="1"/>
      <c r="Y1292" s="68"/>
      <c r="Z1292" s="1"/>
      <c r="AA1292" s="1"/>
      <c r="AB1292" s="1"/>
      <c r="AG1292" t="str">
        <f t="shared" si="254"/>
        <v>Charlestown</v>
      </c>
      <c r="AH1292" t="s">
        <v>3298</v>
      </c>
      <c r="AI1292">
        <v>2</v>
      </c>
      <c r="AJ1292" s="7"/>
      <c r="AK1292" s="130">
        <v>44</v>
      </c>
      <c r="AL1292" s="131">
        <v>9</v>
      </c>
      <c r="AM1292" s="131">
        <v>5</v>
      </c>
      <c r="AN1292" s="133">
        <v>14500</v>
      </c>
      <c r="AO1292">
        <f t="shared" si="258"/>
        <v>44009</v>
      </c>
      <c r="AP1292" t="s">
        <v>1579</v>
      </c>
    </row>
    <row r="1293" spans="1:42" hidden="1" outlineLevel="1" x14ac:dyDescent="0.2">
      <c r="A1293" t="s">
        <v>549</v>
      </c>
      <c r="B1293" s="10" t="s">
        <v>1496</v>
      </c>
      <c r="C1293" s="1">
        <f t="shared" si="253"/>
        <v>13629</v>
      </c>
      <c r="D1293" s="7">
        <f t="shared" si="246"/>
        <v>1</v>
      </c>
      <c r="E1293" s="7">
        <f t="shared" si="247"/>
        <v>2</v>
      </c>
      <c r="F1293" s="7">
        <f t="shared" si="248"/>
        <v>3</v>
      </c>
      <c r="G1293" s="1">
        <f t="shared" si="256"/>
        <v>3852</v>
      </c>
      <c r="H1293" s="2">
        <f t="shared" si="257"/>
        <v>0.28263262161567249</v>
      </c>
      <c r="I1293" s="8"/>
      <c r="J1293" s="2">
        <f t="shared" si="249"/>
        <v>0.54919656614571866</v>
      </c>
      <c r="K1293" s="2">
        <f t="shared" si="250"/>
        <v>0.26656394453004623</v>
      </c>
      <c r="L1293" s="2">
        <f t="shared" si="251"/>
        <v>0.16780394746496441</v>
      </c>
      <c r="M1293" s="2">
        <f t="shared" si="252"/>
        <v>1.6435541859270708E-2</v>
      </c>
      <c r="N1293" s="1">
        <v>7485</v>
      </c>
      <c r="O1293" s="1">
        <v>3633</v>
      </c>
      <c r="P1293" s="1">
        <v>2287</v>
      </c>
      <c r="Q1293" s="1">
        <v>137</v>
      </c>
      <c r="R1293" s="1">
        <v>28</v>
      </c>
      <c r="S1293" s="68">
        <v>45</v>
      </c>
      <c r="T1293" s="1">
        <v>6</v>
      </c>
      <c r="U1293" s="1">
        <v>8</v>
      </c>
      <c r="V1293" s="1"/>
      <c r="W1293" s="1"/>
      <c r="X1293" s="1"/>
      <c r="Y1293" s="68"/>
      <c r="Z1293" s="1"/>
      <c r="AA1293" s="1"/>
      <c r="AB1293" s="1"/>
      <c r="AG1293" t="str">
        <f t="shared" si="254"/>
        <v>Coventry</v>
      </c>
      <c r="AH1293" t="s">
        <v>2391</v>
      </c>
      <c r="AI1293">
        <v>2</v>
      </c>
      <c r="AJ1293" s="7"/>
      <c r="AK1293" s="130">
        <v>44</v>
      </c>
      <c r="AL1293" s="131">
        <v>3</v>
      </c>
      <c r="AM1293" s="131">
        <v>5</v>
      </c>
      <c r="AN1293" s="133">
        <v>18640</v>
      </c>
      <c r="AO1293">
        <f t="shared" si="258"/>
        <v>44003</v>
      </c>
      <c r="AP1293" t="s">
        <v>1579</v>
      </c>
    </row>
    <row r="1294" spans="1:42" hidden="1" outlineLevel="1" x14ac:dyDescent="0.2">
      <c r="A1294" t="s">
        <v>3429</v>
      </c>
      <c r="B1294" s="10" t="s">
        <v>1496</v>
      </c>
      <c r="C1294" s="1">
        <f t="shared" si="253"/>
        <v>34058</v>
      </c>
      <c r="D1294" s="7">
        <f t="shared" si="246"/>
        <v>1</v>
      </c>
      <c r="E1294" s="7">
        <f t="shared" si="247"/>
        <v>2</v>
      </c>
      <c r="F1294" s="7">
        <f t="shared" si="248"/>
        <v>3</v>
      </c>
      <c r="G1294" s="1">
        <f t="shared" si="256"/>
        <v>11803</v>
      </c>
      <c r="H1294" s="2">
        <f t="shared" si="257"/>
        <v>0.34655587527159554</v>
      </c>
      <c r="I1294" s="8"/>
      <c r="J1294" s="2">
        <f t="shared" si="249"/>
        <v>0.61368841388220097</v>
      </c>
      <c r="K1294" s="2">
        <f t="shared" si="250"/>
        <v>0.26713253861060543</v>
      </c>
      <c r="L1294" s="2">
        <f t="shared" si="251"/>
        <v>0.1015033178695167</v>
      </c>
      <c r="M1294" s="2">
        <f t="shared" si="252"/>
        <v>1.7675729637676899E-2</v>
      </c>
      <c r="N1294" s="1">
        <v>20901</v>
      </c>
      <c r="O1294" s="1">
        <v>9098</v>
      </c>
      <c r="P1294" s="1">
        <v>3457</v>
      </c>
      <c r="Q1294" s="1">
        <v>436</v>
      </c>
      <c r="R1294" s="1">
        <v>70</v>
      </c>
      <c r="S1294" s="68">
        <v>59</v>
      </c>
      <c r="T1294" s="1">
        <v>24</v>
      </c>
      <c r="U1294" s="1">
        <v>13</v>
      </c>
      <c r="V1294" s="1"/>
      <c r="W1294" s="1"/>
      <c r="X1294" s="1"/>
      <c r="Y1294" s="68"/>
      <c r="Z1294" s="1"/>
      <c r="AA1294" s="1"/>
      <c r="AB1294" s="1"/>
      <c r="AG1294" t="str">
        <f t="shared" si="254"/>
        <v>Cranston</v>
      </c>
      <c r="AH1294" t="s">
        <v>2482</v>
      </c>
      <c r="AI1294">
        <v>2</v>
      </c>
      <c r="AJ1294" s="7"/>
      <c r="AK1294" s="130">
        <v>44</v>
      </c>
      <c r="AL1294" s="131">
        <v>7</v>
      </c>
      <c r="AM1294" s="131">
        <v>15</v>
      </c>
      <c r="AN1294" s="133">
        <v>19180</v>
      </c>
      <c r="AO1294">
        <f t="shared" si="258"/>
        <v>44007</v>
      </c>
      <c r="AP1294" t="s">
        <v>2331</v>
      </c>
    </row>
    <row r="1295" spans="1:42" hidden="1" outlineLevel="1" x14ac:dyDescent="0.2">
      <c r="A1295" t="s">
        <v>2220</v>
      </c>
      <c r="B1295" s="10" t="s">
        <v>1496</v>
      </c>
      <c r="C1295" s="1">
        <f t="shared" si="253"/>
        <v>13731</v>
      </c>
      <c r="D1295" s="7">
        <f t="shared" si="246"/>
        <v>1</v>
      </c>
      <c r="E1295" s="7">
        <f t="shared" si="247"/>
        <v>2</v>
      </c>
      <c r="F1295" s="7">
        <f t="shared" si="248"/>
        <v>3</v>
      </c>
      <c r="G1295" s="1">
        <f t="shared" si="256"/>
        <v>3973</v>
      </c>
      <c r="H1295" s="2">
        <f t="shared" si="257"/>
        <v>0.28934527711018865</v>
      </c>
      <c r="I1295" s="8"/>
      <c r="J1295" s="2">
        <f t="shared" si="249"/>
        <v>0.57701551234433035</v>
      </c>
      <c r="K1295" s="2">
        <f t="shared" si="250"/>
        <v>0.2876702352341417</v>
      </c>
      <c r="L1295" s="2">
        <f t="shared" si="251"/>
        <v>0.11565071735489039</v>
      </c>
      <c r="M1295" s="2">
        <f t="shared" si="252"/>
        <v>1.9663535066637552E-2</v>
      </c>
      <c r="N1295" s="1">
        <v>7923</v>
      </c>
      <c r="O1295" s="1">
        <v>3950</v>
      </c>
      <c r="P1295" s="1">
        <v>1588</v>
      </c>
      <c r="Q1295" s="1">
        <v>151</v>
      </c>
      <c r="R1295" s="1">
        <v>36</v>
      </c>
      <c r="S1295" s="68">
        <v>56</v>
      </c>
      <c r="T1295" s="1">
        <v>21</v>
      </c>
      <c r="U1295" s="1">
        <v>6</v>
      </c>
      <c r="V1295" s="1"/>
      <c r="W1295" s="1"/>
      <c r="X1295" s="1"/>
      <c r="Y1295" s="68"/>
      <c r="Z1295" s="1"/>
      <c r="AA1295" s="1"/>
      <c r="AB1295" s="1"/>
      <c r="AG1295" t="str">
        <f t="shared" si="254"/>
        <v>Cumberland</v>
      </c>
      <c r="AH1295" t="s">
        <v>2482</v>
      </c>
      <c r="AI1295">
        <v>1</v>
      </c>
      <c r="AJ1295" s="7"/>
      <c r="AK1295" s="130">
        <v>44</v>
      </c>
      <c r="AL1295" s="131">
        <v>7</v>
      </c>
      <c r="AM1295" s="131">
        <v>20</v>
      </c>
      <c r="AN1295" s="133">
        <v>20080</v>
      </c>
      <c r="AO1295">
        <f t="shared" si="258"/>
        <v>44007</v>
      </c>
      <c r="AP1295" t="s">
        <v>1579</v>
      </c>
    </row>
    <row r="1296" spans="1:42" hidden="1" outlineLevel="1" x14ac:dyDescent="0.2">
      <c r="A1296" t="s">
        <v>381</v>
      </c>
      <c r="B1296" s="10" t="s">
        <v>1496</v>
      </c>
      <c r="C1296" s="1">
        <f t="shared" si="253"/>
        <v>6062</v>
      </c>
      <c r="D1296" s="7">
        <f t="shared" si="246"/>
        <v>2</v>
      </c>
      <c r="E1296" s="7">
        <f t="shared" si="247"/>
        <v>1</v>
      </c>
      <c r="F1296" s="7">
        <f t="shared" si="248"/>
        <v>3</v>
      </c>
      <c r="G1296" s="1">
        <f t="shared" si="256"/>
        <v>90</v>
      </c>
      <c r="H1296" s="2">
        <f t="shared" si="257"/>
        <v>1.4846585285384361E-2</v>
      </c>
      <c r="I1296" s="8"/>
      <c r="J1296" s="2">
        <f t="shared" si="249"/>
        <v>0.43104585945232599</v>
      </c>
      <c r="K1296" s="2">
        <f t="shared" si="250"/>
        <v>0.44589244473771034</v>
      </c>
      <c r="L1296" s="2">
        <f t="shared" si="251"/>
        <v>0.10112174199934015</v>
      </c>
      <c r="M1296" s="2">
        <f t="shared" si="252"/>
        <v>2.1939953810623525E-2</v>
      </c>
      <c r="N1296" s="1">
        <v>2613</v>
      </c>
      <c r="O1296" s="1">
        <v>2703</v>
      </c>
      <c r="P1296" s="1">
        <v>613</v>
      </c>
      <c r="Q1296" s="1">
        <v>96</v>
      </c>
      <c r="R1296" s="1">
        <v>22</v>
      </c>
      <c r="S1296" s="68">
        <v>5</v>
      </c>
      <c r="T1296" s="1">
        <v>7</v>
      </c>
      <c r="U1296" s="1">
        <v>3</v>
      </c>
      <c r="V1296" s="1"/>
      <c r="W1296" s="1"/>
      <c r="X1296" s="1"/>
      <c r="Y1296" s="68"/>
      <c r="Z1296" s="1"/>
      <c r="AA1296" s="1"/>
      <c r="AB1296" s="1"/>
      <c r="AG1296" t="str">
        <f t="shared" si="254"/>
        <v>East Greenwich</v>
      </c>
      <c r="AH1296" t="s">
        <v>2391</v>
      </c>
      <c r="AI1296">
        <v>2</v>
      </c>
      <c r="AJ1296" s="7"/>
      <c r="AK1296" s="130">
        <v>44</v>
      </c>
      <c r="AL1296" s="131">
        <v>3</v>
      </c>
      <c r="AM1296" s="131">
        <v>10</v>
      </c>
      <c r="AN1296" s="133">
        <v>22240</v>
      </c>
      <c r="AO1296">
        <f t="shared" si="258"/>
        <v>44003</v>
      </c>
      <c r="AP1296" t="s">
        <v>1579</v>
      </c>
    </row>
    <row r="1297" spans="1:42" hidden="1" outlineLevel="1" x14ac:dyDescent="0.2">
      <c r="A1297" t="s">
        <v>1159</v>
      </c>
      <c r="B1297" s="10" t="s">
        <v>1496</v>
      </c>
      <c r="C1297" s="1">
        <f t="shared" si="253"/>
        <v>19385</v>
      </c>
      <c r="D1297" s="7">
        <f t="shared" si="246"/>
        <v>1</v>
      </c>
      <c r="E1297" s="7">
        <f t="shared" si="247"/>
        <v>2</v>
      </c>
      <c r="F1297" s="7">
        <f t="shared" si="248"/>
        <v>3</v>
      </c>
      <c r="G1297" s="1">
        <f t="shared" si="256"/>
        <v>8647</v>
      </c>
      <c r="H1297" s="2">
        <f t="shared" si="257"/>
        <v>0.44606654629868453</v>
      </c>
      <c r="I1297" s="8"/>
      <c r="J1297" s="2">
        <f t="shared" si="249"/>
        <v>0.66267732783079702</v>
      </c>
      <c r="K1297" s="2">
        <f t="shared" si="250"/>
        <v>0.21661078153211247</v>
      </c>
      <c r="L1297" s="2">
        <f t="shared" si="251"/>
        <v>0.10167655403662626</v>
      </c>
      <c r="M1297" s="2">
        <f t="shared" si="252"/>
        <v>1.9035336600464248E-2</v>
      </c>
      <c r="N1297" s="1">
        <v>12846</v>
      </c>
      <c r="O1297" s="1">
        <v>4199</v>
      </c>
      <c r="P1297" s="1">
        <v>1971</v>
      </c>
      <c r="Q1297" s="1">
        <v>250</v>
      </c>
      <c r="R1297" s="1">
        <v>46</v>
      </c>
      <c r="S1297" s="68">
        <v>44</v>
      </c>
      <c r="T1297" s="1">
        <v>21</v>
      </c>
      <c r="U1297" s="1">
        <v>8</v>
      </c>
      <c r="V1297" s="1"/>
      <c r="W1297" s="1"/>
      <c r="X1297" s="1"/>
      <c r="Y1297" s="68"/>
      <c r="Z1297" s="1"/>
      <c r="AA1297" s="1"/>
      <c r="AB1297" s="1"/>
      <c r="AG1297" t="str">
        <f t="shared" si="254"/>
        <v>East Providence</v>
      </c>
      <c r="AH1297" t="s">
        <v>2482</v>
      </c>
      <c r="AI1297">
        <v>1</v>
      </c>
      <c r="AJ1297" s="7"/>
      <c r="AK1297" s="130">
        <v>44</v>
      </c>
      <c r="AL1297" s="131">
        <v>7</v>
      </c>
      <c r="AM1297" s="131">
        <v>25</v>
      </c>
      <c r="AN1297" s="133">
        <v>22960</v>
      </c>
      <c r="AO1297">
        <f t="shared" si="258"/>
        <v>44007</v>
      </c>
      <c r="AP1297" t="s">
        <v>2331</v>
      </c>
    </row>
    <row r="1298" spans="1:42" hidden="1" outlineLevel="1" x14ac:dyDescent="0.2">
      <c r="A1298" t="s">
        <v>1536</v>
      </c>
      <c r="B1298" s="10" t="s">
        <v>1496</v>
      </c>
      <c r="C1298" s="1">
        <f t="shared" si="253"/>
        <v>2315</v>
      </c>
      <c r="D1298" s="7">
        <f t="shared" si="246"/>
        <v>1</v>
      </c>
      <c r="E1298" s="7">
        <f t="shared" si="247"/>
        <v>2</v>
      </c>
      <c r="F1298" s="7">
        <f t="shared" si="248"/>
        <v>3</v>
      </c>
      <c r="G1298" s="1">
        <f t="shared" si="256"/>
        <v>296</v>
      </c>
      <c r="H1298" s="2">
        <f t="shared" si="257"/>
        <v>0.12786177105831534</v>
      </c>
      <c r="I1298" s="8"/>
      <c r="J1298" s="2">
        <f t="shared" si="249"/>
        <v>0.47688984881209501</v>
      </c>
      <c r="K1298" s="2">
        <f t="shared" si="250"/>
        <v>0.3490280777537797</v>
      </c>
      <c r="L1298" s="2">
        <f t="shared" si="251"/>
        <v>0.14902807775377969</v>
      </c>
      <c r="M1298" s="2">
        <f t="shared" si="252"/>
        <v>2.5053995680345664E-2</v>
      </c>
      <c r="N1298" s="1">
        <v>1104</v>
      </c>
      <c r="O1298" s="1">
        <v>808</v>
      </c>
      <c r="P1298" s="1">
        <v>345</v>
      </c>
      <c r="Q1298" s="1">
        <v>36</v>
      </c>
      <c r="R1298" s="1">
        <v>10</v>
      </c>
      <c r="S1298" s="68">
        <v>5</v>
      </c>
      <c r="T1298" s="1">
        <v>6</v>
      </c>
      <c r="U1298" s="1">
        <v>1</v>
      </c>
      <c r="V1298" s="1"/>
      <c r="W1298" s="1"/>
      <c r="X1298" s="1"/>
      <c r="Y1298" s="68"/>
      <c r="Z1298" s="1"/>
      <c r="AA1298" s="1"/>
      <c r="AB1298" s="1"/>
      <c r="AG1298" t="str">
        <f t="shared" si="254"/>
        <v>Exeter</v>
      </c>
      <c r="AH1298" t="s">
        <v>3298</v>
      </c>
      <c r="AI1298">
        <v>2</v>
      </c>
      <c r="AJ1298" s="7"/>
      <c r="AK1298" s="130">
        <v>44</v>
      </c>
      <c r="AL1298" s="131">
        <v>9</v>
      </c>
      <c r="AM1298" s="131">
        <v>10</v>
      </c>
      <c r="AN1298" s="133">
        <v>25300</v>
      </c>
      <c r="AO1298">
        <f t="shared" si="258"/>
        <v>44009</v>
      </c>
      <c r="AP1298" t="s">
        <v>1579</v>
      </c>
    </row>
    <row r="1299" spans="1:42" hidden="1" outlineLevel="1" x14ac:dyDescent="0.2">
      <c r="A1299" t="s">
        <v>2955</v>
      </c>
      <c r="B1299" s="10" t="s">
        <v>1496</v>
      </c>
      <c r="C1299" s="1">
        <f t="shared" si="253"/>
        <v>2004</v>
      </c>
      <c r="D1299" s="7">
        <f t="shared" si="246"/>
        <v>1</v>
      </c>
      <c r="E1299" s="7">
        <f t="shared" si="247"/>
        <v>2</v>
      </c>
      <c r="F1299" s="7">
        <f t="shared" si="248"/>
        <v>3</v>
      </c>
      <c r="G1299" s="1">
        <f t="shared" si="256"/>
        <v>253</v>
      </c>
      <c r="H1299" s="2">
        <f t="shared" si="257"/>
        <v>0.12624750499001997</v>
      </c>
      <c r="I1299" s="8"/>
      <c r="J1299" s="2">
        <f t="shared" si="249"/>
        <v>0.46656686626746507</v>
      </c>
      <c r="K1299" s="2">
        <f t="shared" si="250"/>
        <v>0.34031936127744511</v>
      </c>
      <c r="L1299" s="2">
        <f t="shared" si="251"/>
        <v>0.15518962075848303</v>
      </c>
      <c r="M1299" s="2">
        <f t="shared" si="252"/>
        <v>3.7924151696606734E-2</v>
      </c>
      <c r="N1299" s="1">
        <v>935</v>
      </c>
      <c r="O1299" s="1">
        <v>682</v>
      </c>
      <c r="P1299" s="1">
        <v>311</v>
      </c>
      <c r="Q1299" s="1">
        <v>57</v>
      </c>
      <c r="R1299" s="1">
        <v>9</v>
      </c>
      <c r="S1299" s="68">
        <v>4</v>
      </c>
      <c r="T1299" s="1">
        <v>6</v>
      </c>
      <c r="U1299" s="1">
        <v>0</v>
      </c>
      <c r="V1299" s="1"/>
      <c r="W1299" s="1"/>
      <c r="X1299" s="1"/>
      <c r="Y1299" s="68"/>
      <c r="Z1299" s="1"/>
      <c r="AA1299" s="1"/>
      <c r="AB1299" s="1"/>
      <c r="AG1299" t="str">
        <f t="shared" si="254"/>
        <v>Foster</v>
      </c>
      <c r="AH1299" t="s">
        <v>2482</v>
      </c>
      <c r="AI1299">
        <v>2</v>
      </c>
      <c r="AJ1299" s="7"/>
      <c r="AK1299" s="130">
        <v>44</v>
      </c>
      <c r="AL1299" s="131">
        <v>7</v>
      </c>
      <c r="AM1299" s="131">
        <v>30</v>
      </c>
      <c r="AN1299" s="133">
        <v>27460</v>
      </c>
      <c r="AO1299">
        <f t="shared" si="258"/>
        <v>44007</v>
      </c>
      <c r="AP1299" t="s">
        <v>1579</v>
      </c>
    </row>
    <row r="1300" spans="1:42" hidden="1" outlineLevel="1" x14ac:dyDescent="0.2">
      <c r="A1300" t="s">
        <v>1537</v>
      </c>
      <c r="B1300" s="10" t="s">
        <v>1496</v>
      </c>
      <c r="C1300" s="1">
        <f t="shared" si="253"/>
        <v>3920</v>
      </c>
      <c r="D1300" s="7">
        <f t="shared" si="246"/>
        <v>1</v>
      </c>
      <c r="E1300" s="7">
        <f t="shared" si="247"/>
        <v>2</v>
      </c>
      <c r="F1300" s="7">
        <f t="shared" si="248"/>
        <v>3</v>
      </c>
      <c r="G1300" s="1">
        <f t="shared" si="256"/>
        <v>685</v>
      </c>
      <c r="H1300" s="2">
        <f t="shared" si="257"/>
        <v>0.17474489795918369</v>
      </c>
      <c r="I1300" s="8"/>
      <c r="J1300" s="2">
        <f t="shared" si="249"/>
        <v>0.49387755102040815</v>
      </c>
      <c r="K1300" s="2">
        <f t="shared" si="250"/>
        <v>0.31913265306122451</v>
      </c>
      <c r="L1300" s="2">
        <f t="shared" si="251"/>
        <v>0.16173469387755102</v>
      </c>
      <c r="M1300" s="2">
        <f t="shared" si="252"/>
        <v>2.525510204081638E-2</v>
      </c>
      <c r="N1300" s="1">
        <v>1936</v>
      </c>
      <c r="O1300" s="1">
        <v>1251</v>
      </c>
      <c r="P1300" s="1">
        <v>634</v>
      </c>
      <c r="Q1300" s="1">
        <v>73</v>
      </c>
      <c r="R1300" s="1">
        <v>12</v>
      </c>
      <c r="S1300" s="68">
        <v>11</v>
      </c>
      <c r="T1300" s="1">
        <v>1</v>
      </c>
      <c r="U1300" s="1">
        <v>2</v>
      </c>
      <c r="V1300" s="1"/>
      <c r="W1300" s="1"/>
      <c r="X1300" s="1"/>
      <c r="Y1300" s="68"/>
      <c r="Z1300" s="1"/>
      <c r="AA1300" s="1"/>
      <c r="AB1300" s="1"/>
      <c r="AG1300" t="str">
        <f t="shared" si="254"/>
        <v>Glocester</v>
      </c>
      <c r="AH1300" t="s">
        <v>2482</v>
      </c>
      <c r="AI1300">
        <v>2</v>
      </c>
      <c r="AJ1300" s="7"/>
      <c r="AK1300" s="130">
        <v>44</v>
      </c>
      <c r="AL1300" s="131">
        <v>7</v>
      </c>
      <c r="AM1300" s="131">
        <v>35</v>
      </c>
      <c r="AN1300" s="133">
        <v>30340</v>
      </c>
      <c r="AO1300">
        <f t="shared" si="258"/>
        <v>44007</v>
      </c>
      <c r="AP1300" t="s">
        <v>1579</v>
      </c>
    </row>
    <row r="1301" spans="1:42" hidden="1" outlineLevel="1" x14ac:dyDescent="0.2">
      <c r="A1301" t="s">
        <v>1156</v>
      </c>
      <c r="B1301" s="10" t="s">
        <v>1496</v>
      </c>
      <c r="C1301" s="1">
        <f t="shared" si="253"/>
        <v>2954</v>
      </c>
      <c r="D1301" s="7">
        <f t="shared" si="246"/>
        <v>1</v>
      </c>
      <c r="E1301" s="7">
        <f t="shared" si="247"/>
        <v>2</v>
      </c>
      <c r="F1301" s="7">
        <f t="shared" si="248"/>
        <v>3</v>
      </c>
      <c r="G1301" s="1">
        <f t="shared" si="256"/>
        <v>477</v>
      </c>
      <c r="H1301" s="2">
        <f t="shared" si="257"/>
        <v>0.16147596479350035</v>
      </c>
      <c r="I1301" s="8"/>
      <c r="J1301" s="2">
        <f t="shared" si="249"/>
        <v>0.47935003385240355</v>
      </c>
      <c r="K1301" s="2">
        <f t="shared" si="250"/>
        <v>0.3178740690589032</v>
      </c>
      <c r="L1301" s="2">
        <f t="shared" si="251"/>
        <v>0.17163168584969532</v>
      </c>
      <c r="M1301" s="2">
        <f t="shared" si="252"/>
        <v>3.1144211238997993E-2</v>
      </c>
      <c r="N1301" s="1">
        <v>1416</v>
      </c>
      <c r="O1301" s="1">
        <v>939</v>
      </c>
      <c r="P1301" s="1">
        <v>507</v>
      </c>
      <c r="Q1301" s="1">
        <v>54</v>
      </c>
      <c r="R1301" s="1">
        <v>10</v>
      </c>
      <c r="S1301" s="68">
        <v>19</v>
      </c>
      <c r="T1301" s="1">
        <v>5</v>
      </c>
      <c r="U1301" s="1">
        <v>4</v>
      </c>
      <c r="V1301" s="1"/>
      <c r="W1301" s="1"/>
      <c r="X1301" s="1"/>
      <c r="Y1301" s="68"/>
      <c r="Z1301" s="1"/>
      <c r="AA1301" s="1"/>
      <c r="AB1301" s="1"/>
      <c r="AG1301" t="str">
        <f t="shared" si="254"/>
        <v>Hopkinton</v>
      </c>
      <c r="AH1301" t="s">
        <v>3298</v>
      </c>
      <c r="AI1301">
        <v>2</v>
      </c>
      <c r="AJ1301" s="7"/>
      <c r="AK1301" s="130">
        <v>44</v>
      </c>
      <c r="AL1301" s="131">
        <v>9</v>
      </c>
      <c r="AM1301" s="131">
        <v>15</v>
      </c>
      <c r="AN1301" s="133">
        <v>35380</v>
      </c>
      <c r="AO1301">
        <f t="shared" si="258"/>
        <v>44009</v>
      </c>
      <c r="AP1301" t="s">
        <v>1579</v>
      </c>
    </row>
    <row r="1302" spans="1:42" hidden="1" outlineLevel="1" x14ac:dyDescent="0.2">
      <c r="A1302" t="s">
        <v>231</v>
      </c>
      <c r="B1302" s="10" t="s">
        <v>1496</v>
      </c>
      <c r="C1302" s="1">
        <f t="shared" si="253"/>
        <v>3007</v>
      </c>
      <c r="D1302" s="7">
        <f t="shared" si="246"/>
        <v>1</v>
      </c>
      <c r="E1302" s="7">
        <f t="shared" si="247"/>
        <v>2</v>
      </c>
      <c r="F1302" s="7">
        <f t="shared" si="248"/>
        <v>3</v>
      </c>
      <c r="G1302" s="1">
        <f t="shared" si="256"/>
        <v>615</v>
      </c>
      <c r="H1302" s="2">
        <f t="shared" si="257"/>
        <v>0.20452278017958098</v>
      </c>
      <c r="I1302" s="8"/>
      <c r="J1302" s="2">
        <f t="shared" si="249"/>
        <v>0.52377785167941471</v>
      </c>
      <c r="K1302" s="2">
        <f t="shared" si="250"/>
        <v>0.31925507149983373</v>
      </c>
      <c r="L1302" s="2">
        <f t="shared" si="251"/>
        <v>0.11772530761556368</v>
      </c>
      <c r="M1302" s="2">
        <f t="shared" si="252"/>
        <v>3.9241769205187876E-2</v>
      </c>
      <c r="N1302" s="1">
        <v>1575</v>
      </c>
      <c r="O1302" s="1">
        <v>960</v>
      </c>
      <c r="P1302" s="1">
        <v>354</v>
      </c>
      <c r="Q1302" s="1">
        <v>85</v>
      </c>
      <c r="R1302" s="1">
        <v>15</v>
      </c>
      <c r="S1302" s="68">
        <v>14</v>
      </c>
      <c r="T1302" s="1">
        <v>4</v>
      </c>
      <c r="U1302" s="1">
        <v>0</v>
      </c>
      <c r="V1302" s="1"/>
      <c r="W1302" s="1"/>
      <c r="X1302" s="1"/>
      <c r="Y1302" s="68"/>
      <c r="Z1302" s="1"/>
      <c r="AA1302" s="1"/>
      <c r="AB1302" s="1"/>
      <c r="AG1302" t="str">
        <f t="shared" si="254"/>
        <v>Jamestown</v>
      </c>
      <c r="AH1302" t="s">
        <v>3000</v>
      </c>
      <c r="AI1302">
        <v>1</v>
      </c>
      <c r="AJ1302" s="7"/>
      <c r="AK1302" s="130">
        <v>44</v>
      </c>
      <c r="AL1302" s="131">
        <v>5</v>
      </c>
      <c r="AM1302" s="131">
        <v>5</v>
      </c>
      <c r="AN1302" s="133">
        <v>36820</v>
      </c>
      <c r="AO1302">
        <f t="shared" si="258"/>
        <v>44005</v>
      </c>
      <c r="AP1302" t="s">
        <v>1579</v>
      </c>
    </row>
    <row r="1303" spans="1:42" hidden="1" outlineLevel="1" x14ac:dyDescent="0.2">
      <c r="A1303" t="s">
        <v>413</v>
      </c>
      <c r="B1303" s="10" t="s">
        <v>1496</v>
      </c>
      <c r="C1303" s="1">
        <f t="shared" si="253"/>
        <v>13062</v>
      </c>
      <c r="D1303" s="7">
        <f t="shared" si="246"/>
        <v>1</v>
      </c>
      <c r="E1303" s="7">
        <f t="shared" si="247"/>
        <v>2</v>
      </c>
      <c r="F1303" s="7">
        <f t="shared" si="248"/>
        <v>3</v>
      </c>
      <c r="G1303" s="1">
        <f t="shared" si="256"/>
        <v>5535</v>
      </c>
      <c r="H1303" s="2">
        <f t="shared" si="257"/>
        <v>0.42374827744602667</v>
      </c>
      <c r="I1303" s="8"/>
      <c r="J1303" s="2">
        <f t="shared" si="249"/>
        <v>0.65089572806614604</v>
      </c>
      <c r="K1303" s="2">
        <f t="shared" si="250"/>
        <v>0.22714745062011943</v>
      </c>
      <c r="L1303" s="2">
        <f t="shared" si="251"/>
        <v>0.10986066452304394</v>
      </c>
      <c r="M1303" s="2">
        <f t="shared" si="252"/>
        <v>1.2096156790690593E-2</v>
      </c>
      <c r="N1303" s="1">
        <v>8502</v>
      </c>
      <c r="O1303" s="1">
        <v>2967</v>
      </c>
      <c r="P1303" s="1">
        <v>1435</v>
      </c>
      <c r="Q1303" s="1">
        <v>84</v>
      </c>
      <c r="R1303" s="1">
        <v>26</v>
      </c>
      <c r="S1303" s="68">
        <v>30</v>
      </c>
      <c r="T1303" s="1">
        <v>13</v>
      </c>
      <c r="U1303" s="1">
        <v>5</v>
      </c>
      <c r="V1303" s="1"/>
      <c r="W1303" s="1"/>
      <c r="X1303" s="1"/>
      <c r="Y1303" s="68"/>
      <c r="Z1303" s="1"/>
      <c r="AA1303" s="1"/>
      <c r="AB1303" s="1"/>
      <c r="AG1303" t="str">
        <f t="shared" si="254"/>
        <v>Johnston</v>
      </c>
      <c r="AH1303" t="s">
        <v>2482</v>
      </c>
      <c r="AI1303">
        <v>2</v>
      </c>
      <c r="AJ1303" s="7"/>
      <c r="AK1303" s="130">
        <v>44</v>
      </c>
      <c r="AL1303" s="131">
        <v>7</v>
      </c>
      <c r="AM1303" s="131">
        <v>40</v>
      </c>
      <c r="AN1303" s="133">
        <v>37720</v>
      </c>
      <c r="AO1303">
        <f t="shared" si="258"/>
        <v>44007</v>
      </c>
      <c r="AP1303" t="s">
        <v>1579</v>
      </c>
    </row>
    <row r="1304" spans="1:42" hidden="1" outlineLevel="1" x14ac:dyDescent="0.2">
      <c r="A1304" t="s">
        <v>2585</v>
      </c>
      <c r="B1304" s="10" t="s">
        <v>1496</v>
      </c>
      <c r="C1304" s="1">
        <f t="shared" si="253"/>
        <v>9423</v>
      </c>
      <c r="D1304" s="7">
        <f t="shared" si="246"/>
        <v>1</v>
      </c>
      <c r="E1304" s="7">
        <f t="shared" si="247"/>
        <v>2</v>
      </c>
      <c r="F1304" s="7">
        <f t="shared" si="248"/>
        <v>3</v>
      </c>
      <c r="G1304" s="1">
        <f t="shared" si="256"/>
        <v>2313</v>
      </c>
      <c r="H1304" s="2">
        <f t="shared" si="257"/>
        <v>0.24546322827125119</v>
      </c>
      <c r="I1304" s="8"/>
      <c r="J1304" s="2">
        <f t="shared" si="249"/>
        <v>0.5513106229438608</v>
      </c>
      <c r="K1304" s="2">
        <f t="shared" si="250"/>
        <v>0.30584739467260957</v>
      </c>
      <c r="L1304" s="2">
        <f t="shared" si="251"/>
        <v>0.12427040220736496</v>
      </c>
      <c r="M1304" s="2">
        <f t="shared" si="252"/>
        <v>1.857158017616467E-2</v>
      </c>
      <c r="N1304" s="1">
        <v>5195</v>
      </c>
      <c r="O1304" s="1">
        <v>2882</v>
      </c>
      <c r="P1304" s="1">
        <v>1171</v>
      </c>
      <c r="Q1304" s="1">
        <v>121</v>
      </c>
      <c r="R1304" s="1">
        <v>19</v>
      </c>
      <c r="S1304" s="68">
        <v>25</v>
      </c>
      <c r="T1304" s="1">
        <v>8</v>
      </c>
      <c r="U1304" s="1">
        <v>2</v>
      </c>
      <c r="V1304" s="1"/>
      <c r="W1304" s="1"/>
      <c r="X1304" s="1"/>
      <c r="Y1304" s="68"/>
      <c r="Z1304" s="1"/>
      <c r="AA1304" s="1"/>
      <c r="AB1304" s="1"/>
      <c r="AG1304" t="str">
        <f t="shared" si="254"/>
        <v>Lincoln</v>
      </c>
      <c r="AH1304" t="s">
        <v>2482</v>
      </c>
      <c r="AI1304">
        <v>1</v>
      </c>
      <c r="AJ1304" s="7"/>
      <c r="AK1304" s="130">
        <v>44</v>
      </c>
      <c r="AL1304" s="131">
        <v>7</v>
      </c>
      <c r="AM1304" s="131">
        <v>45</v>
      </c>
      <c r="AN1304" s="133">
        <v>41500</v>
      </c>
      <c r="AO1304">
        <f t="shared" si="258"/>
        <v>44007</v>
      </c>
      <c r="AP1304" t="s">
        <v>1579</v>
      </c>
    </row>
    <row r="1305" spans="1:42" hidden="1" outlineLevel="1" x14ac:dyDescent="0.2">
      <c r="A1305" t="s">
        <v>2134</v>
      </c>
      <c r="B1305" s="10" t="s">
        <v>1496</v>
      </c>
      <c r="C1305" s="1">
        <f t="shared" si="253"/>
        <v>1866</v>
      </c>
      <c r="D1305" s="7">
        <f t="shared" ref="D1305:D1368" si="259">RANK(N1305,(N1305:AE1305))</f>
        <v>1</v>
      </c>
      <c r="E1305" s="7">
        <f t="shared" ref="E1305:E1368" si="260">RANK(O1305,(N1305:AE1305))</f>
        <v>2</v>
      </c>
      <c r="F1305" s="7">
        <f t="shared" ref="F1305:F1368" si="261">RANK(P1305,(N1305:AE1305))</f>
        <v>3</v>
      </c>
      <c r="G1305" s="1">
        <f t="shared" si="256"/>
        <v>142</v>
      </c>
      <c r="H1305" s="2">
        <f t="shared" si="257"/>
        <v>7.6098606645230438E-2</v>
      </c>
      <c r="I1305" s="8"/>
      <c r="J1305" s="2">
        <f t="shared" si="249"/>
        <v>0.46087888531618437</v>
      </c>
      <c r="K1305" s="2">
        <f t="shared" si="250"/>
        <v>0.38478027867095393</v>
      </c>
      <c r="L1305" s="2">
        <f t="shared" si="251"/>
        <v>0.12218649517684887</v>
      </c>
      <c r="M1305" s="2">
        <f t="shared" si="252"/>
        <v>3.2154340836012818E-2</v>
      </c>
      <c r="N1305" s="1">
        <v>860</v>
      </c>
      <c r="O1305" s="1">
        <v>718</v>
      </c>
      <c r="P1305" s="1">
        <v>228</v>
      </c>
      <c r="Q1305" s="1">
        <v>42</v>
      </c>
      <c r="R1305" s="1">
        <v>9</v>
      </c>
      <c r="S1305" s="68">
        <v>2</v>
      </c>
      <c r="T1305" s="1">
        <v>6</v>
      </c>
      <c r="U1305" s="1">
        <v>1</v>
      </c>
      <c r="V1305" s="1"/>
      <c r="W1305" s="1"/>
      <c r="X1305" s="1"/>
      <c r="Y1305" s="68"/>
      <c r="Z1305" s="1"/>
      <c r="AA1305" s="1"/>
      <c r="AB1305" s="1"/>
      <c r="AG1305" t="str">
        <f t="shared" si="254"/>
        <v>Little Compton</v>
      </c>
      <c r="AH1305" t="s">
        <v>3000</v>
      </c>
      <c r="AI1305">
        <v>1</v>
      </c>
      <c r="AJ1305" s="7"/>
      <c r="AK1305" s="130">
        <v>44</v>
      </c>
      <c r="AL1305" s="131">
        <v>5</v>
      </c>
      <c r="AM1305" s="131">
        <v>10</v>
      </c>
      <c r="AN1305" s="133">
        <v>42400</v>
      </c>
      <c r="AO1305">
        <f t="shared" si="258"/>
        <v>44005</v>
      </c>
      <c r="AP1305" t="s">
        <v>1579</v>
      </c>
    </row>
    <row r="1306" spans="1:42" hidden="1" outlineLevel="1" x14ac:dyDescent="0.2">
      <c r="A1306" t="s">
        <v>2135</v>
      </c>
      <c r="B1306" s="10" t="s">
        <v>1496</v>
      </c>
      <c r="C1306" s="1">
        <f t="shared" si="253"/>
        <v>6420</v>
      </c>
      <c r="D1306" s="7">
        <f t="shared" si="259"/>
        <v>1</v>
      </c>
      <c r="E1306" s="7">
        <f t="shared" si="260"/>
        <v>2</v>
      </c>
      <c r="F1306" s="7">
        <f t="shared" si="261"/>
        <v>3</v>
      </c>
      <c r="G1306" s="1">
        <f t="shared" si="256"/>
        <v>1267</v>
      </c>
      <c r="H1306" s="2">
        <f t="shared" si="257"/>
        <v>0.19735202492211837</v>
      </c>
      <c r="I1306" s="8"/>
      <c r="J1306" s="2">
        <f t="shared" si="249"/>
        <v>0.53598130841121494</v>
      </c>
      <c r="K1306" s="2">
        <f t="shared" si="250"/>
        <v>0.3386292834890966</v>
      </c>
      <c r="L1306" s="2">
        <f t="shared" si="251"/>
        <v>0.10389408099688474</v>
      </c>
      <c r="M1306" s="2">
        <f t="shared" si="252"/>
        <v>2.1495327102803718E-2</v>
      </c>
      <c r="N1306" s="1">
        <v>3441</v>
      </c>
      <c r="O1306" s="1">
        <v>2174</v>
      </c>
      <c r="P1306" s="1">
        <v>667</v>
      </c>
      <c r="Q1306" s="1">
        <v>82</v>
      </c>
      <c r="R1306" s="1">
        <v>31</v>
      </c>
      <c r="S1306" s="68">
        <v>18</v>
      </c>
      <c r="T1306" s="1">
        <v>5</v>
      </c>
      <c r="U1306" s="1">
        <v>2</v>
      </c>
      <c r="V1306" s="1"/>
      <c r="W1306" s="1"/>
      <c r="X1306" s="1"/>
      <c r="Y1306" s="68"/>
      <c r="Z1306" s="1"/>
      <c r="AA1306" s="1"/>
      <c r="AB1306" s="1"/>
      <c r="AG1306" t="str">
        <f t="shared" si="254"/>
        <v>Middletown</v>
      </c>
      <c r="AH1306" t="s">
        <v>3000</v>
      </c>
      <c r="AI1306">
        <v>1</v>
      </c>
      <c r="AJ1306" s="7"/>
      <c r="AK1306" s="130">
        <v>44</v>
      </c>
      <c r="AL1306" s="131">
        <v>5</v>
      </c>
      <c r="AM1306" s="131">
        <v>15</v>
      </c>
      <c r="AN1306" s="133">
        <v>45460</v>
      </c>
      <c r="AO1306">
        <f t="shared" si="258"/>
        <v>44005</v>
      </c>
      <c r="AP1306" t="s">
        <v>1579</v>
      </c>
    </row>
    <row r="1307" spans="1:42" hidden="1" outlineLevel="1" x14ac:dyDescent="0.2">
      <c r="A1307" t="s">
        <v>2136</v>
      </c>
      <c r="B1307" s="10" t="s">
        <v>1496</v>
      </c>
      <c r="C1307" s="1">
        <f t="shared" si="253"/>
        <v>7099</v>
      </c>
      <c r="D1307" s="7">
        <f t="shared" si="259"/>
        <v>1</v>
      </c>
      <c r="E1307" s="7">
        <f t="shared" si="260"/>
        <v>2</v>
      </c>
      <c r="F1307" s="7">
        <f t="shared" si="261"/>
        <v>3</v>
      </c>
      <c r="G1307" s="1">
        <f t="shared" si="256"/>
        <v>1711</v>
      </c>
      <c r="H1307" s="2">
        <f t="shared" si="257"/>
        <v>0.24101986195238767</v>
      </c>
      <c r="I1307" s="8"/>
      <c r="J1307" s="2">
        <f t="shared" si="249"/>
        <v>0.55585293703338501</v>
      </c>
      <c r="K1307" s="2">
        <f t="shared" si="250"/>
        <v>0.31483307508099734</v>
      </c>
      <c r="L1307" s="2">
        <f t="shared" si="251"/>
        <v>9.5929004085082412E-2</v>
      </c>
      <c r="M1307" s="2">
        <f t="shared" si="252"/>
        <v>3.3384983800535242E-2</v>
      </c>
      <c r="N1307" s="1">
        <v>3946</v>
      </c>
      <c r="O1307" s="1">
        <v>2235</v>
      </c>
      <c r="P1307" s="1">
        <v>681</v>
      </c>
      <c r="Q1307" s="1">
        <v>177</v>
      </c>
      <c r="R1307" s="1">
        <v>28</v>
      </c>
      <c r="S1307" s="68">
        <v>21</v>
      </c>
      <c r="T1307" s="1">
        <v>9</v>
      </c>
      <c r="U1307" s="1">
        <v>2</v>
      </c>
      <c r="V1307" s="1"/>
      <c r="W1307" s="1"/>
      <c r="X1307" s="1"/>
      <c r="Y1307" s="68"/>
      <c r="Z1307" s="1"/>
      <c r="AA1307" s="1"/>
      <c r="AB1307" s="1"/>
      <c r="AG1307" t="str">
        <f t="shared" si="254"/>
        <v>Narragansett</v>
      </c>
      <c r="AH1307" t="s">
        <v>3298</v>
      </c>
      <c r="AI1307">
        <v>2</v>
      </c>
      <c r="AJ1307" s="7"/>
      <c r="AK1307" s="130">
        <v>44</v>
      </c>
      <c r="AL1307" s="131">
        <v>9</v>
      </c>
      <c r="AM1307" s="131">
        <v>20</v>
      </c>
      <c r="AN1307" s="133">
        <v>48340</v>
      </c>
      <c r="AO1307">
        <f t="shared" si="258"/>
        <v>44009</v>
      </c>
      <c r="AP1307" t="s">
        <v>1579</v>
      </c>
    </row>
    <row r="1308" spans="1:42" hidden="1" outlineLevel="1" x14ac:dyDescent="0.2">
      <c r="A1308" t="s">
        <v>2140</v>
      </c>
      <c r="B1308" s="10" t="s">
        <v>1496</v>
      </c>
      <c r="C1308" s="1">
        <f t="shared" si="253"/>
        <v>958</v>
      </c>
      <c r="D1308" s="7">
        <f t="shared" si="259"/>
        <v>1</v>
      </c>
      <c r="E1308" s="7">
        <f t="shared" si="260"/>
        <v>2</v>
      </c>
      <c r="F1308" s="7">
        <f t="shared" si="261"/>
        <v>3</v>
      </c>
      <c r="G1308" s="1">
        <f t="shared" si="256"/>
        <v>244</v>
      </c>
      <c r="H1308" s="2">
        <f t="shared" si="257"/>
        <v>0.25469728601252611</v>
      </c>
      <c r="I1308" s="8"/>
      <c r="J1308" s="2">
        <f t="shared" si="249"/>
        <v>0.54279749478079331</v>
      </c>
      <c r="K1308" s="2">
        <f t="shared" si="250"/>
        <v>0.2881002087682672</v>
      </c>
      <c r="L1308" s="2">
        <f t="shared" si="251"/>
        <v>0.11899791231732777</v>
      </c>
      <c r="M1308" s="2">
        <f t="shared" si="252"/>
        <v>5.0104384133611721E-2</v>
      </c>
      <c r="N1308" s="1">
        <v>520</v>
      </c>
      <c r="O1308" s="1">
        <v>276</v>
      </c>
      <c r="P1308" s="1">
        <v>114</v>
      </c>
      <c r="Q1308" s="1">
        <v>42</v>
      </c>
      <c r="R1308" s="1">
        <v>2</v>
      </c>
      <c r="S1308" s="68">
        <v>1</v>
      </c>
      <c r="T1308" s="1">
        <v>2</v>
      </c>
      <c r="U1308" s="1">
        <v>1</v>
      </c>
      <c r="V1308" s="1"/>
      <c r="W1308" s="1"/>
      <c r="X1308" s="1"/>
      <c r="Y1308" s="68"/>
      <c r="Z1308" s="1"/>
      <c r="AA1308" s="1"/>
      <c r="AB1308" s="1"/>
      <c r="AG1308" t="str">
        <f t="shared" si="254"/>
        <v>New Shoreham</v>
      </c>
      <c r="AH1308" t="s">
        <v>3298</v>
      </c>
      <c r="AI1308">
        <v>2</v>
      </c>
      <c r="AJ1308" s="7"/>
      <c r="AK1308" s="130">
        <v>44</v>
      </c>
      <c r="AL1308" s="131">
        <v>9</v>
      </c>
      <c r="AM1308" s="131">
        <v>22</v>
      </c>
      <c r="AN1308" s="133">
        <v>50500</v>
      </c>
      <c r="AO1308">
        <f t="shared" si="258"/>
        <v>44009</v>
      </c>
      <c r="AP1308" t="s">
        <v>1579</v>
      </c>
    </row>
    <row r="1309" spans="1:42" hidden="1" outlineLevel="1" x14ac:dyDescent="0.2">
      <c r="A1309" t="s">
        <v>3000</v>
      </c>
      <c r="B1309" s="10" t="s">
        <v>1496</v>
      </c>
      <c r="C1309" s="1">
        <f t="shared" si="253"/>
        <v>9573</v>
      </c>
      <c r="D1309" s="7">
        <f t="shared" si="259"/>
        <v>1</v>
      </c>
      <c r="E1309" s="7">
        <f t="shared" si="260"/>
        <v>2</v>
      </c>
      <c r="F1309" s="7">
        <f t="shared" si="261"/>
        <v>3</v>
      </c>
      <c r="G1309" s="1">
        <f t="shared" si="256"/>
        <v>2610</v>
      </c>
      <c r="H1309" s="2">
        <f t="shared" si="257"/>
        <v>0.27264180507677843</v>
      </c>
      <c r="I1309" s="8"/>
      <c r="J1309" s="2">
        <f t="shared" si="249"/>
        <v>0.58080016713673877</v>
      </c>
      <c r="K1309" s="2">
        <f t="shared" si="250"/>
        <v>0.30815836205996028</v>
      </c>
      <c r="L1309" s="2">
        <f t="shared" si="251"/>
        <v>8.179254152303353E-2</v>
      </c>
      <c r="M1309" s="2">
        <f t="shared" si="252"/>
        <v>2.9248929280267427E-2</v>
      </c>
      <c r="N1309" s="1">
        <v>5560</v>
      </c>
      <c r="O1309" s="1">
        <v>2950</v>
      </c>
      <c r="P1309" s="1">
        <v>783</v>
      </c>
      <c r="Q1309" s="1">
        <v>212</v>
      </c>
      <c r="R1309" s="1">
        <v>32</v>
      </c>
      <c r="S1309" s="68">
        <v>16</v>
      </c>
      <c r="T1309" s="1">
        <v>15</v>
      </c>
      <c r="U1309" s="1">
        <v>5</v>
      </c>
      <c r="V1309" s="1"/>
      <c r="W1309" s="1"/>
      <c r="X1309" s="1"/>
      <c r="Y1309" s="68"/>
      <c r="Z1309" s="1"/>
      <c r="AA1309" s="1"/>
      <c r="AB1309" s="1"/>
      <c r="AG1309" t="str">
        <f t="shared" si="254"/>
        <v>Newport</v>
      </c>
      <c r="AH1309" t="s">
        <v>3000</v>
      </c>
      <c r="AI1309">
        <v>1</v>
      </c>
      <c r="AJ1309" s="7"/>
      <c r="AK1309" s="130">
        <v>44</v>
      </c>
      <c r="AL1309" s="131">
        <v>5</v>
      </c>
      <c r="AM1309" s="131">
        <v>20</v>
      </c>
      <c r="AN1309" s="133">
        <v>49960</v>
      </c>
      <c r="AO1309">
        <f t="shared" si="258"/>
        <v>44005</v>
      </c>
      <c r="AP1309" t="s">
        <v>2331</v>
      </c>
    </row>
    <row r="1310" spans="1:42" hidden="1" outlineLevel="1" x14ac:dyDescent="0.2">
      <c r="A1310" t="s">
        <v>1799</v>
      </c>
      <c r="B1310" s="10" t="s">
        <v>1496</v>
      </c>
      <c r="C1310" s="1">
        <f t="shared" si="253"/>
        <v>11785</v>
      </c>
      <c r="D1310" s="7">
        <f t="shared" si="259"/>
        <v>1</v>
      </c>
      <c r="E1310" s="7">
        <f t="shared" si="260"/>
        <v>2</v>
      </c>
      <c r="F1310" s="7">
        <f t="shared" si="261"/>
        <v>3</v>
      </c>
      <c r="G1310" s="1">
        <f t="shared" si="256"/>
        <v>1523</v>
      </c>
      <c r="H1310" s="2">
        <f t="shared" si="257"/>
        <v>0.12923207467119219</v>
      </c>
      <c r="I1310" s="8"/>
      <c r="J1310" s="2">
        <f t="shared" si="249"/>
        <v>0.48816291896478575</v>
      </c>
      <c r="K1310" s="2">
        <f t="shared" si="250"/>
        <v>0.35893084429359357</v>
      </c>
      <c r="L1310" s="2">
        <f t="shared" si="251"/>
        <v>0.1247348324140857</v>
      </c>
      <c r="M1310" s="2">
        <f t="shared" si="252"/>
        <v>2.8171404327534927E-2</v>
      </c>
      <c r="N1310" s="1">
        <v>5753</v>
      </c>
      <c r="O1310" s="1">
        <v>4230</v>
      </c>
      <c r="P1310" s="1">
        <v>1470</v>
      </c>
      <c r="Q1310" s="1">
        <v>239</v>
      </c>
      <c r="R1310" s="1">
        <v>32</v>
      </c>
      <c r="S1310" s="68">
        <v>44</v>
      </c>
      <c r="T1310" s="1">
        <v>14</v>
      </c>
      <c r="U1310" s="1">
        <v>3</v>
      </c>
      <c r="V1310" s="1"/>
      <c r="W1310" s="1"/>
      <c r="X1310" s="1"/>
      <c r="Y1310" s="68"/>
      <c r="Z1310" s="1"/>
      <c r="AA1310" s="1"/>
      <c r="AB1310" s="1"/>
      <c r="AG1310" t="str">
        <f t="shared" si="254"/>
        <v>North Kingstown</v>
      </c>
      <c r="AH1310" t="s">
        <v>3298</v>
      </c>
      <c r="AI1310">
        <v>2</v>
      </c>
      <c r="AJ1310" s="7"/>
      <c r="AK1310" s="130">
        <v>44</v>
      </c>
      <c r="AL1310" s="131">
        <v>9</v>
      </c>
      <c r="AM1310" s="131">
        <v>25</v>
      </c>
      <c r="AN1310" s="133">
        <v>51580</v>
      </c>
      <c r="AO1310">
        <f t="shared" si="258"/>
        <v>44009</v>
      </c>
      <c r="AP1310" t="s">
        <v>1579</v>
      </c>
    </row>
    <row r="1311" spans="1:42" hidden="1" outlineLevel="1" x14ac:dyDescent="0.2">
      <c r="A1311" t="s">
        <v>1091</v>
      </c>
      <c r="B1311" s="10" t="s">
        <v>1496</v>
      </c>
      <c r="C1311" s="1">
        <f t="shared" si="253"/>
        <v>14629</v>
      </c>
      <c r="D1311" s="7">
        <f t="shared" si="259"/>
        <v>1</v>
      </c>
      <c r="E1311" s="7">
        <f t="shared" si="260"/>
        <v>2</v>
      </c>
      <c r="F1311" s="7">
        <f t="shared" si="261"/>
        <v>3</v>
      </c>
      <c r="G1311" s="1">
        <f t="shared" si="256"/>
        <v>6315</v>
      </c>
      <c r="H1311" s="2">
        <f t="shared" si="257"/>
        <v>0.43167680634356415</v>
      </c>
      <c r="I1311" s="8"/>
      <c r="J1311" s="2">
        <f t="shared" si="249"/>
        <v>0.65315469273361138</v>
      </c>
      <c r="K1311" s="2">
        <f t="shared" si="250"/>
        <v>0.22147788639004717</v>
      </c>
      <c r="L1311" s="2">
        <f t="shared" si="251"/>
        <v>0.11026044158862533</v>
      </c>
      <c r="M1311" s="2">
        <f t="shared" si="252"/>
        <v>1.5106979287716121E-2</v>
      </c>
      <c r="N1311" s="1">
        <v>9555</v>
      </c>
      <c r="O1311" s="1">
        <v>3240</v>
      </c>
      <c r="P1311" s="1">
        <v>1613</v>
      </c>
      <c r="Q1311" s="1">
        <v>153</v>
      </c>
      <c r="R1311" s="1">
        <v>33</v>
      </c>
      <c r="S1311" s="68">
        <v>20</v>
      </c>
      <c r="T1311" s="1">
        <v>11</v>
      </c>
      <c r="U1311" s="1">
        <v>4</v>
      </c>
      <c r="V1311" s="1"/>
      <c r="W1311" s="1"/>
      <c r="X1311" s="1"/>
      <c r="Y1311" s="68"/>
      <c r="Z1311" s="1"/>
      <c r="AA1311" s="1"/>
      <c r="AB1311" s="1"/>
      <c r="AG1311" t="str">
        <f t="shared" si="254"/>
        <v>North Providence</v>
      </c>
      <c r="AH1311" t="s">
        <v>2482</v>
      </c>
      <c r="AI1311">
        <v>1</v>
      </c>
      <c r="AJ1311" s="7"/>
      <c r="AK1311" s="130">
        <v>44</v>
      </c>
      <c r="AL1311" s="131">
        <v>7</v>
      </c>
      <c r="AM1311" s="131">
        <v>50</v>
      </c>
      <c r="AN1311" s="133">
        <v>51760</v>
      </c>
      <c r="AO1311">
        <f t="shared" si="258"/>
        <v>44007</v>
      </c>
      <c r="AP1311" t="s">
        <v>1579</v>
      </c>
    </row>
    <row r="1312" spans="1:42" hidden="1" outlineLevel="1" x14ac:dyDescent="0.2">
      <c r="A1312" t="s">
        <v>1090</v>
      </c>
      <c r="B1312" s="10" t="s">
        <v>1496</v>
      </c>
      <c r="C1312" s="1">
        <f t="shared" si="253"/>
        <v>5113</v>
      </c>
      <c r="D1312" s="7">
        <f t="shared" si="259"/>
        <v>1</v>
      </c>
      <c r="E1312" s="7">
        <f t="shared" si="260"/>
        <v>2</v>
      </c>
      <c r="F1312" s="7">
        <f t="shared" si="261"/>
        <v>3</v>
      </c>
      <c r="G1312" s="1">
        <f t="shared" si="256"/>
        <v>1090</v>
      </c>
      <c r="H1312" s="2">
        <f t="shared" si="257"/>
        <v>0.21318208488167417</v>
      </c>
      <c r="I1312" s="8"/>
      <c r="J1312" s="2">
        <f t="shared" si="249"/>
        <v>0.52610991590064538</v>
      </c>
      <c r="K1312" s="2">
        <f t="shared" si="250"/>
        <v>0.31292783101897126</v>
      </c>
      <c r="L1312" s="2">
        <f t="shared" si="251"/>
        <v>0.14081752395853706</v>
      </c>
      <c r="M1312" s="2">
        <f t="shared" si="252"/>
        <v>2.0144729121846311E-2</v>
      </c>
      <c r="N1312" s="1">
        <v>2690</v>
      </c>
      <c r="O1312" s="1">
        <v>1600</v>
      </c>
      <c r="P1312" s="1">
        <v>720</v>
      </c>
      <c r="Q1312" s="1">
        <v>63</v>
      </c>
      <c r="R1312" s="1">
        <v>19</v>
      </c>
      <c r="S1312" s="68">
        <v>13</v>
      </c>
      <c r="T1312" s="1">
        <v>8</v>
      </c>
      <c r="U1312" s="1">
        <v>0</v>
      </c>
      <c r="V1312" s="1"/>
      <c r="W1312" s="1"/>
      <c r="X1312" s="1"/>
      <c r="Y1312" s="68"/>
      <c r="Z1312" s="1"/>
      <c r="AA1312" s="1"/>
      <c r="AB1312" s="1"/>
      <c r="AG1312" t="str">
        <f t="shared" si="254"/>
        <v>North Smithfield</v>
      </c>
      <c r="AH1312" t="s">
        <v>2482</v>
      </c>
      <c r="AI1312">
        <v>1</v>
      </c>
      <c r="AJ1312" s="7"/>
      <c r="AK1312" s="130">
        <v>44</v>
      </c>
      <c r="AL1312" s="131">
        <v>7</v>
      </c>
      <c r="AM1312" s="131">
        <v>55</v>
      </c>
      <c r="AN1312" s="133">
        <v>52480</v>
      </c>
      <c r="AO1312">
        <f t="shared" si="258"/>
        <v>44007</v>
      </c>
      <c r="AP1312" t="s">
        <v>1579</v>
      </c>
    </row>
    <row r="1313" spans="1:42" hidden="1" outlineLevel="1" x14ac:dyDescent="0.2">
      <c r="A1313" t="s">
        <v>3430</v>
      </c>
      <c r="B1313" s="10" t="s">
        <v>1496</v>
      </c>
      <c r="C1313" s="1">
        <f t="shared" si="253"/>
        <v>21522</v>
      </c>
      <c r="D1313" s="7">
        <f t="shared" si="259"/>
        <v>1</v>
      </c>
      <c r="E1313" s="7">
        <f t="shared" si="260"/>
        <v>2</v>
      </c>
      <c r="F1313" s="7">
        <f t="shared" si="261"/>
        <v>3</v>
      </c>
      <c r="G1313" s="1">
        <f t="shared" si="256"/>
        <v>10842</v>
      </c>
      <c r="H1313" s="2">
        <f t="shared" si="257"/>
        <v>0.50376359074435462</v>
      </c>
      <c r="I1313" s="8"/>
      <c r="J1313" s="2">
        <f t="shared" si="249"/>
        <v>0.68390484155747611</v>
      </c>
      <c r="K1313" s="2">
        <f t="shared" si="250"/>
        <v>0.18014125081312146</v>
      </c>
      <c r="L1313" s="2">
        <f t="shared" si="251"/>
        <v>0.11653192082520211</v>
      </c>
      <c r="M1313" s="2">
        <f t="shared" si="252"/>
        <v>1.942198680420032E-2</v>
      </c>
      <c r="N1313" s="1">
        <v>14719</v>
      </c>
      <c r="O1313" s="1">
        <v>3877</v>
      </c>
      <c r="P1313" s="1">
        <v>2508</v>
      </c>
      <c r="Q1313" s="1">
        <v>279</v>
      </c>
      <c r="R1313" s="1">
        <v>41</v>
      </c>
      <c r="S1313" s="68">
        <v>72</v>
      </c>
      <c r="T1313" s="1">
        <v>11</v>
      </c>
      <c r="U1313" s="1">
        <v>15</v>
      </c>
      <c r="V1313" s="1"/>
      <c r="W1313" s="1"/>
      <c r="X1313" s="1"/>
      <c r="Y1313" s="68"/>
      <c r="Z1313" s="1"/>
      <c r="AA1313" s="1"/>
      <c r="AB1313" s="1"/>
      <c r="AG1313" t="str">
        <f t="shared" si="254"/>
        <v>Pawtucket</v>
      </c>
      <c r="AH1313" t="s">
        <v>2482</v>
      </c>
      <c r="AI1313">
        <v>1</v>
      </c>
      <c r="AJ1313" s="7"/>
      <c r="AK1313" s="130">
        <v>44</v>
      </c>
      <c r="AL1313" s="131">
        <v>7</v>
      </c>
      <c r="AM1313" s="131">
        <v>60</v>
      </c>
      <c r="AN1313" s="133">
        <v>54640</v>
      </c>
      <c r="AO1313">
        <f t="shared" si="258"/>
        <v>44007</v>
      </c>
      <c r="AP1313" t="s">
        <v>2331</v>
      </c>
    </row>
    <row r="1314" spans="1:42" hidden="1" outlineLevel="1" x14ac:dyDescent="0.2">
      <c r="A1314" t="s">
        <v>2860</v>
      </c>
      <c r="B1314" s="10" t="s">
        <v>1496</v>
      </c>
      <c r="C1314" s="1">
        <f t="shared" si="253"/>
        <v>7969</v>
      </c>
      <c r="D1314" s="7">
        <f t="shared" si="259"/>
        <v>1</v>
      </c>
      <c r="E1314" s="7">
        <f t="shared" si="260"/>
        <v>2</v>
      </c>
      <c r="F1314" s="7">
        <f t="shared" si="261"/>
        <v>3</v>
      </c>
      <c r="G1314" s="1">
        <f t="shared" si="256"/>
        <v>1093</v>
      </c>
      <c r="H1314" s="2">
        <f t="shared" si="257"/>
        <v>0.13715648136529049</v>
      </c>
      <c r="I1314" s="8"/>
      <c r="J1314" s="2">
        <f t="shared" si="249"/>
        <v>0.50357635838875647</v>
      </c>
      <c r="K1314" s="2">
        <f t="shared" si="250"/>
        <v>0.36641987702346596</v>
      </c>
      <c r="L1314" s="2">
        <f t="shared" si="251"/>
        <v>0.11180825699585896</v>
      </c>
      <c r="M1314" s="2">
        <f t="shared" si="252"/>
        <v>1.8195507591918611E-2</v>
      </c>
      <c r="N1314" s="1">
        <v>4013</v>
      </c>
      <c r="O1314" s="1">
        <v>2920</v>
      </c>
      <c r="P1314" s="1">
        <v>891</v>
      </c>
      <c r="Q1314" s="1">
        <v>98</v>
      </c>
      <c r="R1314" s="1">
        <v>17</v>
      </c>
      <c r="S1314" s="68">
        <v>17</v>
      </c>
      <c r="T1314" s="1">
        <v>10</v>
      </c>
      <c r="U1314" s="1">
        <v>3</v>
      </c>
      <c r="V1314" s="1"/>
      <c r="W1314" s="1"/>
      <c r="X1314" s="1"/>
      <c r="Y1314" s="68"/>
      <c r="Z1314" s="1"/>
      <c r="AA1314" s="1"/>
      <c r="AB1314" s="1"/>
      <c r="AG1314" t="str">
        <f t="shared" si="254"/>
        <v>Portsmouth</v>
      </c>
      <c r="AH1314" t="s">
        <v>3000</v>
      </c>
      <c r="AI1314">
        <v>1</v>
      </c>
      <c r="AJ1314" s="7"/>
      <c r="AK1314" s="130">
        <v>44</v>
      </c>
      <c r="AL1314" s="131">
        <v>5</v>
      </c>
      <c r="AM1314" s="131">
        <v>30</v>
      </c>
      <c r="AN1314" s="133">
        <v>57880</v>
      </c>
      <c r="AO1314">
        <f t="shared" si="258"/>
        <v>44005</v>
      </c>
      <c r="AP1314" t="s">
        <v>1579</v>
      </c>
    </row>
    <row r="1315" spans="1:42" hidden="1" outlineLevel="1" x14ac:dyDescent="0.2">
      <c r="A1315" t="s">
        <v>2482</v>
      </c>
      <c r="B1315" s="10" t="s">
        <v>1496</v>
      </c>
      <c r="C1315" s="1">
        <f t="shared" si="253"/>
        <v>40753</v>
      </c>
      <c r="D1315" s="7">
        <f t="shared" si="259"/>
        <v>1</v>
      </c>
      <c r="E1315" s="7">
        <f t="shared" si="260"/>
        <v>2</v>
      </c>
      <c r="F1315" s="7">
        <f t="shared" si="261"/>
        <v>3</v>
      </c>
      <c r="G1315" s="1">
        <f t="shared" si="256"/>
        <v>22382</v>
      </c>
      <c r="H1315" s="2">
        <f t="shared" si="257"/>
        <v>0.54921110102323756</v>
      </c>
      <c r="I1315" s="8"/>
      <c r="J1315" s="2">
        <f t="shared" ref="J1315:J1378" si="262">IF(C1315=0,"-",N1315/C1315)</f>
        <v>0.72264618555689153</v>
      </c>
      <c r="K1315" s="2">
        <f t="shared" ref="K1315:K1378" si="263">IF(C1315=0,"-",O1315/C1315)</f>
        <v>0.17343508453365397</v>
      </c>
      <c r="L1315" s="2">
        <f t="shared" ref="L1315:L1378" si="264">IF(C1315=0,"-",P1315/C1315)</f>
        <v>6.7062547542512202E-2</v>
      </c>
      <c r="M1315" s="2">
        <f t="shared" ref="M1315:M1378" si="265">IF(C1315=0,"-",(1-J1315-K1315-L1315))</f>
        <v>3.6856182366942297E-2</v>
      </c>
      <c r="N1315" s="1">
        <v>29450</v>
      </c>
      <c r="O1315" s="1">
        <v>7068</v>
      </c>
      <c r="P1315" s="1">
        <v>2733</v>
      </c>
      <c r="Q1315" s="1">
        <v>1114</v>
      </c>
      <c r="R1315" s="1">
        <v>179</v>
      </c>
      <c r="S1315" s="68">
        <v>97</v>
      </c>
      <c r="T1315" s="1">
        <v>68</v>
      </c>
      <c r="U1315" s="1">
        <v>44</v>
      </c>
      <c r="V1315" s="1"/>
      <c r="W1315" s="1"/>
      <c r="X1315" s="1"/>
      <c r="Y1315" s="68"/>
      <c r="Z1315" s="1"/>
      <c r="AA1315" s="1"/>
      <c r="AB1315" s="1"/>
      <c r="AG1315" t="str">
        <f t="shared" si="254"/>
        <v>Providence</v>
      </c>
      <c r="AH1315" t="s">
        <v>2482</v>
      </c>
      <c r="AI1315" s="76" t="s">
        <v>997</v>
      </c>
      <c r="AJ1315" s="7"/>
      <c r="AK1315" s="130">
        <v>44</v>
      </c>
      <c r="AL1315" s="131">
        <v>7</v>
      </c>
      <c r="AM1315" s="131">
        <v>65</v>
      </c>
      <c r="AN1315" s="133">
        <v>59000</v>
      </c>
      <c r="AO1315">
        <f t="shared" si="258"/>
        <v>44007</v>
      </c>
      <c r="AP1315" t="s">
        <v>2331</v>
      </c>
    </row>
    <row r="1316" spans="1:42" hidden="1" outlineLevel="1" x14ac:dyDescent="0.2">
      <c r="A1316" t="s">
        <v>355</v>
      </c>
      <c r="B1316" s="10" t="s">
        <v>1496</v>
      </c>
      <c r="C1316" s="1">
        <f t="shared" si="253"/>
        <v>2517</v>
      </c>
      <c r="D1316" s="7">
        <f t="shared" si="259"/>
        <v>1</v>
      </c>
      <c r="E1316" s="7">
        <f t="shared" si="260"/>
        <v>2</v>
      </c>
      <c r="F1316" s="7">
        <f t="shared" si="261"/>
        <v>3</v>
      </c>
      <c r="G1316" s="1">
        <f t="shared" si="256"/>
        <v>592</v>
      </c>
      <c r="H1316" s="2">
        <f t="shared" si="257"/>
        <v>0.23520063567739372</v>
      </c>
      <c r="I1316" s="8"/>
      <c r="J1316" s="2">
        <f t="shared" si="262"/>
        <v>0.5152959872864521</v>
      </c>
      <c r="K1316" s="2">
        <f t="shared" si="263"/>
        <v>0.28009535160905841</v>
      </c>
      <c r="L1316" s="2">
        <f t="shared" si="264"/>
        <v>0.17083829956297178</v>
      </c>
      <c r="M1316" s="2">
        <f t="shared" si="265"/>
        <v>3.3770361541517718E-2</v>
      </c>
      <c r="N1316" s="1">
        <v>1297</v>
      </c>
      <c r="O1316" s="1">
        <v>705</v>
      </c>
      <c r="P1316" s="1">
        <v>430</v>
      </c>
      <c r="Q1316" s="1">
        <v>54</v>
      </c>
      <c r="R1316" s="1">
        <v>18</v>
      </c>
      <c r="S1316" s="68">
        <v>6</v>
      </c>
      <c r="T1316" s="1">
        <v>7</v>
      </c>
      <c r="U1316" s="1">
        <v>0</v>
      </c>
      <c r="V1316" s="1"/>
      <c r="W1316" s="1"/>
      <c r="X1316" s="1"/>
      <c r="Y1316" s="68"/>
      <c r="Z1316" s="1"/>
      <c r="AA1316" s="1"/>
      <c r="AB1316" s="1"/>
      <c r="AG1316" t="str">
        <f t="shared" si="254"/>
        <v>Richmond</v>
      </c>
      <c r="AH1316" t="s">
        <v>3298</v>
      </c>
      <c r="AI1316">
        <v>2</v>
      </c>
      <c r="AJ1316" s="7"/>
      <c r="AK1316" s="130">
        <v>44</v>
      </c>
      <c r="AL1316" s="131">
        <v>9</v>
      </c>
      <c r="AM1316" s="131">
        <v>30</v>
      </c>
      <c r="AN1316" s="133">
        <v>61160</v>
      </c>
      <c r="AO1316">
        <f t="shared" si="258"/>
        <v>44009</v>
      </c>
      <c r="AP1316" t="s">
        <v>1579</v>
      </c>
    </row>
    <row r="1317" spans="1:42" hidden="1" outlineLevel="1" x14ac:dyDescent="0.2">
      <c r="A1317" t="s">
        <v>1207</v>
      </c>
      <c r="B1317" s="10" t="s">
        <v>1496</v>
      </c>
      <c r="C1317" s="1">
        <f t="shared" si="253"/>
        <v>4749</v>
      </c>
      <c r="D1317" s="7">
        <f t="shared" si="259"/>
        <v>1</v>
      </c>
      <c r="E1317" s="7">
        <f t="shared" si="260"/>
        <v>2</v>
      </c>
      <c r="F1317" s="7">
        <f t="shared" si="261"/>
        <v>3</v>
      </c>
      <c r="G1317" s="1">
        <f t="shared" si="256"/>
        <v>364</v>
      </c>
      <c r="H1317" s="2">
        <f t="shared" si="257"/>
        <v>7.6647715308485992E-2</v>
      </c>
      <c r="I1317" s="8"/>
      <c r="J1317" s="2">
        <f t="shared" si="262"/>
        <v>0.45483259633607076</v>
      </c>
      <c r="K1317" s="2">
        <f t="shared" si="263"/>
        <v>0.37818488102758474</v>
      </c>
      <c r="L1317" s="2">
        <f t="shared" si="264"/>
        <v>0.14171404506211835</v>
      </c>
      <c r="M1317" s="2">
        <f t="shared" si="265"/>
        <v>2.526847757422615E-2</v>
      </c>
      <c r="N1317" s="1">
        <v>2160</v>
      </c>
      <c r="O1317" s="1">
        <v>1796</v>
      </c>
      <c r="P1317" s="1">
        <v>673</v>
      </c>
      <c r="Q1317" s="1">
        <v>80</v>
      </c>
      <c r="R1317" s="1">
        <v>20</v>
      </c>
      <c r="S1317" s="68">
        <v>13</v>
      </c>
      <c r="T1317" s="1">
        <v>2</v>
      </c>
      <c r="U1317" s="1">
        <v>5</v>
      </c>
      <c r="V1317" s="1"/>
      <c r="W1317" s="1"/>
      <c r="X1317" s="1"/>
      <c r="Y1317" s="68"/>
      <c r="Z1317" s="1"/>
      <c r="AA1317" s="1"/>
      <c r="AB1317" s="1"/>
      <c r="AG1317" t="str">
        <f t="shared" si="254"/>
        <v>Scituate</v>
      </c>
      <c r="AH1317" t="s">
        <v>2482</v>
      </c>
      <c r="AI1317">
        <v>2</v>
      </c>
      <c r="AJ1317" s="7"/>
      <c r="AK1317" s="130">
        <v>44</v>
      </c>
      <c r="AL1317" s="131">
        <v>7</v>
      </c>
      <c r="AM1317" s="131">
        <v>70</v>
      </c>
      <c r="AN1317" s="133">
        <v>64220</v>
      </c>
      <c r="AO1317">
        <f t="shared" si="258"/>
        <v>44007</v>
      </c>
      <c r="AP1317" t="s">
        <v>1579</v>
      </c>
    </row>
    <row r="1318" spans="1:42" hidden="1" outlineLevel="1" x14ac:dyDescent="0.2">
      <c r="A1318" t="s">
        <v>2669</v>
      </c>
      <c r="B1318" s="10" t="s">
        <v>1496</v>
      </c>
      <c r="C1318" s="1">
        <f t="shared" si="253"/>
        <v>8490</v>
      </c>
      <c r="D1318" s="7">
        <f t="shared" si="259"/>
        <v>1</v>
      </c>
      <c r="E1318" s="7">
        <f t="shared" si="260"/>
        <v>2</v>
      </c>
      <c r="F1318" s="7">
        <f t="shared" si="261"/>
        <v>3</v>
      </c>
      <c r="G1318" s="1">
        <f t="shared" si="256"/>
        <v>2067</v>
      </c>
      <c r="H1318" s="2">
        <f t="shared" si="257"/>
        <v>0.24346289752650177</v>
      </c>
      <c r="I1318" s="8"/>
      <c r="J1318" s="2">
        <f t="shared" si="262"/>
        <v>0.54935217903415778</v>
      </c>
      <c r="K1318" s="2">
        <f t="shared" si="263"/>
        <v>0.30588928150765604</v>
      </c>
      <c r="L1318" s="2">
        <f t="shared" si="264"/>
        <v>0.12343934040047114</v>
      </c>
      <c r="M1318" s="2">
        <f t="shared" si="265"/>
        <v>2.1319199057715038E-2</v>
      </c>
      <c r="N1318" s="1">
        <v>4664</v>
      </c>
      <c r="O1318" s="1">
        <v>2597</v>
      </c>
      <c r="P1318" s="1">
        <v>1048</v>
      </c>
      <c r="Q1318" s="1">
        <v>120</v>
      </c>
      <c r="R1318" s="1">
        <v>29</v>
      </c>
      <c r="S1318" s="68">
        <v>26</v>
      </c>
      <c r="T1318" s="1">
        <v>4</v>
      </c>
      <c r="U1318" s="1">
        <v>2</v>
      </c>
      <c r="V1318" s="1"/>
      <c r="W1318" s="1"/>
      <c r="X1318" s="1"/>
      <c r="Y1318" s="68"/>
      <c r="Z1318" s="1"/>
      <c r="AA1318" s="1"/>
      <c r="AB1318" s="1"/>
      <c r="AG1318" t="str">
        <f t="shared" si="254"/>
        <v>Smithfield</v>
      </c>
      <c r="AH1318" t="s">
        <v>2482</v>
      </c>
      <c r="AI1318">
        <v>1</v>
      </c>
      <c r="AJ1318" s="7"/>
      <c r="AK1318" s="130">
        <v>44</v>
      </c>
      <c r="AL1318" s="131">
        <v>7</v>
      </c>
      <c r="AM1318" s="131">
        <v>75</v>
      </c>
      <c r="AN1318" s="133">
        <v>66200</v>
      </c>
      <c r="AO1318">
        <f t="shared" si="258"/>
        <v>44007</v>
      </c>
      <c r="AP1318" t="s">
        <v>1579</v>
      </c>
    </row>
    <row r="1319" spans="1:42" hidden="1" outlineLevel="1" x14ac:dyDescent="0.2">
      <c r="A1319" t="s">
        <v>1747</v>
      </c>
      <c r="B1319" s="10" t="s">
        <v>1496</v>
      </c>
      <c r="C1319" s="1">
        <f t="shared" si="253"/>
        <v>10009</v>
      </c>
      <c r="D1319" s="7">
        <f t="shared" si="259"/>
        <v>1</v>
      </c>
      <c r="E1319" s="7">
        <f t="shared" si="260"/>
        <v>2</v>
      </c>
      <c r="F1319" s="7">
        <f t="shared" si="261"/>
        <v>3</v>
      </c>
      <c r="G1319" s="1">
        <f t="shared" si="256"/>
        <v>2332</v>
      </c>
      <c r="H1319" s="2">
        <f t="shared" si="257"/>
        <v>0.23299030872215007</v>
      </c>
      <c r="I1319" s="8"/>
      <c r="J1319" s="2">
        <f t="shared" si="262"/>
        <v>0.5435108402437806</v>
      </c>
      <c r="K1319" s="2">
        <f t="shared" si="263"/>
        <v>0.31052053152163051</v>
      </c>
      <c r="L1319" s="2">
        <f t="shared" si="264"/>
        <v>0.10110900189829154</v>
      </c>
      <c r="M1319" s="2">
        <f t="shared" si="265"/>
        <v>4.4859626336297351E-2</v>
      </c>
      <c r="N1319" s="1">
        <v>5440</v>
      </c>
      <c r="O1319" s="1">
        <v>3108</v>
      </c>
      <c r="P1319" s="1">
        <v>1012</v>
      </c>
      <c r="Q1319" s="1">
        <v>375</v>
      </c>
      <c r="R1319" s="1">
        <v>30</v>
      </c>
      <c r="S1319" s="68">
        <v>20</v>
      </c>
      <c r="T1319" s="1">
        <v>18</v>
      </c>
      <c r="U1319" s="1">
        <v>6</v>
      </c>
      <c r="V1319" s="1"/>
      <c r="W1319" s="1"/>
      <c r="X1319" s="1"/>
      <c r="Y1319" s="68"/>
      <c r="Z1319" s="1"/>
      <c r="AA1319" s="1"/>
      <c r="AB1319" s="1"/>
      <c r="AG1319" t="str">
        <f t="shared" si="254"/>
        <v>South Kingstown</v>
      </c>
      <c r="AH1319" t="s">
        <v>3298</v>
      </c>
      <c r="AI1319">
        <v>2</v>
      </c>
      <c r="AJ1319" s="7"/>
      <c r="AK1319" s="130">
        <v>44</v>
      </c>
      <c r="AL1319" s="131">
        <v>9</v>
      </c>
      <c r="AM1319" s="131">
        <v>35</v>
      </c>
      <c r="AN1319" s="133">
        <v>67460</v>
      </c>
      <c r="AO1319">
        <f t="shared" si="258"/>
        <v>44009</v>
      </c>
      <c r="AP1319" t="s">
        <v>1579</v>
      </c>
    </row>
    <row r="1320" spans="1:42" hidden="1" outlineLevel="1" x14ac:dyDescent="0.2">
      <c r="A1320" t="s">
        <v>1748</v>
      </c>
      <c r="B1320" s="10" t="s">
        <v>1496</v>
      </c>
      <c r="C1320" s="1">
        <f t="shared" si="253"/>
        <v>6261</v>
      </c>
      <c r="D1320" s="7">
        <f t="shared" si="259"/>
        <v>1</v>
      </c>
      <c r="E1320" s="7">
        <f t="shared" si="260"/>
        <v>2</v>
      </c>
      <c r="F1320" s="7">
        <f t="shared" si="261"/>
        <v>3</v>
      </c>
      <c r="G1320" s="1">
        <f t="shared" si="256"/>
        <v>1724</v>
      </c>
      <c r="H1320" s="2">
        <f t="shared" si="257"/>
        <v>0.27535537454080816</v>
      </c>
      <c r="I1320" s="8"/>
      <c r="J1320" s="2">
        <f t="shared" si="262"/>
        <v>0.55933556939785978</v>
      </c>
      <c r="K1320" s="2">
        <f t="shared" si="263"/>
        <v>0.28398019485705162</v>
      </c>
      <c r="L1320" s="2">
        <f t="shared" si="264"/>
        <v>0.13767768727040408</v>
      </c>
      <c r="M1320" s="2">
        <f t="shared" si="265"/>
        <v>1.9006548474684526E-2</v>
      </c>
      <c r="N1320" s="1">
        <v>3502</v>
      </c>
      <c r="O1320" s="1">
        <v>1778</v>
      </c>
      <c r="P1320" s="1">
        <v>862</v>
      </c>
      <c r="Q1320" s="1">
        <v>64</v>
      </c>
      <c r="R1320" s="1">
        <v>17</v>
      </c>
      <c r="S1320" s="68">
        <v>30</v>
      </c>
      <c r="T1320" s="1">
        <v>8</v>
      </c>
      <c r="U1320" s="1">
        <v>0</v>
      </c>
      <c r="V1320" s="1"/>
      <c r="W1320" s="1"/>
      <c r="X1320" s="1"/>
      <c r="Y1320" s="68"/>
      <c r="Z1320" s="1"/>
      <c r="AA1320" s="1"/>
      <c r="AB1320" s="1"/>
      <c r="AG1320" t="str">
        <f t="shared" si="254"/>
        <v>Tiverton</v>
      </c>
      <c r="AH1320" t="s">
        <v>3000</v>
      </c>
      <c r="AI1320">
        <v>1</v>
      </c>
      <c r="AJ1320" s="7"/>
      <c r="AK1320" s="130">
        <v>44</v>
      </c>
      <c r="AL1320" s="131">
        <v>5</v>
      </c>
      <c r="AM1320" s="131">
        <v>35</v>
      </c>
      <c r="AN1320" s="133">
        <v>70880</v>
      </c>
      <c r="AO1320">
        <f t="shared" si="258"/>
        <v>44005</v>
      </c>
      <c r="AP1320" t="s">
        <v>1579</v>
      </c>
    </row>
    <row r="1321" spans="1:42" hidden="1" outlineLevel="1" x14ac:dyDescent="0.2">
      <c r="A1321" t="s">
        <v>1840</v>
      </c>
      <c r="B1321" s="10" t="s">
        <v>1496</v>
      </c>
      <c r="C1321" s="1">
        <f t="shared" si="253"/>
        <v>4535</v>
      </c>
      <c r="D1321" s="7">
        <f t="shared" si="259"/>
        <v>1</v>
      </c>
      <c r="E1321" s="7">
        <f t="shared" si="260"/>
        <v>2</v>
      </c>
      <c r="F1321" s="7">
        <f t="shared" si="261"/>
        <v>3</v>
      </c>
      <c r="G1321" s="1">
        <f t="shared" si="256"/>
        <v>1580</v>
      </c>
      <c r="H1321" s="2">
        <f t="shared" si="257"/>
        <v>0.34840132304299892</v>
      </c>
      <c r="I1321" s="8"/>
      <c r="J1321" s="2">
        <f t="shared" si="262"/>
        <v>0.60793825799338475</v>
      </c>
      <c r="K1321" s="2">
        <f t="shared" si="263"/>
        <v>0.25953693495038588</v>
      </c>
      <c r="L1321" s="2">
        <f t="shared" si="264"/>
        <v>0.11289966923925028</v>
      </c>
      <c r="M1321" s="2">
        <f t="shared" si="265"/>
        <v>1.9625137816979096E-2</v>
      </c>
      <c r="N1321" s="1">
        <v>2757</v>
      </c>
      <c r="O1321" s="1">
        <v>1177</v>
      </c>
      <c r="P1321" s="1">
        <v>512</v>
      </c>
      <c r="Q1321" s="1">
        <v>57</v>
      </c>
      <c r="R1321" s="1">
        <v>11</v>
      </c>
      <c r="S1321" s="68">
        <v>15</v>
      </c>
      <c r="T1321" s="1">
        <v>5</v>
      </c>
      <c r="U1321" s="1">
        <v>1</v>
      </c>
      <c r="V1321" s="1"/>
      <c r="W1321" s="1"/>
      <c r="X1321" s="1"/>
      <c r="Y1321" s="68"/>
      <c r="Z1321" s="1"/>
      <c r="AA1321" s="1"/>
      <c r="AB1321" s="1"/>
      <c r="AG1321" t="str">
        <f t="shared" si="254"/>
        <v>Warren</v>
      </c>
      <c r="AH1321" t="s">
        <v>776</v>
      </c>
      <c r="AI1321">
        <v>1</v>
      </c>
      <c r="AJ1321" s="7"/>
      <c r="AK1321" s="130">
        <v>44</v>
      </c>
      <c r="AL1321" s="131">
        <v>1</v>
      </c>
      <c r="AM1321" s="131">
        <v>15</v>
      </c>
      <c r="AN1321" s="133">
        <v>73760</v>
      </c>
      <c r="AO1321">
        <f t="shared" si="258"/>
        <v>44001</v>
      </c>
      <c r="AP1321" t="s">
        <v>1579</v>
      </c>
    </row>
    <row r="1322" spans="1:42" hidden="1" outlineLevel="1" x14ac:dyDescent="0.2">
      <c r="A1322" t="s">
        <v>1749</v>
      </c>
      <c r="B1322" s="10" t="s">
        <v>1496</v>
      </c>
      <c r="C1322" s="1">
        <f t="shared" si="253"/>
        <v>38820</v>
      </c>
      <c r="D1322" s="7">
        <f t="shared" si="259"/>
        <v>1</v>
      </c>
      <c r="E1322" s="7">
        <f t="shared" si="260"/>
        <v>2</v>
      </c>
      <c r="F1322" s="7">
        <f t="shared" si="261"/>
        <v>3</v>
      </c>
      <c r="G1322" s="1">
        <f t="shared" si="256"/>
        <v>12738</v>
      </c>
      <c r="H1322" s="2">
        <f t="shared" si="257"/>
        <v>0.32812982998454404</v>
      </c>
      <c r="I1322" s="8"/>
      <c r="J1322" s="2">
        <f t="shared" si="262"/>
        <v>0.59639361154044312</v>
      </c>
      <c r="K1322" s="2">
        <f t="shared" si="263"/>
        <v>0.26826378155589903</v>
      </c>
      <c r="L1322" s="2">
        <f t="shared" si="264"/>
        <v>0.11697578567748583</v>
      </c>
      <c r="M1322" s="2">
        <f t="shared" si="265"/>
        <v>1.8366821226172017E-2</v>
      </c>
      <c r="N1322" s="1">
        <v>23152</v>
      </c>
      <c r="O1322" s="1">
        <v>10414</v>
      </c>
      <c r="P1322" s="1">
        <v>4541</v>
      </c>
      <c r="Q1322" s="1">
        <v>485</v>
      </c>
      <c r="R1322" s="1">
        <v>81</v>
      </c>
      <c r="S1322" s="68">
        <v>90</v>
      </c>
      <c r="T1322" s="1">
        <v>43</v>
      </c>
      <c r="U1322" s="1">
        <v>14</v>
      </c>
      <c r="V1322" s="1"/>
      <c r="W1322" s="1"/>
      <c r="X1322" s="1"/>
      <c r="Y1322" s="68"/>
      <c r="Z1322" s="1"/>
      <c r="AA1322" s="1"/>
      <c r="AB1322" s="1"/>
      <c r="AG1322" t="str">
        <f t="shared" si="254"/>
        <v>Warwick</v>
      </c>
      <c r="AH1322" t="s">
        <v>2391</v>
      </c>
      <c r="AI1322">
        <v>2</v>
      </c>
      <c r="AJ1322" s="7"/>
      <c r="AK1322" s="130">
        <v>44</v>
      </c>
      <c r="AL1322" s="131">
        <v>3</v>
      </c>
      <c r="AM1322" s="131">
        <v>15</v>
      </c>
      <c r="AN1322" s="133">
        <v>74300</v>
      </c>
      <c r="AO1322">
        <f t="shared" si="258"/>
        <v>44003</v>
      </c>
      <c r="AP1322" t="s">
        <v>2331</v>
      </c>
    </row>
    <row r="1323" spans="1:42" hidden="1" outlineLevel="1" x14ac:dyDescent="0.2">
      <c r="A1323" t="s">
        <v>2640</v>
      </c>
      <c r="B1323" s="10" t="s">
        <v>1496</v>
      </c>
      <c r="C1323" s="1">
        <f t="shared" si="253"/>
        <v>2265</v>
      </c>
      <c r="D1323" s="7">
        <f t="shared" si="259"/>
        <v>1</v>
      </c>
      <c r="E1323" s="7">
        <f t="shared" si="260"/>
        <v>2</v>
      </c>
      <c r="F1323" s="7">
        <f t="shared" si="261"/>
        <v>3</v>
      </c>
      <c r="G1323" s="1">
        <f t="shared" si="256"/>
        <v>233</v>
      </c>
      <c r="H1323" s="2">
        <f t="shared" si="257"/>
        <v>0.10286975717439294</v>
      </c>
      <c r="I1323" s="8"/>
      <c r="J1323" s="2">
        <f t="shared" si="262"/>
        <v>0.45960264900662251</v>
      </c>
      <c r="K1323" s="2">
        <f t="shared" si="263"/>
        <v>0.35673289183222956</v>
      </c>
      <c r="L1323" s="2">
        <f t="shared" si="264"/>
        <v>0.16423841059602648</v>
      </c>
      <c r="M1323" s="2">
        <f t="shared" si="265"/>
        <v>1.9426048565121451E-2</v>
      </c>
      <c r="N1323" s="1">
        <v>1041</v>
      </c>
      <c r="O1323" s="1">
        <v>808</v>
      </c>
      <c r="P1323" s="1">
        <v>372</v>
      </c>
      <c r="Q1323" s="1">
        <v>28</v>
      </c>
      <c r="R1323" s="1">
        <v>8</v>
      </c>
      <c r="S1323" s="68">
        <v>7</v>
      </c>
      <c r="T1323" s="1">
        <v>0</v>
      </c>
      <c r="U1323" s="1">
        <v>1</v>
      </c>
      <c r="V1323" s="1"/>
      <c r="W1323" s="1"/>
      <c r="X1323" s="1"/>
      <c r="Y1323" s="68"/>
      <c r="Z1323" s="1"/>
      <c r="AA1323" s="1"/>
      <c r="AB1323" s="1"/>
      <c r="AG1323" t="str">
        <f t="shared" si="254"/>
        <v>West Greenwich</v>
      </c>
      <c r="AH1323" t="s">
        <v>2391</v>
      </c>
      <c r="AI1323">
        <v>2</v>
      </c>
      <c r="AJ1323" s="7"/>
      <c r="AK1323" s="130">
        <v>44</v>
      </c>
      <c r="AL1323" s="131">
        <v>3</v>
      </c>
      <c r="AM1323" s="131">
        <v>20</v>
      </c>
      <c r="AN1323" s="133">
        <v>77720</v>
      </c>
      <c r="AO1323">
        <f t="shared" si="258"/>
        <v>44003</v>
      </c>
      <c r="AP1323" t="s">
        <v>1579</v>
      </c>
    </row>
    <row r="1324" spans="1:42" hidden="1" outlineLevel="1" x14ac:dyDescent="0.2">
      <c r="A1324" t="s">
        <v>3182</v>
      </c>
      <c r="B1324" s="10" t="s">
        <v>1496</v>
      </c>
      <c r="C1324" s="1">
        <f t="shared" si="253"/>
        <v>10750</v>
      </c>
      <c r="D1324" s="7">
        <f t="shared" si="259"/>
        <v>1</v>
      </c>
      <c r="E1324" s="7">
        <f t="shared" si="260"/>
        <v>2</v>
      </c>
      <c r="F1324" s="7">
        <f t="shared" si="261"/>
        <v>3</v>
      </c>
      <c r="G1324" s="1">
        <f t="shared" si="256"/>
        <v>4293</v>
      </c>
      <c r="H1324" s="2">
        <f t="shared" si="257"/>
        <v>0.39934883720930231</v>
      </c>
      <c r="I1324" s="8"/>
      <c r="J1324" s="2">
        <f t="shared" si="262"/>
        <v>0.62576744186046507</v>
      </c>
      <c r="K1324" s="2">
        <f t="shared" si="263"/>
        <v>0.22641860465116279</v>
      </c>
      <c r="L1324" s="2">
        <f t="shared" si="264"/>
        <v>0.13274418604651161</v>
      </c>
      <c r="M1324" s="2">
        <f t="shared" si="265"/>
        <v>1.5069767441860532E-2</v>
      </c>
      <c r="N1324" s="1">
        <v>6727</v>
      </c>
      <c r="O1324" s="1">
        <v>2434</v>
      </c>
      <c r="P1324" s="1">
        <v>1427</v>
      </c>
      <c r="Q1324" s="1">
        <v>93</v>
      </c>
      <c r="R1324" s="1">
        <v>27</v>
      </c>
      <c r="S1324" s="68">
        <v>29</v>
      </c>
      <c r="T1324" s="1">
        <v>5</v>
      </c>
      <c r="U1324" s="1">
        <v>8</v>
      </c>
      <c r="V1324" s="1"/>
      <c r="W1324" s="1"/>
      <c r="X1324" s="1"/>
      <c r="Y1324" s="68"/>
      <c r="Z1324" s="1"/>
      <c r="AA1324" s="1"/>
      <c r="AB1324" s="1"/>
      <c r="AG1324" t="str">
        <f t="shared" si="254"/>
        <v>West Warwick</v>
      </c>
      <c r="AH1324" t="s">
        <v>2391</v>
      </c>
      <c r="AI1324">
        <v>2</v>
      </c>
      <c r="AJ1324" s="7"/>
      <c r="AK1324" s="130">
        <v>44</v>
      </c>
      <c r="AL1324" s="131">
        <v>3</v>
      </c>
      <c r="AM1324" s="131">
        <v>25</v>
      </c>
      <c r="AN1324" s="133">
        <v>78440</v>
      </c>
      <c r="AO1324">
        <f t="shared" si="258"/>
        <v>44003</v>
      </c>
      <c r="AP1324" t="s">
        <v>1579</v>
      </c>
    </row>
    <row r="1325" spans="1:42" hidden="1" outlineLevel="1" x14ac:dyDescent="0.2">
      <c r="A1325" t="s">
        <v>3183</v>
      </c>
      <c r="B1325" s="10" t="s">
        <v>1496</v>
      </c>
      <c r="C1325" s="1">
        <f t="shared" ref="C1325:C1388" si="266">SUM(N1325:AE1325)</f>
        <v>9158</v>
      </c>
      <c r="D1325" s="7">
        <f t="shared" si="259"/>
        <v>1</v>
      </c>
      <c r="E1325" s="7">
        <f t="shared" si="260"/>
        <v>2</v>
      </c>
      <c r="F1325" s="7">
        <f t="shared" si="261"/>
        <v>3</v>
      </c>
      <c r="G1325" s="1">
        <f t="shared" si="256"/>
        <v>2073</v>
      </c>
      <c r="H1325" s="2">
        <f t="shared" si="257"/>
        <v>0.22635946713256169</v>
      </c>
      <c r="I1325" s="8"/>
      <c r="J1325" s="2">
        <f t="shared" si="262"/>
        <v>0.54629831841013321</v>
      </c>
      <c r="K1325" s="2">
        <f t="shared" si="263"/>
        <v>0.31993885127757155</v>
      </c>
      <c r="L1325" s="2">
        <f t="shared" si="264"/>
        <v>0.11268835990390914</v>
      </c>
      <c r="M1325" s="2">
        <f t="shared" si="265"/>
        <v>2.1074470408386101E-2</v>
      </c>
      <c r="N1325" s="1">
        <v>5003</v>
      </c>
      <c r="O1325" s="1">
        <v>2930</v>
      </c>
      <c r="P1325" s="1">
        <v>1032</v>
      </c>
      <c r="Q1325" s="1">
        <v>124</v>
      </c>
      <c r="R1325" s="1">
        <v>18</v>
      </c>
      <c r="S1325" s="68">
        <v>45</v>
      </c>
      <c r="T1325" s="1">
        <v>4</v>
      </c>
      <c r="U1325" s="1">
        <v>2</v>
      </c>
      <c r="V1325" s="1"/>
      <c r="W1325" s="1"/>
      <c r="X1325" s="1"/>
      <c r="Y1325" s="68"/>
      <c r="Z1325" s="1"/>
      <c r="AA1325" s="1"/>
      <c r="AB1325" s="1"/>
      <c r="AG1325" t="str">
        <f t="shared" si="254"/>
        <v>Westerly</v>
      </c>
      <c r="AH1325" t="s">
        <v>3298</v>
      </c>
      <c r="AI1325">
        <v>2</v>
      </c>
      <c r="AJ1325" s="7"/>
      <c r="AK1325" s="130">
        <v>44</v>
      </c>
      <c r="AL1325" s="131">
        <v>9</v>
      </c>
      <c r="AM1325" s="131">
        <v>40</v>
      </c>
      <c r="AN1325" s="133">
        <v>77000</v>
      </c>
      <c r="AO1325">
        <f t="shared" si="258"/>
        <v>44009</v>
      </c>
      <c r="AP1325" t="s">
        <v>1579</v>
      </c>
    </row>
    <row r="1326" spans="1:42" hidden="1" outlineLevel="1" x14ac:dyDescent="0.2">
      <c r="A1326" t="s">
        <v>3431</v>
      </c>
      <c r="B1326" s="10" t="s">
        <v>1496</v>
      </c>
      <c r="C1326" s="1">
        <f t="shared" si="266"/>
        <v>12320</v>
      </c>
      <c r="D1326" s="7">
        <f t="shared" si="259"/>
        <v>1</v>
      </c>
      <c r="E1326" s="7">
        <f t="shared" si="260"/>
        <v>2</v>
      </c>
      <c r="F1326" s="7">
        <f t="shared" si="261"/>
        <v>3</v>
      </c>
      <c r="G1326" s="1">
        <f t="shared" si="256"/>
        <v>4905</v>
      </c>
      <c r="H1326" s="2">
        <f t="shared" si="257"/>
        <v>0.39813311688311687</v>
      </c>
      <c r="I1326" s="8"/>
      <c r="J1326" s="2">
        <f t="shared" si="262"/>
        <v>0.62443181818181814</v>
      </c>
      <c r="K1326" s="2">
        <f t="shared" si="263"/>
        <v>0.2262987012987013</v>
      </c>
      <c r="L1326" s="2">
        <f t="shared" si="264"/>
        <v>0.13360389610389611</v>
      </c>
      <c r="M1326" s="2">
        <f t="shared" si="265"/>
        <v>1.5665584415584438E-2</v>
      </c>
      <c r="N1326" s="1">
        <v>7693</v>
      </c>
      <c r="O1326" s="1">
        <v>2788</v>
      </c>
      <c r="P1326" s="1">
        <v>1646</v>
      </c>
      <c r="Q1326" s="1">
        <v>105</v>
      </c>
      <c r="R1326" s="1">
        <v>43</v>
      </c>
      <c r="S1326" s="68">
        <v>29</v>
      </c>
      <c r="T1326" s="1">
        <v>8</v>
      </c>
      <c r="U1326" s="1">
        <v>8</v>
      </c>
      <c r="V1326" s="1"/>
      <c r="W1326" s="1"/>
      <c r="X1326" s="1"/>
      <c r="Y1326" s="68"/>
      <c r="Z1326" s="1"/>
      <c r="AA1326" s="1"/>
      <c r="AB1326" s="1"/>
      <c r="AG1326" t="str">
        <f t="shared" ref="AG1326:AG1389" si="267">A1326</f>
        <v>Woonsocket</v>
      </c>
      <c r="AH1326" t="s">
        <v>2482</v>
      </c>
      <c r="AI1326">
        <v>1</v>
      </c>
      <c r="AJ1326" s="7"/>
      <c r="AK1326" s="130">
        <v>44</v>
      </c>
      <c r="AL1326" s="131">
        <v>7</v>
      </c>
      <c r="AM1326" s="131">
        <v>80</v>
      </c>
      <c r="AN1326" s="133">
        <v>80780</v>
      </c>
      <c r="AO1326">
        <f t="shared" si="258"/>
        <v>44007</v>
      </c>
      <c r="AP1326" t="s">
        <v>2331</v>
      </c>
    </row>
    <row r="1327" spans="1:42" collapsed="1" x14ac:dyDescent="0.2">
      <c r="A1327" t="s">
        <v>1495</v>
      </c>
      <c r="B1327" s="10" t="s">
        <v>3301</v>
      </c>
      <c r="C1327" s="1">
        <f t="shared" si="266"/>
        <v>390284</v>
      </c>
      <c r="D1327" s="7">
        <f t="shared" si="259"/>
        <v>1</v>
      </c>
      <c r="E1327" s="7">
        <f t="shared" si="260"/>
        <v>2</v>
      </c>
      <c r="F1327" s="7">
        <f t="shared" si="261"/>
        <v>3</v>
      </c>
      <c r="G1327" s="1">
        <f t="shared" si="256"/>
        <v>128367</v>
      </c>
      <c r="H1327" s="2">
        <f t="shared" si="257"/>
        <v>0.32890664234249933</v>
      </c>
      <c r="I1327" s="8"/>
      <c r="J1327" s="2">
        <f t="shared" si="262"/>
        <v>0.59712926996751081</v>
      </c>
      <c r="K1327" s="2">
        <f t="shared" si="263"/>
        <v>0.26822262762501153</v>
      </c>
      <c r="L1327" s="2">
        <f t="shared" si="264"/>
        <v>0.11202867655348413</v>
      </c>
      <c r="M1327" s="2">
        <f t="shared" si="265"/>
        <v>2.2619425853993527E-2</v>
      </c>
      <c r="N1327" s="1">
        <f>SUM(N1288:N1326)</f>
        <v>233050</v>
      </c>
      <c r="O1327" s="1">
        <f t="shared" ref="O1327:U1327" si="268">SUM(O1288:O1326)</f>
        <v>104683</v>
      </c>
      <c r="P1327" s="1">
        <f t="shared" si="268"/>
        <v>43723</v>
      </c>
      <c r="Q1327" s="1">
        <f t="shared" si="268"/>
        <v>6040</v>
      </c>
      <c r="R1327" s="1">
        <f>SUM(R1288:R1326)</f>
        <v>1109</v>
      </c>
      <c r="S1327" s="68">
        <f t="shared" si="268"/>
        <v>1021</v>
      </c>
      <c r="T1327" s="1">
        <f t="shared" si="268"/>
        <v>435</v>
      </c>
      <c r="U1327" s="1">
        <f t="shared" si="268"/>
        <v>186</v>
      </c>
      <c r="V1327" s="1"/>
      <c r="W1327" s="1">
        <v>37</v>
      </c>
      <c r="X1327" s="1"/>
      <c r="Y1327" s="1"/>
      <c r="Z1327" s="1"/>
      <c r="AA1327" s="1"/>
      <c r="AB1327" s="1"/>
      <c r="AG1327" t="str">
        <f t="shared" si="267"/>
        <v>Rhode Island</v>
      </c>
      <c r="AK1327" s="130">
        <v>44</v>
      </c>
      <c r="AL1327" s="131"/>
      <c r="AM1327" s="131"/>
      <c r="AN1327" s="133"/>
      <c r="AO1327" s="130">
        <v>44</v>
      </c>
      <c r="AP1327" t="s">
        <v>433</v>
      </c>
    </row>
    <row r="1328" spans="1:42" x14ac:dyDescent="0.2">
      <c r="B1328" s="10"/>
      <c r="C1328" s="1"/>
      <c r="D1328" s="7"/>
      <c r="E1328" s="7"/>
      <c r="F1328" s="7"/>
      <c r="G1328" s="1"/>
      <c r="J1328" s="2"/>
      <c r="K1328" s="2"/>
      <c r="L1328" s="2"/>
      <c r="M1328" s="2"/>
      <c r="N1328" s="1"/>
      <c r="O1328" s="1"/>
      <c r="P1328" s="1"/>
      <c r="Q1328" s="1"/>
      <c r="R1328" s="1"/>
      <c r="S1328" s="68"/>
      <c r="T1328" s="1"/>
      <c r="U1328" s="1"/>
      <c r="V1328" s="1"/>
      <c r="W1328" s="1"/>
      <c r="X1328" s="1"/>
      <c r="Y1328" s="1"/>
      <c r="Z1328" s="1"/>
      <c r="AA1328" s="1"/>
      <c r="AB1328" s="1"/>
      <c r="AK1328" s="130"/>
      <c r="AL1328" s="131"/>
      <c r="AM1328" s="131"/>
      <c r="AN1328" s="133"/>
    </row>
    <row r="1329" spans="1:42" hidden="1" outlineLevel="1" x14ac:dyDescent="0.2">
      <c r="A1329" t="s">
        <v>1125</v>
      </c>
      <c r="B1329" s="10" t="s">
        <v>1180</v>
      </c>
      <c r="C1329" s="1">
        <f t="shared" si="266"/>
        <v>577</v>
      </c>
      <c r="D1329" s="7">
        <f t="shared" si="259"/>
        <v>1</v>
      </c>
      <c r="E1329" s="7">
        <f t="shared" si="260"/>
        <v>2</v>
      </c>
      <c r="F1329" s="7">
        <f t="shared" si="261"/>
        <v>3</v>
      </c>
      <c r="G1329" s="1">
        <f t="shared" ref="G1329:G1392" si="269">MAX(N1329:P1329)-LARGE(N1329:P1329,2)</f>
        <v>24</v>
      </c>
      <c r="H1329" s="2">
        <f t="shared" ref="H1329:H1392" si="270">G1329/C1329</f>
        <v>4.1594454072790298E-2</v>
      </c>
      <c r="I1329" s="8"/>
      <c r="J1329" s="2">
        <f t="shared" si="262"/>
        <v>0.42807625649913345</v>
      </c>
      <c r="K1329" s="2">
        <f t="shared" si="263"/>
        <v>0.38648180242634317</v>
      </c>
      <c r="L1329" s="2">
        <f t="shared" si="264"/>
        <v>0.15771230502599654</v>
      </c>
      <c r="M1329" s="2">
        <f t="shared" si="265"/>
        <v>2.7729636048526907E-2</v>
      </c>
      <c r="N1329" s="68">
        <v>247</v>
      </c>
      <c r="O1329" s="68">
        <v>223</v>
      </c>
      <c r="P1329" s="68">
        <v>91</v>
      </c>
      <c r="Q1329" s="68">
        <v>7</v>
      </c>
      <c r="R1329" s="68">
        <v>4</v>
      </c>
      <c r="S1329" s="68">
        <v>2</v>
      </c>
      <c r="T1329" s="68">
        <v>1</v>
      </c>
      <c r="U1329" s="1"/>
      <c r="V1329" s="1"/>
      <c r="W1329" s="68">
        <v>1</v>
      </c>
      <c r="X1329" s="1"/>
      <c r="Y1329" s="68">
        <v>0</v>
      </c>
      <c r="Z1329" s="1"/>
      <c r="AA1329" s="68">
        <v>0</v>
      </c>
      <c r="AB1329" s="68">
        <v>1</v>
      </c>
      <c r="AG1329" t="str">
        <f t="shared" si="267"/>
        <v>Addison</v>
      </c>
      <c r="AH1329" t="s">
        <v>1125</v>
      </c>
      <c r="AI1329">
        <v>1</v>
      </c>
      <c r="AJ1329" s="7"/>
      <c r="AK1329" s="130">
        <v>50</v>
      </c>
      <c r="AL1329" s="131">
        <v>1</v>
      </c>
      <c r="AM1329" s="131">
        <v>5</v>
      </c>
      <c r="AN1329" s="133">
        <v>325</v>
      </c>
      <c r="AO1329">
        <f t="shared" ref="AO1329:AO1392" si="271">AK1329*1000+AL1329</f>
        <v>50001</v>
      </c>
      <c r="AP1329" s="129" t="s">
        <v>1579</v>
      </c>
    </row>
    <row r="1330" spans="1:42" hidden="1" outlineLevel="1" x14ac:dyDescent="0.2">
      <c r="A1330" t="s">
        <v>2201</v>
      </c>
      <c r="B1330" s="10" t="s">
        <v>1180</v>
      </c>
      <c r="C1330" s="1">
        <f t="shared" si="266"/>
        <v>389</v>
      </c>
      <c r="D1330" s="7">
        <f t="shared" si="259"/>
        <v>1</v>
      </c>
      <c r="E1330" s="7">
        <f t="shared" si="260"/>
        <v>2</v>
      </c>
      <c r="F1330" s="7">
        <f t="shared" si="261"/>
        <v>3</v>
      </c>
      <c r="G1330" s="1">
        <f t="shared" si="269"/>
        <v>103</v>
      </c>
      <c r="H1330" s="2">
        <f t="shared" si="270"/>
        <v>0.2647814910025707</v>
      </c>
      <c r="I1330" s="8"/>
      <c r="J1330" s="2">
        <f t="shared" si="262"/>
        <v>0.5295629820051414</v>
      </c>
      <c r="K1330" s="2">
        <f t="shared" si="263"/>
        <v>0.2647814910025707</v>
      </c>
      <c r="L1330" s="2">
        <f t="shared" si="264"/>
        <v>0.16195372750642673</v>
      </c>
      <c r="M1330" s="2">
        <f t="shared" si="265"/>
        <v>4.370179948586117E-2</v>
      </c>
      <c r="N1330" s="68">
        <v>206</v>
      </c>
      <c r="O1330" s="68">
        <v>103</v>
      </c>
      <c r="P1330" s="68">
        <v>63</v>
      </c>
      <c r="Q1330" s="68">
        <v>10</v>
      </c>
      <c r="R1330" s="68">
        <v>4</v>
      </c>
      <c r="S1330" s="68">
        <v>0</v>
      </c>
      <c r="T1330" s="68">
        <v>3</v>
      </c>
      <c r="U1330" s="1"/>
      <c r="V1330" s="1"/>
      <c r="W1330" s="68">
        <v>0</v>
      </c>
      <c r="X1330" s="1"/>
      <c r="Y1330" s="68">
        <v>0</v>
      </c>
      <c r="Z1330" s="1"/>
      <c r="AA1330" s="68">
        <v>0</v>
      </c>
      <c r="AB1330" s="68">
        <v>0</v>
      </c>
      <c r="AG1330" t="str">
        <f t="shared" si="267"/>
        <v>Albany</v>
      </c>
      <c r="AH1330" t="s">
        <v>1594</v>
      </c>
      <c r="AI1330">
        <v>1</v>
      </c>
      <c r="AJ1330" s="7"/>
      <c r="AK1330" s="130">
        <v>50</v>
      </c>
      <c r="AL1330" s="131">
        <v>19</v>
      </c>
      <c r="AM1330" s="131">
        <v>5</v>
      </c>
      <c r="AN1330" s="133">
        <v>475</v>
      </c>
      <c r="AO1330">
        <f t="shared" si="271"/>
        <v>50019</v>
      </c>
      <c r="AP1330" s="129" t="s">
        <v>1579</v>
      </c>
    </row>
    <row r="1331" spans="1:42" hidden="1" outlineLevel="1" x14ac:dyDescent="0.2">
      <c r="A1331" t="s">
        <v>2978</v>
      </c>
      <c r="B1331" s="10" t="s">
        <v>1180</v>
      </c>
      <c r="C1331" s="1">
        <f t="shared" si="266"/>
        <v>613</v>
      </c>
      <c r="D1331" s="7">
        <f t="shared" si="259"/>
        <v>1</v>
      </c>
      <c r="E1331" s="7">
        <f t="shared" si="260"/>
        <v>2</v>
      </c>
      <c r="F1331" s="7">
        <f t="shared" si="261"/>
        <v>3</v>
      </c>
      <c r="G1331" s="1">
        <f t="shared" si="269"/>
        <v>164</v>
      </c>
      <c r="H1331" s="2">
        <f t="shared" si="270"/>
        <v>0.26753670473083196</v>
      </c>
      <c r="I1331" s="8"/>
      <c r="J1331" s="2">
        <f t="shared" si="262"/>
        <v>0.53181076672104399</v>
      </c>
      <c r="K1331" s="2">
        <f t="shared" si="263"/>
        <v>0.26427406199021208</v>
      </c>
      <c r="L1331" s="2">
        <f t="shared" si="264"/>
        <v>0.18107667210440456</v>
      </c>
      <c r="M1331" s="2">
        <f t="shared" si="265"/>
        <v>2.2838499184339361E-2</v>
      </c>
      <c r="N1331" s="68">
        <v>326</v>
      </c>
      <c r="O1331" s="68">
        <v>162</v>
      </c>
      <c r="P1331" s="68">
        <v>111</v>
      </c>
      <c r="Q1331" s="68">
        <v>5</v>
      </c>
      <c r="R1331" s="68">
        <v>4</v>
      </c>
      <c r="S1331" s="68">
        <v>2</v>
      </c>
      <c r="T1331" s="68">
        <v>2</v>
      </c>
      <c r="U1331" s="1"/>
      <c r="V1331" s="1"/>
      <c r="W1331" s="68">
        <v>0</v>
      </c>
      <c r="X1331" s="1"/>
      <c r="Y1331" s="68">
        <v>1</v>
      </c>
      <c r="Z1331" s="1"/>
      <c r="AA1331" s="68">
        <v>0</v>
      </c>
      <c r="AB1331" s="68">
        <v>0</v>
      </c>
      <c r="AG1331" t="str">
        <f t="shared" si="267"/>
        <v>Alburg</v>
      </c>
      <c r="AH1331" t="s">
        <v>1260</v>
      </c>
      <c r="AI1331">
        <v>1</v>
      </c>
      <c r="AJ1331" s="7"/>
      <c r="AK1331" s="130">
        <v>50</v>
      </c>
      <c r="AL1331" s="131">
        <v>13</v>
      </c>
      <c r="AM1331" s="131">
        <v>5</v>
      </c>
      <c r="AN1331" s="133">
        <v>700</v>
      </c>
      <c r="AO1331">
        <f t="shared" si="271"/>
        <v>50013</v>
      </c>
      <c r="AP1331" s="129" t="s">
        <v>1579</v>
      </c>
    </row>
    <row r="1332" spans="1:42" hidden="1" outlineLevel="1" x14ac:dyDescent="0.2">
      <c r="A1332" t="s">
        <v>2712</v>
      </c>
      <c r="B1332" s="10" t="s">
        <v>1180</v>
      </c>
      <c r="C1332" s="1">
        <f t="shared" si="266"/>
        <v>235</v>
      </c>
      <c r="D1332" s="7">
        <f t="shared" si="259"/>
        <v>1</v>
      </c>
      <c r="E1332" s="7">
        <f t="shared" si="260"/>
        <v>2</v>
      </c>
      <c r="F1332" s="7">
        <f t="shared" si="261"/>
        <v>3</v>
      </c>
      <c r="G1332" s="1">
        <f t="shared" si="269"/>
        <v>12</v>
      </c>
      <c r="H1332" s="2">
        <f t="shared" si="270"/>
        <v>5.106382978723404E-2</v>
      </c>
      <c r="I1332" s="8"/>
      <c r="J1332" s="2">
        <f t="shared" si="262"/>
        <v>0.44680851063829785</v>
      </c>
      <c r="K1332" s="2">
        <f t="shared" si="263"/>
        <v>0.39574468085106385</v>
      </c>
      <c r="L1332" s="2">
        <f t="shared" si="264"/>
        <v>0.13617021276595745</v>
      </c>
      <c r="M1332" s="2">
        <f t="shared" si="265"/>
        <v>2.1276595744680854E-2</v>
      </c>
      <c r="N1332" s="68">
        <v>105</v>
      </c>
      <c r="O1332" s="68">
        <v>93</v>
      </c>
      <c r="P1332" s="68">
        <v>32</v>
      </c>
      <c r="Q1332" s="68">
        <v>2</v>
      </c>
      <c r="R1332" s="68">
        <v>0</v>
      </c>
      <c r="S1332" s="68">
        <v>1</v>
      </c>
      <c r="T1332" s="68">
        <v>0</v>
      </c>
      <c r="U1332" s="1"/>
      <c r="V1332" s="1"/>
      <c r="W1332" s="68">
        <v>2</v>
      </c>
      <c r="X1332" s="1"/>
      <c r="Y1332" s="68">
        <v>0</v>
      </c>
      <c r="Z1332" s="1"/>
      <c r="AA1332" s="68">
        <v>0</v>
      </c>
      <c r="AB1332" s="68">
        <v>0</v>
      </c>
      <c r="AG1332" t="str">
        <f t="shared" si="267"/>
        <v>Andover</v>
      </c>
      <c r="AH1332" t="s">
        <v>84</v>
      </c>
      <c r="AI1332">
        <v>1</v>
      </c>
      <c r="AJ1332" s="7"/>
      <c r="AK1332" s="130">
        <v>50</v>
      </c>
      <c r="AL1332" s="131">
        <v>27</v>
      </c>
      <c r="AM1332" s="131">
        <v>5</v>
      </c>
      <c r="AN1332" s="133">
        <v>1300</v>
      </c>
      <c r="AO1332">
        <f t="shared" si="271"/>
        <v>50027</v>
      </c>
      <c r="AP1332" s="129" t="s">
        <v>1579</v>
      </c>
    </row>
    <row r="1333" spans="1:42" hidden="1" outlineLevel="1" x14ac:dyDescent="0.2">
      <c r="A1333" t="s">
        <v>1085</v>
      </c>
      <c r="B1333" s="10" t="s">
        <v>1180</v>
      </c>
      <c r="C1333" s="1">
        <f t="shared" si="266"/>
        <v>1168</v>
      </c>
      <c r="D1333" s="7">
        <f t="shared" si="259"/>
        <v>1</v>
      </c>
      <c r="E1333" s="7">
        <f t="shared" si="260"/>
        <v>2</v>
      </c>
      <c r="F1333" s="7">
        <f t="shared" si="261"/>
        <v>3</v>
      </c>
      <c r="G1333" s="1">
        <f t="shared" si="269"/>
        <v>141</v>
      </c>
      <c r="H1333" s="2">
        <f t="shared" si="270"/>
        <v>0.12071917808219178</v>
      </c>
      <c r="I1333" s="8"/>
      <c r="J1333" s="2">
        <f t="shared" si="262"/>
        <v>0.4785958904109589</v>
      </c>
      <c r="K1333" s="2">
        <f t="shared" si="263"/>
        <v>0.35787671232876711</v>
      </c>
      <c r="L1333" s="2">
        <f t="shared" si="264"/>
        <v>0.1309931506849315</v>
      </c>
      <c r="M1333" s="2">
        <f t="shared" si="265"/>
        <v>3.253424657534254E-2</v>
      </c>
      <c r="N1333" s="68">
        <v>559</v>
      </c>
      <c r="O1333" s="68">
        <v>418</v>
      </c>
      <c r="P1333" s="68">
        <v>153</v>
      </c>
      <c r="Q1333" s="68">
        <v>29</v>
      </c>
      <c r="R1333" s="68">
        <v>3</v>
      </c>
      <c r="S1333" s="68">
        <v>0</v>
      </c>
      <c r="T1333" s="68">
        <v>2</v>
      </c>
      <c r="U1333" s="1"/>
      <c r="V1333" s="1"/>
      <c r="W1333" s="68">
        <v>1</v>
      </c>
      <c r="X1333" s="1"/>
      <c r="Y1333" s="68">
        <v>1</v>
      </c>
      <c r="Z1333" s="1"/>
      <c r="AA1333" s="68">
        <v>1</v>
      </c>
      <c r="AB1333" s="68">
        <v>1</v>
      </c>
      <c r="AG1333" t="str">
        <f t="shared" si="267"/>
        <v>Arlington</v>
      </c>
      <c r="AH1333" t="s">
        <v>1126</v>
      </c>
      <c r="AI1333">
        <v>1</v>
      </c>
      <c r="AJ1333" s="7"/>
      <c r="AK1333" s="130">
        <v>50</v>
      </c>
      <c r="AL1333" s="131">
        <v>3</v>
      </c>
      <c r="AM1333" s="131">
        <v>5</v>
      </c>
      <c r="AN1333" s="133">
        <v>1450</v>
      </c>
      <c r="AO1333">
        <f t="shared" si="271"/>
        <v>50003</v>
      </c>
      <c r="AP1333" s="129" t="s">
        <v>1579</v>
      </c>
    </row>
    <row r="1334" spans="1:42" hidden="1" outlineLevel="1" x14ac:dyDescent="0.2">
      <c r="A1334" t="s">
        <v>3026</v>
      </c>
      <c r="B1334" s="10" t="s">
        <v>1180</v>
      </c>
      <c r="C1334" s="1">
        <f t="shared" si="266"/>
        <v>118</v>
      </c>
      <c r="D1334" s="7">
        <f t="shared" si="259"/>
        <v>1</v>
      </c>
      <c r="E1334" s="7">
        <f t="shared" si="260"/>
        <v>1</v>
      </c>
      <c r="F1334" s="7">
        <f t="shared" si="261"/>
        <v>3</v>
      </c>
      <c r="G1334" s="1">
        <f t="shared" si="269"/>
        <v>0</v>
      </c>
      <c r="H1334" s="2">
        <f t="shared" si="270"/>
        <v>0</v>
      </c>
      <c r="I1334" s="8"/>
      <c r="J1334" s="2">
        <f t="shared" si="262"/>
        <v>0.4152542372881356</v>
      </c>
      <c r="K1334" s="2">
        <f t="shared" si="263"/>
        <v>0.4152542372881356</v>
      </c>
      <c r="L1334" s="2">
        <f t="shared" si="264"/>
        <v>0.1271186440677966</v>
      </c>
      <c r="M1334" s="2">
        <f t="shared" si="265"/>
        <v>4.2372881355932202E-2</v>
      </c>
      <c r="N1334" s="68">
        <v>49</v>
      </c>
      <c r="O1334" s="68">
        <v>49</v>
      </c>
      <c r="P1334" s="68">
        <v>15</v>
      </c>
      <c r="Q1334" s="68">
        <v>2</v>
      </c>
      <c r="R1334" s="68">
        <v>1</v>
      </c>
      <c r="S1334" s="68">
        <v>2</v>
      </c>
      <c r="T1334" s="68">
        <v>0</v>
      </c>
      <c r="U1334" s="1"/>
      <c r="V1334" s="1"/>
      <c r="W1334" s="68">
        <v>0</v>
      </c>
      <c r="X1334" s="1"/>
      <c r="Y1334" s="68">
        <v>0</v>
      </c>
      <c r="Z1334" s="1"/>
      <c r="AA1334" s="68">
        <v>0</v>
      </c>
      <c r="AB1334" s="68">
        <v>0</v>
      </c>
      <c r="AG1334" t="str">
        <f t="shared" si="267"/>
        <v>Athens</v>
      </c>
      <c r="AH1334" t="s">
        <v>50</v>
      </c>
      <c r="AI1334">
        <v>1</v>
      </c>
      <c r="AJ1334" s="7"/>
      <c r="AK1334" s="130">
        <v>50</v>
      </c>
      <c r="AL1334" s="131">
        <v>25</v>
      </c>
      <c r="AM1334" s="131">
        <v>5</v>
      </c>
      <c r="AN1334" s="133">
        <v>1900</v>
      </c>
      <c r="AO1334">
        <f t="shared" si="271"/>
        <v>50025</v>
      </c>
      <c r="AP1334" s="129" t="s">
        <v>1579</v>
      </c>
    </row>
    <row r="1335" spans="1:42" hidden="1" outlineLevel="1" x14ac:dyDescent="0.2">
      <c r="A1335" t="s">
        <v>3105</v>
      </c>
      <c r="B1335" s="10" t="s">
        <v>1180</v>
      </c>
      <c r="C1335" s="1">
        <f t="shared" si="266"/>
        <v>450</v>
      </c>
      <c r="D1335" s="7">
        <f t="shared" si="259"/>
        <v>1</v>
      </c>
      <c r="E1335" s="7">
        <f t="shared" si="260"/>
        <v>2</v>
      </c>
      <c r="F1335" s="7">
        <f t="shared" si="261"/>
        <v>3</v>
      </c>
      <c r="G1335" s="1">
        <f t="shared" si="269"/>
        <v>141</v>
      </c>
      <c r="H1335" s="2">
        <f t="shared" si="270"/>
        <v>0.31333333333333335</v>
      </c>
      <c r="I1335" s="8"/>
      <c r="J1335" s="2">
        <f t="shared" si="262"/>
        <v>0.55777777777777782</v>
      </c>
      <c r="K1335" s="2">
        <f t="shared" si="263"/>
        <v>0.24444444444444444</v>
      </c>
      <c r="L1335" s="2">
        <f t="shared" si="264"/>
        <v>0.1711111111111111</v>
      </c>
      <c r="M1335" s="2">
        <f t="shared" si="265"/>
        <v>2.6666666666666644E-2</v>
      </c>
      <c r="N1335" s="68">
        <v>251</v>
      </c>
      <c r="O1335" s="68">
        <v>110</v>
      </c>
      <c r="P1335" s="68">
        <v>77</v>
      </c>
      <c r="Q1335" s="68">
        <v>5</v>
      </c>
      <c r="R1335" s="68">
        <v>5</v>
      </c>
      <c r="S1335" s="68">
        <v>1</v>
      </c>
      <c r="T1335" s="68">
        <v>1</v>
      </c>
      <c r="U1335" s="1"/>
      <c r="V1335" s="1"/>
      <c r="W1335" s="68">
        <v>0</v>
      </c>
      <c r="X1335" s="1"/>
      <c r="Y1335" s="68">
        <v>0</v>
      </c>
      <c r="Z1335" s="1"/>
      <c r="AA1335" s="68">
        <v>0</v>
      </c>
      <c r="AB1335" s="68">
        <v>0</v>
      </c>
      <c r="AG1335" t="str">
        <f t="shared" si="267"/>
        <v>Bakersfield</v>
      </c>
      <c r="AH1335" t="s">
        <v>2231</v>
      </c>
      <c r="AI1335">
        <v>1</v>
      </c>
      <c r="AJ1335" s="7"/>
      <c r="AK1335" s="130">
        <v>50</v>
      </c>
      <c r="AL1335" s="131">
        <v>11</v>
      </c>
      <c r="AM1335" s="131">
        <v>10</v>
      </c>
      <c r="AN1335" s="133">
        <v>2500</v>
      </c>
      <c r="AO1335">
        <f t="shared" si="271"/>
        <v>50011</v>
      </c>
      <c r="AP1335" s="129" t="s">
        <v>1579</v>
      </c>
    </row>
    <row r="1336" spans="1:42" hidden="1" outlineLevel="1" x14ac:dyDescent="0.2">
      <c r="A1336" t="s">
        <v>3267</v>
      </c>
      <c r="B1336" s="10" t="s">
        <v>1180</v>
      </c>
      <c r="C1336" s="1">
        <f t="shared" si="266"/>
        <v>101</v>
      </c>
      <c r="D1336" s="7">
        <f t="shared" si="259"/>
        <v>1</v>
      </c>
      <c r="E1336" s="7">
        <f t="shared" si="260"/>
        <v>3</v>
      </c>
      <c r="F1336" s="7">
        <f t="shared" si="261"/>
        <v>2</v>
      </c>
      <c r="G1336" s="1">
        <f t="shared" si="269"/>
        <v>26</v>
      </c>
      <c r="H1336" s="2">
        <f t="shared" si="270"/>
        <v>0.25742574257425743</v>
      </c>
      <c r="I1336" s="8"/>
      <c r="J1336" s="2">
        <f t="shared" si="262"/>
        <v>0.52475247524752477</v>
      </c>
      <c r="K1336" s="2">
        <f t="shared" si="263"/>
        <v>0.19801980198019803</v>
      </c>
      <c r="L1336" s="2">
        <f t="shared" si="264"/>
        <v>0.26732673267326734</v>
      </c>
      <c r="M1336" s="2">
        <f t="shared" si="265"/>
        <v>9.9009900990098543E-3</v>
      </c>
      <c r="N1336" s="68">
        <v>53</v>
      </c>
      <c r="O1336" s="68">
        <v>20</v>
      </c>
      <c r="P1336" s="68">
        <v>27</v>
      </c>
      <c r="Q1336" s="68">
        <v>0</v>
      </c>
      <c r="R1336" s="68">
        <v>1</v>
      </c>
      <c r="S1336" s="68">
        <v>0</v>
      </c>
      <c r="T1336" s="68">
        <v>0</v>
      </c>
      <c r="U1336" s="1"/>
      <c r="V1336" s="1"/>
      <c r="W1336" s="68">
        <v>0</v>
      </c>
      <c r="X1336" s="1"/>
      <c r="Y1336" s="68">
        <v>0</v>
      </c>
      <c r="Z1336" s="1"/>
      <c r="AA1336" s="68">
        <v>0</v>
      </c>
      <c r="AB1336" s="68">
        <v>0</v>
      </c>
      <c r="AG1336" t="str">
        <f t="shared" si="267"/>
        <v>Baltimore</v>
      </c>
      <c r="AH1336" t="s">
        <v>84</v>
      </c>
      <c r="AI1336">
        <v>1</v>
      </c>
      <c r="AJ1336" s="7"/>
      <c r="AK1336" s="130">
        <v>50</v>
      </c>
      <c r="AL1336" s="131">
        <v>27</v>
      </c>
      <c r="AM1336" s="131">
        <v>11</v>
      </c>
      <c r="AN1336" s="133">
        <v>2575</v>
      </c>
      <c r="AO1336">
        <f t="shared" si="271"/>
        <v>50027</v>
      </c>
      <c r="AP1336" s="129" t="s">
        <v>1579</v>
      </c>
    </row>
    <row r="1337" spans="1:42" hidden="1" outlineLevel="1" x14ac:dyDescent="0.2">
      <c r="A1337" t="s">
        <v>1658</v>
      </c>
      <c r="B1337" s="10" t="s">
        <v>1180</v>
      </c>
      <c r="C1337" s="1">
        <f t="shared" si="266"/>
        <v>520</v>
      </c>
      <c r="D1337" s="7">
        <f t="shared" si="259"/>
        <v>1</v>
      </c>
      <c r="E1337" s="7">
        <f t="shared" si="260"/>
        <v>2</v>
      </c>
      <c r="F1337" s="7">
        <f t="shared" si="261"/>
        <v>3</v>
      </c>
      <c r="G1337" s="1">
        <f t="shared" si="269"/>
        <v>34</v>
      </c>
      <c r="H1337" s="2">
        <f t="shared" si="270"/>
        <v>6.5384615384615388E-2</v>
      </c>
      <c r="I1337" s="8"/>
      <c r="J1337" s="2">
        <f t="shared" si="262"/>
        <v>0.46153846153846156</v>
      </c>
      <c r="K1337" s="2">
        <f t="shared" si="263"/>
        <v>0.39615384615384613</v>
      </c>
      <c r="L1337" s="2">
        <f t="shared" si="264"/>
        <v>0.12307692307692308</v>
      </c>
      <c r="M1337" s="2">
        <f t="shared" si="265"/>
        <v>1.9230769230769218E-2</v>
      </c>
      <c r="N1337" s="68">
        <v>240</v>
      </c>
      <c r="O1337" s="68">
        <v>206</v>
      </c>
      <c r="P1337" s="68">
        <v>64</v>
      </c>
      <c r="Q1337" s="68">
        <v>5</v>
      </c>
      <c r="R1337" s="68">
        <v>0</v>
      </c>
      <c r="S1337" s="68">
        <v>0</v>
      </c>
      <c r="T1337" s="68">
        <v>1</v>
      </c>
      <c r="U1337" s="1"/>
      <c r="V1337" s="1"/>
      <c r="W1337" s="68">
        <v>2</v>
      </c>
      <c r="X1337" s="1"/>
      <c r="Y1337" s="68">
        <v>1</v>
      </c>
      <c r="Z1337" s="1"/>
      <c r="AA1337" s="68">
        <v>0</v>
      </c>
      <c r="AB1337" s="68">
        <v>1</v>
      </c>
      <c r="AG1337" t="str">
        <f t="shared" si="267"/>
        <v>Barnard</v>
      </c>
      <c r="AH1337" t="s">
        <v>84</v>
      </c>
      <c r="AI1337">
        <v>1</v>
      </c>
      <c r="AJ1337" s="7"/>
      <c r="AK1337" s="130">
        <v>50</v>
      </c>
      <c r="AL1337" s="131">
        <v>27</v>
      </c>
      <c r="AM1337" s="131">
        <v>15</v>
      </c>
      <c r="AN1337" s="133">
        <v>2725</v>
      </c>
      <c r="AO1337">
        <f t="shared" si="271"/>
        <v>50027</v>
      </c>
      <c r="AP1337" s="129" t="s">
        <v>1579</v>
      </c>
    </row>
    <row r="1338" spans="1:42" hidden="1" outlineLevel="1" x14ac:dyDescent="0.2">
      <c r="A1338" t="s">
        <v>1659</v>
      </c>
      <c r="B1338" s="10" t="s">
        <v>1180</v>
      </c>
      <c r="C1338" s="1">
        <f t="shared" si="266"/>
        <v>801</v>
      </c>
      <c r="D1338" s="7">
        <f t="shared" si="259"/>
        <v>1</v>
      </c>
      <c r="E1338" s="7">
        <f t="shared" si="260"/>
        <v>2</v>
      </c>
      <c r="F1338" s="7">
        <f t="shared" si="261"/>
        <v>3</v>
      </c>
      <c r="G1338" s="1">
        <f t="shared" si="269"/>
        <v>72</v>
      </c>
      <c r="H1338" s="2">
        <f t="shared" si="270"/>
        <v>8.98876404494382E-2</v>
      </c>
      <c r="I1338" s="8"/>
      <c r="J1338" s="2">
        <f t="shared" si="262"/>
        <v>0.44818976279650435</v>
      </c>
      <c r="K1338" s="2">
        <f t="shared" si="263"/>
        <v>0.35830212234706615</v>
      </c>
      <c r="L1338" s="2">
        <f t="shared" si="264"/>
        <v>0.15480649188514356</v>
      </c>
      <c r="M1338" s="2">
        <f t="shared" si="265"/>
        <v>3.8701622971285932E-2</v>
      </c>
      <c r="N1338" s="68">
        <v>359</v>
      </c>
      <c r="O1338" s="68">
        <v>287</v>
      </c>
      <c r="P1338" s="68">
        <v>124</v>
      </c>
      <c r="Q1338" s="68">
        <v>17</v>
      </c>
      <c r="R1338" s="68">
        <v>7</v>
      </c>
      <c r="S1338" s="68">
        <v>0</v>
      </c>
      <c r="T1338" s="68">
        <v>1</v>
      </c>
      <c r="U1338" s="1"/>
      <c r="V1338" s="1"/>
      <c r="W1338" s="68">
        <v>2</v>
      </c>
      <c r="X1338" s="1"/>
      <c r="Y1338" s="68">
        <v>0</v>
      </c>
      <c r="Z1338" s="1"/>
      <c r="AA1338" s="68">
        <v>2</v>
      </c>
      <c r="AB1338" s="68">
        <v>2</v>
      </c>
      <c r="AG1338" t="str">
        <f t="shared" si="267"/>
        <v>Barnet</v>
      </c>
      <c r="AH1338" t="s">
        <v>1846</v>
      </c>
      <c r="AI1338">
        <v>1</v>
      </c>
      <c r="AJ1338" s="7"/>
      <c r="AK1338" s="130">
        <v>50</v>
      </c>
      <c r="AL1338" s="131">
        <v>5</v>
      </c>
      <c r="AM1338" s="131">
        <v>5</v>
      </c>
      <c r="AN1338" s="133">
        <v>2875</v>
      </c>
      <c r="AO1338">
        <f t="shared" si="271"/>
        <v>50005</v>
      </c>
      <c r="AP1338" s="129" t="s">
        <v>1579</v>
      </c>
    </row>
    <row r="1339" spans="1:42" hidden="1" outlineLevel="1" x14ac:dyDescent="0.2">
      <c r="A1339" t="s">
        <v>1872</v>
      </c>
      <c r="B1339" s="10" t="s">
        <v>1180</v>
      </c>
      <c r="C1339" s="1">
        <f t="shared" si="266"/>
        <v>3416</v>
      </c>
      <c r="D1339" s="7">
        <f t="shared" si="259"/>
        <v>1</v>
      </c>
      <c r="E1339" s="7">
        <f t="shared" si="260"/>
        <v>2</v>
      </c>
      <c r="F1339" s="7">
        <f t="shared" si="261"/>
        <v>3</v>
      </c>
      <c r="G1339" s="1">
        <f t="shared" si="269"/>
        <v>783</v>
      </c>
      <c r="H1339" s="2">
        <f t="shared" si="270"/>
        <v>0.22921545667447307</v>
      </c>
      <c r="I1339" s="8"/>
      <c r="J1339" s="2">
        <f t="shared" si="262"/>
        <v>0.55327868852459017</v>
      </c>
      <c r="K1339" s="2">
        <f t="shared" si="263"/>
        <v>0.32406323185011709</v>
      </c>
      <c r="L1339" s="2">
        <f t="shared" si="264"/>
        <v>0.11007025761124122</v>
      </c>
      <c r="M1339" s="2">
        <f t="shared" si="265"/>
        <v>1.2587822014051522E-2</v>
      </c>
      <c r="N1339" s="68">
        <v>1890</v>
      </c>
      <c r="O1339" s="68">
        <v>1107</v>
      </c>
      <c r="P1339" s="68">
        <v>376</v>
      </c>
      <c r="Q1339" s="68">
        <v>25</v>
      </c>
      <c r="R1339" s="68">
        <v>8</v>
      </c>
      <c r="S1339" s="68">
        <v>0</v>
      </c>
      <c r="T1339" s="68">
        <v>2</v>
      </c>
      <c r="U1339" s="1"/>
      <c r="V1339" s="1"/>
      <c r="W1339" s="68">
        <v>4</v>
      </c>
      <c r="X1339" s="1"/>
      <c r="Y1339" s="68">
        <v>0</v>
      </c>
      <c r="Z1339" s="1"/>
      <c r="AA1339" s="68">
        <v>2</v>
      </c>
      <c r="AB1339" s="68">
        <v>2</v>
      </c>
      <c r="AG1339" t="str">
        <f t="shared" si="267"/>
        <v>Barre</v>
      </c>
      <c r="AH1339" t="s">
        <v>3298</v>
      </c>
      <c r="AI1339">
        <v>1</v>
      </c>
      <c r="AJ1339" s="7"/>
      <c r="AK1339" s="130">
        <v>50</v>
      </c>
      <c r="AL1339" s="131">
        <v>23</v>
      </c>
      <c r="AM1339" s="131">
        <v>5</v>
      </c>
      <c r="AN1339" s="133">
        <v>3175</v>
      </c>
      <c r="AO1339">
        <f t="shared" si="271"/>
        <v>50023</v>
      </c>
      <c r="AP1339" s="129" t="s">
        <v>2331</v>
      </c>
    </row>
    <row r="1340" spans="1:42" hidden="1" outlineLevel="1" x14ac:dyDescent="0.2">
      <c r="A1340" t="s">
        <v>1872</v>
      </c>
      <c r="B1340" s="10" t="s">
        <v>1180</v>
      </c>
      <c r="C1340" s="1">
        <f t="shared" si="266"/>
        <v>3482</v>
      </c>
      <c r="D1340" s="7">
        <f t="shared" si="259"/>
        <v>1</v>
      </c>
      <c r="E1340" s="7">
        <f t="shared" si="260"/>
        <v>2</v>
      </c>
      <c r="F1340" s="7">
        <f t="shared" si="261"/>
        <v>3</v>
      </c>
      <c r="G1340" s="1">
        <f t="shared" si="269"/>
        <v>381</v>
      </c>
      <c r="H1340" s="2">
        <f t="shared" si="270"/>
        <v>0.10941987363584146</v>
      </c>
      <c r="I1340" s="8"/>
      <c r="J1340" s="2">
        <f t="shared" si="262"/>
        <v>0.49253302699597934</v>
      </c>
      <c r="K1340" s="2">
        <f t="shared" si="263"/>
        <v>0.38311315336013785</v>
      </c>
      <c r="L1340" s="2">
        <f t="shared" si="264"/>
        <v>0.11085582998276852</v>
      </c>
      <c r="M1340" s="2">
        <f t="shared" si="265"/>
        <v>1.349798966111429E-2</v>
      </c>
      <c r="N1340" s="68">
        <v>1715</v>
      </c>
      <c r="O1340" s="68">
        <v>1334</v>
      </c>
      <c r="P1340" s="68">
        <v>386</v>
      </c>
      <c r="Q1340" s="68">
        <v>16</v>
      </c>
      <c r="R1340" s="68">
        <v>11</v>
      </c>
      <c r="S1340" s="68">
        <v>2</v>
      </c>
      <c r="T1340" s="68">
        <v>5</v>
      </c>
      <c r="U1340" s="1"/>
      <c r="V1340" s="1"/>
      <c r="W1340" s="68">
        <v>5</v>
      </c>
      <c r="X1340" s="1"/>
      <c r="Y1340" s="68">
        <v>2</v>
      </c>
      <c r="Z1340" s="1"/>
      <c r="AA1340" s="68">
        <v>5</v>
      </c>
      <c r="AB1340" s="68">
        <v>1</v>
      </c>
      <c r="AG1340" t="str">
        <f t="shared" si="267"/>
        <v>Barre</v>
      </c>
      <c r="AH1340" t="s">
        <v>3298</v>
      </c>
      <c r="AI1340">
        <v>1</v>
      </c>
      <c r="AJ1340" s="7"/>
      <c r="AK1340" s="130">
        <v>50</v>
      </c>
      <c r="AL1340" s="131">
        <v>23</v>
      </c>
      <c r="AM1340" s="131">
        <v>10</v>
      </c>
      <c r="AN1340" s="133">
        <v>3250</v>
      </c>
      <c r="AO1340">
        <f t="shared" si="271"/>
        <v>50023</v>
      </c>
      <c r="AP1340" s="129" t="s">
        <v>1579</v>
      </c>
    </row>
    <row r="1341" spans="1:42" hidden="1" outlineLevel="1" x14ac:dyDescent="0.2">
      <c r="A1341" t="s">
        <v>2105</v>
      </c>
      <c r="B1341" s="10" t="s">
        <v>1180</v>
      </c>
      <c r="C1341" s="1">
        <f t="shared" si="266"/>
        <v>1087</v>
      </c>
      <c r="D1341" s="7">
        <f t="shared" si="259"/>
        <v>1</v>
      </c>
      <c r="E1341" s="7">
        <f t="shared" si="260"/>
        <v>2</v>
      </c>
      <c r="F1341" s="7">
        <f t="shared" si="261"/>
        <v>3</v>
      </c>
      <c r="G1341" s="1">
        <f t="shared" si="269"/>
        <v>230</v>
      </c>
      <c r="H1341" s="2">
        <f t="shared" si="270"/>
        <v>0.21159153633854647</v>
      </c>
      <c r="I1341" s="8"/>
      <c r="J1341" s="2">
        <f t="shared" si="262"/>
        <v>0.52437902483900645</v>
      </c>
      <c r="K1341" s="2">
        <f t="shared" si="263"/>
        <v>0.31278748850046001</v>
      </c>
      <c r="L1341" s="2">
        <f t="shared" si="264"/>
        <v>0.14535418583256671</v>
      </c>
      <c r="M1341" s="2">
        <f t="shared" si="265"/>
        <v>1.7479300827966837E-2</v>
      </c>
      <c r="N1341" s="68">
        <v>570</v>
      </c>
      <c r="O1341" s="68">
        <v>340</v>
      </c>
      <c r="P1341" s="68">
        <v>158</v>
      </c>
      <c r="Q1341" s="68">
        <v>10</v>
      </c>
      <c r="R1341" s="68">
        <v>2</v>
      </c>
      <c r="S1341" s="68">
        <v>1</v>
      </c>
      <c r="T1341" s="68">
        <v>1</v>
      </c>
      <c r="U1341" s="1"/>
      <c r="V1341" s="1"/>
      <c r="W1341" s="68">
        <v>3</v>
      </c>
      <c r="X1341" s="1"/>
      <c r="Y1341" s="68">
        <v>0</v>
      </c>
      <c r="Z1341" s="1"/>
      <c r="AA1341" s="68">
        <v>0</v>
      </c>
      <c r="AB1341" s="68">
        <v>2</v>
      </c>
      <c r="AG1341" t="str">
        <f t="shared" si="267"/>
        <v>Barton</v>
      </c>
      <c r="AH1341" t="s">
        <v>1594</v>
      </c>
      <c r="AI1341">
        <v>1</v>
      </c>
      <c r="AJ1341" s="7"/>
      <c r="AK1341" s="130">
        <v>50</v>
      </c>
      <c r="AL1341" s="131">
        <v>19</v>
      </c>
      <c r="AM1341" s="131">
        <v>10</v>
      </c>
      <c r="AN1341" s="133">
        <v>3550</v>
      </c>
      <c r="AO1341">
        <f t="shared" si="271"/>
        <v>50019</v>
      </c>
      <c r="AP1341" s="129" t="s">
        <v>1579</v>
      </c>
    </row>
    <row r="1342" spans="1:42" hidden="1" outlineLevel="1" x14ac:dyDescent="0.2">
      <c r="A1342" t="s">
        <v>1092</v>
      </c>
      <c r="B1342" s="10" t="s">
        <v>1180</v>
      </c>
      <c r="C1342" s="1">
        <f t="shared" si="266"/>
        <v>118</v>
      </c>
      <c r="D1342" s="7">
        <f t="shared" si="259"/>
        <v>2</v>
      </c>
      <c r="E1342" s="7">
        <f t="shared" si="260"/>
        <v>1</v>
      </c>
      <c r="F1342" s="7">
        <f t="shared" si="261"/>
        <v>3</v>
      </c>
      <c r="G1342" s="1">
        <f t="shared" si="269"/>
        <v>1</v>
      </c>
      <c r="H1342" s="2">
        <f t="shared" si="270"/>
        <v>8.4745762711864406E-3</v>
      </c>
      <c r="I1342" s="8"/>
      <c r="J1342" s="2">
        <f t="shared" si="262"/>
        <v>0.44067796610169491</v>
      </c>
      <c r="K1342" s="2">
        <f t="shared" si="263"/>
        <v>0.44915254237288138</v>
      </c>
      <c r="L1342" s="2">
        <f t="shared" si="264"/>
        <v>0.11016949152542373</v>
      </c>
      <c r="M1342" s="2">
        <f t="shared" si="265"/>
        <v>4.163336342344337E-17</v>
      </c>
      <c r="N1342" s="68">
        <v>52</v>
      </c>
      <c r="O1342" s="68">
        <v>53</v>
      </c>
      <c r="P1342" s="68">
        <v>13</v>
      </c>
      <c r="Q1342" s="68">
        <v>0</v>
      </c>
      <c r="R1342" s="68">
        <v>0</v>
      </c>
      <c r="S1342" s="68">
        <v>0</v>
      </c>
      <c r="T1342" s="68">
        <v>0</v>
      </c>
      <c r="U1342" s="1"/>
      <c r="V1342" s="1"/>
      <c r="W1342" s="68">
        <v>0</v>
      </c>
      <c r="X1342" s="1"/>
      <c r="Y1342" s="68">
        <v>0</v>
      </c>
      <c r="Z1342" s="1"/>
      <c r="AA1342" s="68">
        <v>0</v>
      </c>
      <c r="AB1342" s="68">
        <v>0</v>
      </c>
      <c r="AG1342" t="str">
        <f t="shared" si="267"/>
        <v>Belvidere</v>
      </c>
      <c r="AH1342" t="s">
        <v>1244</v>
      </c>
      <c r="AI1342">
        <v>1</v>
      </c>
      <c r="AJ1342" s="7"/>
      <c r="AK1342" s="130">
        <v>50</v>
      </c>
      <c r="AL1342" s="131">
        <v>15</v>
      </c>
      <c r="AM1342" s="131">
        <v>5</v>
      </c>
      <c r="AN1342" s="133">
        <v>4375</v>
      </c>
      <c r="AO1342">
        <f t="shared" si="271"/>
        <v>50015</v>
      </c>
      <c r="AP1342" s="129" t="s">
        <v>1579</v>
      </c>
    </row>
    <row r="1343" spans="1:42" hidden="1" outlineLevel="1" x14ac:dyDescent="0.2">
      <c r="A1343" t="s">
        <v>1126</v>
      </c>
      <c r="B1343" s="10" t="s">
        <v>1180</v>
      </c>
      <c r="C1343" s="1">
        <f t="shared" si="266"/>
        <v>6269</v>
      </c>
      <c r="D1343" s="7">
        <f t="shared" si="259"/>
        <v>1</v>
      </c>
      <c r="E1343" s="7">
        <f t="shared" si="260"/>
        <v>2</v>
      </c>
      <c r="F1343" s="7">
        <f t="shared" si="261"/>
        <v>3</v>
      </c>
      <c r="G1343" s="1">
        <f t="shared" si="269"/>
        <v>1800</v>
      </c>
      <c r="H1343" s="2">
        <f t="shared" si="270"/>
        <v>0.28712713351411706</v>
      </c>
      <c r="I1343" s="8"/>
      <c r="J1343" s="2">
        <f t="shared" si="262"/>
        <v>0.55096506619875574</v>
      </c>
      <c r="K1343" s="2">
        <f t="shared" si="263"/>
        <v>0.26383793268463868</v>
      </c>
      <c r="L1343" s="2">
        <f t="shared" si="264"/>
        <v>0.1531344712075291</v>
      </c>
      <c r="M1343" s="2">
        <f t="shared" si="265"/>
        <v>3.2062529909076487E-2</v>
      </c>
      <c r="N1343" s="68">
        <v>3454</v>
      </c>
      <c r="O1343" s="68">
        <v>1654</v>
      </c>
      <c r="P1343" s="68">
        <v>960</v>
      </c>
      <c r="Q1343" s="68">
        <v>138</v>
      </c>
      <c r="R1343" s="68">
        <v>23</v>
      </c>
      <c r="S1343" s="68">
        <v>15</v>
      </c>
      <c r="T1343" s="68">
        <v>8</v>
      </c>
      <c r="U1343" s="1"/>
      <c r="V1343" s="1"/>
      <c r="W1343" s="68">
        <v>2</v>
      </c>
      <c r="X1343" s="1"/>
      <c r="Y1343" s="68">
        <v>4</v>
      </c>
      <c r="Z1343" s="1"/>
      <c r="AA1343" s="68">
        <v>7</v>
      </c>
      <c r="AB1343" s="68">
        <v>4</v>
      </c>
      <c r="AG1343" t="str">
        <f t="shared" si="267"/>
        <v>Bennington</v>
      </c>
      <c r="AH1343" t="s">
        <v>1126</v>
      </c>
      <c r="AI1343">
        <v>1</v>
      </c>
      <c r="AJ1343" s="7"/>
      <c r="AK1343" s="130">
        <v>50</v>
      </c>
      <c r="AL1343" s="131">
        <v>3</v>
      </c>
      <c r="AM1343" s="131">
        <v>10</v>
      </c>
      <c r="AN1343" s="133">
        <v>4825</v>
      </c>
      <c r="AO1343">
        <f t="shared" si="271"/>
        <v>50003</v>
      </c>
      <c r="AP1343" s="129" t="s">
        <v>1579</v>
      </c>
    </row>
    <row r="1344" spans="1:42" hidden="1" outlineLevel="1" x14ac:dyDescent="0.2">
      <c r="A1344" t="s">
        <v>2268</v>
      </c>
      <c r="B1344" s="10" t="s">
        <v>1180</v>
      </c>
      <c r="C1344" s="1">
        <f t="shared" si="266"/>
        <v>342</v>
      </c>
      <c r="D1344" s="7">
        <f t="shared" si="259"/>
        <v>1</v>
      </c>
      <c r="E1344" s="7">
        <f t="shared" si="260"/>
        <v>2</v>
      </c>
      <c r="F1344" s="7">
        <f t="shared" si="261"/>
        <v>3</v>
      </c>
      <c r="G1344" s="1">
        <f t="shared" si="269"/>
        <v>15</v>
      </c>
      <c r="H1344" s="2">
        <f t="shared" si="270"/>
        <v>4.3859649122807015E-2</v>
      </c>
      <c r="I1344" s="8"/>
      <c r="J1344" s="2">
        <f t="shared" si="262"/>
        <v>0.42397660818713451</v>
      </c>
      <c r="K1344" s="2">
        <f t="shared" si="263"/>
        <v>0.38011695906432746</v>
      </c>
      <c r="L1344" s="2">
        <f t="shared" si="264"/>
        <v>0.14912280701754385</v>
      </c>
      <c r="M1344" s="2">
        <f t="shared" si="265"/>
        <v>4.6783625730994122E-2</v>
      </c>
      <c r="N1344" s="68">
        <v>145</v>
      </c>
      <c r="O1344" s="68">
        <v>130</v>
      </c>
      <c r="P1344" s="68">
        <v>51</v>
      </c>
      <c r="Q1344" s="68">
        <v>11</v>
      </c>
      <c r="R1344" s="68">
        <v>2</v>
      </c>
      <c r="S1344" s="68">
        <v>0</v>
      </c>
      <c r="T1344" s="68">
        <v>1</v>
      </c>
      <c r="U1344" s="1"/>
      <c r="V1344" s="1"/>
      <c r="W1344" s="68">
        <v>0</v>
      </c>
      <c r="X1344" s="1"/>
      <c r="Y1344" s="68">
        <v>0</v>
      </c>
      <c r="Z1344" s="1"/>
      <c r="AA1344" s="68">
        <v>2</v>
      </c>
      <c r="AB1344" s="68">
        <v>0</v>
      </c>
      <c r="AG1344" t="str">
        <f t="shared" si="267"/>
        <v>Benson</v>
      </c>
      <c r="AH1344" t="s">
        <v>1353</v>
      </c>
      <c r="AI1344">
        <v>1</v>
      </c>
      <c r="AJ1344" s="7"/>
      <c r="AK1344" s="130">
        <v>50</v>
      </c>
      <c r="AL1344" s="131">
        <v>21</v>
      </c>
      <c r="AM1344" s="131">
        <v>5</v>
      </c>
      <c r="AN1344" s="133">
        <v>5200</v>
      </c>
      <c r="AO1344">
        <f t="shared" si="271"/>
        <v>50021</v>
      </c>
      <c r="AP1344" s="129" t="s">
        <v>1579</v>
      </c>
    </row>
    <row r="1345" spans="1:42" hidden="1" outlineLevel="1" x14ac:dyDescent="0.2">
      <c r="A1345" t="s">
        <v>1296</v>
      </c>
      <c r="B1345" s="10" t="s">
        <v>1180</v>
      </c>
      <c r="C1345" s="1">
        <f t="shared" si="266"/>
        <v>454</v>
      </c>
      <c r="D1345" s="7">
        <f t="shared" si="259"/>
        <v>1</v>
      </c>
      <c r="E1345" s="7">
        <f t="shared" si="260"/>
        <v>2</v>
      </c>
      <c r="F1345" s="7">
        <f t="shared" si="261"/>
        <v>3</v>
      </c>
      <c r="G1345" s="1">
        <f t="shared" si="269"/>
        <v>115</v>
      </c>
      <c r="H1345" s="2">
        <f t="shared" si="270"/>
        <v>0.25330396475770928</v>
      </c>
      <c r="I1345" s="8"/>
      <c r="J1345" s="2">
        <f t="shared" si="262"/>
        <v>0.50220264317180618</v>
      </c>
      <c r="K1345" s="2">
        <f t="shared" si="263"/>
        <v>0.24889867841409691</v>
      </c>
      <c r="L1345" s="2">
        <f t="shared" si="264"/>
        <v>0.23568281938325991</v>
      </c>
      <c r="M1345" s="2">
        <f t="shared" si="265"/>
        <v>1.3215859030836996E-2</v>
      </c>
      <c r="N1345" s="68">
        <v>228</v>
      </c>
      <c r="O1345" s="68">
        <v>113</v>
      </c>
      <c r="P1345" s="68">
        <v>107</v>
      </c>
      <c r="Q1345" s="68">
        <v>2</v>
      </c>
      <c r="R1345" s="68">
        <v>1</v>
      </c>
      <c r="S1345" s="68">
        <v>0</v>
      </c>
      <c r="T1345" s="68">
        <v>0</v>
      </c>
      <c r="U1345" s="1"/>
      <c r="V1345" s="1"/>
      <c r="W1345" s="68">
        <v>0</v>
      </c>
      <c r="X1345" s="1"/>
      <c r="Y1345" s="68">
        <v>2</v>
      </c>
      <c r="Z1345" s="1"/>
      <c r="AA1345" s="68">
        <v>1</v>
      </c>
      <c r="AB1345" s="68">
        <v>0</v>
      </c>
      <c r="AG1345" t="str">
        <f t="shared" si="267"/>
        <v>Berkshire</v>
      </c>
      <c r="AH1345" t="s">
        <v>2231</v>
      </c>
      <c r="AI1345">
        <v>1</v>
      </c>
      <c r="AJ1345" s="7"/>
      <c r="AK1345" s="130">
        <v>50</v>
      </c>
      <c r="AL1345" s="131">
        <v>11</v>
      </c>
      <c r="AM1345" s="131">
        <v>15</v>
      </c>
      <c r="AN1345" s="133">
        <v>5425</v>
      </c>
      <c r="AO1345">
        <f t="shared" si="271"/>
        <v>50011</v>
      </c>
      <c r="AP1345" s="129" t="s">
        <v>1579</v>
      </c>
    </row>
    <row r="1346" spans="1:42" hidden="1" outlineLevel="1" x14ac:dyDescent="0.2">
      <c r="A1346" t="s">
        <v>2738</v>
      </c>
      <c r="B1346" s="10" t="s">
        <v>1180</v>
      </c>
      <c r="C1346" s="1">
        <f t="shared" si="266"/>
        <v>1117</v>
      </c>
      <c r="D1346" s="7">
        <f t="shared" si="259"/>
        <v>1</v>
      </c>
      <c r="E1346" s="7">
        <f t="shared" si="260"/>
        <v>2</v>
      </c>
      <c r="F1346" s="7">
        <f t="shared" si="261"/>
        <v>3</v>
      </c>
      <c r="G1346" s="1">
        <f t="shared" si="269"/>
        <v>156</v>
      </c>
      <c r="H1346" s="2">
        <f t="shared" si="270"/>
        <v>0.13965980304386749</v>
      </c>
      <c r="I1346" s="8"/>
      <c r="J1346" s="2">
        <f t="shared" si="262"/>
        <v>0.50044762757385852</v>
      </c>
      <c r="K1346" s="2">
        <f t="shared" si="263"/>
        <v>0.36078782452999103</v>
      </c>
      <c r="L1346" s="2">
        <f t="shared" si="264"/>
        <v>0.12085944494180842</v>
      </c>
      <c r="M1346" s="2">
        <f t="shared" si="265"/>
        <v>1.7905102954342028E-2</v>
      </c>
      <c r="N1346" s="68">
        <v>559</v>
      </c>
      <c r="O1346" s="68">
        <v>403</v>
      </c>
      <c r="P1346" s="68">
        <v>135</v>
      </c>
      <c r="Q1346" s="68">
        <v>12</v>
      </c>
      <c r="R1346" s="68">
        <v>3</v>
      </c>
      <c r="S1346" s="68">
        <v>0</v>
      </c>
      <c r="T1346" s="68">
        <v>0</v>
      </c>
      <c r="U1346" s="1"/>
      <c r="V1346" s="1"/>
      <c r="W1346" s="68">
        <v>2</v>
      </c>
      <c r="X1346" s="1"/>
      <c r="Y1346" s="68">
        <v>0</v>
      </c>
      <c r="Z1346" s="1"/>
      <c r="AA1346" s="68">
        <v>2</v>
      </c>
      <c r="AB1346" s="68">
        <v>1</v>
      </c>
      <c r="AG1346" t="str">
        <f t="shared" si="267"/>
        <v>Berlin</v>
      </c>
      <c r="AH1346" t="s">
        <v>3298</v>
      </c>
      <c r="AI1346">
        <v>1</v>
      </c>
      <c r="AJ1346" s="7"/>
      <c r="AK1346" s="130">
        <v>50</v>
      </c>
      <c r="AL1346" s="131">
        <v>23</v>
      </c>
      <c r="AM1346" s="131">
        <v>15</v>
      </c>
      <c r="AN1346" s="133">
        <v>5650</v>
      </c>
      <c r="AO1346">
        <f t="shared" si="271"/>
        <v>50023</v>
      </c>
      <c r="AP1346" s="129" t="s">
        <v>1579</v>
      </c>
    </row>
    <row r="1347" spans="1:42" hidden="1" outlineLevel="1" x14ac:dyDescent="0.2">
      <c r="A1347" t="s">
        <v>2739</v>
      </c>
      <c r="B1347" s="10" t="s">
        <v>1180</v>
      </c>
      <c r="C1347" s="1">
        <f t="shared" si="266"/>
        <v>819</v>
      </c>
      <c r="D1347" s="7">
        <f t="shared" si="259"/>
        <v>1</v>
      </c>
      <c r="E1347" s="7">
        <f t="shared" si="260"/>
        <v>2</v>
      </c>
      <c r="F1347" s="7">
        <f t="shared" si="261"/>
        <v>3</v>
      </c>
      <c r="G1347" s="1">
        <f t="shared" si="269"/>
        <v>203</v>
      </c>
      <c r="H1347" s="2">
        <f t="shared" si="270"/>
        <v>0.24786324786324787</v>
      </c>
      <c r="I1347" s="8"/>
      <c r="J1347" s="2">
        <f t="shared" si="262"/>
        <v>0.53724053724053722</v>
      </c>
      <c r="K1347" s="2">
        <f t="shared" si="263"/>
        <v>0.2893772893772894</v>
      </c>
      <c r="L1347" s="2">
        <f t="shared" si="264"/>
        <v>0.12332112332112333</v>
      </c>
      <c r="M1347" s="2">
        <f t="shared" si="265"/>
        <v>5.006105006105005E-2</v>
      </c>
      <c r="N1347" s="68">
        <v>440</v>
      </c>
      <c r="O1347" s="68">
        <v>237</v>
      </c>
      <c r="P1347" s="68">
        <v>101</v>
      </c>
      <c r="Q1347" s="68">
        <v>27</v>
      </c>
      <c r="R1347" s="68">
        <v>8</v>
      </c>
      <c r="S1347" s="68">
        <v>1</v>
      </c>
      <c r="T1347" s="68">
        <v>1</v>
      </c>
      <c r="U1347" s="1"/>
      <c r="V1347" s="1"/>
      <c r="W1347" s="68">
        <v>2</v>
      </c>
      <c r="X1347" s="1"/>
      <c r="Y1347" s="68">
        <v>0</v>
      </c>
      <c r="Z1347" s="1"/>
      <c r="AA1347" s="68">
        <v>0</v>
      </c>
      <c r="AB1347" s="68">
        <v>2</v>
      </c>
      <c r="AG1347" t="str">
        <f t="shared" si="267"/>
        <v>Bethel</v>
      </c>
      <c r="AH1347" t="s">
        <v>84</v>
      </c>
      <c r="AI1347">
        <v>1</v>
      </c>
      <c r="AJ1347" s="7"/>
      <c r="AK1347" s="130">
        <v>50</v>
      </c>
      <c r="AL1347" s="131">
        <v>27</v>
      </c>
      <c r="AM1347" s="131">
        <v>20</v>
      </c>
      <c r="AN1347" s="133">
        <v>5800</v>
      </c>
      <c r="AO1347">
        <f t="shared" si="271"/>
        <v>50027</v>
      </c>
      <c r="AP1347" s="129" t="s">
        <v>1579</v>
      </c>
    </row>
    <row r="1348" spans="1:42" hidden="1" outlineLevel="1" x14ac:dyDescent="0.2">
      <c r="A1348" t="s">
        <v>2740</v>
      </c>
      <c r="B1348" s="10" t="s">
        <v>1180</v>
      </c>
      <c r="C1348" s="1">
        <f t="shared" si="266"/>
        <v>86</v>
      </c>
      <c r="D1348" s="7">
        <f t="shared" si="259"/>
        <v>1</v>
      </c>
      <c r="E1348" s="7">
        <f t="shared" si="260"/>
        <v>2</v>
      </c>
      <c r="F1348" s="7">
        <f t="shared" si="261"/>
        <v>3</v>
      </c>
      <c r="G1348" s="1">
        <f t="shared" si="269"/>
        <v>26</v>
      </c>
      <c r="H1348" s="2">
        <f t="shared" si="270"/>
        <v>0.30232558139534882</v>
      </c>
      <c r="I1348" s="8"/>
      <c r="J1348" s="2">
        <f t="shared" si="262"/>
        <v>0.53488372093023251</v>
      </c>
      <c r="K1348" s="2">
        <f t="shared" si="263"/>
        <v>0.23255813953488372</v>
      </c>
      <c r="L1348" s="2">
        <f t="shared" si="264"/>
        <v>0.18604651162790697</v>
      </c>
      <c r="M1348" s="2">
        <f t="shared" si="265"/>
        <v>4.6511627906976799E-2</v>
      </c>
      <c r="N1348" s="68">
        <v>46</v>
      </c>
      <c r="O1348" s="68">
        <v>20</v>
      </c>
      <c r="P1348" s="68">
        <v>16</v>
      </c>
      <c r="Q1348" s="68">
        <v>1</v>
      </c>
      <c r="R1348" s="68">
        <v>0</v>
      </c>
      <c r="S1348" s="68">
        <v>0</v>
      </c>
      <c r="T1348" s="68">
        <v>1</v>
      </c>
      <c r="U1348" s="1"/>
      <c r="V1348" s="1"/>
      <c r="W1348" s="68">
        <v>0</v>
      </c>
      <c r="X1348" s="1"/>
      <c r="Y1348" s="68">
        <v>0</v>
      </c>
      <c r="Z1348" s="1"/>
      <c r="AA1348" s="68">
        <v>2</v>
      </c>
      <c r="AB1348" s="68">
        <v>0</v>
      </c>
      <c r="AG1348" t="str">
        <f t="shared" si="267"/>
        <v>Bloomfield</v>
      </c>
      <c r="AH1348" t="s">
        <v>1703</v>
      </c>
      <c r="AI1348">
        <v>1</v>
      </c>
      <c r="AJ1348" s="7"/>
      <c r="AK1348" s="130">
        <v>50</v>
      </c>
      <c r="AL1348" s="131">
        <v>9</v>
      </c>
      <c r="AM1348" s="131">
        <v>15</v>
      </c>
      <c r="AN1348" s="133">
        <v>6325</v>
      </c>
      <c r="AO1348">
        <f t="shared" si="271"/>
        <v>50009</v>
      </c>
      <c r="AP1348" s="129" t="s">
        <v>1579</v>
      </c>
    </row>
    <row r="1349" spans="1:42" hidden="1" outlineLevel="1" x14ac:dyDescent="0.2">
      <c r="A1349" t="s">
        <v>2741</v>
      </c>
      <c r="B1349" s="10" t="s">
        <v>1180</v>
      </c>
      <c r="C1349" s="1">
        <f t="shared" si="266"/>
        <v>440</v>
      </c>
      <c r="D1349" s="7">
        <f t="shared" si="259"/>
        <v>1</v>
      </c>
      <c r="E1349" s="7">
        <f t="shared" si="260"/>
        <v>2</v>
      </c>
      <c r="F1349" s="7">
        <f t="shared" si="261"/>
        <v>3</v>
      </c>
      <c r="G1349" s="1">
        <f t="shared" si="269"/>
        <v>122</v>
      </c>
      <c r="H1349" s="2">
        <f t="shared" si="270"/>
        <v>0.27727272727272728</v>
      </c>
      <c r="I1349" s="8"/>
      <c r="J1349" s="2">
        <f t="shared" si="262"/>
        <v>0.55454545454545456</v>
      </c>
      <c r="K1349" s="2">
        <f t="shared" si="263"/>
        <v>0.27727272727272728</v>
      </c>
      <c r="L1349" s="2">
        <f t="shared" si="264"/>
        <v>0.13636363636363635</v>
      </c>
      <c r="M1349" s="2">
        <f t="shared" si="265"/>
        <v>3.1818181818181801E-2</v>
      </c>
      <c r="N1349" s="68">
        <v>244</v>
      </c>
      <c r="O1349" s="68">
        <v>122</v>
      </c>
      <c r="P1349" s="68">
        <v>60</v>
      </c>
      <c r="Q1349" s="68">
        <v>7</v>
      </c>
      <c r="R1349" s="68">
        <v>1</v>
      </c>
      <c r="S1349" s="68">
        <v>0</v>
      </c>
      <c r="T1349" s="68">
        <v>4</v>
      </c>
      <c r="U1349" s="1"/>
      <c r="V1349" s="1"/>
      <c r="W1349" s="68">
        <v>0</v>
      </c>
      <c r="X1349" s="1"/>
      <c r="Y1349" s="68">
        <v>1</v>
      </c>
      <c r="Z1349" s="1"/>
      <c r="AA1349" s="68">
        <v>1</v>
      </c>
      <c r="AB1349" s="68">
        <v>0</v>
      </c>
      <c r="AG1349" t="str">
        <f t="shared" si="267"/>
        <v>Bolton</v>
      </c>
      <c r="AH1349" t="s">
        <v>1259</v>
      </c>
      <c r="AI1349">
        <v>1</v>
      </c>
      <c r="AJ1349" s="7"/>
      <c r="AK1349" s="130">
        <v>50</v>
      </c>
      <c r="AL1349" s="131">
        <v>7</v>
      </c>
      <c r="AM1349" s="131">
        <v>5</v>
      </c>
      <c r="AN1349" s="133">
        <v>6550</v>
      </c>
      <c r="AO1349">
        <f t="shared" si="271"/>
        <v>50007</v>
      </c>
      <c r="AP1349" s="129" t="s">
        <v>1579</v>
      </c>
    </row>
    <row r="1350" spans="1:42" hidden="1" outlineLevel="1" x14ac:dyDescent="0.2">
      <c r="A1350" t="s">
        <v>1543</v>
      </c>
      <c r="B1350" s="10" t="s">
        <v>1180</v>
      </c>
      <c r="C1350" s="1">
        <f t="shared" si="266"/>
        <v>1049</v>
      </c>
      <c r="D1350" s="7">
        <f t="shared" si="259"/>
        <v>1</v>
      </c>
      <c r="E1350" s="7">
        <f t="shared" si="260"/>
        <v>2</v>
      </c>
      <c r="F1350" s="7">
        <f t="shared" si="261"/>
        <v>3</v>
      </c>
      <c r="G1350" s="1">
        <f t="shared" si="269"/>
        <v>131</v>
      </c>
      <c r="H1350" s="2">
        <f t="shared" si="270"/>
        <v>0.12488083889418494</v>
      </c>
      <c r="I1350" s="8"/>
      <c r="J1350" s="2">
        <f t="shared" si="262"/>
        <v>0.48141086749285034</v>
      </c>
      <c r="K1350" s="2">
        <f t="shared" si="263"/>
        <v>0.35653002859866539</v>
      </c>
      <c r="L1350" s="2">
        <f t="shared" si="264"/>
        <v>0.12964728312678742</v>
      </c>
      <c r="M1350" s="2">
        <f t="shared" si="265"/>
        <v>3.2411820781696854E-2</v>
      </c>
      <c r="N1350" s="68">
        <v>505</v>
      </c>
      <c r="O1350" s="68">
        <v>374</v>
      </c>
      <c r="P1350" s="68">
        <v>136</v>
      </c>
      <c r="Q1350" s="68">
        <v>8</v>
      </c>
      <c r="R1350" s="68">
        <v>16</v>
      </c>
      <c r="S1350" s="68">
        <v>1</v>
      </c>
      <c r="T1350" s="68">
        <v>2</v>
      </c>
      <c r="U1350" s="1"/>
      <c r="V1350" s="1"/>
      <c r="W1350" s="68">
        <v>2</v>
      </c>
      <c r="X1350" s="1"/>
      <c r="Y1350" s="68">
        <v>1</v>
      </c>
      <c r="Z1350" s="1"/>
      <c r="AA1350" s="68">
        <v>1</v>
      </c>
      <c r="AB1350" s="68">
        <v>3</v>
      </c>
      <c r="AG1350" t="str">
        <f t="shared" si="267"/>
        <v>Bradford</v>
      </c>
      <c r="AH1350" t="s">
        <v>1279</v>
      </c>
      <c r="AI1350">
        <v>1</v>
      </c>
      <c r="AJ1350" s="7"/>
      <c r="AK1350" s="130">
        <v>50</v>
      </c>
      <c r="AL1350" s="131">
        <v>17</v>
      </c>
      <c r="AM1350" s="131">
        <v>5</v>
      </c>
      <c r="AN1350" s="133">
        <v>7375</v>
      </c>
      <c r="AO1350">
        <f t="shared" si="271"/>
        <v>50017</v>
      </c>
      <c r="AP1350" s="129" t="s">
        <v>1579</v>
      </c>
    </row>
    <row r="1351" spans="1:42" hidden="1" outlineLevel="1" x14ac:dyDescent="0.2">
      <c r="A1351" t="s">
        <v>2722</v>
      </c>
      <c r="B1351" s="10" t="s">
        <v>1180</v>
      </c>
      <c r="C1351" s="1">
        <f t="shared" si="266"/>
        <v>492</v>
      </c>
      <c r="D1351" s="7">
        <f t="shared" si="259"/>
        <v>1</v>
      </c>
      <c r="E1351" s="7">
        <f t="shared" si="260"/>
        <v>2</v>
      </c>
      <c r="F1351" s="7">
        <f t="shared" si="261"/>
        <v>3</v>
      </c>
      <c r="G1351" s="1">
        <f t="shared" si="269"/>
        <v>93</v>
      </c>
      <c r="H1351" s="2">
        <f t="shared" si="270"/>
        <v>0.18902439024390244</v>
      </c>
      <c r="I1351" s="8"/>
      <c r="J1351" s="2">
        <f t="shared" si="262"/>
        <v>0.50813008130081305</v>
      </c>
      <c r="K1351" s="2">
        <f t="shared" si="263"/>
        <v>0.31910569105691056</v>
      </c>
      <c r="L1351" s="2">
        <f t="shared" si="264"/>
        <v>0.13414634146341464</v>
      </c>
      <c r="M1351" s="2">
        <f t="shared" si="265"/>
        <v>3.8617886178861749E-2</v>
      </c>
      <c r="N1351" s="68">
        <v>250</v>
      </c>
      <c r="O1351" s="68">
        <v>157</v>
      </c>
      <c r="P1351" s="68">
        <v>66</v>
      </c>
      <c r="Q1351" s="68">
        <v>9</v>
      </c>
      <c r="R1351" s="68">
        <v>1</v>
      </c>
      <c r="S1351" s="68">
        <v>0</v>
      </c>
      <c r="T1351" s="68">
        <v>2</v>
      </c>
      <c r="U1351" s="1"/>
      <c r="V1351" s="1"/>
      <c r="W1351" s="68">
        <v>3</v>
      </c>
      <c r="X1351" s="1"/>
      <c r="Y1351" s="68">
        <v>2</v>
      </c>
      <c r="Z1351" s="1"/>
      <c r="AA1351" s="68">
        <v>1</v>
      </c>
      <c r="AB1351" s="68">
        <v>1</v>
      </c>
      <c r="AG1351" t="str">
        <f t="shared" si="267"/>
        <v>Braintree</v>
      </c>
      <c r="AH1351" t="s">
        <v>1279</v>
      </c>
      <c r="AI1351">
        <v>1</v>
      </c>
      <c r="AJ1351" s="7"/>
      <c r="AK1351" s="130">
        <v>50</v>
      </c>
      <c r="AL1351" s="131">
        <v>17</v>
      </c>
      <c r="AM1351" s="131">
        <v>10</v>
      </c>
      <c r="AN1351" s="133">
        <v>7600</v>
      </c>
      <c r="AO1351">
        <f t="shared" si="271"/>
        <v>50017</v>
      </c>
      <c r="AP1351" s="129" t="s">
        <v>1579</v>
      </c>
    </row>
    <row r="1352" spans="1:42" hidden="1" outlineLevel="1" x14ac:dyDescent="0.2">
      <c r="A1352" t="s">
        <v>2723</v>
      </c>
      <c r="B1352" s="10" t="s">
        <v>1180</v>
      </c>
      <c r="C1352" s="1">
        <f t="shared" si="266"/>
        <v>1660</v>
      </c>
      <c r="D1352" s="7">
        <f t="shared" si="259"/>
        <v>1</v>
      </c>
      <c r="E1352" s="7">
        <f t="shared" si="260"/>
        <v>2</v>
      </c>
      <c r="F1352" s="7">
        <f t="shared" si="261"/>
        <v>3</v>
      </c>
      <c r="G1352" s="1">
        <f t="shared" si="269"/>
        <v>268</v>
      </c>
      <c r="H1352" s="2">
        <f t="shared" si="270"/>
        <v>0.16144578313253011</v>
      </c>
      <c r="I1352" s="8"/>
      <c r="J1352" s="2">
        <f t="shared" si="262"/>
        <v>0.5072289156626506</v>
      </c>
      <c r="K1352" s="2">
        <f t="shared" si="263"/>
        <v>0.3457831325301205</v>
      </c>
      <c r="L1352" s="2">
        <f t="shared" si="264"/>
        <v>0.13313253012048193</v>
      </c>
      <c r="M1352" s="2">
        <f t="shared" si="265"/>
        <v>1.3855421686746971E-2</v>
      </c>
      <c r="N1352" s="68">
        <v>842</v>
      </c>
      <c r="O1352" s="68">
        <v>574</v>
      </c>
      <c r="P1352" s="68">
        <v>221</v>
      </c>
      <c r="Q1352" s="68">
        <v>11</v>
      </c>
      <c r="R1352" s="68">
        <v>0</v>
      </c>
      <c r="S1352" s="68">
        <v>0</v>
      </c>
      <c r="T1352" s="68">
        <v>2</v>
      </c>
      <c r="U1352" s="1"/>
      <c r="V1352" s="1"/>
      <c r="W1352" s="68">
        <v>1</v>
      </c>
      <c r="X1352" s="1"/>
      <c r="Y1352" s="68">
        <v>0</v>
      </c>
      <c r="Z1352" s="1"/>
      <c r="AA1352" s="68">
        <v>7</v>
      </c>
      <c r="AB1352" s="68">
        <v>2</v>
      </c>
      <c r="AG1352" t="str">
        <f t="shared" si="267"/>
        <v>Brandon</v>
      </c>
      <c r="AH1352" t="s">
        <v>1353</v>
      </c>
      <c r="AI1352">
        <v>1</v>
      </c>
      <c r="AJ1352" s="7"/>
      <c r="AK1352" s="130">
        <v>50</v>
      </c>
      <c r="AL1352" s="131">
        <v>21</v>
      </c>
      <c r="AM1352" s="131">
        <v>10</v>
      </c>
      <c r="AN1352" s="133">
        <v>7750</v>
      </c>
      <c r="AO1352">
        <f t="shared" si="271"/>
        <v>50021</v>
      </c>
      <c r="AP1352" s="129" t="s">
        <v>1579</v>
      </c>
    </row>
    <row r="1353" spans="1:42" hidden="1" outlineLevel="1" x14ac:dyDescent="0.2">
      <c r="A1353" t="s">
        <v>2717</v>
      </c>
      <c r="B1353" s="10" t="s">
        <v>1180</v>
      </c>
      <c r="C1353" s="1">
        <f t="shared" si="266"/>
        <v>4974</v>
      </c>
      <c r="D1353" s="7">
        <f t="shared" si="259"/>
        <v>1</v>
      </c>
      <c r="E1353" s="7">
        <f t="shared" si="260"/>
        <v>2</v>
      </c>
      <c r="F1353" s="7">
        <f t="shared" si="261"/>
        <v>3</v>
      </c>
      <c r="G1353" s="1">
        <f t="shared" si="269"/>
        <v>1821</v>
      </c>
      <c r="H1353" s="2">
        <f t="shared" si="270"/>
        <v>0.3661037394451146</v>
      </c>
      <c r="I1353" s="8"/>
      <c r="J1353" s="2">
        <f t="shared" si="262"/>
        <v>0.60635303578608768</v>
      </c>
      <c r="K1353" s="2">
        <f t="shared" si="263"/>
        <v>0.24024929634097306</v>
      </c>
      <c r="L1353" s="2">
        <f t="shared" si="264"/>
        <v>7.9412947326095704E-2</v>
      </c>
      <c r="M1353" s="2">
        <f t="shared" si="265"/>
        <v>7.398472054684356E-2</v>
      </c>
      <c r="N1353" s="68">
        <v>3016</v>
      </c>
      <c r="O1353" s="68">
        <v>1195</v>
      </c>
      <c r="P1353" s="68">
        <v>395</v>
      </c>
      <c r="Q1353" s="68">
        <v>286</v>
      </c>
      <c r="R1353" s="68">
        <v>22</v>
      </c>
      <c r="S1353" s="68">
        <v>8</v>
      </c>
      <c r="T1353" s="68">
        <v>11</v>
      </c>
      <c r="U1353" s="1"/>
      <c r="V1353" s="1"/>
      <c r="W1353" s="68">
        <v>13</v>
      </c>
      <c r="X1353" s="1"/>
      <c r="Y1353" s="68">
        <v>4</v>
      </c>
      <c r="Z1353" s="1"/>
      <c r="AA1353" s="68">
        <v>5</v>
      </c>
      <c r="AB1353" s="68">
        <v>19</v>
      </c>
      <c r="AG1353" t="str">
        <f t="shared" si="267"/>
        <v>Brattleboro</v>
      </c>
      <c r="AH1353" t="s">
        <v>50</v>
      </c>
      <c r="AI1353">
        <v>1</v>
      </c>
      <c r="AJ1353" s="7"/>
      <c r="AK1353" s="130">
        <v>50</v>
      </c>
      <c r="AL1353" s="131">
        <v>25</v>
      </c>
      <c r="AM1353" s="131">
        <v>10</v>
      </c>
      <c r="AN1353" s="133">
        <v>7900</v>
      </c>
      <c r="AO1353">
        <f t="shared" si="271"/>
        <v>50025</v>
      </c>
      <c r="AP1353" s="129" t="s">
        <v>1579</v>
      </c>
    </row>
    <row r="1354" spans="1:42" hidden="1" outlineLevel="1" x14ac:dyDescent="0.2">
      <c r="A1354" t="s">
        <v>2728</v>
      </c>
      <c r="B1354" s="10" t="s">
        <v>1180</v>
      </c>
      <c r="C1354" s="1">
        <f t="shared" si="266"/>
        <v>420</v>
      </c>
      <c r="D1354" s="7">
        <f t="shared" si="259"/>
        <v>1</v>
      </c>
      <c r="E1354" s="7">
        <f t="shared" si="260"/>
        <v>2</v>
      </c>
      <c r="F1354" s="7">
        <f t="shared" si="261"/>
        <v>3</v>
      </c>
      <c r="G1354" s="1">
        <f t="shared" si="269"/>
        <v>69</v>
      </c>
      <c r="H1354" s="2">
        <f t="shared" si="270"/>
        <v>0.16428571428571428</v>
      </c>
      <c r="I1354" s="8"/>
      <c r="J1354" s="2">
        <f t="shared" si="262"/>
        <v>0.47142857142857142</v>
      </c>
      <c r="K1354" s="2">
        <f t="shared" si="263"/>
        <v>0.30714285714285716</v>
      </c>
      <c r="L1354" s="2">
        <f t="shared" si="264"/>
        <v>0.18571428571428572</v>
      </c>
      <c r="M1354" s="2">
        <f t="shared" si="265"/>
        <v>3.5714285714285698E-2</v>
      </c>
      <c r="N1354" s="68">
        <v>198</v>
      </c>
      <c r="O1354" s="68">
        <v>129</v>
      </c>
      <c r="P1354" s="68">
        <v>78</v>
      </c>
      <c r="Q1354" s="68">
        <v>12</v>
      </c>
      <c r="R1354" s="68">
        <v>1</v>
      </c>
      <c r="S1354" s="68">
        <v>1</v>
      </c>
      <c r="T1354" s="68">
        <v>0</v>
      </c>
      <c r="U1354" s="1"/>
      <c r="V1354" s="1"/>
      <c r="W1354" s="68">
        <v>0</v>
      </c>
      <c r="X1354" s="1"/>
      <c r="Y1354" s="68">
        <v>0</v>
      </c>
      <c r="Z1354" s="1"/>
      <c r="AA1354" s="68">
        <v>1</v>
      </c>
      <c r="AB1354" s="68">
        <v>0</v>
      </c>
      <c r="AG1354" t="str">
        <f t="shared" si="267"/>
        <v>Bridgewater</v>
      </c>
      <c r="AH1354" t="s">
        <v>84</v>
      </c>
      <c r="AI1354">
        <v>1</v>
      </c>
      <c r="AJ1354" s="7"/>
      <c r="AK1354" s="130">
        <v>50</v>
      </c>
      <c r="AL1354" s="131">
        <v>27</v>
      </c>
      <c r="AM1354" s="131">
        <v>25</v>
      </c>
      <c r="AN1354" s="133">
        <v>8275</v>
      </c>
      <c r="AO1354">
        <f t="shared" si="271"/>
        <v>50027</v>
      </c>
      <c r="AP1354" s="129" t="s">
        <v>1579</v>
      </c>
    </row>
    <row r="1355" spans="1:42" hidden="1" outlineLevel="1" x14ac:dyDescent="0.2">
      <c r="A1355" t="s">
        <v>2729</v>
      </c>
      <c r="B1355" s="10" t="s">
        <v>1180</v>
      </c>
      <c r="C1355" s="1">
        <f t="shared" si="266"/>
        <v>582</v>
      </c>
      <c r="D1355" s="7">
        <f t="shared" si="259"/>
        <v>1</v>
      </c>
      <c r="E1355" s="7">
        <f t="shared" si="260"/>
        <v>2</v>
      </c>
      <c r="F1355" s="7">
        <f t="shared" si="261"/>
        <v>3</v>
      </c>
      <c r="G1355" s="1">
        <f t="shared" si="269"/>
        <v>12</v>
      </c>
      <c r="H1355" s="2">
        <f t="shared" si="270"/>
        <v>2.0618556701030927E-2</v>
      </c>
      <c r="I1355" s="8"/>
      <c r="J1355" s="2">
        <f t="shared" si="262"/>
        <v>0.43814432989690721</v>
      </c>
      <c r="K1355" s="2">
        <f t="shared" si="263"/>
        <v>0.4175257731958763</v>
      </c>
      <c r="L1355" s="2">
        <f t="shared" si="264"/>
        <v>0.1013745704467354</v>
      </c>
      <c r="M1355" s="2">
        <f t="shared" si="265"/>
        <v>4.2955326460481086E-2</v>
      </c>
      <c r="N1355" s="68">
        <v>255</v>
      </c>
      <c r="O1355" s="68">
        <v>243</v>
      </c>
      <c r="P1355" s="68">
        <v>59</v>
      </c>
      <c r="Q1355" s="68">
        <v>8</v>
      </c>
      <c r="R1355" s="68">
        <v>6</v>
      </c>
      <c r="S1355" s="68">
        <v>8</v>
      </c>
      <c r="T1355" s="68">
        <v>1</v>
      </c>
      <c r="U1355" s="1"/>
      <c r="V1355" s="1"/>
      <c r="W1355" s="68">
        <v>0</v>
      </c>
      <c r="X1355" s="1"/>
      <c r="Y1355" s="68">
        <v>0</v>
      </c>
      <c r="Z1355" s="1"/>
      <c r="AA1355" s="68">
        <v>1</v>
      </c>
      <c r="AB1355" s="68">
        <v>1</v>
      </c>
      <c r="AG1355" t="str">
        <f t="shared" si="267"/>
        <v>Bridport</v>
      </c>
      <c r="AH1355" t="s">
        <v>1125</v>
      </c>
      <c r="AI1355">
        <v>1</v>
      </c>
      <c r="AJ1355" s="7"/>
      <c r="AK1355" s="130">
        <v>50</v>
      </c>
      <c r="AL1355" s="131">
        <v>1</v>
      </c>
      <c r="AM1355" s="131">
        <v>10</v>
      </c>
      <c r="AN1355" s="133">
        <v>8575</v>
      </c>
      <c r="AO1355">
        <f t="shared" si="271"/>
        <v>50001</v>
      </c>
      <c r="AP1355" s="129" t="s">
        <v>1579</v>
      </c>
    </row>
    <row r="1356" spans="1:42" hidden="1" outlineLevel="1" x14ac:dyDescent="0.2">
      <c r="A1356" t="s">
        <v>2713</v>
      </c>
      <c r="B1356" s="10" t="s">
        <v>1180</v>
      </c>
      <c r="C1356" s="1">
        <f t="shared" si="266"/>
        <v>583</v>
      </c>
      <c r="D1356" s="7">
        <f t="shared" si="259"/>
        <v>1</v>
      </c>
      <c r="E1356" s="7">
        <f t="shared" si="260"/>
        <v>2</v>
      </c>
      <c r="F1356" s="7">
        <f t="shared" si="261"/>
        <v>3</v>
      </c>
      <c r="G1356" s="1">
        <f t="shared" si="269"/>
        <v>80</v>
      </c>
      <c r="H1356" s="2">
        <f t="shared" si="270"/>
        <v>0.137221269296741</v>
      </c>
      <c r="I1356" s="8"/>
      <c r="J1356" s="2">
        <f t="shared" si="262"/>
        <v>0.47341337907375641</v>
      </c>
      <c r="K1356" s="2">
        <f t="shared" si="263"/>
        <v>0.33619210977701541</v>
      </c>
      <c r="L1356" s="2">
        <f t="shared" si="264"/>
        <v>0.16981132075471697</v>
      </c>
      <c r="M1356" s="2">
        <f t="shared" si="265"/>
        <v>2.0583190394511147E-2</v>
      </c>
      <c r="N1356" s="68">
        <v>276</v>
      </c>
      <c r="O1356" s="68">
        <v>196</v>
      </c>
      <c r="P1356" s="68">
        <v>99</v>
      </c>
      <c r="Q1356" s="68">
        <v>9</v>
      </c>
      <c r="R1356" s="68">
        <v>1</v>
      </c>
      <c r="S1356" s="68">
        <v>1</v>
      </c>
      <c r="T1356" s="68">
        <v>0</v>
      </c>
      <c r="U1356" s="1"/>
      <c r="V1356" s="1"/>
      <c r="W1356" s="68">
        <v>0</v>
      </c>
      <c r="X1356" s="1"/>
      <c r="Y1356" s="68">
        <v>0</v>
      </c>
      <c r="Z1356" s="1"/>
      <c r="AA1356" s="68">
        <v>1</v>
      </c>
      <c r="AB1356" s="68">
        <v>0</v>
      </c>
      <c r="AG1356" t="str">
        <f t="shared" si="267"/>
        <v>Brighton</v>
      </c>
      <c r="AH1356" t="s">
        <v>1703</v>
      </c>
      <c r="AI1356">
        <v>1</v>
      </c>
      <c r="AJ1356" s="7"/>
      <c r="AK1356" s="130">
        <v>50</v>
      </c>
      <c r="AL1356" s="131">
        <v>9</v>
      </c>
      <c r="AM1356" s="131">
        <v>20</v>
      </c>
      <c r="AN1356" s="133">
        <v>8725</v>
      </c>
      <c r="AO1356">
        <f t="shared" si="271"/>
        <v>50009</v>
      </c>
      <c r="AP1356" s="129" t="s">
        <v>1579</v>
      </c>
    </row>
    <row r="1357" spans="1:42" hidden="1" outlineLevel="1" x14ac:dyDescent="0.2">
      <c r="A1357" t="s">
        <v>776</v>
      </c>
      <c r="B1357" s="10" t="s">
        <v>1180</v>
      </c>
      <c r="C1357" s="1">
        <f t="shared" si="266"/>
        <v>1474</v>
      </c>
      <c r="D1357" s="7">
        <f t="shared" si="259"/>
        <v>1</v>
      </c>
      <c r="E1357" s="7">
        <f t="shared" si="260"/>
        <v>2</v>
      </c>
      <c r="F1357" s="7">
        <f t="shared" si="261"/>
        <v>3</v>
      </c>
      <c r="G1357" s="1">
        <f t="shared" si="269"/>
        <v>368</v>
      </c>
      <c r="H1357" s="2">
        <f t="shared" si="270"/>
        <v>0.24966078697421981</v>
      </c>
      <c r="I1357" s="8"/>
      <c r="J1357" s="2">
        <f t="shared" si="262"/>
        <v>0.5400271370420624</v>
      </c>
      <c r="K1357" s="2">
        <f t="shared" si="263"/>
        <v>0.29036635006784262</v>
      </c>
      <c r="L1357" s="2">
        <f t="shared" si="264"/>
        <v>0.13704206241519673</v>
      </c>
      <c r="M1357" s="2">
        <f t="shared" si="265"/>
        <v>3.2564450474898254E-2</v>
      </c>
      <c r="N1357" s="68">
        <v>796</v>
      </c>
      <c r="O1357" s="68">
        <v>428</v>
      </c>
      <c r="P1357" s="68">
        <v>202</v>
      </c>
      <c r="Q1357" s="68">
        <v>33</v>
      </c>
      <c r="R1357" s="68">
        <v>5</v>
      </c>
      <c r="S1357" s="68">
        <v>2</v>
      </c>
      <c r="T1357" s="68">
        <v>2</v>
      </c>
      <c r="U1357" s="1"/>
      <c r="V1357" s="1"/>
      <c r="W1357" s="68">
        <v>1</v>
      </c>
      <c r="X1357" s="1"/>
      <c r="Y1357" s="68">
        <v>3</v>
      </c>
      <c r="Z1357" s="1"/>
      <c r="AA1357" s="68">
        <v>1</v>
      </c>
      <c r="AB1357" s="68">
        <v>1</v>
      </c>
      <c r="AG1357" t="str">
        <f t="shared" si="267"/>
        <v>Bristol</v>
      </c>
      <c r="AH1357" t="s">
        <v>1125</v>
      </c>
      <c r="AI1357">
        <v>1</v>
      </c>
      <c r="AJ1357" s="7"/>
      <c r="AK1357" s="130">
        <v>50</v>
      </c>
      <c r="AL1357" s="131">
        <v>1</v>
      </c>
      <c r="AM1357" s="131">
        <v>15</v>
      </c>
      <c r="AN1357" s="133">
        <v>9025</v>
      </c>
      <c r="AO1357">
        <f t="shared" si="271"/>
        <v>50001</v>
      </c>
      <c r="AP1357" s="129" t="s">
        <v>1579</v>
      </c>
    </row>
    <row r="1358" spans="1:42" hidden="1" outlineLevel="1" x14ac:dyDescent="0.2">
      <c r="A1358" t="s">
        <v>2714</v>
      </c>
      <c r="B1358" s="10" t="s">
        <v>1180</v>
      </c>
      <c r="C1358" s="1">
        <f t="shared" si="266"/>
        <v>637</v>
      </c>
      <c r="D1358" s="7">
        <f t="shared" si="259"/>
        <v>1</v>
      </c>
      <c r="E1358" s="7">
        <f t="shared" si="260"/>
        <v>2</v>
      </c>
      <c r="F1358" s="7">
        <f t="shared" si="261"/>
        <v>3</v>
      </c>
      <c r="G1358" s="1">
        <f t="shared" si="269"/>
        <v>128</v>
      </c>
      <c r="H1358" s="2">
        <f t="shared" si="270"/>
        <v>0.20094191522762953</v>
      </c>
      <c r="I1358" s="8"/>
      <c r="J1358" s="2">
        <f t="shared" si="262"/>
        <v>0.52276295133437989</v>
      </c>
      <c r="K1358" s="2">
        <f t="shared" si="263"/>
        <v>0.32182103610675039</v>
      </c>
      <c r="L1358" s="2">
        <f t="shared" si="264"/>
        <v>0.11773940345368916</v>
      </c>
      <c r="M1358" s="2">
        <f t="shared" si="265"/>
        <v>3.7676609105180559E-2</v>
      </c>
      <c r="N1358" s="68">
        <v>333</v>
      </c>
      <c r="O1358" s="68">
        <v>205</v>
      </c>
      <c r="P1358" s="68">
        <v>75</v>
      </c>
      <c r="Q1358" s="68">
        <v>15</v>
      </c>
      <c r="R1358" s="68">
        <v>3</v>
      </c>
      <c r="S1358" s="68">
        <v>0</v>
      </c>
      <c r="T1358" s="68">
        <v>2</v>
      </c>
      <c r="U1358" s="1"/>
      <c r="V1358" s="1"/>
      <c r="W1358" s="68">
        <v>1</v>
      </c>
      <c r="X1358" s="1"/>
      <c r="Y1358" s="68">
        <v>1</v>
      </c>
      <c r="Z1358" s="1"/>
      <c r="AA1358" s="68">
        <v>0</v>
      </c>
      <c r="AB1358" s="68">
        <v>2</v>
      </c>
      <c r="AG1358" t="str">
        <f t="shared" si="267"/>
        <v>Brookfield</v>
      </c>
      <c r="AH1358" t="s">
        <v>1279</v>
      </c>
      <c r="AI1358">
        <v>1</v>
      </c>
      <c r="AJ1358" s="7"/>
      <c r="AK1358" s="130">
        <v>50</v>
      </c>
      <c r="AL1358" s="131">
        <v>17</v>
      </c>
      <c r="AM1358" s="131">
        <v>15</v>
      </c>
      <c r="AN1358" s="133">
        <v>9325</v>
      </c>
      <c r="AO1358">
        <f t="shared" si="271"/>
        <v>50017</v>
      </c>
      <c r="AP1358" s="129" t="s">
        <v>1579</v>
      </c>
    </row>
    <row r="1359" spans="1:42" hidden="1" outlineLevel="1" x14ac:dyDescent="0.2">
      <c r="A1359" t="s">
        <v>443</v>
      </c>
      <c r="B1359" s="10" t="s">
        <v>1180</v>
      </c>
      <c r="C1359" s="1">
        <f t="shared" si="266"/>
        <v>260</v>
      </c>
      <c r="D1359" s="7">
        <f t="shared" si="259"/>
        <v>1</v>
      </c>
      <c r="E1359" s="7">
        <f t="shared" si="260"/>
        <v>2</v>
      </c>
      <c r="F1359" s="7">
        <f t="shared" si="261"/>
        <v>3</v>
      </c>
      <c r="G1359" s="1">
        <f t="shared" si="269"/>
        <v>40</v>
      </c>
      <c r="H1359" s="2">
        <f t="shared" si="270"/>
        <v>0.15384615384615385</v>
      </c>
      <c r="I1359" s="8"/>
      <c r="J1359" s="2">
        <f t="shared" si="262"/>
        <v>0.49615384615384617</v>
      </c>
      <c r="K1359" s="2">
        <f t="shared" si="263"/>
        <v>0.34230769230769231</v>
      </c>
      <c r="L1359" s="2">
        <f t="shared" si="264"/>
        <v>0.14615384615384616</v>
      </c>
      <c r="M1359" s="2">
        <f t="shared" si="265"/>
        <v>1.5384615384615358E-2</v>
      </c>
      <c r="N1359" s="68">
        <v>129</v>
      </c>
      <c r="O1359" s="68">
        <v>89</v>
      </c>
      <c r="P1359" s="68">
        <v>38</v>
      </c>
      <c r="Q1359" s="68">
        <v>4</v>
      </c>
      <c r="R1359" s="68">
        <v>0</v>
      </c>
      <c r="S1359" s="68">
        <v>0</v>
      </c>
      <c r="T1359" s="68">
        <v>0</v>
      </c>
      <c r="U1359" s="1"/>
      <c r="V1359" s="1"/>
      <c r="W1359" s="68">
        <v>0</v>
      </c>
      <c r="X1359" s="1"/>
      <c r="Y1359" s="68">
        <v>0</v>
      </c>
      <c r="Z1359" s="1"/>
      <c r="AA1359" s="68">
        <v>0</v>
      </c>
      <c r="AB1359" s="68">
        <v>0</v>
      </c>
      <c r="AG1359" t="str">
        <f t="shared" si="267"/>
        <v>Brookline</v>
      </c>
      <c r="AH1359" t="s">
        <v>50</v>
      </c>
      <c r="AI1359">
        <v>1</v>
      </c>
      <c r="AJ1359" s="7"/>
      <c r="AK1359" s="130">
        <v>50</v>
      </c>
      <c r="AL1359" s="131">
        <v>25</v>
      </c>
      <c r="AM1359" s="131">
        <v>15</v>
      </c>
      <c r="AN1359" s="133">
        <v>9475</v>
      </c>
      <c r="AO1359">
        <f t="shared" si="271"/>
        <v>50025</v>
      </c>
      <c r="AP1359" s="129" t="s">
        <v>1579</v>
      </c>
    </row>
    <row r="1360" spans="1:42" hidden="1" outlineLevel="1" x14ac:dyDescent="0.2">
      <c r="A1360" t="s">
        <v>256</v>
      </c>
      <c r="B1360" s="10" t="s">
        <v>1180</v>
      </c>
      <c r="C1360" s="1">
        <f t="shared" si="266"/>
        <v>291</v>
      </c>
      <c r="D1360" s="7">
        <f t="shared" si="259"/>
        <v>1</v>
      </c>
      <c r="E1360" s="7">
        <f t="shared" si="260"/>
        <v>2</v>
      </c>
      <c r="F1360" s="7">
        <f t="shared" si="261"/>
        <v>3</v>
      </c>
      <c r="G1360" s="1">
        <f t="shared" si="269"/>
        <v>73</v>
      </c>
      <c r="H1360" s="2">
        <f t="shared" si="270"/>
        <v>0.25085910652920962</v>
      </c>
      <c r="I1360" s="8"/>
      <c r="J1360" s="2">
        <f t="shared" si="262"/>
        <v>0.53264604810996563</v>
      </c>
      <c r="K1360" s="2">
        <f t="shared" si="263"/>
        <v>0.28178694158075601</v>
      </c>
      <c r="L1360" s="2">
        <f t="shared" si="264"/>
        <v>0.17525773195876287</v>
      </c>
      <c r="M1360" s="2">
        <f t="shared" si="265"/>
        <v>1.0309278350515483E-2</v>
      </c>
      <c r="N1360" s="68">
        <v>155</v>
      </c>
      <c r="O1360" s="68">
        <v>82</v>
      </c>
      <c r="P1360" s="68">
        <v>51</v>
      </c>
      <c r="Q1360" s="68">
        <v>1</v>
      </c>
      <c r="R1360" s="68">
        <v>0</v>
      </c>
      <c r="S1360" s="68">
        <v>0</v>
      </c>
      <c r="T1360" s="68">
        <v>0</v>
      </c>
      <c r="U1360" s="1"/>
      <c r="V1360" s="1"/>
      <c r="W1360" s="68">
        <v>1</v>
      </c>
      <c r="X1360" s="1"/>
      <c r="Y1360" s="68">
        <v>1</v>
      </c>
      <c r="Z1360" s="1"/>
      <c r="AA1360" s="68">
        <v>0</v>
      </c>
      <c r="AB1360" s="68">
        <v>0</v>
      </c>
      <c r="AG1360" t="str">
        <f t="shared" si="267"/>
        <v>Brownington</v>
      </c>
      <c r="AH1360" t="s">
        <v>1594</v>
      </c>
      <c r="AI1360">
        <v>1</v>
      </c>
      <c r="AJ1360" s="7"/>
      <c r="AK1360" s="130">
        <v>50</v>
      </c>
      <c r="AL1360" s="131">
        <v>19</v>
      </c>
      <c r="AM1360" s="131">
        <v>15</v>
      </c>
      <c r="AN1360" s="133">
        <v>9850</v>
      </c>
      <c r="AO1360">
        <f t="shared" si="271"/>
        <v>50019</v>
      </c>
      <c r="AP1360" s="129" t="s">
        <v>1579</v>
      </c>
    </row>
    <row r="1361" spans="1:42" hidden="1" outlineLevel="1" x14ac:dyDescent="0.2">
      <c r="A1361" t="s">
        <v>1313</v>
      </c>
      <c r="B1361" s="10" t="s">
        <v>1180</v>
      </c>
      <c r="C1361" s="1">
        <f t="shared" si="266"/>
        <v>39</v>
      </c>
      <c r="D1361" s="7">
        <f t="shared" si="259"/>
        <v>1</v>
      </c>
      <c r="E1361" s="7">
        <f t="shared" si="260"/>
        <v>2</v>
      </c>
      <c r="F1361" s="7">
        <f t="shared" si="261"/>
        <v>3</v>
      </c>
      <c r="G1361" s="1">
        <f t="shared" si="269"/>
        <v>12</v>
      </c>
      <c r="H1361" s="2">
        <f t="shared" si="270"/>
        <v>0.30769230769230771</v>
      </c>
      <c r="I1361" s="8"/>
      <c r="J1361" s="2">
        <f t="shared" si="262"/>
        <v>0.58974358974358976</v>
      </c>
      <c r="K1361" s="2">
        <f t="shared" si="263"/>
        <v>0.28205128205128205</v>
      </c>
      <c r="L1361" s="2">
        <f t="shared" si="264"/>
        <v>0.10256410256410256</v>
      </c>
      <c r="M1361" s="2">
        <f t="shared" si="265"/>
        <v>2.5641025641025633E-2</v>
      </c>
      <c r="N1361" s="68">
        <v>23</v>
      </c>
      <c r="O1361" s="68">
        <v>11</v>
      </c>
      <c r="P1361" s="68">
        <v>4</v>
      </c>
      <c r="Q1361" s="68">
        <v>1</v>
      </c>
      <c r="R1361" s="68">
        <v>0</v>
      </c>
      <c r="S1361" s="68">
        <v>0</v>
      </c>
      <c r="T1361" s="68">
        <v>0</v>
      </c>
      <c r="U1361" s="1"/>
      <c r="V1361" s="1"/>
      <c r="W1361" s="68">
        <v>0</v>
      </c>
      <c r="X1361" s="1"/>
      <c r="Y1361" s="68">
        <v>0</v>
      </c>
      <c r="Z1361" s="1"/>
      <c r="AA1361" s="68">
        <v>0</v>
      </c>
      <c r="AB1361" s="68">
        <v>0</v>
      </c>
      <c r="AG1361" t="str">
        <f t="shared" si="267"/>
        <v>Brunswick</v>
      </c>
      <c r="AH1361" t="s">
        <v>1703</v>
      </c>
      <c r="AI1361">
        <v>1</v>
      </c>
      <c r="AJ1361" s="7"/>
      <c r="AK1361" s="130">
        <v>50</v>
      </c>
      <c r="AL1361" s="131">
        <v>9</v>
      </c>
      <c r="AM1361" s="131">
        <v>25</v>
      </c>
      <c r="AN1361" s="133">
        <v>10075</v>
      </c>
      <c r="AO1361">
        <f t="shared" si="271"/>
        <v>50009</v>
      </c>
      <c r="AP1361" s="129" t="s">
        <v>1579</v>
      </c>
    </row>
    <row r="1362" spans="1:42" hidden="1" outlineLevel="1" x14ac:dyDescent="0.2">
      <c r="A1362" t="s">
        <v>153</v>
      </c>
      <c r="B1362" s="10" t="s">
        <v>1180</v>
      </c>
      <c r="C1362" s="1">
        <f t="shared" si="266"/>
        <v>629</v>
      </c>
      <c r="D1362" s="7">
        <f t="shared" si="259"/>
        <v>1</v>
      </c>
      <c r="E1362" s="7">
        <f t="shared" si="260"/>
        <v>2</v>
      </c>
      <c r="F1362" s="7">
        <f t="shared" si="261"/>
        <v>3</v>
      </c>
      <c r="G1362" s="1">
        <f t="shared" si="269"/>
        <v>98</v>
      </c>
      <c r="H1362" s="2">
        <f t="shared" si="270"/>
        <v>0.15580286168521462</v>
      </c>
      <c r="I1362" s="8"/>
      <c r="J1362" s="2">
        <f t="shared" si="262"/>
        <v>0.47694753577106519</v>
      </c>
      <c r="K1362" s="2">
        <f t="shared" si="263"/>
        <v>0.32114467408585057</v>
      </c>
      <c r="L1362" s="2">
        <f t="shared" si="264"/>
        <v>0.17170111287758347</v>
      </c>
      <c r="M1362" s="2">
        <f t="shared" si="265"/>
        <v>3.0206677265500775E-2</v>
      </c>
      <c r="N1362" s="68">
        <v>300</v>
      </c>
      <c r="O1362" s="68">
        <v>202</v>
      </c>
      <c r="P1362" s="68">
        <v>108</v>
      </c>
      <c r="Q1362" s="68">
        <v>10</v>
      </c>
      <c r="R1362" s="68">
        <v>1</v>
      </c>
      <c r="S1362" s="68">
        <v>1</v>
      </c>
      <c r="T1362" s="68">
        <v>0</v>
      </c>
      <c r="U1362" s="1"/>
      <c r="V1362" s="1"/>
      <c r="W1362" s="68">
        <v>4</v>
      </c>
      <c r="X1362" s="1"/>
      <c r="Y1362" s="68">
        <v>0</v>
      </c>
      <c r="Z1362" s="1"/>
      <c r="AA1362" s="68">
        <v>0</v>
      </c>
      <c r="AB1362" s="68">
        <v>3</v>
      </c>
      <c r="AG1362" t="str">
        <f t="shared" si="267"/>
        <v>Burke</v>
      </c>
      <c r="AH1362" t="s">
        <v>1846</v>
      </c>
      <c r="AI1362">
        <v>1</v>
      </c>
      <c r="AJ1362" s="7"/>
      <c r="AK1362" s="130">
        <v>50</v>
      </c>
      <c r="AL1362" s="131">
        <v>5</v>
      </c>
      <c r="AM1362" s="131">
        <v>10</v>
      </c>
      <c r="AN1362" s="133">
        <v>10450</v>
      </c>
      <c r="AO1362">
        <f t="shared" si="271"/>
        <v>50005</v>
      </c>
      <c r="AP1362" s="129" t="s">
        <v>1579</v>
      </c>
    </row>
    <row r="1363" spans="1:42" hidden="1" outlineLevel="1" x14ac:dyDescent="0.2">
      <c r="A1363" t="s">
        <v>1756</v>
      </c>
      <c r="B1363" s="10" t="s">
        <v>1180</v>
      </c>
      <c r="C1363" s="1">
        <f t="shared" si="266"/>
        <v>17733</v>
      </c>
      <c r="D1363" s="7">
        <f t="shared" si="259"/>
        <v>1</v>
      </c>
      <c r="E1363" s="7">
        <f t="shared" si="260"/>
        <v>2</v>
      </c>
      <c r="F1363" s="7">
        <f t="shared" si="261"/>
        <v>3</v>
      </c>
      <c r="G1363" s="1">
        <f t="shared" si="269"/>
        <v>7838</v>
      </c>
      <c r="H1363" s="2">
        <f t="shared" si="270"/>
        <v>0.44200078948852423</v>
      </c>
      <c r="I1363" s="8"/>
      <c r="J1363" s="2">
        <f t="shared" si="262"/>
        <v>0.65414763435402923</v>
      </c>
      <c r="K1363" s="2">
        <f t="shared" si="263"/>
        <v>0.212146844865505</v>
      </c>
      <c r="L1363" s="2">
        <f t="shared" si="264"/>
        <v>7.3817177014605537E-2</v>
      </c>
      <c r="M1363" s="2">
        <f t="shared" si="265"/>
        <v>5.9888343765860233E-2</v>
      </c>
      <c r="N1363" s="68">
        <v>11600</v>
      </c>
      <c r="O1363" s="68">
        <v>3762</v>
      </c>
      <c r="P1363" s="68">
        <v>1309</v>
      </c>
      <c r="Q1363" s="68">
        <v>683</v>
      </c>
      <c r="R1363" s="68">
        <v>123</v>
      </c>
      <c r="S1363" s="68">
        <v>28</v>
      </c>
      <c r="T1363" s="68">
        <v>45</v>
      </c>
      <c r="U1363" s="1"/>
      <c r="V1363" s="1"/>
      <c r="W1363" s="68">
        <v>68</v>
      </c>
      <c r="X1363" s="1"/>
      <c r="Y1363" s="68">
        <v>47</v>
      </c>
      <c r="Z1363" s="1"/>
      <c r="AA1363" s="68">
        <v>42</v>
      </c>
      <c r="AB1363" s="68">
        <v>26</v>
      </c>
      <c r="AG1363" t="str">
        <f t="shared" si="267"/>
        <v>Burlington</v>
      </c>
      <c r="AH1363" t="s">
        <v>1259</v>
      </c>
      <c r="AI1363">
        <v>1</v>
      </c>
      <c r="AJ1363" s="7"/>
      <c r="AK1363" s="130">
        <v>50</v>
      </c>
      <c r="AL1363" s="131">
        <v>7</v>
      </c>
      <c r="AM1363" s="131">
        <v>15</v>
      </c>
      <c r="AN1363" s="133">
        <v>10675</v>
      </c>
      <c r="AO1363">
        <f t="shared" si="271"/>
        <v>50007</v>
      </c>
      <c r="AP1363" s="129" t="s">
        <v>2331</v>
      </c>
    </row>
    <row r="1364" spans="1:42" hidden="1" outlineLevel="1" x14ac:dyDescent="0.2">
      <c r="A1364" t="s">
        <v>2118</v>
      </c>
      <c r="B1364" s="10" t="s">
        <v>1180</v>
      </c>
      <c r="C1364" s="1">
        <f t="shared" si="266"/>
        <v>556</v>
      </c>
      <c r="D1364" s="7">
        <f t="shared" si="259"/>
        <v>1</v>
      </c>
      <c r="E1364" s="7">
        <f t="shared" si="260"/>
        <v>2</v>
      </c>
      <c r="F1364" s="7">
        <f t="shared" si="261"/>
        <v>3</v>
      </c>
      <c r="G1364" s="1">
        <f t="shared" si="269"/>
        <v>141</v>
      </c>
      <c r="H1364" s="2">
        <f t="shared" si="270"/>
        <v>0.25359712230215825</v>
      </c>
      <c r="I1364" s="8"/>
      <c r="J1364" s="2">
        <f t="shared" si="262"/>
        <v>0.5269784172661871</v>
      </c>
      <c r="K1364" s="2">
        <f t="shared" si="263"/>
        <v>0.2733812949640288</v>
      </c>
      <c r="L1364" s="2">
        <f t="shared" si="264"/>
        <v>0.14748201438848921</v>
      </c>
      <c r="M1364" s="2">
        <f t="shared" si="265"/>
        <v>5.215827338129489E-2</v>
      </c>
      <c r="N1364" s="68">
        <v>293</v>
      </c>
      <c r="O1364" s="68">
        <v>152</v>
      </c>
      <c r="P1364" s="68">
        <v>82</v>
      </c>
      <c r="Q1364" s="68">
        <v>22</v>
      </c>
      <c r="R1364" s="68">
        <v>1</v>
      </c>
      <c r="S1364" s="68">
        <v>2</v>
      </c>
      <c r="T1364" s="68">
        <v>0</v>
      </c>
      <c r="U1364" s="1"/>
      <c r="V1364" s="1"/>
      <c r="W1364" s="68">
        <v>4</v>
      </c>
      <c r="X1364" s="1"/>
      <c r="Y1364" s="68">
        <v>0</v>
      </c>
      <c r="Z1364" s="1"/>
      <c r="AA1364" s="68">
        <v>0</v>
      </c>
      <c r="AB1364" s="68">
        <v>0</v>
      </c>
      <c r="AG1364" t="str">
        <f t="shared" si="267"/>
        <v>Cabot</v>
      </c>
      <c r="AH1364" t="s">
        <v>3298</v>
      </c>
      <c r="AI1364">
        <v>1</v>
      </c>
      <c r="AJ1364" s="7"/>
      <c r="AK1364" s="130">
        <v>50</v>
      </c>
      <c r="AL1364" s="131">
        <v>23</v>
      </c>
      <c r="AM1364" s="131">
        <v>20</v>
      </c>
      <c r="AN1364" s="133">
        <v>11125</v>
      </c>
      <c r="AO1364">
        <f t="shared" si="271"/>
        <v>50023</v>
      </c>
      <c r="AP1364" s="129" t="s">
        <v>1579</v>
      </c>
    </row>
    <row r="1365" spans="1:42" hidden="1" outlineLevel="1" x14ac:dyDescent="0.2">
      <c r="A1365" t="s">
        <v>2119</v>
      </c>
      <c r="B1365" s="10" t="s">
        <v>1180</v>
      </c>
      <c r="C1365" s="1">
        <f t="shared" si="266"/>
        <v>837</v>
      </c>
      <c r="D1365" s="7">
        <f t="shared" si="259"/>
        <v>1</v>
      </c>
      <c r="E1365" s="7">
        <f t="shared" si="260"/>
        <v>2</v>
      </c>
      <c r="F1365" s="7">
        <f t="shared" si="261"/>
        <v>3</v>
      </c>
      <c r="G1365" s="1">
        <f t="shared" si="269"/>
        <v>292</v>
      </c>
      <c r="H1365" s="2">
        <f t="shared" si="270"/>
        <v>0.34886499402628435</v>
      </c>
      <c r="I1365" s="8"/>
      <c r="J1365" s="2">
        <f t="shared" si="262"/>
        <v>0.59139784946236562</v>
      </c>
      <c r="K1365" s="2">
        <f t="shared" si="263"/>
        <v>0.24253285543608125</v>
      </c>
      <c r="L1365" s="2">
        <f t="shared" si="264"/>
        <v>9.199522102747909E-2</v>
      </c>
      <c r="M1365" s="2">
        <f t="shared" si="265"/>
        <v>7.4074074074074042E-2</v>
      </c>
      <c r="N1365" s="68">
        <v>495</v>
      </c>
      <c r="O1365" s="68">
        <v>203</v>
      </c>
      <c r="P1365" s="68">
        <v>77</v>
      </c>
      <c r="Q1365" s="68">
        <v>57</v>
      </c>
      <c r="R1365" s="68">
        <v>4</v>
      </c>
      <c r="S1365" s="68">
        <v>0</v>
      </c>
      <c r="T1365" s="68">
        <v>0</v>
      </c>
      <c r="U1365" s="1"/>
      <c r="V1365" s="1"/>
      <c r="W1365" s="68">
        <v>0</v>
      </c>
      <c r="X1365" s="1"/>
      <c r="Y1365" s="68">
        <v>1</v>
      </c>
      <c r="Z1365" s="1"/>
      <c r="AA1365" s="68">
        <v>0</v>
      </c>
      <c r="AB1365" s="68">
        <v>0</v>
      </c>
      <c r="AG1365" t="str">
        <f t="shared" si="267"/>
        <v>Calais</v>
      </c>
      <c r="AH1365" t="s">
        <v>3298</v>
      </c>
      <c r="AI1365">
        <v>1</v>
      </c>
      <c r="AJ1365" s="7"/>
      <c r="AK1365" s="130">
        <v>50</v>
      </c>
      <c r="AL1365" s="131">
        <v>23</v>
      </c>
      <c r="AM1365" s="131">
        <v>25</v>
      </c>
      <c r="AN1365" s="133">
        <v>11350</v>
      </c>
      <c r="AO1365">
        <f t="shared" si="271"/>
        <v>50023</v>
      </c>
      <c r="AP1365" s="129" t="s">
        <v>1579</v>
      </c>
    </row>
    <row r="1366" spans="1:42" hidden="1" outlineLevel="1" x14ac:dyDescent="0.2">
      <c r="A1366" t="s">
        <v>1772</v>
      </c>
      <c r="B1366" s="10" t="s">
        <v>1180</v>
      </c>
      <c r="C1366" s="1">
        <f t="shared" si="266"/>
        <v>1270</v>
      </c>
      <c r="D1366" s="7">
        <f t="shared" si="259"/>
        <v>1</v>
      </c>
      <c r="E1366" s="7">
        <f t="shared" si="260"/>
        <v>2</v>
      </c>
      <c r="F1366" s="7">
        <f t="shared" si="261"/>
        <v>3</v>
      </c>
      <c r="G1366" s="1">
        <f t="shared" si="269"/>
        <v>254</v>
      </c>
      <c r="H1366" s="2">
        <f t="shared" si="270"/>
        <v>0.2</v>
      </c>
      <c r="I1366" s="8"/>
      <c r="J1366" s="2">
        <f t="shared" si="262"/>
        <v>0.51417322834645673</v>
      </c>
      <c r="K1366" s="2">
        <f t="shared" si="263"/>
        <v>0.31417322834645667</v>
      </c>
      <c r="L1366" s="2">
        <f t="shared" si="264"/>
        <v>0.14330708661417324</v>
      </c>
      <c r="M1366" s="2">
        <f t="shared" si="265"/>
        <v>2.8346456692913358E-2</v>
      </c>
      <c r="N1366" s="68">
        <v>653</v>
      </c>
      <c r="O1366" s="68">
        <v>399</v>
      </c>
      <c r="P1366" s="68">
        <v>182</v>
      </c>
      <c r="Q1366" s="68">
        <v>22</v>
      </c>
      <c r="R1366" s="68">
        <v>5</v>
      </c>
      <c r="S1366" s="68">
        <v>2</v>
      </c>
      <c r="T1366" s="68">
        <v>2</v>
      </c>
      <c r="U1366" s="1"/>
      <c r="V1366" s="1"/>
      <c r="W1366" s="68">
        <v>4</v>
      </c>
      <c r="X1366" s="1"/>
      <c r="Y1366" s="68">
        <v>1</v>
      </c>
      <c r="Z1366" s="1"/>
      <c r="AA1366" s="68">
        <v>0</v>
      </c>
      <c r="AB1366" s="68">
        <v>0</v>
      </c>
      <c r="AG1366" t="str">
        <f t="shared" si="267"/>
        <v>Cambridge</v>
      </c>
      <c r="AH1366" t="s">
        <v>1244</v>
      </c>
      <c r="AI1366">
        <v>1</v>
      </c>
      <c r="AJ1366" s="7"/>
      <c r="AK1366" s="130">
        <v>50</v>
      </c>
      <c r="AL1366" s="131">
        <v>15</v>
      </c>
      <c r="AM1366" s="131">
        <v>10</v>
      </c>
      <c r="AN1366" s="133">
        <v>11500</v>
      </c>
      <c r="AO1366">
        <f t="shared" si="271"/>
        <v>50015</v>
      </c>
      <c r="AP1366" s="129" t="s">
        <v>1579</v>
      </c>
    </row>
    <row r="1367" spans="1:42" hidden="1" outlineLevel="1" x14ac:dyDescent="0.2">
      <c r="A1367" t="s">
        <v>1726</v>
      </c>
      <c r="B1367" s="10" t="s">
        <v>1180</v>
      </c>
      <c r="C1367" s="1">
        <f t="shared" si="266"/>
        <v>333</v>
      </c>
      <c r="D1367" s="7">
        <f t="shared" si="259"/>
        <v>1</v>
      </c>
      <c r="E1367" s="7">
        <f t="shared" si="260"/>
        <v>2</v>
      </c>
      <c r="F1367" s="7">
        <f t="shared" si="261"/>
        <v>3</v>
      </c>
      <c r="G1367" s="1">
        <f t="shared" si="269"/>
        <v>56</v>
      </c>
      <c r="H1367" s="2">
        <f t="shared" si="270"/>
        <v>0.16816816816816818</v>
      </c>
      <c r="I1367" s="8"/>
      <c r="J1367" s="2">
        <f t="shared" si="262"/>
        <v>0.48348348348348347</v>
      </c>
      <c r="K1367" s="2">
        <f t="shared" si="263"/>
        <v>0.31531531531531531</v>
      </c>
      <c r="L1367" s="2">
        <f t="shared" si="264"/>
        <v>0.18318318318318319</v>
      </c>
      <c r="M1367" s="2">
        <f t="shared" si="265"/>
        <v>1.8018018018018028E-2</v>
      </c>
      <c r="N1367" s="68">
        <v>161</v>
      </c>
      <c r="O1367" s="68">
        <v>105</v>
      </c>
      <c r="P1367" s="68">
        <v>61</v>
      </c>
      <c r="Q1367" s="68">
        <v>1</v>
      </c>
      <c r="R1367" s="68">
        <v>1</v>
      </c>
      <c r="S1367" s="68">
        <v>0</v>
      </c>
      <c r="T1367" s="68">
        <v>0</v>
      </c>
      <c r="U1367" s="1"/>
      <c r="V1367" s="1"/>
      <c r="W1367" s="68">
        <v>2</v>
      </c>
      <c r="X1367" s="1"/>
      <c r="Y1367" s="68">
        <v>0</v>
      </c>
      <c r="Z1367" s="1"/>
      <c r="AA1367" s="68">
        <v>0</v>
      </c>
      <c r="AB1367" s="68">
        <v>2</v>
      </c>
      <c r="AG1367" t="str">
        <f t="shared" si="267"/>
        <v>Canaan</v>
      </c>
      <c r="AH1367" t="s">
        <v>1703</v>
      </c>
      <c r="AI1367">
        <v>1</v>
      </c>
      <c r="AJ1367" s="7"/>
      <c r="AK1367" s="130">
        <v>50</v>
      </c>
      <c r="AL1367" s="131">
        <v>9</v>
      </c>
      <c r="AM1367" s="131">
        <v>30</v>
      </c>
      <c r="AN1367" s="133">
        <v>11800</v>
      </c>
      <c r="AO1367">
        <f t="shared" si="271"/>
        <v>50009</v>
      </c>
      <c r="AP1367" s="129" t="s">
        <v>1579</v>
      </c>
    </row>
    <row r="1368" spans="1:42" hidden="1" outlineLevel="1" x14ac:dyDescent="0.2">
      <c r="A1368" t="s">
        <v>1727</v>
      </c>
      <c r="B1368" s="10" t="s">
        <v>1180</v>
      </c>
      <c r="C1368" s="1">
        <f t="shared" si="266"/>
        <v>1622</v>
      </c>
      <c r="D1368" s="7">
        <f t="shared" si="259"/>
        <v>1</v>
      </c>
      <c r="E1368" s="7">
        <f t="shared" si="260"/>
        <v>2</v>
      </c>
      <c r="F1368" s="7">
        <f t="shared" si="261"/>
        <v>3</v>
      </c>
      <c r="G1368" s="1">
        <f t="shared" si="269"/>
        <v>238</v>
      </c>
      <c r="H1368" s="2">
        <f t="shared" si="270"/>
        <v>0.14673242909987669</v>
      </c>
      <c r="I1368" s="8"/>
      <c r="J1368" s="2">
        <f t="shared" si="262"/>
        <v>0.49136868064118372</v>
      </c>
      <c r="K1368" s="2">
        <f t="shared" si="263"/>
        <v>0.344636251541307</v>
      </c>
      <c r="L1368" s="2">
        <f t="shared" si="264"/>
        <v>0.14056720098643649</v>
      </c>
      <c r="M1368" s="2">
        <f t="shared" si="265"/>
        <v>2.3427866831072841E-2</v>
      </c>
      <c r="N1368" s="68">
        <v>797</v>
      </c>
      <c r="O1368" s="68">
        <v>559</v>
      </c>
      <c r="P1368" s="68">
        <v>228</v>
      </c>
      <c r="Q1368" s="68">
        <v>17</v>
      </c>
      <c r="R1368" s="68">
        <v>5</v>
      </c>
      <c r="S1368" s="68">
        <v>4</v>
      </c>
      <c r="T1368" s="68">
        <v>1</v>
      </c>
      <c r="U1368" s="1"/>
      <c r="V1368" s="1"/>
      <c r="W1368" s="68">
        <v>1</v>
      </c>
      <c r="X1368" s="1"/>
      <c r="Y1368" s="68">
        <v>2</v>
      </c>
      <c r="Z1368" s="1"/>
      <c r="AA1368" s="68">
        <v>6</v>
      </c>
      <c r="AB1368" s="68">
        <v>2</v>
      </c>
      <c r="AG1368" t="str">
        <f t="shared" si="267"/>
        <v>Castleton</v>
      </c>
      <c r="AH1368" t="s">
        <v>1353</v>
      </c>
      <c r="AI1368">
        <v>1</v>
      </c>
      <c r="AJ1368" s="7"/>
      <c r="AK1368" s="130">
        <v>50</v>
      </c>
      <c r="AL1368" s="131">
        <v>21</v>
      </c>
      <c r="AM1368" s="131">
        <v>15</v>
      </c>
      <c r="AN1368" s="133">
        <v>11950</v>
      </c>
      <c r="AO1368">
        <f t="shared" si="271"/>
        <v>50021</v>
      </c>
      <c r="AP1368" s="129" t="s">
        <v>1579</v>
      </c>
    </row>
    <row r="1369" spans="1:42" hidden="1" outlineLevel="1" x14ac:dyDescent="0.2">
      <c r="A1369" t="s">
        <v>1728</v>
      </c>
      <c r="B1369" s="10" t="s">
        <v>1180</v>
      </c>
      <c r="C1369" s="1">
        <f t="shared" si="266"/>
        <v>637</v>
      </c>
      <c r="D1369" s="7">
        <f t="shared" ref="D1369:D1431" si="272">RANK(N1369,(N1369:AE1369))</f>
        <v>1</v>
      </c>
      <c r="E1369" s="7">
        <f t="shared" ref="E1369:E1431" si="273">RANK(O1369,(N1369:AE1369))</f>
        <v>2</v>
      </c>
      <c r="F1369" s="7">
        <f t="shared" ref="F1369:F1431" si="274">RANK(P1369,(N1369:AE1369))</f>
        <v>3</v>
      </c>
      <c r="G1369" s="1">
        <f t="shared" si="269"/>
        <v>98</v>
      </c>
      <c r="H1369" s="2">
        <f t="shared" si="270"/>
        <v>0.15384615384615385</v>
      </c>
      <c r="I1369" s="8"/>
      <c r="J1369" s="2">
        <f t="shared" si="262"/>
        <v>0.48351648351648352</v>
      </c>
      <c r="K1369" s="2">
        <f t="shared" si="263"/>
        <v>0.32967032967032966</v>
      </c>
      <c r="L1369" s="2">
        <f t="shared" si="264"/>
        <v>0.15070643642072212</v>
      </c>
      <c r="M1369" s="2">
        <f t="shared" si="265"/>
        <v>3.6106750392464637E-2</v>
      </c>
      <c r="N1369" s="68">
        <v>308</v>
      </c>
      <c r="O1369" s="68">
        <v>210</v>
      </c>
      <c r="P1369" s="68">
        <v>96</v>
      </c>
      <c r="Q1369" s="68">
        <v>8</v>
      </c>
      <c r="R1369" s="68">
        <v>2</v>
      </c>
      <c r="S1369" s="68">
        <v>1</v>
      </c>
      <c r="T1369" s="68">
        <v>10</v>
      </c>
      <c r="U1369" s="1"/>
      <c r="V1369" s="1"/>
      <c r="W1369" s="68">
        <v>1</v>
      </c>
      <c r="X1369" s="1"/>
      <c r="Y1369" s="68">
        <v>1</v>
      </c>
      <c r="Z1369" s="1"/>
      <c r="AA1369" s="68">
        <v>0</v>
      </c>
      <c r="AB1369" s="68">
        <v>0</v>
      </c>
      <c r="AG1369" t="str">
        <f t="shared" si="267"/>
        <v>Cavendish</v>
      </c>
      <c r="AH1369" t="s">
        <v>84</v>
      </c>
      <c r="AI1369">
        <v>1</v>
      </c>
      <c r="AJ1369" s="7"/>
      <c r="AK1369" s="130">
        <v>50</v>
      </c>
      <c r="AL1369" s="131">
        <v>27</v>
      </c>
      <c r="AM1369" s="131">
        <v>30</v>
      </c>
      <c r="AN1369" s="133">
        <v>12250</v>
      </c>
      <c r="AO1369">
        <f t="shared" si="271"/>
        <v>50027</v>
      </c>
      <c r="AP1369" s="129" t="s">
        <v>1579</v>
      </c>
    </row>
    <row r="1370" spans="1:42" hidden="1" outlineLevel="1" x14ac:dyDescent="0.2">
      <c r="A1370" t="s">
        <v>1072</v>
      </c>
      <c r="B1370" s="10" t="s">
        <v>1180</v>
      </c>
      <c r="C1370" s="1">
        <f t="shared" si="266"/>
        <v>353</v>
      </c>
      <c r="D1370" s="7">
        <f t="shared" si="272"/>
        <v>1</v>
      </c>
      <c r="E1370" s="7">
        <f t="shared" si="273"/>
        <v>2</v>
      </c>
      <c r="F1370" s="7">
        <f t="shared" si="274"/>
        <v>3</v>
      </c>
      <c r="G1370" s="1">
        <f t="shared" si="269"/>
        <v>55</v>
      </c>
      <c r="H1370" s="2">
        <f t="shared" si="270"/>
        <v>0.15580736543909349</v>
      </c>
      <c r="I1370" s="8"/>
      <c r="J1370" s="2">
        <f t="shared" si="262"/>
        <v>0.49008498583569404</v>
      </c>
      <c r="K1370" s="2">
        <f t="shared" si="263"/>
        <v>0.33427762039660058</v>
      </c>
      <c r="L1370" s="2">
        <f t="shared" si="264"/>
        <v>0.13881019830028329</v>
      </c>
      <c r="M1370" s="2">
        <f t="shared" si="265"/>
        <v>3.682719546742208E-2</v>
      </c>
      <c r="N1370" s="68">
        <v>173</v>
      </c>
      <c r="O1370" s="68">
        <v>118</v>
      </c>
      <c r="P1370" s="68">
        <v>49</v>
      </c>
      <c r="Q1370" s="68">
        <v>11</v>
      </c>
      <c r="R1370" s="68">
        <v>0</v>
      </c>
      <c r="S1370" s="68">
        <v>0</v>
      </c>
      <c r="T1370" s="68">
        <v>1</v>
      </c>
      <c r="U1370" s="1"/>
      <c r="V1370" s="1"/>
      <c r="W1370" s="68">
        <v>0</v>
      </c>
      <c r="X1370" s="1"/>
      <c r="Y1370" s="68">
        <v>0</v>
      </c>
      <c r="Z1370" s="1"/>
      <c r="AA1370" s="68">
        <v>1</v>
      </c>
      <c r="AB1370" s="68">
        <v>0</v>
      </c>
      <c r="AG1370" t="str">
        <f t="shared" si="267"/>
        <v>Charleston</v>
      </c>
      <c r="AH1370" t="s">
        <v>1594</v>
      </c>
      <c r="AI1370">
        <v>1</v>
      </c>
      <c r="AJ1370" s="7"/>
      <c r="AK1370" s="130">
        <v>50</v>
      </c>
      <c r="AL1370" s="131">
        <v>19</v>
      </c>
      <c r="AM1370" s="131">
        <v>20</v>
      </c>
      <c r="AN1370" s="133">
        <v>13150</v>
      </c>
      <c r="AO1370">
        <f t="shared" si="271"/>
        <v>50019</v>
      </c>
      <c r="AP1370" s="129" t="s">
        <v>1579</v>
      </c>
    </row>
    <row r="1371" spans="1:42" hidden="1" outlineLevel="1" x14ac:dyDescent="0.2">
      <c r="A1371" t="s">
        <v>1062</v>
      </c>
      <c r="B1371" s="10" t="s">
        <v>1180</v>
      </c>
      <c r="C1371" s="1">
        <f t="shared" si="266"/>
        <v>1857</v>
      </c>
      <c r="D1371" s="7">
        <f t="shared" si="272"/>
        <v>1</v>
      </c>
      <c r="E1371" s="7">
        <f t="shared" si="273"/>
        <v>2</v>
      </c>
      <c r="F1371" s="7">
        <f t="shared" si="274"/>
        <v>3</v>
      </c>
      <c r="G1371" s="1">
        <f t="shared" si="269"/>
        <v>544</v>
      </c>
      <c r="H1371" s="2">
        <f t="shared" si="270"/>
        <v>0.2929456112008616</v>
      </c>
      <c r="I1371" s="8"/>
      <c r="J1371" s="2">
        <f t="shared" si="262"/>
        <v>0.5858912224017232</v>
      </c>
      <c r="K1371" s="2">
        <f t="shared" si="263"/>
        <v>0.2929456112008616</v>
      </c>
      <c r="L1371" s="2">
        <f t="shared" si="264"/>
        <v>8.023694130317717E-2</v>
      </c>
      <c r="M1371" s="2">
        <f t="shared" si="265"/>
        <v>4.0926225094238031E-2</v>
      </c>
      <c r="N1371" s="68">
        <v>1088</v>
      </c>
      <c r="O1371" s="68">
        <v>544</v>
      </c>
      <c r="P1371" s="68">
        <v>149</v>
      </c>
      <c r="Q1371" s="68">
        <v>46</v>
      </c>
      <c r="R1371" s="68">
        <v>12</v>
      </c>
      <c r="S1371" s="68">
        <v>1</v>
      </c>
      <c r="T1371" s="68">
        <v>4</v>
      </c>
      <c r="U1371" s="1"/>
      <c r="V1371" s="1"/>
      <c r="W1371" s="68">
        <v>7</v>
      </c>
      <c r="X1371" s="1"/>
      <c r="Y1371" s="68">
        <v>1</v>
      </c>
      <c r="Z1371" s="1"/>
      <c r="AA1371" s="68">
        <v>1</v>
      </c>
      <c r="AB1371" s="68">
        <v>4</v>
      </c>
      <c r="AG1371" t="str">
        <f t="shared" si="267"/>
        <v>Charlotte</v>
      </c>
      <c r="AH1371" t="s">
        <v>1259</v>
      </c>
      <c r="AI1371">
        <v>1</v>
      </c>
      <c r="AJ1371" s="7"/>
      <c r="AK1371" s="130">
        <v>50</v>
      </c>
      <c r="AL1371" s="131">
        <v>7</v>
      </c>
      <c r="AM1371" s="131">
        <v>20</v>
      </c>
      <c r="AN1371" s="133">
        <v>13300</v>
      </c>
      <c r="AO1371">
        <f t="shared" si="271"/>
        <v>50007</v>
      </c>
      <c r="AP1371" s="129" t="s">
        <v>1579</v>
      </c>
    </row>
    <row r="1372" spans="1:42" hidden="1" outlineLevel="1" x14ac:dyDescent="0.2">
      <c r="A1372" t="s">
        <v>1729</v>
      </c>
      <c r="B1372" s="10" t="s">
        <v>1180</v>
      </c>
      <c r="C1372" s="1">
        <f t="shared" si="266"/>
        <v>609</v>
      </c>
      <c r="D1372" s="7">
        <f t="shared" si="272"/>
        <v>1</v>
      </c>
      <c r="E1372" s="7">
        <f t="shared" si="273"/>
        <v>2</v>
      </c>
      <c r="F1372" s="7">
        <f t="shared" si="274"/>
        <v>3</v>
      </c>
      <c r="G1372" s="1">
        <f t="shared" si="269"/>
        <v>48</v>
      </c>
      <c r="H1372" s="2">
        <f t="shared" si="270"/>
        <v>7.8817733990147784E-2</v>
      </c>
      <c r="I1372" s="8"/>
      <c r="J1372" s="2">
        <f t="shared" si="262"/>
        <v>0.45812807881773399</v>
      </c>
      <c r="K1372" s="2">
        <f t="shared" si="263"/>
        <v>0.37931034482758619</v>
      </c>
      <c r="L1372" s="2">
        <f t="shared" si="264"/>
        <v>0.12643678160919541</v>
      </c>
      <c r="M1372" s="2">
        <f t="shared" si="265"/>
        <v>3.6124794745484412E-2</v>
      </c>
      <c r="N1372" s="68">
        <v>279</v>
      </c>
      <c r="O1372" s="68">
        <v>231</v>
      </c>
      <c r="P1372" s="68">
        <v>77</v>
      </c>
      <c r="Q1372" s="68">
        <v>15</v>
      </c>
      <c r="R1372" s="68">
        <v>1</v>
      </c>
      <c r="S1372" s="68">
        <v>1</v>
      </c>
      <c r="T1372" s="68">
        <v>1</v>
      </c>
      <c r="U1372" s="1"/>
      <c r="V1372" s="1"/>
      <c r="W1372" s="68">
        <v>3</v>
      </c>
      <c r="X1372" s="1"/>
      <c r="Y1372" s="68">
        <v>0</v>
      </c>
      <c r="Z1372" s="1"/>
      <c r="AA1372" s="68">
        <v>1</v>
      </c>
      <c r="AB1372" s="68">
        <v>0</v>
      </c>
      <c r="AG1372" t="str">
        <f t="shared" si="267"/>
        <v>Chelsea</v>
      </c>
      <c r="AH1372" t="s">
        <v>1279</v>
      </c>
      <c r="AI1372">
        <v>1</v>
      </c>
      <c r="AJ1372" s="7"/>
      <c r="AK1372" s="130">
        <v>50</v>
      </c>
      <c r="AL1372" s="131">
        <v>17</v>
      </c>
      <c r="AM1372" s="131">
        <v>20</v>
      </c>
      <c r="AN1372" s="133">
        <v>13525</v>
      </c>
      <c r="AO1372">
        <f t="shared" si="271"/>
        <v>50017</v>
      </c>
      <c r="AP1372" s="129" t="s">
        <v>1579</v>
      </c>
    </row>
    <row r="1373" spans="1:42" hidden="1" outlineLevel="1" x14ac:dyDescent="0.2">
      <c r="A1373" t="s">
        <v>2180</v>
      </c>
      <c r="B1373" s="10" t="s">
        <v>1180</v>
      </c>
      <c r="C1373" s="1">
        <f t="shared" si="266"/>
        <v>1464</v>
      </c>
      <c r="D1373" s="7">
        <f t="shared" si="272"/>
        <v>1</v>
      </c>
      <c r="E1373" s="7">
        <f t="shared" si="273"/>
        <v>2</v>
      </c>
      <c r="F1373" s="7">
        <f t="shared" si="274"/>
        <v>3</v>
      </c>
      <c r="G1373" s="1">
        <f t="shared" si="269"/>
        <v>314</v>
      </c>
      <c r="H1373" s="2">
        <f t="shared" si="270"/>
        <v>0.21448087431693988</v>
      </c>
      <c r="I1373" s="8"/>
      <c r="J1373" s="2">
        <f t="shared" si="262"/>
        <v>0.52049180327868849</v>
      </c>
      <c r="K1373" s="2">
        <f t="shared" si="263"/>
        <v>0.30601092896174864</v>
      </c>
      <c r="L1373" s="2">
        <f t="shared" si="264"/>
        <v>0.14275956284153005</v>
      </c>
      <c r="M1373" s="2">
        <f t="shared" si="265"/>
        <v>3.0737704918032821E-2</v>
      </c>
      <c r="N1373" s="68">
        <v>762</v>
      </c>
      <c r="O1373" s="68">
        <v>448</v>
      </c>
      <c r="P1373" s="68">
        <v>209</v>
      </c>
      <c r="Q1373" s="68">
        <v>21</v>
      </c>
      <c r="R1373" s="68">
        <v>3</v>
      </c>
      <c r="S1373" s="68">
        <v>2</v>
      </c>
      <c r="T1373" s="68">
        <v>6</v>
      </c>
      <c r="U1373" s="1"/>
      <c r="V1373" s="1"/>
      <c r="W1373" s="68">
        <v>7</v>
      </c>
      <c r="X1373" s="1"/>
      <c r="Y1373" s="68">
        <v>0</v>
      </c>
      <c r="Z1373" s="1"/>
      <c r="AA1373" s="68">
        <v>2</v>
      </c>
      <c r="AB1373" s="68">
        <v>4</v>
      </c>
      <c r="AG1373" t="str">
        <f t="shared" si="267"/>
        <v>Chester</v>
      </c>
      <c r="AH1373" t="s">
        <v>84</v>
      </c>
      <c r="AI1373">
        <v>1</v>
      </c>
      <c r="AJ1373" s="7"/>
      <c r="AK1373" s="130">
        <v>50</v>
      </c>
      <c r="AL1373" s="131">
        <v>27</v>
      </c>
      <c r="AM1373" s="131">
        <v>35</v>
      </c>
      <c r="AN1373" s="133">
        <v>13675</v>
      </c>
      <c r="AO1373">
        <f t="shared" si="271"/>
        <v>50027</v>
      </c>
      <c r="AP1373" s="129" t="s">
        <v>1579</v>
      </c>
    </row>
    <row r="1374" spans="1:42" hidden="1" outlineLevel="1" x14ac:dyDescent="0.2">
      <c r="A1374" t="s">
        <v>1259</v>
      </c>
      <c r="B1374" s="10" t="s">
        <v>1180</v>
      </c>
      <c r="C1374" s="1">
        <f t="shared" si="266"/>
        <v>610</v>
      </c>
      <c r="D1374" s="7">
        <f t="shared" si="272"/>
        <v>2</v>
      </c>
      <c r="E1374" s="7">
        <f t="shared" si="273"/>
        <v>1</v>
      </c>
      <c r="F1374" s="7">
        <f t="shared" si="274"/>
        <v>3</v>
      </c>
      <c r="G1374" s="1">
        <f t="shared" si="269"/>
        <v>32</v>
      </c>
      <c r="H1374" s="2">
        <f t="shared" si="270"/>
        <v>5.2459016393442623E-2</v>
      </c>
      <c r="I1374" s="8"/>
      <c r="J1374" s="2">
        <f t="shared" si="262"/>
        <v>0.41311475409836068</v>
      </c>
      <c r="K1374" s="2">
        <f t="shared" si="263"/>
        <v>0.46557377049180326</v>
      </c>
      <c r="L1374" s="2">
        <f t="shared" si="264"/>
        <v>9.8360655737704916E-2</v>
      </c>
      <c r="M1374" s="2">
        <f t="shared" si="265"/>
        <v>2.2950819672131195E-2</v>
      </c>
      <c r="N1374" s="68">
        <v>252</v>
      </c>
      <c r="O1374" s="68">
        <v>284</v>
      </c>
      <c r="P1374" s="68">
        <v>60</v>
      </c>
      <c r="Q1374" s="68">
        <v>6</v>
      </c>
      <c r="R1374" s="68">
        <v>4</v>
      </c>
      <c r="S1374" s="68">
        <v>0</v>
      </c>
      <c r="T1374" s="68">
        <v>2</v>
      </c>
      <c r="U1374" s="1"/>
      <c r="V1374" s="1"/>
      <c r="W1374" s="68">
        <v>1</v>
      </c>
      <c r="X1374" s="1"/>
      <c r="Y1374" s="68">
        <v>0</v>
      </c>
      <c r="Z1374" s="1"/>
      <c r="AA1374" s="68">
        <v>0</v>
      </c>
      <c r="AB1374" s="68">
        <v>1</v>
      </c>
      <c r="AG1374" t="str">
        <f t="shared" si="267"/>
        <v>Chittenden</v>
      </c>
      <c r="AH1374" t="s">
        <v>1353</v>
      </c>
      <c r="AI1374">
        <v>1</v>
      </c>
      <c r="AJ1374" s="7"/>
      <c r="AK1374" s="130">
        <v>50</v>
      </c>
      <c r="AL1374" s="131">
        <v>21</v>
      </c>
      <c r="AM1374" s="131">
        <v>20</v>
      </c>
      <c r="AN1374" s="133">
        <v>14350</v>
      </c>
      <c r="AO1374">
        <f t="shared" si="271"/>
        <v>50021</v>
      </c>
      <c r="AP1374" s="129" t="s">
        <v>1579</v>
      </c>
    </row>
    <row r="1375" spans="1:42" hidden="1" outlineLevel="1" x14ac:dyDescent="0.2">
      <c r="A1375" t="s">
        <v>1887</v>
      </c>
      <c r="B1375" s="10" t="s">
        <v>1180</v>
      </c>
      <c r="C1375" s="1">
        <f t="shared" si="266"/>
        <v>1195</v>
      </c>
      <c r="D1375" s="7">
        <f t="shared" si="272"/>
        <v>1</v>
      </c>
      <c r="E1375" s="7">
        <f t="shared" si="273"/>
        <v>2</v>
      </c>
      <c r="F1375" s="7">
        <f t="shared" si="274"/>
        <v>3</v>
      </c>
      <c r="G1375" s="1">
        <f t="shared" si="269"/>
        <v>31</v>
      </c>
      <c r="H1375" s="2">
        <f t="shared" si="270"/>
        <v>2.5941422594142258E-2</v>
      </c>
      <c r="I1375" s="8"/>
      <c r="J1375" s="2">
        <f t="shared" si="262"/>
        <v>0.43096234309623432</v>
      </c>
      <c r="K1375" s="2">
        <f t="shared" si="263"/>
        <v>0.40502092050209204</v>
      </c>
      <c r="L1375" s="2">
        <f t="shared" si="264"/>
        <v>0.14058577405857742</v>
      </c>
      <c r="M1375" s="2">
        <f t="shared" si="265"/>
        <v>2.3430962343096162E-2</v>
      </c>
      <c r="N1375" s="68">
        <v>515</v>
      </c>
      <c r="O1375" s="68">
        <v>484</v>
      </c>
      <c r="P1375" s="68">
        <v>168</v>
      </c>
      <c r="Q1375" s="68">
        <v>5</v>
      </c>
      <c r="R1375" s="68">
        <v>12</v>
      </c>
      <c r="S1375" s="68">
        <v>6</v>
      </c>
      <c r="T1375" s="68">
        <v>3</v>
      </c>
      <c r="U1375" s="1"/>
      <c r="V1375" s="1"/>
      <c r="W1375" s="68">
        <v>0</v>
      </c>
      <c r="X1375" s="1"/>
      <c r="Y1375" s="68">
        <v>1</v>
      </c>
      <c r="Z1375" s="1"/>
      <c r="AA1375" s="68">
        <v>1</v>
      </c>
      <c r="AB1375" s="68">
        <v>0</v>
      </c>
      <c r="AG1375" t="str">
        <f t="shared" si="267"/>
        <v>Clarendon</v>
      </c>
      <c r="AH1375" t="s">
        <v>1353</v>
      </c>
      <c r="AI1375">
        <v>1</v>
      </c>
      <c r="AJ1375" s="7"/>
      <c r="AK1375" s="130">
        <v>50</v>
      </c>
      <c r="AL1375" s="131">
        <v>21</v>
      </c>
      <c r="AM1375" s="131">
        <v>25</v>
      </c>
      <c r="AN1375" s="133">
        <v>14500</v>
      </c>
      <c r="AO1375">
        <f t="shared" si="271"/>
        <v>50021</v>
      </c>
      <c r="AP1375" s="129" t="s">
        <v>1579</v>
      </c>
    </row>
    <row r="1376" spans="1:42" hidden="1" outlineLevel="1" x14ac:dyDescent="0.2">
      <c r="A1376" t="s">
        <v>166</v>
      </c>
      <c r="B1376" s="10" t="s">
        <v>1180</v>
      </c>
      <c r="C1376" s="1">
        <f t="shared" si="266"/>
        <v>6242</v>
      </c>
      <c r="D1376" s="7">
        <f t="shared" si="272"/>
        <v>1</v>
      </c>
      <c r="E1376" s="7">
        <f t="shared" si="273"/>
        <v>2</v>
      </c>
      <c r="F1376" s="7">
        <f t="shared" si="274"/>
        <v>3</v>
      </c>
      <c r="G1376" s="1">
        <f t="shared" si="269"/>
        <v>1279</v>
      </c>
      <c r="H1376" s="2">
        <f t="shared" si="270"/>
        <v>0.20490227491188723</v>
      </c>
      <c r="I1376" s="8"/>
      <c r="J1376" s="2">
        <f t="shared" si="262"/>
        <v>0.53091957705863502</v>
      </c>
      <c r="K1376" s="2">
        <f t="shared" si="263"/>
        <v>0.32601730214674784</v>
      </c>
      <c r="L1376" s="2">
        <f t="shared" si="264"/>
        <v>0.12319769304710029</v>
      </c>
      <c r="M1376" s="2">
        <f t="shared" si="265"/>
        <v>1.9865427747516845E-2</v>
      </c>
      <c r="N1376" s="68">
        <v>3314</v>
      </c>
      <c r="O1376" s="68">
        <v>2035</v>
      </c>
      <c r="P1376" s="68">
        <v>769</v>
      </c>
      <c r="Q1376" s="68">
        <v>62</v>
      </c>
      <c r="R1376" s="68">
        <v>27</v>
      </c>
      <c r="S1376" s="68">
        <v>7</v>
      </c>
      <c r="T1376" s="68">
        <v>10</v>
      </c>
      <c r="U1376" s="1"/>
      <c r="V1376" s="1"/>
      <c r="W1376" s="68">
        <v>2</v>
      </c>
      <c r="X1376" s="1"/>
      <c r="Y1376" s="68">
        <v>2</v>
      </c>
      <c r="Z1376" s="1"/>
      <c r="AA1376" s="68">
        <v>9</v>
      </c>
      <c r="AB1376" s="68">
        <v>5</v>
      </c>
      <c r="AG1376" t="str">
        <f t="shared" si="267"/>
        <v>Colchester</v>
      </c>
      <c r="AH1376" t="s">
        <v>1259</v>
      </c>
      <c r="AI1376">
        <v>1</v>
      </c>
      <c r="AJ1376" s="7"/>
      <c r="AK1376" s="130">
        <v>50</v>
      </c>
      <c r="AL1376" s="131">
        <v>7</v>
      </c>
      <c r="AM1376" s="131">
        <v>25</v>
      </c>
      <c r="AN1376" s="133">
        <v>14875</v>
      </c>
      <c r="AO1376">
        <f t="shared" si="271"/>
        <v>50007</v>
      </c>
      <c r="AP1376" s="129" t="s">
        <v>1579</v>
      </c>
    </row>
    <row r="1377" spans="1:42" hidden="1" outlineLevel="1" x14ac:dyDescent="0.2">
      <c r="A1377" t="s">
        <v>167</v>
      </c>
      <c r="B1377" s="10" t="s">
        <v>1180</v>
      </c>
      <c r="C1377" s="1">
        <f t="shared" si="266"/>
        <v>427</v>
      </c>
      <c r="D1377" s="7">
        <f t="shared" si="272"/>
        <v>1</v>
      </c>
      <c r="E1377" s="7">
        <f t="shared" si="273"/>
        <v>2</v>
      </c>
      <c r="F1377" s="7">
        <f t="shared" si="274"/>
        <v>3</v>
      </c>
      <c r="G1377" s="1">
        <f t="shared" si="269"/>
        <v>72</v>
      </c>
      <c r="H1377" s="2">
        <f t="shared" si="270"/>
        <v>0.16861826697892271</v>
      </c>
      <c r="I1377" s="8"/>
      <c r="J1377" s="2">
        <f t="shared" si="262"/>
        <v>0.46838407494145201</v>
      </c>
      <c r="K1377" s="2">
        <f t="shared" si="263"/>
        <v>0.29976580796252927</v>
      </c>
      <c r="L1377" s="2">
        <f t="shared" si="264"/>
        <v>0.21779859484777517</v>
      </c>
      <c r="M1377" s="2">
        <f t="shared" si="265"/>
        <v>1.4051522248243492E-2</v>
      </c>
      <c r="N1377" s="68">
        <v>200</v>
      </c>
      <c r="O1377" s="68">
        <v>128</v>
      </c>
      <c r="P1377" s="68">
        <v>93</v>
      </c>
      <c r="Q1377" s="68">
        <v>3</v>
      </c>
      <c r="R1377" s="68">
        <v>3</v>
      </c>
      <c r="S1377" s="68">
        <v>0</v>
      </c>
      <c r="T1377" s="68">
        <v>0</v>
      </c>
      <c r="U1377" s="1"/>
      <c r="V1377" s="1"/>
      <c r="W1377" s="68">
        <v>0</v>
      </c>
      <c r="X1377" s="1"/>
      <c r="Y1377" s="68">
        <v>0</v>
      </c>
      <c r="Z1377" s="1"/>
      <c r="AA1377" s="68">
        <v>0</v>
      </c>
      <c r="AB1377" s="68">
        <v>0</v>
      </c>
      <c r="AG1377" t="str">
        <f t="shared" si="267"/>
        <v>Concord</v>
      </c>
      <c r="AH1377" t="s">
        <v>1703</v>
      </c>
      <c r="AI1377">
        <v>1</v>
      </c>
      <c r="AJ1377" s="7"/>
      <c r="AK1377" s="130">
        <v>50</v>
      </c>
      <c r="AL1377" s="131">
        <v>9</v>
      </c>
      <c r="AM1377" s="131">
        <v>35</v>
      </c>
      <c r="AN1377" s="133">
        <v>15250</v>
      </c>
      <c r="AO1377">
        <f t="shared" si="271"/>
        <v>50009</v>
      </c>
      <c r="AP1377" s="129" t="s">
        <v>1579</v>
      </c>
    </row>
    <row r="1378" spans="1:42" hidden="1" outlineLevel="1" x14ac:dyDescent="0.2">
      <c r="A1378" t="s">
        <v>1228</v>
      </c>
      <c r="B1378" s="10" t="s">
        <v>1180</v>
      </c>
      <c r="C1378" s="1">
        <f t="shared" si="266"/>
        <v>561</v>
      </c>
      <c r="D1378" s="7">
        <f t="shared" si="272"/>
        <v>1</v>
      </c>
      <c r="E1378" s="7">
        <f t="shared" si="273"/>
        <v>2</v>
      </c>
      <c r="F1378" s="7">
        <f t="shared" si="274"/>
        <v>3</v>
      </c>
      <c r="G1378" s="1">
        <f t="shared" si="269"/>
        <v>116</v>
      </c>
      <c r="H1378" s="2">
        <f t="shared" si="270"/>
        <v>0.20677361853832443</v>
      </c>
      <c r="I1378" s="8"/>
      <c r="J1378" s="2">
        <f t="shared" si="262"/>
        <v>0.50445632798573981</v>
      </c>
      <c r="K1378" s="2">
        <f t="shared" si="263"/>
        <v>0.29768270944741532</v>
      </c>
      <c r="L1378" s="2">
        <f t="shared" si="264"/>
        <v>0.16755793226381463</v>
      </c>
      <c r="M1378" s="2">
        <f t="shared" si="265"/>
        <v>3.0303030303030248E-2</v>
      </c>
      <c r="N1378" s="68">
        <v>283</v>
      </c>
      <c r="O1378" s="68">
        <v>167</v>
      </c>
      <c r="P1378" s="68">
        <v>94</v>
      </c>
      <c r="Q1378" s="68">
        <v>9</v>
      </c>
      <c r="R1378" s="68">
        <v>4</v>
      </c>
      <c r="S1378" s="68">
        <v>2</v>
      </c>
      <c r="T1378" s="68">
        <v>1</v>
      </c>
      <c r="U1378" s="1"/>
      <c r="V1378" s="1"/>
      <c r="W1378" s="68">
        <v>0</v>
      </c>
      <c r="X1378" s="1"/>
      <c r="Y1378" s="68">
        <v>1</v>
      </c>
      <c r="Z1378" s="1"/>
      <c r="AA1378" s="68">
        <v>0</v>
      </c>
      <c r="AB1378" s="68">
        <v>0</v>
      </c>
      <c r="AG1378" t="str">
        <f t="shared" si="267"/>
        <v>Corinth</v>
      </c>
      <c r="AH1378" t="s">
        <v>1279</v>
      </c>
      <c r="AI1378">
        <v>1</v>
      </c>
      <c r="AJ1378" s="7"/>
      <c r="AK1378" s="130">
        <v>50</v>
      </c>
      <c r="AL1378" s="131">
        <v>17</v>
      </c>
      <c r="AM1378" s="131">
        <v>25</v>
      </c>
      <c r="AN1378" s="133">
        <v>15700</v>
      </c>
      <c r="AO1378">
        <f t="shared" si="271"/>
        <v>50017</v>
      </c>
      <c r="AP1378" s="129" t="s">
        <v>1579</v>
      </c>
    </row>
    <row r="1379" spans="1:42" hidden="1" outlineLevel="1" x14ac:dyDescent="0.2">
      <c r="A1379" t="s">
        <v>198</v>
      </c>
      <c r="B1379" s="10" t="s">
        <v>1180</v>
      </c>
      <c r="C1379" s="1">
        <f t="shared" si="266"/>
        <v>626</v>
      </c>
      <c r="D1379" s="7">
        <f t="shared" si="272"/>
        <v>1</v>
      </c>
      <c r="E1379" s="7">
        <f t="shared" si="273"/>
        <v>2</v>
      </c>
      <c r="F1379" s="7">
        <f t="shared" si="274"/>
        <v>3</v>
      </c>
      <c r="G1379" s="1">
        <f t="shared" si="269"/>
        <v>142</v>
      </c>
      <c r="H1379" s="2">
        <f t="shared" si="270"/>
        <v>0.2268370607028754</v>
      </c>
      <c r="I1379" s="8"/>
      <c r="J1379" s="2">
        <f t="shared" ref="J1379:J1441" si="275">IF(C1379=0,"-",N1379/C1379)</f>
        <v>0.56070287539936103</v>
      </c>
      <c r="K1379" s="2">
        <f t="shared" ref="K1379:K1441" si="276">IF(C1379=0,"-",O1379/C1379)</f>
        <v>0.33386581469648563</v>
      </c>
      <c r="L1379" s="2">
        <f t="shared" ref="L1379:L1441" si="277">IF(C1379=0,"-",P1379/C1379)</f>
        <v>7.1884984025559109E-2</v>
      </c>
      <c r="M1379" s="2">
        <f t="shared" ref="M1379:M1441" si="278">IF(C1379=0,"-",(1-J1379-K1379-L1379))</f>
        <v>3.3546325878594227E-2</v>
      </c>
      <c r="N1379" s="68">
        <v>351</v>
      </c>
      <c r="O1379" s="68">
        <v>209</v>
      </c>
      <c r="P1379" s="68">
        <v>45</v>
      </c>
      <c r="Q1379" s="68">
        <v>13</v>
      </c>
      <c r="R1379" s="68">
        <v>0</v>
      </c>
      <c r="S1379" s="68">
        <v>0</v>
      </c>
      <c r="T1379" s="68">
        <v>4</v>
      </c>
      <c r="U1379" s="1"/>
      <c r="V1379" s="1"/>
      <c r="W1379" s="68">
        <v>3</v>
      </c>
      <c r="X1379" s="1"/>
      <c r="Y1379" s="68">
        <v>0</v>
      </c>
      <c r="Z1379" s="1"/>
      <c r="AA1379" s="68">
        <v>0</v>
      </c>
      <c r="AB1379" s="68">
        <v>1</v>
      </c>
      <c r="AG1379" t="str">
        <f t="shared" si="267"/>
        <v>Cornwall</v>
      </c>
      <c r="AH1379" t="s">
        <v>1125</v>
      </c>
      <c r="AI1379">
        <v>1</v>
      </c>
      <c r="AJ1379" s="7"/>
      <c r="AK1379" s="130">
        <v>50</v>
      </c>
      <c r="AL1379" s="131">
        <v>1</v>
      </c>
      <c r="AM1379" s="131">
        <v>20</v>
      </c>
      <c r="AN1379" s="133">
        <v>16000</v>
      </c>
      <c r="AO1379">
        <f t="shared" si="271"/>
        <v>50001</v>
      </c>
      <c r="AP1379" s="129" t="s">
        <v>1579</v>
      </c>
    </row>
    <row r="1380" spans="1:42" hidden="1" outlineLevel="1" x14ac:dyDescent="0.2">
      <c r="A1380" t="s">
        <v>549</v>
      </c>
      <c r="B1380" s="10" t="s">
        <v>1180</v>
      </c>
      <c r="C1380" s="1">
        <f t="shared" si="266"/>
        <v>299</v>
      </c>
      <c r="D1380" s="7">
        <f t="shared" si="272"/>
        <v>1</v>
      </c>
      <c r="E1380" s="7">
        <f t="shared" si="273"/>
        <v>2</v>
      </c>
      <c r="F1380" s="7">
        <f t="shared" si="274"/>
        <v>3</v>
      </c>
      <c r="G1380" s="1">
        <f t="shared" si="269"/>
        <v>58</v>
      </c>
      <c r="H1380" s="2">
        <f t="shared" si="270"/>
        <v>0.1939799331103679</v>
      </c>
      <c r="I1380" s="8"/>
      <c r="J1380" s="2">
        <f t="shared" si="275"/>
        <v>0.50167224080267558</v>
      </c>
      <c r="K1380" s="2">
        <f t="shared" si="276"/>
        <v>0.30769230769230771</v>
      </c>
      <c r="L1380" s="2">
        <f t="shared" si="277"/>
        <v>0.17725752508361203</v>
      </c>
      <c r="M1380" s="2">
        <f t="shared" si="278"/>
        <v>1.3377926421404673E-2</v>
      </c>
      <c r="N1380" s="68">
        <v>150</v>
      </c>
      <c r="O1380" s="68">
        <v>92</v>
      </c>
      <c r="P1380" s="68">
        <v>53</v>
      </c>
      <c r="Q1380" s="68">
        <v>2</v>
      </c>
      <c r="R1380" s="68">
        <v>0</v>
      </c>
      <c r="S1380" s="68">
        <v>0</v>
      </c>
      <c r="T1380" s="68">
        <v>0</v>
      </c>
      <c r="U1380" s="1"/>
      <c r="V1380" s="1"/>
      <c r="W1380" s="68">
        <v>0</v>
      </c>
      <c r="X1380" s="1"/>
      <c r="Y1380" s="68">
        <v>0</v>
      </c>
      <c r="Z1380" s="1"/>
      <c r="AA1380" s="68">
        <v>1</v>
      </c>
      <c r="AB1380" s="68">
        <v>1</v>
      </c>
      <c r="AG1380" t="str">
        <f t="shared" si="267"/>
        <v>Coventry</v>
      </c>
      <c r="AH1380" t="s">
        <v>1594</v>
      </c>
      <c r="AI1380">
        <v>1</v>
      </c>
      <c r="AJ1380" s="7"/>
      <c r="AK1380" s="130">
        <v>50</v>
      </c>
      <c r="AL1380" s="131">
        <v>19</v>
      </c>
      <c r="AM1380" s="131">
        <v>25</v>
      </c>
      <c r="AN1380" s="133">
        <v>16150</v>
      </c>
      <c r="AO1380">
        <f t="shared" si="271"/>
        <v>50019</v>
      </c>
      <c r="AP1380" s="129" t="s">
        <v>1579</v>
      </c>
    </row>
    <row r="1381" spans="1:42" hidden="1" outlineLevel="1" x14ac:dyDescent="0.2">
      <c r="A1381" t="s">
        <v>199</v>
      </c>
      <c r="B1381" s="10" t="s">
        <v>1180</v>
      </c>
      <c r="C1381" s="1">
        <f t="shared" si="266"/>
        <v>482</v>
      </c>
      <c r="D1381" s="7">
        <f t="shared" si="272"/>
        <v>1</v>
      </c>
      <c r="E1381" s="7">
        <f t="shared" si="273"/>
        <v>2</v>
      </c>
      <c r="F1381" s="7">
        <f t="shared" si="274"/>
        <v>3</v>
      </c>
      <c r="G1381" s="1">
        <f t="shared" si="269"/>
        <v>131</v>
      </c>
      <c r="H1381" s="2">
        <f t="shared" si="270"/>
        <v>0.27178423236514521</v>
      </c>
      <c r="I1381" s="8"/>
      <c r="J1381" s="2">
        <f t="shared" si="275"/>
        <v>0.549792531120332</v>
      </c>
      <c r="K1381" s="2">
        <f t="shared" si="276"/>
        <v>0.27800829875518673</v>
      </c>
      <c r="L1381" s="2">
        <f t="shared" si="277"/>
        <v>0.13278008298755187</v>
      </c>
      <c r="M1381" s="2">
        <f t="shared" si="278"/>
        <v>3.9419087136929404E-2</v>
      </c>
      <c r="N1381" s="68">
        <v>265</v>
      </c>
      <c r="O1381" s="68">
        <v>134</v>
      </c>
      <c r="P1381" s="68">
        <v>64</v>
      </c>
      <c r="Q1381" s="68">
        <v>12</v>
      </c>
      <c r="R1381" s="68">
        <v>1</v>
      </c>
      <c r="S1381" s="68">
        <v>1</v>
      </c>
      <c r="T1381" s="68">
        <v>2</v>
      </c>
      <c r="U1381" s="1"/>
      <c r="V1381" s="1"/>
      <c r="W1381" s="68">
        <v>2</v>
      </c>
      <c r="X1381" s="1"/>
      <c r="Y1381" s="68">
        <v>1</v>
      </c>
      <c r="Z1381" s="1"/>
      <c r="AA1381" s="68">
        <v>0</v>
      </c>
      <c r="AB1381" s="68">
        <v>0</v>
      </c>
      <c r="AG1381" t="str">
        <f t="shared" si="267"/>
        <v>Craftsbury</v>
      </c>
      <c r="AH1381" t="s">
        <v>1594</v>
      </c>
      <c r="AI1381">
        <v>1</v>
      </c>
      <c r="AJ1381" s="7"/>
      <c r="AK1381" s="130">
        <v>50</v>
      </c>
      <c r="AL1381" s="131">
        <v>19</v>
      </c>
      <c r="AM1381" s="131">
        <v>30</v>
      </c>
      <c r="AN1381" s="133">
        <v>16300</v>
      </c>
      <c r="AO1381">
        <f t="shared" si="271"/>
        <v>50019</v>
      </c>
      <c r="AP1381" s="129" t="s">
        <v>1579</v>
      </c>
    </row>
    <row r="1382" spans="1:42" hidden="1" outlineLevel="1" x14ac:dyDescent="0.2">
      <c r="A1382" t="s">
        <v>132</v>
      </c>
      <c r="B1382" s="10" t="s">
        <v>1180</v>
      </c>
      <c r="C1382" s="1">
        <f t="shared" si="266"/>
        <v>546</v>
      </c>
      <c r="D1382" s="7">
        <f t="shared" si="272"/>
        <v>1</v>
      </c>
      <c r="E1382" s="7">
        <f t="shared" si="273"/>
        <v>2</v>
      </c>
      <c r="F1382" s="7">
        <f t="shared" si="274"/>
        <v>3</v>
      </c>
      <c r="G1382" s="1">
        <f t="shared" si="269"/>
        <v>27</v>
      </c>
      <c r="H1382" s="2">
        <f t="shared" si="270"/>
        <v>4.9450549450549448E-2</v>
      </c>
      <c r="I1382" s="8"/>
      <c r="J1382" s="2">
        <f t="shared" si="275"/>
        <v>0.43223443223443225</v>
      </c>
      <c r="K1382" s="2">
        <f t="shared" si="276"/>
        <v>0.38278388278388276</v>
      </c>
      <c r="L1382" s="2">
        <f t="shared" si="277"/>
        <v>0.16300366300366301</v>
      </c>
      <c r="M1382" s="2">
        <f t="shared" si="278"/>
        <v>2.1978021978021983E-2</v>
      </c>
      <c r="N1382" s="68">
        <v>236</v>
      </c>
      <c r="O1382" s="68">
        <v>209</v>
      </c>
      <c r="P1382" s="68">
        <v>89</v>
      </c>
      <c r="Q1382" s="68">
        <v>6</v>
      </c>
      <c r="R1382" s="68">
        <v>1</v>
      </c>
      <c r="S1382" s="68">
        <v>3</v>
      </c>
      <c r="T1382" s="68">
        <v>0</v>
      </c>
      <c r="U1382" s="1"/>
      <c r="V1382" s="1"/>
      <c r="W1382" s="68">
        <v>1</v>
      </c>
      <c r="X1382" s="1"/>
      <c r="Y1382" s="68">
        <v>1</v>
      </c>
      <c r="Z1382" s="1"/>
      <c r="AA1382" s="68">
        <v>0</v>
      </c>
      <c r="AB1382" s="68">
        <v>0</v>
      </c>
      <c r="AG1382" t="str">
        <f t="shared" si="267"/>
        <v>Danby</v>
      </c>
      <c r="AH1382" t="s">
        <v>1353</v>
      </c>
      <c r="AI1382">
        <v>1</v>
      </c>
      <c r="AJ1382" s="7"/>
      <c r="AK1382" s="130">
        <v>50</v>
      </c>
      <c r="AL1382" s="131">
        <v>21</v>
      </c>
      <c r="AM1382" s="131">
        <v>30</v>
      </c>
      <c r="AN1382" s="133">
        <v>16825</v>
      </c>
      <c r="AO1382">
        <f t="shared" si="271"/>
        <v>50021</v>
      </c>
      <c r="AP1382" s="129" t="s">
        <v>1579</v>
      </c>
    </row>
    <row r="1383" spans="1:42" hidden="1" outlineLevel="1" x14ac:dyDescent="0.2">
      <c r="A1383" t="s">
        <v>176</v>
      </c>
      <c r="B1383" s="10" t="s">
        <v>1180</v>
      </c>
      <c r="C1383" s="1">
        <f t="shared" si="266"/>
        <v>993</v>
      </c>
      <c r="D1383" s="7">
        <f t="shared" si="272"/>
        <v>1</v>
      </c>
      <c r="E1383" s="7">
        <f t="shared" si="273"/>
        <v>2</v>
      </c>
      <c r="F1383" s="7">
        <f t="shared" si="274"/>
        <v>3</v>
      </c>
      <c r="G1383" s="1">
        <f t="shared" si="269"/>
        <v>68</v>
      </c>
      <c r="H1383" s="2">
        <f t="shared" si="270"/>
        <v>6.8479355488418936E-2</v>
      </c>
      <c r="I1383" s="8"/>
      <c r="J1383" s="2">
        <f t="shared" si="275"/>
        <v>0.45015105740181272</v>
      </c>
      <c r="K1383" s="2">
        <f t="shared" si="276"/>
        <v>0.38167170191339378</v>
      </c>
      <c r="L1383" s="2">
        <f t="shared" si="277"/>
        <v>0.13997985901309165</v>
      </c>
      <c r="M1383" s="2">
        <f t="shared" si="278"/>
        <v>2.8197381671701854E-2</v>
      </c>
      <c r="N1383" s="68">
        <v>447</v>
      </c>
      <c r="O1383" s="68">
        <v>379</v>
      </c>
      <c r="P1383" s="68">
        <v>139</v>
      </c>
      <c r="Q1383" s="68">
        <v>21</v>
      </c>
      <c r="R1383" s="68">
        <v>3</v>
      </c>
      <c r="S1383" s="68">
        <v>0</v>
      </c>
      <c r="T1383" s="68">
        <v>0</v>
      </c>
      <c r="U1383" s="1"/>
      <c r="V1383" s="1"/>
      <c r="W1383" s="68">
        <v>1</v>
      </c>
      <c r="X1383" s="1"/>
      <c r="Y1383" s="68">
        <v>0</v>
      </c>
      <c r="Z1383" s="1"/>
      <c r="AA1383" s="68">
        <v>1</v>
      </c>
      <c r="AB1383" s="68">
        <v>2</v>
      </c>
      <c r="AG1383" t="str">
        <f t="shared" si="267"/>
        <v>Danville</v>
      </c>
      <c r="AH1383" t="s">
        <v>1846</v>
      </c>
      <c r="AI1383">
        <v>1</v>
      </c>
      <c r="AJ1383" s="7"/>
      <c r="AK1383" s="130">
        <v>50</v>
      </c>
      <c r="AL1383" s="131">
        <v>5</v>
      </c>
      <c r="AM1383" s="131">
        <v>15</v>
      </c>
      <c r="AN1383" s="133">
        <v>17125</v>
      </c>
      <c r="AO1383">
        <f t="shared" si="271"/>
        <v>50005</v>
      </c>
      <c r="AP1383" s="129" t="s">
        <v>1579</v>
      </c>
    </row>
    <row r="1384" spans="1:42" hidden="1" outlineLevel="1" x14ac:dyDescent="0.2">
      <c r="A1384" t="s">
        <v>254</v>
      </c>
      <c r="B1384" s="10" t="s">
        <v>1180</v>
      </c>
      <c r="C1384" s="1">
        <f t="shared" si="266"/>
        <v>1826</v>
      </c>
      <c r="D1384" s="7">
        <f t="shared" si="272"/>
        <v>1</v>
      </c>
      <c r="E1384" s="7">
        <f t="shared" si="273"/>
        <v>2</v>
      </c>
      <c r="F1384" s="7">
        <f t="shared" si="274"/>
        <v>3</v>
      </c>
      <c r="G1384" s="1">
        <f t="shared" si="269"/>
        <v>329</v>
      </c>
      <c r="H1384" s="2">
        <f t="shared" si="270"/>
        <v>0.18017524644030669</v>
      </c>
      <c r="I1384" s="8"/>
      <c r="J1384" s="2">
        <f t="shared" si="275"/>
        <v>0.50766703176341732</v>
      </c>
      <c r="K1384" s="2">
        <f t="shared" si="276"/>
        <v>0.32749178532311063</v>
      </c>
      <c r="L1384" s="2">
        <f t="shared" si="277"/>
        <v>0.15060240963855423</v>
      </c>
      <c r="M1384" s="2">
        <f t="shared" si="278"/>
        <v>1.4238773274917821E-2</v>
      </c>
      <c r="N1384" s="68">
        <v>927</v>
      </c>
      <c r="O1384" s="68">
        <v>598</v>
      </c>
      <c r="P1384" s="68">
        <v>275</v>
      </c>
      <c r="Q1384" s="68">
        <v>9</v>
      </c>
      <c r="R1384" s="68">
        <v>3</v>
      </c>
      <c r="S1384" s="68">
        <v>0</v>
      </c>
      <c r="T1384" s="68">
        <v>2</v>
      </c>
      <c r="U1384" s="1"/>
      <c r="V1384" s="1"/>
      <c r="W1384" s="68">
        <v>1</v>
      </c>
      <c r="X1384" s="1"/>
      <c r="Y1384" s="68">
        <v>0</v>
      </c>
      <c r="Z1384" s="1"/>
      <c r="AA1384" s="68">
        <v>4</v>
      </c>
      <c r="AB1384" s="68">
        <v>7</v>
      </c>
      <c r="AG1384" t="str">
        <f t="shared" si="267"/>
        <v>Derby</v>
      </c>
      <c r="AH1384" t="s">
        <v>1594</v>
      </c>
      <c r="AI1384">
        <v>1</v>
      </c>
      <c r="AJ1384" s="7"/>
      <c r="AK1384" s="130">
        <v>50</v>
      </c>
      <c r="AL1384" s="131">
        <v>19</v>
      </c>
      <c r="AM1384" s="131">
        <v>35</v>
      </c>
      <c r="AN1384" s="133">
        <v>17350</v>
      </c>
      <c r="AO1384">
        <f t="shared" si="271"/>
        <v>50019</v>
      </c>
      <c r="AP1384" s="129" t="s">
        <v>1579</v>
      </c>
    </row>
    <row r="1385" spans="1:42" hidden="1" outlineLevel="1" x14ac:dyDescent="0.2">
      <c r="A1385" t="s">
        <v>236</v>
      </c>
      <c r="B1385" s="10" t="s">
        <v>1180</v>
      </c>
      <c r="C1385" s="1">
        <f t="shared" si="266"/>
        <v>1048</v>
      </c>
      <c r="D1385" s="7">
        <f t="shared" si="272"/>
        <v>2</v>
      </c>
      <c r="E1385" s="7">
        <f t="shared" si="273"/>
        <v>1</v>
      </c>
      <c r="F1385" s="7">
        <f t="shared" si="274"/>
        <v>3</v>
      </c>
      <c r="G1385" s="1">
        <f t="shared" si="269"/>
        <v>16</v>
      </c>
      <c r="H1385" s="2">
        <f t="shared" si="270"/>
        <v>1.5267175572519083E-2</v>
      </c>
      <c r="I1385" s="8"/>
      <c r="J1385" s="2">
        <f t="shared" si="275"/>
        <v>0.42270992366412213</v>
      </c>
      <c r="K1385" s="2">
        <f t="shared" si="276"/>
        <v>0.43797709923664124</v>
      </c>
      <c r="L1385" s="2">
        <f t="shared" si="277"/>
        <v>0.10782442748091603</v>
      </c>
      <c r="M1385" s="2">
        <f t="shared" si="278"/>
        <v>3.1488549618320649E-2</v>
      </c>
      <c r="N1385" s="68">
        <v>443</v>
      </c>
      <c r="O1385" s="68">
        <v>459</v>
      </c>
      <c r="P1385" s="68">
        <v>113</v>
      </c>
      <c r="Q1385" s="68">
        <v>19</v>
      </c>
      <c r="R1385" s="68">
        <v>7</v>
      </c>
      <c r="S1385" s="68">
        <v>2</v>
      </c>
      <c r="T1385" s="68">
        <v>3</v>
      </c>
      <c r="U1385" s="1"/>
      <c r="V1385" s="1"/>
      <c r="W1385" s="68">
        <v>0</v>
      </c>
      <c r="X1385" s="1"/>
      <c r="Y1385" s="68">
        <v>0</v>
      </c>
      <c r="Z1385" s="1"/>
      <c r="AA1385" s="68">
        <v>1</v>
      </c>
      <c r="AB1385" s="68">
        <v>1</v>
      </c>
      <c r="AG1385" t="str">
        <f t="shared" si="267"/>
        <v>Dorset</v>
      </c>
      <c r="AH1385" t="s">
        <v>1126</v>
      </c>
      <c r="AI1385">
        <v>1</v>
      </c>
      <c r="AJ1385" s="7"/>
      <c r="AK1385" s="130">
        <v>50</v>
      </c>
      <c r="AL1385" s="131">
        <v>3</v>
      </c>
      <c r="AM1385" s="131">
        <v>15</v>
      </c>
      <c r="AN1385" s="133">
        <v>17725</v>
      </c>
      <c r="AO1385">
        <f t="shared" si="271"/>
        <v>50003</v>
      </c>
      <c r="AP1385" s="129" t="s">
        <v>1579</v>
      </c>
    </row>
    <row r="1386" spans="1:42" hidden="1" outlineLevel="1" x14ac:dyDescent="0.2">
      <c r="A1386" t="s">
        <v>139</v>
      </c>
      <c r="B1386" s="10" t="s">
        <v>1180</v>
      </c>
      <c r="C1386" s="1">
        <f t="shared" si="266"/>
        <v>555</v>
      </c>
      <c r="D1386" s="7">
        <f t="shared" si="272"/>
        <v>1</v>
      </c>
      <c r="E1386" s="7">
        <f t="shared" si="273"/>
        <v>2</v>
      </c>
      <c r="F1386" s="7">
        <f t="shared" si="274"/>
        <v>3</v>
      </c>
      <c r="G1386" s="1">
        <f t="shared" si="269"/>
        <v>38</v>
      </c>
      <c r="H1386" s="2">
        <f t="shared" si="270"/>
        <v>6.8468468468468463E-2</v>
      </c>
      <c r="I1386" s="8"/>
      <c r="J1386" s="2">
        <f t="shared" si="275"/>
        <v>0.45405405405405408</v>
      </c>
      <c r="K1386" s="2">
        <f t="shared" si="276"/>
        <v>0.38558558558558559</v>
      </c>
      <c r="L1386" s="2">
        <f t="shared" si="277"/>
        <v>0.11531531531531532</v>
      </c>
      <c r="M1386" s="2">
        <f t="shared" si="278"/>
        <v>4.5045045045045015E-2</v>
      </c>
      <c r="N1386" s="68">
        <v>252</v>
      </c>
      <c r="O1386" s="68">
        <v>214</v>
      </c>
      <c r="P1386" s="68">
        <v>64</v>
      </c>
      <c r="Q1386" s="68">
        <v>19</v>
      </c>
      <c r="R1386" s="68">
        <v>1</v>
      </c>
      <c r="S1386" s="68">
        <v>2</v>
      </c>
      <c r="T1386" s="68">
        <v>0</v>
      </c>
      <c r="U1386" s="1"/>
      <c r="V1386" s="1"/>
      <c r="W1386" s="68">
        <v>2</v>
      </c>
      <c r="X1386" s="1"/>
      <c r="Y1386" s="68">
        <v>0</v>
      </c>
      <c r="Z1386" s="1"/>
      <c r="AA1386" s="68">
        <v>1</v>
      </c>
      <c r="AB1386" s="68">
        <v>0</v>
      </c>
      <c r="AG1386" t="str">
        <f t="shared" si="267"/>
        <v>Dover</v>
      </c>
      <c r="AH1386" t="s">
        <v>50</v>
      </c>
      <c r="AI1386">
        <v>1</v>
      </c>
      <c r="AJ1386" s="7"/>
      <c r="AK1386" s="130">
        <v>50</v>
      </c>
      <c r="AL1386" s="131">
        <v>25</v>
      </c>
      <c r="AM1386" s="131">
        <v>20</v>
      </c>
      <c r="AN1386" s="133">
        <v>17875</v>
      </c>
      <c r="AO1386">
        <f t="shared" si="271"/>
        <v>50025</v>
      </c>
      <c r="AP1386" s="129" t="s">
        <v>1579</v>
      </c>
    </row>
    <row r="1387" spans="1:42" hidden="1" outlineLevel="1" x14ac:dyDescent="0.2">
      <c r="A1387" t="s">
        <v>140</v>
      </c>
      <c r="B1387" s="10" t="s">
        <v>1180</v>
      </c>
      <c r="C1387" s="1">
        <f t="shared" si="266"/>
        <v>931</v>
      </c>
      <c r="D1387" s="7">
        <f t="shared" si="272"/>
        <v>1</v>
      </c>
      <c r="E1387" s="7">
        <f t="shared" si="273"/>
        <v>2</v>
      </c>
      <c r="F1387" s="7">
        <f t="shared" si="274"/>
        <v>3</v>
      </c>
      <c r="G1387" s="1">
        <f t="shared" si="269"/>
        <v>261</v>
      </c>
      <c r="H1387" s="2">
        <f t="shared" si="270"/>
        <v>0.28034371643394201</v>
      </c>
      <c r="I1387" s="8"/>
      <c r="J1387" s="2">
        <f t="shared" si="275"/>
        <v>0.54887218045112784</v>
      </c>
      <c r="K1387" s="2">
        <f t="shared" si="276"/>
        <v>0.26852846401718583</v>
      </c>
      <c r="L1387" s="2">
        <f t="shared" si="277"/>
        <v>0.10633727175080558</v>
      </c>
      <c r="M1387" s="2">
        <f t="shared" si="278"/>
        <v>7.6262083780880743E-2</v>
      </c>
      <c r="N1387" s="68">
        <v>511</v>
      </c>
      <c r="O1387" s="68">
        <v>250</v>
      </c>
      <c r="P1387" s="68">
        <v>99</v>
      </c>
      <c r="Q1387" s="68">
        <v>59</v>
      </c>
      <c r="R1387" s="68">
        <v>5</v>
      </c>
      <c r="S1387" s="68">
        <v>0</v>
      </c>
      <c r="T1387" s="68">
        <v>1</v>
      </c>
      <c r="U1387" s="1"/>
      <c r="V1387" s="1"/>
      <c r="W1387" s="68">
        <v>1</v>
      </c>
      <c r="X1387" s="1"/>
      <c r="Y1387" s="68">
        <v>0</v>
      </c>
      <c r="Z1387" s="1"/>
      <c r="AA1387" s="68">
        <v>3</v>
      </c>
      <c r="AB1387" s="68">
        <v>2</v>
      </c>
      <c r="AG1387" t="str">
        <f t="shared" si="267"/>
        <v>Dummerston</v>
      </c>
      <c r="AH1387" t="s">
        <v>50</v>
      </c>
      <c r="AI1387">
        <v>1</v>
      </c>
      <c r="AJ1387" s="7"/>
      <c r="AK1387" s="130">
        <v>50</v>
      </c>
      <c r="AL1387" s="131">
        <v>25</v>
      </c>
      <c r="AM1387" s="131">
        <v>25</v>
      </c>
      <c r="AN1387" s="133">
        <v>18325</v>
      </c>
      <c r="AO1387">
        <f t="shared" si="271"/>
        <v>50025</v>
      </c>
      <c r="AP1387" s="129" t="s">
        <v>1579</v>
      </c>
    </row>
    <row r="1388" spans="1:42" hidden="1" outlineLevel="1" x14ac:dyDescent="0.2">
      <c r="A1388" t="s">
        <v>141</v>
      </c>
      <c r="B1388" s="10" t="s">
        <v>1180</v>
      </c>
      <c r="C1388" s="1">
        <f t="shared" si="266"/>
        <v>483</v>
      </c>
      <c r="D1388" s="7">
        <f t="shared" si="272"/>
        <v>1</v>
      </c>
      <c r="E1388" s="7">
        <f t="shared" si="273"/>
        <v>2</v>
      </c>
      <c r="F1388" s="7">
        <f t="shared" si="274"/>
        <v>3</v>
      </c>
      <c r="G1388" s="1">
        <f t="shared" si="269"/>
        <v>188</v>
      </c>
      <c r="H1388" s="2">
        <f t="shared" si="270"/>
        <v>0.38923395445134573</v>
      </c>
      <c r="I1388" s="8"/>
      <c r="J1388" s="2">
        <f t="shared" si="275"/>
        <v>0.6045548654244306</v>
      </c>
      <c r="K1388" s="2">
        <f t="shared" si="276"/>
        <v>0.21532091097308489</v>
      </c>
      <c r="L1388" s="2">
        <f t="shared" si="277"/>
        <v>0.14285714285714285</v>
      </c>
      <c r="M1388" s="2">
        <f t="shared" si="278"/>
        <v>3.7267080745341657E-2</v>
      </c>
      <c r="N1388" s="68">
        <v>292</v>
      </c>
      <c r="O1388" s="68">
        <v>104</v>
      </c>
      <c r="P1388" s="68">
        <v>69</v>
      </c>
      <c r="Q1388" s="68">
        <v>11</v>
      </c>
      <c r="R1388" s="68">
        <v>4</v>
      </c>
      <c r="S1388" s="68">
        <v>0</v>
      </c>
      <c r="T1388" s="68">
        <v>0</v>
      </c>
      <c r="U1388" s="1"/>
      <c r="V1388" s="1"/>
      <c r="W1388" s="68">
        <v>2</v>
      </c>
      <c r="X1388" s="1"/>
      <c r="Y1388" s="68">
        <v>0</v>
      </c>
      <c r="Z1388" s="1"/>
      <c r="AA1388" s="68">
        <v>1</v>
      </c>
      <c r="AB1388" s="68">
        <v>0</v>
      </c>
      <c r="AG1388" t="str">
        <f t="shared" si="267"/>
        <v>Duxbury</v>
      </c>
      <c r="AH1388" t="s">
        <v>3298</v>
      </c>
      <c r="AI1388">
        <v>1</v>
      </c>
      <c r="AJ1388" s="7"/>
      <c r="AK1388" s="130">
        <v>50</v>
      </c>
      <c r="AL1388" s="131">
        <v>23</v>
      </c>
      <c r="AM1388" s="131">
        <v>30</v>
      </c>
      <c r="AN1388" s="133">
        <v>18550</v>
      </c>
      <c r="AO1388">
        <f t="shared" si="271"/>
        <v>50023</v>
      </c>
      <c r="AP1388" s="129" t="s">
        <v>1579</v>
      </c>
    </row>
    <row r="1389" spans="1:42" hidden="1" outlineLevel="1" x14ac:dyDescent="0.2">
      <c r="A1389" t="s">
        <v>142</v>
      </c>
      <c r="B1389" s="10" t="s">
        <v>1180</v>
      </c>
      <c r="C1389" s="1">
        <f t="shared" ref="C1389:C1451" si="279">SUM(N1389:AE1389)</f>
        <v>140</v>
      </c>
      <c r="D1389" s="7">
        <f t="shared" si="272"/>
        <v>1</v>
      </c>
      <c r="E1389" s="7">
        <f t="shared" si="273"/>
        <v>2</v>
      </c>
      <c r="F1389" s="7">
        <f t="shared" si="274"/>
        <v>3</v>
      </c>
      <c r="G1389" s="1">
        <f t="shared" si="269"/>
        <v>11</v>
      </c>
      <c r="H1389" s="2">
        <f t="shared" si="270"/>
        <v>7.857142857142857E-2</v>
      </c>
      <c r="I1389" s="8"/>
      <c r="J1389" s="2">
        <f t="shared" si="275"/>
        <v>0.42857142857142855</v>
      </c>
      <c r="K1389" s="2">
        <f t="shared" si="276"/>
        <v>0.35</v>
      </c>
      <c r="L1389" s="2">
        <f t="shared" si="277"/>
        <v>0.20714285714285716</v>
      </c>
      <c r="M1389" s="2">
        <f t="shared" si="278"/>
        <v>1.4285714285714263E-2</v>
      </c>
      <c r="N1389" s="68">
        <v>60</v>
      </c>
      <c r="O1389" s="68">
        <v>49</v>
      </c>
      <c r="P1389" s="68">
        <v>29</v>
      </c>
      <c r="Q1389" s="68">
        <v>1</v>
      </c>
      <c r="R1389" s="68">
        <v>0</v>
      </c>
      <c r="S1389" s="68">
        <v>0</v>
      </c>
      <c r="T1389" s="68">
        <v>1</v>
      </c>
      <c r="U1389" s="1"/>
      <c r="V1389" s="1"/>
      <c r="W1389" s="68">
        <v>0</v>
      </c>
      <c r="X1389" s="1"/>
      <c r="Y1389" s="68">
        <v>0</v>
      </c>
      <c r="Z1389" s="1"/>
      <c r="AA1389" s="68">
        <v>0</v>
      </c>
      <c r="AB1389" s="68">
        <v>0</v>
      </c>
      <c r="AG1389" t="str">
        <f t="shared" si="267"/>
        <v>East Haven</v>
      </c>
      <c r="AH1389" t="s">
        <v>1703</v>
      </c>
      <c r="AI1389">
        <v>1</v>
      </c>
      <c r="AJ1389" s="7"/>
      <c r="AK1389" s="130">
        <v>50</v>
      </c>
      <c r="AL1389" s="131">
        <v>9</v>
      </c>
      <c r="AM1389" s="131">
        <v>40</v>
      </c>
      <c r="AN1389" s="133">
        <v>21250</v>
      </c>
      <c r="AO1389">
        <f t="shared" si="271"/>
        <v>50009</v>
      </c>
      <c r="AP1389" s="129" t="s">
        <v>1579</v>
      </c>
    </row>
    <row r="1390" spans="1:42" hidden="1" outlineLevel="1" x14ac:dyDescent="0.2">
      <c r="A1390" t="s">
        <v>149</v>
      </c>
      <c r="B1390" s="10" t="s">
        <v>1180</v>
      </c>
      <c r="C1390" s="1">
        <f t="shared" si="279"/>
        <v>1318</v>
      </c>
      <c r="D1390" s="7">
        <f t="shared" si="272"/>
        <v>1</v>
      </c>
      <c r="E1390" s="7">
        <f t="shared" si="273"/>
        <v>2</v>
      </c>
      <c r="F1390" s="7">
        <f t="shared" si="274"/>
        <v>3</v>
      </c>
      <c r="G1390" s="1">
        <f t="shared" si="269"/>
        <v>310</v>
      </c>
      <c r="H1390" s="2">
        <f t="shared" si="270"/>
        <v>0.23520485584218512</v>
      </c>
      <c r="I1390" s="8"/>
      <c r="J1390" s="2">
        <f t="shared" si="275"/>
        <v>0.55766312594840672</v>
      </c>
      <c r="K1390" s="2">
        <f t="shared" si="276"/>
        <v>0.32245827010622152</v>
      </c>
      <c r="L1390" s="2">
        <f t="shared" si="277"/>
        <v>8.1942336874051599E-2</v>
      </c>
      <c r="M1390" s="2">
        <f t="shared" si="278"/>
        <v>3.7936267071320154E-2</v>
      </c>
      <c r="N1390" s="68">
        <v>735</v>
      </c>
      <c r="O1390" s="68">
        <v>425</v>
      </c>
      <c r="P1390" s="68">
        <v>108</v>
      </c>
      <c r="Q1390" s="68">
        <v>36</v>
      </c>
      <c r="R1390" s="68">
        <v>5</v>
      </c>
      <c r="S1390" s="68">
        <v>1</v>
      </c>
      <c r="T1390" s="68">
        <v>1</v>
      </c>
      <c r="U1390" s="1"/>
      <c r="V1390" s="1"/>
      <c r="W1390" s="68">
        <v>1</v>
      </c>
      <c r="X1390" s="1"/>
      <c r="Y1390" s="68">
        <v>2</v>
      </c>
      <c r="Z1390" s="1"/>
      <c r="AA1390" s="68">
        <v>1</v>
      </c>
      <c r="AB1390" s="68">
        <v>3</v>
      </c>
      <c r="AG1390" t="str">
        <f t="shared" ref="AG1390:AG1452" si="280">A1390</f>
        <v>East Montpelier</v>
      </c>
      <c r="AH1390" t="s">
        <v>3298</v>
      </c>
      <c r="AI1390">
        <v>1</v>
      </c>
      <c r="AJ1390" s="7"/>
      <c r="AK1390" s="130">
        <v>50</v>
      </c>
      <c r="AL1390" s="131">
        <v>23</v>
      </c>
      <c r="AM1390" s="131">
        <v>35</v>
      </c>
      <c r="AN1390" s="133">
        <v>21925</v>
      </c>
      <c r="AO1390">
        <f t="shared" si="271"/>
        <v>50023</v>
      </c>
      <c r="AP1390" s="129" t="s">
        <v>1579</v>
      </c>
    </row>
    <row r="1391" spans="1:42" hidden="1" outlineLevel="1" x14ac:dyDescent="0.2">
      <c r="A1391" t="s">
        <v>150</v>
      </c>
      <c r="B1391" s="10" t="s">
        <v>1180</v>
      </c>
      <c r="C1391" s="1">
        <f t="shared" si="279"/>
        <v>338</v>
      </c>
      <c r="D1391" s="7">
        <f t="shared" si="272"/>
        <v>1</v>
      </c>
      <c r="E1391" s="7">
        <f t="shared" si="273"/>
        <v>2</v>
      </c>
      <c r="F1391" s="7">
        <f t="shared" si="274"/>
        <v>3</v>
      </c>
      <c r="G1391" s="1">
        <f t="shared" si="269"/>
        <v>89</v>
      </c>
      <c r="H1391" s="2">
        <f t="shared" si="270"/>
        <v>0.26331360946745563</v>
      </c>
      <c r="I1391" s="8"/>
      <c r="J1391" s="2">
        <f t="shared" si="275"/>
        <v>0.53254437869822491</v>
      </c>
      <c r="K1391" s="2">
        <f t="shared" si="276"/>
        <v>0.26923076923076922</v>
      </c>
      <c r="L1391" s="2">
        <f t="shared" si="277"/>
        <v>0.16568047337278108</v>
      </c>
      <c r="M1391" s="2">
        <f t="shared" si="278"/>
        <v>3.2544378698224796E-2</v>
      </c>
      <c r="N1391" s="68">
        <v>180</v>
      </c>
      <c r="O1391" s="68">
        <v>91</v>
      </c>
      <c r="P1391" s="68">
        <v>56</v>
      </c>
      <c r="Q1391" s="68">
        <v>7</v>
      </c>
      <c r="R1391" s="68">
        <v>1</v>
      </c>
      <c r="S1391" s="68">
        <v>1</v>
      </c>
      <c r="T1391" s="68">
        <v>0</v>
      </c>
      <c r="U1391" s="1"/>
      <c r="V1391" s="1"/>
      <c r="W1391" s="68">
        <v>1</v>
      </c>
      <c r="X1391" s="1"/>
      <c r="Y1391" s="68">
        <v>0</v>
      </c>
      <c r="Z1391" s="1"/>
      <c r="AA1391" s="68">
        <v>1</v>
      </c>
      <c r="AB1391" s="68">
        <v>0</v>
      </c>
      <c r="AG1391" t="str">
        <f t="shared" si="280"/>
        <v>Eden</v>
      </c>
      <c r="AH1391" t="s">
        <v>1244</v>
      </c>
      <c r="AI1391">
        <v>1</v>
      </c>
      <c r="AJ1391" s="7"/>
      <c r="AK1391" s="130">
        <v>50</v>
      </c>
      <c r="AL1391" s="131">
        <v>15</v>
      </c>
      <c r="AM1391" s="131">
        <v>15</v>
      </c>
      <c r="AN1391" s="133">
        <v>23500</v>
      </c>
      <c r="AO1391">
        <f t="shared" si="271"/>
        <v>50015</v>
      </c>
      <c r="AP1391" s="129" t="s">
        <v>1579</v>
      </c>
    </row>
    <row r="1392" spans="1:42" hidden="1" outlineLevel="1" x14ac:dyDescent="0.2">
      <c r="A1392" t="s">
        <v>802</v>
      </c>
      <c r="B1392" s="10" t="s">
        <v>1180</v>
      </c>
      <c r="C1392" s="1">
        <f t="shared" si="279"/>
        <v>296</v>
      </c>
      <c r="D1392" s="7">
        <f t="shared" si="272"/>
        <v>1</v>
      </c>
      <c r="E1392" s="7">
        <f t="shared" si="273"/>
        <v>2</v>
      </c>
      <c r="F1392" s="7">
        <f t="shared" si="274"/>
        <v>3</v>
      </c>
      <c r="G1392" s="1">
        <f t="shared" si="269"/>
        <v>86</v>
      </c>
      <c r="H1392" s="2">
        <f t="shared" si="270"/>
        <v>0.29054054054054052</v>
      </c>
      <c r="I1392" s="8"/>
      <c r="J1392" s="2">
        <f t="shared" si="275"/>
        <v>0.55405405405405406</v>
      </c>
      <c r="K1392" s="2">
        <f t="shared" si="276"/>
        <v>0.26351351351351349</v>
      </c>
      <c r="L1392" s="2">
        <f t="shared" si="277"/>
        <v>0.13513513513513514</v>
      </c>
      <c r="M1392" s="2">
        <f t="shared" si="278"/>
        <v>4.7297297297297314E-2</v>
      </c>
      <c r="N1392" s="68">
        <v>164</v>
      </c>
      <c r="O1392" s="68">
        <v>78</v>
      </c>
      <c r="P1392" s="68">
        <v>40</v>
      </c>
      <c r="Q1392" s="68">
        <v>7</v>
      </c>
      <c r="R1392" s="68">
        <v>2</v>
      </c>
      <c r="S1392" s="68">
        <v>0</v>
      </c>
      <c r="T1392" s="68">
        <v>2</v>
      </c>
      <c r="U1392" s="1"/>
      <c r="V1392" s="1"/>
      <c r="W1392" s="68">
        <v>3</v>
      </c>
      <c r="X1392" s="1"/>
      <c r="Y1392" s="68">
        <v>0</v>
      </c>
      <c r="Z1392" s="1"/>
      <c r="AA1392" s="68">
        <v>0</v>
      </c>
      <c r="AB1392" s="68">
        <v>0</v>
      </c>
      <c r="AG1392" t="str">
        <f t="shared" si="280"/>
        <v>Elmore</v>
      </c>
      <c r="AH1392" t="s">
        <v>1244</v>
      </c>
      <c r="AI1392">
        <v>1</v>
      </c>
      <c r="AJ1392" s="7"/>
      <c r="AK1392" s="130">
        <v>50</v>
      </c>
      <c r="AL1392" s="131">
        <v>15</v>
      </c>
      <c r="AM1392" s="131">
        <v>20</v>
      </c>
      <c r="AN1392" s="133">
        <v>23725</v>
      </c>
      <c r="AO1392">
        <f t="shared" si="271"/>
        <v>50015</v>
      </c>
      <c r="AP1392" s="129" t="s">
        <v>1579</v>
      </c>
    </row>
    <row r="1393" spans="1:42" hidden="1" outlineLevel="1" x14ac:dyDescent="0.2">
      <c r="A1393" t="s">
        <v>151</v>
      </c>
      <c r="B1393" s="10" t="s">
        <v>1180</v>
      </c>
      <c r="C1393" s="1">
        <f t="shared" si="279"/>
        <v>973</v>
      </c>
      <c r="D1393" s="7">
        <f t="shared" si="272"/>
        <v>1</v>
      </c>
      <c r="E1393" s="7">
        <f t="shared" si="273"/>
        <v>2</v>
      </c>
      <c r="F1393" s="7">
        <f t="shared" si="274"/>
        <v>3</v>
      </c>
      <c r="G1393" s="1">
        <f t="shared" ref="G1393:G1456" si="281">MAX(N1393:P1393)-LARGE(N1393:P1393,2)</f>
        <v>360</v>
      </c>
      <c r="H1393" s="2">
        <f t="shared" ref="H1393:H1456" si="282">G1393/C1393</f>
        <v>0.36998972250770812</v>
      </c>
      <c r="I1393" s="8"/>
      <c r="J1393" s="2">
        <f t="shared" si="275"/>
        <v>0.60945529290853029</v>
      </c>
      <c r="K1393" s="2">
        <f t="shared" si="276"/>
        <v>0.2394655704008222</v>
      </c>
      <c r="L1393" s="2">
        <f t="shared" si="277"/>
        <v>0.12024665981500514</v>
      </c>
      <c r="M1393" s="2">
        <f t="shared" si="278"/>
        <v>3.0832476875642376E-2</v>
      </c>
      <c r="N1393" s="68">
        <v>593</v>
      </c>
      <c r="O1393" s="68">
        <v>233</v>
      </c>
      <c r="P1393" s="68">
        <v>117</v>
      </c>
      <c r="Q1393" s="68">
        <v>16</v>
      </c>
      <c r="R1393" s="68">
        <v>4</v>
      </c>
      <c r="S1393" s="68">
        <v>0</v>
      </c>
      <c r="T1393" s="68">
        <v>1</v>
      </c>
      <c r="U1393" s="1"/>
      <c r="V1393" s="1"/>
      <c r="W1393" s="68">
        <v>1</v>
      </c>
      <c r="X1393" s="1"/>
      <c r="Y1393" s="68">
        <v>0</v>
      </c>
      <c r="Z1393" s="1"/>
      <c r="AA1393" s="68">
        <v>6</v>
      </c>
      <c r="AB1393" s="68">
        <v>2</v>
      </c>
      <c r="AG1393" t="str">
        <f t="shared" si="280"/>
        <v>Enosburg</v>
      </c>
      <c r="AH1393" t="s">
        <v>2231</v>
      </c>
      <c r="AI1393">
        <v>1</v>
      </c>
      <c r="AJ1393" s="7"/>
      <c r="AK1393" s="130">
        <v>50</v>
      </c>
      <c r="AL1393" s="131">
        <v>11</v>
      </c>
      <c r="AM1393" s="131">
        <v>20</v>
      </c>
      <c r="AN1393" s="133">
        <v>23875</v>
      </c>
      <c r="AO1393">
        <f t="shared" ref="AO1393:AO1456" si="283">AK1393*1000+AL1393</f>
        <v>50011</v>
      </c>
      <c r="AP1393" s="129" t="s">
        <v>1579</v>
      </c>
    </row>
    <row r="1394" spans="1:42" hidden="1" outlineLevel="1" x14ac:dyDescent="0.2">
      <c r="A1394" t="s">
        <v>1703</v>
      </c>
      <c r="B1394" s="10" t="s">
        <v>1180</v>
      </c>
      <c r="C1394" s="1">
        <f t="shared" si="279"/>
        <v>7962</v>
      </c>
      <c r="D1394" s="7">
        <f t="shared" si="272"/>
        <v>1</v>
      </c>
      <c r="E1394" s="7">
        <f t="shared" si="273"/>
        <v>2</v>
      </c>
      <c r="F1394" s="7">
        <f t="shared" si="274"/>
        <v>3</v>
      </c>
      <c r="G1394" s="1">
        <f t="shared" si="281"/>
        <v>1119</v>
      </c>
      <c r="H1394" s="2">
        <f t="shared" si="282"/>
        <v>0.14054257724189903</v>
      </c>
      <c r="I1394" s="8"/>
      <c r="J1394" s="2">
        <f t="shared" si="275"/>
        <v>0.51029891986937959</v>
      </c>
      <c r="K1394" s="2">
        <f t="shared" si="276"/>
        <v>0.36975634262748053</v>
      </c>
      <c r="L1394" s="2">
        <f t="shared" si="277"/>
        <v>9.9974880683245421E-2</v>
      </c>
      <c r="M1394" s="2">
        <f t="shared" si="278"/>
        <v>1.9969856819894466E-2</v>
      </c>
      <c r="N1394" s="68">
        <v>4063</v>
      </c>
      <c r="O1394" s="68">
        <v>2944</v>
      </c>
      <c r="P1394" s="68">
        <v>796</v>
      </c>
      <c r="Q1394" s="68">
        <v>77</v>
      </c>
      <c r="R1394" s="68">
        <v>21</v>
      </c>
      <c r="S1394" s="68">
        <v>24</v>
      </c>
      <c r="T1394" s="68">
        <v>11</v>
      </c>
      <c r="U1394" s="1"/>
      <c r="V1394" s="1"/>
      <c r="W1394" s="68">
        <v>16</v>
      </c>
      <c r="X1394" s="1"/>
      <c r="Y1394" s="68">
        <v>2</v>
      </c>
      <c r="Z1394" s="1"/>
      <c r="AA1394" s="68">
        <v>5</v>
      </c>
      <c r="AB1394" s="68">
        <v>3</v>
      </c>
      <c r="AG1394" t="str">
        <f t="shared" si="280"/>
        <v>Essex</v>
      </c>
      <c r="AH1394" t="s">
        <v>1259</v>
      </c>
      <c r="AI1394">
        <v>1</v>
      </c>
      <c r="AJ1394" s="7"/>
      <c r="AK1394" s="130">
        <v>50</v>
      </c>
      <c r="AL1394" s="131">
        <v>7</v>
      </c>
      <c r="AM1394" s="131">
        <v>30</v>
      </c>
      <c r="AN1394" s="133">
        <v>24175</v>
      </c>
      <c r="AO1394">
        <f t="shared" si="283"/>
        <v>50007</v>
      </c>
      <c r="AP1394" s="129" t="s">
        <v>1579</v>
      </c>
    </row>
    <row r="1395" spans="1:42" hidden="1" outlineLevel="1" x14ac:dyDescent="0.2">
      <c r="A1395" t="s">
        <v>152</v>
      </c>
      <c r="B1395" s="10" t="s">
        <v>1180</v>
      </c>
      <c r="C1395" s="1">
        <f t="shared" si="279"/>
        <v>1124</v>
      </c>
      <c r="D1395" s="7">
        <f t="shared" si="272"/>
        <v>1</v>
      </c>
      <c r="E1395" s="7">
        <f t="shared" si="273"/>
        <v>2</v>
      </c>
      <c r="F1395" s="7">
        <f t="shared" si="274"/>
        <v>3</v>
      </c>
      <c r="G1395" s="1">
        <f t="shared" si="281"/>
        <v>186</v>
      </c>
      <c r="H1395" s="2">
        <f t="shared" si="282"/>
        <v>0.16548042704626334</v>
      </c>
      <c r="I1395" s="8"/>
      <c r="J1395" s="2">
        <f t="shared" si="275"/>
        <v>0.49110320284697506</v>
      </c>
      <c r="K1395" s="2">
        <f t="shared" si="276"/>
        <v>0.32562277580071175</v>
      </c>
      <c r="L1395" s="2">
        <f t="shared" si="277"/>
        <v>0.16281138790035588</v>
      </c>
      <c r="M1395" s="2">
        <f t="shared" si="278"/>
        <v>2.0462633451957313E-2</v>
      </c>
      <c r="N1395" s="68">
        <v>552</v>
      </c>
      <c r="O1395" s="68">
        <v>366</v>
      </c>
      <c r="P1395" s="68">
        <v>183</v>
      </c>
      <c r="Q1395" s="68">
        <v>15</v>
      </c>
      <c r="R1395" s="68">
        <v>3</v>
      </c>
      <c r="S1395" s="68">
        <v>0</v>
      </c>
      <c r="T1395" s="68">
        <v>0</v>
      </c>
      <c r="U1395" s="1"/>
      <c r="V1395" s="1"/>
      <c r="W1395" s="68">
        <v>4</v>
      </c>
      <c r="X1395" s="1"/>
      <c r="Y1395" s="68">
        <v>1</v>
      </c>
      <c r="Z1395" s="1"/>
      <c r="AA1395" s="68">
        <v>0</v>
      </c>
      <c r="AB1395" s="68">
        <v>0</v>
      </c>
      <c r="AG1395" t="str">
        <f t="shared" si="280"/>
        <v>Fair Haven</v>
      </c>
      <c r="AH1395" t="s">
        <v>1353</v>
      </c>
      <c r="AI1395">
        <v>1</v>
      </c>
      <c r="AJ1395" s="7"/>
      <c r="AK1395" s="130">
        <v>50</v>
      </c>
      <c r="AL1395" s="131">
        <v>21</v>
      </c>
      <c r="AM1395" s="131">
        <v>35</v>
      </c>
      <c r="AN1395" s="133">
        <v>25375</v>
      </c>
      <c r="AO1395">
        <f t="shared" si="283"/>
        <v>50021</v>
      </c>
      <c r="AP1395" s="129" t="s">
        <v>1579</v>
      </c>
    </row>
    <row r="1396" spans="1:42" hidden="1" outlineLevel="1" x14ac:dyDescent="0.2">
      <c r="A1396" t="s">
        <v>25</v>
      </c>
      <c r="B1396" s="10" t="s">
        <v>1180</v>
      </c>
      <c r="C1396" s="1">
        <f t="shared" si="279"/>
        <v>1311</v>
      </c>
      <c r="D1396" s="7">
        <f t="shared" si="272"/>
        <v>1</v>
      </c>
      <c r="E1396" s="7">
        <f t="shared" si="273"/>
        <v>2</v>
      </c>
      <c r="F1396" s="7">
        <f t="shared" si="274"/>
        <v>3</v>
      </c>
      <c r="G1396" s="1">
        <f t="shared" si="281"/>
        <v>176</v>
      </c>
      <c r="H1396" s="2">
        <f t="shared" si="282"/>
        <v>0.13424866514111367</v>
      </c>
      <c r="I1396" s="8"/>
      <c r="J1396" s="2">
        <f t="shared" si="275"/>
        <v>0.47826086956521741</v>
      </c>
      <c r="K1396" s="2">
        <f t="shared" si="276"/>
        <v>0.34401220442410374</v>
      </c>
      <c r="L1396" s="2">
        <f t="shared" si="277"/>
        <v>0.15942028985507245</v>
      </c>
      <c r="M1396" s="2">
        <f t="shared" si="278"/>
        <v>1.8306636155606404E-2</v>
      </c>
      <c r="N1396" s="68">
        <v>627</v>
      </c>
      <c r="O1396" s="68">
        <v>451</v>
      </c>
      <c r="P1396" s="68">
        <v>209</v>
      </c>
      <c r="Q1396" s="68">
        <v>12</v>
      </c>
      <c r="R1396" s="68">
        <v>5</v>
      </c>
      <c r="S1396" s="68">
        <v>1</v>
      </c>
      <c r="T1396" s="68">
        <v>2</v>
      </c>
      <c r="U1396" s="1"/>
      <c r="V1396" s="1"/>
      <c r="W1396" s="68">
        <v>2</v>
      </c>
      <c r="X1396" s="1"/>
      <c r="Y1396" s="68">
        <v>0</v>
      </c>
      <c r="Z1396" s="1"/>
      <c r="AA1396" s="68">
        <v>1</v>
      </c>
      <c r="AB1396" s="68">
        <v>1</v>
      </c>
      <c r="AG1396" t="str">
        <f t="shared" si="280"/>
        <v>Fairfax</v>
      </c>
      <c r="AH1396" t="s">
        <v>2231</v>
      </c>
      <c r="AI1396">
        <v>1</v>
      </c>
      <c r="AJ1396" s="7"/>
      <c r="AK1396" s="130">
        <v>50</v>
      </c>
      <c r="AL1396" s="131">
        <v>11</v>
      </c>
      <c r="AM1396" s="131">
        <v>25</v>
      </c>
      <c r="AN1396" s="133">
        <v>24925</v>
      </c>
      <c r="AO1396">
        <f t="shared" si="283"/>
        <v>50011</v>
      </c>
      <c r="AP1396" s="129" t="s">
        <v>1579</v>
      </c>
    </row>
    <row r="1397" spans="1:42" hidden="1" outlineLevel="1" x14ac:dyDescent="0.2">
      <c r="A1397" t="s">
        <v>2906</v>
      </c>
      <c r="B1397" s="10" t="s">
        <v>1180</v>
      </c>
      <c r="C1397" s="1">
        <f t="shared" si="279"/>
        <v>724</v>
      </c>
      <c r="D1397" s="7">
        <f t="shared" si="272"/>
        <v>1</v>
      </c>
      <c r="E1397" s="7">
        <f t="shared" si="273"/>
        <v>2</v>
      </c>
      <c r="F1397" s="7">
        <f t="shared" si="274"/>
        <v>3</v>
      </c>
      <c r="G1397" s="1">
        <f t="shared" si="281"/>
        <v>297</v>
      </c>
      <c r="H1397" s="2">
        <f t="shared" si="282"/>
        <v>0.4102209944751381</v>
      </c>
      <c r="I1397" s="8"/>
      <c r="J1397" s="2">
        <f t="shared" si="275"/>
        <v>0.6270718232044199</v>
      </c>
      <c r="K1397" s="2">
        <f t="shared" si="276"/>
        <v>0.21685082872928177</v>
      </c>
      <c r="L1397" s="2">
        <f t="shared" si="277"/>
        <v>0.13812154696132597</v>
      </c>
      <c r="M1397" s="2">
        <f t="shared" si="278"/>
        <v>1.7955801104972358E-2</v>
      </c>
      <c r="N1397" s="68">
        <v>454</v>
      </c>
      <c r="O1397" s="68">
        <v>157</v>
      </c>
      <c r="P1397" s="68">
        <v>100</v>
      </c>
      <c r="Q1397" s="68">
        <v>8</v>
      </c>
      <c r="R1397" s="68">
        <v>2</v>
      </c>
      <c r="S1397" s="68">
        <v>0</v>
      </c>
      <c r="T1397" s="68">
        <v>0</v>
      </c>
      <c r="U1397" s="1"/>
      <c r="V1397" s="1"/>
      <c r="W1397" s="68">
        <v>2</v>
      </c>
      <c r="X1397" s="1"/>
      <c r="Y1397" s="68">
        <v>0</v>
      </c>
      <c r="Z1397" s="1"/>
      <c r="AA1397" s="68">
        <v>0</v>
      </c>
      <c r="AB1397" s="68">
        <v>1</v>
      </c>
      <c r="AG1397" t="str">
        <f t="shared" si="280"/>
        <v>Fairfield</v>
      </c>
      <c r="AH1397" t="s">
        <v>2231</v>
      </c>
      <c r="AI1397">
        <v>1</v>
      </c>
      <c r="AJ1397" s="7"/>
      <c r="AK1397" s="130">
        <v>50</v>
      </c>
      <c r="AL1397" s="131">
        <v>11</v>
      </c>
      <c r="AM1397" s="131">
        <v>30</v>
      </c>
      <c r="AN1397" s="133">
        <v>25225</v>
      </c>
      <c r="AO1397">
        <f t="shared" si="283"/>
        <v>50011</v>
      </c>
      <c r="AP1397" s="129" t="s">
        <v>1579</v>
      </c>
    </row>
    <row r="1398" spans="1:42" hidden="1" outlineLevel="1" x14ac:dyDescent="0.2">
      <c r="A1398" t="s">
        <v>1391</v>
      </c>
      <c r="B1398" s="10" t="s">
        <v>1180</v>
      </c>
      <c r="C1398" s="1">
        <f t="shared" si="279"/>
        <v>462</v>
      </c>
      <c r="D1398" s="7">
        <f t="shared" si="272"/>
        <v>1</v>
      </c>
      <c r="E1398" s="7">
        <f t="shared" si="273"/>
        <v>2</v>
      </c>
      <c r="F1398" s="7">
        <f t="shared" si="274"/>
        <v>3</v>
      </c>
      <c r="G1398" s="1">
        <f t="shared" si="281"/>
        <v>61</v>
      </c>
      <c r="H1398" s="2">
        <f t="shared" si="282"/>
        <v>0.13203463203463203</v>
      </c>
      <c r="I1398" s="8"/>
      <c r="J1398" s="2">
        <f t="shared" si="275"/>
        <v>0.48917748917748916</v>
      </c>
      <c r="K1398" s="2">
        <f t="shared" si="276"/>
        <v>0.35714285714285715</v>
      </c>
      <c r="L1398" s="2">
        <f t="shared" si="277"/>
        <v>0.11904761904761904</v>
      </c>
      <c r="M1398" s="2">
        <f t="shared" si="278"/>
        <v>3.4632034632034653E-2</v>
      </c>
      <c r="N1398" s="68">
        <v>226</v>
      </c>
      <c r="O1398" s="68">
        <v>165</v>
      </c>
      <c r="P1398" s="68">
        <v>55</v>
      </c>
      <c r="Q1398" s="68">
        <v>10</v>
      </c>
      <c r="R1398" s="68">
        <v>4</v>
      </c>
      <c r="S1398" s="68">
        <v>1</v>
      </c>
      <c r="T1398" s="68">
        <v>1</v>
      </c>
      <c r="U1398" s="1"/>
      <c r="V1398" s="1"/>
      <c r="W1398" s="68">
        <v>0</v>
      </c>
      <c r="X1398" s="1"/>
      <c r="Y1398" s="68">
        <v>0</v>
      </c>
      <c r="Z1398" s="1"/>
      <c r="AA1398" s="68">
        <v>0</v>
      </c>
      <c r="AB1398" s="68">
        <v>0</v>
      </c>
      <c r="AG1398" t="str">
        <f t="shared" si="280"/>
        <v>Fairlee</v>
      </c>
      <c r="AH1398" t="s">
        <v>1279</v>
      </c>
      <c r="AI1398">
        <v>1</v>
      </c>
      <c r="AJ1398" s="7"/>
      <c r="AK1398" s="130">
        <v>50</v>
      </c>
      <c r="AL1398" s="131">
        <v>17</v>
      </c>
      <c r="AM1398" s="131">
        <v>30</v>
      </c>
      <c r="AN1398" s="133">
        <v>25675</v>
      </c>
      <c r="AO1398">
        <f t="shared" si="283"/>
        <v>50017</v>
      </c>
      <c r="AP1398" s="129" t="s">
        <v>1579</v>
      </c>
    </row>
    <row r="1399" spans="1:42" hidden="1" outlineLevel="1" x14ac:dyDescent="0.2">
      <c r="A1399" t="s">
        <v>1392</v>
      </c>
      <c r="B1399" s="10" t="s">
        <v>1180</v>
      </c>
      <c r="C1399" s="1">
        <f t="shared" si="279"/>
        <v>598</v>
      </c>
      <c r="D1399" s="7">
        <f t="shared" si="272"/>
        <v>1</v>
      </c>
      <c r="E1399" s="7">
        <f t="shared" si="273"/>
        <v>2</v>
      </c>
      <c r="F1399" s="7">
        <f t="shared" si="274"/>
        <v>3</v>
      </c>
      <c r="G1399" s="1">
        <f t="shared" si="281"/>
        <v>189</v>
      </c>
      <c r="H1399" s="2">
        <f t="shared" si="282"/>
        <v>0.31605351170568563</v>
      </c>
      <c r="I1399" s="8"/>
      <c r="J1399" s="2">
        <f t="shared" si="275"/>
        <v>0.58862876254180607</v>
      </c>
      <c r="K1399" s="2">
        <f t="shared" si="276"/>
        <v>0.27257525083612039</v>
      </c>
      <c r="L1399" s="2">
        <f t="shared" si="277"/>
        <v>0.10535117056856187</v>
      </c>
      <c r="M1399" s="2">
        <f t="shared" si="278"/>
        <v>3.344481605351167E-2</v>
      </c>
      <c r="N1399" s="68">
        <v>352</v>
      </c>
      <c r="O1399" s="68">
        <v>163</v>
      </c>
      <c r="P1399" s="68">
        <v>63</v>
      </c>
      <c r="Q1399" s="68">
        <v>16</v>
      </c>
      <c r="R1399" s="68">
        <v>2</v>
      </c>
      <c r="S1399" s="68">
        <v>0</v>
      </c>
      <c r="T1399" s="68">
        <v>1</v>
      </c>
      <c r="U1399" s="1"/>
      <c r="V1399" s="1"/>
      <c r="W1399" s="68">
        <v>0</v>
      </c>
      <c r="X1399" s="1"/>
      <c r="Y1399" s="68">
        <v>0</v>
      </c>
      <c r="Z1399" s="1"/>
      <c r="AA1399" s="68">
        <v>1</v>
      </c>
      <c r="AB1399" s="68">
        <v>0</v>
      </c>
      <c r="AG1399" t="str">
        <f t="shared" si="280"/>
        <v>Fayston</v>
      </c>
      <c r="AH1399" t="s">
        <v>3298</v>
      </c>
      <c r="AI1399">
        <v>1</v>
      </c>
      <c r="AJ1399" s="7"/>
      <c r="AK1399" s="130">
        <v>50</v>
      </c>
      <c r="AL1399" s="131">
        <v>23</v>
      </c>
      <c r="AM1399" s="131">
        <v>40</v>
      </c>
      <c r="AN1399" s="133">
        <v>25825</v>
      </c>
      <c r="AO1399">
        <f t="shared" si="283"/>
        <v>50023</v>
      </c>
      <c r="AP1399" s="129" t="s">
        <v>1579</v>
      </c>
    </row>
    <row r="1400" spans="1:42" hidden="1" outlineLevel="1" x14ac:dyDescent="0.2">
      <c r="A1400" t="s">
        <v>245</v>
      </c>
      <c r="B1400" s="10" t="s">
        <v>1180</v>
      </c>
      <c r="C1400" s="1">
        <f t="shared" si="279"/>
        <v>1158</v>
      </c>
      <c r="D1400" s="7">
        <f t="shared" si="272"/>
        <v>1</v>
      </c>
      <c r="E1400" s="7">
        <f t="shared" si="273"/>
        <v>2</v>
      </c>
      <c r="F1400" s="7">
        <f t="shared" si="274"/>
        <v>3</v>
      </c>
      <c r="G1400" s="1">
        <f t="shared" si="281"/>
        <v>146</v>
      </c>
      <c r="H1400" s="2">
        <f t="shared" si="282"/>
        <v>0.12607944732297063</v>
      </c>
      <c r="I1400" s="8"/>
      <c r="J1400" s="2">
        <f t="shared" si="275"/>
        <v>0.49568221070811747</v>
      </c>
      <c r="K1400" s="2">
        <f t="shared" si="276"/>
        <v>0.3696027633851468</v>
      </c>
      <c r="L1400" s="2">
        <f t="shared" si="277"/>
        <v>0.10708117443868739</v>
      </c>
      <c r="M1400" s="2">
        <f t="shared" si="278"/>
        <v>2.7633851468048337E-2</v>
      </c>
      <c r="N1400" s="68">
        <v>574</v>
      </c>
      <c r="O1400" s="68">
        <v>428</v>
      </c>
      <c r="P1400" s="68">
        <v>124</v>
      </c>
      <c r="Q1400" s="68">
        <v>19</v>
      </c>
      <c r="R1400" s="68">
        <v>4</v>
      </c>
      <c r="S1400" s="68">
        <v>0</v>
      </c>
      <c r="T1400" s="68">
        <v>1</v>
      </c>
      <c r="U1400" s="1"/>
      <c r="V1400" s="1"/>
      <c r="W1400" s="68">
        <v>2</v>
      </c>
      <c r="X1400" s="1"/>
      <c r="Y1400" s="68">
        <v>0</v>
      </c>
      <c r="Z1400" s="1"/>
      <c r="AA1400" s="68">
        <v>5</v>
      </c>
      <c r="AB1400" s="68">
        <v>1</v>
      </c>
      <c r="AG1400" t="str">
        <f t="shared" si="280"/>
        <v>Ferrisburg</v>
      </c>
      <c r="AH1400" t="s">
        <v>1125</v>
      </c>
      <c r="AI1400">
        <v>1</v>
      </c>
      <c r="AJ1400" s="7"/>
      <c r="AK1400" s="130">
        <v>50</v>
      </c>
      <c r="AL1400" s="131">
        <v>1</v>
      </c>
      <c r="AM1400" s="131">
        <v>25</v>
      </c>
      <c r="AN1400" s="133">
        <v>26275</v>
      </c>
      <c r="AO1400">
        <f t="shared" si="283"/>
        <v>50001</v>
      </c>
      <c r="AP1400" s="129" t="s">
        <v>1579</v>
      </c>
    </row>
    <row r="1401" spans="1:42" hidden="1" outlineLevel="1" x14ac:dyDescent="0.2">
      <c r="A1401" t="s">
        <v>1393</v>
      </c>
      <c r="B1401" s="10" t="s">
        <v>1180</v>
      </c>
      <c r="C1401" s="1">
        <f t="shared" si="279"/>
        <v>431</v>
      </c>
      <c r="D1401" s="7">
        <f t="shared" si="272"/>
        <v>1</v>
      </c>
      <c r="E1401" s="7">
        <f t="shared" si="273"/>
        <v>2</v>
      </c>
      <c r="F1401" s="7">
        <f t="shared" si="274"/>
        <v>3</v>
      </c>
      <c r="G1401" s="1">
        <f t="shared" si="281"/>
        <v>88</v>
      </c>
      <c r="H1401" s="2">
        <f t="shared" si="282"/>
        <v>0.20417633410672853</v>
      </c>
      <c r="I1401" s="8"/>
      <c r="J1401" s="2">
        <f t="shared" si="275"/>
        <v>0.48955916473317868</v>
      </c>
      <c r="K1401" s="2">
        <f t="shared" si="276"/>
        <v>0.28538283062645009</v>
      </c>
      <c r="L1401" s="2">
        <f t="shared" si="277"/>
        <v>0.18329466357308585</v>
      </c>
      <c r="M1401" s="2">
        <f t="shared" si="278"/>
        <v>4.1763341067285326E-2</v>
      </c>
      <c r="N1401" s="68">
        <v>211</v>
      </c>
      <c r="O1401" s="68">
        <v>123</v>
      </c>
      <c r="P1401" s="68">
        <v>79</v>
      </c>
      <c r="Q1401" s="68">
        <v>11</v>
      </c>
      <c r="R1401" s="68">
        <v>2</v>
      </c>
      <c r="S1401" s="68">
        <v>1</v>
      </c>
      <c r="T1401" s="68">
        <v>4</v>
      </c>
      <c r="U1401" s="1"/>
      <c r="V1401" s="1"/>
      <c r="W1401" s="68">
        <v>0</v>
      </c>
      <c r="X1401" s="1"/>
      <c r="Y1401" s="68">
        <v>0</v>
      </c>
      <c r="Z1401" s="1"/>
      <c r="AA1401" s="68">
        <v>0</v>
      </c>
      <c r="AB1401" s="68">
        <v>0</v>
      </c>
      <c r="AG1401" t="str">
        <f t="shared" si="280"/>
        <v>Fletcher</v>
      </c>
      <c r="AH1401" t="s">
        <v>2231</v>
      </c>
      <c r="AI1401">
        <v>1</v>
      </c>
      <c r="AJ1401" s="7"/>
      <c r="AK1401" s="130">
        <v>50</v>
      </c>
      <c r="AL1401" s="131">
        <v>11</v>
      </c>
      <c r="AM1401" s="131">
        <v>35</v>
      </c>
      <c r="AN1401" s="133">
        <v>26500</v>
      </c>
      <c r="AO1401">
        <f t="shared" si="283"/>
        <v>50011</v>
      </c>
      <c r="AP1401" s="129" t="s">
        <v>1579</v>
      </c>
    </row>
    <row r="1402" spans="1:42" hidden="1" outlineLevel="1" x14ac:dyDescent="0.2">
      <c r="A1402" t="s">
        <v>2231</v>
      </c>
      <c r="B1402" s="10" t="s">
        <v>1180</v>
      </c>
      <c r="C1402" s="1">
        <f t="shared" si="279"/>
        <v>503</v>
      </c>
      <c r="D1402" s="7">
        <f t="shared" si="272"/>
        <v>1</v>
      </c>
      <c r="E1402" s="7">
        <f t="shared" si="273"/>
        <v>2</v>
      </c>
      <c r="F1402" s="7">
        <f t="shared" si="274"/>
        <v>3</v>
      </c>
      <c r="G1402" s="1">
        <f t="shared" si="281"/>
        <v>37</v>
      </c>
      <c r="H1402" s="2">
        <f t="shared" si="282"/>
        <v>7.3558648111332003E-2</v>
      </c>
      <c r="I1402" s="8"/>
      <c r="J1402" s="2">
        <f t="shared" si="275"/>
        <v>0.44333996023856859</v>
      </c>
      <c r="K1402" s="2">
        <f t="shared" si="276"/>
        <v>0.36978131212723658</v>
      </c>
      <c r="L1402" s="2">
        <f t="shared" si="277"/>
        <v>0.16898608349900596</v>
      </c>
      <c r="M1402" s="2">
        <f t="shared" si="278"/>
        <v>1.7892644135188873E-2</v>
      </c>
      <c r="N1402" s="68">
        <v>223</v>
      </c>
      <c r="O1402" s="68">
        <v>186</v>
      </c>
      <c r="P1402" s="68">
        <v>85</v>
      </c>
      <c r="Q1402" s="68">
        <v>2</v>
      </c>
      <c r="R1402" s="68">
        <v>2</v>
      </c>
      <c r="S1402" s="68">
        <v>2</v>
      </c>
      <c r="T1402" s="68">
        <v>0</v>
      </c>
      <c r="U1402" s="1"/>
      <c r="V1402" s="1"/>
      <c r="W1402" s="68">
        <v>0</v>
      </c>
      <c r="X1402" s="1"/>
      <c r="Y1402" s="68">
        <v>2</v>
      </c>
      <c r="Z1402" s="1"/>
      <c r="AA1402" s="68">
        <v>0</v>
      </c>
      <c r="AB1402" s="68">
        <v>1</v>
      </c>
      <c r="AG1402" t="str">
        <f t="shared" si="280"/>
        <v>Franklin</v>
      </c>
      <c r="AH1402" t="s">
        <v>2231</v>
      </c>
      <c r="AI1402">
        <v>1</v>
      </c>
      <c r="AJ1402" s="7"/>
      <c r="AK1402" s="130">
        <v>50</v>
      </c>
      <c r="AL1402" s="131">
        <v>11</v>
      </c>
      <c r="AM1402" s="131">
        <v>40</v>
      </c>
      <c r="AN1402" s="133">
        <v>27100</v>
      </c>
      <c r="AO1402">
        <f t="shared" si="283"/>
        <v>50011</v>
      </c>
      <c r="AP1402" s="129" t="s">
        <v>1579</v>
      </c>
    </row>
    <row r="1403" spans="1:42" hidden="1" outlineLevel="1" x14ac:dyDescent="0.2">
      <c r="A1403" t="s">
        <v>3160</v>
      </c>
      <c r="B1403" s="10" t="s">
        <v>1180</v>
      </c>
      <c r="C1403" s="1">
        <f t="shared" si="279"/>
        <v>1613</v>
      </c>
      <c r="D1403" s="7">
        <f t="shared" si="272"/>
        <v>1</v>
      </c>
      <c r="E1403" s="7">
        <f t="shared" si="273"/>
        <v>2</v>
      </c>
      <c r="F1403" s="7">
        <f t="shared" si="274"/>
        <v>3</v>
      </c>
      <c r="G1403" s="1">
        <f t="shared" si="281"/>
        <v>167</v>
      </c>
      <c r="H1403" s="2">
        <f t="shared" si="282"/>
        <v>0.10353378797272164</v>
      </c>
      <c r="I1403" s="8"/>
      <c r="J1403" s="2">
        <f t="shared" si="275"/>
        <v>0.46249225046497211</v>
      </c>
      <c r="K1403" s="2">
        <f t="shared" si="276"/>
        <v>0.35895846249225044</v>
      </c>
      <c r="L1403" s="2">
        <f t="shared" si="277"/>
        <v>0.15685058896466211</v>
      </c>
      <c r="M1403" s="2">
        <f t="shared" si="278"/>
        <v>2.1698698078115336E-2</v>
      </c>
      <c r="N1403" s="68">
        <v>746</v>
      </c>
      <c r="O1403" s="68">
        <v>579</v>
      </c>
      <c r="P1403" s="68">
        <v>253</v>
      </c>
      <c r="Q1403" s="68">
        <v>22</v>
      </c>
      <c r="R1403" s="68">
        <v>4</v>
      </c>
      <c r="S1403" s="68">
        <v>2</v>
      </c>
      <c r="T1403" s="68">
        <v>3</v>
      </c>
      <c r="U1403" s="1"/>
      <c r="V1403" s="1"/>
      <c r="W1403" s="68">
        <v>1</v>
      </c>
      <c r="X1403" s="1"/>
      <c r="Y1403" s="68">
        <v>1</v>
      </c>
      <c r="Z1403" s="1"/>
      <c r="AA1403" s="68">
        <v>1</v>
      </c>
      <c r="AB1403" s="68">
        <v>1</v>
      </c>
      <c r="AG1403" t="str">
        <f t="shared" si="280"/>
        <v>Georgia</v>
      </c>
      <c r="AH1403" t="s">
        <v>2231</v>
      </c>
      <c r="AI1403">
        <v>1</v>
      </c>
      <c r="AJ1403" s="7"/>
      <c r="AK1403" s="130">
        <v>50</v>
      </c>
      <c r="AL1403" s="131">
        <v>11</v>
      </c>
      <c r="AM1403" s="131">
        <v>45</v>
      </c>
      <c r="AN1403" s="133">
        <v>27700</v>
      </c>
      <c r="AO1403">
        <f t="shared" si="283"/>
        <v>50011</v>
      </c>
      <c r="AP1403" s="129" t="s">
        <v>1579</v>
      </c>
    </row>
    <row r="1404" spans="1:42" hidden="1" outlineLevel="1" x14ac:dyDescent="0.2">
      <c r="A1404" t="s">
        <v>1394</v>
      </c>
      <c r="B1404" s="10" t="s">
        <v>1180</v>
      </c>
      <c r="C1404" s="1">
        <f t="shared" si="279"/>
        <v>427</v>
      </c>
      <c r="D1404" s="7">
        <f t="shared" si="272"/>
        <v>1</v>
      </c>
      <c r="E1404" s="7">
        <f t="shared" si="273"/>
        <v>2</v>
      </c>
      <c r="F1404" s="7">
        <f t="shared" si="274"/>
        <v>3</v>
      </c>
      <c r="G1404" s="1">
        <f t="shared" si="281"/>
        <v>123</v>
      </c>
      <c r="H1404" s="2">
        <f t="shared" si="282"/>
        <v>0.28805620608899296</v>
      </c>
      <c r="I1404" s="8"/>
      <c r="J1404" s="2">
        <f t="shared" si="275"/>
        <v>0.55971896955503508</v>
      </c>
      <c r="K1404" s="2">
        <f t="shared" si="276"/>
        <v>0.27166276346604218</v>
      </c>
      <c r="L1404" s="2">
        <f t="shared" si="277"/>
        <v>0.12177985948477751</v>
      </c>
      <c r="M1404" s="2">
        <f t="shared" si="278"/>
        <v>4.6838407494145223E-2</v>
      </c>
      <c r="N1404" s="68">
        <v>239</v>
      </c>
      <c r="O1404" s="68">
        <v>116</v>
      </c>
      <c r="P1404" s="68">
        <v>52</v>
      </c>
      <c r="Q1404" s="68">
        <v>13</v>
      </c>
      <c r="R1404" s="68">
        <v>3</v>
      </c>
      <c r="S1404" s="68">
        <v>0</v>
      </c>
      <c r="T1404" s="68">
        <v>0</v>
      </c>
      <c r="U1404" s="1"/>
      <c r="V1404" s="1"/>
      <c r="W1404" s="68">
        <v>3</v>
      </c>
      <c r="X1404" s="1"/>
      <c r="Y1404" s="68">
        <v>0</v>
      </c>
      <c r="Z1404" s="1"/>
      <c r="AA1404" s="68">
        <v>1</v>
      </c>
      <c r="AB1404" s="68">
        <v>0</v>
      </c>
      <c r="AG1404" t="str">
        <f t="shared" si="280"/>
        <v>Glover</v>
      </c>
      <c r="AH1404" t="s">
        <v>1594</v>
      </c>
      <c r="AI1404">
        <v>1</v>
      </c>
      <c r="AJ1404" s="7"/>
      <c r="AK1404" s="130">
        <v>50</v>
      </c>
      <c r="AL1404" s="131">
        <v>19</v>
      </c>
      <c r="AM1404" s="131">
        <v>40</v>
      </c>
      <c r="AN1404" s="133">
        <v>28075</v>
      </c>
      <c r="AO1404">
        <f t="shared" si="283"/>
        <v>50019</v>
      </c>
      <c r="AP1404" s="129" t="s">
        <v>1579</v>
      </c>
    </row>
    <row r="1405" spans="1:42" hidden="1" outlineLevel="1" x14ac:dyDescent="0.2">
      <c r="A1405" t="s">
        <v>1453</v>
      </c>
      <c r="B1405" s="10" t="s">
        <v>1180</v>
      </c>
      <c r="C1405" s="1">
        <f t="shared" si="279"/>
        <v>121</v>
      </c>
      <c r="D1405" s="7">
        <f t="shared" si="272"/>
        <v>1</v>
      </c>
      <c r="E1405" s="7">
        <f t="shared" si="273"/>
        <v>2</v>
      </c>
      <c r="F1405" s="7">
        <f t="shared" si="274"/>
        <v>3</v>
      </c>
      <c r="G1405" s="1">
        <f t="shared" si="281"/>
        <v>11</v>
      </c>
      <c r="H1405" s="2">
        <f t="shared" si="282"/>
        <v>9.0909090909090912E-2</v>
      </c>
      <c r="I1405" s="8"/>
      <c r="J1405" s="2">
        <f t="shared" si="275"/>
        <v>0.43801652892561982</v>
      </c>
      <c r="K1405" s="2">
        <f t="shared" si="276"/>
        <v>0.34710743801652894</v>
      </c>
      <c r="L1405" s="2">
        <f t="shared" si="277"/>
        <v>0.13223140495867769</v>
      </c>
      <c r="M1405" s="2">
        <f t="shared" si="278"/>
        <v>8.2644628099173556E-2</v>
      </c>
      <c r="N1405" s="68">
        <v>53</v>
      </c>
      <c r="O1405" s="68">
        <v>42</v>
      </c>
      <c r="P1405" s="68">
        <v>16</v>
      </c>
      <c r="Q1405" s="68">
        <v>8</v>
      </c>
      <c r="R1405" s="68">
        <v>1</v>
      </c>
      <c r="S1405" s="68">
        <v>0</v>
      </c>
      <c r="T1405" s="68">
        <v>0</v>
      </c>
      <c r="U1405" s="1"/>
      <c r="V1405" s="1"/>
      <c r="W1405" s="68">
        <v>1</v>
      </c>
      <c r="X1405" s="1"/>
      <c r="Y1405" s="68">
        <v>0</v>
      </c>
      <c r="Z1405" s="1"/>
      <c r="AA1405" s="68">
        <v>0</v>
      </c>
      <c r="AB1405" s="68">
        <v>0</v>
      </c>
      <c r="AG1405" t="str">
        <f t="shared" si="280"/>
        <v>Goshen</v>
      </c>
      <c r="AH1405" t="s">
        <v>1125</v>
      </c>
      <c r="AI1405">
        <v>1</v>
      </c>
      <c r="AJ1405" s="7"/>
      <c r="AK1405" s="130">
        <v>50</v>
      </c>
      <c r="AL1405" s="131">
        <v>1</v>
      </c>
      <c r="AM1405" s="131">
        <v>30</v>
      </c>
      <c r="AN1405" s="133">
        <v>28600</v>
      </c>
      <c r="AO1405">
        <f t="shared" si="283"/>
        <v>50001</v>
      </c>
      <c r="AP1405" s="129" t="s">
        <v>1579</v>
      </c>
    </row>
    <row r="1406" spans="1:42" hidden="1" outlineLevel="1" x14ac:dyDescent="0.2">
      <c r="A1406" t="s">
        <v>2168</v>
      </c>
      <c r="B1406" s="10" t="s">
        <v>1180</v>
      </c>
      <c r="C1406" s="1">
        <f t="shared" si="279"/>
        <v>330</v>
      </c>
      <c r="D1406" s="7">
        <f t="shared" si="272"/>
        <v>1</v>
      </c>
      <c r="E1406" s="7">
        <f t="shared" si="273"/>
        <v>2</v>
      </c>
      <c r="F1406" s="7">
        <f t="shared" si="274"/>
        <v>3</v>
      </c>
      <c r="G1406" s="1">
        <f t="shared" si="281"/>
        <v>66</v>
      </c>
      <c r="H1406" s="2">
        <f t="shared" si="282"/>
        <v>0.2</v>
      </c>
      <c r="I1406" s="8"/>
      <c r="J1406" s="2">
        <f t="shared" si="275"/>
        <v>0.52727272727272723</v>
      </c>
      <c r="K1406" s="2">
        <f t="shared" si="276"/>
        <v>0.32727272727272727</v>
      </c>
      <c r="L1406" s="2">
        <f t="shared" si="277"/>
        <v>0.10909090909090909</v>
      </c>
      <c r="M1406" s="2">
        <f t="shared" si="278"/>
        <v>3.6363636363636417E-2</v>
      </c>
      <c r="N1406" s="68">
        <v>174</v>
      </c>
      <c r="O1406" s="68">
        <v>108</v>
      </c>
      <c r="P1406" s="68">
        <v>36</v>
      </c>
      <c r="Q1406" s="68">
        <v>4</v>
      </c>
      <c r="R1406" s="68">
        <v>6</v>
      </c>
      <c r="S1406" s="68">
        <v>0</v>
      </c>
      <c r="T1406" s="68">
        <v>1</v>
      </c>
      <c r="U1406" s="1"/>
      <c r="V1406" s="1"/>
      <c r="W1406" s="68">
        <v>0</v>
      </c>
      <c r="X1406" s="1"/>
      <c r="Y1406" s="68">
        <v>0</v>
      </c>
      <c r="Z1406" s="1"/>
      <c r="AA1406" s="68">
        <v>1</v>
      </c>
      <c r="AB1406" s="68">
        <v>0</v>
      </c>
      <c r="AG1406" t="str">
        <f t="shared" si="280"/>
        <v>Grafton</v>
      </c>
      <c r="AH1406" t="s">
        <v>50</v>
      </c>
      <c r="AI1406">
        <v>1</v>
      </c>
      <c r="AJ1406" s="7"/>
      <c r="AK1406" s="130">
        <v>50</v>
      </c>
      <c r="AL1406" s="131">
        <v>25</v>
      </c>
      <c r="AM1406" s="131">
        <v>30</v>
      </c>
      <c r="AN1406" s="133">
        <v>28900</v>
      </c>
      <c r="AO1406">
        <f t="shared" si="283"/>
        <v>50025</v>
      </c>
      <c r="AP1406" s="129" t="s">
        <v>1579</v>
      </c>
    </row>
    <row r="1407" spans="1:42" hidden="1" outlineLevel="1" x14ac:dyDescent="0.2">
      <c r="A1407" t="s">
        <v>940</v>
      </c>
      <c r="B1407" s="10" t="s">
        <v>1180</v>
      </c>
      <c r="C1407" s="1">
        <f t="shared" si="279"/>
        <v>41</v>
      </c>
      <c r="D1407" s="7">
        <f t="shared" si="272"/>
        <v>2</v>
      </c>
      <c r="E1407" s="7">
        <f t="shared" si="273"/>
        <v>1</v>
      </c>
      <c r="F1407" s="7">
        <f t="shared" si="274"/>
        <v>3</v>
      </c>
      <c r="G1407" s="1">
        <f t="shared" si="281"/>
        <v>12</v>
      </c>
      <c r="H1407" s="2">
        <f t="shared" si="282"/>
        <v>0.29268292682926828</v>
      </c>
      <c r="I1407" s="8"/>
      <c r="J1407" s="2">
        <f t="shared" si="275"/>
        <v>0.24390243902439024</v>
      </c>
      <c r="K1407" s="2">
        <f t="shared" si="276"/>
        <v>0.53658536585365857</v>
      </c>
      <c r="L1407" s="2">
        <f t="shared" si="277"/>
        <v>0.21951219512195122</v>
      </c>
      <c r="M1407" s="2">
        <f t="shared" si="278"/>
        <v>-2.7755575615628914E-17</v>
      </c>
      <c r="N1407" s="68">
        <v>10</v>
      </c>
      <c r="O1407" s="68">
        <v>22</v>
      </c>
      <c r="P1407" s="68">
        <v>9</v>
      </c>
      <c r="Q1407" s="68">
        <v>0</v>
      </c>
      <c r="R1407" s="68">
        <v>0</v>
      </c>
      <c r="S1407" s="68">
        <v>0</v>
      </c>
      <c r="T1407" s="68">
        <v>0</v>
      </c>
      <c r="U1407" s="1"/>
      <c r="V1407" s="1"/>
      <c r="W1407" s="68">
        <v>0</v>
      </c>
      <c r="X1407" s="1"/>
      <c r="Y1407" s="68">
        <v>0</v>
      </c>
      <c r="Z1407" s="1"/>
      <c r="AA1407" s="68">
        <v>0</v>
      </c>
      <c r="AB1407" s="68">
        <v>0</v>
      </c>
      <c r="AG1407" t="str">
        <f t="shared" si="280"/>
        <v>Granby</v>
      </c>
      <c r="AH1407" t="s">
        <v>1703</v>
      </c>
      <c r="AI1407">
        <v>1</v>
      </c>
      <c r="AJ1407" s="7"/>
      <c r="AK1407" s="130">
        <v>50</v>
      </c>
      <c r="AL1407" s="131">
        <v>9</v>
      </c>
      <c r="AM1407" s="131">
        <v>50</v>
      </c>
      <c r="AN1407" s="133">
        <v>29125</v>
      </c>
      <c r="AO1407">
        <f t="shared" si="283"/>
        <v>50009</v>
      </c>
      <c r="AP1407" s="129" t="s">
        <v>1579</v>
      </c>
    </row>
    <row r="1408" spans="1:42" hidden="1" outlineLevel="1" x14ac:dyDescent="0.2">
      <c r="A1408" t="s">
        <v>1260</v>
      </c>
      <c r="B1408" s="10" t="s">
        <v>1180</v>
      </c>
      <c r="C1408" s="1">
        <f t="shared" si="279"/>
        <v>916</v>
      </c>
      <c r="D1408" s="7">
        <f t="shared" si="272"/>
        <v>1</v>
      </c>
      <c r="E1408" s="7">
        <f t="shared" si="273"/>
        <v>2</v>
      </c>
      <c r="F1408" s="7">
        <f t="shared" si="274"/>
        <v>3</v>
      </c>
      <c r="G1408" s="1">
        <f t="shared" si="281"/>
        <v>184</v>
      </c>
      <c r="H1408" s="2">
        <f t="shared" si="282"/>
        <v>0.20087336244541484</v>
      </c>
      <c r="I1408" s="8"/>
      <c r="J1408" s="2">
        <f t="shared" si="275"/>
        <v>0.51091703056768556</v>
      </c>
      <c r="K1408" s="2">
        <f t="shared" si="276"/>
        <v>0.31004366812227074</v>
      </c>
      <c r="L1408" s="2">
        <f t="shared" si="277"/>
        <v>0.14737991266375547</v>
      </c>
      <c r="M1408" s="2">
        <f t="shared" si="278"/>
        <v>3.1659388646288228E-2</v>
      </c>
      <c r="N1408" s="68">
        <v>468</v>
      </c>
      <c r="O1408" s="68">
        <v>284</v>
      </c>
      <c r="P1408" s="68">
        <v>135</v>
      </c>
      <c r="Q1408" s="68">
        <v>15</v>
      </c>
      <c r="R1408" s="68">
        <v>7</v>
      </c>
      <c r="S1408" s="68">
        <v>4</v>
      </c>
      <c r="T1408" s="68">
        <v>0</v>
      </c>
      <c r="U1408" s="1"/>
      <c r="V1408" s="1"/>
      <c r="W1408" s="68">
        <v>2</v>
      </c>
      <c r="X1408" s="1"/>
      <c r="Y1408" s="68">
        <v>0</v>
      </c>
      <c r="Z1408" s="1"/>
      <c r="AA1408" s="68">
        <v>1</v>
      </c>
      <c r="AB1408" s="68">
        <v>0</v>
      </c>
      <c r="AG1408" t="str">
        <f t="shared" si="280"/>
        <v>Grand Isle</v>
      </c>
      <c r="AH1408" t="s">
        <v>1260</v>
      </c>
      <c r="AI1408">
        <v>1</v>
      </c>
      <c r="AJ1408" s="7"/>
      <c r="AK1408" s="130">
        <v>50</v>
      </c>
      <c r="AL1408" s="131">
        <v>13</v>
      </c>
      <c r="AM1408" s="131">
        <v>10</v>
      </c>
      <c r="AN1408" s="133">
        <v>29275</v>
      </c>
      <c r="AO1408">
        <f t="shared" si="283"/>
        <v>50013</v>
      </c>
      <c r="AP1408" s="129" t="s">
        <v>1579</v>
      </c>
    </row>
    <row r="1409" spans="1:42" hidden="1" outlineLevel="1" x14ac:dyDescent="0.2">
      <c r="A1409" t="s">
        <v>788</v>
      </c>
      <c r="B1409" s="10" t="s">
        <v>1180</v>
      </c>
      <c r="C1409" s="1">
        <f t="shared" si="279"/>
        <v>126</v>
      </c>
      <c r="D1409" s="7">
        <f t="shared" si="272"/>
        <v>1</v>
      </c>
      <c r="E1409" s="7">
        <f t="shared" si="273"/>
        <v>2</v>
      </c>
      <c r="F1409" s="7">
        <f t="shared" si="274"/>
        <v>3</v>
      </c>
      <c r="G1409" s="1">
        <f t="shared" si="281"/>
        <v>31</v>
      </c>
      <c r="H1409" s="2">
        <f t="shared" si="282"/>
        <v>0.24603174603174602</v>
      </c>
      <c r="I1409" s="8"/>
      <c r="J1409" s="2">
        <f t="shared" si="275"/>
        <v>0.53174603174603174</v>
      </c>
      <c r="K1409" s="2">
        <f t="shared" si="276"/>
        <v>0.2857142857142857</v>
      </c>
      <c r="L1409" s="2">
        <f t="shared" si="277"/>
        <v>0.13492063492063491</v>
      </c>
      <c r="M1409" s="2">
        <f t="shared" si="278"/>
        <v>4.7619047619047644E-2</v>
      </c>
      <c r="N1409" s="68">
        <v>67</v>
      </c>
      <c r="O1409" s="68">
        <v>36</v>
      </c>
      <c r="P1409" s="68">
        <v>17</v>
      </c>
      <c r="Q1409" s="68">
        <v>5</v>
      </c>
      <c r="R1409" s="68">
        <v>0</v>
      </c>
      <c r="S1409" s="68">
        <v>0</v>
      </c>
      <c r="T1409" s="68">
        <v>0</v>
      </c>
      <c r="U1409" s="1"/>
      <c r="V1409" s="1"/>
      <c r="W1409" s="68">
        <v>0</v>
      </c>
      <c r="X1409" s="1"/>
      <c r="Y1409" s="68">
        <v>0</v>
      </c>
      <c r="Z1409" s="1"/>
      <c r="AA1409" s="68">
        <v>1</v>
      </c>
      <c r="AB1409" s="68">
        <v>0</v>
      </c>
      <c r="AG1409" t="str">
        <f t="shared" si="280"/>
        <v>Granville</v>
      </c>
      <c r="AH1409" t="s">
        <v>1125</v>
      </c>
      <c r="AI1409">
        <v>1</v>
      </c>
      <c r="AJ1409" s="7"/>
      <c r="AK1409" s="130">
        <v>50</v>
      </c>
      <c r="AL1409" s="131">
        <v>1</v>
      </c>
      <c r="AM1409" s="131">
        <v>35</v>
      </c>
      <c r="AN1409" s="133">
        <v>29575</v>
      </c>
      <c r="AO1409">
        <f t="shared" si="283"/>
        <v>50001</v>
      </c>
      <c r="AP1409" s="129" t="s">
        <v>1579</v>
      </c>
    </row>
    <row r="1410" spans="1:42" hidden="1" outlineLevel="1" x14ac:dyDescent="0.2">
      <c r="A1410" t="s">
        <v>405</v>
      </c>
      <c r="B1410" s="10" t="s">
        <v>1180</v>
      </c>
      <c r="C1410" s="1">
        <f t="shared" si="279"/>
        <v>344</v>
      </c>
      <c r="D1410" s="7">
        <f t="shared" si="272"/>
        <v>1</v>
      </c>
      <c r="E1410" s="7">
        <f t="shared" si="273"/>
        <v>2</v>
      </c>
      <c r="F1410" s="7">
        <f t="shared" si="274"/>
        <v>3</v>
      </c>
      <c r="G1410" s="1">
        <f t="shared" si="281"/>
        <v>70</v>
      </c>
      <c r="H1410" s="2">
        <f t="shared" si="282"/>
        <v>0.20348837209302326</v>
      </c>
      <c r="I1410" s="8"/>
      <c r="J1410" s="2">
        <f t="shared" si="275"/>
        <v>0.53197674418604646</v>
      </c>
      <c r="K1410" s="2">
        <f t="shared" si="276"/>
        <v>0.32848837209302323</v>
      </c>
      <c r="L1410" s="2">
        <f t="shared" si="277"/>
        <v>0.10465116279069768</v>
      </c>
      <c r="M1410" s="2">
        <f t="shared" si="278"/>
        <v>3.4883720930232634E-2</v>
      </c>
      <c r="N1410" s="68">
        <v>183</v>
      </c>
      <c r="O1410" s="68">
        <v>113</v>
      </c>
      <c r="P1410" s="68">
        <v>36</v>
      </c>
      <c r="Q1410" s="68">
        <v>8</v>
      </c>
      <c r="R1410" s="68">
        <v>0</v>
      </c>
      <c r="S1410" s="68">
        <v>0</v>
      </c>
      <c r="T1410" s="68">
        <v>1</v>
      </c>
      <c r="U1410" s="1"/>
      <c r="V1410" s="1"/>
      <c r="W1410" s="68">
        <v>0</v>
      </c>
      <c r="X1410" s="1"/>
      <c r="Y1410" s="68">
        <v>0</v>
      </c>
      <c r="Z1410" s="1"/>
      <c r="AA1410" s="68">
        <v>3</v>
      </c>
      <c r="AB1410" s="68">
        <v>0</v>
      </c>
      <c r="AG1410" t="str">
        <f t="shared" si="280"/>
        <v>Greensboro</v>
      </c>
      <c r="AH1410" t="s">
        <v>1594</v>
      </c>
      <c r="AI1410">
        <v>1</v>
      </c>
      <c r="AJ1410" s="7"/>
      <c r="AK1410" s="130">
        <v>50</v>
      </c>
      <c r="AL1410" s="131">
        <v>19</v>
      </c>
      <c r="AM1410" s="131">
        <v>45</v>
      </c>
      <c r="AN1410" s="133">
        <v>30175</v>
      </c>
      <c r="AO1410">
        <f t="shared" si="283"/>
        <v>50019</v>
      </c>
      <c r="AP1410" s="129" t="s">
        <v>1579</v>
      </c>
    </row>
    <row r="1411" spans="1:42" hidden="1" outlineLevel="1" x14ac:dyDescent="0.2">
      <c r="A1411" t="s">
        <v>187</v>
      </c>
      <c r="B1411" s="10" t="s">
        <v>1180</v>
      </c>
      <c r="C1411" s="1">
        <f t="shared" si="279"/>
        <v>453</v>
      </c>
      <c r="D1411" s="7">
        <f t="shared" si="272"/>
        <v>2</v>
      </c>
      <c r="E1411" s="7">
        <f t="shared" si="273"/>
        <v>1</v>
      </c>
      <c r="F1411" s="7">
        <f t="shared" si="274"/>
        <v>3</v>
      </c>
      <c r="G1411" s="1">
        <f t="shared" si="281"/>
        <v>13</v>
      </c>
      <c r="H1411" s="2">
        <f t="shared" si="282"/>
        <v>2.8697571743929361E-2</v>
      </c>
      <c r="I1411" s="8"/>
      <c r="J1411" s="2">
        <f t="shared" si="275"/>
        <v>0.39735099337748342</v>
      </c>
      <c r="K1411" s="2">
        <f t="shared" si="276"/>
        <v>0.42604856512141281</v>
      </c>
      <c r="L1411" s="2">
        <f t="shared" si="277"/>
        <v>0.1479028697571744</v>
      </c>
      <c r="M1411" s="2">
        <f t="shared" si="278"/>
        <v>2.8697571743929312E-2</v>
      </c>
      <c r="N1411" s="68">
        <v>180</v>
      </c>
      <c r="O1411" s="68">
        <v>193</v>
      </c>
      <c r="P1411" s="68">
        <v>67</v>
      </c>
      <c r="Q1411" s="68">
        <v>3</v>
      </c>
      <c r="R1411" s="68">
        <v>0</v>
      </c>
      <c r="S1411" s="68">
        <v>5</v>
      </c>
      <c r="T1411" s="68">
        <v>3</v>
      </c>
      <c r="U1411" s="1"/>
      <c r="V1411" s="1"/>
      <c r="W1411" s="68">
        <v>0</v>
      </c>
      <c r="X1411" s="1"/>
      <c r="Y1411" s="68">
        <v>0</v>
      </c>
      <c r="Z1411" s="1"/>
      <c r="AA1411" s="68">
        <v>1</v>
      </c>
      <c r="AB1411" s="68">
        <v>1</v>
      </c>
      <c r="AG1411" t="str">
        <f t="shared" si="280"/>
        <v>Groton</v>
      </c>
      <c r="AH1411" t="s">
        <v>1846</v>
      </c>
      <c r="AI1411">
        <v>1</v>
      </c>
      <c r="AJ1411" s="7"/>
      <c r="AK1411" s="130">
        <v>50</v>
      </c>
      <c r="AL1411" s="131">
        <v>5</v>
      </c>
      <c r="AM1411" s="131">
        <v>20</v>
      </c>
      <c r="AN1411" s="133">
        <v>30550</v>
      </c>
      <c r="AO1411">
        <f t="shared" si="283"/>
        <v>50005</v>
      </c>
      <c r="AP1411" s="129" t="s">
        <v>1579</v>
      </c>
    </row>
    <row r="1412" spans="1:42" hidden="1" outlineLevel="1" x14ac:dyDescent="0.2">
      <c r="A1412" t="s">
        <v>105</v>
      </c>
      <c r="B1412" s="10" t="s">
        <v>1180</v>
      </c>
      <c r="C1412" s="1">
        <f t="shared" si="279"/>
        <v>112</v>
      </c>
      <c r="D1412" s="7">
        <f t="shared" si="272"/>
        <v>2</v>
      </c>
      <c r="E1412" s="7">
        <f t="shared" si="273"/>
        <v>1</v>
      </c>
      <c r="F1412" s="7">
        <f t="shared" si="274"/>
        <v>3</v>
      </c>
      <c r="G1412" s="1">
        <f t="shared" si="281"/>
        <v>20</v>
      </c>
      <c r="H1412" s="2">
        <f t="shared" si="282"/>
        <v>0.17857142857142858</v>
      </c>
      <c r="I1412" s="8"/>
      <c r="J1412" s="2">
        <f t="shared" si="275"/>
        <v>0.30357142857142855</v>
      </c>
      <c r="K1412" s="2">
        <f t="shared" si="276"/>
        <v>0.48214285714285715</v>
      </c>
      <c r="L1412" s="2">
        <f t="shared" si="277"/>
        <v>0.1875</v>
      </c>
      <c r="M1412" s="2">
        <f t="shared" si="278"/>
        <v>2.6785714285714246E-2</v>
      </c>
      <c r="N1412" s="68">
        <v>34</v>
      </c>
      <c r="O1412" s="68">
        <v>54</v>
      </c>
      <c r="P1412" s="68">
        <v>21</v>
      </c>
      <c r="Q1412" s="68">
        <v>1</v>
      </c>
      <c r="R1412" s="68">
        <v>1</v>
      </c>
      <c r="S1412" s="68">
        <v>1</v>
      </c>
      <c r="T1412" s="68">
        <v>0</v>
      </c>
      <c r="U1412" s="1"/>
      <c r="V1412" s="1"/>
      <c r="W1412" s="68">
        <v>0</v>
      </c>
      <c r="X1412" s="1"/>
      <c r="Y1412" s="68">
        <v>0</v>
      </c>
      <c r="Z1412" s="1"/>
      <c r="AA1412" s="68">
        <v>0</v>
      </c>
      <c r="AB1412" s="68">
        <v>0</v>
      </c>
      <c r="AG1412" t="str">
        <f t="shared" si="280"/>
        <v>Guildhall</v>
      </c>
      <c r="AH1412" t="s">
        <v>1703</v>
      </c>
      <c r="AI1412">
        <v>1</v>
      </c>
      <c r="AJ1412" s="7"/>
      <c r="AK1412" s="130">
        <v>50</v>
      </c>
      <c r="AL1412" s="131">
        <v>9</v>
      </c>
      <c r="AM1412" s="131">
        <v>55</v>
      </c>
      <c r="AN1412" s="133">
        <v>30775</v>
      </c>
      <c r="AO1412">
        <f t="shared" si="283"/>
        <v>50009</v>
      </c>
      <c r="AP1412" s="129" t="s">
        <v>1579</v>
      </c>
    </row>
    <row r="1413" spans="1:42" hidden="1" outlineLevel="1" x14ac:dyDescent="0.2">
      <c r="A1413" t="s">
        <v>789</v>
      </c>
      <c r="B1413" s="10" t="s">
        <v>1180</v>
      </c>
      <c r="C1413" s="1">
        <f t="shared" si="279"/>
        <v>872</v>
      </c>
      <c r="D1413" s="7">
        <f t="shared" si="272"/>
        <v>1</v>
      </c>
      <c r="E1413" s="7">
        <f t="shared" si="273"/>
        <v>2</v>
      </c>
      <c r="F1413" s="7">
        <f t="shared" si="274"/>
        <v>3</v>
      </c>
      <c r="G1413" s="1">
        <f t="shared" si="281"/>
        <v>202</v>
      </c>
      <c r="H1413" s="2">
        <f t="shared" si="282"/>
        <v>0.23165137614678899</v>
      </c>
      <c r="I1413" s="8"/>
      <c r="J1413" s="2">
        <f t="shared" si="275"/>
        <v>0.53669724770642202</v>
      </c>
      <c r="K1413" s="2">
        <f t="shared" si="276"/>
        <v>0.30504587155963303</v>
      </c>
      <c r="L1413" s="2">
        <f t="shared" si="277"/>
        <v>9.6330275229357804E-2</v>
      </c>
      <c r="M1413" s="2">
        <f t="shared" si="278"/>
        <v>6.1926605504587146E-2</v>
      </c>
      <c r="N1413" s="68">
        <v>468</v>
      </c>
      <c r="O1413" s="68">
        <v>266</v>
      </c>
      <c r="P1413" s="68">
        <v>84</v>
      </c>
      <c r="Q1413" s="68">
        <v>43</v>
      </c>
      <c r="R1413" s="68">
        <v>4</v>
      </c>
      <c r="S1413" s="68">
        <v>0</v>
      </c>
      <c r="T1413" s="68">
        <v>3</v>
      </c>
      <c r="U1413" s="1"/>
      <c r="V1413" s="1"/>
      <c r="W1413" s="68">
        <v>2</v>
      </c>
      <c r="X1413" s="1"/>
      <c r="Y1413" s="68">
        <v>0</v>
      </c>
      <c r="Z1413" s="1"/>
      <c r="AA1413" s="68">
        <v>1</v>
      </c>
      <c r="AB1413" s="68">
        <v>1</v>
      </c>
      <c r="AG1413" t="str">
        <f t="shared" si="280"/>
        <v>Guilford</v>
      </c>
      <c r="AH1413" t="s">
        <v>50</v>
      </c>
      <c r="AI1413">
        <v>1</v>
      </c>
      <c r="AJ1413" s="7"/>
      <c r="AK1413" s="130">
        <v>50</v>
      </c>
      <c r="AL1413" s="131">
        <v>25</v>
      </c>
      <c r="AM1413" s="131">
        <v>35</v>
      </c>
      <c r="AN1413" s="133">
        <v>30925</v>
      </c>
      <c r="AO1413">
        <f t="shared" si="283"/>
        <v>50025</v>
      </c>
      <c r="AP1413" s="129" t="s">
        <v>1579</v>
      </c>
    </row>
    <row r="1414" spans="1:42" hidden="1" outlineLevel="1" x14ac:dyDescent="0.2">
      <c r="A1414" t="s">
        <v>665</v>
      </c>
      <c r="B1414" s="10" t="s">
        <v>1180</v>
      </c>
      <c r="C1414" s="1">
        <f t="shared" si="279"/>
        <v>316</v>
      </c>
      <c r="D1414" s="7">
        <f t="shared" si="272"/>
        <v>1</v>
      </c>
      <c r="E1414" s="7">
        <f t="shared" si="273"/>
        <v>2</v>
      </c>
      <c r="F1414" s="7">
        <f t="shared" si="274"/>
        <v>3</v>
      </c>
      <c r="G1414" s="1">
        <f t="shared" si="281"/>
        <v>42</v>
      </c>
      <c r="H1414" s="2">
        <f t="shared" si="282"/>
        <v>0.13291139240506328</v>
      </c>
      <c r="I1414" s="8"/>
      <c r="J1414" s="2">
        <f t="shared" si="275"/>
        <v>0.47784810126582278</v>
      </c>
      <c r="K1414" s="2">
        <f t="shared" si="276"/>
        <v>0.3449367088607595</v>
      </c>
      <c r="L1414" s="2">
        <f t="shared" si="277"/>
        <v>0.12974683544303797</v>
      </c>
      <c r="M1414" s="2">
        <f t="shared" si="278"/>
        <v>4.746835443037975E-2</v>
      </c>
      <c r="N1414" s="68">
        <v>151</v>
      </c>
      <c r="O1414" s="68">
        <v>109</v>
      </c>
      <c r="P1414" s="68">
        <v>41</v>
      </c>
      <c r="Q1414" s="68">
        <v>12</v>
      </c>
      <c r="R1414" s="68">
        <v>0</v>
      </c>
      <c r="S1414" s="68">
        <v>1</v>
      </c>
      <c r="T1414" s="68">
        <v>0</v>
      </c>
      <c r="U1414" s="1"/>
      <c r="V1414" s="1"/>
      <c r="W1414" s="68">
        <v>0</v>
      </c>
      <c r="X1414" s="1"/>
      <c r="Y1414" s="68">
        <v>0</v>
      </c>
      <c r="Z1414" s="1"/>
      <c r="AA1414" s="68">
        <v>1</v>
      </c>
      <c r="AB1414" s="68">
        <v>1</v>
      </c>
      <c r="AG1414" t="str">
        <f t="shared" si="280"/>
        <v>Halifax</v>
      </c>
      <c r="AH1414" t="s">
        <v>50</v>
      </c>
      <c r="AI1414">
        <v>1</v>
      </c>
      <c r="AJ1414" s="7"/>
      <c r="AK1414" s="130">
        <v>50</v>
      </c>
      <c r="AL1414" s="131">
        <v>25</v>
      </c>
      <c r="AM1414" s="131">
        <v>40</v>
      </c>
      <c r="AN1414" s="133">
        <v>31150</v>
      </c>
      <c r="AO1414">
        <f t="shared" si="283"/>
        <v>50025</v>
      </c>
      <c r="AP1414" s="129" t="s">
        <v>1579</v>
      </c>
    </row>
    <row r="1415" spans="1:42" hidden="1" outlineLevel="1" x14ac:dyDescent="0.2">
      <c r="A1415" t="s">
        <v>1827</v>
      </c>
      <c r="B1415" s="10" t="s">
        <v>1180</v>
      </c>
      <c r="C1415" s="1">
        <f t="shared" si="279"/>
        <v>165</v>
      </c>
      <c r="D1415" s="7">
        <f t="shared" si="272"/>
        <v>1</v>
      </c>
      <c r="E1415" s="7">
        <f t="shared" si="273"/>
        <v>2</v>
      </c>
      <c r="F1415" s="7">
        <f t="shared" si="274"/>
        <v>3</v>
      </c>
      <c r="G1415" s="1">
        <f t="shared" si="281"/>
        <v>53</v>
      </c>
      <c r="H1415" s="2">
        <f t="shared" si="282"/>
        <v>0.32121212121212123</v>
      </c>
      <c r="I1415" s="8"/>
      <c r="J1415" s="2">
        <f t="shared" si="275"/>
        <v>0.5636363636363636</v>
      </c>
      <c r="K1415" s="2">
        <f t="shared" si="276"/>
        <v>0.24242424242424243</v>
      </c>
      <c r="L1415" s="2">
        <f t="shared" si="277"/>
        <v>0.16969696969696971</v>
      </c>
      <c r="M1415" s="2">
        <f t="shared" si="278"/>
        <v>2.424242424242426E-2</v>
      </c>
      <c r="N1415" s="68">
        <v>93</v>
      </c>
      <c r="O1415" s="68">
        <v>40</v>
      </c>
      <c r="P1415" s="68">
        <v>28</v>
      </c>
      <c r="Q1415" s="68">
        <v>0</v>
      </c>
      <c r="R1415" s="68">
        <v>3</v>
      </c>
      <c r="S1415" s="68">
        <v>1</v>
      </c>
      <c r="T1415" s="68">
        <v>0</v>
      </c>
      <c r="U1415" s="1"/>
      <c r="V1415" s="1"/>
      <c r="W1415" s="68">
        <v>0</v>
      </c>
      <c r="X1415" s="1"/>
      <c r="Y1415" s="68">
        <v>0</v>
      </c>
      <c r="Z1415" s="1"/>
      <c r="AA1415" s="68">
        <v>0</v>
      </c>
      <c r="AB1415" s="68">
        <v>0</v>
      </c>
      <c r="AG1415" t="str">
        <f t="shared" si="280"/>
        <v>Hancock</v>
      </c>
      <c r="AH1415" t="s">
        <v>1125</v>
      </c>
      <c r="AI1415">
        <v>1</v>
      </c>
      <c r="AJ1415" s="7"/>
      <c r="AK1415" s="130">
        <v>50</v>
      </c>
      <c r="AL1415" s="131">
        <v>1</v>
      </c>
      <c r="AM1415" s="131">
        <v>40</v>
      </c>
      <c r="AN1415" s="133">
        <v>31525</v>
      </c>
      <c r="AO1415">
        <f t="shared" si="283"/>
        <v>50001</v>
      </c>
      <c r="AP1415" s="129" t="s">
        <v>1579</v>
      </c>
    </row>
    <row r="1416" spans="1:42" hidden="1" outlineLevel="1" x14ac:dyDescent="0.2">
      <c r="A1416" t="s">
        <v>282</v>
      </c>
      <c r="B1416" s="10" t="s">
        <v>1180</v>
      </c>
      <c r="C1416" s="1">
        <f t="shared" si="279"/>
        <v>1179</v>
      </c>
      <c r="D1416" s="7">
        <f t="shared" si="272"/>
        <v>1</v>
      </c>
      <c r="E1416" s="7">
        <f t="shared" si="273"/>
        <v>2</v>
      </c>
      <c r="F1416" s="7">
        <f t="shared" si="274"/>
        <v>3</v>
      </c>
      <c r="G1416" s="1">
        <f t="shared" si="281"/>
        <v>397</v>
      </c>
      <c r="H1416" s="2">
        <f t="shared" si="282"/>
        <v>0.33672603901611536</v>
      </c>
      <c r="I1416" s="8"/>
      <c r="J1416" s="2">
        <f t="shared" si="275"/>
        <v>0.58948261238337574</v>
      </c>
      <c r="K1416" s="2">
        <f t="shared" si="276"/>
        <v>0.25275657336726037</v>
      </c>
      <c r="L1416" s="2">
        <f t="shared" si="277"/>
        <v>0.13231552162849872</v>
      </c>
      <c r="M1416" s="2">
        <f t="shared" si="278"/>
        <v>2.5445292620865173E-2</v>
      </c>
      <c r="N1416" s="68">
        <v>695</v>
      </c>
      <c r="O1416" s="68">
        <v>298</v>
      </c>
      <c r="P1416" s="68">
        <v>156</v>
      </c>
      <c r="Q1416" s="68">
        <v>23</v>
      </c>
      <c r="R1416" s="68">
        <v>2</v>
      </c>
      <c r="S1416" s="68">
        <v>0</v>
      </c>
      <c r="T1416" s="68">
        <v>3</v>
      </c>
      <c r="U1416" s="1"/>
      <c r="V1416" s="1"/>
      <c r="W1416" s="68">
        <v>2</v>
      </c>
      <c r="X1416" s="1"/>
      <c r="Y1416" s="68">
        <v>0</v>
      </c>
      <c r="Z1416" s="1"/>
      <c r="AA1416" s="68">
        <v>0</v>
      </c>
      <c r="AB1416" s="68">
        <v>0</v>
      </c>
      <c r="AG1416" t="str">
        <f t="shared" si="280"/>
        <v>Hardwick</v>
      </c>
      <c r="AH1416" t="s">
        <v>1846</v>
      </c>
      <c r="AI1416">
        <v>1</v>
      </c>
      <c r="AJ1416" s="7"/>
      <c r="AK1416" s="130">
        <v>50</v>
      </c>
      <c r="AL1416" s="131">
        <v>5</v>
      </c>
      <c r="AM1416" s="131">
        <v>25</v>
      </c>
      <c r="AN1416" s="133">
        <v>31825</v>
      </c>
      <c r="AO1416">
        <f t="shared" si="283"/>
        <v>50005</v>
      </c>
      <c r="AP1416" s="129" t="s">
        <v>1579</v>
      </c>
    </row>
    <row r="1417" spans="1:42" hidden="1" outlineLevel="1" x14ac:dyDescent="0.2">
      <c r="A1417" t="s">
        <v>2956</v>
      </c>
      <c r="B1417" s="10" t="s">
        <v>1180</v>
      </c>
      <c r="C1417" s="1">
        <f t="shared" si="279"/>
        <v>3909</v>
      </c>
      <c r="D1417" s="7">
        <f t="shared" si="272"/>
        <v>1</v>
      </c>
      <c r="E1417" s="7">
        <f t="shared" si="273"/>
        <v>2</v>
      </c>
      <c r="F1417" s="7">
        <f t="shared" si="274"/>
        <v>3</v>
      </c>
      <c r="G1417" s="1">
        <f t="shared" si="281"/>
        <v>816</v>
      </c>
      <c r="H1417" s="2">
        <f t="shared" si="282"/>
        <v>0.20874904067536454</v>
      </c>
      <c r="I1417" s="8"/>
      <c r="J1417" s="2">
        <f t="shared" si="275"/>
        <v>0.53875671527244817</v>
      </c>
      <c r="K1417" s="2">
        <f t="shared" si="276"/>
        <v>0.33000767459708363</v>
      </c>
      <c r="L1417" s="2">
        <f t="shared" si="277"/>
        <v>0.10232796111537477</v>
      </c>
      <c r="M1417" s="2">
        <f t="shared" si="278"/>
        <v>2.890764901509342E-2</v>
      </c>
      <c r="N1417" s="68">
        <v>2106</v>
      </c>
      <c r="O1417" s="68">
        <v>1290</v>
      </c>
      <c r="P1417" s="68">
        <v>400</v>
      </c>
      <c r="Q1417" s="68">
        <v>72</v>
      </c>
      <c r="R1417" s="68">
        <v>11</v>
      </c>
      <c r="S1417" s="68">
        <v>6</v>
      </c>
      <c r="T1417" s="68">
        <v>3</v>
      </c>
      <c r="U1417" s="1"/>
      <c r="V1417" s="1"/>
      <c r="W1417" s="68">
        <v>16</v>
      </c>
      <c r="X1417" s="1"/>
      <c r="Y1417" s="68">
        <v>2</v>
      </c>
      <c r="Z1417" s="1"/>
      <c r="AA1417" s="68">
        <v>1</v>
      </c>
      <c r="AB1417" s="68">
        <v>2</v>
      </c>
      <c r="AG1417" t="str">
        <f t="shared" si="280"/>
        <v>Hartford</v>
      </c>
      <c r="AH1417" t="s">
        <v>84</v>
      </c>
      <c r="AI1417">
        <v>1</v>
      </c>
      <c r="AJ1417" s="7"/>
      <c r="AK1417" s="130">
        <v>50</v>
      </c>
      <c r="AL1417" s="131">
        <v>27</v>
      </c>
      <c r="AM1417" s="131">
        <v>40</v>
      </c>
      <c r="AN1417" s="133">
        <v>32275</v>
      </c>
      <c r="AO1417">
        <f t="shared" si="283"/>
        <v>50027</v>
      </c>
      <c r="AP1417" s="129" t="s">
        <v>1579</v>
      </c>
    </row>
    <row r="1418" spans="1:42" hidden="1" outlineLevel="1" x14ac:dyDescent="0.2">
      <c r="A1418" t="s">
        <v>1395</v>
      </c>
      <c r="B1418" s="10" t="s">
        <v>1180</v>
      </c>
      <c r="C1418" s="1">
        <f t="shared" si="279"/>
        <v>1487</v>
      </c>
      <c r="D1418" s="7">
        <f t="shared" si="272"/>
        <v>1</v>
      </c>
      <c r="E1418" s="7">
        <f t="shared" si="273"/>
        <v>2</v>
      </c>
      <c r="F1418" s="7">
        <f t="shared" si="274"/>
        <v>3</v>
      </c>
      <c r="G1418" s="1">
        <f t="shared" si="281"/>
        <v>259</v>
      </c>
      <c r="H1418" s="2">
        <f t="shared" si="282"/>
        <v>0.17417619367854742</v>
      </c>
      <c r="I1418" s="8"/>
      <c r="J1418" s="2">
        <f t="shared" si="275"/>
        <v>0.49764626765299258</v>
      </c>
      <c r="K1418" s="2">
        <f t="shared" si="276"/>
        <v>0.32347007397444522</v>
      </c>
      <c r="L1418" s="2">
        <f t="shared" si="277"/>
        <v>0.15198386012104909</v>
      </c>
      <c r="M1418" s="2">
        <f t="shared" si="278"/>
        <v>2.6899798251513118E-2</v>
      </c>
      <c r="N1418" s="68">
        <v>740</v>
      </c>
      <c r="O1418" s="68">
        <v>481</v>
      </c>
      <c r="P1418" s="68">
        <v>226</v>
      </c>
      <c r="Q1418" s="68">
        <v>27</v>
      </c>
      <c r="R1418" s="68">
        <v>3</v>
      </c>
      <c r="S1418" s="68">
        <v>5</v>
      </c>
      <c r="T1418" s="68">
        <v>1</v>
      </c>
      <c r="U1418" s="1"/>
      <c r="V1418" s="1"/>
      <c r="W1418" s="68">
        <v>2</v>
      </c>
      <c r="X1418" s="1"/>
      <c r="Y1418" s="68">
        <v>1</v>
      </c>
      <c r="Z1418" s="1"/>
      <c r="AA1418" s="68">
        <v>0</v>
      </c>
      <c r="AB1418" s="68">
        <v>1</v>
      </c>
      <c r="AG1418" t="str">
        <f t="shared" si="280"/>
        <v>Hartland</v>
      </c>
      <c r="AH1418" t="s">
        <v>84</v>
      </c>
      <c r="AI1418">
        <v>1</v>
      </c>
      <c r="AJ1418" s="7"/>
      <c r="AK1418" s="130">
        <v>50</v>
      </c>
      <c r="AL1418" s="131">
        <v>27</v>
      </c>
      <c r="AM1418" s="131">
        <v>45</v>
      </c>
      <c r="AN1418" s="133">
        <v>32425</v>
      </c>
      <c r="AO1418">
        <f t="shared" si="283"/>
        <v>50027</v>
      </c>
      <c r="AP1418" s="129" t="s">
        <v>1579</v>
      </c>
    </row>
    <row r="1419" spans="1:42" hidden="1" outlineLevel="1" x14ac:dyDescent="0.2">
      <c r="A1419" t="s">
        <v>1396</v>
      </c>
      <c r="B1419" s="10" t="s">
        <v>1180</v>
      </c>
      <c r="C1419" s="1">
        <f t="shared" si="279"/>
        <v>1134</v>
      </c>
      <c r="D1419" s="7">
        <f t="shared" si="272"/>
        <v>1</v>
      </c>
      <c r="E1419" s="7">
        <f t="shared" si="273"/>
        <v>2</v>
      </c>
      <c r="F1419" s="7">
        <f t="shared" si="274"/>
        <v>3</v>
      </c>
      <c r="G1419" s="1">
        <f t="shared" si="281"/>
        <v>280</v>
      </c>
      <c r="H1419" s="2">
        <f t="shared" si="282"/>
        <v>0.24691358024691357</v>
      </c>
      <c r="I1419" s="8"/>
      <c r="J1419" s="2">
        <f t="shared" si="275"/>
        <v>0.53527336860670194</v>
      </c>
      <c r="K1419" s="2">
        <f t="shared" si="276"/>
        <v>0.28835978835978837</v>
      </c>
      <c r="L1419" s="2">
        <f t="shared" si="277"/>
        <v>0.16754850088183421</v>
      </c>
      <c r="M1419" s="2">
        <f t="shared" si="278"/>
        <v>8.8183421516754845E-3</v>
      </c>
      <c r="N1419" s="68">
        <v>607</v>
      </c>
      <c r="O1419" s="68">
        <v>327</v>
      </c>
      <c r="P1419" s="68">
        <v>190</v>
      </c>
      <c r="Q1419" s="68">
        <v>8</v>
      </c>
      <c r="R1419" s="68">
        <v>1</v>
      </c>
      <c r="S1419" s="68">
        <v>0</v>
      </c>
      <c r="T1419" s="68">
        <v>0</v>
      </c>
      <c r="U1419" s="1"/>
      <c r="V1419" s="1"/>
      <c r="W1419" s="68">
        <v>1</v>
      </c>
      <c r="X1419" s="1"/>
      <c r="Y1419" s="68">
        <v>0</v>
      </c>
      <c r="Z1419" s="1"/>
      <c r="AA1419" s="68">
        <v>0</v>
      </c>
      <c r="AB1419" s="68">
        <v>0</v>
      </c>
      <c r="AG1419" t="str">
        <f t="shared" si="280"/>
        <v>Highgate</v>
      </c>
      <c r="AH1419" t="s">
        <v>2231</v>
      </c>
      <c r="AI1419">
        <v>1</v>
      </c>
      <c r="AJ1419" s="7"/>
      <c r="AK1419" s="130">
        <v>50</v>
      </c>
      <c r="AL1419" s="131">
        <v>11</v>
      </c>
      <c r="AM1419" s="131">
        <v>50</v>
      </c>
      <c r="AN1419" s="133">
        <v>33025</v>
      </c>
      <c r="AO1419">
        <f t="shared" si="283"/>
        <v>50011</v>
      </c>
      <c r="AP1419" s="129" t="s">
        <v>1579</v>
      </c>
    </row>
    <row r="1420" spans="1:42" hidden="1" outlineLevel="1" x14ac:dyDescent="0.2">
      <c r="A1420" t="s">
        <v>1397</v>
      </c>
      <c r="B1420" s="10" t="s">
        <v>1180</v>
      </c>
      <c r="C1420" s="1">
        <f t="shared" si="279"/>
        <v>1893</v>
      </c>
      <c r="D1420" s="7">
        <f t="shared" si="272"/>
        <v>1</v>
      </c>
      <c r="E1420" s="7">
        <f t="shared" si="273"/>
        <v>2</v>
      </c>
      <c r="F1420" s="7">
        <f t="shared" si="274"/>
        <v>3</v>
      </c>
      <c r="G1420" s="1">
        <f t="shared" si="281"/>
        <v>592</v>
      </c>
      <c r="H1420" s="2">
        <f t="shared" si="282"/>
        <v>0.31273111463285791</v>
      </c>
      <c r="I1420" s="8"/>
      <c r="J1420" s="2">
        <f t="shared" si="275"/>
        <v>0.57686212361331224</v>
      </c>
      <c r="K1420" s="2">
        <f t="shared" si="276"/>
        <v>0.26413100898045433</v>
      </c>
      <c r="L1420" s="2">
        <f t="shared" si="277"/>
        <v>0.12678288431061807</v>
      </c>
      <c r="M1420" s="2">
        <f t="shared" si="278"/>
        <v>3.2223983095615361E-2</v>
      </c>
      <c r="N1420" s="68">
        <v>1092</v>
      </c>
      <c r="O1420" s="68">
        <v>500</v>
      </c>
      <c r="P1420" s="68">
        <v>240</v>
      </c>
      <c r="Q1420" s="68">
        <v>37</v>
      </c>
      <c r="R1420" s="68">
        <v>7</v>
      </c>
      <c r="S1420" s="68">
        <v>3</v>
      </c>
      <c r="T1420" s="68">
        <v>7</v>
      </c>
      <c r="U1420" s="1"/>
      <c r="V1420" s="1"/>
      <c r="W1420" s="68">
        <v>1</v>
      </c>
      <c r="X1420" s="1"/>
      <c r="Y1420" s="68">
        <v>2</v>
      </c>
      <c r="Z1420" s="1"/>
      <c r="AA1420" s="68">
        <v>3</v>
      </c>
      <c r="AB1420" s="68">
        <v>1</v>
      </c>
      <c r="AG1420" t="str">
        <f t="shared" si="280"/>
        <v>Hinesburg</v>
      </c>
      <c r="AH1420" t="s">
        <v>1259</v>
      </c>
      <c r="AI1420">
        <v>1</v>
      </c>
      <c r="AJ1420" s="7"/>
      <c r="AK1420" s="130">
        <v>50</v>
      </c>
      <c r="AL1420" s="131">
        <v>7</v>
      </c>
      <c r="AM1420" s="131">
        <v>35</v>
      </c>
      <c r="AN1420" s="133">
        <v>33475</v>
      </c>
      <c r="AO1420">
        <f t="shared" si="283"/>
        <v>50007</v>
      </c>
      <c r="AP1420" s="129" t="s">
        <v>1579</v>
      </c>
    </row>
    <row r="1421" spans="1:42" hidden="1" outlineLevel="1" x14ac:dyDescent="0.2">
      <c r="A1421" t="s">
        <v>439</v>
      </c>
      <c r="B1421" s="10" t="s">
        <v>1180</v>
      </c>
      <c r="C1421" s="1">
        <f t="shared" si="279"/>
        <v>229</v>
      </c>
      <c r="D1421" s="7">
        <f t="shared" si="272"/>
        <v>1</v>
      </c>
      <c r="E1421" s="7">
        <f t="shared" si="273"/>
        <v>2</v>
      </c>
      <c r="F1421" s="7">
        <f t="shared" si="274"/>
        <v>3</v>
      </c>
      <c r="G1421" s="1">
        <f t="shared" si="281"/>
        <v>40</v>
      </c>
      <c r="H1421" s="2">
        <f t="shared" si="282"/>
        <v>0.17467248908296942</v>
      </c>
      <c r="I1421" s="8"/>
      <c r="J1421" s="2">
        <f t="shared" si="275"/>
        <v>0.49344978165938863</v>
      </c>
      <c r="K1421" s="2">
        <f t="shared" si="276"/>
        <v>0.31877729257641924</v>
      </c>
      <c r="L1421" s="2">
        <f t="shared" si="277"/>
        <v>0.17467248908296942</v>
      </c>
      <c r="M1421" s="2">
        <f t="shared" si="278"/>
        <v>1.3100436681222766E-2</v>
      </c>
      <c r="N1421" s="68">
        <v>113</v>
      </c>
      <c r="O1421" s="68">
        <v>73</v>
      </c>
      <c r="P1421" s="68">
        <v>40</v>
      </c>
      <c r="Q1421" s="68">
        <v>2</v>
      </c>
      <c r="R1421" s="68">
        <v>0</v>
      </c>
      <c r="S1421" s="68">
        <v>0</v>
      </c>
      <c r="T1421" s="68">
        <v>1</v>
      </c>
      <c r="U1421" s="1"/>
      <c r="V1421" s="1"/>
      <c r="W1421" s="68">
        <v>0</v>
      </c>
      <c r="X1421" s="1"/>
      <c r="Y1421" s="68">
        <v>0</v>
      </c>
      <c r="Z1421" s="1"/>
      <c r="AA1421" s="68">
        <v>0</v>
      </c>
      <c r="AB1421" s="68">
        <v>0</v>
      </c>
      <c r="AG1421" t="str">
        <f t="shared" si="280"/>
        <v>Holland</v>
      </c>
      <c r="AH1421" t="s">
        <v>1594</v>
      </c>
      <c r="AI1421">
        <v>1</v>
      </c>
      <c r="AJ1421" s="7"/>
      <c r="AK1421" s="130">
        <v>50</v>
      </c>
      <c r="AL1421" s="131">
        <v>19</v>
      </c>
      <c r="AM1421" s="131">
        <v>50</v>
      </c>
      <c r="AN1421" s="133">
        <v>33775</v>
      </c>
      <c r="AO1421">
        <f t="shared" si="283"/>
        <v>50019</v>
      </c>
      <c r="AP1421" s="129" t="s">
        <v>1579</v>
      </c>
    </row>
    <row r="1422" spans="1:42" hidden="1" outlineLevel="1" x14ac:dyDescent="0.2">
      <c r="A1422" t="s">
        <v>577</v>
      </c>
      <c r="B1422" s="10" t="s">
        <v>1180</v>
      </c>
      <c r="C1422" s="1">
        <f t="shared" si="279"/>
        <v>267</v>
      </c>
      <c r="D1422" s="7">
        <f t="shared" si="272"/>
        <v>1</v>
      </c>
      <c r="E1422" s="7">
        <f t="shared" si="273"/>
        <v>2</v>
      </c>
      <c r="F1422" s="7">
        <f t="shared" si="274"/>
        <v>3</v>
      </c>
      <c r="G1422" s="1">
        <f t="shared" si="281"/>
        <v>11</v>
      </c>
      <c r="H1422" s="2">
        <f t="shared" si="282"/>
        <v>4.1198501872659173E-2</v>
      </c>
      <c r="I1422" s="8"/>
      <c r="J1422" s="2">
        <f t="shared" si="275"/>
        <v>0.43071161048689138</v>
      </c>
      <c r="K1422" s="2">
        <f t="shared" si="276"/>
        <v>0.38951310861423222</v>
      </c>
      <c r="L1422" s="2">
        <f t="shared" si="277"/>
        <v>0.15355805243445692</v>
      </c>
      <c r="M1422" s="2">
        <f t="shared" si="278"/>
        <v>2.621722846441954E-2</v>
      </c>
      <c r="N1422" s="68">
        <v>115</v>
      </c>
      <c r="O1422" s="68">
        <v>104</v>
      </c>
      <c r="P1422" s="68">
        <v>41</v>
      </c>
      <c r="Q1422" s="68">
        <v>6</v>
      </c>
      <c r="R1422" s="68">
        <v>0</v>
      </c>
      <c r="S1422" s="68">
        <v>0</v>
      </c>
      <c r="T1422" s="68">
        <v>0</v>
      </c>
      <c r="U1422" s="1"/>
      <c r="V1422" s="1"/>
      <c r="W1422" s="68">
        <v>0</v>
      </c>
      <c r="X1422" s="1"/>
      <c r="Y1422" s="68">
        <v>0</v>
      </c>
      <c r="Z1422" s="1"/>
      <c r="AA1422" s="68">
        <v>0</v>
      </c>
      <c r="AB1422" s="68">
        <v>1</v>
      </c>
      <c r="AG1422" t="str">
        <f t="shared" si="280"/>
        <v>Hubbardton</v>
      </c>
      <c r="AH1422" t="s">
        <v>1353</v>
      </c>
      <c r="AI1422">
        <v>1</v>
      </c>
      <c r="AJ1422" s="7"/>
      <c r="AK1422" s="130">
        <v>50</v>
      </c>
      <c r="AL1422" s="131">
        <v>21</v>
      </c>
      <c r="AM1422" s="131">
        <v>40</v>
      </c>
      <c r="AN1422" s="133">
        <v>34450</v>
      </c>
      <c r="AO1422">
        <f t="shared" si="283"/>
        <v>50021</v>
      </c>
      <c r="AP1422" s="129" t="s">
        <v>1579</v>
      </c>
    </row>
    <row r="1423" spans="1:42" hidden="1" outlineLevel="1" x14ac:dyDescent="0.2">
      <c r="A1423" t="s">
        <v>578</v>
      </c>
      <c r="B1423" s="10" t="s">
        <v>1180</v>
      </c>
      <c r="C1423" s="1">
        <f t="shared" si="279"/>
        <v>770</v>
      </c>
      <c r="D1423" s="7">
        <f t="shared" si="272"/>
        <v>1</v>
      </c>
      <c r="E1423" s="7">
        <f t="shared" si="273"/>
        <v>2</v>
      </c>
      <c r="F1423" s="7">
        <f t="shared" si="274"/>
        <v>3</v>
      </c>
      <c r="G1423" s="1">
        <f t="shared" si="281"/>
        <v>275</v>
      </c>
      <c r="H1423" s="2">
        <f t="shared" si="282"/>
        <v>0.35714285714285715</v>
      </c>
      <c r="I1423" s="8"/>
      <c r="J1423" s="2">
        <f t="shared" si="275"/>
        <v>0.58441558441558439</v>
      </c>
      <c r="K1423" s="2">
        <f t="shared" si="276"/>
        <v>0.22727272727272727</v>
      </c>
      <c r="L1423" s="2">
        <f t="shared" si="277"/>
        <v>0.13116883116883116</v>
      </c>
      <c r="M1423" s="2">
        <f t="shared" si="278"/>
        <v>5.714285714285719E-2</v>
      </c>
      <c r="N1423" s="68">
        <v>450</v>
      </c>
      <c r="O1423" s="68">
        <v>175</v>
      </c>
      <c r="P1423" s="68">
        <v>101</v>
      </c>
      <c r="Q1423" s="68">
        <v>30</v>
      </c>
      <c r="R1423" s="68">
        <v>6</v>
      </c>
      <c r="S1423" s="68">
        <v>0</v>
      </c>
      <c r="T1423" s="68">
        <v>7</v>
      </c>
      <c r="U1423" s="1"/>
      <c r="V1423" s="1"/>
      <c r="W1423" s="68">
        <v>0</v>
      </c>
      <c r="X1423" s="1"/>
      <c r="Y1423" s="68">
        <v>0</v>
      </c>
      <c r="Z1423" s="1"/>
      <c r="AA1423" s="68">
        <v>0</v>
      </c>
      <c r="AB1423" s="68">
        <v>1</v>
      </c>
      <c r="AG1423" t="str">
        <f t="shared" si="280"/>
        <v>Huntington</v>
      </c>
      <c r="AH1423" t="s">
        <v>1259</v>
      </c>
      <c r="AI1423">
        <v>1</v>
      </c>
      <c r="AJ1423" s="7"/>
      <c r="AK1423" s="130">
        <v>50</v>
      </c>
      <c r="AL1423" s="131">
        <v>7</v>
      </c>
      <c r="AM1423" s="131">
        <v>40</v>
      </c>
      <c r="AN1423" s="133">
        <v>34600</v>
      </c>
      <c r="AO1423">
        <f t="shared" si="283"/>
        <v>50007</v>
      </c>
      <c r="AP1423" s="129" t="s">
        <v>1579</v>
      </c>
    </row>
    <row r="1424" spans="1:42" hidden="1" outlineLevel="1" x14ac:dyDescent="0.2">
      <c r="A1424" t="s">
        <v>579</v>
      </c>
      <c r="B1424" s="10" t="s">
        <v>1180</v>
      </c>
      <c r="C1424" s="1">
        <f t="shared" si="279"/>
        <v>1152</v>
      </c>
      <c r="D1424" s="7">
        <f t="shared" si="272"/>
        <v>1</v>
      </c>
      <c r="E1424" s="7">
        <f t="shared" si="273"/>
        <v>2</v>
      </c>
      <c r="F1424" s="7">
        <f t="shared" si="274"/>
        <v>3</v>
      </c>
      <c r="G1424" s="1">
        <f t="shared" si="281"/>
        <v>313</v>
      </c>
      <c r="H1424" s="2">
        <f t="shared" si="282"/>
        <v>0.2717013888888889</v>
      </c>
      <c r="I1424" s="8"/>
      <c r="J1424" s="2">
        <f t="shared" si="275"/>
        <v>0.5546875</v>
      </c>
      <c r="K1424" s="2">
        <f t="shared" si="276"/>
        <v>0.2829861111111111</v>
      </c>
      <c r="L1424" s="2">
        <f t="shared" si="277"/>
        <v>0.1423611111111111</v>
      </c>
      <c r="M1424" s="2">
        <f t="shared" si="278"/>
        <v>1.996527777777779E-2</v>
      </c>
      <c r="N1424" s="68">
        <v>639</v>
      </c>
      <c r="O1424" s="68">
        <v>326</v>
      </c>
      <c r="P1424" s="68">
        <v>164</v>
      </c>
      <c r="Q1424" s="68">
        <v>12</v>
      </c>
      <c r="R1424" s="68">
        <v>2</v>
      </c>
      <c r="S1424" s="68">
        <v>2</v>
      </c>
      <c r="T1424" s="68">
        <v>3</v>
      </c>
      <c r="U1424" s="1"/>
      <c r="V1424" s="1"/>
      <c r="W1424" s="68">
        <v>2</v>
      </c>
      <c r="X1424" s="1"/>
      <c r="Y1424" s="68">
        <v>0</v>
      </c>
      <c r="Z1424" s="1"/>
      <c r="AA1424" s="68">
        <v>0</v>
      </c>
      <c r="AB1424" s="68">
        <v>2</v>
      </c>
      <c r="AG1424" t="str">
        <f t="shared" si="280"/>
        <v>Hyde Park</v>
      </c>
      <c r="AH1424" t="s">
        <v>1244</v>
      </c>
      <c r="AI1424">
        <v>1</v>
      </c>
      <c r="AJ1424" s="7"/>
      <c r="AK1424" s="130">
        <v>50</v>
      </c>
      <c r="AL1424" s="131">
        <v>15</v>
      </c>
      <c r="AM1424" s="131">
        <v>25</v>
      </c>
      <c r="AN1424" s="133">
        <v>35050</v>
      </c>
      <c r="AO1424">
        <f t="shared" si="283"/>
        <v>50015</v>
      </c>
      <c r="AP1424" s="129" t="s">
        <v>1579</v>
      </c>
    </row>
    <row r="1425" spans="1:42" hidden="1" outlineLevel="1" x14ac:dyDescent="0.2">
      <c r="A1425" t="s">
        <v>1401</v>
      </c>
      <c r="B1425" s="10" t="s">
        <v>1180</v>
      </c>
      <c r="C1425" s="1">
        <f t="shared" si="279"/>
        <v>187</v>
      </c>
      <c r="D1425" s="7">
        <f t="shared" si="272"/>
        <v>2</v>
      </c>
      <c r="E1425" s="7">
        <f t="shared" si="273"/>
        <v>1</v>
      </c>
      <c r="F1425" s="7">
        <f t="shared" si="274"/>
        <v>3</v>
      </c>
      <c r="G1425" s="1">
        <f t="shared" si="281"/>
        <v>8</v>
      </c>
      <c r="H1425" s="2">
        <f t="shared" si="282"/>
        <v>4.2780748663101602E-2</v>
      </c>
      <c r="I1425" s="8"/>
      <c r="J1425" s="2">
        <f t="shared" si="275"/>
        <v>0.40641711229946526</v>
      </c>
      <c r="K1425" s="2">
        <f t="shared" si="276"/>
        <v>0.44919786096256686</v>
      </c>
      <c r="L1425" s="2">
        <f t="shared" si="277"/>
        <v>0.13368983957219252</v>
      </c>
      <c r="M1425" s="2">
        <f t="shared" si="278"/>
        <v>1.0695187165775305E-2</v>
      </c>
      <c r="N1425" s="68">
        <v>76</v>
      </c>
      <c r="O1425" s="68">
        <v>84</v>
      </c>
      <c r="P1425" s="68">
        <v>25</v>
      </c>
      <c r="Q1425" s="68">
        <v>1</v>
      </c>
      <c r="R1425" s="68">
        <v>0</v>
      </c>
      <c r="S1425" s="68">
        <v>0</v>
      </c>
      <c r="T1425" s="68">
        <v>0</v>
      </c>
      <c r="U1425" s="1"/>
      <c r="V1425" s="1"/>
      <c r="W1425" s="68">
        <v>0</v>
      </c>
      <c r="X1425" s="1"/>
      <c r="Y1425" s="68">
        <v>1</v>
      </c>
      <c r="Z1425" s="1"/>
      <c r="AA1425" s="68">
        <v>0</v>
      </c>
      <c r="AB1425" s="68">
        <v>0</v>
      </c>
      <c r="AG1425" t="str">
        <f t="shared" si="280"/>
        <v>Ira</v>
      </c>
      <c r="AH1425" t="s">
        <v>1353</v>
      </c>
      <c r="AI1425">
        <v>1</v>
      </c>
      <c r="AJ1425" s="7"/>
      <c r="AK1425" s="130">
        <v>50</v>
      </c>
      <c r="AL1425" s="131">
        <v>21</v>
      </c>
      <c r="AM1425" s="131">
        <v>45</v>
      </c>
      <c r="AN1425" s="133">
        <v>35425</v>
      </c>
      <c r="AO1425">
        <f t="shared" si="283"/>
        <v>50021</v>
      </c>
      <c r="AP1425" s="129" t="s">
        <v>1579</v>
      </c>
    </row>
    <row r="1426" spans="1:42" hidden="1" outlineLevel="1" x14ac:dyDescent="0.2">
      <c r="A1426" t="s">
        <v>1402</v>
      </c>
      <c r="B1426" s="10" t="s">
        <v>1180</v>
      </c>
      <c r="C1426" s="1">
        <f t="shared" si="279"/>
        <v>414</v>
      </c>
      <c r="D1426" s="7">
        <f t="shared" si="272"/>
        <v>1</v>
      </c>
      <c r="E1426" s="7">
        <f t="shared" si="273"/>
        <v>2</v>
      </c>
      <c r="F1426" s="7">
        <f t="shared" si="274"/>
        <v>3</v>
      </c>
      <c r="G1426" s="1">
        <f t="shared" si="281"/>
        <v>101</v>
      </c>
      <c r="H1426" s="2">
        <f t="shared" si="282"/>
        <v>0.24396135265700483</v>
      </c>
      <c r="I1426" s="8"/>
      <c r="J1426" s="2">
        <f t="shared" si="275"/>
        <v>0.53140096618357491</v>
      </c>
      <c r="K1426" s="2">
        <f t="shared" si="276"/>
        <v>0.28743961352657005</v>
      </c>
      <c r="L1426" s="2">
        <f t="shared" si="277"/>
        <v>0.16666666666666666</v>
      </c>
      <c r="M1426" s="2">
        <f t="shared" si="278"/>
        <v>1.4492753623188387E-2</v>
      </c>
      <c r="N1426" s="68">
        <v>220</v>
      </c>
      <c r="O1426" s="68">
        <v>119</v>
      </c>
      <c r="P1426" s="68">
        <v>69</v>
      </c>
      <c r="Q1426" s="68">
        <v>5</v>
      </c>
      <c r="R1426" s="68">
        <v>0</v>
      </c>
      <c r="S1426" s="68">
        <v>1</v>
      </c>
      <c r="T1426" s="68">
        <v>0</v>
      </c>
      <c r="U1426" s="1"/>
      <c r="V1426" s="1"/>
      <c r="W1426" s="68">
        <v>0</v>
      </c>
      <c r="X1426" s="1"/>
      <c r="Y1426" s="68">
        <v>0</v>
      </c>
      <c r="Z1426" s="1"/>
      <c r="AA1426" s="68">
        <v>0</v>
      </c>
      <c r="AB1426" s="68">
        <v>0</v>
      </c>
      <c r="AG1426" t="str">
        <f t="shared" si="280"/>
        <v>Irasburg</v>
      </c>
      <c r="AH1426" t="s">
        <v>1594</v>
      </c>
      <c r="AI1426">
        <v>1</v>
      </c>
      <c r="AJ1426" s="7"/>
      <c r="AK1426" s="130">
        <v>50</v>
      </c>
      <c r="AL1426" s="131">
        <v>19</v>
      </c>
      <c r="AM1426" s="131">
        <v>55</v>
      </c>
      <c r="AN1426" s="133">
        <v>35575</v>
      </c>
      <c r="AO1426">
        <f t="shared" si="283"/>
        <v>50019</v>
      </c>
      <c r="AP1426" s="129" t="s">
        <v>1579</v>
      </c>
    </row>
    <row r="1427" spans="1:42" hidden="1" outlineLevel="1" x14ac:dyDescent="0.2">
      <c r="A1427" t="s">
        <v>1403</v>
      </c>
      <c r="B1427" s="10" t="s">
        <v>1180</v>
      </c>
      <c r="C1427" s="1">
        <f t="shared" si="279"/>
        <v>256</v>
      </c>
      <c r="D1427" s="7">
        <f t="shared" si="272"/>
        <v>1</v>
      </c>
      <c r="E1427" s="7">
        <f t="shared" si="273"/>
        <v>3</v>
      </c>
      <c r="F1427" s="7">
        <f t="shared" si="274"/>
        <v>2</v>
      </c>
      <c r="G1427" s="1">
        <f t="shared" si="281"/>
        <v>93</v>
      </c>
      <c r="H1427" s="2">
        <f t="shared" si="282"/>
        <v>0.36328125</v>
      </c>
      <c r="I1427" s="8"/>
      <c r="J1427" s="2">
        <f t="shared" si="275"/>
        <v>0.578125</v>
      </c>
      <c r="K1427" s="2">
        <f t="shared" si="276"/>
        <v>0.1953125</v>
      </c>
      <c r="L1427" s="2">
        <f t="shared" si="277"/>
        <v>0.21484375</v>
      </c>
      <c r="M1427" s="2">
        <f t="shared" si="278"/>
        <v>1.171875E-2</v>
      </c>
      <c r="N1427" s="68">
        <v>148</v>
      </c>
      <c r="O1427" s="68">
        <v>50</v>
      </c>
      <c r="P1427" s="68">
        <v>55</v>
      </c>
      <c r="Q1427" s="68">
        <v>1</v>
      </c>
      <c r="R1427" s="68">
        <v>0</v>
      </c>
      <c r="S1427" s="68">
        <v>0</v>
      </c>
      <c r="T1427" s="68">
        <v>1</v>
      </c>
      <c r="U1427" s="1"/>
      <c r="V1427" s="1"/>
      <c r="W1427" s="68">
        <v>0</v>
      </c>
      <c r="X1427" s="1"/>
      <c r="Y1427" s="68">
        <v>0</v>
      </c>
      <c r="Z1427" s="1"/>
      <c r="AA1427" s="68">
        <v>1</v>
      </c>
      <c r="AB1427" s="68">
        <v>0</v>
      </c>
      <c r="AG1427" t="str">
        <f t="shared" si="280"/>
        <v>Isle La Motte</v>
      </c>
      <c r="AH1427" t="s">
        <v>1260</v>
      </c>
      <c r="AI1427">
        <v>1</v>
      </c>
      <c r="AJ1427" s="7"/>
      <c r="AK1427" s="130">
        <v>50</v>
      </c>
      <c r="AL1427" s="131">
        <v>13</v>
      </c>
      <c r="AM1427" s="131">
        <v>15</v>
      </c>
      <c r="AN1427" s="133">
        <v>35875</v>
      </c>
      <c r="AO1427">
        <f t="shared" si="283"/>
        <v>50013</v>
      </c>
      <c r="AP1427" s="129" t="s">
        <v>1579</v>
      </c>
    </row>
    <row r="1428" spans="1:42" hidden="1" outlineLevel="1" x14ac:dyDescent="0.2">
      <c r="A1428" t="s">
        <v>281</v>
      </c>
      <c r="B1428" s="10" t="s">
        <v>1180</v>
      </c>
      <c r="C1428" s="1">
        <f t="shared" si="279"/>
        <v>413</v>
      </c>
      <c r="D1428" s="7">
        <f t="shared" si="272"/>
        <v>1</v>
      </c>
      <c r="E1428" s="7">
        <f t="shared" si="273"/>
        <v>2</v>
      </c>
      <c r="F1428" s="7">
        <f t="shared" si="274"/>
        <v>3</v>
      </c>
      <c r="G1428" s="1">
        <f t="shared" si="281"/>
        <v>81</v>
      </c>
      <c r="H1428" s="2">
        <f t="shared" si="282"/>
        <v>0.19612590799031476</v>
      </c>
      <c r="I1428" s="8"/>
      <c r="J1428" s="2">
        <f t="shared" si="275"/>
        <v>0.50847457627118642</v>
      </c>
      <c r="K1428" s="2">
        <f t="shared" si="276"/>
        <v>0.31234866828087166</v>
      </c>
      <c r="L1428" s="2">
        <f t="shared" si="277"/>
        <v>0.14285714285714285</v>
      </c>
      <c r="M1428" s="2">
        <f t="shared" si="278"/>
        <v>3.6319612590799077E-2</v>
      </c>
      <c r="N1428" s="68">
        <v>210</v>
      </c>
      <c r="O1428" s="68">
        <v>129</v>
      </c>
      <c r="P1428" s="68">
        <v>59</v>
      </c>
      <c r="Q1428" s="68">
        <v>9</v>
      </c>
      <c r="R1428" s="68">
        <v>4</v>
      </c>
      <c r="S1428" s="68">
        <v>0</v>
      </c>
      <c r="T1428" s="68">
        <v>0</v>
      </c>
      <c r="U1428" s="1"/>
      <c r="V1428" s="1"/>
      <c r="W1428" s="68">
        <v>1</v>
      </c>
      <c r="X1428" s="1"/>
      <c r="Y1428" s="68">
        <v>1</v>
      </c>
      <c r="Z1428" s="1"/>
      <c r="AA1428" s="68">
        <v>0</v>
      </c>
      <c r="AB1428" s="68">
        <v>0</v>
      </c>
      <c r="AG1428" t="str">
        <f t="shared" si="280"/>
        <v>Jamaica</v>
      </c>
      <c r="AH1428" t="s">
        <v>50</v>
      </c>
      <c r="AI1428">
        <v>1</v>
      </c>
      <c r="AJ1428" s="7"/>
      <c r="AK1428" s="130">
        <v>50</v>
      </c>
      <c r="AL1428" s="131">
        <v>25</v>
      </c>
      <c r="AM1428" s="131">
        <v>45</v>
      </c>
      <c r="AN1428" s="133">
        <v>36175</v>
      </c>
      <c r="AO1428">
        <f t="shared" si="283"/>
        <v>50025</v>
      </c>
      <c r="AP1428" s="129" t="s">
        <v>1579</v>
      </c>
    </row>
    <row r="1429" spans="1:42" hidden="1" outlineLevel="1" x14ac:dyDescent="0.2">
      <c r="A1429" t="s">
        <v>3194</v>
      </c>
      <c r="B1429" s="10" t="s">
        <v>1180</v>
      </c>
      <c r="C1429" s="1">
        <f t="shared" si="279"/>
        <v>153</v>
      </c>
      <c r="D1429" s="7">
        <f t="shared" si="272"/>
        <v>1</v>
      </c>
      <c r="E1429" s="7">
        <f t="shared" si="273"/>
        <v>2</v>
      </c>
      <c r="F1429" s="7">
        <f t="shared" si="274"/>
        <v>2</v>
      </c>
      <c r="G1429" s="1">
        <f t="shared" si="281"/>
        <v>30</v>
      </c>
      <c r="H1429" s="2">
        <f t="shared" si="282"/>
        <v>0.19607843137254902</v>
      </c>
      <c r="I1429" s="8"/>
      <c r="J1429" s="2">
        <f t="shared" si="275"/>
        <v>0.45751633986928103</v>
      </c>
      <c r="K1429" s="2">
        <f t="shared" si="276"/>
        <v>0.26143790849673204</v>
      </c>
      <c r="L1429" s="2">
        <f t="shared" si="277"/>
        <v>0.26143790849673204</v>
      </c>
      <c r="M1429" s="2">
        <f t="shared" si="278"/>
        <v>1.9607843137254943E-2</v>
      </c>
      <c r="N1429" s="68">
        <v>70</v>
      </c>
      <c r="O1429" s="68">
        <v>40</v>
      </c>
      <c r="P1429" s="68">
        <v>40</v>
      </c>
      <c r="Q1429" s="68">
        <v>2</v>
      </c>
      <c r="R1429" s="68">
        <v>1</v>
      </c>
      <c r="S1429" s="68">
        <v>0</v>
      </c>
      <c r="T1429" s="68">
        <v>0</v>
      </c>
      <c r="U1429" s="1"/>
      <c r="V1429" s="1"/>
      <c r="W1429" s="68">
        <v>0</v>
      </c>
      <c r="X1429" s="1"/>
      <c r="Y1429" s="68">
        <v>0</v>
      </c>
      <c r="Z1429" s="1"/>
      <c r="AA1429" s="68">
        <v>0</v>
      </c>
      <c r="AB1429" s="68">
        <v>0</v>
      </c>
      <c r="AG1429" t="str">
        <f t="shared" si="280"/>
        <v>Jay</v>
      </c>
      <c r="AH1429" t="s">
        <v>1594</v>
      </c>
      <c r="AI1429">
        <v>1</v>
      </c>
      <c r="AJ1429" s="7"/>
      <c r="AK1429" s="130">
        <v>50</v>
      </c>
      <c r="AL1429" s="131">
        <v>19</v>
      </c>
      <c r="AM1429" s="131">
        <v>60</v>
      </c>
      <c r="AN1429" s="133">
        <v>36325</v>
      </c>
      <c r="AO1429">
        <f t="shared" si="283"/>
        <v>50019</v>
      </c>
      <c r="AP1429" s="129" t="s">
        <v>1579</v>
      </c>
    </row>
    <row r="1430" spans="1:42" hidden="1" outlineLevel="1" x14ac:dyDescent="0.2">
      <c r="A1430" t="s">
        <v>1251</v>
      </c>
      <c r="B1430" s="10" t="s">
        <v>1180</v>
      </c>
      <c r="C1430" s="1">
        <f t="shared" si="279"/>
        <v>2441</v>
      </c>
      <c r="D1430" s="7">
        <f t="shared" si="272"/>
        <v>1</v>
      </c>
      <c r="E1430" s="7">
        <f t="shared" si="273"/>
        <v>2</v>
      </c>
      <c r="F1430" s="7">
        <f t="shared" si="274"/>
        <v>3</v>
      </c>
      <c r="G1430" s="1">
        <f t="shared" si="281"/>
        <v>369</v>
      </c>
      <c r="H1430" s="2">
        <f t="shared" si="282"/>
        <v>0.15116755428103237</v>
      </c>
      <c r="I1430" s="8"/>
      <c r="J1430" s="2">
        <f t="shared" si="275"/>
        <v>0.50430151577222448</v>
      </c>
      <c r="K1430" s="2">
        <f t="shared" si="276"/>
        <v>0.35313396149119214</v>
      </c>
      <c r="L1430" s="2">
        <f t="shared" si="277"/>
        <v>0.10856206472757067</v>
      </c>
      <c r="M1430" s="2">
        <f t="shared" si="278"/>
        <v>3.4002458009012707E-2</v>
      </c>
      <c r="N1430" s="68">
        <v>1231</v>
      </c>
      <c r="O1430" s="68">
        <v>862</v>
      </c>
      <c r="P1430" s="68">
        <v>265</v>
      </c>
      <c r="Q1430" s="68">
        <v>49</v>
      </c>
      <c r="R1430" s="68">
        <v>16</v>
      </c>
      <c r="S1430" s="68">
        <v>2</v>
      </c>
      <c r="T1430" s="68">
        <v>5</v>
      </c>
      <c r="U1430" s="1"/>
      <c r="V1430" s="1"/>
      <c r="W1430" s="68">
        <v>7</v>
      </c>
      <c r="X1430" s="1"/>
      <c r="Y1430" s="68">
        <v>0</v>
      </c>
      <c r="Z1430" s="1"/>
      <c r="AA1430" s="68">
        <v>4</v>
      </c>
      <c r="AB1430" s="68">
        <v>0</v>
      </c>
      <c r="AG1430" t="str">
        <f t="shared" si="280"/>
        <v>Jericho</v>
      </c>
      <c r="AH1430" t="s">
        <v>1259</v>
      </c>
      <c r="AI1430">
        <v>1</v>
      </c>
      <c r="AJ1430" s="7"/>
      <c r="AK1430" s="130">
        <v>50</v>
      </c>
      <c r="AL1430" s="131">
        <v>7</v>
      </c>
      <c r="AM1430" s="131">
        <v>45</v>
      </c>
      <c r="AN1430" s="133">
        <v>36700</v>
      </c>
      <c r="AO1430">
        <f t="shared" si="283"/>
        <v>50007</v>
      </c>
      <c r="AP1430" s="129" t="s">
        <v>1579</v>
      </c>
    </row>
    <row r="1431" spans="1:42" hidden="1" outlineLevel="1" x14ac:dyDescent="0.2">
      <c r="A1431" t="s">
        <v>2418</v>
      </c>
      <c r="B1431" s="10" t="s">
        <v>1180</v>
      </c>
      <c r="C1431" s="1">
        <f t="shared" si="279"/>
        <v>1278</v>
      </c>
      <c r="D1431" s="7">
        <f t="shared" si="272"/>
        <v>1</v>
      </c>
      <c r="E1431" s="7">
        <f t="shared" si="273"/>
        <v>2</v>
      </c>
      <c r="F1431" s="7">
        <f t="shared" si="274"/>
        <v>3</v>
      </c>
      <c r="G1431" s="1">
        <f t="shared" si="281"/>
        <v>442</v>
      </c>
      <c r="H1431" s="2">
        <f t="shared" si="282"/>
        <v>0.34585289514866979</v>
      </c>
      <c r="I1431" s="8"/>
      <c r="J1431" s="2">
        <f t="shared" si="275"/>
        <v>0.58685446009389675</v>
      </c>
      <c r="K1431" s="2">
        <f t="shared" si="276"/>
        <v>0.24100156494522693</v>
      </c>
      <c r="L1431" s="2">
        <f t="shared" si="277"/>
        <v>0.12910798122065728</v>
      </c>
      <c r="M1431" s="2">
        <f t="shared" si="278"/>
        <v>4.3035993740219047E-2</v>
      </c>
      <c r="N1431" s="68">
        <v>750</v>
      </c>
      <c r="O1431" s="68">
        <v>308</v>
      </c>
      <c r="P1431" s="68">
        <v>165</v>
      </c>
      <c r="Q1431" s="68">
        <v>31</v>
      </c>
      <c r="R1431" s="68">
        <v>1</v>
      </c>
      <c r="S1431" s="68">
        <v>2</v>
      </c>
      <c r="T1431" s="68">
        <v>5</v>
      </c>
      <c r="U1431" s="1"/>
      <c r="V1431" s="1"/>
      <c r="W1431" s="68">
        <v>5</v>
      </c>
      <c r="X1431" s="1"/>
      <c r="Y1431" s="68">
        <v>3</v>
      </c>
      <c r="Z1431" s="1"/>
      <c r="AA1431" s="68">
        <v>6</v>
      </c>
      <c r="AB1431" s="68">
        <v>2</v>
      </c>
      <c r="AG1431" t="str">
        <f t="shared" si="280"/>
        <v>Johnson</v>
      </c>
      <c r="AH1431" t="s">
        <v>1244</v>
      </c>
      <c r="AI1431">
        <v>1</v>
      </c>
      <c r="AJ1431" s="7"/>
      <c r="AK1431" s="130">
        <v>50</v>
      </c>
      <c r="AL1431" s="131">
        <v>15</v>
      </c>
      <c r="AM1431" s="131">
        <v>30</v>
      </c>
      <c r="AN1431" s="133">
        <v>37075</v>
      </c>
      <c r="AO1431">
        <f t="shared" si="283"/>
        <v>50015</v>
      </c>
      <c r="AP1431" s="129" t="s">
        <v>1579</v>
      </c>
    </row>
    <row r="1432" spans="1:42" hidden="1" outlineLevel="1" x14ac:dyDescent="0.2">
      <c r="A1432" t="s">
        <v>1580</v>
      </c>
      <c r="B1432" s="10" t="s">
        <v>1180</v>
      </c>
      <c r="C1432" s="1">
        <f t="shared" si="279"/>
        <v>171</v>
      </c>
      <c r="D1432" s="7">
        <f t="shared" ref="D1432:D1495" si="284">RANK(N1432,(N1432:AE1432))</f>
        <v>1</v>
      </c>
      <c r="E1432" s="7">
        <f t="shared" ref="E1432:E1495" si="285">RANK(O1432,(N1432:AE1432))</f>
        <v>2</v>
      </c>
      <c r="F1432" s="7">
        <f t="shared" ref="F1432:F1495" si="286">RANK(P1432,(N1432:AE1432))</f>
        <v>3</v>
      </c>
      <c r="G1432" s="1">
        <f t="shared" si="281"/>
        <v>15</v>
      </c>
      <c r="H1432" s="2">
        <f t="shared" si="282"/>
        <v>8.771929824561403E-2</v>
      </c>
      <c r="I1432" s="8"/>
      <c r="J1432" s="2">
        <f t="shared" si="275"/>
        <v>0.41520467836257308</v>
      </c>
      <c r="K1432" s="2">
        <f t="shared" si="276"/>
        <v>0.32748538011695905</v>
      </c>
      <c r="L1432" s="2">
        <f t="shared" si="277"/>
        <v>0.18128654970760233</v>
      </c>
      <c r="M1432" s="2">
        <f t="shared" si="278"/>
        <v>7.6023391812865493E-2</v>
      </c>
      <c r="N1432" s="68">
        <v>71</v>
      </c>
      <c r="O1432" s="68">
        <v>56</v>
      </c>
      <c r="P1432" s="68">
        <v>31</v>
      </c>
      <c r="Q1432" s="68">
        <v>9</v>
      </c>
      <c r="R1432" s="68">
        <v>1</v>
      </c>
      <c r="S1432" s="68">
        <v>1</v>
      </c>
      <c r="T1432" s="68">
        <v>0</v>
      </c>
      <c r="U1432" s="1"/>
      <c r="V1432" s="1"/>
      <c r="W1432" s="68">
        <v>1</v>
      </c>
      <c r="X1432" s="1"/>
      <c r="Y1432" s="68">
        <v>0</v>
      </c>
      <c r="Z1432" s="1"/>
      <c r="AA1432" s="68">
        <v>0</v>
      </c>
      <c r="AB1432" s="68">
        <v>1</v>
      </c>
      <c r="AG1432" t="str">
        <f t="shared" si="280"/>
        <v>Kirby</v>
      </c>
      <c r="AH1432" t="s">
        <v>1846</v>
      </c>
      <c r="AI1432">
        <v>1</v>
      </c>
      <c r="AJ1432" s="7"/>
      <c r="AK1432" s="130">
        <v>50</v>
      </c>
      <c r="AL1432" s="131">
        <v>5</v>
      </c>
      <c r="AM1432" s="131">
        <v>30</v>
      </c>
      <c r="AN1432" s="133">
        <v>37900</v>
      </c>
      <c r="AO1432">
        <f t="shared" si="283"/>
        <v>50005</v>
      </c>
      <c r="AP1432" s="129" t="s">
        <v>1579</v>
      </c>
    </row>
    <row r="1433" spans="1:42" hidden="1" outlineLevel="1" x14ac:dyDescent="0.2">
      <c r="A1433" t="s">
        <v>1721</v>
      </c>
      <c r="B1433" s="10" t="s">
        <v>1180</v>
      </c>
      <c r="C1433" s="1">
        <f t="shared" si="279"/>
        <v>100</v>
      </c>
      <c r="D1433" s="7">
        <f t="shared" si="284"/>
        <v>1</v>
      </c>
      <c r="E1433" s="7">
        <f t="shared" si="285"/>
        <v>2</v>
      </c>
      <c r="F1433" s="7">
        <f t="shared" si="286"/>
        <v>3</v>
      </c>
      <c r="G1433" s="1">
        <f t="shared" si="281"/>
        <v>23</v>
      </c>
      <c r="H1433" s="2">
        <f t="shared" si="282"/>
        <v>0.23</v>
      </c>
      <c r="I1433" s="8"/>
      <c r="J1433" s="2">
        <f t="shared" si="275"/>
        <v>0.56000000000000005</v>
      </c>
      <c r="K1433" s="2">
        <f t="shared" si="276"/>
        <v>0.33</v>
      </c>
      <c r="L1433" s="2">
        <f t="shared" si="277"/>
        <v>0.08</v>
      </c>
      <c r="M1433" s="2">
        <f t="shared" si="278"/>
        <v>2.999999999999993E-2</v>
      </c>
      <c r="N1433" s="68">
        <v>56</v>
      </c>
      <c r="O1433" s="68">
        <v>33</v>
      </c>
      <c r="P1433" s="68">
        <v>8</v>
      </c>
      <c r="Q1433" s="68">
        <v>3</v>
      </c>
      <c r="R1433" s="68">
        <v>0</v>
      </c>
      <c r="S1433" s="68">
        <v>0</v>
      </c>
      <c r="T1433" s="68">
        <v>0</v>
      </c>
      <c r="U1433" s="1"/>
      <c r="V1433" s="1"/>
      <c r="W1433" s="68">
        <v>0</v>
      </c>
      <c r="X1433" s="1"/>
      <c r="Y1433" s="68">
        <v>0</v>
      </c>
      <c r="Z1433" s="1"/>
      <c r="AA1433" s="68">
        <v>0</v>
      </c>
      <c r="AB1433" s="68">
        <v>0</v>
      </c>
      <c r="AG1433" t="str">
        <f t="shared" si="280"/>
        <v>Landgrove</v>
      </c>
      <c r="AH1433" t="s">
        <v>1126</v>
      </c>
      <c r="AI1433">
        <v>1</v>
      </c>
      <c r="AJ1433" s="7"/>
      <c r="AK1433" s="130">
        <v>50</v>
      </c>
      <c r="AL1433" s="131">
        <v>3</v>
      </c>
      <c r="AM1433" s="131">
        <v>20</v>
      </c>
      <c r="AN1433" s="133">
        <v>39025</v>
      </c>
      <c r="AO1433">
        <f t="shared" si="283"/>
        <v>50003</v>
      </c>
      <c r="AP1433" s="129" t="s">
        <v>1579</v>
      </c>
    </row>
    <row r="1434" spans="1:42" hidden="1" outlineLevel="1" x14ac:dyDescent="0.2">
      <c r="A1434" t="s">
        <v>854</v>
      </c>
      <c r="B1434" s="10" t="s">
        <v>1180</v>
      </c>
      <c r="C1434" s="1">
        <f t="shared" si="279"/>
        <v>402</v>
      </c>
      <c r="D1434" s="7">
        <f t="shared" si="284"/>
        <v>1</v>
      </c>
      <c r="E1434" s="7">
        <f t="shared" si="285"/>
        <v>2</v>
      </c>
      <c r="F1434" s="7">
        <f t="shared" si="286"/>
        <v>3</v>
      </c>
      <c r="G1434" s="1">
        <f t="shared" si="281"/>
        <v>47</v>
      </c>
      <c r="H1434" s="2">
        <f t="shared" si="282"/>
        <v>0.11691542288557213</v>
      </c>
      <c r="I1434" s="8"/>
      <c r="J1434" s="2">
        <f t="shared" si="275"/>
        <v>0.48009950248756217</v>
      </c>
      <c r="K1434" s="2">
        <f t="shared" si="276"/>
        <v>0.36318407960199006</v>
      </c>
      <c r="L1434" s="2">
        <f t="shared" si="277"/>
        <v>0.14925373134328357</v>
      </c>
      <c r="M1434" s="2">
        <f t="shared" si="278"/>
        <v>7.4626865671642006E-3</v>
      </c>
      <c r="N1434" s="68">
        <v>193</v>
      </c>
      <c r="O1434" s="68">
        <v>146</v>
      </c>
      <c r="P1434" s="68">
        <v>60</v>
      </c>
      <c r="Q1434" s="68">
        <v>2</v>
      </c>
      <c r="R1434" s="68">
        <v>1</v>
      </c>
      <c r="S1434" s="68">
        <v>0</v>
      </c>
      <c r="T1434" s="68">
        <v>0</v>
      </c>
      <c r="U1434" s="1"/>
      <c r="V1434" s="1"/>
      <c r="W1434" s="68">
        <v>0</v>
      </c>
      <c r="X1434" s="1"/>
      <c r="Y1434" s="68">
        <v>0</v>
      </c>
      <c r="Z1434" s="1"/>
      <c r="AA1434" s="68">
        <v>0</v>
      </c>
      <c r="AB1434" s="68">
        <v>0</v>
      </c>
      <c r="AG1434" t="str">
        <f t="shared" si="280"/>
        <v>Leicester</v>
      </c>
      <c r="AH1434" t="s">
        <v>1125</v>
      </c>
      <c r="AI1434">
        <v>1</v>
      </c>
      <c r="AJ1434" s="7"/>
      <c r="AK1434" s="130">
        <v>50</v>
      </c>
      <c r="AL1434" s="131">
        <v>1</v>
      </c>
      <c r="AM1434" s="131">
        <v>45</v>
      </c>
      <c r="AN1434" s="133">
        <v>39325</v>
      </c>
      <c r="AO1434">
        <f t="shared" si="283"/>
        <v>50001</v>
      </c>
      <c r="AP1434" s="129" t="s">
        <v>1579</v>
      </c>
    </row>
    <row r="1435" spans="1:42" hidden="1" outlineLevel="1" x14ac:dyDescent="0.2">
      <c r="A1435" t="s">
        <v>914</v>
      </c>
      <c r="B1435" s="10" t="s">
        <v>1180</v>
      </c>
      <c r="C1435" s="1">
        <f t="shared" si="279"/>
        <v>61</v>
      </c>
      <c r="D1435" s="7">
        <f t="shared" si="284"/>
        <v>2</v>
      </c>
      <c r="E1435" s="7">
        <f t="shared" si="285"/>
        <v>1</v>
      </c>
      <c r="F1435" s="7">
        <f t="shared" si="286"/>
        <v>3</v>
      </c>
      <c r="G1435" s="1">
        <f t="shared" si="281"/>
        <v>9</v>
      </c>
      <c r="H1435" s="2">
        <f t="shared" si="282"/>
        <v>0.14754098360655737</v>
      </c>
      <c r="I1435" s="8"/>
      <c r="J1435" s="2">
        <f t="shared" si="275"/>
        <v>0.29508196721311475</v>
      </c>
      <c r="K1435" s="2">
        <f t="shared" si="276"/>
        <v>0.44262295081967212</v>
      </c>
      <c r="L1435" s="2">
        <f t="shared" si="277"/>
        <v>0.26229508196721313</v>
      </c>
      <c r="M1435" s="2">
        <f t="shared" si="278"/>
        <v>0</v>
      </c>
      <c r="N1435" s="68">
        <v>18</v>
      </c>
      <c r="O1435" s="68">
        <v>27</v>
      </c>
      <c r="P1435" s="68">
        <v>16</v>
      </c>
      <c r="Q1435" s="68">
        <v>0</v>
      </c>
      <c r="R1435" s="68">
        <v>0</v>
      </c>
      <c r="S1435" s="68">
        <v>0</v>
      </c>
      <c r="T1435" s="68">
        <v>0</v>
      </c>
      <c r="U1435" s="1"/>
      <c r="V1435" s="1"/>
      <c r="W1435" s="68">
        <v>0</v>
      </c>
      <c r="X1435" s="1"/>
      <c r="Y1435" s="68">
        <v>0</v>
      </c>
      <c r="Z1435" s="1"/>
      <c r="AA1435" s="68">
        <v>0</v>
      </c>
      <c r="AB1435" s="68">
        <v>0</v>
      </c>
      <c r="AG1435" t="str">
        <f t="shared" si="280"/>
        <v>Lemington</v>
      </c>
      <c r="AH1435" t="s">
        <v>1703</v>
      </c>
      <c r="AI1435">
        <v>1</v>
      </c>
      <c r="AJ1435" s="7"/>
      <c r="AK1435" s="130">
        <v>50</v>
      </c>
      <c r="AL1435" s="131">
        <v>9</v>
      </c>
      <c r="AM1435" s="131">
        <v>60</v>
      </c>
      <c r="AN1435" s="133">
        <v>39700</v>
      </c>
      <c r="AO1435">
        <f t="shared" si="283"/>
        <v>50009</v>
      </c>
      <c r="AP1435" s="129" t="s">
        <v>1579</v>
      </c>
    </row>
    <row r="1436" spans="1:42" hidden="1" outlineLevel="1" x14ac:dyDescent="0.2">
      <c r="A1436" t="s">
        <v>2585</v>
      </c>
      <c r="B1436" s="10" t="s">
        <v>1180</v>
      </c>
      <c r="C1436" s="1">
        <f t="shared" si="279"/>
        <v>596</v>
      </c>
      <c r="D1436" s="7">
        <f t="shared" si="284"/>
        <v>1</v>
      </c>
      <c r="E1436" s="7">
        <f t="shared" si="285"/>
        <v>2</v>
      </c>
      <c r="F1436" s="7">
        <f t="shared" si="286"/>
        <v>3</v>
      </c>
      <c r="G1436" s="1">
        <f t="shared" si="281"/>
        <v>145</v>
      </c>
      <c r="H1436" s="2">
        <f t="shared" si="282"/>
        <v>0.24328859060402686</v>
      </c>
      <c r="I1436" s="8"/>
      <c r="J1436" s="2">
        <f t="shared" si="275"/>
        <v>0.51845637583892612</v>
      </c>
      <c r="K1436" s="2">
        <f t="shared" si="276"/>
        <v>0.27516778523489932</v>
      </c>
      <c r="L1436" s="2">
        <f t="shared" si="277"/>
        <v>0.12583892617449666</v>
      </c>
      <c r="M1436" s="2">
        <f t="shared" si="278"/>
        <v>8.0536912751677903E-2</v>
      </c>
      <c r="N1436" s="68">
        <v>309</v>
      </c>
      <c r="O1436" s="68">
        <v>164</v>
      </c>
      <c r="P1436" s="68">
        <v>75</v>
      </c>
      <c r="Q1436" s="68">
        <v>34</v>
      </c>
      <c r="R1436" s="68">
        <v>4</v>
      </c>
      <c r="S1436" s="68">
        <v>0</v>
      </c>
      <c r="T1436" s="68">
        <v>4</v>
      </c>
      <c r="U1436" s="1"/>
      <c r="V1436" s="1"/>
      <c r="W1436" s="68">
        <v>3</v>
      </c>
      <c r="X1436" s="1"/>
      <c r="Y1436" s="68">
        <v>0</v>
      </c>
      <c r="Z1436" s="1"/>
      <c r="AA1436" s="68">
        <v>1</v>
      </c>
      <c r="AB1436" s="68">
        <v>2</v>
      </c>
      <c r="AG1436" t="str">
        <f t="shared" si="280"/>
        <v>Lincoln</v>
      </c>
      <c r="AH1436" t="s">
        <v>1125</v>
      </c>
      <c r="AI1436">
        <v>1</v>
      </c>
      <c r="AJ1436" s="7"/>
      <c r="AK1436" s="130">
        <v>50</v>
      </c>
      <c r="AL1436" s="131">
        <v>1</v>
      </c>
      <c r="AM1436" s="131">
        <v>50</v>
      </c>
      <c r="AN1436" s="133">
        <v>40075</v>
      </c>
      <c r="AO1436">
        <f t="shared" si="283"/>
        <v>50001</v>
      </c>
      <c r="AP1436" s="129" t="s">
        <v>1579</v>
      </c>
    </row>
    <row r="1437" spans="1:42" hidden="1" outlineLevel="1" x14ac:dyDescent="0.2">
      <c r="A1437" t="s">
        <v>855</v>
      </c>
      <c r="B1437" s="10" t="s">
        <v>1180</v>
      </c>
      <c r="C1437" s="1">
        <f t="shared" si="279"/>
        <v>833</v>
      </c>
      <c r="D1437" s="7">
        <f t="shared" si="284"/>
        <v>1</v>
      </c>
      <c r="E1437" s="7">
        <f t="shared" si="285"/>
        <v>2</v>
      </c>
      <c r="F1437" s="7">
        <f t="shared" si="286"/>
        <v>3</v>
      </c>
      <c r="G1437" s="1">
        <f t="shared" si="281"/>
        <v>39</v>
      </c>
      <c r="H1437" s="2">
        <f t="shared" si="282"/>
        <v>4.6818727490996401E-2</v>
      </c>
      <c r="I1437" s="8"/>
      <c r="J1437" s="2">
        <f t="shared" si="275"/>
        <v>0.44297719087635051</v>
      </c>
      <c r="K1437" s="2">
        <f t="shared" si="276"/>
        <v>0.39615846338535415</v>
      </c>
      <c r="L1437" s="2">
        <f t="shared" si="277"/>
        <v>0.12484993997599039</v>
      </c>
      <c r="M1437" s="2">
        <f t="shared" si="278"/>
        <v>3.6014405762304996E-2</v>
      </c>
      <c r="N1437" s="68">
        <v>369</v>
      </c>
      <c r="O1437" s="68">
        <v>330</v>
      </c>
      <c r="P1437" s="68">
        <v>104</v>
      </c>
      <c r="Q1437" s="68">
        <v>15</v>
      </c>
      <c r="R1437" s="68">
        <v>7</v>
      </c>
      <c r="S1437" s="68">
        <v>0</v>
      </c>
      <c r="T1437" s="68">
        <v>1</v>
      </c>
      <c r="U1437" s="1"/>
      <c r="V1437" s="1"/>
      <c r="W1437" s="68">
        <v>1</v>
      </c>
      <c r="X1437" s="1"/>
      <c r="Y1437" s="68">
        <v>3</v>
      </c>
      <c r="Z1437" s="1"/>
      <c r="AA1437" s="68">
        <v>2</v>
      </c>
      <c r="AB1437" s="68">
        <v>1</v>
      </c>
      <c r="AG1437" t="str">
        <f t="shared" si="280"/>
        <v>Londonderry</v>
      </c>
      <c r="AH1437" t="s">
        <v>50</v>
      </c>
      <c r="AI1437">
        <v>1</v>
      </c>
      <c r="AJ1437" s="7"/>
      <c r="AK1437" s="130">
        <v>50</v>
      </c>
      <c r="AL1437" s="131">
        <v>25</v>
      </c>
      <c r="AM1437" s="131">
        <v>50</v>
      </c>
      <c r="AN1437" s="133">
        <v>40225</v>
      </c>
      <c r="AO1437">
        <f t="shared" si="283"/>
        <v>50025</v>
      </c>
      <c r="AP1437" s="129" t="s">
        <v>1579</v>
      </c>
    </row>
    <row r="1438" spans="1:42" hidden="1" outlineLevel="1" x14ac:dyDescent="0.2">
      <c r="A1438" t="s">
        <v>26</v>
      </c>
      <c r="B1438" s="10" t="s">
        <v>1180</v>
      </c>
      <c r="C1438" s="1">
        <f t="shared" si="279"/>
        <v>284</v>
      </c>
      <c r="D1438" s="7">
        <f t="shared" si="284"/>
        <v>1</v>
      </c>
      <c r="E1438" s="7">
        <f t="shared" si="285"/>
        <v>2</v>
      </c>
      <c r="F1438" s="7">
        <f t="shared" si="286"/>
        <v>3</v>
      </c>
      <c r="G1438" s="1">
        <f t="shared" si="281"/>
        <v>110</v>
      </c>
      <c r="H1438" s="2">
        <f t="shared" si="282"/>
        <v>0.38732394366197181</v>
      </c>
      <c r="I1438" s="8"/>
      <c r="J1438" s="2">
        <f t="shared" si="275"/>
        <v>0.58450704225352113</v>
      </c>
      <c r="K1438" s="2">
        <f t="shared" si="276"/>
        <v>0.19718309859154928</v>
      </c>
      <c r="L1438" s="2">
        <f t="shared" si="277"/>
        <v>0.18661971830985916</v>
      </c>
      <c r="M1438" s="2">
        <f t="shared" si="278"/>
        <v>3.1690140845070436E-2</v>
      </c>
      <c r="N1438" s="68">
        <v>166</v>
      </c>
      <c r="O1438" s="68">
        <v>56</v>
      </c>
      <c r="P1438" s="68">
        <v>53</v>
      </c>
      <c r="Q1438" s="68">
        <v>5</v>
      </c>
      <c r="R1438" s="68">
        <v>1</v>
      </c>
      <c r="S1438" s="68">
        <v>1</v>
      </c>
      <c r="T1438" s="68">
        <v>0</v>
      </c>
      <c r="U1438" s="1"/>
      <c r="V1438" s="1"/>
      <c r="W1438" s="68">
        <v>1</v>
      </c>
      <c r="X1438" s="1"/>
      <c r="Y1438" s="68">
        <v>0</v>
      </c>
      <c r="Z1438" s="1"/>
      <c r="AA1438" s="68">
        <v>1</v>
      </c>
      <c r="AB1438" s="68">
        <v>0</v>
      </c>
      <c r="AG1438" t="str">
        <f t="shared" si="280"/>
        <v>Lowell</v>
      </c>
      <c r="AH1438" t="s">
        <v>1594</v>
      </c>
      <c r="AI1438">
        <v>1</v>
      </c>
      <c r="AJ1438" s="7"/>
      <c r="AK1438" s="130">
        <v>50</v>
      </c>
      <c r="AL1438" s="131">
        <v>19</v>
      </c>
      <c r="AM1438" s="131">
        <v>65</v>
      </c>
      <c r="AN1438" s="133">
        <v>40525</v>
      </c>
      <c r="AO1438">
        <f t="shared" si="283"/>
        <v>50019</v>
      </c>
      <c r="AP1438" s="129" t="s">
        <v>1579</v>
      </c>
    </row>
    <row r="1439" spans="1:42" hidden="1" outlineLevel="1" x14ac:dyDescent="0.2">
      <c r="A1439" t="s">
        <v>27</v>
      </c>
      <c r="B1439" s="10" t="s">
        <v>1180</v>
      </c>
      <c r="C1439" s="1">
        <f t="shared" si="279"/>
        <v>1115</v>
      </c>
      <c r="D1439" s="7">
        <f t="shared" si="284"/>
        <v>1</v>
      </c>
      <c r="E1439" s="7">
        <f t="shared" si="285"/>
        <v>2</v>
      </c>
      <c r="F1439" s="7">
        <f t="shared" si="286"/>
        <v>3</v>
      </c>
      <c r="G1439" s="1">
        <f t="shared" si="281"/>
        <v>254</v>
      </c>
      <c r="H1439" s="2">
        <f t="shared" si="282"/>
        <v>0.22780269058295965</v>
      </c>
      <c r="I1439" s="8"/>
      <c r="J1439" s="2">
        <f t="shared" si="275"/>
        <v>0.53632286995515699</v>
      </c>
      <c r="K1439" s="2">
        <f t="shared" si="276"/>
        <v>0.30852017937219733</v>
      </c>
      <c r="L1439" s="2">
        <f t="shared" si="277"/>
        <v>0.13273542600896862</v>
      </c>
      <c r="M1439" s="2">
        <f t="shared" si="278"/>
        <v>2.2421524663677056E-2</v>
      </c>
      <c r="N1439" s="68">
        <v>598</v>
      </c>
      <c r="O1439" s="68">
        <v>344</v>
      </c>
      <c r="P1439" s="68">
        <v>148</v>
      </c>
      <c r="Q1439" s="68">
        <v>12</v>
      </c>
      <c r="R1439" s="68">
        <v>6</v>
      </c>
      <c r="S1439" s="68">
        <v>0</v>
      </c>
      <c r="T1439" s="68">
        <v>3</v>
      </c>
      <c r="U1439" s="1"/>
      <c r="V1439" s="1"/>
      <c r="W1439" s="68">
        <v>2</v>
      </c>
      <c r="X1439" s="1"/>
      <c r="Y1439" s="68">
        <v>0</v>
      </c>
      <c r="Z1439" s="1"/>
      <c r="AA1439" s="68">
        <v>1</v>
      </c>
      <c r="AB1439" s="68">
        <v>1</v>
      </c>
      <c r="AG1439" t="str">
        <f t="shared" si="280"/>
        <v>Ludlow</v>
      </c>
      <c r="AH1439" t="s">
        <v>84</v>
      </c>
      <c r="AI1439">
        <v>1</v>
      </c>
      <c r="AJ1439" s="7"/>
      <c r="AK1439" s="130">
        <v>50</v>
      </c>
      <c r="AL1439" s="131">
        <v>27</v>
      </c>
      <c r="AM1439" s="131">
        <v>50</v>
      </c>
      <c r="AN1439" s="133">
        <v>41275</v>
      </c>
      <c r="AO1439">
        <f t="shared" si="283"/>
        <v>50027</v>
      </c>
      <c r="AP1439" s="129" t="s">
        <v>1579</v>
      </c>
    </row>
    <row r="1440" spans="1:42" hidden="1" outlineLevel="1" x14ac:dyDescent="0.2">
      <c r="A1440" t="s">
        <v>1952</v>
      </c>
      <c r="B1440" s="10" t="s">
        <v>1180</v>
      </c>
      <c r="C1440" s="1">
        <f t="shared" si="279"/>
        <v>447</v>
      </c>
      <c r="D1440" s="7">
        <f t="shared" si="284"/>
        <v>1</v>
      </c>
      <c r="E1440" s="7">
        <f t="shared" si="285"/>
        <v>2</v>
      </c>
      <c r="F1440" s="7">
        <f t="shared" si="286"/>
        <v>3</v>
      </c>
      <c r="G1440" s="1">
        <f t="shared" si="281"/>
        <v>43</v>
      </c>
      <c r="H1440" s="2">
        <f t="shared" si="282"/>
        <v>9.6196868008948541E-2</v>
      </c>
      <c r="I1440" s="8"/>
      <c r="J1440" s="2">
        <f t="shared" si="275"/>
        <v>0.46308724832214765</v>
      </c>
      <c r="K1440" s="2">
        <f t="shared" si="276"/>
        <v>0.36689038031319909</v>
      </c>
      <c r="L1440" s="2">
        <f t="shared" si="277"/>
        <v>0.15436241610738255</v>
      </c>
      <c r="M1440" s="2">
        <f t="shared" si="278"/>
        <v>1.5659955257270708E-2</v>
      </c>
      <c r="N1440" s="68">
        <v>207</v>
      </c>
      <c r="O1440" s="68">
        <v>164</v>
      </c>
      <c r="P1440" s="68">
        <v>69</v>
      </c>
      <c r="Q1440" s="68">
        <v>3</v>
      </c>
      <c r="R1440" s="68">
        <v>1</v>
      </c>
      <c r="S1440" s="68">
        <v>0</v>
      </c>
      <c r="T1440" s="68">
        <v>2</v>
      </c>
      <c r="U1440" s="1"/>
      <c r="V1440" s="1"/>
      <c r="W1440" s="68">
        <v>1</v>
      </c>
      <c r="X1440" s="1"/>
      <c r="Y1440" s="68">
        <v>0</v>
      </c>
      <c r="Z1440" s="1"/>
      <c r="AA1440" s="68">
        <v>0</v>
      </c>
      <c r="AB1440" s="68">
        <v>0</v>
      </c>
      <c r="AG1440" t="str">
        <f t="shared" si="280"/>
        <v>Lunenburg</v>
      </c>
      <c r="AH1440" t="s">
        <v>1703</v>
      </c>
      <c r="AI1440">
        <v>1</v>
      </c>
      <c r="AJ1440" s="7"/>
      <c r="AK1440" s="130">
        <v>50</v>
      </c>
      <c r="AL1440" s="131">
        <v>9</v>
      </c>
      <c r="AM1440" s="131">
        <v>70</v>
      </c>
      <c r="AN1440" s="133">
        <v>41425</v>
      </c>
      <c r="AO1440">
        <f t="shared" si="283"/>
        <v>50009</v>
      </c>
      <c r="AP1440" s="129" t="s">
        <v>1579</v>
      </c>
    </row>
    <row r="1441" spans="1:42" hidden="1" outlineLevel="1" x14ac:dyDescent="0.2">
      <c r="A1441" t="s">
        <v>939</v>
      </c>
      <c r="B1441" s="10" t="s">
        <v>1180</v>
      </c>
      <c r="C1441" s="1">
        <f t="shared" si="279"/>
        <v>1824</v>
      </c>
      <c r="D1441" s="7">
        <f t="shared" si="284"/>
        <v>1</v>
      </c>
      <c r="E1441" s="7">
        <f t="shared" si="285"/>
        <v>2</v>
      </c>
      <c r="F1441" s="7">
        <f t="shared" si="286"/>
        <v>3</v>
      </c>
      <c r="G1441" s="1">
        <f t="shared" si="281"/>
        <v>150</v>
      </c>
      <c r="H1441" s="2">
        <f t="shared" si="282"/>
        <v>8.2236842105263164E-2</v>
      </c>
      <c r="I1441" s="8"/>
      <c r="J1441" s="2">
        <f t="shared" si="275"/>
        <v>0.45668859649122806</v>
      </c>
      <c r="K1441" s="2">
        <f t="shared" si="276"/>
        <v>0.3744517543859649</v>
      </c>
      <c r="L1441" s="2">
        <f t="shared" si="277"/>
        <v>0.14473684210526316</v>
      </c>
      <c r="M1441" s="2">
        <f t="shared" si="278"/>
        <v>2.4122807017543879E-2</v>
      </c>
      <c r="N1441" s="68">
        <v>833</v>
      </c>
      <c r="O1441" s="68">
        <v>683</v>
      </c>
      <c r="P1441" s="68">
        <v>264</v>
      </c>
      <c r="Q1441" s="68">
        <v>19</v>
      </c>
      <c r="R1441" s="68">
        <v>8</v>
      </c>
      <c r="S1441" s="68">
        <v>4</v>
      </c>
      <c r="T1441" s="68">
        <v>1</v>
      </c>
      <c r="U1441" s="1"/>
      <c r="V1441" s="1"/>
      <c r="W1441" s="68">
        <v>5</v>
      </c>
      <c r="X1441" s="1"/>
      <c r="Y1441" s="68">
        <v>3</v>
      </c>
      <c r="Z1441" s="1"/>
      <c r="AA1441" s="68">
        <v>2</v>
      </c>
      <c r="AB1441" s="68">
        <v>2</v>
      </c>
      <c r="AG1441" t="str">
        <f t="shared" si="280"/>
        <v>Lyndon</v>
      </c>
      <c r="AH1441" t="s">
        <v>1846</v>
      </c>
      <c r="AI1441">
        <v>1</v>
      </c>
      <c r="AJ1441" s="7"/>
      <c r="AK1441" s="130">
        <v>50</v>
      </c>
      <c r="AL1441" s="131">
        <v>5</v>
      </c>
      <c r="AM1441" s="131">
        <v>35</v>
      </c>
      <c r="AN1441" s="133">
        <v>41725</v>
      </c>
      <c r="AO1441">
        <f t="shared" si="283"/>
        <v>50005</v>
      </c>
      <c r="AP1441" s="129" t="s">
        <v>1579</v>
      </c>
    </row>
    <row r="1442" spans="1:42" hidden="1" outlineLevel="1" x14ac:dyDescent="0.2">
      <c r="A1442" t="s">
        <v>1014</v>
      </c>
      <c r="B1442" s="10" t="s">
        <v>1180</v>
      </c>
      <c r="C1442" s="1">
        <f t="shared" si="279"/>
        <v>61</v>
      </c>
      <c r="D1442" s="7">
        <f t="shared" si="284"/>
        <v>1</v>
      </c>
      <c r="E1442" s="7">
        <f t="shared" si="285"/>
        <v>2</v>
      </c>
      <c r="F1442" s="7">
        <f t="shared" si="286"/>
        <v>3</v>
      </c>
      <c r="G1442" s="1">
        <f t="shared" si="281"/>
        <v>2</v>
      </c>
      <c r="H1442" s="2">
        <f t="shared" si="282"/>
        <v>3.2786885245901641E-2</v>
      </c>
      <c r="I1442" s="8"/>
      <c r="J1442" s="2">
        <f t="shared" ref="J1442:J1505" si="287">IF(C1442=0,"-",N1442/C1442)</f>
        <v>0.44262295081967212</v>
      </c>
      <c r="K1442" s="2">
        <f t="shared" ref="K1442:K1505" si="288">IF(C1442=0,"-",O1442/C1442)</f>
        <v>0.4098360655737705</v>
      </c>
      <c r="L1442" s="2">
        <f t="shared" ref="L1442:L1505" si="289">IF(C1442=0,"-",P1442/C1442)</f>
        <v>0.13114754098360656</v>
      </c>
      <c r="M1442" s="2">
        <f t="shared" ref="M1442:M1505" si="290">IF(C1442=0,"-",(1-J1442-K1442-L1442))</f>
        <v>1.6393442622950755E-2</v>
      </c>
      <c r="N1442" s="68">
        <v>27</v>
      </c>
      <c r="O1442" s="68">
        <v>25</v>
      </c>
      <c r="P1442" s="68">
        <v>8</v>
      </c>
      <c r="Q1442" s="68">
        <v>0</v>
      </c>
      <c r="R1442" s="68">
        <v>0</v>
      </c>
      <c r="S1442" s="68">
        <v>0</v>
      </c>
      <c r="T1442" s="68">
        <v>0</v>
      </c>
      <c r="U1442" s="1"/>
      <c r="V1442" s="1"/>
      <c r="W1442" s="68">
        <v>0</v>
      </c>
      <c r="X1442" s="1"/>
      <c r="Y1442" s="68">
        <v>1</v>
      </c>
      <c r="Z1442" s="1"/>
      <c r="AA1442" s="68">
        <v>0</v>
      </c>
      <c r="AB1442" s="68">
        <v>0</v>
      </c>
      <c r="AG1442" t="str">
        <f t="shared" si="280"/>
        <v>Maidstone</v>
      </c>
      <c r="AH1442" t="s">
        <v>1703</v>
      </c>
      <c r="AI1442">
        <v>1</v>
      </c>
      <c r="AJ1442" s="7"/>
      <c r="AK1442" s="130">
        <v>50</v>
      </c>
      <c r="AL1442" s="131">
        <v>9</v>
      </c>
      <c r="AM1442" s="131">
        <v>75</v>
      </c>
      <c r="AN1442" s="133">
        <v>42475</v>
      </c>
      <c r="AO1442">
        <f t="shared" si="283"/>
        <v>50009</v>
      </c>
      <c r="AP1442" s="129" t="s">
        <v>1579</v>
      </c>
    </row>
    <row r="1443" spans="1:42" hidden="1" outlineLevel="1" x14ac:dyDescent="0.2">
      <c r="A1443" t="s">
        <v>1361</v>
      </c>
      <c r="B1443" s="10" t="s">
        <v>1180</v>
      </c>
      <c r="C1443" s="1">
        <f t="shared" si="279"/>
        <v>1933</v>
      </c>
      <c r="D1443" s="7">
        <f t="shared" si="284"/>
        <v>1</v>
      </c>
      <c r="E1443" s="7">
        <f t="shared" si="285"/>
        <v>2</v>
      </c>
      <c r="F1443" s="7">
        <f t="shared" si="286"/>
        <v>3</v>
      </c>
      <c r="G1443" s="1">
        <f t="shared" si="281"/>
        <v>94</v>
      </c>
      <c r="H1443" s="2">
        <f t="shared" si="282"/>
        <v>4.8629073978272118E-2</v>
      </c>
      <c r="I1443" s="8"/>
      <c r="J1443" s="2">
        <f t="shared" si="287"/>
        <v>0.45887221934816347</v>
      </c>
      <c r="K1443" s="2">
        <f t="shared" si="288"/>
        <v>0.41024314536989137</v>
      </c>
      <c r="L1443" s="2">
        <f t="shared" si="289"/>
        <v>0.10450077599586136</v>
      </c>
      <c r="M1443" s="2">
        <f t="shared" si="290"/>
        <v>2.6383859286083805E-2</v>
      </c>
      <c r="N1443" s="68">
        <v>887</v>
      </c>
      <c r="O1443" s="68">
        <v>793</v>
      </c>
      <c r="P1443" s="68">
        <v>202</v>
      </c>
      <c r="Q1443" s="68">
        <v>34</v>
      </c>
      <c r="R1443" s="68">
        <v>6</v>
      </c>
      <c r="S1443" s="68">
        <v>3</v>
      </c>
      <c r="T1443" s="68">
        <v>2</v>
      </c>
      <c r="U1443" s="1"/>
      <c r="V1443" s="1"/>
      <c r="W1443" s="68">
        <v>3</v>
      </c>
      <c r="X1443" s="1"/>
      <c r="Y1443" s="68">
        <v>0</v>
      </c>
      <c r="Z1443" s="1"/>
      <c r="AA1443" s="68">
        <v>2</v>
      </c>
      <c r="AB1443" s="68">
        <v>1</v>
      </c>
      <c r="AG1443" t="str">
        <f t="shared" si="280"/>
        <v>Manchester</v>
      </c>
      <c r="AH1443" t="s">
        <v>1126</v>
      </c>
      <c r="AI1443">
        <v>1</v>
      </c>
      <c r="AJ1443" s="7"/>
      <c r="AK1443" s="130">
        <v>50</v>
      </c>
      <c r="AL1443" s="131">
        <v>3</v>
      </c>
      <c r="AM1443" s="131">
        <v>25</v>
      </c>
      <c r="AN1443" s="133">
        <v>42850</v>
      </c>
      <c r="AO1443">
        <f t="shared" si="283"/>
        <v>50003</v>
      </c>
      <c r="AP1443" s="129" t="s">
        <v>1579</v>
      </c>
    </row>
    <row r="1444" spans="1:42" hidden="1" outlineLevel="1" x14ac:dyDescent="0.2">
      <c r="A1444" t="s">
        <v>2160</v>
      </c>
      <c r="B1444" s="10" t="s">
        <v>1180</v>
      </c>
      <c r="C1444" s="1">
        <f t="shared" si="279"/>
        <v>502</v>
      </c>
      <c r="D1444" s="7">
        <f t="shared" si="284"/>
        <v>1</v>
      </c>
      <c r="E1444" s="7">
        <f t="shared" si="285"/>
        <v>2</v>
      </c>
      <c r="F1444" s="7">
        <f t="shared" si="286"/>
        <v>4</v>
      </c>
      <c r="G1444" s="1">
        <f t="shared" si="281"/>
        <v>201</v>
      </c>
      <c r="H1444" s="2">
        <f t="shared" si="282"/>
        <v>0.40039840637450197</v>
      </c>
      <c r="I1444" s="8"/>
      <c r="J1444" s="2">
        <f t="shared" si="287"/>
        <v>0.58366533864541836</v>
      </c>
      <c r="K1444" s="2">
        <f t="shared" si="288"/>
        <v>0.18326693227091634</v>
      </c>
      <c r="L1444" s="2">
        <f t="shared" si="289"/>
        <v>6.5737051792828682E-2</v>
      </c>
      <c r="M1444" s="2">
        <f t="shared" si="290"/>
        <v>0.16733067729083662</v>
      </c>
      <c r="N1444" s="68">
        <v>293</v>
      </c>
      <c r="O1444" s="68">
        <v>92</v>
      </c>
      <c r="P1444" s="68">
        <v>33</v>
      </c>
      <c r="Q1444" s="68">
        <v>72</v>
      </c>
      <c r="R1444" s="68">
        <v>2</v>
      </c>
      <c r="S1444" s="68">
        <v>0</v>
      </c>
      <c r="T1444" s="68">
        <v>2</v>
      </c>
      <c r="U1444" s="1"/>
      <c r="V1444" s="1"/>
      <c r="W1444" s="68">
        <v>3</v>
      </c>
      <c r="X1444" s="1"/>
      <c r="Y1444" s="68">
        <v>3</v>
      </c>
      <c r="Z1444" s="1"/>
      <c r="AA1444" s="68">
        <v>1</v>
      </c>
      <c r="AB1444" s="68">
        <v>1</v>
      </c>
      <c r="AG1444" t="str">
        <f t="shared" si="280"/>
        <v>Marlboro</v>
      </c>
      <c r="AH1444" t="s">
        <v>50</v>
      </c>
      <c r="AI1444">
        <v>1</v>
      </c>
      <c r="AJ1444" s="7"/>
      <c r="AK1444" s="130">
        <v>50</v>
      </c>
      <c r="AL1444" s="131">
        <v>25</v>
      </c>
      <c r="AM1444" s="131">
        <v>55</v>
      </c>
      <c r="AN1444" s="133">
        <v>43375</v>
      </c>
      <c r="AO1444">
        <f t="shared" si="283"/>
        <v>50025</v>
      </c>
      <c r="AP1444" s="129" t="s">
        <v>1579</v>
      </c>
    </row>
    <row r="1445" spans="1:42" hidden="1" outlineLevel="1" x14ac:dyDescent="0.2">
      <c r="A1445" t="s">
        <v>385</v>
      </c>
      <c r="B1445" s="10" t="s">
        <v>1180</v>
      </c>
      <c r="C1445" s="1">
        <f t="shared" si="279"/>
        <v>679</v>
      </c>
      <c r="D1445" s="7">
        <f t="shared" si="284"/>
        <v>1</v>
      </c>
      <c r="E1445" s="7">
        <f t="shared" si="285"/>
        <v>2</v>
      </c>
      <c r="F1445" s="7">
        <f t="shared" si="286"/>
        <v>3</v>
      </c>
      <c r="G1445" s="1">
        <f t="shared" si="281"/>
        <v>125</v>
      </c>
      <c r="H1445" s="2">
        <f t="shared" si="282"/>
        <v>0.18409425625920472</v>
      </c>
      <c r="I1445" s="8"/>
      <c r="J1445" s="2">
        <f t="shared" si="287"/>
        <v>0.48306332842415317</v>
      </c>
      <c r="K1445" s="2">
        <f t="shared" si="288"/>
        <v>0.29896907216494845</v>
      </c>
      <c r="L1445" s="2">
        <f t="shared" si="289"/>
        <v>0.101620029455081</v>
      </c>
      <c r="M1445" s="2">
        <f t="shared" si="290"/>
        <v>0.11634756995581733</v>
      </c>
      <c r="N1445" s="68">
        <v>328</v>
      </c>
      <c r="O1445" s="68">
        <v>203</v>
      </c>
      <c r="P1445" s="68">
        <v>69</v>
      </c>
      <c r="Q1445" s="68">
        <v>62</v>
      </c>
      <c r="R1445" s="68">
        <v>3</v>
      </c>
      <c r="S1445" s="68">
        <v>2</v>
      </c>
      <c r="T1445" s="68">
        <v>1</v>
      </c>
      <c r="U1445" s="1"/>
      <c r="V1445" s="1"/>
      <c r="W1445" s="68">
        <v>1</v>
      </c>
      <c r="X1445" s="1"/>
      <c r="Y1445" s="68">
        <v>2</v>
      </c>
      <c r="Z1445" s="1"/>
      <c r="AA1445" s="68">
        <v>2</v>
      </c>
      <c r="AB1445" s="68">
        <v>6</v>
      </c>
      <c r="AG1445" t="str">
        <f t="shared" si="280"/>
        <v>Marshfield</v>
      </c>
      <c r="AH1445" t="s">
        <v>3298</v>
      </c>
      <c r="AI1445">
        <v>1</v>
      </c>
      <c r="AJ1445" s="7"/>
      <c r="AK1445" s="130">
        <v>50</v>
      </c>
      <c r="AL1445" s="131">
        <v>23</v>
      </c>
      <c r="AM1445" s="131">
        <v>45</v>
      </c>
      <c r="AN1445" s="133">
        <v>43600</v>
      </c>
      <c r="AO1445">
        <f t="shared" si="283"/>
        <v>50023</v>
      </c>
      <c r="AP1445" s="129" t="s">
        <v>1579</v>
      </c>
    </row>
    <row r="1446" spans="1:42" hidden="1" outlineLevel="1" x14ac:dyDescent="0.2">
      <c r="A1446" t="s">
        <v>386</v>
      </c>
      <c r="B1446" s="10" t="s">
        <v>1180</v>
      </c>
      <c r="C1446" s="1">
        <f t="shared" si="279"/>
        <v>574</v>
      </c>
      <c r="D1446" s="7">
        <f t="shared" si="284"/>
        <v>2</v>
      </c>
      <c r="E1446" s="7">
        <f t="shared" si="285"/>
        <v>1</v>
      </c>
      <c r="F1446" s="7">
        <f t="shared" si="286"/>
        <v>3</v>
      </c>
      <c r="G1446" s="1">
        <f t="shared" si="281"/>
        <v>50</v>
      </c>
      <c r="H1446" s="2">
        <f t="shared" si="282"/>
        <v>8.7108013937282236E-2</v>
      </c>
      <c r="I1446" s="8"/>
      <c r="J1446" s="2">
        <f t="shared" si="287"/>
        <v>0.40766550522648082</v>
      </c>
      <c r="K1446" s="2">
        <f t="shared" si="288"/>
        <v>0.49477351916376305</v>
      </c>
      <c r="L1446" s="2">
        <f t="shared" si="289"/>
        <v>8.885017421602788E-2</v>
      </c>
      <c r="M1446" s="2">
        <f t="shared" si="290"/>
        <v>8.7108013937282486E-3</v>
      </c>
      <c r="N1446" s="68">
        <v>234</v>
      </c>
      <c r="O1446" s="68">
        <v>284</v>
      </c>
      <c r="P1446" s="68">
        <v>51</v>
      </c>
      <c r="Q1446" s="68">
        <v>0</v>
      </c>
      <c r="R1446" s="68">
        <v>3</v>
      </c>
      <c r="S1446" s="68">
        <v>2</v>
      </c>
      <c r="T1446" s="68">
        <v>0</v>
      </c>
      <c r="U1446" s="1"/>
      <c r="V1446" s="1"/>
      <c r="W1446" s="68">
        <v>0</v>
      </c>
      <c r="X1446" s="1"/>
      <c r="Y1446" s="68">
        <v>0</v>
      </c>
      <c r="Z1446" s="1"/>
      <c r="AA1446" s="68">
        <v>0</v>
      </c>
      <c r="AB1446" s="68">
        <v>0</v>
      </c>
      <c r="AG1446" t="str">
        <f t="shared" si="280"/>
        <v>Mendon</v>
      </c>
      <c r="AH1446" t="s">
        <v>1353</v>
      </c>
      <c r="AI1446">
        <v>1</v>
      </c>
      <c r="AJ1446" s="7"/>
      <c r="AK1446" s="130">
        <v>50</v>
      </c>
      <c r="AL1446" s="131">
        <v>21</v>
      </c>
      <c r="AM1446" s="131">
        <v>50</v>
      </c>
      <c r="AN1446" s="133">
        <v>44125</v>
      </c>
      <c r="AO1446">
        <f t="shared" si="283"/>
        <v>50021</v>
      </c>
      <c r="AP1446" s="129" t="s">
        <v>1579</v>
      </c>
    </row>
    <row r="1447" spans="1:42" hidden="1" outlineLevel="1" x14ac:dyDescent="0.2">
      <c r="A1447" t="s">
        <v>387</v>
      </c>
      <c r="B1447" s="10" t="s">
        <v>1180</v>
      </c>
      <c r="C1447" s="1">
        <f t="shared" si="279"/>
        <v>3310</v>
      </c>
      <c r="D1447" s="7">
        <f t="shared" si="284"/>
        <v>1</v>
      </c>
      <c r="E1447" s="7">
        <f t="shared" si="285"/>
        <v>2</v>
      </c>
      <c r="F1447" s="7">
        <f t="shared" si="286"/>
        <v>3</v>
      </c>
      <c r="G1447" s="1">
        <f t="shared" si="281"/>
        <v>1086</v>
      </c>
      <c r="H1447" s="2">
        <f t="shared" si="282"/>
        <v>0.32809667673716014</v>
      </c>
      <c r="I1447" s="8"/>
      <c r="J1447" s="2">
        <f t="shared" si="287"/>
        <v>0.60090634441087609</v>
      </c>
      <c r="K1447" s="2">
        <f t="shared" si="288"/>
        <v>0.27280966767371601</v>
      </c>
      <c r="L1447" s="2">
        <f t="shared" si="289"/>
        <v>7.9758308157099694E-2</v>
      </c>
      <c r="M1447" s="2">
        <f t="shared" si="290"/>
        <v>4.6525679758308208E-2</v>
      </c>
      <c r="N1447" s="68">
        <v>1989</v>
      </c>
      <c r="O1447" s="68">
        <v>903</v>
      </c>
      <c r="P1447" s="68">
        <v>264</v>
      </c>
      <c r="Q1447" s="68">
        <v>109</v>
      </c>
      <c r="R1447" s="68">
        <v>19</v>
      </c>
      <c r="S1447" s="68">
        <v>3</v>
      </c>
      <c r="T1447" s="68">
        <v>5</v>
      </c>
      <c r="U1447" s="1"/>
      <c r="V1447" s="1"/>
      <c r="W1447" s="68">
        <v>6</v>
      </c>
      <c r="X1447" s="1"/>
      <c r="Y1447" s="68">
        <v>4</v>
      </c>
      <c r="Z1447" s="1"/>
      <c r="AA1447" s="68">
        <v>4</v>
      </c>
      <c r="AB1447" s="68">
        <v>4</v>
      </c>
      <c r="AG1447" t="str">
        <f t="shared" si="280"/>
        <v>Middlebury</v>
      </c>
      <c r="AH1447" t="s">
        <v>1125</v>
      </c>
      <c r="AI1447">
        <v>1</v>
      </c>
      <c r="AJ1447" s="7"/>
      <c r="AK1447" s="130">
        <v>50</v>
      </c>
      <c r="AL1447" s="131">
        <v>1</v>
      </c>
      <c r="AM1447" s="131">
        <v>55</v>
      </c>
      <c r="AN1447" s="133">
        <v>44350</v>
      </c>
      <c r="AO1447">
        <f t="shared" si="283"/>
        <v>50001</v>
      </c>
      <c r="AP1447" s="129" t="s">
        <v>1579</v>
      </c>
    </row>
    <row r="1448" spans="1:42" hidden="1" outlineLevel="1" x14ac:dyDescent="0.2">
      <c r="A1448" t="s">
        <v>1664</v>
      </c>
      <c r="B1448" s="10" t="s">
        <v>1180</v>
      </c>
      <c r="C1448" s="1">
        <f t="shared" si="279"/>
        <v>756</v>
      </c>
      <c r="D1448" s="7">
        <f t="shared" si="284"/>
        <v>1</v>
      </c>
      <c r="E1448" s="7">
        <f t="shared" si="285"/>
        <v>2</v>
      </c>
      <c r="F1448" s="7">
        <f t="shared" si="286"/>
        <v>3</v>
      </c>
      <c r="G1448" s="1">
        <f t="shared" si="281"/>
        <v>250</v>
      </c>
      <c r="H1448" s="2">
        <f t="shared" si="282"/>
        <v>0.3306878306878307</v>
      </c>
      <c r="I1448" s="8"/>
      <c r="J1448" s="2">
        <f t="shared" si="287"/>
        <v>0.58862433862433861</v>
      </c>
      <c r="K1448" s="2">
        <f t="shared" si="288"/>
        <v>0.25793650793650796</v>
      </c>
      <c r="L1448" s="2">
        <f t="shared" si="289"/>
        <v>8.4656084656084651E-2</v>
      </c>
      <c r="M1448" s="2">
        <f t="shared" si="290"/>
        <v>6.8783068783068779E-2</v>
      </c>
      <c r="N1448" s="68">
        <v>445</v>
      </c>
      <c r="O1448" s="68">
        <v>195</v>
      </c>
      <c r="P1448" s="68">
        <v>64</v>
      </c>
      <c r="Q1448" s="68">
        <v>39</v>
      </c>
      <c r="R1448" s="68">
        <v>3</v>
      </c>
      <c r="S1448" s="68">
        <v>0</v>
      </c>
      <c r="T1448" s="68">
        <v>3</v>
      </c>
      <c r="U1448" s="1"/>
      <c r="V1448" s="1"/>
      <c r="W1448" s="68">
        <v>0</v>
      </c>
      <c r="X1448" s="1"/>
      <c r="Y1448" s="68">
        <v>3</v>
      </c>
      <c r="Z1448" s="1"/>
      <c r="AA1448" s="68">
        <v>4</v>
      </c>
      <c r="AB1448" s="68">
        <v>0</v>
      </c>
      <c r="AG1448" t="str">
        <f t="shared" si="280"/>
        <v>Middlesex</v>
      </c>
      <c r="AH1448" t="s">
        <v>3298</v>
      </c>
      <c r="AI1448">
        <v>1</v>
      </c>
      <c r="AJ1448" s="7"/>
      <c r="AK1448" s="130">
        <v>50</v>
      </c>
      <c r="AL1448" s="131">
        <v>23</v>
      </c>
      <c r="AM1448" s="131">
        <v>50</v>
      </c>
      <c r="AN1448" s="133">
        <v>44500</v>
      </c>
      <c r="AO1448">
        <f t="shared" si="283"/>
        <v>50023</v>
      </c>
      <c r="AP1448" s="129" t="s">
        <v>1579</v>
      </c>
    </row>
    <row r="1449" spans="1:42" hidden="1" outlineLevel="1" x14ac:dyDescent="0.2">
      <c r="A1449" t="s">
        <v>1025</v>
      </c>
      <c r="B1449" s="10" t="s">
        <v>1180</v>
      </c>
      <c r="C1449" s="1">
        <f t="shared" si="279"/>
        <v>384</v>
      </c>
      <c r="D1449" s="7">
        <f t="shared" si="284"/>
        <v>1</v>
      </c>
      <c r="E1449" s="7">
        <f t="shared" si="285"/>
        <v>2</v>
      </c>
      <c r="F1449" s="7">
        <f t="shared" si="286"/>
        <v>3</v>
      </c>
      <c r="G1449" s="1">
        <f t="shared" si="281"/>
        <v>56</v>
      </c>
      <c r="H1449" s="2">
        <f t="shared" si="282"/>
        <v>0.14583333333333334</v>
      </c>
      <c r="I1449" s="8"/>
      <c r="J1449" s="2">
        <f t="shared" si="287"/>
        <v>0.47135416666666669</v>
      </c>
      <c r="K1449" s="2">
        <f t="shared" si="288"/>
        <v>0.32552083333333331</v>
      </c>
      <c r="L1449" s="2">
        <f t="shared" si="289"/>
        <v>0.15104166666666666</v>
      </c>
      <c r="M1449" s="2">
        <f t="shared" si="290"/>
        <v>5.2083333333333287E-2</v>
      </c>
      <c r="N1449" s="68">
        <v>181</v>
      </c>
      <c r="O1449" s="68">
        <v>125</v>
      </c>
      <c r="P1449" s="68">
        <v>58</v>
      </c>
      <c r="Q1449" s="68">
        <v>17</v>
      </c>
      <c r="R1449" s="68">
        <v>0</v>
      </c>
      <c r="S1449" s="68">
        <v>0</v>
      </c>
      <c r="T1449" s="68">
        <v>0</v>
      </c>
      <c r="U1449" s="1"/>
      <c r="V1449" s="1"/>
      <c r="W1449" s="68">
        <v>2</v>
      </c>
      <c r="X1449" s="1"/>
      <c r="Y1449" s="68">
        <v>0</v>
      </c>
      <c r="Z1449" s="1"/>
      <c r="AA1449" s="68">
        <v>0</v>
      </c>
      <c r="AB1449" s="68">
        <v>1</v>
      </c>
      <c r="AG1449" t="str">
        <f t="shared" si="280"/>
        <v>Middletown Springs</v>
      </c>
      <c r="AH1449" t="s">
        <v>1353</v>
      </c>
      <c r="AI1449">
        <v>1</v>
      </c>
      <c r="AJ1449" s="7"/>
      <c r="AK1449" s="130">
        <v>50</v>
      </c>
      <c r="AL1449" s="131">
        <v>21</v>
      </c>
      <c r="AM1449" s="131">
        <v>55</v>
      </c>
      <c r="AN1449" s="133">
        <v>44800</v>
      </c>
      <c r="AO1449">
        <f t="shared" si="283"/>
        <v>50021</v>
      </c>
      <c r="AP1449" s="129" t="s">
        <v>1579</v>
      </c>
    </row>
    <row r="1450" spans="1:42" hidden="1" outlineLevel="1" x14ac:dyDescent="0.2">
      <c r="A1450" t="s">
        <v>708</v>
      </c>
      <c r="B1450" s="10" t="s">
        <v>1180</v>
      </c>
      <c r="C1450" s="1">
        <f t="shared" si="279"/>
        <v>3385</v>
      </c>
      <c r="D1450" s="7">
        <f t="shared" si="284"/>
        <v>1</v>
      </c>
      <c r="E1450" s="7">
        <f t="shared" si="285"/>
        <v>2</v>
      </c>
      <c r="F1450" s="7">
        <f t="shared" si="286"/>
        <v>3</v>
      </c>
      <c r="G1450" s="1">
        <f t="shared" si="281"/>
        <v>307</v>
      </c>
      <c r="H1450" s="2">
        <f t="shared" si="282"/>
        <v>9.0694239290989659E-2</v>
      </c>
      <c r="I1450" s="8"/>
      <c r="J1450" s="2">
        <f t="shared" si="287"/>
        <v>0.45908419497784342</v>
      </c>
      <c r="K1450" s="2">
        <f t="shared" si="288"/>
        <v>0.36838995568685379</v>
      </c>
      <c r="L1450" s="2">
        <f t="shared" si="289"/>
        <v>0.15509601181683899</v>
      </c>
      <c r="M1450" s="2">
        <f t="shared" si="290"/>
        <v>1.7429837518463748E-2</v>
      </c>
      <c r="N1450" s="68">
        <v>1554</v>
      </c>
      <c r="O1450" s="68">
        <v>1247</v>
      </c>
      <c r="P1450" s="68">
        <v>525</v>
      </c>
      <c r="Q1450" s="68">
        <v>19</v>
      </c>
      <c r="R1450" s="68">
        <v>15</v>
      </c>
      <c r="S1450" s="68">
        <v>7</v>
      </c>
      <c r="T1450" s="68">
        <v>5</v>
      </c>
      <c r="U1450" s="1"/>
      <c r="V1450" s="1"/>
      <c r="W1450" s="68">
        <v>4</v>
      </c>
      <c r="X1450" s="1"/>
      <c r="Y1450" s="68">
        <v>1</v>
      </c>
      <c r="Z1450" s="1"/>
      <c r="AA1450" s="68">
        <v>5</v>
      </c>
      <c r="AB1450" s="68">
        <v>3</v>
      </c>
      <c r="AG1450" t="str">
        <f t="shared" si="280"/>
        <v>Milton</v>
      </c>
      <c r="AH1450" t="s">
        <v>1259</v>
      </c>
      <c r="AI1450">
        <v>1</v>
      </c>
      <c r="AJ1450" s="7"/>
      <c r="AK1450" s="130">
        <v>50</v>
      </c>
      <c r="AL1450" s="131">
        <v>7</v>
      </c>
      <c r="AM1450" s="131">
        <v>50</v>
      </c>
      <c r="AN1450" s="133">
        <v>45250</v>
      </c>
      <c r="AO1450">
        <f t="shared" si="283"/>
        <v>50007</v>
      </c>
      <c r="AP1450" s="129" t="s">
        <v>1579</v>
      </c>
    </row>
    <row r="1451" spans="1:42" hidden="1" outlineLevel="1" x14ac:dyDescent="0.2">
      <c r="A1451" t="s">
        <v>709</v>
      </c>
      <c r="B1451" s="10" t="s">
        <v>1180</v>
      </c>
      <c r="C1451" s="1">
        <f t="shared" si="279"/>
        <v>767</v>
      </c>
      <c r="D1451" s="7">
        <f t="shared" si="284"/>
        <v>1</v>
      </c>
      <c r="E1451" s="7">
        <f t="shared" si="285"/>
        <v>2</v>
      </c>
      <c r="F1451" s="7">
        <f t="shared" si="286"/>
        <v>3</v>
      </c>
      <c r="G1451" s="1">
        <f t="shared" si="281"/>
        <v>223</v>
      </c>
      <c r="H1451" s="2">
        <f t="shared" si="282"/>
        <v>0.29074315514993482</v>
      </c>
      <c r="I1451" s="8"/>
      <c r="J1451" s="2">
        <f t="shared" si="287"/>
        <v>0.56584093872229468</v>
      </c>
      <c r="K1451" s="2">
        <f t="shared" si="288"/>
        <v>0.27509778357235987</v>
      </c>
      <c r="L1451" s="2">
        <f t="shared" si="289"/>
        <v>0.11342894393741851</v>
      </c>
      <c r="M1451" s="2">
        <f t="shared" si="290"/>
        <v>4.5632333767926941E-2</v>
      </c>
      <c r="N1451" s="68">
        <v>434</v>
      </c>
      <c r="O1451" s="68">
        <v>211</v>
      </c>
      <c r="P1451" s="68">
        <v>87</v>
      </c>
      <c r="Q1451" s="68">
        <v>26</v>
      </c>
      <c r="R1451" s="68">
        <v>5</v>
      </c>
      <c r="S1451" s="68">
        <v>1</v>
      </c>
      <c r="T1451" s="68">
        <v>2</v>
      </c>
      <c r="U1451" s="1"/>
      <c r="V1451" s="1"/>
      <c r="W1451" s="68">
        <v>1</v>
      </c>
      <c r="X1451" s="1"/>
      <c r="Y1451" s="68">
        <v>0</v>
      </c>
      <c r="Z1451" s="1"/>
      <c r="AA1451" s="68">
        <v>0</v>
      </c>
      <c r="AB1451" s="68">
        <v>0</v>
      </c>
      <c r="AG1451" t="str">
        <f t="shared" si="280"/>
        <v>Monkton</v>
      </c>
      <c r="AH1451" t="s">
        <v>1125</v>
      </c>
      <c r="AI1451">
        <v>1</v>
      </c>
      <c r="AJ1451" s="7"/>
      <c r="AK1451" s="130">
        <v>50</v>
      </c>
      <c r="AL1451" s="131">
        <v>1</v>
      </c>
      <c r="AM1451" s="131">
        <v>60</v>
      </c>
      <c r="AN1451" s="133">
        <v>45550</v>
      </c>
      <c r="AO1451">
        <f t="shared" si="283"/>
        <v>50001</v>
      </c>
      <c r="AP1451" s="129" t="s">
        <v>1579</v>
      </c>
    </row>
    <row r="1452" spans="1:42" hidden="1" outlineLevel="1" x14ac:dyDescent="0.2">
      <c r="A1452" t="s">
        <v>961</v>
      </c>
      <c r="B1452" s="10" t="s">
        <v>1180</v>
      </c>
      <c r="C1452" s="1">
        <f t="shared" ref="C1452:C1516" si="291">SUM(N1452:AE1452)</f>
        <v>407</v>
      </c>
      <c r="D1452" s="7">
        <f t="shared" si="284"/>
        <v>1</v>
      </c>
      <c r="E1452" s="7">
        <f t="shared" si="285"/>
        <v>2</v>
      </c>
      <c r="F1452" s="7">
        <f t="shared" si="286"/>
        <v>3</v>
      </c>
      <c r="G1452" s="1">
        <f t="shared" si="281"/>
        <v>95</v>
      </c>
      <c r="H1452" s="2">
        <f t="shared" si="282"/>
        <v>0.2334152334152334</v>
      </c>
      <c r="I1452" s="8"/>
      <c r="J1452" s="2">
        <f t="shared" si="287"/>
        <v>0.5233415233415234</v>
      </c>
      <c r="K1452" s="2">
        <f t="shared" si="288"/>
        <v>0.28992628992628994</v>
      </c>
      <c r="L1452" s="2">
        <f t="shared" si="289"/>
        <v>0.13759213759213759</v>
      </c>
      <c r="M1452" s="2">
        <f t="shared" si="290"/>
        <v>4.9140049140049075E-2</v>
      </c>
      <c r="N1452" s="68">
        <v>213</v>
      </c>
      <c r="O1452" s="68">
        <v>118</v>
      </c>
      <c r="P1452" s="68">
        <v>56</v>
      </c>
      <c r="Q1452" s="68">
        <v>10</v>
      </c>
      <c r="R1452" s="68">
        <v>3</v>
      </c>
      <c r="S1452" s="68">
        <v>1</v>
      </c>
      <c r="T1452" s="68">
        <v>1</v>
      </c>
      <c r="U1452" s="1"/>
      <c r="V1452" s="1"/>
      <c r="W1452" s="68">
        <v>2</v>
      </c>
      <c r="X1452" s="1"/>
      <c r="Y1452" s="68">
        <v>1</v>
      </c>
      <c r="Z1452" s="1"/>
      <c r="AA1452" s="68">
        <v>1</v>
      </c>
      <c r="AB1452" s="68">
        <v>1</v>
      </c>
      <c r="AG1452" t="str">
        <f t="shared" si="280"/>
        <v>Montgomery</v>
      </c>
      <c r="AH1452" t="s">
        <v>2231</v>
      </c>
      <c r="AI1452">
        <v>1</v>
      </c>
      <c r="AJ1452" s="7"/>
      <c r="AK1452" s="130">
        <v>50</v>
      </c>
      <c r="AL1452" s="131">
        <v>11</v>
      </c>
      <c r="AM1452" s="131">
        <v>55</v>
      </c>
      <c r="AN1452" s="133">
        <v>45850</v>
      </c>
      <c r="AO1452">
        <f t="shared" si="283"/>
        <v>50011</v>
      </c>
      <c r="AP1452" s="129" t="s">
        <v>1579</v>
      </c>
    </row>
    <row r="1453" spans="1:42" hidden="1" outlineLevel="1" x14ac:dyDescent="0.2">
      <c r="A1453" t="s">
        <v>3426</v>
      </c>
      <c r="B1453" s="10" t="s">
        <v>1180</v>
      </c>
      <c r="C1453" s="1">
        <f t="shared" si="291"/>
        <v>4113</v>
      </c>
      <c r="D1453" s="7">
        <f t="shared" si="284"/>
        <v>1</v>
      </c>
      <c r="E1453" s="7">
        <f t="shared" si="285"/>
        <v>2</v>
      </c>
      <c r="F1453" s="7">
        <f t="shared" si="286"/>
        <v>3</v>
      </c>
      <c r="G1453" s="1">
        <f t="shared" si="281"/>
        <v>1340</v>
      </c>
      <c r="H1453" s="2">
        <f t="shared" si="282"/>
        <v>0.32579625577437393</v>
      </c>
      <c r="I1453" s="8"/>
      <c r="J1453" s="2">
        <f t="shared" si="287"/>
        <v>0.59761731096523218</v>
      </c>
      <c r="K1453" s="2">
        <f t="shared" si="288"/>
        <v>0.27182105519085825</v>
      </c>
      <c r="L1453" s="2">
        <f t="shared" si="289"/>
        <v>6.5402382689034769E-2</v>
      </c>
      <c r="M1453" s="2">
        <f t="shared" si="290"/>
        <v>6.5159251154874795E-2</v>
      </c>
      <c r="N1453" s="68">
        <v>2458</v>
      </c>
      <c r="O1453" s="68">
        <v>1118</v>
      </c>
      <c r="P1453" s="68">
        <v>269</v>
      </c>
      <c r="Q1453" s="68">
        <v>194</v>
      </c>
      <c r="R1453" s="68">
        <v>18</v>
      </c>
      <c r="S1453" s="68">
        <v>3</v>
      </c>
      <c r="T1453" s="68">
        <v>14</v>
      </c>
      <c r="U1453" s="1"/>
      <c r="V1453" s="1"/>
      <c r="W1453" s="68">
        <v>11</v>
      </c>
      <c r="X1453" s="1"/>
      <c r="Y1453" s="68">
        <v>4</v>
      </c>
      <c r="Z1453" s="1"/>
      <c r="AA1453" s="68">
        <v>15</v>
      </c>
      <c r="AB1453" s="68">
        <v>9</v>
      </c>
      <c r="AG1453" t="str">
        <f t="shared" ref="AG1453:AG1517" si="292">A1453</f>
        <v>Montpelier</v>
      </c>
      <c r="AH1453" t="s">
        <v>3298</v>
      </c>
      <c r="AI1453">
        <v>1</v>
      </c>
      <c r="AJ1453" s="7"/>
      <c r="AK1453" s="130">
        <v>50</v>
      </c>
      <c r="AL1453" s="131">
        <v>23</v>
      </c>
      <c r="AM1453" s="131">
        <v>55</v>
      </c>
      <c r="AN1453" s="133">
        <v>46000</v>
      </c>
      <c r="AO1453">
        <f t="shared" si="283"/>
        <v>50023</v>
      </c>
      <c r="AP1453" s="129" t="s">
        <v>2331</v>
      </c>
    </row>
    <row r="1454" spans="1:42" hidden="1" outlineLevel="1" x14ac:dyDescent="0.2">
      <c r="A1454" t="s">
        <v>1738</v>
      </c>
      <c r="B1454" s="10" t="s">
        <v>1180</v>
      </c>
      <c r="C1454" s="1">
        <f t="shared" si="291"/>
        <v>752</v>
      </c>
      <c r="D1454" s="7">
        <f t="shared" si="284"/>
        <v>1</v>
      </c>
      <c r="E1454" s="7">
        <f t="shared" si="285"/>
        <v>2</v>
      </c>
      <c r="F1454" s="7">
        <f t="shared" si="286"/>
        <v>3</v>
      </c>
      <c r="G1454" s="1">
        <f t="shared" si="281"/>
        <v>194</v>
      </c>
      <c r="H1454" s="2">
        <f t="shared" si="282"/>
        <v>0.25797872340425532</v>
      </c>
      <c r="I1454" s="8"/>
      <c r="J1454" s="2">
        <f t="shared" si="287"/>
        <v>0.54255319148936165</v>
      </c>
      <c r="K1454" s="2">
        <f t="shared" si="288"/>
        <v>0.28457446808510639</v>
      </c>
      <c r="L1454" s="2">
        <f t="shared" si="289"/>
        <v>0.11968085106382979</v>
      </c>
      <c r="M1454" s="2">
        <f t="shared" si="290"/>
        <v>5.3191489361702163E-2</v>
      </c>
      <c r="N1454" s="68">
        <v>408</v>
      </c>
      <c r="O1454" s="68">
        <v>214</v>
      </c>
      <c r="P1454" s="68">
        <v>90</v>
      </c>
      <c r="Q1454" s="68">
        <v>26</v>
      </c>
      <c r="R1454" s="68">
        <v>5</v>
      </c>
      <c r="S1454" s="68">
        <v>1</v>
      </c>
      <c r="T1454" s="68">
        <v>3</v>
      </c>
      <c r="U1454" s="1"/>
      <c r="V1454" s="1"/>
      <c r="W1454" s="68">
        <v>0</v>
      </c>
      <c r="X1454" s="1"/>
      <c r="Y1454" s="68">
        <v>0</v>
      </c>
      <c r="Z1454" s="1"/>
      <c r="AA1454" s="68">
        <v>4</v>
      </c>
      <c r="AB1454" s="68">
        <v>1</v>
      </c>
      <c r="AG1454" t="str">
        <f t="shared" si="292"/>
        <v>Moretown</v>
      </c>
      <c r="AH1454" t="s">
        <v>3298</v>
      </c>
      <c r="AI1454">
        <v>1</v>
      </c>
      <c r="AJ1454" s="7"/>
      <c r="AK1454" s="130">
        <v>50</v>
      </c>
      <c r="AL1454" s="131">
        <v>23</v>
      </c>
      <c r="AM1454" s="131">
        <v>60</v>
      </c>
      <c r="AN1454" s="133">
        <v>46225</v>
      </c>
      <c r="AO1454">
        <f t="shared" si="283"/>
        <v>50023</v>
      </c>
      <c r="AP1454" s="129" t="s">
        <v>1579</v>
      </c>
    </row>
    <row r="1455" spans="1:42" hidden="1" outlineLevel="1" x14ac:dyDescent="0.2">
      <c r="A1455" t="s">
        <v>1305</v>
      </c>
      <c r="B1455" s="10" t="s">
        <v>1180</v>
      </c>
      <c r="C1455" s="1">
        <f t="shared" si="291"/>
        <v>282</v>
      </c>
      <c r="D1455" s="7">
        <f t="shared" si="284"/>
        <v>1</v>
      </c>
      <c r="E1455" s="7">
        <f t="shared" si="285"/>
        <v>2</v>
      </c>
      <c r="F1455" s="7">
        <f t="shared" si="286"/>
        <v>3</v>
      </c>
      <c r="G1455" s="1">
        <f t="shared" si="281"/>
        <v>7</v>
      </c>
      <c r="H1455" s="2">
        <f t="shared" si="282"/>
        <v>2.4822695035460994E-2</v>
      </c>
      <c r="I1455" s="8"/>
      <c r="J1455" s="2">
        <f t="shared" si="287"/>
        <v>0.40425531914893614</v>
      </c>
      <c r="K1455" s="2">
        <f t="shared" si="288"/>
        <v>0.37943262411347517</v>
      </c>
      <c r="L1455" s="2">
        <f t="shared" si="289"/>
        <v>0.19148936170212766</v>
      </c>
      <c r="M1455" s="2">
        <f t="shared" si="290"/>
        <v>2.4822695035460973E-2</v>
      </c>
      <c r="N1455" s="68">
        <v>114</v>
      </c>
      <c r="O1455" s="68">
        <v>107</v>
      </c>
      <c r="P1455" s="68">
        <v>54</v>
      </c>
      <c r="Q1455" s="68">
        <v>3</v>
      </c>
      <c r="R1455" s="68">
        <v>0</v>
      </c>
      <c r="S1455" s="68">
        <v>0</v>
      </c>
      <c r="T1455" s="68">
        <v>1</v>
      </c>
      <c r="U1455" s="1"/>
      <c r="V1455" s="1"/>
      <c r="W1455" s="68">
        <v>1</v>
      </c>
      <c r="X1455" s="1"/>
      <c r="Y1455" s="68">
        <v>0</v>
      </c>
      <c r="Z1455" s="1"/>
      <c r="AA1455" s="68">
        <v>2</v>
      </c>
      <c r="AB1455" s="68">
        <v>0</v>
      </c>
      <c r="AG1455" t="str">
        <f t="shared" si="292"/>
        <v>Morgan</v>
      </c>
      <c r="AH1455" t="s">
        <v>1594</v>
      </c>
      <c r="AI1455">
        <v>1</v>
      </c>
      <c r="AJ1455" s="7"/>
      <c r="AK1455" s="130">
        <v>50</v>
      </c>
      <c r="AL1455" s="131">
        <v>19</v>
      </c>
      <c r="AM1455" s="131">
        <v>70</v>
      </c>
      <c r="AN1455" s="133">
        <v>46450</v>
      </c>
      <c r="AO1455">
        <f t="shared" si="283"/>
        <v>50019</v>
      </c>
      <c r="AP1455" s="129" t="s">
        <v>1579</v>
      </c>
    </row>
    <row r="1456" spans="1:42" hidden="1" outlineLevel="1" x14ac:dyDescent="0.2">
      <c r="A1456" t="s">
        <v>465</v>
      </c>
      <c r="B1456" s="10" t="s">
        <v>1180</v>
      </c>
      <c r="C1456" s="1">
        <f t="shared" si="291"/>
        <v>1905</v>
      </c>
      <c r="D1456" s="7">
        <f t="shared" si="284"/>
        <v>1</v>
      </c>
      <c r="E1456" s="7">
        <f t="shared" si="285"/>
        <v>2</v>
      </c>
      <c r="F1456" s="7">
        <f t="shared" si="286"/>
        <v>3</v>
      </c>
      <c r="G1456" s="1">
        <f t="shared" si="281"/>
        <v>495</v>
      </c>
      <c r="H1456" s="2">
        <f t="shared" si="282"/>
        <v>0.25984251968503935</v>
      </c>
      <c r="I1456" s="8"/>
      <c r="J1456" s="2">
        <f t="shared" si="287"/>
        <v>0.5496062992125984</v>
      </c>
      <c r="K1456" s="2">
        <f t="shared" si="288"/>
        <v>0.28976377952755905</v>
      </c>
      <c r="L1456" s="2">
        <f t="shared" si="289"/>
        <v>0.13018372703412073</v>
      </c>
      <c r="M1456" s="2">
        <f t="shared" si="290"/>
        <v>3.0446194225721812E-2</v>
      </c>
      <c r="N1456" s="68">
        <v>1047</v>
      </c>
      <c r="O1456" s="68">
        <v>552</v>
      </c>
      <c r="P1456" s="68">
        <v>248</v>
      </c>
      <c r="Q1456" s="68">
        <v>24</v>
      </c>
      <c r="R1456" s="68">
        <v>8</v>
      </c>
      <c r="S1456" s="68">
        <v>2</v>
      </c>
      <c r="T1456" s="68">
        <v>5</v>
      </c>
      <c r="U1456" s="1"/>
      <c r="V1456" s="1"/>
      <c r="W1456" s="68">
        <v>12</v>
      </c>
      <c r="X1456" s="1"/>
      <c r="Y1456" s="68">
        <v>2</v>
      </c>
      <c r="Z1456" s="1"/>
      <c r="AA1456" s="68">
        <v>1</v>
      </c>
      <c r="AB1456" s="68">
        <v>4</v>
      </c>
      <c r="AG1456" t="str">
        <f t="shared" si="292"/>
        <v>Morristown</v>
      </c>
      <c r="AH1456" t="s">
        <v>1244</v>
      </c>
      <c r="AI1456">
        <v>1</v>
      </c>
      <c r="AJ1456" s="7"/>
      <c r="AK1456" s="130">
        <v>50</v>
      </c>
      <c r="AL1456" s="131">
        <v>15</v>
      </c>
      <c r="AM1456" s="131">
        <v>35</v>
      </c>
      <c r="AN1456" s="133">
        <v>46675</v>
      </c>
      <c r="AO1456">
        <f t="shared" si="283"/>
        <v>50015</v>
      </c>
      <c r="AP1456" s="129" t="s">
        <v>1579</v>
      </c>
    </row>
    <row r="1457" spans="1:42" hidden="1" outlineLevel="1" x14ac:dyDescent="0.2">
      <c r="A1457" t="s">
        <v>1782</v>
      </c>
      <c r="B1457" s="10" t="s">
        <v>1180</v>
      </c>
      <c r="C1457" s="1">
        <f t="shared" si="291"/>
        <v>600</v>
      </c>
      <c r="D1457" s="7">
        <f t="shared" si="284"/>
        <v>1</v>
      </c>
      <c r="E1457" s="7">
        <f t="shared" si="285"/>
        <v>2</v>
      </c>
      <c r="F1457" s="7">
        <f t="shared" si="286"/>
        <v>3</v>
      </c>
      <c r="G1457" s="1">
        <f t="shared" ref="G1457:G1520" si="293">MAX(N1457:P1457)-LARGE(N1457:P1457,2)</f>
        <v>127</v>
      </c>
      <c r="H1457" s="2">
        <f t="shared" ref="H1457:H1520" si="294">G1457/C1457</f>
        <v>0.21166666666666667</v>
      </c>
      <c r="I1457" s="8"/>
      <c r="J1457" s="2">
        <f t="shared" si="287"/>
        <v>0.52500000000000002</v>
      </c>
      <c r="K1457" s="2">
        <f t="shared" si="288"/>
        <v>0.31333333333333335</v>
      </c>
      <c r="L1457" s="2">
        <f t="shared" si="289"/>
        <v>0.13666666666666666</v>
      </c>
      <c r="M1457" s="2">
        <f t="shared" si="290"/>
        <v>2.4999999999999967E-2</v>
      </c>
      <c r="N1457" s="68">
        <v>315</v>
      </c>
      <c r="O1457" s="68">
        <v>188</v>
      </c>
      <c r="P1457" s="68">
        <v>82</v>
      </c>
      <c r="Q1457" s="68">
        <v>10</v>
      </c>
      <c r="R1457" s="68">
        <v>1</v>
      </c>
      <c r="S1457" s="68">
        <v>0</v>
      </c>
      <c r="T1457" s="68">
        <v>1</v>
      </c>
      <c r="U1457" s="1"/>
      <c r="V1457" s="1"/>
      <c r="W1457" s="68">
        <v>1</v>
      </c>
      <c r="X1457" s="1"/>
      <c r="Y1457" s="68">
        <v>0</v>
      </c>
      <c r="Z1457" s="1"/>
      <c r="AA1457" s="68">
        <v>1</v>
      </c>
      <c r="AB1457" s="68">
        <v>1</v>
      </c>
      <c r="AG1457" t="str">
        <f t="shared" si="292"/>
        <v>Mount Holly</v>
      </c>
      <c r="AH1457" t="s">
        <v>1353</v>
      </c>
      <c r="AI1457">
        <v>1</v>
      </c>
      <c r="AJ1457" s="7"/>
      <c r="AK1457" s="130">
        <v>50</v>
      </c>
      <c r="AL1457" s="131">
        <v>21</v>
      </c>
      <c r="AM1457" s="131">
        <v>60</v>
      </c>
      <c r="AN1457" s="133">
        <v>47200</v>
      </c>
      <c r="AO1457">
        <f t="shared" ref="AO1457:AO1520" si="295">AK1457*1000+AL1457</f>
        <v>50021</v>
      </c>
      <c r="AP1457" s="129" t="s">
        <v>1579</v>
      </c>
    </row>
    <row r="1458" spans="1:42" hidden="1" outlineLevel="1" x14ac:dyDescent="0.2">
      <c r="A1458" t="s">
        <v>1774</v>
      </c>
      <c r="B1458" s="10" t="s">
        <v>1180</v>
      </c>
      <c r="C1458" s="1">
        <f t="shared" si="291"/>
        <v>93</v>
      </c>
      <c r="D1458" s="7">
        <f t="shared" si="284"/>
        <v>1</v>
      </c>
      <c r="E1458" s="7">
        <f t="shared" si="285"/>
        <v>2</v>
      </c>
      <c r="F1458" s="7">
        <f t="shared" si="286"/>
        <v>3</v>
      </c>
      <c r="G1458" s="1">
        <f t="shared" si="293"/>
        <v>5</v>
      </c>
      <c r="H1458" s="2">
        <f t="shared" si="294"/>
        <v>5.3763440860215055E-2</v>
      </c>
      <c r="I1458" s="8"/>
      <c r="J1458" s="2">
        <f t="shared" si="287"/>
        <v>0.40860215053763443</v>
      </c>
      <c r="K1458" s="2">
        <f t="shared" si="288"/>
        <v>0.35483870967741937</v>
      </c>
      <c r="L1458" s="2">
        <f t="shared" si="289"/>
        <v>0.22580645161290322</v>
      </c>
      <c r="M1458" s="2">
        <f t="shared" si="290"/>
        <v>1.0752688172042918E-2</v>
      </c>
      <c r="N1458" s="68">
        <v>38</v>
      </c>
      <c r="O1458" s="68">
        <v>33</v>
      </c>
      <c r="P1458" s="68">
        <v>21</v>
      </c>
      <c r="Q1458" s="68">
        <v>0</v>
      </c>
      <c r="R1458" s="68">
        <v>1</v>
      </c>
      <c r="S1458" s="68">
        <v>0</v>
      </c>
      <c r="T1458" s="68">
        <v>0</v>
      </c>
      <c r="U1458" s="1"/>
      <c r="V1458" s="1"/>
      <c r="W1458" s="68">
        <v>0</v>
      </c>
      <c r="X1458" s="1"/>
      <c r="Y1458" s="68">
        <v>0</v>
      </c>
      <c r="Z1458" s="1"/>
      <c r="AA1458" s="68">
        <v>0</v>
      </c>
      <c r="AB1458" s="68">
        <v>0</v>
      </c>
      <c r="AG1458" t="str">
        <f t="shared" si="292"/>
        <v>Mount Tabor</v>
      </c>
      <c r="AH1458" t="s">
        <v>1353</v>
      </c>
      <c r="AI1458">
        <v>1</v>
      </c>
      <c r="AJ1458" s="7"/>
      <c r="AK1458" s="130">
        <v>50</v>
      </c>
      <c r="AL1458" s="131">
        <v>21</v>
      </c>
      <c r="AM1458" s="131">
        <v>65</v>
      </c>
      <c r="AN1458" s="133">
        <v>47425</v>
      </c>
      <c r="AO1458">
        <f t="shared" si="295"/>
        <v>50021</v>
      </c>
      <c r="AP1458" s="129" t="s">
        <v>1579</v>
      </c>
    </row>
    <row r="1459" spans="1:42" hidden="1" outlineLevel="1" x14ac:dyDescent="0.2">
      <c r="A1459" t="s">
        <v>42</v>
      </c>
      <c r="B1459" s="10" t="s">
        <v>1180</v>
      </c>
      <c r="C1459" s="1">
        <f t="shared" si="291"/>
        <v>801</v>
      </c>
      <c r="D1459" s="7">
        <f t="shared" si="284"/>
        <v>1</v>
      </c>
      <c r="E1459" s="7">
        <f t="shared" si="285"/>
        <v>2</v>
      </c>
      <c r="F1459" s="7">
        <f t="shared" si="286"/>
        <v>3</v>
      </c>
      <c r="G1459" s="1">
        <f t="shared" si="293"/>
        <v>160</v>
      </c>
      <c r="H1459" s="2">
        <f t="shared" si="294"/>
        <v>0.19975031210986266</v>
      </c>
      <c r="I1459" s="8"/>
      <c r="J1459" s="2">
        <f t="shared" si="287"/>
        <v>0.51186017478152313</v>
      </c>
      <c r="K1459" s="2">
        <f t="shared" si="288"/>
        <v>0.31210986267166041</v>
      </c>
      <c r="L1459" s="2">
        <f t="shared" si="289"/>
        <v>0.14357053682896379</v>
      </c>
      <c r="M1459" s="2">
        <f t="shared" si="290"/>
        <v>3.245942571785268E-2</v>
      </c>
      <c r="N1459" s="68">
        <v>410</v>
      </c>
      <c r="O1459" s="68">
        <v>250</v>
      </c>
      <c r="P1459" s="68">
        <v>115</v>
      </c>
      <c r="Q1459" s="68">
        <v>18</v>
      </c>
      <c r="R1459" s="68">
        <v>2</v>
      </c>
      <c r="S1459" s="68">
        <v>1</v>
      </c>
      <c r="T1459" s="68">
        <v>2</v>
      </c>
      <c r="U1459" s="1"/>
      <c r="V1459" s="1"/>
      <c r="W1459" s="68">
        <v>1</v>
      </c>
      <c r="X1459" s="1"/>
      <c r="Y1459" s="68">
        <v>0</v>
      </c>
      <c r="Z1459" s="1"/>
      <c r="AA1459" s="68">
        <v>1</v>
      </c>
      <c r="AB1459" s="68">
        <v>1</v>
      </c>
      <c r="AG1459" t="str">
        <f t="shared" si="292"/>
        <v>New Haven</v>
      </c>
      <c r="AH1459" t="s">
        <v>1125</v>
      </c>
      <c r="AI1459">
        <v>1</v>
      </c>
      <c r="AJ1459" s="7"/>
      <c r="AK1459" s="130">
        <v>50</v>
      </c>
      <c r="AL1459" s="131">
        <v>1</v>
      </c>
      <c r="AM1459" s="131">
        <v>65</v>
      </c>
      <c r="AN1459" s="133">
        <v>48700</v>
      </c>
      <c r="AO1459">
        <f t="shared" si="295"/>
        <v>50001</v>
      </c>
      <c r="AP1459" s="129" t="s">
        <v>1579</v>
      </c>
    </row>
    <row r="1460" spans="1:42" hidden="1" outlineLevel="1" x14ac:dyDescent="0.2">
      <c r="A1460" t="s">
        <v>688</v>
      </c>
      <c r="B1460" s="10" t="s">
        <v>1180</v>
      </c>
      <c r="C1460" s="1">
        <f t="shared" si="291"/>
        <v>199</v>
      </c>
      <c r="D1460" s="7">
        <f t="shared" si="284"/>
        <v>1</v>
      </c>
      <c r="E1460" s="7">
        <f t="shared" si="285"/>
        <v>2</v>
      </c>
      <c r="F1460" s="7">
        <f t="shared" si="286"/>
        <v>3</v>
      </c>
      <c r="G1460" s="1">
        <f t="shared" si="293"/>
        <v>36</v>
      </c>
      <c r="H1460" s="2">
        <f t="shared" si="294"/>
        <v>0.18090452261306533</v>
      </c>
      <c r="I1460" s="8"/>
      <c r="J1460" s="2">
        <f t="shared" si="287"/>
        <v>0.48743718592964824</v>
      </c>
      <c r="K1460" s="2">
        <f t="shared" si="288"/>
        <v>0.30653266331658291</v>
      </c>
      <c r="L1460" s="2">
        <f t="shared" si="289"/>
        <v>0.16080402010050251</v>
      </c>
      <c r="M1460" s="2">
        <f t="shared" si="290"/>
        <v>4.5226130653266333E-2</v>
      </c>
      <c r="N1460" s="68">
        <v>97</v>
      </c>
      <c r="O1460" s="68">
        <v>61</v>
      </c>
      <c r="P1460" s="68">
        <v>32</v>
      </c>
      <c r="Q1460" s="68">
        <v>3</v>
      </c>
      <c r="R1460" s="68">
        <v>1</v>
      </c>
      <c r="S1460" s="68">
        <v>0</v>
      </c>
      <c r="T1460" s="68">
        <v>1</v>
      </c>
      <c r="U1460" s="1"/>
      <c r="V1460" s="1"/>
      <c r="W1460" s="68">
        <v>1</v>
      </c>
      <c r="X1460" s="1"/>
      <c r="Y1460" s="68">
        <v>0</v>
      </c>
      <c r="Z1460" s="1"/>
      <c r="AA1460" s="68">
        <v>3</v>
      </c>
      <c r="AB1460" s="68">
        <v>0</v>
      </c>
      <c r="AG1460" t="str">
        <f t="shared" si="292"/>
        <v>Newark</v>
      </c>
      <c r="AH1460" t="s">
        <v>1846</v>
      </c>
      <c r="AI1460">
        <v>1</v>
      </c>
      <c r="AJ1460" s="7"/>
      <c r="AK1460" s="130">
        <v>50</v>
      </c>
      <c r="AL1460" s="131">
        <v>5</v>
      </c>
      <c r="AM1460" s="131">
        <v>40</v>
      </c>
      <c r="AN1460" s="133">
        <v>47725</v>
      </c>
      <c r="AO1460">
        <f t="shared" si="295"/>
        <v>50005</v>
      </c>
      <c r="AP1460" s="129" t="s">
        <v>1579</v>
      </c>
    </row>
    <row r="1461" spans="1:42" hidden="1" outlineLevel="1" x14ac:dyDescent="0.2">
      <c r="A1461" t="s">
        <v>689</v>
      </c>
      <c r="B1461" s="10" t="s">
        <v>1180</v>
      </c>
      <c r="C1461" s="1">
        <f t="shared" si="291"/>
        <v>946</v>
      </c>
      <c r="D1461" s="7">
        <f t="shared" si="284"/>
        <v>1</v>
      </c>
      <c r="E1461" s="7">
        <f t="shared" si="285"/>
        <v>2</v>
      </c>
      <c r="F1461" s="7">
        <f t="shared" si="286"/>
        <v>3</v>
      </c>
      <c r="G1461" s="1">
        <f t="shared" si="293"/>
        <v>41</v>
      </c>
      <c r="H1461" s="2">
        <f t="shared" si="294"/>
        <v>4.3340380549682873E-2</v>
      </c>
      <c r="I1461" s="8"/>
      <c r="J1461" s="2">
        <f t="shared" si="287"/>
        <v>0.43340380549682878</v>
      </c>
      <c r="K1461" s="2">
        <f t="shared" si="288"/>
        <v>0.39006342494714585</v>
      </c>
      <c r="L1461" s="2">
        <f t="shared" si="289"/>
        <v>0.14164904862579281</v>
      </c>
      <c r="M1461" s="2">
        <f t="shared" si="290"/>
        <v>3.4883720930232565E-2</v>
      </c>
      <c r="N1461" s="68">
        <v>410</v>
      </c>
      <c r="O1461" s="68">
        <v>369</v>
      </c>
      <c r="P1461" s="68">
        <v>134</v>
      </c>
      <c r="Q1461" s="68">
        <v>23</v>
      </c>
      <c r="R1461" s="68">
        <v>1</v>
      </c>
      <c r="S1461" s="68">
        <v>1</v>
      </c>
      <c r="T1461" s="68">
        <v>2</v>
      </c>
      <c r="U1461" s="1"/>
      <c r="V1461" s="1"/>
      <c r="W1461" s="68">
        <v>1</v>
      </c>
      <c r="X1461" s="1"/>
      <c r="Y1461" s="68">
        <v>1</v>
      </c>
      <c r="Z1461" s="1"/>
      <c r="AA1461" s="68">
        <v>1</v>
      </c>
      <c r="AB1461" s="68">
        <v>3</v>
      </c>
      <c r="AG1461" t="str">
        <f t="shared" si="292"/>
        <v>Newbury</v>
      </c>
      <c r="AH1461" t="s">
        <v>1279</v>
      </c>
      <c r="AI1461">
        <v>1</v>
      </c>
      <c r="AJ1461" s="7"/>
      <c r="AK1461" s="130">
        <v>50</v>
      </c>
      <c r="AL1461" s="131">
        <v>17</v>
      </c>
      <c r="AM1461" s="131">
        <v>35</v>
      </c>
      <c r="AN1461" s="133">
        <v>48175</v>
      </c>
      <c r="AO1461">
        <f t="shared" si="295"/>
        <v>50017</v>
      </c>
      <c r="AP1461" s="129" t="s">
        <v>1579</v>
      </c>
    </row>
    <row r="1462" spans="1:42" hidden="1" outlineLevel="1" x14ac:dyDescent="0.2">
      <c r="A1462" t="s">
        <v>690</v>
      </c>
      <c r="B1462" s="10" t="s">
        <v>1180</v>
      </c>
      <c r="C1462" s="1">
        <f t="shared" si="291"/>
        <v>891</v>
      </c>
      <c r="D1462" s="7">
        <f t="shared" si="284"/>
        <v>1</v>
      </c>
      <c r="E1462" s="7">
        <f t="shared" si="285"/>
        <v>2</v>
      </c>
      <c r="F1462" s="7">
        <f t="shared" si="286"/>
        <v>3</v>
      </c>
      <c r="G1462" s="1">
        <f t="shared" si="293"/>
        <v>263</v>
      </c>
      <c r="H1462" s="2">
        <f t="shared" si="294"/>
        <v>0.2951739618406285</v>
      </c>
      <c r="I1462" s="8"/>
      <c r="J1462" s="2">
        <f t="shared" si="287"/>
        <v>0.56228956228956228</v>
      </c>
      <c r="K1462" s="2">
        <f t="shared" si="288"/>
        <v>0.26711560044893379</v>
      </c>
      <c r="L1462" s="2">
        <f t="shared" si="289"/>
        <v>9.9887766554433224E-2</v>
      </c>
      <c r="M1462" s="2">
        <f t="shared" si="290"/>
        <v>7.0707070707070704E-2</v>
      </c>
      <c r="N1462" s="68">
        <v>501</v>
      </c>
      <c r="O1462" s="68">
        <v>238</v>
      </c>
      <c r="P1462" s="68">
        <v>89</v>
      </c>
      <c r="Q1462" s="68">
        <v>47</v>
      </c>
      <c r="R1462" s="68">
        <v>5</v>
      </c>
      <c r="S1462" s="68">
        <v>2</v>
      </c>
      <c r="T1462" s="68">
        <v>3</v>
      </c>
      <c r="U1462" s="1"/>
      <c r="V1462" s="1"/>
      <c r="W1462" s="68">
        <v>4</v>
      </c>
      <c r="X1462" s="1"/>
      <c r="Y1462" s="68">
        <v>0</v>
      </c>
      <c r="Z1462" s="1"/>
      <c r="AA1462" s="68">
        <v>0</v>
      </c>
      <c r="AB1462" s="68">
        <v>2</v>
      </c>
      <c r="AG1462" t="str">
        <f t="shared" si="292"/>
        <v>Newfane</v>
      </c>
      <c r="AH1462" t="s">
        <v>50</v>
      </c>
      <c r="AI1462">
        <v>1</v>
      </c>
      <c r="AJ1462" s="7"/>
      <c r="AK1462" s="130">
        <v>50</v>
      </c>
      <c r="AL1462" s="131">
        <v>25</v>
      </c>
      <c r="AM1462" s="131">
        <v>60</v>
      </c>
      <c r="AN1462" s="133">
        <v>48400</v>
      </c>
      <c r="AO1462">
        <f t="shared" si="295"/>
        <v>50025</v>
      </c>
      <c r="AP1462" s="129" t="s">
        <v>1579</v>
      </c>
    </row>
    <row r="1463" spans="1:42" hidden="1" outlineLevel="1" x14ac:dyDescent="0.2">
      <c r="A1463" t="s">
        <v>3000</v>
      </c>
      <c r="B1463" s="10" t="s">
        <v>1180</v>
      </c>
      <c r="C1463" s="1">
        <f t="shared" si="291"/>
        <v>1648</v>
      </c>
      <c r="D1463" s="7">
        <f t="shared" si="284"/>
        <v>1</v>
      </c>
      <c r="E1463" s="7">
        <f t="shared" si="285"/>
        <v>2</v>
      </c>
      <c r="F1463" s="7">
        <f t="shared" si="286"/>
        <v>3</v>
      </c>
      <c r="G1463" s="1">
        <f t="shared" si="293"/>
        <v>258</v>
      </c>
      <c r="H1463" s="2">
        <f t="shared" si="294"/>
        <v>0.15655339805825244</v>
      </c>
      <c r="I1463" s="8"/>
      <c r="J1463" s="2">
        <f t="shared" si="287"/>
        <v>0.50242718446601942</v>
      </c>
      <c r="K1463" s="2">
        <f t="shared" si="288"/>
        <v>0.345873786407767</v>
      </c>
      <c r="L1463" s="2">
        <f t="shared" si="289"/>
        <v>0.13531553398058252</v>
      </c>
      <c r="M1463" s="2">
        <f t="shared" si="290"/>
        <v>1.6383495145631061E-2</v>
      </c>
      <c r="N1463" s="68">
        <v>828</v>
      </c>
      <c r="O1463" s="68">
        <v>570</v>
      </c>
      <c r="P1463" s="68">
        <v>223</v>
      </c>
      <c r="Q1463" s="68">
        <v>11</v>
      </c>
      <c r="R1463" s="68">
        <v>5</v>
      </c>
      <c r="S1463" s="68">
        <v>3</v>
      </c>
      <c r="T1463" s="68">
        <v>3</v>
      </c>
      <c r="U1463" s="1"/>
      <c r="V1463" s="1"/>
      <c r="W1463" s="68">
        <v>1</v>
      </c>
      <c r="X1463" s="1"/>
      <c r="Y1463" s="68">
        <v>1</v>
      </c>
      <c r="Z1463" s="1"/>
      <c r="AA1463" s="68">
        <v>3</v>
      </c>
      <c r="AB1463" s="68">
        <v>0</v>
      </c>
      <c r="AG1463" t="str">
        <f t="shared" si="292"/>
        <v>Newport</v>
      </c>
      <c r="AH1463" t="s">
        <v>1594</v>
      </c>
      <c r="AI1463">
        <v>1</v>
      </c>
      <c r="AJ1463" s="7"/>
      <c r="AK1463" s="130">
        <v>50</v>
      </c>
      <c r="AL1463" s="131">
        <v>19</v>
      </c>
      <c r="AM1463" s="131">
        <v>75</v>
      </c>
      <c r="AN1463" s="133">
        <v>48850</v>
      </c>
      <c r="AO1463">
        <f t="shared" si="295"/>
        <v>50019</v>
      </c>
      <c r="AP1463" s="129" t="s">
        <v>2331</v>
      </c>
    </row>
    <row r="1464" spans="1:42" hidden="1" outlineLevel="1" x14ac:dyDescent="0.2">
      <c r="A1464" t="s">
        <v>3000</v>
      </c>
      <c r="B1464" s="10" t="s">
        <v>1180</v>
      </c>
      <c r="C1464" s="1">
        <f t="shared" si="291"/>
        <v>537</v>
      </c>
      <c r="D1464" s="7">
        <f t="shared" si="284"/>
        <v>1</v>
      </c>
      <c r="E1464" s="7">
        <f t="shared" si="285"/>
        <v>2</v>
      </c>
      <c r="F1464" s="7">
        <f t="shared" si="286"/>
        <v>3</v>
      </c>
      <c r="G1464" s="1">
        <f t="shared" si="293"/>
        <v>124</v>
      </c>
      <c r="H1464" s="2">
        <f t="shared" si="294"/>
        <v>0.23091247672253259</v>
      </c>
      <c r="I1464" s="8"/>
      <c r="J1464" s="2">
        <f t="shared" si="287"/>
        <v>0.52886405959031657</v>
      </c>
      <c r="K1464" s="2">
        <f t="shared" si="288"/>
        <v>0.297951582867784</v>
      </c>
      <c r="L1464" s="2">
        <f t="shared" si="289"/>
        <v>0.15642458100558659</v>
      </c>
      <c r="M1464" s="2">
        <f t="shared" si="290"/>
        <v>1.6759776536312831E-2</v>
      </c>
      <c r="N1464" s="68">
        <v>284</v>
      </c>
      <c r="O1464" s="68">
        <v>160</v>
      </c>
      <c r="P1464" s="68">
        <v>84</v>
      </c>
      <c r="Q1464" s="68">
        <v>3</v>
      </c>
      <c r="R1464" s="68">
        <v>3</v>
      </c>
      <c r="S1464" s="68">
        <v>1</v>
      </c>
      <c r="T1464" s="68">
        <v>0</v>
      </c>
      <c r="U1464" s="1"/>
      <c r="V1464" s="1"/>
      <c r="W1464" s="68">
        <v>0</v>
      </c>
      <c r="X1464" s="1"/>
      <c r="Y1464" s="68">
        <v>0</v>
      </c>
      <c r="Z1464" s="1"/>
      <c r="AA1464" s="68">
        <v>0</v>
      </c>
      <c r="AB1464" s="68">
        <v>2</v>
      </c>
      <c r="AG1464" t="str">
        <f t="shared" si="292"/>
        <v>Newport</v>
      </c>
      <c r="AH1464" t="s">
        <v>1594</v>
      </c>
      <c r="AI1464">
        <v>1</v>
      </c>
      <c r="AJ1464" s="7"/>
      <c r="AK1464" s="130">
        <v>50</v>
      </c>
      <c r="AL1464" s="131">
        <v>19</v>
      </c>
      <c r="AM1464" s="131">
        <v>80</v>
      </c>
      <c r="AN1464" s="133">
        <v>48925</v>
      </c>
      <c r="AO1464">
        <f t="shared" si="295"/>
        <v>50019</v>
      </c>
      <c r="AP1464" s="129" t="s">
        <v>1579</v>
      </c>
    </row>
    <row r="1465" spans="1:42" hidden="1" outlineLevel="1" x14ac:dyDescent="0.2">
      <c r="A1465" t="s">
        <v>580</v>
      </c>
      <c r="B1465" s="10" t="s">
        <v>1180</v>
      </c>
      <c r="C1465" s="1">
        <f t="shared" si="291"/>
        <v>363</v>
      </c>
      <c r="D1465" s="7">
        <f t="shared" si="284"/>
        <v>2</v>
      </c>
      <c r="E1465" s="7">
        <f t="shared" si="285"/>
        <v>1</v>
      </c>
      <c r="F1465" s="7">
        <f t="shared" si="286"/>
        <v>3</v>
      </c>
      <c r="G1465" s="1">
        <f t="shared" si="293"/>
        <v>12</v>
      </c>
      <c r="H1465" s="2">
        <f t="shared" si="294"/>
        <v>3.3057851239669422E-2</v>
      </c>
      <c r="I1465" s="8"/>
      <c r="J1465" s="2">
        <f t="shared" si="287"/>
        <v>0.39669421487603307</v>
      </c>
      <c r="K1465" s="2">
        <f t="shared" si="288"/>
        <v>0.42975206611570249</v>
      </c>
      <c r="L1465" s="2">
        <f t="shared" si="289"/>
        <v>0.14325068870523416</v>
      </c>
      <c r="M1465" s="2">
        <f t="shared" si="290"/>
        <v>3.0303030303030276E-2</v>
      </c>
      <c r="N1465" s="68">
        <v>144</v>
      </c>
      <c r="O1465" s="68">
        <v>156</v>
      </c>
      <c r="P1465" s="68">
        <v>52</v>
      </c>
      <c r="Q1465" s="68">
        <v>9</v>
      </c>
      <c r="R1465" s="68">
        <v>1</v>
      </c>
      <c r="S1465" s="68">
        <v>0</v>
      </c>
      <c r="T1465" s="68">
        <v>0</v>
      </c>
      <c r="U1465" s="1"/>
      <c r="V1465" s="1"/>
      <c r="W1465" s="68">
        <v>1</v>
      </c>
      <c r="X1465" s="1"/>
      <c r="Y1465" s="68">
        <v>0</v>
      </c>
      <c r="Z1465" s="1"/>
      <c r="AA1465" s="68">
        <v>0</v>
      </c>
      <c r="AB1465" s="68">
        <v>0</v>
      </c>
      <c r="AG1465" t="str">
        <f t="shared" si="292"/>
        <v>North Hero</v>
      </c>
      <c r="AH1465" t="s">
        <v>1260</v>
      </c>
      <c r="AI1465">
        <v>1</v>
      </c>
      <c r="AJ1465" s="7"/>
      <c r="AK1465" s="130">
        <v>50</v>
      </c>
      <c r="AL1465" s="131">
        <v>13</v>
      </c>
      <c r="AM1465" s="131">
        <v>20</v>
      </c>
      <c r="AN1465" s="133">
        <v>50650</v>
      </c>
      <c r="AO1465">
        <f t="shared" si="295"/>
        <v>50013</v>
      </c>
      <c r="AP1465" s="129" t="s">
        <v>1579</v>
      </c>
    </row>
    <row r="1466" spans="1:42" hidden="1" outlineLevel="1" x14ac:dyDescent="0.2">
      <c r="A1466" t="s">
        <v>283</v>
      </c>
      <c r="B1466" s="10" t="s">
        <v>1180</v>
      </c>
      <c r="C1466" s="1">
        <f t="shared" si="291"/>
        <v>2146</v>
      </c>
      <c r="D1466" s="7">
        <f t="shared" si="284"/>
        <v>1</v>
      </c>
      <c r="E1466" s="7">
        <f t="shared" si="285"/>
        <v>2</v>
      </c>
      <c r="F1466" s="7">
        <f t="shared" si="286"/>
        <v>3</v>
      </c>
      <c r="G1466" s="1">
        <f t="shared" si="293"/>
        <v>439</v>
      </c>
      <c r="H1466" s="2">
        <f t="shared" si="294"/>
        <v>0.20456663560111835</v>
      </c>
      <c r="I1466" s="8"/>
      <c r="J1466" s="2">
        <f t="shared" si="287"/>
        <v>0.5246971109040075</v>
      </c>
      <c r="K1466" s="2">
        <f t="shared" si="288"/>
        <v>0.32013047530288907</v>
      </c>
      <c r="L1466" s="2">
        <f t="shared" si="289"/>
        <v>0.13280521901211556</v>
      </c>
      <c r="M1466" s="2">
        <f t="shared" si="290"/>
        <v>2.2367194780987865E-2</v>
      </c>
      <c r="N1466" s="68">
        <v>1126</v>
      </c>
      <c r="O1466" s="68">
        <v>687</v>
      </c>
      <c r="P1466" s="68">
        <v>285</v>
      </c>
      <c r="Q1466" s="68">
        <v>19</v>
      </c>
      <c r="R1466" s="68">
        <v>6</v>
      </c>
      <c r="S1466" s="68">
        <v>3</v>
      </c>
      <c r="T1466" s="68">
        <v>2</v>
      </c>
      <c r="U1466" s="1"/>
      <c r="V1466" s="1"/>
      <c r="W1466" s="68">
        <v>7</v>
      </c>
      <c r="X1466" s="1"/>
      <c r="Y1466" s="68">
        <v>1</v>
      </c>
      <c r="Z1466" s="1"/>
      <c r="AA1466" s="68">
        <v>6</v>
      </c>
      <c r="AB1466" s="68">
        <v>4</v>
      </c>
      <c r="AG1466" t="str">
        <f t="shared" si="292"/>
        <v>Northfield</v>
      </c>
      <c r="AH1466" t="s">
        <v>3298</v>
      </c>
      <c r="AI1466">
        <v>1</v>
      </c>
      <c r="AJ1466" s="7"/>
      <c r="AK1466" s="130">
        <v>50</v>
      </c>
      <c r="AL1466" s="131">
        <v>23</v>
      </c>
      <c r="AM1466" s="131">
        <v>65</v>
      </c>
      <c r="AN1466" s="133">
        <v>50275</v>
      </c>
      <c r="AO1466">
        <f t="shared" si="295"/>
        <v>50023</v>
      </c>
      <c r="AP1466" s="129" t="s">
        <v>1579</v>
      </c>
    </row>
    <row r="1467" spans="1:42" hidden="1" outlineLevel="1" x14ac:dyDescent="0.2">
      <c r="A1467" t="s">
        <v>2704</v>
      </c>
      <c r="B1467" s="10" t="s">
        <v>1180</v>
      </c>
      <c r="C1467" s="1">
        <f t="shared" si="291"/>
        <v>66</v>
      </c>
      <c r="D1467" s="7">
        <f t="shared" si="284"/>
        <v>1</v>
      </c>
      <c r="E1467" s="7">
        <f t="shared" si="285"/>
        <v>6</v>
      </c>
      <c r="F1467" s="7">
        <f t="shared" si="286"/>
        <v>3</v>
      </c>
      <c r="G1467" s="1">
        <f t="shared" si="293"/>
        <v>32</v>
      </c>
      <c r="H1467" s="2">
        <f t="shared" si="294"/>
        <v>0.48484848484848486</v>
      </c>
      <c r="I1467" s="8"/>
      <c r="J1467" s="2">
        <f t="shared" si="287"/>
        <v>0.5757575757575758</v>
      </c>
      <c r="K1467" s="2">
        <f t="shared" si="288"/>
        <v>0</v>
      </c>
      <c r="L1467" s="2">
        <f t="shared" si="289"/>
        <v>9.0909090909090912E-2</v>
      </c>
      <c r="M1467" s="2">
        <f t="shared" si="290"/>
        <v>0.33333333333333326</v>
      </c>
      <c r="N1467" s="68">
        <v>38</v>
      </c>
      <c r="O1467" s="68">
        <v>0</v>
      </c>
      <c r="P1467" s="68">
        <v>6</v>
      </c>
      <c r="Q1467" s="68">
        <v>2</v>
      </c>
      <c r="R1467" s="68">
        <v>19</v>
      </c>
      <c r="S1467" s="68">
        <v>0</v>
      </c>
      <c r="T1467" s="68">
        <v>0</v>
      </c>
      <c r="U1467" s="1"/>
      <c r="V1467" s="1"/>
      <c r="W1467" s="68">
        <v>1</v>
      </c>
      <c r="X1467" s="1"/>
      <c r="Y1467" s="68">
        <v>0</v>
      </c>
      <c r="Z1467" s="1"/>
      <c r="AA1467" s="68">
        <v>0</v>
      </c>
      <c r="AB1467" s="68">
        <v>0</v>
      </c>
      <c r="AG1467" t="str">
        <f t="shared" si="292"/>
        <v>Norton</v>
      </c>
      <c r="AH1467" t="s">
        <v>1703</v>
      </c>
      <c r="AI1467">
        <v>1</v>
      </c>
      <c r="AJ1467" s="7"/>
      <c r="AK1467" s="130">
        <v>50</v>
      </c>
      <c r="AL1467" s="131">
        <v>9</v>
      </c>
      <c r="AM1467" s="131">
        <v>80</v>
      </c>
      <c r="AN1467" s="133">
        <v>52750</v>
      </c>
      <c r="AO1467">
        <f t="shared" si="295"/>
        <v>50009</v>
      </c>
      <c r="AP1467" s="129" t="s">
        <v>1579</v>
      </c>
    </row>
    <row r="1468" spans="1:42" hidden="1" outlineLevel="1" x14ac:dyDescent="0.2">
      <c r="A1468" t="s">
        <v>284</v>
      </c>
      <c r="B1468" s="10" t="s">
        <v>1180</v>
      </c>
      <c r="C1468" s="1">
        <f t="shared" si="291"/>
        <v>1925</v>
      </c>
      <c r="D1468" s="7">
        <f t="shared" si="284"/>
        <v>1</v>
      </c>
      <c r="E1468" s="7">
        <f t="shared" si="285"/>
        <v>2</v>
      </c>
      <c r="F1468" s="7">
        <f t="shared" si="286"/>
        <v>3</v>
      </c>
      <c r="G1468" s="1">
        <f t="shared" si="293"/>
        <v>948</v>
      </c>
      <c r="H1468" s="2">
        <f t="shared" si="294"/>
        <v>0.49246753246753244</v>
      </c>
      <c r="I1468" s="8"/>
      <c r="J1468" s="2">
        <f t="shared" si="287"/>
        <v>0.68727272727272726</v>
      </c>
      <c r="K1468" s="2">
        <f t="shared" si="288"/>
        <v>0.19480519480519481</v>
      </c>
      <c r="L1468" s="2">
        <f t="shared" si="289"/>
        <v>5.2467532467532468E-2</v>
      </c>
      <c r="M1468" s="2">
        <f t="shared" si="290"/>
        <v>6.545454545454546E-2</v>
      </c>
      <c r="N1468" s="68">
        <v>1323</v>
      </c>
      <c r="O1468" s="68">
        <v>375</v>
      </c>
      <c r="P1468" s="68">
        <v>101</v>
      </c>
      <c r="Q1468" s="68">
        <v>84</v>
      </c>
      <c r="R1468" s="68">
        <v>13</v>
      </c>
      <c r="S1468" s="68">
        <v>1</v>
      </c>
      <c r="T1468" s="68">
        <v>8</v>
      </c>
      <c r="U1468" s="1"/>
      <c r="V1468" s="1"/>
      <c r="W1468" s="68">
        <v>14</v>
      </c>
      <c r="X1468" s="1"/>
      <c r="Y1468" s="68">
        <v>3</v>
      </c>
      <c r="Z1468" s="1"/>
      <c r="AA1468" s="68">
        <v>1</v>
      </c>
      <c r="AB1468" s="68">
        <v>2</v>
      </c>
      <c r="AG1468" t="str">
        <f t="shared" si="292"/>
        <v>Norwich</v>
      </c>
      <c r="AH1468" t="s">
        <v>84</v>
      </c>
      <c r="AI1468">
        <v>1</v>
      </c>
      <c r="AJ1468" s="7"/>
      <c r="AK1468" s="130">
        <v>50</v>
      </c>
      <c r="AL1468" s="131">
        <v>27</v>
      </c>
      <c r="AM1468" s="131">
        <v>55</v>
      </c>
      <c r="AN1468" s="133">
        <v>52900</v>
      </c>
      <c r="AO1468">
        <f t="shared" si="295"/>
        <v>50027</v>
      </c>
      <c r="AP1468" s="129" t="s">
        <v>1579</v>
      </c>
    </row>
    <row r="1469" spans="1:42" hidden="1" outlineLevel="1" x14ac:dyDescent="0.2">
      <c r="A1469" t="s">
        <v>1279</v>
      </c>
      <c r="B1469" s="10" t="s">
        <v>1180</v>
      </c>
      <c r="C1469" s="1">
        <f t="shared" si="291"/>
        <v>404</v>
      </c>
      <c r="D1469" s="7">
        <f t="shared" si="284"/>
        <v>1</v>
      </c>
      <c r="E1469" s="7">
        <f t="shared" si="285"/>
        <v>2</v>
      </c>
      <c r="F1469" s="7">
        <f t="shared" si="286"/>
        <v>3</v>
      </c>
      <c r="G1469" s="1">
        <f t="shared" si="293"/>
        <v>9</v>
      </c>
      <c r="H1469" s="2">
        <f t="shared" si="294"/>
        <v>2.2277227722772276E-2</v>
      </c>
      <c r="I1469" s="8"/>
      <c r="J1469" s="2">
        <f t="shared" si="287"/>
        <v>0.40099009900990101</v>
      </c>
      <c r="K1469" s="2">
        <f t="shared" si="288"/>
        <v>0.37871287128712872</v>
      </c>
      <c r="L1469" s="2">
        <f t="shared" si="289"/>
        <v>0.18316831683168316</v>
      </c>
      <c r="M1469" s="2">
        <f t="shared" si="290"/>
        <v>3.7128712871287106E-2</v>
      </c>
      <c r="N1469" s="68">
        <v>162</v>
      </c>
      <c r="O1469" s="68">
        <v>153</v>
      </c>
      <c r="P1469" s="68">
        <v>74</v>
      </c>
      <c r="Q1469" s="68">
        <v>10</v>
      </c>
      <c r="R1469" s="68">
        <v>0</v>
      </c>
      <c r="S1469" s="68">
        <v>0</v>
      </c>
      <c r="T1469" s="68">
        <v>1</v>
      </c>
      <c r="U1469" s="1"/>
      <c r="V1469" s="1"/>
      <c r="W1469" s="68">
        <v>2</v>
      </c>
      <c r="X1469" s="1"/>
      <c r="Y1469" s="68">
        <v>0</v>
      </c>
      <c r="Z1469" s="1"/>
      <c r="AA1469" s="68">
        <v>1</v>
      </c>
      <c r="AB1469" s="68">
        <v>1</v>
      </c>
      <c r="AG1469" t="str">
        <f t="shared" si="292"/>
        <v>Orange</v>
      </c>
      <c r="AH1469" t="s">
        <v>1279</v>
      </c>
      <c r="AI1469">
        <v>1</v>
      </c>
      <c r="AJ1469" s="7"/>
      <c r="AK1469" s="130">
        <v>50</v>
      </c>
      <c r="AL1469" s="131">
        <v>17</v>
      </c>
      <c r="AM1469" s="131">
        <v>40</v>
      </c>
      <c r="AN1469" s="133">
        <v>53425</v>
      </c>
      <c r="AO1469">
        <f t="shared" si="295"/>
        <v>50017</v>
      </c>
      <c r="AP1469" s="129" t="s">
        <v>1579</v>
      </c>
    </row>
    <row r="1470" spans="1:42" hidden="1" outlineLevel="1" x14ac:dyDescent="0.2">
      <c r="A1470" t="s">
        <v>280</v>
      </c>
      <c r="B1470" s="10" t="s">
        <v>1180</v>
      </c>
      <c r="C1470" s="1">
        <f t="shared" si="291"/>
        <v>535</v>
      </c>
      <c r="D1470" s="7">
        <f t="shared" si="284"/>
        <v>1</v>
      </c>
      <c r="E1470" s="7">
        <f t="shared" si="285"/>
        <v>2</v>
      </c>
      <c r="F1470" s="7">
        <f t="shared" si="286"/>
        <v>3</v>
      </c>
      <c r="G1470" s="1">
        <f t="shared" si="293"/>
        <v>46</v>
      </c>
      <c r="H1470" s="2">
        <f t="shared" si="294"/>
        <v>8.5981308411214957E-2</v>
      </c>
      <c r="I1470" s="8"/>
      <c r="J1470" s="2">
        <f t="shared" si="287"/>
        <v>0.43551401869158879</v>
      </c>
      <c r="K1470" s="2">
        <f t="shared" si="288"/>
        <v>0.34953271028037386</v>
      </c>
      <c r="L1470" s="2">
        <f t="shared" si="289"/>
        <v>0.18691588785046728</v>
      </c>
      <c r="M1470" s="2">
        <f t="shared" si="290"/>
        <v>2.8037383177570069E-2</v>
      </c>
      <c r="N1470" s="68">
        <v>233</v>
      </c>
      <c r="O1470" s="68">
        <v>187</v>
      </c>
      <c r="P1470" s="68">
        <v>100</v>
      </c>
      <c r="Q1470" s="68">
        <v>12</v>
      </c>
      <c r="R1470" s="68">
        <v>1</v>
      </c>
      <c r="S1470" s="68">
        <v>0</v>
      </c>
      <c r="T1470" s="68">
        <v>2</v>
      </c>
      <c r="U1470" s="1"/>
      <c r="V1470" s="1"/>
      <c r="W1470" s="68">
        <v>0</v>
      </c>
      <c r="X1470" s="1"/>
      <c r="Y1470" s="68">
        <v>0</v>
      </c>
      <c r="Z1470" s="1"/>
      <c r="AA1470" s="68">
        <v>0</v>
      </c>
      <c r="AB1470" s="68">
        <v>0</v>
      </c>
      <c r="AG1470" t="str">
        <f t="shared" si="292"/>
        <v>Orwell</v>
      </c>
      <c r="AH1470" t="s">
        <v>1125</v>
      </c>
      <c r="AI1470">
        <v>1</v>
      </c>
      <c r="AJ1470" s="7"/>
      <c r="AK1470" s="130">
        <v>50</v>
      </c>
      <c r="AL1470" s="131">
        <v>1</v>
      </c>
      <c r="AM1470" s="131">
        <v>70</v>
      </c>
      <c r="AN1470" s="133">
        <v>53725</v>
      </c>
      <c r="AO1470">
        <f t="shared" si="295"/>
        <v>50001</v>
      </c>
      <c r="AP1470" s="129" t="s">
        <v>1579</v>
      </c>
    </row>
    <row r="1471" spans="1:42" hidden="1" outlineLevel="1" x14ac:dyDescent="0.2">
      <c r="A1471" t="s">
        <v>1893</v>
      </c>
      <c r="B1471" s="10" t="s">
        <v>1180</v>
      </c>
      <c r="C1471" s="1">
        <f t="shared" si="291"/>
        <v>287</v>
      </c>
      <c r="D1471" s="7">
        <f t="shared" si="284"/>
        <v>1</v>
      </c>
      <c r="E1471" s="7">
        <f t="shared" si="285"/>
        <v>2</v>
      </c>
      <c r="F1471" s="7">
        <f t="shared" si="286"/>
        <v>3</v>
      </c>
      <c r="G1471" s="1">
        <f t="shared" si="293"/>
        <v>21</v>
      </c>
      <c r="H1471" s="2">
        <f t="shared" si="294"/>
        <v>7.3170731707317069E-2</v>
      </c>
      <c r="I1471" s="8"/>
      <c r="J1471" s="2">
        <f t="shared" si="287"/>
        <v>0.43902439024390244</v>
      </c>
      <c r="K1471" s="2">
        <f t="shared" si="288"/>
        <v>0.36585365853658536</v>
      </c>
      <c r="L1471" s="2">
        <f t="shared" si="289"/>
        <v>0.13588850174216027</v>
      </c>
      <c r="M1471" s="2">
        <f t="shared" si="290"/>
        <v>5.9233449477351985E-2</v>
      </c>
      <c r="N1471" s="68">
        <v>126</v>
      </c>
      <c r="O1471" s="68">
        <v>105</v>
      </c>
      <c r="P1471" s="68">
        <v>39</v>
      </c>
      <c r="Q1471" s="68">
        <v>6</v>
      </c>
      <c r="R1471" s="68">
        <v>0</v>
      </c>
      <c r="S1471" s="68">
        <v>5</v>
      </c>
      <c r="T1471" s="68">
        <v>2</v>
      </c>
      <c r="U1471" s="1"/>
      <c r="V1471" s="1"/>
      <c r="W1471" s="68">
        <v>0</v>
      </c>
      <c r="X1471" s="1"/>
      <c r="Y1471" s="68">
        <v>2</v>
      </c>
      <c r="Z1471" s="1"/>
      <c r="AA1471" s="68">
        <v>2</v>
      </c>
      <c r="AB1471" s="68">
        <v>0</v>
      </c>
      <c r="AG1471" t="str">
        <f t="shared" si="292"/>
        <v>Panton</v>
      </c>
      <c r="AH1471" t="s">
        <v>1125</v>
      </c>
      <c r="AI1471">
        <v>1</v>
      </c>
      <c r="AJ1471" s="7"/>
      <c r="AK1471" s="130">
        <v>50</v>
      </c>
      <c r="AL1471" s="131">
        <v>1</v>
      </c>
      <c r="AM1471" s="131">
        <v>75</v>
      </c>
      <c r="AN1471" s="133">
        <v>53950</v>
      </c>
      <c r="AO1471">
        <f t="shared" si="295"/>
        <v>50001</v>
      </c>
      <c r="AP1471" s="129" t="s">
        <v>1579</v>
      </c>
    </row>
    <row r="1472" spans="1:42" hidden="1" outlineLevel="1" x14ac:dyDescent="0.2">
      <c r="A1472" t="s">
        <v>211</v>
      </c>
      <c r="B1472" s="10" t="s">
        <v>1180</v>
      </c>
      <c r="C1472" s="1">
        <f t="shared" si="291"/>
        <v>606</v>
      </c>
      <c r="D1472" s="7">
        <f t="shared" si="284"/>
        <v>1</v>
      </c>
      <c r="E1472" s="7">
        <f t="shared" si="285"/>
        <v>2</v>
      </c>
      <c r="F1472" s="7">
        <f t="shared" si="286"/>
        <v>3</v>
      </c>
      <c r="G1472" s="1">
        <f t="shared" si="293"/>
        <v>2</v>
      </c>
      <c r="H1472" s="2">
        <f t="shared" si="294"/>
        <v>3.3003300330033004E-3</v>
      </c>
      <c r="I1472" s="8"/>
      <c r="J1472" s="2">
        <f t="shared" si="287"/>
        <v>0.40594059405940597</v>
      </c>
      <c r="K1472" s="2">
        <f t="shared" si="288"/>
        <v>0.40264026402640263</v>
      </c>
      <c r="L1472" s="2">
        <f t="shared" si="289"/>
        <v>0.15676567656765678</v>
      </c>
      <c r="M1472" s="2">
        <f t="shared" si="290"/>
        <v>3.4653465346534629E-2</v>
      </c>
      <c r="N1472" s="68">
        <v>246</v>
      </c>
      <c r="O1472" s="68">
        <v>244</v>
      </c>
      <c r="P1472" s="68">
        <v>95</v>
      </c>
      <c r="Q1472" s="68">
        <v>17</v>
      </c>
      <c r="R1472" s="68">
        <v>1</v>
      </c>
      <c r="S1472" s="68">
        <v>0</v>
      </c>
      <c r="T1472" s="68">
        <v>0</v>
      </c>
      <c r="U1472" s="1"/>
      <c r="V1472" s="1"/>
      <c r="W1472" s="68">
        <v>1</v>
      </c>
      <c r="X1472" s="1"/>
      <c r="Y1472" s="68">
        <v>0</v>
      </c>
      <c r="Z1472" s="1"/>
      <c r="AA1472" s="68">
        <v>1</v>
      </c>
      <c r="AB1472" s="68">
        <v>1</v>
      </c>
      <c r="AG1472" t="str">
        <f t="shared" si="292"/>
        <v>Pawlet</v>
      </c>
      <c r="AH1472" t="s">
        <v>1353</v>
      </c>
      <c r="AI1472">
        <v>1</v>
      </c>
      <c r="AJ1472" s="7"/>
      <c r="AK1472" s="130">
        <v>50</v>
      </c>
      <c r="AL1472" s="131">
        <v>21</v>
      </c>
      <c r="AM1472" s="131">
        <v>70</v>
      </c>
      <c r="AN1472" s="133">
        <v>54250</v>
      </c>
      <c r="AO1472">
        <f t="shared" si="295"/>
        <v>50021</v>
      </c>
      <c r="AP1472" s="129" t="s">
        <v>1579</v>
      </c>
    </row>
    <row r="1473" spans="1:42" hidden="1" outlineLevel="1" x14ac:dyDescent="0.2">
      <c r="A1473" t="s">
        <v>191</v>
      </c>
      <c r="B1473" s="10" t="s">
        <v>1180</v>
      </c>
      <c r="C1473" s="1">
        <f t="shared" si="291"/>
        <v>392</v>
      </c>
      <c r="D1473" s="7">
        <f t="shared" si="284"/>
        <v>1</v>
      </c>
      <c r="E1473" s="7">
        <f t="shared" si="285"/>
        <v>2</v>
      </c>
      <c r="F1473" s="7">
        <f t="shared" si="286"/>
        <v>3</v>
      </c>
      <c r="G1473" s="1">
        <f t="shared" si="293"/>
        <v>71</v>
      </c>
      <c r="H1473" s="2">
        <f t="shared" si="294"/>
        <v>0.18112244897959184</v>
      </c>
      <c r="I1473" s="8"/>
      <c r="J1473" s="2">
        <f t="shared" si="287"/>
        <v>0.49744897959183676</v>
      </c>
      <c r="K1473" s="2">
        <f t="shared" si="288"/>
        <v>0.31632653061224492</v>
      </c>
      <c r="L1473" s="2">
        <f t="shared" si="289"/>
        <v>0.13520408163265307</v>
      </c>
      <c r="M1473" s="2">
        <f t="shared" si="290"/>
        <v>5.1020408163265252E-2</v>
      </c>
      <c r="N1473" s="68">
        <v>195</v>
      </c>
      <c r="O1473" s="68">
        <v>124</v>
      </c>
      <c r="P1473" s="68">
        <v>53</v>
      </c>
      <c r="Q1473" s="68">
        <v>16</v>
      </c>
      <c r="R1473" s="68">
        <v>1</v>
      </c>
      <c r="S1473" s="68">
        <v>0</v>
      </c>
      <c r="T1473" s="68">
        <v>0</v>
      </c>
      <c r="U1473" s="1"/>
      <c r="V1473" s="1"/>
      <c r="W1473" s="68">
        <v>1</v>
      </c>
      <c r="X1473" s="1"/>
      <c r="Y1473" s="68">
        <v>1</v>
      </c>
      <c r="Z1473" s="1"/>
      <c r="AA1473" s="68">
        <v>1</v>
      </c>
      <c r="AB1473" s="68">
        <v>0</v>
      </c>
      <c r="AG1473" t="str">
        <f t="shared" si="292"/>
        <v>Peacham</v>
      </c>
      <c r="AH1473" t="s">
        <v>1846</v>
      </c>
      <c r="AI1473">
        <v>1</v>
      </c>
      <c r="AJ1473" s="7"/>
      <c r="AK1473" s="130">
        <v>50</v>
      </c>
      <c r="AL1473" s="131">
        <v>5</v>
      </c>
      <c r="AM1473" s="131">
        <v>45</v>
      </c>
      <c r="AN1473" s="133">
        <v>54400</v>
      </c>
      <c r="AO1473">
        <f t="shared" si="295"/>
        <v>50005</v>
      </c>
      <c r="AP1473" s="129" t="s">
        <v>1579</v>
      </c>
    </row>
    <row r="1474" spans="1:42" hidden="1" outlineLevel="1" x14ac:dyDescent="0.2">
      <c r="A1474" t="s">
        <v>533</v>
      </c>
      <c r="B1474" s="10" t="s">
        <v>1180</v>
      </c>
      <c r="C1474" s="1">
        <f t="shared" si="291"/>
        <v>196</v>
      </c>
      <c r="D1474" s="7">
        <f t="shared" si="284"/>
        <v>1</v>
      </c>
      <c r="E1474" s="7">
        <f t="shared" si="285"/>
        <v>2</v>
      </c>
      <c r="F1474" s="7">
        <f t="shared" si="286"/>
        <v>3</v>
      </c>
      <c r="G1474" s="1">
        <f t="shared" si="293"/>
        <v>27</v>
      </c>
      <c r="H1474" s="2">
        <f t="shared" si="294"/>
        <v>0.13775510204081631</v>
      </c>
      <c r="I1474" s="8"/>
      <c r="J1474" s="2">
        <f t="shared" si="287"/>
        <v>0.5</v>
      </c>
      <c r="K1474" s="2">
        <f t="shared" si="288"/>
        <v>0.36224489795918369</v>
      </c>
      <c r="L1474" s="2">
        <f t="shared" si="289"/>
        <v>8.673469387755102E-2</v>
      </c>
      <c r="M1474" s="2">
        <f t="shared" si="290"/>
        <v>5.1020408163265293E-2</v>
      </c>
      <c r="N1474" s="68">
        <v>98</v>
      </c>
      <c r="O1474" s="68">
        <v>71</v>
      </c>
      <c r="P1474" s="68">
        <v>17</v>
      </c>
      <c r="Q1474" s="68">
        <v>9</v>
      </c>
      <c r="R1474" s="68">
        <v>1</v>
      </c>
      <c r="S1474" s="68">
        <v>0</v>
      </c>
      <c r="T1474" s="68">
        <v>0</v>
      </c>
      <c r="U1474" s="1"/>
      <c r="V1474" s="1"/>
      <c r="W1474" s="68">
        <v>0</v>
      </c>
      <c r="X1474" s="1"/>
      <c r="Y1474" s="68">
        <v>0</v>
      </c>
      <c r="Z1474" s="1"/>
      <c r="AA1474" s="68">
        <v>0</v>
      </c>
      <c r="AB1474" s="68">
        <v>0</v>
      </c>
      <c r="AG1474" t="str">
        <f t="shared" si="292"/>
        <v>Peru</v>
      </c>
      <c r="AH1474" t="s">
        <v>1126</v>
      </c>
      <c r="AI1474">
        <v>1</v>
      </c>
      <c r="AJ1474" s="7"/>
      <c r="AK1474" s="130">
        <v>50</v>
      </c>
      <c r="AL1474" s="131">
        <v>3</v>
      </c>
      <c r="AM1474" s="131">
        <v>30</v>
      </c>
      <c r="AN1474" s="133">
        <v>55000</v>
      </c>
      <c r="AO1474">
        <f t="shared" si="295"/>
        <v>50003</v>
      </c>
      <c r="AP1474" s="129" t="s">
        <v>1579</v>
      </c>
    </row>
    <row r="1475" spans="1:42" hidden="1" outlineLevel="1" x14ac:dyDescent="0.2">
      <c r="A1475" t="s">
        <v>1892</v>
      </c>
      <c r="B1475" s="10" t="s">
        <v>1180</v>
      </c>
      <c r="C1475" s="1">
        <f t="shared" si="291"/>
        <v>201</v>
      </c>
      <c r="D1475" s="7">
        <f t="shared" si="284"/>
        <v>1</v>
      </c>
      <c r="E1475" s="7">
        <f t="shared" si="285"/>
        <v>2</v>
      </c>
      <c r="F1475" s="7">
        <f t="shared" si="286"/>
        <v>3</v>
      </c>
      <c r="G1475" s="1">
        <f t="shared" si="293"/>
        <v>18</v>
      </c>
      <c r="H1475" s="2">
        <f t="shared" si="294"/>
        <v>8.9552238805970144E-2</v>
      </c>
      <c r="I1475" s="8"/>
      <c r="J1475" s="2">
        <f t="shared" si="287"/>
        <v>0.48756218905472637</v>
      </c>
      <c r="K1475" s="2">
        <f t="shared" si="288"/>
        <v>0.39800995024875624</v>
      </c>
      <c r="L1475" s="2">
        <f t="shared" si="289"/>
        <v>6.965174129353234E-2</v>
      </c>
      <c r="M1475" s="2">
        <f t="shared" si="290"/>
        <v>4.4776119402985051E-2</v>
      </c>
      <c r="N1475" s="68">
        <v>98</v>
      </c>
      <c r="O1475" s="68">
        <v>80</v>
      </c>
      <c r="P1475" s="68">
        <v>14</v>
      </c>
      <c r="Q1475" s="68">
        <v>6</v>
      </c>
      <c r="R1475" s="68">
        <v>1</v>
      </c>
      <c r="S1475" s="68">
        <v>0</v>
      </c>
      <c r="T1475" s="68">
        <v>0</v>
      </c>
      <c r="U1475" s="1"/>
      <c r="V1475" s="1"/>
      <c r="W1475" s="68">
        <v>1</v>
      </c>
      <c r="X1475" s="1"/>
      <c r="Y1475" s="68">
        <v>0</v>
      </c>
      <c r="Z1475" s="1"/>
      <c r="AA1475" s="68">
        <v>1</v>
      </c>
      <c r="AB1475" s="68">
        <v>0</v>
      </c>
      <c r="AG1475" t="str">
        <f t="shared" si="292"/>
        <v>Pittsfield</v>
      </c>
      <c r="AH1475" t="s">
        <v>1353</v>
      </c>
      <c r="AI1475">
        <v>1</v>
      </c>
      <c r="AJ1475" s="7"/>
      <c r="AK1475" s="130">
        <v>50</v>
      </c>
      <c r="AL1475" s="131">
        <v>21</v>
      </c>
      <c r="AM1475" s="131">
        <v>75</v>
      </c>
      <c r="AN1475" s="133">
        <v>55450</v>
      </c>
      <c r="AO1475">
        <f t="shared" si="295"/>
        <v>50021</v>
      </c>
      <c r="AP1475" s="129" t="s">
        <v>1579</v>
      </c>
    </row>
    <row r="1476" spans="1:42" hidden="1" outlineLevel="1" x14ac:dyDescent="0.2">
      <c r="A1476" t="s">
        <v>407</v>
      </c>
      <c r="B1476" s="10" t="s">
        <v>1180</v>
      </c>
      <c r="C1476" s="1">
        <f t="shared" si="291"/>
        <v>1387</v>
      </c>
      <c r="D1476" s="7">
        <f t="shared" si="284"/>
        <v>1</v>
      </c>
      <c r="E1476" s="7">
        <f t="shared" si="285"/>
        <v>2</v>
      </c>
      <c r="F1476" s="7">
        <f t="shared" si="286"/>
        <v>3</v>
      </c>
      <c r="G1476" s="1">
        <f t="shared" si="293"/>
        <v>217</v>
      </c>
      <c r="H1476" s="2">
        <f t="shared" si="294"/>
        <v>0.15645277577505406</v>
      </c>
      <c r="I1476" s="8"/>
      <c r="J1476" s="2">
        <f t="shared" si="287"/>
        <v>0.50108147080028842</v>
      </c>
      <c r="K1476" s="2">
        <f t="shared" si="288"/>
        <v>0.3446286950252343</v>
      </c>
      <c r="L1476" s="2">
        <f t="shared" si="289"/>
        <v>0.13554434030281182</v>
      </c>
      <c r="M1476" s="2">
        <f t="shared" si="290"/>
        <v>1.8745493871665464E-2</v>
      </c>
      <c r="N1476" s="68">
        <v>695</v>
      </c>
      <c r="O1476" s="68">
        <v>478</v>
      </c>
      <c r="P1476" s="68">
        <v>188</v>
      </c>
      <c r="Q1476" s="68">
        <v>17</v>
      </c>
      <c r="R1476" s="68">
        <v>1</v>
      </c>
      <c r="S1476" s="68">
        <v>1</v>
      </c>
      <c r="T1476" s="68">
        <v>3</v>
      </c>
      <c r="U1476" s="1"/>
      <c r="V1476" s="1"/>
      <c r="W1476" s="68">
        <v>1</v>
      </c>
      <c r="X1476" s="1"/>
      <c r="Y1476" s="68">
        <v>1</v>
      </c>
      <c r="Z1476" s="1"/>
      <c r="AA1476" s="68">
        <v>2</v>
      </c>
      <c r="AB1476" s="68">
        <v>0</v>
      </c>
      <c r="AG1476" t="str">
        <f t="shared" si="292"/>
        <v>Pittsford</v>
      </c>
      <c r="AH1476" t="s">
        <v>1353</v>
      </c>
      <c r="AI1476">
        <v>1</v>
      </c>
      <c r="AJ1476" s="7"/>
      <c r="AK1476" s="130">
        <v>50</v>
      </c>
      <c r="AL1476" s="131">
        <v>21</v>
      </c>
      <c r="AM1476" s="131">
        <v>80</v>
      </c>
      <c r="AN1476" s="133">
        <v>55600</v>
      </c>
      <c r="AO1476">
        <f t="shared" si="295"/>
        <v>50021</v>
      </c>
      <c r="AP1476" s="129" t="s">
        <v>1579</v>
      </c>
    </row>
    <row r="1477" spans="1:42" hidden="1" outlineLevel="1" x14ac:dyDescent="0.2">
      <c r="A1477" t="s">
        <v>130</v>
      </c>
      <c r="B1477" s="10" t="s">
        <v>1180</v>
      </c>
      <c r="C1477" s="1">
        <f t="shared" si="291"/>
        <v>646</v>
      </c>
      <c r="D1477" s="7">
        <f t="shared" si="284"/>
        <v>1</v>
      </c>
      <c r="E1477" s="7">
        <f t="shared" si="285"/>
        <v>2</v>
      </c>
      <c r="F1477" s="7">
        <f t="shared" si="286"/>
        <v>4</v>
      </c>
      <c r="G1477" s="1">
        <f t="shared" si="293"/>
        <v>230</v>
      </c>
      <c r="H1477" s="2">
        <f t="shared" si="294"/>
        <v>0.35603715170278638</v>
      </c>
      <c r="I1477" s="8"/>
      <c r="J1477" s="2">
        <f t="shared" si="287"/>
        <v>0.57430340557275539</v>
      </c>
      <c r="K1477" s="2">
        <f t="shared" si="288"/>
        <v>0.21826625386996903</v>
      </c>
      <c r="L1477" s="2">
        <f t="shared" si="289"/>
        <v>8.8235294117647065E-2</v>
      </c>
      <c r="M1477" s="2">
        <f t="shared" si="290"/>
        <v>0.11919504643962851</v>
      </c>
      <c r="N1477" s="68">
        <v>371</v>
      </c>
      <c r="O1477" s="68">
        <v>141</v>
      </c>
      <c r="P1477" s="68">
        <v>57</v>
      </c>
      <c r="Q1477" s="68">
        <v>67</v>
      </c>
      <c r="R1477" s="68">
        <v>3</v>
      </c>
      <c r="S1477" s="68">
        <v>3</v>
      </c>
      <c r="T1477" s="68">
        <v>3</v>
      </c>
      <c r="U1477" s="1"/>
      <c r="V1477" s="1"/>
      <c r="W1477" s="68">
        <v>0</v>
      </c>
      <c r="X1477" s="1"/>
      <c r="Y1477" s="68">
        <v>1</v>
      </c>
      <c r="Z1477" s="1"/>
      <c r="AA1477" s="68">
        <v>0</v>
      </c>
      <c r="AB1477" s="68">
        <v>0</v>
      </c>
      <c r="AG1477" t="str">
        <f t="shared" si="292"/>
        <v>Plainfield</v>
      </c>
      <c r="AH1477" t="s">
        <v>3298</v>
      </c>
      <c r="AI1477">
        <v>1</v>
      </c>
      <c r="AJ1477" s="7"/>
      <c r="AK1477" s="130">
        <v>50</v>
      </c>
      <c r="AL1477" s="131">
        <v>23</v>
      </c>
      <c r="AM1477" s="131">
        <v>70</v>
      </c>
      <c r="AN1477" s="133">
        <v>55825</v>
      </c>
      <c r="AO1477">
        <f t="shared" si="295"/>
        <v>50023</v>
      </c>
      <c r="AP1477" s="129" t="s">
        <v>1579</v>
      </c>
    </row>
    <row r="1478" spans="1:42" hidden="1" outlineLevel="1" x14ac:dyDescent="0.2">
      <c r="A1478" t="s">
        <v>2019</v>
      </c>
      <c r="B1478" s="10" t="s">
        <v>1180</v>
      </c>
      <c r="C1478" s="1">
        <f t="shared" si="291"/>
        <v>284</v>
      </c>
      <c r="D1478" s="7">
        <f t="shared" si="284"/>
        <v>1</v>
      </c>
      <c r="E1478" s="7">
        <f t="shared" si="285"/>
        <v>2</v>
      </c>
      <c r="F1478" s="7">
        <f t="shared" si="286"/>
        <v>3</v>
      </c>
      <c r="G1478" s="1">
        <f t="shared" si="293"/>
        <v>15</v>
      </c>
      <c r="H1478" s="2">
        <f t="shared" si="294"/>
        <v>5.2816901408450703E-2</v>
      </c>
      <c r="I1478" s="8"/>
      <c r="J1478" s="2">
        <f t="shared" si="287"/>
        <v>0.44366197183098594</v>
      </c>
      <c r="K1478" s="2">
        <f t="shared" si="288"/>
        <v>0.39084507042253519</v>
      </c>
      <c r="L1478" s="2">
        <f t="shared" si="289"/>
        <v>0.14084507042253522</v>
      </c>
      <c r="M1478" s="2">
        <f t="shared" si="290"/>
        <v>2.4647887323943601E-2</v>
      </c>
      <c r="N1478" s="68">
        <v>126</v>
      </c>
      <c r="O1478" s="68">
        <v>111</v>
      </c>
      <c r="P1478" s="68">
        <v>40</v>
      </c>
      <c r="Q1478" s="68">
        <v>4</v>
      </c>
      <c r="R1478" s="68">
        <v>2</v>
      </c>
      <c r="S1478" s="68">
        <v>0</v>
      </c>
      <c r="T1478" s="68">
        <v>1</v>
      </c>
      <c r="U1478" s="1"/>
      <c r="V1478" s="1"/>
      <c r="W1478" s="68">
        <v>0</v>
      </c>
      <c r="X1478" s="1"/>
      <c r="Y1478" s="68">
        <v>0</v>
      </c>
      <c r="Z1478" s="1"/>
      <c r="AA1478" s="68">
        <v>0</v>
      </c>
      <c r="AB1478" s="68">
        <v>0</v>
      </c>
      <c r="AG1478" t="str">
        <f t="shared" si="292"/>
        <v>Plymouth</v>
      </c>
      <c r="AH1478" t="s">
        <v>84</v>
      </c>
      <c r="AI1478">
        <v>1</v>
      </c>
      <c r="AJ1478" s="7"/>
      <c r="AK1478" s="130">
        <v>50</v>
      </c>
      <c r="AL1478" s="131">
        <v>27</v>
      </c>
      <c r="AM1478" s="131">
        <v>60</v>
      </c>
      <c r="AN1478" s="133">
        <v>56050</v>
      </c>
      <c r="AO1478">
        <f t="shared" si="295"/>
        <v>50027</v>
      </c>
      <c r="AP1478" s="129" t="s">
        <v>1579</v>
      </c>
    </row>
    <row r="1479" spans="1:42" hidden="1" outlineLevel="1" x14ac:dyDescent="0.2">
      <c r="A1479" t="s">
        <v>1013</v>
      </c>
      <c r="B1479" s="10" t="s">
        <v>1180</v>
      </c>
      <c r="C1479" s="1">
        <f t="shared" si="291"/>
        <v>525</v>
      </c>
      <c r="D1479" s="7">
        <f t="shared" si="284"/>
        <v>1</v>
      </c>
      <c r="E1479" s="7">
        <f t="shared" si="285"/>
        <v>2</v>
      </c>
      <c r="F1479" s="7">
        <f t="shared" si="286"/>
        <v>3</v>
      </c>
      <c r="G1479" s="1">
        <f t="shared" si="293"/>
        <v>109</v>
      </c>
      <c r="H1479" s="2">
        <f t="shared" si="294"/>
        <v>0.20761904761904762</v>
      </c>
      <c r="I1479" s="8"/>
      <c r="J1479" s="2">
        <f t="shared" si="287"/>
        <v>0.53523809523809529</v>
      </c>
      <c r="K1479" s="2">
        <f t="shared" si="288"/>
        <v>0.32761904761904764</v>
      </c>
      <c r="L1479" s="2">
        <f t="shared" si="289"/>
        <v>9.9047619047619051E-2</v>
      </c>
      <c r="M1479" s="2">
        <f t="shared" si="290"/>
        <v>3.8095238095238015E-2</v>
      </c>
      <c r="N1479" s="68">
        <v>281</v>
      </c>
      <c r="O1479" s="68">
        <v>172</v>
      </c>
      <c r="P1479" s="68">
        <v>52</v>
      </c>
      <c r="Q1479" s="68">
        <v>13</v>
      </c>
      <c r="R1479" s="68">
        <v>1</v>
      </c>
      <c r="S1479" s="68">
        <v>0</v>
      </c>
      <c r="T1479" s="68">
        <v>2</v>
      </c>
      <c r="U1479" s="1"/>
      <c r="V1479" s="1"/>
      <c r="W1479" s="68">
        <v>3</v>
      </c>
      <c r="X1479" s="1"/>
      <c r="Y1479" s="68">
        <v>0</v>
      </c>
      <c r="Z1479" s="1"/>
      <c r="AA1479" s="68">
        <v>0</v>
      </c>
      <c r="AB1479" s="68">
        <v>1</v>
      </c>
      <c r="AG1479" t="str">
        <f t="shared" si="292"/>
        <v>Pomfret</v>
      </c>
      <c r="AH1479" t="s">
        <v>84</v>
      </c>
      <c r="AI1479">
        <v>1</v>
      </c>
      <c r="AJ1479" s="7"/>
      <c r="AK1479" s="130">
        <v>50</v>
      </c>
      <c r="AL1479" s="131">
        <v>27</v>
      </c>
      <c r="AM1479" s="131">
        <v>65</v>
      </c>
      <c r="AN1479" s="133">
        <v>56350</v>
      </c>
      <c r="AO1479">
        <f t="shared" si="295"/>
        <v>50027</v>
      </c>
      <c r="AP1479" s="129" t="s">
        <v>1579</v>
      </c>
    </row>
    <row r="1480" spans="1:42" hidden="1" outlineLevel="1" x14ac:dyDescent="0.2">
      <c r="A1480" t="s">
        <v>703</v>
      </c>
      <c r="B1480" s="10" t="s">
        <v>1180</v>
      </c>
      <c r="C1480" s="1">
        <f t="shared" si="291"/>
        <v>1413</v>
      </c>
      <c r="D1480" s="7">
        <f t="shared" si="284"/>
        <v>1</v>
      </c>
      <c r="E1480" s="7">
        <f t="shared" si="285"/>
        <v>2</v>
      </c>
      <c r="F1480" s="7">
        <f t="shared" si="286"/>
        <v>3</v>
      </c>
      <c r="G1480" s="1">
        <f t="shared" si="293"/>
        <v>169</v>
      </c>
      <c r="H1480" s="2">
        <f t="shared" si="294"/>
        <v>0.11960368011323426</v>
      </c>
      <c r="I1480" s="8"/>
      <c r="J1480" s="2">
        <f t="shared" si="287"/>
        <v>0.47770700636942676</v>
      </c>
      <c r="K1480" s="2">
        <f t="shared" si="288"/>
        <v>0.35810332625619251</v>
      </c>
      <c r="L1480" s="2">
        <f t="shared" si="289"/>
        <v>0.12951167728237792</v>
      </c>
      <c r="M1480" s="2">
        <f t="shared" si="290"/>
        <v>3.4677990092002814E-2</v>
      </c>
      <c r="N1480" s="68">
        <v>675</v>
      </c>
      <c r="O1480" s="68">
        <v>506</v>
      </c>
      <c r="P1480" s="68">
        <v>183</v>
      </c>
      <c r="Q1480" s="68">
        <v>22</v>
      </c>
      <c r="R1480" s="68">
        <v>2</v>
      </c>
      <c r="S1480" s="68">
        <v>3</v>
      </c>
      <c r="T1480" s="68">
        <v>1</v>
      </c>
      <c r="U1480" s="1"/>
      <c r="V1480" s="1"/>
      <c r="W1480" s="68">
        <v>0</v>
      </c>
      <c r="X1480" s="1"/>
      <c r="Y1480" s="68">
        <v>15</v>
      </c>
      <c r="Z1480" s="1"/>
      <c r="AA1480" s="68">
        <v>4</v>
      </c>
      <c r="AB1480" s="68">
        <v>2</v>
      </c>
      <c r="AG1480" t="str">
        <f t="shared" si="292"/>
        <v>Poultney</v>
      </c>
      <c r="AH1480" t="s">
        <v>1353</v>
      </c>
      <c r="AI1480">
        <v>1</v>
      </c>
      <c r="AJ1480" s="7"/>
      <c r="AK1480" s="130">
        <v>50</v>
      </c>
      <c r="AL1480" s="131">
        <v>21</v>
      </c>
      <c r="AM1480" s="131">
        <v>85</v>
      </c>
      <c r="AN1480" s="133">
        <v>56875</v>
      </c>
      <c r="AO1480">
        <f t="shared" si="295"/>
        <v>50021</v>
      </c>
      <c r="AP1480" s="129" t="s">
        <v>1579</v>
      </c>
    </row>
    <row r="1481" spans="1:42" hidden="1" outlineLevel="1" x14ac:dyDescent="0.2">
      <c r="A1481" t="s">
        <v>704</v>
      </c>
      <c r="B1481" s="10" t="s">
        <v>1180</v>
      </c>
      <c r="C1481" s="1">
        <f t="shared" si="291"/>
        <v>1390</v>
      </c>
      <c r="D1481" s="7">
        <f t="shared" si="284"/>
        <v>1</v>
      </c>
      <c r="E1481" s="7">
        <f t="shared" si="285"/>
        <v>2</v>
      </c>
      <c r="F1481" s="7">
        <f t="shared" si="286"/>
        <v>3</v>
      </c>
      <c r="G1481" s="1">
        <f t="shared" si="293"/>
        <v>297</v>
      </c>
      <c r="H1481" s="2">
        <f t="shared" si="294"/>
        <v>0.21366906474820144</v>
      </c>
      <c r="I1481" s="8"/>
      <c r="J1481" s="2">
        <f t="shared" si="287"/>
        <v>0.49568345323741009</v>
      </c>
      <c r="K1481" s="2">
        <f t="shared" si="288"/>
        <v>0.28201438848920862</v>
      </c>
      <c r="L1481" s="2">
        <f t="shared" si="289"/>
        <v>0.1906474820143885</v>
      </c>
      <c r="M1481" s="2">
        <f t="shared" si="290"/>
        <v>3.1654676258992737E-2</v>
      </c>
      <c r="N1481" s="68">
        <v>689</v>
      </c>
      <c r="O1481" s="68">
        <v>392</v>
      </c>
      <c r="P1481" s="68">
        <v>265</v>
      </c>
      <c r="Q1481" s="68">
        <v>36</v>
      </c>
      <c r="R1481" s="68">
        <v>3</v>
      </c>
      <c r="S1481" s="68">
        <v>0</v>
      </c>
      <c r="T1481" s="68">
        <v>2</v>
      </c>
      <c r="U1481" s="1"/>
      <c r="V1481" s="1"/>
      <c r="W1481" s="68">
        <v>2</v>
      </c>
      <c r="X1481" s="1"/>
      <c r="Y1481" s="68">
        <v>0</v>
      </c>
      <c r="Z1481" s="1"/>
      <c r="AA1481" s="68">
        <v>1</v>
      </c>
      <c r="AB1481" s="68">
        <v>0</v>
      </c>
      <c r="AG1481" t="str">
        <f t="shared" si="292"/>
        <v>Pownal</v>
      </c>
      <c r="AH1481" t="s">
        <v>1126</v>
      </c>
      <c r="AI1481">
        <v>1</v>
      </c>
      <c r="AJ1481" s="7"/>
      <c r="AK1481" s="130">
        <v>50</v>
      </c>
      <c r="AL1481" s="131">
        <v>3</v>
      </c>
      <c r="AM1481" s="131">
        <v>35</v>
      </c>
      <c r="AN1481" s="133">
        <v>57025</v>
      </c>
      <c r="AO1481">
        <f t="shared" si="295"/>
        <v>50003</v>
      </c>
      <c r="AP1481" s="129" t="s">
        <v>1579</v>
      </c>
    </row>
    <row r="1482" spans="1:42" hidden="1" outlineLevel="1" x14ac:dyDescent="0.2">
      <c r="A1482" t="s">
        <v>507</v>
      </c>
      <c r="B1482" s="10" t="s">
        <v>1180</v>
      </c>
      <c r="C1482" s="1">
        <f t="shared" si="291"/>
        <v>838</v>
      </c>
      <c r="D1482" s="7">
        <f t="shared" si="284"/>
        <v>1</v>
      </c>
      <c r="E1482" s="7">
        <f t="shared" si="285"/>
        <v>2</v>
      </c>
      <c r="F1482" s="7">
        <f t="shared" si="286"/>
        <v>3</v>
      </c>
      <c r="G1482" s="1">
        <f t="shared" si="293"/>
        <v>141</v>
      </c>
      <c r="H1482" s="2">
        <f t="shared" si="294"/>
        <v>0.16825775656324582</v>
      </c>
      <c r="I1482" s="8"/>
      <c r="J1482" s="2">
        <f t="shared" si="287"/>
        <v>0.52147971360381862</v>
      </c>
      <c r="K1482" s="2">
        <f t="shared" si="288"/>
        <v>0.3532219570405728</v>
      </c>
      <c r="L1482" s="2">
        <f t="shared" si="289"/>
        <v>0.10501193317422435</v>
      </c>
      <c r="M1482" s="2">
        <f t="shared" si="290"/>
        <v>2.0286396181384239E-2</v>
      </c>
      <c r="N1482" s="68">
        <v>437</v>
      </c>
      <c r="O1482" s="68">
        <v>296</v>
      </c>
      <c r="P1482" s="68">
        <v>88</v>
      </c>
      <c r="Q1482" s="68">
        <v>8</v>
      </c>
      <c r="R1482" s="68">
        <v>4</v>
      </c>
      <c r="S1482" s="68">
        <v>0</v>
      </c>
      <c r="T1482" s="68">
        <v>2</v>
      </c>
      <c r="U1482" s="1"/>
      <c r="V1482" s="1"/>
      <c r="W1482" s="68">
        <v>1</v>
      </c>
      <c r="X1482" s="1"/>
      <c r="Y1482" s="68">
        <v>0</v>
      </c>
      <c r="Z1482" s="1"/>
      <c r="AA1482" s="68">
        <v>2</v>
      </c>
      <c r="AB1482" s="68">
        <v>0</v>
      </c>
      <c r="AG1482" t="str">
        <f t="shared" si="292"/>
        <v>Proctor</v>
      </c>
      <c r="AH1482" t="s">
        <v>1353</v>
      </c>
      <c r="AI1482">
        <v>1</v>
      </c>
      <c r="AJ1482" s="7"/>
      <c r="AK1482" s="130">
        <v>50</v>
      </c>
      <c r="AL1482" s="131">
        <v>21</v>
      </c>
      <c r="AM1482" s="131">
        <v>90</v>
      </c>
      <c r="AN1482" s="133">
        <v>57250</v>
      </c>
      <c r="AO1482">
        <f t="shared" si="295"/>
        <v>50021</v>
      </c>
      <c r="AP1482" s="129" t="s">
        <v>1579</v>
      </c>
    </row>
    <row r="1483" spans="1:42" hidden="1" outlineLevel="1" x14ac:dyDescent="0.2">
      <c r="A1483" t="s">
        <v>2095</v>
      </c>
      <c r="B1483" s="10" t="s">
        <v>1180</v>
      </c>
      <c r="C1483" s="1">
        <f t="shared" si="291"/>
        <v>1087</v>
      </c>
      <c r="D1483" s="7">
        <f t="shared" si="284"/>
        <v>1</v>
      </c>
      <c r="E1483" s="7">
        <f t="shared" si="285"/>
        <v>2</v>
      </c>
      <c r="F1483" s="7">
        <f t="shared" si="286"/>
        <v>4</v>
      </c>
      <c r="G1483" s="1">
        <f t="shared" si="293"/>
        <v>507</v>
      </c>
      <c r="H1483" s="2">
        <f t="shared" si="294"/>
        <v>0.46642134314627415</v>
      </c>
      <c r="I1483" s="8"/>
      <c r="J1483" s="2">
        <f t="shared" si="287"/>
        <v>0.63477460901563942</v>
      </c>
      <c r="K1483" s="2">
        <f t="shared" si="288"/>
        <v>0.16835326586936522</v>
      </c>
      <c r="L1483" s="2">
        <f t="shared" si="289"/>
        <v>6.8997240110395583E-2</v>
      </c>
      <c r="M1483" s="2">
        <f t="shared" si="290"/>
        <v>0.12787488500459976</v>
      </c>
      <c r="N1483" s="68">
        <v>690</v>
      </c>
      <c r="O1483" s="68">
        <v>183</v>
      </c>
      <c r="P1483" s="68">
        <v>75</v>
      </c>
      <c r="Q1483" s="68">
        <v>119</v>
      </c>
      <c r="R1483" s="68">
        <v>4</v>
      </c>
      <c r="S1483" s="68">
        <v>3</v>
      </c>
      <c r="T1483" s="68">
        <v>4</v>
      </c>
      <c r="U1483" s="1"/>
      <c r="V1483" s="1"/>
      <c r="W1483" s="68">
        <v>3</v>
      </c>
      <c r="X1483" s="1"/>
      <c r="Y1483" s="68">
        <v>1</v>
      </c>
      <c r="Z1483" s="1"/>
      <c r="AA1483" s="68">
        <v>0</v>
      </c>
      <c r="AB1483" s="68">
        <v>5</v>
      </c>
      <c r="AG1483" t="str">
        <f t="shared" si="292"/>
        <v>Putney</v>
      </c>
      <c r="AH1483" t="s">
        <v>50</v>
      </c>
      <c r="AI1483">
        <v>1</v>
      </c>
      <c r="AJ1483" s="7"/>
      <c r="AK1483" s="130">
        <v>50</v>
      </c>
      <c r="AL1483" s="131">
        <v>25</v>
      </c>
      <c r="AM1483" s="131">
        <v>65</v>
      </c>
      <c r="AN1483" s="133">
        <v>57700</v>
      </c>
      <c r="AO1483">
        <f t="shared" si="295"/>
        <v>50025</v>
      </c>
      <c r="AP1483" s="129" t="s">
        <v>1579</v>
      </c>
    </row>
    <row r="1484" spans="1:42" hidden="1" outlineLevel="1" x14ac:dyDescent="0.2">
      <c r="A1484" t="s">
        <v>1573</v>
      </c>
      <c r="B1484" s="10" t="s">
        <v>1180</v>
      </c>
      <c r="C1484" s="1">
        <f t="shared" si="291"/>
        <v>1897</v>
      </c>
      <c r="D1484" s="7">
        <f t="shared" si="284"/>
        <v>1</v>
      </c>
      <c r="E1484" s="7">
        <f t="shared" si="285"/>
        <v>2</v>
      </c>
      <c r="F1484" s="7">
        <f t="shared" si="286"/>
        <v>3</v>
      </c>
      <c r="G1484" s="1">
        <f t="shared" si="293"/>
        <v>311</v>
      </c>
      <c r="H1484" s="2">
        <f t="shared" si="294"/>
        <v>0.16394306800210859</v>
      </c>
      <c r="I1484" s="8"/>
      <c r="J1484" s="2">
        <f t="shared" si="287"/>
        <v>0.50289931470743277</v>
      </c>
      <c r="K1484" s="2">
        <f t="shared" si="288"/>
        <v>0.3389562467053242</v>
      </c>
      <c r="L1484" s="2">
        <f t="shared" si="289"/>
        <v>0.11070110701107011</v>
      </c>
      <c r="M1484" s="2">
        <f t="shared" si="290"/>
        <v>4.744333157617292E-2</v>
      </c>
      <c r="N1484" s="68">
        <v>954</v>
      </c>
      <c r="O1484" s="68">
        <v>643</v>
      </c>
      <c r="P1484" s="68">
        <v>210</v>
      </c>
      <c r="Q1484" s="68">
        <v>39</v>
      </c>
      <c r="R1484" s="68">
        <v>19</v>
      </c>
      <c r="S1484" s="68">
        <v>6</v>
      </c>
      <c r="T1484" s="68">
        <v>7</v>
      </c>
      <c r="U1484" s="1"/>
      <c r="V1484" s="1"/>
      <c r="W1484" s="68">
        <v>5</v>
      </c>
      <c r="X1484" s="1"/>
      <c r="Y1484" s="68">
        <v>2</v>
      </c>
      <c r="Z1484" s="1"/>
      <c r="AA1484" s="68">
        <v>10</v>
      </c>
      <c r="AB1484" s="68">
        <v>2</v>
      </c>
      <c r="AG1484" t="str">
        <f t="shared" si="292"/>
        <v>Randolph</v>
      </c>
      <c r="AH1484" t="s">
        <v>1279</v>
      </c>
      <c r="AI1484">
        <v>1</v>
      </c>
      <c r="AJ1484" s="7"/>
      <c r="AK1484" s="130">
        <v>50</v>
      </c>
      <c r="AL1484" s="131">
        <v>17</v>
      </c>
      <c r="AM1484" s="131">
        <v>45</v>
      </c>
      <c r="AN1484" s="133">
        <v>58075</v>
      </c>
      <c r="AO1484">
        <f t="shared" si="295"/>
        <v>50017</v>
      </c>
      <c r="AP1484" s="129" t="s">
        <v>1579</v>
      </c>
    </row>
    <row r="1485" spans="1:42" hidden="1" outlineLevel="1" x14ac:dyDescent="0.2">
      <c r="A1485" t="s">
        <v>1039</v>
      </c>
      <c r="B1485" s="10" t="s">
        <v>1180</v>
      </c>
      <c r="C1485" s="1">
        <f t="shared" si="291"/>
        <v>335</v>
      </c>
      <c r="D1485" s="7">
        <f t="shared" si="284"/>
        <v>1</v>
      </c>
      <c r="E1485" s="7">
        <f t="shared" si="285"/>
        <v>2</v>
      </c>
      <c r="F1485" s="7">
        <f t="shared" si="286"/>
        <v>3</v>
      </c>
      <c r="G1485" s="1">
        <f t="shared" si="293"/>
        <v>55</v>
      </c>
      <c r="H1485" s="2">
        <f t="shared" si="294"/>
        <v>0.16417910447761194</v>
      </c>
      <c r="I1485" s="8"/>
      <c r="J1485" s="2">
        <f t="shared" si="287"/>
        <v>0.49850746268656715</v>
      </c>
      <c r="K1485" s="2">
        <f t="shared" si="288"/>
        <v>0.33432835820895523</v>
      </c>
      <c r="L1485" s="2">
        <f t="shared" si="289"/>
        <v>0.1373134328358209</v>
      </c>
      <c r="M1485" s="2">
        <f t="shared" si="290"/>
        <v>2.9850746268656775E-2</v>
      </c>
      <c r="N1485" s="68">
        <v>167</v>
      </c>
      <c r="O1485" s="68">
        <v>112</v>
      </c>
      <c r="P1485" s="68">
        <v>46</v>
      </c>
      <c r="Q1485" s="68">
        <v>6</v>
      </c>
      <c r="R1485" s="68">
        <v>2</v>
      </c>
      <c r="S1485" s="68">
        <v>0</v>
      </c>
      <c r="T1485" s="68">
        <v>0</v>
      </c>
      <c r="U1485" s="1"/>
      <c r="V1485" s="1"/>
      <c r="W1485" s="68">
        <v>1</v>
      </c>
      <c r="X1485" s="1"/>
      <c r="Y1485" s="68">
        <v>0</v>
      </c>
      <c r="Z1485" s="1"/>
      <c r="AA1485" s="68">
        <v>1</v>
      </c>
      <c r="AB1485" s="68">
        <v>0</v>
      </c>
      <c r="AG1485" t="str">
        <f t="shared" si="292"/>
        <v>Reading</v>
      </c>
      <c r="AH1485" t="s">
        <v>84</v>
      </c>
      <c r="AI1485">
        <v>1</v>
      </c>
      <c r="AJ1485" s="7"/>
      <c r="AK1485" s="130">
        <v>50</v>
      </c>
      <c r="AL1485" s="131">
        <v>27</v>
      </c>
      <c r="AM1485" s="131">
        <v>70</v>
      </c>
      <c r="AN1485" s="133">
        <v>58375</v>
      </c>
      <c r="AO1485">
        <f t="shared" si="295"/>
        <v>50027</v>
      </c>
      <c r="AP1485" s="129" t="s">
        <v>1579</v>
      </c>
    </row>
    <row r="1486" spans="1:42" hidden="1" outlineLevel="1" x14ac:dyDescent="0.2">
      <c r="A1486" t="s">
        <v>2371</v>
      </c>
      <c r="B1486" s="10" t="s">
        <v>1180</v>
      </c>
      <c r="C1486" s="1">
        <f t="shared" si="291"/>
        <v>302</v>
      </c>
      <c r="D1486" s="7">
        <f t="shared" si="284"/>
        <v>1</v>
      </c>
      <c r="E1486" s="7">
        <f t="shared" si="285"/>
        <v>2</v>
      </c>
      <c r="F1486" s="7">
        <f t="shared" si="286"/>
        <v>3</v>
      </c>
      <c r="G1486" s="1">
        <f t="shared" si="293"/>
        <v>78</v>
      </c>
      <c r="H1486" s="2">
        <f t="shared" si="294"/>
        <v>0.25827814569536423</v>
      </c>
      <c r="I1486" s="8"/>
      <c r="J1486" s="2">
        <f t="shared" si="287"/>
        <v>0.56953642384105962</v>
      </c>
      <c r="K1486" s="2">
        <f t="shared" si="288"/>
        <v>0.31125827814569534</v>
      </c>
      <c r="L1486" s="2">
        <f t="shared" si="289"/>
        <v>0.10596026490066225</v>
      </c>
      <c r="M1486" s="2">
        <f t="shared" si="290"/>
        <v>1.324503311258278E-2</v>
      </c>
      <c r="N1486" s="68">
        <v>172</v>
      </c>
      <c r="O1486" s="68">
        <v>94</v>
      </c>
      <c r="P1486" s="68">
        <v>32</v>
      </c>
      <c r="Q1486" s="68">
        <v>3</v>
      </c>
      <c r="R1486" s="68">
        <v>0</v>
      </c>
      <c r="S1486" s="68">
        <v>0</v>
      </c>
      <c r="T1486" s="68">
        <v>0</v>
      </c>
      <c r="U1486" s="1"/>
      <c r="V1486" s="1"/>
      <c r="W1486" s="68">
        <v>0</v>
      </c>
      <c r="X1486" s="1"/>
      <c r="Y1486" s="68">
        <v>1</v>
      </c>
      <c r="Z1486" s="1"/>
      <c r="AA1486" s="68">
        <v>0</v>
      </c>
      <c r="AB1486" s="68">
        <v>0</v>
      </c>
      <c r="AG1486" t="str">
        <f t="shared" si="292"/>
        <v>Readsboro</v>
      </c>
      <c r="AH1486" t="s">
        <v>1126</v>
      </c>
      <c r="AI1486">
        <v>1</v>
      </c>
      <c r="AJ1486" s="7"/>
      <c r="AK1486" s="130">
        <v>50</v>
      </c>
      <c r="AL1486" s="131">
        <v>3</v>
      </c>
      <c r="AM1486" s="131">
        <v>40</v>
      </c>
      <c r="AN1486" s="133">
        <v>58600</v>
      </c>
      <c r="AO1486">
        <f t="shared" si="295"/>
        <v>50003</v>
      </c>
      <c r="AP1486" s="129" t="s">
        <v>1579</v>
      </c>
    </row>
    <row r="1487" spans="1:42" hidden="1" outlineLevel="1" x14ac:dyDescent="0.2">
      <c r="A1487" t="s">
        <v>2372</v>
      </c>
      <c r="B1487" s="10" t="s">
        <v>1180</v>
      </c>
      <c r="C1487" s="1">
        <f t="shared" si="291"/>
        <v>862</v>
      </c>
      <c r="D1487" s="7">
        <f t="shared" si="284"/>
        <v>1</v>
      </c>
      <c r="E1487" s="7">
        <f t="shared" si="285"/>
        <v>2</v>
      </c>
      <c r="F1487" s="7">
        <f t="shared" si="286"/>
        <v>3</v>
      </c>
      <c r="G1487" s="1">
        <f t="shared" si="293"/>
        <v>309</v>
      </c>
      <c r="H1487" s="2">
        <f t="shared" si="294"/>
        <v>0.35846867749419953</v>
      </c>
      <c r="I1487" s="8"/>
      <c r="J1487" s="2">
        <f t="shared" si="287"/>
        <v>0.60788863109048719</v>
      </c>
      <c r="K1487" s="2">
        <f t="shared" si="288"/>
        <v>0.24941995359628771</v>
      </c>
      <c r="L1487" s="2">
        <f t="shared" si="289"/>
        <v>0.13341067285382829</v>
      </c>
      <c r="M1487" s="2">
        <f t="shared" si="290"/>
        <v>9.2807424593968069E-3</v>
      </c>
      <c r="N1487" s="68">
        <v>524</v>
      </c>
      <c r="O1487" s="68">
        <v>215</v>
      </c>
      <c r="P1487" s="68">
        <v>115</v>
      </c>
      <c r="Q1487" s="68">
        <v>4</v>
      </c>
      <c r="R1487" s="68">
        <v>2</v>
      </c>
      <c r="S1487" s="68">
        <v>1</v>
      </c>
      <c r="T1487" s="68">
        <v>0</v>
      </c>
      <c r="U1487" s="1"/>
      <c r="V1487" s="1"/>
      <c r="W1487" s="68">
        <v>0</v>
      </c>
      <c r="X1487" s="1"/>
      <c r="Y1487" s="68">
        <v>0</v>
      </c>
      <c r="Z1487" s="1"/>
      <c r="AA1487" s="68">
        <v>0</v>
      </c>
      <c r="AB1487" s="68">
        <v>1</v>
      </c>
      <c r="AG1487" t="str">
        <f t="shared" si="292"/>
        <v>Richford</v>
      </c>
      <c r="AH1487" t="s">
        <v>2231</v>
      </c>
      <c r="AI1487">
        <v>1</v>
      </c>
      <c r="AJ1487" s="7"/>
      <c r="AK1487" s="130">
        <v>50</v>
      </c>
      <c r="AL1487" s="131">
        <v>11</v>
      </c>
      <c r="AM1487" s="131">
        <v>60</v>
      </c>
      <c r="AN1487" s="133">
        <v>59125</v>
      </c>
      <c r="AO1487">
        <f t="shared" si="295"/>
        <v>50011</v>
      </c>
      <c r="AP1487" s="129" t="s">
        <v>1579</v>
      </c>
    </row>
    <row r="1488" spans="1:42" hidden="1" outlineLevel="1" x14ac:dyDescent="0.2">
      <c r="A1488" t="s">
        <v>355</v>
      </c>
      <c r="B1488" s="10" t="s">
        <v>1180</v>
      </c>
      <c r="C1488" s="1">
        <f t="shared" si="291"/>
        <v>1945</v>
      </c>
      <c r="D1488" s="7">
        <f t="shared" si="284"/>
        <v>1</v>
      </c>
      <c r="E1488" s="7">
        <f t="shared" si="285"/>
        <v>2</v>
      </c>
      <c r="F1488" s="7">
        <f t="shared" si="286"/>
        <v>3</v>
      </c>
      <c r="G1488" s="1">
        <f t="shared" si="293"/>
        <v>436</v>
      </c>
      <c r="H1488" s="2">
        <f t="shared" si="294"/>
        <v>0.22416452442159382</v>
      </c>
      <c r="I1488" s="8"/>
      <c r="J1488" s="2">
        <f t="shared" si="287"/>
        <v>0.53933161953727504</v>
      </c>
      <c r="K1488" s="2">
        <f t="shared" si="288"/>
        <v>0.31516709511568125</v>
      </c>
      <c r="L1488" s="2">
        <f t="shared" si="289"/>
        <v>0.11208226221079691</v>
      </c>
      <c r="M1488" s="2">
        <f t="shared" si="290"/>
        <v>3.3419023136246798E-2</v>
      </c>
      <c r="N1488" s="68">
        <v>1049</v>
      </c>
      <c r="O1488" s="68">
        <v>613</v>
      </c>
      <c r="P1488" s="68">
        <v>218</v>
      </c>
      <c r="Q1488" s="68">
        <v>34</v>
      </c>
      <c r="R1488" s="68">
        <v>14</v>
      </c>
      <c r="S1488" s="68">
        <v>4</v>
      </c>
      <c r="T1488" s="68">
        <v>3</v>
      </c>
      <c r="U1488" s="1"/>
      <c r="V1488" s="1"/>
      <c r="W1488" s="68">
        <v>4</v>
      </c>
      <c r="X1488" s="1"/>
      <c r="Y1488" s="68">
        <v>0</v>
      </c>
      <c r="Z1488" s="1"/>
      <c r="AA1488" s="68">
        <v>4</v>
      </c>
      <c r="AB1488" s="68">
        <v>2</v>
      </c>
      <c r="AG1488" t="str">
        <f t="shared" si="292"/>
        <v>Richmond</v>
      </c>
      <c r="AH1488" t="s">
        <v>1259</v>
      </c>
      <c r="AI1488">
        <v>1</v>
      </c>
      <c r="AJ1488" s="7"/>
      <c r="AK1488" s="130">
        <v>50</v>
      </c>
      <c r="AL1488" s="131">
        <v>7</v>
      </c>
      <c r="AM1488" s="131">
        <v>55</v>
      </c>
      <c r="AN1488" s="133">
        <v>59275</v>
      </c>
      <c r="AO1488">
        <f t="shared" si="295"/>
        <v>50007</v>
      </c>
      <c r="AP1488" s="129" t="s">
        <v>1579</v>
      </c>
    </row>
    <row r="1489" spans="1:42" hidden="1" outlineLevel="1" x14ac:dyDescent="0.2">
      <c r="A1489" t="s">
        <v>2373</v>
      </c>
      <c r="B1489" s="10" t="s">
        <v>1180</v>
      </c>
      <c r="C1489" s="1">
        <f t="shared" si="291"/>
        <v>264</v>
      </c>
      <c r="D1489" s="7">
        <f t="shared" si="284"/>
        <v>1</v>
      </c>
      <c r="E1489" s="7">
        <f t="shared" si="285"/>
        <v>2</v>
      </c>
      <c r="F1489" s="7">
        <f t="shared" si="286"/>
        <v>3</v>
      </c>
      <c r="G1489" s="1">
        <f t="shared" si="293"/>
        <v>51</v>
      </c>
      <c r="H1489" s="2">
        <f t="shared" si="294"/>
        <v>0.19318181818181818</v>
      </c>
      <c r="I1489" s="8"/>
      <c r="J1489" s="2">
        <f t="shared" si="287"/>
        <v>0.49621212121212122</v>
      </c>
      <c r="K1489" s="2">
        <f t="shared" si="288"/>
        <v>0.30303030303030304</v>
      </c>
      <c r="L1489" s="2">
        <f t="shared" si="289"/>
        <v>0.10984848484848485</v>
      </c>
      <c r="M1489" s="2">
        <f t="shared" si="290"/>
        <v>9.0909090909090898E-2</v>
      </c>
      <c r="N1489" s="68">
        <v>131</v>
      </c>
      <c r="O1489" s="68">
        <v>80</v>
      </c>
      <c r="P1489" s="68">
        <v>29</v>
      </c>
      <c r="Q1489" s="68">
        <v>16</v>
      </c>
      <c r="R1489" s="68">
        <v>1</v>
      </c>
      <c r="S1489" s="68">
        <v>0</v>
      </c>
      <c r="T1489" s="68">
        <v>5</v>
      </c>
      <c r="U1489" s="1"/>
      <c r="V1489" s="1"/>
      <c r="W1489" s="68">
        <v>1</v>
      </c>
      <c r="X1489" s="1"/>
      <c r="Y1489" s="68">
        <v>1</v>
      </c>
      <c r="Z1489" s="1"/>
      <c r="AA1489" s="68">
        <v>0</v>
      </c>
      <c r="AB1489" s="68">
        <v>0</v>
      </c>
      <c r="AG1489" t="str">
        <f t="shared" si="292"/>
        <v>Ripton</v>
      </c>
      <c r="AH1489" t="s">
        <v>1125</v>
      </c>
      <c r="AI1489">
        <v>1</v>
      </c>
      <c r="AJ1489" s="7"/>
      <c r="AK1489" s="130">
        <v>50</v>
      </c>
      <c r="AL1489" s="131">
        <v>1</v>
      </c>
      <c r="AM1489" s="131">
        <v>80</v>
      </c>
      <c r="AN1489" s="133">
        <v>59650</v>
      </c>
      <c r="AO1489">
        <f t="shared" si="295"/>
        <v>50001</v>
      </c>
      <c r="AP1489" s="129" t="s">
        <v>1579</v>
      </c>
    </row>
    <row r="1490" spans="1:42" hidden="1" outlineLevel="1" x14ac:dyDescent="0.2">
      <c r="A1490" t="s">
        <v>2374</v>
      </c>
      <c r="B1490" s="10" t="s">
        <v>1180</v>
      </c>
      <c r="C1490" s="1">
        <f t="shared" si="291"/>
        <v>598</v>
      </c>
      <c r="D1490" s="7">
        <f t="shared" si="284"/>
        <v>1</v>
      </c>
      <c r="E1490" s="7">
        <f t="shared" si="285"/>
        <v>2</v>
      </c>
      <c r="F1490" s="7">
        <f t="shared" si="286"/>
        <v>3</v>
      </c>
      <c r="G1490" s="1">
        <f t="shared" si="293"/>
        <v>93</v>
      </c>
      <c r="H1490" s="2">
        <f t="shared" si="294"/>
        <v>0.15551839464882944</v>
      </c>
      <c r="I1490" s="8"/>
      <c r="J1490" s="2">
        <f t="shared" si="287"/>
        <v>0.48494983277591974</v>
      </c>
      <c r="K1490" s="2">
        <f t="shared" si="288"/>
        <v>0.3294314381270903</v>
      </c>
      <c r="L1490" s="2">
        <f t="shared" si="289"/>
        <v>0.11371237458193979</v>
      </c>
      <c r="M1490" s="2">
        <f t="shared" si="290"/>
        <v>7.1906354515050161E-2</v>
      </c>
      <c r="N1490" s="68">
        <v>290</v>
      </c>
      <c r="O1490" s="68">
        <v>197</v>
      </c>
      <c r="P1490" s="68">
        <v>68</v>
      </c>
      <c r="Q1490" s="68">
        <v>30</v>
      </c>
      <c r="R1490" s="68">
        <v>5</v>
      </c>
      <c r="S1490" s="68">
        <v>0</v>
      </c>
      <c r="T1490" s="68">
        <v>3</v>
      </c>
      <c r="U1490" s="1"/>
      <c r="V1490" s="1"/>
      <c r="W1490" s="68">
        <v>0</v>
      </c>
      <c r="X1490" s="1"/>
      <c r="Y1490" s="68">
        <v>1</v>
      </c>
      <c r="Z1490" s="1"/>
      <c r="AA1490" s="68">
        <v>3</v>
      </c>
      <c r="AB1490" s="68">
        <v>1</v>
      </c>
      <c r="AG1490" t="str">
        <f t="shared" si="292"/>
        <v>Rochester</v>
      </c>
      <c r="AH1490" t="s">
        <v>84</v>
      </c>
      <c r="AI1490">
        <v>1</v>
      </c>
      <c r="AJ1490" s="7"/>
      <c r="AK1490" s="130">
        <v>50</v>
      </c>
      <c r="AL1490" s="131">
        <v>27</v>
      </c>
      <c r="AM1490" s="131">
        <v>75</v>
      </c>
      <c r="AN1490" s="133">
        <v>60100</v>
      </c>
      <c r="AO1490">
        <f t="shared" si="295"/>
        <v>50027</v>
      </c>
      <c r="AP1490" s="129" t="s">
        <v>1579</v>
      </c>
    </row>
    <row r="1491" spans="1:42" hidden="1" outlineLevel="1" x14ac:dyDescent="0.2">
      <c r="A1491" t="s">
        <v>1912</v>
      </c>
      <c r="B1491" s="10" t="s">
        <v>1180</v>
      </c>
      <c r="C1491" s="1">
        <f t="shared" si="291"/>
        <v>2110</v>
      </c>
      <c r="D1491" s="7">
        <f t="shared" si="284"/>
        <v>1</v>
      </c>
      <c r="E1491" s="7">
        <f t="shared" si="285"/>
        <v>2</v>
      </c>
      <c r="F1491" s="7">
        <f t="shared" si="286"/>
        <v>3</v>
      </c>
      <c r="G1491" s="1">
        <f t="shared" si="293"/>
        <v>748</v>
      </c>
      <c r="H1491" s="2">
        <f t="shared" si="294"/>
        <v>0.35450236966824644</v>
      </c>
      <c r="I1491" s="8"/>
      <c r="J1491" s="2">
        <f t="shared" si="287"/>
        <v>0.58957345971563979</v>
      </c>
      <c r="K1491" s="2">
        <f t="shared" si="288"/>
        <v>0.23507109004739338</v>
      </c>
      <c r="L1491" s="2">
        <f t="shared" si="289"/>
        <v>0.14881516587677726</v>
      </c>
      <c r="M1491" s="2">
        <f t="shared" si="290"/>
        <v>2.654028436018957E-2</v>
      </c>
      <c r="N1491" s="68">
        <v>1244</v>
      </c>
      <c r="O1491" s="68">
        <v>496</v>
      </c>
      <c r="P1491" s="68">
        <v>314</v>
      </c>
      <c r="Q1491" s="68">
        <v>39</v>
      </c>
      <c r="R1491" s="68">
        <v>6</v>
      </c>
      <c r="S1491" s="68">
        <v>0</v>
      </c>
      <c r="T1491" s="68">
        <v>2</v>
      </c>
      <c r="U1491" s="1"/>
      <c r="V1491" s="1"/>
      <c r="W1491" s="68">
        <v>3</v>
      </c>
      <c r="X1491" s="1"/>
      <c r="Y1491" s="68">
        <v>1</v>
      </c>
      <c r="Z1491" s="1"/>
      <c r="AA1491" s="68">
        <v>1</v>
      </c>
      <c r="AB1491" s="68">
        <v>4</v>
      </c>
      <c r="AG1491" t="str">
        <f t="shared" si="292"/>
        <v>Rockingham</v>
      </c>
      <c r="AH1491" t="s">
        <v>50</v>
      </c>
      <c r="AI1491">
        <v>1</v>
      </c>
      <c r="AJ1491" s="7"/>
      <c r="AK1491" s="130">
        <v>50</v>
      </c>
      <c r="AL1491" s="131">
        <v>25</v>
      </c>
      <c r="AM1491" s="131">
        <v>70</v>
      </c>
      <c r="AN1491" s="133">
        <v>60250</v>
      </c>
      <c r="AO1491">
        <f t="shared" si="295"/>
        <v>50025</v>
      </c>
      <c r="AP1491" s="129" t="s">
        <v>1579</v>
      </c>
    </row>
    <row r="1492" spans="1:42" hidden="1" outlineLevel="1" x14ac:dyDescent="0.2">
      <c r="A1492" t="s">
        <v>2415</v>
      </c>
      <c r="B1492" s="10" t="s">
        <v>1180</v>
      </c>
      <c r="C1492" s="1">
        <f t="shared" si="291"/>
        <v>285</v>
      </c>
      <c r="D1492" s="7">
        <f t="shared" si="284"/>
        <v>1</v>
      </c>
      <c r="E1492" s="7">
        <f t="shared" si="285"/>
        <v>2</v>
      </c>
      <c r="F1492" s="7">
        <f t="shared" si="286"/>
        <v>3</v>
      </c>
      <c r="G1492" s="1">
        <f t="shared" si="293"/>
        <v>63</v>
      </c>
      <c r="H1492" s="2">
        <f t="shared" si="294"/>
        <v>0.22105263157894736</v>
      </c>
      <c r="I1492" s="8"/>
      <c r="J1492" s="2">
        <f t="shared" si="287"/>
        <v>0.48771929824561405</v>
      </c>
      <c r="K1492" s="2">
        <f t="shared" si="288"/>
        <v>0.26666666666666666</v>
      </c>
      <c r="L1492" s="2">
        <f t="shared" si="289"/>
        <v>0.20350877192982456</v>
      </c>
      <c r="M1492" s="2">
        <f t="shared" si="290"/>
        <v>4.2105263157894784E-2</v>
      </c>
      <c r="N1492" s="68">
        <v>139</v>
      </c>
      <c r="O1492" s="68">
        <v>76</v>
      </c>
      <c r="P1492" s="68">
        <v>58</v>
      </c>
      <c r="Q1492" s="68">
        <v>9</v>
      </c>
      <c r="R1492" s="68">
        <v>1</v>
      </c>
      <c r="S1492" s="68">
        <v>0</v>
      </c>
      <c r="T1492" s="68">
        <v>0</v>
      </c>
      <c r="U1492" s="1"/>
      <c r="V1492" s="1"/>
      <c r="W1492" s="68">
        <v>0</v>
      </c>
      <c r="X1492" s="1"/>
      <c r="Y1492" s="68">
        <v>1</v>
      </c>
      <c r="Z1492" s="1"/>
      <c r="AA1492" s="68">
        <v>1</v>
      </c>
      <c r="AB1492" s="68">
        <v>0</v>
      </c>
      <c r="AG1492" t="str">
        <f t="shared" si="292"/>
        <v>Roxbury</v>
      </c>
      <c r="AH1492" t="s">
        <v>3298</v>
      </c>
      <c r="AI1492">
        <v>1</v>
      </c>
      <c r="AJ1492" s="7"/>
      <c r="AK1492" s="130">
        <v>50</v>
      </c>
      <c r="AL1492" s="131">
        <v>23</v>
      </c>
      <c r="AM1492" s="131">
        <v>75</v>
      </c>
      <c r="AN1492" s="133">
        <v>60625</v>
      </c>
      <c r="AO1492">
        <f t="shared" si="295"/>
        <v>50023</v>
      </c>
      <c r="AP1492" s="129" t="s">
        <v>1579</v>
      </c>
    </row>
    <row r="1493" spans="1:42" hidden="1" outlineLevel="1" x14ac:dyDescent="0.2">
      <c r="A1493" t="s">
        <v>832</v>
      </c>
      <c r="B1493" s="10" t="s">
        <v>1180</v>
      </c>
      <c r="C1493" s="1">
        <f t="shared" si="291"/>
        <v>1061</v>
      </c>
      <c r="D1493" s="7">
        <f t="shared" si="284"/>
        <v>1</v>
      </c>
      <c r="E1493" s="7">
        <f t="shared" si="285"/>
        <v>2</v>
      </c>
      <c r="F1493" s="7">
        <f t="shared" si="286"/>
        <v>3</v>
      </c>
      <c r="G1493" s="1">
        <f t="shared" si="293"/>
        <v>216</v>
      </c>
      <c r="H1493" s="2">
        <f t="shared" si="294"/>
        <v>0.20358152686145145</v>
      </c>
      <c r="I1493" s="8"/>
      <c r="J1493" s="2">
        <f t="shared" si="287"/>
        <v>0.51649387370405275</v>
      </c>
      <c r="K1493" s="2">
        <f t="shared" si="288"/>
        <v>0.31291234684260133</v>
      </c>
      <c r="L1493" s="2">
        <f t="shared" si="289"/>
        <v>0.11027332704995288</v>
      </c>
      <c r="M1493" s="2">
        <f t="shared" si="290"/>
        <v>6.0320452403393038E-2</v>
      </c>
      <c r="N1493" s="68">
        <v>548</v>
      </c>
      <c r="O1493" s="68">
        <v>332</v>
      </c>
      <c r="P1493" s="68">
        <v>117</v>
      </c>
      <c r="Q1493" s="68">
        <v>32</v>
      </c>
      <c r="R1493" s="68">
        <v>10</v>
      </c>
      <c r="S1493" s="68">
        <v>1</v>
      </c>
      <c r="T1493" s="68">
        <v>2</v>
      </c>
      <c r="U1493" s="1"/>
      <c r="V1493" s="1"/>
      <c r="W1493" s="68">
        <v>1</v>
      </c>
      <c r="X1493" s="1"/>
      <c r="Y1493" s="68">
        <v>1</v>
      </c>
      <c r="Z1493" s="1"/>
      <c r="AA1493" s="68">
        <v>13</v>
      </c>
      <c r="AB1493" s="68">
        <v>4</v>
      </c>
      <c r="AG1493" t="str">
        <f t="shared" si="292"/>
        <v>Royalton</v>
      </c>
      <c r="AH1493" t="s">
        <v>84</v>
      </c>
      <c r="AI1493">
        <v>1</v>
      </c>
      <c r="AJ1493" s="7"/>
      <c r="AK1493" s="130">
        <v>50</v>
      </c>
      <c r="AL1493" s="131">
        <v>27</v>
      </c>
      <c r="AM1493" s="131">
        <v>80</v>
      </c>
      <c r="AN1493" s="133">
        <v>60850</v>
      </c>
      <c r="AO1493">
        <f t="shared" si="295"/>
        <v>50027</v>
      </c>
      <c r="AP1493" s="129" t="s">
        <v>1579</v>
      </c>
    </row>
    <row r="1494" spans="1:42" hidden="1" outlineLevel="1" x14ac:dyDescent="0.2">
      <c r="A1494" t="s">
        <v>2055</v>
      </c>
      <c r="B1494" s="10" t="s">
        <v>1180</v>
      </c>
      <c r="C1494" s="1">
        <f t="shared" si="291"/>
        <v>377</v>
      </c>
      <c r="D1494" s="7">
        <f t="shared" si="284"/>
        <v>1</v>
      </c>
      <c r="E1494" s="7">
        <f t="shared" si="285"/>
        <v>2</v>
      </c>
      <c r="F1494" s="7">
        <f t="shared" si="286"/>
        <v>3</v>
      </c>
      <c r="G1494" s="1">
        <f t="shared" si="293"/>
        <v>1</v>
      </c>
      <c r="H1494" s="2">
        <f t="shared" si="294"/>
        <v>2.6525198938992041E-3</v>
      </c>
      <c r="I1494" s="8"/>
      <c r="J1494" s="2">
        <f t="shared" si="287"/>
        <v>0.40583554376657827</v>
      </c>
      <c r="K1494" s="2">
        <f t="shared" si="288"/>
        <v>0.40318302387267907</v>
      </c>
      <c r="L1494" s="2">
        <f t="shared" si="289"/>
        <v>0.14323607427055704</v>
      </c>
      <c r="M1494" s="2">
        <f t="shared" si="290"/>
        <v>4.7745358090185624E-2</v>
      </c>
      <c r="N1494" s="68">
        <v>153</v>
      </c>
      <c r="O1494" s="68">
        <v>152</v>
      </c>
      <c r="P1494" s="68">
        <v>54</v>
      </c>
      <c r="Q1494" s="68">
        <v>13</v>
      </c>
      <c r="R1494" s="68">
        <v>4</v>
      </c>
      <c r="S1494" s="68">
        <v>0</v>
      </c>
      <c r="T1494" s="68">
        <v>0</v>
      </c>
      <c r="U1494" s="1"/>
      <c r="V1494" s="1"/>
      <c r="W1494" s="68">
        <v>0</v>
      </c>
      <c r="X1494" s="1"/>
      <c r="Y1494" s="68">
        <v>1</v>
      </c>
      <c r="Z1494" s="1"/>
      <c r="AA1494" s="68">
        <v>0</v>
      </c>
      <c r="AB1494" s="68">
        <v>0</v>
      </c>
      <c r="AG1494" t="str">
        <f t="shared" si="292"/>
        <v>Rupert</v>
      </c>
      <c r="AH1494" t="s">
        <v>1126</v>
      </c>
      <c r="AI1494">
        <v>1</v>
      </c>
      <c r="AJ1494" s="7"/>
      <c r="AK1494" s="130">
        <v>50</v>
      </c>
      <c r="AL1494" s="131">
        <v>3</v>
      </c>
      <c r="AM1494" s="131">
        <v>45</v>
      </c>
      <c r="AN1494" s="133">
        <v>61000</v>
      </c>
      <c r="AO1494">
        <f t="shared" si="295"/>
        <v>50003</v>
      </c>
      <c r="AP1494" s="129" t="s">
        <v>1579</v>
      </c>
    </row>
    <row r="1495" spans="1:42" hidden="1" outlineLevel="1" x14ac:dyDescent="0.2">
      <c r="A1495" t="s">
        <v>1353</v>
      </c>
      <c r="B1495" s="10" t="s">
        <v>1180</v>
      </c>
      <c r="C1495" s="1">
        <f t="shared" si="291"/>
        <v>7028</v>
      </c>
      <c r="D1495" s="7">
        <f t="shared" si="284"/>
        <v>1</v>
      </c>
      <c r="E1495" s="7">
        <f t="shared" si="285"/>
        <v>2</v>
      </c>
      <c r="F1495" s="7">
        <f t="shared" si="286"/>
        <v>3</v>
      </c>
      <c r="G1495" s="1">
        <f t="shared" si="293"/>
        <v>1497</v>
      </c>
      <c r="H1495" s="2">
        <f t="shared" si="294"/>
        <v>0.21300512236767216</v>
      </c>
      <c r="I1495" s="8"/>
      <c r="J1495" s="2">
        <f t="shared" si="287"/>
        <v>0.54311326124075132</v>
      </c>
      <c r="K1495" s="2">
        <f t="shared" si="288"/>
        <v>0.3301081388730791</v>
      </c>
      <c r="L1495" s="2">
        <f t="shared" si="289"/>
        <v>0.10543540125213433</v>
      </c>
      <c r="M1495" s="2">
        <f t="shared" si="290"/>
        <v>2.1343198634035249E-2</v>
      </c>
      <c r="N1495" s="68">
        <v>3817</v>
      </c>
      <c r="O1495" s="68">
        <v>2320</v>
      </c>
      <c r="P1495" s="68">
        <v>741</v>
      </c>
      <c r="Q1495" s="68">
        <v>72</v>
      </c>
      <c r="R1495" s="68">
        <v>24</v>
      </c>
      <c r="S1495" s="68">
        <v>6</v>
      </c>
      <c r="T1495" s="68">
        <v>17</v>
      </c>
      <c r="U1495" s="1"/>
      <c r="V1495" s="1"/>
      <c r="W1495" s="68">
        <v>21</v>
      </c>
      <c r="X1495" s="1"/>
      <c r="Y1495" s="68">
        <v>0</v>
      </c>
      <c r="Z1495" s="1"/>
      <c r="AA1495" s="68">
        <v>6</v>
      </c>
      <c r="AB1495" s="68">
        <v>4</v>
      </c>
      <c r="AG1495" t="str">
        <f t="shared" si="292"/>
        <v>Rutland</v>
      </c>
      <c r="AH1495" t="s">
        <v>1353</v>
      </c>
      <c r="AI1495">
        <v>1</v>
      </c>
      <c r="AJ1495" s="7"/>
      <c r="AK1495" s="130">
        <v>50</v>
      </c>
      <c r="AL1495" s="131">
        <v>21</v>
      </c>
      <c r="AM1495" s="131">
        <v>95</v>
      </c>
      <c r="AN1495" s="133">
        <v>61225</v>
      </c>
      <c r="AO1495">
        <f t="shared" si="295"/>
        <v>50021</v>
      </c>
      <c r="AP1495" s="129" t="s">
        <v>2331</v>
      </c>
    </row>
    <row r="1496" spans="1:42" hidden="1" outlineLevel="1" x14ac:dyDescent="0.2">
      <c r="A1496" t="s">
        <v>1353</v>
      </c>
      <c r="B1496" s="10" t="s">
        <v>1180</v>
      </c>
      <c r="C1496" s="1">
        <f t="shared" si="291"/>
        <v>2163</v>
      </c>
      <c r="D1496" s="7">
        <f t="shared" ref="D1496:D1560" si="296">RANK(N1496,(N1496:AE1496))</f>
        <v>2</v>
      </c>
      <c r="E1496" s="7">
        <f t="shared" ref="E1496:E1560" si="297">RANK(O1496,(N1496:AE1496))</f>
        <v>1</v>
      </c>
      <c r="F1496" s="7">
        <f t="shared" ref="F1496:F1560" si="298">RANK(P1496,(N1496:AE1496))</f>
        <v>3</v>
      </c>
      <c r="G1496" s="1">
        <f t="shared" si="293"/>
        <v>87</v>
      </c>
      <c r="H1496" s="2">
        <f t="shared" si="294"/>
        <v>4.0221914008321778E-2</v>
      </c>
      <c r="I1496" s="8"/>
      <c r="J1496" s="2">
        <f t="shared" si="287"/>
        <v>0.41701340730466946</v>
      </c>
      <c r="K1496" s="2">
        <f t="shared" si="288"/>
        <v>0.45723532131299122</v>
      </c>
      <c r="L1496" s="2">
        <f t="shared" si="289"/>
        <v>0.11141932501155802</v>
      </c>
      <c r="M1496" s="2">
        <f t="shared" si="290"/>
        <v>1.4331946370781362E-2</v>
      </c>
      <c r="N1496" s="68">
        <v>902</v>
      </c>
      <c r="O1496" s="68">
        <v>989</v>
      </c>
      <c r="P1496" s="68">
        <v>241</v>
      </c>
      <c r="Q1496" s="68">
        <v>13</v>
      </c>
      <c r="R1496" s="68">
        <v>7</v>
      </c>
      <c r="S1496" s="68">
        <v>0</v>
      </c>
      <c r="T1496" s="68">
        <v>5</v>
      </c>
      <c r="U1496" s="1"/>
      <c r="V1496" s="1"/>
      <c r="W1496" s="68">
        <v>3</v>
      </c>
      <c r="X1496" s="1"/>
      <c r="Y1496" s="68">
        <v>0</v>
      </c>
      <c r="Z1496" s="1"/>
      <c r="AA1496" s="68">
        <v>1</v>
      </c>
      <c r="AB1496" s="68">
        <v>2</v>
      </c>
      <c r="AG1496" t="str">
        <f t="shared" si="292"/>
        <v>Rutland</v>
      </c>
      <c r="AH1496" t="s">
        <v>1353</v>
      </c>
      <c r="AI1496">
        <v>1</v>
      </c>
      <c r="AJ1496" s="7"/>
      <c r="AK1496" s="130">
        <v>50</v>
      </c>
      <c r="AL1496" s="131">
        <v>21</v>
      </c>
      <c r="AM1496" s="131">
        <v>100</v>
      </c>
      <c r="AN1496" s="133">
        <v>61300</v>
      </c>
      <c r="AO1496">
        <f t="shared" si="295"/>
        <v>50021</v>
      </c>
      <c r="AP1496" s="129" t="s">
        <v>1579</v>
      </c>
    </row>
    <row r="1497" spans="1:42" hidden="1" outlineLevel="1" x14ac:dyDescent="0.2">
      <c r="A1497" t="s">
        <v>2207</v>
      </c>
      <c r="B1497" s="10" t="s">
        <v>1180</v>
      </c>
      <c r="C1497" s="1">
        <f t="shared" si="291"/>
        <v>558</v>
      </c>
      <c r="D1497" s="7">
        <f t="shared" si="296"/>
        <v>1</v>
      </c>
      <c r="E1497" s="7">
        <f t="shared" si="297"/>
        <v>2</v>
      </c>
      <c r="F1497" s="7">
        <f t="shared" si="298"/>
        <v>3</v>
      </c>
      <c r="G1497" s="1">
        <f t="shared" si="293"/>
        <v>41</v>
      </c>
      <c r="H1497" s="2">
        <f t="shared" si="294"/>
        <v>7.3476702508960573E-2</v>
      </c>
      <c r="I1497" s="8"/>
      <c r="J1497" s="2">
        <f t="shared" si="287"/>
        <v>0.43727598566308246</v>
      </c>
      <c r="K1497" s="2">
        <f t="shared" si="288"/>
        <v>0.36379928315412186</v>
      </c>
      <c r="L1497" s="2">
        <f t="shared" si="289"/>
        <v>0.18279569892473119</v>
      </c>
      <c r="M1497" s="2">
        <f t="shared" si="290"/>
        <v>1.6129032258064502E-2</v>
      </c>
      <c r="N1497" s="68">
        <v>244</v>
      </c>
      <c r="O1497" s="68">
        <v>203</v>
      </c>
      <c r="P1497" s="68">
        <v>102</v>
      </c>
      <c r="Q1497" s="68">
        <v>7</v>
      </c>
      <c r="R1497" s="68">
        <v>1</v>
      </c>
      <c r="S1497" s="68">
        <v>0</v>
      </c>
      <c r="T1497" s="68">
        <v>0</v>
      </c>
      <c r="U1497" s="1"/>
      <c r="V1497" s="1"/>
      <c r="W1497" s="68">
        <v>1</v>
      </c>
      <c r="X1497" s="1"/>
      <c r="Y1497" s="68">
        <v>0</v>
      </c>
      <c r="Z1497" s="1"/>
      <c r="AA1497" s="68">
        <v>0</v>
      </c>
      <c r="AB1497" s="68">
        <v>0</v>
      </c>
      <c r="AG1497" t="str">
        <f t="shared" si="292"/>
        <v>Ryegate</v>
      </c>
      <c r="AH1497" t="s">
        <v>1846</v>
      </c>
      <c r="AI1497">
        <v>1</v>
      </c>
      <c r="AJ1497" s="7"/>
      <c r="AK1497" s="130">
        <v>50</v>
      </c>
      <c r="AL1497" s="131">
        <v>5</v>
      </c>
      <c r="AM1497" s="131">
        <v>50</v>
      </c>
      <c r="AN1497" s="133">
        <v>61525</v>
      </c>
      <c r="AO1497">
        <f t="shared" si="295"/>
        <v>50005</v>
      </c>
      <c r="AP1497" s="129" t="s">
        <v>1579</v>
      </c>
    </row>
    <row r="1498" spans="1:42" hidden="1" outlineLevel="1" x14ac:dyDescent="0.2">
      <c r="A1498" t="s">
        <v>1565</v>
      </c>
      <c r="B1498" s="10" t="s">
        <v>1180</v>
      </c>
      <c r="C1498" s="1">
        <f t="shared" si="291"/>
        <v>2557</v>
      </c>
      <c r="D1498" s="7">
        <f t="shared" si="296"/>
        <v>1</v>
      </c>
      <c r="E1498" s="7">
        <f t="shared" si="297"/>
        <v>2</v>
      </c>
      <c r="F1498" s="7">
        <f t="shared" si="298"/>
        <v>3</v>
      </c>
      <c r="G1498" s="1">
        <f t="shared" si="293"/>
        <v>859</v>
      </c>
      <c r="H1498" s="2">
        <f t="shared" si="294"/>
        <v>0.33594055533828704</v>
      </c>
      <c r="I1498" s="8"/>
      <c r="J1498" s="2">
        <f t="shared" si="287"/>
        <v>0.59210011732499024</v>
      </c>
      <c r="K1498" s="2">
        <f t="shared" si="288"/>
        <v>0.25615956198670314</v>
      </c>
      <c r="L1498" s="2">
        <f t="shared" si="289"/>
        <v>0.13179507235041063</v>
      </c>
      <c r="M1498" s="2">
        <f t="shared" si="290"/>
        <v>1.9945248337895988E-2</v>
      </c>
      <c r="N1498" s="68">
        <v>1514</v>
      </c>
      <c r="O1498" s="68">
        <v>655</v>
      </c>
      <c r="P1498" s="68">
        <v>337</v>
      </c>
      <c r="Q1498" s="68">
        <v>20</v>
      </c>
      <c r="R1498" s="68">
        <v>9</v>
      </c>
      <c r="S1498" s="68">
        <v>3</v>
      </c>
      <c r="T1498" s="68">
        <v>3</v>
      </c>
      <c r="U1498" s="1"/>
      <c r="V1498" s="1"/>
      <c r="W1498" s="68">
        <v>9</v>
      </c>
      <c r="X1498" s="1"/>
      <c r="Y1498" s="68">
        <v>0</v>
      </c>
      <c r="Z1498" s="1"/>
      <c r="AA1498" s="68">
        <v>4</v>
      </c>
      <c r="AB1498" s="68">
        <v>3</v>
      </c>
      <c r="AG1498" t="str">
        <f t="shared" si="292"/>
        <v>St. Albans</v>
      </c>
      <c r="AH1498" t="s">
        <v>2231</v>
      </c>
      <c r="AI1498">
        <v>1</v>
      </c>
      <c r="AJ1498" s="7"/>
      <c r="AK1498" s="130">
        <v>50</v>
      </c>
      <c r="AL1498" s="131">
        <v>11</v>
      </c>
      <c r="AM1498" s="131">
        <v>65</v>
      </c>
      <c r="AN1498" s="133">
        <v>61675</v>
      </c>
      <c r="AO1498">
        <f t="shared" si="295"/>
        <v>50011</v>
      </c>
      <c r="AP1498" s="129" t="s">
        <v>2331</v>
      </c>
    </row>
    <row r="1499" spans="1:42" hidden="1" outlineLevel="1" x14ac:dyDescent="0.2">
      <c r="A1499" t="s">
        <v>1565</v>
      </c>
      <c r="B1499" s="10" t="s">
        <v>1180</v>
      </c>
      <c r="C1499" s="1">
        <f t="shared" si="291"/>
        <v>2142</v>
      </c>
      <c r="D1499" s="7">
        <f t="shared" si="296"/>
        <v>1</v>
      </c>
      <c r="E1499" s="7">
        <f t="shared" si="297"/>
        <v>2</v>
      </c>
      <c r="F1499" s="7">
        <f t="shared" si="298"/>
        <v>3</v>
      </c>
      <c r="G1499" s="1">
        <f t="shared" si="293"/>
        <v>496</v>
      </c>
      <c r="H1499" s="2">
        <f t="shared" si="294"/>
        <v>0.2315592903828198</v>
      </c>
      <c r="I1499" s="8"/>
      <c r="J1499" s="2">
        <f t="shared" si="287"/>
        <v>0.52240896358543421</v>
      </c>
      <c r="K1499" s="2">
        <f t="shared" si="288"/>
        <v>0.2908496732026144</v>
      </c>
      <c r="L1499" s="2">
        <f t="shared" si="289"/>
        <v>0.16760037348272641</v>
      </c>
      <c r="M1499" s="2">
        <f t="shared" si="290"/>
        <v>1.9140989729224983E-2</v>
      </c>
      <c r="N1499" s="68">
        <v>1119</v>
      </c>
      <c r="O1499" s="68">
        <v>623</v>
      </c>
      <c r="P1499" s="68">
        <v>359</v>
      </c>
      <c r="Q1499" s="68">
        <v>17</v>
      </c>
      <c r="R1499" s="68">
        <v>6</v>
      </c>
      <c r="S1499" s="68">
        <v>2</v>
      </c>
      <c r="T1499" s="68">
        <v>3</v>
      </c>
      <c r="U1499" s="1"/>
      <c r="V1499" s="1"/>
      <c r="W1499" s="68">
        <v>6</v>
      </c>
      <c r="X1499" s="1"/>
      <c r="Y1499" s="68">
        <v>2</v>
      </c>
      <c r="Z1499" s="1"/>
      <c r="AA1499" s="68">
        <v>3</v>
      </c>
      <c r="AB1499" s="68">
        <v>2</v>
      </c>
      <c r="AG1499" t="str">
        <f t="shared" si="292"/>
        <v>St. Albans</v>
      </c>
      <c r="AH1499" t="s">
        <v>2231</v>
      </c>
      <c r="AI1499">
        <v>1</v>
      </c>
      <c r="AJ1499" s="7"/>
      <c r="AK1499" s="130">
        <v>50</v>
      </c>
      <c r="AL1499" s="131">
        <v>11</v>
      </c>
      <c r="AM1499" s="131">
        <v>70</v>
      </c>
      <c r="AN1499" s="133">
        <v>61750</v>
      </c>
      <c r="AO1499">
        <f t="shared" si="295"/>
        <v>50011</v>
      </c>
      <c r="AP1499" s="129" t="s">
        <v>1579</v>
      </c>
    </row>
    <row r="1500" spans="1:42" hidden="1" outlineLevel="1" x14ac:dyDescent="0.2">
      <c r="A1500" t="s">
        <v>1270</v>
      </c>
      <c r="B1500" s="10" t="s">
        <v>1180</v>
      </c>
      <c r="C1500" s="1">
        <f t="shared" si="291"/>
        <v>267</v>
      </c>
      <c r="D1500" s="7">
        <f t="shared" si="296"/>
        <v>1</v>
      </c>
      <c r="E1500" s="7">
        <f t="shared" si="297"/>
        <v>2</v>
      </c>
      <c r="F1500" s="7">
        <f t="shared" si="298"/>
        <v>3</v>
      </c>
      <c r="G1500" s="1">
        <f t="shared" si="293"/>
        <v>18</v>
      </c>
      <c r="H1500" s="2">
        <f t="shared" si="294"/>
        <v>6.741573033707865E-2</v>
      </c>
      <c r="I1500" s="8"/>
      <c r="J1500" s="2">
        <f t="shared" si="287"/>
        <v>0.449438202247191</v>
      </c>
      <c r="K1500" s="2">
        <f t="shared" si="288"/>
        <v>0.38202247191011235</v>
      </c>
      <c r="L1500" s="2">
        <f t="shared" si="289"/>
        <v>0.14606741573033707</v>
      </c>
      <c r="M1500" s="2">
        <f t="shared" si="290"/>
        <v>2.2471910112359578E-2</v>
      </c>
      <c r="N1500" s="68">
        <v>120</v>
      </c>
      <c r="O1500" s="68">
        <v>102</v>
      </c>
      <c r="P1500" s="68">
        <v>39</v>
      </c>
      <c r="Q1500" s="68">
        <v>5</v>
      </c>
      <c r="R1500" s="68">
        <v>1</v>
      </c>
      <c r="S1500" s="68">
        <v>0</v>
      </c>
      <c r="T1500" s="68">
        <v>0</v>
      </c>
      <c r="U1500" s="1"/>
      <c r="V1500" s="1"/>
      <c r="W1500" s="68">
        <v>0</v>
      </c>
      <c r="X1500" s="1"/>
      <c r="Y1500" s="68">
        <v>0</v>
      </c>
      <c r="Z1500" s="1"/>
      <c r="AA1500" s="68">
        <v>0</v>
      </c>
      <c r="AB1500" s="68">
        <v>0</v>
      </c>
      <c r="AG1500" t="str">
        <f t="shared" si="292"/>
        <v>St. George</v>
      </c>
      <c r="AH1500" t="s">
        <v>1259</v>
      </c>
      <c r="AI1500">
        <v>1</v>
      </c>
      <c r="AJ1500" s="7"/>
      <c r="AK1500" s="130">
        <v>50</v>
      </c>
      <c r="AL1500" s="131">
        <v>7</v>
      </c>
      <c r="AM1500" s="131">
        <v>60</v>
      </c>
      <c r="AN1500" s="133">
        <v>62050</v>
      </c>
      <c r="AO1500">
        <f t="shared" si="295"/>
        <v>50007</v>
      </c>
      <c r="AP1500" s="129" t="s">
        <v>1579</v>
      </c>
    </row>
    <row r="1501" spans="1:42" hidden="1" outlineLevel="1" x14ac:dyDescent="0.2">
      <c r="A1501" t="s">
        <v>1271</v>
      </c>
      <c r="B1501" s="10" t="s">
        <v>1180</v>
      </c>
      <c r="C1501" s="1">
        <f t="shared" si="291"/>
        <v>2814</v>
      </c>
      <c r="D1501" s="7">
        <f t="shared" si="296"/>
        <v>1</v>
      </c>
      <c r="E1501" s="7">
        <f t="shared" si="297"/>
        <v>2</v>
      </c>
      <c r="F1501" s="7">
        <f t="shared" si="298"/>
        <v>3</v>
      </c>
      <c r="G1501" s="1">
        <f t="shared" si="293"/>
        <v>399</v>
      </c>
      <c r="H1501" s="2">
        <f t="shared" si="294"/>
        <v>0.1417910447761194</v>
      </c>
      <c r="I1501" s="8"/>
      <c r="J1501" s="2">
        <f t="shared" si="287"/>
        <v>0.48578535891968727</v>
      </c>
      <c r="K1501" s="2">
        <f t="shared" si="288"/>
        <v>0.34399431414356785</v>
      </c>
      <c r="L1501" s="2">
        <f t="shared" si="289"/>
        <v>0.14712153518123666</v>
      </c>
      <c r="M1501" s="2">
        <f t="shared" si="290"/>
        <v>2.3098791755508274E-2</v>
      </c>
      <c r="N1501" s="68">
        <v>1367</v>
      </c>
      <c r="O1501" s="68">
        <v>968</v>
      </c>
      <c r="P1501" s="68">
        <v>414</v>
      </c>
      <c r="Q1501" s="68">
        <v>39</v>
      </c>
      <c r="R1501" s="68">
        <v>8</v>
      </c>
      <c r="S1501" s="68">
        <v>6</v>
      </c>
      <c r="T1501" s="68">
        <v>3</v>
      </c>
      <c r="U1501" s="1"/>
      <c r="V1501" s="1"/>
      <c r="W1501" s="68">
        <v>4</v>
      </c>
      <c r="X1501" s="1"/>
      <c r="Y1501" s="68">
        <v>1</v>
      </c>
      <c r="Z1501" s="1"/>
      <c r="AA1501" s="68">
        <v>2</v>
      </c>
      <c r="AB1501" s="68">
        <v>2</v>
      </c>
      <c r="AG1501" t="str">
        <f t="shared" si="292"/>
        <v>St. Johnsbury</v>
      </c>
      <c r="AH1501" t="s">
        <v>1846</v>
      </c>
      <c r="AI1501">
        <v>1</v>
      </c>
      <c r="AJ1501" s="7"/>
      <c r="AK1501" s="130">
        <v>50</v>
      </c>
      <c r="AL1501" s="131">
        <v>5</v>
      </c>
      <c r="AM1501" s="131">
        <v>55</v>
      </c>
      <c r="AN1501" s="133">
        <v>62200</v>
      </c>
      <c r="AO1501">
        <f t="shared" si="295"/>
        <v>50005</v>
      </c>
      <c r="AP1501" s="129" t="s">
        <v>1579</v>
      </c>
    </row>
    <row r="1502" spans="1:42" hidden="1" outlineLevel="1" x14ac:dyDescent="0.2">
      <c r="A1502" t="s">
        <v>2208</v>
      </c>
      <c r="B1502" s="10" t="s">
        <v>1180</v>
      </c>
      <c r="C1502" s="1">
        <f t="shared" si="291"/>
        <v>526</v>
      </c>
      <c r="D1502" s="7">
        <f t="shared" si="296"/>
        <v>1</v>
      </c>
      <c r="E1502" s="7">
        <f t="shared" si="297"/>
        <v>2</v>
      </c>
      <c r="F1502" s="7">
        <f t="shared" si="298"/>
        <v>3</v>
      </c>
      <c r="G1502" s="1">
        <f t="shared" si="293"/>
        <v>58</v>
      </c>
      <c r="H1502" s="2">
        <f t="shared" si="294"/>
        <v>0.11026615969581749</v>
      </c>
      <c r="I1502" s="8"/>
      <c r="J1502" s="2">
        <f t="shared" si="287"/>
        <v>0.46577946768060835</v>
      </c>
      <c r="K1502" s="2">
        <f t="shared" si="288"/>
        <v>0.35551330798479086</v>
      </c>
      <c r="L1502" s="2">
        <f t="shared" si="289"/>
        <v>0.13688212927756654</v>
      </c>
      <c r="M1502" s="2">
        <f t="shared" si="290"/>
        <v>4.182509505703419E-2</v>
      </c>
      <c r="N1502" s="68">
        <v>245</v>
      </c>
      <c r="O1502" s="68">
        <v>187</v>
      </c>
      <c r="P1502" s="68">
        <v>72</v>
      </c>
      <c r="Q1502" s="68">
        <v>13</v>
      </c>
      <c r="R1502" s="68">
        <v>3</v>
      </c>
      <c r="S1502" s="68">
        <v>0</v>
      </c>
      <c r="T1502" s="68">
        <v>0</v>
      </c>
      <c r="U1502" s="1"/>
      <c r="V1502" s="1"/>
      <c r="W1502" s="68">
        <v>2</v>
      </c>
      <c r="X1502" s="1"/>
      <c r="Y1502" s="68">
        <v>0</v>
      </c>
      <c r="Z1502" s="1"/>
      <c r="AA1502" s="68">
        <v>3</v>
      </c>
      <c r="AB1502" s="68">
        <v>1</v>
      </c>
      <c r="AG1502" t="str">
        <f t="shared" si="292"/>
        <v>Salisbury</v>
      </c>
      <c r="AH1502" t="s">
        <v>1125</v>
      </c>
      <c r="AI1502">
        <v>1</v>
      </c>
      <c r="AJ1502" s="7"/>
      <c r="AK1502" s="130">
        <v>50</v>
      </c>
      <c r="AL1502" s="131">
        <v>1</v>
      </c>
      <c r="AM1502" s="131">
        <v>85</v>
      </c>
      <c r="AN1502" s="133">
        <v>62575</v>
      </c>
      <c r="AO1502">
        <f t="shared" si="295"/>
        <v>50001</v>
      </c>
      <c r="AP1502" s="129" t="s">
        <v>1579</v>
      </c>
    </row>
    <row r="1503" spans="1:42" hidden="1" outlineLevel="1" x14ac:dyDescent="0.2">
      <c r="A1503" t="s">
        <v>2209</v>
      </c>
      <c r="B1503" s="10" t="s">
        <v>1180</v>
      </c>
      <c r="C1503" s="1">
        <f t="shared" si="291"/>
        <v>173</v>
      </c>
      <c r="D1503" s="7">
        <f t="shared" si="296"/>
        <v>1</v>
      </c>
      <c r="E1503" s="7">
        <f t="shared" si="297"/>
        <v>2</v>
      </c>
      <c r="F1503" s="7">
        <f t="shared" si="298"/>
        <v>3</v>
      </c>
      <c r="G1503" s="1">
        <f t="shared" si="293"/>
        <v>6</v>
      </c>
      <c r="H1503" s="2">
        <f t="shared" si="294"/>
        <v>3.4682080924855488E-2</v>
      </c>
      <c r="I1503" s="8"/>
      <c r="J1503" s="2">
        <f t="shared" si="287"/>
        <v>0.45086705202312138</v>
      </c>
      <c r="K1503" s="2">
        <f t="shared" si="288"/>
        <v>0.41618497109826591</v>
      </c>
      <c r="L1503" s="2">
        <f t="shared" si="289"/>
        <v>9.2485549132947972E-2</v>
      </c>
      <c r="M1503" s="2">
        <f t="shared" si="290"/>
        <v>4.0462427745664734E-2</v>
      </c>
      <c r="N1503" s="68">
        <v>78</v>
      </c>
      <c r="O1503" s="68">
        <v>72</v>
      </c>
      <c r="P1503" s="68">
        <v>16</v>
      </c>
      <c r="Q1503" s="68">
        <v>5</v>
      </c>
      <c r="R1503" s="68">
        <v>0</v>
      </c>
      <c r="S1503" s="68">
        <v>1</v>
      </c>
      <c r="T1503" s="68">
        <v>0</v>
      </c>
      <c r="U1503" s="1"/>
      <c r="V1503" s="1"/>
      <c r="W1503" s="68">
        <v>0</v>
      </c>
      <c r="X1503" s="1"/>
      <c r="Y1503" s="68">
        <v>0</v>
      </c>
      <c r="Z1503" s="1"/>
      <c r="AA1503" s="68">
        <v>0</v>
      </c>
      <c r="AB1503" s="68">
        <v>1</v>
      </c>
      <c r="AG1503" t="str">
        <f t="shared" si="292"/>
        <v>Sandgate</v>
      </c>
      <c r="AH1503" t="s">
        <v>1126</v>
      </c>
      <c r="AI1503">
        <v>1</v>
      </c>
      <c r="AJ1503" s="7"/>
      <c r="AK1503" s="130">
        <v>50</v>
      </c>
      <c r="AL1503" s="131">
        <v>3</v>
      </c>
      <c r="AM1503" s="131">
        <v>50</v>
      </c>
      <c r="AN1503" s="133">
        <v>62875</v>
      </c>
      <c r="AO1503">
        <f t="shared" si="295"/>
        <v>50003</v>
      </c>
      <c r="AP1503" s="129" t="s">
        <v>1579</v>
      </c>
    </row>
    <row r="1504" spans="1:42" hidden="1" outlineLevel="1" x14ac:dyDescent="0.2">
      <c r="A1504" t="s">
        <v>2210</v>
      </c>
      <c r="B1504" s="10" t="s">
        <v>1180</v>
      </c>
      <c r="C1504" s="1">
        <f t="shared" si="291"/>
        <v>31</v>
      </c>
      <c r="D1504" s="7">
        <f t="shared" si="296"/>
        <v>1</v>
      </c>
      <c r="E1504" s="7">
        <f t="shared" si="297"/>
        <v>3</v>
      </c>
      <c r="F1504" s="7">
        <f t="shared" si="298"/>
        <v>2</v>
      </c>
      <c r="G1504" s="1">
        <f t="shared" si="293"/>
        <v>2</v>
      </c>
      <c r="H1504" s="2">
        <f t="shared" si="294"/>
        <v>6.4516129032258063E-2</v>
      </c>
      <c r="I1504" s="8"/>
      <c r="J1504" s="2">
        <f t="shared" si="287"/>
        <v>0.45161290322580644</v>
      </c>
      <c r="K1504" s="2">
        <f t="shared" si="288"/>
        <v>0.12903225806451613</v>
      </c>
      <c r="L1504" s="2">
        <f t="shared" si="289"/>
        <v>0.38709677419354838</v>
      </c>
      <c r="M1504" s="2">
        <f t="shared" si="290"/>
        <v>3.2258064516129004E-2</v>
      </c>
      <c r="N1504" s="68">
        <v>14</v>
      </c>
      <c r="O1504" s="68">
        <v>4</v>
      </c>
      <c r="P1504" s="68">
        <v>12</v>
      </c>
      <c r="Q1504" s="68">
        <v>1</v>
      </c>
      <c r="R1504" s="68">
        <v>0</v>
      </c>
      <c r="S1504" s="68">
        <v>0</v>
      </c>
      <c r="T1504" s="68">
        <v>0</v>
      </c>
      <c r="U1504" s="1"/>
      <c r="V1504" s="1"/>
      <c r="W1504" s="68">
        <v>0</v>
      </c>
      <c r="X1504" s="1"/>
      <c r="Y1504" s="68">
        <v>0</v>
      </c>
      <c r="Z1504" s="1"/>
      <c r="AA1504" s="68">
        <v>0</v>
      </c>
      <c r="AB1504" s="68">
        <v>0</v>
      </c>
      <c r="AG1504" t="str">
        <f t="shared" si="292"/>
        <v>Searsburg</v>
      </c>
      <c r="AH1504" t="s">
        <v>1126</v>
      </c>
      <c r="AI1504">
        <v>1</v>
      </c>
      <c r="AJ1504" s="7"/>
      <c r="AK1504" s="130">
        <v>50</v>
      </c>
      <c r="AL1504" s="131">
        <v>3</v>
      </c>
      <c r="AM1504" s="131">
        <v>55</v>
      </c>
      <c r="AN1504" s="133">
        <v>63175</v>
      </c>
      <c r="AO1504">
        <f t="shared" si="295"/>
        <v>50003</v>
      </c>
      <c r="AP1504" s="129" t="s">
        <v>1579</v>
      </c>
    </row>
    <row r="1505" spans="1:42" hidden="1" outlineLevel="1" x14ac:dyDescent="0.2">
      <c r="A1505" t="s">
        <v>2593</v>
      </c>
      <c r="B1505" s="10" t="s">
        <v>1180</v>
      </c>
      <c r="C1505" s="1">
        <f t="shared" si="291"/>
        <v>1799</v>
      </c>
      <c r="D1505" s="7">
        <f t="shared" si="296"/>
        <v>1</v>
      </c>
      <c r="E1505" s="7">
        <f t="shared" si="297"/>
        <v>2</v>
      </c>
      <c r="F1505" s="7">
        <f t="shared" si="298"/>
        <v>3</v>
      </c>
      <c r="G1505" s="1">
        <f t="shared" si="293"/>
        <v>258</v>
      </c>
      <c r="H1505" s="2">
        <f t="shared" si="294"/>
        <v>0.14341300722623679</v>
      </c>
      <c r="I1505" s="8"/>
      <c r="J1505" s="2">
        <f t="shared" si="287"/>
        <v>0.48471372984991662</v>
      </c>
      <c r="K1505" s="2">
        <f t="shared" si="288"/>
        <v>0.34130072262367983</v>
      </c>
      <c r="L1505" s="2">
        <f t="shared" si="289"/>
        <v>0.14007782101167315</v>
      </c>
      <c r="M1505" s="2">
        <f t="shared" si="290"/>
        <v>3.3907726514730341E-2</v>
      </c>
      <c r="N1505" s="68">
        <v>872</v>
      </c>
      <c r="O1505" s="68">
        <v>614</v>
      </c>
      <c r="P1505" s="68">
        <v>252</v>
      </c>
      <c r="Q1505" s="68">
        <v>43</v>
      </c>
      <c r="R1505" s="68">
        <v>8</v>
      </c>
      <c r="S1505" s="68">
        <v>1</v>
      </c>
      <c r="T1505" s="68">
        <v>2</v>
      </c>
      <c r="U1505" s="1"/>
      <c r="V1505" s="1"/>
      <c r="W1505" s="68">
        <v>3</v>
      </c>
      <c r="X1505" s="1"/>
      <c r="Y1505" s="68">
        <v>0</v>
      </c>
      <c r="Z1505" s="1"/>
      <c r="AA1505" s="68">
        <v>1</v>
      </c>
      <c r="AB1505" s="68">
        <v>3</v>
      </c>
      <c r="AG1505" t="str">
        <f t="shared" si="292"/>
        <v>Shaftsbury</v>
      </c>
      <c r="AH1505" t="s">
        <v>1126</v>
      </c>
      <c r="AI1505">
        <v>1</v>
      </c>
      <c r="AJ1505" s="7"/>
      <c r="AK1505" s="130">
        <v>50</v>
      </c>
      <c r="AL1505" s="131">
        <v>3</v>
      </c>
      <c r="AM1505" s="131">
        <v>60</v>
      </c>
      <c r="AN1505" s="133">
        <v>63550</v>
      </c>
      <c r="AO1505">
        <f t="shared" si="295"/>
        <v>50003</v>
      </c>
      <c r="AP1505" s="129" t="s">
        <v>1579</v>
      </c>
    </row>
    <row r="1506" spans="1:42" hidden="1" outlineLevel="1" x14ac:dyDescent="0.2">
      <c r="A1506" t="s">
        <v>2594</v>
      </c>
      <c r="B1506" s="10" t="s">
        <v>1180</v>
      </c>
      <c r="C1506" s="1">
        <f t="shared" si="291"/>
        <v>542</v>
      </c>
      <c r="D1506" s="7">
        <f t="shared" si="296"/>
        <v>1</v>
      </c>
      <c r="E1506" s="7">
        <f t="shared" si="297"/>
        <v>2</v>
      </c>
      <c r="F1506" s="7">
        <f t="shared" si="298"/>
        <v>3</v>
      </c>
      <c r="G1506" s="1">
        <f t="shared" si="293"/>
        <v>111</v>
      </c>
      <c r="H1506" s="2">
        <f t="shared" si="294"/>
        <v>0.20479704797047971</v>
      </c>
      <c r="I1506" s="8"/>
      <c r="J1506" s="2">
        <f t="shared" ref="J1506:J1570" si="299">IF(C1506=0,"-",N1506/C1506)</f>
        <v>0.50184501845018448</v>
      </c>
      <c r="K1506" s="2">
        <f t="shared" ref="K1506:K1570" si="300">IF(C1506=0,"-",O1506/C1506)</f>
        <v>0.29704797047970477</v>
      </c>
      <c r="L1506" s="2">
        <f t="shared" ref="L1506:L1570" si="301">IF(C1506=0,"-",P1506/C1506)</f>
        <v>0.15682656826568267</v>
      </c>
      <c r="M1506" s="2">
        <f t="shared" ref="M1506:M1570" si="302">IF(C1506=0,"-",(1-J1506-K1506-L1506))</f>
        <v>4.4280442804428083E-2</v>
      </c>
      <c r="N1506" s="68">
        <v>272</v>
      </c>
      <c r="O1506" s="68">
        <v>161</v>
      </c>
      <c r="P1506" s="68">
        <v>85</v>
      </c>
      <c r="Q1506" s="68">
        <v>14</v>
      </c>
      <c r="R1506" s="68">
        <v>5</v>
      </c>
      <c r="S1506" s="68">
        <v>0</v>
      </c>
      <c r="T1506" s="68">
        <v>1</v>
      </c>
      <c r="U1506" s="1"/>
      <c r="V1506" s="1"/>
      <c r="W1506" s="68">
        <v>3</v>
      </c>
      <c r="X1506" s="1"/>
      <c r="Y1506" s="68">
        <v>0</v>
      </c>
      <c r="Z1506" s="1"/>
      <c r="AA1506" s="68">
        <v>1</v>
      </c>
      <c r="AB1506" s="68">
        <v>0</v>
      </c>
      <c r="AG1506" t="str">
        <f t="shared" si="292"/>
        <v>Sharon</v>
      </c>
      <c r="AH1506" t="s">
        <v>84</v>
      </c>
      <c r="AI1506">
        <v>1</v>
      </c>
      <c r="AJ1506" s="7"/>
      <c r="AK1506" s="130">
        <v>50</v>
      </c>
      <c r="AL1506" s="131">
        <v>27</v>
      </c>
      <c r="AM1506" s="131">
        <v>85</v>
      </c>
      <c r="AN1506" s="133">
        <v>63775</v>
      </c>
      <c r="AO1506">
        <f t="shared" si="295"/>
        <v>50027</v>
      </c>
      <c r="AP1506" s="129" t="s">
        <v>1579</v>
      </c>
    </row>
    <row r="1507" spans="1:42" hidden="1" outlineLevel="1" x14ac:dyDescent="0.2">
      <c r="A1507" t="s">
        <v>2841</v>
      </c>
      <c r="B1507" s="10" t="s">
        <v>1180</v>
      </c>
      <c r="C1507" s="1">
        <f t="shared" si="291"/>
        <v>205</v>
      </c>
      <c r="D1507" s="7">
        <f t="shared" si="296"/>
        <v>1</v>
      </c>
      <c r="E1507" s="7">
        <f t="shared" si="297"/>
        <v>2</v>
      </c>
      <c r="F1507" s="7">
        <f t="shared" si="298"/>
        <v>3</v>
      </c>
      <c r="G1507" s="1">
        <f t="shared" si="293"/>
        <v>33</v>
      </c>
      <c r="H1507" s="2">
        <f t="shared" si="294"/>
        <v>0.16097560975609757</v>
      </c>
      <c r="I1507" s="8"/>
      <c r="J1507" s="2">
        <f t="shared" si="299"/>
        <v>0.45365853658536587</v>
      </c>
      <c r="K1507" s="2">
        <f t="shared" si="300"/>
        <v>0.29268292682926828</v>
      </c>
      <c r="L1507" s="2">
        <f t="shared" si="301"/>
        <v>0.20487804878048779</v>
      </c>
      <c r="M1507" s="2">
        <f t="shared" si="302"/>
        <v>4.878048780487812E-2</v>
      </c>
      <c r="N1507" s="68">
        <v>93</v>
      </c>
      <c r="O1507" s="68">
        <v>60</v>
      </c>
      <c r="P1507" s="68">
        <v>42</v>
      </c>
      <c r="Q1507" s="68">
        <v>3</v>
      </c>
      <c r="R1507" s="68">
        <v>4</v>
      </c>
      <c r="S1507" s="68">
        <v>1</v>
      </c>
      <c r="T1507" s="68">
        <v>1</v>
      </c>
      <c r="U1507" s="1"/>
      <c r="V1507" s="1"/>
      <c r="W1507" s="68">
        <v>0</v>
      </c>
      <c r="X1507" s="1"/>
      <c r="Y1507" s="68">
        <v>1</v>
      </c>
      <c r="Z1507" s="1"/>
      <c r="AA1507" s="68">
        <v>0</v>
      </c>
      <c r="AB1507" s="68">
        <v>0</v>
      </c>
      <c r="AG1507" t="str">
        <f t="shared" si="292"/>
        <v>Sheffield</v>
      </c>
      <c r="AH1507" t="s">
        <v>1846</v>
      </c>
      <c r="AI1507">
        <v>1</v>
      </c>
      <c r="AJ1507" s="7"/>
      <c r="AK1507" s="130">
        <v>50</v>
      </c>
      <c r="AL1507" s="131">
        <v>5</v>
      </c>
      <c r="AM1507" s="131">
        <v>60</v>
      </c>
      <c r="AN1507" s="133">
        <v>64075</v>
      </c>
      <c r="AO1507">
        <f t="shared" si="295"/>
        <v>50005</v>
      </c>
      <c r="AP1507" s="129" t="s">
        <v>1579</v>
      </c>
    </row>
    <row r="1508" spans="1:42" hidden="1" outlineLevel="1" x14ac:dyDescent="0.2">
      <c r="A1508" t="s">
        <v>2842</v>
      </c>
      <c r="B1508" s="10" t="s">
        <v>1180</v>
      </c>
      <c r="C1508" s="1">
        <f t="shared" si="291"/>
        <v>3708</v>
      </c>
      <c r="D1508" s="7">
        <f t="shared" si="296"/>
        <v>1</v>
      </c>
      <c r="E1508" s="7">
        <f t="shared" si="297"/>
        <v>2</v>
      </c>
      <c r="F1508" s="7">
        <f t="shared" si="298"/>
        <v>3</v>
      </c>
      <c r="G1508" s="1">
        <f t="shared" si="293"/>
        <v>689</v>
      </c>
      <c r="H1508" s="2">
        <f t="shared" si="294"/>
        <v>0.18581445523193096</v>
      </c>
      <c r="I1508" s="8"/>
      <c r="J1508" s="2">
        <f t="shared" si="299"/>
        <v>0.54126213592233008</v>
      </c>
      <c r="K1508" s="2">
        <f t="shared" si="300"/>
        <v>0.35544768069039911</v>
      </c>
      <c r="L1508" s="2">
        <f t="shared" si="301"/>
        <v>7.0927723840345194E-2</v>
      </c>
      <c r="M1508" s="2">
        <f t="shared" si="302"/>
        <v>3.2362459546925612E-2</v>
      </c>
      <c r="N1508" s="68">
        <v>2007</v>
      </c>
      <c r="O1508" s="68">
        <v>1318</v>
      </c>
      <c r="P1508" s="68">
        <v>263</v>
      </c>
      <c r="Q1508" s="68">
        <v>66</v>
      </c>
      <c r="R1508" s="68">
        <v>22</v>
      </c>
      <c r="S1508" s="68">
        <v>2</v>
      </c>
      <c r="T1508" s="68">
        <v>9</v>
      </c>
      <c r="U1508" s="1"/>
      <c r="V1508" s="1"/>
      <c r="W1508" s="68">
        <v>5</v>
      </c>
      <c r="X1508" s="1"/>
      <c r="Y1508" s="68">
        <v>0</v>
      </c>
      <c r="Z1508" s="1"/>
      <c r="AA1508" s="68">
        <v>15</v>
      </c>
      <c r="AB1508" s="68">
        <v>1</v>
      </c>
      <c r="AG1508" t="str">
        <f t="shared" si="292"/>
        <v>Shelburne</v>
      </c>
      <c r="AH1508" t="s">
        <v>1259</v>
      </c>
      <c r="AI1508">
        <v>1</v>
      </c>
      <c r="AJ1508" s="7"/>
      <c r="AK1508" s="130">
        <v>50</v>
      </c>
      <c r="AL1508" s="131">
        <v>7</v>
      </c>
      <c r="AM1508" s="131">
        <v>65</v>
      </c>
      <c r="AN1508" s="133">
        <v>64300</v>
      </c>
      <c r="AO1508">
        <f t="shared" si="295"/>
        <v>50007</v>
      </c>
      <c r="AP1508" s="129" t="s">
        <v>1579</v>
      </c>
    </row>
    <row r="1509" spans="1:42" hidden="1" outlineLevel="1" x14ac:dyDescent="0.2">
      <c r="A1509" t="s">
        <v>2872</v>
      </c>
      <c r="B1509" s="10" t="s">
        <v>1180</v>
      </c>
      <c r="C1509" s="1">
        <f t="shared" si="291"/>
        <v>584</v>
      </c>
      <c r="D1509" s="7">
        <f t="shared" si="296"/>
        <v>1</v>
      </c>
      <c r="E1509" s="7">
        <f t="shared" si="297"/>
        <v>2</v>
      </c>
      <c r="F1509" s="7">
        <f t="shared" si="298"/>
        <v>3</v>
      </c>
      <c r="G1509" s="1">
        <f t="shared" si="293"/>
        <v>184</v>
      </c>
      <c r="H1509" s="2">
        <f t="shared" si="294"/>
        <v>0.31506849315068491</v>
      </c>
      <c r="I1509" s="8"/>
      <c r="J1509" s="2">
        <f t="shared" si="299"/>
        <v>0.57534246575342463</v>
      </c>
      <c r="K1509" s="2">
        <f t="shared" si="300"/>
        <v>0.26027397260273971</v>
      </c>
      <c r="L1509" s="2">
        <f t="shared" si="301"/>
        <v>0.1541095890410959</v>
      </c>
      <c r="M1509" s="2">
        <f t="shared" si="302"/>
        <v>1.0273972602739767E-2</v>
      </c>
      <c r="N1509" s="68">
        <v>336</v>
      </c>
      <c r="O1509" s="68">
        <v>152</v>
      </c>
      <c r="P1509" s="68">
        <v>90</v>
      </c>
      <c r="Q1509" s="68">
        <v>2</v>
      </c>
      <c r="R1509" s="68">
        <v>1</v>
      </c>
      <c r="S1509" s="68">
        <v>0</v>
      </c>
      <c r="T1509" s="68">
        <v>1</v>
      </c>
      <c r="U1509" s="1"/>
      <c r="V1509" s="1"/>
      <c r="W1509" s="68">
        <v>1</v>
      </c>
      <c r="X1509" s="1"/>
      <c r="Y1509" s="68">
        <v>1</v>
      </c>
      <c r="Z1509" s="1"/>
      <c r="AA1509" s="68">
        <v>0</v>
      </c>
      <c r="AB1509" s="68">
        <v>0</v>
      </c>
      <c r="AG1509" t="str">
        <f t="shared" si="292"/>
        <v>Sheldon</v>
      </c>
      <c r="AH1509" t="s">
        <v>2231</v>
      </c>
      <c r="AI1509">
        <v>1</v>
      </c>
      <c r="AJ1509" s="7"/>
      <c r="AK1509" s="130">
        <v>50</v>
      </c>
      <c r="AL1509" s="131">
        <v>11</v>
      </c>
      <c r="AM1509" s="131">
        <v>75</v>
      </c>
      <c r="AN1509" s="133">
        <v>64600</v>
      </c>
      <c r="AO1509">
        <f t="shared" si="295"/>
        <v>50011</v>
      </c>
      <c r="AP1509" s="129" t="s">
        <v>1579</v>
      </c>
    </row>
    <row r="1510" spans="1:42" hidden="1" outlineLevel="1" x14ac:dyDescent="0.2">
      <c r="A1510" s="10" t="s">
        <v>2727</v>
      </c>
      <c r="B1510" s="10" t="s">
        <v>1180</v>
      </c>
      <c r="C1510" s="1">
        <f>SUM(N1510:AE1510)</f>
        <v>532</v>
      </c>
      <c r="D1510" s="7">
        <f>RANK(N1510,(N1510:AE1510))</f>
        <v>1</v>
      </c>
      <c r="E1510" s="7">
        <f>RANK(O1510,(N1510:AE1510))</f>
        <v>2</v>
      </c>
      <c r="F1510" s="7">
        <f>RANK(P1510,(N1510:AE1510))</f>
        <v>3</v>
      </c>
      <c r="G1510" s="1">
        <f t="shared" si="293"/>
        <v>50</v>
      </c>
      <c r="H1510" s="2">
        <f t="shared" si="294"/>
        <v>9.3984962406015032E-2</v>
      </c>
      <c r="I1510" s="8"/>
      <c r="J1510" s="2">
        <f>IF(C1510=0,"-",N1510/C1510)</f>
        <v>0.46616541353383456</v>
      </c>
      <c r="K1510" s="2">
        <f>IF(C1510=0,"-",O1510/C1510)</f>
        <v>0.37218045112781956</v>
      </c>
      <c r="L1510" s="2">
        <f>IF(C1510=0,"-",P1510/C1510)</f>
        <v>0.13533834586466165</v>
      </c>
      <c r="M1510" s="2">
        <f>IF(C1510=0,"-",(1-J1510-K1510-L1510))</f>
        <v>2.6315789473684237E-2</v>
      </c>
      <c r="N1510" s="68">
        <v>248</v>
      </c>
      <c r="O1510" s="68">
        <v>198</v>
      </c>
      <c r="P1510" s="68">
        <v>72</v>
      </c>
      <c r="Q1510" s="68">
        <v>6</v>
      </c>
      <c r="R1510" s="68">
        <v>3</v>
      </c>
      <c r="S1510" s="68">
        <v>0</v>
      </c>
      <c r="T1510" s="68">
        <v>1</v>
      </c>
      <c r="U1510" s="1"/>
      <c r="V1510" s="1"/>
      <c r="W1510" s="68">
        <v>1</v>
      </c>
      <c r="X1510" s="1"/>
      <c r="Y1510" s="68">
        <v>0</v>
      </c>
      <c r="Z1510" s="1"/>
      <c r="AA1510" s="68">
        <v>2</v>
      </c>
      <c r="AB1510" s="68">
        <v>1</v>
      </c>
      <c r="AG1510" t="str">
        <f>A1510</f>
        <v>Sherburne</v>
      </c>
      <c r="AH1510" t="s">
        <v>1353</v>
      </c>
      <c r="AI1510">
        <v>1</v>
      </c>
      <c r="AJ1510" s="7"/>
      <c r="AK1510" s="130">
        <v>50</v>
      </c>
      <c r="AL1510" s="131">
        <v>21</v>
      </c>
      <c r="AM1510" s="131">
        <v>47</v>
      </c>
      <c r="AN1510" s="133">
        <v>37685</v>
      </c>
      <c r="AO1510">
        <f t="shared" si="295"/>
        <v>50021</v>
      </c>
      <c r="AP1510" s="129" t="s">
        <v>1579</v>
      </c>
    </row>
    <row r="1511" spans="1:42" hidden="1" outlineLevel="1" x14ac:dyDescent="0.2">
      <c r="A1511" t="s">
        <v>2873</v>
      </c>
      <c r="B1511" s="10" t="s">
        <v>1180</v>
      </c>
      <c r="C1511" s="1">
        <f t="shared" si="291"/>
        <v>502</v>
      </c>
      <c r="D1511" s="7">
        <f t="shared" si="296"/>
        <v>1</v>
      </c>
      <c r="E1511" s="7">
        <f t="shared" si="297"/>
        <v>2</v>
      </c>
      <c r="F1511" s="7">
        <f t="shared" si="298"/>
        <v>3</v>
      </c>
      <c r="G1511" s="1">
        <f t="shared" si="293"/>
        <v>57</v>
      </c>
      <c r="H1511" s="2">
        <f t="shared" si="294"/>
        <v>0.11354581673306773</v>
      </c>
      <c r="I1511" s="8"/>
      <c r="J1511" s="2">
        <f t="shared" si="299"/>
        <v>0.47410358565737054</v>
      </c>
      <c r="K1511" s="2">
        <f t="shared" si="300"/>
        <v>0.3605577689243028</v>
      </c>
      <c r="L1511" s="2">
        <f t="shared" si="301"/>
        <v>8.9641434262948211E-2</v>
      </c>
      <c r="M1511" s="2">
        <f t="shared" si="302"/>
        <v>7.5697211155378447E-2</v>
      </c>
      <c r="N1511" s="68">
        <v>238</v>
      </c>
      <c r="O1511" s="68">
        <v>181</v>
      </c>
      <c r="P1511" s="68">
        <v>45</v>
      </c>
      <c r="Q1511" s="68">
        <v>11</v>
      </c>
      <c r="R1511" s="68">
        <v>4</v>
      </c>
      <c r="S1511" s="68">
        <v>0</v>
      </c>
      <c r="T1511" s="68">
        <v>1</v>
      </c>
      <c r="U1511" s="1"/>
      <c r="V1511" s="1"/>
      <c r="W1511" s="68">
        <v>0</v>
      </c>
      <c r="X1511" s="1"/>
      <c r="Y1511" s="68">
        <v>0</v>
      </c>
      <c r="Z1511" s="1"/>
      <c r="AA1511" s="68">
        <v>20</v>
      </c>
      <c r="AB1511" s="68">
        <v>2</v>
      </c>
      <c r="AG1511" t="str">
        <f t="shared" si="292"/>
        <v>Shoreham</v>
      </c>
      <c r="AH1511" t="s">
        <v>1125</v>
      </c>
      <c r="AI1511">
        <v>1</v>
      </c>
      <c r="AJ1511" s="7"/>
      <c r="AK1511" s="130">
        <v>50</v>
      </c>
      <c r="AL1511" s="131">
        <v>1</v>
      </c>
      <c r="AM1511" s="131">
        <v>90</v>
      </c>
      <c r="AN1511" s="133">
        <v>65050</v>
      </c>
      <c r="AO1511">
        <f t="shared" si="295"/>
        <v>50001</v>
      </c>
      <c r="AP1511" s="129" t="s">
        <v>1579</v>
      </c>
    </row>
    <row r="1512" spans="1:42" hidden="1" outlineLevel="1" x14ac:dyDescent="0.2">
      <c r="A1512" t="s">
        <v>2836</v>
      </c>
      <c r="B1512" s="10" t="s">
        <v>1180</v>
      </c>
      <c r="C1512" s="1">
        <f t="shared" si="291"/>
        <v>594</v>
      </c>
      <c r="D1512" s="7">
        <f t="shared" si="296"/>
        <v>1</v>
      </c>
      <c r="E1512" s="7">
        <f t="shared" si="297"/>
        <v>2</v>
      </c>
      <c r="F1512" s="7">
        <f t="shared" si="298"/>
        <v>3</v>
      </c>
      <c r="G1512" s="1">
        <f t="shared" si="293"/>
        <v>57</v>
      </c>
      <c r="H1512" s="2">
        <f t="shared" si="294"/>
        <v>9.5959595959595953E-2</v>
      </c>
      <c r="I1512" s="8"/>
      <c r="J1512" s="2">
        <f t="shared" si="299"/>
        <v>0.4713804713804714</v>
      </c>
      <c r="K1512" s="2">
        <f t="shared" si="300"/>
        <v>0.37542087542087543</v>
      </c>
      <c r="L1512" s="2">
        <f t="shared" si="301"/>
        <v>0.1111111111111111</v>
      </c>
      <c r="M1512" s="2">
        <f t="shared" si="302"/>
        <v>4.2087542087542007E-2</v>
      </c>
      <c r="N1512" s="68">
        <v>280</v>
      </c>
      <c r="O1512" s="68">
        <v>223</v>
      </c>
      <c r="P1512" s="68">
        <v>66</v>
      </c>
      <c r="Q1512" s="68">
        <v>20</v>
      </c>
      <c r="R1512" s="68">
        <v>0</v>
      </c>
      <c r="S1512" s="68">
        <v>0</v>
      </c>
      <c r="T1512" s="68">
        <v>1</v>
      </c>
      <c r="U1512" s="1"/>
      <c r="V1512" s="1"/>
      <c r="W1512" s="68">
        <v>2</v>
      </c>
      <c r="X1512" s="1"/>
      <c r="Y1512" s="68">
        <v>0</v>
      </c>
      <c r="Z1512" s="1"/>
      <c r="AA1512" s="68">
        <v>2</v>
      </c>
      <c r="AB1512" s="68">
        <v>0</v>
      </c>
      <c r="AG1512" t="str">
        <f t="shared" si="292"/>
        <v>Shrewsbury</v>
      </c>
      <c r="AH1512" t="s">
        <v>1353</v>
      </c>
      <c r="AI1512">
        <v>1</v>
      </c>
      <c r="AJ1512" s="7"/>
      <c r="AK1512" s="130">
        <v>50</v>
      </c>
      <c r="AL1512" s="131">
        <v>21</v>
      </c>
      <c r="AM1512" s="131">
        <v>110</v>
      </c>
      <c r="AN1512" s="133">
        <v>65275</v>
      </c>
      <c r="AO1512">
        <f t="shared" si="295"/>
        <v>50021</v>
      </c>
      <c r="AP1512" s="129" t="s">
        <v>1579</v>
      </c>
    </row>
    <row r="1513" spans="1:42" hidden="1" outlineLevel="1" x14ac:dyDescent="0.2">
      <c r="A1513" t="s">
        <v>2837</v>
      </c>
      <c r="B1513" s="10" t="s">
        <v>1180</v>
      </c>
      <c r="C1513" s="1">
        <f t="shared" si="291"/>
        <v>6955</v>
      </c>
      <c r="D1513" s="7">
        <f t="shared" si="296"/>
        <v>1</v>
      </c>
      <c r="E1513" s="7">
        <f t="shared" si="297"/>
        <v>2</v>
      </c>
      <c r="F1513" s="7">
        <f t="shared" si="298"/>
        <v>3</v>
      </c>
      <c r="G1513" s="1">
        <f t="shared" si="293"/>
        <v>1655</v>
      </c>
      <c r="H1513" s="2">
        <f t="shared" si="294"/>
        <v>0.23795830337886412</v>
      </c>
      <c r="I1513" s="8"/>
      <c r="J1513" s="2">
        <f t="shared" si="299"/>
        <v>0.5649173256649892</v>
      </c>
      <c r="K1513" s="2">
        <f t="shared" si="300"/>
        <v>0.32695902228612511</v>
      </c>
      <c r="L1513" s="2">
        <f t="shared" si="301"/>
        <v>7.8792235801581595E-2</v>
      </c>
      <c r="M1513" s="2">
        <f t="shared" si="302"/>
        <v>2.9331416247304093E-2</v>
      </c>
      <c r="N1513" s="68">
        <v>3929</v>
      </c>
      <c r="O1513" s="68">
        <v>2274</v>
      </c>
      <c r="P1513" s="68">
        <v>548</v>
      </c>
      <c r="Q1513" s="68">
        <v>125</v>
      </c>
      <c r="R1513" s="68">
        <v>34</v>
      </c>
      <c r="S1513" s="68">
        <v>9</v>
      </c>
      <c r="T1513" s="68">
        <v>9</v>
      </c>
      <c r="U1513" s="1"/>
      <c r="V1513" s="1"/>
      <c r="W1513" s="68">
        <v>17</v>
      </c>
      <c r="X1513" s="1"/>
      <c r="Y1513" s="68">
        <v>3</v>
      </c>
      <c r="Z1513" s="1"/>
      <c r="AA1513" s="68">
        <v>6</v>
      </c>
      <c r="AB1513" s="68">
        <v>1</v>
      </c>
      <c r="AG1513" t="str">
        <f t="shared" si="292"/>
        <v>South Burlington</v>
      </c>
      <c r="AH1513" t="s">
        <v>1259</v>
      </c>
      <c r="AI1513">
        <v>1</v>
      </c>
      <c r="AJ1513" s="7"/>
      <c r="AK1513" s="130">
        <v>50</v>
      </c>
      <c r="AL1513" s="131">
        <v>7</v>
      </c>
      <c r="AM1513" s="131">
        <v>70</v>
      </c>
      <c r="AN1513" s="133">
        <v>66175</v>
      </c>
      <c r="AO1513">
        <f t="shared" si="295"/>
        <v>50007</v>
      </c>
      <c r="AP1513" s="129" t="s">
        <v>2331</v>
      </c>
    </row>
    <row r="1514" spans="1:42" hidden="1" outlineLevel="1" x14ac:dyDescent="0.2">
      <c r="A1514" t="s">
        <v>2838</v>
      </c>
      <c r="B1514" s="10" t="s">
        <v>1180</v>
      </c>
      <c r="C1514" s="1">
        <f t="shared" si="291"/>
        <v>893</v>
      </c>
      <c r="D1514" s="7">
        <f t="shared" si="296"/>
        <v>1</v>
      </c>
      <c r="E1514" s="7">
        <f t="shared" si="297"/>
        <v>2</v>
      </c>
      <c r="F1514" s="7">
        <f t="shared" si="298"/>
        <v>3</v>
      </c>
      <c r="G1514" s="1">
        <f t="shared" si="293"/>
        <v>163</v>
      </c>
      <c r="H1514" s="2">
        <f t="shared" si="294"/>
        <v>0.18253079507278835</v>
      </c>
      <c r="I1514" s="8"/>
      <c r="J1514" s="2">
        <f t="shared" si="299"/>
        <v>0.52519596864501683</v>
      </c>
      <c r="K1514" s="2">
        <f t="shared" si="300"/>
        <v>0.34266517357222842</v>
      </c>
      <c r="L1514" s="2">
        <f t="shared" si="301"/>
        <v>9.8544232922732358E-2</v>
      </c>
      <c r="M1514" s="2">
        <f t="shared" si="302"/>
        <v>3.359462486002239E-2</v>
      </c>
      <c r="N1514" s="68">
        <v>469</v>
      </c>
      <c r="O1514" s="68">
        <v>306</v>
      </c>
      <c r="P1514" s="68">
        <v>88</v>
      </c>
      <c r="Q1514" s="68">
        <v>15</v>
      </c>
      <c r="R1514" s="68">
        <v>6</v>
      </c>
      <c r="S1514" s="68">
        <v>0</v>
      </c>
      <c r="T1514" s="68">
        <v>3</v>
      </c>
      <c r="U1514" s="1"/>
      <c r="V1514" s="1"/>
      <c r="W1514" s="68">
        <v>4</v>
      </c>
      <c r="X1514" s="1"/>
      <c r="Y1514" s="68">
        <v>1</v>
      </c>
      <c r="Z1514" s="1"/>
      <c r="AA1514" s="68">
        <v>1</v>
      </c>
      <c r="AB1514" s="68">
        <v>0</v>
      </c>
      <c r="AG1514" t="str">
        <f t="shared" si="292"/>
        <v>South Hero</v>
      </c>
      <c r="AH1514" t="s">
        <v>1260</v>
      </c>
      <c r="AI1514">
        <v>1</v>
      </c>
      <c r="AJ1514" s="7"/>
      <c r="AK1514" s="130">
        <v>50</v>
      </c>
      <c r="AL1514" s="131">
        <v>13</v>
      </c>
      <c r="AM1514" s="131">
        <v>25</v>
      </c>
      <c r="AN1514" s="133">
        <v>67000</v>
      </c>
      <c r="AO1514">
        <f t="shared" si="295"/>
        <v>50013</v>
      </c>
      <c r="AP1514" s="129" t="s">
        <v>1579</v>
      </c>
    </row>
    <row r="1515" spans="1:42" hidden="1" outlineLevel="1" x14ac:dyDescent="0.2">
      <c r="A1515" t="s">
        <v>2839</v>
      </c>
      <c r="B1515" s="10" t="s">
        <v>1180</v>
      </c>
      <c r="C1515" s="1">
        <f t="shared" si="291"/>
        <v>4120</v>
      </c>
      <c r="D1515" s="7">
        <f t="shared" si="296"/>
        <v>1</v>
      </c>
      <c r="E1515" s="7">
        <f t="shared" si="297"/>
        <v>2</v>
      </c>
      <c r="F1515" s="7">
        <f t="shared" si="298"/>
        <v>3</v>
      </c>
      <c r="G1515" s="1">
        <f t="shared" si="293"/>
        <v>1078</v>
      </c>
      <c r="H1515" s="2">
        <f t="shared" si="294"/>
        <v>0.26165048543689318</v>
      </c>
      <c r="I1515" s="8"/>
      <c r="J1515" s="2">
        <f t="shared" si="299"/>
        <v>0.550242718446602</v>
      </c>
      <c r="K1515" s="2">
        <f t="shared" si="300"/>
        <v>0.28859223300970877</v>
      </c>
      <c r="L1515" s="2">
        <f t="shared" si="301"/>
        <v>0.13616504854368933</v>
      </c>
      <c r="M1515" s="2">
        <f t="shared" si="302"/>
        <v>2.4999999999999911E-2</v>
      </c>
      <c r="N1515" s="68">
        <v>2267</v>
      </c>
      <c r="O1515" s="68">
        <v>1189</v>
      </c>
      <c r="P1515" s="68">
        <v>561</v>
      </c>
      <c r="Q1515" s="68">
        <v>53</v>
      </c>
      <c r="R1515" s="68">
        <v>17</v>
      </c>
      <c r="S1515" s="68">
        <v>8</v>
      </c>
      <c r="T1515" s="68">
        <v>2</v>
      </c>
      <c r="U1515" s="1"/>
      <c r="V1515" s="1"/>
      <c r="W1515" s="68">
        <v>11</v>
      </c>
      <c r="X1515" s="1"/>
      <c r="Y1515" s="68">
        <v>1</v>
      </c>
      <c r="Z1515" s="1"/>
      <c r="AA1515" s="68">
        <v>3</v>
      </c>
      <c r="AB1515" s="68">
        <v>8</v>
      </c>
      <c r="AG1515" t="str">
        <f t="shared" si="292"/>
        <v>Springfield</v>
      </c>
      <c r="AH1515" t="s">
        <v>84</v>
      </c>
      <c r="AI1515">
        <v>1</v>
      </c>
      <c r="AJ1515" s="7"/>
      <c r="AK1515" s="130">
        <v>50</v>
      </c>
      <c r="AL1515" s="131">
        <v>27</v>
      </c>
      <c r="AM1515" s="131">
        <v>90</v>
      </c>
      <c r="AN1515" s="133">
        <v>69550</v>
      </c>
      <c r="AO1515">
        <f t="shared" si="295"/>
        <v>50027</v>
      </c>
      <c r="AP1515" s="129" t="s">
        <v>1579</v>
      </c>
    </row>
    <row r="1516" spans="1:42" hidden="1" outlineLevel="1" x14ac:dyDescent="0.2">
      <c r="A1516" t="s">
        <v>1272</v>
      </c>
      <c r="B1516" s="10" t="s">
        <v>1180</v>
      </c>
      <c r="C1516" s="1">
        <f t="shared" si="291"/>
        <v>391</v>
      </c>
      <c r="D1516" s="7">
        <f t="shared" si="296"/>
        <v>1</v>
      </c>
      <c r="E1516" s="7">
        <f t="shared" si="297"/>
        <v>2</v>
      </c>
      <c r="F1516" s="7">
        <f t="shared" si="298"/>
        <v>3</v>
      </c>
      <c r="G1516" s="1">
        <f t="shared" si="293"/>
        <v>59</v>
      </c>
      <c r="H1516" s="2">
        <f t="shared" si="294"/>
        <v>0.15089514066496162</v>
      </c>
      <c r="I1516" s="8"/>
      <c r="J1516" s="2">
        <f t="shared" si="299"/>
        <v>0.47570332480818417</v>
      </c>
      <c r="K1516" s="2">
        <f t="shared" si="300"/>
        <v>0.32480818414322249</v>
      </c>
      <c r="L1516" s="2">
        <f t="shared" si="301"/>
        <v>0.18414322250639387</v>
      </c>
      <c r="M1516" s="2">
        <f t="shared" si="302"/>
        <v>1.5345268542199531E-2</v>
      </c>
      <c r="N1516" s="68">
        <v>186</v>
      </c>
      <c r="O1516" s="68">
        <v>127</v>
      </c>
      <c r="P1516" s="68">
        <v>72</v>
      </c>
      <c r="Q1516" s="68">
        <v>4</v>
      </c>
      <c r="R1516" s="68">
        <v>0</v>
      </c>
      <c r="S1516" s="68">
        <v>0</v>
      </c>
      <c r="T1516" s="68">
        <v>1</v>
      </c>
      <c r="U1516" s="1"/>
      <c r="V1516" s="1"/>
      <c r="W1516" s="68">
        <v>1</v>
      </c>
      <c r="X1516" s="1"/>
      <c r="Y1516" s="68">
        <v>0</v>
      </c>
      <c r="Z1516" s="1"/>
      <c r="AA1516" s="68">
        <v>0</v>
      </c>
      <c r="AB1516" s="68">
        <v>0</v>
      </c>
      <c r="AG1516" t="str">
        <f t="shared" si="292"/>
        <v>Stamford</v>
      </c>
      <c r="AH1516" t="s">
        <v>1126</v>
      </c>
      <c r="AI1516">
        <v>1</v>
      </c>
      <c r="AJ1516" s="7"/>
      <c r="AK1516" s="130">
        <v>50</v>
      </c>
      <c r="AL1516" s="131">
        <v>3</v>
      </c>
      <c r="AM1516" s="131">
        <v>65</v>
      </c>
      <c r="AN1516" s="133">
        <v>69775</v>
      </c>
      <c r="AO1516">
        <f t="shared" si="295"/>
        <v>50003</v>
      </c>
      <c r="AP1516" s="129" t="s">
        <v>1579</v>
      </c>
    </row>
    <row r="1517" spans="1:42" hidden="1" outlineLevel="1" x14ac:dyDescent="0.2">
      <c r="A1517" t="s">
        <v>1767</v>
      </c>
      <c r="B1517" s="10" t="s">
        <v>1180</v>
      </c>
      <c r="C1517" s="1">
        <f t="shared" ref="C1517:C1574" si="303">SUM(N1517:AE1517)</f>
        <v>84</v>
      </c>
      <c r="D1517" s="7">
        <f t="shared" si="296"/>
        <v>1</v>
      </c>
      <c r="E1517" s="7">
        <f t="shared" si="297"/>
        <v>3</v>
      </c>
      <c r="F1517" s="7">
        <f t="shared" si="298"/>
        <v>2</v>
      </c>
      <c r="G1517" s="1">
        <f t="shared" si="293"/>
        <v>44</v>
      </c>
      <c r="H1517" s="2">
        <f t="shared" si="294"/>
        <v>0.52380952380952384</v>
      </c>
      <c r="I1517" s="8"/>
      <c r="J1517" s="2">
        <f t="shared" si="299"/>
        <v>0.6785714285714286</v>
      </c>
      <c r="K1517" s="2">
        <f t="shared" si="300"/>
        <v>0.14285714285714285</v>
      </c>
      <c r="L1517" s="2">
        <f t="shared" si="301"/>
        <v>0.15476190476190477</v>
      </c>
      <c r="M1517" s="2">
        <f t="shared" si="302"/>
        <v>2.380952380952378E-2</v>
      </c>
      <c r="N1517" s="68">
        <v>57</v>
      </c>
      <c r="O1517" s="68">
        <v>12</v>
      </c>
      <c r="P1517" s="68">
        <v>13</v>
      </c>
      <c r="Q1517" s="68">
        <v>0</v>
      </c>
      <c r="R1517" s="68">
        <v>0</v>
      </c>
      <c r="S1517" s="68">
        <v>0</v>
      </c>
      <c r="T1517" s="68">
        <v>0</v>
      </c>
      <c r="U1517" s="1"/>
      <c r="V1517" s="1"/>
      <c r="W1517" s="68">
        <v>1</v>
      </c>
      <c r="X1517" s="1"/>
      <c r="Y1517" s="68">
        <v>0</v>
      </c>
      <c r="Z1517" s="1"/>
      <c r="AA1517" s="68">
        <v>1</v>
      </c>
      <c r="AB1517" s="68">
        <v>0</v>
      </c>
      <c r="AG1517" t="str">
        <f t="shared" si="292"/>
        <v>Stannard</v>
      </c>
      <c r="AH1517" t="s">
        <v>1846</v>
      </c>
      <c r="AI1517">
        <v>1</v>
      </c>
      <c r="AJ1517" s="7"/>
      <c r="AK1517" s="130">
        <v>50</v>
      </c>
      <c r="AL1517" s="131">
        <v>5</v>
      </c>
      <c r="AM1517" s="131">
        <v>65</v>
      </c>
      <c r="AN1517" s="133">
        <v>69925</v>
      </c>
      <c r="AO1517">
        <f t="shared" si="295"/>
        <v>50005</v>
      </c>
      <c r="AP1517" s="129" t="s">
        <v>1579</v>
      </c>
    </row>
    <row r="1518" spans="1:42" hidden="1" outlineLevel="1" x14ac:dyDescent="0.2">
      <c r="A1518" t="s">
        <v>1410</v>
      </c>
      <c r="B1518" s="10" t="s">
        <v>1180</v>
      </c>
      <c r="C1518" s="1">
        <f t="shared" si="303"/>
        <v>684</v>
      </c>
      <c r="D1518" s="7">
        <f t="shared" si="296"/>
        <v>1</v>
      </c>
      <c r="E1518" s="7">
        <f t="shared" si="297"/>
        <v>2</v>
      </c>
      <c r="F1518" s="7">
        <f t="shared" si="298"/>
        <v>3</v>
      </c>
      <c r="G1518" s="1">
        <f t="shared" si="293"/>
        <v>191</v>
      </c>
      <c r="H1518" s="2">
        <f t="shared" si="294"/>
        <v>0.27923976608187134</v>
      </c>
      <c r="I1518" s="8"/>
      <c r="J1518" s="2">
        <f t="shared" si="299"/>
        <v>0.52631578947368418</v>
      </c>
      <c r="K1518" s="2">
        <f t="shared" si="300"/>
        <v>0.24707602339181287</v>
      </c>
      <c r="L1518" s="2">
        <f t="shared" si="301"/>
        <v>0.12426900584795321</v>
      </c>
      <c r="M1518" s="2">
        <f t="shared" si="302"/>
        <v>0.10233918128654974</v>
      </c>
      <c r="N1518" s="68">
        <v>360</v>
      </c>
      <c r="O1518" s="68">
        <v>169</v>
      </c>
      <c r="P1518" s="68">
        <v>85</v>
      </c>
      <c r="Q1518" s="68">
        <v>24</v>
      </c>
      <c r="R1518" s="68">
        <v>33</v>
      </c>
      <c r="S1518" s="68">
        <v>1</v>
      </c>
      <c r="T1518" s="68">
        <v>0</v>
      </c>
      <c r="U1518" s="1"/>
      <c r="V1518" s="1"/>
      <c r="W1518" s="68">
        <v>2</v>
      </c>
      <c r="X1518" s="1"/>
      <c r="Y1518" s="68">
        <v>1</v>
      </c>
      <c r="Z1518" s="1"/>
      <c r="AA1518" s="68">
        <v>8</v>
      </c>
      <c r="AB1518" s="68">
        <v>1</v>
      </c>
      <c r="AG1518" t="str">
        <f t="shared" ref="AG1518:AG1575" si="304">A1518</f>
        <v>Starksboro</v>
      </c>
      <c r="AH1518" t="s">
        <v>1125</v>
      </c>
      <c r="AI1518">
        <v>1</v>
      </c>
      <c r="AJ1518" s="7"/>
      <c r="AK1518" s="130">
        <v>50</v>
      </c>
      <c r="AL1518" s="131">
        <v>1</v>
      </c>
      <c r="AM1518" s="131">
        <v>95</v>
      </c>
      <c r="AN1518" s="133">
        <v>70075</v>
      </c>
      <c r="AO1518">
        <f t="shared" si="295"/>
        <v>50001</v>
      </c>
      <c r="AP1518" s="129" t="s">
        <v>1579</v>
      </c>
    </row>
    <row r="1519" spans="1:42" hidden="1" outlineLevel="1" x14ac:dyDescent="0.2">
      <c r="A1519" t="s">
        <v>3229</v>
      </c>
      <c r="B1519" s="10" t="s">
        <v>1180</v>
      </c>
      <c r="C1519" s="1">
        <f t="shared" si="303"/>
        <v>313</v>
      </c>
      <c r="D1519" s="7">
        <f t="shared" si="296"/>
        <v>1</v>
      </c>
      <c r="E1519" s="7">
        <f t="shared" si="297"/>
        <v>2</v>
      </c>
      <c r="F1519" s="7">
        <f t="shared" si="298"/>
        <v>3</v>
      </c>
      <c r="G1519" s="1">
        <f t="shared" si="293"/>
        <v>56</v>
      </c>
      <c r="H1519" s="2">
        <f t="shared" si="294"/>
        <v>0.17891373801916932</v>
      </c>
      <c r="I1519" s="8"/>
      <c r="J1519" s="2">
        <f t="shared" si="299"/>
        <v>0.52715654952076674</v>
      </c>
      <c r="K1519" s="2">
        <f t="shared" si="300"/>
        <v>0.34824281150159747</v>
      </c>
      <c r="L1519" s="2">
        <f t="shared" si="301"/>
        <v>6.7092651757188496E-2</v>
      </c>
      <c r="M1519" s="2">
        <f t="shared" si="302"/>
        <v>5.7507987220447296E-2</v>
      </c>
      <c r="N1519" s="68">
        <v>165</v>
      </c>
      <c r="O1519" s="68">
        <v>109</v>
      </c>
      <c r="P1519" s="68">
        <v>21</v>
      </c>
      <c r="Q1519" s="68">
        <v>8</v>
      </c>
      <c r="R1519" s="68">
        <v>2</v>
      </c>
      <c r="S1519" s="68">
        <v>0</v>
      </c>
      <c r="T1519" s="68">
        <v>0</v>
      </c>
      <c r="U1519" s="1"/>
      <c r="V1519" s="1"/>
      <c r="W1519" s="68">
        <v>2</v>
      </c>
      <c r="X1519" s="1"/>
      <c r="Y1519" s="68">
        <v>0</v>
      </c>
      <c r="Z1519" s="1"/>
      <c r="AA1519" s="68">
        <v>4</v>
      </c>
      <c r="AB1519" s="68">
        <v>2</v>
      </c>
      <c r="AG1519" t="str">
        <f t="shared" si="304"/>
        <v>Stockbridge</v>
      </c>
      <c r="AH1519" t="s">
        <v>84</v>
      </c>
      <c r="AI1519">
        <v>1</v>
      </c>
      <c r="AJ1519" s="7"/>
      <c r="AK1519" s="130">
        <v>50</v>
      </c>
      <c r="AL1519" s="131">
        <v>27</v>
      </c>
      <c r="AM1519" s="131">
        <v>95</v>
      </c>
      <c r="AN1519" s="133">
        <v>70375</v>
      </c>
      <c r="AO1519">
        <f t="shared" si="295"/>
        <v>50027</v>
      </c>
      <c r="AP1519" s="129" t="s">
        <v>1579</v>
      </c>
    </row>
    <row r="1520" spans="1:42" hidden="1" outlineLevel="1" x14ac:dyDescent="0.2">
      <c r="A1520" t="s">
        <v>2855</v>
      </c>
      <c r="B1520" s="10" t="s">
        <v>1180</v>
      </c>
      <c r="C1520" s="1">
        <f t="shared" si="303"/>
        <v>2046</v>
      </c>
      <c r="D1520" s="7">
        <f t="shared" si="296"/>
        <v>1</v>
      </c>
      <c r="E1520" s="7">
        <f t="shared" si="297"/>
        <v>2</v>
      </c>
      <c r="F1520" s="7">
        <f t="shared" si="298"/>
        <v>3</v>
      </c>
      <c r="G1520" s="1">
        <f t="shared" si="293"/>
        <v>443</v>
      </c>
      <c r="H1520" s="2">
        <f t="shared" si="294"/>
        <v>0.21652003910068426</v>
      </c>
      <c r="I1520" s="8"/>
      <c r="J1520" s="2">
        <f t="shared" si="299"/>
        <v>0.54887585532746819</v>
      </c>
      <c r="K1520" s="2">
        <f t="shared" si="300"/>
        <v>0.33235581622678395</v>
      </c>
      <c r="L1520" s="2">
        <f t="shared" si="301"/>
        <v>9.1397849462365593E-2</v>
      </c>
      <c r="M1520" s="2">
        <f t="shared" si="302"/>
        <v>2.7370478983382268E-2</v>
      </c>
      <c r="N1520" s="68">
        <v>1123</v>
      </c>
      <c r="O1520" s="68">
        <v>680</v>
      </c>
      <c r="P1520" s="68">
        <v>187</v>
      </c>
      <c r="Q1520" s="68">
        <v>35</v>
      </c>
      <c r="R1520" s="68">
        <v>9</v>
      </c>
      <c r="S1520" s="68">
        <v>1</v>
      </c>
      <c r="T1520" s="68">
        <v>3</v>
      </c>
      <c r="U1520" s="1"/>
      <c r="V1520" s="1"/>
      <c r="W1520" s="68">
        <v>3</v>
      </c>
      <c r="X1520" s="1"/>
      <c r="Y1520" s="68">
        <v>1</v>
      </c>
      <c r="Z1520" s="1"/>
      <c r="AA1520" s="68">
        <v>4</v>
      </c>
      <c r="AB1520" s="68">
        <v>0</v>
      </c>
      <c r="AG1520" t="str">
        <f t="shared" si="304"/>
        <v>Stowe</v>
      </c>
      <c r="AH1520" t="s">
        <v>1244</v>
      </c>
      <c r="AI1520">
        <v>1</v>
      </c>
      <c r="AJ1520" s="7"/>
      <c r="AK1520" s="130">
        <v>50</v>
      </c>
      <c r="AL1520" s="131">
        <v>15</v>
      </c>
      <c r="AM1520" s="131">
        <v>40</v>
      </c>
      <c r="AN1520" s="133">
        <v>70525</v>
      </c>
      <c r="AO1520">
        <f t="shared" si="295"/>
        <v>50015</v>
      </c>
      <c r="AP1520" s="129" t="s">
        <v>1579</v>
      </c>
    </row>
    <row r="1521" spans="1:42" hidden="1" outlineLevel="1" x14ac:dyDescent="0.2">
      <c r="A1521" t="s">
        <v>2501</v>
      </c>
      <c r="B1521" s="10" t="s">
        <v>1180</v>
      </c>
      <c r="C1521" s="1">
        <f t="shared" si="303"/>
        <v>537</v>
      </c>
      <c r="D1521" s="7">
        <f t="shared" si="296"/>
        <v>1</v>
      </c>
      <c r="E1521" s="7">
        <f t="shared" si="297"/>
        <v>2</v>
      </c>
      <c r="F1521" s="7">
        <f t="shared" si="298"/>
        <v>4</v>
      </c>
      <c r="G1521" s="1">
        <f t="shared" ref="G1521:G1575" si="305">MAX(N1521:P1521)-LARGE(N1521:P1521,2)</f>
        <v>197</v>
      </c>
      <c r="H1521" s="2">
        <f t="shared" ref="H1521:H1575" si="306">G1521/C1521</f>
        <v>0.36685288640595903</v>
      </c>
      <c r="I1521" s="8"/>
      <c r="J1521" s="2">
        <f t="shared" si="299"/>
        <v>0.62011173184357538</v>
      </c>
      <c r="K1521" s="2">
        <f t="shared" si="300"/>
        <v>0.2532588454376164</v>
      </c>
      <c r="L1521" s="2">
        <f t="shared" si="301"/>
        <v>5.4003724394785846E-2</v>
      </c>
      <c r="M1521" s="2">
        <f t="shared" si="302"/>
        <v>7.2625698324022381E-2</v>
      </c>
      <c r="N1521" s="68">
        <v>333</v>
      </c>
      <c r="O1521" s="68">
        <v>136</v>
      </c>
      <c r="P1521" s="68">
        <v>29</v>
      </c>
      <c r="Q1521" s="68">
        <v>31</v>
      </c>
      <c r="R1521" s="68">
        <v>1</v>
      </c>
      <c r="S1521" s="68">
        <v>0</v>
      </c>
      <c r="T1521" s="68">
        <v>2</v>
      </c>
      <c r="U1521" s="1"/>
      <c r="V1521" s="1"/>
      <c r="W1521" s="68">
        <v>1</v>
      </c>
      <c r="X1521" s="1"/>
      <c r="Y1521" s="68">
        <v>0</v>
      </c>
      <c r="Z1521" s="1"/>
      <c r="AA1521" s="68">
        <v>4</v>
      </c>
      <c r="AB1521" s="68">
        <v>0</v>
      </c>
      <c r="AG1521" t="str">
        <f t="shared" si="304"/>
        <v>Strafford</v>
      </c>
      <c r="AH1521" t="s">
        <v>1279</v>
      </c>
      <c r="AI1521">
        <v>1</v>
      </c>
      <c r="AJ1521" s="7"/>
      <c r="AK1521" s="130">
        <v>50</v>
      </c>
      <c r="AL1521" s="131">
        <v>17</v>
      </c>
      <c r="AM1521" s="131">
        <v>50</v>
      </c>
      <c r="AN1521" s="133">
        <v>70675</v>
      </c>
      <c r="AO1521">
        <f t="shared" ref="AO1521:AO1574" si="307">AK1521*1000+AL1521</f>
        <v>50017</v>
      </c>
      <c r="AP1521" s="129" t="s">
        <v>1579</v>
      </c>
    </row>
    <row r="1522" spans="1:42" hidden="1" outlineLevel="1" x14ac:dyDescent="0.2">
      <c r="A1522" t="s">
        <v>3107</v>
      </c>
      <c r="B1522" s="10" t="s">
        <v>1180</v>
      </c>
      <c r="C1522" s="1">
        <f t="shared" si="303"/>
        <v>79</v>
      </c>
      <c r="D1522" s="7">
        <f t="shared" si="296"/>
        <v>1</v>
      </c>
      <c r="E1522" s="7">
        <f t="shared" si="297"/>
        <v>2</v>
      </c>
      <c r="F1522" s="7">
        <f t="shared" si="298"/>
        <v>3</v>
      </c>
      <c r="G1522" s="1">
        <f t="shared" si="305"/>
        <v>2</v>
      </c>
      <c r="H1522" s="2">
        <f t="shared" si="306"/>
        <v>2.5316455696202531E-2</v>
      </c>
      <c r="I1522" s="8"/>
      <c r="J1522" s="2">
        <f t="shared" si="299"/>
        <v>0.48101265822784811</v>
      </c>
      <c r="K1522" s="2">
        <f t="shared" si="300"/>
        <v>0.45569620253164556</v>
      </c>
      <c r="L1522" s="2">
        <f t="shared" si="301"/>
        <v>2.5316455696202531E-2</v>
      </c>
      <c r="M1522" s="2">
        <f t="shared" si="302"/>
        <v>3.7974683544303806E-2</v>
      </c>
      <c r="N1522" s="68">
        <v>38</v>
      </c>
      <c r="O1522" s="68">
        <v>36</v>
      </c>
      <c r="P1522" s="68">
        <v>2</v>
      </c>
      <c r="Q1522" s="68">
        <v>1</v>
      </c>
      <c r="R1522" s="68">
        <v>0</v>
      </c>
      <c r="S1522" s="68">
        <v>0</v>
      </c>
      <c r="T1522" s="68">
        <v>0</v>
      </c>
      <c r="U1522" s="1"/>
      <c r="V1522" s="1"/>
      <c r="W1522" s="68">
        <v>2</v>
      </c>
      <c r="X1522" s="1"/>
      <c r="Y1522" s="68">
        <v>0</v>
      </c>
      <c r="Z1522" s="1"/>
      <c r="AA1522" s="68">
        <v>0</v>
      </c>
      <c r="AB1522" s="68">
        <v>0</v>
      </c>
      <c r="AG1522" t="str">
        <f t="shared" si="304"/>
        <v>Stratton</v>
      </c>
      <c r="AH1522" t="s">
        <v>50</v>
      </c>
      <c r="AI1522">
        <v>1</v>
      </c>
      <c r="AJ1522" s="7"/>
      <c r="AK1522" s="130">
        <v>50</v>
      </c>
      <c r="AL1522" s="131">
        <v>25</v>
      </c>
      <c r="AM1522" s="131">
        <v>75</v>
      </c>
      <c r="AN1522" s="133">
        <v>70750</v>
      </c>
      <c r="AO1522">
        <f t="shared" si="307"/>
        <v>50025</v>
      </c>
      <c r="AP1522" s="129" t="s">
        <v>1579</v>
      </c>
    </row>
    <row r="1523" spans="1:42" hidden="1" outlineLevel="1" x14ac:dyDescent="0.2">
      <c r="A1523" t="s">
        <v>2276</v>
      </c>
      <c r="B1523" s="10" t="s">
        <v>1180</v>
      </c>
      <c r="C1523" s="1">
        <f t="shared" si="303"/>
        <v>275</v>
      </c>
      <c r="D1523" s="7">
        <f t="shared" si="296"/>
        <v>1</v>
      </c>
      <c r="E1523" s="7">
        <f t="shared" si="297"/>
        <v>2</v>
      </c>
      <c r="F1523" s="7">
        <f t="shared" si="298"/>
        <v>3</v>
      </c>
      <c r="G1523" s="1">
        <f t="shared" si="305"/>
        <v>23</v>
      </c>
      <c r="H1523" s="2">
        <f t="shared" si="306"/>
        <v>8.3636363636363634E-2</v>
      </c>
      <c r="I1523" s="8"/>
      <c r="J1523" s="2">
        <f t="shared" si="299"/>
        <v>0.45090909090909093</v>
      </c>
      <c r="K1523" s="2">
        <f t="shared" si="300"/>
        <v>0.36727272727272725</v>
      </c>
      <c r="L1523" s="2">
        <f t="shared" si="301"/>
        <v>0.16</v>
      </c>
      <c r="M1523" s="2">
        <f t="shared" si="302"/>
        <v>2.181818181818182E-2</v>
      </c>
      <c r="N1523" s="68">
        <v>124</v>
      </c>
      <c r="O1523" s="68">
        <v>101</v>
      </c>
      <c r="P1523" s="68">
        <v>44</v>
      </c>
      <c r="Q1523" s="68">
        <v>4</v>
      </c>
      <c r="R1523" s="68">
        <v>1</v>
      </c>
      <c r="S1523" s="68">
        <v>1</v>
      </c>
      <c r="T1523" s="68">
        <v>0</v>
      </c>
      <c r="U1523" s="1"/>
      <c r="V1523" s="1"/>
      <c r="W1523" s="68">
        <v>0</v>
      </c>
      <c r="X1523" s="1"/>
      <c r="Y1523" s="68">
        <v>0</v>
      </c>
      <c r="Z1523" s="1"/>
      <c r="AA1523" s="68">
        <v>0</v>
      </c>
      <c r="AB1523" s="68">
        <v>0</v>
      </c>
      <c r="AG1523" t="str">
        <f t="shared" si="304"/>
        <v>Sudbury</v>
      </c>
      <c r="AH1523" t="s">
        <v>1353</v>
      </c>
      <c r="AI1523">
        <v>1</v>
      </c>
      <c r="AJ1523" s="7"/>
      <c r="AK1523" s="130">
        <v>50</v>
      </c>
      <c r="AL1523" s="131">
        <v>21</v>
      </c>
      <c r="AM1523" s="131">
        <v>115</v>
      </c>
      <c r="AN1523" s="133">
        <v>71050</v>
      </c>
      <c r="AO1523">
        <f t="shared" si="307"/>
        <v>50021</v>
      </c>
      <c r="AP1523" s="129" t="s">
        <v>1579</v>
      </c>
    </row>
    <row r="1524" spans="1:42" hidden="1" outlineLevel="1" x14ac:dyDescent="0.2">
      <c r="A1524" t="s">
        <v>3108</v>
      </c>
      <c r="B1524" s="10" t="s">
        <v>1180</v>
      </c>
      <c r="C1524" s="1">
        <f t="shared" si="303"/>
        <v>452</v>
      </c>
      <c r="D1524" s="7">
        <f t="shared" si="296"/>
        <v>1</v>
      </c>
      <c r="E1524" s="7">
        <f t="shared" si="297"/>
        <v>2</v>
      </c>
      <c r="F1524" s="7">
        <f t="shared" si="298"/>
        <v>3</v>
      </c>
      <c r="G1524" s="1">
        <f t="shared" si="305"/>
        <v>26</v>
      </c>
      <c r="H1524" s="2">
        <f t="shared" si="306"/>
        <v>5.7522123893805309E-2</v>
      </c>
      <c r="I1524" s="8"/>
      <c r="J1524" s="2">
        <f t="shared" si="299"/>
        <v>0.44690265486725661</v>
      </c>
      <c r="K1524" s="2">
        <f t="shared" si="300"/>
        <v>0.38938053097345132</v>
      </c>
      <c r="L1524" s="2">
        <f t="shared" si="301"/>
        <v>0.13274336283185842</v>
      </c>
      <c r="M1524" s="2">
        <f t="shared" si="302"/>
        <v>3.0973451327433704E-2</v>
      </c>
      <c r="N1524" s="68">
        <v>202</v>
      </c>
      <c r="O1524" s="68">
        <v>176</v>
      </c>
      <c r="P1524" s="68">
        <v>60</v>
      </c>
      <c r="Q1524" s="68">
        <v>10</v>
      </c>
      <c r="R1524" s="68">
        <v>1</v>
      </c>
      <c r="S1524" s="68">
        <v>0</v>
      </c>
      <c r="T1524" s="68">
        <v>1</v>
      </c>
      <c r="U1524" s="1"/>
      <c r="V1524" s="1"/>
      <c r="W1524" s="68">
        <v>1</v>
      </c>
      <c r="X1524" s="1"/>
      <c r="Y1524" s="68">
        <v>0</v>
      </c>
      <c r="Z1524" s="1"/>
      <c r="AA1524" s="68">
        <v>1</v>
      </c>
      <c r="AB1524" s="68">
        <v>0</v>
      </c>
      <c r="AG1524" t="str">
        <f t="shared" si="304"/>
        <v>Sunderland</v>
      </c>
      <c r="AH1524" t="s">
        <v>1126</v>
      </c>
      <c r="AI1524">
        <v>1</v>
      </c>
      <c r="AJ1524" s="7"/>
      <c r="AK1524" s="130">
        <v>50</v>
      </c>
      <c r="AL1524" s="131">
        <v>3</v>
      </c>
      <c r="AM1524" s="131">
        <v>70</v>
      </c>
      <c r="AN1524" s="133">
        <v>71425</v>
      </c>
      <c r="AO1524">
        <f t="shared" si="307"/>
        <v>50003</v>
      </c>
      <c r="AP1524" s="129" t="s">
        <v>1579</v>
      </c>
    </row>
    <row r="1525" spans="1:42" hidden="1" outlineLevel="1" x14ac:dyDescent="0.2">
      <c r="A1525" t="s">
        <v>2716</v>
      </c>
      <c r="B1525" s="10" t="s">
        <v>1180</v>
      </c>
      <c r="C1525" s="1">
        <f t="shared" si="303"/>
        <v>332</v>
      </c>
      <c r="D1525" s="7">
        <f t="shared" si="296"/>
        <v>1</v>
      </c>
      <c r="E1525" s="7">
        <f t="shared" si="297"/>
        <v>2</v>
      </c>
      <c r="F1525" s="7">
        <f t="shared" si="298"/>
        <v>3</v>
      </c>
      <c r="G1525" s="1">
        <f t="shared" si="305"/>
        <v>21</v>
      </c>
      <c r="H1525" s="2">
        <f t="shared" si="306"/>
        <v>6.3253012048192767E-2</v>
      </c>
      <c r="I1525" s="8"/>
      <c r="J1525" s="2">
        <f t="shared" si="299"/>
        <v>0.43072289156626509</v>
      </c>
      <c r="K1525" s="2">
        <f t="shared" si="300"/>
        <v>0.36746987951807231</v>
      </c>
      <c r="L1525" s="2">
        <f t="shared" si="301"/>
        <v>0.18072289156626506</v>
      </c>
      <c r="M1525" s="2">
        <f t="shared" si="302"/>
        <v>2.1084337349397547E-2</v>
      </c>
      <c r="N1525" s="68">
        <v>143</v>
      </c>
      <c r="O1525" s="68">
        <v>122</v>
      </c>
      <c r="P1525" s="68">
        <v>60</v>
      </c>
      <c r="Q1525" s="68">
        <v>5</v>
      </c>
      <c r="R1525" s="68">
        <v>1</v>
      </c>
      <c r="S1525" s="68">
        <v>1</v>
      </c>
      <c r="T1525" s="68">
        <v>0</v>
      </c>
      <c r="U1525" s="1"/>
      <c r="V1525" s="1"/>
      <c r="W1525" s="68">
        <v>0</v>
      </c>
      <c r="X1525" s="1"/>
      <c r="Y1525" s="68">
        <v>0</v>
      </c>
      <c r="Z1525" s="1"/>
      <c r="AA1525" s="68">
        <v>0</v>
      </c>
      <c r="AB1525" s="68">
        <v>0</v>
      </c>
      <c r="AG1525" t="str">
        <f t="shared" si="304"/>
        <v>Sutton</v>
      </c>
      <c r="AH1525" t="s">
        <v>1846</v>
      </c>
      <c r="AI1525">
        <v>1</v>
      </c>
      <c r="AJ1525" s="7"/>
      <c r="AK1525" s="130">
        <v>50</v>
      </c>
      <c r="AL1525" s="131">
        <v>5</v>
      </c>
      <c r="AM1525" s="131">
        <v>70</v>
      </c>
      <c r="AN1525" s="133">
        <v>71575</v>
      </c>
      <c r="AO1525">
        <f t="shared" si="307"/>
        <v>50005</v>
      </c>
      <c r="AP1525" s="129" t="s">
        <v>1579</v>
      </c>
    </row>
    <row r="1526" spans="1:42" hidden="1" outlineLevel="1" x14ac:dyDescent="0.2">
      <c r="A1526" t="s">
        <v>2865</v>
      </c>
      <c r="B1526" s="10" t="s">
        <v>1180</v>
      </c>
      <c r="C1526" s="1">
        <f t="shared" si="303"/>
        <v>2061</v>
      </c>
      <c r="D1526" s="7">
        <f t="shared" si="296"/>
        <v>1</v>
      </c>
      <c r="E1526" s="7">
        <f t="shared" si="297"/>
        <v>2</v>
      </c>
      <c r="F1526" s="7">
        <f t="shared" si="298"/>
        <v>3</v>
      </c>
      <c r="G1526" s="1">
        <f t="shared" si="305"/>
        <v>569</v>
      </c>
      <c r="H1526" s="2">
        <f t="shared" si="306"/>
        <v>0.27607957302280445</v>
      </c>
      <c r="I1526" s="8"/>
      <c r="J1526" s="2">
        <f t="shared" si="299"/>
        <v>0.5550703541969918</v>
      </c>
      <c r="K1526" s="2">
        <f t="shared" si="300"/>
        <v>0.2789907811741873</v>
      </c>
      <c r="L1526" s="2">
        <f t="shared" si="301"/>
        <v>0.15235322658903444</v>
      </c>
      <c r="M1526" s="2">
        <f t="shared" si="302"/>
        <v>1.3585638039786463E-2</v>
      </c>
      <c r="N1526" s="68">
        <v>1144</v>
      </c>
      <c r="O1526" s="68">
        <v>575</v>
      </c>
      <c r="P1526" s="68">
        <v>314</v>
      </c>
      <c r="Q1526" s="68">
        <v>8</v>
      </c>
      <c r="R1526" s="68">
        <v>6</v>
      </c>
      <c r="S1526" s="68">
        <v>5</v>
      </c>
      <c r="T1526" s="68">
        <v>3</v>
      </c>
      <c r="U1526" s="1"/>
      <c r="V1526" s="1"/>
      <c r="W1526" s="68">
        <v>3</v>
      </c>
      <c r="X1526" s="1"/>
      <c r="Y1526" s="68">
        <v>1</v>
      </c>
      <c r="Z1526" s="1"/>
      <c r="AA1526" s="68">
        <v>1</v>
      </c>
      <c r="AB1526" s="68">
        <v>1</v>
      </c>
      <c r="AG1526" t="str">
        <f t="shared" si="304"/>
        <v>Swanton</v>
      </c>
      <c r="AH1526" t="s">
        <v>2231</v>
      </c>
      <c r="AI1526">
        <v>1</v>
      </c>
      <c r="AJ1526" s="7"/>
      <c r="AK1526" s="130">
        <v>50</v>
      </c>
      <c r="AL1526" s="131">
        <v>11</v>
      </c>
      <c r="AM1526" s="131">
        <v>80</v>
      </c>
      <c r="AN1526" s="133">
        <v>71725</v>
      </c>
      <c r="AO1526">
        <f t="shared" si="307"/>
        <v>50011</v>
      </c>
      <c r="AP1526" s="129" t="s">
        <v>1579</v>
      </c>
    </row>
    <row r="1527" spans="1:42" hidden="1" outlineLevel="1" x14ac:dyDescent="0.2">
      <c r="A1527" t="s">
        <v>2866</v>
      </c>
      <c r="B1527" s="10" t="s">
        <v>1180</v>
      </c>
      <c r="C1527" s="1">
        <f t="shared" si="303"/>
        <v>1400</v>
      </c>
      <c r="D1527" s="7">
        <f t="shared" si="296"/>
        <v>1</v>
      </c>
      <c r="E1527" s="7">
        <f t="shared" si="297"/>
        <v>2</v>
      </c>
      <c r="F1527" s="7">
        <f t="shared" si="298"/>
        <v>3</v>
      </c>
      <c r="G1527" s="1">
        <f t="shared" si="305"/>
        <v>443</v>
      </c>
      <c r="H1527" s="2">
        <f t="shared" si="306"/>
        <v>0.31642857142857145</v>
      </c>
      <c r="I1527" s="8"/>
      <c r="J1527" s="2">
        <f t="shared" si="299"/>
        <v>0.58071428571428574</v>
      </c>
      <c r="K1527" s="2">
        <f t="shared" si="300"/>
        <v>0.26428571428571429</v>
      </c>
      <c r="L1527" s="2">
        <f t="shared" si="301"/>
        <v>9.9285714285714283E-2</v>
      </c>
      <c r="M1527" s="2">
        <f t="shared" si="302"/>
        <v>5.5714285714285688E-2</v>
      </c>
      <c r="N1527" s="68">
        <v>813</v>
      </c>
      <c r="O1527" s="68">
        <v>370</v>
      </c>
      <c r="P1527" s="68">
        <v>139</v>
      </c>
      <c r="Q1527" s="68">
        <v>49</v>
      </c>
      <c r="R1527" s="68">
        <v>4</v>
      </c>
      <c r="S1527" s="68">
        <v>4</v>
      </c>
      <c r="T1527" s="68">
        <v>4</v>
      </c>
      <c r="U1527" s="1"/>
      <c r="V1527" s="1"/>
      <c r="W1527" s="68">
        <v>5</v>
      </c>
      <c r="X1527" s="1"/>
      <c r="Y1527" s="68">
        <v>3</v>
      </c>
      <c r="Z1527" s="1"/>
      <c r="AA1527" s="68">
        <v>4</v>
      </c>
      <c r="AB1527" s="68">
        <v>5</v>
      </c>
      <c r="AG1527" t="str">
        <f t="shared" si="304"/>
        <v>Thetford</v>
      </c>
      <c r="AH1527" t="s">
        <v>1279</v>
      </c>
      <c r="AI1527">
        <v>1</v>
      </c>
      <c r="AJ1527" s="7"/>
      <c r="AK1527" s="130">
        <v>50</v>
      </c>
      <c r="AL1527" s="131">
        <v>17</v>
      </c>
      <c r="AM1527" s="131">
        <v>55</v>
      </c>
      <c r="AN1527" s="133">
        <v>72400</v>
      </c>
      <c r="AO1527">
        <f t="shared" si="307"/>
        <v>50017</v>
      </c>
      <c r="AP1527" s="129" t="s">
        <v>1579</v>
      </c>
    </row>
    <row r="1528" spans="1:42" hidden="1" outlineLevel="1" x14ac:dyDescent="0.2">
      <c r="A1528" t="s">
        <v>2151</v>
      </c>
      <c r="B1528" s="10" t="s">
        <v>1180</v>
      </c>
      <c r="C1528" s="1">
        <f t="shared" si="303"/>
        <v>246</v>
      </c>
      <c r="D1528" s="7">
        <f t="shared" si="296"/>
        <v>1</v>
      </c>
      <c r="E1528" s="7">
        <f t="shared" si="297"/>
        <v>2</v>
      </c>
      <c r="F1528" s="7">
        <f t="shared" si="298"/>
        <v>3</v>
      </c>
      <c r="G1528" s="1">
        <f t="shared" si="305"/>
        <v>28</v>
      </c>
      <c r="H1528" s="2">
        <f t="shared" si="306"/>
        <v>0.11382113821138211</v>
      </c>
      <c r="I1528" s="8"/>
      <c r="J1528" s="2">
        <f t="shared" si="299"/>
        <v>0.48373983739837401</v>
      </c>
      <c r="K1528" s="2">
        <f t="shared" si="300"/>
        <v>0.36991869918699188</v>
      </c>
      <c r="L1528" s="2">
        <f t="shared" si="301"/>
        <v>0.12195121951219512</v>
      </c>
      <c r="M1528" s="2">
        <f t="shared" si="302"/>
        <v>2.4390243902438991E-2</v>
      </c>
      <c r="N1528" s="68">
        <v>119</v>
      </c>
      <c r="O1528" s="68">
        <v>91</v>
      </c>
      <c r="P1528" s="68">
        <v>30</v>
      </c>
      <c r="Q1528" s="68">
        <v>3</v>
      </c>
      <c r="R1528" s="68">
        <v>2</v>
      </c>
      <c r="S1528" s="68">
        <v>0</v>
      </c>
      <c r="T1528" s="68">
        <v>1</v>
      </c>
      <c r="U1528" s="1"/>
      <c r="V1528" s="1"/>
      <c r="W1528" s="68">
        <v>0</v>
      </c>
      <c r="X1528" s="1"/>
      <c r="Y1528" s="68">
        <v>0</v>
      </c>
      <c r="Z1528" s="1"/>
      <c r="AA1528" s="68">
        <v>0</v>
      </c>
      <c r="AB1528" s="68">
        <v>0</v>
      </c>
      <c r="AG1528" t="str">
        <f t="shared" si="304"/>
        <v>Tinmouth</v>
      </c>
      <c r="AH1528" t="s">
        <v>1353</v>
      </c>
      <c r="AI1528">
        <v>1</v>
      </c>
      <c r="AJ1528" s="7"/>
      <c r="AK1528" s="130">
        <v>50</v>
      </c>
      <c r="AL1528" s="131">
        <v>21</v>
      </c>
      <c r="AM1528" s="131">
        <v>120</v>
      </c>
      <c r="AN1528" s="133">
        <v>72925</v>
      </c>
      <c r="AO1528">
        <f t="shared" si="307"/>
        <v>50021</v>
      </c>
      <c r="AP1528" s="129" t="s">
        <v>1579</v>
      </c>
    </row>
    <row r="1529" spans="1:42" hidden="1" outlineLevel="1" x14ac:dyDescent="0.2">
      <c r="A1529" t="s">
        <v>1220</v>
      </c>
      <c r="B1529" s="10" t="s">
        <v>1180</v>
      </c>
      <c r="C1529" s="1">
        <f t="shared" si="303"/>
        <v>377</v>
      </c>
      <c r="D1529" s="7">
        <f t="shared" si="296"/>
        <v>1</v>
      </c>
      <c r="E1529" s="7">
        <f t="shared" si="297"/>
        <v>2</v>
      </c>
      <c r="F1529" s="7">
        <f t="shared" si="298"/>
        <v>3</v>
      </c>
      <c r="G1529" s="1">
        <f t="shared" si="305"/>
        <v>14</v>
      </c>
      <c r="H1529" s="2">
        <f t="shared" si="306"/>
        <v>3.7135278514588858E-2</v>
      </c>
      <c r="I1529" s="8"/>
      <c r="J1529" s="2">
        <f t="shared" si="299"/>
        <v>0.42970822281167109</v>
      </c>
      <c r="K1529" s="2">
        <f t="shared" si="300"/>
        <v>0.39257294429708223</v>
      </c>
      <c r="L1529" s="2">
        <f t="shared" si="301"/>
        <v>0.13793103448275862</v>
      </c>
      <c r="M1529" s="2">
        <f t="shared" si="302"/>
        <v>3.9787798408488062E-2</v>
      </c>
      <c r="N1529" s="68">
        <v>162</v>
      </c>
      <c r="O1529" s="68">
        <v>148</v>
      </c>
      <c r="P1529" s="68">
        <v>52</v>
      </c>
      <c r="Q1529" s="68">
        <v>7</v>
      </c>
      <c r="R1529" s="68">
        <v>3</v>
      </c>
      <c r="S1529" s="68">
        <v>0</v>
      </c>
      <c r="T1529" s="68">
        <v>1</v>
      </c>
      <c r="U1529" s="1"/>
      <c r="V1529" s="1"/>
      <c r="W1529" s="68">
        <v>0</v>
      </c>
      <c r="X1529" s="1"/>
      <c r="Y1529" s="68">
        <v>0</v>
      </c>
      <c r="Z1529" s="1"/>
      <c r="AA1529" s="68">
        <v>2</v>
      </c>
      <c r="AB1529" s="68">
        <v>2</v>
      </c>
      <c r="AG1529" t="str">
        <f t="shared" si="304"/>
        <v>Topsham</v>
      </c>
      <c r="AH1529" t="s">
        <v>1279</v>
      </c>
      <c r="AI1529">
        <v>1</v>
      </c>
      <c r="AJ1529" s="7"/>
      <c r="AK1529" s="130">
        <v>50</v>
      </c>
      <c r="AL1529" s="131">
        <v>17</v>
      </c>
      <c r="AM1529" s="131">
        <v>60</v>
      </c>
      <c r="AN1529" s="133">
        <v>73075</v>
      </c>
      <c r="AO1529">
        <f t="shared" si="307"/>
        <v>50017</v>
      </c>
      <c r="AP1529" s="129" t="s">
        <v>1579</v>
      </c>
    </row>
    <row r="1530" spans="1:42" hidden="1" outlineLevel="1" x14ac:dyDescent="0.2">
      <c r="A1530" t="s">
        <v>2278</v>
      </c>
      <c r="B1530" s="10" t="s">
        <v>1180</v>
      </c>
      <c r="C1530" s="1">
        <f t="shared" si="303"/>
        <v>538</v>
      </c>
      <c r="D1530" s="7">
        <f t="shared" si="296"/>
        <v>1</v>
      </c>
      <c r="E1530" s="7">
        <f t="shared" si="297"/>
        <v>2</v>
      </c>
      <c r="F1530" s="7">
        <f t="shared" si="298"/>
        <v>3</v>
      </c>
      <c r="G1530" s="1">
        <f t="shared" si="305"/>
        <v>115</v>
      </c>
      <c r="H1530" s="2">
        <f t="shared" si="306"/>
        <v>0.21375464684014869</v>
      </c>
      <c r="I1530" s="8"/>
      <c r="J1530" s="2">
        <f t="shared" si="299"/>
        <v>0.52230483271375461</v>
      </c>
      <c r="K1530" s="2">
        <f t="shared" si="300"/>
        <v>0.30855018587360594</v>
      </c>
      <c r="L1530" s="2">
        <f t="shared" si="301"/>
        <v>9.2936802973977689E-2</v>
      </c>
      <c r="M1530" s="2">
        <f t="shared" si="302"/>
        <v>7.6208178438661761E-2</v>
      </c>
      <c r="N1530" s="68">
        <v>281</v>
      </c>
      <c r="O1530" s="68">
        <v>166</v>
      </c>
      <c r="P1530" s="68">
        <v>50</v>
      </c>
      <c r="Q1530" s="68">
        <v>17</v>
      </c>
      <c r="R1530" s="68">
        <v>2</v>
      </c>
      <c r="S1530" s="68">
        <v>3</v>
      </c>
      <c r="T1530" s="68">
        <v>2</v>
      </c>
      <c r="U1530" s="1"/>
      <c r="V1530" s="1"/>
      <c r="W1530" s="68">
        <v>1</v>
      </c>
      <c r="X1530" s="1"/>
      <c r="Y1530" s="68">
        <v>1</v>
      </c>
      <c r="Z1530" s="1"/>
      <c r="AA1530" s="68">
        <v>13</v>
      </c>
      <c r="AB1530" s="68">
        <v>2</v>
      </c>
      <c r="AG1530" t="str">
        <f t="shared" si="304"/>
        <v>Townshend</v>
      </c>
      <c r="AH1530" t="s">
        <v>50</v>
      </c>
      <c r="AI1530">
        <v>1</v>
      </c>
      <c r="AJ1530" s="7"/>
      <c r="AK1530" s="130">
        <v>50</v>
      </c>
      <c r="AL1530" s="131">
        <v>25</v>
      </c>
      <c r="AM1530" s="131">
        <v>80</v>
      </c>
      <c r="AN1530" s="133">
        <v>73300</v>
      </c>
      <c r="AO1530">
        <f t="shared" si="307"/>
        <v>50025</v>
      </c>
      <c r="AP1530" s="129" t="s">
        <v>1579</v>
      </c>
    </row>
    <row r="1531" spans="1:42" hidden="1" outlineLevel="1" x14ac:dyDescent="0.2">
      <c r="A1531" t="s">
        <v>2588</v>
      </c>
      <c r="B1531" s="10" t="s">
        <v>1180</v>
      </c>
      <c r="C1531" s="1">
        <f t="shared" si="303"/>
        <v>562</v>
      </c>
      <c r="D1531" s="7">
        <f t="shared" si="296"/>
        <v>1</v>
      </c>
      <c r="E1531" s="7">
        <f t="shared" si="297"/>
        <v>2</v>
      </c>
      <c r="F1531" s="7">
        <f t="shared" si="298"/>
        <v>3</v>
      </c>
      <c r="G1531" s="1">
        <f t="shared" si="305"/>
        <v>133</v>
      </c>
      <c r="H1531" s="2">
        <f t="shared" si="306"/>
        <v>0.23665480427046262</v>
      </c>
      <c r="I1531" s="8"/>
      <c r="J1531" s="2">
        <f t="shared" si="299"/>
        <v>0.52491103202846978</v>
      </c>
      <c r="K1531" s="2">
        <f t="shared" si="300"/>
        <v>0.28825622775800713</v>
      </c>
      <c r="L1531" s="2">
        <f t="shared" si="301"/>
        <v>0.16903914590747332</v>
      </c>
      <c r="M1531" s="2">
        <f t="shared" si="302"/>
        <v>1.7793594306049765E-2</v>
      </c>
      <c r="N1531" s="68">
        <v>295</v>
      </c>
      <c r="O1531" s="68">
        <v>162</v>
      </c>
      <c r="P1531" s="68">
        <v>95</v>
      </c>
      <c r="Q1531" s="68">
        <v>5</v>
      </c>
      <c r="R1531" s="68">
        <v>3</v>
      </c>
      <c r="S1531" s="68">
        <v>0</v>
      </c>
      <c r="T1531" s="68">
        <v>1</v>
      </c>
      <c r="U1531" s="1"/>
      <c r="V1531" s="1"/>
      <c r="W1531" s="68">
        <v>0</v>
      </c>
      <c r="X1531" s="1"/>
      <c r="Y1531" s="68">
        <v>0</v>
      </c>
      <c r="Z1531" s="1"/>
      <c r="AA1531" s="68">
        <v>1</v>
      </c>
      <c r="AB1531" s="68">
        <v>0</v>
      </c>
      <c r="AG1531" t="str">
        <f t="shared" si="304"/>
        <v>Troy</v>
      </c>
      <c r="AH1531" t="s">
        <v>1594</v>
      </c>
      <c r="AI1531">
        <v>1</v>
      </c>
      <c r="AJ1531" s="7"/>
      <c r="AK1531" s="130">
        <v>50</v>
      </c>
      <c r="AL1531" s="131">
        <v>19</v>
      </c>
      <c r="AM1531" s="131">
        <v>85</v>
      </c>
      <c r="AN1531" s="133">
        <v>73525</v>
      </c>
      <c r="AO1531">
        <f t="shared" si="307"/>
        <v>50019</v>
      </c>
      <c r="AP1531" s="129" t="s">
        <v>1579</v>
      </c>
    </row>
    <row r="1532" spans="1:42" hidden="1" outlineLevel="1" x14ac:dyDescent="0.2">
      <c r="A1532" t="s">
        <v>2279</v>
      </c>
      <c r="B1532" s="10" t="s">
        <v>1180</v>
      </c>
      <c r="C1532" s="1">
        <f t="shared" si="303"/>
        <v>598</v>
      </c>
      <c r="D1532" s="7">
        <f t="shared" si="296"/>
        <v>1</v>
      </c>
      <c r="E1532" s="7">
        <f t="shared" si="297"/>
        <v>2</v>
      </c>
      <c r="F1532" s="7">
        <f t="shared" si="298"/>
        <v>3</v>
      </c>
      <c r="G1532" s="1">
        <f t="shared" si="305"/>
        <v>74</v>
      </c>
      <c r="H1532" s="2">
        <f t="shared" si="306"/>
        <v>0.12374581939799331</v>
      </c>
      <c r="I1532" s="8"/>
      <c r="J1532" s="2">
        <f t="shared" si="299"/>
        <v>0.46153846153846156</v>
      </c>
      <c r="K1532" s="2">
        <f t="shared" si="300"/>
        <v>0.33779264214046822</v>
      </c>
      <c r="L1532" s="2">
        <f t="shared" si="301"/>
        <v>0.14715719063545152</v>
      </c>
      <c r="M1532" s="2">
        <f t="shared" si="302"/>
        <v>5.3511705685618693E-2</v>
      </c>
      <c r="N1532" s="68">
        <v>276</v>
      </c>
      <c r="O1532" s="68">
        <v>202</v>
      </c>
      <c r="P1532" s="68">
        <v>88</v>
      </c>
      <c r="Q1532" s="68">
        <v>21</v>
      </c>
      <c r="R1532" s="68">
        <v>2</v>
      </c>
      <c r="S1532" s="68">
        <v>2</v>
      </c>
      <c r="T1532" s="68">
        <v>2</v>
      </c>
      <c r="U1532" s="1"/>
      <c r="V1532" s="1"/>
      <c r="W1532" s="68">
        <v>4</v>
      </c>
      <c r="X1532" s="1"/>
      <c r="Y1532" s="68">
        <v>0</v>
      </c>
      <c r="Z1532" s="1"/>
      <c r="AA1532" s="68">
        <v>1</v>
      </c>
      <c r="AB1532" s="68">
        <v>0</v>
      </c>
      <c r="AG1532" t="str">
        <f t="shared" si="304"/>
        <v>Tunbridge</v>
      </c>
      <c r="AH1532" t="s">
        <v>1279</v>
      </c>
      <c r="AI1532">
        <v>1</v>
      </c>
      <c r="AJ1532" s="7"/>
      <c r="AK1532" s="130">
        <v>50</v>
      </c>
      <c r="AL1532" s="131">
        <v>17</v>
      </c>
      <c r="AM1532" s="131">
        <v>65</v>
      </c>
      <c r="AN1532" s="133">
        <v>73675</v>
      </c>
      <c r="AO1532">
        <f t="shared" si="307"/>
        <v>50017</v>
      </c>
      <c r="AP1532" s="129" t="s">
        <v>1579</v>
      </c>
    </row>
    <row r="1533" spans="1:42" hidden="1" outlineLevel="1" x14ac:dyDescent="0.2">
      <c r="A1533" t="s">
        <v>2280</v>
      </c>
      <c r="B1533" s="10" t="s">
        <v>1180</v>
      </c>
      <c r="C1533" s="1">
        <f t="shared" si="303"/>
        <v>1567</v>
      </c>
      <c r="D1533" s="7">
        <f t="shared" si="296"/>
        <v>1</v>
      </c>
      <c r="E1533" s="7">
        <f t="shared" si="297"/>
        <v>2</v>
      </c>
      <c r="F1533" s="7">
        <f t="shared" si="298"/>
        <v>3</v>
      </c>
      <c r="G1533" s="1">
        <f t="shared" si="305"/>
        <v>313</v>
      </c>
      <c r="H1533" s="2">
        <f t="shared" si="306"/>
        <v>0.19974473516273133</v>
      </c>
      <c r="I1533" s="8"/>
      <c r="J1533" s="2">
        <f t="shared" si="299"/>
        <v>0.52137843012125085</v>
      </c>
      <c r="K1533" s="2">
        <f t="shared" si="300"/>
        <v>0.32163369495851946</v>
      </c>
      <c r="L1533" s="2">
        <f t="shared" si="301"/>
        <v>0.10593490746649649</v>
      </c>
      <c r="M1533" s="2">
        <f t="shared" si="302"/>
        <v>5.1052967453733208E-2</v>
      </c>
      <c r="N1533" s="68">
        <v>817</v>
      </c>
      <c r="O1533" s="68">
        <v>504</v>
      </c>
      <c r="P1533" s="68">
        <v>166</v>
      </c>
      <c r="Q1533" s="68">
        <v>55</v>
      </c>
      <c r="R1533" s="68">
        <v>9</v>
      </c>
      <c r="S1533" s="68">
        <v>1</v>
      </c>
      <c r="T1533" s="68">
        <v>5</v>
      </c>
      <c r="U1533" s="1"/>
      <c r="V1533" s="1"/>
      <c r="W1533" s="68">
        <v>3</v>
      </c>
      <c r="X1533" s="1"/>
      <c r="Y1533" s="68">
        <v>0</v>
      </c>
      <c r="Z1533" s="1"/>
      <c r="AA1533" s="68">
        <v>4</v>
      </c>
      <c r="AB1533" s="68">
        <v>3</v>
      </c>
      <c r="AG1533" t="str">
        <f t="shared" si="304"/>
        <v>Underhill</v>
      </c>
      <c r="AH1533" t="s">
        <v>1259</v>
      </c>
      <c r="AI1533">
        <v>1</v>
      </c>
      <c r="AJ1533" s="7"/>
      <c r="AK1533" s="130">
        <v>50</v>
      </c>
      <c r="AL1533" s="131">
        <v>7</v>
      </c>
      <c r="AM1533" s="131">
        <v>75</v>
      </c>
      <c r="AN1533" s="133">
        <v>73975</v>
      </c>
      <c r="AO1533">
        <f t="shared" si="307"/>
        <v>50007</v>
      </c>
      <c r="AP1533" s="129" t="s">
        <v>1579</v>
      </c>
    </row>
    <row r="1534" spans="1:42" hidden="1" outlineLevel="1" x14ac:dyDescent="0.2">
      <c r="A1534" t="s">
        <v>2590</v>
      </c>
      <c r="B1534" s="10" t="s">
        <v>1180</v>
      </c>
      <c r="C1534" s="1">
        <f t="shared" si="303"/>
        <v>1041</v>
      </c>
      <c r="D1534" s="7">
        <f t="shared" si="296"/>
        <v>1</v>
      </c>
      <c r="E1534" s="7">
        <f t="shared" si="297"/>
        <v>2</v>
      </c>
      <c r="F1534" s="7">
        <f t="shared" si="298"/>
        <v>3</v>
      </c>
      <c r="G1534" s="1">
        <f t="shared" si="305"/>
        <v>241</v>
      </c>
      <c r="H1534" s="2">
        <f t="shared" si="306"/>
        <v>0.23150816522574447</v>
      </c>
      <c r="I1534" s="8"/>
      <c r="J1534" s="2">
        <f t="shared" si="299"/>
        <v>0.52737752161383289</v>
      </c>
      <c r="K1534" s="2">
        <f t="shared" si="300"/>
        <v>0.29586935638808837</v>
      </c>
      <c r="L1534" s="2">
        <f t="shared" si="301"/>
        <v>0.15081652257444764</v>
      </c>
      <c r="M1534" s="2">
        <f t="shared" si="302"/>
        <v>2.5936599423631107E-2</v>
      </c>
      <c r="N1534" s="68">
        <v>549</v>
      </c>
      <c r="O1534" s="68">
        <v>308</v>
      </c>
      <c r="P1534" s="68">
        <v>157</v>
      </c>
      <c r="Q1534" s="68">
        <v>16</v>
      </c>
      <c r="R1534" s="68">
        <v>1</v>
      </c>
      <c r="S1534" s="68">
        <v>3</v>
      </c>
      <c r="T1534" s="68">
        <v>0</v>
      </c>
      <c r="U1534" s="1"/>
      <c r="V1534" s="1"/>
      <c r="W1534" s="68">
        <v>3</v>
      </c>
      <c r="X1534" s="1"/>
      <c r="Y1534" s="68">
        <v>2</v>
      </c>
      <c r="Z1534" s="1"/>
      <c r="AA1534" s="68">
        <v>1</v>
      </c>
      <c r="AB1534" s="68">
        <v>1</v>
      </c>
      <c r="AG1534" t="str">
        <f t="shared" si="304"/>
        <v>Vergennes</v>
      </c>
      <c r="AH1534" t="s">
        <v>1125</v>
      </c>
      <c r="AI1534">
        <v>1</v>
      </c>
      <c r="AJ1534" s="7"/>
      <c r="AK1534" s="130">
        <v>50</v>
      </c>
      <c r="AL1534" s="131">
        <v>1</v>
      </c>
      <c r="AM1534" s="131">
        <v>100</v>
      </c>
      <c r="AN1534" s="133">
        <v>74650</v>
      </c>
      <c r="AO1534">
        <f t="shared" si="307"/>
        <v>50001</v>
      </c>
      <c r="AP1534" s="129" t="s">
        <v>2331</v>
      </c>
    </row>
    <row r="1535" spans="1:42" hidden="1" outlineLevel="1" x14ac:dyDescent="0.2">
      <c r="A1535" t="s">
        <v>634</v>
      </c>
      <c r="B1535" s="10" t="s">
        <v>1180</v>
      </c>
      <c r="C1535" s="1">
        <f t="shared" si="303"/>
        <v>841</v>
      </c>
      <c r="D1535" s="7">
        <f t="shared" si="296"/>
        <v>1</v>
      </c>
      <c r="E1535" s="7">
        <f t="shared" si="297"/>
        <v>2</v>
      </c>
      <c r="F1535" s="7">
        <f t="shared" si="298"/>
        <v>3</v>
      </c>
      <c r="G1535" s="1">
        <f t="shared" si="305"/>
        <v>20</v>
      </c>
      <c r="H1535" s="2">
        <f t="shared" si="306"/>
        <v>2.3781212841854936E-2</v>
      </c>
      <c r="I1535" s="8"/>
      <c r="J1535" s="2">
        <f t="shared" si="299"/>
        <v>0.44827586206896552</v>
      </c>
      <c r="K1535" s="2">
        <f t="shared" si="300"/>
        <v>0.42449464922711061</v>
      </c>
      <c r="L1535" s="2">
        <f t="shared" si="301"/>
        <v>0.10582639714625446</v>
      </c>
      <c r="M1535" s="2">
        <f t="shared" si="302"/>
        <v>2.140309155766941E-2</v>
      </c>
      <c r="N1535" s="68">
        <v>377</v>
      </c>
      <c r="O1535" s="68">
        <v>357</v>
      </c>
      <c r="P1535" s="68">
        <v>89</v>
      </c>
      <c r="Q1535" s="68">
        <v>3</v>
      </c>
      <c r="R1535" s="68">
        <v>4</v>
      </c>
      <c r="S1535" s="68">
        <v>4</v>
      </c>
      <c r="T1535" s="68">
        <v>1</v>
      </c>
      <c r="U1535" s="1"/>
      <c r="V1535" s="1"/>
      <c r="W1535" s="68">
        <v>3</v>
      </c>
      <c r="X1535" s="1"/>
      <c r="Y1535" s="68">
        <v>1</v>
      </c>
      <c r="Z1535" s="1"/>
      <c r="AA1535" s="68">
        <v>2</v>
      </c>
      <c r="AB1535" s="68">
        <v>0</v>
      </c>
      <c r="AG1535" t="str">
        <f t="shared" si="304"/>
        <v>Vernon</v>
      </c>
      <c r="AH1535" t="s">
        <v>50</v>
      </c>
      <c r="AI1535">
        <v>1</v>
      </c>
      <c r="AJ1535" s="7"/>
      <c r="AK1535" s="130">
        <v>50</v>
      </c>
      <c r="AL1535" s="131">
        <v>25</v>
      </c>
      <c r="AM1535" s="131">
        <v>85</v>
      </c>
      <c r="AN1535" s="133">
        <v>74800</v>
      </c>
      <c r="AO1535">
        <f t="shared" si="307"/>
        <v>50025</v>
      </c>
      <c r="AP1535" s="129" t="s">
        <v>1579</v>
      </c>
    </row>
    <row r="1536" spans="1:42" hidden="1" outlineLevel="1" x14ac:dyDescent="0.2">
      <c r="A1536" t="s">
        <v>1633</v>
      </c>
      <c r="B1536" s="10" t="s">
        <v>1180</v>
      </c>
      <c r="C1536" s="1">
        <f t="shared" si="303"/>
        <v>328</v>
      </c>
      <c r="D1536" s="7">
        <f t="shared" si="296"/>
        <v>1</v>
      </c>
      <c r="E1536" s="7">
        <f t="shared" si="297"/>
        <v>2</v>
      </c>
      <c r="F1536" s="7">
        <f t="shared" si="298"/>
        <v>3</v>
      </c>
      <c r="G1536" s="1">
        <f t="shared" si="305"/>
        <v>83</v>
      </c>
      <c r="H1536" s="2">
        <f t="shared" si="306"/>
        <v>0.25304878048780488</v>
      </c>
      <c r="I1536" s="8"/>
      <c r="J1536" s="2">
        <f t="shared" si="299"/>
        <v>0.53048780487804881</v>
      </c>
      <c r="K1536" s="2">
        <f t="shared" si="300"/>
        <v>0.27743902439024393</v>
      </c>
      <c r="L1536" s="2">
        <f t="shared" si="301"/>
        <v>0.10975609756097561</v>
      </c>
      <c r="M1536" s="2">
        <f t="shared" si="302"/>
        <v>8.2317073170731656E-2</v>
      </c>
      <c r="N1536" s="68">
        <v>174</v>
      </c>
      <c r="O1536" s="68">
        <v>91</v>
      </c>
      <c r="P1536" s="68">
        <v>36</v>
      </c>
      <c r="Q1536" s="68">
        <v>6</v>
      </c>
      <c r="R1536" s="68">
        <v>5</v>
      </c>
      <c r="S1536" s="68">
        <v>5</v>
      </c>
      <c r="T1536" s="68">
        <v>1</v>
      </c>
      <c r="U1536" s="1"/>
      <c r="V1536" s="1"/>
      <c r="W1536" s="68">
        <v>1</v>
      </c>
      <c r="X1536" s="1"/>
      <c r="Y1536" s="68">
        <v>0</v>
      </c>
      <c r="Z1536" s="1"/>
      <c r="AA1536" s="68">
        <v>7</v>
      </c>
      <c r="AB1536" s="68">
        <v>2</v>
      </c>
      <c r="AG1536" t="str">
        <f t="shared" si="304"/>
        <v>Vershire</v>
      </c>
      <c r="AH1536" t="s">
        <v>1279</v>
      </c>
      <c r="AI1536">
        <v>1</v>
      </c>
      <c r="AJ1536" s="7"/>
      <c r="AK1536" s="130">
        <v>50</v>
      </c>
      <c r="AL1536" s="131">
        <v>17</v>
      </c>
      <c r="AM1536" s="131">
        <v>70</v>
      </c>
      <c r="AN1536" s="133">
        <v>74950</v>
      </c>
      <c r="AO1536">
        <f t="shared" si="307"/>
        <v>50017</v>
      </c>
      <c r="AP1536" s="129" t="s">
        <v>1579</v>
      </c>
    </row>
    <row r="1537" spans="1:42" hidden="1" outlineLevel="1" x14ac:dyDescent="0.2">
      <c r="A1537" t="s">
        <v>1940</v>
      </c>
      <c r="B1537" s="10" t="s">
        <v>1180</v>
      </c>
      <c r="C1537" s="1">
        <f t="shared" si="303"/>
        <v>53</v>
      </c>
      <c r="D1537" s="7">
        <f t="shared" si="296"/>
        <v>1</v>
      </c>
      <c r="E1537" s="7">
        <f t="shared" si="297"/>
        <v>2</v>
      </c>
      <c r="F1537" s="7">
        <f t="shared" si="298"/>
        <v>3</v>
      </c>
      <c r="G1537" s="1">
        <f t="shared" si="305"/>
        <v>2</v>
      </c>
      <c r="H1537" s="2">
        <f t="shared" si="306"/>
        <v>3.7735849056603772E-2</v>
      </c>
      <c r="I1537" s="8"/>
      <c r="J1537" s="2">
        <f t="shared" si="299"/>
        <v>0.37735849056603776</v>
      </c>
      <c r="K1537" s="2">
        <f t="shared" si="300"/>
        <v>0.33962264150943394</v>
      </c>
      <c r="L1537" s="2">
        <f t="shared" si="301"/>
        <v>0.20754716981132076</v>
      </c>
      <c r="M1537" s="2">
        <f t="shared" si="302"/>
        <v>7.547169811320753E-2</v>
      </c>
      <c r="N1537" s="68">
        <v>20</v>
      </c>
      <c r="O1537" s="68">
        <v>18</v>
      </c>
      <c r="P1537" s="68">
        <v>11</v>
      </c>
      <c r="Q1537" s="68">
        <v>3</v>
      </c>
      <c r="R1537" s="68">
        <v>0</v>
      </c>
      <c r="S1537" s="68">
        <v>0</v>
      </c>
      <c r="T1537" s="68">
        <v>0</v>
      </c>
      <c r="U1537" s="1"/>
      <c r="V1537" s="1"/>
      <c r="W1537" s="68">
        <v>0</v>
      </c>
      <c r="X1537" s="1"/>
      <c r="Y1537" s="68">
        <v>0</v>
      </c>
      <c r="Z1537" s="1"/>
      <c r="AA1537" s="68">
        <v>1</v>
      </c>
      <c r="AB1537" s="68">
        <v>0</v>
      </c>
      <c r="AG1537" t="str">
        <f t="shared" si="304"/>
        <v>Victory</v>
      </c>
      <c r="AH1537" t="s">
        <v>1703</v>
      </c>
      <c r="AI1537">
        <v>1</v>
      </c>
      <c r="AJ1537" s="7"/>
      <c r="AK1537" s="130">
        <v>50</v>
      </c>
      <c r="AL1537" s="131">
        <v>9</v>
      </c>
      <c r="AM1537" s="131">
        <v>85</v>
      </c>
      <c r="AN1537" s="133">
        <v>75175</v>
      </c>
      <c r="AO1537">
        <f t="shared" si="307"/>
        <v>50009</v>
      </c>
      <c r="AP1537" s="129" t="s">
        <v>1579</v>
      </c>
    </row>
    <row r="1538" spans="1:42" hidden="1" outlineLevel="1" x14ac:dyDescent="0.2">
      <c r="A1538" t="s">
        <v>2110</v>
      </c>
      <c r="B1538" s="10" t="s">
        <v>1180</v>
      </c>
      <c r="C1538" s="1">
        <f t="shared" si="303"/>
        <v>864</v>
      </c>
      <c r="D1538" s="7">
        <f t="shared" si="296"/>
        <v>1</v>
      </c>
      <c r="E1538" s="7">
        <f t="shared" si="297"/>
        <v>2</v>
      </c>
      <c r="F1538" s="7">
        <f t="shared" si="298"/>
        <v>3</v>
      </c>
      <c r="G1538" s="1">
        <f t="shared" si="305"/>
        <v>277</v>
      </c>
      <c r="H1538" s="2">
        <f t="shared" si="306"/>
        <v>0.32060185185185186</v>
      </c>
      <c r="I1538" s="8"/>
      <c r="J1538" s="2">
        <f t="shared" si="299"/>
        <v>0.57523148148148151</v>
      </c>
      <c r="K1538" s="2">
        <f t="shared" si="300"/>
        <v>0.25462962962962965</v>
      </c>
      <c r="L1538" s="2">
        <f t="shared" si="301"/>
        <v>0.12615740740740741</v>
      </c>
      <c r="M1538" s="2">
        <f t="shared" si="302"/>
        <v>4.3981481481481427E-2</v>
      </c>
      <c r="N1538" s="68">
        <v>497</v>
      </c>
      <c r="O1538" s="68">
        <v>220</v>
      </c>
      <c r="P1538" s="68">
        <v>109</v>
      </c>
      <c r="Q1538" s="68">
        <v>27</v>
      </c>
      <c r="R1538" s="68">
        <v>2</v>
      </c>
      <c r="S1538" s="68">
        <v>1</v>
      </c>
      <c r="T1538" s="68">
        <v>3</v>
      </c>
      <c r="U1538" s="1"/>
      <c r="V1538" s="1"/>
      <c r="W1538" s="68">
        <v>2</v>
      </c>
      <c r="X1538" s="1"/>
      <c r="Y1538" s="68">
        <v>0</v>
      </c>
      <c r="Z1538" s="1"/>
      <c r="AA1538" s="68">
        <v>3</v>
      </c>
      <c r="AB1538" s="68">
        <v>0</v>
      </c>
      <c r="AG1538" t="str">
        <f t="shared" si="304"/>
        <v>Waitsfield</v>
      </c>
      <c r="AH1538" t="s">
        <v>3298</v>
      </c>
      <c r="AI1538">
        <v>1</v>
      </c>
      <c r="AJ1538" s="7"/>
      <c r="AK1538" s="130">
        <v>50</v>
      </c>
      <c r="AL1538" s="131">
        <v>23</v>
      </c>
      <c r="AM1538" s="131">
        <v>80</v>
      </c>
      <c r="AN1538" s="133">
        <v>75325</v>
      </c>
      <c r="AO1538">
        <f t="shared" si="307"/>
        <v>50023</v>
      </c>
      <c r="AP1538" s="129" t="s">
        <v>1579</v>
      </c>
    </row>
    <row r="1539" spans="1:42" hidden="1" outlineLevel="1" x14ac:dyDescent="0.2">
      <c r="A1539" t="s">
        <v>887</v>
      </c>
      <c r="B1539" s="10" t="s">
        <v>1180</v>
      </c>
      <c r="C1539" s="1">
        <f t="shared" si="303"/>
        <v>364</v>
      </c>
      <c r="D1539" s="7">
        <f t="shared" si="296"/>
        <v>1</v>
      </c>
      <c r="E1539" s="7">
        <f t="shared" si="297"/>
        <v>2</v>
      </c>
      <c r="F1539" s="7">
        <f t="shared" si="298"/>
        <v>3</v>
      </c>
      <c r="G1539" s="1">
        <f t="shared" si="305"/>
        <v>109</v>
      </c>
      <c r="H1539" s="2">
        <f t="shared" si="306"/>
        <v>0.29945054945054944</v>
      </c>
      <c r="I1539" s="8"/>
      <c r="J1539" s="2">
        <f t="shared" si="299"/>
        <v>0.56043956043956045</v>
      </c>
      <c r="K1539" s="2">
        <f t="shared" si="300"/>
        <v>0.26098901098901101</v>
      </c>
      <c r="L1539" s="2">
        <f t="shared" si="301"/>
        <v>0.13461538461538461</v>
      </c>
      <c r="M1539" s="2">
        <f t="shared" si="302"/>
        <v>4.3956043956043939E-2</v>
      </c>
      <c r="N1539" s="68">
        <v>204</v>
      </c>
      <c r="O1539" s="68">
        <v>95</v>
      </c>
      <c r="P1539" s="68">
        <v>49</v>
      </c>
      <c r="Q1539" s="68">
        <v>14</v>
      </c>
      <c r="R1539" s="68">
        <v>0</v>
      </c>
      <c r="S1539" s="68">
        <v>0</v>
      </c>
      <c r="T1539" s="68">
        <v>0</v>
      </c>
      <c r="U1539" s="1"/>
      <c r="V1539" s="1"/>
      <c r="W1539" s="68">
        <v>1</v>
      </c>
      <c r="X1539" s="1"/>
      <c r="Y1539" s="68">
        <v>0</v>
      </c>
      <c r="Z1539" s="1"/>
      <c r="AA1539" s="68">
        <v>1</v>
      </c>
      <c r="AB1539" s="68">
        <v>0</v>
      </c>
      <c r="AG1539" t="str">
        <f t="shared" si="304"/>
        <v>Walden</v>
      </c>
      <c r="AH1539" t="s">
        <v>1846</v>
      </c>
      <c r="AI1539">
        <v>1</v>
      </c>
      <c r="AJ1539" s="7"/>
      <c r="AK1539" s="130">
        <v>50</v>
      </c>
      <c r="AL1539" s="131">
        <v>5</v>
      </c>
      <c r="AM1539" s="131">
        <v>75</v>
      </c>
      <c r="AN1539" s="133">
        <v>75700</v>
      </c>
      <c r="AO1539">
        <f t="shared" si="307"/>
        <v>50005</v>
      </c>
      <c r="AP1539" s="129" t="s">
        <v>1579</v>
      </c>
    </row>
    <row r="1540" spans="1:42" hidden="1" outlineLevel="1" x14ac:dyDescent="0.2">
      <c r="A1540" t="s">
        <v>888</v>
      </c>
      <c r="B1540" s="10" t="s">
        <v>1180</v>
      </c>
      <c r="C1540" s="1">
        <f t="shared" si="303"/>
        <v>1133</v>
      </c>
      <c r="D1540" s="7">
        <f t="shared" si="296"/>
        <v>1</v>
      </c>
      <c r="E1540" s="7">
        <f t="shared" si="297"/>
        <v>2</v>
      </c>
      <c r="F1540" s="7">
        <f t="shared" si="298"/>
        <v>3</v>
      </c>
      <c r="G1540" s="1">
        <f t="shared" si="305"/>
        <v>36</v>
      </c>
      <c r="H1540" s="2">
        <f t="shared" si="306"/>
        <v>3.1774051191526917E-2</v>
      </c>
      <c r="I1540" s="8"/>
      <c r="J1540" s="2">
        <f t="shared" si="299"/>
        <v>0.42718446601941745</v>
      </c>
      <c r="K1540" s="2">
        <f t="shared" si="300"/>
        <v>0.39541041482789058</v>
      </c>
      <c r="L1540" s="2">
        <f t="shared" si="301"/>
        <v>0.12268314210061783</v>
      </c>
      <c r="M1540" s="2">
        <f t="shared" si="302"/>
        <v>5.4721977052074086E-2</v>
      </c>
      <c r="N1540" s="68">
        <v>484</v>
      </c>
      <c r="O1540" s="68">
        <v>448</v>
      </c>
      <c r="P1540" s="68">
        <v>139</v>
      </c>
      <c r="Q1540" s="68">
        <v>11</v>
      </c>
      <c r="R1540" s="68">
        <v>26</v>
      </c>
      <c r="S1540" s="68">
        <v>2</v>
      </c>
      <c r="T1540" s="68">
        <v>1</v>
      </c>
      <c r="U1540" s="1"/>
      <c r="V1540" s="1"/>
      <c r="W1540" s="68">
        <v>2</v>
      </c>
      <c r="X1540" s="1"/>
      <c r="Y1540" s="68">
        <v>1</v>
      </c>
      <c r="Z1540" s="1"/>
      <c r="AA1540" s="68">
        <v>17</v>
      </c>
      <c r="AB1540" s="68">
        <v>2</v>
      </c>
      <c r="AG1540" t="str">
        <f t="shared" si="304"/>
        <v>Wallingford</v>
      </c>
      <c r="AH1540" t="s">
        <v>1353</v>
      </c>
      <c r="AI1540">
        <v>1</v>
      </c>
      <c r="AJ1540" s="7"/>
      <c r="AK1540" s="130">
        <v>50</v>
      </c>
      <c r="AL1540" s="131">
        <v>21</v>
      </c>
      <c r="AM1540" s="131">
        <v>125</v>
      </c>
      <c r="AN1540" s="133">
        <v>75925</v>
      </c>
      <c r="AO1540">
        <f t="shared" si="307"/>
        <v>50021</v>
      </c>
      <c r="AP1540" s="129" t="s">
        <v>1579</v>
      </c>
    </row>
    <row r="1541" spans="1:42" hidden="1" outlineLevel="1" x14ac:dyDescent="0.2">
      <c r="A1541" t="s">
        <v>1587</v>
      </c>
      <c r="B1541" s="10" t="s">
        <v>1180</v>
      </c>
      <c r="C1541" s="1">
        <f t="shared" si="303"/>
        <v>235</v>
      </c>
      <c r="D1541" s="7">
        <f t="shared" si="296"/>
        <v>1</v>
      </c>
      <c r="E1541" s="7">
        <f t="shared" si="297"/>
        <v>2</v>
      </c>
      <c r="F1541" s="7">
        <f t="shared" si="298"/>
        <v>3</v>
      </c>
      <c r="G1541" s="1">
        <f t="shared" si="305"/>
        <v>56</v>
      </c>
      <c r="H1541" s="2">
        <f t="shared" si="306"/>
        <v>0.23829787234042554</v>
      </c>
      <c r="I1541" s="8"/>
      <c r="J1541" s="2">
        <f t="shared" si="299"/>
        <v>0.54042553191489362</v>
      </c>
      <c r="K1541" s="2">
        <f t="shared" si="300"/>
        <v>0.30212765957446808</v>
      </c>
      <c r="L1541" s="2">
        <f t="shared" si="301"/>
        <v>0.11063829787234042</v>
      </c>
      <c r="M1541" s="2">
        <f t="shared" si="302"/>
        <v>4.6808510638297884E-2</v>
      </c>
      <c r="N1541" s="68">
        <v>127</v>
      </c>
      <c r="O1541" s="68">
        <v>71</v>
      </c>
      <c r="P1541" s="68">
        <v>26</v>
      </c>
      <c r="Q1541" s="68">
        <v>6</v>
      </c>
      <c r="R1541" s="68">
        <v>3</v>
      </c>
      <c r="S1541" s="68">
        <v>0</v>
      </c>
      <c r="T1541" s="68">
        <v>0</v>
      </c>
      <c r="U1541" s="1"/>
      <c r="V1541" s="1"/>
      <c r="W1541" s="68">
        <v>2</v>
      </c>
      <c r="X1541" s="1"/>
      <c r="Y1541" s="68">
        <v>0</v>
      </c>
      <c r="Z1541" s="1"/>
      <c r="AA1541" s="68">
        <v>0</v>
      </c>
      <c r="AB1541" s="68">
        <v>0</v>
      </c>
      <c r="AG1541" t="str">
        <f t="shared" si="304"/>
        <v>Waltham</v>
      </c>
      <c r="AH1541" t="s">
        <v>1125</v>
      </c>
      <c r="AI1541">
        <v>1</v>
      </c>
      <c r="AJ1541" s="7"/>
      <c r="AK1541" s="130">
        <v>50</v>
      </c>
      <c r="AL1541" s="131">
        <v>1</v>
      </c>
      <c r="AM1541" s="131">
        <v>105</v>
      </c>
      <c r="AN1541" s="133">
        <v>76075</v>
      </c>
      <c r="AO1541">
        <f t="shared" si="307"/>
        <v>50001</v>
      </c>
      <c r="AP1541" s="129" t="s">
        <v>1579</v>
      </c>
    </row>
    <row r="1542" spans="1:42" hidden="1" outlineLevel="1" x14ac:dyDescent="0.2">
      <c r="A1542" t="s">
        <v>1588</v>
      </c>
      <c r="B1542" s="10" t="s">
        <v>1180</v>
      </c>
      <c r="C1542" s="1">
        <f t="shared" si="303"/>
        <v>342</v>
      </c>
      <c r="D1542" s="7">
        <f t="shared" si="296"/>
        <v>1</v>
      </c>
      <c r="E1542" s="7">
        <f t="shared" si="297"/>
        <v>2</v>
      </c>
      <c r="F1542" s="7">
        <f t="shared" si="298"/>
        <v>3</v>
      </c>
      <c r="G1542" s="1">
        <f t="shared" si="305"/>
        <v>26</v>
      </c>
      <c r="H1542" s="2">
        <f t="shared" si="306"/>
        <v>7.6023391812865493E-2</v>
      </c>
      <c r="I1542" s="8"/>
      <c r="J1542" s="2">
        <f t="shared" si="299"/>
        <v>0.43274853801169588</v>
      </c>
      <c r="K1542" s="2">
        <f t="shared" si="300"/>
        <v>0.35672514619883039</v>
      </c>
      <c r="L1542" s="2">
        <f t="shared" si="301"/>
        <v>0.18128654970760233</v>
      </c>
      <c r="M1542" s="2">
        <f t="shared" si="302"/>
        <v>2.9239766081871399E-2</v>
      </c>
      <c r="N1542" s="68">
        <v>148</v>
      </c>
      <c r="O1542" s="68">
        <v>122</v>
      </c>
      <c r="P1542" s="68">
        <v>62</v>
      </c>
      <c r="Q1542" s="68">
        <v>6</v>
      </c>
      <c r="R1542" s="68">
        <v>1</v>
      </c>
      <c r="S1542" s="68">
        <v>2</v>
      </c>
      <c r="T1542" s="68">
        <v>0</v>
      </c>
      <c r="U1542" s="1"/>
      <c r="V1542" s="1"/>
      <c r="W1542" s="68">
        <v>1</v>
      </c>
      <c r="X1542" s="1"/>
      <c r="Y1542" s="68">
        <v>0</v>
      </c>
      <c r="Z1542" s="1"/>
      <c r="AA1542" s="68">
        <v>0</v>
      </c>
      <c r="AB1542" s="68">
        <v>0</v>
      </c>
      <c r="AG1542" t="str">
        <f t="shared" si="304"/>
        <v>Wardsboro</v>
      </c>
      <c r="AH1542" t="s">
        <v>50</v>
      </c>
      <c r="AI1542">
        <v>1</v>
      </c>
      <c r="AJ1542" s="7"/>
      <c r="AK1542" s="130">
        <v>50</v>
      </c>
      <c r="AL1542" s="131">
        <v>25</v>
      </c>
      <c r="AM1542" s="131">
        <v>90</v>
      </c>
      <c r="AN1542" s="133">
        <v>76225</v>
      </c>
      <c r="AO1542">
        <f t="shared" si="307"/>
        <v>50025</v>
      </c>
      <c r="AP1542" s="129" t="s">
        <v>1579</v>
      </c>
    </row>
    <row r="1543" spans="1:42" hidden="1" outlineLevel="1" x14ac:dyDescent="0.2">
      <c r="A1543" t="s">
        <v>1840</v>
      </c>
      <c r="B1543" s="10" t="s">
        <v>1180</v>
      </c>
      <c r="C1543" s="1">
        <f t="shared" si="303"/>
        <v>886</v>
      </c>
      <c r="D1543" s="7">
        <f t="shared" si="296"/>
        <v>1</v>
      </c>
      <c r="E1543" s="7">
        <f t="shared" si="297"/>
        <v>2</v>
      </c>
      <c r="F1543" s="7">
        <f t="shared" si="298"/>
        <v>3</v>
      </c>
      <c r="G1543" s="1">
        <f t="shared" si="305"/>
        <v>326</v>
      </c>
      <c r="H1543" s="2">
        <f t="shared" si="306"/>
        <v>0.36794582392776526</v>
      </c>
      <c r="I1543" s="8"/>
      <c r="J1543" s="2">
        <f t="shared" si="299"/>
        <v>0.60158013544018063</v>
      </c>
      <c r="K1543" s="2">
        <f t="shared" si="300"/>
        <v>0.23363431151241534</v>
      </c>
      <c r="L1543" s="2">
        <f t="shared" si="301"/>
        <v>0.10158013544018059</v>
      </c>
      <c r="M1543" s="2">
        <f t="shared" si="302"/>
        <v>6.3205417607223438E-2</v>
      </c>
      <c r="N1543" s="68">
        <v>533</v>
      </c>
      <c r="O1543" s="68">
        <v>207</v>
      </c>
      <c r="P1543" s="68">
        <v>90</v>
      </c>
      <c r="Q1543" s="68">
        <v>35</v>
      </c>
      <c r="R1543" s="68">
        <v>7</v>
      </c>
      <c r="S1543" s="68">
        <v>1</v>
      </c>
      <c r="T1543" s="68">
        <v>4</v>
      </c>
      <c r="U1543" s="1"/>
      <c r="V1543" s="1"/>
      <c r="W1543" s="68">
        <v>3</v>
      </c>
      <c r="X1543" s="1"/>
      <c r="Y1543" s="68">
        <v>0</v>
      </c>
      <c r="Z1543" s="1"/>
      <c r="AA1543" s="68">
        <v>5</v>
      </c>
      <c r="AB1543" s="68">
        <v>1</v>
      </c>
      <c r="AG1543" t="str">
        <f t="shared" si="304"/>
        <v>Warren</v>
      </c>
      <c r="AH1543" t="s">
        <v>3298</v>
      </c>
      <c r="AI1543">
        <v>1</v>
      </c>
      <c r="AJ1543" s="7"/>
      <c r="AK1543" s="130">
        <v>50</v>
      </c>
      <c r="AL1543" s="131">
        <v>23</v>
      </c>
      <c r="AM1543" s="131">
        <v>85</v>
      </c>
      <c r="AN1543" s="133">
        <v>76525</v>
      </c>
      <c r="AO1543">
        <f t="shared" si="307"/>
        <v>50023</v>
      </c>
      <c r="AP1543" s="129" t="s">
        <v>1579</v>
      </c>
    </row>
    <row r="1544" spans="1:42" hidden="1" outlineLevel="1" x14ac:dyDescent="0.2">
      <c r="A1544" t="s">
        <v>3298</v>
      </c>
      <c r="B1544" s="10" t="s">
        <v>1180</v>
      </c>
      <c r="C1544" s="1">
        <f t="shared" si="303"/>
        <v>452</v>
      </c>
      <c r="D1544" s="7">
        <f t="shared" si="296"/>
        <v>1</v>
      </c>
      <c r="E1544" s="7">
        <f t="shared" si="297"/>
        <v>2</v>
      </c>
      <c r="F1544" s="7">
        <f t="shared" si="298"/>
        <v>3</v>
      </c>
      <c r="G1544" s="1">
        <f t="shared" si="305"/>
        <v>101</v>
      </c>
      <c r="H1544" s="2">
        <f t="shared" si="306"/>
        <v>0.22345132743362831</v>
      </c>
      <c r="I1544" s="8"/>
      <c r="J1544" s="2">
        <f t="shared" si="299"/>
        <v>0.50442477876106195</v>
      </c>
      <c r="K1544" s="2">
        <f t="shared" si="300"/>
        <v>0.28097345132743362</v>
      </c>
      <c r="L1544" s="2">
        <f t="shared" si="301"/>
        <v>0.18805309734513273</v>
      </c>
      <c r="M1544" s="2">
        <f t="shared" si="302"/>
        <v>2.6548672566371695E-2</v>
      </c>
      <c r="N1544" s="68">
        <v>228</v>
      </c>
      <c r="O1544" s="68">
        <v>127</v>
      </c>
      <c r="P1544" s="68">
        <v>85</v>
      </c>
      <c r="Q1544" s="68">
        <v>8</v>
      </c>
      <c r="R1544" s="68">
        <v>2</v>
      </c>
      <c r="S1544" s="68">
        <v>0</v>
      </c>
      <c r="T1544" s="68">
        <v>0</v>
      </c>
      <c r="U1544" s="1"/>
      <c r="V1544" s="1"/>
      <c r="W1544" s="68">
        <v>1</v>
      </c>
      <c r="X1544" s="1"/>
      <c r="Y1544" s="68">
        <v>0</v>
      </c>
      <c r="Z1544" s="1"/>
      <c r="AA1544" s="68">
        <v>1</v>
      </c>
      <c r="AB1544" s="68">
        <v>0</v>
      </c>
      <c r="AG1544" t="str">
        <f t="shared" si="304"/>
        <v>Washington</v>
      </c>
      <c r="AH1544" t="s">
        <v>1279</v>
      </c>
      <c r="AI1544">
        <v>1</v>
      </c>
      <c r="AJ1544" s="7"/>
      <c r="AK1544" s="130">
        <v>50</v>
      </c>
      <c r="AL1544" s="131">
        <v>17</v>
      </c>
      <c r="AM1544" s="131">
        <v>75</v>
      </c>
      <c r="AN1544" s="133">
        <v>76750</v>
      </c>
      <c r="AO1544">
        <f t="shared" si="307"/>
        <v>50017</v>
      </c>
      <c r="AP1544" s="129" t="s">
        <v>1579</v>
      </c>
    </row>
    <row r="1545" spans="1:42" hidden="1" outlineLevel="1" x14ac:dyDescent="0.2">
      <c r="A1545" t="s">
        <v>1589</v>
      </c>
      <c r="B1545" s="10" t="s">
        <v>1180</v>
      </c>
      <c r="C1545" s="1">
        <f t="shared" si="303"/>
        <v>2138</v>
      </c>
      <c r="D1545" s="7">
        <f t="shared" si="296"/>
        <v>1</v>
      </c>
      <c r="E1545" s="7">
        <f t="shared" si="297"/>
        <v>2</v>
      </c>
      <c r="F1545" s="7">
        <f t="shared" si="298"/>
        <v>3</v>
      </c>
      <c r="G1545" s="1">
        <f t="shared" si="305"/>
        <v>559</v>
      </c>
      <c r="H1545" s="2">
        <f t="shared" si="306"/>
        <v>0.26145930776426568</v>
      </c>
      <c r="I1545" s="8"/>
      <c r="J1545" s="2">
        <f t="shared" si="299"/>
        <v>0.54583723105706272</v>
      </c>
      <c r="K1545" s="2">
        <f t="shared" si="300"/>
        <v>0.28437792329279699</v>
      </c>
      <c r="L1545" s="2">
        <f t="shared" si="301"/>
        <v>0.13564078578110383</v>
      </c>
      <c r="M1545" s="2">
        <f t="shared" si="302"/>
        <v>3.4144059869036458E-2</v>
      </c>
      <c r="N1545" s="68">
        <v>1167</v>
      </c>
      <c r="O1545" s="68">
        <v>608</v>
      </c>
      <c r="P1545" s="68">
        <v>290</v>
      </c>
      <c r="Q1545" s="68">
        <v>31</v>
      </c>
      <c r="R1545" s="68">
        <v>15</v>
      </c>
      <c r="S1545" s="68">
        <v>6</v>
      </c>
      <c r="T1545" s="68">
        <v>6</v>
      </c>
      <c r="U1545" s="1"/>
      <c r="V1545" s="1"/>
      <c r="W1545" s="68">
        <v>2</v>
      </c>
      <c r="X1545" s="1"/>
      <c r="Y1545" s="68">
        <v>1</v>
      </c>
      <c r="Z1545" s="1"/>
      <c r="AA1545" s="68">
        <v>11</v>
      </c>
      <c r="AB1545" s="68">
        <v>1</v>
      </c>
      <c r="AG1545" t="str">
        <f t="shared" si="304"/>
        <v>Waterbury</v>
      </c>
      <c r="AH1545" t="s">
        <v>3298</v>
      </c>
      <c r="AI1545">
        <v>1</v>
      </c>
      <c r="AJ1545" s="7"/>
      <c r="AK1545" s="130">
        <v>50</v>
      </c>
      <c r="AL1545" s="131">
        <v>23</v>
      </c>
      <c r="AM1545" s="131">
        <v>90</v>
      </c>
      <c r="AN1545" s="133">
        <v>76975</v>
      </c>
      <c r="AO1545">
        <f t="shared" si="307"/>
        <v>50023</v>
      </c>
      <c r="AP1545" s="129" t="s">
        <v>1579</v>
      </c>
    </row>
    <row r="1546" spans="1:42" hidden="1" outlineLevel="1" x14ac:dyDescent="0.2">
      <c r="A1546" t="s">
        <v>2595</v>
      </c>
      <c r="B1546" s="10" t="s">
        <v>1180</v>
      </c>
      <c r="C1546" s="1">
        <f t="shared" si="303"/>
        <v>574</v>
      </c>
      <c r="D1546" s="7">
        <f t="shared" si="296"/>
        <v>2</v>
      </c>
      <c r="E1546" s="7">
        <f t="shared" si="297"/>
        <v>1</v>
      </c>
      <c r="F1546" s="7">
        <f t="shared" si="298"/>
        <v>3</v>
      </c>
      <c r="G1546" s="1">
        <f t="shared" si="305"/>
        <v>58</v>
      </c>
      <c r="H1546" s="2">
        <f t="shared" si="306"/>
        <v>0.10104529616724739</v>
      </c>
      <c r="I1546" s="8"/>
      <c r="J1546" s="2">
        <f t="shared" si="299"/>
        <v>0.35540069686411152</v>
      </c>
      <c r="K1546" s="2">
        <f t="shared" si="300"/>
        <v>0.45644599303135891</v>
      </c>
      <c r="L1546" s="2">
        <f t="shared" si="301"/>
        <v>0.17421602787456447</v>
      </c>
      <c r="M1546" s="2">
        <f t="shared" si="302"/>
        <v>1.3937282229965153E-2</v>
      </c>
      <c r="N1546" s="68">
        <v>204</v>
      </c>
      <c r="O1546" s="68">
        <v>262</v>
      </c>
      <c r="P1546" s="68">
        <v>100</v>
      </c>
      <c r="Q1546" s="68">
        <v>3</v>
      </c>
      <c r="R1546" s="68">
        <v>2</v>
      </c>
      <c r="S1546" s="68">
        <v>1</v>
      </c>
      <c r="T1546" s="68">
        <v>0</v>
      </c>
      <c r="U1546" s="1"/>
      <c r="V1546" s="1"/>
      <c r="W1546" s="68">
        <v>0</v>
      </c>
      <c r="X1546" s="1"/>
      <c r="Y1546" s="68">
        <v>0</v>
      </c>
      <c r="Z1546" s="1"/>
      <c r="AA1546" s="68">
        <v>0</v>
      </c>
      <c r="AB1546" s="68">
        <v>2</v>
      </c>
      <c r="AG1546" t="str">
        <f t="shared" si="304"/>
        <v>Waterford</v>
      </c>
      <c r="AH1546" t="s">
        <v>1846</v>
      </c>
      <c r="AI1546">
        <v>1</v>
      </c>
      <c r="AJ1546" s="7"/>
      <c r="AK1546" s="130">
        <v>50</v>
      </c>
      <c r="AL1546" s="131">
        <v>5</v>
      </c>
      <c r="AM1546" s="131">
        <v>80</v>
      </c>
      <c r="AN1546" s="133">
        <v>77125</v>
      </c>
      <c r="AO1546">
        <f t="shared" si="307"/>
        <v>50005</v>
      </c>
      <c r="AP1546" s="129" t="s">
        <v>1579</v>
      </c>
    </row>
    <row r="1547" spans="1:42" hidden="1" outlineLevel="1" x14ac:dyDescent="0.2">
      <c r="A1547" t="s">
        <v>2596</v>
      </c>
      <c r="B1547" s="10" t="s">
        <v>1180</v>
      </c>
      <c r="C1547" s="1">
        <f t="shared" si="303"/>
        <v>259</v>
      </c>
      <c r="D1547" s="7">
        <f t="shared" si="296"/>
        <v>1</v>
      </c>
      <c r="E1547" s="7">
        <f t="shared" si="297"/>
        <v>2</v>
      </c>
      <c r="F1547" s="7">
        <f t="shared" si="298"/>
        <v>3</v>
      </c>
      <c r="G1547" s="1">
        <f t="shared" si="305"/>
        <v>54</v>
      </c>
      <c r="H1547" s="2">
        <f t="shared" si="306"/>
        <v>0.20849420849420849</v>
      </c>
      <c r="I1547" s="8"/>
      <c r="J1547" s="2">
        <f t="shared" si="299"/>
        <v>0.51351351351351349</v>
      </c>
      <c r="K1547" s="2">
        <f t="shared" si="300"/>
        <v>0.30501930501930502</v>
      </c>
      <c r="L1547" s="2">
        <f t="shared" si="301"/>
        <v>0.16988416988416988</v>
      </c>
      <c r="M1547" s="2">
        <f t="shared" si="302"/>
        <v>1.1583011583011615E-2</v>
      </c>
      <c r="N1547" s="68">
        <v>133</v>
      </c>
      <c r="O1547" s="68">
        <v>79</v>
      </c>
      <c r="P1547" s="68">
        <v>44</v>
      </c>
      <c r="Q1547" s="68">
        <v>3</v>
      </c>
      <c r="R1547" s="68">
        <v>0</v>
      </c>
      <c r="S1547" s="68">
        <v>0</v>
      </c>
      <c r="T1547" s="68">
        <v>0</v>
      </c>
      <c r="U1547" s="1"/>
      <c r="V1547" s="1"/>
      <c r="W1547" s="68">
        <v>0</v>
      </c>
      <c r="X1547" s="1"/>
      <c r="Y1547" s="68">
        <v>0</v>
      </c>
      <c r="Z1547" s="1"/>
      <c r="AA1547" s="68">
        <v>0</v>
      </c>
      <c r="AB1547" s="68">
        <v>0</v>
      </c>
      <c r="AG1547" t="str">
        <f t="shared" si="304"/>
        <v>Waterville</v>
      </c>
      <c r="AH1547" t="s">
        <v>1244</v>
      </c>
      <c r="AI1547">
        <v>1</v>
      </c>
      <c r="AJ1547" s="7"/>
      <c r="AK1547" s="130">
        <v>50</v>
      </c>
      <c r="AL1547" s="131">
        <v>15</v>
      </c>
      <c r="AM1547" s="131">
        <v>45</v>
      </c>
      <c r="AN1547" s="133">
        <v>77425</v>
      </c>
      <c r="AO1547">
        <f t="shared" si="307"/>
        <v>50015</v>
      </c>
      <c r="AP1547" s="129" t="s">
        <v>1579</v>
      </c>
    </row>
    <row r="1548" spans="1:42" hidden="1" outlineLevel="1" x14ac:dyDescent="0.2">
      <c r="A1548" t="s">
        <v>2597</v>
      </c>
      <c r="B1548" s="10" t="s">
        <v>1180</v>
      </c>
      <c r="C1548" s="1">
        <f t="shared" si="303"/>
        <v>1308</v>
      </c>
      <c r="D1548" s="7">
        <f t="shared" si="296"/>
        <v>1</v>
      </c>
      <c r="E1548" s="7">
        <f t="shared" si="297"/>
        <v>2</v>
      </c>
      <c r="F1548" s="7">
        <f t="shared" si="298"/>
        <v>3</v>
      </c>
      <c r="G1548" s="1">
        <f t="shared" si="305"/>
        <v>276</v>
      </c>
      <c r="H1548" s="2">
        <f t="shared" si="306"/>
        <v>0.21100917431192662</v>
      </c>
      <c r="I1548" s="8"/>
      <c r="J1548" s="2">
        <f t="shared" si="299"/>
        <v>0.53058103975535165</v>
      </c>
      <c r="K1548" s="2">
        <f t="shared" si="300"/>
        <v>0.31957186544342508</v>
      </c>
      <c r="L1548" s="2">
        <f t="shared" si="301"/>
        <v>0.11697247706422019</v>
      </c>
      <c r="M1548" s="2">
        <f t="shared" si="302"/>
        <v>3.2874617737003078E-2</v>
      </c>
      <c r="N1548" s="68">
        <v>694</v>
      </c>
      <c r="O1548" s="68">
        <v>418</v>
      </c>
      <c r="P1548" s="68">
        <v>153</v>
      </c>
      <c r="Q1548" s="68">
        <v>23</v>
      </c>
      <c r="R1548" s="68">
        <v>4</v>
      </c>
      <c r="S1548" s="68">
        <v>4</v>
      </c>
      <c r="T1548" s="68">
        <v>4</v>
      </c>
      <c r="U1548" s="1"/>
      <c r="V1548" s="1"/>
      <c r="W1548" s="68">
        <v>2</v>
      </c>
      <c r="X1548" s="1"/>
      <c r="Y1548" s="68">
        <v>1</v>
      </c>
      <c r="Z1548" s="1"/>
      <c r="AA1548" s="68">
        <v>1</v>
      </c>
      <c r="AB1548" s="68">
        <v>4</v>
      </c>
      <c r="AG1548" t="str">
        <f t="shared" si="304"/>
        <v>Weathersfield</v>
      </c>
      <c r="AH1548" t="s">
        <v>84</v>
      </c>
      <c r="AI1548">
        <v>1</v>
      </c>
      <c r="AJ1548" s="7"/>
      <c r="AK1548" s="130">
        <v>50</v>
      </c>
      <c r="AL1548" s="131">
        <v>27</v>
      </c>
      <c r="AM1548" s="131">
        <v>100</v>
      </c>
      <c r="AN1548" s="133">
        <v>77500</v>
      </c>
      <c r="AO1548">
        <f t="shared" si="307"/>
        <v>50027</v>
      </c>
      <c r="AP1548" s="129" t="s">
        <v>1579</v>
      </c>
    </row>
    <row r="1549" spans="1:42" hidden="1" outlineLevel="1" x14ac:dyDescent="0.2">
      <c r="A1549" t="s">
        <v>1856</v>
      </c>
      <c r="B1549" s="10" t="s">
        <v>1180</v>
      </c>
      <c r="C1549" s="1">
        <f t="shared" si="303"/>
        <v>453</v>
      </c>
      <c r="D1549" s="7">
        <f t="shared" si="296"/>
        <v>2</v>
      </c>
      <c r="E1549" s="7">
        <f t="shared" si="297"/>
        <v>1</v>
      </c>
      <c r="F1549" s="7">
        <f t="shared" si="298"/>
        <v>3</v>
      </c>
      <c r="G1549" s="1">
        <f t="shared" si="305"/>
        <v>3</v>
      </c>
      <c r="H1549" s="2">
        <f t="shared" si="306"/>
        <v>6.6225165562913907E-3</v>
      </c>
      <c r="I1549" s="8"/>
      <c r="J1549" s="2">
        <f t="shared" si="299"/>
        <v>0.40397350993377484</v>
      </c>
      <c r="K1549" s="2">
        <f t="shared" si="300"/>
        <v>0.41059602649006621</v>
      </c>
      <c r="L1549" s="2">
        <f t="shared" si="301"/>
        <v>0.15673289183222958</v>
      </c>
      <c r="M1549" s="2">
        <f t="shared" si="302"/>
        <v>2.8697571743929312E-2</v>
      </c>
      <c r="N1549" s="68">
        <v>183</v>
      </c>
      <c r="O1549" s="68">
        <v>186</v>
      </c>
      <c r="P1549" s="68">
        <v>71</v>
      </c>
      <c r="Q1549" s="68">
        <v>8</v>
      </c>
      <c r="R1549" s="68">
        <v>1</v>
      </c>
      <c r="S1549" s="68">
        <v>0</v>
      </c>
      <c r="T1549" s="68">
        <v>1</v>
      </c>
      <c r="U1549" s="1"/>
      <c r="V1549" s="1"/>
      <c r="W1549" s="68">
        <v>0</v>
      </c>
      <c r="X1549" s="1"/>
      <c r="Y1549" s="68">
        <v>0</v>
      </c>
      <c r="Z1549" s="1"/>
      <c r="AA1549" s="68">
        <v>3</v>
      </c>
      <c r="AB1549" s="68">
        <v>0</v>
      </c>
      <c r="AG1549" t="str">
        <f t="shared" si="304"/>
        <v>Wells</v>
      </c>
      <c r="AH1549" t="s">
        <v>1353</v>
      </c>
      <c r="AI1549">
        <v>1</v>
      </c>
      <c r="AJ1549" s="7"/>
      <c r="AK1549" s="130">
        <v>50</v>
      </c>
      <c r="AL1549" s="131">
        <v>21</v>
      </c>
      <c r="AM1549" s="131">
        <v>130</v>
      </c>
      <c r="AN1549" s="133">
        <v>77950</v>
      </c>
      <c r="AO1549">
        <f t="shared" si="307"/>
        <v>50021</v>
      </c>
      <c r="AP1549" s="129" t="s">
        <v>1579</v>
      </c>
    </row>
    <row r="1550" spans="1:42" hidden="1" outlineLevel="1" x14ac:dyDescent="0.2">
      <c r="A1550" t="s">
        <v>2793</v>
      </c>
      <c r="B1550" s="10" t="s">
        <v>1180</v>
      </c>
      <c r="C1550" s="1">
        <f t="shared" si="303"/>
        <v>282</v>
      </c>
      <c r="D1550" s="7">
        <f t="shared" si="296"/>
        <v>1</v>
      </c>
      <c r="E1550" s="7">
        <f t="shared" si="297"/>
        <v>2</v>
      </c>
      <c r="F1550" s="7">
        <f t="shared" si="298"/>
        <v>3</v>
      </c>
      <c r="G1550" s="1">
        <f t="shared" si="305"/>
        <v>25</v>
      </c>
      <c r="H1550" s="2">
        <f t="shared" si="306"/>
        <v>8.8652482269503549E-2</v>
      </c>
      <c r="I1550" s="8"/>
      <c r="J1550" s="2">
        <f t="shared" si="299"/>
        <v>0.45390070921985815</v>
      </c>
      <c r="K1550" s="2">
        <f t="shared" si="300"/>
        <v>0.36524822695035464</v>
      </c>
      <c r="L1550" s="2">
        <f t="shared" si="301"/>
        <v>0.13120567375886524</v>
      </c>
      <c r="M1550" s="2">
        <f t="shared" si="302"/>
        <v>4.9645390070921974E-2</v>
      </c>
      <c r="N1550" s="68">
        <v>128</v>
      </c>
      <c r="O1550" s="68">
        <v>103</v>
      </c>
      <c r="P1550" s="68">
        <v>37</v>
      </c>
      <c r="Q1550" s="68">
        <v>9</v>
      </c>
      <c r="R1550" s="68">
        <v>4</v>
      </c>
      <c r="S1550" s="68">
        <v>0</v>
      </c>
      <c r="T1550" s="68">
        <v>1</v>
      </c>
      <c r="U1550" s="1"/>
      <c r="V1550" s="1"/>
      <c r="W1550" s="68">
        <v>0</v>
      </c>
      <c r="X1550" s="1"/>
      <c r="Y1550" s="68">
        <v>0</v>
      </c>
      <c r="Z1550" s="1"/>
      <c r="AA1550" s="68">
        <v>0</v>
      </c>
      <c r="AB1550" s="68">
        <v>0</v>
      </c>
      <c r="AG1550" t="str">
        <f t="shared" si="304"/>
        <v>West Fairlee</v>
      </c>
      <c r="AH1550" t="s">
        <v>1279</v>
      </c>
      <c r="AI1550">
        <v>1</v>
      </c>
      <c r="AJ1550" s="7"/>
      <c r="AK1550" s="130">
        <v>50</v>
      </c>
      <c r="AL1550" s="131">
        <v>17</v>
      </c>
      <c r="AM1550" s="131">
        <v>80</v>
      </c>
      <c r="AN1550" s="133">
        <v>79975</v>
      </c>
      <c r="AO1550">
        <f t="shared" si="307"/>
        <v>50017</v>
      </c>
      <c r="AP1550" s="129" t="s">
        <v>1579</v>
      </c>
    </row>
    <row r="1551" spans="1:42" hidden="1" outlineLevel="1" x14ac:dyDescent="0.2">
      <c r="A1551" t="s">
        <v>285</v>
      </c>
      <c r="B1551" s="10" t="s">
        <v>1180</v>
      </c>
      <c r="C1551" s="1">
        <f t="shared" si="303"/>
        <v>117</v>
      </c>
      <c r="D1551" s="7">
        <f t="shared" si="296"/>
        <v>1</v>
      </c>
      <c r="E1551" s="7">
        <f t="shared" si="297"/>
        <v>2</v>
      </c>
      <c r="F1551" s="7">
        <f t="shared" si="298"/>
        <v>3</v>
      </c>
      <c r="G1551" s="1">
        <f t="shared" si="305"/>
        <v>7</v>
      </c>
      <c r="H1551" s="2">
        <f t="shared" si="306"/>
        <v>5.9829059829059832E-2</v>
      </c>
      <c r="I1551" s="8"/>
      <c r="J1551" s="2">
        <f t="shared" si="299"/>
        <v>0.44444444444444442</v>
      </c>
      <c r="K1551" s="2">
        <f t="shared" si="300"/>
        <v>0.38461538461538464</v>
      </c>
      <c r="L1551" s="2">
        <f t="shared" si="301"/>
        <v>0.14529914529914531</v>
      </c>
      <c r="M1551" s="2">
        <f t="shared" si="302"/>
        <v>2.5641025641025633E-2</v>
      </c>
      <c r="N1551" s="68">
        <v>52</v>
      </c>
      <c r="O1551" s="68">
        <v>45</v>
      </c>
      <c r="P1551" s="68">
        <v>17</v>
      </c>
      <c r="Q1551" s="68">
        <v>1</v>
      </c>
      <c r="R1551" s="68">
        <v>0</v>
      </c>
      <c r="S1551" s="68">
        <v>0</v>
      </c>
      <c r="T1551" s="68">
        <v>0</v>
      </c>
      <c r="U1551" s="1"/>
      <c r="V1551" s="1"/>
      <c r="W1551" s="68">
        <v>0</v>
      </c>
      <c r="X1551" s="1"/>
      <c r="Y1551" s="68">
        <v>0</v>
      </c>
      <c r="Z1551" s="1"/>
      <c r="AA1551" s="68">
        <v>2</v>
      </c>
      <c r="AB1551" s="68">
        <v>0</v>
      </c>
      <c r="AG1551" t="str">
        <f t="shared" si="304"/>
        <v>West Haven</v>
      </c>
      <c r="AH1551" t="s">
        <v>1353</v>
      </c>
      <c r="AI1551">
        <v>1</v>
      </c>
      <c r="AJ1551" s="7"/>
      <c r="AK1551" s="130">
        <v>50</v>
      </c>
      <c r="AL1551" s="131">
        <v>21</v>
      </c>
      <c r="AM1551" s="131">
        <v>135</v>
      </c>
      <c r="AN1551" s="133">
        <v>80875</v>
      </c>
      <c r="AO1551">
        <f t="shared" si="307"/>
        <v>50021</v>
      </c>
      <c r="AP1551" s="129" t="s">
        <v>1579</v>
      </c>
    </row>
    <row r="1552" spans="1:42" hidden="1" outlineLevel="1" x14ac:dyDescent="0.2">
      <c r="A1552" t="s">
        <v>286</v>
      </c>
      <c r="B1552" s="10" t="s">
        <v>1180</v>
      </c>
      <c r="C1552" s="1">
        <f t="shared" si="303"/>
        <v>1039</v>
      </c>
      <c r="D1552" s="7">
        <f t="shared" si="296"/>
        <v>1</v>
      </c>
      <c r="E1552" s="7">
        <f t="shared" si="297"/>
        <v>2</v>
      </c>
      <c r="F1552" s="7">
        <f t="shared" si="298"/>
        <v>3</v>
      </c>
      <c r="G1552" s="1">
        <f t="shared" si="305"/>
        <v>267</v>
      </c>
      <c r="H1552" s="2">
        <f t="shared" si="306"/>
        <v>0.25697786333012512</v>
      </c>
      <c r="I1552" s="8"/>
      <c r="J1552" s="2">
        <f t="shared" si="299"/>
        <v>0.55052935514918189</v>
      </c>
      <c r="K1552" s="2">
        <f t="shared" si="300"/>
        <v>0.29355149181905676</v>
      </c>
      <c r="L1552" s="2">
        <f t="shared" si="301"/>
        <v>0.13570741097208855</v>
      </c>
      <c r="M1552" s="2">
        <f t="shared" si="302"/>
        <v>2.0211742059672799E-2</v>
      </c>
      <c r="N1552" s="68">
        <v>572</v>
      </c>
      <c r="O1552" s="68">
        <v>305</v>
      </c>
      <c r="P1552" s="68">
        <v>141</v>
      </c>
      <c r="Q1552" s="68">
        <v>7</v>
      </c>
      <c r="R1552" s="68">
        <v>1</v>
      </c>
      <c r="S1552" s="68">
        <v>4</v>
      </c>
      <c r="T1552" s="68">
        <v>3</v>
      </c>
      <c r="U1552" s="1"/>
      <c r="V1552" s="1"/>
      <c r="W1552" s="68">
        <v>1</v>
      </c>
      <c r="X1552" s="1"/>
      <c r="Y1552" s="68">
        <v>0</v>
      </c>
      <c r="Z1552" s="1"/>
      <c r="AA1552" s="68">
        <v>3</v>
      </c>
      <c r="AB1552" s="68">
        <v>2</v>
      </c>
      <c r="AG1552" t="str">
        <f t="shared" si="304"/>
        <v>West Rutland</v>
      </c>
      <c r="AH1552" t="s">
        <v>1353</v>
      </c>
      <c r="AI1552">
        <v>1</v>
      </c>
      <c r="AJ1552" s="7"/>
      <c r="AK1552" s="130">
        <v>50</v>
      </c>
      <c r="AL1552" s="131">
        <v>21</v>
      </c>
      <c r="AM1552" s="131">
        <v>140</v>
      </c>
      <c r="AN1552" s="133">
        <v>82300</v>
      </c>
      <c r="AO1552">
        <f t="shared" si="307"/>
        <v>50021</v>
      </c>
      <c r="AP1552" s="129" t="s">
        <v>1579</v>
      </c>
    </row>
    <row r="1553" spans="1:42" hidden="1" outlineLevel="1" x14ac:dyDescent="0.2">
      <c r="A1553" t="s">
        <v>165</v>
      </c>
      <c r="B1553" s="10" t="s">
        <v>1180</v>
      </c>
      <c r="C1553" s="1">
        <f t="shared" si="303"/>
        <v>530</v>
      </c>
      <c r="D1553" s="7">
        <f t="shared" si="296"/>
        <v>1</v>
      </c>
      <c r="E1553" s="7">
        <f t="shared" si="297"/>
        <v>2</v>
      </c>
      <c r="F1553" s="7">
        <f t="shared" si="298"/>
        <v>3</v>
      </c>
      <c r="G1553" s="1">
        <f t="shared" si="305"/>
        <v>66</v>
      </c>
      <c r="H1553" s="2">
        <f t="shared" si="306"/>
        <v>0.12452830188679245</v>
      </c>
      <c r="I1553" s="8"/>
      <c r="J1553" s="2">
        <f t="shared" si="299"/>
        <v>0.50754716981132075</v>
      </c>
      <c r="K1553" s="2">
        <f t="shared" si="300"/>
        <v>0.38301886792452833</v>
      </c>
      <c r="L1553" s="2">
        <f t="shared" si="301"/>
        <v>8.8679245283018862E-2</v>
      </c>
      <c r="M1553" s="2">
        <f t="shared" si="302"/>
        <v>2.0754716981132057E-2</v>
      </c>
      <c r="N1553" s="68">
        <v>269</v>
      </c>
      <c r="O1553" s="68">
        <v>203</v>
      </c>
      <c r="P1553" s="68">
        <v>47</v>
      </c>
      <c r="Q1553" s="68">
        <v>7</v>
      </c>
      <c r="R1553" s="68">
        <v>1</v>
      </c>
      <c r="S1553" s="68">
        <v>2</v>
      </c>
      <c r="T1553" s="68">
        <v>0</v>
      </c>
      <c r="U1553" s="1"/>
      <c r="V1553" s="1"/>
      <c r="W1553" s="68">
        <v>1</v>
      </c>
      <c r="X1553" s="1"/>
      <c r="Y1553" s="68">
        <v>0</v>
      </c>
      <c r="Z1553" s="1"/>
      <c r="AA1553" s="68">
        <v>0</v>
      </c>
      <c r="AB1553" s="68">
        <v>0</v>
      </c>
      <c r="AG1553" t="str">
        <f t="shared" si="304"/>
        <v>West Windsor</v>
      </c>
      <c r="AH1553" t="s">
        <v>84</v>
      </c>
      <c r="AI1553">
        <v>1</v>
      </c>
      <c r="AJ1553" s="7"/>
      <c r="AK1553" s="130">
        <v>50</v>
      </c>
      <c r="AL1553" s="131">
        <v>27</v>
      </c>
      <c r="AM1553" s="131">
        <v>110</v>
      </c>
      <c r="AN1553" s="133">
        <v>83050</v>
      </c>
      <c r="AO1553">
        <f t="shared" si="307"/>
        <v>50027</v>
      </c>
      <c r="AP1553" s="129" t="s">
        <v>1579</v>
      </c>
    </row>
    <row r="1554" spans="1:42" hidden="1" outlineLevel="1" x14ac:dyDescent="0.2">
      <c r="A1554" t="s">
        <v>1236</v>
      </c>
      <c r="B1554" s="10" t="s">
        <v>1180</v>
      </c>
      <c r="C1554" s="1">
        <f t="shared" si="303"/>
        <v>210</v>
      </c>
      <c r="D1554" s="7">
        <f t="shared" si="296"/>
        <v>1</v>
      </c>
      <c r="E1554" s="7">
        <f t="shared" si="297"/>
        <v>2</v>
      </c>
      <c r="F1554" s="7">
        <f t="shared" si="298"/>
        <v>3</v>
      </c>
      <c r="G1554" s="1">
        <f t="shared" si="305"/>
        <v>12</v>
      </c>
      <c r="H1554" s="2">
        <f t="shared" si="306"/>
        <v>5.7142857142857141E-2</v>
      </c>
      <c r="I1554" s="8"/>
      <c r="J1554" s="2">
        <f t="shared" si="299"/>
        <v>0.44285714285714284</v>
      </c>
      <c r="K1554" s="2">
        <f t="shared" si="300"/>
        <v>0.38571428571428573</v>
      </c>
      <c r="L1554" s="2">
        <f t="shared" si="301"/>
        <v>0.11428571428571428</v>
      </c>
      <c r="M1554" s="2">
        <f t="shared" si="302"/>
        <v>5.7142857142857148E-2</v>
      </c>
      <c r="N1554" s="68">
        <v>93</v>
      </c>
      <c r="O1554" s="68">
        <v>81</v>
      </c>
      <c r="P1554" s="68">
        <v>24</v>
      </c>
      <c r="Q1554" s="68">
        <v>11</v>
      </c>
      <c r="R1554" s="68">
        <v>0</v>
      </c>
      <c r="S1554" s="68">
        <v>0</v>
      </c>
      <c r="T1554" s="68">
        <v>1</v>
      </c>
      <c r="U1554" s="1"/>
      <c r="V1554" s="1"/>
      <c r="W1554" s="68">
        <v>0</v>
      </c>
      <c r="X1554" s="1"/>
      <c r="Y1554" s="68">
        <v>0</v>
      </c>
      <c r="Z1554" s="1"/>
      <c r="AA1554" s="68">
        <v>0</v>
      </c>
      <c r="AB1554" s="68">
        <v>0</v>
      </c>
      <c r="AG1554" t="str">
        <f t="shared" si="304"/>
        <v>Westfield</v>
      </c>
      <c r="AH1554" t="s">
        <v>1594</v>
      </c>
      <c r="AI1554">
        <v>1</v>
      </c>
      <c r="AJ1554" s="7"/>
      <c r="AK1554" s="130">
        <v>50</v>
      </c>
      <c r="AL1554" s="131">
        <v>19</v>
      </c>
      <c r="AM1554" s="131">
        <v>90</v>
      </c>
      <c r="AN1554" s="133">
        <v>80200</v>
      </c>
      <c r="AO1554">
        <f t="shared" si="307"/>
        <v>50019</v>
      </c>
      <c r="AP1554" s="129" t="s">
        <v>1579</v>
      </c>
    </row>
    <row r="1555" spans="1:42" hidden="1" outlineLevel="1" x14ac:dyDescent="0.2">
      <c r="A1555" t="s">
        <v>319</v>
      </c>
      <c r="B1555" s="10" t="s">
        <v>1180</v>
      </c>
      <c r="C1555" s="1">
        <f t="shared" si="303"/>
        <v>876</v>
      </c>
      <c r="D1555" s="7">
        <f t="shared" si="296"/>
        <v>1</v>
      </c>
      <c r="E1555" s="7">
        <f t="shared" si="297"/>
        <v>2</v>
      </c>
      <c r="F1555" s="7">
        <f t="shared" si="298"/>
        <v>3</v>
      </c>
      <c r="G1555" s="1">
        <f t="shared" si="305"/>
        <v>221</v>
      </c>
      <c r="H1555" s="2">
        <f t="shared" si="306"/>
        <v>0.25228310502283108</v>
      </c>
      <c r="I1555" s="8"/>
      <c r="J1555" s="2">
        <f t="shared" si="299"/>
        <v>0.53995433789954339</v>
      </c>
      <c r="K1555" s="2">
        <f t="shared" si="300"/>
        <v>0.28767123287671231</v>
      </c>
      <c r="L1555" s="2">
        <f t="shared" si="301"/>
        <v>0.12100456621004566</v>
      </c>
      <c r="M1555" s="2">
        <f t="shared" si="302"/>
        <v>5.1369863013698641E-2</v>
      </c>
      <c r="N1555" s="68">
        <v>473</v>
      </c>
      <c r="O1555" s="68">
        <v>252</v>
      </c>
      <c r="P1555" s="68">
        <v>106</v>
      </c>
      <c r="Q1555" s="68">
        <v>32</v>
      </c>
      <c r="R1555" s="68">
        <v>6</v>
      </c>
      <c r="S1555" s="68">
        <v>0</v>
      </c>
      <c r="T1555" s="68">
        <v>2</v>
      </c>
      <c r="U1555" s="1"/>
      <c r="V1555" s="1"/>
      <c r="W1555" s="68">
        <v>0</v>
      </c>
      <c r="X1555" s="1"/>
      <c r="Y1555" s="68">
        <v>1</v>
      </c>
      <c r="Z1555" s="1"/>
      <c r="AA1555" s="68">
        <v>3</v>
      </c>
      <c r="AB1555" s="68">
        <v>1</v>
      </c>
      <c r="AG1555" t="str">
        <f t="shared" si="304"/>
        <v>Westford</v>
      </c>
      <c r="AH1555" t="s">
        <v>1259</v>
      </c>
      <c r="AI1555">
        <v>1</v>
      </c>
      <c r="AJ1555" s="7"/>
      <c r="AK1555" s="130">
        <v>50</v>
      </c>
      <c r="AL1555" s="131">
        <v>7</v>
      </c>
      <c r="AM1555" s="131">
        <v>80</v>
      </c>
      <c r="AN1555" s="133">
        <v>80350</v>
      </c>
      <c r="AO1555">
        <f t="shared" si="307"/>
        <v>50007</v>
      </c>
      <c r="AP1555" s="129" t="s">
        <v>1579</v>
      </c>
    </row>
    <row r="1556" spans="1:42" hidden="1" outlineLevel="1" x14ac:dyDescent="0.2">
      <c r="A1556" t="s">
        <v>546</v>
      </c>
      <c r="B1556" s="10" t="s">
        <v>1180</v>
      </c>
      <c r="C1556" s="1">
        <f t="shared" si="303"/>
        <v>1294</v>
      </c>
      <c r="D1556" s="7">
        <f t="shared" si="296"/>
        <v>1</v>
      </c>
      <c r="E1556" s="7">
        <f t="shared" si="297"/>
        <v>2</v>
      </c>
      <c r="F1556" s="7">
        <f t="shared" si="298"/>
        <v>3</v>
      </c>
      <c r="G1556" s="1">
        <f t="shared" si="305"/>
        <v>469</v>
      </c>
      <c r="H1556" s="2">
        <f t="shared" si="306"/>
        <v>0.36244204018547138</v>
      </c>
      <c r="I1556" s="8"/>
      <c r="J1556" s="2">
        <f t="shared" si="299"/>
        <v>0.58500772797527045</v>
      </c>
      <c r="K1556" s="2">
        <f t="shared" si="300"/>
        <v>0.22256568778979907</v>
      </c>
      <c r="L1556" s="2">
        <f t="shared" si="301"/>
        <v>0.11051004636785162</v>
      </c>
      <c r="M1556" s="2">
        <f t="shared" si="302"/>
        <v>8.1916537867078851E-2</v>
      </c>
      <c r="N1556" s="68">
        <v>757</v>
      </c>
      <c r="O1556" s="68">
        <v>288</v>
      </c>
      <c r="P1556" s="68">
        <v>143</v>
      </c>
      <c r="Q1556" s="68">
        <v>81</v>
      </c>
      <c r="R1556" s="68">
        <v>7</v>
      </c>
      <c r="S1556" s="68">
        <v>4</v>
      </c>
      <c r="T1556" s="68">
        <v>1</v>
      </c>
      <c r="U1556" s="1"/>
      <c r="V1556" s="1"/>
      <c r="W1556" s="68">
        <v>4</v>
      </c>
      <c r="X1556" s="1"/>
      <c r="Y1556" s="68">
        <v>2</v>
      </c>
      <c r="Z1556" s="1"/>
      <c r="AA1556" s="68">
        <v>3</v>
      </c>
      <c r="AB1556" s="68">
        <v>4</v>
      </c>
      <c r="AG1556" t="str">
        <f t="shared" si="304"/>
        <v>Westminster</v>
      </c>
      <c r="AH1556" t="s">
        <v>50</v>
      </c>
      <c r="AI1556">
        <v>1</v>
      </c>
      <c r="AJ1556" s="7"/>
      <c r="AK1556" s="130">
        <v>50</v>
      </c>
      <c r="AL1556" s="131">
        <v>25</v>
      </c>
      <c r="AM1556" s="131">
        <v>95</v>
      </c>
      <c r="AN1556" s="133">
        <v>81400</v>
      </c>
      <c r="AO1556">
        <f t="shared" si="307"/>
        <v>50025</v>
      </c>
      <c r="AP1556" s="129" t="s">
        <v>1579</v>
      </c>
    </row>
    <row r="1557" spans="1:42" hidden="1" outlineLevel="1" x14ac:dyDescent="0.2">
      <c r="A1557" t="s">
        <v>547</v>
      </c>
      <c r="B1557" s="10" t="s">
        <v>1180</v>
      </c>
      <c r="C1557" s="1">
        <f t="shared" si="303"/>
        <v>169</v>
      </c>
      <c r="D1557" s="7">
        <f t="shared" si="296"/>
        <v>1</v>
      </c>
      <c r="E1557" s="7">
        <f t="shared" si="297"/>
        <v>2</v>
      </c>
      <c r="F1557" s="7">
        <f t="shared" si="298"/>
        <v>3</v>
      </c>
      <c r="G1557" s="1">
        <f t="shared" si="305"/>
        <v>36</v>
      </c>
      <c r="H1557" s="2">
        <f t="shared" si="306"/>
        <v>0.21301775147928995</v>
      </c>
      <c r="I1557" s="8"/>
      <c r="J1557" s="2">
        <f t="shared" si="299"/>
        <v>0.50887573964497046</v>
      </c>
      <c r="K1557" s="2">
        <f t="shared" si="300"/>
        <v>0.29585798816568049</v>
      </c>
      <c r="L1557" s="2">
        <f t="shared" si="301"/>
        <v>0.14792899408284024</v>
      </c>
      <c r="M1557" s="2">
        <f t="shared" si="302"/>
        <v>4.7337278106508812E-2</v>
      </c>
      <c r="N1557" s="68">
        <v>86</v>
      </c>
      <c r="O1557" s="68">
        <v>50</v>
      </c>
      <c r="P1557" s="68">
        <v>25</v>
      </c>
      <c r="Q1557" s="68">
        <v>7</v>
      </c>
      <c r="R1557" s="68">
        <v>1</v>
      </c>
      <c r="S1557" s="68">
        <v>0</v>
      </c>
      <c r="T1557" s="68">
        <v>0</v>
      </c>
      <c r="U1557" s="1"/>
      <c r="V1557" s="1"/>
      <c r="W1557" s="68">
        <v>0</v>
      </c>
      <c r="X1557" s="1"/>
      <c r="Y1557" s="68">
        <v>0</v>
      </c>
      <c r="Z1557" s="1"/>
      <c r="AA1557" s="68">
        <v>0</v>
      </c>
      <c r="AB1557" s="68">
        <v>0</v>
      </c>
      <c r="AG1557" t="str">
        <f t="shared" si="304"/>
        <v>Westmore</v>
      </c>
      <c r="AH1557" t="s">
        <v>1594</v>
      </c>
      <c r="AI1557">
        <v>1</v>
      </c>
      <c r="AJ1557" s="7"/>
      <c r="AK1557" s="130">
        <v>50</v>
      </c>
      <c r="AL1557" s="131">
        <v>19</v>
      </c>
      <c r="AM1557" s="131">
        <v>95</v>
      </c>
      <c r="AN1557" s="133">
        <v>81700</v>
      </c>
      <c r="AO1557">
        <f t="shared" si="307"/>
        <v>50019</v>
      </c>
      <c r="AP1557" s="129" t="s">
        <v>1579</v>
      </c>
    </row>
    <row r="1558" spans="1:42" hidden="1" outlineLevel="1" x14ac:dyDescent="0.2">
      <c r="A1558" t="s">
        <v>1695</v>
      </c>
      <c r="B1558" s="10" t="s">
        <v>1180</v>
      </c>
      <c r="C1558" s="1">
        <f t="shared" si="303"/>
        <v>337</v>
      </c>
      <c r="D1558" s="7">
        <f t="shared" si="296"/>
        <v>1</v>
      </c>
      <c r="E1558" s="7">
        <f t="shared" si="297"/>
        <v>2</v>
      </c>
      <c r="F1558" s="7">
        <f t="shared" si="298"/>
        <v>3</v>
      </c>
      <c r="G1558" s="1">
        <f t="shared" si="305"/>
        <v>63</v>
      </c>
      <c r="H1558" s="2">
        <f t="shared" si="306"/>
        <v>0.18694362017804153</v>
      </c>
      <c r="I1558" s="8"/>
      <c r="J1558" s="2">
        <f t="shared" si="299"/>
        <v>0.52225519287833833</v>
      </c>
      <c r="K1558" s="2">
        <f t="shared" si="300"/>
        <v>0.33531157270029671</v>
      </c>
      <c r="L1558" s="2">
        <f t="shared" si="301"/>
        <v>0.10682492581602374</v>
      </c>
      <c r="M1558" s="2">
        <f t="shared" si="302"/>
        <v>3.5608308605341227E-2</v>
      </c>
      <c r="N1558" s="68">
        <v>176</v>
      </c>
      <c r="O1558" s="68">
        <v>113</v>
      </c>
      <c r="P1558" s="68">
        <v>36</v>
      </c>
      <c r="Q1558" s="68">
        <v>11</v>
      </c>
      <c r="R1558" s="68">
        <v>0</v>
      </c>
      <c r="S1558" s="68">
        <v>0</v>
      </c>
      <c r="T1558" s="68">
        <v>1</v>
      </c>
      <c r="U1558" s="1"/>
      <c r="V1558" s="1"/>
      <c r="W1558" s="68">
        <v>0</v>
      </c>
      <c r="X1558" s="1"/>
      <c r="Y1558" s="68">
        <v>0</v>
      </c>
      <c r="Z1558" s="1"/>
      <c r="AA1558" s="68">
        <v>0</v>
      </c>
      <c r="AB1558" s="68">
        <v>0</v>
      </c>
      <c r="AG1558" t="str">
        <f t="shared" si="304"/>
        <v>Weston</v>
      </c>
      <c r="AH1558" t="s">
        <v>84</v>
      </c>
      <c r="AI1558">
        <v>1</v>
      </c>
      <c r="AJ1558" s="7"/>
      <c r="AK1558" s="130">
        <v>50</v>
      </c>
      <c r="AL1558" s="131">
        <v>27</v>
      </c>
      <c r="AM1558" s="131">
        <v>105</v>
      </c>
      <c r="AN1558" s="133">
        <v>82000</v>
      </c>
      <c r="AO1558">
        <f t="shared" si="307"/>
        <v>50027</v>
      </c>
      <c r="AP1558" s="129" t="s">
        <v>1579</v>
      </c>
    </row>
    <row r="1559" spans="1:42" hidden="1" outlineLevel="1" x14ac:dyDescent="0.2">
      <c r="A1559" t="s">
        <v>322</v>
      </c>
      <c r="B1559" s="10" t="s">
        <v>1180</v>
      </c>
      <c r="C1559" s="1">
        <f t="shared" si="303"/>
        <v>491</v>
      </c>
      <c r="D1559" s="7">
        <f t="shared" si="296"/>
        <v>1</v>
      </c>
      <c r="E1559" s="7">
        <f t="shared" si="297"/>
        <v>2</v>
      </c>
      <c r="F1559" s="7">
        <f t="shared" si="298"/>
        <v>3</v>
      </c>
      <c r="G1559" s="1">
        <f t="shared" si="305"/>
        <v>136</v>
      </c>
      <c r="H1559" s="2">
        <f t="shared" si="306"/>
        <v>0.27698574338085541</v>
      </c>
      <c r="I1559" s="8"/>
      <c r="J1559" s="2">
        <f t="shared" si="299"/>
        <v>0.56822810590631367</v>
      </c>
      <c r="K1559" s="2">
        <f t="shared" si="300"/>
        <v>0.29124236252545826</v>
      </c>
      <c r="L1559" s="2">
        <f t="shared" si="301"/>
        <v>9.775967413441955E-2</v>
      </c>
      <c r="M1559" s="2">
        <f t="shared" si="302"/>
        <v>4.2769857433808511E-2</v>
      </c>
      <c r="N1559" s="68">
        <v>279</v>
      </c>
      <c r="O1559" s="68">
        <v>143</v>
      </c>
      <c r="P1559" s="68">
        <v>48</v>
      </c>
      <c r="Q1559" s="68">
        <v>10</v>
      </c>
      <c r="R1559" s="68">
        <v>6</v>
      </c>
      <c r="S1559" s="68">
        <v>0</v>
      </c>
      <c r="T1559" s="68">
        <v>2</v>
      </c>
      <c r="U1559" s="1"/>
      <c r="V1559" s="1"/>
      <c r="W1559" s="68">
        <v>0</v>
      </c>
      <c r="X1559" s="1"/>
      <c r="Y1559" s="68">
        <v>2</v>
      </c>
      <c r="Z1559" s="1"/>
      <c r="AA1559" s="68">
        <v>1</v>
      </c>
      <c r="AB1559" s="68">
        <v>0</v>
      </c>
      <c r="AG1559" t="str">
        <f t="shared" si="304"/>
        <v>Weybridge</v>
      </c>
      <c r="AH1559" t="s">
        <v>1125</v>
      </c>
      <c r="AI1559">
        <v>1</v>
      </c>
      <c r="AJ1559" s="7"/>
      <c r="AK1559" s="130">
        <v>50</v>
      </c>
      <c r="AL1559" s="131">
        <v>1</v>
      </c>
      <c r="AM1559" s="131">
        <v>110</v>
      </c>
      <c r="AN1559" s="133">
        <v>83275</v>
      </c>
      <c r="AO1559">
        <f t="shared" si="307"/>
        <v>50001</v>
      </c>
      <c r="AP1559" s="129" t="s">
        <v>1579</v>
      </c>
    </row>
    <row r="1560" spans="1:42" hidden="1" outlineLevel="1" x14ac:dyDescent="0.2">
      <c r="A1560" t="s">
        <v>323</v>
      </c>
      <c r="B1560" s="10" t="s">
        <v>1180</v>
      </c>
      <c r="C1560" s="1">
        <f t="shared" si="303"/>
        <v>227</v>
      </c>
      <c r="D1560" s="7">
        <f t="shared" si="296"/>
        <v>1</v>
      </c>
      <c r="E1560" s="7">
        <f t="shared" si="297"/>
        <v>2</v>
      </c>
      <c r="F1560" s="7">
        <f t="shared" si="298"/>
        <v>3</v>
      </c>
      <c r="G1560" s="1">
        <f t="shared" si="305"/>
        <v>20</v>
      </c>
      <c r="H1560" s="2">
        <f t="shared" si="306"/>
        <v>8.8105726872246701E-2</v>
      </c>
      <c r="I1560" s="8"/>
      <c r="J1560" s="2">
        <f t="shared" si="299"/>
        <v>0.45814977973568283</v>
      </c>
      <c r="K1560" s="2">
        <f t="shared" si="300"/>
        <v>0.37004405286343611</v>
      </c>
      <c r="L1560" s="2">
        <f t="shared" si="301"/>
        <v>0.12334801762114538</v>
      </c>
      <c r="M1560" s="2">
        <f t="shared" si="302"/>
        <v>4.8458149779735685E-2</v>
      </c>
      <c r="N1560" s="68">
        <v>104</v>
      </c>
      <c r="O1560" s="68">
        <v>84</v>
      </c>
      <c r="P1560" s="68">
        <v>28</v>
      </c>
      <c r="Q1560" s="68">
        <v>9</v>
      </c>
      <c r="R1560" s="68">
        <v>2</v>
      </c>
      <c r="S1560" s="68">
        <v>0</v>
      </c>
      <c r="T1560" s="68">
        <v>0</v>
      </c>
      <c r="U1560" s="1"/>
      <c r="V1560" s="1"/>
      <c r="W1560" s="68">
        <v>0</v>
      </c>
      <c r="X1560" s="1"/>
      <c r="Y1560" s="68">
        <v>0</v>
      </c>
      <c r="Z1560" s="1"/>
      <c r="AA1560" s="68">
        <v>0</v>
      </c>
      <c r="AB1560" s="68">
        <v>0</v>
      </c>
      <c r="AG1560" t="str">
        <f t="shared" si="304"/>
        <v>Wheelock</v>
      </c>
      <c r="AH1560" t="s">
        <v>1846</v>
      </c>
      <c r="AI1560">
        <v>1</v>
      </c>
      <c r="AJ1560" s="7"/>
      <c r="AK1560" s="130">
        <v>50</v>
      </c>
      <c r="AL1560" s="131">
        <v>5</v>
      </c>
      <c r="AM1560" s="131">
        <v>85</v>
      </c>
      <c r="AN1560" s="133">
        <v>83500</v>
      </c>
      <c r="AO1560">
        <f t="shared" si="307"/>
        <v>50005</v>
      </c>
      <c r="AP1560" s="129" t="s">
        <v>1579</v>
      </c>
    </row>
    <row r="1561" spans="1:42" hidden="1" outlineLevel="1" x14ac:dyDescent="0.2">
      <c r="A1561" t="s">
        <v>324</v>
      </c>
      <c r="B1561" s="10" t="s">
        <v>1180</v>
      </c>
      <c r="C1561" s="1">
        <f t="shared" si="303"/>
        <v>183</v>
      </c>
      <c r="D1561" s="7">
        <f t="shared" ref="D1561:D1575" si="308">RANK(N1561,(N1561:AE1561))</f>
        <v>1</v>
      </c>
      <c r="E1561" s="7">
        <f t="shared" ref="E1561:E1575" si="309">RANK(O1561,(N1561:AE1561))</f>
        <v>2</v>
      </c>
      <c r="F1561" s="7">
        <f t="shared" ref="F1561:F1575" si="310">RANK(P1561,(N1561:AE1561))</f>
        <v>3</v>
      </c>
      <c r="G1561" s="1">
        <f t="shared" si="305"/>
        <v>61</v>
      </c>
      <c r="H1561" s="2">
        <f t="shared" si="306"/>
        <v>0.33333333333333331</v>
      </c>
      <c r="I1561" s="8"/>
      <c r="J1561" s="2">
        <f t="shared" si="299"/>
        <v>0.57377049180327866</v>
      </c>
      <c r="K1561" s="2">
        <f t="shared" si="300"/>
        <v>0.24043715846994534</v>
      </c>
      <c r="L1561" s="2">
        <f t="shared" si="301"/>
        <v>0.13114754098360656</v>
      </c>
      <c r="M1561" s="2">
        <f t="shared" si="302"/>
        <v>5.4644808743169432E-2</v>
      </c>
      <c r="N1561" s="68">
        <v>105</v>
      </c>
      <c r="O1561" s="68">
        <v>44</v>
      </c>
      <c r="P1561" s="68">
        <v>24</v>
      </c>
      <c r="Q1561" s="68">
        <v>6</v>
      </c>
      <c r="R1561" s="68">
        <v>0</v>
      </c>
      <c r="S1561" s="68">
        <v>0</v>
      </c>
      <c r="T1561" s="68">
        <v>0</v>
      </c>
      <c r="U1561" s="1"/>
      <c r="V1561" s="1"/>
      <c r="W1561" s="68">
        <v>3</v>
      </c>
      <c r="X1561" s="1"/>
      <c r="Y1561" s="68">
        <v>0</v>
      </c>
      <c r="Z1561" s="1"/>
      <c r="AA1561" s="68">
        <v>0</v>
      </c>
      <c r="AB1561" s="68">
        <v>1</v>
      </c>
      <c r="AG1561" t="str">
        <f t="shared" si="304"/>
        <v>Whiting</v>
      </c>
      <c r="AH1561" t="s">
        <v>1125</v>
      </c>
      <c r="AI1561">
        <v>1</v>
      </c>
      <c r="AJ1561" s="7"/>
      <c r="AK1561" s="130">
        <v>50</v>
      </c>
      <c r="AL1561" s="131">
        <v>1</v>
      </c>
      <c r="AM1561" s="131">
        <v>115</v>
      </c>
      <c r="AN1561" s="133">
        <v>83800</v>
      </c>
      <c r="AO1561">
        <f t="shared" si="307"/>
        <v>50001</v>
      </c>
      <c r="AP1561" s="129" t="s">
        <v>1579</v>
      </c>
    </row>
    <row r="1562" spans="1:42" hidden="1" outlineLevel="1" x14ac:dyDescent="0.2">
      <c r="A1562" t="s">
        <v>325</v>
      </c>
      <c r="B1562" s="10" t="s">
        <v>1180</v>
      </c>
      <c r="C1562" s="1">
        <f t="shared" si="303"/>
        <v>535</v>
      </c>
      <c r="D1562" s="7">
        <f t="shared" si="308"/>
        <v>1</v>
      </c>
      <c r="E1562" s="7">
        <f t="shared" si="309"/>
        <v>2</v>
      </c>
      <c r="F1562" s="7">
        <f t="shared" si="310"/>
        <v>3</v>
      </c>
      <c r="G1562" s="1">
        <f t="shared" si="305"/>
        <v>66</v>
      </c>
      <c r="H1562" s="2">
        <f t="shared" si="306"/>
        <v>0.12336448598130841</v>
      </c>
      <c r="I1562" s="8"/>
      <c r="J1562" s="2">
        <f t="shared" si="299"/>
        <v>0.44859813084112149</v>
      </c>
      <c r="K1562" s="2">
        <f t="shared" si="300"/>
        <v>0.3252336448598131</v>
      </c>
      <c r="L1562" s="2">
        <f t="shared" si="301"/>
        <v>0.19626168224299065</v>
      </c>
      <c r="M1562" s="2">
        <f t="shared" si="302"/>
        <v>2.9906542056074709E-2</v>
      </c>
      <c r="N1562" s="68">
        <v>240</v>
      </c>
      <c r="O1562" s="68">
        <v>174</v>
      </c>
      <c r="P1562" s="68">
        <v>105</v>
      </c>
      <c r="Q1562" s="68">
        <v>9</v>
      </c>
      <c r="R1562" s="68">
        <v>1</v>
      </c>
      <c r="S1562" s="68">
        <v>4</v>
      </c>
      <c r="T1562" s="68">
        <v>1</v>
      </c>
      <c r="U1562" s="1"/>
      <c r="V1562" s="1"/>
      <c r="W1562" s="68">
        <v>0</v>
      </c>
      <c r="X1562" s="1"/>
      <c r="Y1562" s="68">
        <v>0</v>
      </c>
      <c r="Z1562" s="1"/>
      <c r="AA1562" s="68">
        <v>1</v>
      </c>
      <c r="AB1562" s="68">
        <v>0</v>
      </c>
      <c r="AG1562" t="str">
        <f t="shared" si="304"/>
        <v>Whitingham</v>
      </c>
      <c r="AH1562" t="s">
        <v>50</v>
      </c>
      <c r="AI1562">
        <v>1</v>
      </c>
      <c r="AJ1562" s="7"/>
      <c r="AK1562" s="130">
        <v>50</v>
      </c>
      <c r="AL1562" s="131">
        <v>25</v>
      </c>
      <c r="AM1562" s="131">
        <v>100</v>
      </c>
      <c r="AN1562" s="133">
        <v>83950</v>
      </c>
      <c r="AO1562">
        <f t="shared" si="307"/>
        <v>50025</v>
      </c>
      <c r="AP1562" s="129" t="s">
        <v>1579</v>
      </c>
    </row>
    <row r="1563" spans="1:42" hidden="1" outlineLevel="1" x14ac:dyDescent="0.2">
      <c r="A1563" t="s">
        <v>270</v>
      </c>
      <c r="B1563" s="10" t="s">
        <v>1180</v>
      </c>
      <c r="C1563" s="1">
        <f t="shared" si="303"/>
        <v>1235</v>
      </c>
      <c r="D1563" s="7">
        <f t="shared" si="308"/>
        <v>1</v>
      </c>
      <c r="E1563" s="7">
        <f t="shared" si="309"/>
        <v>2</v>
      </c>
      <c r="F1563" s="7">
        <f t="shared" si="310"/>
        <v>3</v>
      </c>
      <c r="G1563" s="1">
        <f t="shared" si="305"/>
        <v>189</v>
      </c>
      <c r="H1563" s="2">
        <f t="shared" si="306"/>
        <v>0.15303643724696356</v>
      </c>
      <c r="I1563" s="8"/>
      <c r="J1563" s="2">
        <f t="shared" si="299"/>
        <v>0.47854251012145749</v>
      </c>
      <c r="K1563" s="2">
        <f t="shared" si="300"/>
        <v>0.3255060728744939</v>
      </c>
      <c r="L1563" s="2">
        <f t="shared" si="301"/>
        <v>0.17004048582995951</v>
      </c>
      <c r="M1563" s="2">
        <f t="shared" si="302"/>
        <v>2.5910931174089047E-2</v>
      </c>
      <c r="N1563" s="68">
        <v>591</v>
      </c>
      <c r="O1563" s="68">
        <v>402</v>
      </c>
      <c r="P1563" s="68">
        <v>210</v>
      </c>
      <c r="Q1563" s="68">
        <v>10</v>
      </c>
      <c r="R1563" s="68">
        <v>4</v>
      </c>
      <c r="S1563" s="68">
        <v>14</v>
      </c>
      <c r="T1563" s="68">
        <v>1</v>
      </c>
      <c r="U1563" s="1"/>
      <c r="V1563" s="1"/>
      <c r="W1563" s="68">
        <v>1</v>
      </c>
      <c r="X1563" s="1"/>
      <c r="Y1563" s="68">
        <v>0</v>
      </c>
      <c r="Z1563" s="1"/>
      <c r="AA1563" s="68">
        <v>0</v>
      </c>
      <c r="AB1563" s="68">
        <v>2</v>
      </c>
      <c r="AG1563" t="str">
        <f t="shared" si="304"/>
        <v>Williamstown</v>
      </c>
      <c r="AH1563" t="s">
        <v>1279</v>
      </c>
      <c r="AI1563">
        <v>1</v>
      </c>
      <c r="AJ1563" s="7"/>
      <c r="AK1563" s="130">
        <v>50</v>
      </c>
      <c r="AL1563" s="131">
        <v>17</v>
      </c>
      <c r="AM1563" s="131">
        <v>85</v>
      </c>
      <c r="AN1563" s="133">
        <v>84175</v>
      </c>
      <c r="AO1563">
        <f t="shared" si="307"/>
        <v>50017</v>
      </c>
      <c r="AP1563" s="129" t="s">
        <v>1579</v>
      </c>
    </row>
    <row r="1564" spans="1:42" hidden="1" outlineLevel="1" x14ac:dyDescent="0.2">
      <c r="A1564" t="s">
        <v>271</v>
      </c>
      <c r="B1564" s="10" t="s">
        <v>1180</v>
      </c>
      <c r="C1564" s="1">
        <f t="shared" si="303"/>
        <v>3404</v>
      </c>
      <c r="D1564" s="7">
        <f t="shared" si="308"/>
        <v>1</v>
      </c>
      <c r="E1564" s="7">
        <f t="shared" si="309"/>
        <v>2</v>
      </c>
      <c r="F1564" s="7">
        <f t="shared" si="310"/>
        <v>3</v>
      </c>
      <c r="G1564" s="1">
        <f t="shared" si="305"/>
        <v>590</v>
      </c>
      <c r="H1564" s="2">
        <f t="shared" si="306"/>
        <v>0.17332549941245592</v>
      </c>
      <c r="I1564" s="8"/>
      <c r="J1564" s="2">
        <f t="shared" si="299"/>
        <v>0.52526439482961218</v>
      </c>
      <c r="K1564" s="2">
        <f t="shared" si="300"/>
        <v>0.35193889541715628</v>
      </c>
      <c r="L1564" s="2">
        <f t="shared" si="301"/>
        <v>9.5769682726204466E-2</v>
      </c>
      <c r="M1564" s="2">
        <f t="shared" si="302"/>
        <v>2.702702702702707E-2</v>
      </c>
      <c r="N1564" s="68">
        <v>1788</v>
      </c>
      <c r="O1564" s="68">
        <v>1198</v>
      </c>
      <c r="P1564" s="68">
        <v>326</v>
      </c>
      <c r="Q1564" s="68">
        <v>40</v>
      </c>
      <c r="R1564" s="68">
        <v>22</v>
      </c>
      <c r="S1564" s="68">
        <v>4</v>
      </c>
      <c r="T1564" s="68">
        <v>8</v>
      </c>
      <c r="U1564" s="1"/>
      <c r="V1564" s="1"/>
      <c r="W1564" s="68">
        <v>11</v>
      </c>
      <c r="X1564" s="1"/>
      <c r="Y1564" s="68">
        <v>1</v>
      </c>
      <c r="Z1564" s="1"/>
      <c r="AA1564" s="68">
        <v>3</v>
      </c>
      <c r="AB1564" s="68">
        <v>3</v>
      </c>
      <c r="AG1564" t="str">
        <f t="shared" si="304"/>
        <v>Williston</v>
      </c>
      <c r="AH1564" t="s">
        <v>1259</v>
      </c>
      <c r="AI1564">
        <v>1</v>
      </c>
      <c r="AJ1564" s="7"/>
      <c r="AK1564" s="130">
        <v>50</v>
      </c>
      <c r="AL1564" s="131">
        <v>7</v>
      </c>
      <c r="AM1564" s="131">
        <v>85</v>
      </c>
      <c r="AN1564" s="133">
        <v>84475</v>
      </c>
      <c r="AO1564">
        <f t="shared" si="307"/>
        <v>50007</v>
      </c>
      <c r="AP1564" s="129" t="s">
        <v>1579</v>
      </c>
    </row>
    <row r="1565" spans="1:42" hidden="1" outlineLevel="1" x14ac:dyDescent="0.2">
      <c r="A1565" t="s">
        <v>272</v>
      </c>
      <c r="B1565" s="10" t="s">
        <v>1180</v>
      </c>
      <c r="C1565" s="1">
        <f t="shared" si="303"/>
        <v>919</v>
      </c>
      <c r="D1565" s="7">
        <f t="shared" si="308"/>
        <v>1</v>
      </c>
      <c r="E1565" s="7">
        <f t="shared" si="309"/>
        <v>2</v>
      </c>
      <c r="F1565" s="7">
        <f t="shared" si="310"/>
        <v>3</v>
      </c>
      <c r="G1565" s="1">
        <f t="shared" si="305"/>
        <v>115</v>
      </c>
      <c r="H1565" s="2">
        <f t="shared" si="306"/>
        <v>0.12513601741022851</v>
      </c>
      <c r="I1565" s="8"/>
      <c r="J1565" s="2">
        <f t="shared" si="299"/>
        <v>0.47551686615886835</v>
      </c>
      <c r="K1565" s="2">
        <f t="shared" si="300"/>
        <v>0.35038084874863984</v>
      </c>
      <c r="L1565" s="2">
        <f t="shared" si="301"/>
        <v>0.12078346028291621</v>
      </c>
      <c r="M1565" s="2">
        <f t="shared" si="302"/>
        <v>5.3318824809575602E-2</v>
      </c>
      <c r="N1565" s="68">
        <v>437</v>
      </c>
      <c r="O1565" s="68">
        <v>322</v>
      </c>
      <c r="P1565" s="68">
        <v>111</v>
      </c>
      <c r="Q1565" s="68">
        <v>29</v>
      </c>
      <c r="R1565" s="68">
        <v>8</v>
      </c>
      <c r="S1565" s="68">
        <v>2</v>
      </c>
      <c r="T1565" s="68">
        <v>1</v>
      </c>
      <c r="U1565" s="1"/>
      <c r="V1565" s="1"/>
      <c r="W1565" s="68">
        <v>3</v>
      </c>
      <c r="X1565" s="1"/>
      <c r="Y1565" s="68">
        <v>0</v>
      </c>
      <c r="Z1565" s="1"/>
      <c r="AA1565" s="68">
        <v>3</v>
      </c>
      <c r="AB1565" s="68">
        <v>3</v>
      </c>
      <c r="AG1565" t="str">
        <f t="shared" si="304"/>
        <v>Wilmington</v>
      </c>
      <c r="AH1565" t="s">
        <v>50</v>
      </c>
      <c r="AI1565">
        <v>1</v>
      </c>
      <c r="AJ1565" s="7"/>
      <c r="AK1565" s="130">
        <v>50</v>
      </c>
      <c r="AL1565" s="131">
        <v>25</v>
      </c>
      <c r="AM1565" s="131">
        <v>105</v>
      </c>
      <c r="AN1565" s="133">
        <v>84700</v>
      </c>
      <c r="AO1565">
        <f t="shared" si="307"/>
        <v>50025</v>
      </c>
      <c r="AP1565" s="129" t="s">
        <v>1579</v>
      </c>
    </row>
    <row r="1566" spans="1:42" hidden="1" outlineLevel="1" x14ac:dyDescent="0.2">
      <c r="A1566" t="s">
        <v>50</v>
      </c>
      <c r="B1566" s="10" t="s">
        <v>1180</v>
      </c>
      <c r="C1566" s="1">
        <f t="shared" si="303"/>
        <v>175</v>
      </c>
      <c r="D1566" s="7">
        <f t="shared" si="308"/>
        <v>1</v>
      </c>
      <c r="E1566" s="7">
        <f t="shared" si="309"/>
        <v>2</v>
      </c>
      <c r="F1566" s="7">
        <f t="shared" si="310"/>
        <v>3</v>
      </c>
      <c r="G1566" s="1">
        <f t="shared" si="305"/>
        <v>43</v>
      </c>
      <c r="H1566" s="2">
        <f t="shared" si="306"/>
        <v>0.24571428571428572</v>
      </c>
      <c r="I1566" s="8"/>
      <c r="J1566" s="2">
        <f t="shared" si="299"/>
        <v>0.52</v>
      </c>
      <c r="K1566" s="2">
        <f t="shared" si="300"/>
        <v>0.2742857142857143</v>
      </c>
      <c r="L1566" s="2">
        <f t="shared" si="301"/>
        <v>0.14285714285714285</v>
      </c>
      <c r="M1566" s="2">
        <f t="shared" si="302"/>
        <v>6.2857142857142834E-2</v>
      </c>
      <c r="N1566" s="68">
        <v>91</v>
      </c>
      <c r="O1566" s="68">
        <v>48</v>
      </c>
      <c r="P1566" s="68">
        <v>25</v>
      </c>
      <c r="Q1566" s="68">
        <v>11</v>
      </c>
      <c r="R1566" s="68">
        <v>0</v>
      </c>
      <c r="S1566" s="68">
        <v>0</v>
      </c>
      <c r="T1566" s="68">
        <v>0</v>
      </c>
      <c r="U1566" s="1"/>
      <c r="V1566" s="1"/>
      <c r="W1566" s="68">
        <v>0</v>
      </c>
      <c r="X1566" s="1"/>
      <c r="Y1566" s="68">
        <v>0</v>
      </c>
      <c r="Z1566" s="1"/>
      <c r="AA1566" s="68">
        <v>0</v>
      </c>
      <c r="AB1566" s="68">
        <v>0</v>
      </c>
      <c r="AG1566" t="str">
        <f t="shared" si="304"/>
        <v>Windham</v>
      </c>
      <c r="AH1566" t="s">
        <v>50</v>
      </c>
      <c r="AI1566">
        <v>1</v>
      </c>
      <c r="AJ1566" s="7"/>
      <c r="AK1566" s="130">
        <v>50</v>
      </c>
      <c r="AL1566" s="131">
        <v>25</v>
      </c>
      <c r="AM1566" s="131">
        <v>110</v>
      </c>
      <c r="AN1566" s="133">
        <v>84850</v>
      </c>
      <c r="AO1566">
        <f t="shared" si="307"/>
        <v>50025</v>
      </c>
      <c r="AP1566" s="129" t="s">
        <v>1579</v>
      </c>
    </row>
    <row r="1567" spans="1:42" hidden="1" outlineLevel="1" x14ac:dyDescent="0.2">
      <c r="A1567" t="s">
        <v>84</v>
      </c>
      <c r="B1567" s="10" t="s">
        <v>1180</v>
      </c>
      <c r="C1567" s="1">
        <f t="shared" si="303"/>
        <v>1624</v>
      </c>
      <c r="D1567" s="7">
        <f t="shared" si="308"/>
        <v>1</v>
      </c>
      <c r="E1567" s="7">
        <f t="shared" si="309"/>
        <v>2</v>
      </c>
      <c r="F1567" s="7">
        <f t="shared" si="310"/>
        <v>3</v>
      </c>
      <c r="G1567" s="1">
        <f t="shared" si="305"/>
        <v>583</v>
      </c>
      <c r="H1567" s="2">
        <f t="shared" si="306"/>
        <v>0.35899014778325122</v>
      </c>
      <c r="I1567" s="8"/>
      <c r="J1567" s="2">
        <f t="shared" si="299"/>
        <v>0.60221674876847286</v>
      </c>
      <c r="K1567" s="2">
        <f t="shared" si="300"/>
        <v>0.24322660098522167</v>
      </c>
      <c r="L1567" s="2">
        <f t="shared" si="301"/>
        <v>0.1354679802955665</v>
      </c>
      <c r="M1567" s="2">
        <f t="shared" si="302"/>
        <v>1.9088669950738962E-2</v>
      </c>
      <c r="N1567" s="68">
        <v>978</v>
      </c>
      <c r="O1567" s="68">
        <v>395</v>
      </c>
      <c r="P1567" s="68">
        <v>220</v>
      </c>
      <c r="Q1567" s="68">
        <v>12</v>
      </c>
      <c r="R1567" s="68">
        <v>2</v>
      </c>
      <c r="S1567" s="68">
        <v>3</v>
      </c>
      <c r="T1567" s="68">
        <v>2</v>
      </c>
      <c r="U1567" s="1"/>
      <c r="V1567" s="1"/>
      <c r="W1567" s="68">
        <v>6</v>
      </c>
      <c r="X1567" s="1"/>
      <c r="Y1567" s="68">
        <v>1</v>
      </c>
      <c r="Z1567" s="1"/>
      <c r="AA1567" s="68">
        <v>5</v>
      </c>
      <c r="AB1567" s="68">
        <v>0</v>
      </c>
      <c r="AG1567" t="str">
        <f t="shared" si="304"/>
        <v>Windsor</v>
      </c>
      <c r="AH1567" t="s">
        <v>84</v>
      </c>
      <c r="AI1567">
        <v>1</v>
      </c>
      <c r="AJ1567" s="7"/>
      <c r="AK1567" s="130">
        <v>50</v>
      </c>
      <c r="AL1567" s="131">
        <v>27</v>
      </c>
      <c r="AM1567" s="131">
        <v>115</v>
      </c>
      <c r="AN1567" s="133">
        <v>84925</v>
      </c>
      <c r="AO1567">
        <f t="shared" si="307"/>
        <v>50027</v>
      </c>
      <c r="AP1567" s="129" t="s">
        <v>1579</v>
      </c>
    </row>
    <row r="1568" spans="1:42" hidden="1" outlineLevel="1" x14ac:dyDescent="0.2">
      <c r="A1568" t="s">
        <v>273</v>
      </c>
      <c r="B1568" s="10" t="s">
        <v>1180</v>
      </c>
      <c r="C1568" s="1">
        <f t="shared" si="303"/>
        <v>333</v>
      </c>
      <c r="D1568" s="7">
        <f t="shared" si="308"/>
        <v>1</v>
      </c>
      <c r="E1568" s="7">
        <f t="shared" si="309"/>
        <v>2</v>
      </c>
      <c r="F1568" s="7">
        <f t="shared" si="310"/>
        <v>3</v>
      </c>
      <c r="G1568" s="1">
        <f t="shared" si="305"/>
        <v>45</v>
      </c>
      <c r="H1568" s="2">
        <f t="shared" si="306"/>
        <v>0.13513513513513514</v>
      </c>
      <c r="I1568" s="8"/>
      <c r="J1568" s="2">
        <f t="shared" si="299"/>
        <v>0.50450450450450446</v>
      </c>
      <c r="K1568" s="2">
        <f t="shared" si="300"/>
        <v>0.36936936936936937</v>
      </c>
      <c r="L1568" s="2">
        <f t="shared" si="301"/>
        <v>9.3093093093093091E-2</v>
      </c>
      <c r="M1568" s="2">
        <f t="shared" si="302"/>
        <v>3.303303303303308E-2</v>
      </c>
      <c r="N1568" s="68">
        <v>168</v>
      </c>
      <c r="O1568" s="68">
        <v>123</v>
      </c>
      <c r="P1568" s="68">
        <v>31</v>
      </c>
      <c r="Q1568" s="68">
        <v>7</v>
      </c>
      <c r="R1568" s="68">
        <v>2</v>
      </c>
      <c r="S1568" s="68">
        <v>0</v>
      </c>
      <c r="T1568" s="68">
        <v>0</v>
      </c>
      <c r="U1568" s="1"/>
      <c r="V1568" s="1"/>
      <c r="W1568" s="68">
        <v>1</v>
      </c>
      <c r="X1568" s="1"/>
      <c r="Y1568" s="68">
        <v>0</v>
      </c>
      <c r="Z1568" s="1"/>
      <c r="AA1568" s="68">
        <v>1</v>
      </c>
      <c r="AB1568" s="68">
        <v>0</v>
      </c>
      <c r="AG1568" t="str">
        <f t="shared" si="304"/>
        <v>Winhall</v>
      </c>
      <c r="AH1568" t="s">
        <v>1126</v>
      </c>
      <c r="AI1568">
        <v>1</v>
      </c>
      <c r="AJ1568" s="7"/>
      <c r="AK1568" s="130">
        <v>50</v>
      </c>
      <c r="AL1568" s="131">
        <v>3</v>
      </c>
      <c r="AM1568" s="131">
        <v>75</v>
      </c>
      <c r="AN1568" s="133">
        <v>85075</v>
      </c>
      <c r="AO1568">
        <f t="shared" si="307"/>
        <v>50003</v>
      </c>
      <c r="AP1568" s="129" t="s">
        <v>1579</v>
      </c>
    </row>
    <row r="1569" spans="1:44" hidden="1" outlineLevel="1" x14ac:dyDescent="0.2">
      <c r="A1569" t="s">
        <v>3425</v>
      </c>
      <c r="B1569" s="10" t="s">
        <v>1180</v>
      </c>
      <c r="C1569" s="1">
        <f t="shared" si="303"/>
        <v>2415</v>
      </c>
      <c r="D1569" s="7">
        <f t="shared" si="308"/>
        <v>1</v>
      </c>
      <c r="E1569" s="7">
        <f t="shared" si="309"/>
        <v>2</v>
      </c>
      <c r="F1569" s="7">
        <f t="shared" si="310"/>
        <v>3</v>
      </c>
      <c r="G1569" s="1">
        <f t="shared" si="305"/>
        <v>912</v>
      </c>
      <c r="H1569" s="2">
        <f t="shared" si="306"/>
        <v>0.37763975155279506</v>
      </c>
      <c r="I1569" s="8"/>
      <c r="J1569" s="2">
        <f t="shared" si="299"/>
        <v>0.61283643892339545</v>
      </c>
      <c r="K1569" s="2">
        <f t="shared" si="300"/>
        <v>0.23519668737060043</v>
      </c>
      <c r="L1569" s="2">
        <f t="shared" si="301"/>
        <v>0.12422360248447205</v>
      </c>
      <c r="M1569" s="2">
        <f t="shared" si="302"/>
        <v>2.774327122153207E-2</v>
      </c>
      <c r="N1569" s="68">
        <v>1480</v>
      </c>
      <c r="O1569" s="68">
        <v>568</v>
      </c>
      <c r="P1569" s="68">
        <v>300</v>
      </c>
      <c r="Q1569" s="68">
        <v>28</v>
      </c>
      <c r="R1569" s="68">
        <v>8</v>
      </c>
      <c r="S1569" s="68">
        <v>8</v>
      </c>
      <c r="T1569" s="68">
        <v>8</v>
      </c>
      <c r="U1569" s="1"/>
      <c r="V1569" s="1"/>
      <c r="W1569" s="68">
        <v>5</v>
      </c>
      <c r="X1569" s="1"/>
      <c r="Y1569" s="68">
        <v>3</v>
      </c>
      <c r="Z1569" s="1"/>
      <c r="AA1569" s="68">
        <v>5</v>
      </c>
      <c r="AB1569" s="68">
        <v>2</v>
      </c>
      <c r="AG1569" t="str">
        <f t="shared" si="304"/>
        <v>Winooski</v>
      </c>
      <c r="AH1569" t="s">
        <v>1259</v>
      </c>
      <c r="AI1569">
        <v>1</v>
      </c>
      <c r="AJ1569" s="7"/>
      <c r="AK1569" s="130">
        <v>50</v>
      </c>
      <c r="AL1569" s="131">
        <v>7</v>
      </c>
      <c r="AM1569" s="131">
        <v>90</v>
      </c>
      <c r="AN1569" s="133">
        <v>85150</v>
      </c>
      <c r="AO1569">
        <f t="shared" si="307"/>
        <v>50007</v>
      </c>
      <c r="AP1569" s="129" t="s">
        <v>2331</v>
      </c>
    </row>
    <row r="1570" spans="1:44" hidden="1" outlineLevel="1" x14ac:dyDescent="0.2">
      <c r="A1570" t="s">
        <v>13</v>
      </c>
      <c r="B1570" s="10" t="s">
        <v>1180</v>
      </c>
      <c r="C1570" s="1">
        <f t="shared" si="303"/>
        <v>524</v>
      </c>
      <c r="D1570" s="7">
        <f t="shared" si="308"/>
        <v>1</v>
      </c>
      <c r="E1570" s="7">
        <f t="shared" si="309"/>
        <v>2</v>
      </c>
      <c r="F1570" s="7">
        <f t="shared" si="310"/>
        <v>3</v>
      </c>
      <c r="G1570" s="1">
        <f t="shared" si="305"/>
        <v>117</v>
      </c>
      <c r="H1570" s="2">
        <f t="shared" si="306"/>
        <v>0.22328244274809161</v>
      </c>
      <c r="I1570" s="8"/>
      <c r="J1570" s="2">
        <f t="shared" si="299"/>
        <v>0.48854961832061067</v>
      </c>
      <c r="K1570" s="2">
        <f t="shared" si="300"/>
        <v>0.26526717557251911</v>
      </c>
      <c r="L1570" s="2">
        <f t="shared" si="301"/>
        <v>0.22328244274809161</v>
      </c>
      <c r="M1570" s="2">
        <f t="shared" si="302"/>
        <v>2.2900763358778664E-2</v>
      </c>
      <c r="N1570" s="68">
        <v>256</v>
      </c>
      <c r="O1570" s="68">
        <v>139</v>
      </c>
      <c r="P1570" s="68">
        <v>117</v>
      </c>
      <c r="Q1570" s="68">
        <v>5</v>
      </c>
      <c r="R1570" s="68">
        <v>0</v>
      </c>
      <c r="S1570" s="68">
        <v>0</v>
      </c>
      <c r="T1570" s="68">
        <v>2</v>
      </c>
      <c r="U1570" s="1"/>
      <c r="V1570" s="1"/>
      <c r="W1570" s="68">
        <v>1</v>
      </c>
      <c r="X1570" s="1"/>
      <c r="Y1570" s="68">
        <v>1</v>
      </c>
      <c r="Z1570" s="1"/>
      <c r="AA1570" s="68">
        <v>1</v>
      </c>
      <c r="AB1570" s="68">
        <v>2</v>
      </c>
      <c r="AG1570" t="str">
        <f t="shared" si="304"/>
        <v>Wolcott</v>
      </c>
      <c r="AH1570" t="s">
        <v>1244</v>
      </c>
      <c r="AI1570">
        <v>1</v>
      </c>
      <c r="AJ1570" s="7"/>
      <c r="AK1570" s="130">
        <v>50</v>
      </c>
      <c r="AL1570" s="131">
        <v>15</v>
      </c>
      <c r="AM1570" s="131">
        <v>50</v>
      </c>
      <c r="AN1570" s="133">
        <v>85375</v>
      </c>
      <c r="AO1570">
        <f t="shared" si="307"/>
        <v>50015</v>
      </c>
      <c r="AP1570" s="129" t="s">
        <v>1579</v>
      </c>
    </row>
    <row r="1571" spans="1:44" hidden="1" outlineLevel="1" x14ac:dyDescent="0.2">
      <c r="A1571" t="s">
        <v>985</v>
      </c>
      <c r="B1571" s="10" t="s">
        <v>1180</v>
      </c>
      <c r="C1571" s="1">
        <f t="shared" si="303"/>
        <v>362</v>
      </c>
      <c r="D1571" s="7">
        <f t="shared" si="308"/>
        <v>1</v>
      </c>
      <c r="E1571" s="7">
        <f t="shared" si="309"/>
        <v>2</v>
      </c>
      <c r="F1571" s="7">
        <f t="shared" si="310"/>
        <v>3</v>
      </c>
      <c r="G1571" s="1">
        <f t="shared" si="305"/>
        <v>108</v>
      </c>
      <c r="H1571" s="2">
        <f t="shared" si="306"/>
        <v>0.2983425414364641</v>
      </c>
      <c r="I1571" s="8"/>
      <c r="J1571" s="2">
        <f>IF(C1571=0,"-",N1571/C1571)</f>
        <v>0.54419889502762431</v>
      </c>
      <c r="K1571" s="2">
        <f>IF(C1571=0,"-",O1571/C1571)</f>
        <v>0.24585635359116023</v>
      </c>
      <c r="L1571" s="2">
        <f>IF(C1571=0,"-",P1571/C1571)</f>
        <v>0.143646408839779</v>
      </c>
      <c r="M1571" s="2">
        <f>IF(C1571=0,"-",(1-J1571-K1571-L1571))</f>
        <v>6.6298342541436461E-2</v>
      </c>
      <c r="N1571" s="68">
        <v>197</v>
      </c>
      <c r="O1571" s="68">
        <v>89</v>
      </c>
      <c r="P1571" s="68">
        <v>52</v>
      </c>
      <c r="Q1571" s="68">
        <v>20</v>
      </c>
      <c r="R1571" s="68">
        <v>2</v>
      </c>
      <c r="S1571" s="68">
        <v>0</v>
      </c>
      <c r="T1571" s="68">
        <v>1</v>
      </c>
      <c r="U1571" s="1"/>
      <c r="V1571" s="1"/>
      <c r="W1571" s="68">
        <v>0</v>
      </c>
      <c r="X1571" s="1"/>
      <c r="Y1571" s="68">
        <v>0</v>
      </c>
      <c r="Z1571" s="1"/>
      <c r="AA1571" s="68">
        <v>1</v>
      </c>
      <c r="AB1571" s="68">
        <v>0</v>
      </c>
      <c r="AG1571" t="str">
        <f t="shared" si="304"/>
        <v>Woodbury</v>
      </c>
      <c r="AH1571" t="s">
        <v>3298</v>
      </c>
      <c r="AI1571">
        <v>1</v>
      </c>
      <c r="AJ1571" s="7"/>
      <c r="AK1571" s="130">
        <v>50</v>
      </c>
      <c r="AL1571" s="131">
        <v>23</v>
      </c>
      <c r="AM1571" s="131">
        <v>95</v>
      </c>
      <c r="AN1571" s="133">
        <v>85525</v>
      </c>
      <c r="AO1571">
        <f t="shared" si="307"/>
        <v>50023</v>
      </c>
      <c r="AP1571" s="129" t="s">
        <v>1579</v>
      </c>
    </row>
    <row r="1572" spans="1:44" hidden="1" outlineLevel="1" x14ac:dyDescent="0.2">
      <c r="A1572" t="s">
        <v>1289</v>
      </c>
      <c r="B1572" s="10" t="s">
        <v>1180</v>
      </c>
      <c r="C1572" s="1">
        <f t="shared" si="303"/>
        <v>190</v>
      </c>
      <c r="D1572" s="7">
        <f t="shared" si="308"/>
        <v>1</v>
      </c>
      <c r="E1572" s="7">
        <f t="shared" si="309"/>
        <v>2</v>
      </c>
      <c r="F1572" s="7">
        <f t="shared" si="310"/>
        <v>3</v>
      </c>
      <c r="G1572" s="1">
        <f t="shared" si="305"/>
        <v>61</v>
      </c>
      <c r="H1572" s="2">
        <f t="shared" si="306"/>
        <v>0.32105263157894737</v>
      </c>
      <c r="I1572" s="8"/>
      <c r="J1572" s="2">
        <f>IF(C1572=0,"-",N1572/C1572)</f>
        <v>0.56842105263157894</v>
      </c>
      <c r="K1572" s="2">
        <f>IF(C1572=0,"-",O1572/C1572)</f>
        <v>0.24736842105263157</v>
      </c>
      <c r="L1572" s="2">
        <f>IF(C1572=0,"-",P1572/C1572)</f>
        <v>0.16315789473684211</v>
      </c>
      <c r="M1572" s="2">
        <f>IF(C1572=0,"-",(1-J1572-K1572-L1572))</f>
        <v>2.1052631578947378E-2</v>
      </c>
      <c r="N1572" s="68">
        <v>108</v>
      </c>
      <c r="O1572" s="68">
        <v>47</v>
      </c>
      <c r="P1572" s="68">
        <v>31</v>
      </c>
      <c r="Q1572" s="68">
        <v>3</v>
      </c>
      <c r="R1572" s="68">
        <v>0</v>
      </c>
      <c r="S1572" s="68">
        <v>1</v>
      </c>
      <c r="T1572" s="68">
        <v>0</v>
      </c>
      <c r="U1572" s="1"/>
      <c r="V1572" s="1"/>
      <c r="W1572" s="68">
        <v>0</v>
      </c>
      <c r="X1572" s="1"/>
      <c r="Y1572" s="68">
        <v>0</v>
      </c>
      <c r="Z1572" s="1"/>
      <c r="AA1572" s="68">
        <v>0</v>
      </c>
      <c r="AB1572" s="68">
        <v>0</v>
      </c>
      <c r="AG1572" t="str">
        <f t="shared" si="304"/>
        <v>Woodford</v>
      </c>
      <c r="AH1572" t="s">
        <v>1126</v>
      </c>
      <c r="AI1572">
        <v>1</v>
      </c>
      <c r="AJ1572" s="7"/>
      <c r="AK1572" s="130">
        <v>50</v>
      </c>
      <c r="AL1572" s="131">
        <v>3</v>
      </c>
      <c r="AM1572" s="131">
        <v>80</v>
      </c>
      <c r="AN1572" s="133">
        <v>85675</v>
      </c>
      <c r="AO1572">
        <f t="shared" si="307"/>
        <v>50003</v>
      </c>
      <c r="AP1572" s="129" t="s">
        <v>1579</v>
      </c>
    </row>
    <row r="1573" spans="1:44" hidden="1" outlineLevel="1" x14ac:dyDescent="0.2">
      <c r="A1573" t="s">
        <v>556</v>
      </c>
      <c r="B1573" s="10" t="s">
        <v>1180</v>
      </c>
      <c r="C1573" s="1">
        <f t="shared" si="303"/>
        <v>1814</v>
      </c>
      <c r="D1573" s="7">
        <f t="shared" si="308"/>
        <v>1</v>
      </c>
      <c r="E1573" s="7">
        <f t="shared" si="309"/>
        <v>2</v>
      </c>
      <c r="F1573" s="7">
        <f t="shared" si="310"/>
        <v>3</v>
      </c>
      <c r="G1573" s="1">
        <f t="shared" si="305"/>
        <v>294</v>
      </c>
      <c r="H1573" s="2">
        <f t="shared" si="306"/>
        <v>0.16207276736493936</v>
      </c>
      <c r="I1573" s="8"/>
      <c r="J1573" s="2">
        <f>IF(C1573=0,"-",N1573/C1573)</f>
        <v>0.5314222712238148</v>
      </c>
      <c r="K1573" s="2">
        <f>IF(C1573=0,"-",O1573/C1573)</f>
        <v>0.36934950385887544</v>
      </c>
      <c r="L1573" s="2">
        <f>IF(C1573=0,"-",P1573/C1573)</f>
        <v>7.0011025358324139E-2</v>
      </c>
      <c r="M1573" s="2">
        <f>IF(C1573=0,"-",(1-J1573-K1573-L1573))</f>
        <v>2.9217199558985621E-2</v>
      </c>
      <c r="N1573" s="68">
        <v>964</v>
      </c>
      <c r="O1573" s="68">
        <v>670</v>
      </c>
      <c r="P1573" s="68">
        <v>127</v>
      </c>
      <c r="Q1573" s="68">
        <v>29</v>
      </c>
      <c r="R1573" s="68">
        <v>9</v>
      </c>
      <c r="S1573" s="68">
        <v>0</v>
      </c>
      <c r="T1573" s="68">
        <v>3</v>
      </c>
      <c r="U1573" s="1"/>
      <c r="V1573" s="1"/>
      <c r="W1573" s="68">
        <v>9</v>
      </c>
      <c r="X1573" s="1"/>
      <c r="Y1573" s="68">
        <v>0</v>
      </c>
      <c r="Z1573" s="1"/>
      <c r="AA1573" s="68">
        <v>1</v>
      </c>
      <c r="AB1573" s="68">
        <v>2</v>
      </c>
      <c r="AG1573" t="str">
        <f t="shared" si="304"/>
        <v>Woodstock</v>
      </c>
      <c r="AH1573" t="s">
        <v>84</v>
      </c>
      <c r="AI1573">
        <v>1</v>
      </c>
      <c r="AJ1573" s="7"/>
      <c r="AK1573" s="130">
        <v>50</v>
      </c>
      <c r="AL1573" s="131">
        <v>27</v>
      </c>
      <c r="AM1573" s="131">
        <v>120</v>
      </c>
      <c r="AN1573" s="133">
        <v>85975</v>
      </c>
      <c r="AO1573">
        <f t="shared" si="307"/>
        <v>50027</v>
      </c>
      <c r="AP1573" s="129" t="s">
        <v>1579</v>
      </c>
    </row>
    <row r="1574" spans="1:44" hidden="1" outlineLevel="1" x14ac:dyDescent="0.2">
      <c r="A1574" t="s">
        <v>1371</v>
      </c>
      <c r="B1574" s="10" t="s">
        <v>1180</v>
      </c>
      <c r="C1574" s="1">
        <f t="shared" si="303"/>
        <v>450</v>
      </c>
      <c r="D1574" s="7">
        <f t="shared" si="308"/>
        <v>1</v>
      </c>
      <c r="E1574" s="7">
        <f t="shared" si="309"/>
        <v>2</v>
      </c>
      <c r="F1574" s="7">
        <f t="shared" si="310"/>
        <v>3</v>
      </c>
      <c r="G1574" s="1">
        <f t="shared" si="305"/>
        <v>166</v>
      </c>
      <c r="H1574" s="2">
        <f t="shared" si="306"/>
        <v>0.36888888888888888</v>
      </c>
      <c r="I1574" s="8"/>
      <c r="J1574" s="2">
        <f>IF(C1574=0,"-",N1574/C1574)</f>
        <v>0.59333333333333338</v>
      </c>
      <c r="K1574" s="2">
        <f>IF(C1574=0,"-",O1574/C1574)</f>
        <v>0.22444444444444445</v>
      </c>
      <c r="L1574" s="2">
        <f>IF(C1574=0,"-",P1574/C1574)</f>
        <v>0.13111111111111112</v>
      </c>
      <c r="M1574" s="2">
        <f>IF(C1574=0,"-",(1-J1574-K1574-L1574))</f>
        <v>5.1111111111111052E-2</v>
      </c>
      <c r="N1574" s="68">
        <v>267</v>
      </c>
      <c r="O1574" s="68">
        <v>101</v>
      </c>
      <c r="P1574" s="68">
        <v>59</v>
      </c>
      <c r="Q1574" s="68">
        <v>15</v>
      </c>
      <c r="R1574" s="68">
        <v>0</v>
      </c>
      <c r="S1574" s="68">
        <v>0</v>
      </c>
      <c r="T1574" s="68">
        <v>3</v>
      </c>
      <c r="U1574" s="1"/>
      <c r="V1574" s="1"/>
      <c r="W1574" s="68">
        <v>4</v>
      </c>
      <c r="X1574" s="1"/>
      <c r="Y1574" s="68">
        <v>1</v>
      </c>
      <c r="Z1574" s="1"/>
      <c r="AA1574" s="68">
        <v>0</v>
      </c>
      <c r="AB1574" s="68">
        <v>0</v>
      </c>
      <c r="AG1574" t="str">
        <f t="shared" si="304"/>
        <v>Worcester</v>
      </c>
      <c r="AH1574" t="s">
        <v>3298</v>
      </c>
      <c r="AI1574">
        <v>1</v>
      </c>
      <c r="AJ1574" s="7"/>
      <c r="AK1574" s="130">
        <v>50</v>
      </c>
      <c r="AL1574" s="131">
        <v>23</v>
      </c>
      <c r="AM1574" s="131">
        <v>100</v>
      </c>
      <c r="AN1574" s="133">
        <v>86125</v>
      </c>
      <c r="AO1574">
        <f t="shared" si="307"/>
        <v>50023</v>
      </c>
      <c r="AP1574" s="129" t="s">
        <v>1579</v>
      </c>
    </row>
    <row r="1575" spans="1:44" collapsed="1" x14ac:dyDescent="0.2">
      <c r="A1575" t="s">
        <v>2748</v>
      </c>
      <c r="B1575" s="10" t="s">
        <v>3301</v>
      </c>
      <c r="C1575" s="1">
        <f>SUM(N1575:AE1575)</f>
        <v>258449</v>
      </c>
      <c r="D1575" s="7">
        <f t="shared" si="308"/>
        <v>1</v>
      </c>
      <c r="E1575" s="7">
        <f t="shared" si="309"/>
        <v>2</v>
      </c>
      <c r="F1575" s="7">
        <f t="shared" si="310"/>
        <v>3</v>
      </c>
      <c r="G1575" s="1">
        <f t="shared" si="305"/>
        <v>57542</v>
      </c>
      <c r="H1575" s="2">
        <f t="shared" si="306"/>
        <v>0.22264353895739586</v>
      </c>
      <c r="I1575" s="8"/>
      <c r="J1575" s="2">
        <f>IF(C1575=0,"-",N1575/C1575)</f>
        <v>0.5335443356329489</v>
      </c>
      <c r="K1575" s="2">
        <f>IF(C1575=0,"-",O1575/C1575)</f>
        <v>0.31090079667555304</v>
      </c>
      <c r="L1575" s="2">
        <f>IF(C1575=0,"-",P1575/C1575)</f>
        <v>0.120039156661469</v>
      </c>
      <c r="M1575" s="2">
        <f>IF(C1575=0,"-",(1-J1575-K1575-L1575))</f>
        <v>3.5515711030029068E-2</v>
      </c>
      <c r="N1575" s="1">
        <f>SUM(N1329:N1574)</f>
        <v>137894</v>
      </c>
      <c r="O1575" s="1">
        <f t="shared" ref="O1575:T1575" si="311">SUM(O1329:O1574)</f>
        <v>80352</v>
      </c>
      <c r="P1575" s="1">
        <f t="shared" si="311"/>
        <v>31024</v>
      </c>
      <c r="Q1575" s="1">
        <f t="shared" si="311"/>
        <v>5585</v>
      </c>
      <c r="R1575" s="1">
        <f t="shared" si="311"/>
        <v>1183</v>
      </c>
      <c r="S1575" s="68">
        <f t="shared" si="311"/>
        <v>382</v>
      </c>
      <c r="T1575" s="1">
        <f t="shared" si="311"/>
        <v>498</v>
      </c>
      <c r="U1575" s="1"/>
      <c r="V1575" s="1"/>
      <c r="W1575" s="1">
        <f>SUM(W1329:W1574)</f>
        <v>560</v>
      </c>
      <c r="X1575" s="1"/>
      <c r="Y1575" s="1">
        <f>SUM(Y1329:Y1574)</f>
        <v>199</v>
      </c>
      <c r="Z1575" s="1"/>
      <c r="AA1575" s="1">
        <f>SUM(AA1329:AA1574)</f>
        <v>480</v>
      </c>
      <c r="AB1575" s="1">
        <f>SUM(AB1329:AB1574)</f>
        <v>292</v>
      </c>
      <c r="AG1575" t="str">
        <f t="shared" si="304"/>
        <v>Vermont</v>
      </c>
      <c r="AK1575" s="130">
        <v>50</v>
      </c>
      <c r="AL1575" s="131"/>
      <c r="AM1575" s="131"/>
      <c r="AN1575" s="133"/>
      <c r="AO1575" s="130">
        <v>50</v>
      </c>
      <c r="AP1575" s="129" t="s">
        <v>433</v>
      </c>
    </row>
    <row r="1576" spans="1:44" x14ac:dyDescent="0.2">
      <c r="B1576" s="10"/>
      <c r="C1576" s="1"/>
      <c r="D1576" s="7"/>
      <c r="E1576" s="7"/>
      <c r="F1576" s="7"/>
      <c r="G1576" s="1"/>
      <c r="J1576" s="2"/>
      <c r="K1576" s="2"/>
      <c r="L1576" s="2"/>
      <c r="M1576" s="2"/>
    </row>
    <row r="1577" spans="1:44" x14ac:dyDescent="0.2">
      <c r="B1577" s="10"/>
      <c r="C1577" s="1"/>
      <c r="D1577" s="7"/>
      <c r="E1577" s="7"/>
      <c r="F1577" s="7"/>
      <c r="G1577" s="1"/>
      <c r="J1577" s="2"/>
      <c r="K1577" s="2"/>
      <c r="L1577" s="2"/>
      <c r="M1577" s="2"/>
    </row>
    <row r="1578" spans="1:44" x14ac:dyDescent="0.2">
      <c r="B1578" s="10"/>
      <c r="C1578" s="1"/>
      <c r="D1578" s="7"/>
      <c r="E1578" s="7"/>
      <c r="F1578" s="7"/>
      <c r="G1578" s="1"/>
      <c r="J1578" s="2"/>
      <c r="K1578" s="2"/>
      <c r="L1578" s="2"/>
      <c r="M1578" s="2"/>
    </row>
    <row r="1579" spans="1:44" x14ac:dyDescent="0.2">
      <c r="B1579" s="10"/>
      <c r="C1579" s="1"/>
      <c r="D1579" s="7"/>
      <c r="E1579" s="7"/>
      <c r="F1579" s="7"/>
      <c r="G1579" s="1"/>
      <c r="J1579" s="2"/>
      <c r="K1579" s="2"/>
      <c r="L1579" s="2"/>
      <c r="M1579" s="2"/>
    </row>
    <row r="1580" spans="1:44" x14ac:dyDescent="0.2">
      <c r="B1580" s="10"/>
      <c r="C1580" s="1"/>
      <c r="D1580" s="7"/>
      <c r="E1580" s="7"/>
      <c r="F1580" s="7"/>
      <c r="G1580" s="1"/>
      <c r="J1580" s="2"/>
      <c r="K1580" s="2"/>
      <c r="L1580" s="2"/>
      <c r="M1580" s="2"/>
    </row>
    <row r="1581" spans="1:44" x14ac:dyDescent="0.2">
      <c r="B1581" s="10"/>
      <c r="C1581" s="10"/>
    </row>
    <row r="1582" spans="1:44" x14ac:dyDescent="0.2">
      <c r="A1582" s="67" t="s">
        <v>2892</v>
      </c>
      <c r="S1582"/>
      <c r="AL1582" s="130"/>
      <c r="AM1582" s="131"/>
      <c r="AN1582" s="131"/>
      <c r="AO1582" s="133"/>
      <c r="AR1582" s="138"/>
    </row>
    <row r="1583" spans="1:44" hidden="1" outlineLevel="1" x14ac:dyDescent="0.2">
      <c r="A1583" s="67" t="s">
        <v>2077</v>
      </c>
      <c r="S1583"/>
      <c r="AL1583" s="130"/>
      <c r="AM1583" s="131"/>
      <c r="AN1583" s="131"/>
      <c r="AO1583" s="133"/>
      <c r="AR1583" s="138"/>
    </row>
    <row r="1584" spans="1:44" hidden="1" outlineLevel="1" x14ac:dyDescent="0.2">
      <c r="A1584" t="s">
        <v>2059</v>
      </c>
      <c r="B1584" s="129"/>
      <c r="C1584" s="1"/>
      <c r="D1584" s="7"/>
      <c r="E1584" s="7"/>
      <c r="F1584" s="7"/>
      <c r="G1584" s="1"/>
      <c r="I1584" s="8"/>
      <c r="J1584" s="2"/>
      <c r="K1584" s="2"/>
      <c r="L1584" s="2"/>
      <c r="M1584" s="2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G1584" t="str">
        <f t="shared" ref="AG1584:AG1601" si="312">A1584</f>
        <v>Atk. &amp; Gilm. Ac. Gt.</v>
      </c>
      <c r="AH1584" t="s">
        <v>2167</v>
      </c>
      <c r="AI1584">
        <v>2</v>
      </c>
      <c r="AJ1584" s="7"/>
      <c r="AK1584" s="130">
        <v>33</v>
      </c>
      <c r="AL1584" s="131">
        <v>7</v>
      </c>
      <c r="AM1584" s="131">
        <v>5</v>
      </c>
      <c r="AN1584" s="133">
        <v>2420</v>
      </c>
      <c r="AP1584" t="s">
        <v>1019</v>
      </c>
      <c r="AQ1584" s="138"/>
    </row>
    <row r="1585" spans="1:43" hidden="1" outlineLevel="1" x14ac:dyDescent="0.2">
      <c r="A1585" t="s">
        <v>2061</v>
      </c>
      <c r="B1585" s="129"/>
      <c r="C1585" s="1"/>
      <c r="D1585" s="7"/>
      <c r="E1585" s="7"/>
      <c r="F1585" s="7"/>
      <c r="G1585" s="1"/>
      <c r="I1585" s="8"/>
      <c r="J1585" s="2"/>
      <c r="K1585" s="2"/>
      <c r="L1585" s="2"/>
      <c r="M1585" s="2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G1585" t="str">
        <f t="shared" si="312"/>
        <v>Bean's Grant</v>
      </c>
      <c r="AH1585" t="s">
        <v>2167</v>
      </c>
      <c r="AI1585">
        <v>2</v>
      </c>
      <c r="AJ1585" s="7"/>
      <c r="AK1585" s="130">
        <v>33</v>
      </c>
      <c r="AL1585" s="131">
        <v>7</v>
      </c>
      <c r="AM1585" s="131">
        <v>10</v>
      </c>
      <c r="AN1585" s="133">
        <v>4100</v>
      </c>
      <c r="AP1585" t="s">
        <v>1019</v>
      </c>
      <c r="AQ1585" s="138"/>
    </row>
    <row r="1586" spans="1:43" hidden="1" outlineLevel="1" x14ac:dyDescent="0.2">
      <c r="A1586" t="s">
        <v>989</v>
      </c>
      <c r="B1586" s="129"/>
      <c r="C1586" s="1"/>
      <c r="D1586" s="7"/>
      <c r="E1586" s="7"/>
      <c r="F1586" s="7"/>
      <c r="G1586" s="1"/>
      <c r="I1586" s="8"/>
      <c r="J1586" s="2"/>
      <c r="K1586" s="2"/>
      <c r="L1586" s="2"/>
      <c r="M1586" s="2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G1586" t="str">
        <f t="shared" si="312"/>
        <v>Bean's Purchase</v>
      </c>
      <c r="AH1586" t="s">
        <v>2167</v>
      </c>
      <c r="AI1586">
        <v>2</v>
      </c>
      <c r="AJ1586" s="7"/>
      <c r="AK1586" s="130">
        <v>33</v>
      </c>
      <c r="AL1586" s="131">
        <v>7</v>
      </c>
      <c r="AM1586" s="131">
        <v>15</v>
      </c>
      <c r="AN1586" s="133">
        <v>4260</v>
      </c>
      <c r="AP1586" t="s">
        <v>3435</v>
      </c>
      <c r="AQ1586" s="138"/>
    </row>
    <row r="1587" spans="1:43" hidden="1" outlineLevel="1" x14ac:dyDescent="0.2">
      <c r="A1587" t="s">
        <v>138</v>
      </c>
      <c r="B1587" s="129"/>
      <c r="C1587" s="1"/>
      <c r="D1587" s="7"/>
      <c r="E1587" s="7"/>
      <c r="F1587" s="7"/>
      <c r="G1587" s="1"/>
      <c r="I1587" s="8"/>
      <c r="J1587" s="2"/>
      <c r="K1587" s="2"/>
      <c r="L1587" s="2"/>
      <c r="M1587" s="2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G1587" t="str">
        <f t="shared" si="312"/>
        <v>Chandler's Purchase</v>
      </c>
      <c r="AH1587" t="s">
        <v>2167</v>
      </c>
      <c r="AI1587">
        <v>2</v>
      </c>
      <c r="AJ1587" s="7"/>
      <c r="AK1587" s="130">
        <v>33</v>
      </c>
      <c r="AL1587" s="131">
        <v>7</v>
      </c>
      <c r="AM1587" s="131">
        <v>35</v>
      </c>
      <c r="AN1587" s="133">
        <v>11220</v>
      </c>
      <c r="AP1587" t="s">
        <v>3435</v>
      </c>
      <c r="AQ1587" s="138"/>
    </row>
    <row r="1588" spans="1:43" hidden="1" outlineLevel="1" x14ac:dyDescent="0.2">
      <c r="A1588" t="s">
        <v>1042</v>
      </c>
      <c r="B1588" s="129"/>
      <c r="C1588" s="1"/>
      <c r="D1588" s="7"/>
      <c r="E1588" s="7"/>
      <c r="F1588" s="7"/>
      <c r="G1588" s="1"/>
      <c r="I1588" s="8"/>
      <c r="J1588" s="2"/>
      <c r="K1588" s="2"/>
      <c r="L1588" s="2"/>
      <c r="M1588" s="2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G1588" t="str">
        <f t="shared" si="312"/>
        <v>Crawford's Purchase</v>
      </c>
      <c r="AH1588" t="s">
        <v>2167</v>
      </c>
      <c r="AI1588">
        <v>2</v>
      </c>
      <c r="AJ1588" s="7"/>
      <c r="AK1588" s="130">
        <v>33</v>
      </c>
      <c r="AL1588" s="131">
        <v>7</v>
      </c>
      <c r="AM1588" s="131">
        <v>55</v>
      </c>
      <c r="AN1588" s="133">
        <v>16100</v>
      </c>
      <c r="AP1588" t="s">
        <v>3435</v>
      </c>
      <c r="AQ1588" s="138"/>
    </row>
    <row r="1589" spans="1:43" hidden="1" outlineLevel="1" x14ac:dyDescent="0.2">
      <c r="A1589" t="s">
        <v>1541</v>
      </c>
      <c r="B1589" s="129"/>
      <c r="C1589" s="1"/>
      <c r="D1589" s="7"/>
      <c r="E1589" s="7"/>
      <c r="F1589" s="7"/>
      <c r="G1589" s="1"/>
      <c r="I1589" s="8"/>
      <c r="J1589" s="2"/>
      <c r="K1589" s="2"/>
      <c r="L1589" s="2"/>
      <c r="M1589" s="2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G1589" t="str">
        <f t="shared" si="312"/>
        <v>Cutt's Grant</v>
      </c>
      <c r="AH1589" t="s">
        <v>2167</v>
      </c>
      <c r="AI1589">
        <v>2</v>
      </c>
      <c r="AJ1589" s="7"/>
      <c r="AK1589" s="130">
        <v>33</v>
      </c>
      <c r="AL1589" s="131">
        <v>7</v>
      </c>
      <c r="AM1589" s="131">
        <v>60</v>
      </c>
      <c r="AN1589" s="133">
        <v>16660</v>
      </c>
      <c r="AP1589" t="s">
        <v>1019</v>
      </c>
      <c r="AQ1589" s="138"/>
    </row>
    <row r="1590" spans="1:43" hidden="1" outlineLevel="1" x14ac:dyDescent="0.2">
      <c r="A1590" t="s">
        <v>1031</v>
      </c>
      <c r="B1590" s="129"/>
      <c r="C1590" s="1"/>
      <c r="D1590" s="7"/>
      <c r="E1590" s="7"/>
      <c r="F1590" s="7"/>
      <c r="G1590" s="1"/>
      <c r="I1590" s="8"/>
      <c r="J1590" s="2"/>
      <c r="K1590" s="2"/>
      <c r="L1590" s="2"/>
      <c r="M1590" s="2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G1590" t="str">
        <f t="shared" si="312"/>
        <v>Dix's Grant</v>
      </c>
      <c r="AH1590" t="s">
        <v>2167</v>
      </c>
      <c r="AI1590">
        <v>2</v>
      </c>
      <c r="AJ1590" s="7"/>
      <c r="AK1590" s="130">
        <v>33</v>
      </c>
      <c r="AL1590" s="131">
        <v>7</v>
      </c>
      <c r="AM1590" s="131">
        <v>70</v>
      </c>
      <c r="AN1590" s="133">
        <v>18340</v>
      </c>
      <c r="AP1590" t="s">
        <v>1019</v>
      </c>
      <c r="AQ1590" s="138"/>
    </row>
    <row r="1591" spans="1:43" hidden="1" outlineLevel="1" x14ac:dyDescent="0.2">
      <c r="A1591" t="s">
        <v>889</v>
      </c>
      <c r="B1591" s="129"/>
      <c r="C1591" s="1"/>
      <c r="D1591" s="7"/>
      <c r="E1591" s="7"/>
      <c r="F1591" s="7"/>
      <c r="G1591" s="1"/>
      <c r="I1591" s="8"/>
      <c r="J1591" s="2"/>
      <c r="K1591" s="2"/>
      <c r="L1591" s="2"/>
      <c r="M1591" s="2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G1591" t="str">
        <f t="shared" si="312"/>
        <v>Erving's Location</v>
      </c>
      <c r="AH1591" t="s">
        <v>2167</v>
      </c>
      <c r="AI1591">
        <v>2</v>
      </c>
      <c r="AJ1591" s="7"/>
      <c r="AK1591" s="130">
        <v>33</v>
      </c>
      <c r="AL1591" s="131">
        <v>7</v>
      </c>
      <c r="AM1591" s="131">
        <v>90</v>
      </c>
      <c r="AN1591" s="133">
        <v>25180</v>
      </c>
      <c r="AP1591" t="s">
        <v>3436</v>
      </c>
      <c r="AQ1591" s="138"/>
    </row>
    <row r="1592" spans="1:43" hidden="1" outlineLevel="1" x14ac:dyDescent="0.2">
      <c r="A1592" t="s">
        <v>1143</v>
      </c>
      <c r="B1592" s="129"/>
      <c r="C1592" s="1"/>
      <c r="D1592" s="7"/>
      <c r="E1592" s="7"/>
      <c r="F1592" s="7"/>
      <c r="G1592" s="1"/>
      <c r="I1592" s="8"/>
      <c r="J1592" s="2"/>
      <c r="K1592" s="2"/>
      <c r="L1592" s="2"/>
      <c r="M1592" s="2"/>
      <c r="N1592" s="1"/>
      <c r="O1592" s="1"/>
      <c r="P1592" s="1"/>
      <c r="S1592"/>
      <c r="U1592" s="1"/>
      <c r="V1592" s="1"/>
      <c r="W1592" s="1"/>
      <c r="X1592" s="1"/>
      <c r="Y1592" s="1"/>
      <c r="Z1592" s="1"/>
      <c r="AA1592" s="1"/>
      <c r="AB1592" s="1"/>
      <c r="AG1592" t="str">
        <f t="shared" si="312"/>
        <v>Hadley's Purchase</v>
      </c>
      <c r="AH1592" t="s">
        <v>2167</v>
      </c>
      <c r="AI1592">
        <v>2</v>
      </c>
      <c r="AJ1592" s="7"/>
      <c r="AK1592" s="130">
        <v>33</v>
      </c>
      <c r="AL1592" s="131">
        <v>7</v>
      </c>
      <c r="AM1592" s="131">
        <v>105</v>
      </c>
      <c r="AN1592" s="133">
        <v>32420</v>
      </c>
      <c r="AP1592" t="s">
        <v>3435</v>
      </c>
      <c r="AQ1592" s="138"/>
    </row>
    <row r="1593" spans="1:43" hidden="1" outlineLevel="1" x14ac:dyDescent="0.2">
      <c r="A1593" t="s">
        <v>853</v>
      </c>
      <c r="B1593" s="129"/>
      <c r="C1593" s="1"/>
      <c r="D1593" s="7"/>
      <c r="E1593" s="7"/>
      <c r="F1593" s="7"/>
      <c r="G1593" s="1"/>
      <c r="I1593" s="8"/>
      <c r="J1593" s="2"/>
      <c r="K1593" s="2"/>
      <c r="L1593" s="2"/>
      <c r="M1593" s="2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G1593" t="str">
        <f t="shared" si="312"/>
        <v>Kilkenny</v>
      </c>
      <c r="AH1593" t="s">
        <v>2167</v>
      </c>
      <c r="AI1593">
        <v>2</v>
      </c>
      <c r="AJ1593" s="7"/>
      <c r="AK1593" s="130">
        <v>33</v>
      </c>
      <c r="AL1593" s="131">
        <v>7</v>
      </c>
      <c r="AM1593" s="131">
        <v>115</v>
      </c>
      <c r="AN1593" s="133">
        <v>39940</v>
      </c>
      <c r="AP1593" t="s">
        <v>3434</v>
      </c>
      <c r="AQ1593" s="138"/>
    </row>
    <row r="1594" spans="1:43" hidden="1" outlineLevel="1" x14ac:dyDescent="0.2">
      <c r="A1594" t="s">
        <v>1888</v>
      </c>
      <c r="B1594" s="129"/>
      <c r="C1594" s="1"/>
      <c r="D1594" s="7"/>
      <c r="E1594" s="7"/>
      <c r="F1594" s="7"/>
      <c r="G1594" s="1"/>
      <c r="I1594" s="8"/>
      <c r="J1594" s="2"/>
      <c r="K1594" s="2"/>
      <c r="L1594" s="2"/>
      <c r="M1594" s="2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G1594" t="str">
        <f t="shared" si="312"/>
        <v>Livermore</v>
      </c>
      <c r="AH1594" t="s">
        <v>2168</v>
      </c>
      <c r="AI1594">
        <v>2</v>
      </c>
      <c r="AJ1594" s="7"/>
      <c r="AK1594" s="130">
        <v>33</v>
      </c>
      <c r="AL1594" s="131">
        <v>9</v>
      </c>
      <c r="AM1594" s="131">
        <v>127</v>
      </c>
      <c r="AN1594" s="133">
        <v>42820</v>
      </c>
      <c r="AP1594" t="s">
        <v>1579</v>
      </c>
      <c r="AQ1594" s="138"/>
    </row>
    <row r="1595" spans="1:43" hidden="1" outlineLevel="1" x14ac:dyDescent="0.2">
      <c r="A1595" t="s">
        <v>1581</v>
      </c>
      <c r="B1595" s="129"/>
      <c r="C1595" s="1"/>
      <c r="D1595" s="7"/>
      <c r="E1595" s="7"/>
      <c r="F1595" s="7"/>
      <c r="G1595" s="1"/>
      <c r="I1595" s="8"/>
      <c r="J1595" s="2"/>
      <c r="K1595" s="2"/>
      <c r="L1595" s="2"/>
      <c r="M1595" s="2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G1595" t="str">
        <f t="shared" si="312"/>
        <v>Low &amp; Burbank's Gt.</v>
      </c>
      <c r="AH1595" t="s">
        <v>2167</v>
      </c>
      <c r="AI1595">
        <v>2</v>
      </c>
      <c r="AJ1595" s="7"/>
      <c r="AK1595" s="130">
        <v>33</v>
      </c>
      <c r="AL1595" s="131">
        <v>7</v>
      </c>
      <c r="AM1595" s="131">
        <v>125</v>
      </c>
      <c r="AN1595" s="133">
        <v>43620</v>
      </c>
      <c r="AP1595" t="s">
        <v>1019</v>
      </c>
      <c r="AQ1595" s="138"/>
    </row>
    <row r="1596" spans="1:43" hidden="1" outlineLevel="1" x14ac:dyDescent="0.2">
      <c r="A1596" t="s">
        <v>1921</v>
      </c>
      <c r="B1596" s="129"/>
      <c r="C1596" s="1"/>
      <c r="D1596" s="7"/>
      <c r="E1596" s="7"/>
      <c r="F1596" s="7"/>
      <c r="G1596" s="1"/>
      <c r="I1596" s="8"/>
      <c r="J1596" s="2"/>
      <c r="K1596" s="2"/>
      <c r="L1596" s="2"/>
      <c r="M1596" s="2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G1596" t="str">
        <f t="shared" si="312"/>
        <v>Martin's Location</v>
      </c>
      <c r="AH1596" t="s">
        <v>2167</v>
      </c>
      <c r="AI1596">
        <v>2</v>
      </c>
      <c r="AJ1596" s="7"/>
      <c r="AK1596" s="130">
        <v>33</v>
      </c>
      <c r="AL1596" s="131">
        <v>7</v>
      </c>
      <c r="AM1596" s="131">
        <v>130</v>
      </c>
      <c r="AN1596" s="133">
        <v>46020</v>
      </c>
      <c r="AP1596" t="s">
        <v>3436</v>
      </c>
      <c r="AQ1596" s="138"/>
    </row>
    <row r="1597" spans="1:43" hidden="1" outlineLevel="1" x14ac:dyDescent="0.2">
      <c r="A1597" t="s">
        <v>595</v>
      </c>
      <c r="B1597" s="129"/>
      <c r="C1597" s="1"/>
      <c r="D1597" s="7"/>
      <c r="E1597" s="7"/>
      <c r="F1597" s="7"/>
      <c r="G1597" s="1"/>
      <c r="I1597" s="8"/>
      <c r="J1597" s="2"/>
      <c r="K1597" s="2"/>
      <c r="L1597" s="2"/>
      <c r="M1597" s="2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G1597" t="str">
        <f t="shared" si="312"/>
        <v>Odell</v>
      </c>
      <c r="AH1597" t="s">
        <v>2167</v>
      </c>
      <c r="AI1597">
        <v>2</v>
      </c>
      <c r="AJ1597" s="7"/>
      <c r="AK1597" s="130">
        <v>33</v>
      </c>
      <c r="AL1597" s="131">
        <v>7</v>
      </c>
      <c r="AM1597" s="131">
        <v>150</v>
      </c>
      <c r="AN1597" s="133">
        <v>57860</v>
      </c>
      <c r="AP1597" t="s">
        <v>3434</v>
      </c>
      <c r="AQ1597" s="138"/>
    </row>
    <row r="1598" spans="1:43" hidden="1" outlineLevel="1" x14ac:dyDescent="0.2">
      <c r="A1598" t="s">
        <v>2087</v>
      </c>
      <c r="B1598" s="129"/>
      <c r="C1598" s="1"/>
      <c r="D1598" s="7"/>
      <c r="E1598" s="7"/>
      <c r="F1598" s="7"/>
      <c r="G1598" s="1"/>
      <c r="I1598" s="8"/>
      <c r="J1598" s="2"/>
      <c r="K1598" s="2"/>
      <c r="L1598" s="2"/>
      <c r="M1598" s="2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G1598" t="str">
        <f t="shared" si="312"/>
        <v>Sargent's Purchase</v>
      </c>
      <c r="AH1598" t="s">
        <v>2167</v>
      </c>
      <c r="AI1598">
        <v>2</v>
      </c>
      <c r="AJ1598" s="7"/>
      <c r="AK1598" s="130">
        <v>33</v>
      </c>
      <c r="AL1598" s="131">
        <v>7</v>
      </c>
      <c r="AM1598" s="131">
        <v>170</v>
      </c>
      <c r="AN1598" s="133">
        <v>67860</v>
      </c>
      <c r="AP1598" t="s">
        <v>3435</v>
      </c>
      <c r="AQ1598" s="138"/>
    </row>
    <row r="1599" spans="1:43" hidden="1" outlineLevel="1" x14ac:dyDescent="0.2">
      <c r="A1599" t="s">
        <v>1775</v>
      </c>
      <c r="B1599" s="129"/>
      <c r="C1599" s="1"/>
      <c r="D1599" s="7"/>
      <c r="E1599" s="7"/>
      <c r="F1599" s="7"/>
      <c r="G1599" s="1"/>
      <c r="I1599" s="8"/>
      <c r="J1599" s="2"/>
      <c r="K1599" s="2"/>
      <c r="L1599" s="2"/>
      <c r="M1599" s="2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G1599" t="str">
        <f t="shared" si="312"/>
        <v>Second College Gt.</v>
      </c>
      <c r="AH1599" t="s">
        <v>2167</v>
      </c>
      <c r="AI1599">
        <v>2</v>
      </c>
      <c r="AJ1599" s="7"/>
      <c r="AK1599" s="130">
        <v>33</v>
      </c>
      <c r="AL1599" s="131">
        <v>7</v>
      </c>
      <c r="AM1599" s="131">
        <v>175</v>
      </c>
      <c r="AN1599" s="133">
        <v>68500</v>
      </c>
      <c r="AP1599" t="s">
        <v>1019</v>
      </c>
      <c r="AQ1599" s="138"/>
    </row>
    <row r="1600" spans="1:43" hidden="1" outlineLevel="1" x14ac:dyDescent="0.2">
      <c r="A1600" t="s">
        <v>113</v>
      </c>
      <c r="B1600" s="129"/>
      <c r="C1600" s="1"/>
      <c r="D1600" s="7"/>
      <c r="E1600" s="7"/>
      <c r="F1600" s="7"/>
      <c r="G1600" s="1"/>
      <c r="I1600" s="8"/>
      <c r="J1600" s="2"/>
      <c r="K1600" s="2"/>
      <c r="L1600" s="2"/>
      <c r="M1600" s="2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G1600" t="str">
        <f t="shared" si="312"/>
        <v>Success</v>
      </c>
      <c r="AH1600" t="s">
        <v>2167</v>
      </c>
      <c r="AI1600">
        <v>2</v>
      </c>
      <c r="AJ1600" s="7"/>
      <c r="AK1600" s="130">
        <v>33</v>
      </c>
      <c r="AL1600" s="131">
        <v>7</v>
      </c>
      <c r="AM1600" s="131">
        <v>200</v>
      </c>
      <c r="AN1600" s="133">
        <v>74500</v>
      </c>
      <c r="AP1600" t="s">
        <v>3434</v>
      </c>
      <c r="AQ1600" s="138"/>
    </row>
    <row r="1601" spans="1:43" hidden="1" outlineLevel="1" x14ac:dyDescent="0.2">
      <c r="A1601" t="s">
        <v>576</v>
      </c>
      <c r="B1601" s="129"/>
      <c r="C1601" s="1"/>
      <c r="D1601" s="7"/>
      <c r="E1601" s="7"/>
      <c r="F1601" s="7"/>
      <c r="G1601" s="1"/>
      <c r="I1601" s="8"/>
      <c r="J1601" s="2"/>
      <c r="K1601" s="2"/>
      <c r="L1601" s="2"/>
      <c r="M1601" s="2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G1601" t="str">
        <f t="shared" si="312"/>
        <v>Thompson &amp; Mes's Pur.</v>
      </c>
      <c r="AH1601" t="s">
        <v>2167</v>
      </c>
      <c r="AI1601">
        <v>2</v>
      </c>
      <c r="AJ1601" s="7"/>
      <c r="AK1601" s="130">
        <v>33</v>
      </c>
      <c r="AL1601" s="131">
        <v>7</v>
      </c>
      <c r="AM1601" s="131">
        <v>205</v>
      </c>
      <c r="AN1601" s="133">
        <v>76580</v>
      </c>
      <c r="AP1601" t="s">
        <v>3435</v>
      </c>
      <c r="AQ1601" s="138"/>
    </row>
    <row r="1602" spans="1:43" hidden="1" outlineLevel="1" x14ac:dyDescent="0.2">
      <c r="B1602" s="129"/>
      <c r="C1602" s="1"/>
      <c r="D1602" s="7"/>
      <c r="E1602" s="7"/>
      <c r="F1602" s="7"/>
      <c r="G1602" s="1"/>
      <c r="I1602" s="8"/>
      <c r="J1602" s="2"/>
      <c r="K1602" s="2"/>
      <c r="L1602" s="2"/>
      <c r="M1602" s="2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K1602" s="130"/>
      <c r="AL1602" s="131"/>
      <c r="AM1602" s="131"/>
      <c r="AN1602" s="133"/>
      <c r="AQ1602" s="138"/>
    </row>
    <row r="1603" spans="1:43" hidden="1" outlineLevel="1" x14ac:dyDescent="0.2">
      <c r="A1603" s="67" t="s">
        <v>2748</v>
      </c>
      <c r="S1603"/>
      <c r="AK1603" s="130"/>
      <c r="AL1603" s="131"/>
      <c r="AM1603" s="131"/>
      <c r="AN1603" s="133"/>
      <c r="AQ1603" s="138"/>
    </row>
    <row r="1604" spans="1:43" hidden="1" outlineLevel="1" x14ac:dyDescent="0.2">
      <c r="A1604" t="s">
        <v>3363</v>
      </c>
      <c r="S1604"/>
      <c r="AG1604" t="str">
        <f>A1604</f>
        <v>Averill town</v>
      </c>
      <c r="AH1604" t="s">
        <v>1703</v>
      </c>
      <c r="AK1604" s="130">
        <v>50</v>
      </c>
      <c r="AL1604" s="131">
        <v>9</v>
      </c>
      <c r="AM1604" s="131">
        <v>5</v>
      </c>
      <c r="AN1604" s="133">
        <v>2125</v>
      </c>
      <c r="AP1604" t="s">
        <v>1579</v>
      </c>
      <c r="AQ1604" s="138"/>
    </row>
    <row r="1605" spans="1:43" hidden="1" outlineLevel="1" x14ac:dyDescent="0.2">
      <c r="A1605" t="s">
        <v>3316</v>
      </c>
      <c r="S1605"/>
      <c r="AG1605" t="str">
        <f t="shared" ref="AG1605:AG1612" si="313">A1605</f>
        <v>Avery's gore</v>
      </c>
      <c r="AH1605" t="s">
        <v>1703</v>
      </c>
      <c r="AK1605" s="130">
        <v>50</v>
      </c>
      <c r="AL1605" s="131">
        <v>9</v>
      </c>
      <c r="AM1605" s="131">
        <v>10</v>
      </c>
      <c r="AN1605" s="133">
        <v>2162</v>
      </c>
      <c r="AP1605" t="s">
        <v>3437</v>
      </c>
      <c r="AQ1605" s="138"/>
    </row>
    <row r="1606" spans="1:43" hidden="1" outlineLevel="1" x14ac:dyDescent="0.2">
      <c r="A1606" t="s">
        <v>3364</v>
      </c>
      <c r="S1606"/>
      <c r="AG1606" t="str">
        <f t="shared" si="313"/>
        <v>Buels gore</v>
      </c>
      <c r="AH1606" t="s">
        <v>1259</v>
      </c>
      <c r="AK1606" s="130">
        <v>50</v>
      </c>
      <c r="AL1606" s="131">
        <v>7</v>
      </c>
      <c r="AM1606" s="131">
        <v>10</v>
      </c>
      <c r="AN1606" s="133">
        <v>10300</v>
      </c>
      <c r="AP1606" t="s">
        <v>3437</v>
      </c>
      <c r="AQ1606" s="138"/>
    </row>
    <row r="1607" spans="1:43" hidden="1" outlineLevel="1" x14ac:dyDescent="0.2">
      <c r="A1607" t="s">
        <v>3318</v>
      </c>
      <c r="S1607"/>
      <c r="AG1607" t="str">
        <f t="shared" si="313"/>
        <v>Ferdinand town</v>
      </c>
      <c r="AH1607" t="s">
        <v>1703</v>
      </c>
      <c r="AK1607" s="130">
        <v>50</v>
      </c>
      <c r="AL1607" s="131">
        <v>9</v>
      </c>
      <c r="AM1607" s="131">
        <v>45</v>
      </c>
      <c r="AN1607" s="133">
        <v>25975</v>
      </c>
      <c r="AP1607" t="s">
        <v>1579</v>
      </c>
      <c r="AQ1607" s="138"/>
    </row>
    <row r="1608" spans="1:43" hidden="1" outlineLevel="1" x14ac:dyDescent="0.2">
      <c r="A1608" t="s">
        <v>3280</v>
      </c>
      <c r="S1608"/>
      <c r="AG1608" t="str">
        <f t="shared" si="313"/>
        <v>Glastenbury town</v>
      </c>
      <c r="AH1608" t="s">
        <v>1126</v>
      </c>
      <c r="AK1608" s="130">
        <v>50</v>
      </c>
      <c r="AL1608" s="131">
        <v>3</v>
      </c>
      <c r="AM1608" s="131">
        <v>18</v>
      </c>
      <c r="AN1608" s="133">
        <v>27962</v>
      </c>
      <c r="AP1608" t="s">
        <v>1579</v>
      </c>
      <c r="AQ1608" s="138"/>
    </row>
    <row r="1609" spans="1:43" hidden="1" outlineLevel="1" x14ac:dyDescent="0.2">
      <c r="A1609" t="s">
        <v>3281</v>
      </c>
      <c r="S1609"/>
      <c r="AG1609" t="str">
        <f t="shared" si="313"/>
        <v>Lewis town</v>
      </c>
      <c r="AH1609" t="s">
        <v>1703</v>
      </c>
      <c r="AK1609" s="130">
        <v>50</v>
      </c>
      <c r="AL1609" s="131">
        <v>9</v>
      </c>
      <c r="AM1609" s="131">
        <v>65</v>
      </c>
      <c r="AN1609" s="133">
        <v>39775</v>
      </c>
      <c r="AP1609" t="s">
        <v>1579</v>
      </c>
      <c r="AQ1609" s="138"/>
    </row>
    <row r="1610" spans="1:43" hidden="1" outlineLevel="1" x14ac:dyDescent="0.2">
      <c r="A1610" t="s">
        <v>3282</v>
      </c>
      <c r="S1610"/>
      <c r="AG1610" t="str">
        <f t="shared" si="313"/>
        <v>Somerset town</v>
      </c>
      <c r="AH1610" t="s">
        <v>50</v>
      </c>
      <c r="AK1610" s="130">
        <v>50</v>
      </c>
      <c r="AL1610" s="131">
        <v>25</v>
      </c>
      <c r="AM1610" s="131">
        <v>73</v>
      </c>
      <c r="AN1610" s="133">
        <v>65762</v>
      </c>
      <c r="AP1610" t="s">
        <v>1579</v>
      </c>
      <c r="AQ1610" s="138"/>
    </row>
    <row r="1611" spans="1:43" hidden="1" outlineLevel="1" x14ac:dyDescent="0.2">
      <c r="A1611" t="s">
        <v>3283</v>
      </c>
      <c r="S1611"/>
      <c r="AG1611" t="str">
        <f t="shared" si="313"/>
        <v>Warner's grant</v>
      </c>
      <c r="AH1611" t="s">
        <v>1703</v>
      </c>
      <c r="AK1611" s="130">
        <v>50</v>
      </c>
      <c r="AL1611" s="131">
        <v>9</v>
      </c>
      <c r="AM1611" s="131">
        <v>90</v>
      </c>
      <c r="AN1611" s="133">
        <v>76337</v>
      </c>
      <c r="AP1611" t="s">
        <v>1019</v>
      </c>
      <c r="AQ1611" s="138"/>
    </row>
    <row r="1612" spans="1:43" hidden="1" outlineLevel="1" x14ac:dyDescent="0.2">
      <c r="A1612" t="s">
        <v>3319</v>
      </c>
      <c r="S1612"/>
      <c r="AG1612" t="str">
        <f t="shared" si="313"/>
        <v>Warren's gore</v>
      </c>
      <c r="AH1612" t="s">
        <v>1703</v>
      </c>
      <c r="AK1612" s="130">
        <v>50</v>
      </c>
      <c r="AL1612" s="131">
        <v>9</v>
      </c>
      <c r="AM1612" s="131">
        <v>95</v>
      </c>
      <c r="AN1612" s="133">
        <v>76562</v>
      </c>
      <c r="AP1612" t="s">
        <v>3437</v>
      </c>
      <c r="AQ1612" s="138"/>
    </row>
    <row r="1613" spans="1:43" hidden="1" outlineLevel="1" x14ac:dyDescent="0.2">
      <c r="S1613" s="129"/>
      <c r="AK1613" s="130"/>
      <c r="AL1613" s="131"/>
      <c r="AM1613" s="131"/>
      <c r="AN1613" s="133"/>
      <c r="AQ1613" s="138"/>
    </row>
    <row r="1614" spans="1:43" hidden="1" outlineLevel="1" x14ac:dyDescent="0.2">
      <c r="A1614" s="67" t="s">
        <v>173</v>
      </c>
      <c r="S1614"/>
      <c r="AK1614" s="130"/>
      <c r="AL1614" s="131"/>
      <c r="AM1614" s="131"/>
      <c r="AN1614" s="133"/>
      <c r="AQ1614" s="138"/>
    </row>
    <row r="1615" spans="1:43" hidden="1" outlineLevel="1" x14ac:dyDescent="0.2">
      <c r="A1615" t="s">
        <v>3328</v>
      </c>
      <c r="S1615"/>
      <c r="AG1615" t="str">
        <f t="shared" ref="AG1615:AG1651" si="314">A1615</f>
        <v>Un. Twp. Unity</v>
      </c>
      <c r="AH1615" s="129" t="s">
        <v>170</v>
      </c>
      <c r="AK1615" s="130">
        <v>23</v>
      </c>
      <c r="AL1615" s="131">
        <v>11</v>
      </c>
      <c r="AM1615" s="131">
        <v>107</v>
      </c>
      <c r="AN1615" s="133">
        <v>78190</v>
      </c>
      <c r="AP1615" t="s">
        <v>3010</v>
      </c>
      <c r="AQ1615" s="138"/>
    </row>
    <row r="1616" spans="1:43" hidden="1" outlineLevel="1" x14ac:dyDescent="0.2">
      <c r="A1616" t="s">
        <v>3329</v>
      </c>
      <c r="S1616"/>
      <c r="AG1616" t="str">
        <f t="shared" si="314"/>
        <v>Northwest Aroostook</v>
      </c>
      <c r="AH1616" s="74" t="s">
        <v>512</v>
      </c>
      <c r="AK1616" s="130">
        <v>23</v>
      </c>
      <c r="AL1616" s="131">
        <v>3</v>
      </c>
      <c r="AM1616" s="131">
        <v>237</v>
      </c>
      <c r="AN1616" s="133">
        <v>53602</v>
      </c>
      <c r="AP1616" t="s">
        <v>3010</v>
      </c>
      <c r="AQ1616" s="138"/>
    </row>
    <row r="1617" spans="1:43" hidden="1" outlineLevel="1" x14ac:dyDescent="0.2">
      <c r="A1617" t="s">
        <v>3330</v>
      </c>
      <c r="S1617"/>
      <c r="AG1617" t="str">
        <f t="shared" si="314"/>
        <v>Square Lake</v>
      </c>
      <c r="AH1617" s="74" t="s">
        <v>512</v>
      </c>
      <c r="AK1617" s="130">
        <v>23</v>
      </c>
      <c r="AL1617" s="131">
        <v>3</v>
      </c>
      <c r="AM1617" s="131">
        <v>298</v>
      </c>
      <c r="AN1617" s="133">
        <v>73472</v>
      </c>
      <c r="AP1617" t="s">
        <v>3010</v>
      </c>
      <c r="AQ1617" s="138"/>
    </row>
    <row r="1618" spans="1:43" hidden="1" outlineLevel="1" x14ac:dyDescent="0.2">
      <c r="A1618" t="s">
        <v>3331</v>
      </c>
      <c r="S1618"/>
      <c r="AG1618" t="str">
        <f t="shared" si="314"/>
        <v>Central Aroostook</v>
      </c>
      <c r="AH1618" s="74" t="s">
        <v>512</v>
      </c>
      <c r="AK1618" s="130">
        <v>23</v>
      </c>
      <c r="AL1618" s="131">
        <v>3</v>
      </c>
      <c r="AM1618" s="131">
        <v>57</v>
      </c>
      <c r="AN1618" s="133">
        <v>11785</v>
      </c>
      <c r="AP1618" t="s">
        <v>3010</v>
      </c>
      <c r="AQ1618" s="138"/>
    </row>
    <row r="1619" spans="1:43" hidden="1" outlineLevel="1" x14ac:dyDescent="0.2">
      <c r="A1619" t="s">
        <v>3332</v>
      </c>
      <c r="S1619"/>
      <c r="AG1619" t="str">
        <f t="shared" si="314"/>
        <v>South Aroostook</v>
      </c>
      <c r="AH1619" s="74" t="s">
        <v>512</v>
      </c>
      <c r="AK1619" s="130">
        <v>23</v>
      </c>
      <c r="AL1619" s="131">
        <v>3</v>
      </c>
      <c r="AM1619" s="131">
        <v>297</v>
      </c>
      <c r="AN1619" s="133">
        <v>69930</v>
      </c>
      <c r="AP1619" t="s">
        <v>3010</v>
      </c>
      <c r="AQ1619" s="138"/>
    </row>
    <row r="1620" spans="1:43" hidden="1" outlineLevel="1" x14ac:dyDescent="0.2">
      <c r="A1620" t="s">
        <v>3333</v>
      </c>
      <c r="S1620"/>
      <c r="AG1620" t="str">
        <f t="shared" si="314"/>
        <v>Penobscot Indian Island</v>
      </c>
      <c r="AH1620" s="74" t="s">
        <v>512</v>
      </c>
      <c r="AK1620" s="130">
        <v>23</v>
      </c>
      <c r="AL1620" s="131">
        <v>3</v>
      </c>
      <c r="AM1620" s="131">
        <v>253</v>
      </c>
      <c r="AN1620" s="133">
        <v>57936</v>
      </c>
      <c r="AP1620" t="s">
        <v>3334</v>
      </c>
      <c r="AQ1620" s="138"/>
    </row>
    <row r="1621" spans="1:43" hidden="1" outlineLevel="1" x14ac:dyDescent="0.2">
      <c r="A1621" t="s">
        <v>3335</v>
      </c>
      <c r="S1621"/>
      <c r="AG1621" t="str">
        <f t="shared" si="314"/>
        <v>North Franklin</v>
      </c>
      <c r="AH1621" s="74" t="s">
        <v>2231</v>
      </c>
      <c r="AK1621" s="130">
        <v>23</v>
      </c>
      <c r="AL1621" s="131">
        <v>7</v>
      </c>
      <c r="AM1621" s="131">
        <v>67</v>
      </c>
      <c r="AN1621" s="133">
        <v>51400</v>
      </c>
      <c r="AP1621" t="s">
        <v>3010</v>
      </c>
      <c r="AQ1621" s="138"/>
    </row>
    <row r="1622" spans="1:43" hidden="1" outlineLevel="1" x14ac:dyDescent="0.2">
      <c r="A1622" t="s">
        <v>3336</v>
      </c>
      <c r="S1622"/>
      <c r="AG1622" t="str">
        <f t="shared" si="314"/>
        <v>Wyman</v>
      </c>
      <c r="AH1622" s="74" t="s">
        <v>2231</v>
      </c>
      <c r="AK1622" s="130">
        <v>23</v>
      </c>
      <c r="AL1622" s="131">
        <v>7</v>
      </c>
      <c r="AM1622" s="131">
        <v>111</v>
      </c>
      <c r="AN1622" s="133">
        <v>87680</v>
      </c>
      <c r="AP1622" t="s">
        <v>3010</v>
      </c>
      <c r="AQ1622" s="138"/>
    </row>
    <row r="1623" spans="1:43" hidden="1" outlineLevel="1" x14ac:dyDescent="0.2">
      <c r="A1623" t="s">
        <v>3337</v>
      </c>
      <c r="S1623"/>
      <c r="AG1623" t="str">
        <f t="shared" si="314"/>
        <v>East Central Franklin</v>
      </c>
      <c r="AH1623" s="74" t="s">
        <v>2231</v>
      </c>
      <c r="AK1623" s="130">
        <v>23</v>
      </c>
      <c r="AL1623" s="131">
        <v>7</v>
      </c>
      <c r="AM1623" s="131">
        <v>27</v>
      </c>
      <c r="AN1623" s="133">
        <v>19865</v>
      </c>
      <c r="AP1623" t="s">
        <v>3010</v>
      </c>
      <c r="AQ1623" s="138"/>
    </row>
    <row r="1624" spans="1:43" hidden="1" outlineLevel="1" x14ac:dyDescent="0.2">
      <c r="A1624" t="s">
        <v>3338</v>
      </c>
      <c r="S1624"/>
      <c r="AG1624" t="str">
        <f t="shared" si="314"/>
        <v>West Central Franklin</v>
      </c>
      <c r="AH1624" s="74" t="s">
        <v>2231</v>
      </c>
      <c r="AK1624" s="130">
        <v>23</v>
      </c>
      <c r="AL1624" s="131">
        <v>7</v>
      </c>
      <c r="AM1624" s="131">
        <v>102</v>
      </c>
      <c r="AN1624" s="133">
        <v>82235</v>
      </c>
      <c r="AP1624" t="s">
        <v>3010</v>
      </c>
      <c r="AQ1624" s="138"/>
    </row>
    <row r="1625" spans="1:43" hidden="1" outlineLevel="1" x14ac:dyDescent="0.2">
      <c r="A1625" t="s">
        <v>3339</v>
      </c>
      <c r="S1625"/>
      <c r="AG1625" t="str">
        <f t="shared" si="314"/>
        <v>South Franklin</v>
      </c>
      <c r="AH1625" s="74" t="s">
        <v>2231</v>
      </c>
      <c r="AK1625" s="130">
        <v>23</v>
      </c>
      <c r="AL1625" s="131">
        <v>7</v>
      </c>
      <c r="AM1625" s="131">
        <v>87</v>
      </c>
      <c r="AN1625" s="133">
        <v>70760</v>
      </c>
      <c r="AP1625" t="s">
        <v>3010</v>
      </c>
      <c r="AQ1625" s="138"/>
    </row>
    <row r="1626" spans="1:43" hidden="1" outlineLevel="1" x14ac:dyDescent="0.2">
      <c r="A1626" t="s">
        <v>3340</v>
      </c>
      <c r="S1626"/>
      <c r="AG1626" t="str">
        <f t="shared" si="314"/>
        <v>East Hancock</v>
      </c>
      <c r="AH1626" s="74" t="s">
        <v>1827</v>
      </c>
      <c r="AK1626" s="130">
        <v>23</v>
      </c>
      <c r="AL1626" s="131">
        <v>9</v>
      </c>
      <c r="AM1626" s="131">
        <v>62</v>
      </c>
      <c r="AN1626" s="133">
        <v>20405</v>
      </c>
      <c r="AP1626" t="s">
        <v>3010</v>
      </c>
      <c r="AQ1626" s="138"/>
    </row>
    <row r="1627" spans="1:43" hidden="1" outlineLevel="1" x14ac:dyDescent="0.2">
      <c r="A1627" t="s">
        <v>3349</v>
      </c>
      <c r="S1627"/>
      <c r="AG1627" t="str">
        <f t="shared" si="314"/>
        <v>Northwest Hancock</v>
      </c>
      <c r="AH1627" s="74" t="s">
        <v>1827</v>
      </c>
      <c r="AK1627" s="130">
        <v>23</v>
      </c>
      <c r="AL1627" s="131">
        <v>9</v>
      </c>
      <c r="AM1627" s="131">
        <v>102</v>
      </c>
      <c r="AN1627" s="133">
        <v>53620</v>
      </c>
      <c r="AP1627" t="s">
        <v>3010</v>
      </c>
      <c r="AQ1627" s="138"/>
    </row>
    <row r="1628" spans="1:43" hidden="1" outlineLevel="1" x14ac:dyDescent="0.2">
      <c r="A1628" t="s">
        <v>3350</v>
      </c>
      <c r="S1628"/>
      <c r="AG1628" t="str">
        <f t="shared" si="314"/>
        <v>Central Hancock</v>
      </c>
      <c r="AH1628" s="74" t="s">
        <v>1827</v>
      </c>
      <c r="AK1628" s="130">
        <v>23</v>
      </c>
      <c r="AL1628" s="131">
        <v>9</v>
      </c>
      <c r="AM1628" s="131">
        <v>42</v>
      </c>
      <c r="AN1628" s="133">
        <v>11800</v>
      </c>
      <c r="AP1628" t="s">
        <v>3010</v>
      </c>
      <c r="AQ1628" s="138"/>
    </row>
    <row r="1629" spans="1:43" hidden="1" outlineLevel="1" x14ac:dyDescent="0.2">
      <c r="A1629" t="s">
        <v>3351</v>
      </c>
      <c r="S1629"/>
      <c r="AG1629" t="str">
        <f t="shared" si="314"/>
        <v>Criehaven</v>
      </c>
      <c r="AH1629" s="74" t="s">
        <v>2545</v>
      </c>
      <c r="AK1629" s="130">
        <v>23</v>
      </c>
      <c r="AL1629" s="131">
        <v>13</v>
      </c>
      <c r="AM1629" s="131">
        <v>13</v>
      </c>
      <c r="AN1629" s="133">
        <v>15125</v>
      </c>
      <c r="AP1629" t="s">
        <v>3010</v>
      </c>
      <c r="AQ1629" s="138"/>
    </row>
    <row r="1630" spans="1:43" hidden="1" outlineLevel="1" x14ac:dyDescent="0.2">
      <c r="A1630" t="s">
        <v>3352</v>
      </c>
      <c r="S1630"/>
      <c r="AG1630" t="str">
        <f t="shared" si="314"/>
        <v>Hibberts</v>
      </c>
      <c r="AH1630" s="74" t="s">
        <v>2585</v>
      </c>
      <c r="AK1630" s="130">
        <v>23</v>
      </c>
      <c r="AL1630" s="131">
        <v>15</v>
      </c>
      <c r="AM1630" s="131">
        <v>45</v>
      </c>
      <c r="AN1630" s="133">
        <v>32715</v>
      </c>
      <c r="AP1630" t="s">
        <v>3321</v>
      </c>
      <c r="AQ1630" s="138"/>
    </row>
    <row r="1631" spans="1:43" hidden="1" outlineLevel="1" x14ac:dyDescent="0.2">
      <c r="A1631" t="s">
        <v>3322</v>
      </c>
      <c r="S1631"/>
      <c r="AG1631" t="str">
        <f t="shared" si="314"/>
        <v>North Oxford</v>
      </c>
      <c r="AH1631" s="74" t="s">
        <v>1026</v>
      </c>
      <c r="AK1631" s="130">
        <v>23</v>
      </c>
      <c r="AL1631" s="131">
        <v>17</v>
      </c>
      <c r="AM1631" s="131">
        <v>102</v>
      </c>
      <c r="AN1631" s="133">
        <v>52575</v>
      </c>
      <c r="AP1631" t="s">
        <v>3010</v>
      </c>
      <c r="AQ1631" s="138"/>
    </row>
    <row r="1632" spans="1:43" hidden="1" outlineLevel="1" x14ac:dyDescent="0.2">
      <c r="A1632" t="s">
        <v>3323</v>
      </c>
      <c r="S1632"/>
      <c r="AG1632" t="str">
        <f t="shared" si="314"/>
        <v>South Oxford</v>
      </c>
      <c r="AH1632" s="74" t="s">
        <v>1026</v>
      </c>
      <c r="AK1632" s="130">
        <v>23</v>
      </c>
      <c r="AL1632" s="131">
        <v>17</v>
      </c>
      <c r="AM1632" s="131">
        <v>138</v>
      </c>
      <c r="AN1632" s="133">
        <v>71755</v>
      </c>
      <c r="AP1632" t="s">
        <v>3010</v>
      </c>
      <c r="AQ1632" s="138"/>
    </row>
    <row r="1633" spans="1:43" hidden="1" outlineLevel="1" x14ac:dyDescent="0.2">
      <c r="A1633" t="s">
        <v>3324</v>
      </c>
      <c r="S1633"/>
      <c r="AG1633" t="str">
        <f t="shared" si="314"/>
        <v>North Penobscot</v>
      </c>
      <c r="AH1633" s="74" t="s">
        <v>713</v>
      </c>
      <c r="AK1633" s="130">
        <v>23</v>
      </c>
      <c r="AL1633" s="131">
        <v>19</v>
      </c>
      <c r="AM1633" s="131">
        <v>237</v>
      </c>
      <c r="AN1633" s="133">
        <v>52710</v>
      </c>
      <c r="AP1633" t="s">
        <v>3010</v>
      </c>
      <c r="AQ1633" s="138"/>
    </row>
    <row r="1634" spans="1:43" hidden="1" outlineLevel="1" x14ac:dyDescent="0.2">
      <c r="A1634" t="s">
        <v>3333</v>
      </c>
      <c r="S1634"/>
      <c r="AG1634" t="str">
        <f t="shared" si="314"/>
        <v>Penobscot Indian Island</v>
      </c>
      <c r="AH1634" s="74" t="s">
        <v>713</v>
      </c>
      <c r="AK1634" s="130">
        <v>23</v>
      </c>
      <c r="AL1634" s="131">
        <v>19</v>
      </c>
      <c r="AM1634" s="131">
        <v>262</v>
      </c>
      <c r="AN1634" s="133">
        <v>57937</v>
      </c>
      <c r="AP1634" t="s">
        <v>3334</v>
      </c>
      <c r="AQ1634" s="138"/>
    </row>
    <row r="1635" spans="1:43" hidden="1" outlineLevel="1" x14ac:dyDescent="0.2">
      <c r="A1635" t="s">
        <v>3325</v>
      </c>
      <c r="S1635"/>
      <c r="AG1635" t="str">
        <f t="shared" si="314"/>
        <v>Whitney</v>
      </c>
      <c r="AH1635" s="74" t="s">
        <v>713</v>
      </c>
      <c r="AK1635" s="130">
        <v>23</v>
      </c>
      <c r="AL1635" s="131">
        <v>19</v>
      </c>
      <c r="AM1635" s="131">
        <v>303</v>
      </c>
      <c r="AN1635" s="133">
        <v>85230</v>
      </c>
      <c r="AP1635" t="s">
        <v>3010</v>
      </c>
      <c r="AQ1635" s="138"/>
    </row>
    <row r="1636" spans="1:43" hidden="1" outlineLevel="1" x14ac:dyDescent="0.2">
      <c r="A1636" t="s">
        <v>3326</v>
      </c>
      <c r="S1636"/>
      <c r="AG1636" t="str">
        <f t="shared" si="314"/>
        <v>Twombly</v>
      </c>
      <c r="AH1636" s="74" t="s">
        <v>713</v>
      </c>
      <c r="AK1636" s="130">
        <v>23</v>
      </c>
      <c r="AL1636" s="131">
        <v>19</v>
      </c>
      <c r="AM1636" s="131">
        <v>293</v>
      </c>
      <c r="AN1636" s="133">
        <v>78015</v>
      </c>
      <c r="AP1636" t="s">
        <v>3010</v>
      </c>
      <c r="AQ1636" s="138"/>
    </row>
    <row r="1637" spans="1:43" hidden="1" outlineLevel="1" x14ac:dyDescent="0.2">
      <c r="A1637" t="s">
        <v>3366</v>
      </c>
      <c r="S1637"/>
      <c r="AG1637" t="str">
        <f t="shared" si="314"/>
        <v>East Central Penobscot</v>
      </c>
      <c r="AH1637" s="74" t="s">
        <v>713</v>
      </c>
      <c r="AK1637" s="130">
        <v>23</v>
      </c>
      <c r="AL1637" s="131">
        <v>19</v>
      </c>
      <c r="AM1637" s="131">
        <v>83</v>
      </c>
      <c r="AN1637" s="133">
        <v>19868</v>
      </c>
      <c r="AP1637" t="s">
        <v>3010</v>
      </c>
      <c r="AQ1637" s="138"/>
    </row>
    <row r="1638" spans="1:43" hidden="1" outlineLevel="1" x14ac:dyDescent="0.2">
      <c r="A1638" t="s">
        <v>3367</v>
      </c>
      <c r="S1638"/>
      <c r="AG1638" t="str">
        <f t="shared" si="314"/>
        <v>Argyle</v>
      </c>
      <c r="AH1638" s="74" t="s">
        <v>713</v>
      </c>
      <c r="AK1638" s="130">
        <v>23</v>
      </c>
      <c r="AL1638" s="131">
        <v>19</v>
      </c>
      <c r="AM1638" s="131">
        <v>7</v>
      </c>
      <c r="AN1638" s="133">
        <v>1500</v>
      </c>
      <c r="AP1638" t="s">
        <v>3010</v>
      </c>
      <c r="AQ1638" s="138"/>
    </row>
    <row r="1639" spans="1:43" hidden="1" outlineLevel="1" x14ac:dyDescent="0.2">
      <c r="A1639" t="s">
        <v>3368</v>
      </c>
      <c r="S1639"/>
      <c r="AG1639" t="str">
        <f t="shared" si="314"/>
        <v>Northwest Piscataquis</v>
      </c>
      <c r="AH1639" s="74" t="s">
        <v>727</v>
      </c>
      <c r="AK1639" s="130">
        <v>23</v>
      </c>
      <c r="AL1639" s="131">
        <v>21</v>
      </c>
      <c r="AM1639" s="131">
        <v>73</v>
      </c>
      <c r="AN1639" s="133">
        <v>53628</v>
      </c>
      <c r="AP1639" t="s">
        <v>3010</v>
      </c>
      <c r="AQ1639" s="138"/>
    </row>
    <row r="1640" spans="1:43" hidden="1" outlineLevel="1" x14ac:dyDescent="0.2">
      <c r="A1640" t="s">
        <v>3369</v>
      </c>
      <c r="S1640"/>
      <c r="AG1640" t="str">
        <f t="shared" si="314"/>
        <v>Northeast Piscataquis</v>
      </c>
      <c r="AH1640" s="74" t="s">
        <v>727</v>
      </c>
      <c r="AK1640" s="130">
        <v>23</v>
      </c>
      <c r="AL1640" s="131">
        <v>21</v>
      </c>
      <c r="AM1640" s="131">
        <v>72</v>
      </c>
      <c r="AN1640" s="133">
        <v>51105</v>
      </c>
      <c r="AP1640" t="s">
        <v>3010</v>
      </c>
      <c r="AQ1640" s="138"/>
    </row>
    <row r="1641" spans="1:43" hidden="1" outlineLevel="1" x14ac:dyDescent="0.2">
      <c r="A1641" t="s">
        <v>3370</v>
      </c>
      <c r="S1641"/>
      <c r="AG1641" t="str">
        <f t="shared" si="314"/>
        <v>Blanchard</v>
      </c>
      <c r="AH1641" s="74" t="s">
        <v>727</v>
      </c>
      <c r="AK1641" s="130">
        <v>23</v>
      </c>
      <c r="AL1641" s="131">
        <v>21</v>
      </c>
      <c r="AM1641" s="131">
        <v>20</v>
      </c>
      <c r="AN1641" s="133">
        <v>5560</v>
      </c>
      <c r="AP1641" t="s">
        <v>3010</v>
      </c>
      <c r="AQ1641" s="138"/>
    </row>
    <row r="1642" spans="1:43" hidden="1" outlineLevel="1" x14ac:dyDescent="0.2">
      <c r="A1642" t="s">
        <v>3310</v>
      </c>
      <c r="S1642"/>
      <c r="AG1642" t="str">
        <f t="shared" si="314"/>
        <v>Southeast Piscataquis</v>
      </c>
      <c r="AH1642" s="74" t="s">
        <v>727</v>
      </c>
      <c r="AK1642" s="130">
        <v>23</v>
      </c>
      <c r="AL1642" s="131">
        <v>21</v>
      </c>
      <c r="AM1642" s="131">
        <v>93</v>
      </c>
      <c r="AN1642" s="133">
        <v>70655</v>
      </c>
      <c r="AP1642" t="s">
        <v>3010</v>
      </c>
      <c r="AQ1642" s="138"/>
    </row>
    <row r="1643" spans="1:43" hidden="1" outlineLevel="1" x14ac:dyDescent="0.2">
      <c r="A1643" t="s">
        <v>1857</v>
      </c>
      <c r="S1643"/>
      <c r="AG1643" t="str">
        <f t="shared" si="314"/>
        <v>Perkins</v>
      </c>
      <c r="AH1643" s="74" t="s">
        <v>499</v>
      </c>
      <c r="AK1643" s="130">
        <v>23</v>
      </c>
      <c r="AL1643" s="131">
        <v>23</v>
      </c>
      <c r="AM1643" s="131">
        <v>28</v>
      </c>
      <c r="AN1643" s="133">
        <v>58070</v>
      </c>
      <c r="AP1643" t="s">
        <v>3010</v>
      </c>
      <c r="AQ1643" s="138"/>
    </row>
    <row r="1644" spans="1:43" hidden="1" outlineLevel="1" x14ac:dyDescent="0.2">
      <c r="A1644" t="s">
        <v>3341</v>
      </c>
      <c r="S1644"/>
      <c r="AG1644" t="str">
        <f t="shared" si="314"/>
        <v>Seboomook Lake</v>
      </c>
      <c r="AH1644" s="74" t="s">
        <v>2138</v>
      </c>
      <c r="AK1644" s="130">
        <v>23</v>
      </c>
      <c r="AL1644" s="131">
        <v>25</v>
      </c>
      <c r="AM1644" s="131">
        <v>137</v>
      </c>
      <c r="AN1644" s="133">
        <v>67238</v>
      </c>
      <c r="AP1644" t="s">
        <v>3010</v>
      </c>
      <c r="AQ1644" s="138"/>
    </row>
    <row r="1645" spans="1:43" hidden="1" outlineLevel="1" x14ac:dyDescent="0.2">
      <c r="A1645" t="s">
        <v>3342</v>
      </c>
      <c r="S1645"/>
      <c r="AG1645" t="str">
        <f t="shared" si="314"/>
        <v>Northeast Somerset</v>
      </c>
      <c r="AH1645" s="74" t="s">
        <v>2138</v>
      </c>
      <c r="AK1645" s="130">
        <v>23</v>
      </c>
      <c r="AL1645" s="131">
        <v>25</v>
      </c>
      <c r="AM1645" s="131">
        <v>112</v>
      </c>
      <c r="AN1645" s="133">
        <v>51114</v>
      </c>
      <c r="AP1645" t="s">
        <v>3010</v>
      </c>
      <c r="AQ1645" s="138"/>
    </row>
    <row r="1646" spans="1:43" hidden="1" outlineLevel="1" x14ac:dyDescent="0.2">
      <c r="A1646" t="s">
        <v>3343</v>
      </c>
      <c r="S1646"/>
      <c r="AG1646" t="str">
        <f t="shared" si="314"/>
        <v>Northwest Somerset</v>
      </c>
      <c r="AH1646" s="74" t="s">
        <v>2138</v>
      </c>
      <c r="AK1646" s="130">
        <v>23</v>
      </c>
      <c r="AL1646" s="131">
        <v>25</v>
      </c>
      <c r="AM1646" s="131">
        <v>113</v>
      </c>
      <c r="AN1646" s="133">
        <v>53636</v>
      </c>
      <c r="AP1646" t="s">
        <v>3010</v>
      </c>
      <c r="AQ1646" s="138"/>
    </row>
    <row r="1647" spans="1:43" hidden="1" outlineLevel="1" x14ac:dyDescent="0.2">
      <c r="A1647" t="s">
        <v>3344</v>
      </c>
      <c r="S1647"/>
      <c r="AG1647" t="str">
        <f t="shared" si="314"/>
        <v>Central Somerset</v>
      </c>
      <c r="AH1647" s="74" t="s">
        <v>2138</v>
      </c>
      <c r="AK1647" s="130">
        <v>23</v>
      </c>
      <c r="AL1647" s="131">
        <v>25</v>
      </c>
      <c r="AM1647" s="131">
        <v>37</v>
      </c>
      <c r="AN1647" s="133">
        <v>11820</v>
      </c>
      <c r="AP1647" t="s">
        <v>3010</v>
      </c>
      <c r="AQ1647" s="138"/>
    </row>
    <row r="1648" spans="1:43" hidden="1" outlineLevel="1" x14ac:dyDescent="0.2">
      <c r="A1648" t="s">
        <v>3345</v>
      </c>
      <c r="S1648"/>
      <c r="AG1648" t="str">
        <f t="shared" si="314"/>
        <v>North Washington</v>
      </c>
      <c r="AH1648" s="74" t="s">
        <v>3298</v>
      </c>
      <c r="AK1648" s="130">
        <v>23</v>
      </c>
      <c r="AL1648" s="131">
        <v>29</v>
      </c>
      <c r="AM1648" s="131">
        <v>157</v>
      </c>
      <c r="AN1648" s="133">
        <v>53500</v>
      </c>
      <c r="AP1648" t="s">
        <v>3010</v>
      </c>
      <c r="AQ1648" s="138"/>
    </row>
    <row r="1649" spans="1:44" hidden="1" outlineLevel="1" x14ac:dyDescent="0.2">
      <c r="A1649" t="s">
        <v>3346</v>
      </c>
      <c r="S1649"/>
      <c r="AG1649" t="str">
        <f t="shared" si="314"/>
        <v>Passamaquoddy Indian Township</v>
      </c>
      <c r="AH1649" s="74" t="s">
        <v>3298</v>
      </c>
      <c r="AK1649" s="130">
        <v>23</v>
      </c>
      <c r="AL1649" s="131">
        <v>29</v>
      </c>
      <c r="AM1649" s="131">
        <v>158</v>
      </c>
      <c r="AN1649" s="133">
        <v>57082</v>
      </c>
      <c r="AP1649" t="s">
        <v>3334</v>
      </c>
      <c r="AQ1649" s="138"/>
    </row>
    <row r="1650" spans="1:44" hidden="1" outlineLevel="1" x14ac:dyDescent="0.2">
      <c r="A1650" t="s">
        <v>3347</v>
      </c>
      <c r="S1650"/>
      <c r="AG1650" t="str">
        <f t="shared" si="314"/>
        <v>East Central Washington</v>
      </c>
      <c r="AH1650" s="74" t="s">
        <v>3298</v>
      </c>
      <c r="AK1650" s="130">
        <v>23</v>
      </c>
      <c r="AL1650" s="131">
        <v>29</v>
      </c>
      <c r="AM1650" s="131">
        <v>93</v>
      </c>
      <c r="AN1650" s="133">
        <v>19870</v>
      </c>
      <c r="AP1650" t="s">
        <v>3010</v>
      </c>
      <c r="AQ1650" s="138"/>
    </row>
    <row r="1651" spans="1:44" hidden="1" outlineLevel="1" x14ac:dyDescent="0.2">
      <c r="A1651" t="s">
        <v>3348</v>
      </c>
      <c r="S1651"/>
      <c r="AG1651" t="str">
        <f t="shared" si="314"/>
        <v>Passamaquoddy Pleasant Point</v>
      </c>
      <c r="AH1651" s="74" t="s">
        <v>3298</v>
      </c>
      <c r="AK1651" s="130">
        <v>23</v>
      </c>
      <c r="AL1651" s="131">
        <v>29</v>
      </c>
      <c r="AM1651" s="131">
        <v>159</v>
      </c>
      <c r="AN1651" s="133">
        <v>57090</v>
      </c>
      <c r="AP1651" t="s">
        <v>3334</v>
      </c>
      <c r="AQ1651" s="138"/>
    </row>
    <row r="1652" spans="1:44" collapsed="1" x14ac:dyDescent="0.2">
      <c r="S1652" s="129"/>
      <c r="AL1652" s="130"/>
      <c r="AM1652" s="131"/>
      <c r="AN1652" s="131"/>
      <c r="AO1652" s="133"/>
      <c r="AR1652" s="138"/>
    </row>
  </sheetData>
  <sortState xmlns:xlrd2="http://schemas.microsoft.com/office/spreadsheetml/2017/richdata2" ref="A1133:AR1135">
    <sortCondition ref="A1133:A1135"/>
  </sortState>
  <phoneticPr fontId="8"/>
  <conditionalFormatting sqref="D2:D1581">
    <cfRule type="cellIs" dxfId="35" priority="17" stopIfTrue="1" operator="equal">
      <formula>1</formula>
    </cfRule>
    <cfRule type="cellIs" dxfId="34" priority="18" stopIfTrue="1" operator="equal">
      <formula>3</formula>
    </cfRule>
  </conditionalFormatting>
  <conditionalFormatting sqref="E2:E1581">
    <cfRule type="cellIs" dxfId="33" priority="19" stopIfTrue="1" operator="equal">
      <formula>1</formula>
    </cfRule>
    <cfRule type="cellIs" dxfId="32" priority="20" stopIfTrue="1" operator="equal">
      <formula>3</formula>
    </cfRule>
  </conditionalFormatting>
  <conditionalFormatting sqref="F2:F1581">
    <cfRule type="cellIs" dxfId="31" priority="21" stopIfTrue="1" operator="equal">
      <formula>1</formula>
    </cfRule>
    <cfRule type="cellIs" dxfId="30" priority="22" stopIfTrue="1" operator="equal">
      <formula>3</formula>
    </cfRule>
  </conditionalFormatting>
  <conditionalFormatting sqref="G1:G2 G173 G691 G1044 G1287 G1328 G1576:G1581">
    <cfRule type="expression" dxfId="29" priority="23" stopIfTrue="1">
      <formula>IF(D1=1,1,0)</formula>
    </cfRule>
    <cfRule type="expression" dxfId="28" priority="24" stopIfTrue="1">
      <formula>IF(E1=1,1,0)</formula>
    </cfRule>
  </conditionalFormatting>
  <conditionalFormatting sqref="H1:H2 H173 H691 H1044 H1287 H1328 H1576:H1581 H1653:H65536">
    <cfRule type="expression" dxfId="27" priority="25" stopIfTrue="1">
      <formula>IF(D1=1,1,0)</formula>
    </cfRule>
    <cfRule type="expression" dxfId="26" priority="26" stopIfTrue="1">
      <formula>IF(E1=1,1,0)</formula>
    </cfRule>
  </conditionalFormatting>
  <conditionalFormatting sqref="G3:G172 G692:G1043 G1045:G1286 G1288:G1327 G1329:G1575 G174:G690">
    <cfRule type="expression" dxfId="25" priority="27" stopIfTrue="1">
      <formula>IF(AND(G3&gt;0,D3=1),1,0)</formula>
    </cfRule>
    <cfRule type="expression" dxfId="24" priority="28" stopIfTrue="1">
      <formula>IF(AND(G3&gt;0,E3=1),1,0)</formula>
    </cfRule>
    <cfRule type="expression" dxfId="23" priority="29" stopIfTrue="1">
      <formula>IF(AND(G3&gt;0,F3=1),1,0)</formula>
    </cfRule>
  </conditionalFormatting>
  <conditionalFormatting sqref="H3:H172 H692:H1043 H1045:H1286 H1288:H1327 H1329:H1575 H174:H690">
    <cfRule type="expression" dxfId="22" priority="30" stopIfTrue="1">
      <formula>IF(AND(G3&gt;0,D3=1),1,0)</formula>
    </cfRule>
    <cfRule type="expression" dxfId="21" priority="31" stopIfTrue="1">
      <formula>IF(AND(G3&gt;0,E3=1),1,0)</formula>
    </cfRule>
    <cfRule type="expression" dxfId="20" priority="32" stopIfTrue="1">
      <formula>IF(AND(G3&gt;0,F3=1),1,0)</formula>
    </cfRule>
  </conditionalFormatting>
  <conditionalFormatting sqref="D1588:D1603 D1607 D1605 D1582:D1586">
    <cfRule type="cellIs" dxfId="19" priority="1" stopIfTrue="1" operator="equal">
      <formula>1</formula>
    </cfRule>
    <cfRule type="cellIs" dxfId="18" priority="2" stopIfTrue="1" operator="equal">
      <formula>3</formula>
    </cfRule>
  </conditionalFormatting>
  <conditionalFormatting sqref="E1588:E1603 E1607 E1605 E1582:E1586">
    <cfRule type="cellIs" dxfId="17" priority="3" stopIfTrue="1" operator="equal">
      <formula>1</formula>
    </cfRule>
    <cfRule type="cellIs" dxfId="16" priority="4" stopIfTrue="1" operator="equal">
      <formula>3</formula>
    </cfRule>
  </conditionalFormatting>
  <conditionalFormatting sqref="F1588:F1603 F1607 F1605 F1582:F1586">
    <cfRule type="cellIs" dxfId="15" priority="5" stopIfTrue="1" operator="equal">
      <formula>1</formula>
    </cfRule>
    <cfRule type="cellIs" dxfId="14" priority="6" stopIfTrue="1" operator="equal">
      <formula>3</formula>
    </cfRule>
  </conditionalFormatting>
  <conditionalFormatting sqref="G1582:G1586 G1602">
    <cfRule type="expression" dxfId="13" priority="7" stopIfTrue="1">
      <formula>IF(#REF!=1,1,0)</formula>
    </cfRule>
    <cfRule type="expression" dxfId="12" priority="8" stopIfTrue="1">
      <formula>IF(#REF!=1,1,0)</formula>
    </cfRule>
  </conditionalFormatting>
  <conditionalFormatting sqref="H1582:H1587 H1606 H1604 H1608:H1619 H1621:H1652">
    <cfRule type="expression" dxfId="11" priority="9" stopIfTrue="1">
      <formula>IF(#REF!=1,1,0)</formula>
    </cfRule>
    <cfRule type="expression" dxfId="10" priority="10" stopIfTrue="1">
      <formula>IF(#REF!=1,1,0)</formula>
    </cfRule>
  </conditionalFormatting>
  <conditionalFormatting sqref="G1607 G1605 G1603 G1588:G1601">
    <cfRule type="expression" dxfId="9" priority="11" stopIfTrue="1">
      <formula>IF(#REF!=1,1,0)</formula>
    </cfRule>
    <cfRule type="expression" dxfId="8" priority="12" stopIfTrue="1">
      <formula>IF(#REF!=1,1,0)</formula>
    </cfRule>
    <cfRule type="expression" dxfId="7" priority="13" stopIfTrue="1">
      <formula>IF(#REF!=1,1,0)</formula>
    </cfRule>
  </conditionalFormatting>
  <conditionalFormatting sqref="H1607 H1605 H1588:H1603">
    <cfRule type="expression" dxfId="6" priority="14" stopIfTrue="1">
      <formula>IF(#REF!=1,1,0)</formula>
    </cfRule>
    <cfRule type="expression" dxfId="5" priority="15" stopIfTrue="1">
      <formula>IF(#REF!=1,1,0)</formula>
    </cfRule>
    <cfRule type="expression" dxfId="4" priority="16" stopIfTrue="1">
      <formula>IF(#REF!=1,1,0)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P126"/>
  <sheetViews>
    <sheetView topLeftCell="A38" workbookViewId="0">
      <selection activeCell="E110" sqref="E110:G114"/>
    </sheetView>
  </sheetViews>
  <sheetFormatPr baseColWidth="10" defaultRowHeight="14" x14ac:dyDescent="0.2"/>
  <cols>
    <col min="1" max="4" width="1.7109375" customWidth="1"/>
    <col min="11" max="16" width="22.85546875" customWidth="1"/>
  </cols>
  <sheetData>
    <row r="1" spans="1:16" x14ac:dyDescent="0.2">
      <c r="F1" t="s">
        <v>3294</v>
      </c>
      <c r="G1" t="s">
        <v>3295</v>
      </c>
      <c r="H1" t="s">
        <v>3296</v>
      </c>
      <c r="I1" t="s">
        <v>469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 x14ac:dyDescent="0.2">
      <c r="A2">
        <f>IF(State!F3=1,1,IF(State!G3=1,2,IF(State!H3=1,3,4)))</f>
        <v>2</v>
      </c>
      <c r="B2">
        <f>IF(State!F3=2,1,IF(State!G3=2,2,IF(State!H3=2,3,4)))</f>
        <v>1</v>
      </c>
      <c r="C2">
        <f>IF(State!F3=3,1,IF(State!G3=3,2,IF(State!H3=3,3,4)))</f>
        <v>3</v>
      </c>
      <c r="D2">
        <f>IF(State!F3=4,1,IF(State!G3=4,2,IF(State!H3=4,3,4)))</f>
        <v>4</v>
      </c>
      <c r="E2" t="str">
        <f>State!A3</f>
        <v>Alabama</v>
      </c>
      <c r="F2" s="1">
        <f>MAX(State!K3:O3)</f>
        <v>769044</v>
      </c>
      <c r="G2" s="1">
        <f>LARGE(State!K3:O3,2)</f>
        <v>662165</v>
      </c>
      <c r="H2" s="1">
        <f>LARGE(State!K3:O3,3)</f>
        <v>92149</v>
      </c>
      <c r="I2" s="1">
        <f>State!C3-Graphs!F2-Graphs!G2-Graphs!H2</f>
        <v>10991</v>
      </c>
    </row>
    <row r="3" spans="1:16" x14ac:dyDescent="0.2">
      <c r="A3">
        <f>IF(State!F4=1,1,IF(State!G4=1,2,IF(State!H4=1,3,4)))</f>
        <v>2</v>
      </c>
      <c r="B3">
        <f>IF(State!F4=2,1,IF(State!G4=2,2,IF(State!H4=2,3,4)))</f>
        <v>1</v>
      </c>
      <c r="C3">
        <f>IF(State!F4=3,1,IF(State!G4=3,2,IF(State!H4=3,3,4)))</f>
        <v>3</v>
      </c>
      <c r="D3">
        <f>IF(State!F4=4,1,IF(State!G4=4,2,IF(State!H4=4,3,4)))</f>
        <v>4</v>
      </c>
      <c r="E3" t="str">
        <f>State!A4</f>
        <v>Alaska</v>
      </c>
      <c r="F3" s="1">
        <f>MAX(State!K4:O4)</f>
        <v>122746</v>
      </c>
      <c r="G3" s="1">
        <f>LARGE(State!K4:O4,2)</f>
        <v>80380</v>
      </c>
      <c r="H3" s="1">
        <f>LARGE(State!K4:O4,3)</f>
        <v>26333</v>
      </c>
      <c r="I3" s="1">
        <f>State!C4-Graphs!F3-Graphs!G3-Graphs!H3</f>
        <v>12161</v>
      </c>
    </row>
    <row r="4" spans="1:16" x14ac:dyDescent="0.2">
      <c r="A4">
        <f>IF(State!F5=1,1,IF(State!G5=1,2,IF(State!H5=1,3,4)))</f>
        <v>1</v>
      </c>
      <c r="B4">
        <f>IF(State!F5=2,1,IF(State!G5=2,2,IF(State!H5=2,3,4)))</f>
        <v>2</v>
      </c>
      <c r="C4">
        <f>IF(State!F5=3,1,IF(State!G5=3,2,IF(State!H5=3,3,4)))</f>
        <v>3</v>
      </c>
      <c r="D4">
        <f>IF(State!F5=4,1,IF(State!G5=4,2,IF(State!H5=4,3,4)))</f>
        <v>4</v>
      </c>
      <c r="E4" t="str">
        <f>State!A5</f>
        <v>Arizona</v>
      </c>
      <c r="F4" s="1">
        <f>MAX(State!K5:O5)</f>
        <v>653288</v>
      </c>
      <c r="G4" s="1">
        <f>LARGE(State!K5:O5,2)</f>
        <v>622073</v>
      </c>
      <c r="H4" s="1">
        <f>LARGE(State!K5:O5,3)</f>
        <v>112072</v>
      </c>
      <c r="I4" s="1">
        <f>State!C5-Graphs!F4-Graphs!G4-Graphs!H4</f>
        <v>16972</v>
      </c>
    </row>
    <row r="5" spans="1:16" x14ac:dyDescent="0.2">
      <c r="A5">
        <f>IF(State!F6=1,1,IF(State!G6=1,2,IF(State!H6=1,3,4)))</f>
        <v>1</v>
      </c>
      <c r="B5">
        <f>IF(State!F6=2,1,IF(State!G6=2,2,IF(State!H6=2,3,4)))</f>
        <v>2</v>
      </c>
      <c r="C5">
        <f>IF(State!F6=3,1,IF(State!G6=3,2,IF(State!H6=3,3,4)))</f>
        <v>3</v>
      </c>
      <c r="D5">
        <f>IF(State!F6=4,1,IF(State!G6=4,2,IF(State!H6=4,3,4)))</f>
        <v>4</v>
      </c>
      <c r="E5" t="str">
        <f>State!A6</f>
        <v>Arkansas</v>
      </c>
      <c r="F5" s="1">
        <f>MAX(State!K6:O6)</f>
        <v>475171</v>
      </c>
      <c r="G5" s="1">
        <f>LARGE(State!K6:O6,2)</f>
        <v>325416</v>
      </c>
      <c r="H5" s="1">
        <f>LARGE(State!K6:O6,3)</f>
        <v>69884</v>
      </c>
      <c r="I5" s="1">
        <f>State!C6-Graphs!F5-Graphs!G5-Graphs!H5</f>
        <v>13791</v>
      </c>
    </row>
    <row r="6" spans="1:16" x14ac:dyDescent="0.2">
      <c r="A6">
        <f>IF(State!F7=1,1,IF(State!G7=1,2,IF(State!H7=1,3,4)))</f>
        <v>1</v>
      </c>
      <c r="B6">
        <f>IF(State!F7=2,1,IF(State!G7=2,2,IF(State!H7=2,3,4)))</f>
        <v>2</v>
      </c>
      <c r="C6">
        <f>IF(State!F7=3,1,IF(State!G7=3,2,IF(State!H7=3,3,4)))</f>
        <v>3</v>
      </c>
      <c r="D6">
        <f>IF(State!F7=4,1,IF(State!G7=4,2,IF(State!H7=4,3,4)))</f>
        <v>4</v>
      </c>
      <c r="E6" t="str">
        <f>State!A7</f>
        <v>California</v>
      </c>
      <c r="F6" s="1">
        <f>MAX(State!K7:O7)</f>
        <v>5119835</v>
      </c>
      <c r="G6" s="1">
        <f>LARGE(State!K7:O7,2)</f>
        <v>3828380</v>
      </c>
      <c r="H6" s="1">
        <f>LARGE(State!K7:O7,3)</f>
        <v>697847</v>
      </c>
      <c r="I6" s="1">
        <f>State!C7-Graphs!F6-Graphs!G6-Graphs!H6</f>
        <v>373422</v>
      </c>
    </row>
    <row r="7" spans="1:16" x14ac:dyDescent="0.2">
      <c r="A7">
        <f>IF(State!F8=1,1,IF(State!G8=1,2,IF(State!H8=1,3,4)))</f>
        <v>2</v>
      </c>
      <c r="B7">
        <f>IF(State!F8=2,1,IF(State!G8=2,2,IF(State!H8=2,3,4)))</f>
        <v>1</v>
      </c>
      <c r="C7">
        <f>IF(State!F8=3,1,IF(State!G8=3,2,IF(State!H8=3,3,4)))</f>
        <v>3</v>
      </c>
      <c r="D7">
        <f>IF(State!F8=4,1,IF(State!G8=4,2,IF(State!H8=4,3,4)))</f>
        <v>4</v>
      </c>
      <c r="E7" t="str">
        <f>State!A8</f>
        <v>Colorado</v>
      </c>
      <c r="F7" s="1">
        <f>MAX(State!K8:O8)</f>
        <v>691848</v>
      </c>
      <c r="G7" s="1">
        <f>LARGE(State!K8:O8,2)</f>
        <v>671152</v>
      </c>
      <c r="H7" s="1">
        <f>LARGE(State!K8:O8,3)</f>
        <v>99629</v>
      </c>
      <c r="I7" s="1">
        <f>State!C8-Graphs!F7-Graphs!G7-Graphs!H7</f>
        <v>48075</v>
      </c>
    </row>
    <row r="8" spans="1:16" x14ac:dyDescent="0.2">
      <c r="A8">
        <f>IF(State!F9=1,1,IF(State!G9=1,2,IF(State!H9=1,3,4)))</f>
        <v>1</v>
      </c>
      <c r="B8">
        <f>IF(State!F9=2,1,IF(State!G9=2,2,IF(State!H9=2,3,4)))</f>
        <v>2</v>
      </c>
      <c r="C8">
        <f>IF(State!F9=3,1,IF(State!G9=3,2,IF(State!H9=3,3,4)))</f>
        <v>3</v>
      </c>
      <c r="D8">
        <f>IF(State!F9=4,1,IF(State!G9=4,2,IF(State!H9=4,3,4)))</f>
        <v>4</v>
      </c>
      <c r="E8" t="str">
        <f>State!A9</f>
        <v>Connecticut</v>
      </c>
      <c r="F8" s="1">
        <f>MAX(State!K9:O9)</f>
        <v>735740</v>
      </c>
      <c r="G8" s="1">
        <f>LARGE(State!K9:O9,2)</f>
        <v>483109</v>
      </c>
      <c r="H8" s="1">
        <f>LARGE(State!K9:O9,3)</f>
        <v>139523</v>
      </c>
      <c r="I8" s="1">
        <f>State!C9-Graphs!F8-Graphs!G8-Graphs!H8</f>
        <v>34242</v>
      </c>
    </row>
    <row r="9" spans="1:16" x14ac:dyDescent="0.2">
      <c r="A9">
        <f>IF(State!F10=1,1,IF(State!G10=1,2,IF(State!H10=1,3,4)))</f>
        <v>1</v>
      </c>
      <c r="B9">
        <f>IF(State!F10=2,1,IF(State!G10=2,2,IF(State!H10=2,3,4)))</f>
        <v>2</v>
      </c>
      <c r="C9">
        <f>IF(State!F10=3,1,IF(State!G10=3,2,IF(State!H10=3,3,4)))</f>
        <v>3</v>
      </c>
      <c r="D9">
        <f>IF(State!F10=4,1,IF(State!G10=4,2,IF(State!H10=4,3,4)))</f>
        <v>4</v>
      </c>
      <c r="E9" t="str">
        <f>State!A10</f>
        <v>Delaware</v>
      </c>
      <c r="F9" s="1">
        <f>MAX(State!K10:O10)</f>
        <v>140355</v>
      </c>
      <c r="G9" s="1">
        <f>LARGE(State!K10:O10,2)</f>
        <v>99062</v>
      </c>
      <c r="H9" s="1">
        <f>LARGE(State!K10:O10,3)</f>
        <v>28719</v>
      </c>
      <c r="I9" s="1">
        <f>State!C10-Graphs!F9-Graphs!G9-Graphs!H9</f>
        <v>2948</v>
      </c>
    </row>
    <row r="10" spans="1:16" x14ac:dyDescent="0.2">
      <c r="A10">
        <f>IF(State!F11=1,1,IF(State!G11=1,2,IF(State!H11=1,3,4)))</f>
        <v>1</v>
      </c>
      <c r="B10">
        <f>IF(State!F11=2,1,IF(State!G11=2,2,IF(State!H11=2,3,4)))</f>
        <v>2</v>
      </c>
      <c r="C10">
        <v>3</v>
      </c>
      <c r="D10">
        <v>4</v>
      </c>
      <c r="E10" t="str">
        <f>State!A11</f>
        <v>District of Columbia</v>
      </c>
      <c r="F10" s="1">
        <f>MAX(State!K11:O11)</f>
        <v>158220</v>
      </c>
      <c r="G10" s="1">
        <f>LARGE(State!K11:O11,2)</f>
        <v>17339</v>
      </c>
      <c r="H10" s="1">
        <f>LARGE(State!K11:O11,3)</f>
        <v>3611</v>
      </c>
      <c r="I10" s="1">
        <f>State!C11-Graphs!F10-Graphs!G10-Graphs!H10</f>
        <v>6556</v>
      </c>
    </row>
    <row r="11" spans="1:16" x14ac:dyDescent="0.2">
      <c r="A11">
        <f>IF(State!F12=1,1,IF(State!G12=1,2,IF(State!H12=1,3,4)))</f>
        <v>1</v>
      </c>
      <c r="B11">
        <f>IF(State!F12=2,1,IF(State!G12=2,2,IF(State!H12=2,3,4)))</f>
        <v>2</v>
      </c>
      <c r="C11">
        <f>IF(State!F12=3,1,IF(State!G12=3,2,IF(State!H12=3,3,4)))</f>
        <v>3</v>
      </c>
      <c r="D11">
        <f>IF(State!F12=4,1,IF(State!G12=4,2,IF(State!H12=4,3,4)))</f>
        <v>4</v>
      </c>
      <c r="E11" t="str">
        <f>State!A12</f>
        <v>Florida</v>
      </c>
      <c r="F11" s="1">
        <f>MAX(State!K12:O12)</f>
        <v>2546870</v>
      </c>
      <c r="G11" s="1">
        <f>LARGE(State!K12:O12,2)</f>
        <v>2244536</v>
      </c>
      <c r="H11" s="1">
        <f>LARGE(State!K12:O12,3)</f>
        <v>483870</v>
      </c>
      <c r="I11" s="1">
        <f>State!C12-Graphs!F11-Graphs!G11-Graphs!H11</f>
        <v>28518</v>
      </c>
    </row>
    <row r="12" spans="1:16" x14ac:dyDescent="0.2">
      <c r="A12">
        <f>IF(State!F13=1,1,IF(State!G13=1,2,IF(State!H13=1,3,4)))</f>
        <v>2</v>
      </c>
      <c r="B12">
        <f>IF(State!F13=2,1,IF(State!G13=2,2,IF(State!H13=2,3,4)))</f>
        <v>1</v>
      </c>
      <c r="C12">
        <f>IF(State!F13=3,1,IF(State!G13=3,2,IF(State!H13=3,3,4)))</f>
        <v>3</v>
      </c>
      <c r="D12">
        <f>IF(State!F13=4,1,IF(State!G13=4,2,IF(State!H13=4,3,4)))</f>
        <v>4</v>
      </c>
      <c r="E12" t="str">
        <f>State!A13</f>
        <v>Georgia</v>
      </c>
      <c r="F12" s="1">
        <f>MAX(State!K13:O13)</f>
        <v>1080843</v>
      </c>
      <c r="G12" s="1">
        <f>LARGE(State!K13:O13,2)</f>
        <v>1053849</v>
      </c>
      <c r="H12" s="1">
        <f>LARGE(State!K13:O13,3)</f>
        <v>146337</v>
      </c>
      <c r="I12" s="1">
        <f>State!C13-Graphs!F12-Graphs!G12-Graphs!H12</f>
        <v>18042</v>
      </c>
    </row>
    <row r="13" spans="1:16" x14ac:dyDescent="0.2">
      <c r="A13">
        <f>IF(State!F14=1,1,IF(State!G14=1,2,IF(State!H14=1,3,4)))</f>
        <v>1</v>
      </c>
      <c r="B13">
        <f>IF(State!F14=2,1,IF(State!G14=2,2,IF(State!H14=2,3,4)))</f>
        <v>2</v>
      </c>
      <c r="C13">
        <f>IF(State!F14=3,1,IF(State!G14=3,2,IF(State!H14=3,3,4)))</f>
        <v>3</v>
      </c>
      <c r="D13">
        <f>IF(State!F14=4,1,IF(State!G14=4,2,IF(State!H14=4,3,4)))</f>
        <v>4</v>
      </c>
      <c r="E13" t="str">
        <f>State!A14</f>
        <v>Hawaii</v>
      </c>
      <c r="F13" s="1">
        <f>MAX(State!K14:O14)</f>
        <v>205012</v>
      </c>
      <c r="G13" s="1">
        <f>LARGE(State!K14:O14,2)</f>
        <v>113943</v>
      </c>
      <c r="H13" s="1">
        <f>LARGE(State!K14:O14,3)</f>
        <v>27358</v>
      </c>
      <c r="I13" s="1">
        <f>State!C14-Graphs!F13-Graphs!G13-Graphs!H13</f>
        <v>13807</v>
      </c>
      <c r="K13" t="str">
        <f>E8</f>
        <v>Connecticut</v>
      </c>
      <c r="L13" t="str">
        <f>E9</f>
        <v>Delaware</v>
      </c>
      <c r="M13" t="str">
        <f>E10</f>
        <v>District of Columbia</v>
      </c>
      <c r="N13" t="str">
        <f>E11</f>
        <v>Florida</v>
      </c>
      <c r="O13" t="str">
        <f>E12</f>
        <v>Georgia</v>
      </c>
      <c r="P13" t="str">
        <f>E13</f>
        <v>Hawaii</v>
      </c>
    </row>
    <row r="14" spans="1:16" x14ac:dyDescent="0.2">
      <c r="A14">
        <f>IF(State!F15=1,1,IF(State!G15=1,2,IF(State!H15=1,3,4)))</f>
        <v>2</v>
      </c>
      <c r="B14">
        <f>IF(State!F15=2,1,IF(State!G15=2,2,IF(State!H15=2,3,4)))</f>
        <v>1</v>
      </c>
      <c r="C14">
        <f>IF(State!F15=3,1,IF(State!G15=3,2,IF(State!H15=3,3,4)))</f>
        <v>3</v>
      </c>
      <c r="D14">
        <f>IF(State!F15=4,1,IF(State!G15=4,2,IF(State!H15=4,3,4)))</f>
        <v>4</v>
      </c>
      <c r="E14" t="str">
        <f>State!A15</f>
        <v>Idaho</v>
      </c>
      <c r="F14" s="1">
        <f>MAX(State!K15:O15)</f>
        <v>256595</v>
      </c>
      <c r="G14" s="1">
        <f>LARGE(State!K15:O15,2)</f>
        <v>165443</v>
      </c>
      <c r="H14" s="1">
        <f>LARGE(State!K15:O15,3)</f>
        <v>62518</v>
      </c>
      <c r="I14" s="1">
        <f>State!C15-Graphs!F14-Graphs!G14-Graphs!H14</f>
        <v>7163</v>
      </c>
    </row>
    <row r="15" spans="1:16" x14ac:dyDescent="0.2">
      <c r="A15">
        <f>IF(State!F16=1,1,IF(State!G16=1,2,IF(State!H16=1,3,4)))</f>
        <v>1</v>
      </c>
      <c r="B15">
        <f>IF(State!F16=2,1,IF(State!G16=2,2,IF(State!H16=2,3,4)))</f>
        <v>2</v>
      </c>
      <c r="C15">
        <f>IF(State!F16=3,1,IF(State!G16=3,2,IF(State!H16=3,3,4)))</f>
        <v>3</v>
      </c>
      <c r="D15">
        <f>IF(State!F16=4,1,IF(State!G16=4,2,IF(State!H16=4,3,4)))</f>
        <v>4</v>
      </c>
      <c r="E15" t="str">
        <f>State!A16</f>
        <v>Illinois</v>
      </c>
      <c r="F15" s="1">
        <f>MAX(State!K16:O16)</f>
        <v>2341744</v>
      </c>
      <c r="G15" s="1">
        <f>LARGE(State!K16:O16,2)</f>
        <v>1587021</v>
      </c>
      <c r="H15" s="1">
        <f>LARGE(State!K16:O16,3)</f>
        <v>346408</v>
      </c>
      <c r="I15" s="1">
        <f>State!C16-Graphs!F15-Graphs!G15-Graphs!H15</f>
        <v>36218</v>
      </c>
    </row>
    <row r="16" spans="1:16" x14ac:dyDescent="0.2">
      <c r="A16">
        <f>IF(State!F17=1,1,IF(State!G17=1,2,IF(State!H17=1,3,4)))</f>
        <v>2</v>
      </c>
      <c r="B16">
        <f>IF(State!F17=2,1,IF(State!G17=2,2,IF(State!H17=2,3,4)))</f>
        <v>1</v>
      </c>
      <c r="C16">
        <f>IF(State!F17=3,1,IF(State!G17=3,2,IF(State!H17=3,3,4)))</f>
        <v>3</v>
      </c>
      <c r="D16">
        <f>IF(State!F17=4,1,IF(State!G17=4,2,IF(State!H17=4,3,4)))</f>
        <v>4</v>
      </c>
      <c r="E16" t="str">
        <f>State!A17</f>
        <v>Indiana</v>
      </c>
      <c r="F16" s="1">
        <f>MAX(State!K17:O17)</f>
        <v>1006693</v>
      </c>
      <c r="G16" s="1">
        <f>LARGE(State!K17:O17,2)</f>
        <v>887424</v>
      </c>
      <c r="H16" s="1">
        <f>LARGE(State!K17:O17,3)</f>
        <v>224299</v>
      </c>
      <c r="I16" s="1">
        <f>State!C17-Graphs!F16-Graphs!G16-Graphs!H16</f>
        <v>17426</v>
      </c>
    </row>
    <row r="17" spans="1:16" x14ac:dyDescent="0.2">
      <c r="A17">
        <f>IF(State!F18=1,1,IF(State!G18=1,2,IF(State!H18=1,3,4)))</f>
        <v>1</v>
      </c>
      <c r="B17">
        <f>IF(State!F18=2,1,IF(State!G18=2,2,IF(State!H18=2,3,4)))</f>
        <v>2</v>
      </c>
      <c r="C17">
        <f>IF(State!F18=3,1,IF(State!G18=3,2,IF(State!H18=3,3,4)))</f>
        <v>3</v>
      </c>
      <c r="D17">
        <f>IF(State!F18=4,1,IF(State!G18=4,2,IF(State!H18=4,3,4)))</f>
        <v>4</v>
      </c>
      <c r="E17" t="str">
        <f>State!A18</f>
        <v>Iowa</v>
      </c>
      <c r="F17" s="1">
        <f>MAX(State!K18:O18)</f>
        <v>620258</v>
      </c>
      <c r="G17" s="1">
        <f>LARGE(State!K18:O18,2)</f>
        <v>492644</v>
      </c>
      <c r="H17" s="1">
        <f>LARGE(State!K18:O18,3)</f>
        <v>105159</v>
      </c>
      <c r="I17" s="1">
        <f>State!C18-Graphs!F17-Graphs!G17-Graphs!H17</f>
        <v>16014</v>
      </c>
    </row>
    <row r="18" spans="1:16" x14ac:dyDescent="0.2">
      <c r="A18">
        <f>IF(State!F19=1,1,IF(State!G19=1,2,IF(State!H19=1,3,4)))</f>
        <v>2</v>
      </c>
      <c r="B18">
        <f>IF(State!F19=2,1,IF(State!G19=2,2,IF(State!H19=2,3,4)))</f>
        <v>1</v>
      </c>
      <c r="C18">
        <f>IF(State!F19=3,1,IF(State!G19=3,2,IF(State!H19=3,3,4)))</f>
        <v>3</v>
      </c>
      <c r="D18">
        <f>IF(State!F19=4,1,IF(State!G19=4,2,IF(State!H19=4,3,4)))</f>
        <v>4</v>
      </c>
      <c r="E18" t="str">
        <f>State!A19</f>
        <v>Kansas</v>
      </c>
      <c r="F18" s="1">
        <f>MAX(State!K19:O19)</f>
        <v>583245</v>
      </c>
      <c r="G18" s="1">
        <f>LARGE(State!K19:O19,2)</f>
        <v>387659</v>
      </c>
      <c r="H18" s="1">
        <f>LARGE(State!K19:O19,3)</f>
        <v>92639</v>
      </c>
      <c r="I18" s="1">
        <f>State!C19-Graphs!F18-Graphs!G18-Graphs!H18</f>
        <v>10757</v>
      </c>
    </row>
    <row r="19" spans="1:16" x14ac:dyDescent="0.2">
      <c r="A19">
        <f>IF(State!F20=1,1,IF(State!G20=1,2,IF(State!H20=1,3,4)))</f>
        <v>1</v>
      </c>
      <c r="B19">
        <f>IF(State!F20=2,1,IF(State!G20=2,2,IF(State!H20=2,3,4)))</f>
        <v>2</v>
      </c>
      <c r="C19">
        <f>IF(State!F20=3,1,IF(State!G20=3,2,IF(State!H20=3,3,4)))</f>
        <v>3</v>
      </c>
      <c r="D19">
        <f>IF(State!F20=4,1,IF(State!G20=4,2,IF(State!H20=4,3,4)))</f>
        <v>4</v>
      </c>
      <c r="E19" t="str">
        <f>State!A20</f>
        <v>Kentucky</v>
      </c>
      <c r="F19" s="1">
        <f>MAX(State!K20:O20)</f>
        <v>636614</v>
      </c>
      <c r="G19" s="1">
        <f>LARGE(State!K20:O20,2)</f>
        <v>623283</v>
      </c>
      <c r="H19" s="1">
        <f>LARGE(State!K20:O20,3)</f>
        <v>120396</v>
      </c>
      <c r="I19" s="1">
        <f>State!C20-Graphs!F19-Graphs!G19-Graphs!H19</f>
        <v>8415</v>
      </c>
    </row>
    <row r="20" spans="1:16" x14ac:dyDescent="0.2">
      <c r="A20">
        <f>IF(State!F21=1,1,IF(State!G21=1,2,IF(State!H21=1,3,4)))</f>
        <v>1</v>
      </c>
      <c r="B20">
        <f>IF(State!F21=2,1,IF(State!G21=2,2,IF(State!H21=2,3,4)))</f>
        <v>2</v>
      </c>
      <c r="C20">
        <f>IF(State!F21=3,1,IF(State!G21=3,2,IF(State!H21=3,3,4)))</f>
        <v>3</v>
      </c>
      <c r="D20">
        <f>IF(State!F21=4,1,IF(State!G21=4,2,IF(State!H21=4,3,4)))</f>
        <v>4</v>
      </c>
      <c r="E20" t="str">
        <f>State!A21</f>
        <v>Louisiana</v>
      </c>
      <c r="F20" s="1">
        <f>MAX(State!K21:O21)</f>
        <v>927837</v>
      </c>
      <c r="G20" s="1">
        <f>LARGE(State!K21:O21,2)</f>
        <v>712586</v>
      </c>
      <c r="H20" s="1">
        <f>LARGE(State!K21:O21,3)</f>
        <v>123293</v>
      </c>
      <c r="I20" s="1">
        <f>State!C21-Graphs!F20-Graphs!G20-Graphs!H20</f>
        <v>20243</v>
      </c>
    </row>
    <row r="21" spans="1:16" x14ac:dyDescent="0.2">
      <c r="A21">
        <f>IF(State!F22=1,1,IF(State!G22=1,2,IF(State!H22=1,3,4)))</f>
        <v>1</v>
      </c>
      <c r="B21">
        <f>IF(State!F22=2,1,IF(State!G22=2,2,IF(State!H22=2,3,4)))</f>
        <v>2</v>
      </c>
      <c r="C21">
        <f>IF(State!F22=3,1,IF(State!G22=3,2,IF(State!H22=3,3,4)))</f>
        <v>3</v>
      </c>
      <c r="D21">
        <f>IF(State!F22=4,1,IF(State!G22=4,2,IF(State!H22=4,3,4)))</f>
        <v>4</v>
      </c>
      <c r="E21" t="str">
        <f>State!A22</f>
        <v>Maine</v>
      </c>
      <c r="F21" s="1">
        <f>MAX(State!K22:O22)</f>
        <v>312788</v>
      </c>
      <c r="G21" s="1">
        <f>LARGE(State!K22:O22,2)</f>
        <v>186378</v>
      </c>
      <c r="H21" s="1">
        <f>LARGE(State!K22:O22,3)</f>
        <v>85970</v>
      </c>
      <c r="I21" s="1">
        <f>State!C22-Graphs!F21-Graphs!G21-Graphs!H21</f>
        <v>20761</v>
      </c>
    </row>
    <row r="22" spans="1:16" x14ac:dyDescent="0.2">
      <c r="A22">
        <f>IF(State!F23=1,1,IF(State!G23=1,2,IF(State!H23=1,3,4)))</f>
        <v>1</v>
      </c>
      <c r="B22">
        <f>IF(State!F23=2,1,IF(State!G23=2,2,IF(State!H23=2,3,4)))</f>
        <v>2</v>
      </c>
      <c r="C22">
        <f>IF(State!F23=3,1,IF(State!G23=3,2,IF(State!H23=3,3,4)))</f>
        <v>3</v>
      </c>
      <c r="D22">
        <f>IF(State!F23=4,1,IF(State!G23=4,2,IF(State!H23=4,3,4)))</f>
        <v>4</v>
      </c>
      <c r="E22" t="str">
        <f>State!A23</f>
        <v>Maryland</v>
      </c>
      <c r="F22" s="1">
        <f>MAX(State!K23:O23)</f>
        <v>966207</v>
      </c>
      <c r="G22" s="1">
        <f>LARGE(State!K23:O23,2)</f>
        <v>681530</v>
      </c>
      <c r="H22" s="1">
        <f>LARGE(State!K23:O23,3)</f>
        <v>115812</v>
      </c>
      <c r="I22" s="1">
        <f>State!C23-Graphs!F22-Graphs!G22-Graphs!H22</f>
        <v>17321</v>
      </c>
    </row>
    <row r="23" spans="1:16" x14ac:dyDescent="0.2">
      <c r="A23">
        <f>IF(State!F24=1,1,IF(State!G24=1,2,IF(State!H24=1,3,4)))</f>
        <v>1</v>
      </c>
      <c r="B23">
        <f>IF(State!F24=2,1,IF(State!G24=2,2,IF(State!H24=2,3,4)))</f>
        <v>2</v>
      </c>
      <c r="C23">
        <f>IF(State!F24=3,1,IF(State!G24=3,2,IF(State!H24=3,3,4)))</f>
        <v>3</v>
      </c>
      <c r="D23">
        <f>IF(State!F24=4,1,IF(State!G24=4,2,IF(State!H24=4,3,4)))</f>
        <v>4</v>
      </c>
      <c r="E23" t="str">
        <f>State!A24</f>
        <v>Massachusetts</v>
      </c>
      <c r="F23" s="1">
        <f>MAX(State!K24:O24)</f>
        <v>1571763</v>
      </c>
      <c r="G23" s="1">
        <f>LARGE(State!K24:O24,2)</f>
        <v>718107</v>
      </c>
      <c r="H23" s="1">
        <f>LARGE(State!K24:O24,3)</f>
        <v>227217</v>
      </c>
      <c r="I23" s="1">
        <f>State!C24-Graphs!F23-Graphs!G23-Graphs!H23</f>
        <v>39698</v>
      </c>
    </row>
    <row r="24" spans="1:16" x14ac:dyDescent="0.2">
      <c r="A24">
        <f>IF(State!F25=1,1,IF(State!G25=1,2,IF(State!H25=1,3,4)))</f>
        <v>1</v>
      </c>
      <c r="B24">
        <f>IF(State!F25=2,1,IF(State!G25=2,2,IF(State!H25=2,3,4)))</f>
        <v>2</v>
      </c>
      <c r="C24">
        <f>IF(State!F25=3,1,IF(State!G25=3,2,IF(State!H25=3,3,4)))</f>
        <v>3</v>
      </c>
      <c r="D24">
        <f>IF(State!F25=4,1,IF(State!G25=4,2,IF(State!H25=4,3,4)))</f>
        <v>4</v>
      </c>
      <c r="E24" t="str">
        <f>State!A25</f>
        <v>Michigan</v>
      </c>
      <c r="F24" s="1">
        <f>MAX(State!K25:O25)</f>
        <v>1989653</v>
      </c>
      <c r="G24" s="1">
        <f>LARGE(State!K25:O25,2)</f>
        <v>1481212</v>
      </c>
      <c r="H24" s="1">
        <f>LARGE(State!K25:O25,3)</f>
        <v>336670</v>
      </c>
      <c r="I24" s="1">
        <f>State!C25-Graphs!F24-Graphs!G24-Graphs!H24</f>
        <v>41309</v>
      </c>
    </row>
    <row r="25" spans="1:16" x14ac:dyDescent="0.2">
      <c r="A25">
        <f>IF(State!F26=1,1,IF(State!G26=1,2,IF(State!H26=1,3,4)))</f>
        <v>1</v>
      </c>
      <c r="B25">
        <f>IF(State!F26=2,1,IF(State!G26=2,2,IF(State!H26=2,3,4)))</f>
        <v>2</v>
      </c>
      <c r="C25">
        <f>IF(State!F26=3,1,IF(State!G26=3,2,IF(State!H26=3,3,4)))</f>
        <v>3</v>
      </c>
      <c r="D25">
        <f>IF(State!F26=4,1,IF(State!G26=4,2,IF(State!H26=4,3,4)))</f>
        <v>4</v>
      </c>
      <c r="E25" t="str">
        <f>State!A26</f>
        <v>Minnesota</v>
      </c>
      <c r="F25" s="1">
        <f>MAX(State!K26:O26)</f>
        <v>1120438</v>
      </c>
      <c r="G25" s="1">
        <f>LARGE(State!K26:O26,2)</f>
        <v>766476</v>
      </c>
      <c r="H25" s="1">
        <f>LARGE(State!K26:O26,3)</f>
        <v>257704</v>
      </c>
      <c r="I25" s="1">
        <f>State!C26-Graphs!F25-Graphs!G25-Graphs!H25</f>
        <v>48022</v>
      </c>
      <c r="K25" t="str">
        <f>E14</f>
        <v>Idaho</v>
      </c>
      <c r="L25" t="str">
        <f>E15</f>
        <v>Illinois</v>
      </c>
      <c r="M25" t="str">
        <f>E16</f>
        <v>Indiana</v>
      </c>
      <c r="N25" t="str">
        <f>E17</f>
        <v>Iowa</v>
      </c>
      <c r="O25" t="str">
        <f>E18</f>
        <v>Kansas</v>
      </c>
      <c r="P25" t="str">
        <f>E19</f>
        <v>Kentucky</v>
      </c>
    </row>
    <row r="26" spans="1:16" x14ac:dyDescent="0.2">
      <c r="A26">
        <f>IF(State!F27=1,1,IF(State!G27=1,2,IF(State!H27=1,3,4)))</f>
        <v>2</v>
      </c>
      <c r="B26">
        <f>IF(State!F27=2,1,IF(State!G27=2,2,IF(State!H27=2,3,4)))</f>
        <v>1</v>
      </c>
      <c r="C26">
        <f>IF(State!F27=3,1,IF(State!G27=3,2,IF(State!H27=3,3,4)))</f>
        <v>3</v>
      </c>
      <c r="D26">
        <f>IF(State!F27=4,1,IF(State!G27=4,2,IF(State!H27=4,3,4)))</f>
        <v>4</v>
      </c>
      <c r="E26" t="str">
        <f>State!A27</f>
        <v>Mississippi</v>
      </c>
      <c r="F26" s="1">
        <f>MAX(State!K27:O27)</f>
        <v>439838</v>
      </c>
      <c r="G26" s="1">
        <f>LARGE(State!K27:O27,2)</f>
        <v>394022</v>
      </c>
      <c r="H26" s="1">
        <f>LARGE(State!K27:O27,3)</f>
        <v>52222</v>
      </c>
      <c r="I26" s="1">
        <f>State!C27-Graphs!F26-Graphs!G26-Graphs!H26</f>
        <v>7775</v>
      </c>
    </row>
    <row r="27" spans="1:16" x14ac:dyDescent="0.2">
      <c r="A27">
        <f>IF(State!F28=1,1,IF(State!G28=1,2,IF(State!H28=1,3,4)))</f>
        <v>1</v>
      </c>
      <c r="B27">
        <f>IF(State!F28=2,1,IF(State!G28=2,2,IF(State!H28=2,3,4)))</f>
        <v>2</v>
      </c>
      <c r="C27">
        <f>IF(State!F28=3,1,IF(State!G28=3,2,IF(State!H28=3,3,4)))</f>
        <v>3</v>
      </c>
      <c r="D27">
        <f>IF(State!F28=4,1,IF(State!G28=4,2,IF(State!H28=4,3,4)))</f>
        <v>4</v>
      </c>
      <c r="E27" t="str">
        <f>State!A28</f>
        <v>Missouri</v>
      </c>
      <c r="F27" s="1">
        <f>MAX(State!K28:O28)</f>
        <v>1025935</v>
      </c>
      <c r="G27" s="1">
        <f>LARGE(State!K28:O28,2)</f>
        <v>890016</v>
      </c>
      <c r="H27" s="1">
        <f>LARGE(State!K28:O28,3)</f>
        <v>217188</v>
      </c>
      <c r="I27" s="1">
        <f>State!C28-Graphs!F27-Graphs!G27-Graphs!H27</f>
        <v>24926</v>
      </c>
    </row>
    <row r="28" spans="1:16" x14ac:dyDescent="0.2">
      <c r="A28">
        <f>IF(State!F29=1,1,IF(State!G29=1,2,IF(State!H29=1,3,4)))</f>
        <v>2</v>
      </c>
      <c r="B28">
        <f>IF(State!F29=2,1,IF(State!G29=2,2,IF(State!H29=2,3,4)))</f>
        <v>1</v>
      </c>
      <c r="C28">
        <f>IF(State!F29=3,1,IF(State!G29=3,2,IF(State!H29=3,3,4)))</f>
        <v>3</v>
      </c>
      <c r="D28">
        <f>IF(State!F29=4,1,IF(State!G29=4,2,IF(State!H29=4,3,4)))</f>
        <v>4</v>
      </c>
      <c r="E28" t="str">
        <f>State!A29</f>
        <v>Montana</v>
      </c>
      <c r="F28" s="1">
        <f>MAX(State!K29:O29)</f>
        <v>179652</v>
      </c>
      <c r="G28" s="1">
        <f>LARGE(State!K29:O29,2)</f>
        <v>167922</v>
      </c>
      <c r="H28" s="1">
        <f>LARGE(State!K29:O29,3)</f>
        <v>55229</v>
      </c>
      <c r="I28" s="1">
        <f>State!C29-Graphs!F28-Graphs!G28-Graphs!H28</f>
        <v>4458</v>
      </c>
    </row>
    <row r="29" spans="1:16" x14ac:dyDescent="0.2">
      <c r="A29">
        <f>IF(State!F30=1,1,IF(State!G30=1,2,IF(State!H30=1,3,4)))</f>
        <v>2</v>
      </c>
      <c r="B29">
        <f>IF(State!F30=2,1,IF(State!G30=2,2,IF(State!H30=2,3,4)))</f>
        <v>1</v>
      </c>
      <c r="C29">
        <f>IF(State!F30=3,1,IF(State!G30=3,2,IF(State!H30=3,3,4)))</f>
        <v>3</v>
      </c>
      <c r="D29">
        <f>IF(State!F30=4,1,IF(State!G30=4,2,IF(State!H30=4,3,4)))</f>
        <v>4</v>
      </c>
      <c r="E29" t="str">
        <f>State!A30</f>
        <v>Nebraska</v>
      </c>
      <c r="F29" s="1">
        <f>MAX(State!K30:O30)</f>
        <v>363467</v>
      </c>
      <c r="G29" s="1">
        <f>LARGE(State!K30:O30,2)</f>
        <v>236761</v>
      </c>
      <c r="H29" s="1">
        <f>LARGE(State!K30:O30,3)</f>
        <v>71278</v>
      </c>
      <c r="I29" s="1">
        <f>State!C30-Graphs!F29-Graphs!G29-Graphs!H29</f>
        <v>5909</v>
      </c>
    </row>
    <row r="30" spans="1:16" x14ac:dyDescent="0.2">
      <c r="A30">
        <f>IF(State!F31=1,1,IF(State!G31=1,2,IF(State!H31=1,3,4)))</f>
        <v>1</v>
      </c>
      <c r="B30">
        <f>IF(State!F31=2,1,IF(State!G31=2,2,IF(State!H31=2,3,4)))</f>
        <v>2</v>
      </c>
      <c r="C30">
        <f>IF(State!F31=3,1,IF(State!G31=3,2,IF(State!H31=3,3,4)))</f>
        <v>3</v>
      </c>
      <c r="D30">
        <f>IF(State!F31=4,1,IF(State!G31=4,2,IF(State!H31=4,3,4)))</f>
        <v>4</v>
      </c>
      <c r="E30" t="str">
        <f>State!A31</f>
        <v>Nevada</v>
      </c>
      <c r="F30" s="1">
        <f>MAX(State!K31:O31)</f>
        <v>203974</v>
      </c>
      <c r="G30" s="1">
        <f>LARGE(State!K31:O31,2)</f>
        <v>199244</v>
      </c>
      <c r="H30" s="1">
        <f>LARGE(State!K31:O31,3)</f>
        <v>43986</v>
      </c>
      <c r="I30" s="1">
        <f>State!C31-Graphs!F30-Graphs!G30-Graphs!H30</f>
        <v>17075</v>
      </c>
    </row>
    <row r="31" spans="1:16" x14ac:dyDescent="0.2">
      <c r="A31">
        <f>IF(State!F32=1,1,IF(State!G32=1,2,IF(State!H32=1,3,4)))</f>
        <v>1</v>
      </c>
      <c r="B31">
        <f>IF(State!F32=2,1,IF(State!G32=2,2,IF(State!H32=2,3,4)))</f>
        <v>2</v>
      </c>
      <c r="C31">
        <f>IF(State!F32=3,1,IF(State!G32=3,2,IF(State!H32=3,3,4)))</f>
        <v>3</v>
      </c>
      <c r="D31">
        <f>IF(State!F32=4,1,IF(State!G32=4,2,IF(State!H32=4,3,4)))</f>
        <v>4</v>
      </c>
      <c r="E31" t="str">
        <f>State!A32</f>
        <v>New Hampshire</v>
      </c>
      <c r="F31" s="1">
        <f>MAX(State!K32:O32)</f>
        <v>246214</v>
      </c>
      <c r="G31" s="1">
        <f>LARGE(State!K32:O32,2)</f>
        <v>196532</v>
      </c>
      <c r="H31" s="1">
        <f>LARGE(State!K32:O32,3)</f>
        <v>48390</v>
      </c>
      <c r="I31" s="1">
        <f>State!C32-Graphs!F31-Graphs!G31-Graphs!H31</f>
        <v>8039</v>
      </c>
    </row>
    <row r="32" spans="1:16" x14ac:dyDescent="0.2">
      <c r="A32">
        <f>IF(State!F33=1,1,IF(State!G33=1,2,IF(State!H33=1,3,4)))</f>
        <v>1</v>
      </c>
      <c r="B32">
        <f>IF(State!F33=2,1,IF(State!G33=2,2,IF(State!H33=2,3,4)))</f>
        <v>2</v>
      </c>
      <c r="C32">
        <f>IF(State!F33=3,1,IF(State!G33=3,2,IF(State!H33=3,3,4)))</f>
        <v>3</v>
      </c>
      <c r="D32">
        <f>IF(State!F33=4,1,IF(State!G33=4,2,IF(State!H33=4,3,4)))</f>
        <v>4</v>
      </c>
      <c r="E32" t="str">
        <f>State!A33</f>
        <v>New Jersey</v>
      </c>
      <c r="F32" s="1">
        <f>MAX(State!K33:O33)</f>
        <v>1652329</v>
      </c>
      <c r="G32" s="1">
        <f>LARGE(State!K33:O33,2)</f>
        <v>1103078</v>
      </c>
      <c r="H32" s="1">
        <f>LARGE(State!K33:O33,3)</f>
        <v>262134</v>
      </c>
      <c r="I32" s="1">
        <f>State!C33-Graphs!F32-Graphs!G32-Graphs!H32</f>
        <v>58266</v>
      </c>
    </row>
    <row r="33" spans="1:16" x14ac:dyDescent="0.2">
      <c r="A33">
        <f>IF(State!F34=1,1,IF(State!G34=1,2,IF(State!H34=1,3,4)))</f>
        <v>1</v>
      </c>
      <c r="B33">
        <f>IF(State!F34=2,1,IF(State!G34=2,2,IF(State!H34=2,3,4)))</f>
        <v>2</v>
      </c>
      <c r="C33">
        <f>IF(State!F34=3,1,IF(State!G34=3,2,IF(State!H34=3,3,4)))</f>
        <v>3</v>
      </c>
      <c r="D33">
        <f>IF(State!F34=4,1,IF(State!G34=4,2,IF(State!H34=4,3,4)))</f>
        <v>4</v>
      </c>
      <c r="E33" t="str">
        <f>State!A34</f>
        <v>New Mexico</v>
      </c>
      <c r="F33" s="1">
        <f>MAX(State!K34:O34)</f>
        <v>273495</v>
      </c>
      <c r="G33" s="1">
        <f>LARGE(State!K34:O34,2)</f>
        <v>232751</v>
      </c>
      <c r="H33" s="1">
        <f>LARGE(State!K34:O34,3)</f>
        <v>32257</v>
      </c>
      <c r="I33" s="1">
        <f>State!C34-Graphs!F33-Graphs!G33-Graphs!H33</f>
        <v>17571</v>
      </c>
    </row>
    <row r="34" spans="1:16" x14ac:dyDescent="0.2">
      <c r="A34">
        <f>IF(State!F35=1,1,IF(State!G35=1,2,IF(State!H35=1,3,4)))</f>
        <v>1</v>
      </c>
      <c r="B34">
        <f>IF(State!F35=2,1,IF(State!G35=2,2,IF(State!H35=2,3,4)))</f>
        <v>2</v>
      </c>
      <c r="C34">
        <f>IF(State!F35=3,1,IF(State!G35=3,2,IF(State!H35=3,3,4)))</f>
        <v>3</v>
      </c>
      <c r="D34">
        <f>IF(State!F35=4,1,IF(State!G35=4,2,IF(State!H35=4,3,4)))</f>
        <v>4</v>
      </c>
      <c r="E34" t="str">
        <f>State!A35</f>
        <v>New York</v>
      </c>
      <c r="F34" s="1">
        <f>MAX(State!K35:O35)</f>
        <v>3756177</v>
      </c>
      <c r="G34" s="1">
        <f>LARGE(State!K35:O35,2)</f>
        <v>1933492</v>
      </c>
      <c r="H34" s="1">
        <f>LARGE(State!K35:O35,3)</f>
        <v>503458</v>
      </c>
      <c r="I34" s="1">
        <f>State!C35-Graphs!F34-Graphs!G34-Graphs!H34</f>
        <v>123002</v>
      </c>
    </row>
    <row r="35" spans="1:16" x14ac:dyDescent="0.2">
      <c r="A35">
        <f>IF(State!F36=1,1,IF(State!G36=1,2,IF(State!H36=1,3,4)))</f>
        <v>2</v>
      </c>
      <c r="B35">
        <f>IF(State!F36=2,1,IF(State!G36=2,2,IF(State!H36=2,3,4)))</f>
        <v>1</v>
      </c>
      <c r="C35">
        <f>IF(State!F36=3,1,IF(State!G36=3,2,IF(State!H36=3,3,4)))</f>
        <v>3</v>
      </c>
      <c r="D35">
        <f>IF(State!F36=4,1,IF(State!G36=4,2,IF(State!H36=4,3,4)))</f>
        <v>4</v>
      </c>
      <c r="E35" t="str">
        <f>State!A36</f>
        <v>North Carolina</v>
      </c>
      <c r="F35" s="1">
        <f>MAX(State!K36:O36)</f>
        <v>1225938</v>
      </c>
      <c r="G35" s="1">
        <f>LARGE(State!K36:O36,2)</f>
        <v>1107849</v>
      </c>
      <c r="H35" s="1">
        <f>LARGE(State!K36:O36,3)</f>
        <v>168059</v>
      </c>
      <c r="I35" s="1">
        <f>State!C36-Graphs!F35-Graphs!G35-Graphs!H35</f>
        <v>13961</v>
      </c>
    </row>
    <row r="36" spans="1:16" x14ac:dyDescent="0.2">
      <c r="A36">
        <f>IF(State!F37=1,1,IF(State!G37=1,2,IF(State!H37=1,3,4)))</f>
        <v>2</v>
      </c>
      <c r="B36">
        <f>IF(State!F37=2,1,IF(State!G37=2,2,IF(State!H37=2,3,4)))</f>
        <v>1</v>
      </c>
      <c r="C36">
        <f>IF(State!F37=3,1,IF(State!G37=3,2,IF(State!H37=3,3,4)))</f>
        <v>3</v>
      </c>
      <c r="D36">
        <f>IF(State!F37=4,1,IF(State!G37=4,2,IF(State!H37=4,3,4)))</f>
        <v>4</v>
      </c>
      <c r="E36" t="str">
        <f>State!A37</f>
        <v>North Dakota</v>
      </c>
      <c r="F36" s="1">
        <f>MAX(State!K37:O37)</f>
        <v>125050</v>
      </c>
      <c r="G36" s="1">
        <f>LARGE(State!K37:O37,2)</f>
        <v>106905</v>
      </c>
      <c r="H36" s="1">
        <f>LARGE(State!K37:O37,3)</f>
        <v>32515</v>
      </c>
      <c r="I36" s="1">
        <f>State!C37-Graphs!F36-Graphs!G36-Graphs!H36</f>
        <v>1941</v>
      </c>
    </row>
    <row r="37" spans="1:16" x14ac:dyDescent="0.2">
      <c r="A37">
        <f>IF(State!F38=1,1,IF(State!G38=1,2,IF(State!H38=1,3,4)))</f>
        <v>1</v>
      </c>
      <c r="B37">
        <f>IF(State!F38=2,1,IF(State!G38=2,2,IF(State!H38=2,3,4)))</f>
        <v>2</v>
      </c>
      <c r="C37">
        <f>IF(State!F38=3,1,IF(State!G38=3,2,IF(State!H38=3,3,4)))</f>
        <v>3</v>
      </c>
      <c r="D37">
        <f>IF(State!F38=4,1,IF(State!G38=4,2,IF(State!H38=4,3,4)))</f>
        <v>4</v>
      </c>
      <c r="E37" t="str">
        <f>State!A38</f>
        <v>Ohio</v>
      </c>
      <c r="F37" s="1">
        <f>MAX(State!K38:O38)</f>
        <v>2148222</v>
      </c>
      <c r="G37" s="1">
        <f>LARGE(State!K38:O38,2)</f>
        <v>1859883</v>
      </c>
      <c r="H37" s="1">
        <f>LARGE(State!K38:O38,3)</f>
        <v>483207</v>
      </c>
      <c r="I37" s="1">
        <f>State!C38-Graphs!F37-Graphs!G37-Graphs!H37</f>
        <v>43122</v>
      </c>
      <c r="K37" t="str">
        <f>E20</f>
        <v>Louisiana</v>
      </c>
      <c r="L37" t="str">
        <f>E21</f>
        <v>Maine</v>
      </c>
      <c r="M37" t="str">
        <f>E22</f>
        <v>Maryland</v>
      </c>
      <c r="N37" t="str">
        <f>E23</f>
        <v>Massachusetts</v>
      </c>
      <c r="O37" t="str">
        <f>E24</f>
        <v>Michigan</v>
      </c>
      <c r="P37" t="str">
        <f>E25</f>
        <v>Minnesota</v>
      </c>
    </row>
    <row r="38" spans="1:16" x14ac:dyDescent="0.2">
      <c r="A38">
        <f>IF(State!F39=1,1,IF(State!G39=1,2,IF(State!H39=1,3,4)))</f>
        <v>2</v>
      </c>
      <c r="B38">
        <f>IF(State!F39=2,1,IF(State!G39=2,2,IF(State!H39=2,3,4)))</f>
        <v>1</v>
      </c>
      <c r="C38">
        <f>IF(State!F39=3,1,IF(State!G39=3,2,IF(State!H39=3,3,4)))</f>
        <v>3</v>
      </c>
      <c r="D38">
        <f>IF(State!F39=4,1,IF(State!G39=4,2,IF(State!H39=4,3,4)))</f>
        <v>4</v>
      </c>
      <c r="E38" t="str">
        <f>State!A39</f>
        <v>Oklahoma</v>
      </c>
      <c r="F38" s="1">
        <f>MAX(State!K39:O39)</f>
        <v>582315</v>
      </c>
      <c r="G38" s="1">
        <f>LARGE(State!K39:O39,2)</f>
        <v>488105</v>
      </c>
      <c r="H38" s="1">
        <f>LARGE(State!K39:O39,3)</f>
        <v>130788</v>
      </c>
      <c r="I38" s="1">
        <f>State!C39-Graphs!F38-Graphs!G38-Graphs!H38</f>
        <v>5505</v>
      </c>
    </row>
    <row r="39" spans="1:16" x14ac:dyDescent="0.2">
      <c r="A39">
        <f>IF(State!F40=1,1,IF(State!G40=1,2,IF(State!H40=1,3,4)))</f>
        <v>1</v>
      </c>
      <c r="B39">
        <f>IF(State!F40=2,1,IF(State!G40=2,2,IF(State!H40=2,3,4)))</f>
        <v>2</v>
      </c>
      <c r="C39">
        <f>IF(State!F40=3,1,IF(State!G40=3,2,IF(State!H40=3,3,4)))</f>
        <v>3</v>
      </c>
      <c r="D39">
        <f>IF(State!F40=4,1,IF(State!G40=4,2,IF(State!H40=4,3,4)))</f>
        <v>4</v>
      </c>
      <c r="E39" t="str">
        <f>State!A40</f>
        <v>Oregon</v>
      </c>
      <c r="F39" s="1">
        <f>MAX(State!K40:O40)</f>
        <v>649641</v>
      </c>
      <c r="G39" s="1">
        <f>LARGE(State!K40:O40,2)</f>
        <v>538152</v>
      </c>
      <c r="H39" s="1">
        <f>LARGE(State!K40:O40,3)</f>
        <v>121221</v>
      </c>
      <c r="I39" s="1">
        <f>State!C40-Graphs!F39-Graphs!G39-Graphs!H39</f>
        <v>68746</v>
      </c>
    </row>
    <row r="40" spans="1:16" x14ac:dyDescent="0.2">
      <c r="A40">
        <f>IF(State!F41=1,1,IF(State!G41=1,2,IF(State!H41=1,3,4)))</f>
        <v>1</v>
      </c>
      <c r="B40">
        <f>IF(State!F41=2,1,IF(State!G41=2,2,IF(State!H41=2,3,4)))</f>
        <v>2</v>
      </c>
      <c r="C40">
        <f>IF(State!F41=3,1,IF(State!G41=3,2,IF(State!H41=3,3,4)))</f>
        <v>3</v>
      </c>
      <c r="D40">
        <f>IF(State!F41=4,1,IF(State!G41=4,2,IF(State!H41=4,3,4)))</f>
        <v>4</v>
      </c>
      <c r="E40" t="str">
        <f>State!A41</f>
        <v>Pennsylvania</v>
      </c>
      <c r="F40" s="1">
        <f>MAX(State!K41:O41)</f>
        <v>2215819</v>
      </c>
      <c r="G40" s="1">
        <f>LARGE(State!K41:O41,2)</f>
        <v>1801169</v>
      </c>
      <c r="H40" s="1">
        <f>LARGE(State!K41:O41,3)</f>
        <v>430984</v>
      </c>
      <c r="I40" s="1">
        <f>State!C41-Graphs!F40-Graphs!G40-Graphs!H40</f>
        <v>58146</v>
      </c>
    </row>
    <row r="41" spans="1:16" x14ac:dyDescent="0.2">
      <c r="A41">
        <f>IF(State!F42=1,1,IF(State!G42=1,2,IF(State!H42=1,3,4)))</f>
        <v>1</v>
      </c>
      <c r="B41">
        <f>IF(State!F42=2,1,IF(State!G42=2,2,IF(State!H42=2,3,4)))</f>
        <v>2</v>
      </c>
      <c r="C41">
        <f>IF(State!F42=3,1,IF(State!G42=3,2,IF(State!H42=3,3,4)))</f>
        <v>3</v>
      </c>
      <c r="D41">
        <f>IF(State!F42=4,1,IF(State!G42=4,2,IF(State!H42=4,3,4)))</f>
        <v>4</v>
      </c>
      <c r="E41" t="str">
        <f>State!A42</f>
        <v>Rhode Island</v>
      </c>
      <c r="F41" s="1">
        <f>MAX(State!K42:O42)</f>
        <v>233050</v>
      </c>
      <c r="G41" s="1">
        <f>LARGE(State!K42:O42,2)</f>
        <v>104683</v>
      </c>
      <c r="H41" s="1">
        <f>LARGE(State!K42:O42,3)</f>
        <v>43723</v>
      </c>
      <c r="I41" s="1">
        <f>State!C42-Graphs!F41-Graphs!G41-Graphs!H41</f>
        <v>8828</v>
      </c>
    </row>
    <row r="42" spans="1:16" x14ac:dyDescent="0.2">
      <c r="A42">
        <f>IF(State!F43=1,1,IF(State!G43=1,2,IF(State!H43=1,3,4)))</f>
        <v>2</v>
      </c>
      <c r="B42">
        <f>IF(State!F43=2,1,IF(State!G43=2,2,IF(State!H43=2,3,4)))</f>
        <v>1</v>
      </c>
      <c r="C42">
        <f>IF(State!F43=3,1,IF(State!G43=3,2,IF(State!H43=3,3,4)))</f>
        <v>3</v>
      </c>
      <c r="D42">
        <f>IF(State!F43=4,1,IF(State!G43=4,2,IF(State!H43=4,3,4)))</f>
        <v>4</v>
      </c>
      <c r="E42" t="str">
        <f>State!A43</f>
        <v>South Carolina</v>
      </c>
      <c r="F42" s="1">
        <f>MAX(State!K43:O43)</f>
        <v>573458</v>
      </c>
      <c r="G42" s="1">
        <f>LARGE(State!K43:O43,2)</f>
        <v>504051</v>
      </c>
      <c r="H42" s="1">
        <f>LARGE(State!K43:O43,3)</f>
        <v>64386</v>
      </c>
      <c r="I42" s="1">
        <f>State!C43-Graphs!F42-Graphs!G42-Graphs!H42</f>
        <v>7562</v>
      </c>
    </row>
    <row r="43" spans="1:16" x14ac:dyDescent="0.2">
      <c r="A43">
        <f>IF(State!F44=1,1,IF(State!G44=1,2,IF(State!H44=1,3,4)))</f>
        <v>2</v>
      </c>
      <c r="B43">
        <f>IF(State!F44=2,1,IF(State!G44=2,2,IF(State!H44=2,3,4)))</f>
        <v>1</v>
      </c>
      <c r="C43">
        <f>IF(State!F44=3,1,IF(State!G44=3,2,IF(State!H44=3,3,4)))</f>
        <v>3</v>
      </c>
      <c r="D43">
        <f>IF(State!F44=4,1,IF(State!G44=4,2,IF(State!H44=4,3,4)))</f>
        <v>4</v>
      </c>
      <c r="E43" t="str">
        <f>State!A44</f>
        <v>South Dakota</v>
      </c>
      <c r="F43" s="1">
        <f>MAX(State!K44:O44)</f>
        <v>150543</v>
      </c>
      <c r="G43" s="1">
        <f>LARGE(State!K44:O44,2)</f>
        <v>139333</v>
      </c>
      <c r="H43" s="1">
        <f>LARGE(State!K44:O44,3)</f>
        <v>31250</v>
      </c>
      <c r="I43" s="1">
        <f>State!C44-Graphs!F43-Graphs!G43-Graphs!H43</f>
        <v>2700</v>
      </c>
    </row>
    <row r="44" spans="1:16" x14ac:dyDescent="0.2">
      <c r="A44">
        <f>IF(State!F45=1,1,IF(State!G45=1,2,IF(State!H45=1,3,4)))</f>
        <v>1</v>
      </c>
      <c r="B44">
        <f>IF(State!F45=2,1,IF(State!G45=2,2,IF(State!H45=2,3,4)))</f>
        <v>2</v>
      </c>
      <c r="C44">
        <f>IF(State!F45=3,1,IF(State!G45=3,2,IF(State!H45=3,3,4)))</f>
        <v>3</v>
      </c>
      <c r="D44">
        <f>IF(State!F45=4,1,IF(State!G45=4,2,IF(State!H45=4,3,4)))</f>
        <v>4</v>
      </c>
      <c r="E44" t="str">
        <f>State!A45</f>
        <v>Tennessee</v>
      </c>
      <c r="F44" s="1">
        <f>MAX(State!K45:O45)</f>
        <v>909146</v>
      </c>
      <c r="G44" s="1">
        <f>LARGE(State!K45:O45,2)</f>
        <v>863530</v>
      </c>
      <c r="H44" s="1">
        <f>LARGE(State!K45:O45,3)</f>
        <v>105918</v>
      </c>
      <c r="I44" s="1">
        <f>State!C45-Graphs!F44-Graphs!G44-Graphs!H44</f>
        <v>15511</v>
      </c>
    </row>
    <row r="45" spans="1:16" x14ac:dyDescent="0.2">
      <c r="A45">
        <f>IF(State!F46=1,1,IF(State!G46=1,2,IF(State!H46=1,3,4)))</f>
        <v>2</v>
      </c>
      <c r="B45">
        <f>IF(State!F46=2,1,IF(State!G46=2,2,IF(State!H46=2,3,4)))</f>
        <v>1</v>
      </c>
      <c r="C45">
        <f>IF(State!F46=3,1,IF(State!G46=3,2,IF(State!H46=3,3,4)))</f>
        <v>3</v>
      </c>
      <c r="D45">
        <f>IF(State!F46=4,1,IF(State!G46=4,2,IF(State!H46=4,3,4)))</f>
        <v>4</v>
      </c>
      <c r="E45" t="str">
        <f>State!A46</f>
        <v>Texas</v>
      </c>
      <c r="F45" s="1">
        <f>MAX(State!K46:O46)</f>
        <v>2736167</v>
      </c>
      <c r="G45" s="1">
        <f>LARGE(State!K46:O46,2)</f>
        <v>2459683</v>
      </c>
      <c r="H45" s="1">
        <f>LARGE(State!K46:O46,3)</f>
        <v>378537</v>
      </c>
      <c r="I45" s="1">
        <f>State!C46-Graphs!F45-Graphs!G45-Graphs!H45</f>
        <v>37257</v>
      </c>
    </row>
    <row r="46" spans="1:16" x14ac:dyDescent="0.2">
      <c r="A46">
        <f>IF(State!F47=1,1,IF(State!G47=1,2,IF(State!H47=1,3,4)))</f>
        <v>2</v>
      </c>
      <c r="B46">
        <f>IF(State!F47=2,1,IF(State!G47=2,2,IF(State!H47=2,3,4)))</f>
        <v>1</v>
      </c>
      <c r="C46">
        <f>IF(State!F47=3,1,IF(State!G47=3,2,IF(State!H47=3,3,4)))</f>
        <v>3</v>
      </c>
      <c r="D46">
        <f>IF(State!F47=4,1,IF(State!G47=4,2,IF(State!H47=4,3,4)))</f>
        <v>4</v>
      </c>
      <c r="E46" t="str">
        <f>State!A47</f>
        <v>Utah</v>
      </c>
      <c r="F46" s="1">
        <f>MAX(State!K47:O47)</f>
        <v>361911</v>
      </c>
      <c r="G46" s="1">
        <f>LARGE(State!K47:O47,2)</f>
        <v>221633</v>
      </c>
      <c r="H46" s="1">
        <f>LARGE(State!K47:O47,3)</f>
        <v>66461</v>
      </c>
      <c r="I46" s="1">
        <f>State!C47-Graphs!F46-Graphs!G46-Graphs!H46</f>
        <v>15624</v>
      </c>
    </row>
    <row r="47" spans="1:16" x14ac:dyDescent="0.2">
      <c r="A47">
        <f>IF(State!F48=1,1,IF(State!G48=1,2,IF(State!H48=1,3,4)))</f>
        <v>1</v>
      </c>
      <c r="B47">
        <f>IF(State!F48=2,1,IF(State!G48=2,2,IF(State!H48=2,3,4)))</f>
        <v>2</v>
      </c>
      <c r="C47">
        <f>IF(State!F48=3,1,IF(State!G48=3,2,IF(State!H48=3,3,4)))</f>
        <v>3</v>
      </c>
      <c r="D47">
        <f>IF(State!F48=4,1,IF(State!G48=4,2,IF(State!H48=4,3,4)))</f>
        <v>4</v>
      </c>
      <c r="E47" t="str">
        <f>State!A48</f>
        <v>Vermont</v>
      </c>
      <c r="F47" s="1">
        <f>MAX(State!K48:O48)</f>
        <v>137894</v>
      </c>
      <c r="G47" s="1">
        <f>LARGE(State!K48:O48,2)</f>
        <v>80352</v>
      </c>
      <c r="H47" s="1">
        <f>LARGE(State!K48:O48,3)</f>
        <v>31024</v>
      </c>
      <c r="I47" s="1">
        <f>State!C48-Graphs!F47-Graphs!G47-Graphs!H47</f>
        <v>9179</v>
      </c>
    </row>
    <row r="48" spans="1:16" x14ac:dyDescent="0.2">
      <c r="A48">
        <f>IF(State!F49=1,1,IF(State!G49=1,2,IF(State!H49=1,3,4)))</f>
        <v>2</v>
      </c>
      <c r="B48">
        <f>IF(State!F49=2,1,IF(State!G49=2,2,IF(State!H49=2,3,4)))</f>
        <v>1</v>
      </c>
      <c r="C48">
        <f>IF(State!F49=3,1,IF(State!G49=3,2,IF(State!H49=3,3,4)))</f>
        <v>3</v>
      </c>
      <c r="D48">
        <f>IF(State!F49=4,1,IF(State!G49=4,2,IF(State!H49=4,3,4)))</f>
        <v>4</v>
      </c>
      <c r="E48" t="str">
        <f>State!A49</f>
        <v>Virginia</v>
      </c>
      <c r="F48" s="1">
        <f>MAX(State!K49:O49)</f>
        <v>1138350</v>
      </c>
      <c r="G48" s="1">
        <f>LARGE(State!K49:O49,2)</f>
        <v>1091060</v>
      </c>
      <c r="H48" s="1">
        <f>LARGE(State!K49:O49,3)</f>
        <v>159861</v>
      </c>
      <c r="I48" s="1">
        <f>State!C49-Graphs!F48-Graphs!G48-Graphs!H48</f>
        <v>27371</v>
      </c>
    </row>
    <row r="49" spans="1:16" x14ac:dyDescent="0.2">
      <c r="A49">
        <f>IF(State!F50=1,1,IF(State!G50=1,2,IF(State!H50=1,3,4)))</f>
        <v>1</v>
      </c>
      <c r="B49">
        <f>IF(State!F50=2,1,IF(State!G50=2,2,IF(State!H50=2,3,4)))</f>
        <v>2</v>
      </c>
      <c r="C49">
        <f>IF(State!F50=3,1,IF(State!G50=3,2,IF(State!H50=3,3,4)))</f>
        <v>3</v>
      </c>
      <c r="D49">
        <f>IF(State!F50=4,1,IF(State!G50=4,2,IF(State!H50=4,3,4)))</f>
        <v>4</v>
      </c>
      <c r="E49" t="str">
        <f>State!A50</f>
        <v>Washington</v>
      </c>
      <c r="F49" s="1">
        <f>MAX(State!K50:O50)</f>
        <v>1123323</v>
      </c>
      <c r="G49" s="1">
        <f>LARGE(State!K50:O50,2)</f>
        <v>840712</v>
      </c>
      <c r="H49" s="1">
        <f>LARGE(State!K50:O50,3)</f>
        <v>201003</v>
      </c>
      <c r="I49" s="1">
        <f>State!C50-Graphs!F49-Graphs!G49-Graphs!H49</f>
        <v>88799</v>
      </c>
      <c r="K49" t="str">
        <f>E26</f>
        <v>Mississippi</v>
      </c>
      <c r="L49" t="str">
        <f>E27</f>
        <v>Missouri</v>
      </c>
      <c r="M49" t="str">
        <f>E28</f>
        <v>Montana</v>
      </c>
      <c r="N49" t="str">
        <f>E29</f>
        <v>Nebraska</v>
      </c>
      <c r="O49" t="str">
        <f>E30</f>
        <v>Nevada</v>
      </c>
      <c r="P49" t="str">
        <f>E31</f>
        <v>New Hampshire</v>
      </c>
    </row>
    <row r="50" spans="1:16" x14ac:dyDescent="0.2">
      <c r="A50">
        <f>IF(State!F51=1,1,IF(State!G51=1,2,IF(State!H51=1,3,4)))</f>
        <v>1</v>
      </c>
      <c r="B50">
        <f>IF(State!F51=2,1,IF(State!G51=2,2,IF(State!H51=2,3,4)))</f>
        <v>2</v>
      </c>
      <c r="C50">
        <f>IF(State!F51=3,1,IF(State!G51=3,2,IF(State!H51=3,3,4)))</f>
        <v>3</v>
      </c>
      <c r="D50">
        <f>IF(State!F51=4,1,IF(State!G51=4,2,IF(State!H51=4,3,4)))</f>
        <v>4</v>
      </c>
      <c r="E50" t="str">
        <f>State!A51</f>
        <v>West Virginia</v>
      </c>
      <c r="F50" s="1">
        <f>MAX(State!K51:O51)</f>
        <v>327812</v>
      </c>
      <c r="G50" s="1">
        <f>LARGE(State!K51:O51,2)</f>
        <v>233946</v>
      </c>
      <c r="H50" s="1">
        <f>LARGE(State!K51:O51,3)</f>
        <v>71639</v>
      </c>
      <c r="I50" s="1">
        <f>State!C51-Graphs!F50-Graphs!G50-Graphs!H50</f>
        <v>3062</v>
      </c>
    </row>
    <row r="51" spans="1:16" x14ac:dyDescent="0.2">
      <c r="A51">
        <f>IF(State!F52=1,1,IF(State!G52=1,2,IF(State!H52=1,3,4)))</f>
        <v>1</v>
      </c>
      <c r="B51">
        <f>IF(State!F52=2,1,IF(State!G52=2,2,IF(State!H52=2,3,4)))</f>
        <v>2</v>
      </c>
      <c r="C51">
        <f>IF(State!F52=3,1,IF(State!G52=3,2,IF(State!H52=3,3,4)))</f>
        <v>3</v>
      </c>
      <c r="D51">
        <f>IF(State!F52=4,1,IF(State!G52=4,2,IF(State!H52=4,3,4)))</f>
        <v>4</v>
      </c>
      <c r="E51" t="str">
        <f>State!A52</f>
        <v>Wisconsin</v>
      </c>
      <c r="F51" s="1">
        <f>MAX(State!K52:O52)</f>
        <v>1071971</v>
      </c>
      <c r="G51" s="1">
        <f>LARGE(State!K52:O52,2)</f>
        <v>845029</v>
      </c>
      <c r="H51" s="1">
        <f>LARGE(State!K52:O52,3)</f>
        <v>227339</v>
      </c>
      <c r="I51" s="1">
        <f>State!C52-Graphs!F51-Graphs!G51-Graphs!H51</f>
        <v>51830</v>
      </c>
    </row>
    <row r="52" spans="1:16" x14ac:dyDescent="0.2">
      <c r="A52">
        <f>IF(State!F53=1,1,IF(State!G53=1,2,IF(State!H53=1,3,4)))</f>
        <v>2</v>
      </c>
      <c r="B52">
        <f>IF(State!F53=2,1,IF(State!G53=2,2,IF(State!H53=2,3,4)))</f>
        <v>1</v>
      </c>
      <c r="C52">
        <f>IF(State!F53=3,1,IF(State!G53=3,2,IF(State!H53=3,3,4)))</f>
        <v>3</v>
      </c>
      <c r="D52">
        <f>IF(State!F53=4,1,IF(State!G53=4,2,IF(State!H53=4,3,4)))</f>
        <v>4</v>
      </c>
      <c r="E52" t="str">
        <f>State!A53</f>
        <v>Wyoming</v>
      </c>
      <c r="F52" s="1">
        <f>MAX(State!K53:O53)</f>
        <v>105388</v>
      </c>
      <c r="G52" s="1">
        <f>LARGE(State!K53:O53,2)</f>
        <v>77934</v>
      </c>
      <c r="H52" s="1">
        <f>LARGE(State!K53:O53,3)</f>
        <v>25928</v>
      </c>
      <c r="I52" s="1">
        <f>State!C53-Graphs!F52-Graphs!G52-Graphs!H52</f>
        <v>2321</v>
      </c>
    </row>
    <row r="53" spans="1:16" x14ac:dyDescent="0.2">
      <c r="A53">
        <f>IF(State!F54=1,1,IF(State!G54=1,2,IF(State!H54=1,3,4)))</f>
        <v>1</v>
      </c>
      <c r="B53">
        <f>IF(State!F54=2,1,IF(State!G54=2,2,IF(State!H54=2,3,4)))</f>
        <v>2</v>
      </c>
      <c r="C53">
        <f>IF(State!F54=3,1,IF(State!G54=3,2,IF(State!H54=3,3,4)))</f>
        <v>3</v>
      </c>
      <c r="D53">
        <f>IF(State!F54=4,1,IF(State!G54=4,2,IF(State!H54=4,3,4)))</f>
        <v>4</v>
      </c>
      <c r="E53" t="str">
        <f>State!A54</f>
        <v>Total</v>
      </c>
      <c r="F53" s="1">
        <f>MAX(State!K54:O54)</f>
        <v>47400125</v>
      </c>
      <c r="G53" s="1">
        <f>LARGE(State!K54:O54,2)</f>
        <v>39198755</v>
      </c>
      <c r="H53" s="1">
        <f>LARGE(State!K54:O54,3)</f>
        <v>8085402</v>
      </c>
      <c r="I53" s="1">
        <f>State!C54-Graphs!F53-Graphs!G53-Graphs!H53</f>
        <v>1591358</v>
      </c>
    </row>
    <row r="54" spans="1:16" x14ac:dyDescent="0.2">
      <c r="A54">
        <f>A53</f>
        <v>1</v>
      </c>
      <c r="B54">
        <f>B53</f>
        <v>2</v>
      </c>
      <c r="C54">
        <f>C53</f>
        <v>3</v>
      </c>
      <c r="D54">
        <f>D53</f>
        <v>4</v>
      </c>
      <c r="E54" t="s">
        <v>2124</v>
      </c>
      <c r="F54">
        <f>State!D54</f>
        <v>379</v>
      </c>
      <c r="G54">
        <f>State!E54</f>
        <v>159</v>
      </c>
      <c r="H54">
        <v>0</v>
      </c>
      <c r="I54">
        <f>538-G54-F54-H54</f>
        <v>0</v>
      </c>
    </row>
    <row r="55" spans="1:16" x14ac:dyDescent="0.2">
      <c r="F55" s="60">
        <f>F54/SUM(F54:I54)</f>
        <v>0.70446096654275092</v>
      </c>
      <c r="G55" s="60">
        <f>G54/SUM(F54:I54)</f>
        <v>0.29553903345724908</v>
      </c>
    </row>
    <row r="56" spans="1:16" x14ac:dyDescent="0.2">
      <c r="F56" s="2" t="str">
        <f>State!K1</f>
        <v>Clinton</v>
      </c>
      <c r="G56" s="2" t="str">
        <f>State!M1</f>
        <v>Dole</v>
      </c>
      <c r="H56" s="2" t="str">
        <f>State!O1</f>
        <v>Perot</v>
      </c>
    </row>
    <row r="57" spans="1:16" x14ac:dyDescent="0.2">
      <c r="E57" t="s">
        <v>458</v>
      </c>
      <c r="H57" t="s">
        <v>2124</v>
      </c>
    </row>
    <row r="61" spans="1:16" x14ac:dyDescent="0.2">
      <c r="K61" t="str">
        <f>E32</f>
        <v>New Jersey</v>
      </c>
      <c r="L61" t="str">
        <f>E33</f>
        <v>New Mexico</v>
      </c>
      <c r="M61" t="str">
        <f>E34</f>
        <v>New York</v>
      </c>
      <c r="N61" t="str">
        <f>E35</f>
        <v>North Carolina</v>
      </c>
      <c r="O61" t="str">
        <f>E36</f>
        <v>North Dakota</v>
      </c>
      <c r="P61" t="str">
        <f>E37</f>
        <v>Ohio</v>
      </c>
    </row>
    <row r="73" spans="11:16" x14ac:dyDescent="0.2">
      <c r="K73" t="str">
        <f>E38</f>
        <v>Oklahoma</v>
      </c>
      <c r="L73" t="str">
        <f>E39</f>
        <v>Oregon</v>
      </c>
      <c r="M73" t="str">
        <f>E40</f>
        <v>Pennsylvania</v>
      </c>
      <c r="N73" t="str">
        <f>E41</f>
        <v>Rhode Island</v>
      </c>
      <c r="O73" t="str">
        <f>E42</f>
        <v>South Carolina</v>
      </c>
      <c r="P73" t="str">
        <f>E43</f>
        <v>South Dakota</v>
      </c>
    </row>
    <row r="85" spans="5:16" x14ac:dyDescent="0.2">
      <c r="K85" t="str">
        <f>E44</f>
        <v>Tennessee</v>
      </c>
      <c r="L85" t="str">
        <f>E45</f>
        <v>Texas</v>
      </c>
      <c r="M85" t="str">
        <f>E46</f>
        <v>Utah</v>
      </c>
      <c r="N85" t="str">
        <f>E47</f>
        <v>Vermont</v>
      </c>
      <c r="O85" t="str">
        <f>E48</f>
        <v>Virginia</v>
      </c>
      <c r="P85" t="str">
        <f>E49</f>
        <v>Washington</v>
      </c>
    </row>
    <row r="86" spans="5:16" x14ac:dyDescent="0.2">
      <c r="E86" t="s">
        <v>744</v>
      </c>
      <c r="G86" s="31">
        <f>Turnout!E54</f>
        <v>0.48992494058856756</v>
      </c>
    </row>
    <row r="97" spans="5:13" x14ac:dyDescent="0.2">
      <c r="K97" t="str">
        <f>E50</f>
        <v>West Virginia</v>
      </c>
      <c r="L97" t="str">
        <f>E51</f>
        <v>Wisconsin</v>
      </c>
      <c r="M97" t="str">
        <f>E52</f>
        <v>Wyoming</v>
      </c>
    </row>
    <row r="98" spans="5:13" x14ac:dyDescent="0.2">
      <c r="F98" t="s">
        <v>2889</v>
      </c>
    </row>
    <row r="99" spans="5:13" x14ac:dyDescent="0.2">
      <c r="E99" s="2" t="str">
        <f>Statistics!E28</f>
        <v>Dole</v>
      </c>
      <c r="F99" s="7">
        <f>Statistics!C63</f>
        <v>19</v>
      </c>
      <c r="G99" s="2">
        <f>F99/SUM(F$99:F$102)</f>
        <v>0.37254901960784315</v>
      </c>
      <c r="H99" s="7"/>
    </row>
    <row r="100" spans="5:13" x14ac:dyDescent="0.2">
      <c r="E100" s="2" t="str">
        <f>Statistics!A28</f>
        <v>Clinton</v>
      </c>
      <c r="F100" s="7">
        <f>Statistics!B63</f>
        <v>32</v>
      </c>
      <c r="G100" s="2">
        <f>F100/SUM(F$99:F$102)</f>
        <v>0.62745098039215685</v>
      </c>
      <c r="H100" s="7"/>
    </row>
    <row r="101" spans="5:13" x14ac:dyDescent="0.2">
      <c r="E101" s="2" t="str">
        <f>Statistics!I28</f>
        <v>Perot</v>
      </c>
      <c r="F101" s="7">
        <f>Statistics!D63</f>
        <v>0</v>
      </c>
      <c r="G101" s="2">
        <f>F101/SUM(F$99:F$102)</f>
        <v>0</v>
      </c>
      <c r="H101" s="7"/>
    </row>
    <row r="102" spans="5:13" x14ac:dyDescent="0.2">
      <c r="E102" t="s">
        <v>469</v>
      </c>
      <c r="F102" s="7">
        <f>Statistics!P63</f>
        <v>0</v>
      </c>
      <c r="G102" s="2">
        <f>F102/SUM(F$99:F$102)</f>
        <v>0</v>
      </c>
      <c r="H102" s="7"/>
    </row>
    <row r="105" spans="5:13" x14ac:dyDescent="0.2">
      <c r="H105" s="2"/>
    </row>
    <row r="106" spans="5:13" x14ac:dyDescent="0.2">
      <c r="H106" s="2"/>
    </row>
    <row r="107" spans="5:13" x14ac:dyDescent="0.2">
      <c r="H107" s="2"/>
    </row>
    <row r="108" spans="5:13" x14ac:dyDescent="0.2">
      <c r="H108" s="2"/>
    </row>
    <row r="109" spans="5:13" x14ac:dyDescent="0.2">
      <c r="H109" s="2"/>
    </row>
    <row r="110" spans="5:13" x14ac:dyDescent="0.2">
      <c r="F110" s="2"/>
      <c r="G110" s="2"/>
      <c r="I110" s="2"/>
      <c r="K110" s="2"/>
    </row>
    <row r="111" spans="5:13" x14ac:dyDescent="0.2">
      <c r="E111" s="2"/>
      <c r="F111" s="7"/>
      <c r="G111" s="2"/>
      <c r="I111" s="2"/>
      <c r="K111" s="7"/>
    </row>
    <row r="112" spans="5:13" x14ac:dyDescent="0.2">
      <c r="E112" s="2"/>
      <c r="F112" s="7"/>
      <c r="G112" s="2"/>
      <c r="I112" s="2"/>
      <c r="K112" s="7"/>
    </row>
    <row r="113" spans="5:12" x14ac:dyDescent="0.2">
      <c r="E113" s="2"/>
      <c r="F113" s="7"/>
      <c r="G113" s="2"/>
      <c r="K113" s="7"/>
    </row>
    <row r="114" spans="5:12" x14ac:dyDescent="0.2">
      <c r="E114" s="2"/>
      <c r="G114" s="2"/>
    </row>
    <row r="115" spans="5:12" x14ac:dyDescent="0.2">
      <c r="L115" s="2"/>
    </row>
    <row r="116" spans="5:12" x14ac:dyDescent="0.2">
      <c r="L116" s="2"/>
    </row>
    <row r="122" spans="5:12" x14ac:dyDescent="0.2">
      <c r="F122" t="s">
        <v>2890</v>
      </c>
    </row>
    <row r="123" spans="5:12" x14ac:dyDescent="0.2">
      <c r="E123" s="2" t="str">
        <f>E99</f>
        <v>Dole</v>
      </c>
      <c r="F123" s="7">
        <f>Statistics!C68</f>
        <v>1619</v>
      </c>
      <c r="G123" s="2">
        <f>F123/SUM(F$123:F$126)</f>
        <v>0.51347922613384078</v>
      </c>
    </row>
    <row r="124" spans="5:12" x14ac:dyDescent="0.2">
      <c r="E124" s="2" t="str">
        <f>E100</f>
        <v>Clinton</v>
      </c>
      <c r="F124" s="7">
        <f>Statistics!B68</f>
        <v>1534</v>
      </c>
      <c r="G124" s="2">
        <f>F124/SUM(F$123:F$126)</f>
        <v>0.48652077386615922</v>
      </c>
    </row>
    <row r="125" spans="5:12" x14ac:dyDescent="0.2">
      <c r="E125" s="2" t="str">
        <f>E101</f>
        <v>Perot</v>
      </c>
      <c r="F125" s="7">
        <f>Statistics!D68</f>
        <v>0</v>
      </c>
      <c r="G125" s="2">
        <f>F125/SUM(F$123:F$126)</f>
        <v>0</v>
      </c>
    </row>
    <row r="126" spans="5:12" x14ac:dyDescent="0.2">
      <c r="E126" s="2" t="str">
        <f>E102</f>
        <v>Other</v>
      </c>
      <c r="F126" s="7">
        <f>Statistics!E68</f>
        <v>0</v>
      </c>
      <c r="G126" s="2">
        <f>F126/SUM(F$123:F$126)</f>
        <v>0</v>
      </c>
    </row>
  </sheetData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W58"/>
  <sheetViews>
    <sheetView workbookViewId="0">
      <selection activeCell="V56" sqref="V56"/>
    </sheetView>
  </sheetViews>
  <sheetFormatPr baseColWidth="10" defaultRowHeight="14" x14ac:dyDescent="0.2"/>
  <cols>
    <col min="1" max="1" width="4.7109375" style="70" customWidth="1"/>
    <col min="2" max="2" width="12.7109375" style="70" customWidth="1"/>
    <col min="3" max="3" width="7.7109375" style="70" customWidth="1"/>
    <col min="4" max="4" width="12.7109375" style="71" customWidth="1"/>
    <col min="5" max="5" width="5.7109375" style="95" customWidth="1"/>
    <col min="6" max="6" width="12.7109375" style="98" customWidth="1"/>
    <col min="7" max="7" width="8.7109375" style="97" customWidth="1"/>
    <col min="8" max="8" width="4.7109375" style="97" customWidth="1"/>
    <col min="9" max="9" width="4.7109375" style="70" customWidth="1"/>
    <col min="10" max="10" width="12.7109375" style="97" customWidth="1"/>
    <col min="11" max="11" width="8.7109375" style="97" customWidth="1"/>
    <col min="12" max="12" width="12.7109375" style="71" customWidth="1"/>
    <col min="13" max="13" width="5.7109375" style="95" customWidth="1"/>
    <col min="14" max="14" width="12.7109375" style="70" customWidth="1"/>
    <col min="15" max="15" width="8.7109375" style="70" customWidth="1"/>
    <col min="16" max="16" width="5.28515625" style="70" customWidth="1"/>
    <col min="17" max="17" width="4.7109375" style="70" customWidth="1"/>
    <col min="18" max="18" width="12.7109375" style="70" customWidth="1"/>
    <col min="19" max="19" width="8.7109375" style="70" customWidth="1"/>
    <col min="20" max="20" width="12.7109375" style="71" customWidth="1"/>
    <col min="21" max="21" width="5.7109375" style="95" customWidth="1"/>
    <col min="22" max="22" width="12.7109375" style="70" customWidth="1"/>
    <col min="23" max="23" width="8.7109375" style="70" customWidth="1"/>
    <col min="24" max="16384" width="10.7109375" style="70"/>
  </cols>
  <sheetData>
    <row r="1" spans="1:23" x14ac:dyDescent="0.2">
      <c r="A1" s="70" t="s">
        <v>654</v>
      </c>
      <c r="B1" s="95" t="s">
        <v>433</v>
      </c>
      <c r="C1" s="95" t="s">
        <v>1063</v>
      </c>
      <c r="D1" s="99" t="s">
        <v>458</v>
      </c>
      <c r="E1" s="95" t="s">
        <v>653</v>
      </c>
      <c r="F1" s="161" t="str">
        <f>State!K2</f>
        <v>Democratic</v>
      </c>
      <c r="G1" s="161"/>
      <c r="H1" s="93"/>
      <c r="I1" s="70" t="s">
        <v>654</v>
      </c>
      <c r="J1" s="95" t="s">
        <v>433</v>
      </c>
      <c r="K1" s="95" t="s">
        <v>1063</v>
      </c>
      <c r="L1" s="99" t="s">
        <v>458</v>
      </c>
      <c r="M1" s="95" t="s">
        <v>653</v>
      </c>
      <c r="N1" s="162" t="str">
        <f>State!M2</f>
        <v>Republican</v>
      </c>
      <c r="O1" s="163"/>
      <c r="P1" s="94"/>
      <c r="Q1" s="70" t="s">
        <v>654</v>
      </c>
      <c r="R1" s="95" t="s">
        <v>433</v>
      </c>
      <c r="S1" s="95" t="s">
        <v>1063</v>
      </c>
      <c r="T1" s="99" t="s">
        <v>458</v>
      </c>
      <c r="U1" s="95" t="s">
        <v>653</v>
      </c>
      <c r="V1" s="164" t="str">
        <f>State!O2</f>
        <v>Reform</v>
      </c>
      <c r="W1" s="165"/>
    </row>
    <row r="2" spans="1:23" x14ac:dyDescent="0.2">
      <c r="A2" s="70">
        <v>1</v>
      </c>
      <c r="B2" s="96" t="str">
        <f>VLOOKUP(G2,State!L$3:BF$53,47,0)</f>
        <v>District of Columbia</v>
      </c>
      <c r="C2" s="70">
        <f>VLOOKUP(B2,State!$A$3:$B$54,2,0)</f>
        <v>3</v>
      </c>
      <c r="D2" s="71">
        <f>VLOOKUP(B2,State!$A$3:$C$54,3,0)</f>
        <v>185726</v>
      </c>
      <c r="E2" s="95" t="str">
        <f>IF(VLOOKUP(B2,State!$A$3:$F$54,6,0)=1,"•","")</f>
        <v>•</v>
      </c>
      <c r="F2" s="71">
        <f>VLOOKUP(B2,State!$A$3:$K$54,11,0)</f>
        <v>158220</v>
      </c>
      <c r="G2" s="97">
        <f>MAX(State!L3:L53)</f>
        <v>0.85190011091608064</v>
      </c>
      <c r="I2" s="70">
        <v>1</v>
      </c>
      <c r="J2" s="96" t="str">
        <f>VLOOKUP(O2,State!N$3:BF$53,45,0)</f>
        <v>Utah</v>
      </c>
      <c r="K2" s="70">
        <f>VLOOKUP(J2,State!$A$3:$B$54,2,0)</f>
        <v>5</v>
      </c>
      <c r="L2" s="71">
        <f>VLOOKUP(J2,State!$A$3:$C$54,3,0)</f>
        <v>665629</v>
      </c>
      <c r="M2" s="95" t="str">
        <f>IF(VLOOKUP(J2,State!$A$3:$G$54,7,0)=1,"•","")</f>
        <v>•</v>
      </c>
      <c r="N2" s="71">
        <f>VLOOKUP(J2,State!$A$3:$M$54,13,0)</f>
        <v>361911</v>
      </c>
      <c r="O2" s="97">
        <f>MAX(State!N3:N53)</f>
        <v>0.54371278895601005</v>
      </c>
      <c r="P2" s="97"/>
      <c r="Q2" s="70">
        <v>1</v>
      </c>
      <c r="R2" s="96" t="str">
        <f>VLOOKUP(W2,State!P$3:BF$53,43,0)</f>
        <v>Maine</v>
      </c>
      <c r="S2" s="70">
        <f>VLOOKUP(R2,State!$A$3:$B$54,2,0)</f>
        <v>4</v>
      </c>
      <c r="T2" s="71">
        <f>VLOOKUP(R2,State!$A$3:$C$54,3,0)</f>
        <v>605897</v>
      </c>
      <c r="U2" s="95" t="str">
        <f>IF(VLOOKUP(R2,State!$A$3:$H$54,8,0)=1,"•","")</f>
        <v/>
      </c>
      <c r="V2" s="71">
        <f>VLOOKUP(R2,State!$A$3:$O$54,15,0)</f>
        <v>85970</v>
      </c>
      <c r="W2" s="97">
        <f>MAX(State!P3:P53)</f>
        <v>0.1418888028823381</v>
      </c>
    </row>
    <row r="3" spans="1:23" x14ac:dyDescent="0.2">
      <c r="A3" s="70">
        <v>2</v>
      </c>
      <c r="B3" s="96" t="str">
        <f>VLOOKUP(G3,State!L$3:BF$53,47,0)</f>
        <v>Massachusetts</v>
      </c>
      <c r="C3" s="70">
        <f>VLOOKUP(B3,State!$A$3:$B$54,2,0)</f>
        <v>12</v>
      </c>
      <c r="D3" s="71">
        <f>VLOOKUP(B3,State!$A$3:$C$54,3,0)</f>
        <v>2556785</v>
      </c>
      <c r="E3" s="95" t="str">
        <f>IF(VLOOKUP(B3,State!$A$3:$F$54,6,0)=1,"•","")</f>
        <v>•</v>
      </c>
      <c r="F3" s="71">
        <f>VLOOKUP(B3,State!$A$3:$K$54,11,0)</f>
        <v>1571763</v>
      </c>
      <c r="G3" s="97">
        <f>LARGE(State!L$3:L$53,2)</f>
        <v>0.61474195131776821</v>
      </c>
      <c r="I3" s="70">
        <v>2</v>
      </c>
      <c r="J3" s="96" t="str">
        <f>VLOOKUP(O3,State!N$3:BF$53,45,0)</f>
        <v>Kansas</v>
      </c>
      <c r="K3" s="70">
        <f>VLOOKUP(J3,State!$A$3:$B$54,2,0)</f>
        <v>6</v>
      </c>
      <c r="L3" s="71">
        <f>VLOOKUP(J3,State!$A$3:$C$54,3,0)</f>
        <v>1074300</v>
      </c>
      <c r="M3" s="95" t="str">
        <f>IF(VLOOKUP(J3,State!$A$3:$G$54,7,0)=1,"•","")</f>
        <v>•</v>
      </c>
      <c r="N3" s="71">
        <f>VLOOKUP(J3,State!$A$3:$M$54,13,0)</f>
        <v>583245</v>
      </c>
      <c r="O3" s="97">
        <f>LARGE(State!N$3:N$53,2)</f>
        <v>0.54290700921530299</v>
      </c>
      <c r="P3" s="97"/>
      <c r="Q3" s="70">
        <v>2</v>
      </c>
      <c r="R3" s="96" t="str">
        <f>VLOOKUP(W3,State!P$3:BF$53,43,0)</f>
        <v>Montana</v>
      </c>
      <c r="S3" s="70">
        <f>VLOOKUP(R3,State!$A$3:$B$54,2,0)</f>
        <v>3</v>
      </c>
      <c r="T3" s="71">
        <f>VLOOKUP(R3,State!$A$3:$C$54,3,0)</f>
        <v>407261</v>
      </c>
      <c r="U3" s="95" t="str">
        <f>IF(VLOOKUP(R3,State!$A$3:$H$54,8,0)=1,"•","")</f>
        <v/>
      </c>
      <c r="V3" s="71">
        <f>VLOOKUP(R3,State!$A$3:$O$54,15,0)</f>
        <v>55229</v>
      </c>
      <c r="W3" s="97">
        <f>LARGE(State!P$3:P$53,2)</f>
        <v>0.13561082450811643</v>
      </c>
    </row>
    <row r="4" spans="1:23" x14ac:dyDescent="0.2">
      <c r="A4" s="70">
        <v>3</v>
      </c>
      <c r="B4" s="96" t="str">
        <f>VLOOKUP(G4,State!L$3:BF$53,47,0)</f>
        <v>Rhode Island</v>
      </c>
      <c r="C4" s="70">
        <f>VLOOKUP(B4,State!$A$3:$B$54,2,0)</f>
        <v>4</v>
      </c>
      <c r="D4" s="71">
        <f>VLOOKUP(B4,State!$A$3:$C$54,3,0)</f>
        <v>390284</v>
      </c>
      <c r="E4" s="95" t="str">
        <f>IF(VLOOKUP(B4,State!$A$3:$F$54,6,0)=1,"•","")</f>
        <v>•</v>
      </c>
      <c r="F4" s="71">
        <f>VLOOKUP(B4,State!$A$3:$K$54,11,0)</f>
        <v>233050</v>
      </c>
      <c r="G4" s="97">
        <f>LARGE(State!L$3:L$53,3)</f>
        <v>0.59712926996751081</v>
      </c>
      <c r="I4" s="70">
        <v>3</v>
      </c>
      <c r="J4" s="96" t="str">
        <f>VLOOKUP(O4,State!N$3:BF$53,45,0)</f>
        <v>Nebraska</v>
      </c>
      <c r="K4" s="70">
        <f>VLOOKUP(J4,State!$A$3:$B$54,2,0)</f>
        <v>5</v>
      </c>
      <c r="L4" s="71">
        <f>VLOOKUP(J4,State!$A$3:$C$54,3,0)</f>
        <v>677415</v>
      </c>
      <c r="M4" s="95" t="str">
        <f>IF(VLOOKUP(J4,State!$A$3:$G$54,7,0)=1,"•","")</f>
        <v>•</v>
      </c>
      <c r="N4" s="71">
        <f>VLOOKUP(J4,State!$A$3:$M$54,13,0)</f>
        <v>363467</v>
      </c>
      <c r="O4" s="97">
        <f>LARGE(State!N$3:N$53,3)</f>
        <v>0.53654997305935059</v>
      </c>
      <c r="P4" s="97"/>
      <c r="Q4" s="70">
        <v>3</v>
      </c>
      <c r="R4" s="96" t="str">
        <f>VLOOKUP(W4,State!P$3:BF$53,43,0)</f>
        <v>Idaho</v>
      </c>
      <c r="S4" s="70">
        <f>VLOOKUP(R4,State!$A$3:$B$54,2,0)</f>
        <v>4</v>
      </c>
      <c r="T4" s="71">
        <f>VLOOKUP(R4,State!$A$3:$C$54,3,0)</f>
        <v>491719</v>
      </c>
      <c r="U4" s="95" t="str">
        <f>IF(VLOOKUP(R4,State!$A$3:$H$54,8,0)=1,"•","")</f>
        <v/>
      </c>
      <c r="V4" s="71">
        <f>VLOOKUP(R4,State!$A$3:$O$54,15,0)</f>
        <v>62518</v>
      </c>
      <c r="W4" s="97">
        <f>LARGE(State!P$3:P$53,3)</f>
        <v>0.12714172118628728</v>
      </c>
    </row>
    <row r="5" spans="1:23" x14ac:dyDescent="0.2">
      <c r="A5" s="70">
        <v>4</v>
      </c>
      <c r="B5" s="96" t="str">
        <f>VLOOKUP(G5,State!L$3:BF$53,47,0)</f>
        <v>New York</v>
      </c>
      <c r="C5" s="70">
        <f>VLOOKUP(B5,State!$A$3:$B$54,2,0)</f>
        <v>33</v>
      </c>
      <c r="D5" s="71">
        <f>VLOOKUP(B5,State!$A$3:$C$54,3,0)</f>
        <v>6316129</v>
      </c>
      <c r="E5" s="95" t="str">
        <f>IF(VLOOKUP(B5,State!$A$3:$F$54,6,0)=1,"•","")</f>
        <v>•</v>
      </c>
      <c r="F5" s="71">
        <f>VLOOKUP(B5,State!$A$3:$K$54,11,0)</f>
        <v>3756177</v>
      </c>
      <c r="G5" s="97">
        <f>LARGE(State!L$3:L$53,4)</f>
        <v>0.59469605513123625</v>
      </c>
      <c r="I5" s="70">
        <v>4</v>
      </c>
      <c r="J5" s="96" t="str">
        <f>VLOOKUP(O5,State!N$3:BF$53,45,0)</f>
        <v>Idaho</v>
      </c>
      <c r="K5" s="70">
        <f>VLOOKUP(J5,State!$A$3:$B$54,2,0)</f>
        <v>4</v>
      </c>
      <c r="L5" s="71">
        <f>VLOOKUP(J5,State!$A$3:$C$54,3,0)</f>
        <v>491719</v>
      </c>
      <c r="M5" s="95" t="str">
        <f>IF(VLOOKUP(J5,State!$A$3:$G$54,7,0)=1,"•","")</f>
        <v>•</v>
      </c>
      <c r="N5" s="71">
        <f>VLOOKUP(J5,State!$A$3:$M$54,13,0)</f>
        <v>256595</v>
      </c>
      <c r="O5" s="97">
        <f>LARGE(State!N$3:N$53,4)</f>
        <v>0.52183259137840921</v>
      </c>
      <c r="P5" s="97"/>
      <c r="Q5" s="70">
        <v>4</v>
      </c>
      <c r="R5" s="96" t="str">
        <f>VLOOKUP(W5,State!P$3:BF$53,43,0)</f>
        <v>Wyoming</v>
      </c>
      <c r="S5" s="70">
        <f>VLOOKUP(R5,State!$A$3:$B$54,2,0)</f>
        <v>3</v>
      </c>
      <c r="T5" s="71">
        <f>VLOOKUP(R5,State!$A$3:$C$54,3,0)</f>
        <v>211571</v>
      </c>
      <c r="U5" s="95" t="str">
        <f>IF(VLOOKUP(R5,State!$A$3:$H$54,8,0)=1,"•","")</f>
        <v/>
      </c>
      <c r="V5" s="71">
        <f>VLOOKUP(R5,State!$A$3:$O$54,15,0)</f>
        <v>25928</v>
      </c>
      <c r="W5" s="97">
        <f>LARGE(State!P$3:P$53,4)</f>
        <v>0.12254987687348455</v>
      </c>
    </row>
    <row r="6" spans="1:23" x14ac:dyDescent="0.2">
      <c r="A6" s="70">
        <v>5</v>
      </c>
      <c r="B6" s="96" t="str">
        <f>VLOOKUP(G6,State!L$3:BF$53,47,0)</f>
        <v>Hawaii</v>
      </c>
      <c r="C6" s="70">
        <f>VLOOKUP(B6,State!$A$3:$B$54,2,0)</f>
        <v>4</v>
      </c>
      <c r="D6" s="71">
        <f>VLOOKUP(B6,State!$A$3:$C$54,3,0)</f>
        <v>360120</v>
      </c>
      <c r="E6" s="95" t="str">
        <f>IF(VLOOKUP(B6,State!$A$3:$F$54,6,0)=1,"•","")</f>
        <v>•</v>
      </c>
      <c r="F6" s="71">
        <f>VLOOKUP(B6,State!$A$3:$K$54,11,0)</f>
        <v>205012</v>
      </c>
      <c r="G6" s="97">
        <f>LARGE(State!L$3:L$53,5)</f>
        <v>0.56928801510607574</v>
      </c>
      <c r="I6" s="70">
        <v>5</v>
      </c>
      <c r="J6" s="96" t="str">
        <f>VLOOKUP(O6,State!N$3:BF$53,45,0)</f>
        <v>Alaska</v>
      </c>
      <c r="K6" s="70">
        <f>VLOOKUP(J6,State!$A$3:$B$54,2,0)</f>
        <v>3</v>
      </c>
      <c r="L6" s="71">
        <f>VLOOKUP(J6,State!$A$3:$C$54,3,0)</f>
        <v>241620</v>
      </c>
      <c r="M6" s="95" t="str">
        <f>IF(VLOOKUP(J6,State!$A$3:$G$54,7,0)=1,"•","")</f>
        <v>•</v>
      </c>
      <c r="N6" s="71">
        <f>VLOOKUP(J6,State!$A$3:$M$54,13,0)</f>
        <v>122746</v>
      </c>
      <c r="O6" s="97">
        <f>LARGE(State!N$3:N$53,5)</f>
        <v>0.50801258173992214</v>
      </c>
      <c r="P6" s="97"/>
      <c r="Q6" s="70">
        <v>5</v>
      </c>
      <c r="R6" s="96" t="str">
        <f>VLOOKUP(W6,State!P$3:BF$53,43,0)</f>
        <v>North Dakota</v>
      </c>
      <c r="S6" s="70">
        <f>VLOOKUP(R6,State!$A$3:$B$54,2,0)</f>
        <v>3</v>
      </c>
      <c r="T6" s="71">
        <f>VLOOKUP(R6,State!$A$3:$C$54,3,0)</f>
        <v>266411</v>
      </c>
      <c r="U6" s="95" t="str">
        <f>IF(VLOOKUP(R6,State!$A$3:$H$54,8,0)=1,"•","")</f>
        <v/>
      </c>
      <c r="V6" s="71">
        <f>VLOOKUP(R6,State!$A$3:$O$54,15,0)</f>
        <v>32515</v>
      </c>
      <c r="W6" s="97">
        <f>LARGE(State!P$3:P$53,5)</f>
        <v>0.12204826377289225</v>
      </c>
    </row>
    <row r="7" spans="1:23" x14ac:dyDescent="0.2">
      <c r="A7" s="70">
        <v>6</v>
      </c>
      <c r="B7" s="96" t="str">
        <f>VLOOKUP(G7,State!L$3:BF$53,47,0)</f>
        <v>Illinois</v>
      </c>
      <c r="C7" s="70">
        <f>VLOOKUP(B7,State!$A$3:$B$54,2,0)</f>
        <v>22</v>
      </c>
      <c r="D7" s="71">
        <f>VLOOKUP(B7,State!$A$3:$C$54,3,0)</f>
        <v>4311391</v>
      </c>
      <c r="E7" s="95" t="str">
        <f>IF(VLOOKUP(B7,State!$A$3:$F$54,6,0)=1,"•","")</f>
        <v>•</v>
      </c>
      <c r="F7" s="71">
        <f>VLOOKUP(B7,State!$A$3:$K$54,11,0)</f>
        <v>2341744</v>
      </c>
      <c r="G7" s="97">
        <f>LARGE(State!L$3:L$53,6)</f>
        <v>0.54315277830287256</v>
      </c>
      <c r="I7" s="70">
        <v>6</v>
      </c>
      <c r="J7" s="96" t="str">
        <f>VLOOKUP(O7,State!N$3:BF$53,45,0)</f>
        <v>Alabama</v>
      </c>
      <c r="K7" s="70">
        <f>VLOOKUP(J7,State!$A$3:$B$54,2,0)</f>
        <v>9</v>
      </c>
      <c r="L7" s="71">
        <f>VLOOKUP(J7,State!$A$3:$C$54,3,0)</f>
        <v>1534349</v>
      </c>
      <c r="M7" s="95" t="str">
        <f>IF(VLOOKUP(J7,State!$A$3:$G$54,7,0)=1,"•","")</f>
        <v>•</v>
      </c>
      <c r="N7" s="71">
        <f>VLOOKUP(J7,State!$A$3:$M$54,13,0)</f>
        <v>769044</v>
      </c>
      <c r="O7" s="97">
        <f>LARGE(State!N$3:N$53,6)</f>
        <v>0.50121843205163885</v>
      </c>
      <c r="P7" s="97"/>
      <c r="Q7" s="70">
        <v>6</v>
      </c>
      <c r="R7" s="96" t="str">
        <f>VLOOKUP(W7,State!P$3:BF$53,43,0)</f>
        <v>Vermont</v>
      </c>
      <c r="S7" s="70">
        <f>VLOOKUP(R7,State!$A$3:$B$54,2,0)</f>
        <v>3</v>
      </c>
      <c r="T7" s="71">
        <f>VLOOKUP(R7,State!$A$3:$C$54,3,0)</f>
        <v>258449</v>
      </c>
      <c r="U7" s="95" t="str">
        <f>IF(VLOOKUP(R7,State!$A$3:$H$54,8,0)=1,"•","")</f>
        <v/>
      </c>
      <c r="V7" s="71">
        <f>VLOOKUP(R7,State!$A$3:$O$54,15,0)</f>
        <v>31024</v>
      </c>
      <c r="W7" s="97">
        <f>LARGE(State!P$3:P$53,6)</f>
        <v>0.120039156661469</v>
      </c>
    </row>
    <row r="8" spans="1:23" x14ac:dyDescent="0.2">
      <c r="A8" s="70">
        <v>7</v>
      </c>
      <c r="B8" s="96" t="str">
        <f>VLOOKUP(G8,State!L$3:BF$53,47,0)</f>
        <v>Maryland</v>
      </c>
      <c r="C8" s="70">
        <f>VLOOKUP(B8,State!$A$3:$B$54,2,0)</f>
        <v>10</v>
      </c>
      <c r="D8" s="71">
        <f>VLOOKUP(B8,State!$A$3:$C$54,3,0)</f>
        <v>1780870</v>
      </c>
      <c r="E8" s="95" t="str">
        <f>IF(VLOOKUP(B8,State!$A$3:$F$54,6,0)=1,"•","")</f>
        <v>•</v>
      </c>
      <c r="F8" s="71">
        <f>VLOOKUP(B8,State!$A$3:$K$54,11,0)</f>
        <v>966207</v>
      </c>
      <c r="G8" s="97">
        <f>LARGE(State!L$3:L$53,7)</f>
        <v>0.54254774351861734</v>
      </c>
      <c r="I8" s="70">
        <v>7</v>
      </c>
      <c r="J8" s="96" t="str">
        <f>VLOOKUP(O8,State!N$3:BF$53,45,0)</f>
        <v>South Carolina</v>
      </c>
      <c r="K8" s="70">
        <f>VLOOKUP(J8,State!$A$3:$B$54,2,0)</f>
        <v>8</v>
      </c>
      <c r="L8" s="71">
        <f>VLOOKUP(J8,State!$A$3:$C$54,3,0)</f>
        <v>1149457</v>
      </c>
      <c r="M8" s="95" t="str">
        <f>IF(VLOOKUP(J8,State!$A$3:$G$54,7,0)=1,"•","")</f>
        <v>•</v>
      </c>
      <c r="N8" s="71">
        <f>VLOOKUP(J8,State!$A$3:$M$54,13,0)</f>
        <v>573458</v>
      </c>
      <c r="O8" s="97">
        <f>LARGE(State!N$3:N$53,7)</f>
        <v>0.49889469549535126</v>
      </c>
      <c r="P8" s="97"/>
      <c r="Q8" s="70">
        <v>7</v>
      </c>
      <c r="R8" s="96" t="str">
        <f>VLOOKUP(W8,State!P$3:BF$53,43,0)</f>
        <v>Minnesota</v>
      </c>
      <c r="S8" s="70">
        <f>VLOOKUP(R8,State!$A$3:$B$54,2,0)</f>
        <v>10</v>
      </c>
      <c r="T8" s="71">
        <f>VLOOKUP(R8,State!$A$3:$C$54,3,0)</f>
        <v>2192640</v>
      </c>
      <c r="U8" s="95" t="str">
        <f>IF(VLOOKUP(R8,State!$A$3:$H$54,8,0)=1,"•","")</f>
        <v/>
      </c>
      <c r="V8" s="71">
        <f>VLOOKUP(R8,State!$A$3:$O$54,15,0)</f>
        <v>257704</v>
      </c>
      <c r="W8" s="97">
        <f>LARGE(State!P$3:P$53,7)</f>
        <v>0.11753137769994162</v>
      </c>
    </row>
    <row r="9" spans="1:23" x14ac:dyDescent="0.2">
      <c r="A9" s="70">
        <v>8</v>
      </c>
      <c r="B9" s="96" t="str">
        <f>VLOOKUP(G9,State!L$3:BF$53,47,0)</f>
        <v>Arkansas</v>
      </c>
      <c r="C9" s="70">
        <f>VLOOKUP(B9,State!$A$3:$B$54,2,0)</f>
        <v>6</v>
      </c>
      <c r="D9" s="71">
        <f>VLOOKUP(B9,State!$A$3:$C$54,3,0)</f>
        <v>884262</v>
      </c>
      <c r="E9" s="95" t="str">
        <f>IF(VLOOKUP(B9,State!$A$3:$F$54,6,0)=1,"•","")</f>
        <v>•</v>
      </c>
      <c r="F9" s="71">
        <f>VLOOKUP(B9,State!$A$3:$K$54,11,0)</f>
        <v>475171</v>
      </c>
      <c r="G9" s="97">
        <f>LARGE(State!L$3:L$53,8)</f>
        <v>0.53736449151948174</v>
      </c>
      <c r="I9" s="70">
        <v>8</v>
      </c>
      <c r="J9" s="96" t="str">
        <f>VLOOKUP(O9,State!N$3:BF$53,45,0)</f>
        <v>Wyoming</v>
      </c>
      <c r="K9" s="70">
        <f>VLOOKUP(J9,State!$A$3:$B$54,2,0)</f>
        <v>3</v>
      </c>
      <c r="L9" s="71">
        <f>VLOOKUP(J9,State!$A$3:$C$54,3,0)</f>
        <v>211571</v>
      </c>
      <c r="M9" s="95" t="str">
        <f>IF(VLOOKUP(J9,State!$A$3:$G$54,7,0)=1,"•","")</f>
        <v>•</v>
      </c>
      <c r="N9" s="71">
        <f>VLOOKUP(J9,State!$A$3:$M$54,13,0)</f>
        <v>105388</v>
      </c>
      <c r="O9" s="97">
        <f>LARGE(State!N$3:N$53,8)</f>
        <v>0.49812119808480371</v>
      </c>
      <c r="P9" s="97"/>
      <c r="Q9" s="70">
        <v>8</v>
      </c>
      <c r="R9" s="96" t="str">
        <f>VLOOKUP(W9,State!P$3:BF$53,43,0)</f>
        <v>West Virginia</v>
      </c>
      <c r="S9" s="70">
        <f>VLOOKUP(R9,State!$A$3:$B$54,2,0)</f>
        <v>5</v>
      </c>
      <c r="T9" s="71">
        <f>VLOOKUP(R9,State!$A$3:$C$54,3,0)</f>
        <v>636459</v>
      </c>
      <c r="U9" s="95" t="str">
        <f>IF(VLOOKUP(R9,State!$A$3:$H$54,8,0)=1,"•","")</f>
        <v/>
      </c>
      <c r="V9" s="71">
        <f>VLOOKUP(R9,State!$A$3:$O$54,15,0)</f>
        <v>71639</v>
      </c>
      <c r="W9" s="97">
        <f>LARGE(State!P$3:P$53,8)</f>
        <v>0.11255870370283082</v>
      </c>
    </row>
    <row r="10" spans="1:23" x14ac:dyDescent="0.2">
      <c r="A10" s="70">
        <v>9</v>
      </c>
      <c r="B10" s="96" t="str">
        <f>VLOOKUP(G10,State!L$3:BF$53,47,0)</f>
        <v>New Jersey</v>
      </c>
      <c r="C10" s="70">
        <f>VLOOKUP(B10,State!$A$3:$B$54,2,0)</f>
        <v>15</v>
      </c>
      <c r="D10" s="71">
        <f>VLOOKUP(B10,State!$A$3:$C$54,3,0)</f>
        <v>3075807</v>
      </c>
      <c r="E10" s="95" t="str">
        <f>IF(VLOOKUP(B10,State!$A$3:$F$54,6,0)=1,"•","")</f>
        <v>•</v>
      </c>
      <c r="F10" s="71">
        <f>VLOOKUP(B10,State!$A$3:$K$54,11,0)</f>
        <v>1652329</v>
      </c>
      <c r="G10" s="97">
        <f>LARGE(State!L$3:L$53,9)</f>
        <v>0.53720178151620046</v>
      </c>
      <c r="I10" s="70">
        <v>9</v>
      </c>
      <c r="J10" s="96" t="str">
        <f>VLOOKUP(O10,State!N$3:BF$53,45,0)</f>
        <v>Mississippi</v>
      </c>
      <c r="K10" s="70">
        <f>VLOOKUP(J10,State!$A$3:$B$54,2,0)</f>
        <v>7</v>
      </c>
      <c r="L10" s="71">
        <f>VLOOKUP(J10,State!$A$3:$C$54,3,0)</f>
        <v>893857</v>
      </c>
      <c r="M10" s="95" t="str">
        <f>IF(VLOOKUP(J10,State!$A$3:$G$54,7,0)=1,"•","")</f>
        <v>•</v>
      </c>
      <c r="N10" s="71">
        <f>VLOOKUP(J10,State!$A$3:$M$54,13,0)</f>
        <v>439838</v>
      </c>
      <c r="O10" s="97">
        <f>LARGE(State!N$3:N$53,9)</f>
        <v>0.49206752310492619</v>
      </c>
      <c r="P10" s="97"/>
      <c r="Q10" s="70">
        <v>9</v>
      </c>
      <c r="R10" s="96" t="str">
        <f>VLOOKUP(W10,State!P$3:BF$53,43,0)</f>
        <v>Rhode Island</v>
      </c>
      <c r="S10" s="70">
        <f>VLOOKUP(R10,State!$A$3:$B$54,2,0)</f>
        <v>4</v>
      </c>
      <c r="T10" s="71">
        <f>VLOOKUP(R10,State!$A$3:$C$54,3,0)</f>
        <v>390284</v>
      </c>
      <c r="U10" s="95" t="str">
        <f>IF(VLOOKUP(R10,State!$A$3:$H$54,8,0)=1,"•","")</f>
        <v/>
      </c>
      <c r="V10" s="71">
        <f>VLOOKUP(R10,State!$A$3:$O$54,15,0)</f>
        <v>43723</v>
      </c>
      <c r="W10" s="97">
        <f>LARGE(State!P$3:P$53,9)</f>
        <v>0.11202867655348413</v>
      </c>
    </row>
    <row r="11" spans="1:23" x14ac:dyDescent="0.2">
      <c r="A11" s="70">
        <v>10</v>
      </c>
      <c r="B11" s="96" t="str">
        <f>VLOOKUP(G11,State!L$3:BF$53,47,0)</f>
        <v>Vermont</v>
      </c>
      <c r="C11" s="70">
        <f>VLOOKUP(B11,State!$A$3:$B$54,2,0)</f>
        <v>3</v>
      </c>
      <c r="D11" s="71">
        <f>VLOOKUP(B11,State!$A$3:$C$54,3,0)</f>
        <v>258449</v>
      </c>
      <c r="E11" s="95" t="str">
        <f>IF(VLOOKUP(B11,State!$A$3:$F$54,6,0)=1,"•","")</f>
        <v>•</v>
      </c>
      <c r="F11" s="71">
        <f>VLOOKUP(B11,State!$A$3:$K$54,11,0)</f>
        <v>137894</v>
      </c>
      <c r="G11" s="97">
        <f>LARGE(State!L$3:L$53,10)</f>
        <v>0.5335443356329489</v>
      </c>
      <c r="I11" s="70">
        <v>10</v>
      </c>
      <c r="J11" s="96" t="str">
        <f>VLOOKUP(O11,State!N$3:BF$53,45,0)</f>
        <v>Texas</v>
      </c>
      <c r="K11" s="70">
        <f>VLOOKUP(J11,State!$A$3:$B$54,2,0)</f>
        <v>32</v>
      </c>
      <c r="L11" s="71">
        <f>VLOOKUP(J11,State!$A$3:$C$54,3,0)</f>
        <v>5611644</v>
      </c>
      <c r="M11" s="95" t="str">
        <f>IF(VLOOKUP(J11,State!$A$3:$G$54,7,0)=1,"•","")</f>
        <v>•</v>
      </c>
      <c r="N11" s="71">
        <f>VLOOKUP(J11,State!$A$3:$M$54,13,0)</f>
        <v>2736167</v>
      </c>
      <c r="O11" s="97">
        <f>LARGE(State!N$3:N$53,10)</f>
        <v>0.48758741645050896</v>
      </c>
      <c r="P11" s="97"/>
      <c r="Q11" s="70">
        <v>10</v>
      </c>
      <c r="R11" s="96" t="str">
        <f>VLOOKUP(W11,State!P$3:BF$53,43,0)</f>
        <v>Alaska</v>
      </c>
      <c r="S11" s="70">
        <f>VLOOKUP(R11,State!$A$3:$B$54,2,0)</f>
        <v>3</v>
      </c>
      <c r="T11" s="71">
        <f>VLOOKUP(R11,State!$A$3:$C$54,3,0)</f>
        <v>241620</v>
      </c>
      <c r="U11" s="95" t="str">
        <f>IF(VLOOKUP(R11,State!$A$3:$H$54,8,0)=1,"•","")</f>
        <v/>
      </c>
      <c r="V11" s="71">
        <f>VLOOKUP(R11,State!$A$3:$O$54,15,0)</f>
        <v>26333</v>
      </c>
      <c r="W11" s="97">
        <f>LARGE(State!P$3:P$53,10)</f>
        <v>0.10898518334574953</v>
      </c>
    </row>
    <row r="12" spans="1:23" x14ac:dyDescent="0.2">
      <c r="A12" s="70">
        <v>11</v>
      </c>
      <c r="B12" s="96" t="str">
        <f>VLOOKUP(G12,State!L$3:BF$53,47,0)</f>
        <v>Connecticut</v>
      </c>
      <c r="C12" s="70">
        <f>VLOOKUP(B12,State!$A$3:$B$54,2,0)</f>
        <v>8</v>
      </c>
      <c r="D12" s="71">
        <f>VLOOKUP(B12,State!$A$3:$C$54,3,0)</f>
        <v>1392614</v>
      </c>
      <c r="E12" s="95" t="str">
        <f>IF(VLOOKUP(B12,State!$A$3:$F$54,6,0)=1,"•","")</f>
        <v>•</v>
      </c>
      <c r="F12" s="71">
        <f>VLOOKUP(B12,State!$A$3:$K$54,11,0)</f>
        <v>735740</v>
      </c>
      <c r="G12" s="97">
        <f>LARGE(State!L$3:L$53,11)</f>
        <v>0.52831581471965672</v>
      </c>
      <c r="I12" s="70">
        <v>11</v>
      </c>
      <c r="J12" s="96" t="str">
        <f>VLOOKUP(O12,State!N$3:BF$53,45,0)</f>
        <v>North Carolina</v>
      </c>
      <c r="K12" s="70">
        <f>VLOOKUP(J12,State!$A$3:$B$54,2,0)</f>
        <v>14</v>
      </c>
      <c r="L12" s="71">
        <f>VLOOKUP(J12,State!$A$3:$C$54,3,0)</f>
        <v>2515807</v>
      </c>
      <c r="M12" s="95" t="str">
        <f>IF(VLOOKUP(J12,State!$A$3:$G$54,7,0)=1,"•","")</f>
        <v>•</v>
      </c>
      <c r="N12" s="71">
        <f>VLOOKUP(J12,State!$A$3:$M$54,13,0)</f>
        <v>1225938</v>
      </c>
      <c r="O12" s="97">
        <f>LARGE(State!N$3:N$53,11)</f>
        <v>0.4872941366328975</v>
      </c>
      <c r="P12" s="97"/>
      <c r="Q12" s="70">
        <v>11</v>
      </c>
      <c r="R12" s="96" t="str">
        <f>VLOOKUP(W12,State!P$3:BF$53,43,0)</f>
        <v>Oklahoma</v>
      </c>
      <c r="S12" s="70">
        <f>VLOOKUP(R12,State!$A$3:$B$54,2,0)</f>
        <v>8</v>
      </c>
      <c r="T12" s="71">
        <f>VLOOKUP(R12,State!$A$3:$C$54,3,0)</f>
        <v>1206713</v>
      </c>
      <c r="U12" s="95" t="str">
        <f>IF(VLOOKUP(R12,State!$A$3:$H$54,8,0)=1,"•","")</f>
        <v/>
      </c>
      <c r="V12" s="71">
        <f>VLOOKUP(R12,State!$A$3:$O$54,15,0)</f>
        <v>130788</v>
      </c>
      <c r="W12" s="97">
        <f>LARGE(State!P$3:P$53,11)</f>
        <v>0.10838368360993873</v>
      </c>
    </row>
    <row r="13" spans="1:23" x14ac:dyDescent="0.2">
      <c r="A13" s="70">
        <v>12</v>
      </c>
      <c r="B13" s="96" t="str">
        <f>VLOOKUP(G13,State!L$3:BF$53,47,0)</f>
        <v>Louisiana</v>
      </c>
      <c r="C13" s="70">
        <f>VLOOKUP(B13,State!$A$3:$B$54,2,0)</f>
        <v>9</v>
      </c>
      <c r="D13" s="71">
        <f>VLOOKUP(B13,State!$A$3:$C$54,3,0)</f>
        <v>1783959</v>
      </c>
      <c r="E13" s="95" t="str">
        <f>IF(VLOOKUP(B13,State!$A$3:$F$54,6,0)=1,"•","")</f>
        <v>•</v>
      </c>
      <c r="F13" s="71">
        <f>VLOOKUP(B13,State!$A$3:$K$54,11,0)</f>
        <v>927837</v>
      </c>
      <c r="G13" s="97">
        <f>LARGE(State!L$3:L$53,12)</f>
        <v>0.52009995745417914</v>
      </c>
      <c r="I13" s="70">
        <v>12</v>
      </c>
      <c r="J13" s="96" t="str">
        <f>VLOOKUP(O13,State!N$3:BF$53,45,0)</f>
        <v>Oklahoma</v>
      </c>
      <c r="K13" s="70">
        <f>VLOOKUP(J13,State!$A$3:$B$54,2,0)</f>
        <v>8</v>
      </c>
      <c r="L13" s="71">
        <f>VLOOKUP(J13,State!$A$3:$C$54,3,0)</f>
        <v>1206713</v>
      </c>
      <c r="M13" s="95" t="str">
        <f>IF(VLOOKUP(J13,State!$A$3:$G$54,7,0)=1,"•","")</f>
        <v>•</v>
      </c>
      <c r="N13" s="71">
        <f>VLOOKUP(J13,State!$A$3:$M$54,13,0)</f>
        <v>582315</v>
      </c>
      <c r="O13" s="97">
        <f>LARGE(State!N$3:N$53,12)</f>
        <v>0.48256296236139001</v>
      </c>
      <c r="P13" s="97"/>
      <c r="Q13" s="70">
        <v>12</v>
      </c>
      <c r="R13" s="96" t="str">
        <f>VLOOKUP(W13,State!P$3:BF$53,43,0)</f>
        <v>Ohio</v>
      </c>
      <c r="S13" s="70">
        <f>VLOOKUP(R13,State!$A$3:$B$54,2,0)</f>
        <v>21</v>
      </c>
      <c r="T13" s="71">
        <f>VLOOKUP(R13,State!$A$3:$C$54,3,0)</f>
        <v>4534434</v>
      </c>
      <c r="U13" s="95" t="str">
        <f>IF(VLOOKUP(R13,State!$A$3:$H$54,8,0)=1,"•","")</f>
        <v/>
      </c>
      <c r="V13" s="71">
        <f>VLOOKUP(R13,State!$A$3:$O$54,15,0)</f>
        <v>483207</v>
      </c>
      <c r="W13" s="97">
        <f>LARGE(State!P$3:P$53,12)</f>
        <v>0.10656390632215619</v>
      </c>
    </row>
    <row r="14" spans="1:23" x14ac:dyDescent="0.2">
      <c r="A14" s="70">
        <v>13</v>
      </c>
      <c r="B14" s="96" t="str">
        <f>VLOOKUP(G14,State!L$3:BF$53,47,0)</f>
        <v>Delaware</v>
      </c>
      <c r="C14" s="70">
        <f>VLOOKUP(B14,State!$A$3:$B$54,2,0)</f>
        <v>3</v>
      </c>
      <c r="D14" s="71">
        <f>VLOOKUP(B14,State!$A$3:$C$54,3,0)</f>
        <v>271084</v>
      </c>
      <c r="E14" s="95" t="str">
        <f>IF(VLOOKUP(B14,State!$A$3:$F$54,6,0)=1,"•","")</f>
        <v>•</v>
      </c>
      <c r="F14" s="71">
        <f>VLOOKUP(B14,State!$A$3:$K$54,11,0)</f>
        <v>140355</v>
      </c>
      <c r="G14" s="97">
        <f>LARGE(State!L$3:L$53,13)</f>
        <v>0.51775464431689067</v>
      </c>
      <c r="I14" s="70">
        <v>13</v>
      </c>
      <c r="J14" s="96" t="str">
        <f>VLOOKUP(O14,State!N$3:BF$53,45,0)</f>
        <v>Indiana</v>
      </c>
      <c r="K14" s="70">
        <f>VLOOKUP(J14,State!$A$3:$B$54,2,0)</f>
        <v>12</v>
      </c>
      <c r="L14" s="71">
        <f>VLOOKUP(J14,State!$A$3:$C$54,3,0)</f>
        <v>2135842</v>
      </c>
      <c r="M14" s="95" t="str">
        <f>IF(VLOOKUP(J14,State!$A$3:$G$54,7,0)=1,"•","")</f>
        <v>•</v>
      </c>
      <c r="N14" s="71">
        <f>VLOOKUP(J14,State!$A$3:$M$54,13,0)</f>
        <v>1006693</v>
      </c>
      <c r="O14" s="97">
        <f>LARGE(State!N$3:N$53,13)</f>
        <v>0.4713330854997701</v>
      </c>
      <c r="P14" s="97"/>
      <c r="Q14" s="70">
        <v>13</v>
      </c>
      <c r="R14" s="96" t="str">
        <f>VLOOKUP(W14,State!P$3:BF$53,43,0)</f>
        <v>Delaware</v>
      </c>
      <c r="S14" s="70">
        <f>VLOOKUP(R14,State!$A$3:$B$54,2,0)</f>
        <v>3</v>
      </c>
      <c r="T14" s="71">
        <f>VLOOKUP(R14,State!$A$3:$C$54,3,0)</f>
        <v>271084</v>
      </c>
      <c r="U14" s="95" t="str">
        <f>IF(VLOOKUP(R14,State!$A$3:$H$54,8,0)=1,"•","")</f>
        <v/>
      </c>
      <c r="V14" s="71">
        <f>VLOOKUP(R14,State!$A$3:$O$54,15,0)</f>
        <v>28719</v>
      </c>
      <c r="W14" s="97">
        <f>LARGE(State!P$3:P$53,13)</f>
        <v>0.10594133183810184</v>
      </c>
    </row>
    <row r="15" spans="1:23" x14ac:dyDescent="0.2">
      <c r="A15" s="70">
        <v>14</v>
      </c>
      <c r="B15" s="96" t="str">
        <f>VLOOKUP(G15,State!L$3:BF$53,47,0)</f>
        <v>Michigan</v>
      </c>
      <c r="C15" s="70">
        <f>VLOOKUP(B15,State!$A$3:$B$54,2,0)</f>
        <v>18</v>
      </c>
      <c r="D15" s="71">
        <f>VLOOKUP(B15,State!$A$3:$C$54,3,0)</f>
        <v>3848844</v>
      </c>
      <c r="E15" s="95" t="str">
        <f>IF(VLOOKUP(B15,State!$A$3:$F$54,6,0)=1,"•","")</f>
        <v>•</v>
      </c>
      <c r="F15" s="71">
        <f>VLOOKUP(B15,State!$A$3:$K$54,11,0)</f>
        <v>1989653</v>
      </c>
      <c r="G15" s="97">
        <f>LARGE(State!L$3:L$53,14)</f>
        <v>0.51694820574697231</v>
      </c>
      <c r="I15" s="70">
        <v>14</v>
      </c>
      <c r="J15" s="96" t="str">
        <f>VLOOKUP(O15,State!N$3:BF$53,45,0)</f>
        <v>Virginia</v>
      </c>
      <c r="K15" s="70">
        <f>VLOOKUP(J15,State!$A$3:$B$54,2,0)</f>
        <v>13</v>
      </c>
      <c r="L15" s="71">
        <f>VLOOKUP(J15,State!$A$3:$C$54,3,0)</f>
        <v>2416642</v>
      </c>
      <c r="M15" s="95" t="str">
        <f>IF(VLOOKUP(J15,State!$A$3:$G$54,7,0)=1,"•","")</f>
        <v>•</v>
      </c>
      <c r="N15" s="71">
        <f>VLOOKUP(J15,State!$A$3:$M$54,13,0)</f>
        <v>1138350</v>
      </c>
      <c r="O15" s="97">
        <f>LARGE(State!N$3:N$53,14)</f>
        <v>0.47104618723004898</v>
      </c>
      <c r="P15" s="97"/>
      <c r="Q15" s="70">
        <v>14</v>
      </c>
      <c r="R15" s="96" t="str">
        <f>VLOOKUP(W15,State!P$3:BF$53,43,0)</f>
        <v>Nebraska</v>
      </c>
      <c r="S15" s="70">
        <f>VLOOKUP(R15,State!$A$3:$B$54,2,0)</f>
        <v>5</v>
      </c>
      <c r="T15" s="71">
        <f>VLOOKUP(R15,State!$A$3:$C$54,3,0)</f>
        <v>677415</v>
      </c>
      <c r="U15" s="95" t="str">
        <f>IF(VLOOKUP(R15,State!$A$3:$H$54,8,0)=1,"•","")</f>
        <v/>
      </c>
      <c r="V15" s="71">
        <f>VLOOKUP(R15,State!$A$3:$O$54,15,0)</f>
        <v>71278</v>
      </c>
      <c r="W15" s="97">
        <f>LARGE(State!P$3:P$53,14)</f>
        <v>0.10522058117992664</v>
      </c>
    </row>
    <row r="16" spans="1:23" x14ac:dyDescent="0.2">
      <c r="A16" s="70">
        <v>15</v>
      </c>
      <c r="B16" s="96" t="str">
        <f>VLOOKUP(G16,State!L$3:BF$53,47,0)</f>
        <v>Maine</v>
      </c>
      <c r="C16" s="70">
        <f>VLOOKUP(B16,State!$A$3:$B$54,2,0)</f>
        <v>4</v>
      </c>
      <c r="D16" s="71">
        <f>VLOOKUP(B16,State!$A$3:$C$54,3,0)</f>
        <v>605897</v>
      </c>
      <c r="E16" s="95" t="str">
        <f>IF(VLOOKUP(B16,State!$A$3:$F$54,6,0)=1,"•","")</f>
        <v>•</v>
      </c>
      <c r="F16" s="71">
        <f>VLOOKUP(B16,State!$A$3:$K$54,11,0)</f>
        <v>312788</v>
      </c>
      <c r="G16" s="97">
        <f>LARGE(State!L$3:L$53,15)</f>
        <v>0.5162395588689167</v>
      </c>
      <c r="I16" s="70">
        <v>15</v>
      </c>
      <c r="J16" s="96" t="str">
        <f>VLOOKUP(O16,State!N$3:BF$53,45,0)</f>
        <v>Georgia</v>
      </c>
      <c r="K16" s="70">
        <f>VLOOKUP(J16,State!$A$3:$B$54,2,0)</f>
        <v>13</v>
      </c>
      <c r="L16" s="71">
        <f>VLOOKUP(J16,State!$A$3:$C$54,3,0)</f>
        <v>2299071</v>
      </c>
      <c r="M16" s="95" t="str">
        <f>IF(VLOOKUP(J16,State!$A$3:$G$54,7,0)=1,"•","")</f>
        <v>•</v>
      </c>
      <c r="N16" s="71">
        <f>VLOOKUP(J16,State!$A$3:$M$54,13,0)</f>
        <v>1080843</v>
      </c>
      <c r="O16" s="97">
        <f>LARGE(State!N$3:N$53,15)</f>
        <v>0.47012162738775792</v>
      </c>
      <c r="P16" s="97"/>
      <c r="Q16" s="70">
        <v>15</v>
      </c>
      <c r="R16" s="96" t="str">
        <f>VLOOKUP(W16,State!P$3:BF$53,43,0)</f>
        <v>Indiana</v>
      </c>
      <c r="S16" s="70">
        <f>VLOOKUP(R16,State!$A$3:$B$54,2,0)</f>
        <v>12</v>
      </c>
      <c r="T16" s="71">
        <f>VLOOKUP(R16,State!$A$3:$C$54,3,0)</f>
        <v>2135842</v>
      </c>
      <c r="U16" s="95" t="str">
        <f>IF(VLOOKUP(R16,State!$A$3:$H$54,8,0)=1,"•","")</f>
        <v/>
      </c>
      <c r="V16" s="71">
        <f>VLOOKUP(R16,State!$A$3:$O$54,15,0)</f>
        <v>224299</v>
      </c>
      <c r="W16" s="97">
        <f>LARGE(State!P$3:P$53,15)</f>
        <v>0.10501666321759756</v>
      </c>
    </row>
    <row r="17" spans="1:23" x14ac:dyDescent="0.2">
      <c r="A17" s="70">
        <v>16</v>
      </c>
      <c r="B17" s="96" t="str">
        <f>VLOOKUP(G17,State!L$3:BF$53,47,0)</f>
        <v>West Virginia</v>
      </c>
      <c r="C17" s="70">
        <f>VLOOKUP(B17,State!$A$3:$B$54,2,0)</f>
        <v>5</v>
      </c>
      <c r="D17" s="71">
        <f>VLOOKUP(B17,State!$A$3:$C$54,3,0)</f>
        <v>636459</v>
      </c>
      <c r="E17" s="95" t="str">
        <f>IF(VLOOKUP(B17,State!$A$3:$F$54,6,0)=1,"•","")</f>
        <v>•</v>
      </c>
      <c r="F17" s="71">
        <f>VLOOKUP(B17,State!$A$3:$K$54,11,0)</f>
        <v>327812</v>
      </c>
      <c r="G17" s="97">
        <f>LARGE(State!L$3:L$53,16)</f>
        <v>0.51505595804285897</v>
      </c>
      <c r="I17" s="70">
        <v>16</v>
      </c>
      <c r="J17" s="96" t="str">
        <f>VLOOKUP(O17,State!N$3:BF$53,45,0)</f>
        <v>North Dakota</v>
      </c>
      <c r="K17" s="70">
        <f>VLOOKUP(J17,State!$A$3:$B$54,2,0)</f>
        <v>3</v>
      </c>
      <c r="L17" s="71">
        <f>VLOOKUP(J17,State!$A$3:$C$54,3,0)</f>
        <v>266411</v>
      </c>
      <c r="M17" s="95" t="str">
        <f>IF(VLOOKUP(J17,State!$A$3:$G$54,7,0)=1,"•","")</f>
        <v>•</v>
      </c>
      <c r="N17" s="71">
        <f>VLOOKUP(J17,State!$A$3:$M$54,13,0)</f>
        <v>125050</v>
      </c>
      <c r="O17" s="97">
        <f>LARGE(State!N$3:N$53,16)</f>
        <v>0.46938752528987165</v>
      </c>
      <c r="P17" s="97"/>
      <c r="Q17" s="70">
        <v>16</v>
      </c>
      <c r="R17" s="96" t="str">
        <f>VLOOKUP(W17,State!P$3:BF$53,43,0)</f>
        <v>Wisconsin</v>
      </c>
      <c r="S17" s="70">
        <f>VLOOKUP(R17,State!$A$3:$B$54,2,0)</f>
        <v>11</v>
      </c>
      <c r="T17" s="71">
        <f>VLOOKUP(R17,State!$A$3:$C$54,3,0)</f>
        <v>2196169</v>
      </c>
      <c r="U17" s="95" t="str">
        <f>IF(VLOOKUP(R17,State!$A$3:$H$54,8,0)=1,"•","")</f>
        <v/>
      </c>
      <c r="V17" s="71">
        <f>VLOOKUP(R17,State!$A$3:$O$54,15,0)</f>
        <v>227339</v>
      </c>
      <c r="W17" s="97">
        <f>LARGE(State!P$3:P$53,16)</f>
        <v>0.10351616838230573</v>
      </c>
    </row>
    <row r="18" spans="1:23" x14ac:dyDescent="0.2">
      <c r="A18" s="70">
        <v>17</v>
      </c>
      <c r="B18" s="96" t="str">
        <f>VLOOKUP(G18,State!L$3:BF$53,47,0)</f>
        <v>Minnesota</v>
      </c>
      <c r="C18" s="70">
        <f>VLOOKUP(B18,State!$A$3:$B$54,2,0)</f>
        <v>10</v>
      </c>
      <c r="D18" s="71">
        <f>VLOOKUP(B18,State!$A$3:$C$54,3,0)</f>
        <v>2192640</v>
      </c>
      <c r="E18" s="95" t="str">
        <f>IF(VLOOKUP(B18,State!$A$3:$F$54,6,0)=1,"•","")</f>
        <v>•</v>
      </c>
      <c r="F18" s="71">
        <f>VLOOKUP(B18,State!$A$3:$K$54,11,0)</f>
        <v>1120438</v>
      </c>
      <c r="G18" s="97">
        <f>LARGE(State!L$3:L$53,17)</f>
        <v>0.5109995256859311</v>
      </c>
      <c r="I18" s="70">
        <v>17</v>
      </c>
      <c r="J18" s="96" t="str">
        <f>VLOOKUP(O18,State!N$3:BF$53,45,0)</f>
        <v>South Dakota</v>
      </c>
      <c r="K18" s="70">
        <f>VLOOKUP(J18,State!$A$3:$B$54,2,0)</f>
        <v>3</v>
      </c>
      <c r="L18" s="71">
        <f>VLOOKUP(J18,State!$A$3:$C$54,3,0)</f>
        <v>323826</v>
      </c>
      <c r="M18" s="95" t="str">
        <f>IF(VLOOKUP(J18,State!$A$3:$G$54,7,0)=1,"•","")</f>
        <v>•</v>
      </c>
      <c r="N18" s="71">
        <f>VLOOKUP(J18,State!$A$3:$M$54,13,0)</f>
        <v>150543</v>
      </c>
      <c r="O18" s="97">
        <f>LARGE(State!N$3:N$53,17)</f>
        <v>0.46488855125900946</v>
      </c>
      <c r="P18" s="97"/>
      <c r="Q18" s="70">
        <v>17</v>
      </c>
      <c r="R18" s="96" t="str">
        <f>VLOOKUP(W18,State!P$3:BF$53,43,0)</f>
        <v>Missouri</v>
      </c>
      <c r="S18" s="70">
        <f>VLOOKUP(R18,State!$A$3:$B$54,2,0)</f>
        <v>11</v>
      </c>
      <c r="T18" s="71">
        <f>VLOOKUP(R18,State!$A$3:$C$54,3,0)</f>
        <v>2158065</v>
      </c>
      <c r="U18" s="95" t="str">
        <f>IF(VLOOKUP(R18,State!$A$3:$H$54,8,0)=1,"•","")</f>
        <v/>
      </c>
      <c r="V18" s="71">
        <f>VLOOKUP(R18,State!$A$3:$O$54,15,0)</f>
        <v>217188</v>
      </c>
      <c r="W18" s="97">
        <f>LARGE(State!P$3:P$53,17)</f>
        <v>0.10064015680713972</v>
      </c>
    </row>
    <row r="19" spans="1:23" x14ac:dyDescent="0.2">
      <c r="A19" s="70">
        <v>18</v>
      </c>
      <c r="B19" s="96" t="str">
        <f>VLOOKUP(G19,State!L$3:BF$53,47,0)</f>
        <v>California</v>
      </c>
      <c r="C19" s="70">
        <f>VLOOKUP(B19,State!$A$3:$B$54,2,0)</f>
        <v>54</v>
      </c>
      <c r="D19" s="71">
        <f>VLOOKUP(B19,State!$A$3:$C$54,3,0)</f>
        <v>10019484</v>
      </c>
      <c r="E19" s="95" t="str">
        <f>IF(VLOOKUP(B19,State!$A$3:$F$54,6,0)=1,"•","")</f>
        <v>•</v>
      </c>
      <c r="F19" s="71">
        <f>VLOOKUP(B19,State!$A$3:$K$54,11,0)</f>
        <v>5119835</v>
      </c>
      <c r="G19" s="97">
        <f>LARGE(State!L$3:L$53,18)</f>
        <v>0.51098789119279997</v>
      </c>
      <c r="I19" s="70">
        <v>18</v>
      </c>
      <c r="J19" s="96" t="str">
        <f>VLOOKUP(O19,State!N$3:BF$53,45,0)</f>
        <v>Colorado</v>
      </c>
      <c r="K19" s="70">
        <f>VLOOKUP(J19,State!$A$3:$B$54,2,0)</f>
        <v>8</v>
      </c>
      <c r="L19" s="71">
        <f>VLOOKUP(J19,State!$A$3:$C$54,3,0)</f>
        <v>1510704</v>
      </c>
      <c r="M19" s="95" t="str">
        <f>IF(VLOOKUP(J19,State!$A$3:$G$54,7,0)=1,"•","")</f>
        <v>•</v>
      </c>
      <c r="N19" s="71">
        <f>VLOOKUP(J19,State!$A$3:$M$54,13,0)</f>
        <v>691848</v>
      </c>
      <c r="O19" s="97">
        <f>LARGE(State!N$3:N$53,18)</f>
        <v>0.45796396911638548</v>
      </c>
      <c r="P19" s="97"/>
      <c r="Q19" s="70">
        <v>18</v>
      </c>
      <c r="R19" s="96" t="str">
        <f>VLOOKUP(W19,State!P$3:BF$53,43,0)</f>
        <v>Connecticut</v>
      </c>
      <c r="S19" s="70">
        <f>VLOOKUP(R19,State!$A$3:$B$54,2,0)</f>
        <v>8</v>
      </c>
      <c r="T19" s="71">
        <f>VLOOKUP(R19,State!$A$3:$C$54,3,0)</f>
        <v>1392614</v>
      </c>
      <c r="U19" s="95" t="str">
        <f>IF(VLOOKUP(R19,State!$A$3:$H$54,8,0)=1,"•","")</f>
        <v/>
      </c>
      <c r="V19" s="71">
        <f>VLOOKUP(R19,State!$A$3:$O$54,15,0)</f>
        <v>139523</v>
      </c>
      <c r="W19" s="97">
        <f>LARGE(State!P$3:P$53,18)</f>
        <v>0.10018784817616368</v>
      </c>
    </row>
    <row r="20" spans="1:23" x14ac:dyDescent="0.2">
      <c r="A20" s="70">
        <v>19</v>
      </c>
      <c r="B20" s="96" t="str">
        <f>VLOOKUP(G20,State!L$3:BF$53,47,0)</f>
        <v>Iowa</v>
      </c>
      <c r="C20" s="70">
        <f>VLOOKUP(B20,State!$A$3:$B$54,2,0)</f>
        <v>7</v>
      </c>
      <c r="D20" s="71">
        <f>VLOOKUP(B20,State!$A$3:$C$54,3,0)</f>
        <v>1234075</v>
      </c>
      <c r="E20" s="95" t="str">
        <f>IF(VLOOKUP(B20,State!$A$3:$F$54,6,0)=1,"•","")</f>
        <v>•</v>
      </c>
      <c r="F20" s="71">
        <f>VLOOKUP(B20,State!$A$3:$K$54,11,0)</f>
        <v>620258</v>
      </c>
      <c r="G20" s="97">
        <f>LARGE(State!L$3:L$53,19)</f>
        <v>0.50260964690152543</v>
      </c>
      <c r="I20" s="70">
        <v>19</v>
      </c>
      <c r="J20" s="96" t="str">
        <f>VLOOKUP(O20,State!N$3:BF$53,45,0)</f>
        <v>Tennessee</v>
      </c>
      <c r="K20" s="70">
        <f>VLOOKUP(J20,State!$A$3:$B$54,2,0)</f>
        <v>11</v>
      </c>
      <c r="L20" s="71">
        <f>VLOOKUP(J20,State!$A$3:$C$54,3,0)</f>
        <v>1894105</v>
      </c>
      <c r="M20" s="95" t="str">
        <f>IF(VLOOKUP(J20,State!$A$3:$G$54,7,0)=1,"•","")</f>
        <v/>
      </c>
      <c r="N20" s="71">
        <f>VLOOKUP(J20,State!$A$3:$M$54,13,0)</f>
        <v>863530</v>
      </c>
      <c r="O20" s="97">
        <f>LARGE(State!N$3:N$53,19)</f>
        <v>0.45590397575635988</v>
      </c>
      <c r="P20" s="97"/>
      <c r="Q20" s="70">
        <v>19</v>
      </c>
      <c r="R20" s="96" t="str">
        <f>VLOOKUP(W20,State!P$3:BF$53,43,0)</f>
        <v>Utah</v>
      </c>
      <c r="S20" s="70">
        <f>VLOOKUP(R20,State!$A$3:$B$54,2,0)</f>
        <v>5</v>
      </c>
      <c r="T20" s="71">
        <f>VLOOKUP(R20,State!$A$3:$C$54,3,0)</f>
        <v>665629</v>
      </c>
      <c r="U20" s="95" t="str">
        <f>IF(VLOOKUP(R20,State!$A$3:$H$54,8,0)=1,"•","")</f>
        <v/>
      </c>
      <c r="V20" s="71">
        <f>VLOOKUP(R20,State!$A$3:$O$54,15,0)</f>
        <v>66461</v>
      </c>
      <c r="W20" s="97">
        <f>LARGE(State!P$3:P$53,19)</f>
        <v>9.984691171808921E-2</v>
      </c>
    </row>
    <row r="21" spans="1:23" x14ac:dyDescent="0.2">
      <c r="A21" s="70">
        <v>20</v>
      </c>
      <c r="B21" s="96" t="str">
        <f>VLOOKUP(G21,State!L$3:BF$53,47,0)</f>
        <v>Washington</v>
      </c>
      <c r="C21" s="70">
        <f>VLOOKUP(B21,State!$A$3:$B$54,2,0)</f>
        <v>11</v>
      </c>
      <c r="D21" s="71">
        <f>VLOOKUP(B21,State!$A$3:$C$54,3,0)</f>
        <v>2253837</v>
      </c>
      <c r="E21" s="95" t="str">
        <f>IF(VLOOKUP(B21,State!$A$3:$F$54,6,0)=1,"•","")</f>
        <v>•</v>
      </c>
      <c r="F21" s="71">
        <f>VLOOKUP(B21,State!$A$3:$K$54,11,0)</f>
        <v>1123323</v>
      </c>
      <c r="G21" s="97">
        <f>LARGE(State!L$3:L$53,20)</f>
        <v>0.49840472048333573</v>
      </c>
      <c r="I21" s="70">
        <v>20</v>
      </c>
      <c r="J21" s="96" t="str">
        <f>VLOOKUP(O21,State!N$3:BF$53,45,0)</f>
        <v>Kentucky</v>
      </c>
      <c r="K21" s="70">
        <f>VLOOKUP(J21,State!$A$3:$B$54,2,0)</f>
        <v>8</v>
      </c>
      <c r="L21" s="71">
        <f>VLOOKUP(J21,State!$A$3:$C$54,3,0)</f>
        <v>1388708</v>
      </c>
      <c r="M21" s="95" t="str">
        <f>IF(VLOOKUP(J21,State!$A$3:$G$54,7,0)=1,"•","")</f>
        <v/>
      </c>
      <c r="N21" s="71">
        <f>VLOOKUP(J21,State!$A$3:$M$54,13,0)</f>
        <v>623283</v>
      </c>
      <c r="O21" s="97">
        <f>LARGE(State!N$3:N$53,20)</f>
        <v>0.4488222146052302</v>
      </c>
      <c r="P21" s="97"/>
      <c r="Q21" s="70">
        <v>20</v>
      </c>
      <c r="R21" s="96" t="str">
        <f>VLOOKUP(W21,State!P$3:BF$53,43,0)</f>
        <v>New Hampshire</v>
      </c>
      <c r="S21" s="70">
        <f>VLOOKUP(R21,State!$A$3:$B$54,2,0)</f>
        <v>4</v>
      </c>
      <c r="T21" s="71">
        <f>VLOOKUP(R21,State!$A$3:$C$54,3,0)</f>
        <v>499175</v>
      </c>
      <c r="U21" s="95" t="str">
        <f>IF(VLOOKUP(R21,State!$A$3:$H$54,8,0)=1,"•","")</f>
        <v/>
      </c>
      <c r="V21" s="71">
        <f>VLOOKUP(R21,State!$A$3:$O$54,15,0)</f>
        <v>48390</v>
      </c>
      <c r="W21" s="97">
        <f>LARGE(State!P$3:P$53,20)</f>
        <v>9.6939950919016374E-2</v>
      </c>
    </row>
    <row r="22" spans="1:23" x14ac:dyDescent="0.2">
      <c r="A22" s="70">
        <v>21</v>
      </c>
      <c r="B22" s="96" t="str">
        <f>VLOOKUP(G22,State!L$3:BF$53,47,0)</f>
        <v>New Hampshire</v>
      </c>
      <c r="C22" s="70">
        <f>VLOOKUP(B22,State!$A$3:$B$54,2,0)</f>
        <v>4</v>
      </c>
      <c r="D22" s="71">
        <f>VLOOKUP(B22,State!$A$3:$C$54,3,0)</f>
        <v>499175</v>
      </c>
      <c r="E22" s="95" t="str">
        <f>IF(VLOOKUP(B22,State!$A$3:$F$54,6,0)=1,"•","")</f>
        <v>•</v>
      </c>
      <c r="F22" s="71">
        <f>VLOOKUP(B22,State!$A$3:$K$54,11,0)</f>
        <v>246214</v>
      </c>
      <c r="G22" s="97">
        <f>LARGE(State!L$3:L$53,21)</f>
        <v>0.49324184905093404</v>
      </c>
      <c r="I22" s="70">
        <v>21</v>
      </c>
      <c r="J22" s="96" t="str">
        <f>VLOOKUP(O22,State!N$3:BF$53,45,0)</f>
        <v>Arizona</v>
      </c>
      <c r="K22" s="70">
        <f>VLOOKUP(J22,State!$A$3:$B$54,2,0)</f>
        <v>8</v>
      </c>
      <c r="L22" s="71">
        <f>VLOOKUP(J22,State!$A$3:$C$54,3,0)</f>
        <v>1404405</v>
      </c>
      <c r="M22" s="95" t="str">
        <f>IF(VLOOKUP(J22,State!$A$3:$G$54,7,0)=1,"•","")</f>
        <v/>
      </c>
      <c r="N22" s="71">
        <f>VLOOKUP(J22,State!$A$3:$M$54,13,0)</f>
        <v>622073</v>
      </c>
      <c r="O22" s="97">
        <f>LARGE(State!N$3:N$53,21)</f>
        <v>0.4429441649666585</v>
      </c>
      <c r="P22" s="97"/>
      <c r="Q22" s="70">
        <v>21</v>
      </c>
      <c r="R22" s="96" t="str">
        <f>VLOOKUP(W22,State!P$3:BF$53,43,0)</f>
        <v>South Dakota</v>
      </c>
      <c r="S22" s="70">
        <f>VLOOKUP(R22,State!$A$3:$B$54,2,0)</f>
        <v>3</v>
      </c>
      <c r="T22" s="71">
        <f>VLOOKUP(R22,State!$A$3:$C$54,3,0)</f>
        <v>323826</v>
      </c>
      <c r="U22" s="95" t="str">
        <f>IF(VLOOKUP(R22,State!$A$3:$H$54,8,0)=1,"•","")</f>
        <v/>
      </c>
      <c r="V22" s="71">
        <f>VLOOKUP(R22,State!$A$3:$O$54,15,0)</f>
        <v>31250</v>
      </c>
      <c r="W22" s="97">
        <f>LARGE(State!P$3:P$53,21)</f>
        <v>9.6502442669828853E-2</v>
      </c>
    </row>
    <row r="23" spans="1:23" x14ac:dyDescent="0.2">
      <c r="A23" s="70">
        <v>22</v>
      </c>
      <c r="B23" s="96" t="str">
        <f>VLOOKUP(G23,State!L$3:BF$53,47,0)</f>
        <v>New Mexico</v>
      </c>
      <c r="C23" s="70">
        <f>VLOOKUP(B23,State!$A$3:$B$54,2,0)</f>
        <v>5</v>
      </c>
      <c r="D23" s="71">
        <f>VLOOKUP(B23,State!$A$3:$C$54,3,0)</f>
        <v>556074</v>
      </c>
      <c r="E23" s="95" t="str">
        <f>IF(VLOOKUP(B23,State!$A$3:$F$54,6,0)=1,"•","")</f>
        <v>•</v>
      </c>
      <c r="F23" s="71">
        <f>VLOOKUP(B23,State!$A$3:$K$54,11,0)</f>
        <v>273495</v>
      </c>
      <c r="G23" s="97">
        <f>LARGE(State!L$3:L$53,22)</f>
        <v>0.49183202235673668</v>
      </c>
      <c r="I23" s="70">
        <v>22</v>
      </c>
      <c r="J23" s="96" t="str">
        <f>VLOOKUP(O23,State!N$3:BF$53,45,0)</f>
        <v>Montana</v>
      </c>
      <c r="K23" s="70">
        <f>VLOOKUP(J23,State!$A$3:$B$54,2,0)</f>
        <v>3</v>
      </c>
      <c r="L23" s="71">
        <f>VLOOKUP(J23,State!$A$3:$C$54,3,0)</f>
        <v>407261</v>
      </c>
      <c r="M23" s="95" t="str">
        <f>IF(VLOOKUP(J23,State!$A$3:$G$54,7,0)=1,"•","")</f>
        <v>•</v>
      </c>
      <c r="N23" s="71">
        <f>VLOOKUP(J23,State!$A$3:$M$54,13,0)</f>
        <v>179652</v>
      </c>
      <c r="O23" s="97">
        <f>LARGE(State!N$3:N$53,22)</f>
        <v>0.44112252339408881</v>
      </c>
      <c r="P23" s="97"/>
      <c r="Q23" s="70">
        <v>22</v>
      </c>
      <c r="R23" s="96" t="str">
        <f>VLOOKUP(W23,State!P$3:BF$53,43,0)</f>
        <v>Pennsylvania</v>
      </c>
      <c r="S23" s="70">
        <f>VLOOKUP(R23,State!$A$3:$B$54,2,0)</f>
        <v>23</v>
      </c>
      <c r="T23" s="71">
        <f>VLOOKUP(R23,State!$A$3:$C$54,3,0)</f>
        <v>4506118</v>
      </c>
      <c r="U23" s="95" t="str">
        <f>IF(VLOOKUP(R23,State!$A$3:$H$54,8,0)=1,"•","")</f>
        <v/>
      </c>
      <c r="V23" s="71">
        <f>VLOOKUP(R23,State!$A$3:$O$54,15,0)</f>
        <v>430984</v>
      </c>
      <c r="W23" s="97">
        <f>LARGE(State!P$3:P$53,22)</f>
        <v>9.5644188634207983E-2</v>
      </c>
    </row>
    <row r="24" spans="1:23" x14ac:dyDescent="0.2">
      <c r="A24" s="70">
        <v>23</v>
      </c>
      <c r="B24" s="96" t="str">
        <f>VLOOKUP(G24,State!L$3:BF$53,47,0)</f>
        <v>Pennsylvania</v>
      </c>
      <c r="C24" s="70">
        <f>VLOOKUP(B24,State!$A$3:$B$54,2,0)</f>
        <v>23</v>
      </c>
      <c r="D24" s="71">
        <f>VLOOKUP(B24,State!$A$3:$C$54,3,0)</f>
        <v>4506118</v>
      </c>
      <c r="E24" s="95" t="str">
        <f>IF(VLOOKUP(B24,State!$A$3:$F$54,6,0)=1,"•","")</f>
        <v>•</v>
      </c>
      <c r="F24" s="71">
        <f>VLOOKUP(B24,State!$A$3:$K$54,11,0)</f>
        <v>2215819</v>
      </c>
      <c r="G24" s="97">
        <f>LARGE(State!L$3:L$53,23)</f>
        <v>0.49173568024627851</v>
      </c>
      <c r="I24" s="70">
        <v>23</v>
      </c>
      <c r="J24" s="96" t="str">
        <f>VLOOKUP(O24,State!N$3:BF$53,45,0)</f>
        <v>Nevada</v>
      </c>
      <c r="K24" s="70">
        <f>VLOOKUP(J24,State!$A$3:$B$54,2,0)</f>
        <v>4</v>
      </c>
      <c r="L24" s="71">
        <f>VLOOKUP(J24,State!$A$3:$C$54,3,0)</f>
        <v>464279</v>
      </c>
      <c r="M24" s="95" t="str">
        <f>IF(VLOOKUP(J24,State!$A$3:$G$54,7,0)=1,"•","")</f>
        <v/>
      </c>
      <c r="N24" s="71">
        <f>VLOOKUP(J24,State!$A$3:$M$54,13,0)</f>
        <v>199244</v>
      </c>
      <c r="O24" s="97">
        <f>LARGE(State!N$3:N$53,23)</f>
        <v>0.42914712920463771</v>
      </c>
      <c r="P24" s="97"/>
      <c r="Q24" s="70">
        <v>23</v>
      </c>
      <c r="R24" s="96" t="str">
        <f>VLOOKUP(W24,State!P$3:BF$53,43,0)</f>
        <v>Nevada</v>
      </c>
      <c r="S24" s="70">
        <f>VLOOKUP(R24,State!$A$3:$B$54,2,0)</f>
        <v>4</v>
      </c>
      <c r="T24" s="71">
        <f>VLOOKUP(R24,State!$A$3:$C$54,3,0)</f>
        <v>464279</v>
      </c>
      <c r="U24" s="95" t="str">
        <f>IF(VLOOKUP(R24,State!$A$3:$H$54,8,0)=1,"•","")</f>
        <v/>
      </c>
      <c r="V24" s="71">
        <f>VLOOKUP(R24,State!$A$3:$O$54,15,0)</f>
        <v>43986</v>
      </c>
      <c r="W24" s="97">
        <f>LARGE(State!P$3:P$53,23)</f>
        <v>9.4740447015695298E-2</v>
      </c>
    </row>
    <row r="25" spans="1:23" x14ac:dyDescent="0.2">
      <c r="A25" s="70">
        <v>24</v>
      </c>
      <c r="B25" s="96" t="str">
        <f>VLOOKUP(G25,State!L$3:BF$53,47,0)</f>
        <v>Wisconsin</v>
      </c>
      <c r="C25" s="70">
        <f>VLOOKUP(B25,State!$A$3:$B$54,2,0)</f>
        <v>11</v>
      </c>
      <c r="D25" s="71">
        <f>VLOOKUP(B25,State!$A$3:$C$54,3,0)</f>
        <v>2196169</v>
      </c>
      <c r="E25" s="95" t="str">
        <f>IF(VLOOKUP(B25,State!$A$3:$F$54,6,0)=1,"•","")</f>
        <v>•</v>
      </c>
      <c r="F25" s="71">
        <f>VLOOKUP(B25,State!$A$3:$K$54,11,0)</f>
        <v>1071971</v>
      </c>
      <c r="G25" s="97">
        <f>LARGE(State!L$3:L$53,24)</f>
        <v>0.48810952162606797</v>
      </c>
      <c r="I25" s="70">
        <v>24</v>
      </c>
      <c r="J25" s="96" t="str">
        <f>VLOOKUP(O25,State!N$3:BF$53,45,0)</f>
        <v>Florida</v>
      </c>
      <c r="K25" s="70">
        <f>VLOOKUP(J25,State!$A$3:$B$54,2,0)</f>
        <v>25</v>
      </c>
      <c r="L25" s="71">
        <f>VLOOKUP(J25,State!$A$3:$C$54,3,0)</f>
        <v>5303794</v>
      </c>
      <c r="M25" s="95" t="str">
        <f>IF(VLOOKUP(J25,State!$A$3:$G$54,7,0)=1,"•","")</f>
        <v/>
      </c>
      <c r="N25" s="71">
        <f>VLOOKUP(J25,State!$A$3:$M$54,13,0)</f>
        <v>2244536</v>
      </c>
      <c r="O25" s="97">
        <f>LARGE(State!N$3:N$53,24)</f>
        <v>0.42319441516770823</v>
      </c>
      <c r="P25" s="97"/>
      <c r="Q25" s="70">
        <v>24</v>
      </c>
      <c r="R25" s="96" t="str">
        <f>VLOOKUP(W25,State!P$3:BF$53,43,0)</f>
        <v>Florida</v>
      </c>
      <c r="S25" s="70">
        <f>VLOOKUP(R25,State!$A$3:$B$54,2,0)</f>
        <v>25</v>
      </c>
      <c r="T25" s="71">
        <f>VLOOKUP(R25,State!$A$3:$C$54,3,0)</f>
        <v>5303794</v>
      </c>
      <c r="U25" s="95" t="str">
        <f>IF(VLOOKUP(R25,State!$A$3:$H$54,8,0)=1,"•","")</f>
        <v/>
      </c>
      <c r="V25" s="71">
        <f>VLOOKUP(R25,State!$A$3:$O$54,15,0)</f>
        <v>483870</v>
      </c>
      <c r="W25" s="97">
        <f>LARGE(State!P$3:P$53,24)</f>
        <v>9.1230918847903977E-2</v>
      </c>
    </row>
    <row r="26" spans="1:23" x14ac:dyDescent="0.2">
      <c r="A26" s="70">
        <v>25</v>
      </c>
      <c r="B26" s="96" t="str">
        <f>VLOOKUP(G26,State!L$3:BF$53,47,0)</f>
        <v>Florida</v>
      </c>
      <c r="C26" s="70">
        <f>VLOOKUP(B26,State!$A$3:$B$54,2,0)</f>
        <v>25</v>
      </c>
      <c r="D26" s="71">
        <f>VLOOKUP(B26,State!$A$3:$C$54,3,0)</f>
        <v>5303794</v>
      </c>
      <c r="E26" s="95" t="str">
        <f>IF(VLOOKUP(B26,State!$A$3:$F$54,6,0)=1,"•","")</f>
        <v>•</v>
      </c>
      <c r="F26" s="71">
        <f>VLOOKUP(B26,State!$A$3:$K$54,11,0)</f>
        <v>2546870</v>
      </c>
      <c r="G26" s="97">
        <f>LARGE(State!L$3:L$53,25)</f>
        <v>0.48019776032025374</v>
      </c>
      <c r="I26" s="70">
        <v>25</v>
      </c>
      <c r="J26" s="96" t="str">
        <f>VLOOKUP(O26,State!N$3:BF$53,45,0)</f>
        <v>New Mexico</v>
      </c>
      <c r="K26" s="70">
        <f>VLOOKUP(J26,State!$A$3:$B$54,2,0)</f>
        <v>5</v>
      </c>
      <c r="L26" s="71">
        <f>VLOOKUP(J26,State!$A$3:$C$54,3,0)</f>
        <v>556074</v>
      </c>
      <c r="M26" s="95" t="str">
        <f>IF(VLOOKUP(J26,State!$A$3:$G$54,7,0)=1,"•","")</f>
        <v/>
      </c>
      <c r="N26" s="71">
        <f>VLOOKUP(J26,State!$A$3:$M$54,13,0)</f>
        <v>232751</v>
      </c>
      <c r="O26" s="97">
        <f>LARGE(State!N$3:N$53,25)</f>
        <v>0.41856119868938307</v>
      </c>
      <c r="P26" s="97"/>
      <c r="Q26" s="70">
        <v>25</v>
      </c>
      <c r="R26" s="96" t="str">
        <f>VLOOKUP(W26,State!P$3:BF$53,43,0)</f>
        <v>Washington</v>
      </c>
      <c r="S26" s="70">
        <f>VLOOKUP(R26,State!$A$3:$B$54,2,0)</f>
        <v>11</v>
      </c>
      <c r="T26" s="71">
        <f>VLOOKUP(R26,State!$A$3:$C$54,3,0)</f>
        <v>2253837</v>
      </c>
      <c r="U26" s="95" t="str">
        <f>IF(VLOOKUP(R26,State!$A$3:$H$54,8,0)=1,"•","")</f>
        <v/>
      </c>
      <c r="V26" s="71">
        <f>VLOOKUP(R26,State!$A$3:$O$54,15,0)</f>
        <v>201003</v>
      </c>
      <c r="W26" s="97">
        <f>LARGE(State!P$3:P$53,25)</f>
        <v>8.9182580639150036E-2</v>
      </c>
    </row>
    <row r="27" spans="1:23" x14ac:dyDescent="0.2">
      <c r="A27" s="70">
        <v>26</v>
      </c>
      <c r="B27" s="96" t="str">
        <f>VLOOKUP(G27,State!L$3:BF$53,47,0)</f>
        <v>Tennessee</v>
      </c>
      <c r="C27" s="70">
        <f>VLOOKUP(B27,State!$A$3:$B$54,2,0)</f>
        <v>11</v>
      </c>
      <c r="D27" s="71">
        <f>VLOOKUP(B27,State!$A$3:$C$54,3,0)</f>
        <v>1894105</v>
      </c>
      <c r="E27" s="95" t="str">
        <f>IF(VLOOKUP(B27,State!$A$3:$F$54,6,0)=1,"•","")</f>
        <v>•</v>
      </c>
      <c r="F27" s="71">
        <f>VLOOKUP(B27,State!$A$3:$K$54,11,0)</f>
        <v>909146</v>
      </c>
      <c r="G27" s="97">
        <f>LARGE(State!L$3:L$53,26)</f>
        <v>0.47998711792640852</v>
      </c>
      <c r="I27" s="70">
        <v>26</v>
      </c>
      <c r="J27" s="96" t="str">
        <f>VLOOKUP(O27,State!N$3:BF$53,45,0)</f>
        <v>Missouri</v>
      </c>
      <c r="K27" s="70">
        <f>VLOOKUP(J27,State!$A$3:$B$54,2,0)</f>
        <v>11</v>
      </c>
      <c r="L27" s="71">
        <f>VLOOKUP(J27,State!$A$3:$C$54,3,0)</f>
        <v>2158065</v>
      </c>
      <c r="M27" s="95" t="str">
        <f>IF(VLOOKUP(J27,State!$A$3:$G$54,7,0)=1,"•","")</f>
        <v/>
      </c>
      <c r="N27" s="71">
        <f>VLOOKUP(J27,State!$A$3:$M$54,13,0)</f>
        <v>890016</v>
      </c>
      <c r="O27" s="97">
        <f>LARGE(State!N$3:N$53,26)</f>
        <v>0.41241389856190613</v>
      </c>
      <c r="P27" s="97"/>
      <c r="Q27" s="70">
        <v>26</v>
      </c>
      <c r="R27" s="96" t="str">
        <f>VLOOKUP(W27,State!P$3:BF$53,43,0)</f>
        <v>Massachusetts</v>
      </c>
      <c r="S27" s="70">
        <f>VLOOKUP(R27,State!$A$3:$B$54,2,0)</f>
        <v>12</v>
      </c>
      <c r="T27" s="71">
        <f>VLOOKUP(R27,State!$A$3:$C$54,3,0)</f>
        <v>2556785</v>
      </c>
      <c r="U27" s="95" t="str">
        <f>IF(VLOOKUP(R27,State!$A$3:$H$54,8,0)=1,"•","")</f>
        <v/>
      </c>
      <c r="V27" s="71">
        <f>VLOOKUP(R27,State!$A$3:$O$54,15,0)</f>
        <v>227217</v>
      </c>
      <c r="W27" s="97">
        <f>LARGE(State!P$3:P$53,26)</f>
        <v>8.8868246645689805E-2</v>
      </c>
    </row>
    <row r="28" spans="1:23" x14ac:dyDescent="0.2">
      <c r="A28" s="70">
        <v>27</v>
      </c>
      <c r="B28" s="96" t="str">
        <f>VLOOKUP(G28,State!L$3:BF$53,47,0)</f>
        <v>Missouri</v>
      </c>
      <c r="C28" s="70">
        <f>VLOOKUP(B28,State!$A$3:$B$54,2,0)</f>
        <v>11</v>
      </c>
      <c r="D28" s="71">
        <f>VLOOKUP(B28,State!$A$3:$C$54,3,0)</f>
        <v>2158065</v>
      </c>
      <c r="E28" s="95" t="str">
        <f>IF(VLOOKUP(B28,State!$A$3:$F$54,6,0)=1,"•","")</f>
        <v>•</v>
      </c>
      <c r="F28" s="71">
        <f>VLOOKUP(B28,State!$A$3:$K$54,11,0)</f>
        <v>1025935</v>
      </c>
      <c r="G28" s="97">
        <f>LARGE(State!L$3:L$53,27)</f>
        <v>0.47539578279616229</v>
      </c>
      <c r="I28" s="70">
        <v>27</v>
      </c>
      <c r="J28" s="96" t="str">
        <f>VLOOKUP(O28,State!N$3:BF$53,45,0)</f>
        <v>Ohio</v>
      </c>
      <c r="K28" s="70">
        <f>VLOOKUP(J28,State!$A$3:$B$54,2,0)</f>
        <v>21</v>
      </c>
      <c r="L28" s="71">
        <f>VLOOKUP(J28,State!$A$3:$C$54,3,0)</f>
        <v>4534434</v>
      </c>
      <c r="M28" s="95" t="str">
        <f>IF(VLOOKUP(J28,State!$A$3:$G$54,7,0)=1,"•","")</f>
        <v/>
      </c>
      <c r="N28" s="71">
        <f>VLOOKUP(J28,State!$A$3:$M$54,13,0)</f>
        <v>1859883</v>
      </c>
      <c r="O28" s="97">
        <f>LARGE(State!N$3:N$53,27)</f>
        <v>0.41016872227051931</v>
      </c>
      <c r="P28" s="97"/>
      <c r="Q28" s="70">
        <v>27</v>
      </c>
      <c r="R28" s="96" t="str">
        <f>VLOOKUP(W28,State!P$3:BF$53,43,0)</f>
        <v>Oregon</v>
      </c>
      <c r="S28" s="70">
        <f>VLOOKUP(R28,State!$A$3:$B$54,2,0)</f>
        <v>7</v>
      </c>
      <c r="T28" s="71">
        <f>VLOOKUP(R28,State!$A$3:$C$54,3,0)</f>
        <v>1377760</v>
      </c>
      <c r="U28" s="95" t="str">
        <f>IF(VLOOKUP(R28,State!$A$3:$H$54,8,0)=1,"•","")</f>
        <v/>
      </c>
      <c r="V28" s="71">
        <f>VLOOKUP(R28,State!$A$3:$O$54,15,0)</f>
        <v>121221</v>
      </c>
      <c r="W28" s="97">
        <f>LARGE(State!P$3:P$53,27)</f>
        <v>8.7984119149924517E-2</v>
      </c>
    </row>
    <row r="29" spans="1:23" x14ac:dyDescent="0.2">
      <c r="A29" s="70">
        <v>28</v>
      </c>
      <c r="B29" s="96" t="str">
        <f>VLOOKUP(G29,State!L$3:BF$53,47,0)</f>
        <v>Ohio</v>
      </c>
      <c r="C29" s="70">
        <f>VLOOKUP(B29,State!$A$3:$B$54,2,0)</f>
        <v>21</v>
      </c>
      <c r="D29" s="71">
        <f>VLOOKUP(B29,State!$A$3:$C$54,3,0)</f>
        <v>4534434</v>
      </c>
      <c r="E29" s="95" t="str">
        <f>IF(VLOOKUP(B29,State!$A$3:$F$54,6,0)=1,"•","")</f>
        <v>•</v>
      </c>
      <c r="F29" s="71">
        <f>VLOOKUP(B29,State!$A$3:$K$54,11,0)</f>
        <v>2148222</v>
      </c>
      <c r="G29" s="97">
        <f>LARGE(State!L$3:L$53,28)</f>
        <v>0.47375747447200689</v>
      </c>
      <c r="I29" s="70">
        <v>28</v>
      </c>
      <c r="J29" s="96" t="str">
        <f>VLOOKUP(O29,State!N$3:BF$53,45,0)</f>
        <v>Pennsylvania</v>
      </c>
      <c r="K29" s="70">
        <f>VLOOKUP(J29,State!$A$3:$B$54,2,0)</f>
        <v>23</v>
      </c>
      <c r="L29" s="71">
        <f>VLOOKUP(J29,State!$A$3:$C$54,3,0)</f>
        <v>4506118</v>
      </c>
      <c r="M29" s="95" t="str">
        <f>IF(VLOOKUP(J29,State!$A$3:$G$54,7,0)=1,"•","")</f>
        <v/>
      </c>
      <c r="N29" s="71">
        <f>VLOOKUP(J29,State!$A$3:$M$54,13,0)</f>
        <v>1801169</v>
      </c>
      <c r="O29" s="97">
        <f>LARGE(State!N$3:N$53,28)</f>
        <v>0.39971634120544558</v>
      </c>
      <c r="P29" s="97"/>
      <c r="Q29" s="70">
        <v>28</v>
      </c>
      <c r="R29" s="96" t="str">
        <f>VLOOKUP(W29,State!P$3:BF$53,43,0)</f>
        <v>Michigan</v>
      </c>
      <c r="S29" s="70">
        <f>VLOOKUP(R29,State!$A$3:$B$54,2,0)</f>
        <v>18</v>
      </c>
      <c r="T29" s="71">
        <f>VLOOKUP(R29,State!$A$3:$C$54,3,0)</f>
        <v>3848844</v>
      </c>
      <c r="U29" s="95" t="str">
        <f>IF(VLOOKUP(R29,State!$A$3:$H$54,8,0)=1,"•","")</f>
        <v/>
      </c>
      <c r="V29" s="71">
        <f>VLOOKUP(R29,State!$A$3:$O$54,15,0)</f>
        <v>336670</v>
      </c>
      <c r="W29" s="97">
        <f>LARGE(State!P$3:P$53,28)</f>
        <v>8.7473017872379349E-2</v>
      </c>
    </row>
    <row r="30" spans="1:23" x14ac:dyDescent="0.2">
      <c r="A30" s="70">
        <v>29</v>
      </c>
      <c r="B30" s="96" t="str">
        <f>VLOOKUP(G30,State!L$3:BF$53,47,0)</f>
        <v>Oregon</v>
      </c>
      <c r="C30" s="70">
        <f>VLOOKUP(B30,State!$A$3:$B$54,2,0)</f>
        <v>7</v>
      </c>
      <c r="D30" s="71">
        <f>VLOOKUP(B30,State!$A$3:$C$54,3,0)</f>
        <v>1377760</v>
      </c>
      <c r="E30" s="95" t="str">
        <f>IF(VLOOKUP(B30,State!$A$3:$F$54,6,0)=1,"•","")</f>
        <v>•</v>
      </c>
      <c r="F30" s="71">
        <f>VLOOKUP(B30,State!$A$3:$K$54,11,0)</f>
        <v>649641</v>
      </c>
      <c r="G30" s="97">
        <f>LARGE(State!L$3:L$53,29)</f>
        <v>0.47151971315758912</v>
      </c>
      <c r="I30" s="70">
        <v>29</v>
      </c>
      <c r="J30" s="96" t="str">
        <f>VLOOKUP(O30,State!N$3:BF$53,45,0)</f>
        <v>Louisiana</v>
      </c>
      <c r="K30" s="70">
        <f>VLOOKUP(J30,State!$A$3:$B$54,2,0)</f>
        <v>9</v>
      </c>
      <c r="L30" s="71">
        <f>VLOOKUP(J30,State!$A$3:$C$54,3,0)</f>
        <v>1783959</v>
      </c>
      <c r="M30" s="95" t="str">
        <f>IF(VLOOKUP(J30,State!$A$3:$G$54,7,0)=1,"•","")</f>
        <v/>
      </c>
      <c r="N30" s="71">
        <f>VLOOKUP(J30,State!$A$3:$M$54,13,0)</f>
        <v>712586</v>
      </c>
      <c r="O30" s="97">
        <f>LARGE(State!N$3:N$53,29)</f>
        <v>0.39944079432318791</v>
      </c>
      <c r="P30" s="97"/>
      <c r="Q30" s="70">
        <v>29</v>
      </c>
      <c r="R30" s="96" t="str">
        <f>VLOOKUP(W30,State!P$3:BF$53,43,0)</f>
        <v>Kentucky</v>
      </c>
      <c r="S30" s="70">
        <f>VLOOKUP(R30,State!$A$3:$B$54,2,0)</f>
        <v>8</v>
      </c>
      <c r="T30" s="71">
        <f>VLOOKUP(R30,State!$A$3:$C$54,3,0)</f>
        <v>1388708</v>
      </c>
      <c r="U30" s="95" t="str">
        <f>IF(VLOOKUP(R30,State!$A$3:$H$54,8,0)=1,"•","")</f>
        <v/>
      </c>
      <c r="V30" s="71">
        <f>VLOOKUP(R30,State!$A$3:$O$54,15,0)</f>
        <v>120396</v>
      </c>
      <c r="W30" s="97">
        <f>LARGE(State!P$3:P$53,29)</f>
        <v>8.6696411340612997E-2</v>
      </c>
    </row>
    <row r="31" spans="1:23" x14ac:dyDescent="0.2">
      <c r="A31" s="70">
        <v>30</v>
      </c>
      <c r="B31" s="96" t="str">
        <f>VLOOKUP(G31,State!L$3:BF$53,47,0)</f>
        <v>Arizona</v>
      </c>
      <c r="C31" s="70">
        <f>VLOOKUP(B31,State!$A$3:$B$54,2,0)</f>
        <v>8</v>
      </c>
      <c r="D31" s="71">
        <f>VLOOKUP(B31,State!$A$3:$C$54,3,0)</f>
        <v>1404405</v>
      </c>
      <c r="E31" s="95" t="str">
        <f>IF(VLOOKUP(B31,State!$A$3:$F$54,6,0)=1,"•","")</f>
        <v>•</v>
      </c>
      <c r="F31" s="71">
        <f>VLOOKUP(B31,State!$A$3:$K$54,11,0)</f>
        <v>653288</v>
      </c>
      <c r="G31" s="97">
        <f>LARGE(State!L$3:L$53,30)</f>
        <v>0.46517065946076808</v>
      </c>
      <c r="I31" s="70">
        <v>30</v>
      </c>
      <c r="J31" s="96" t="str">
        <f>VLOOKUP(O31,State!N$3:BF$53,45,0)</f>
        <v>Iowa</v>
      </c>
      <c r="K31" s="70">
        <f>VLOOKUP(J31,State!$A$3:$B$54,2,0)</f>
        <v>7</v>
      </c>
      <c r="L31" s="71">
        <f>VLOOKUP(J31,State!$A$3:$C$54,3,0)</f>
        <v>1234075</v>
      </c>
      <c r="M31" s="95" t="str">
        <f>IF(VLOOKUP(J31,State!$A$3:$G$54,7,0)=1,"•","")</f>
        <v/>
      </c>
      <c r="N31" s="71">
        <f>VLOOKUP(J31,State!$A$3:$M$54,13,0)</f>
        <v>492644</v>
      </c>
      <c r="O31" s="97">
        <f>LARGE(State!N$3:N$53,30)</f>
        <v>0.39920102100763732</v>
      </c>
      <c r="P31" s="97"/>
      <c r="Q31" s="70">
        <v>30</v>
      </c>
      <c r="R31" s="96" t="str">
        <f>VLOOKUP(W31,State!P$3:BF$53,43,0)</f>
        <v>Kansas</v>
      </c>
      <c r="S31" s="70">
        <f>VLOOKUP(R31,State!$A$3:$B$54,2,0)</f>
        <v>6</v>
      </c>
      <c r="T31" s="71">
        <f>VLOOKUP(R31,State!$A$3:$C$54,3,0)</f>
        <v>1074300</v>
      </c>
      <c r="U31" s="95" t="str">
        <f>IF(VLOOKUP(R31,State!$A$3:$H$54,8,0)=1,"•","")</f>
        <v/>
      </c>
      <c r="V31" s="71">
        <f>VLOOKUP(R31,State!$A$3:$O$54,15,0)</f>
        <v>92639</v>
      </c>
      <c r="W31" s="97">
        <f>LARGE(State!P$3:P$53,30)</f>
        <v>8.6231965000465413E-2</v>
      </c>
    </row>
    <row r="32" spans="1:23" x14ac:dyDescent="0.2">
      <c r="A32" s="70">
        <v>31</v>
      </c>
      <c r="B32" s="96" t="str">
        <f>VLOOKUP(G32,State!L$3:BF$53,47,0)</f>
        <v>Kentucky</v>
      </c>
      <c r="C32" s="70">
        <f>VLOOKUP(B32,State!$A$3:$B$54,2,0)</f>
        <v>8</v>
      </c>
      <c r="D32" s="71">
        <f>VLOOKUP(B32,State!$A$3:$C$54,3,0)</f>
        <v>1388708</v>
      </c>
      <c r="E32" s="95" t="str">
        <f>IF(VLOOKUP(B32,State!$A$3:$F$54,6,0)=1,"•","")</f>
        <v>•</v>
      </c>
      <c r="F32" s="71">
        <f>VLOOKUP(B32,State!$A$3:$K$54,11,0)</f>
        <v>636614</v>
      </c>
      <c r="G32" s="97">
        <f>LARGE(State!L$3:L$53,31)</f>
        <v>0.4584217848532593</v>
      </c>
      <c r="I32" s="70">
        <v>31</v>
      </c>
      <c r="J32" s="96" t="str">
        <f>VLOOKUP(O32,State!N$3:BF$53,45,0)</f>
        <v>New Hampshire</v>
      </c>
      <c r="K32" s="70">
        <f>VLOOKUP(J32,State!$A$3:$B$54,2,0)</f>
        <v>4</v>
      </c>
      <c r="L32" s="71">
        <f>VLOOKUP(J32,State!$A$3:$C$54,3,0)</f>
        <v>499175</v>
      </c>
      <c r="M32" s="95" t="str">
        <f>IF(VLOOKUP(J32,State!$A$3:$G$54,7,0)=1,"•","")</f>
        <v/>
      </c>
      <c r="N32" s="71">
        <f>VLOOKUP(J32,State!$A$3:$M$54,13,0)</f>
        <v>196532</v>
      </c>
      <c r="O32" s="97">
        <f>LARGE(State!N$3:N$53,31)</f>
        <v>0.39371362748535083</v>
      </c>
      <c r="P32" s="97"/>
      <c r="Q32" s="70">
        <v>31</v>
      </c>
      <c r="R32" s="96" t="str">
        <f>VLOOKUP(W32,State!P$3:BF$53,43,0)</f>
        <v>New Jersey</v>
      </c>
      <c r="S32" s="70">
        <f>VLOOKUP(R32,State!$A$3:$B$54,2,0)</f>
        <v>15</v>
      </c>
      <c r="T32" s="71">
        <f>VLOOKUP(R32,State!$A$3:$C$54,3,0)</f>
        <v>3075807</v>
      </c>
      <c r="U32" s="95" t="str">
        <f>IF(VLOOKUP(R32,State!$A$3:$H$54,8,0)=1,"•","")</f>
        <v/>
      </c>
      <c r="V32" s="71">
        <f>VLOOKUP(R32,State!$A$3:$O$54,15,0)</f>
        <v>262134</v>
      </c>
      <c r="W32" s="97">
        <f>LARGE(State!P$3:P$53,31)</f>
        <v>8.5224463043357401E-2</v>
      </c>
    </row>
    <row r="33" spans="1:23" x14ac:dyDescent="0.2">
      <c r="A33" s="70">
        <v>32</v>
      </c>
      <c r="B33" s="96" t="str">
        <f>VLOOKUP(G33,State!L$3:BF$53,47,0)</f>
        <v>Georgia</v>
      </c>
      <c r="C33" s="70">
        <f>VLOOKUP(B33,State!$A$3:$B$54,2,0)</f>
        <v>13</v>
      </c>
      <c r="D33" s="71">
        <f>VLOOKUP(B33,State!$A$3:$C$54,3,0)</f>
        <v>2299071</v>
      </c>
      <c r="E33" s="95" t="str">
        <f>IF(VLOOKUP(B33,State!$A$3:$F$54,6,0)=1,"•","")</f>
        <v/>
      </c>
      <c r="F33" s="71">
        <f>VLOOKUP(B33,State!$A$3:$K$54,11,0)</f>
        <v>1053849</v>
      </c>
      <c r="G33" s="97">
        <f>LARGE(State!L$3:L$53,32)</f>
        <v>0.45838036319887465</v>
      </c>
      <c r="I33" s="70">
        <v>32</v>
      </c>
      <c r="J33" s="96" t="str">
        <f>VLOOKUP(O33,State!N$3:BF$53,45,0)</f>
        <v>Oregon</v>
      </c>
      <c r="K33" s="70">
        <f>VLOOKUP(J33,State!$A$3:$B$54,2,0)</f>
        <v>7</v>
      </c>
      <c r="L33" s="71">
        <f>VLOOKUP(J33,State!$A$3:$C$54,3,0)</f>
        <v>1377760</v>
      </c>
      <c r="M33" s="95" t="str">
        <f>IF(VLOOKUP(J33,State!$A$3:$G$54,7,0)=1,"•","")</f>
        <v/>
      </c>
      <c r="N33" s="71">
        <f>VLOOKUP(J33,State!$A$3:$M$54,13,0)</f>
        <v>538152</v>
      </c>
      <c r="O33" s="97">
        <f>LARGE(State!N$3:N$53,32)</f>
        <v>0.39059923353849729</v>
      </c>
      <c r="P33" s="97"/>
      <c r="Q33" s="70">
        <v>32</v>
      </c>
      <c r="R33" s="96" t="str">
        <f>VLOOKUP(W33,State!P$3:BF$53,43,0)</f>
        <v>Iowa</v>
      </c>
      <c r="S33" s="70">
        <f>VLOOKUP(R33,State!$A$3:$B$54,2,0)</f>
        <v>7</v>
      </c>
      <c r="T33" s="71">
        <f>VLOOKUP(R33,State!$A$3:$C$54,3,0)</f>
        <v>1234075</v>
      </c>
      <c r="U33" s="95" t="str">
        <f>IF(VLOOKUP(R33,State!$A$3:$H$54,8,0)=1,"•","")</f>
        <v/>
      </c>
      <c r="V33" s="71">
        <f>VLOOKUP(R33,State!$A$3:$O$54,15,0)</f>
        <v>105159</v>
      </c>
      <c r="W33" s="97">
        <f>LARGE(State!P$3:P$53,32)</f>
        <v>8.5212811214877546E-2</v>
      </c>
    </row>
    <row r="34" spans="1:23" x14ac:dyDescent="0.2">
      <c r="A34" s="70">
        <v>33</v>
      </c>
      <c r="B34" s="96" t="str">
        <f>VLOOKUP(G34,State!L$3:BF$53,47,0)</f>
        <v>Virginia</v>
      </c>
      <c r="C34" s="70">
        <f>VLOOKUP(B34,State!$A$3:$B$54,2,0)</f>
        <v>13</v>
      </c>
      <c r="D34" s="71">
        <f>VLOOKUP(B34,State!$A$3:$C$54,3,0)</f>
        <v>2416642</v>
      </c>
      <c r="E34" s="95" t="str">
        <f>IF(VLOOKUP(B34,State!$A$3:$F$54,6,0)=1,"•","")</f>
        <v/>
      </c>
      <c r="F34" s="71">
        <f>VLOOKUP(B34,State!$A$3:$K$54,11,0)</f>
        <v>1091060</v>
      </c>
      <c r="G34" s="97">
        <f>LARGE(State!L$3:L$53,33)</f>
        <v>0.45147771163457395</v>
      </c>
      <c r="I34" s="70">
        <v>33</v>
      </c>
      <c r="J34" s="96" t="str">
        <f>VLOOKUP(O34,State!N$3:BF$53,45,0)</f>
        <v>Michigan</v>
      </c>
      <c r="K34" s="70">
        <f>VLOOKUP(J34,State!$A$3:$B$54,2,0)</f>
        <v>18</v>
      </c>
      <c r="L34" s="71">
        <f>VLOOKUP(J34,State!$A$3:$C$54,3,0)</f>
        <v>3848844</v>
      </c>
      <c r="M34" s="95" t="str">
        <f>IF(VLOOKUP(J34,State!$A$3:$G$54,7,0)=1,"•","")</f>
        <v/>
      </c>
      <c r="N34" s="71">
        <f>VLOOKUP(J34,State!$A$3:$M$54,13,0)</f>
        <v>1481212</v>
      </c>
      <c r="O34" s="97">
        <f>LARGE(State!N$3:N$53,33)</f>
        <v>0.3848459433533809</v>
      </c>
      <c r="P34" s="97"/>
      <c r="Q34" s="70">
        <v>33</v>
      </c>
      <c r="R34" s="96" t="str">
        <f>VLOOKUP(W34,State!P$3:BF$53,43,0)</f>
        <v>Illinois</v>
      </c>
      <c r="S34" s="70">
        <f>VLOOKUP(R34,State!$A$3:$B$54,2,0)</f>
        <v>22</v>
      </c>
      <c r="T34" s="71">
        <f>VLOOKUP(R34,State!$A$3:$C$54,3,0)</f>
        <v>4311391</v>
      </c>
      <c r="U34" s="95" t="str">
        <f>IF(VLOOKUP(R34,State!$A$3:$H$54,8,0)=1,"•","")</f>
        <v/>
      </c>
      <c r="V34" s="71">
        <f>VLOOKUP(R34,State!$A$3:$O$54,15,0)</f>
        <v>346408</v>
      </c>
      <c r="W34" s="97">
        <f>LARGE(State!P$3:P$53,33)</f>
        <v>8.034715478136871E-2</v>
      </c>
    </row>
    <row r="35" spans="1:23" x14ac:dyDescent="0.2">
      <c r="A35" s="70">
        <v>34</v>
      </c>
      <c r="B35" s="96" t="str">
        <f>VLOOKUP(G35,State!L$3:BF$53,47,0)</f>
        <v>Colorado</v>
      </c>
      <c r="C35" s="70">
        <f>VLOOKUP(B35,State!$A$3:$B$54,2,0)</f>
        <v>8</v>
      </c>
      <c r="D35" s="71">
        <f>VLOOKUP(B35,State!$A$3:$C$54,3,0)</f>
        <v>1510704</v>
      </c>
      <c r="E35" s="95" t="str">
        <f>IF(VLOOKUP(B35,State!$A$3:$F$54,6,0)=1,"•","")</f>
        <v/>
      </c>
      <c r="F35" s="71">
        <f>VLOOKUP(B35,State!$A$3:$K$54,11,0)</f>
        <v>671152</v>
      </c>
      <c r="G35" s="97">
        <f>LARGE(State!L$3:L$53,34)</f>
        <v>0.44426439593725842</v>
      </c>
      <c r="I35" s="70">
        <v>34</v>
      </c>
      <c r="J35" s="96" t="str">
        <f>VLOOKUP(O35,State!N$3:BF$53,45,0)</f>
        <v>Wisconsin</v>
      </c>
      <c r="K35" s="70">
        <f>VLOOKUP(J35,State!$A$3:$B$54,2,0)</f>
        <v>11</v>
      </c>
      <c r="L35" s="71">
        <f>VLOOKUP(J35,State!$A$3:$C$54,3,0)</f>
        <v>2196169</v>
      </c>
      <c r="M35" s="95" t="str">
        <f>IF(VLOOKUP(J35,State!$A$3:$G$54,7,0)=1,"•","")</f>
        <v/>
      </c>
      <c r="N35" s="71">
        <f>VLOOKUP(J35,State!$A$3:$M$54,13,0)</f>
        <v>845029</v>
      </c>
      <c r="O35" s="97">
        <f>LARGE(State!N$3:N$53,34)</f>
        <v>0.38477412257435561</v>
      </c>
      <c r="P35" s="97"/>
      <c r="Q35" s="70">
        <v>34</v>
      </c>
      <c r="R35" s="96" t="str">
        <f>VLOOKUP(W35,State!P$3:BF$53,43,0)</f>
        <v>Arizona</v>
      </c>
      <c r="S35" s="70">
        <f>VLOOKUP(R35,State!$A$3:$B$54,2,0)</f>
        <v>8</v>
      </c>
      <c r="T35" s="71">
        <f>VLOOKUP(R35,State!$A$3:$C$54,3,0)</f>
        <v>1404405</v>
      </c>
      <c r="U35" s="95" t="str">
        <f>IF(VLOOKUP(R35,State!$A$3:$H$54,8,0)=1,"•","")</f>
        <v/>
      </c>
      <c r="V35" s="71">
        <f>VLOOKUP(R35,State!$A$3:$O$54,15,0)</f>
        <v>112072</v>
      </c>
      <c r="W35" s="97">
        <f>LARGE(State!P$3:P$53,34)</f>
        <v>7.9800342493796306E-2</v>
      </c>
    </row>
    <row r="36" spans="1:23" x14ac:dyDescent="0.2">
      <c r="A36" s="70">
        <v>35</v>
      </c>
      <c r="B36" s="96" t="str">
        <f>VLOOKUP(G36,State!L$3:BF$53,47,0)</f>
        <v>Mississippi</v>
      </c>
      <c r="C36" s="70">
        <f>VLOOKUP(B36,State!$A$3:$B$54,2,0)</f>
        <v>7</v>
      </c>
      <c r="D36" s="71">
        <f>VLOOKUP(B36,State!$A$3:$C$54,3,0)</f>
        <v>893857</v>
      </c>
      <c r="E36" s="95" t="str">
        <f>IF(VLOOKUP(B36,State!$A$3:$F$54,6,0)=1,"•","")</f>
        <v/>
      </c>
      <c r="F36" s="71">
        <f>VLOOKUP(B36,State!$A$3:$K$54,11,0)</f>
        <v>394022</v>
      </c>
      <c r="G36" s="97">
        <f>LARGE(State!L$3:L$53,35)</f>
        <v>0.44081100220728819</v>
      </c>
      <c r="I36" s="70">
        <v>35</v>
      </c>
      <c r="J36" s="96" t="str">
        <f>VLOOKUP(O36,State!N$3:BF$53,45,0)</f>
        <v>Maryland</v>
      </c>
      <c r="K36" s="70">
        <f>VLOOKUP(J36,State!$A$3:$B$54,2,0)</f>
        <v>10</v>
      </c>
      <c r="L36" s="71">
        <f>VLOOKUP(J36,State!$A$3:$C$54,3,0)</f>
        <v>1780870</v>
      </c>
      <c r="M36" s="95" t="str">
        <f>IF(VLOOKUP(J36,State!$A$3:$G$54,7,0)=1,"•","")</f>
        <v/>
      </c>
      <c r="N36" s="71">
        <f>VLOOKUP(J36,State!$A$3:$M$54,13,0)</f>
        <v>681530</v>
      </c>
      <c r="O36" s="97">
        <f>LARGE(State!N$3:N$53,35)</f>
        <v>0.38269497492798465</v>
      </c>
      <c r="P36" s="97"/>
      <c r="Q36" s="70">
        <v>35</v>
      </c>
      <c r="R36" s="96" t="str">
        <f>VLOOKUP(W36,State!P$3:BF$53,43,0)</f>
        <v>New York</v>
      </c>
      <c r="S36" s="70">
        <f>VLOOKUP(R36,State!$A$3:$B$54,2,0)</f>
        <v>33</v>
      </c>
      <c r="T36" s="71">
        <f>VLOOKUP(R36,State!$A$3:$C$54,3,0)</f>
        <v>6316129</v>
      </c>
      <c r="U36" s="95" t="str">
        <f>IF(VLOOKUP(R36,State!$A$3:$H$54,8,0)=1,"•","")</f>
        <v/>
      </c>
      <c r="V36" s="71">
        <f>VLOOKUP(R36,State!$A$3:$O$54,15,0)</f>
        <v>503458</v>
      </c>
      <c r="W36" s="97">
        <f>LARGE(State!P$3:P$53,35)</f>
        <v>7.9709898262052589E-2</v>
      </c>
    </row>
    <row r="37" spans="1:23" x14ac:dyDescent="0.2">
      <c r="A37" s="70">
        <v>36</v>
      </c>
      <c r="B37" s="96" t="str">
        <f>VLOOKUP(G37,State!L$3:BF$53,47,0)</f>
        <v>North Carolina</v>
      </c>
      <c r="C37" s="70">
        <f>VLOOKUP(B37,State!$A$3:$B$54,2,0)</f>
        <v>14</v>
      </c>
      <c r="D37" s="71">
        <f>VLOOKUP(B37,State!$A$3:$C$54,3,0)</f>
        <v>2515807</v>
      </c>
      <c r="E37" s="95" t="str">
        <f>IF(VLOOKUP(B37,State!$A$3:$F$54,6,0)=1,"•","")</f>
        <v/>
      </c>
      <c r="F37" s="71">
        <f>VLOOKUP(B37,State!$A$3:$K$54,11,0)</f>
        <v>1107849</v>
      </c>
      <c r="G37" s="97">
        <f>LARGE(State!L$3:L$53,36)</f>
        <v>0.4403553213740164</v>
      </c>
      <c r="I37" s="70">
        <v>36</v>
      </c>
      <c r="J37" s="96" t="str">
        <f>VLOOKUP(O37,State!N$3:BF$53,45,0)</f>
        <v>California</v>
      </c>
      <c r="K37" s="70">
        <f>VLOOKUP(J37,State!$A$3:$B$54,2,0)</f>
        <v>54</v>
      </c>
      <c r="L37" s="71">
        <f>VLOOKUP(J37,State!$A$3:$C$54,3,0)</f>
        <v>10019484</v>
      </c>
      <c r="M37" s="95" t="str">
        <f>IF(VLOOKUP(J37,State!$A$3:$G$54,7,0)=1,"•","")</f>
        <v/>
      </c>
      <c r="N37" s="71">
        <f>VLOOKUP(J37,State!$A$3:$M$54,13,0)</f>
        <v>3828380</v>
      </c>
      <c r="O37" s="97">
        <f>LARGE(State!N$3:N$53,36)</f>
        <v>0.38209352896815846</v>
      </c>
      <c r="P37" s="97"/>
      <c r="Q37" s="70">
        <v>36</v>
      </c>
      <c r="R37" s="96" t="str">
        <f>VLOOKUP(W37,State!P$3:BF$53,43,0)</f>
        <v>Arkansas</v>
      </c>
      <c r="S37" s="70">
        <f>VLOOKUP(R37,State!$A$3:$B$54,2,0)</f>
        <v>6</v>
      </c>
      <c r="T37" s="71">
        <f>VLOOKUP(R37,State!$A$3:$C$54,3,0)</f>
        <v>884262</v>
      </c>
      <c r="U37" s="95" t="str">
        <f>IF(VLOOKUP(R37,State!$A$3:$H$54,8,0)=1,"•","")</f>
        <v/>
      </c>
      <c r="V37" s="71">
        <f>VLOOKUP(R37,State!$A$3:$O$54,15,0)</f>
        <v>69884</v>
      </c>
      <c r="W37" s="97">
        <f>LARGE(State!P$3:P$53,36)</f>
        <v>7.9030875464511652E-2</v>
      </c>
    </row>
    <row r="38" spans="1:23" x14ac:dyDescent="0.2">
      <c r="A38" s="70">
        <v>37</v>
      </c>
      <c r="B38" s="96" t="str">
        <f>VLOOKUP(G38,State!L$3:BF$53,47,0)</f>
        <v>Nevada</v>
      </c>
      <c r="C38" s="70">
        <f>VLOOKUP(B38,State!$A$3:$B$54,2,0)</f>
        <v>4</v>
      </c>
      <c r="D38" s="71">
        <f>VLOOKUP(B38,State!$A$3:$C$54,3,0)</f>
        <v>464279</v>
      </c>
      <c r="E38" s="95" t="str">
        <f>IF(VLOOKUP(B38,State!$A$3:$F$54,6,0)=1,"•","")</f>
        <v>•</v>
      </c>
      <c r="F38" s="71">
        <f>VLOOKUP(B38,State!$A$3:$K$54,11,0)</f>
        <v>203974</v>
      </c>
      <c r="G38" s="97">
        <f>LARGE(State!L$3:L$53,37)</f>
        <v>0.43933496884416484</v>
      </c>
      <c r="I38" s="70">
        <v>37</v>
      </c>
      <c r="J38" s="96" t="str">
        <f>VLOOKUP(O38,State!N$3:BF$53,45,0)</f>
        <v>Washington</v>
      </c>
      <c r="K38" s="70">
        <f>VLOOKUP(J38,State!$A$3:$B$54,2,0)</f>
        <v>11</v>
      </c>
      <c r="L38" s="71">
        <f>VLOOKUP(J38,State!$A$3:$C$54,3,0)</f>
        <v>2253837</v>
      </c>
      <c r="M38" s="95" t="str">
        <f>IF(VLOOKUP(J38,State!$A$3:$G$54,7,0)=1,"•","")</f>
        <v/>
      </c>
      <c r="N38" s="71">
        <f>VLOOKUP(J38,State!$A$3:$M$54,13,0)</f>
        <v>840712</v>
      </c>
      <c r="O38" s="97">
        <f>LARGE(State!N$3:N$53,37)</f>
        <v>0.37301366514082429</v>
      </c>
      <c r="P38" s="97"/>
      <c r="Q38" s="70">
        <v>37</v>
      </c>
      <c r="R38" s="96" t="str">
        <f>VLOOKUP(W38,State!P$3:BF$53,43,0)</f>
        <v>Hawaii</v>
      </c>
      <c r="S38" s="70">
        <f>VLOOKUP(R38,State!$A$3:$B$54,2,0)</f>
        <v>4</v>
      </c>
      <c r="T38" s="71">
        <f>VLOOKUP(R38,State!$A$3:$C$54,3,0)</f>
        <v>360120</v>
      </c>
      <c r="U38" s="95" t="str">
        <f>IF(VLOOKUP(R38,State!$A$3:$H$54,8,0)=1,"•","")</f>
        <v/>
      </c>
      <c r="V38" s="71">
        <f>VLOOKUP(R38,State!$A$3:$O$54,15,0)</f>
        <v>27358</v>
      </c>
      <c r="W38" s="97">
        <f>LARGE(State!P$3:P$53,37)</f>
        <v>7.596912140397645E-2</v>
      </c>
    </row>
    <row r="39" spans="1:23" x14ac:dyDescent="0.2">
      <c r="A39" s="70">
        <v>38</v>
      </c>
      <c r="B39" s="96" t="str">
        <f>VLOOKUP(G39,State!L$3:BF$53,47,0)</f>
        <v>South Carolina</v>
      </c>
      <c r="C39" s="70">
        <f>VLOOKUP(B39,State!$A$3:$B$54,2,0)</f>
        <v>8</v>
      </c>
      <c r="D39" s="71">
        <f>VLOOKUP(B39,State!$A$3:$C$54,3,0)</f>
        <v>1149457</v>
      </c>
      <c r="E39" s="95" t="str">
        <f>IF(VLOOKUP(B39,State!$A$3:$F$54,6,0)=1,"•","")</f>
        <v/>
      </c>
      <c r="F39" s="71">
        <f>VLOOKUP(B39,State!$A$3:$K$54,11,0)</f>
        <v>504051</v>
      </c>
      <c r="G39" s="97">
        <f>LARGE(State!L$3:L$53,38)</f>
        <v>0.43851227144643079</v>
      </c>
      <c r="I39" s="70">
        <v>38</v>
      </c>
      <c r="J39" s="96" t="str">
        <f>VLOOKUP(O39,State!N$3:BF$53,45,0)</f>
        <v>Illinois</v>
      </c>
      <c r="K39" s="70">
        <f>VLOOKUP(J39,State!$A$3:$B$54,2,0)</f>
        <v>22</v>
      </c>
      <c r="L39" s="71">
        <f>VLOOKUP(J39,State!$A$3:$C$54,3,0)</f>
        <v>4311391</v>
      </c>
      <c r="M39" s="95" t="str">
        <f>IF(VLOOKUP(J39,State!$A$3:$G$54,7,0)=1,"•","")</f>
        <v/>
      </c>
      <c r="N39" s="71">
        <f>VLOOKUP(J39,State!$A$3:$M$54,13,0)</f>
        <v>1587021</v>
      </c>
      <c r="O39" s="97">
        <f>LARGE(State!N$3:N$53,38)</f>
        <v>0.36809952982691663</v>
      </c>
      <c r="P39" s="97"/>
      <c r="Q39" s="70">
        <v>38</v>
      </c>
      <c r="R39" s="96" t="str">
        <f>VLOOKUP(W39,State!P$3:BF$53,43,0)</f>
        <v>California</v>
      </c>
      <c r="S39" s="70">
        <f>VLOOKUP(R39,State!$A$3:$B$54,2,0)</f>
        <v>54</v>
      </c>
      <c r="T39" s="71">
        <f>VLOOKUP(R39,State!$A$3:$C$54,3,0)</f>
        <v>10019484</v>
      </c>
      <c r="U39" s="95" t="str">
        <f>IF(VLOOKUP(R39,State!$A$3:$H$54,8,0)=1,"•","")</f>
        <v/>
      </c>
      <c r="V39" s="71">
        <f>VLOOKUP(R39,State!$A$3:$O$54,15,0)</f>
        <v>697847</v>
      </c>
      <c r="W39" s="97">
        <f>LARGE(State!P$3:P$53,38)</f>
        <v>6.9648995896395463E-2</v>
      </c>
    </row>
    <row r="40" spans="1:23" x14ac:dyDescent="0.2">
      <c r="A40" s="70">
        <v>39</v>
      </c>
      <c r="B40" s="96" t="str">
        <f>VLOOKUP(G40,State!L$3:BF$53,47,0)</f>
        <v>Texas</v>
      </c>
      <c r="C40" s="70">
        <f>VLOOKUP(B40,State!$A$3:$B$54,2,0)</f>
        <v>32</v>
      </c>
      <c r="D40" s="71">
        <f>VLOOKUP(B40,State!$A$3:$C$54,3,0)</f>
        <v>5611644</v>
      </c>
      <c r="E40" s="95" t="str">
        <f>IF(VLOOKUP(B40,State!$A$3:$F$54,6,0)=1,"•","")</f>
        <v/>
      </c>
      <c r="F40" s="71">
        <f>VLOOKUP(B40,State!$A$3:$K$54,11,0)</f>
        <v>2459683</v>
      </c>
      <c r="G40" s="97">
        <f>LARGE(State!L$3:L$53,39)</f>
        <v>0.43831771937065145</v>
      </c>
      <c r="I40" s="70">
        <v>39</v>
      </c>
      <c r="J40" s="96" t="str">
        <f>VLOOKUP(O40,State!N$3:BF$53,45,0)</f>
        <v>Arkansas</v>
      </c>
      <c r="K40" s="70">
        <f>VLOOKUP(J40,State!$A$3:$B$54,2,0)</f>
        <v>6</v>
      </c>
      <c r="L40" s="71">
        <f>VLOOKUP(J40,State!$A$3:$C$54,3,0)</f>
        <v>884262</v>
      </c>
      <c r="M40" s="95" t="str">
        <f>IF(VLOOKUP(J40,State!$A$3:$G$54,7,0)=1,"•","")</f>
        <v/>
      </c>
      <c r="N40" s="71">
        <f>VLOOKUP(J40,State!$A$3:$M$54,13,0)</f>
        <v>325416</v>
      </c>
      <c r="O40" s="97">
        <f>LARGE(State!N$3:N$53,39)</f>
        <v>0.36800857664357395</v>
      </c>
      <c r="P40" s="97"/>
      <c r="Q40" s="70">
        <v>39</v>
      </c>
      <c r="R40" s="96" t="str">
        <f>VLOOKUP(W40,State!P$3:BF$53,43,0)</f>
        <v>Louisiana</v>
      </c>
      <c r="S40" s="70">
        <f>VLOOKUP(R40,State!$A$3:$B$54,2,0)</f>
        <v>9</v>
      </c>
      <c r="T40" s="71">
        <f>VLOOKUP(R40,State!$A$3:$C$54,3,0)</f>
        <v>1783959</v>
      </c>
      <c r="U40" s="95" t="str">
        <f>IF(VLOOKUP(R40,State!$A$3:$H$54,8,0)=1,"•","")</f>
        <v/>
      </c>
      <c r="V40" s="71">
        <f>VLOOKUP(R40,State!$A$3:$O$54,15,0)</f>
        <v>123293</v>
      </c>
      <c r="W40" s="97">
        <f>LARGE(State!P$3:P$53,39)</f>
        <v>6.911201434562117E-2</v>
      </c>
    </row>
    <row r="41" spans="1:23" x14ac:dyDescent="0.2">
      <c r="A41" s="70">
        <v>40</v>
      </c>
      <c r="B41" s="96" t="str">
        <f>VLOOKUP(G41,State!L$3:BF$53,47,0)</f>
        <v>Alabama</v>
      </c>
      <c r="C41" s="70">
        <f>VLOOKUP(B41,State!$A$3:$B$54,2,0)</f>
        <v>9</v>
      </c>
      <c r="D41" s="71">
        <f>VLOOKUP(B41,State!$A$3:$C$54,3,0)</f>
        <v>1534349</v>
      </c>
      <c r="E41" s="95" t="str">
        <f>IF(VLOOKUP(B41,State!$A$3:$F$54,6,0)=1,"•","")</f>
        <v/>
      </c>
      <c r="F41" s="71">
        <f>VLOOKUP(B41,State!$A$3:$K$54,11,0)</f>
        <v>662165</v>
      </c>
      <c r="G41" s="97">
        <f>LARGE(State!L$3:L$53,40)</f>
        <v>0.43156087695824091</v>
      </c>
      <c r="I41" s="70">
        <v>40</v>
      </c>
      <c r="J41" s="96" t="str">
        <f>VLOOKUP(O41,State!N$3:BF$53,45,0)</f>
        <v>West Virginia</v>
      </c>
      <c r="K41" s="70">
        <f>VLOOKUP(J41,State!$A$3:$B$54,2,0)</f>
        <v>5</v>
      </c>
      <c r="L41" s="71">
        <f>VLOOKUP(J41,State!$A$3:$C$54,3,0)</f>
        <v>636459</v>
      </c>
      <c r="M41" s="95" t="str">
        <f>IF(VLOOKUP(J41,State!$A$3:$G$54,7,0)=1,"•","")</f>
        <v/>
      </c>
      <c r="N41" s="71">
        <f>VLOOKUP(J41,State!$A$3:$M$54,13,0)</f>
        <v>233946</v>
      </c>
      <c r="O41" s="97">
        <f>LARGE(State!N$3:N$53,40)</f>
        <v>0.36757434493030972</v>
      </c>
      <c r="P41" s="97"/>
      <c r="Q41" s="70">
        <v>40</v>
      </c>
      <c r="R41" s="96" t="str">
        <f>VLOOKUP(W41,State!P$3:BF$53,43,0)</f>
        <v>Texas</v>
      </c>
      <c r="S41" s="70">
        <f>VLOOKUP(R41,State!$A$3:$B$54,2,0)</f>
        <v>32</v>
      </c>
      <c r="T41" s="71">
        <f>VLOOKUP(R41,State!$A$3:$C$54,3,0)</f>
        <v>5611644</v>
      </c>
      <c r="U41" s="95" t="str">
        <f>IF(VLOOKUP(R41,State!$A$3:$H$54,8,0)=1,"•","")</f>
        <v/>
      </c>
      <c r="V41" s="71">
        <f>VLOOKUP(R41,State!$A$3:$O$54,15,0)</f>
        <v>378537</v>
      </c>
      <c r="W41" s="97">
        <f>LARGE(State!P$3:P$53,40)</f>
        <v>6.7455633322427433E-2</v>
      </c>
    </row>
    <row r="42" spans="1:23" x14ac:dyDescent="0.2">
      <c r="A42" s="70">
        <v>41</v>
      </c>
      <c r="B42" s="96" t="str">
        <f>VLOOKUP(G42,State!L$3:BF$53,47,0)</f>
        <v>South Dakota</v>
      </c>
      <c r="C42" s="70">
        <f>VLOOKUP(B42,State!$A$3:$B$54,2,0)</f>
        <v>3</v>
      </c>
      <c r="D42" s="71">
        <f>VLOOKUP(B42,State!$A$3:$C$54,3,0)</f>
        <v>323826</v>
      </c>
      <c r="E42" s="95" t="str">
        <f>IF(VLOOKUP(B42,State!$A$3:$F$54,6,0)=1,"•","")</f>
        <v/>
      </c>
      <c r="F42" s="71">
        <f>VLOOKUP(B42,State!$A$3:$K$54,11,0)</f>
        <v>139333</v>
      </c>
      <c r="G42" s="97">
        <f>LARGE(State!L$3:L$53,41)</f>
        <v>0.43027119502448846</v>
      </c>
      <c r="I42" s="70">
        <v>41</v>
      </c>
      <c r="J42" s="96" t="str">
        <f>VLOOKUP(O42,State!N$3:BF$53,45,0)</f>
        <v>Delaware</v>
      </c>
      <c r="K42" s="70">
        <f>VLOOKUP(J42,State!$A$3:$B$54,2,0)</f>
        <v>3</v>
      </c>
      <c r="L42" s="71">
        <f>VLOOKUP(J42,State!$A$3:$C$54,3,0)</f>
        <v>271084</v>
      </c>
      <c r="M42" s="95" t="str">
        <f>IF(VLOOKUP(J42,State!$A$3:$G$54,7,0)=1,"•","")</f>
        <v/>
      </c>
      <c r="N42" s="71">
        <f>VLOOKUP(J42,State!$A$3:$M$54,13,0)</f>
        <v>99062</v>
      </c>
      <c r="O42" s="97">
        <f>LARGE(State!N$3:N$53,41)</f>
        <v>0.36542916586740642</v>
      </c>
      <c r="P42" s="97"/>
      <c r="Q42" s="70">
        <v>41</v>
      </c>
      <c r="R42" s="96" t="str">
        <f>VLOOKUP(W42,State!P$3:BF$53,43,0)</f>
        <v>North Carolina</v>
      </c>
      <c r="S42" s="70">
        <f>VLOOKUP(R42,State!$A$3:$B$54,2,0)</f>
        <v>14</v>
      </c>
      <c r="T42" s="71">
        <f>VLOOKUP(R42,State!$A$3:$C$54,3,0)</f>
        <v>2515807</v>
      </c>
      <c r="U42" s="95" t="str">
        <f>IF(VLOOKUP(R42,State!$A$3:$H$54,8,0)=1,"•","")</f>
        <v/>
      </c>
      <c r="V42" s="71">
        <f>VLOOKUP(R42,State!$A$3:$O$54,15,0)</f>
        <v>168059</v>
      </c>
      <c r="W42" s="97">
        <f>LARGE(State!P$3:P$53,41)</f>
        <v>6.6801229188089548E-2</v>
      </c>
    </row>
    <row r="43" spans="1:23" x14ac:dyDescent="0.2">
      <c r="A43" s="70">
        <v>42</v>
      </c>
      <c r="B43" s="96" t="str">
        <f>VLOOKUP(G43,State!L$3:BF$53,47,0)</f>
        <v>Indiana</v>
      </c>
      <c r="C43" s="70">
        <f>VLOOKUP(B43,State!$A$3:$B$54,2,0)</f>
        <v>12</v>
      </c>
      <c r="D43" s="71">
        <f>VLOOKUP(B43,State!$A$3:$C$54,3,0)</f>
        <v>2135842</v>
      </c>
      <c r="E43" s="95" t="str">
        <f>IF(VLOOKUP(B43,State!$A$3:$F$54,6,0)=1,"•","")</f>
        <v/>
      </c>
      <c r="F43" s="71">
        <f>VLOOKUP(B43,State!$A$3:$K$54,11,0)</f>
        <v>887424</v>
      </c>
      <c r="G43" s="97">
        <f>LARGE(State!L$3:L$53,42)</f>
        <v>0.41549140807231993</v>
      </c>
      <c r="I43" s="70">
        <v>42</v>
      </c>
      <c r="J43" s="96" t="str">
        <f>VLOOKUP(O43,State!N$3:BF$53,45,0)</f>
        <v>New Jersey</v>
      </c>
      <c r="K43" s="70">
        <f>VLOOKUP(J43,State!$A$3:$B$54,2,0)</f>
        <v>15</v>
      </c>
      <c r="L43" s="71">
        <f>VLOOKUP(J43,State!$A$3:$C$54,3,0)</f>
        <v>3075807</v>
      </c>
      <c r="M43" s="95" t="str">
        <f>IF(VLOOKUP(J43,State!$A$3:$G$54,7,0)=1,"•","")</f>
        <v/>
      </c>
      <c r="N43" s="71">
        <f>VLOOKUP(J43,State!$A$3:$M$54,13,0)</f>
        <v>1103078</v>
      </c>
      <c r="O43" s="97">
        <f>LARGE(State!N$3:N$53,42)</f>
        <v>0.358630434224254</v>
      </c>
      <c r="P43" s="97"/>
      <c r="Q43" s="70">
        <v>42</v>
      </c>
      <c r="R43" s="96" t="str">
        <f>VLOOKUP(W43,State!P$3:BF$53,43,0)</f>
        <v>Virginia</v>
      </c>
      <c r="S43" s="70">
        <f>VLOOKUP(R43,State!$A$3:$B$54,2,0)</f>
        <v>13</v>
      </c>
      <c r="T43" s="71">
        <f>VLOOKUP(R43,State!$A$3:$C$54,3,0)</f>
        <v>2416642</v>
      </c>
      <c r="U43" s="95" t="str">
        <f>IF(VLOOKUP(R43,State!$A$3:$H$54,8,0)=1,"•","")</f>
        <v/>
      </c>
      <c r="V43" s="71">
        <f>VLOOKUP(R43,State!$A$3:$O$54,15,0)</f>
        <v>159861</v>
      </c>
      <c r="W43" s="97">
        <f>LARGE(State!P$3:P$53,42)</f>
        <v>6.6150054497107966E-2</v>
      </c>
    </row>
    <row r="44" spans="1:23" x14ac:dyDescent="0.2">
      <c r="A44" s="70">
        <v>43</v>
      </c>
      <c r="B44" s="96" t="str">
        <f>VLOOKUP(G44,State!L$3:BF$53,47,0)</f>
        <v>Montana</v>
      </c>
      <c r="C44" s="70">
        <f>VLOOKUP(B44,State!$A$3:$B$54,2,0)</f>
        <v>3</v>
      </c>
      <c r="D44" s="71">
        <f>VLOOKUP(B44,State!$A$3:$C$54,3,0)</f>
        <v>407261</v>
      </c>
      <c r="E44" s="95" t="str">
        <f>IF(VLOOKUP(B44,State!$A$3:$F$54,6,0)=1,"•","")</f>
        <v/>
      </c>
      <c r="F44" s="71">
        <f>VLOOKUP(B44,State!$A$3:$K$54,11,0)</f>
        <v>167922</v>
      </c>
      <c r="G44" s="97">
        <f>LARGE(State!L$3:L$53,43)</f>
        <v>0.41232035476021517</v>
      </c>
      <c r="I44" s="70">
        <v>43</v>
      </c>
      <c r="J44" s="96" t="str">
        <f>VLOOKUP(O44,State!N$3:BF$53,45,0)</f>
        <v>Minnesota</v>
      </c>
      <c r="K44" s="70">
        <f>VLOOKUP(J44,State!$A$3:$B$54,2,0)</f>
        <v>10</v>
      </c>
      <c r="L44" s="71">
        <f>VLOOKUP(J44,State!$A$3:$C$54,3,0)</f>
        <v>2192640</v>
      </c>
      <c r="M44" s="95" t="str">
        <f>IF(VLOOKUP(J44,State!$A$3:$G$54,7,0)=1,"•","")</f>
        <v/>
      </c>
      <c r="N44" s="71">
        <f>VLOOKUP(J44,State!$A$3:$M$54,13,0)</f>
        <v>766476</v>
      </c>
      <c r="O44" s="97">
        <f>LARGE(State!N$3:N$53,43)</f>
        <v>0.34956764448336253</v>
      </c>
      <c r="P44" s="97"/>
      <c r="Q44" s="70">
        <v>43</v>
      </c>
      <c r="R44" s="96" t="str">
        <f>VLOOKUP(W44,State!P$3:BF$53,43,0)</f>
        <v>Colorado</v>
      </c>
      <c r="S44" s="70">
        <f>VLOOKUP(R44,State!$A$3:$B$54,2,0)</f>
        <v>8</v>
      </c>
      <c r="T44" s="71">
        <f>VLOOKUP(R44,State!$A$3:$C$54,3,0)</f>
        <v>1510704</v>
      </c>
      <c r="U44" s="95" t="str">
        <f>IF(VLOOKUP(R44,State!$A$3:$H$54,8,0)=1,"•","")</f>
        <v/>
      </c>
      <c r="V44" s="71">
        <f>VLOOKUP(R44,State!$A$3:$O$54,15,0)</f>
        <v>99629</v>
      </c>
      <c r="W44" s="97">
        <f>LARGE(State!P$3:P$53,43)</f>
        <v>6.5948723244262278E-2</v>
      </c>
    </row>
    <row r="45" spans="1:23" x14ac:dyDescent="0.2">
      <c r="A45" s="70">
        <v>44</v>
      </c>
      <c r="B45" s="96" t="str">
        <f>VLOOKUP(G45,State!L$3:BF$53,47,0)</f>
        <v>Oklahoma</v>
      </c>
      <c r="C45" s="70">
        <f>VLOOKUP(B45,State!$A$3:$B$54,2,0)</f>
        <v>8</v>
      </c>
      <c r="D45" s="71">
        <f>VLOOKUP(B45,State!$A$3:$C$54,3,0)</f>
        <v>1206713</v>
      </c>
      <c r="E45" s="95" t="str">
        <f>IF(VLOOKUP(B45,State!$A$3:$F$54,6,0)=1,"•","")</f>
        <v/>
      </c>
      <c r="F45" s="71">
        <f>VLOOKUP(B45,State!$A$3:$K$54,11,0)</f>
        <v>488105</v>
      </c>
      <c r="G45" s="97">
        <f>LARGE(State!L$3:L$53,44)</f>
        <v>0.40449137450247075</v>
      </c>
      <c r="I45" s="70">
        <v>44</v>
      </c>
      <c r="J45" s="96" t="str">
        <f>VLOOKUP(O45,State!N$3:BF$53,45,0)</f>
        <v>Connecticut</v>
      </c>
      <c r="K45" s="70">
        <f>VLOOKUP(J45,State!$A$3:$B$54,2,0)</f>
        <v>8</v>
      </c>
      <c r="L45" s="71">
        <f>VLOOKUP(J45,State!$A$3:$C$54,3,0)</f>
        <v>1392614</v>
      </c>
      <c r="M45" s="95" t="str">
        <f>IF(VLOOKUP(J45,State!$A$3:$G$54,7,0)=1,"•","")</f>
        <v/>
      </c>
      <c r="N45" s="71">
        <f>VLOOKUP(J45,State!$A$3:$M$54,13,0)</f>
        <v>483109</v>
      </c>
      <c r="O45" s="97">
        <f>LARGE(State!N$3:N$53,44)</f>
        <v>0.34690804487101234</v>
      </c>
      <c r="P45" s="97"/>
      <c r="Q45" s="70">
        <v>44</v>
      </c>
      <c r="R45" s="96" t="str">
        <f>VLOOKUP(W45,State!P$3:BF$53,43,0)</f>
        <v>Maryland</v>
      </c>
      <c r="S45" s="70">
        <f>VLOOKUP(R45,State!$A$3:$B$54,2,0)</f>
        <v>10</v>
      </c>
      <c r="T45" s="71">
        <f>VLOOKUP(R45,State!$A$3:$C$54,3,0)</f>
        <v>1780870</v>
      </c>
      <c r="U45" s="95" t="str">
        <f>IF(VLOOKUP(R45,State!$A$3:$H$54,8,0)=1,"•","")</f>
        <v/>
      </c>
      <c r="V45" s="71">
        <f>VLOOKUP(R45,State!$A$3:$O$54,15,0)</f>
        <v>115812</v>
      </c>
      <c r="W45" s="97">
        <f>LARGE(State!P$3:P$53,44)</f>
        <v>6.50311364670077E-2</v>
      </c>
    </row>
    <row r="46" spans="1:23" x14ac:dyDescent="0.2">
      <c r="A46" s="70">
        <v>45</v>
      </c>
      <c r="B46" s="96" t="str">
        <f>VLOOKUP(G46,State!L$3:BF$53,47,0)</f>
        <v>North Dakota</v>
      </c>
      <c r="C46" s="70">
        <f>VLOOKUP(B46,State!$A$3:$B$54,2,0)</f>
        <v>3</v>
      </c>
      <c r="D46" s="71">
        <f>VLOOKUP(B46,State!$A$3:$C$54,3,0)</f>
        <v>266411</v>
      </c>
      <c r="E46" s="95" t="str">
        <f>IF(VLOOKUP(B46,State!$A$3:$F$54,6,0)=1,"•","")</f>
        <v/>
      </c>
      <c r="F46" s="71">
        <f>VLOOKUP(B46,State!$A$3:$K$54,11,0)</f>
        <v>106905</v>
      </c>
      <c r="G46" s="97">
        <f>LARGE(State!L$3:L$53,45)</f>
        <v>0.40127847573861442</v>
      </c>
      <c r="I46" s="70">
        <v>45</v>
      </c>
      <c r="J46" s="96" t="str">
        <f>VLOOKUP(O46,State!N$3:BF$53,45,0)</f>
        <v>Hawaii</v>
      </c>
      <c r="K46" s="70">
        <f>VLOOKUP(J46,State!$A$3:$B$54,2,0)</f>
        <v>4</v>
      </c>
      <c r="L46" s="71">
        <f>VLOOKUP(J46,State!$A$3:$C$54,3,0)</f>
        <v>360120</v>
      </c>
      <c r="M46" s="95" t="str">
        <f>IF(VLOOKUP(J46,State!$A$3:$G$54,7,0)=1,"•","")</f>
        <v/>
      </c>
      <c r="N46" s="71">
        <f>VLOOKUP(J46,State!$A$3:$M$54,13,0)</f>
        <v>113943</v>
      </c>
      <c r="O46" s="97">
        <f>LARGE(State!N$3:N$53,45)</f>
        <v>0.3164028657114295</v>
      </c>
      <c r="P46" s="97"/>
      <c r="Q46" s="70">
        <v>45</v>
      </c>
      <c r="R46" s="96" t="str">
        <f>VLOOKUP(W46,State!P$3:BF$53,43,0)</f>
        <v>Georgia</v>
      </c>
      <c r="S46" s="70">
        <f>VLOOKUP(R46,State!$A$3:$B$54,2,0)</f>
        <v>13</v>
      </c>
      <c r="T46" s="71">
        <f>VLOOKUP(R46,State!$A$3:$C$54,3,0)</f>
        <v>2299071</v>
      </c>
      <c r="U46" s="95" t="str">
        <f>IF(VLOOKUP(R46,State!$A$3:$H$54,8,0)=1,"•","")</f>
        <v/>
      </c>
      <c r="V46" s="71">
        <f>VLOOKUP(R46,State!$A$3:$O$54,15,0)</f>
        <v>146337</v>
      </c>
      <c r="W46" s="97">
        <f>LARGE(State!P$3:P$53,45)</f>
        <v>6.3650491872586798E-2</v>
      </c>
    </row>
    <row r="47" spans="1:23" x14ac:dyDescent="0.2">
      <c r="A47" s="70">
        <v>46</v>
      </c>
      <c r="B47" s="96" t="str">
        <f>VLOOKUP(G47,State!L$3:BF$53,47,0)</f>
        <v>Wyoming</v>
      </c>
      <c r="C47" s="70">
        <f>VLOOKUP(B47,State!$A$3:$B$54,2,0)</f>
        <v>3</v>
      </c>
      <c r="D47" s="71">
        <f>VLOOKUP(B47,State!$A$3:$C$54,3,0)</f>
        <v>211571</v>
      </c>
      <c r="E47" s="95" t="str">
        <f>IF(VLOOKUP(B47,State!$A$3:$F$54,6,0)=1,"•","")</f>
        <v/>
      </c>
      <c r="F47" s="71">
        <f>VLOOKUP(B47,State!$A$3:$K$54,11,0)</f>
        <v>77934</v>
      </c>
      <c r="G47" s="97">
        <f>LARGE(State!L$3:L$53,46)</f>
        <v>0.36835861247524471</v>
      </c>
      <c r="I47" s="70">
        <v>46</v>
      </c>
      <c r="J47" s="96" t="str">
        <f>VLOOKUP(O47,State!N$3:BF$53,45,0)</f>
        <v>Vermont</v>
      </c>
      <c r="K47" s="70">
        <f>VLOOKUP(J47,State!$A$3:$B$54,2,0)</f>
        <v>3</v>
      </c>
      <c r="L47" s="71">
        <f>VLOOKUP(J47,State!$A$3:$C$54,3,0)</f>
        <v>258449</v>
      </c>
      <c r="M47" s="95" t="str">
        <f>IF(VLOOKUP(J47,State!$A$3:$G$54,7,0)=1,"•","")</f>
        <v/>
      </c>
      <c r="N47" s="71">
        <f>VLOOKUP(J47,State!$A$3:$M$54,13,0)</f>
        <v>80352</v>
      </c>
      <c r="O47" s="97">
        <f>LARGE(State!N$3:N$53,46)</f>
        <v>0.31090079667555304</v>
      </c>
      <c r="P47" s="97"/>
      <c r="Q47" s="70">
        <v>46</v>
      </c>
      <c r="R47" s="96" t="str">
        <f>VLOOKUP(W47,State!P$3:BF$53,43,0)</f>
        <v>Alabama</v>
      </c>
      <c r="S47" s="70">
        <f>VLOOKUP(R47,State!$A$3:$B$54,2,0)</f>
        <v>9</v>
      </c>
      <c r="T47" s="71">
        <f>VLOOKUP(R47,State!$A$3:$C$54,3,0)</f>
        <v>1534349</v>
      </c>
      <c r="U47" s="95" t="str">
        <f>IF(VLOOKUP(R47,State!$A$3:$H$54,8,0)=1,"•","")</f>
        <v/>
      </c>
      <c r="V47" s="71">
        <f>VLOOKUP(R47,State!$A$3:$O$54,15,0)</f>
        <v>92149</v>
      </c>
      <c r="W47" s="97">
        <f>LARGE(State!P$3:P$53,46)</f>
        <v>6.0057392418543631E-2</v>
      </c>
    </row>
    <row r="48" spans="1:23" x14ac:dyDescent="0.2">
      <c r="A48" s="70">
        <v>47</v>
      </c>
      <c r="B48" s="96" t="str">
        <f>VLOOKUP(G48,State!L$3:BF$53,47,0)</f>
        <v>Kansas</v>
      </c>
      <c r="C48" s="70">
        <f>VLOOKUP(B48,State!$A$3:$B$54,2,0)</f>
        <v>6</v>
      </c>
      <c r="D48" s="71">
        <f>VLOOKUP(B48,State!$A$3:$C$54,3,0)</f>
        <v>1074300</v>
      </c>
      <c r="E48" s="95" t="str">
        <f>IF(VLOOKUP(B48,State!$A$3:$F$54,6,0)=1,"•","")</f>
        <v/>
      </c>
      <c r="F48" s="71">
        <f>VLOOKUP(B48,State!$A$3:$K$54,11,0)</f>
        <v>387659</v>
      </c>
      <c r="G48" s="97">
        <f>LARGE(State!L$3:L$53,47)</f>
        <v>0.3608479940426324</v>
      </c>
      <c r="I48" s="70">
        <v>47</v>
      </c>
      <c r="J48" s="96" t="str">
        <f>VLOOKUP(O48,State!N$3:BF$53,45,0)</f>
        <v>Maine</v>
      </c>
      <c r="K48" s="70">
        <f>VLOOKUP(J48,State!$A$3:$B$54,2,0)</f>
        <v>4</v>
      </c>
      <c r="L48" s="71">
        <f>VLOOKUP(J48,State!$A$3:$C$54,3,0)</f>
        <v>605897</v>
      </c>
      <c r="M48" s="95" t="str">
        <f>IF(VLOOKUP(J48,State!$A$3:$G$54,7,0)=1,"•","")</f>
        <v/>
      </c>
      <c r="N48" s="71">
        <f>VLOOKUP(J48,State!$A$3:$M$54,13,0)</f>
        <v>186378</v>
      </c>
      <c r="O48" s="97">
        <f>LARGE(State!N$3:N$53,47)</f>
        <v>0.30760673843904163</v>
      </c>
      <c r="P48" s="97"/>
      <c r="Q48" s="70">
        <v>47</v>
      </c>
      <c r="R48" s="96" t="str">
        <f>VLOOKUP(W48,State!P$3:BF$53,43,0)</f>
        <v>Mississippi</v>
      </c>
      <c r="S48" s="70">
        <f>VLOOKUP(R48,State!$A$3:$B$54,2,0)</f>
        <v>7</v>
      </c>
      <c r="T48" s="71">
        <f>VLOOKUP(R48,State!$A$3:$C$54,3,0)</f>
        <v>893857</v>
      </c>
      <c r="U48" s="95" t="str">
        <f>IF(VLOOKUP(R48,State!$A$3:$H$54,8,0)=1,"•","")</f>
        <v/>
      </c>
      <c r="V48" s="71">
        <f>VLOOKUP(R48,State!$A$3:$O$54,15,0)</f>
        <v>52222</v>
      </c>
      <c r="W48" s="97">
        <f>LARGE(State!P$3:P$53,47)</f>
        <v>5.8423215346526343E-2</v>
      </c>
    </row>
    <row r="49" spans="1:23" x14ac:dyDescent="0.2">
      <c r="A49" s="70">
        <v>48</v>
      </c>
      <c r="B49" s="96" t="str">
        <f>VLOOKUP(G49,State!L$3:BF$53,47,0)</f>
        <v>Nebraska</v>
      </c>
      <c r="C49" s="70">
        <f>VLOOKUP(B49,State!$A$3:$B$54,2,0)</f>
        <v>5</v>
      </c>
      <c r="D49" s="71">
        <f>VLOOKUP(B49,State!$A$3:$C$54,3,0)</f>
        <v>677415</v>
      </c>
      <c r="E49" s="95" t="str">
        <f>IF(VLOOKUP(B49,State!$A$3:$F$54,6,0)=1,"•","")</f>
        <v/>
      </c>
      <c r="F49" s="71">
        <f>VLOOKUP(B49,State!$A$3:$K$54,11,0)</f>
        <v>236761</v>
      </c>
      <c r="G49" s="97">
        <f>LARGE(State!L$3:L$53,48)</f>
        <v>0.34950658016134867</v>
      </c>
      <c r="I49" s="70">
        <v>48</v>
      </c>
      <c r="J49" s="96" t="str">
        <f>VLOOKUP(O49,State!N$3:BF$53,45,0)</f>
        <v>New York</v>
      </c>
      <c r="K49" s="70">
        <f>VLOOKUP(J49,State!$A$3:$B$54,2,0)</f>
        <v>33</v>
      </c>
      <c r="L49" s="71">
        <f>VLOOKUP(J49,State!$A$3:$C$54,3,0)</f>
        <v>6316129</v>
      </c>
      <c r="M49" s="95" t="str">
        <f>IF(VLOOKUP(J49,State!$A$3:$G$54,7,0)=1,"•","")</f>
        <v/>
      </c>
      <c r="N49" s="71">
        <f>VLOOKUP(J49,State!$A$3:$M$54,13,0)</f>
        <v>1933492</v>
      </c>
      <c r="O49" s="97">
        <f>LARGE(State!N$3:N$53,48)</f>
        <v>0.30611977684432978</v>
      </c>
      <c r="P49" s="97"/>
      <c r="Q49" s="70">
        <v>48</v>
      </c>
      <c r="R49" s="96" t="str">
        <f>VLOOKUP(W49,State!P$3:BF$53,43,0)</f>
        <v>New Mexico</v>
      </c>
      <c r="S49" s="70">
        <f>VLOOKUP(R49,State!$A$3:$B$54,2,0)</f>
        <v>5</v>
      </c>
      <c r="T49" s="71">
        <f>VLOOKUP(R49,State!$A$3:$C$54,3,0)</f>
        <v>556074</v>
      </c>
      <c r="U49" s="95" t="str">
        <f>IF(VLOOKUP(R49,State!$A$3:$H$54,8,0)=1,"•","")</f>
        <v/>
      </c>
      <c r="V49" s="71">
        <f>VLOOKUP(R49,State!$A$3:$O$54,15,0)</f>
        <v>32257</v>
      </c>
      <c r="W49" s="97">
        <f>LARGE(State!P$3:P$53,48)</f>
        <v>5.8008466499063077E-2</v>
      </c>
    </row>
    <row r="50" spans="1:23" x14ac:dyDescent="0.2">
      <c r="A50" s="70">
        <v>49</v>
      </c>
      <c r="B50" s="96" t="str">
        <f>VLOOKUP(G50,State!L$3:BF$53,47,0)</f>
        <v>Idaho</v>
      </c>
      <c r="C50" s="70">
        <f>VLOOKUP(B50,State!$A$3:$B$54,2,0)</f>
        <v>4</v>
      </c>
      <c r="D50" s="71">
        <f>VLOOKUP(B50,State!$A$3:$C$54,3,0)</f>
        <v>491719</v>
      </c>
      <c r="E50" s="95" t="str">
        <f>IF(VLOOKUP(B50,State!$A$3:$F$54,6,0)=1,"•","")</f>
        <v/>
      </c>
      <c r="F50" s="71">
        <f>VLOOKUP(B50,State!$A$3:$K$54,11,0)</f>
        <v>165443</v>
      </c>
      <c r="G50" s="97">
        <f>LARGE(State!L$3:L$53,49)</f>
        <v>0.33645842442533236</v>
      </c>
      <c r="I50" s="70">
        <v>49</v>
      </c>
      <c r="J50" s="96" t="str">
        <f>VLOOKUP(O50,State!N$3:BF$53,45,0)</f>
        <v>Massachusetts</v>
      </c>
      <c r="K50" s="70">
        <f>VLOOKUP(J50,State!$A$3:$B$54,2,0)</f>
        <v>12</v>
      </c>
      <c r="L50" s="71">
        <f>VLOOKUP(J50,State!$A$3:$C$54,3,0)</f>
        <v>2556785</v>
      </c>
      <c r="M50" s="95" t="str">
        <f>IF(VLOOKUP(J50,State!$A$3:$G$54,7,0)=1,"•","")</f>
        <v/>
      </c>
      <c r="N50" s="71">
        <f>VLOOKUP(J50,State!$A$3:$M$54,13,0)</f>
        <v>718107</v>
      </c>
      <c r="O50" s="97">
        <f>LARGE(State!N$3:N$53,49)</f>
        <v>0.28086327164779207</v>
      </c>
      <c r="P50" s="97"/>
      <c r="Q50" s="70">
        <v>49</v>
      </c>
      <c r="R50" s="96" t="str">
        <f>VLOOKUP(W50,State!P$3:BF$53,43,0)</f>
        <v>South Carolina</v>
      </c>
      <c r="S50" s="70">
        <f>VLOOKUP(R50,State!$A$3:$B$54,2,0)</f>
        <v>8</v>
      </c>
      <c r="T50" s="71">
        <f>VLOOKUP(R50,State!$A$3:$C$54,3,0)</f>
        <v>1149457</v>
      </c>
      <c r="U50" s="95" t="str">
        <f>IF(VLOOKUP(R50,State!$A$3:$H$54,8,0)=1,"•","")</f>
        <v/>
      </c>
      <c r="V50" s="71">
        <f>VLOOKUP(R50,State!$A$3:$O$54,15,0)</f>
        <v>64386</v>
      </c>
      <c r="W50" s="97">
        <f>LARGE(State!P$3:P$53,49)</f>
        <v>5.6014274566164722E-2</v>
      </c>
    </row>
    <row r="51" spans="1:23" x14ac:dyDescent="0.2">
      <c r="A51" s="70">
        <v>50</v>
      </c>
      <c r="B51" s="96" t="str">
        <f>VLOOKUP(G51,State!L$3:BF$53,47,0)</f>
        <v>Utah</v>
      </c>
      <c r="C51" s="70">
        <f>VLOOKUP(B51,State!$A$3:$B$54,2,0)</f>
        <v>5</v>
      </c>
      <c r="D51" s="71">
        <f>VLOOKUP(B51,State!$A$3:$C$54,3,0)</f>
        <v>665629</v>
      </c>
      <c r="E51" s="95" t="str">
        <f>IF(VLOOKUP(B51,State!$A$3:$F$54,6,0)=1,"•","")</f>
        <v/>
      </c>
      <c r="F51" s="71">
        <f>VLOOKUP(B51,State!$A$3:$K$54,11,0)</f>
        <v>221633</v>
      </c>
      <c r="G51" s="97">
        <f>LARGE(State!L$3:L$53,50)</f>
        <v>0.33296776432517211</v>
      </c>
      <c r="I51" s="70">
        <v>50</v>
      </c>
      <c r="J51" s="96" t="str">
        <f>VLOOKUP(O51,State!N$3:BF$53,45,0)</f>
        <v>Rhode Island</v>
      </c>
      <c r="K51" s="70">
        <f>VLOOKUP(J51,State!$A$3:$B$54,2,0)</f>
        <v>4</v>
      </c>
      <c r="L51" s="71">
        <f>VLOOKUP(J51,State!$A$3:$C$54,3,0)</f>
        <v>390284</v>
      </c>
      <c r="M51" s="95" t="str">
        <f>IF(VLOOKUP(J51,State!$A$3:$G$54,7,0)=1,"•","")</f>
        <v/>
      </c>
      <c r="N51" s="71">
        <f>VLOOKUP(J51,State!$A$3:$M$54,13,0)</f>
        <v>104683</v>
      </c>
      <c r="O51" s="97">
        <f>LARGE(State!N$3:N$53,50)</f>
        <v>0.26822262762501153</v>
      </c>
      <c r="P51" s="97"/>
      <c r="Q51" s="70">
        <v>50</v>
      </c>
      <c r="R51" s="96" t="str">
        <f>VLOOKUP(W51,State!P$3:BF$53,43,0)</f>
        <v>Tennessee</v>
      </c>
      <c r="S51" s="70">
        <f>VLOOKUP(R51,State!$A$3:$B$54,2,0)</f>
        <v>11</v>
      </c>
      <c r="T51" s="71">
        <f>VLOOKUP(R51,State!$A$3:$C$54,3,0)</f>
        <v>1894105</v>
      </c>
      <c r="U51" s="95" t="str">
        <f>IF(VLOOKUP(R51,State!$A$3:$H$54,8,0)=1,"•","")</f>
        <v/>
      </c>
      <c r="V51" s="71">
        <f>VLOOKUP(R51,State!$A$3:$O$54,15,0)</f>
        <v>105918</v>
      </c>
      <c r="W51" s="97">
        <f>LARGE(State!P$3:P$53,50)</f>
        <v>5.5919814371431363E-2</v>
      </c>
    </row>
    <row r="52" spans="1:23" x14ac:dyDescent="0.2">
      <c r="A52" s="70">
        <v>51</v>
      </c>
      <c r="B52" s="96" t="str">
        <f>VLOOKUP(G52,State!L$3:BF$53,47,0)</f>
        <v>Alaska</v>
      </c>
      <c r="C52" s="70">
        <f>VLOOKUP(B52,State!$A$3:$B$54,2,0)</f>
        <v>3</v>
      </c>
      <c r="D52" s="71">
        <f>VLOOKUP(B52,State!$A$3:$C$54,3,0)</f>
        <v>241620</v>
      </c>
      <c r="E52" s="95" t="str">
        <f>IF(VLOOKUP(B52,State!$A$3:$F$54,6,0)=1,"•","")</f>
        <v/>
      </c>
      <c r="F52" s="71">
        <f>VLOOKUP(B52,State!$A$3:$K$54,11,0)</f>
        <v>80380</v>
      </c>
      <c r="G52" s="97">
        <f>LARGE(State!L$3:L$53,51)</f>
        <v>0.33267113649532326</v>
      </c>
      <c r="I52" s="70">
        <v>51</v>
      </c>
      <c r="J52" s="96" t="str">
        <f>VLOOKUP(O52,State!N$3:BF$53,45,0)</f>
        <v>District of Columbia</v>
      </c>
      <c r="K52" s="70">
        <f>VLOOKUP(J52,State!$A$3:$B$54,2,0)</f>
        <v>3</v>
      </c>
      <c r="L52" s="71">
        <f>VLOOKUP(J52,State!$A$3:$C$54,3,0)</f>
        <v>185726</v>
      </c>
      <c r="M52" s="95" t="str">
        <f>IF(VLOOKUP(J52,State!$A$3:$G$54,7,0)=1,"•","")</f>
        <v/>
      </c>
      <c r="N52" s="71">
        <f>VLOOKUP(J52,State!$A$3:$M$54,13,0)</f>
        <v>17339</v>
      </c>
      <c r="O52" s="97">
        <f>LARGE(State!N$3:N$53,51)</f>
        <v>9.3357957421147275E-2</v>
      </c>
      <c r="P52" s="97"/>
      <c r="Q52" s="70">
        <v>51</v>
      </c>
      <c r="R52" s="96" t="str">
        <f>VLOOKUP(W52,State!P$3:BF$53,43,0)</f>
        <v>District of Columbia</v>
      </c>
      <c r="S52" s="70">
        <f>VLOOKUP(R52,State!$A$3:$B$54,2,0)</f>
        <v>3</v>
      </c>
      <c r="T52" s="71">
        <f>VLOOKUP(R52,State!$A$3:$C$54,3,0)</f>
        <v>185726</v>
      </c>
      <c r="U52" s="95" t="str">
        <f>IF(VLOOKUP(R52,State!$A$3:$H$54,8,0)=1,"•","")</f>
        <v/>
      </c>
      <c r="V52" s="71">
        <f>VLOOKUP(R52,State!$A$3:$O$54,15,0)</f>
        <v>3611</v>
      </c>
      <c r="W52" s="97">
        <f>LARGE(State!P$3:P$53,51)</f>
        <v>1.9442619773214306E-2</v>
      </c>
    </row>
    <row r="53" spans="1:23" x14ac:dyDescent="0.2">
      <c r="B53" s="96" t="s">
        <v>1692</v>
      </c>
      <c r="C53" s="70">
        <f>VLOOKUP(B53,State!$A$3:$B$54,2,0)</f>
        <v>538</v>
      </c>
      <c r="D53" s="71">
        <f>VLOOKUP(B53,State!$A$3:$C$54,3,0)</f>
        <v>96275640</v>
      </c>
      <c r="E53" s="95" t="str">
        <f>IF(VLOOKUP(B53,State!$A$3:$F$54,6,0)=1,"•","")</f>
        <v>•</v>
      </c>
      <c r="F53" s="71">
        <f>VLOOKUP(B53,State!$A$3:$K$54,11,0)</f>
        <v>47400125</v>
      </c>
      <c r="G53" s="97">
        <f>State!L54</f>
        <v>0.49233767752673468</v>
      </c>
      <c r="J53" s="96" t="s">
        <v>1692</v>
      </c>
      <c r="K53" s="70">
        <f>VLOOKUP(J53,State!$A$3:$B$54,2,0)</f>
        <v>538</v>
      </c>
      <c r="L53" s="71">
        <f>VLOOKUP(J53,State!$A$3:$C$54,3,0)</f>
        <v>96275640</v>
      </c>
      <c r="M53" s="95" t="str">
        <f>IF(VLOOKUP(J53,State!$A$3:$G$54,7,0)=1,"•","")</f>
        <v/>
      </c>
      <c r="N53" s="71">
        <f>VLOOKUP(J53,State!$A$3:$M$54,13,0)</f>
        <v>39198755</v>
      </c>
      <c r="O53" s="97">
        <f>State!N54</f>
        <v>0.40715133132327141</v>
      </c>
      <c r="P53" s="97"/>
      <c r="R53" s="96" t="s">
        <v>1692</v>
      </c>
      <c r="S53" s="70">
        <f>VLOOKUP(R53,State!$A$3:$B$54,2,0)</f>
        <v>538</v>
      </c>
      <c r="T53" s="71">
        <f>VLOOKUP(R53,State!$A$3:$C$54,3,0)</f>
        <v>96275640</v>
      </c>
      <c r="U53" s="95" t="str">
        <f>IF(VLOOKUP(R53,State!$A$3:$H$54,8,0)=1,"•","")</f>
        <v/>
      </c>
      <c r="V53" s="71">
        <f>VLOOKUP(R53,State!$A$3:$O$54,15,0)</f>
        <v>8085402</v>
      </c>
      <c r="W53" s="97">
        <f>State!P54</f>
        <v>8.3981804743131286E-2</v>
      </c>
    </row>
    <row r="54" spans="1:23" x14ac:dyDescent="0.2">
      <c r="F54" s="96"/>
    </row>
    <row r="55" spans="1:23" x14ac:dyDescent="0.2">
      <c r="O55" s="71"/>
      <c r="P55" s="71"/>
      <c r="R55" s="71"/>
      <c r="S55" s="71"/>
      <c r="V55" s="71"/>
      <c r="W55" s="71"/>
    </row>
    <row r="56" spans="1:23" x14ac:dyDescent="0.2">
      <c r="O56" s="100"/>
    </row>
    <row r="58" spans="1:23" x14ac:dyDescent="0.2">
      <c r="V58" s="71"/>
    </row>
  </sheetData>
  <mergeCells count="3">
    <mergeCell ref="F1:G1"/>
    <mergeCell ref="N1:O1"/>
    <mergeCell ref="V1:W1"/>
  </mergeCells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M99"/>
  <sheetViews>
    <sheetView workbookViewId="0">
      <selection activeCell="A67" sqref="A67:XFD71"/>
    </sheetView>
  </sheetViews>
  <sheetFormatPr baseColWidth="10" defaultRowHeight="14" x14ac:dyDescent="0.2"/>
  <cols>
    <col min="1" max="1" width="11.7109375" customWidth="1"/>
    <col min="4" max="4" width="10.7109375" style="2"/>
  </cols>
  <sheetData>
    <row r="1" spans="1:39" x14ac:dyDescent="0.2">
      <c r="A1" s="67" t="s">
        <v>1750</v>
      </c>
      <c r="C1" s="2"/>
      <c r="D1"/>
    </row>
    <row r="2" spans="1:39" x14ac:dyDescent="0.2">
      <c r="A2" t="s">
        <v>433</v>
      </c>
      <c r="B2" s="17" t="s">
        <v>1665</v>
      </c>
      <c r="C2" s="17" t="s">
        <v>269</v>
      </c>
      <c r="D2" s="26" t="s">
        <v>1666</v>
      </c>
      <c r="E2" s="75" t="s">
        <v>1667</v>
      </c>
      <c r="F2" s="75" t="s">
        <v>458</v>
      </c>
      <c r="G2" s="25" t="str">
        <f>County!N1</f>
        <v>Clinton</v>
      </c>
      <c r="H2" s="27" t="str">
        <f>County!O1</f>
        <v>Dole</v>
      </c>
      <c r="I2" s="92" t="str">
        <f>County!P1</f>
        <v>Perot</v>
      </c>
      <c r="J2" s="26" t="s">
        <v>469</v>
      </c>
      <c r="K2" s="25"/>
      <c r="M2" s="27"/>
      <c r="O2" s="85"/>
      <c r="Q2" s="18"/>
      <c r="S2" s="18"/>
      <c r="U2" s="18"/>
      <c r="V2" s="18"/>
      <c r="W2" s="18"/>
      <c r="X2" s="166"/>
      <c r="Y2" s="167"/>
      <c r="Z2" s="167"/>
      <c r="AA2" s="18"/>
      <c r="AB2" s="166"/>
      <c r="AC2" s="167"/>
      <c r="AD2" s="167"/>
      <c r="AE2" s="18"/>
      <c r="AF2" s="1"/>
      <c r="AH2" s="1"/>
      <c r="AI2" s="1"/>
      <c r="AJ2" s="1"/>
      <c r="AK2" s="1"/>
      <c r="AM2" s="1"/>
    </row>
    <row r="3" spans="1:39" x14ac:dyDescent="0.2">
      <c r="A3" t="str">
        <f>VLOOKUP(D3,State!$J$3:$BF$52,49,FALSE)</f>
        <v>Kentucky</v>
      </c>
      <c r="B3">
        <f>VLOOKUP(A3,State!$A$3:$B$53,2,FALSE)</f>
        <v>8</v>
      </c>
      <c r="C3" s="75" t="str">
        <f>IF(RANK(G3,G3:J3)=1,"Dem",IF(RANK(H3,G3:J3)=1,"Rep","Ind"))</f>
        <v>Dem</v>
      </c>
      <c r="D3" s="58">
        <f>MIN(State!J$3:J$53)</f>
        <v>9.5995702480291024E-3</v>
      </c>
      <c r="E3" s="59">
        <f>VLOOKUP(A3,State!$A$3:$I$52,9,FALSE)</f>
        <v>13331</v>
      </c>
      <c r="F3" s="59">
        <f>VLOOKUP(A3,State!$A$3:$C$52,3,FALSE)</f>
        <v>1388708</v>
      </c>
      <c r="G3" s="57">
        <f>VLOOKUP(A3,State!$A$3:$L$52,12,FALSE)</f>
        <v>0.4584217848532593</v>
      </c>
      <c r="H3" s="57">
        <f>VLOOKUP(A3,State!$A$3:$N$52,14,FALSE)</f>
        <v>0.4488222146052302</v>
      </c>
      <c r="I3" s="57">
        <f>VLOOKUP(A3,State!$A$3:$P$52,16,FALSE)</f>
        <v>8.6696411340612997E-2</v>
      </c>
      <c r="J3" s="66">
        <f t="shared" ref="J3:J12" si="0">1-G3-H3-I3</f>
        <v>6.0595892008975666E-3</v>
      </c>
      <c r="K3" s="57"/>
      <c r="M3" s="57"/>
      <c r="O3" s="57"/>
    </row>
    <row r="4" spans="1:39" x14ac:dyDescent="0.2">
      <c r="A4" t="str">
        <f>VLOOKUP(D4,State!$J$3:$BF$52,49,FALSE)</f>
        <v>Nevada</v>
      </c>
      <c r="B4">
        <f>VLOOKUP(A4,State!$A$3:$B$53,2,FALSE)</f>
        <v>4</v>
      </c>
      <c r="C4" s="75" t="str">
        <f t="shared" ref="C4:C12" si="1">IF(RANK(G4,G4:J4)=1,"Dem",IF(RANK(H4,G4:J4)=1,"Rep","Ind"))</f>
        <v>Dem</v>
      </c>
      <c r="D4" s="58">
        <f>SMALL(State!J$3:J$53,2)</f>
        <v>1.0187839639527095E-2</v>
      </c>
      <c r="E4" s="59">
        <f>VLOOKUP(A4,State!$A$3:$I$52,9,FALSE)</f>
        <v>4730</v>
      </c>
      <c r="F4" s="59">
        <f>VLOOKUP(A4,State!$A$3:$C$52,3,FALSE)</f>
        <v>464279</v>
      </c>
      <c r="G4" s="57">
        <f>VLOOKUP(A4,State!$A$3:$L$52,12,FALSE)</f>
        <v>0.43933496884416484</v>
      </c>
      <c r="H4" s="57">
        <f>VLOOKUP(A4,State!$A$3:$N$52,14,FALSE)</f>
        <v>0.42914712920463771</v>
      </c>
      <c r="I4" s="57">
        <f>VLOOKUP(A4,State!$A$3:$P$52,16,FALSE)</f>
        <v>9.4740447015695298E-2</v>
      </c>
      <c r="J4" s="66">
        <f t="shared" si="0"/>
        <v>3.6777454935502205E-2</v>
      </c>
      <c r="K4" s="57"/>
      <c r="M4" s="57"/>
      <c r="O4" s="57"/>
    </row>
    <row r="5" spans="1:39" x14ac:dyDescent="0.2">
      <c r="A5" t="str">
        <f>VLOOKUP(D5,State!$J$3:$BF$52,49,FALSE)</f>
        <v>Georgia</v>
      </c>
      <c r="B5">
        <f>VLOOKUP(A5,State!$A$3:$B$53,2,FALSE)</f>
        <v>13</v>
      </c>
      <c r="C5" s="75" t="str">
        <f t="shared" si="1"/>
        <v>Rep</v>
      </c>
      <c r="D5" s="58">
        <f>SMALL(State!J$3:J$53,3)</f>
        <v>1.1741264188883249E-2</v>
      </c>
      <c r="E5" s="59">
        <f>VLOOKUP(A5,State!$A$3:$I$52,9,FALSE)</f>
        <v>26994</v>
      </c>
      <c r="F5" s="59">
        <f>VLOOKUP(A5,State!$A$3:$C$52,3,FALSE)</f>
        <v>2299071</v>
      </c>
      <c r="G5" s="57">
        <f>VLOOKUP(A5,State!$A$3:$L$52,12,FALSE)</f>
        <v>0.45838036319887465</v>
      </c>
      <c r="H5" s="57">
        <f>VLOOKUP(A5,State!$A$3:$N$52,14,FALSE)</f>
        <v>0.47012162738775792</v>
      </c>
      <c r="I5" s="57">
        <f>VLOOKUP(A5,State!$A$3:$P$52,16,FALSE)</f>
        <v>6.3650491872586798E-2</v>
      </c>
      <c r="J5" s="66">
        <f t="shared" si="0"/>
        <v>7.8475175407806269E-3</v>
      </c>
      <c r="K5" s="57"/>
      <c r="M5" s="57"/>
      <c r="O5" s="57"/>
    </row>
    <row r="6" spans="1:39" x14ac:dyDescent="0.2">
      <c r="A6" t="str">
        <f>VLOOKUP(D6,State!$J$3:$BF$52,49,FALSE)</f>
        <v>Colorado</v>
      </c>
      <c r="B6">
        <f>VLOOKUP(A6,State!$A$3:$B$53,2,FALSE)</f>
        <v>8</v>
      </c>
      <c r="C6" s="75" t="str">
        <f t="shared" si="1"/>
        <v>Rep</v>
      </c>
      <c r="D6" s="58">
        <f>SMALL(State!J$3:J$53,4)</f>
        <v>1.3699573179127083E-2</v>
      </c>
      <c r="E6" s="59">
        <f>VLOOKUP(A6,State!$A$3:$I$52,9,FALSE)</f>
        <v>20696</v>
      </c>
      <c r="F6" s="59">
        <f>VLOOKUP(A6,State!$A$3:$C$52,3,FALSE)</f>
        <v>1510704</v>
      </c>
      <c r="G6" s="57">
        <f>VLOOKUP(A6,State!$A$3:$L$52,12,FALSE)</f>
        <v>0.44426439593725842</v>
      </c>
      <c r="H6" s="57">
        <f>VLOOKUP(A6,State!$A$3:$N$52,14,FALSE)</f>
        <v>0.45796396911638548</v>
      </c>
      <c r="I6" s="57">
        <f>VLOOKUP(A6,State!$A$3:$P$52,16,FALSE)</f>
        <v>6.5948723244262278E-2</v>
      </c>
      <c r="J6" s="66">
        <f t="shared" si="0"/>
        <v>3.1822911702093823E-2</v>
      </c>
      <c r="K6" s="57"/>
      <c r="M6" s="57"/>
      <c r="O6" s="57"/>
    </row>
    <row r="7" spans="1:39" x14ac:dyDescent="0.2">
      <c r="A7" t="str">
        <f>VLOOKUP(D7,State!$J$3:$BF$52,49,FALSE)</f>
        <v>Virginia</v>
      </c>
      <c r="B7">
        <f>VLOOKUP(A7,State!$A$3:$B$53,2,FALSE)</f>
        <v>13</v>
      </c>
      <c r="C7" s="75" t="str">
        <f t="shared" si="1"/>
        <v>Rep</v>
      </c>
      <c r="D7" s="58">
        <f>SMALL(State!J$3:J$53,5)</f>
        <v>1.9568475595475043E-2</v>
      </c>
      <c r="E7" s="59">
        <f>VLOOKUP(A7,State!$A$3:$I$52,9,FALSE)</f>
        <v>47290</v>
      </c>
      <c r="F7" s="59">
        <f>VLOOKUP(A7,State!$A$3:$C$52,3,FALSE)</f>
        <v>2416642</v>
      </c>
      <c r="G7" s="57">
        <f>VLOOKUP(A7,State!$A$3:$L$52,12,FALSE)</f>
        <v>0.45147771163457395</v>
      </c>
      <c r="H7" s="57">
        <f>VLOOKUP(A7,State!$A$3:$N$52,14,FALSE)</f>
        <v>0.47104618723004898</v>
      </c>
      <c r="I7" s="57">
        <f>VLOOKUP(A7,State!$A$3:$P$52,16,FALSE)</f>
        <v>6.6150054497107966E-2</v>
      </c>
      <c r="J7" s="66">
        <f t="shared" si="0"/>
        <v>1.1326046638269097E-2</v>
      </c>
      <c r="K7" s="57"/>
      <c r="M7" s="57"/>
      <c r="O7" s="57"/>
    </row>
    <row r="8" spans="1:39" x14ac:dyDescent="0.2">
      <c r="A8" t="str">
        <f>VLOOKUP(D8,State!$J$3:$BF$52,49,FALSE)</f>
        <v>Arizona</v>
      </c>
      <c r="B8">
        <f>VLOOKUP(A8,State!$A$3:$B$53,2,FALSE)</f>
        <v>8</v>
      </c>
      <c r="C8" s="75" t="str">
        <f t="shared" si="1"/>
        <v>Dem</v>
      </c>
      <c r="D8" s="58">
        <f>SMALL(State!J$3:J$53,6)</f>
        <v>2.2226494494109607E-2</v>
      </c>
      <c r="E8" s="59">
        <f>VLOOKUP(A8,State!$A$3:$I$52,9,FALSE)</f>
        <v>31215</v>
      </c>
      <c r="F8" s="59">
        <f>VLOOKUP(A8,State!$A$3:$C$52,3,FALSE)</f>
        <v>1404405</v>
      </c>
      <c r="G8" s="57">
        <f>VLOOKUP(A8,State!$A$3:$L$52,12,FALSE)</f>
        <v>0.46517065946076808</v>
      </c>
      <c r="H8" s="57">
        <f>VLOOKUP(A8,State!$A$3:$N$52,14,FALSE)</f>
        <v>0.4429441649666585</v>
      </c>
      <c r="I8" s="57">
        <f>VLOOKUP(A8,State!$A$3:$P$52,16,FALSE)</f>
        <v>7.9800342493796306E-2</v>
      </c>
      <c r="J8" s="66">
        <f t="shared" si="0"/>
        <v>1.2084833078777113E-2</v>
      </c>
      <c r="K8" s="57"/>
      <c r="M8" s="57"/>
      <c r="O8" s="57"/>
    </row>
    <row r="9" spans="1:39" x14ac:dyDescent="0.2">
      <c r="A9" t="str">
        <f>VLOOKUP(D9,State!$J$3:$BF$52,49,FALSE)</f>
        <v>Tennessee</v>
      </c>
      <c r="B9">
        <f>VLOOKUP(A9,State!$A$3:$B$53,2,FALSE)</f>
        <v>11</v>
      </c>
      <c r="C9" s="75" t="str">
        <f t="shared" si="1"/>
        <v>Dem</v>
      </c>
      <c r="D9" s="58">
        <f>SMALL(State!J$3:J$53,7)</f>
        <v>2.4083142170048651E-2</v>
      </c>
      <c r="E9" s="59">
        <f>VLOOKUP(A9,State!$A$3:$I$52,9,FALSE)</f>
        <v>45616</v>
      </c>
      <c r="F9" s="59">
        <f>VLOOKUP(A9,State!$A$3:$C$52,3,FALSE)</f>
        <v>1894105</v>
      </c>
      <c r="G9" s="57">
        <f>VLOOKUP(A9,State!$A$3:$L$52,12,FALSE)</f>
        <v>0.47998711792640852</v>
      </c>
      <c r="H9" s="57">
        <f>VLOOKUP(A9,State!$A$3:$N$52,14,FALSE)</f>
        <v>0.45590397575635988</v>
      </c>
      <c r="I9" s="57">
        <f>VLOOKUP(A9,State!$A$3:$P$52,16,FALSE)</f>
        <v>5.5919814371431363E-2</v>
      </c>
      <c r="J9" s="66">
        <f t="shared" si="0"/>
        <v>8.1890919458001768E-3</v>
      </c>
      <c r="K9" s="57"/>
      <c r="M9" s="57"/>
      <c r="O9" s="57"/>
    </row>
    <row r="10" spans="1:39" x14ac:dyDescent="0.2">
      <c r="A10" t="str">
        <f>VLOOKUP(D10,State!$J$3:$BF$52,49,FALSE)</f>
        <v>Montana</v>
      </c>
      <c r="B10">
        <f>VLOOKUP(A10,State!$A$3:$B$53,2,FALSE)</f>
        <v>3</v>
      </c>
      <c r="C10" s="75" t="str">
        <f t="shared" si="1"/>
        <v>Rep</v>
      </c>
      <c r="D10" s="58">
        <f>SMALL(State!J$3:J$53,8)</f>
        <v>2.8802168633873609E-2</v>
      </c>
      <c r="E10" s="59">
        <f>VLOOKUP(A10,State!$A$3:$I$52,9,FALSE)</f>
        <v>11730</v>
      </c>
      <c r="F10" s="59">
        <f>VLOOKUP(A10,State!$A$3:$C$52,3,FALSE)</f>
        <v>407261</v>
      </c>
      <c r="G10" s="57">
        <f>VLOOKUP(A10,State!$A$3:$L$52,12,FALSE)</f>
        <v>0.41232035476021517</v>
      </c>
      <c r="H10" s="57">
        <f>VLOOKUP(A10,State!$A$3:$N$52,14,FALSE)</f>
        <v>0.44112252339408881</v>
      </c>
      <c r="I10" s="57">
        <f>VLOOKUP(A10,State!$A$3:$P$52,16,FALSE)</f>
        <v>0.13561082450811643</v>
      </c>
      <c r="J10" s="66">
        <f t="shared" si="0"/>
        <v>1.0946297337579541E-2</v>
      </c>
      <c r="K10" s="57"/>
      <c r="M10" s="57"/>
      <c r="O10" s="57"/>
    </row>
    <row r="11" spans="1:39" x14ac:dyDescent="0.2">
      <c r="A11" t="str">
        <f>VLOOKUP(D11,State!$J$3:$BF$52,49,FALSE)</f>
        <v>South Dakota</v>
      </c>
      <c r="B11">
        <f>VLOOKUP(A11,State!$A$3:$B$53,2,FALSE)</f>
        <v>3</v>
      </c>
      <c r="C11" s="75" t="str">
        <f t="shared" si="1"/>
        <v>Rep</v>
      </c>
      <c r="D11" s="58">
        <f>SMALL(State!J$3:J$53,9)</f>
        <v>3.4617356234521009E-2</v>
      </c>
      <c r="E11" s="59">
        <f>VLOOKUP(A11,State!$A$3:$I$52,9,FALSE)</f>
        <v>11210</v>
      </c>
      <c r="F11" s="59">
        <f>VLOOKUP(A11,State!$A$3:$C$52,3,FALSE)</f>
        <v>323826</v>
      </c>
      <c r="G11" s="57">
        <f>VLOOKUP(A11,State!$A$3:$L$52,12,FALSE)</f>
        <v>0.43027119502448846</v>
      </c>
      <c r="H11" s="57">
        <f>VLOOKUP(A11,State!$A$3:$N$52,14,FALSE)</f>
        <v>0.46488855125900946</v>
      </c>
      <c r="I11" s="57">
        <f>VLOOKUP(A11,State!$A$3:$P$52,16,FALSE)</f>
        <v>9.6502442669828853E-2</v>
      </c>
      <c r="J11" s="66">
        <f t="shared" si="0"/>
        <v>8.3378110466732769E-3</v>
      </c>
      <c r="K11" s="57"/>
      <c r="M11" s="57"/>
      <c r="O11" s="57"/>
    </row>
    <row r="12" spans="1:39" x14ac:dyDescent="0.2">
      <c r="A12" t="str">
        <f>VLOOKUP(D12,State!$J$3:$BF$52,49,FALSE)</f>
        <v>North Carolina</v>
      </c>
      <c r="B12">
        <f>VLOOKUP(A12,State!$A$3:$B$53,2,FALSE)</f>
        <v>14</v>
      </c>
      <c r="C12" s="75" t="str">
        <f t="shared" si="1"/>
        <v>Rep</v>
      </c>
      <c r="D12" s="58">
        <f>SMALL(State!J$3:J$53,10)</f>
        <v>4.6938815258881147E-2</v>
      </c>
      <c r="E12" s="59">
        <f>VLOOKUP(A12,State!$A$3:$I$52,9,FALSE)</f>
        <v>118089</v>
      </c>
      <c r="F12" s="59">
        <f>VLOOKUP(A12,State!$A$3:$C$52,3,FALSE)</f>
        <v>2515807</v>
      </c>
      <c r="G12" s="57">
        <f>VLOOKUP(A12,State!$A$3:$L$52,12,FALSE)</f>
        <v>0.4403553213740164</v>
      </c>
      <c r="H12" s="57">
        <f>VLOOKUP(A12,State!$A$3:$N$52,14,FALSE)</f>
        <v>0.4872941366328975</v>
      </c>
      <c r="I12" s="57">
        <f>VLOOKUP(A12,State!$A$3:$P$52,16,FALSE)</f>
        <v>6.6801229188089548E-2</v>
      </c>
      <c r="J12" s="66">
        <f t="shared" si="0"/>
        <v>5.5493128049966117E-3</v>
      </c>
      <c r="K12" s="57"/>
      <c r="M12" s="57"/>
      <c r="O12" s="57"/>
    </row>
    <row r="13" spans="1:39" x14ac:dyDescent="0.2">
      <c r="C13" s="58"/>
      <c r="D13" s="58"/>
      <c r="E13" s="59"/>
      <c r="F13" s="59"/>
      <c r="G13" s="57"/>
      <c r="H13" s="57"/>
      <c r="I13" s="57"/>
      <c r="J13" s="57"/>
      <c r="K13" s="57"/>
      <c r="L13" s="57"/>
    </row>
    <row r="14" spans="1:39" x14ac:dyDescent="0.2">
      <c r="A14" s="67" t="s">
        <v>268</v>
      </c>
    </row>
    <row r="15" spans="1:39" x14ac:dyDescent="0.2">
      <c r="A15" t="s">
        <v>433</v>
      </c>
      <c r="B15" s="17" t="s">
        <v>1665</v>
      </c>
      <c r="C15" s="17" t="s">
        <v>269</v>
      </c>
      <c r="D15" s="26" t="s">
        <v>1666</v>
      </c>
      <c r="E15" s="75" t="s">
        <v>1667</v>
      </c>
      <c r="F15" s="75" t="s">
        <v>458</v>
      </c>
      <c r="G15" s="25" t="str">
        <f>County!N1</f>
        <v>Clinton</v>
      </c>
      <c r="H15" s="27" t="str">
        <f>County!O1</f>
        <v>Dole</v>
      </c>
      <c r="I15" s="92" t="str">
        <f>County!P1</f>
        <v>Perot</v>
      </c>
      <c r="J15" s="26" t="s">
        <v>469</v>
      </c>
      <c r="K15" s="25"/>
      <c r="M15" s="27"/>
      <c r="O15" s="85"/>
      <c r="Q15" s="18"/>
      <c r="S15" s="18"/>
      <c r="U15" s="18"/>
      <c r="V15" s="18"/>
      <c r="W15" s="18"/>
      <c r="X15" s="166"/>
      <c r="Y15" s="166"/>
      <c r="Z15" s="166"/>
      <c r="AA15" s="18"/>
      <c r="AB15" s="166"/>
      <c r="AC15" s="166"/>
      <c r="AD15" s="166"/>
      <c r="AE15" s="18"/>
      <c r="AF15" s="1"/>
      <c r="AH15" s="1"/>
      <c r="AI15" s="1"/>
      <c r="AJ15" s="1"/>
      <c r="AK15" s="1"/>
      <c r="AM15" s="1"/>
    </row>
    <row r="16" spans="1:39" x14ac:dyDescent="0.2">
      <c r="A16" t="str">
        <f>VLOOKUP(D16,State!$J$3:$BF$52,49,FALSE)</f>
        <v>District of Columbia</v>
      </c>
      <c r="B16">
        <f>VLOOKUP(A16,State!$A$3:$B$53,2,FALSE)</f>
        <v>3</v>
      </c>
      <c r="C16" s="75" t="str">
        <f>IF(RANK(G16,G16:J16)=1,"Dem",IF(RANK(H16,G16:J16)=1,"Rep","Ind"))</f>
        <v>Dem</v>
      </c>
      <c r="D16" s="58">
        <f>MAX(State!J$3:J$53)</f>
        <v>0.75854215349493337</v>
      </c>
      <c r="E16" s="59">
        <f>VLOOKUP(A16,State!$A$3:$I$52,9,FALSE)</f>
        <v>140881</v>
      </c>
      <c r="F16" s="59">
        <f>VLOOKUP(A16,State!$A$3:$C$52,3,FALSE)</f>
        <v>185726</v>
      </c>
      <c r="G16" s="57">
        <f>VLOOKUP(A16,State!$A$3:$L$52,12,FALSE)</f>
        <v>0.85190011091608064</v>
      </c>
      <c r="H16" s="57">
        <f>VLOOKUP(A16,State!$A$3:$N$52,14,FALSE)</f>
        <v>9.3357957421147275E-2</v>
      </c>
      <c r="I16" s="57">
        <f>VLOOKUP(A16,State!$A$3:$P$52,16,FALSE)</f>
        <v>1.9442619773214306E-2</v>
      </c>
      <c r="J16" s="66">
        <f t="shared" ref="J16:J25" si="2">1-G16-H16-I16</f>
        <v>3.5299311889557775E-2</v>
      </c>
      <c r="K16" s="57"/>
      <c r="M16" s="57"/>
      <c r="O16" s="57"/>
    </row>
    <row r="17" spans="1:36" x14ac:dyDescent="0.2">
      <c r="A17" t="str">
        <f>VLOOKUP(D17,State!$J$3:$BF$52,49,FALSE)</f>
        <v>Massachusetts</v>
      </c>
      <c r="B17">
        <f>VLOOKUP(A17,State!$A$3:$B$53,2,FALSE)</f>
        <v>12</v>
      </c>
      <c r="C17" s="75" t="str">
        <f t="shared" ref="C17:C25" si="3">IF(RANK(G17,G17:J17)=1,"Dem",IF(RANK(H17,G17:J17)=1,"Rep","Ind"))</f>
        <v>Dem</v>
      </c>
      <c r="D17" s="58">
        <f>LARGE(State!J$3:J$53,2)</f>
        <v>0.33387867966997614</v>
      </c>
      <c r="E17" s="59">
        <f>VLOOKUP(A17,State!$A$3:$I$52,9,FALSE)</f>
        <v>853656</v>
      </c>
      <c r="F17" s="59">
        <f>VLOOKUP(A17,State!$A$3:$C$52,3,FALSE)</f>
        <v>2556785</v>
      </c>
      <c r="G17" s="57">
        <f>VLOOKUP(A17,State!$A$3:$L$52,12,FALSE)</f>
        <v>0.61474195131776821</v>
      </c>
      <c r="H17" s="57">
        <f>VLOOKUP(A17,State!$A$3:$N$52,14,FALSE)</f>
        <v>0.28086327164779207</v>
      </c>
      <c r="I17" s="57">
        <f>VLOOKUP(A17,State!$A$3:$P$52,16,FALSE)</f>
        <v>8.8868246645689805E-2</v>
      </c>
      <c r="J17" s="66">
        <f t="shared" si="2"/>
        <v>1.5526530388749918E-2</v>
      </c>
      <c r="K17" s="57"/>
      <c r="M17" s="57"/>
      <c r="O17" s="57"/>
    </row>
    <row r="18" spans="1:36" x14ac:dyDescent="0.2">
      <c r="A18" t="str">
        <f>VLOOKUP(D18,State!$J$3:$BF$52,49,FALSE)</f>
        <v>Rhode Island</v>
      </c>
      <c r="B18">
        <f>VLOOKUP(A18,State!$A$3:$B$53,2,FALSE)</f>
        <v>4</v>
      </c>
      <c r="C18" s="75" t="str">
        <f t="shared" si="3"/>
        <v>Dem</v>
      </c>
      <c r="D18" s="58">
        <f>LARGE(State!J$3:J$53,3)</f>
        <v>0.32890664234249933</v>
      </c>
      <c r="E18" s="59">
        <f>VLOOKUP(A18,State!$A$3:$I$52,9,FALSE)</f>
        <v>128367</v>
      </c>
      <c r="F18" s="59">
        <f>VLOOKUP(A18,State!$A$3:$C$52,3,FALSE)</f>
        <v>390284</v>
      </c>
      <c r="G18" s="57">
        <f>VLOOKUP(A18,State!$A$3:$L$52,12,FALSE)</f>
        <v>0.59712926996751081</v>
      </c>
      <c r="H18" s="57">
        <f>VLOOKUP(A18,State!$A$3:$N$52,14,FALSE)</f>
        <v>0.26822262762501153</v>
      </c>
      <c r="I18" s="57">
        <f>VLOOKUP(A18,State!$A$3:$P$52,16,FALSE)</f>
        <v>0.11202867655348413</v>
      </c>
      <c r="J18" s="66">
        <f t="shared" si="2"/>
        <v>2.2619425853993527E-2</v>
      </c>
      <c r="K18" s="57"/>
      <c r="M18" s="57"/>
      <c r="O18" s="57"/>
    </row>
    <row r="19" spans="1:36" x14ac:dyDescent="0.2">
      <c r="A19" t="str">
        <f>VLOOKUP(D19,State!$J$3:$BF$52,49,FALSE)</f>
        <v>New York</v>
      </c>
      <c r="B19">
        <f>VLOOKUP(A19,State!$A$3:$B$53,2,FALSE)</f>
        <v>33</v>
      </c>
      <c r="C19" s="75" t="str">
        <f t="shared" si="3"/>
        <v>Dem</v>
      </c>
      <c r="D19" s="58">
        <f>LARGE(State!J$3:J$53,4)</f>
        <v>0.28857627828690641</v>
      </c>
      <c r="E19" s="59">
        <f>VLOOKUP(A19,State!$A$3:$I$52,9,FALSE)</f>
        <v>1822685</v>
      </c>
      <c r="F19" s="59">
        <f>VLOOKUP(A19,State!$A$3:$C$52,3,FALSE)</f>
        <v>6316129</v>
      </c>
      <c r="G19" s="57">
        <f>VLOOKUP(A19,State!$A$3:$L$52,12,FALSE)</f>
        <v>0.59469605513123625</v>
      </c>
      <c r="H19" s="57">
        <f>VLOOKUP(A19,State!$A$3:$N$52,14,FALSE)</f>
        <v>0.30611977684432978</v>
      </c>
      <c r="I19" s="57">
        <f>VLOOKUP(A19,State!$A$3:$P$52,16,FALSE)</f>
        <v>7.9709898262052589E-2</v>
      </c>
      <c r="J19" s="66">
        <f t="shared" si="2"/>
        <v>1.9474269762381383E-2</v>
      </c>
      <c r="K19" s="57"/>
      <c r="M19" s="57"/>
      <c r="O19" s="57"/>
    </row>
    <row r="20" spans="1:36" x14ac:dyDescent="0.2">
      <c r="A20" t="str">
        <f>VLOOKUP(D20,State!$J$3:$BF$52,49,FALSE)</f>
        <v>Hawaii</v>
      </c>
      <c r="B20">
        <f>VLOOKUP(A20,State!$A$3:$B$53,2,FALSE)</f>
        <v>4</v>
      </c>
      <c r="C20" s="75" t="str">
        <f t="shared" si="3"/>
        <v>Dem</v>
      </c>
      <c r="D20" s="58">
        <f>LARGE(State!J$3:J$53,5)</f>
        <v>0.25288514939464624</v>
      </c>
      <c r="E20" s="59">
        <f>VLOOKUP(A20,State!$A$3:$I$52,9,FALSE)</f>
        <v>91069</v>
      </c>
      <c r="F20" s="59">
        <f>VLOOKUP(A20,State!$A$3:$C$52,3,FALSE)</f>
        <v>360120</v>
      </c>
      <c r="G20" s="57">
        <f>VLOOKUP(A20,State!$A$3:$L$52,12,FALSE)</f>
        <v>0.56928801510607574</v>
      </c>
      <c r="H20" s="57">
        <f>VLOOKUP(A20,State!$A$3:$N$52,14,FALSE)</f>
        <v>0.3164028657114295</v>
      </c>
      <c r="I20" s="57">
        <f>VLOOKUP(A20,State!$A$3:$P$52,16,FALSE)</f>
        <v>7.596912140397645E-2</v>
      </c>
      <c r="J20" s="66">
        <f t="shared" si="2"/>
        <v>3.8339997778518306E-2</v>
      </c>
      <c r="K20" s="57"/>
      <c r="M20" s="57"/>
      <c r="O20" s="57"/>
    </row>
    <row r="21" spans="1:36" x14ac:dyDescent="0.2">
      <c r="A21" t="str">
        <f>VLOOKUP(D21,State!$J$3:$BF$52,49,FALSE)</f>
        <v>Vermont</v>
      </c>
      <c r="B21">
        <f>VLOOKUP(A21,State!$A$3:$B$53,2,FALSE)</f>
        <v>3</v>
      </c>
      <c r="C21" s="75" t="str">
        <f t="shared" si="3"/>
        <v>Dem</v>
      </c>
      <c r="D21" s="58">
        <f>LARGE(State!J$3:J$53,6)</f>
        <v>0.22264353895739586</v>
      </c>
      <c r="E21" s="59">
        <f>VLOOKUP(A21,State!$A$3:$I$52,9,FALSE)</f>
        <v>57542</v>
      </c>
      <c r="F21" s="59">
        <f>VLOOKUP(A21,State!$A$3:$C$52,3,FALSE)</f>
        <v>258449</v>
      </c>
      <c r="G21" s="57">
        <f>VLOOKUP(A21,State!$A$3:$L$52,12,FALSE)</f>
        <v>0.5335443356329489</v>
      </c>
      <c r="H21" s="57">
        <f>VLOOKUP(A21,State!$A$3:$N$52,14,FALSE)</f>
        <v>0.31090079667555304</v>
      </c>
      <c r="I21" s="57">
        <f>VLOOKUP(A21,State!$A$3:$P$52,16,FALSE)</f>
        <v>0.120039156661469</v>
      </c>
      <c r="J21" s="66">
        <f t="shared" si="2"/>
        <v>3.5515711030029068E-2</v>
      </c>
      <c r="K21" s="57"/>
      <c r="M21" s="57"/>
      <c r="O21" s="57"/>
    </row>
    <row r="22" spans="1:36" x14ac:dyDescent="0.2">
      <c r="A22" t="str">
        <f>VLOOKUP(D22,State!$J$3:$BF$52,49,FALSE)</f>
        <v>Utah</v>
      </c>
      <c r="B22">
        <f>VLOOKUP(A22,State!$A$3:$B$53,2,FALSE)</f>
        <v>5</v>
      </c>
      <c r="C22" s="75" t="str">
        <f t="shared" si="3"/>
        <v>Rep</v>
      </c>
      <c r="D22" s="58">
        <f>LARGE(State!J$3:J$53,7)</f>
        <v>0.21074502463083791</v>
      </c>
      <c r="E22" s="59">
        <f>VLOOKUP(A22,State!$A$3:$I$52,9,FALSE)</f>
        <v>140278</v>
      </c>
      <c r="F22" s="59">
        <f>VLOOKUP(A22,State!$A$3:$C$52,3,FALSE)</f>
        <v>665629</v>
      </c>
      <c r="G22" s="57">
        <f>VLOOKUP(A22,State!$A$3:$L$52,12,FALSE)</f>
        <v>0.33296776432517211</v>
      </c>
      <c r="H22" s="57">
        <f>VLOOKUP(A22,State!$A$3:$N$52,14,FALSE)</f>
        <v>0.54371278895601005</v>
      </c>
      <c r="I22" s="57">
        <f>VLOOKUP(A22,State!$A$3:$P$52,16,FALSE)</f>
        <v>9.984691171808921E-2</v>
      </c>
      <c r="J22" s="66">
        <f t="shared" si="2"/>
        <v>2.3472535000728684E-2</v>
      </c>
      <c r="K22" s="57"/>
      <c r="M22" s="57"/>
      <c r="O22" s="57"/>
    </row>
    <row r="23" spans="1:36" x14ac:dyDescent="0.2">
      <c r="A23" t="str">
        <f>VLOOKUP(D23,State!$J$3:$BF$52,49,FALSE)</f>
        <v>Maine</v>
      </c>
      <c r="B23">
        <f>VLOOKUP(A23,State!$A$3:$B$53,2,FALSE)</f>
        <v>4</v>
      </c>
      <c r="C23" s="75" t="str">
        <f t="shared" si="3"/>
        <v>Dem</v>
      </c>
      <c r="D23" s="58">
        <f>LARGE(State!J$3:J$53,8)</f>
        <v>0.20863282042987505</v>
      </c>
      <c r="E23" s="59">
        <f>VLOOKUP(A23,State!$A$3:$I$52,9,FALSE)</f>
        <v>126410</v>
      </c>
      <c r="F23" s="59">
        <f>VLOOKUP(A23,State!$A$3:$C$52,3,FALSE)</f>
        <v>605897</v>
      </c>
      <c r="G23" s="57">
        <f>VLOOKUP(A23,State!$A$3:$L$52,12,FALSE)</f>
        <v>0.5162395588689167</v>
      </c>
      <c r="H23" s="57">
        <f>VLOOKUP(A23,State!$A$3:$N$52,14,FALSE)</f>
        <v>0.30760673843904163</v>
      </c>
      <c r="I23" s="57">
        <f>VLOOKUP(A23,State!$A$3:$P$52,16,FALSE)</f>
        <v>0.1418888028823381</v>
      </c>
      <c r="J23" s="66">
        <f t="shared" si="2"/>
        <v>3.426489980970357E-2</v>
      </c>
      <c r="K23" s="57"/>
      <c r="M23" s="57"/>
      <c r="O23" s="57"/>
    </row>
    <row r="24" spans="1:36" x14ac:dyDescent="0.2">
      <c r="A24" t="str">
        <f>VLOOKUP(D24,State!$J$3:$BF$52,49,FALSE)</f>
        <v>Nebraska</v>
      </c>
      <c r="B24">
        <f>VLOOKUP(A24,State!$A$3:$B$53,2,FALSE)</f>
        <v>5</v>
      </c>
      <c r="C24" s="75" t="str">
        <f t="shared" si="3"/>
        <v>Rep</v>
      </c>
      <c r="D24" s="58">
        <f>LARGE(State!J$3:J$53,9)</f>
        <v>0.18704339289800195</v>
      </c>
      <c r="E24" s="59">
        <f>VLOOKUP(A24,State!$A$3:$I$52,9,FALSE)</f>
        <v>126706</v>
      </c>
      <c r="F24" s="59">
        <f>VLOOKUP(A24,State!$A$3:$C$52,3,FALSE)</f>
        <v>677415</v>
      </c>
      <c r="G24" s="57">
        <f>VLOOKUP(A24,State!$A$3:$L$52,12,FALSE)</f>
        <v>0.34950658016134867</v>
      </c>
      <c r="H24" s="57">
        <f>VLOOKUP(A24,State!$A$3:$N$52,14,FALSE)</f>
        <v>0.53654997305935059</v>
      </c>
      <c r="I24" s="57">
        <f>VLOOKUP(A24,State!$A$3:$P$52,16,FALSE)</f>
        <v>0.10522058117992664</v>
      </c>
      <c r="J24" s="66">
        <f t="shared" si="2"/>
        <v>8.7228655993741577E-3</v>
      </c>
      <c r="K24" s="57"/>
      <c r="M24" s="57"/>
      <c r="O24" s="57"/>
    </row>
    <row r="25" spans="1:36" x14ac:dyDescent="0.2">
      <c r="A25" t="str">
        <f>VLOOKUP(D25,State!$J$3:$BF$52,49,FALSE)</f>
        <v>Idaho</v>
      </c>
      <c r="B25">
        <f>VLOOKUP(A25,State!$A$3:$B$53,2,FALSE)</f>
        <v>4</v>
      </c>
      <c r="C25" s="75" t="str">
        <f t="shared" si="3"/>
        <v>Rep</v>
      </c>
      <c r="D25" s="58">
        <f>LARGE(State!J$3:J$53,10)</f>
        <v>0.18537416695307685</v>
      </c>
      <c r="E25" s="59">
        <f>VLOOKUP(A25,State!$A$3:$I$52,9,FALSE)</f>
        <v>91152</v>
      </c>
      <c r="F25" s="59">
        <f>VLOOKUP(A25,State!$A$3:$C$52,3,FALSE)</f>
        <v>491719</v>
      </c>
      <c r="G25" s="57">
        <f>VLOOKUP(A25,State!$A$3:$L$52,12,FALSE)</f>
        <v>0.33645842442533236</v>
      </c>
      <c r="H25" s="57">
        <f>VLOOKUP(A25,State!$A$3:$N$52,14,FALSE)</f>
        <v>0.52183259137840921</v>
      </c>
      <c r="I25" s="57">
        <f>VLOOKUP(A25,State!$A$3:$P$52,16,FALSE)</f>
        <v>0.12714172118628728</v>
      </c>
      <c r="J25" s="66">
        <f t="shared" si="2"/>
        <v>1.456726300997116E-2</v>
      </c>
      <c r="K25" s="57"/>
      <c r="M25" s="57"/>
      <c r="O25" s="57"/>
    </row>
    <row r="26" spans="1:36" x14ac:dyDescent="0.2">
      <c r="C26" s="58"/>
      <c r="D26" s="59"/>
      <c r="E26" s="59"/>
      <c r="F26" s="57"/>
      <c r="G26" s="57"/>
      <c r="H26" s="57"/>
      <c r="I26" s="66"/>
      <c r="J26" s="57"/>
      <c r="L26" s="57"/>
      <c r="N26" s="57"/>
    </row>
    <row r="27" spans="1:36" x14ac:dyDescent="0.2">
      <c r="A27" s="67" t="s">
        <v>1160</v>
      </c>
      <c r="C27" s="58"/>
      <c r="D27" s="58"/>
      <c r="E27" s="59"/>
      <c r="F27" s="59"/>
      <c r="G27" s="57"/>
      <c r="H27" s="57"/>
      <c r="I27" s="57"/>
      <c r="J27" s="57"/>
      <c r="K27" s="57"/>
      <c r="L27" s="57"/>
    </row>
    <row r="28" spans="1:36" x14ac:dyDescent="0.2">
      <c r="A28" s="155" t="str">
        <f>County!N1</f>
        <v>Clinton</v>
      </c>
      <c r="B28" s="168"/>
      <c r="C28" s="168"/>
      <c r="D28" s="11"/>
      <c r="E28" s="169" t="str">
        <f>County!O1</f>
        <v>Dole</v>
      </c>
      <c r="F28" s="170"/>
      <c r="G28" s="170"/>
      <c r="H28" s="12"/>
      <c r="I28" s="171" t="str">
        <f>County!P1</f>
        <v>Perot</v>
      </c>
      <c r="J28" s="172"/>
      <c r="K28" s="172"/>
      <c r="L28" s="13"/>
      <c r="M28" s="166" t="str">
        <f>County!Q1</f>
        <v>Nader</v>
      </c>
      <c r="N28" s="167"/>
      <c r="O28" s="167"/>
      <c r="P28" s="18"/>
      <c r="Q28" s="166" t="str">
        <f>County!R1</f>
        <v>Browne</v>
      </c>
      <c r="R28" s="167"/>
      <c r="S28" s="167"/>
      <c r="T28" s="18"/>
      <c r="U28" s="166" t="str">
        <f>County!S1</f>
        <v>Phillips</v>
      </c>
      <c r="V28" s="167"/>
      <c r="W28" s="167"/>
      <c r="X28" s="18"/>
      <c r="Y28" s="166" t="str">
        <f>County!T1</f>
        <v>Hagelin</v>
      </c>
      <c r="Z28" s="167"/>
      <c r="AA28" s="167"/>
      <c r="AB28" s="18"/>
      <c r="AC28" s="1"/>
      <c r="AE28" s="1"/>
      <c r="AF28" s="1"/>
      <c r="AG28" s="1"/>
      <c r="AH28" s="1"/>
      <c r="AJ28" s="1"/>
    </row>
    <row r="29" spans="1:36" ht="13" customHeight="1" x14ac:dyDescent="0.2">
      <c r="A29" t="str">
        <f>VLOOKUP(C29,State!L$3:BG$53,47,FALSE)</f>
        <v>District of Columbia</v>
      </c>
      <c r="C29" s="29">
        <f>MAX(State!L3:L53)</f>
        <v>0.85190011091608064</v>
      </c>
      <c r="D29" s="18"/>
      <c r="E29" t="str">
        <f>VLOOKUP(G29,State!N$3:BG$53,45,FALSE)</f>
        <v>Utah</v>
      </c>
      <c r="G29" s="29">
        <f>MAX(State!N3:N53)</f>
        <v>0.54371278895601005</v>
      </c>
      <c r="H29" s="12"/>
      <c r="I29" t="str">
        <f>VLOOKUP(K29,State!P$3:BG$53,43,FALSE)</f>
        <v>Maine</v>
      </c>
      <c r="K29" s="29">
        <f>MAX(State!P3:P53)</f>
        <v>0.1418888028823381</v>
      </c>
      <c r="L29" s="13"/>
      <c r="M29" t="str">
        <f>VLOOKUP(O29,State!R$3:BG$53,41,FALSE)</f>
        <v>Oregon</v>
      </c>
      <c r="O29" s="29">
        <f>MAX(State!R$3:R$53)</f>
        <v>3.5866188595981882E-2</v>
      </c>
      <c r="P29" s="29"/>
      <c r="Q29" t="str">
        <f>VLOOKUP(S29,State!T$3:BG$53,39,FALSE)</f>
        <v>Arizona</v>
      </c>
      <c r="S29" s="29">
        <f>MAX(State!T3:T53)</f>
        <v>1.0223546626507311E-2</v>
      </c>
      <c r="T29" s="18"/>
      <c r="U29" t="str">
        <f>VLOOKUP(W29,State!V$3:BG$53,37,FALSE)</f>
        <v>Virginia</v>
      </c>
      <c r="W29" s="29">
        <f>MAX(State!V3:V53)</f>
        <v>5.6636440151251197E-3</v>
      </c>
      <c r="Y29" t="str">
        <f>VLOOKUP(AA29,State!X$3:BG$53,35,FALSE)</f>
        <v>Montana</v>
      </c>
      <c r="AA29" s="29">
        <f>MAX(State!X3:X53)</f>
        <v>4.3068204419279034E-3</v>
      </c>
      <c r="AD29" s="29"/>
    </row>
    <row r="30" spans="1:36" x14ac:dyDescent="0.2">
      <c r="A30" t="str">
        <f>VLOOKUP(C30,State!L$3:BG$53,47,FALSE)</f>
        <v>Massachusetts</v>
      </c>
      <c r="B30" s="29"/>
      <c r="C30" s="29">
        <f>LARGE(State!L$3:L$53,2)</f>
        <v>0.61474195131776821</v>
      </c>
      <c r="D30" s="18"/>
      <c r="E30" t="str">
        <f>VLOOKUP(G30,State!N$3:BG$53,45,FALSE)</f>
        <v>Kansas</v>
      </c>
      <c r="F30" s="29"/>
      <c r="G30" s="29">
        <f>LARGE(State!N$3:N$53,2)</f>
        <v>0.54290700921530299</v>
      </c>
      <c r="H30" s="12"/>
      <c r="I30" t="str">
        <f>VLOOKUP(K30,State!P$3:BG$53,43,FALSE)</f>
        <v>Montana</v>
      </c>
      <c r="J30" s="29"/>
      <c r="K30" s="29">
        <f>LARGE(State!P$3:P$53,2)</f>
        <v>0.13561082450811643</v>
      </c>
      <c r="L30" s="13"/>
      <c r="M30" t="str">
        <f>VLOOKUP(O30,State!R$3:BG$53,41,FALSE)</f>
        <v>Alaska</v>
      </c>
      <c r="N30" s="29"/>
      <c r="O30" s="29">
        <f>LARGE(State!R$3:R$53,2)</f>
        <v>3.1441933614766993E-2</v>
      </c>
      <c r="P30" s="29"/>
      <c r="Q30" t="str">
        <f>VLOOKUP(S30,State!T$3:BG$53,39,FALSE)</f>
        <v>Nevada</v>
      </c>
      <c r="R30" s="29"/>
      <c r="S30" s="29">
        <f>LARGE(State!T$3:T$53,2)</f>
        <v>9.6062927679261816E-3</v>
      </c>
      <c r="T30" s="18"/>
      <c r="U30" t="str">
        <f>VLOOKUP(W30,State!V$3:BG$53,37,FALSE)</f>
        <v>Missouri</v>
      </c>
      <c r="V30" s="29"/>
      <c r="W30" s="29">
        <f>LARGE(State!V$3:V$53,2)</f>
        <v>5.3385787731138777E-3</v>
      </c>
      <c r="Y30" t="str">
        <f>VLOOKUP(AA30,State!X$3:BG$53,35,FALSE)</f>
        <v>Idaho</v>
      </c>
      <c r="Z30" s="29"/>
      <c r="AA30" s="29">
        <f>LARGE(State!X$3:X$53,2)</f>
        <v>3.2538909417777228E-3</v>
      </c>
      <c r="AC30" s="29"/>
      <c r="AD30" s="29"/>
    </row>
    <row r="31" spans="1:36" x14ac:dyDescent="0.2">
      <c r="A31" t="str">
        <f>VLOOKUP(C31,State!L$3:BG$53,47,FALSE)</f>
        <v>Rhode Island</v>
      </c>
      <c r="B31" s="29"/>
      <c r="C31" s="29">
        <f>LARGE(State!L$3:L$53,3)</f>
        <v>0.59712926996751081</v>
      </c>
      <c r="D31" s="18"/>
      <c r="E31" t="str">
        <f>VLOOKUP(G31,State!N$3:BG$53,45,FALSE)</f>
        <v>Nebraska</v>
      </c>
      <c r="F31" s="29"/>
      <c r="G31" s="29">
        <f>LARGE(State!N$3:N$53,3)</f>
        <v>0.53654997305935059</v>
      </c>
      <c r="H31" s="12"/>
      <c r="I31" t="str">
        <f>VLOOKUP(K31,State!P$3:BG$53,43,FALSE)</f>
        <v>Idaho</v>
      </c>
      <c r="J31" s="29"/>
      <c r="K31" s="29">
        <f>LARGE(State!P$3:P$53,3)</f>
        <v>0.12714172118628728</v>
      </c>
      <c r="L31" s="13"/>
      <c r="M31" t="str">
        <f>VLOOKUP(O31,State!R$3:BG$53,41,FALSE)</f>
        <v>Hawaii</v>
      </c>
      <c r="N31" s="29"/>
      <c r="O31" s="29">
        <f>LARGE(State!R$3:R$53,3)</f>
        <v>2.8840386537820728E-2</v>
      </c>
      <c r="P31" s="29"/>
      <c r="Q31" t="str">
        <f>VLOOKUP(S31,State!T$3:BG$53,39,FALSE)</f>
        <v>Alaska</v>
      </c>
      <c r="R31" s="29"/>
      <c r="S31" s="29">
        <f>LARGE(State!T$3:T$53,3)</f>
        <v>9.419750020693651E-3</v>
      </c>
      <c r="T31" s="18"/>
      <c r="U31" t="str">
        <f>VLOOKUP(W31,State!V$3:BG$53,37,FALSE)</f>
        <v>Idaho</v>
      </c>
      <c r="V31" s="29"/>
      <c r="W31" s="29">
        <f>LARGE(State!V$3:V$53,3)</f>
        <v>4.5351105001027008E-3</v>
      </c>
      <c r="Y31" t="str">
        <f>VLOOKUP(AA31,State!X$3:BG$53,35,FALSE)</f>
        <v>Alaska</v>
      </c>
      <c r="Z31" s="29"/>
      <c r="AA31" s="29">
        <f>LARGE(State!X$3:X$53,3)</f>
        <v>3.0171343431835114E-3</v>
      </c>
      <c r="AC31" s="29"/>
      <c r="AD31" s="29"/>
    </row>
    <row r="32" spans="1:36" x14ac:dyDescent="0.2">
      <c r="A32" t="str">
        <f>VLOOKUP(C32,State!L$3:BG$53,47,FALSE)</f>
        <v>New York</v>
      </c>
      <c r="B32" s="29"/>
      <c r="C32" s="29">
        <f>LARGE(State!L$3:L$53,4)</f>
        <v>0.59469605513123625</v>
      </c>
      <c r="D32" s="18"/>
      <c r="E32" t="str">
        <f>VLOOKUP(G32,State!N$3:BG$53,45,FALSE)</f>
        <v>Idaho</v>
      </c>
      <c r="F32" s="29"/>
      <c r="G32" s="29">
        <f>LARGE(State!N$3:N$53,4)</f>
        <v>0.52183259137840921</v>
      </c>
      <c r="H32" s="12"/>
      <c r="I32" t="str">
        <f>VLOOKUP(K32,State!P$3:BG$53,43,FALSE)</f>
        <v>Wyoming</v>
      </c>
      <c r="J32" s="29"/>
      <c r="K32" s="29">
        <f>LARGE(State!P$3:P$53,4)</f>
        <v>0.12254987687348455</v>
      </c>
      <c r="L32" s="13"/>
      <c r="M32" t="str">
        <f>VLOOKUP(O32,State!R$3:BG$53,41,FALSE)</f>
        <v>Washington</v>
      </c>
      <c r="N32" s="29"/>
      <c r="O32" s="29">
        <f>LARGE(State!R$3:R$53,4)</f>
        <v>2.6764136004511416E-2</v>
      </c>
      <c r="P32" s="29"/>
      <c r="Q32" t="str">
        <f>VLOOKUP(S32,State!T$3:BG$53,39,FALSE)</f>
        <v>New Hampshire</v>
      </c>
      <c r="R32" s="29"/>
      <c r="S32" s="29">
        <f>LARGE(State!T$3:T$53,4)</f>
        <v>8.48800520859418E-3</v>
      </c>
      <c r="T32" s="18"/>
      <c r="U32" t="str">
        <f>VLOOKUP(W32,State!V$3:BG$53,37,FALSE)</f>
        <v>Pennsylvania</v>
      </c>
      <c r="V32" s="29"/>
      <c r="W32" s="29">
        <f>LARGE(State!V$3:V$53,4)</f>
        <v>4.3389897912127469E-3</v>
      </c>
      <c r="Y32" t="str">
        <f>VLOOKUP(AA32,State!X$3:BG$53,35,FALSE)</f>
        <v>Wyoming</v>
      </c>
      <c r="Z32" s="29"/>
      <c r="AA32" s="29">
        <f>LARGE(State!X$3:X$53,4)</f>
        <v>2.7508495965893245E-3</v>
      </c>
      <c r="AC32" s="29"/>
      <c r="AD32" s="29"/>
    </row>
    <row r="33" spans="1:31" x14ac:dyDescent="0.2">
      <c r="A33" t="str">
        <f>VLOOKUP(C33,State!L$3:BG$53,47,FALSE)</f>
        <v>Hawaii</v>
      </c>
      <c r="B33" s="29"/>
      <c r="C33" s="29">
        <f>LARGE(State!L$3:L$53,5)</f>
        <v>0.56928801510607574</v>
      </c>
      <c r="D33" s="18"/>
      <c r="E33" t="str">
        <f>VLOOKUP(G33,State!N$3:BG$53,45,FALSE)</f>
        <v>Alaska</v>
      </c>
      <c r="F33" s="29"/>
      <c r="G33" s="29">
        <f>LARGE(State!N$3:N$53,5)</f>
        <v>0.50801258173992214</v>
      </c>
      <c r="H33" s="12"/>
      <c r="I33" t="str">
        <f>VLOOKUP(K33,State!P$3:BG$53,43,FALSE)</f>
        <v>North Dakota</v>
      </c>
      <c r="J33" s="29"/>
      <c r="K33" s="29">
        <f>LARGE(State!P$3:P$53,5)</f>
        <v>0.12204826377289225</v>
      </c>
      <c r="L33" s="13"/>
      <c r="M33" t="str">
        <f>VLOOKUP(O33,State!R$3:BG$53,41,FALSE)</f>
        <v>District of Columbia</v>
      </c>
      <c r="N33" s="29"/>
      <c r="O33" s="29">
        <f>LARGE(State!R$3:R$53,5)</f>
        <v>2.573683813790207E-2</v>
      </c>
      <c r="P33" s="29"/>
      <c r="Q33" t="str">
        <f>VLOOKUP(S33,State!T$3:BG$53,39,FALSE)</f>
        <v>Wyoming</v>
      </c>
      <c r="R33" s="29"/>
      <c r="S33" s="29">
        <f>LARGE(State!T$3:T$53,5)</f>
        <v>8.2194629698777236E-3</v>
      </c>
      <c r="T33" s="18"/>
      <c r="U33" t="str">
        <f>VLOOKUP(W33,State!V$3:BG$53,37,FALSE)</f>
        <v>Wisconsin</v>
      </c>
      <c r="V33" s="29"/>
      <c r="W33" s="29">
        <f>LARGE(State!V$3:V$53,5)</f>
        <v>4.0119863270995995E-3</v>
      </c>
      <c r="Y33" t="str">
        <f>VLOOKUP(AA33,State!X$3:BG$53,35,FALSE)</f>
        <v>Iowa</v>
      </c>
      <c r="Z33" s="29"/>
      <c r="AA33" s="29">
        <f>LARGE(State!X$3:X$53,5)</f>
        <v>2.7137734740595183E-3</v>
      </c>
      <c r="AC33" s="29"/>
      <c r="AD33" s="29"/>
    </row>
    <row r="34" spans="1:31" x14ac:dyDescent="0.2">
      <c r="B34" s="29"/>
      <c r="C34" s="29"/>
      <c r="D34" s="18"/>
      <c r="F34" s="29"/>
      <c r="G34" s="29"/>
      <c r="H34" s="12"/>
      <c r="J34" s="29"/>
      <c r="K34" s="29"/>
      <c r="L34" s="13"/>
      <c r="N34" s="29"/>
      <c r="O34" s="29"/>
      <c r="P34" s="29"/>
      <c r="R34" s="29"/>
      <c r="S34" s="29"/>
      <c r="T34" s="18"/>
      <c r="V34" s="29"/>
      <c r="W34" s="29"/>
      <c r="Z34" s="29"/>
      <c r="AA34" s="29"/>
      <c r="AC34" s="29"/>
      <c r="AD34" s="29"/>
    </row>
    <row r="35" spans="1:31" x14ac:dyDescent="0.2">
      <c r="A35" s="103" t="s">
        <v>37</v>
      </c>
      <c r="B35" s="25"/>
      <c r="C35" s="29"/>
      <c r="D35" s="29"/>
      <c r="E35" s="18"/>
      <c r="F35" s="25"/>
      <c r="G35" s="29"/>
      <c r="H35" s="29"/>
      <c r="I35" s="12"/>
      <c r="J35" s="25"/>
      <c r="K35" s="29"/>
      <c r="L35" s="29"/>
      <c r="M35" s="13"/>
      <c r="N35" s="25"/>
      <c r="O35" s="29"/>
      <c r="P35" s="29"/>
      <c r="Q35" s="29"/>
      <c r="R35" s="25"/>
      <c r="S35" s="29"/>
      <c r="T35" s="29"/>
      <c r="U35" s="18"/>
      <c r="V35" s="18"/>
      <c r="W35" s="18"/>
      <c r="X35" s="18"/>
      <c r="AB35" s="29"/>
      <c r="AC35" s="26"/>
      <c r="AD35" s="18"/>
      <c r="AE35" s="18"/>
    </row>
    <row r="36" spans="1:31" ht="13" customHeight="1" x14ac:dyDescent="0.2">
      <c r="A36" t="str">
        <f>VLOOKUP(C36,State!L$3:BG$53,47,FALSE)</f>
        <v>Alaska</v>
      </c>
      <c r="B36" s="29"/>
      <c r="C36" s="29">
        <f>MIN(State!L3:L53)</f>
        <v>0.33267113649532326</v>
      </c>
      <c r="D36" s="18"/>
      <c r="E36" t="str">
        <f>VLOOKUP(G36,State!N$3:BG$53,45,FALSE)</f>
        <v>District of Columbia</v>
      </c>
      <c r="F36" s="29"/>
      <c r="G36" s="29">
        <f>MIN(State!N3:N53)</f>
        <v>9.3357957421147275E-2</v>
      </c>
      <c r="H36" s="12"/>
      <c r="I36" t="str">
        <f>VLOOKUP(K36,State!P$3:BG$53,43,FALSE)</f>
        <v>District of Columbia</v>
      </c>
      <c r="J36" s="29"/>
      <c r="K36" s="29">
        <f>MIN(State!P3:P53)</f>
        <v>1.9442619773214306E-2</v>
      </c>
      <c r="L36" s="13"/>
      <c r="N36" s="29"/>
      <c r="O36" s="29"/>
      <c r="P36" s="29"/>
      <c r="Q36" t="str">
        <f>VLOOKUP(S36,State!T$3:BG$53,39,FALSE)</f>
        <v>Iowa</v>
      </c>
      <c r="R36" s="29"/>
      <c r="S36" s="29">
        <f>MIN(State!T3:T53)</f>
        <v>1.8758989526568483E-3</v>
      </c>
      <c r="T36" s="18"/>
      <c r="U36" s="18"/>
      <c r="V36" s="18"/>
      <c r="W36" s="18"/>
      <c r="X36" s="26"/>
      <c r="AB36" s="26"/>
      <c r="AC36" s="18"/>
      <c r="AD36" s="18"/>
    </row>
    <row r="37" spans="1:31" x14ac:dyDescent="0.2">
      <c r="A37" t="str">
        <f>VLOOKUP(C37,State!L$3:BG$53,47,FALSE)</f>
        <v>Utah</v>
      </c>
      <c r="B37" s="29"/>
      <c r="C37" s="29">
        <f>SMALL(State!L$3:L$53,2)</f>
        <v>0.33296776432517211</v>
      </c>
      <c r="D37" s="18"/>
      <c r="E37" t="str">
        <f>VLOOKUP(G37,State!N$3:BG$53,45,FALSE)</f>
        <v>Rhode Island</v>
      </c>
      <c r="F37" s="29"/>
      <c r="G37" s="29">
        <f>SMALL(State!N$3:N$53,2)</f>
        <v>0.26822262762501153</v>
      </c>
      <c r="H37" s="12"/>
      <c r="I37" t="str">
        <f>VLOOKUP(K37,State!P$3:BG$53,43,FALSE)</f>
        <v>Tennessee</v>
      </c>
      <c r="J37" s="29"/>
      <c r="K37" s="29">
        <f>SMALL(State!P$3:P$53,2)</f>
        <v>5.5919814371431363E-2</v>
      </c>
      <c r="L37" s="13"/>
      <c r="N37" s="29"/>
      <c r="O37" s="29"/>
      <c r="P37" s="29"/>
      <c r="Q37" t="str">
        <f>VLOOKUP(S37,State!T$3:BG$53,39,FALSE)</f>
        <v>New York</v>
      </c>
      <c r="R37" s="29"/>
      <c r="S37" s="29">
        <f>SMALL(State!T$3:T$53,2)</f>
        <v>1.9347293255093428E-3</v>
      </c>
      <c r="T37" s="18"/>
      <c r="U37" s="18"/>
      <c r="V37" s="18"/>
      <c r="W37" s="18"/>
      <c r="X37" s="26"/>
      <c r="AB37" s="26"/>
      <c r="AC37" s="18"/>
      <c r="AD37" s="18"/>
    </row>
    <row r="38" spans="1:31" x14ac:dyDescent="0.2">
      <c r="A38" t="str">
        <f>VLOOKUP(C38,State!L$3:BG$53,47,FALSE)</f>
        <v>Idaho</v>
      </c>
      <c r="B38" s="29"/>
      <c r="C38" s="29">
        <f>SMALL(State!L$3:L$53,3)</f>
        <v>0.33645842442533236</v>
      </c>
      <c r="D38" s="18"/>
      <c r="E38" t="str">
        <f>VLOOKUP(G38,State!N$3:BG$53,45,FALSE)</f>
        <v>Massachusetts</v>
      </c>
      <c r="F38" s="29"/>
      <c r="G38" s="29">
        <f>SMALL(State!N$3:N$53,3)</f>
        <v>0.28086327164779207</v>
      </c>
      <c r="H38" s="12"/>
      <c r="I38" t="str">
        <f>VLOOKUP(K38,State!P$3:BG$53,43,FALSE)</f>
        <v>South Carolina</v>
      </c>
      <c r="J38" s="29"/>
      <c r="K38" s="29">
        <f>SMALL(State!P$3:P$53,3)</f>
        <v>5.6014274566164722E-2</v>
      </c>
      <c r="L38" s="13"/>
      <c r="N38" s="29"/>
      <c r="O38" s="29"/>
      <c r="P38" s="29"/>
      <c r="Q38" t="str">
        <f>VLOOKUP(S38,State!T$3:BG$53,39,FALSE)</f>
        <v>Tennessee</v>
      </c>
      <c r="R38" s="29"/>
      <c r="S38" s="29">
        <f>SMALL(State!T$3:T$53,3)</f>
        <v>2.650328255297357E-3</v>
      </c>
      <c r="T38" s="18"/>
      <c r="U38" s="18"/>
      <c r="V38" s="18"/>
      <c r="W38" s="18"/>
      <c r="X38" s="26"/>
      <c r="AB38" s="26"/>
      <c r="AC38" s="18"/>
      <c r="AD38" s="18"/>
    </row>
    <row r="39" spans="1:31" x14ac:dyDescent="0.2">
      <c r="A39" t="str">
        <f>VLOOKUP(C39,State!L$3:BG$53,47,FALSE)</f>
        <v>Nebraska</v>
      </c>
      <c r="B39" s="29"/>
      <c r="C39" s="29">
        <f>SMALL(State!L$3:L$53,4)</f>
        <v>0.34950658016134867</v>
      </c>
      <c r="D39" s="18"/>
      <c r="E39" t="str">
        <f>VLOOKUP(G39,State!N$3:BG$53,45,FALSE)</f>
        <v>New York</v>
      </c>
      <c r="F39" s="29"/>
      <c r="G39" s="29">
        <f>SMALL(State!N$3:N$53,4)</f>
        <v>0.30611977684432978</v>
      </c>
      <c r="H39" s="12"/>
      <c r="I39" t="str">
        <f>VLOOKUP(K39,State!P$3:BG$53,43,FALSE)</f>
        <v>New Mexico</v>
      </c>
      <c r="J39" s="29"/>
      <c r="K39" s="29">
        <f>SMALL(State!P$3:P$53,4)</f>
        <v>5.8008466499063077E-2</v>
      </c>
      <c r="L39" s="13"/>
      <c r="N39" s="29"/>
      <c r="O39" s="29"/>
      <c r="P39" s="29"/>
      <c r="Q39" t="str">
        <f>VLOOKUP(S39,State!T$3:BG$53,39,FALSE)</f>
        <v>Ohio</v>
      </c>
      <c r="R39" s="29"/>
      <c r="S39" s="29">
        <f>SMALL(State!T$3:T$53,4)</f>
        <v>2.8340913110655045E-3</v>
      </c>
      <c r="T39" s="18"/>
      <c r="U39" s="18"/>
      <c r="V39" s="18"/>
      <c r="W39" s="18"/>
      <c r="X39" s="26"/>
      <c r="AB39" s="26"/>
      <c r="AC39" s="18"/>
      <c r="AD39" s="18"/>
    </row>
    <row r="40" spans="1:31" x14ac:dyDescent="0.2">
      <c r="A40" t="str">
        <f>VLOOKUP(C40,State!L$3:BG$53,47,FALSE)</f>
        <v>Kansas</v>
      </c>
      <c r="B40" s="29"/>
      <c r="C40" s="29">
        <f>SMALL(State!L$3:L$53,5)</f>
        <v>0.3608479940426324</v>
      </c>
      <c r="D40" s="18"/>
      <c r="E40" t="str">
        <f>VLOOKUP(G40,State!N$3:BG$53,45,FALSE)</f>
        <v>Maine</v>
      </c>
      <c r="F40" s="29"/>
      <c r="G40" s="29">
        <f>SMALL(State!N$3:N$53,5)</f>
        <v>0.30760673843904163</v>
      </c>
      <c r="H40" s="12"/>
      <c r="I40" t="str">
        <f>VLOOKUP(K40,State!P$3:BG$53,43,FALSE)</f>
        <v>Mississippi</v>
      </c>
      <c r="J40" s="29"/>
      <c r="K40" s="29">
        <f>SMALL(State!P$3:P$53,5)</f>
        <v>5.8423215346526343E-2</v>
      </c>
      <c r="L40" s="13"/>
      <c r="N40" s="29"/>
      <c r="O40" s="29"/>
      <c r="P40" s="29"/>
      <c r="Q40" t="str">
        <f>VLOOKUP(S40,State!T$3:BG$53,39,FALSE)</f>
        <v>Rhode Island</v>
      </c>
      <c r="R40" s="29"/>
      <c r="S40" s="29">
        <f>SMALL(State!T$3:T$53,5)</f>
        <v>2.8415205337651555E-3</v>
      </c>
      <c r="T40" s="18"/>
      <c r="U40" s="18"/>
      <c r="V40" s="18"/>
      <c r="W40" s="18"/>
      <c r="X40" s="26"/>
      <c r="Z40" s="29"/>
      <c r="AA40" s="29"/>
      <c r="AB40" s="26"/>
      <c r="AC40" s="18"/>
      <c r="AD40" s="18"/>
    </row>
    <row r="41" spans="1:31" x14ac:dyDescent="0.2">
      <c r="B41" s="29"/>
      <c r="C41" s="29"/>
      <c r="D41" s="18"/>
      <c r="F41" s="29"/>
      <c r="G41" s="29"/>
      <c r="H41" s="12"/>
      <c r="J41" s="29"/>
      <c r="K41" s="29"/>
      <c r="L41" s="13"/>
      <c r="N41" s="29"/>
      <c r="O41" s="29"/>
      <c r="P41" s="29"/>
      <c r="R41" s="29"/>
      <c r="S41" s="29"/>
      <c r="T41" s="18"/>
      <c r="U41" s="18"/>
      <c r="V41" s="18"/>
      <c r="W41" s="18"/>
      <c r="X41" s="26"/>
      <c r="Z41" s="29"/>
      <c r="AA41" s="29"/>
      <c r="AB41" s="26"/>
      <c r="AC41" s="18"/>
      <c r="AD41" s="18"/>
    </row>
    <row r="42" spans="1:31" x14ac:dyDescent="0.2">
      <c r="A42" s="103" t="s">
        <v>221</v>
      </c>
      <c r="B42" s="25"/>
      <c r="C42" s="29"/>
      <c r="D42" s="29"/>
      <c r="E42" s="18"/>
      <c r="F42" s="27"/>
      <c r="G42" s="12"/>
      <c r="H42" s="12"/>
      <c r="I42" s="12"/>
      <c r="J42" s="28"/>
      <c r="K42" s="13"/>
      <c r="L42" s="13"/>
      <c r="M42" s="13"/>
      <c r="N42" s="26"/>
      <c r="O42" s="18"/>
      <c r="P42" s="18"/>
      <c r="Q42" s="18"/>
      <c r="R42" s="26"/>
      <c r="S42" s="18"/>
      <c r="T42" s="18"/>
      <c r="U42" s="18"/>
      <c r="V42" s="18"/>
      <c r="W42" s="18"/>
      <c r="X42" s="18"/>
      <c r="Y42" s="26"/>
      <c r="Z42" s="26"/>
      <c r="AA42" s="18"/>
      <c r="AB42" s="18"/>
      <c r="AC42" s="26"/>
      <c r="AD42" s="18"/>
      <c r="AE42" s="18"/>
    </row>
    <row r="43" spans="1:31" ht="13" customHeight="1" x14ac:dyDescent="0.2">
      <c r="A43" t="str">
        <f>VLOOKUP(C43,County!$J$3:$AU$3257,38,FALSE)</f>
        <v>Starr</v>
      </c>
      <c r="B43" t="str">
        <f>VLOOKUP(C43,County!$J$3:$AV$3257,39,FALSE)</f>
        <v>TX</v>
      </c>
      <c r="C43" s="2">
        <f>MAX(County!J1:J3257)</f>
        <v>0.86942148760330573</v>
      </c>
      <c r="E43" t="str">
        <f>VLOOKUP(G43,County!$K$3:$AU$3257,37,FALSE)</f>
        <v>Ochiltree</v>
      </c>
      <c r="F43" t="str">
        <f>VLOOKUP(G43,County!$K$3:$AV$3257,38,FALSE)</f>
        <v>TX</v>
      </c>
      <c r="G43" s="2">
        <f>MAX(County!K1:K3257)</f>
        <v>0.79197670656745389</v>
      </c>
      <c r="H43" s="2"/>
      <c r="I43" t="str">
        <f>VLOOKUP(K43,County!$L$3:$AU$3257,36,FALSE)</f>
        <v>Mineral</v>
      </c>
      <c r="J43" t="str">
        <f>VLOOKUP(K43,County!$L$3:$AV$3257,37,FALSE)</f>
        <v>MT</v>
      </c>
      <c r="K43" s="2">
        <f>MAX(County!L1:L3257)</f>
        <v>0.2371517027863777</v>
      </c>
      <c r="L43" s="2"/>
      <c r="M43" t="str">
        <f>VLOOKUP(O43,County!$AP$3:$AU$3257,6,FALSE)</f>
        <v>Mendocino</v>
      </c>
      <c r="N43" t="str">
        <f>VLOOKUP(O43,County!$AP$3:$AV$3257,7,FALSE)</f>
        <v>CA</v>
      </c>
      <c r="O43" s="2">
        <f>MAX(County!AP1:AP3257)</f>
        <v>0.11036339165545088</v>
      </c>
      <c r="P43" s="2"/>
      <c r="Q43" t="str">
        <f>VLOOKUP(S43,County!$AQ$3:$AU$3257,5,FALSE)</f>
        <v>Worth</v>
      </c>
      <c r="R43" t="str">
        <f>VLOOKUP(S43,County!$AQ$3:$AV$3257,6,FALSE)</f>
        <v>GA</v>
      </c>
      <c r="S43" s="2">
        <f>MAX(County!AQ1:AQ3257)</f>
        <v>2.6550218340611352E-2</v>
      </c>
      <c r="T43" s="2"/>
      <c r="U43" t="str">
        <f>VLOOKUP(W43,County!$AR$3:$AU$3257,4,FALSE)</f>
        <v>Southampton</v>
      </c>
      <c r="V43" t="str">
        <f>VLOOKUP(W43,County!$AR$3:$AV$3257,5,FALSE)</f>
        <v>VA</v>
      </c>
      <c r="W43" s="2">
        <f>MAX(County!AR1:AR3257)</f>
        <v>5.6142963514519729E-2</v>
      </c>
      <c r="X43" s="2"/>
      <c r="Y43" t="str">
        <f>VLOOKUP(AA43,County!$AS$3:$AV$3257,3,FALSE)</f>
        <v>Jefferson</v>
      </c>
      <c r="Z43" t="str">
        <f>VLOOKUP(AA43,County!$AS$3:$AV$3257,4,FALSE)</f>
        <v>IA</v>
      </c>
      <c r="AA43" s="2">
        <f>MAX(County!AS1:AS3257)</f>
        <v>0.21278896850074355</v>
      </c>
      <c r="AB43" s="2"/>
    </row>
    <row r="44" spans="1:31" x14ac:dyDescent="0.2">
      <c r="A44" t="str">
        <f>VLOOKUP(C44,County!$J$3:$AU$3257,38,FALSE)</f>
        <v>Bronx</v>
      </c>
      <c r="B44" t="str">
        <f>VLOOKUP(C44,County!$J$3:$AV$3257,39,FALSE)</f>
        <v>NY</v>
      </c>
      <c r="C44" s="2">
        <f>LARGE(County!J1:J3257,2)</f>
        <v>0.85804734750302403</v>
      </c>
      <c r="E44" t="str">
        <f>VLOOKUP(G44,County!$K$3:$AU$3257,37,FALSE)</f>
        <v>Russell</v>
      </c>
      <c r="F44" t="str">
        <f>VLOOKUP(G44,County!$K$3:$AV$3257,38,FALSE)</f>
        <v>KS</v>
      </c>
      <c r="G44" s="2">
        <f>LARGE(County!K1:K3257,2)</f>
        <v>0.78975932043416708</v>
      </c>
      <c r="I44" t="str">
        <f>VLOOKUP(K44,County!$L$3:$AU$3257,36,FALSE)</f>
        <v>Grant</v>
      </c>
      <c r="J44" t="str">
        <f>VLOOKUP(K44,County!$L$3:$AV$3257,37,FALSE)</f>
        <v>ND</v>
      </c>
      <c r="K44" s="2">
        <f>LARGE(County!L1:L3257,2)</f>
        <v>0.21548575602629658</v>
      </c>
      <c r="M44" t="str">
        <f>VLOOKUP(O44,County!$AP$3:$AU$3257,6,FALSE)</f>
        <v>Humboldt</v>
      </c>
      <c r="N44" t="str">
        <f>VLOOKUP(O44,County!$AP$3:$AV$3257,7,FALSE)</f>
        <v>CA</v>
      </c>
      <c r="O44" s="2">
        <f>LARGE(County!AP1:AP3257,2)</f>
        <v>8.3415535269114188E-2</v>
      </c>
      <c r="P44" s="2"/>
      <c r="Q44" t="str">
        <f>VLOOKUP(S44,County!$AQ$3:$AU$3257,5,FALSE)</f>
        <v>Furnas</v>
      </c>
      <c r="R44" t="str">
        <f>VLOOKUP(S44,County!$AQ$3:$AV$3257,6,FALSE)</f>
        <v>NE</v>
      </c>
      <c r="S44" s="2">
        <f>LARGE(County!AQ1:AQ3257,2)</f>
        <v>2.3226876814599753E-2</v>
      </c>
      <c r="U44" t="str">
        <f>VLOOKUP(W44,County!$AR$3:$AU$3257,4,FALSE)</f>
        <v>King</v>
      </c>
      <c r="V44" t="str">
        <f>VLOOKUP(W44,County!$AR$3:$AV$3257,5,FALSE)</f>
        <v>TX</v>
      </c>
      <c r="W44" s="2">
        <f>LARGE(County!AR1:AR3257,2)</f>
        <v>4.9450549450549448E-2</v>
      </c>
      <c r="Y44" t="str">
        <f>VLOOKUP(AA44,County!$AS$3:$AV$3257,3,FALSE)</f>
        <v>DeSoto</v>
      </c>
      <c r="Z44" t="str">
        <f>VLOOKUP(AA44,County!$AS$3:$AV$3257,4,FALSE)</f>
        <v>MS</v>
      </c>
      <c r="AA44" s="2">
        <f>LARGE(County!AS1:AS3257,2)</f>
        <v>2.635695522564269E-2</v>
      </c>
    </row>
    <row r="45" spans="1:31" x14ac:dyDescent="0.2">
      <c r="A45" t="str">
        <f>VLOOKUP(C45,County!$J$3:$AU$3257,38,FALSE)</f>
        <v>Macon</v>
      </c>
      <c r="B45" t="str">
        <f>VLOOKUP(C45,County!$J$3:$AV$3257,39,FALSE)</f>
        <v>AL</v>
      </c>
      <c r="C45" s="2">
        <f>LARGE(County!J3:J3258,3)</f>
        <v>0.85554065585761307</v>
      </c>
      <c r="D45"/>
      <c r="E45" t="str">
        <f>VLOOKUP(G45,County!$K$3:$AU$3257,37,FALSE)</f>
        <v>Glasscock</v>
      </c>
      <c r="F45" t="str">
        <f>VLOOKUP(G45,County!$K$3:$AV$3257,38,FALSE)</f>
        <v>TX</v>
      </c>
      <c r="G45" s="2">
        <f>LARGE(County!K3:K3258,3)</f>
        <v>0.78925619834710747</v>
      </c>
      <c r="I45" t="str">
        <f>VLOOKUP(K45,County!$L$3:$AU$3257,36,FALSE)</f>
        <v>Shoshone</v>
      </c>
      <c r="J45" t="str">
        <f>VLOOKUP(K45,County!$L$3:$AV$3257,37,FALSE)</f>
        <v>ID</v>
      </c>
      <c r="K45" s="2">
        <f>LARGE(County!L3:L3258,3)</f>
        <v>0.21548538797447095</v>
      </c>
      <c r="M45" t="str">
        <f>VLOOKUP(O45,County!$AP$3:$AU$3257,6,FALSE)</f>
        <v>District 3</v>
      </c>
      <c r="N45" t="str">
        <f>VLOOKUP(O45,County!$AP$3:$AV$3257,7,FALSE)</f>
        <v>AK</v>
      </c>
      <c r="O45" s="2">
        <f>LARGE(County!AP3:AP3258,3)</f>
        <v>7.7792041078305521E-2</v>
      </c>
      <c r="P45" s="2"/>
      <c r="Q45" t="str">
        <f>VLOOKUP(S45,County!$AQ$3:$AU$3257,5,FALSE)</f>
        <v>Sierra</v>
      </c>
      <c r="R45" t="str">
        <f>VLOOKUP(S45,County!$AQ$3:$AV$3257,6,FALSE)</f>
        <v>CA</v>
      </c>
      <c r="S45" s="2">
        <f>LARGE(County!AQ3:AQ3258,3)</f>
        <v>2.2261277094317515E-2</v>
      </c>
      <c r="U45" t="str">
        <f>VLOOKUP(W45,County!$AR$3:$AU$3257,4,FALSE)</f>
        <v>Waynesboro</v>
      </c>
      <c r="V45" t="str">
        <f>VLOOKUP(W45,County!$AR$3:$AV$3257,5,FALSE)</f>
        <v>VA</v>
      </c>
      <c r="W45" s="2">
        <f>LARGE(County!AR3:AR3258,3)</f>
        <v>2.9957420924574211E-2</v>
      </c>
      <c r="Y45" t="str">
        <f>VLOOKUP(AA45,County!$AS$3:$AV$3257,3,FALSE)</f>
        <v>Boundary</v>
      </c>
      <c r="Z45" t="str">
        <f>VLOOKUP(AA45,County!$AS$3:$AV$3257,4,FALSE)</f>
        <v>ID</v>
      </c>
      <c r="AA45" s="2">
        <f>LARGE(County!AS3:AS3258,3)</f>
        <v>1.7571059431524549E-2</v>
      </c>
    </row>
    <row r="46" spans="1:31" x14ac:dyDescent="0.2">
      <c r="A46" t="str">
        <f>VLOOKUP(C46,County!$J$3:$AU$3257,38,FALSE)</f>
        <v>District of Columbia</v>
      </c>
      <c r="B46" t="str">
        <f>VLOOKUP(C46,County!$J$3:$AV$3257,39,FALSE)</f>
        <v>DC</v>
      </c>
      <c r="C46" s="2">
        <f>LARGE(County!J4:J3258,4)</f>
        <v>0.85190011091608064</v>
      </c>
      <c r="D46"/>
      <c r="E46" t="str">
        <f>VLOOKUP(G46,County!$K$3:$AU$3257,37,FALSE)</f>
        <v>Hayes</v>
      </c>
      <c r="F46" t="str">
        <f>VLOOKUP(G46,County!$K$3:$AV$3257,38,FALSE)</f>
        <v>NE</v>
      </c>
      <c r="G46" s="2">
        <f>LARGE(County!K4:K3258,4)</f>
        <v>0.77017543859649118</v>
      </c>
      <c r="I46" t="str">
        <f>VLOOKUP(K46,County!$L$3:$AU$3257,36,FALSE)</f>
        <v>Sanders</v>
      </c>
      <c r="J46" t="str">
        <f>VLOOKUP(K46,County!$L$3:$AV$3257,37,FALSE)</f>
        <v>MT</v>
      </c>
      <c r="K46" s="2">
        <f>LARGE(County!L4:L3258,4)</f>
        <v>0.21240077236644497</v>
      </c>
      <c r="M46" t="str">
        <f>VLOOKUP(O46,County!$AP$3:$AU$3257,6,FALSE)</f>
        <v>District 29</v>
      </c>
      <c r="N46" t="str">
        <f>VLOOKUP(O46,County!$AP$3:$AV$3257,7,FALSE)</f>
        <v>AK</v>
      </c>
      <c r="O46" s="2">
        <f>LARGE(County!AP4:AP3258,4)</f>
        <v>7.7230359520639141E-2</v>
      </c>
      <c r="P46" s="2"/>
      <c r="Q46" t="str">
        <f>VLOOKUP(S46,County!$AQ$3:$AU$3257,5,FALSE)</f>
        <v>DeSoto</v>
      </c>
      <c r="R46" t="str">
        <f>VLOOKUP(S46,County!$AQ$3:$AV$3257,6,FALSE)</f>
        <v>MS</v>
      </c>
      <c r="S46" s="2">
        <f>LARGE(County!AQ4:AQ3258,4)</f>
        <v>2.1398423895398602E-2</v>
      </c>
      <c r="U46" t="str">
        <f>VLOOKUP(W46,County!$AR$3:$AU$3257,4,FALSE)</f>
        <v>DeSoto</v>
      </c>
      <c r="V46" t="str">
        <f>VLOOKUP(W46,County!$AR$3:$AV$3257,5,FALSE)</f>
        <v>MS</v>
      </c>
      <c r="W46" s="2">
        <f>LARGE(County!AR4:AR3258,4)</f>
        <v>2.9337977037277529E-2</v>
      </c>
      <c r="Y46" t="str">
        <f>VLOOKUP(AA46,County!$AS$3:$AV$3257,3,FALSE)</f>
        <v>Escambia</v>
      </c>
      <c r="Z46" t="str">
        <f>VLOOKUP(AA46,County!$AS$3:$AV$3257,4,FALSE)</f>
        <v>AL</v>
      </c>
      <c r="AA46" s="2">
        <f>LARGE(County!AS4:AS3258,4)</f>
        <v>1.4679394812680116E-2</v>
      </c>
    </row>
    <row r="47" spans="1:31" x14ac:dyDescent="0.2">
      <c r="A47" t="str">
        <f>VLOOKUP(C47,County!$J$3:$AU$3257,38,FALSE)</f>
        <v>Duval</v>
      </c>
      <c r="B47" t="str">
        <f>VLOOKUP(C47,County!$J$3:$AV$3257,39,FALSE)</f>
        <v>TX</v>
      </c>
      <c r="C47" s="2">
        <f>LARGE(County!J5:J3258,5)</f>
        <v>0.84935622317596571</v>
      </c>
      <c r="D47"/>
      <c r="E47" t="str">
        <f>VLOOKUP(G47,County!$K$3:$AU$3257,37,FALSE)</f>
        <v>Sioux</v>
      </c>
      <c r="F47" t="str">
        <f>VLOOKUP(G47,County!$K$3:$AV$3257,38,FALSE)</f>
        <v>IA</v>
      </c>
      <c r="G47" s="2">
        <f>LARGE(County!K5:K3258,5)</f>
        <v>0.76995038979447206</v>
      </c>
      <c r="I47" t="str">
        <f>VLOOKUP(K47,County!$L$3:$AU$3257,36,FALSE)</f>
        <v>Billings</v>
      </c>
      <c r="J47" t="str">
        <f>VLOOKUP(K47,County!$L$3:$AV$3257,37,FALSE)</f>
        <v>ND</v>
      </c>
      <c r="K47" s="2">
        <f>LARGE(County!L5:L3258,5)</f>
        <v>0.21104536489151873</v>
      </c>
      <c r="M47" t="str">
        <f>VLOOKUP(O47,County!$AP$3:$AU$3257,6,FALSE)</f>
        <v>Santa Cruz</v>
      </c>
      <c r="N47" t="str">
        <f>VLOOKUP(O47,County!$AP$3:$AV$3257,7,FALSE)</f>
        <v>CA</v>
      </c>
      <c r="O47" s="2">
        <f>LARGE(County!AP5:AP3258,5)</f>
        <v>7.5711707515864243E-2</v>
      </c>
      <c r="P47" s="2"/>
      <c r="Q47" t="str">
        <f>VLOOKUP(S47,County!$AQ$3:$AU$3257,5,FALSE)</f>
        <v>Martin</v>
      </c>
      <c r="R47" t="str">
        <f>VLOOKUP(S47,County!$AQ$3:$AV$3257,6,FALSE)</f>
        <v>IN</v>
      </c>
      <c r="S47" s="2">
        <f>LARGE(County!AQ5:AQ3258,5)</f>
        <v>2.0550847457627117E-2</v>
      </c>
      <c r="U47" t="str">
        <f>VLOOKUP(W47,County!$AR$3:$AU$3257,4,FALSE)</f>
        <v>Augusta</v>
      </c>
      <c r="V47" t="str">
        <f>VLOOKUP(W47,County!$AR$3:$AV$3257,5,FALSE)</f>
        <v>VA</v>
      </c>
      <c r="W47" s="2">
        <f>LARGE(County!AR5:AR3258,5)</f>
        <v>2.8775676409374718E-2</v>
      </c>
      <c r="Y47" t="str">
        <f>VLOOKUP(AA47,County!$AS$3:$AV$3257,3,FALSE)</f>
        <v>Geneva</v>
      </c>
      <c r="Z47" t="str">
        <f>VLOOKUP(AA47,County!$AS$3:$AV$3257,4,FALSE)</f>
        <v>AL</v>
      </c>
      <c r="AA47" s="2">
        <f>LARGE(County!AS5:AS3258,5)</f>
        <v>1.3915173104753422E-2</v>
      </c>
    </row>
    <row r="48" spans="1:31" x14ac:dyDescent="0.2">
      <c r="C48" s="2"/>
      <c r="D48"/>
      <c r="G48" s="2"/>
      <c r="K48" s="2"/>
      <c r="O48" s="2"/>
      <c r="P48" s="2"/>
      <c r="S48" s="2"/>
      <c r="W48" s="2"/>
      <c r="AA48" s="2"/>
    </row>
    <row r="49" spans="1:31" x14ac:dyDescent="0.2">
      <c r="A49" s="103" t="s">
        <v>514</v>
      </c>
    </row>
    <row r="50" spans="1:31" ht="13" customHeight="1" x14ac:dyDescent="0.2">
      <c r="A50" t="str">
        <f>VLOOKUP(C50,County!$J$3:$AU$3257,38,FALSE)</f>
        <v>Arthur</v>
      </c>
      <c r="B50" t="str">
        <f>VLOOKUP(C50,County!$J$3:$AV$3257,39,FALSE)</f>
        <v>NE</v>
      </c>
      <c r="C50" s="2">
        <f>MIN(County!J1:J3257)</f>
        <v>9.6899224806201556E-2</v>
      </c>
      <c r="D50"/>
      <c r="E50" t="str">
        <f>VLOOKUP(G50,County!$K$3:$AU$3257,37,FALSE)</f>
        <v>District of Columbia</v>
      </c>
      <c r="F50" t="str">
        <f>VLOOKUP(G50,County!$K$3:$AV$3257,38,FALSE)</f>
        <v>DC</v>
      </c>
      <c r="G50" s="2">
        <f>MIN(County!K1:K3257)</f>
        <v>9.3357957421147275E-2</v>
      </c>
      <c r="I50" t="str">
        <f>VLOOKUP(K50,County!$L$3:$AU$3257,36,FALSE)</f>
        <v>Doniphan</v>
      </c>
      <c r="J50" t="str">
        <f>VLOOKUP(K50,County!$L$3:$AV$3257,37,FALSE)</f>
        <v>KS</v>
      </c>
      <c r="K50" s="2">
        <f>MIN(County!L1:L3257)</f>
        <v>0</v>
      </c>
      <c r="L50" s="2"/>
      <c r="O50" s="2"/>
      <c r="P50" s="2"/>
      <c r="S50" s="2"/>
      <c r="T50" s="2"/>
      <c r="W50" s="2"/>
      <c r="X50" s="2"/>
      <c r="AA50" s="2"/>
      <c r="AB50" s="2"/>
    </row>
    <row r="51" spans="1:31" x14ac:dyDescent="0.2">
      <c r="A51" t="str">
        <f>VLOOKUP(C51,County!$J$3:$AU$3257,38,FALSE)</f>
        <v>Kane</v>
      </c>
      <c r="B51" t="str">
        <f>VLOOKUP(C51,County!$J$3:$AV$3257,39,FALSE)</f>
        <v>UT</v>
      </c>
      <c r="C51" s="2">
        <f>SMALL(County!J1:J3257,2)</f>
        <v>0.13126079447322972</v>
      </c>
      <c r="D51"/>
      <c r="E51" t="str">
        <f>VLOOKUP(G51,County!$K$3:$AU$3257,37,FALSE)</f>
        <v>Starr</v>
      </c>
      <c r="F51" t="str">
        <f>VLOOKUP(G51,County!$K$3:$AV$3257,38,FALSE)</f>
        <v>TX</v>
      </c>
      <c r="G51" s="2">
        <f>SMALL(County!K1:K3257,2)</f>
        <v>0.10413223140495868</v>
      </c>
      <c r="I51" t="str">
        <f>VLOOKUP(K51,County!$L$3:$AU$3257,36,FALSE)</f>
        <v>Greene</v>
      </c>
      <c r="J51" t="str">
        <f>VLOOKUP(K51,County!$L$3:$AV$3257,37,FALSE)</f>
        <v>AL</v>
      </c>
      <c r="K51" s="2">
        <f>SMALL(County!L1:L3257,2)</f>
        <v>1.2432188065099457E-2</v>
      </c>
    </row>
    <row r="52" spans="1:31" x14ac:dyDescent="0.2">
      <c r="A52" t="str">
        <f>VLOOKUP(C52,County!$J$3:$AU$3257,38,FALSE)</f>
        <v>Blaine</v>
      </c>
      <c r="B52" t="str">
        <f>VLOOKUP(C52,County!$J$3:$AV$3257,39,FALSE)</f>
        <v>NE</v>
      </c>
      <c r="C52" s="2">
        <f>SMALL(County!J3:J3258,3)</f>
        <v>0.1402116402116402</v>
      </c>
      <c r="D52"/>
      <c r="E52" t="str">
        <f>VLOOKUP(G52,County!$K$3:$AU$3257,37,FALSE)</f>
        <v>Bronx</v>
      </c>
      <c r="F52" t="str">
        <f>VLOOKUP(G52,County!$K$3:$AV$3257,38,FALSE)</f>
        <v>NY</v>
      </c>
      <c r="G52" s="2">
        <f>SMALL(County!K3:K3258,3)</f>
        <v>0.10518403317781234</v>
      </c>
      <c r="I52" t="str">
        <f>VLOOKUP(K52,County!$L$3:$AU$3257,36,FALSE)</f>
        <v>Lowndes</v>
      </c>
      <c r="J52" t="str">
        <f>VLOOKUP(K52,County!$L$3:$AV$3257,37,FALSE)</f>
        <v>AL</v>
      </c>
      <c r="K52" s="2">
        <f>SMALL(County!L3:L3258,3)</f>
        <v>1.3232861606322368E-2</v>
      </c>
    </row>
    <row r="53" spans="1:31" x14ac:dyDescent="0.2">
      <c r="A53" t="str">
        <f>VLOOKUP(C53,County!$J$3:$AU$3257,38,FALSE)</f>
        <v>Garfield</v>
      </c>
      <c r="B53" t="str">
        <f>VLOOKUP(C53,County!$J$3:$AV$3257,39,FALSE)</f>
        <v>MT</v>
      </c>
      <c r="C53" s="2">
        <f>SMALL(County!J4:J3258,4)</f>
        <v>0.14343163538873996</v>
      </c>
      <c r="D53"/>
      <c r="E53" t="str">
        <f>VLOOKUP(G53,County!$K$3:$AU$3257,37,FALSE)</f>
        <v>Shannon</v>
      </c>
      <c r="F53" t="str">
        <f>VLOOKUP(G53,County!$K$3:$AV$3257,38,FALSE)</f>
        <v>SD</v>
      </c>
      <c r="G53" s="2">
        <f>SMALL(County!K4:K3258,4)</f>
        <v>0.11077057793345009</v>
      </c>
      <c r="I53" t="str">
        <f>VLOOKUP(K53,County!$L$3:$AU$3257,36,FALSE)</f>
        <v>Wilcox</v>
      </c>
      <c r="J53" t="str">
        <f>VLOOKUP(K53,County!$L$3:$AV$3257,37,FALSE)</f>
        <v>AL</v>
      </c>
      <c r="K53" s="2">
        <f>SMALL(County!L4:L3258,4)</f>
        <v>1.4648236022281824E-2</v>
      </c>
    </row>
    <row r="54" spans="1:31" x14ac:dyDescent="0.2">
      <c r="A54" t="str">
        <f>VLOOKUP(C54,County!$J$3:$AU$3257,38,FALSE)</f>
        <v>Glasscock</v>
      </c>
      <c r="B54" t="str">
        <f>VLOOKUP(C54,County!$J$3:$AV$3257,39,FALSE)</f>
        <v>TX</v>
      </c>
      <c r="C54" s="2">
        <f>SMALL(County!J5:J3258,5)</f>
        <v>0.14462809917355371</v>
      </c>
      <c r="D54"/>
      <c r="E54" t="str">
        <f>VLOOKUP(G54,County!$K$3:$AU$3257,37,FALSE)</f>
        <v>Duval</v>
      </c>
      <c r="F54" t="str">
        <f>VLOOKUP(G54,County!$K$3:$AV$3257,38,FALSE)</f>
        <v>TX</v>
      </c>
      <c r="G54" s="2">
        <f>SMALL(County!K5:K3258,5)</f>
        <v>0.11652360515021459</v>
      </c>
      <c r="I54" t="str">
        <f>VLOOKUP(K54,County!$L$3:$AU$3257,36,FALSE)</f>
        <v>Macon</v>
      </c>
      <c r="J54" t="str">
        <f>VLOOKUP(K54,County!$L$3:$AV$3257,37,FALSE)</f>
        <v>AL</v>
      </c>
      <c r="K54" s="2">
        <f>SMALL(County!L5:L3258,5)</f>
        <v>1.8285992929416066E-2</v>
      </c>
    </row>
    <row r="55" spans="1:31" x14ac:dyDescent="0.2">
      <c r="C55" s="2"/>
      <c r="D55"/>
      <c r="G55" s="2"/>
      <c r="K55" s="2"/>
      <c r="O55" s="2"/>
      <c r="P55" s="2"/>
      <c r="S55" s="2"/>
      <c r="W55" s="2"/>
      <c r="AA55" s="2"/>
    </row>
    <row r="56" spans="1:31" x14ac:dyDescent="0.2">
      <c r="A56" s="67" t="s">
        <v>662</v>
      </c>
      <c r="C56" s="2"/>
      <c r="D56" s="84" t="s">
        <v>894</v>
      </c>
      <c r="G56" s="2"/>
      <c r="H56" s="84" t="s">
        <v>663</v>
      </c>
      <c r="K56" s="2"/>
      <c r="L56" s="2"/>
    </row>
    <row r="57" spans="1:31" x14ac:dyDescent="0.2">
      <c r="A57" t="str">
        <f>VLOOKUP(C57,County!$J$3:$AU$3257,38,FALSE)</f>
        <v>Edgefield</v>
      </c>
      <c r="B57" t="str">
        <f>VLOOKUP(C57,County!$J$3:$AV$3257,39,FALSE)</f>
        <v>SC</v>
      </c>
      <c r="C57" s="2">
        <f>DMAX(County!D1:J3257,"Clinton",D56:D57)</f>
        <v>0.47769169115682608</v>
      </c>
      <c r="D57" s="84">
        <v>2</v>
      </c>
      <c r="E57" t="str">
        <f>VLOOKUP(G57,County!$K$3:$AU$3257,37,FALSE)</f>
        <v>Montgomery</v>
      </c>
      <c r="F57" t="str">
        <f>VLOOKUP(G57,County!$K$3:$AV$3257,38,FALSE)</f>
        <v>AL</v>
      </c>
      <c r="G57" s="2">
        <f>DMAX(County!E1:K3257,"Dole",H56:H57)</f>
        <v>0.47983338413085441</v>
      </c>
      <c r="H57" s="84">
        <v>2</v>
      </c>
      <c r="K57" s="2"/>
      <c r="L57" s="7"/>
    </row>
    <row r="58" spans="1:31" x14ac:dyDescent="0.2">
      <c r="D58" s="113"/>
      <c r="H58" s="113"/>
      <c r="L58" s="2"/>
      <c r="M58" s="7"/>
    </row>
    <row r="59" spans="1:31" x14ac:dyDescent="0.2">
      <c r="A59" s="67" t="s">
        <v>664</v>
      </c>
      <c r="D59" s="84" t="s">
        <v>894</v>
      </c>
      <c r="G59" s="2"/>
      <c r="H59" s="84" t="s">
        <v>663</v>
      </c>
      <c r="I59" s="10"/>
      <c r="J59" s="10"/>
      <c r="K59" s="73"/>
      <c r="L59" s="74"/>
    </row>
    <row r="60" spans="1:31" x14ac:dyDescent="0.2">
      <c r="A60" t="str">
        <f>VLOOKUP(C60,County!$J$3:$AU$3257,38,FALSE)</f>
        <v>Jefferson</v>
      </c>
      <c r="B60" t="str">
        <f>VLOOKUP(C60,County!$J$3:$AV$3257,39,FALSE)</f>
        <v>IA</v>
      </c>
      <c r="C60" s="2">
        <f>DMIN(County!D1:J3257,"Clinton",D59:D60)</f>
        <v>0.35108827903204004</v>
      </c>
      <c r="D60" s="84">
        <v>1</v>
      </c>
      <c r="E60" t="str">
        <f>VLOOKUP(G60,County!$K$3:$AU$3257,37,FALSE)</f>
        <v>White Pine</v>
      </c>
      <c r="F60" t="str">
        <f>VLOOKUP(G60,County!$K$3:$AV$3257,38,FALSE)</f>
        <v>NV</v>
      </c>
      <c r="G60" s="2">
        <f>DMIN(County!E1:K3257,"Dole",H59:H60)</f>
        <v>0.40028612303290417</v>
      </c>
      <c r="H60" s="84">
        <v>1</v>
      </c>
      <c r="I60" s="10"/>
      <c r="J60" s="10"/>
      <c r="K60" s="73"/>
      <c r="L60" s="10"/>
    </row>
    <row r="61" spans="1:31" x14ac:dyDescent="0.2">
      <c r="H61" s="2"/>
      <c r="J61" s="10"/>
      <c r="K61" s="10"/>
      <c r="L61" s="73"/>
      <c r="M61" s="10"/>
    </row>
    <row r="62" spans="1:31" x14ac:dyDescent="0.2">
      <c r="A62" t="s">
        <v>35</v>
      </c>
      <c r="B62" s="19" t="str">
        <f>A28</f>
        <v>Clinton</v>
      </c>
      <c r="C62" s="101" t="str">
        <f>E28</f>
        <v>Dole</v>
      </c>
      <c r="D62" s="102" t="str">
        <f>I28</f>
        <v>Perot</v>
      </c>
      <c r="E62" s="7" t="str">
        <f>M28</f>
        <v>Nader</v>
      </c>
      <c r="F62" s="7" t="str">
        <f>Q28</f>
        <v>Browne</v>
      </c>
      <c r="G62" s="7" t="str">
        <f>U28</f>
        <v>Phillips</v>
      </c>
      <c r="H62" s="7" t="str">
        <f>Y28</f>
        <v>Hagelin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 x14ac:dyDescent="0.2">
      <c r="A63" t="s">
        <v>691</v>
      </c>
      <c r="B63" s="7">
        <f>COUNTIF(State!$F$1:$F$53,1)</f>
        <v>32</v>
      </c>
      <c r="C63" s="7">
        <f>COUNTIF(State!$G$1:$G$53,1)</f>
        <v>19</v>
      </c>
      <c r="D63" s="7">
        <f>COUNTIF(State!$H$1:$H$53,1)</f>
        <v>0</v>
      </c>
      <c r="E63" s="7">
        <f>COUNTIF(State!$BI$1:$BI$53,1)</f>
        <v>0</v>
      </c>
      <c r="F63" s="7">
        <f>COUNTIF(State!$BJ$1:$BJ$53,1)</f>
        <v>0</v>
      </c>
      <c r="G63" s="7">
        <f>COUNTIF(State!$BK$1:$BK$53,1)</f>
        <v>0</v>
      </c>
      <c r="H63" s="7">
        <f>COUNTIF(State!$BL$1:$BL$53,1)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 x14ac:dyDescent="0.2">
      <c r="A64" t="s">
        <v>655</v>
      </c>
      <c r="B64" s="7">
        <f>COUNTIF(State!$F$1:$F$53,2)</f>
        <v>19</v>
      </c>
      <c r="C64" s="7">
        <f>COUNTIF(State!$G$1:$G$53,2)</f>
        <v>32</v>
      </c>
      <c r="D64" s="7">
        <f>COUNTIF(State!$H$1:$H$53,2)</f>
        <v>0</v>
      </c>
      <c r="E64" s="7">
        <f>COUNTIF(State!$BI$1:$BI$53,2)</f>
        <v>0</v>
      </c>
      <c r="F64" s="7">
        <f>COUNTIF(State!$BJ$1:$BJ$53,2)</f>
        <v>0</v>
      </c>
      <c r="G64" s="7">
        <f>COUNTIF(State!$BK$1:$BK$53,2)</f>
        <v>0</v>
      </c>
      <c r="H64" s="7">
        <f>COUNTIF(State!$BL$1:$BL$53,2)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 x14ac:dyDescent="0.2">
      <c r="A65" t="s">
        <v>656</v>
      </c>
      <c r="B65" s="7">
        <f>COUNTIF(State!$F$1:$F$53,3)</f>
        <v>0</v>
      </c>
      <c r="C65" s="7">
        <f>COUNTIF(State!$G$1:$G$53,3)</f>
        <v>0</v>
      </c>
      <c r="D65" s="7">
        <f>COUNTIF(State!$H$1:$H$53,3)</f>
        <v>50</v>
      </c>
      <c r="E65" s="7">
        <f>COUNTIF(State!$BI$1:$BI$53,3)</f>
        <v>1</v>
      </c>
      <c r="F65" s="7">
        <f>COUNTIF(State!$BJ$1:$BJ$53,3)</f>
        <v>0</v>
      </c>
      <c r="G65" s="7">
        <f>COUNTIF(State!$BK$1:$BK$53,3)</f>
        <v>0</v>
      </c>
      <c r="H65" s="7">
        <f>COUNTIF(State!$BL$1:$BL$53,3)</f>
        <v>0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 x14ac:dyDescent="0.2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 x14ac:dyDescent="0.2">
      <c r="A67" t="s">
        <v>36</v>
      </c>
      <c r="B67" s="2"/>
      <c r="C67" s="2"/>
    </row>
    <row r="68" spans="1:31" s="7" customFormat="1" x14ac:dyDescent="0.2">
      <c r="A68" s="91" t="s">
        <v>691</v>
      </c>
      <c r="B68" s="1">
        <f>COUNTIF(County!D$1:D$3257,1)-B63</f>
        <v>1534</v>
      </c>
      <c r="C68" s="1">
        <f>COUNTIF(County!E$1:E$3257,1)-C63</f>
        <v>1619</v>
      </c>
      <c r="D68" s="1">
        <f>COUNTIF(County!F$1:F$3257,1)-D63</f>
        <v>0</v>
      </c>
      <c r="E68" s="1">
        <f>COUNTIF(County!AL$1:AL$3257,1)-E63</f>
        <v>0</v>
      </c>
      <c r="F68" s="1">
        <f>COUNTIF(County!AM$1:AM$3257,1)-F63</f>
        <v>0</v>
      </c>
      <c r="G68" s="1">
        <f>COUNTIF(County!AN$1:AN$3257,1)-G63</f>
        <v>0</v>
      </c>
      <c r="H68" s="1">
        <f>COUNTIF(County!AO$1:AO$3257,1)-H63</f>
        <v>0</v>
      </c>
    </row>
    <row r="69" spans="1:31" s="7" customFormat="1" x14ac:dyDescent="0.2">
      <c r="A69" s="91" t="s">
        <v>655</v>
      </c>
      <c r="B69" s="1">
        <f>COUNTIF(County!D$1:D$3257,2)-B64</f>
        <v>1617</v>
      </c>
      <c r="C69" s="1">
        <f>COUNTIF(County!E$1:E$3257,2)-C64</f>
        <v>1534</v>
      </c>
      <c r="D69" s="1">
        <f>COUNTIF(County!F$1:F$3257,2)-D64</f>
        <v>2</v>
      </c>
      <c r="E69" s="1">
        <f>COUNTIF(County!AL$1:AL$3257,2)-E64</f>
        <v>0</v>
      </c>
      <c r="F69" s="1">
        <f>COUNTIF(County!AM$1:AM$3257,2)-F64</f>
        <v>0</v>
      </c>
      <c r="G69" s="1">
        <f>COUNTIF(County!AN$1:AN$3257,2)-G64</f>
        <v>0</v>
      </c>
      <c r="H69" s="1">
        <f>COUNTIF(County!AO$1:AO$3257,2)-H64</f>
        <v>0</v>
      </c>
    </row>
    <row r="70" spans="1:31" s="7" customFormat="1" x14ac:dyDescent="0.2">
      <c r="A70" s="91" t="s">
        <v>656</v>
      </c>
      <c r="B70" s="1">
        <f>COUNTIF(County!D$1:D$3257,3)-B65</f>
        <v>2</v>
      </c>
      <c r="C70" s="1">
        <f>COUNTIF(County!E$1:E$3257,3)-C65</f>
        <v>0</v>
      </c>
      <c r="D70" s="1">
        <f>COUNTIF(County!F$1:F$3257,3)-D65</f>
        <v>3141</v>
      </c>
      <c r="E70" s="1">
        <f>COUNTIF(County!AL$1:AL$3257,3)-E65</f>
        <v>8</v>
      </c>
      <c r="F70" s="1">
        <f>COUNTIF(County!AM$1:AM$3257,3)-F65</f>
        <v>1</v>
      </c>
      <c r="G70" s="1">
        <f>COUNTIF(County!AN$1:AN$3257,3)-G65</f>
        <v>1</v>
      </c>
      <c r="H70" s="1">
        <f>COUNTIF(County!AO$1:AO$3257,3)-H65</f>
        <v>1</v>
      </c>
    </row>
    <row r="71" spans="1:31" s="7" customFormat="1" x14ac:dyDescent="0.2">
      <c r="A71" s="91" t="s">
        <v>215</v>
      </c>
      <c r="B71" s="1">
        <f>COUNTIF(County!$D$1:$D$3257,4)-COUNTIF(State!$F$1:$F$1,4)</f>
        <v>0</v>
      </c>
      <c r="C71" s="1">
        <f>COUNTIF(County!$E$1:$E$3257,4)-COUNTIF(State!$G$1:$G$53,4)</f>
        <v>0</v>
      </c>
      <c r="D71" s="1">
        <f>COUNTIF(County!$F$1:$F$3257,4)-COUNTIF(State!$H$1:$H$53,4)</f>
        <v>9</v>
      </c>
      <c r="E71" s="1">
        <f>COUNTIF(County!$AL$1:$AL$3257,4)-COUNTIF(State!$BI$1:$BI$53,4)</f>
        <v>714</v>
      </c>
      <c r="F71" s="1">
        <f>COUNTIF(County!$AM$1:$AM$3257,4)-COUNTIF(State!$BJ$1:$BJ$53,4)</f>
        <v>1779</v>
      </c>
      <c r="G71" s="1">
        <f>COUNTIF(County!$AN$1:$AN$3257,4)-COUNTIF(State!$BK$1:$BK$53,4)</f>
        <v>596</v>
      </c>
      <c r="H71" s="1">
        <f>COUNTIF(County!$AO$1:$AO$3257,4)-COUNTIF(State!$BL$1:$BL$53,4)</f>
        <v>100</v>
      </c>
    </row>
    <row r="72" spans="1:31" x14ac:dyDescent="0.2">
      <c r="B72" s="1"/>
      <c r="C72" s="1"/>
      <c r="D72" s="1"/>
    </row>
    <row r="73" spans="1:31" x14ac:dyDescent="0.2">
      <c r="A73" s="91" t="s">
        <v>2889</v>
      </c>
    </row>
    <row r="74" spans="1:31" x14ac:dyDescent="0.2">
      <c r="A74" t="s">
        <v>3308</v>
      </c>
      <c r="B74" s="1">
        <f>COUNTIF(State!$L1:$L53,"&lt;.0999")</f>
        <v>0</v>
      </c>
      <c r="C74" s="1">
        <f>COUNTIF(State!$N1:$N53,"&lt;.0999")</f>
        <v>1</v>
      </c>
      <c r="D74" s="1">
        <f>COUNTIF(State!$P$1:$P$53,"&lt;.0999")</f>
        <v>33</v>
      </c>
    </row>
    <row r="75" spans="1:31" x14ac:dyDescent="0.2">
      <c r="A75" t="s">
        <v>3309</v>
      </c>
      <c r="B75" s="1">
        <f>COUNTIF(State!$L$1:$L$53,"&lt;.1999")-B74</f>
        <v>0</v>
      </c>
      <c r="C75" s="1">
        <f>COUNTIF(State!$N$1:$N$53,"&lt;.1999")-C74</f>
        <v>0</v>
      </c>
      <c r="D75" s="1">
        <f>COUNTIF(State!$P$1:$P$53,"&lt;.1999")-D74</f>
        <v>18</v>
      </c>
    </row>
    <row r="76" spans="1:31" x14ac:dyDescent="0.2">
      <c r="A76" t="s">
        <v>3234</v>
      </c>
      <c r="B76" s="1">
        <f>COUNTIF(State!$L$1:$L$53,"&lt;.2999")-SUM(B74:B75)</f>
        <v>0</v>
      </c>
      <c r="C76" s="1">
        <f>COUNTIF(State!$N$1:$N$53,"&lt;.2999")-SUM(C74:C75)</f>
        <v>2</v>
      </c>
      <c r="D76" s="1">
        <f>COUNTIF(State!$P$1:$P$53,"&lt;.2999")-SUM(D74:D75)</f>
        <v>0</v>
      </c>
    </row>
    <row r="77" spans="1:31" x14ac:dyDescent="0.2">
      <c r="A77" t="s">
        <v>3235</v>
      </c>
      <c r="B77" s="1">
        <f>COUNTIF(State!$L$1:$L$53,"&lt;.3999")-SUM(B74:B76)</f>
        <v>6</v>
      </c>
      <c r="C77" s="1">
        <f>COUNTIF(State!$N$1:$N$53,"&lt;.3999")-SUM(C74:C76)</f>
        <v>21</v>
      </c>
      <c r="D77" s="1">
        <f>COUNTIF(State!$P$1:$P$53,"&lt;.3999")-SUM(D74:D76)</f>
        <v>0</v>
      </c>
    </row>
    <row r="78" spans="1:31" x14ac:dyDescent="0.2">
      <c r="A78" t="s">
        <v>3236</v>
      </c>
      <c r="B78" s="1">
        <f>COUNTIF(State!$L$1:$L$53,"&lt;.4999")-SUM(B74:B77)</f>
        <v>26</v>
      </c>
      <c r="C78" s="1">
        <f>COUNTIF(State!$N$1:$N$53,"&lt;.4999")-SUM(C74:C77)</f>
        <v>21</v>
      </c>
      <c r="D78" s="1">
        <f>COUNTIF(State!$P$1:$P$53,"&lt;.4999")-SUM(D74:D77)</f>
        <v>0</v>
      </c>
    </row>
    <row r="79" spans="1:31" x14ac:dyDescent="0.2">
      <c r="A79" t="s">
        <v>3138</v>
      </c>
      <c r="B79" s="1">
        <f>COUNTIF(State!$L$1:$L$53,"&lt;.5999")-SUM(B74:B78)</f>
        <v>17</v>
      </c>
      <c r="C79" s="1">
        <f>COUNTIF(State!$N$1:$N$53,"&lt;.5999")-SUM(C74:C78)</f>
        <v>6</v>
      </c>
      <c r="D79" s="1">
        <f>COUNTIF(State!$P$1:$P$53,"&lt;.5999")-SUM(D74:D78)</f>
        <v>0</v>
      </c>
    </row>
    <row r="80" spans="1:31" x14ac:dyDescent="0.2">
      <c r="A80" t="s">
        <v>3139</v>
      </c>
      <c r="B80" s="1">
        <f>COUNTIF(State!$L$1:$L$53,"&lt;.6999")-SUM(B74:B79)</f>
        <v>1</v>
      </c>
      <c r="C80" s="1">
        <f>COUNTIF(State!$N$1:$N$53,"&lt;.6999")-SUM(C74:C79)</f>
        <v>0</v>
      </c>
      <c r="D80" s="1">
        <f>COUNTIF(State!$P$1:$P$53,"&lt;.6999")-SUM(D74:D79)</f>
        <v>0</v>
      </c>
    </row>
    <row r="81" spans="1:4" x14ac:dyDescent="0.2">
      <c r="A81" t="s">
        <v>3140</v>
      </c>
      <c r="B81" s="1">
        <f>COUNTIF(State!$L$1:$L$53,"&lt;.7999")-SUM(B74:B80)</f>
        <v>0</v>
      </c>
      <c r="C81" s="1">
        <f>COUNTIF(State!$N$1:$N$53,"&lt;.7999")-SUM(C74:C80)</f>
        <v>0</v>
      </c>
      <c r="D81" s="1">
        <f>COUNTIF(State!$P$1:$P$53,"&lt;.7999")-SUM(D74:D80)</f>
        <v>0</v>
      </c>
    </row>
    <row r="82" spans="1:4" x14ac:dyDescent="0.2">
      <c r="A82" t="s">
        <v>3141</v>
      </c>
      <c r="B82" s="1">
        <f>COUNTIF(State!$L$1:$L$53,"&lt;.8999")-SUM(B74:B81)</f>
        <v>1</v>
      </c>
      <c r="C82" s="1">
        <f>COUNTIF(State!$N$1:$N$53,"&lt;.8999")-SUM(C74:C81)</f>
        <v>0</v>
      </c>
      <c r="D82" s="1">
        <f>COUNTIF(State!$P$1:$P$53,"&lt;.8999")-SUM(D74:D81)</f>
        <v>0</v>
      </c>
    </row>
    <row r="83" spans="1:4" x14ac:dyDescent="0.2">
      <c r="A83" t="s">
        <v>3142</v>
      </c>
      <c r="B83" s="1">
        <f>COUNTIF(State!$L$1:$L$53,"&lt;1")-SUM(B74:B82)</f>
        <v>0</v>
      </c>
      <c r="C83" s="1">
        <f>COUNTIF(State!$N$1:$N$53,"&lt;1")-SUM(C74:C82)</f>
        <v>0</v>
      </c>
      <c r="D83" s="1">
        <f>COUNTIF(State!$P$1:$P$53,"&lt;1")-SUM(D74:D82)</f>
        <v>0</v>
      </c>
    </row>
    <row r="84" spans="1:4" x14ac:dyDescent="0.2">
      <c r="D84"/>
    </row>
    <row r="85" spans="1:4" x14ac:dyDescent="0.2">
      <c r="A85" t="s">
        <v>2890</v>
      </c>
      <c r="D85"/>
    </row>
    <row r="86" spans="1:4" x14ac:dyDescent="0.2">
      <c r="A86" t="s">
        <v>3308</v>
      </c>
      <c r="B86" s="1">
        <f>COUNTIF(County!J1:J3258,"&lt;.0999")-B74</f>
        <v>1</v>
      </c>
      <c r="C86" s="1">
        <f>COUNTIF(County!K1:K3258,"&lt;.0999")-C74</f>
        <v>0</v>
      </c>
      <c r="D86" s="1">
        <f>COUNTIF(County!L1:L3258,"&lt;.0999")-D74</f>
        <v>1513</v>
      </c>
    </row>
    <row r="87" spans="1:4" x14ac:dyDescent="0.2">
      <c r="A87" t="s">
        <v>3309</v>
      </c>
      <c r="B87" s="1">
        <f>COUNTIF(County!J1:J3258,"&lt;.1999")-SUM(B74:B75)-B86</f>
        <v>35</v>
      </c>
      <c r="C87" s="1">
        <f>COUNTIF(County!K1:K3258,"&lt;.1999")-SUM(C74:C75)-C86</f>
        <v>27</v>
      </c>
      <c r="D87" s="1">
        <f>COUNTIF(County!L1:L3258,"&lt;.1999")-SUM(D74:D75)-D86</f>
        <v>1628</v>
      </c>
    </row>
    <row r="88" spans="1:4" x14ac:dyDescent="0.2">
      <c r="A88" t="s">
        <v>3234</v>
      </c>
      <c r="B88" s="1">
        <f>COUNTIF(County!J1:J3258,"&lt;.2999")-SUM(B74:B76)-SUM(B86:B87)</f>
        <v>282</v>
      </c>
      <c r="C88" s="1">
        <f>COUNTIF(County!K1:K3258,"&lt;.2999")-SUM(C74:C76)-SUM(C86:C87)</f>
        <v>189</v>
      </c>
      <c r="D88" s="1">
        <f>COUNTIF(County!L1:L3258,"&lt;.2999")-SUM(D74:D76)-SUM(D86:D87)</f>
        <v>11</v>
      </c>
    </row>
    <row r="89" spans="1:4" x14ac:dyDescent="0.2">
      <c r="A89" t="s">
        <v>3235</v>
      </c>
      <c r="B89" s="1">
        <f>COUNTIF(County!J1:J3258,"&lt;.3999")-SUM(B74:B77)-SUM(B86:B88)</f>
        <v>800</v>
      </c>
      <c r="C89" s="1">
        <f>COUNTIF(County!K1:K3258,"&lt;.3999")-SUM(C74:C77)-SUM(C86:C88)</f>
        <v>842</v>
      </c>
      <c r="D89" s="1">
        <f>COUNTIF(County!L1:L3258,"&lt;.3999")-SUM(D74:D77)-SUM(D86:D88)</f>
        <v>0</v>
      </c>
    </row>
    <row r="90" spans="1:4" x14ac:dyDescent="0.2">
      <c r="A90" t="s">
        <v>3236</v>
      </c>
      <c r="B90" s="1">
        <f>COUNTIF(County!J1:J3258,"&lt;.4999")-SUM(B74:B78)-SUM(B86:B89)</f>
        <v>1192</v>
      </c>
      <c r="C90" s="1">
        <f>COUNTIF(County!K1:K3258,"&lt;.4999")-SUM(C74:C78)-SUM(C86:C89)</f>
        <v>1139</v>
      </c>
      <c r="D90" s="1">
        <f>COUNTIF(County!L1:L3258,"&lt;.4999")-SUM(D74:D78)-SUM(D86:D89)</f>
        <v>0</v>
      </c>
    </row>
    <row r="91" spans="1:4" x14ac:dyDescent="0.2">
      <c r="A91" t="s">
        <v>3138</v>
      </c>
      <c r="B91" s="1">
        <f>COUNTIF(County!J1:J3258,"&lt;.5999")-SUM(B74:B79)-SUM(B86:B90)</f>
        <v>627</v>
      </c>
      <c r="C91" s="1">
        <f>COUNTIF(County!K1:K3258,"&lt;.5999")-SUM(C74:C79)-SUM(C86:C90)</f>
        <v>706</v>
      </c>
      <c r="D91" s="1">
        <f>COUNTIF(County!L1:L3258,"&lt;.5999")-SUM(D74:D79)-SUM(D86:D90)</f>
        <v>0</v>
      </c>
    </row>
    <row r="92" spans="1:4" x14ac:dyDescent="0.2">
      <c r="A92" t="s">
        <v>3139</v>
      </c>
      <c r="B92" s="1">
        <f>COUNTIF(County!J1:J3258,"&lt;.6999")-SUM(B74:B80)-SUM(B86:B91)</f>
        <v>169</v>
      </c>
      <c r="C92" s="1">
        <f>COUNTIF(County!K1:K3258,"&lt;.6999")-SUM(C74:C80)-SUM(C86:C91)</f>
        <v>208</v>
      </c>
      <c r="D92" s="1">
        <f>COUNTIF(County!L1:L3258,"&lt;.6999")-SUM(D74:D80)-SUM(D86:D91)</f>
        <v>0</v>
      </c>
    </row>
    <row r="93" spans="1:4" x14ac:dyDescent="0.2">
      <c r="A93" t="s">
        <v>3140</v>
      </c>
      <c r="B93" s="1">
        <f>COUNTIF(County!J1:J3258,"&lt;.7999")-SUM(B74:B81)-SUM(B86:B92)</f>
        <v>34</v>
      </c>
      <c r="C93" s="1">
        <f>COUNTIF(County!K1:K3258,"&lt;.7999")-SUM(C74:C81)-SUM(C86:C92)</f>
        <v>41</v>
      </c>
      <c r="D93" s="1">
        <f>COUNTIF(County!L1:L3258,"&lt;.7999")-SUM(D74:D81)-SUM(D86:D92)</f>
        <v>0</v>
      </c>
    </row>
    <row r="94" spans="1:4" x14ac:dyDescent="0.2">
      <c r="A94" t="s">
        <v>3141</v>
      </c>
      <c r="B94" s="1">
        <f>COUNTIF(County!J1:J3258,"&lt;.8999")-SUM(B74:B82)-SUM(B86:B93)</f>
        <v>12</v>
      </c>
      <c r="C94" s="1">
        <f>COUNTIF(County!K1:K3258,"&lt;.8999")-SUM(C74:C82)-SUM(C86:C93)</f>
        <v>0</v>
      </c>
      <c r="D94" s="1">
        <f>COUNTIF(County!L1:L3258,"&lt;.8999")-SUM(D74:D82)-SUM(D86:D93)</f>
        <v>0</v>
      </c>
    </row>
    <row r="95" spans="1:4" x14ac:dyDescent="0.2">
      <c r="A95" t="s">
        <v>3142</v>
      </c>
      <c r="B95" s="1">
        <f>COUNTIF(County!J1:J3258,"&lt;.9999")-SUM(B74:B83)-SUM(B86:B94)</f>
        <v>0</v>
      </c>
      <c r="C95" s="1">
        <f>COUNTIF(County!K1:K3258,"&lt;.9999")-SUM(C74:C83)-SUM(C86:C94)</f>
        <v>0</v>
      </c>
      <c r="D95" s="1">
        <f>COUNTIF(County!L1:L3258,"&lt;.9999")-SUM(D74:D83)-SUM(D86:D94)</f>
        <v>0</v>
      </c>
    </row>
    <row r="96" spans="1:4" x14ac:dyDescent="0.2">
      <c r="B96" s="1"/>
      <c r="C96" s="1"/>
      <c r="D96" s="1"/>
    </row>
    <row r="97" spans="2:4" x14ac:dyDescent="0.2">
      <c r="D97"/>
    </row>
    <row r="99" spans="2:4" x14ac:dyDescent="0.2">
      <c r="B99" s="2"/>
    </row>
  </sheetData>
  <mergeCells count="11">
    <mergeCell ref="A28:C28"/>
    <mergeCell ref="E28:G28"/>
    <mergeCell ref="I28:K28"/>
    <mergeCell ref="Q28:S28"/>
    <mergeCell ref="X2:Z2"/>
    <mergeCell ref="AB2:AD2"/>
    <mergeCell ref="M28:O28"/>
    <mergeCell ref="Y28:AA28"/>
    <mergeCell ref="U28:W28"/>
    <mergeCell ref="X15:Z15"/>
    <mergeCell ref="AB15:AD15"/>
  </mergeCells>
  <phoneticPr fontId="8"/>
  <conditionalFormatting sqref="C16:C25 C3:C12">
    <cfRule type="cellIs" dxfId="3" priority="1" stopIfTrue="1" operator="equal">
      <formula>"Rep"</formula>
    </cfRule>
    <cfRule type="cellIs" dxfId="2" priority="2" stopIfTrue="1" operator="equal">
      <formula>"Dem"</formula>
    </cfRule>
    <cfRule type="cellIs" dxfId="1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54"/>
  <sheetViews>
    <sheetView workbookViewId="0">
      <selection activeCell="C12" sqref="C12"/>
    </sheetView>
  </sheetViews>
  <sheetFormatPr baseColWidth="10" defaultRowHeight="14" x14ac:dyDescent="0.2"/>
  <cols>
    <col min="1" max="1" width="15.5703125" customWidth="1"/>
    <col min="2" max="2" width="11.140625" style="1" bestFit="1" customWidth="1"/>
    <col min="3" max="3" width="11.42578125" style="1" customWidth="1"/>
    <col min="4" max="4" width="12.85546875" customWidth="1"/>
    <col min="5" max="5" width="11.42578125" style="2" customWidth="1"/>
  </cols>
  <sheetData>
    <row r="1" spans="1:7" x14ac:dyDescent="0.2">
      <c r="A1" t="s">
        <v>2002</v>
      </c>
      <c r="D1" s="1"/>
      <c r="E1"/>
    </row>
    <row r="2" spans="1:7" x14ac:dyDescent="0.2">
      <c r="B2" s="64" t="s">
        <v>2967</v>
      </c>
      <c r="C2" s="64" t="s">
        <v>2388</v>
      </c>
      <c r="D2" s="64" t="s">
        <v>2389</v>
      </c>
      <c r="E2" s="65" t="s">
        <v>2746</v>
      </c>
      <c r="F2" s="65" t="s">
        <v>2751</v>
      </c>
      <c r="G2" s="65" t="s">
        <v>1462</v>
      </c>
    </row>
    <row r="3" spans="1:7" x14ac:dyDescent="0.2">
      <c r="A3" t="str">
        <f>State!A3</f>
        <v>Alabama</v>
      </c>
      <c r="B3" s="1">
        <v>3220000</v>
      </c>
      <c r="C3" s="1">
        <v>2470766</v>
      </c>
      <c r="D3" s="1">
        <f>State!C3</f>
        <v>1534349</v>
      </c>
      <c r="E3" s="2">
        <f t="shared" ref="E3:E36" si="0">D3/B3</f>
        <v>0.47650590062111803</v>
      </c>
      <c r="F3" s="2">
        <f t="shared" ref="F3:F9" si="1">D3/C3</f>
        <v>0.62100134128444373</v>
      </c>
    </row>
    <row r="4" spans="1:7" x14ac:dyDescent="0.2">
      <c r="A4" t="str">
        <f>State!A4</f>
        <v>Alaska</v>
      </c>
      <c r="B4" s="1">
        <v>425000</v>
      </c>
      <c r="C4" s="1">
        <v>414815</v>
      </c>
      <c r="D4" s="1">
        <f>State!C4</f>
        <v>241620</v>
      </c>
      <c r="E4" s="2">
        <f t="shared" si="0"/>
        <v>0.56851764705882357</v>
      </c>
      <c r="F4" s="2">
        <f t="shared" si="1"/>
        <v>0.58247652568012243</v>
      </c>
    </row>
    <row r="5" spans="1:7" x14ac:dyDescent="0.2">
      <c r="A5" t="str">
        <f>State!A5</f>
        <v>Arizona</v>
      </c>
      <c r="B5" s="1">
        <v>3145000</v>
      </c>
      <c r="C5" s="1">
        <v>2244672</v>
      </c>
      <c r="D5" s="1">
        <f>State!C5</f>
        <v>1404405</v>
      </c>
      <c r="E5" s="2">
        <f t="shared" si="0"/>
        <v>0.44655166931637519</v>
      </c>
      <c r="F5" s="2">
        <f t="shared" si="1"/>
        <v>0.62566156658968441</v>
      </c>
    </row>
    <row r="6" spans="1:7" x14ac:dyDescent="0.2">
      <c r="A6" t="str">
        <f>State!A6</f>
        <v>Arkansas</v>
      </c>
      <c r="B6" s="1">
        <v>1873000</v>
      </c>
      <c r="C6" s="1">
        <v>1369459</v>
      </c>
      <c r="D6" s="1">
        <f>State!C6</f>
        <v>884262</v>
      </c>
      <c r="E6" s="2">
        <f t="shared" si="0"/>
        <v>0.47210998398291509</v>
      </c>
      <c r="F6" s="2">
        <f t="shared" si="1"/>
        <v>0.64570169680143763</v>
      </c>
    </row>
    <row r="7" spans="1:7" x14ac:dyDescent="0.2">
      <c r="A7" t="str">
        <f>State!A7</f>
        <v>California</v>
      </c>
      <c r="B7" s="1">
        <v>22826000</v>
      </c>
      <c r="C7" s="1">
        <v>15662075</v>
      </c>
      <c r="D7" s="1">
        <f>State!C7</f>
        <v>10019484</v>
      </c>
      <c r="E7" s="2">
        <f t="shared" si="0"/>
        <v>0.43895049504950495</v>
      </c>
      <c r="F7" s="2">
        <f t="shared" si="1"/>
        <v>0.63972902696481793</v>
      </c>
    </row>
    <row r="8" spans="1:7" x14ac:dyDescent="0.2">
      <c r="A8" t="str">
        <f>State!A8</f>
        <v>Colorado</v>
      </c>
      <c r="B8" s="1">
        <v>2862000</v>
      </c>
      <c r="C8" s="1">
        <v>2346253</v>
      </c>
      <c r="D8" s="1">
        <f>State!C8</f>
        <v>1510704</v>
      </c>
      <c r="E8" s="2">
        <f t="shared" si="0"/>
        <v>0.52784905660377357</v>
      </c>
      <c r="F8" s="2">
        <f t="shared" si="1"/>
        <v>0.64387941112914937</v>
      </c>
    </row>
    <row r="9" spans="1:7" x14ac:dyDescent="0.2">
      <c r="A9" t="str">
        <f>State!A9</f>
        <v>Connecticut</v>
      </c>
      <c r="B9" s="1">
        <v>2479000</v>
      </c>
      <c r="C9" s="1">
        <v>1881323</v>
      </c>
      <c r="D9" s="1">
        <f>State!C9</f>
        <v>1392614</v>
      </c>
      <c r="E9" s="2">
        <f t="shared" si="0"/>
        <v>0.56176442113755543</v>
      </c>
      <c r="F9" s="2">
        <f t="shared" si="1"/>
        <v>0.74023120963279565</v>
      </c>
    </row>
    <row r="10" spans="1:7" x14ac:dyDescent="0.2">
      <c r="A10" t="str">
        <f>State!A10</f>
        <v>Delaware</v>
      </c>
      <c r="B10" s="1">
        <v>548000</v>
      </c>
      <c r="C10" s="1">
        <v>421710</v>
      </c>
      <c r="D10" s="1">
        <f>State!C10</f>
        <v>271084</v>
      </c>
      <c r="E10" s="2">
        <f t="shared" si="0"/>
        <v>0.49467883211678831</v>
      </c>
      <c r="F10" s="2">
        <f t="shared" ref="F10:F17" si="2">D10/C10</f>
        <v>0.64282089587631308</v>
      </c>
    </row>
    <row r="11" spans="1:7" x14ac:dyDescent="0.2">
      <c r="A11" t="str">
        <f>State!A11</f>
        <v>District of Columbia</v>
      </c>
      <c r="B11" s="1">
        <v>422000</v>
      </c>
      <c r="C11" s="1">
        <v>361419</v>
      </c>
      <c r="D11" s="1">
        <f>State!C11</f>
        <v>185726</v>
      </c>
      <c r="E11" s="2">
        <f t="shared" si="0"/>
        <v>0.44010900473933651</v>
      </c>
      <c r="F11" s="2">
        <f t="shared" si="2"/>
        <v>0.51388001184221088</v>
      </c>
    </row>
    <row r="12" spans="1:7" x14ac:dyDescent="0.2">
      <c r="A12" t="str">
        <f>State!A12</f>
        <v>Florida</v>
      </c>
      <c r="B12" s="1">
        <v>11043000</v>
      </c>
      <c r="C12" s="1">
        <v>8077877</v>
      </c>
      <c r="D12" s="1">
        <f>State!C12</f>
        <v>5303794</v>
      </c>
      <c r="E12" s="2">
        <f t="shared" si="0"/>
        <v>0.48028561079416826</v>
      </c>
      <c r="F12" s="2">
        <f t="shared" si="2"/>
        <v>0.65658266398460885</v>
      </c>
    </row>
    <row r="13" spans="1:7" x14ac:dyDescent="0.2">
      <c r="A13" t="str">
        <f>State!A13</f>
        <v>Georgia</v>
      </c>
      <c r="B13" s="1">
        <v>5418000</v>
      </c>
      <c r="C13" s="1">
        <v>3811284</v>
      </c>
      <c r="D13" s="1">
        <f>State!C13</f>
        <v>2299071</v>
      </c>
      <c r="E13" s="2">
        <f t="shared" si="0"/>
        <v>0.42433942414174974</v>
      </c>
      <c r="F13" s="2">
        <f t="shared" si="2"/>
        <v>0.60322741627231136</v>
      </c>
    </row>
    <row r="14" spans="1:7" x14ac:dyDescent="0.2">
      <c r="A14" t="str">
        <f>State!A14</f>
        <v>Hawaii</v>
      </c>
      <c r="B14" s="1">
        <v>890000</v>
      </c>
      <c r="C14" s="1">
        <v>544916</v>
      </c>
      <c r="D14" s="1">
        <f>State!C14</f>
        <v>360120</v>
      </c>
      <c r="E14" s="2">
        <f t="shared" si="0"/>
        <v>0.40462921348314607</v>
      </c>
      <c r="F14" s="2">
        <f t="shared" si="2"/>
        <v>0.66087250144976473</v>
      </c>
    </row>
    <row r="15" spans="1:7" x14ac:dyDescent="0.2">
      <c r="A15" t="str">
        <f>State!A15</f>
        <v>Idaho</v>
      </c>
      <c r="B15" s="1">
        <v>858000</v>
      </c>
      <c r="C15" s="1">
        <v>700430</v>
      </c>
      <c r="D15" s="1">
        <f>State!C15</f>
        <v>491719</v>
      </c>
      <c r="E15" s="2">
        <f t="shared" si="0"/>
        <v>0.57309906759906759</v>
      </c>
      <c r="F15" s="2">
        <f t="shared" si="2"/>
        <v>0.70202447068229512</v>
      </c>
    </row>
    <row r="16" spans="1:7" x14ac:dyDescent="0.2">
      <c r="A16" t="str">
        <f>State!A16</f>
        <v>Illinois</v>
      </c>
      <c r="B16" s="1">
        <v>8754000</v>
      </c>
      <c r="C16" s="1">
        <v>6663301</v>
      </c>
      <c r="D16" s="1">
        <f>State!C16</f>
        <v>4311391</v>
      </c>
      <c r="E16" s="2">
        <f t="shared" si="0"/>
        <v>0.49250525474068996</v>
      </c>
      <c r="F16" s="2">
        <f t="shared" si="2"/>
        <v>0.64703530577412005</v>
      </c>
    </row>
    <row r="17" spans="1:6" x14ac:dyDescent="0.2">
      <c r="A17" t="str">
        <f>State!A17</f>
        <v>Indiana</v>
      </c>
      <c r="B17" s="1">
        <v>4374000</v>
      </c>
      <c r="C17" s="1">
        <v>3488088</v>
      </c>
      <c r="D17" s="1">
        <f>State!C17</f>
        <v>2135842</v>
      </c>
      <c r="E17" s="2">
        <f t="shared" si="0"/>
        <v>0.48830406950160038</v>
      </c>
      <c r="F17" s="2">
        <f t="shared" si="2"/>
        <v>0.61232457438000421</v>
      </c>
    </row>
    <row r="18" spans="1:6" x14ac:dyDescent="0.2">
      <c r="A18" t="str">
        <f>State!A18</f>
        <v>Iowa</v>
      </c>
      <c r="B18" s="1">
        <v>2138000</v>
      </c>
      <c r="C18" s="1">
        <v>1776433</v>
      </c>
      <c r="D18" s="1">
        <f>State!C18</f>
        <v>1234075</v>
      </c>
      <c r="E18" s="2">
        <f t="shared" si="0"/>
        <v>0.57721000935453692</v>
      </c>
      <c r="F18" s="2">
        <f t="shared" ref="F18:F27" si="3">D18/C18</f>
        <v>0.69469267909344179</v>
      </c>
    </row>
    <row r="19" spans="1:6" x14ac:dyDescent="0.2">
      <c r="A19" t="str">
        <f>State!A19</f>
        <v>Kansas</v>
      </c>
      <c r="B19" s="1">
        <v>1897000</v>
      </c>
      <c r="C19" s="1">
        <v>1436418</v>
      </c>
      <c r="D19" s="1">
        <f>State!C19</f>
        <v>1074300</v>
      </c>
      <c r="E19" s="2">
        <f t="shared" si="0"/>
        <v>0.56631523458091726</v>
      </c>
      <c r="F19" s="2">
        <f t="shared" si="3"/>
        <v>0.74790207307343681</v>
      </c>
    </row>
    <row r="20" spans="1:6" x14ac:dyDescent="0.2">
      <c r="A20" t="str">
        <f>State!A20</f>
        <v>Kentucky</v>
      </c>
      <c r="B20" s="1">
        <v>2928000</v>
      </c>
      <c r="C20" s="1">
        <v>2396086</v>
      </c>
      <c r="D20" s="1">
        <f>State!C20</f>
        <v>1388708</v>
      </c>
      <c r="E20" s="2">
        <f t="shared" si="0"/>
        <v>0.47428551912568306</v>
      </c>
      <c r="F20" s="2">
        <f t="shared" si="3"/>
        <v>0.57957352115074334</v>
      </c>
    </row>
    <row r="21" spans="1:6" x14ac:dyDescent="0.2">
      <c r="A21" t="str">
        <f>State!A21</f>
        <v>Louisiana</v>
      </c>
      <c r="B21" s="1">
        <v>3131000</v>
      </c>
      <c r="C21" s="1">
        <v>2559352</v>
      </c>
      <c r="D21" s="1">
        <f>State!C21</f>
        <v>1783959</v>
      </c>
      <c r="E21" s="2">
        <f t="shared" si="0"/>
        <v>0.56977291600127755</v>
      </c>
      <c r="F21" s="2">
        <f t="shared" si="3"/>
        <v>0.69703542146605857</v>
      </c>
    </row>
    <row r="22" spans="1:6" x14ac:dyDescent="0.2">
      <c r="A22" t="str">
        <f>State!A22</f>
        <v>Maine</v>
      </c>
      <c r="B22" s="1">
        <v>945000</v>
      </c>
      <c r="C22" s="1">
        <v>1001292</v>
      </c>
      <c r="D22" s="1">
        <f>State!C22</f>
        <v>605897</v>
      </c>
      <c r="E22" s="2">
        <f t="shared" si="0"/>
        <v>0.6411608465608466</v>
      </c>
      <c r="F22" s="2">
        <f t="shared" si="3"/>
        <v>0.6051151911730045</v>
      </c>
    </row>
    <row r="23" spans="1:6" x14ac:dyDescent="0.2">
      <c r="A23" t="str">
        <f>State!A23</f>
        <v>Maryland</v>
      </c>
      <c r="B23" s="1">
        <v>3820000</v>
      </c>
      <c r="C23" s="1">
        <v>2587978</v>
      </c>
      <c r="D23" s="1">
        <f>State!C23</f>
        <v>1780870</v>
      </c>
      <c r="E23" s="2">
        <f t="shared" si="0"/>
        <v>0.46619633507853403</v>
      </c>
      <c r="F23" s="2">
        <f t="shared" si="3"/>
        <v>0.6881318156491284</v>
      </c>
    </row>
    <row r="24" spans="1:6" x14ac:dyDescent="0.2">
      <c r="A24" t="str">
        <f>State!A24</f>
        <v>Massachusetts</v>
      </c>
      <c r="B24" s="1">
        <v>4649000</v>
      </c>
      <c r="C24" s="1">
        <v>3459193</v>
      </c>
      <c r="D24" s="1">
        <f>State!C24</f>
        <v>2556785</v>
      </c>
      <c r="E24" s="2">
        <f t="shared" si="0"/>
        <v>0.54996450849645084</v>
      </c>
      <c r="F24" s="2">
        <f t="shared" si="3"/>
        <v>0.73912759421055718</v>
      </c>
    </row>
    <row r="25" spans="1:6" x14ac:dyDescent="0.2">
      <c r="A25" t="str">
        <f>State!A25</f>
        <v>Michigan</v>
      </c>
      <c r="B25" s="1">
        <v>7072000</v>
      </c>
      <c r="C25" s="1">
        <v>6677079</v>
      </c>
      <c r="D25" s="1">
        <f>State!C25</f>
        <v>3848844</v>
      </c>
      <c r="E25" s="2">
        <f t="shared" si="0"/>
        <v>0.54423699095022626</v>
      </c>
      <c r="F25" s="2">
        <f t="shared" si="3"/>
        <v>0.57642630856996002</v>
      </c>
    </row>
    <row r="26" spans="1:6" x14ac:dyDescent="0.2">
      <c r="A26" t="str">
        <f>State!A26</f>
        <v>Minnesota</v>
      </c>
      <c r="B26" s="1">
        <v>3422000</v>
      </c>
      <c r="C26" s="1">
        <v>3067802</v>
      </c>
      <c r="D26" s="1">
        <f>State!C26</f>
        <v>2192640</v>
      </c>
      <c r="E26" s="2">
        <f t="shared" si="0"/>
        <v>0.64074810052600817</v>
      </c>
      <c r="F26" s="2">
        <f t="shared" si="3"/>
        <v>0.71472670009342198</v>
      </c>
    </row>
    <row r="27" spans="1:6" x14ac:dyDescent="0.2">
      <c r="A27" t="str">
        <f>State!A27</f>
        <v>Mississippi</v>
      </c>
      <c r="B27" s="1">
        <v>1967000</v>
      </c>
      <c r="C27" s="1">
        <v>1715913</v>
      </c>
      <c r="D27" s="1">
        <f>State!C27</f>
        <v>893857</v>
      </c>
      <c r="E27" s="2">
        <f t="shared" si="0"/>
        <v>0.45442653787493648</v>
      </c>
      <c r="F27" s="2">
        <f t="shared" si="3"/>
        <v>0.52092209803177669</v>
      </c>
    </row>
    <row r="28" spans="1:6" x14ac:dyDescent="0.2">
      <c r="A28" t="str">
        <f>State!A28</f>
        <v>Missouri</v>
      </c>
      <c r="B28" s="1">
        <v>3995000</v>
      </c>
      <c r="C28" s="1">
        <v>3342849</v>
      </c>
      <c r="D28" s="1">
        <f>State!C28</f>
        <v>2158065</v>
      </c>
      <c r="E28" s="2">
        <f t="shared" si="0"/>
        <v>0.54019148936170214</v>
      </c>
      <c r="F28" s="2">
        <f>D28/C28</f>
        <v>0.6455765725583178</v>
      </c>
    </row>
    <row r="29" spans="1:6" x14ac:dyDescent="0.2">
      <c r="A29" t="str">
        <f>State!A29</f>
        <v>Montana</v>
      </c>
      <c r="B29" s="1">
        <v>656000</v>
      </c>
      <c r="C29" s="1">
        <v>590751</v>
      </c>
      <c r="D29" s="1">
        <f>State!C29</f>
        <v>407261</v>
      </c>
      <c r="E29" s="2">
        <f t="shared" si="0"/>
        <v>0.62082469512195126</v>
      </c>
      <c r="F29" s="2">
        <f t="shared" ref="F29:F36" si="4">D29/C29</f>
        <v>0.68939536285169212</v>
      </c>
    </row>
    <row r="30" spans="1:6" x14ac:dyDescent="0.2">
      <c r="A30" t="str">
        <f>State!A30</f>
        <v>Nebraska</v>
      </c>
      <c r="B30" s="1">
        <v>1211000</v>
      </c>
      <c r="C30" s="1">
        <v>1015056</v>
      </c>
      <c r="D30" s="1">
        <f>State!C30</f>
        <v>677415</v>
      </c>
      <c r="E30" s="2">
        <f t="shared" si="0"/>
        <v>0.55938480594549955</v>
      </c>
      <c r="F30" s="2">
        <f t="shared" si="4"/>
        <v>0.66736712063176806</v>
      </c>
    </row>
    <row r="31" spans="1:6" x14ac:dyDescent="0.2">
      <c r="A31" t="str">
        <f>State!A31</f>
        <v>Nevada</v>
      </c>
      <c r="B31" s="1">
        <v>1212000</v>
      </c>
      <c r="C31" s="1">
        <v>778092</v>
      </c>
      <c r="D31" s="1">
        <f>State!C31</f>
        <v>464279</v>
      </c>
      <c r="E31" s="2">
        <f t="shared" si="0"/>
        <v>0.38306848184818482</v>
      </c>
      <c r="F31" s="2">
        <f t="shared" si="4"/>
        <v>0.59668908046863356</v>
      </c>
    </row>
    <row r="32" spans="1:6" x14ac:dyDescent="0.2">
      <c r="A32" t="str">
        <f>State!A32</f>
        <v>New Hampshire</v>
      </c>
      <c r="B32" s="1">
        <v>871000</v>
      </c>
      <c r="C32" s="1">
        <v>754771</v>
      </c>
      <c r="D32" s="1">
        <f>State!C32</f>
        <v>499175</v>
      </c>
      <c r="E32" s="2">
        <f t="shared" si="0"/>
        <v>0.57310562571756607</v>
      </c>
      <c r="F32" s="2">
        <f t="shared" si="4"/>
        <v>0.66135953819105397</v>
      </c>
    </row>
    <row r="33" spans="1:6" x14ac:dyDescent="0.2">
      <c r="A33" t="str">
        <f>State!A33</f>
        <v>New Jersey</v>
      </c>
      <c r="B33" s="1">
        <v>6034000</v>
      </c>
      <c r="C33" s="1">
        <v>4320866</v>
      </c>
      <c r="D33" s="1">
        <f>State!C33</f>
        <v>3075807</v>
      </c>
      <c r="E33" s="2">
        <f t="shared" si="0"/>
        <v>0.50974593967517401</v>
      </c>
      <c r="F33" s="2">
        <f t="shared" si="4"/>
        <v>0.71184966161875884</v>
      </c>
    </row>
    <row r="34" spans="1:6" x14ac:dyDescent="0.2">
      <c r="A34" t="str">
        <f>State!A34</f>
        <v>New Mexico</v>
      </c>
      <c r="B34" s="1">
        <v>1224000</v>
      </c>
      <c r="C34" s="1">
        <v>851479</v>
      </c>
      <c r="D34" s="1">
        <f>State!C34</f>
        <v>556074</v>
      </c>
      <c r="E34" s="2">
        <f t="shared" si="0"/>
        <v>0.45430882352941176</v>
      </c>
      <c r="F34" s="2">
        <f t="shared" si="4"/>
        <v>0.65306836692390535</v>
      </c>
    </row>
    <row r="35" spans="1:6" x14ac:dyDescent="0.2">
      <c r="A35" t="str">
        <f>State!A35</f>
        <v>New York</v>
      </c>
      <c r="B35" s="1">
        <v>13564000</v>
      </c>
      <c r="C35" s="1">
        <v>10162156</v>
      </c>
      <c r="D35" s="1">
        <f>State!C35</f>
        <v>6316129</v>
      </c>
      <c r="E35" s="2">
        <f t="shared" si="0"/>
        <v>0.4656538631672073</v>
      </c>
      <c r="F35" s="2">
        <f t="shared" si="4"/>
        <v>0.6215343476325299</v>
      </c>
    </row>
    <row r="36" spans="1:6" x14ac:dyDescent="0.2">
      <c r="A36" t="str">
        <f>State!A36</f>
        <v>North Carolina</v>
      </c>
      <c r="B36" s="1">
        <v>5519000</v>
      </c>
      <c r="C36" s="1">
        <v>4318008</v>
      </c>
      <c r="D36" s="1">
        <f>State!C36</f>
        <v>2515807</v>
      </c>
      <c r="E36" s="2">
        <f t="shared" si="0"/>
        <v>0.45584471824605904</v>
      </c>
      <c r="F36" s="2">
        <f t="shared" si="4"/>
        <v>0.58263138928876468</v>
      </c>
    </row>
    <row r="37" spans="1:6" x14ac:dyDescent="0.2">
      <c r="A37" t="str">
        <f>State!A37</f>
        <v>North Dakota</v>
      </c>
      <c r="B37" s="1">
        <v>476000</v>
      </c>
      <c r="C37" s="30" t="s">
        <v>24</v>
      </c>
      <c r="D37" s="1">
        <f>State!C37</f>
        <v>266411</v>
      </c>
      <c r="E37" s="2">
        <f>D37/B37</f>
        <v>0.55968697478991591</v>
      </c>
      <c r="F37" s="75" t="s">
        <v>24</v>
      </c>
    </row>
    <row r="38" spans="1:6" x14ac:dyDescent="0.2">
      <c r="A38" t="str">
        <f>State!A38</f>
        <v>Ohio</v>
      </c>
      <c r="B38" s="1">
        <v>8347000</v>
      </c>
      <c r="C38" s="1">
        <v>6879687</v>
      </c>
      <c r="D38" s="1">
        <f>State!C38</f>
        <v>4534434</v>
      </c>
      <c r="E38" s="2">
        <f t="shared" ref="E38:E54" si="5">D38/B38</f>
        <v>0.54324116449023596</v>
      </c>
      <c r="F38" s="2">
        <f t="shared" ref="F38:F45" si="6">D38/C38</f>
        <v>0.65910469473393196</v>
      </c>
    </row>
    <row r="39" spans="1:6" x14ac:dyDescent="0.2">
      <c r="A39" t="str">
        <f>State!A39</f>
        <v>Oklahoma</v>
      </c>
      <c r="B39" s="1">
        <v>2426000</v>
      </c>
      <c r="C39" s="1">
        <v>1979017</v>
      </c>
      <c r="D39" s="1">
        <f>State!C39</f>
        <v>1206713</v>
      </c>
      <c r="E39" s="2">
        <f t="shared" si="5"/>
        <v>0.49740849134377574</v>
      </c>
      <c r="F39" s="2">
        <f t="shared" si="6"/>
        <v>0.60975373127163635</v>
      </c>
    </row>
    <row r="40" spans="1:6" x14ac:dyDescent="0.2">
      <c r="A40" t="str">
        <f>State!A40</f>
        <v>Oregon</v>
      </c>
      <c r="B40" s="1">
        <v>2411000</v>
      </c>
      <c r="C40" s="1">
        <v>1962155</v>
      </c>
      <c r="D40" s="1">
        <f>State!C40</f>
        <v>1377760</v>
      </c>
      <c r="E40" s="2">
        <f t="shared" si="5"/>
        <v>0.57144753214433841</v>
      </c>
      <c r="F40" s="2">
        <f t="shared" si="6"/>
        <v>0.70216675033317955</v>
      </c>
    </row>
    <row r="41" spans="1:6" x14ac:dyDescent="0.2">
      <c r="A41" t="str">
        <f>State!A41</f>
        <v>Pennsylvania</v>
      </c>
      <c r="B41" s="1">
        <v>9197000</v>
      </c>
      <c r="C41" s="1">
        <v>6805612</v>
      </c>
      <c r="D41" s="1">
        <f>State!C41</f>
        <v>4506118</v>
      </c>
      <c r="E41" s="2">
        <f t="shared" si="5"/>
        <v>0.48995520278351634</v>
      </c>
      <c r="F41" s="2">
        <f t="shared" si="6"/>
        <v>0.66211796969912473</v>
      </c>
    </row>
    <row r="42" spans="1:6" x14ac:dyDescent="0.2">
      <c r="A42" t="str">
        <f>State!A42</f>
        <v>Rhode Island</v>
      </c>
      <c r="B42" s="1">
        <v>751000</v>
      </c>
      <c r="C42" s="1">
        <v>602692</v>
      </c>
      <c r="D42" s="1">
        <f>State!C42</f>
        <v>390284</v>
      </c>
      <c r="E42" s="2">
        <f t="shared" si="5"/>
        <v>0.5196857523302264</v>
      </c>
      <c r="F42" s="2">
        <f t="shared" si="6"/>
        <v>0.64756791196830221</v>
      </c>
    </row>
    <row r="43" spans="1:6" x14ac:dyDescent="0.2">
      <c r="A43" t="str">
        <f>State!A43</f>
        <v>South Carolina</v>
      </c>
      <c r="B43" s="1">
        <v>2771000</v>
      </c>
      <c r="C43" s="1">
        <v>1814777</v>
      </c>
      <c r="D43" s="1">
        <f>State!C43</f>
        <v>1149457</v>
      </c>
      <c r="E43" s="2">
        <f t="shared" si="5"/>
        <v>0.41481667268134248</v>
      </c>
      <c r="F43" s="2">
        <f t="shared" si="6"/>
        <v>0.63338746303264803</v>
      </c>
    </row>
    <row r="44" spans="1:6" x14ac:dyDescent="0.2">
      <c r="A44" t="str">
        <f>State!A44</f>
        <v>South Dakota</v>
      </c>
      <c r="B44" s="1">
        <v>535000</v>
      </c>
      <c r="C44" s="1">
        <v>459971</v>
      </c>
      <c r="D44" s="1">
        <f>State!C44</f>
        <v>323826</v>
      </c>
      <c r="E44" s="2">
        <f t="shared" si="5"/>
        <v>0.60528224299065425</v>
      </c>
      <c r="F44" s="2">
        <f t="shared" si="6"/>
        <v>0.70401394870546186</v>
      </c>
    </row>
    <row r="45" spans="1:6" x14ac:dyDescent="0.2">
      <c r="A45" t="str">
        <f>State!A45</f>
        <v>Tennessee</v>
      </c>
      <c r="B45" s="1">
        <v>4035000</v>
      </c>
      <c r="C45" s="1">
        <v>2849910</v>
      </c>
      <c r="D45" s="1">
        <f>State!C45</f>
        <v>1894105</v>
      </c>
      <c r="E45" s="2">
        <f t="shared" si="5"/>
        <v>0.46941883519206939</v>
      </c>
      <c r="F45" s="2">
        <f t="shared" si="6"/>
        <v>0.66461923358983266</v>
      </c>
    </row>
    <row r="46" spans="1:6" x14ac:dyDescent="0.2">
      <c r="A46" t="str">
        <f>State!A46</f>
        <v>Texas</v>
      </c>
      <c r="B46" s="1">
        <v>13597000</v>
      </c>
      <c r="C46" s="1">
        <v>10540678</v>
      </c>
      <c r="D46" s="1">
        <f>State!C46</f>
        <v>5611644</v>
      </c>
      <c r="E46" s="2">
        <f t="shared" si="5"/>
        <v>0.41271192174744431</v>
      </c>
      <c r="F46" s="2">
        <f t="shared" ref="F46:F51" si="7">D46/C46</f>
        <v>0.53237979568297222</v>
      </c>
    </row>
    <row r="47" spans="1:6" x14ac:dyDescent="0.2">
      <c r="A47" t="str">
        <f>State!A47</f>
        <v>Utah</v>
      </c>
      <c r="B47" s="1">
        <v>1333000</v>
      </c>
      <c r="C47" s="1">
        <v>1050452</v>
      </c>
      <c r="D47" s="1">
        <f>State!C47</f>
        <v>665629</v>
      </c>
      <c r="E47" s="2">
        <f t="shared" si="5"/>
        <v>0.49934658664666165</v>
      </c>
      <c r="F47" s="2">
        <f t="shared" si="7"/>
        <v>0.63365960557931256</v>
      </c>
    </row>
    <row r="48" spans="1:6" x14ac:dyDescent="0.2">
      <c r="A48" t="str">
        <f>State!A48</f>
        <v>Vermont</v>
      </c>
      <c r="B48" s="1">
        <v>445000</v>
      </c>
      <c r="C48" s="1">
        <v>385328</v>
      </c>
      <c r="D48" s="1">
        <f>State!C48</f>
        <v>258449</v>
      </c>
      <c r="E48" s="2">
        <f t="shared" si="5"/>
        <v>0.58078426966292129</v>
      </c>
      <c r="F48" s="2">
        <f t="shared" si="7"/>
        <v>0.67072468131046792</v>
      </c>
    </row>
    <row r="49" spans="1:6" x14ac:dyDescent="0.2">
      <c r="A49" t="str">
        <f>State!A49</f>
        <v>Virginia</v>
      </c>
      <c r="B49" s="1">
        <v>5083000</v>
      </c>
      <c r="C49" s="1">
        <v>3322135</v>
      </c>
      <c r="D49" s="1">
        <f>State!C49</f>
        <v>2416642</v>
      </c>
      <c r="E49" s="2">
        <f t="shared" si="5"/>
        <v>0.47543615974818021</v>
      </c>
      <c r="F49" s="2">
        <f t="shared" si="7"/>
        <v>0.72743642266193276</v>
      </c>
    </row>
    <row r="50" spans="1:6" x14ac:dyDescent="0.2">
      <c r="A50" t="str">
        <f>State!A50</f>
        <v>Washington</v>
      </c>
      <c r="B50" s="1">
        <v>4115000</v>
      </c>
      <c r="C50" s="1">
        <v>3078128</v>
      </c>
      <c r="D50" s="1">
        <f>State!C50</f>
        <v>2253837</v>
      </c>
      <c r="E50" s="2">
        <f t="shared" si="5"/>
        <v>0.54771251518833541</v>
      </c>
      <c r="F50" s="2">
        <f t="shared" si="7"/>
        <v>0.73221029144986827</v>
      </c>
    </row>
    <row r="51" spans="1:6" x14ac:dyDescent="0.2">
      <c r="A51" t="str">
        <f>State!A51</f>
        <v>West Virginia</v>
      </c>
      <c r="B51" s="1">
        <v>1417000</v>
      </c>
      <c r="C51" s="1">
        <v>970745</v>
      </c>
      <c r="D51" s="1">
        <f>State!C51</f>
        <v>636459</v>
      </c>
      <c r="E51" s="2">
        <f t="shared" si="5"/>
        <v>0.44915949188426252</v>
      </c>
      <c r="F51" s="2">
        <f t="shared" si="7"/>
        <v>0.65563974061159214</v>
      </c>
    </row>
    <row r="52" spans="1:6" x14ac:dyDescent="0.2">
      <c r="A52" t="str">
        <f>State!A52</f>
        <v>Wisconsin</v>
      </c>
      <c r="B52" s="1">
        <v>3824000</v>
      </c>
      <c r="C52" s="30" t="s">
        <v>24</v>
      </c>
      <c r="D52" s="1">
        <f>State!C52</f>
        <v>2196169</v>
      </c>
      <c r="E52" s="2">
        <f t="shared" si="5"/>
        <v>0.57431197698744774</v>
      </c>
      <c r="F52" s="75" t="s">
        <v>24</v>
      </c>
    </row>
    <row r="53" spans="1:6" x14ac:dyDescent="0.2">
      <c r="A53" t="str">
        <f>State!A53</f>
        <v>Wyoming</v>
      </c>
      <c r="B53" s="1">
        <v>356000</v>
      </c>
      <c r="C53" s="1">
        <v>240711</v>
      </c>
      <c r="D53" s="1">
        <f>State!C53</f>
        <v>211571</v>
      </c>
      <c r="E53" s="2">
        <f t="shared" si="5"/>
        <v>0.59430056179775281</v>
      </c>
      <c r="F53" s="2">
        <f>D53/C53</f>
        <v>0.87894196775386246</v>
      </c>
    </row>
    <row r="54" spans="1:6" x14ac:dyDescent="0.2">
      <c r="A54" t="str">
        <f>State!A54</f>
        <v>Total</v>
      </c>
      <c r="B54" s="1">
        <f>SUM(B3:B53)</f>
        <v>196511000</v>
      </c>
      <c r="C54" s="1">
        <f>SUM(C3:C53)</f>
        <v>146211960</v>
      </c>
      <c r="D54" s="1">
        <f>State!C54</f>
        <v>96275640</v>
      </c>
      <c r="E54" s="2">
        <f t="shared" si="5"/>
        <v>0.48992494058856756</v>
      </c>
      <c r="F54" s="2">
        <f>D54/C54</f>
        <v>0.65846624311718416</v>
      </c>
    </row>
  </sheetData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X169"/>
  <sheetViews>
    <sheetView workbookViewId="0">
      <pane xSplit="1" ySplit="9" topLeftCell="B10" activePane="bottomRight" state="frozenSplit"/>
      <selection pane="topRight" activeCell="B1" sqref="B1"/>
      <selection pane="bottomLeft" activeCell="A9" sqref="A9"/>
      <selection pane="bottomRight" activeCell="G1" sqref="G1"/>
    </sheetView>
  </sheetViews>
  <sheetFormatPr baseColWidth="10" defaultRowHeight="14" x14ac:dyDescent="0.2"/>
  <cols>
    <col min="1" max="1" width="20.7109375" bestFit="1" customWidth="1"/>
    <col min="2" max="2" width="13.85546875" customWidth="1"/>
    <col min="3" max="16" width="12.7109375" customWidth="1"/>
  </cols>
  <sheetData>
    <row r="1" spans="1:24" x14ac:dyDescent="0.2">
      <c r="A1" s="67" t="s">
        <v>2190</v>
      </c>
      <c r="B1" s="15" t="str">
        <f>Candidates!D2</f>
        <v>Democratic</v>
      </c>
      <c r="C1" s="14" t="str">
        <f>Candidates!D3</f>
        <v>Republican</v>
      </c>
      <c r="D1" s="140" t="str">
        <f>Candidates!D4</f>
        <v>Reform</v>
      </c>
      <c r="E1" t="str">
        <f>Candidates!D5</f>
        <v>Green</v>
      </c>
      <c r="F1" t="str">
        <f>Candidates!D6</f>
        <v>Libertarian</v>
      </c>
      <c r="G1" t="str">
        <f>Candidates!D7</f>
        <v>US Taxpayers</v>
      </c>
      <c r="H1" t="str">
        <f>Candidates!D8</f>
        <v>Natural Law</v>
      </c>
      <c r="I1" t="str">
        <f>Candidates!D9</f>
        <v>Workers World</v>
      </c>
      <c r="J1" t="str">
        <f>Candidates!D10</f>
        <v>Peace &amp; Freedom</v>
      </c>
      <c r="K1" t="str">
        <f>Candidates!D11</f>
        <v>-</v>
      </c>
      <c r="L1" t="str">
        <f>Candidates!D12</f>
        <v>Independent</v>
      </c>
      <c r="M1" t="str">
        <f>Candidates!D13</f>
        <v>Soc. Workers</v>
      </c>
      <c r="N1" s="1" t="str">
        <f>Candidates!D14</f>
        <v>-</v>
      </c>
      <c r="O1" t="str">
        <f>Candidates!D15</f>
        <v>Grassroots</v>
      </c>
      <c r="P1" t="str">
        <f>Candidates!D16</f>
        <v>Socialist</v>
      </c>
      <c r="Q1" t="str">
        <f>Candidates!D17</f>
        <v>Soc. Equality</v>
      </c>
      <c r="R1" t="str">
        <f>Candidates!D18</f>
        <v>American</v>
      </c>
      <c r="S1" t="str">
        <f>Candidates!D19</f>
        <v>Prohibition</v>
      </c>
      <c r="T1" t="str">
        <f>Candidates!D20</f>
        <v>Independent</v>
      </c>
      <c r="U1" t="str">
        <f>Candidates!D21</f>
        <v>America First</v>
      </c>
      <c r="V1" t="str">
        <f>Candidates!D22</f>
        <v>Ind. Grassroots</v>
      </c>
      <c r="W1" t="str">
        <f>Candidates!D23</f>
        <v>Looking Back</v>
      </c>
      <c r="X1" t="str">
        <f>Candidates!D24</f>
        <v>Independent</v>
      </c>
    </row>
    <row r="3" spans="1:24" x14ac:dyDescent="0.2">
      <c r="A3" t="s">
        <v>3469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</row>
    <row r="4" spans="1:24" x14ac:dyDescent="0.2">
      <c r="A4" s="135" t="s">
        <v>1489</v>
      </c>
      <c r="B4" s="135" t="s">
        <v>3455</v>
      </c>
      <c r="C4" s="135" t="s">
        <v>561</v>
      </c>
      <c r="D4" s="135" t="s">
        <v>562</v>
      </c>
      <c r="E4" s="135" t="s">
        <v>563</v>
      </c>
      <c r="F4" s="135" t="s">
        <v>564</v>
      </c>
      <c r="G4" s="135" t="s">
        <v>302</v>
      </c>
      <c r="H4" s="135" t="s">
        <v>303</v>
      </c>
      <c r="I4" s="135" t="s">
        <v>3353</v>
      </c>
      <c r="J4" s="135" t="s">
        <v>264</v>
      </c>
      <c r="K4" s="135" t="s">
        <v>2591</v>
      </c>
      <c r="L4" s="135" t="s">
        <v>2194</v>
      </c>
      <c r="M4" s="135" t="s">
        <v>2659</v>
      </c>
      <c r="N4" s="135" t="s">
        <v>3354</v>
      </c>
      <c r="O4" s="135" t="s">
        <v>522</v>
      </c>
      <c r="P4" s="135" t="s">
        <v>2509</v>
      </c>
      <c r="Q4" s="135" t="s">
        <v>3355</v>
      </c>
      <c r="R4" s="135" t="s">
        <v>3356</v>
      </c>
      <c r="S4" t="s">
        <v>2186</v>
      </c>
      <c r="T4" t="s">
        <v>3357</v>
      </c>
      <c r="U4" t="s">
        <v>3358</v>
      </c>
      <c r="V4" t="s">
        <v>3359</v>
      </c>
      <c r="W4" t="s">
        <v>3467</v>
      </c>
      <c r="X4" t="s">
        <v>3360</v>
      </c>
    </row>
    <row r="5" spans="1:24" x14ac:dyDescent="0.2">
      <c r="A5" s="135" t="s">
        <v>1490</v>
      </c>
      <c r="B5" s="135" t="s">
        <v>306</v>
      </c>
      <c r="C5" s="135" t="s">
        <v>305</v>
      </c>
      <c r="D5" s="135" t="s">
        <v>304</v>
      </c>
      <c r="E5" s="135" t="s">
        <v>2475</v>
      </c>
      <c r="F5" s="135" t="s">
        <v>2473</v>
      </c>
      <c r="G5" s="135" t="s">
        <v>2188</v>
      </c>
      <c r="H5" s="135" t="s">
        <v>3456</v>
      </c>
      <c r="I5" s="135" t="s">
        <v>3361</v>
      </c>
      <c r="J5" s="135" t="s">
        <v>265</v>
      </c>
      <c r="K5" s="135" t="s">
        <v>3458</v>
      </c>
      <c r="L5" s="135" t="s">
        <v>2195</v>
      </c>
      <c r="M5" s="135" t="s">
        <v>2660</v>
      </c>
      <c r="N5" s="135" t="s">
        <v>3458</v>
      </c>
      <c r="O5" s="135" t="s">
        <v>540</v>
      </c>
      <c r="P5" s="135" t="s">
        <v>2510</v>
      </c>
      <c r="Q5" t="s">
        <v>3462</v>
      </c>
      <c r="R5" s="135" t="s">
        <v>2657</v>
      </c>
      <c r="S5" t="s">
        <v>2187</v>
      </c>
      <c r="T5" t="s">
        <v>519</v>
      </c>
      <c r="U5" t="s">
        <v>87</v>
      </c>
      <c r="V5" t="s">
        <v>3362</v>
      </c>
      <c r="W5" t="s">
        <v>2185</v>
      </c>
      <c r="X5" t="s">
        <v>3468</v>
      </c>
    </row>
    <row r="6" spans="1:24" x14ac:dyDescent="0.2">
      <c r="A6" s="135" t="s">
        <v>3470</v>
      </c>
      <c r="B6" s="135" t="s">
        <v>3254</v>
      </c>
      <c r="C6" s="135" t="s">
        <v>1298</v>
      </c>
      <c r="D6" s="135" t="s">
        <v>1299</v>
      </c>
      <c r="E6" s="135" t="s">
        <v>528</v>
      </c>
      <c r="F6" s="135" t="s">
        <v>2612</v>
      </c>
      <c r="G6" s="135" t="s">
        <v>3293</v>
      </c>
      <c r="H6" s="135" t="s">
        <v>2989</v>
      </c>
      <c r="I6" s="135" t="s">
        <v>2193</v>
      </c>
      <c r="J6" s="135" t="s">
        <v>3471</v>
      </c>
      <c r="K6" s="135" t="s">
        <v>3458</v>
      </c>
      <c r="L6" s="135" t="s">
        <v>736</v>
      </c>
      <c r="M6" s="135" t="s">
        <v>3459</v>
      </c>
      <c r="N6" s="135" t="s">
        <v>3458</v>
      </c>
      <c r="O6" s="135" t="s">
        <v>1735</v>
      </c>
      <c r="P6" s="135" t="s">
        <v>3027</v>
      </c>
      <c r="Q6" s="135" t="s">
        <v>3463</v>
      </c>
      <c r="R6" s="135" t="s">
        <v>835</v>
      </c>
      <c r="S6" t="s">
        <v>1183</v>
      </c>
      <c r="T6" t="s">
        <v>736</v>
      </c>
      <c r="U6" t="s">
        <v>836</v>
      </c>
      <c r="V6" t="s">
        <v>3466</v>
      </c>
      <c r="W6" t="s">
        <v>1172</v>
      </c>
      <c r="X6" t="s">
        <v>736</v>
      </c>
    </row>
    <row r="7" spans="1:24" x14ac:dyDescent="0.2">
      <c r="A7" s="135" t="s">
        <v>3472</v>
      </c>
      <c r="B7" s="135" t="s">
        <v>1672</v>
      </c>
      <c r="C7" s="135" t="s">
        <v>2766</v>
      </c>
      <c r="D7" s="135" t="s">
        <v>1792</v>
      </c>
      <c r="E7" s="135" t="s">
        <v>287</v>
      </c>
      <c r="F7" s="135" t="s">
        <v>614</v>
      </c>
      <c r="G7" s="135" t="s">
        <v>1365</v>
      </c>
      <c r="H7" s="135" t="s">
        <v>2824</v>
      </c>
      <c r="I7" s="135" t="s">
        <v>3032</v>
      </c>
      <c r="J7" s="135" t="s">
        <v>1101</v>
      </c>
      <c r="K7" s="135"/>
      <c r="L7" s="135" t="s">
        <v>3160</v>
      </c>
      <c r="M7" s="135" t="s">
        <v>3160</v>
      </c>
      <c r="N7" s="135"/>
      <c r="O7" s="135" t="s">
        <v>1101</v>
      </c>
      <c r="P7" s="135" t="s">
        <v>1626</v>
      </c>
      <c r="Q7" s="135"/>
      <c r="R7" s="135"/>
      <c r="S7" t="s">
        <v>1626</v>
      </c>
      <c r="W7" t="s">
        <v>2766</v>
      </c>
    </row>
    <row r="8" spans="1:24" x14ac:dyDescent="0.2">
      <c r="A8" s="135" t="s">
        <v>3473</v>
      </c>
      <c r="B8" s="135" t="s">
        <v>614</v>
      </c>
      <c r="C8" s="135" t="s">
        <v>3248</v>
      </c>
      <c r="D8" s="135" t="s">
        <v>287</v>
      </c>
      <c r="E8" s="135" t="s">
        <v>446</v>
      </c>
      <c r="F8" s="135" t="s">
        <v>1087</v>
      </c>
      <c r="G8" s="135" t="s">
        <v>1365</v>
      </c>
      <c r="H8" s="135"/>
      <c r="I8" s="135" t="s">
        <v>1101</v>
      </c>
      <c r="J8" s="135"/>
      <c r="K8" s="135"/>
      <c r="L8" s="135" t="s">
        <v>1101</v>
      </c>
      <c r="M8" s="135" t="s">
        <v>3248</v>
      </c>
      <c r="N8" s="135"/>
      <c r="O8" s="135" t="s">
        <v>1863</v>
      </c>
      <c r="P8" s="135" t="s">
        <v>143</v>
      </c>
      <c r="Q8" s="135"/>
      <c r="R8" s="135"/>
    </row>
    <row r="9" spans="1:24" x14ac:dyDescent="0.2">
      <c r="A9" s="135" t="s">
        <v>3474</v>
      </c>
      <c r="B9" s="135" t="s">
        <v>2705</v>
      </c>
      <c r="C9" s="135" t="s">
        <v>1161</v>
      </c>
      <c r="D9" s="135" t="s">
        <v>1162</v>
      </c>
      <c r="E9" s="135" t="s">
        <v>1640</v>
      </c>
      <c r="F9" s="135" t="s">
        <v>565</v>
      </c>
      <c r="G9" s="135" t="s">
        <v>471</v>
      </c>
      <c r="H9" s="135" t="s">
        <v>3123</v>
      </c>
      <c r="I9" s="135" t="s">
        <v>3457</v>
      </c>
      <c r="J9" s="135" t="s">
        <v>1164</v>
      </c>
      <c r="K9" s="135" t="s">
        <v>2591</v>
      </c>
      <c r="L9" s="135" t="s">
        <v>1165</v>
      </c>
      <c r="M9" s="135" t="s">
        <v>3025</v>
      </c>
      <c r="N9" s="135" t="s">
        <v>3461</v>
      </c>
      <c r="O9" s="135" t="s">
        <v>1505</v>
      </c>
      <c r="P9" s="135" t="s">
        <v>2261</v>
      </c>
      <c r="Q9" s="135" t="s">
        <v>481</v>
      </c>
      <c r="R9" s="135" t="s">
        <v>1506</v>
      </c>
      <c r="S9" t="s">
        <v>118</v>
      </c>
      <c r="T9" t="s">
        <v>480</v>
      </c>
      <c r="U9" t="s">
        <v>1507</v>
      </c>
      <c r="V9" t="s">
        <v>1226</v>
      </c>
      <c r="W9" t="s">
        <v>1227</v>
      </c>
      <c r="X9" t="s">
        <v>1167</v>
      </c>
    </row>
    <row r="10" spans="1:24" x14ac:dyDescent="0.2">
      <c r="A10" s="67" t="s">
        <v>2901</v>
      </c>
      <c r="B10">
        <f t="shared" ref="B10:X10" si="0">COUNTIF(B13:B63,"&lt;&gt;")-COUNTIF(B13:B63,"Write-in")</f>
        <v>51</v>
      </c>
      <c r="C10">
        <f t="shared" si="0"/>
        <v>51</v>
      </c>
      <c r="D10">
        <f t="shared" si="0"/>
        <v>51</v>
      </c>
      <c r="E10">
        <f t="shared" si="0"/>
        <v>23</v>
      </c>
      <c r="F10">
        <f t="shared" si="0"/>
        <v>51</v>
      </c>
      <c r="G10">
        <f>COUNTIF(G13:G63,"&lt;&gt;")-COUNTIF(G13:G63,"Write-in")</f>
        <v>40</v>
      </c>
      <c r="H10">
        <f>COUNTIF(H13:H63,"&lt;&gt;")-COUNTIF(H13:H63,"Write-in")</f>
        <v>45</v>
      </c>
      <c r="I10">
        <f t="shared" si="0"/>
        <v>12</v>
      </c>
      <c r="J10">
        <f t="shared" si="0"/>
        <v>1</v>
      </c>
      <c r="L10">
        <f t="shared" si="0"/>
        <v>6</v>
      </c>
      <c r="M10">
        <f t="shared" si="0"/>
        <v>11</v>
      </c>
      <c r="N10">
        <f t="shared" si="0"/>
        <v>1</v>
      </c>
      <c r="O10">
        <f t="shared" si="0"/>
        <v>2</v>
      </c>
      <c r="P10">
        <f t="shared" si="0"/>
        <v>5</v>
      </c>
      <c r="Q10">
        <f t="shared" si="0"/>
        <v>3</v>
      </c>
      <c r="R10">
        <f t="shared" si="0"/>
        <v>2</v>
      </c>
      <c r="S10">
        <f t="shared" si="0"/>
        <v>4</v>
      </c>
      <c r="T10">
        <f t="shared" si="0"/>
        <v>1</v>
      </c>
      <c r="U10">
        <f t="shared" si="0"/>
        <v>1</v>
      </c>
      <c r="V10">
        <f t="shared" si="0"/>
        <v>1</v>
      </c>
      <c r="W10">
        <f t="shared" si="0"/>
        <v>1</v>
      </c>
      <c r="X10">
        <f t="shared" si="0"/>
        <v>1</v>
      </c>
    </row>
    <row r="12" spans="1:24" x14ac:dyDescent="0.2">
      <c r="A12" s="67" t="s">
        <v>2900</v>
      </c>
    </row>
    <row r="13" spans="1:24" x14ac:dyDescent="0.2">
      <c r="A13" t="s">
        <v>901</v>
      </c>
      <c r="B13" t="s">
        <v>3254</v>
      </c>
      <c r="C13" t="s">
        <v>1298</v>
      </c>
      <c r="D13" t="s">
        <v>736</v>
      </c>
      <c r="F13" t="s">
        <v>2612</v>
      </c>
      <c r="G13" t="s">
        <v>736</v>
      </c>
      <c r="H13" t="s">
        <v>2989</v>
      </c>
      <c r="K13" t="s">
        <v>3458</v>
      </c>
      <c r="M13" t="s">
        <v>736</v>
      </c>
    </row>
    <row r="14" spans="1:24" x14ac:dyDescent="0.2">
      <c r="A14" t="s">
        <v>3207</v>
      </c>
      <c r="B14" t="s">
        <v>3254</v>
      </c>
      <c r="C14" t="s">
        <v>1298</v>
      </c>
      <c r="D14" t="s">
        <v>1299</v>
      </c>
      <c r="E14" t="s">
        <v>528</v>
      </c>
      <c r="F14" t="s">
        <v>2612</v>
      </c>
      <c r="G14" t="s">
        <v>3293</v>
      </c>
      <c r="H14" t="s">
        <v>2989</v>
      </c>
      <c r="K14" t="s">
        <v>3458</v>
      </c>
    </row>
    <row r="15" spans="1:24" x14ac:dyDescent="0.2">
      <c r="A15" t="s">
        <v>1863</v>
      </c>
      <c r="B15" t="s">
        <v>3254</v>
      </c>
      <c r="C15" t="s">
        <v>1298</v>
      </c>
      <c r="D15" t="s">
        <v>1299</v>
      </c>
      <c r="E15" s="141" t="s">
        <v>528</v>
      </c>
      <c r="F15" t="s">
        <v>2612</v>
      </c>
      <c r="G15" s="141" t="s">
        <v>3293</v>
      </c>
      <c r="H15" s="141" t="s">
        <v>2989</v>
      </c>
      <c r="K15" t="s">
        <v>3458</v>
      </c>
      <c r="L15" s="141" t="s">
        <v>3475</v>
      </c>
    </row>
    <row r="16" spans="1:24" x14ac:dyDescent="0.2">
      <c r="A16" t="s">
        <v>1672</v>
      </c>
      <c r="B16" t="s">
        <v>3254</v>
      </c>
      <c r="C16" t="s">
        <v>1298</v>
      </c>
      <c r="D16" t="s">
        <v>1299</v>
      </c>
      <c r="E16" t="s">
        <v>2476</v>
      </c>
      <c r="F16" t="s">
        <v>2612</v>
      </c>
      <c r="G16" t="s">
        <v>3476</v>
      </c>
      <c r="H16" t="s">
        <v>2989</v>
      </c>
      <c r="I16" t="s">
        <v>2193</v>
      </c>
      <c r="L16" t="s">
        <v>736</v>
      </c>
      <c r="P16" t="s">
        <v>2365</v>
      </c>
      <c r="S16" t="s">
        <v>1183</v>
      </c>
      <c r="U16" t="s">
        <v>836</v>
      </c>
      <c r="W16" t="s">
        <v>1172</v>
      </c>
    </row>
    <row r="17" spans="1:23" x14ac:dyDescent="0.2">
      <c r="A17" t="s">
        <v>1101</v>
      </c>
      <c r="B17" t="s">
        <v>3254</v>
      </c>
      <c r="C17" t="s">
        <v>1298</v>
      </c>
      <c r="D17" t="s">
        <v>1299</v>
      </c>
      <c r="E17" t="s">
        <v>528</v>
      </c>
      <c r="F17" t="s">
        <v>2612</v>
      </c>
      <c r="G17" t="s">
        <v>3477</v>
      </c>
      <c r="H17" t="s">
        <v>2989</v>
      </c>
      <c r="J17" t="s">
        <v>1168</v>
      </c>
      <c r="K17" t="s">
        <v>3458</v>
      </c>
      <c r="L17" t="s">
        <v>2474</v>
      </c>
      <c r="M17" t="s">
        <v>2474</v>
      </c>
      <c r="W17" t="s">
        <v>2474</v>
      </c>
    </row>
    <row r="18" spans="1:23" x14ac:dyDescent="0.2">
      <c r="A18" t="s">
        <v>1626</v>
      </c>
      <c r="B18" t="s">
        <v>3254</v>
      </c>
      <c r="C18" t="s">
        <v>1298</v>
      </c>
      <c r="D18" t="s">
        <v>1299</v>
      </c>
      <c r="E18" t="s">
        <v>250</v>
      </c>
      <c r="F18" t="s">
        <v>2612</v>
      </c>
      <c r="G18" t="s">
        <v>3478</v>
      </c>
      <c r="H18" t="s">
        <v>2989</v>
      </c>
      <c r="I18" t="s">
        <v>2193</v>
      </c>
      <c r="L18" t="s">
        <v>736</v>
      </c>
      <c r="M18" t="s">
        <v>3479</v>
      </c>
      <c r="P18" t="s">
        <v>3027</v>
      </c>
      <c r="R18" t="s">
        <v>835</v>
      </c>
      <c r="S18" t="s">
        <v>251</v>
      </c>
    </row>
    <row r="19" spans="1:23" x14ac:dyDescent="0.2">
      <c r="A19" t="s">
        <v>1194</v>
      </c>
      <c r="B19" t="s">
        <v>3254</v>
      </c>
      <c r="C19" t="s">
        <v>1298</v>
      </c>
      <c r="D19" t="s">
        <v>1299</v>
      </c>
      <c r="E19" t="s">
        <v>528</v>
      </c>
      <c r="F19" t="s">
        <v>2612</v>
      </c>
      <c r="G19" t="s">
        <v>3480</v>
      </c>
      <c r="H19" t="s">
        <v>2989</v>
      </c>
      <c r="K19" t="s">
        <v>3458</v>
      </c>
      <c r="M19" t="s">
        <v>2474</v>
      </c>
    </row>
    <row r="20" spans="1:23" x14ac:dyDescent="0.2">
      <c r="A20" t="s">
        <v>1263</v>
      </c>
      <c r="B20" t="s">
        <v>3254</v>
      </c>
      <c r="C20" t="s">
        <v>1298</v>
      </c>
      <c r="D20" t="s">
        <v>2377</v>
      </c>
      <c r="E20" t="s">
        <v>2474</v>
      </c>
      <c r="F20" t="s">
        <v>2612</v>
      </c>
      <c r="G20" t="s">
        <v>3293</v>
      </c>
      <c r="H20" t="s">
        <v>2989</v>
      </c>
      <c r="K20" t="s">
        <v>3458</v>
      </c>
      <c r="M20" t="s">
        <v>2474</v>
      </c>
    </row>
    <row r="21" spans="1:23" x14ac:dyDescent="0.2">
      <c r="A21" t="s">
        <v>287</v>
      </c>
      <c r="B21" t="s">
        <v>3254</v>
      </c>
      <c r="C21" t="s">
        <v>1298</v>
      </c>
      <c r="D21" t="s">
        <v>1299</v>
      </c>
      <c r="E21" t="s">
        <v>528</v>
      </c>
      <c r="F21" t="s">
        <v>2612</v>
      </c>
      <c r="H21" t="s">
        <v>2989</v>
      </c>
      <c r="K21" t="s">
        <v>3458</v>
      </c>
      <c r="M21" t="s">
        <v>3459</v>
      </c>
    </row>
    <row r="22" spans="1:23" x14ac:dyDescent="0.2">
      <c r="A22" t="s">
        <v>288</v>
      </c>
      <c r="B22" t="s">
        <v>3254</v>
      </c>
      <c r="C22" t="s">
        <v>1298</v>
      </c>
      <c r="D22" t="s">
        <v>1299</v>
      </c>
      <c r="E22" t="s">
        <v>2474</v>
      </c>
      <c r="F22" t="s">
        <v>2612</v>
      </c>
      <c r="H22" t="s">
        <v>2474</v>
      </c>
      <c r="M22" t="s">
        <v>2474</v>
      </c>
      <c r="P22" t="s">
        <v>2474</v>
      </c>
    </row>
    <row r="23" spans="1:23" x14ac:dyDescent="0.2">
      <c r="A23" t="s">
        <v>3160</v>
      </c>
      <c r="B23" t="s">
        <v>3254</v>
      </c>
      <c r="C23" t="s">
        <v>1298</v>
      </c>
      <c r="D23" t="s">
        <v>1299</v>
      </c>
      <c r="F23" t="s">
        <v>2612</v>
      </c>
      <c r="G23" t="s">
        <v>2474</v>
      </c>
      <c r="L23" t="s">
        <v>2474</v>
      </c>
      <c r="M23" t="s">
        <v>2474</v>
      </c>
    </row>
    <row r="24" spans="1:23" x14ac:dyDescent="0.2">
      <c r="A24" t="s">
        <v>3074</v>
      </c>
      <c r="B24" t="s">
        <v>3254</v>
      </c>
      <c r="C24" t="s">
        <v>1298</v>
      </c>
      <c r="D24" t="s">
        <v>1299</v>
      </c>
      <c r="E24" t="s">
        <v>528</v>
      </c>
      <c r="F24" t="s">
        <v>2612</v>
      </c>
      <c r="G24" t="s">
        <v>2189</v>
      </c>
      <c r="H24" t="s">
        <v>2989</v>
      </c>
    </row>
    <row r="25" spans="1:23" x14ac:dyDescent="0.2">
      <c r="A25" t="s">
        <v>2519</v>
      </c>
      <c r="B25" t="s">
        <v>3254</v>
      </c>
      <c r="C25" t="s">
        <v>1298</v>
      </c>
      <c r="D25" t="s">
        <v>1299</v>
      </c>
      <c r="F25" t="s">
        <v>2612</v>
      </c>
      <c r="G25" t="s">
        <v>3293</v>
      </c>
      <c r="H25" t="s">
        <v>2989</v>
      </c>
      <c r="K25" t="s">
        <v>3458</v>
      </c>
      <c r="L25" t="s">
        <v>2474</v>
      </c>
    </row>
    <row r="26" spans="1:23" x14ac:dyDescent="0.2">
      <c r="A26" t="s">
        <v>2811</v>
      </c>
      <c r="B26" t="s">
        <v>3254</v>
      </c>
      <c r="C26" t="s">
        <v>1298</v>
      </c>
      <c r="D26" t="s">
        <v>1299</v>
      </c>
      <c r="E26" t="s">
        <v>2474</v>
      </c>
      <c r="F26" t="s">
        <v>2612</v>
      </c>
      <c r="G26" t="s">
        <v>3293</v>
      </c>
      <c r="H26" t="s">
        <v>2989</v>
      </c>
      <c r="K26" t="s">
        <v>3458</v>
      </c>
      <c r="S26" t="s">
        <v>2474</v>
      </c>
    </row>
    <row r="27" spans="1:23" x14ac:dyDescent="0.2">
      <c r="A27" t="s">
        <v>3314</v>
      </c>
      <c r="B27" t="s">
        <v>3254</v>
      </c>
      <c r="C27" t="s">
        <v>1298</v>
      </c>
      <c r="D27" t="s">
        <v>1299</v>
      </c>
      <c r="E27" t="s">
        <v>2474</v>
      </c>
      <c r="F27" t="s">
        <v>2612</v>
      </c>
      <c r="G27" t="s">
        <v>2474</v>
      </c>
      <c r="H27" t="s">
        <v>2474</v>
      </c>
      <c r="K27" t="s">
        <v>3458</v>
      </c>
      <c r="L27" t="s">
        <v>2474</v>
      </c>
      <c r="P27" t="s">
        <v>2474</v>
      </c>
    </row>
    <row r="28" spans="1:23" x14ac:dyDescent="0.2">
      <c r="A28" t="s">
        <v>2824</v>
      </c>
      <c r="B28" t="s">
        <v>3254</v>
      </c>
      <c r="C28" t="s">
        <v>1298</v>
      </c>
      <c r="D28" t="s">
        <v>1299</v>
      </c>
      <c r="E28" t="s">
        <v>528</v>
      </c>
      <c r="F28" t="s">
        <v>252</v>
      </c>
      <c r="G28" t="s">
        <v>3158</v>
      </c>
      <c r="H28" t="s">
        <v>2989</v>
      </c>
      <c r="K28" t="s">
        <v>3458</v>
      </c>
      <c r="M28" t="s">
        <v>3459</v>
      </c>
    </row>
    <row r="29" spans="1:23" x14ac:dyDescent="0.2">
      <c r="A29" t="s">
        <v>2766</v>
      </c>
      <c r="B29" t="s">
        <v>3254</v>
      </c>
      <c r="C29" t="s">
        <v>1298</v>
      </c>
      <c r="D29" t="s">
        <v>1299</v>
      </c>
      <c r="E29" t="s">
        <v>2474</v>
      </c>
      <c r="F29" t="s">
        <v>2612</v>
      </c>
      <c r="G29" t="s">
        <v>736</v>
      </c>
      <c r="H29" t="s">
        <v>736</v>
      </c>
      <c r="L29" t="s">
        <v>2474</v>
      </c>
    </row>
    <row r="30" spans="1:23" x14ac:dyDescent="0.2">
      <c r="A30" t="s">
        <v>440</v>
      </c>
      <c r="B30" t="s">
        <v>3254</v>
      </c>
      <c r="C30" t="s">
        <v>1298</v>
      </c>
      <c r="D30" t="s">
        <v>1299</v>
      </c>
      <c r="E30" t="s">
        <v>2474</v>
      </c>
      <c r="F30" t="s">
        <v>2612</v>
      </c>
      <c r="G30" t="s">
        <v>2648</v>
      </c>
      <c r="H30" t="s">
        <v>2989</v>
      </c>
      <c r="K30" t="s">
        <v>3458</v>
      </c>
    </row>
    <row r="31" spans="1:23" x14ac:dyDescent="0.2">
      <c r="A31" t="s">
        <v>1290</v>
      </c>
      <c r="B31" t="s">
        <v>3254</v>
      </c>
      <c r="C31" t="s">
        <v>1298</v>
      </c>
      <c r="D31" t="s">
        <v>1299</v>
      </c>
      <c r="E31" t="s">
        <v>3481</v>
      </c>
      <c r="F31" t="s">
        <v>2612</v>
      </c>
      <c r="G31" t="s">
        <v>2189</v>
      </c>
      <c r="H31" t="s">
        <v>2989</v>
      </c>
      <c r="I31" t="s">
        <v>2193</v>
      </c>
    </row>
    <row r="32" spans="1:23" x14ac:dyDescent="0.2">
      <c r="A32" t="s">
        <v>173</v>
      </c>
      <c r="B32" t="s">
        <v>3254</v>
      </c>
      <c r="C32" t="s">
        <v>1298</v>
      </c>
      <c r="D32" t="s">
        <v>1299</v>
      </c>
      <c r="E32" t="s">
        <v>528</v>
      </c>
      <c r="F32" t="s">
        <v>2612</v>
      </c>
      <c r="G32" t="s">
        <v>2189</v>
      </c>
      <c r="H32" t="s">
        <v>2989</v>
      </c>
      <c r="K32" t="s">
        <v>3458</v>
      </c>
    </row>
    <row r="33" spans="1:23" x14ac:dyDescent="0.2">
      <c r="A33" t="s">
        <v>1399</v>
      </c>
      <c r="B33" t="s">
        <v>3254</v>
      </c>
      <c r="C33" t="s">
        <v>1298</v>
      </c>
      <c r="D33" t="s">
        <v>1299</v>
      </c>
      <c r="E33" t="s">
        <v>2474</v>
      </c>
      <c r="F33" t="s">
        <v>2612</v>
      </c>
      <c r="G33" t="s">
        <v>2189</v>
      </c>
      <c r="H33" t="s">
        <v>2989</v>
      </c>
      <c r="K33" t="s">
        <v>3458</v>
      </c>
      <c r="L33" t="s">
        <v>2474</v>
      </c>
      <c r="P33" t="s">
        <v>2474</v>
      </c>
      <c r="W33" t="s">
        <v>2474</v>
      </c>
    </row>
    <row r="34" spans="1:23" x14ac:dyDescent="0.2">
      <c r="A34" t="s">
        <v>143</v>
      </c>
      <c r="B34" t="s">
        <v>3254</v>
      </c>
      <c r="C34" t="s">
        <v>1298</v>
      </c>
      <c r="D34" t="s">
        <v>1299</v>
      </c>
      <c r="E34" t="s">
        <v>2474</v>
      </c>
      <c r="F34" t="s">
        <v>2612</v>
      </c>
      <c r="H34" t="s">
        <v>2989</v>
      </c>
      <c r="I34" t="s">
        <v>2193</v>
      </c>
      <c r="K34" t="s">
        <v>3458</v>
      </c>
      <c r="P34" t="s">
        <v>2474</v>
      </c>
      <c r="S34" t="s">
        <v>2474</v>
      </c>
    </row>
    <row r="35" spans="1:23" x14ac:dyDescent="0.2">
      <c r="A35" t="s">
        <v>610</v>
      </c>
      <c r="B35" t="s">
        <v>3254</v>
      </c>
      <c r="C35" t="s">
        <v>1298</v>
      </c>
      <c r="D35" t="s">
        <v>1299</v>
      </c>
      <c r="E35" t="s">
        <v>2474</v>
      </c>
      <c r="F35" t="s">
        <v>2612</v>
      </c>
      <c r="G35" t="s">
        <v>2474</v>
      </c>
      <c r="H35" t="s">
        <v>2989</v>
      </c>
      <c r="I35" t="s">
        <v>2193</v>
      </c>
      <c r="K35" t="s">
        <v>3458</v>
      </c>
      <c r="Q35" t="s">
        <v>3463</v>
      </c>
    </row>
    <row r="36" spans="1:23" x14ac:dyDescent="0.2">
      <c r="A36" t="s">
        <v>446</v>
      </c>
      <c r="B36" t="s">
        <v>3482</v>
      </c>
      <c r="C36" t="s">
        <v>1298</v>
      </c>
      <c r="D36" t="s">
        <v>1299</v>
      </c>
      <c r="E36" t="s">
        <v>253</v>
      </c>
      <c r="F36" t="s">
        <v>2612</v>
      </c>
      <c r="G36" t="s">
        <v>2648</v>
      </c>
      <c r="H36" t="s">
        <v>2989</v>
      </c>
      <c r="K36" t="s">
        <v>3458</v>
      </c>
      <c r="M36" t="s">
        <v>3459</v>
      </c>
      <c r="O36" t="s">
        <v>1735</v>
      </c>
      <c r="Q36" t="s">
        <v>3463</v>
      </c>
      <c r="V36" t="s">
        <v>3466</v>
      </c>
    </row>
    <row r="37" spans="1:23" x14ac:dyDescent="0.2">
      <c r="A37" t="s">
        <v>1011</v>
      </c>
      <c r="B37" t="s">
        <v>3254</v>
      </c>
      <c r="C37" t="s">
        <v>1298</v>
      </c>
      <c r="D37" t="s">
        <v>736</v>
      </c>
      <c r="F37" t="s">
        <v>2612</v>
      </c>
      <c r="G37" t="s">
        <v>658</v>
      </c>
      <c r="H37" t="s">
        <v>2989</v>
      </c>
      <c r="L37" t="s">
        <v>736</v>
      </c>
    </row>
    <row r="38" spans="1:23" x14ac:dyDescent="0.2">
      <c r="A38" t="s">
        <v>181</v>
      </c>
      <c r="B38" t="s">
        <v>3254</v>
      </c>
      <c r="C38" t="s">
        <v>1298</v>
      </c>
      <c r="D38" t="s">
        <v>1299</v>
      </c>
      <c r="E38" t="s">
        <v>2474</v>
      </c>
      <c r="F38" t="s">
        <v>2612</v>
      </c>
      <c r="G38" t="s">
        <v>2648</v>
      </c>
      <c r="H38" t="s">
        <v>2989</v>
      </c>
      <c r="L38" t="s">
        <v>2474</v>
      </c>
    </row>
    <row r="39" spans="1:23" x14ac:dyDescent="0.2">
      <c r="A39" t="s">
        <v>1793</v>
      </c>
      <c r="B39" t="s">
        <v>3254</v>
      </c>
      <c r="C39" t="s">
        <v>1298</v>
      </c>
      <c r="D39" t="s">
        <v>1299</v>
      </c>
      <c r="F39" t="s">
        <v>2612</v>
      </c>
      <c r="G39" t="s">
        <v>2474</v>
      </c>
      <c r="H39" t="s">
        <v>2989</v>
      </c>
      <c r="K39" t="s">
        <v>3458</v>
      </c>
      <c r="L39" t="s">
        <v>2474</v>
      </c>
      <c r="P39" t="s">
        <v>2474</v>
      </c>
    </row>
    <row r="40" spans="1:23" x14ac:dyDescent="0.2">
      <c r="A40" t="s">
        <v>2635</v>
      </c>
      <c r="B40" t="s">
        <v>3254</v>
      </c>
      <c r="C40" t="s">
        <v>1298</v>
      </c>
      <c r="D40" t="s">
        <v>1299</v>
      </c>
      <c r="F40" t="s">
        <v>2612</v>
      </c>
      <c r="G40" t="s">
        <v>3483</v>
      </c>
      <c r="H40" t="s">
        <v>2989</v>
      </c>
    </row>
    <row r="41" spans="1:23" x14ac:dyDescent="0.2">
      <c r="A41" t="s">
        <v>1278</v>
      </c>
      <c r="B41" t="s">
        <v>3254</v>
      </c>
      <c r="C41" t="s">
        <v>1298</v>
      </c>
      <c r="D41" t="s">
        <v>1299</v>
      </c>
      <c r="E41" t="s">
        <v>528</v>
      </c>
      <c r="F41" t="s">
        <v>2612</v>
      </c>
      <c r="G41" t="s">
        <v>3484</v>
      </c>
      <c r="H41" t="s">
        <v>2989</v>
      </c>
      <c r="N41" t="s">
        <v>3485</v>
      </c>
    </row>
    <row r="42" spans="1:23" x14ac:dyDescent="0.2">
      <c r="A42" t="s">
        <v>2077</v>
      </c>
      <c r="B42" t="s">
        <v>3254</v>
      </c>
      <c r="C42" t="s">
        <v>1298</v>
      </c>
      <c r="D42" t="s">
        <v>1299</v>
      </c>
      <c r="F42" t="s">
        <v>2612</v>
      </c>
      <c r="G42" t="s">
        <v>659</v>
      </c>
      <c r="K42" t="s">
        <v>3458</v>
      </c>
    </row>
    <row r="43" spans="1:23" x14ac:dyDescent="0.2">
      <c r="A43" t="s">
        <v>3032</v>
      </c>
      <c r="B43" t="s">
        <v>3254</v>
      </c>
      <c r="C43" t="s">
        <v>1298</v>
      </c>
      <c r="D43" t="s">
        <v>736</v>
      </c>
      <c r="E43" t="s">
        <v>736</v>
      </c>
      <c r="F43" t="s">
        <v>736</v>
      </c>
      <c r="G43" t="s">
        <v>736</v>
      </c>
      <c r="H43" t="s">
        <v>736</v>
      </c>
      <c r="I43" t="s">
        <v>736</v>
      </c>
      <c r="M43" t="s">
        <v>736</v>
      </c>
      <c r="Q43" t="s">
        <v>736</v>
      </c>
    </row>
    <row r="44" spans="1:23" x14ac:dyDescent="0.2">
      <c r="A44" t="s">
        <v>2102</v>
      </c>
      <c r="B44" t="s">
        <v>3254</v>
      </c>
      <c r="C44" t="s">
        <v>1298</v>
      </c>
      <c r="D44" t="s">
        <v>1299</v>
      </c>
      <c r="E44" t="s">
        <v>528</v>
      </c>
      <c r="F44" t="s">
        <v>2612</v>
      </c>
      <c r="G44" t="s">
        <v>2189</v>
      </c>
      <c r="H44" t="s">
        <v>2989</v>
      </c>
    </row>
    <row r="45" spans="1:23" x14ac:dyDescent="0.2">
      <c r="A45" t="s">
        <v>3248</v>
      </c>
      <c r="B45" t="s">
        <v>3254</v>
      </c>
      <c r="C45" t="s">
        <v>1298</v>
      </c>
      <c r="D45" t="s">
        <v>753</v>
      </c>
      <c r="E45" t="s">
        <v>528</v>
      </c>
      <c r="F45" t="s">
        <v>2612</v>
      </c>
      <c r="G45" t="s">
        <v>3137</v>
      </c>
      <c r="H45" t="s">
        <v>2989</v>
      </c>
      <c r="I45" t="s">
        <v>2193</v>
      </c>
      <c r="M45" t="s">
        <v>3459</v>
      </c>
    </row>
    <row r="46" spans="1:23" x14ac:dyDescent="0.2">
      <c r="A46" t="s">
        <v>2123</v>
      </c>
      <c r="B46" t="s">
        <v>3254</v>
      </c>
      <c r="C46" t="s">
        <v>1298</v>
      </c>
      <c r="D46" t="s">
        <v>1299</v>
      </c>
      <c r="E46" t="s">
        <v>2474</v>
      </c>
      <c r="F46" t="s">
        <v>2612</v>
      </c>
      <c r="G46" t="s">
        <v>2474</v>
      </c>
      <c r="H46" t="s">
        <v>2989</v>
      </c>
      <c r="M46" t="s">
        <v>2474</v>
      </c>
    </row>
    <row r="47" spans="1:23" x14ac:dyDescent="0.2">
      <c r="A47" t="s">
        <v>1914</v>
      </c>
      <c r="B47" t="s">
        <v>3254</v>
      </c>
      <c r="C47" t="s">
        <v>1298</v>
      </c>
      <c r="D47" t="s">
        <v>1299</v>
      </c>
      <c r="F47" t="s">
        <v>2612</v>
      </c>
      <c r="G47" t="s">
        <v>736</v>
      </c>
      <c r="H47" t="s">
        <v>2989</v>
      </c>
    </row>
    <row r="48" spans="1:23" x14ac:dyDescent="0.2">
      <c r="A48" t="s">
        <v>2814</v>
      </c>
      <c r="B48" t="s">
        <v>3254</v>
      </c>
      <c r="C48" t="s">
        <v>1298</v>
      </c>
      <c r="D48" t="s">
        <v>1299</v>
      </c>
      <c r="E48" t="s">
        <v>2474</v>
      </c>
      <c r="F48" t="s">
        <v>3486</v>
      </c>
      <c r="G48" t="s">
        <v>3486</v>
      </c>
      <c r="H48" t="s">
        <v>2989</v>
      </c>
      <c r="I48" t="s">
        <v>3486</v>
      </c>
      <c r="K48" t="s">
        <v>3458</v>
      </c>
    </row>
    <row r="49" spans="1:24" x14ac:dyDescent="0.2">
      <c r="A49" t="s">
        <v>1237</v>
      </c>
      <c r="B49" t="s">
        <v>3254</v>
      </c>
      <c r="C49" t="s">
        <v>1298</v>
      </c>
      <c r="D49" t="s">
        <v>1299</v>
      </c>
      <c r="F49" t="s">
        <v>2612</v>
      </c>
    </row>
    <row r="50" spans="1:24" x14ac:dyDescent="0.2">
      <c r="A50" t="s">
        <v>82</v>
      </c>
      <c r="B50" t="s">
        <v>3254</v>
      </c>
      <c r="C50" t="s">
        <v>1298</v>
      </c>
      <c r="D50" t="s">
        <v>1299</v>
      </c>
      <c r="E50" t="s">
        <v>1339</v>
      </c>
      <c r="F50" t="s">
        <v>2612</v>
      </c>
      <c r="G50" t="s">
        <v>3293</v>
      </c>
      <c r="H50" t="s">
        <v>2989</v>
      </c>
      <c r="K50" t="s">
        <v>3458</v>
      </c>
      <c r="P50" t="s">
        <v>3027</v>
      </c>
    </row>
    <row r="51" spans="1:24" x14ac:dyDescent="0.2">
      <c r="A51" t="s">
        <v>1984</v>
      </c>
      <c r="B51" t="s">
        <v>3254</v>
      </c>
      <c r="C51" t="s">
        <v>1298</v>
      </c>
      <c r="D51" t="s">
        <v>1299</v>
      </c>
      <c r="E51" t="s">
        <v>2474</v>
      </c>
      <c r="F51" t="s">
        <v>2612</v>
      </c>
      <c r="G51" t="s">
        <v>2931</v>
      </c>
      <c r="H51" t="s">
        <v>2989</v>
      </c>
      <c r="K51" t="s">
        <v>3458</v>
      </c>
    </row>
    <row r="52" spans="1:24" x14ac:dyDescent="0.2">
      <c r="A52" t="s">
        <v>1495</v>
      </c>
      <c r="B52" t="s">
        <v>3254</v>
      </c>
      <c r="C52" t="s">
        <v>1298</v>
      </c>
      <c r="D52" t="s">
        <v>1299</v>
      </c>
      <c r="E52" t="s">
        <v>528</v>
      </c>
      <c r="F52" t="s">
        <v>2612</v>
      </c>
      <c r="G52" t="s">
        <v>2648</v>
      </c>
      <c r="H52" t="s">
        <v>2989</v>
      </c>
      <c r="I52" t="s">
        <v>2193</v>
      </c>
      <c r="K52" t="s">
        <v>3458</v>
      </c>
    </row>
    <row r="53" spans="1:24" x14ac:dyDescent="0.2">
      <c r="A53" t="s">
        <v>1087</v>
      </c>
      <c r="B53" t="s">
        <v>3254</v>
      </c>
      <c r="C53" t="s">
        <v>1298</v>
      </c>
      <c r="D53" t="s">
        <v>1299</v>
      </c>
      <c r="F53" t="s">
        <v>2612</v>
      </c>
      <c r="G53" t="s">
        <v>2648</v>
      </c>
      <c r="H53" t="s">
        <v>2989</v>
      </c>
    </row>
    <row r="54" spans="1:24" x14ac:dyDescent="0.2">
      <c r="A54" t="s">
        <v>1865</v>
      </c>
      <c r="B54" t="s">
        <v>3254</v>
      </c>
      <c r="C54" t="s">
        <v>1298</v>
      </c>
      <c r="D54" t="s">
        <v>736</v>
      </c>
      <c r="F54" t="s">
        <v>2612</v>
      </c>
      <c r="G54" t="s">
        <v>736</v>
      </c>
      <c r="H54" t="s">
        <v>736</v>
      </c>
    </row>
    <row r="55" spans="1:24" x14ac:dyDescent="0.2">
      <c r="A55" t="s">
        <v>614</v>
      </c>
      <c r="B55" t="s">
        <v>3254</v>
      </c>
      <c r="C55" t="s">
        <v>1298</v>
      </c>
      <c r="D55" t="s">
        <v>736</v>
      </c>
      <c r="E55" t="s">
        <v>736</v>
      </c>
      <c r="F55" t="s">
        <v>736</v>
      </c>
      <c r="G55" t="s">
        <v>736</v>
      </c>
      <c r="H55" t="s">
        <v>736</v>
      </c>
      <c r="K55" t="s">
        <v>3458</v>
      </c>
      <c r="L55" t="s">
        <v>736</v>
      </c>
      <c r="S55" t="s">
        <v>736</v>
      </c>
      <c r="X55" t="s">
        <v>736</v>
      </c>
    </row>
    <row r="56" spans="1:24" x14ac:dyDescent="0.2">
      <c r="A56" t="s">
        <v>1792</v>
      </c>
      <c r="B56" t="s">
        <v>3254</v>
      </c>
      <c r="C56" t="s">
        <v>1298</v>
      </c>
      <c r="D56" t="s">
        <v>736</v>
      </c>
      <c r="E56" t="s">
        <v>2474</v>
      </c>
      <c r="F56" t="s">
        <v>2612</v>
      </c>
      <c r="G56" t="s">
        <v>2648</v>
      </c>
      <c r="H56" t="s">
        <v>2989</v>
      </c>
      <c r="P56" t="s">
        <v>2474</v>
      </c>
    </row>
    <row r="57" spans="1:24" x14ac:dyDescent="0.2">
      <c r="A57" t="s">
        <v>1826</v>
      </c>
      <c r="B57" t="s">
        <v>3254</v>
      </c>
      <c r="C57" t="s">
        <v>1298</v>
      </c>
      <c r="D57" t="s">
        <v>1299</v>
      </c>
      <c r="E57" t="s">
        <v>528</v>
      </c>
      <c r="F57" t="s">
        <v>2612</v>
      </c>
      <c r="G57" t="s">
        <v>2648</v>
      </c>
      <c r="H57" t="s">
        <v>2989</v>
      </c>
      <c r="I57" t="s">
        <v>2193</v>
      </c>
      <c r="K57" t="s">
        <v>3458</v>
      </c>
      <c r="L57" t="s">
        <v>2474</v>
      </c>
      <c r="M57" t="s">
        <v>3459</v>
      </c>
      <c r="P57" t="s">
        <v>2474</v>
      </c>
      <c r="R57" t="s">
        <v>3484</v>
      </c>
      <c r="S57" t="s">
        <v>1183</v>
      </c>
      <c r="T57" t="s">
        <v>736</v>
      </c>
    </row>
    <row r="58" spans="1:24" x14ac:dyDescent="0.2">
      <c r="A58" t="s">
        <v>2748</v>
      </c>
      <c r="B58" t="s">
        <v>3254</v>
      </c>
      <c r="C58" t="s">
        <v>1298</v>
      </c>
      <c r="D58" t="s">
        <v>1299</v>
      </c>
      <c r="E58" t="s">
        <v>263</v>
      </c>
      <c r="F58" t="s">
        <v>2612</v>
      </c>
      <c r="G58" t="s">
        <v>2648</v>
      </c>
      <c r="H58" t="s">
        <v>2989</v>
      </c>
      <c r="K58" t="s">
        <v>3458</v>
      </c>
      <c r="M58" t="s">
        <v>3459</v>
      </c>
      <c r="O58" t="s">
        <v>1735</v>
      </c>
      <c r="P58" t="s">
        <v>521</v>
      </c>
    </row>
    <row r="59" spans="1:24" x14ac:dyDescent="0.2">
      <c r="A59" t="s">
        <v>1365</v>
      </c>
      <c r="B59" t="s">
        <v>3254</v>
      </c>
      <c r="C59" t="s">
        <v>1298</v>
      </c>
      <c r="D59" t="s">
        <v>541</v>
      </c>
      <c r="F59" t="s">
        <v>544</v>
      </c>
      <c r="G59" t="s">
        <v>542</v>
      </c>
      <c r="H59" t="s">
        <v>543</v>
      </c>
    </row>
    <row r="60" spans="1:24" x14ac:dyDescent="0.2">
      <c r="A60" t="s">
        <v>3298</v>
      </c>
      <c r="B60" t="s">
        <v>3254</v>
      </c>
      <c r="C60" t="s">
        <v>1298</v>
      </c>
      <c r="D60" t="s">
        <v>1299</v>
      </c>
      <c r="E60" t="s">
        <v>736</v>
      </c>
      <c r="F60" t="s">
        <v>2612</v>
      </c>
      <c r="G60" t="s">
        <v>3293</v>
      </c>
      <c r="H60" t="s">
        <v>2989</v>
      </c>
      <c r="I60" t="s">
        <v>2193</v>
      </c>
      <c r="L60" t="s">
        <v>736</v>
      </c>
      <c r="M60" t="s">
        <v>3459</v>
      </c>
    </row>
    <row r="61" spans="1:24" x14ac:dyDescent="0.2">
      <c r="A61" t="s">
        <v>2459</v>
      </c>
      <c r="B61" t="s">
        <v>3254</v>
      </c>
      <c r="C61" t="s">
        <v>1298</v>
      </c>
      <c r="D61" t="s">
        <v>1299</v>
      </c>
      <c r="F61" t="s">
        <v>2612</v>
      </c>
    </row>
    <row r="62" spans="1:24" x14ac:dyDescent="0.2">
      <c r="A62" t="s">
        <v>56</v>
      </c>
      <c r="B62" t="s">
        <v>3254</v>
      </c>
      <c r="C62" t="s">
        <v>1298</v>
      </c>
      <c r="D62" t="s">
        <v>1299</v>
      </c>
      <c r="E62" t="s">
        <v>736</v>
      </c>
      <c r="F62" t="s">
        <v>2612</v>
      </c>
      <c r="G62" t="s">
        <v>2648</v>
      </c>
      <c r="H62" t="s">
        <v>736</v>
      </c>
      <c r="I62" t="s">
        <v>736</v>
      </c>
      <c r="K62" t="s">
        <v>3458</v>
      </c>
      <c r="M62" t="s">
        <v>736</v>
      </c>
      <c r="P62" t="s">
        <v>736</v>
      </c>
    </row>
    <row r="63" spans="1:24" x14ac:dyDescent="0.2">
      <c r="A63" t="s">
        <v>2979</v>
      </c>
      <c r="B63" t="s">
        <v>3254</v>
      </c>
      <c r="C63" t="s">
        <v>1298</v>
      </c>
      <c r="D63" t="s">
        <v>736</v>
      </c>
      <c r="F63" t="s">
        <v>2612</v>
      </c>
      <c r="H63" t="s">
        <v>2989</v>
      </c>
    </row>
    <row r="65" spans="1:23" x14ac:dyDescent="0.2">
      <c r="A65" s="67" t="s">
        <v>3487</v>
      </c>
    </row>
    <row r="66" spans="1:23" x14ac:dyDescent="0.2">
      <c r="A66" t="s">
        <v>901</v>
      </c>
      <c r="B66" s="135" t="s">
        <v>306</v>
      </c>
      <c r="C66" s="135" t="s">
        <v>305</v>
      </c>
      <c r="D66" s="135" t="s">
        <v>304</v>
      </c>
      <c r="F66" s="135" t="s">
        <v>2473</v>
      </c>
      <c r="G66" s="135" t="s">
        <v>2188</v>
      </c>
      <c r="H66" s="135" t="s">
        <v>3456</v>
      </c>
      <c r="K66" t="s">
        <v>3458</v>
      </c>
      <c r="M66" s="135" t="s">
        <v>2660</v>
      </c>
    </row>
    <row r="67" spans="1:23" x14ac:dyDescent="0.2">
      <c r="A67" t="s">
        <v>3207</v>
      </c>
      <c r="B67" s="135" t="s">
        <v>306</v>
      </c>
      <c r="C67" s="135" t="s">
        <v>305</v>
      </c>
      <c r="D67" s="135" t="s">
        <v>304</v>
      </c>
      <c r="E67" s="135" t="s">
        <v>2475</v>
      </c>
      <c r="F67" s="135" t="s">
        <v>2473</v>
      </c>
      <c r="G67" s="135" t="s">
        <v>2188</v>
      </c>
      <c r="H67" s="135" t="s">
        <v>3456</v>
      </c>
      <c r="K67" t="s">
        <v>3458</v>
      </c>
    </row>
    <row r="68" spans="1:23" x14ac:dyDescent="0.2">
      <c r="A68" t="s">
        <v>1863</v>
      </c>
      <c r="B68" s="135" t="s">
        <v>306</v>
      </c>
      <c r="C68" s="135" t="s">
        <v>305</v>
      </c>
      <c r="D68" s="135" t="s">
        <v>304</v>
      </c>
      <c r="E68" s="135" t="s">
        <v>2475</v>
      </c>
      <c r="F68" s="135" t="s">
        <v>2473</v>
      </c>
      <c r="G68" s="135" t="s">
        <v>3458</v>
      </c>
      <c r="H68" s="135" t="s">
        <v>3456</v>
      </c>
      <c r="K68" t="s">
        <v>3458</v>
      </c>
      <c r="L68" s="135" t="s">
        <v>2195</v>
      </c>
    </row>
    <row r="69" spans="1:23" x14ac:dyDescent="0.2">
      <c r="A69" t="s">
        <v>1672</v>
      </c>
      <c r="B69" s="135" t="s">
        <v>306</v>
      </c>
      <c r="C69" s="135" t="s">
        <v>305</v>
      </c>
      <c r="D69" s="135" t="s">
        <v>304</v>
      </c>
      <c r="E69" s="135" t="s">
        <v>2475</v>
      </c>
      <c r="F69" s="135" t="s">
        <v>2473</v>
      </c>
      <c r="G69" s="135" t="s">
        <v>2188</v>
      </c>
      <c r="H69" s="135" t="s">
        <v>3456</v>
      </c>
      <c r="I69" s="135" t="s">
        <v>3361</v>
      </c>
      <c r="L69" s="135" t="s">
        <v>2195</v>
      </c>
      <c r="P69" s="135" t="s">
        <v>2510</v>
      </c>
      <c r="S69" t="s">
        <v>2187</v>
      </c>
      <c r="U69" t="s">
        <v>87</v>
      </c>
      <c r="W69" t="s">
        <v>2185</v>
      </c>
    </row>
    <row r="70" spans="1:23" x14ac:dyDescent="0.2">
      <c r="A70" t="s">
        <v>1101</v>
      </c>
      <c r="B70" s="135" t="s">
        <v>306</v>
      </c>
      <c r="C70" s="135" t="s">
        <v>305</v>
      </c>
      <c r="D70" t="s">
        <v>3488</v>
      </c>
      <c r="E70" s="135" t="s">
        <v>2475</v>
      </c>
      <c r="F70" s="135" t="s">
        <v>2473</v>
      </c>
      <c r="G70" s="135" t="s">
        <v>2188</v>
      </c>
      <c r="H70" s="135" t="s">
        <v>3456</v>
      </c>
      <c r="J70" s="135" t="s">
        <v>265</v>
      </c>
      <c r="K70" t="s">
        <v>3458</v>
      </c>
    </row>
    <row r="71" spans="1:23" x14ac:dyDescent="0.2">
      <c r="A71" t="s">
        <v>1626</v>
      </c>
      <c r="B71" s="135" t="s">
        <v>306</v>
      </c>
      <c r="C71" s="135" t="s">
        <v>305</v>
      </c>
      <c r="D71" s="135" t="s">
        <v>304</v>
      </c>
      <c r="E71" s="135" t="s">
        <v>2475</v>
      </c>
      <c r="F71" s="135" t="s">
        <v>2473</v>
      </c>
      <c r="G71" s="135" t="s">
        <v>2188</v>
      </c>
      <c r="H71" s="135" t="s">
        <v>3456</v>
      </c>
      <c r="I71" s="135" t="s">
        <v>3361</v>
      </c>
      <c r="L71" s="135" t="s">
        <v>2195</v>
      </c>
      <c r="M71" s="135" t="s">
        <v>2660</v>
      </c>
      <c r="P71" s="135" t="s">
        <v>2510</v>
      </c>
      <c r="R71" s="135" t="s">
        <v>2657</v>
      </c>
      <c r="S71" t="s">
        <v>2187</v>
      </c>
    </row>
    <row r="72" spans="1:23" x14ac:dyDescent="0.2">
      <c r="A72" t="s">
        <v>1194</v>
      </c>
      <c r="B72" s="135" t="s">
        <v>306</v>
      </c>
      <c r="C72" s="135" t="s">
        <v>305</v>
      </c>
      <c r="D72" s="135" t="s">
        <v>304</v>
      </c>
      <c r="E72" s="135" t="s">
        <v>2475</v>
      </c>
      <c r="F72" s="135" t="s">
        <v>2473</v>
      </c>
      <c r="G72" t="s">
        <v>3489</v>
      </c>
      <c r="H72" s="135" t="s">
        <v>3456</v>
      </c>
      <c r="K72" t="s">
        <v>3458</v>
      </c>
    </row>
    <row r="73" spans="1:23" x14ac:dyDescent="0.2">
      <c r="A73" t="s">
        <v>1263</v>
      </c>
      <c r="K73" t="s">
        <v>3458</v>
      </c>
    </row>
    <row r="74" spans="1:23" x14ac:dyDescent="0.2">
      <c r="A74" t="s">
        <v>287</v>
      </c>
      <c r="B74" s="135" t="s">
        <v>306</v>
      </c>
      <c r="C74" s="135" t="s">
        <v>305</v>
      </c>
      <c r="D74" s="135" t="s">
        <v>304</v>
      </c>
      <c r="E74" s="135" t="s">
        <v>2475</v>
      </c>
      <c r="F74" s="135" t="s">
        <v>2473</v>
      </c>
      <c r="H74" s="135" t="s">
        <v>3456</v>
      </c>
      <c r="K74" t="s">
        <v>3458</v>
      </c>
      <c r="M74" s="135" t="s">
        <v>2660</v>
      </c>
    </row>
    <row r="75" spans="1:23" x14ac:dyDescent="0.2">
      <c r="A75" t="s">
        <v>288</v>
      </c>
      <c r="B75" s="135" t="s">
        <v>306</v>
      </c>
      <c r="C75" s="135" t="s">
        <v>305</v>
      </c>
      <c r="D75" s="135" t="s">
        <v>304</v>
      </c>
      <c r="E75" t="s">
        <v>3490</v>
      </c>
      <c r="F75" s="135" t="s">
        <v>2473</v>
      </c>
      <c r="H75" s="135" t="s">
        <v>3456</v>
      </c>
      <c r="M75" s="135" t="s">
        <v>2660</v>
      </c>
      <c r="P75" s="135" t="s">
        <v>2510</v>
      </c>
    </row>
    <row r="76" spans="1:23" x14ac:dyDescent="0.2">
      <c r="A76" t="s">
        <v>3160</v>
      </c>
    </row>
    <row r="77" spans="1:23" x14ac:dyDescent="0.2">
      <c r="A77" t="s">
        <v>3074</v>
      </c>
      <c r="B77" s="135" t="s">
        <v>306</v>
      </c>
      <c r="C77" s="135" t="s">
        <v>305</v>
      </c>
      <c r="D77" s="135" t="s">
        <v>304</v>
      </c>
      <c r="E77" s="135" t="s">
        <v>2475</v>
      </c>
      <c r="F77" s="135" t="s">
        <v>2473</v>
      </c>
      <c r="G77" s="135" t="s">
        <v>2188</v>
      </c>
      <c r="H77" s="135" t="s">
        <v>3456</v>
      </c>
    </row>
    <row r="78" spans="1:23" x14ac:dyDescent="0.2">
      <c r="A78" t="s">
        <v>2519</v>
      </c>
      <c r="K78" t="s">
        <v>3458</v>
      </c>
    </row>
    <row r="79" spans="1:23" x14ac:dyDescent="0.2">
      <c r="A79" t="s">
        <v>2811</v>
      </c>
      <c r="B79" s="135" t="s">
        <v>306</v>
      </c>
      <c r="C79" s="135" t="s">
        <v>305</v>
      </c>
      <c r="D79" s="135" t="s">
        <v>304</v>
      </c>
      <c r="E79" s="135" t="s">
        <v>3458</v>
      </c>
      <c r="F79" s="135" t="s">
        <v>2473</v>
      </c>
      <c r="G79" t="s">
        <v>3489</v>
      </c>
      <c r="H79" s="135" t="s">
        <v>3456</v>
      </c>
      <c r="K79" t="s">
        <v>3458</v>
      </c>
      <c r="S79" t="s">
        <v>3458</v>
      </c>
    </row>
    <row r="80" spans="1:23" x14ac:dyDescent="0.2">
      <c r="A80" t="s">
        <v>3314</v>
      </c>
      <c r="B80" s="135" t="s">
        <v>306</v>
      </c>
      <c r="C80" s="135" t="s">
        <v>305</v>
      </c>
      <c r="D80" t="s">
        <v>3488</v>
      </c>
      <c r="E80" s="135" t="s">
        <v>3458</v>
      </c>
      <c r="F80" s="135" t="s">
        <v>2473</v>
      </c>
      <c r="G80" s="135" t="s">
        <v>3458</v>
      </c>
      <c r="H80" s="135" t="s">
        <v>3456</v>
      </c>
      <c r="K80" t="s">
        <v>3458</v>
      </c>
      <c r="L80" s="135" t="s">
        <v>2195</v>
      </c>
      <c r="P80" s="135" t="s">
        <v>2510</v>
      </c>
    </row>
    <row r="81" spans="1:22" x14ac:dyDescent="0.2">
      <c r="A81" t="s">
        <v>2824</v>
      </c>
      <c r="B81" s="135" t="s">
        <v>306</v>
      </c>
      <c r="C81" s="135" t="s">
        <v>305</v>
      </c>
      <c r="D81" t="s">
        <v>3488</v>
      </c>
      <c r="E81" t="s">
        <v>3491</v>
      </c>
      <c r="F81" s="135" t="s">
        <v>2473</v>
      </c>
      <c r="G81" t="s">
        <v>3492</v>
      </c>
      <c r="H81" s="135" t="s">
        <v>3456</v>
      </c>
      <c r="K81" t="s">
        <v>3458</v>
      </c>
      <c r="M81" s="135" t="s">
        <v>2660</v>
      </c>
    </row>
    <row r="82" spans="1:22" x14ac:dyDescent="0.2">
      <c r="A82" t="s">
        <v>2766</v>
      </c>
      <c r="B82" s="135" t="s">
        <v>306</v>
      </c>
      <c r="C82" s="135" t="s">
        <v>305</v>
      </c>
      <c r="D82" t="s">
        <v>3488</v>
      </c>
      <c r="E82" s="135" t="s">
        <v>2475</v>
      </c>
      <c r="F82" s="135" t="s">
        <v>2473</v>
      </c>
      <c r="G82" s="135" t="s">
        <v>2188</v>
      </c>
      <c r="H82" s="135" t="s">
        <v>3456</v>
      </c>
      <c r="L82" s="135" t="s">
        <v>2195</v>
      </c>
    </row>
    <row r="83" spans="1:22" x14ac:dyDescent="0.2">
      <c r="A83" t="s">
        <v>440</v>
      </c>
      <c r="D83" t="s">
        <v>3493</v>
      </c>
      <c r="K83" t="s">
        <v>3458</v>
      </c>
    </row>
    <row r="84" spans="1:22" x14ac:dyDescent="0.2">
      <c r="A84" t="s">
        <v>1290</v>
      </c>
      <c r="B84" s="135" t="s">
        <v>306</v>
      </c>
      <c r="C84" s="135" t="s">
        <v>305</v>
      </c>
      <c r="D84" t="s">
        <v>3488</v>
      </c>
      <c r="E84" s="135" t="s">
        <v>2475</v>
      </c>
      <c r="F84" s="135" t="s">
        <v>2473</v>
      </c>
      <c r="G84" s="135" t="s">
        <v>2188</v>
      </c>
      <c r="H84" s="135" t="s">
        <v>3456</v>
      </c>
      <c r="I84" s="135" t="s">
        <v>3361</v>
      </c>
    </row>
    <row r="85" spans="1:22" x14ac:dyDescent="0.2">
      <c r="A85" t="s">
        <v>173</v>
      </c>
      <c r="B85" s="135" t="s">
        <v>306</v>
      </c>
      <c r="C85" s="135" t="s">
        <v>305</v>
      </c>
      <c r="D85" t="s">
        <v>3488</v>
      </c>
      <c r="E85" s="135" t="s">
        <v>2475</v>
      </c>
      <c r="F85" s="135" t="s">
        <v>2473</v>
      </c>
      <c r="G85" s="135" t="s">
        <v>2188</v>
      </c>
      <c r="H85" s="135" t="s">
        <v>3456</v>
      </c>
      <c r="K85" t="s">
        <v>3458</v>
      </c>
    </row>
    <row r="86" spans="1:22" x14ac:dyDescent="0.2">
      <c r="A86" t="s">
        <v>1399</v>
      </c>
      <c r="B86" s="135" t="s">
        <v>306</v>
      </c>
      <c r="C86" s="135" t="s">
        <v>305</v>
      </c>
      <c r="D86" t="s">
        <v>3488</v>
      </c>
      <c r="E86" s="135" t="s">
        <v>3458</v>
      </c>
      <c r="F86" s="135" t="s">
        <v>2473</v>
      </c>
      <c r="G86" s="135" t="s">
        <v>2188</v>
      </c>
      <c r="H86" s="135" t="s">
        <v>3456</v>
      </c>
      <c r="K86" t="s">
        <v>3458</v>
      </c>
      <c r="L86" s="135" t="s">
        <v>2195</v>
      </c>
    </row>
    <row r="87" spans="1:22" x14ac:dyDescent="0.2">
      <c r="A87" t="s">
        <v>143</v>
      </c>
      <c r="B87" s="135" t="s">
        <v>306</v>
      </c>
      <c r="C87" s="135" t="s">
        <v>305</v>
      </c>
      <c r="D87" s="135" t="s">
        <v>304</v>
      </c>
      <c r="E87" s="135" t="s">
        <v>2475</v>
      </c>
      <c r="F87" s="135" t="s">
        <v>2473</v>
      </c>
      <c r="H87" s="135" t="s">
        <v>3456</v>
      </c>
      <c r="I87" s="135" t="s">
        <v>3361</v>
      </c>
      <c r="K87" t="s">
        <v>3458</v>
      </c>
      <c r="P87" s="135" t="s">
        <v>2510</v>
      </c>
      <c r="S87" t="s">
        <v>2187</v>
      </c>
    </row>
    <row r="88" spans="1:22" x14ac:dyDescent="0.2">
      <c r="A88" t="s">
        <v>610</v>
      </c>
      <c r="B88" s="135" t="s">
        <v>306</v>
      </c>
      <c r="C88" s="135" t="s">
        <v>305</v>
      </c>
      <c r="D88" s="135" t="s">
        <v>304</v>
      </c>
      <c r="E88" s="135" t="s">
        <v>2475</v>
      </c>
      <c r="F88" s="135" t="s">
        <v>2473</v>
      </c>
      <c r="G88" s="135" t="s">
        <v>2188</v>
      </c>
      <c r="H88" s="135" t="s">
        <v>3456</v>
      </c>
      <c r="I88" s="135" t="s">
        <v>3361</v>
      </c>
      <c r="K88" t="s">
        <v>3458</v>
      </c>
      <c r="Q88" t="s">
        <v>3462</v>
      </c>
    </row>
    <row r="89" spans="1:22" x14ac:dyDescent="0.2">
      <c r="A89" t="s">
        <v>446</v>
      </c>
      <c r="B89" s="135" t="s">
        <v>306</v>
      </c>
      <c r="C89" s="135" t="s">
        <v>305</v>
      </c>
      <c r="D89" s="135" t="s">
        <v>304</v>
      </c>
      <c r="E89" s="135" t="s">
        <v>2475</v>
      </c>
      <c r="F89" s="135" t="s">
        <v>2473</v>
      </c>
      <c r="G89" t="s">
        <v>3492</v>
      </c>
      <c r="H89" s="135" t="s">
        <v>3456</v>
      </c>
      <c r="K89" t="s">
        <v>3458</v>
      </c>
      <c r="M89" t="s">
        <v>3494</v>
      </c>
      <c r="O89" s="135" t="s">
        <v>540</v>
      </c>
      <c r="Q89" t="s">
        <v>3462</v>
      </c>
      <c r="V89" t="s">
        <v>3362</v>
      </c>
    </row>
    <row r="90" spans="1:22" x14ac:dyDescent="0.2">
      <c r="A90" t="s">
        <v>1011</v>
      </c>
    </row>
    <row r="91" spans="1:22" x14ac:dyDescent="0.2">
      <c r="A91" t="s">
        <v>181</v>
      </c>
      <c r="B91" s="135" t="s">
        <v>306</v>
      </c>
      <c r="C91" s="135" t="s">
        <v>305</v>
      </c>
      <c r="D91" t="s">
        <v>3488</v>
      </c>
      <c r="E91" s="135" t="s">
        <v>2475</v>
      </c>
      <c r="F91" s="135" t="s">
        <v>2473</v>
      </c>
      <c r="G91" s="135" t="s">
        <v>2188</v>
      </c>
      <c r="H91" s="135" t="s">
        <v>3456</v>
      </c>
      <c r="L91" s="135" t="s">
        <v>2195</v>
      </c>
    </row>
    <row r="92" spans="1:22" x14ac:dyDescent="0.2">
      <c r="A92" t="s">
        <v>1793</v>
      </c>
      <c r="B92" s="135" t="s">
        <v>306</v>
      </c>
      <c r="C92" s="135" t="s">
        <v>305</v>
      </c>
      <c r="D92" t="s">
        <v>3488</v>
      </c>
      <c r="F92" s="135" t="s">
        <v>2473</v>
      </c>
      <c r="H92" s="135" t="s">
        <v>3456</v>
      </c>
      <c r="K92" t="s">
        <v>3458</v>
      </c>
    </row>
    <row r="93" spans="1:22" x14ac:dyDescent="0.2">
      <c r="A93" t="s">
        <v>2635</v>
      </c>
    </row>
    <row r="94" spans="1:22" x14ac:dyDescent="0.2">
      <c r="A94" t="s">
        <v>1278</v>
      </c>
      <c r="B94" s="135" t="s">
        <v>306</v>
      </c>
      <c r="C94" s="135" t="s">
        <v>305</v>
      </c>
      <c r="D94" s="135" t="s">
        <v>304</v>
      </c>
      <c r="E94" s="135" t="s">
        <v>2475</v>
      </c>
      <c r="F94" s="135" t="s">
        <v>2473</v>
      </c>
      <c r="G94" s="135" t="s">
        <v>2188</v>
      </c>
      <c r="H94" s="135" t="s">
        <v>3456</v>
      </c>
      <c r="N94" t="s">
        <v>3458</v>
      </c>
    </row>
    <row r="95" spans="1:22" x14ac:dyDescent="0.2">
      <c r="A95" t="s">
        <v>2077</v>
      </c>
      <c r="B95" s="135" t="s">
        <v>306</v>
      </c>
      <c r="C95" s="135" t="s">
        <v>305</v>
      </c>
      <c r="D95" s="135" t="s">
        <v>304</v>
      </c>
      <c r="F95" s="135" t="s">
        <v>2473</v>
      </c>
      <c r="G95" s="135" t="s">
        <v>2188</v>
      </c>
      <c r="K95" t="s">
        <v>3458</v>
      </c>
    </row>
    <row r="96" spans="1:22" x14ac:dyDescent="0.2">
      <c r="A96" t="s">
        <v>3032</v>
      </c>
    </row>
    <row r="97" spans="1:24" x14ac:dyDescent="0.2">
      <c r="A97" t="s">
        <v>2102</v>
      </c>
      <c r="B97" s="135" t="s">
        <v>306</v>
      </c>
      <c r="C97" s="135" t="s">
        <v>305</v>
      </c>
      <c r="D97" s="135" t="s">
        <v>304</v>
      </c>
      <c r="E97" s="135" t="s">
        <v>2475</v>
      </c>
      <c r="F97" s="135" t="s">
        <v>2473</v>
      </c>
      <c r="G97" s="135" t="s">
        <v>2188</v>
      </c>
      <c r="H97" s="135" t="s">
        <v>3456</v>
      </c>
    </row>
    <row r="98" spans="1:24" x14ac:dyDescent="0.2">
      <c r="A98" t="s">
        <v>3248</v>
      </c>
      <c r="B98" s="135" t="s">
        <v>306</v>
      </c>
      <c r="C98" s="135" t="s">
        <v>305</v>
      </c>
      <c r="D98" s="135" t="s">
        <v>304</v>
      </c>
      <c r="E98" s="135" t="s">
        <v>3495</v>
      </c>
      <c r="F98" s="135" t="s">
        <v>2473</v>
      </c>
      <c r="G98" s="135" t="s">
        <v>2188</v>
      </c>
      <c r="H98" s="135" t="s">
        <v>3456</v>
      </c>
      <c r="I98" s="135" t="s">
        <v>3361</v>
      </c>
      <c r="M98" s="135" t="s">
        <v>2660</v>
      </c>
    </row>
    <row r="99" spans="1:24" x14ac:dyDescent="0.2">
      <c r="A99" t="s">
        <v>2123</v>
      </c>
    </row>
    <row r="100" spans="1:24" x14ac:dyDescent="0.2">
      <c r="A100" t="s">
        <v>1914</v>
      </c>
      <c r="B100" s="135" t="s">
        <v>306</v>
      </c>
      <c r="C100" s="135" t="s">
        <v>305</v>
      </c>
      <c r="D100" s="135" t="s">
        <v>820</v>
      </c>
      <c r="F100" s="135" t="s">
        <v>2473</v>
      </c>
      <c r="G100" s="135" t="s">
        <v>3458</v>
      </c>
      <c r="H100" s="135" t="s">
        <v>3456</v>
      </c>
    </row>
    <row r="101" spans="1:24" x14ac:dyDescent="0.2">
      <c r="A101" t="s">
        <v>2814</v>
      </c>
      <c r="B101" s="135" t="s">
        <v>306</v>
      </c>
      <c r="C101" s="135" t="s">
        <v>305</v>
      </c>
      <c r="D101" t="s">
        <v>3488</v>
      </c>
      <c r="E101" s="135" t="s">
        <v>2475</v>
      </c>
      <c r="F101" s="135" t="s">
        <v>2473</v>
      </c>
      <c r="G101" t="s">
        <v>3492</v>
      </c>
      <c r="H101" s="135" t="s">
        <v>3456</v>
      </c>
      <c r="I101" s="135" t="s">
        <v>3361</v>
      </c>
      <c r="K101" t="s">
        <v>3458</v>
      </c>
    </row>
    <row r="102" spans="1:24" x14ac:dyDescent="0.2">
      <c r="A102" t="s">
        <v>1237</v>
      </c>
      <c r="B102" s="135" t="s">
        <v>306</v>
      </c>
      <c r="C102" s="135" t="s">
        <v>305</v>
      </c>
      <c r="D102" s="135" t="s">
        <v>304</v>
      </c>
      <c r="F102" s="135" t="s">
        <v>2473</v>
      </c>
    </row>
    <row r="103" spans="1:24" x14ac:dyDescent="0.2">
      <c r="A103" t="s">
        <v>82</v>
      </c>
      <c r="B103" s="135" t="s">
        <v>306</v>
      </c>
      <c r="C103" s="135" t="s">
        <v>305</v>
      </c>
      <c r="D103" t="s">
        <v>3488</v>
      </c>
      <c r="E103" s="135" t="s">
        <v>2475</v>
      </c>
      <c r="F103" s="135" t="s">
        <v>2473</v>
      </c>
      <c r="G103" s="135" t="s">
        <v>2188</v>
      </c>
      <c r="H103" s="135" t="s">
        <v>3456</v>
      </c>
      <c r="K103" t="s">
        <v>3458</v>
      </c>
      <c r="P103" s="135" t="s">
        <v>2510</v>
      </c>
    </row>
    <row r="104" spans="1:24" x14ac:dyDescent="0.2">
      <c r="A104" t="s">
        <v>1984</v>
      </c>
      <c r="K104" t="s">
        <v>3458</v>
      </c>
    </row>
    <row r="105" spans="1:24" x14ac:dyDescent="0.2">
      <c r="A105" t="s">
        <v>1495</v>
      </c>
      <c r="B105" t="s">
        <v>306</v>
      </c>
      <c r="C105" t="s">
        <v>305</v>
      </c>
      <c r="D105" s="135" t="s">
        <v>304</v>
      </c>
      <c r="E105" s="135" t="s">
        <v>2475</v>
      </c>
      <c r="F105" s="135" t="s">
        <v>2473</v>
      </c>
      <c r="G105" s="135" t="s">
        <v>2188</v>
      </c>
      <c r="H105" s="135" t="s">
        <v>3456</v>
      </c>
      <c r="I105" s="135" t="s">
        <v>3361</v>
      </c>
      <c r="K105" t="s">
        <v>3458</v>
      </c>
    </row>
    <row r="106" spans="1:24" x14ac:dyDescent="0.2">
      <c r="A106" t="s">
        <v>1087</v>
      </c>
      <c r="B106" t="s">
        <v>306</v>
      </c>
      <c r="C106" t="s">
        <v>305</v>
      </c>
      <c r="D106" s="135" t="s">
        <v>304</v>
      </c>
      <c r="F106" s="135" t="s">
        <v>2473</v>
      </c>
      <c r="G106" s="135" t="s">
        <v>2188</v>
      </c>
      <c r="H106" s="135" t="s">
        <v>3456</v>
      </c>
    </row>
    <row r="107" spans="1:24" x14ac:dyDescent="0.2">
      <c r="A107" t="s">
        <v>1865</v>
      </c>
      <c r="B107" s="135" t="s">
        <v>306</v>
      </c>
      <c r="C107" s="135" t="s">
        <v>305</v>
      </c>
      <c r="D107" t="s">
        <v>3488</v>
      </c>
      <c r="F107" s="135" t="s">
        <v>2473</v>
      </c>
      <c r="G107" t="s">
        <v>3492</v>
      </c>
      <c r="H107" s="135" t="s">
        <v>3456</v>
      </c>
    </row>
    <row r="108" spans="1:24" x14ac:dyDescent="0.2">
      <c r="A108" t="s">
        <v>614</v>
      </c>
      <c r="B108" s="135" t="s">
        <v>306</v>
      </c>
      <c r="C108" s="135" t="s">
        <v>305</v>
      </c>
      <c r="D108" t="s">
        <v>3488</v>
      </c>
      <c r="E108" s="135" t="s">
        <v>2475</v>
      </c>
      <c r="F108" s="135" t="s">
        <v>2473</v>
      </c>
      <c r="G108" t="s">
        <v>3492</v>
      </c>
      <c r="H108" s="135" t="s">
        <v>3456</v>
      </c>
      <c r="K108" t="s">
        <v>3458</v>
      </c>
      <c r="L108" s="135" t="s">
        <v>2195</v>
      </c>
      <c r="T108" t="s">
        <v>2187</v>
      </c>
      <c r="X108" t="s">
        <v>3468</v>
      </c>
    </row>
    <row r="109" spans="1:24" x14ac:dyDescent="0.2">
      <c r="A109" t="s">
        <v>1792</v>
      </c>
      <c r="B109" t="s">
        <v>306</v>
      </c>
      <c r="C109" t="s">
        <v>305</v>
      </c>
      <c r="D109" t="s">
        <v>3488</v>
      </c>
      <c r="E109" s="135" t="s">
        <v>2475</v>
      </c>
      <c r="F109" s="135" t="s">
        <v>2473</v>
      </c>
      <c r="G109" s="135" t="s">
        <v>2188</v>
      </c>
      <c r="H109" s="135" t="s">
        <v>3456</v>
      </c>
      <c r="P109" t="s">
        <v>2510</v>
      </c>
    </row>
    <row r="110" spans="1:24" x14ac:dyDescent="0.2">
      <c r="A110" t="s">
        <v>1826</v>
      </c>
      <c r="K110" t="s">
        <v>3458</v>
      </c>
    </row>
    <row r="111" spans="1:24" x14ac:dyDescent="0.2">
      <c r="A111" t="s">
        <v>2748</v>
      </c>
      <c r="B111" t="s">
        <v>306</v>
      </c>
      <c r="C111" t="s">
        <v>305</v>
      </c>
      <c r="D111" t="s">
        <v>304</v>
      </c>
      <c r="E111" t="s">
        <v>3491</v>
      </c>
      <c r="F111" t="s">
        <v>2473</v>
      </c>
      <c r="G111" t="s">
        <v>3492</v>
      </c>
      <c r="H111" s="135" t="s">
        <v>3456</v>
      </c>
      <c r="K111" t="s">
        <v>3458</v>
      </c>
      <c r="M111" s="135" t="s">
        <v>2660</v>
      </c>
      <c r="O111" s="135" t="s">
        <v>540</v>
      </c>
      <c r="P111" t="s">
        <v>2510</v>
      </c>
    </row>
    <row r="112" spans="1:24" x14ac:dyDescent="0.2">
      <c r="A112" t="s">
        <v>1365</v>
      </c>
      <c r="B112" t="s">
        <v>306</v>
      </c>
      <c r="C112" t="s">
        <v>305</v>
      </c>
      <c r="D112" t="s">
        <v>304</v>
      </c>
      <c r="F112" s="135" t="s">
        <v>2473</v>
      </c>
      <c r="G112" t="s">
        <v>3492</v>
      </c>
      <c r="H112" s="135" t="s">
        <v>3456</v>
      </c>
    </row>
    <row r="113" spans="1:24" x14ac:dyDescent="0.2">
      <c r="A113" t="s">
        <v>3298</v>
      </c>
    </row>
    <row r="114" spans="1:24" x14ac:dyDescent="0.2">
      <c r="A114" t="s">
        <v>2459</v>
      </c>
    </row>
    <row r="115" spans="1:24" x14ac:dyDescent="0.2">
      <c r="A115" t="s">
        <v>56</v>
      </c>
      <c r="B115" t="s">
        <v>306</v>
      </c>
      <c r="C115" t="s">
        <v>305</v>
      </c>
      <c r="D115" t="s">
        <v>304</v>
      </c>
      <c r="E115" s="135" t="s">
        <v>2475</v>
      </c>
      <c r="F115" t="s">
        <v>2473</v>
      </c>
      <c r="G115" s="135" t="s">
        <v>2188</v>
      </c>
      <c r="H115" s="135" t="s">
        <v>3456</v>
      </c>
      <c r="I115" s="135" t="s">
        <v>3361</v>
      </c>
      <c r="K115" t="s">
        <v>3458</v>
      </c>
      <c r="M115" s="135" t="s">
        <v>2660</v>
      </c>
      <c r="P115" t="s">
        <v>2510</v>
      </c>
    </row>
    <row r="116" spans="1:24" x14ac:dyDescent="0.2">
      <c r="A116" t="s">
        <v>2979</v>
      </c>
      <c r="B116" t="s">
        <v>306</v>
      </c>
      <c r="C116" t="s">
        <v>305</v>
      </c>
      <c r="D116" t="s">
        <v>304</v>
      </c>
      <c r="F116" t="s">
        <v>2473</v>
      </c>
      <c r="H116" s="135" t="s">
        <v>3456</v>
      </c>
    </row>
    <row r="117" spans="1:24" x14ac:dyDescent="0.2">
      <c r="D117">
        <f>COUNTIF(D66:D116,"Carl Owenby")</f>
        <v>1</v>
      </c>
      <c r="E117">
        <v>2</v>
      </c>
    </row>
    <row r="118" spans="1:24" x14ac:dyDescent="0.2">
      <c r="D118">
        <f>COUNTIF(D66:D116,"James Campbell")</f>
        <v>14</v>
      </c>
      <c r="E118">
        <v>16</v>
      </c>
    </row>
    <row r="119" spans="1:24" x14ac:dyDescent="0.2">
      <c r="A119" t="s">
        <v>901</v>
      </c>
      <c r="B119">
        <f t="shared" ref="B119:X130" si="1">IF(B13&lt;&gt;"", 1)-IF(B66&lt;&gt;"",1)</f>
        <v>0</v>
      </c>
      <c r="C119">
        <f t="shared" si="1"/>
        <v>0</v>
      </c>
      <c r="D119">
        <f t="shared" si="1"/>
        <v>0</v>
      </c>
      <c r="E119">
        <f t="shared" si="1"/>
        <v>0</v>
      </c>
      <c r="F119">
        <f t="shared" si="1"/>
        <v>0</v>
      </c>
      <c r="G119">
        <f t="shared" si="1"/>
        <v>0</v>
      </c>
      <c r="H119">
        <f t="shared" si="1"/>
        <v>0</v>
      </c>
      <c r="I119">
        <f t="shared" si="1"/>
        <v>0</v>
      </c>
      <c r="J119">
        <f t="shared" si="1"/>
        <v>0</v>
      </c>
      <c r="K119">
        <f t="shared" si="1"/>
        <v>0</v>
      </c>
      <c r="L119">
        <f t="shared" si="1"/>
        <v>0</v>
      </c>
      <c r="M119">
        <f t="shared" si="1"/>
        <v>0</v>
      </c>
      <c r="N119">
        <f t="shared" si="1"/>
        <v>0</v>
      </c>
      <c r="O119">
        <f t="shared" si="1"/>
        <v>0</v>
      </c>
      <c r="P119">
        <f t="shared" si="1"/>
        <v>0</v>
      </c>
      <c r="Q119">
        <f t="shared" si="1"/>
        <v>0</v>
      </c>
      <c r="R119">
        <f t="shared" si="1"/>
        <v>0</v>
      </c>
      <c r="S119">
        <f t="shared" si="1"/>
        <v>0</v>
      </c>
      <c r="T119">
        <f t="shared" si="1"/>
        <v>0</v>
      </c>
      <c r="U119">
        <f t="shared" si="1"/>
        <v>0</v>
      </c>
      <c r="V119">
        <f t="shared" si="1"/>
        <v>0</v>
      </c>
      <c r="W119">
        <f t="shared" si="1"/>
        <v>0</v>
      </c>
      <c r="X119">
        <f t="shared" si="1"/>
        <v>0</v>
      </c>
    </row>
    <row r="120" spans="1:24" x14ac:dyDescent="0.2">
      <c r="A120" t="s">
        <v>3207</v>
      </c>
      <c r="B120">
        <f t="shared" si="1"/>
        <v>0</v>
      </c>
      <c r="C120">
        <f t="shared" si="1"/>
        <v>0</v>
      </c>
      <c r="D120">
        <f t="shared" si="1"/>
        <v>0</v>
      </c>
      <c r="E120">
        <f t="shared" si="1"/>
        <v>0</v>
      </c>
      <c r="F120">
        <f t="shared" si="1"/>
        <v>0</v>
      </c>
      <c r="G120">
        <f t="shared" si="1"/>
        <v>0</v>
      </c>
      <c r="H120">
        <f t="shared" si="1"/>
        <v>0</v>
      </c>
      <c r="I120">
        <f t="shared" si="1"/>
        <v>0</v>
      </c>
      <c r="J120">
        <f t="shared" si="1"/>
        <v>0</v>
      </c>
      <c r="K120">
        <f t="shared" si="1"/>
        <v>0</v>
      </c>
      <c r="L120">
        <f t="shared" si="1"/>
        <v>0</v>
      </c>
      <c r="M120">
        <f t="shared" si="1"/>
        <v>0</v>
      </c>
      <c r="N120">
        <f t="shared" si="1"/>
        <v>0</v>
      </c>
      <c r="O120">
        <f t="shared" si="1"/>
        <v>0</v>
      </c>
      <c r="P120">
        <f t="shared" si="1"/>
        <v>0</v>
      </c>
      <c r="Q120">
        <f t="shared" si="1"/>
        <v>0</v>
      </c>
      <c r="R120">
        <f t="shared" si="1"/>
        <v>0</v>
      </c>
      <c r="S120">
        <f t="shared" si="1"/>
        <v>0</v>
      </c>
      <c r="T120">
        <f t="shared" si="1"/>
        <v>0</v>
      </c>
      <c r="U120">
        <f t="shared" si="1"/>
        <v>0</v>
      </c>
      <c r="V120">
        <f t="shared" si="1"/>
        <v>0</v>
      </c>
      <c r="W120">
        <f t="shared" si="1"/>
        <v>0</v>
      </c>
      <c r="X120">
        <f t="shared" si="1"/>
        <v>0</v>
      </c>
    </row>
    <row r="121" spans="1:24" x14ac:dyDescent="0.2">
      <c r="A121" t="s">
        <v>1863</v>
      </c>
      <c r="B121">
        <f t="shared" si="1"/>
        <v>0</v>
      </c>
      <c r="C121">
        <f t="shared" si="1"/>
        <v>0</v>
      </c>
      <c r="D121">
        <f t="shared" si="1"/>
        <v>0</v>
      </c>
      <c r="E121">
        <f t="shared" si="1"/>
        <v>0</v>
      </c>
      <c r="F121">
        <f t="shared" si="1"/>
        <v>0</v>
      </c>
      <c r="G121">
        <f t="shared" si="1"/>
        <v>0</v>
      </c>
      <c r="H121">
        <f t="shared" si="1"/>
        <v>0</v>
      </c>
      <c r="I121">
        <f t="shared" si="1"/>
        <v>0</v>
      </c>
      <c r="J121">
        <f t="shared" si="1"/>
        <v>0</v>
      </c>
      <c r="K121">
        <f t="shared" si="1"/>
        <v>0</v>
      </c>
      <c r="L121">
        <f t="shared" si="1"/>
        <v>0</v>
      </c>
      <c r="M121">
        <f t="shared" si="1"/>
        <v>0</v>
      </c>
      <c r="N121">
        <f t="shared" si="1"/>
        <v>0</v>
      </c>
      <c r="O121">
        <f t="shared" si="1"/>
        <v>0</v>
      </c>
      <c r="P121">
        <f t="shared" si="1"/>
        <v>0</v>
      </c>
      <c r="Q121">
        <f t="shared" si="1"/>
        <v>0</v>
      </c>
      <c r="R121">
        <f t="shared" si="1"/>
        <v>0</v>
      </c>
      <c r="S121">
        <f t="shared" si="1"/>
        <v>0</v>
      </c>
      <c r="T121">
        <f t="shared" si="1"/>
        <v>0</v>
      </c>
      <c r="U121">
        <f t="shared" si="1"/>
        <v>0</v>
      </c>
      <c r="V121">
        <f t="shared" si="1"/>
        <v>0</v>
      </c>
      <c r="W121">
        <f t="shared" si="1"/>
        <v>0</v>
      </c>
      <c r="X121">
        <f t="shared" si="1"/>
        <v>0</v>
      </c>
    </row>
    <row r="122" spans="1:24" x14ac:dyDescent="0.2">
      <c r="A122" t="s">
        <v>1672</v>
      </c>
      <c r="B122">
        <f t="shared" si="1"/>
        <v>0</v>
      </c>
      <c r="C122">
        <f t="shared" si="1"/>
        <v>0</v>
      </c>
      <c r="D122">
        <f t="shared" si="1"/>
        <v>0</v>
      </c>
      <c r="E122">
        <f t="shared" si="1"/>
        <v>0</v>
      </c>
      <c r="F122">
        <f t="shared" si="1"/>
        <v>0</v>
      </c>
      <c r="G122">
        <f t="shared" si="1"/>
        <v>0</v>
      </c>
      <c r="H122">
        <f t="shared" si="1"/>
        <v>0</v>
      </c>
      <c r="I122">
        <f t="shared" si="1"/>
        <v>0</v>
      </c>
      <c r="J122">
        <f t="shared" si="1"/>
        <v>0</v>
      </c>
      <c r="K122">
        <f t="shared" si="1"/>
        <v>0</v>
      </c>
      <c r="L122">
        <f t="shared" si="1"/>
        <v>0</v>
      </c>
      <c r="M122">
        <f t="shared" si="1"/>
        <v>0</v>
      </c>
      <c r="N122">
        <f t="shared" si="1"/>
        <v>0</v>
      </c>
      <c r="O122">
        <f t="shared" si="1"/>
        <v>0</v>
      </c>
      <c r="P122">
        <f t="shared" si="1"/>
        <v>0</v>
      </c>
      <c r="Q122">
        <f t="shared" si="1"/>
        <v>0</v>
      </c>
      <c r="R122">
        <f t="shared" si="1"/>
        <v>0</v>
      </c>
      <c r="S122">
        <f t="shared" si="1"/>
        <v>0</v>
      </c>
      <c r="T122">
        <f t="shared" si="1"/>
        <v>0</v>
      </c>
      <c r="U122">
        <f t="shared" si="1"/>
        <v>0</v>
      </c>
      <c r="V122">
        <f t="shared" si="1"/>
        <v>0</v>
      </c>
      <c r="W122">
        <f t="shared" si="1"/>
        <v>0</v>
      </c>
      <c r="X122">
        <f t="shared" si="1"/>
        <v>0</v>
      </c>
    </row>
    <row r="123" spans="1:24" x14ac:dyDescent="0.2">
      <c r="A123" t="s">
        <v>1101</v>
      </c>
      <c r="B123">
        <f t="shared" si="1"/>
        <v>0</v>
      </c>
      <c r="C123">
        <f t="shared" si="1"/>
        <v>0</v>
      </c>
      <c r="D123">
        <f t="shared" si="1"/>
        <v>0</v>
      </c>
      <c r="E123">
        <f t="shared" si="1"/>
        <v>0</v>
      </c>
      <c r="F123">
        <f t="shared" si="1"/>
        <v>0</v>
      </c>
      <c r="G123">
        <f t="shared" si="1"/>
        <v>0</v>
      </c>
      <c r="H123">
        <f t="shared" si="1"/>
        <v>0</v>
      </c>
      <c r="I123">
        <f t="shared" si="1"/>
        <v>0</v>
      </c>
      <c r="J123">
        <f t="shared" si="1"/>
        <v>0</v>
      </c>
      <c r="K123">
        <f t="shared" si="1"/>
        <v>0</v>
      </c>
      <c r="L123">
        <f t="shared" si="1"/>
        <v>1</v>
      </c>
      <c r="M123">
        <f t="shared" si="1"/>
        <v>1</v>
      </c>
      <c r="N123">
        <f t="shared" si="1"/>
        <v>0</v>
      </c>
      <c r="O123">
        <f t="shared" si="1"/>
        <v>0</v>
      </c>
      <c r="P123">
        <f t="shared" si="1"/>
        <v>0</v>
      </c>
      <c r="Q123">
        <f t="shared" si="1"/>
        <v>0</v>
      </c>
      <c r="R123">
        <f t="shared" si="1"/>
        <v>0</v>
      </c>
      <c r="S123">
        <f t="shared" si="1"/>
        <v>0</v>
      </c>
      <c r="T123">
        <f t="shared" si="1"/>
        <v>0</v>
      </c>
      <c r="U123">
        <f t="shared" si="1"/>
        <v>0</v>
      </c>
      <c r="V123">
        <f t="shared" si="1"/>
        <v>0</v>
      </c>
      <c r="W123">
        <f t="shared" si="1"/>
        <v>1</v>
      </c>
      <c r="X123">
        <f t="shared" si="1"/>
        <v>0</v>
      </c>
    </row>
    <row r="124" spans="1:24" x14ac:dyDescent="0.2">
      <c r="A124" t="s">
        <v>1626</v>
      </c>
      <c r="B124">
        <f t="shared" si="1"/>
        <v>0</v>
      </c>
      <c r="C124">
        <f t="shared" si="1"/>
        <v>0</v>
      </c>
      <c r="D124">
        <f t="shared" si="1"/>
        <v>0</v>
      </c>
      <c r="E124">
        <f t="shared" si="1"/>
        <v>0</v>
      </c>
      <c r="F124">
        <f t="shared" si="1"/>
        <v>0</v>
      </c>
      <c r="G124">
        <f t="shared" si="1"/>
        <v>0</v>
      </c>
      <c r="H124">
        <f t="shared" si="1"/>
        <v>0</v>
      </c>
      <c r="I124">
        <f t="shared" si="1"/>
        <v>0</v>
      </c>
      <c r="J124">
        <f t="shared" si="1"/>
        <v>0</v>
      </c>
      <c r="K124">
        <f t="shared" si="1"/>
        <v>0</v>
      </c>
      <c r="L124">
        <f t="shared" si="1"/>
        <v>0</v>
      </c>
      <c r="M124">
        <f t="shared" si="1"/>
        <v>0</v>
      </c>
      <c r="N124">
        <f t="shared" si="1"/>
        <v>0</v>
      </c>
      <c r="O124">
        <f t="shared" si="1"/>
        <v>0</v>
      </c>
      <c r="P124">
        <f t="shared" si="1"/>
        <v>0</v>
      </c>
      <c r="Q124">
        <f t="shared" si="1"/>
        <v>0</v>
      </c>
      <c r="R124">
        <f t="shared" si="1"/>
        <v>0</v>
      </c>
      <c r="S124">
        <f t="shared" si="1"/>
        <v>0</v>
      </c>
      <c r="T124">
        <f t="shared" si="1"/>
        <v>0</v>
      </c>
      <c r="U124">
        <f t="shared" si="1"/>
        <v>0</v>
      </c>
      <c r="V124">
        <f t="shared" si="1"/>
        <v>0</v>
      </c>
      <c r="W124">
        <f t="shared" si="1"/>
        <v>0</v>
      </c>
      <c r="X124">
        <f t="shared" si="1"/>
        <v>0</v>
      </c>
    </row>
    <row r="125" spans="1:24" x14ac:dyDescent="0.2">
      <c r="A125" t="s">
        <v>1194</v>
      </c>
      <c r="B125">
        <f t="shared" si="1"/>
        <v>0</v>
      </c>
      <c r="C125">
        <f t="shared" si="1"/>
        <v>0</v>
      </c>
      <c r="D125">
        <f t="shared" si="1"/>
        <v>0</v>
      </c>
      <c r="E125">
        <f t="shared" si="1"/>
        <v>0</v>
      </c>
      <c r="F125">
        <f t="shared" si="1"/>
        <v>0</v>
      </c>
      <c r="G125">
        <f t="shared" si="1"/>
        <v>0</v>
      </c>
      <c r="H125">
        <f t="shared" si="1"/>
        <v>0</v>
      </c>
      <c r="I125">
        <f t="shared" si="1"/>
        <v>0</v>
      </c>
      <c r="J125">
        <f t="shared" si="1"/>
        <v>0</v>
      </c>
      <c r="K125">
        <f t="shared" si="1"/>
        <v>0</v>
      </c>
      <c r="L125">
        <f t="shared" si="1"/>
        <v>0</v>
      </c>
      <c r="M125">
        <f t="shared" si="1"/>
        <v>1</v>
      </c>
      <c r="N125">
        <f t="shared" si="1"/>
        <v>0</v>
      </c>
      <c r="O125">
        <f t="shared" si="1"/>
        <v>0</v>
      </c>
      <c r="P125">
        <f t="shared" si="1"/>
        <v>0</v>
      </c>
      <c r="Q125">
        <f t="shared" si="1"/>
        <v>0</v>
      </c>
      <c r="R125">
        <f t="shared" si="1"/>
        <v>0</v>
      </c>
      <c r="S125">
        <f t="shared" si="1"/>
        <v>0</v>
      </c>
      <c r="T125">
        <f t="shared" si="1"/>
        <v>0</v>
      </c>
      <c r="U125">
        <f t="shared" si="1"/>
        <v>0</v>
      </c>
      <c r="V125">
        <f t="shared" si="1"/>
        <v>0</v>
      </c>
      <c r="W125">
        <f t="shared" si="1"/>
        <v>0</v>
      </c>
      <c r="X125">
        <f t="shared" si="1"/>
        <v>0</v>
      </c>
    </row>
    <row r="126" spans="1:24" x14ac:dyDescent="0.2">
      <c r="A126" t="s">
        <v>1263</v>
      </c>
      <c r="B126">
        <f t="shared" si="1"/>
        <v>1</v>
      </c>
      <c r="C126">
        <f t="shared" si="1"/>
        <v>1</v>
      </c>
      <c r="D126">
        <f t="shared" si="1"/>
        <v>1</v>
      </c>
      <c r="E126">
        <f t="shared" si="1"/>
        <v>1</v>
      </c>
      <c r="F126">
        <f t="shared" si="1"/>
        <v>1</v>
      </c>
      <c r="G126">
        <f t="shared" si="1"/>
        <v>1</v>
      </c>
      <c r="H126">
        <f t="shared" si="1"/>
        <v>1</v>
      </c>
      <c r="I126">
        <f t="shared" si="1"/>
        <v>0</v>
      </c>
      <c r="J126">
        <f t="shared" si="1"/>
        <v>0</v>
      </c>
      <c r="K126">
        <f t="shared" si="1"/>
        <v>0</v>
      </c>
      <c r="L126">
        <f t="shared" si="1"/>
        <v>0</v>
      </c>
      <c r="M126">
        <f t="shared" si="1"/>
        <v>1</v>
      </c>
      <c r="N126">
        <f t="shared" si="1"/>
        <v>0</v>
      </c>
      <c r="O126">
        <f t="shared" si="1"/>
        <v>0</v>
      </c>
      <c r="P126">
        <f t="shared" si="1"/>
        <v>0</v>
      </c>
      <c r="Q126">
        <f t="shared" si="1"/>
        <v>0</v>
      </c>
      <c r="R126">
        <f t="shared" si="1"/>
        <v>0</v>
      </c>
      <c r="S126">
        <f t="shared" si="1"/>
        <v>0</v>
      </c>
      <c r="T126">
        <f t="shared" si="1"/>
        <v>0</v>
      </c>
      <c r="U126">
        <f t="shared" si="1"/>
        <v>0</v>
      </c>
      <c r="V126">
        <f t="shared" si="1"/>
        <v>0</v>
      </c>
      <c r="W126">
        <f t="shared" si="1"/>
        <v>0</v>
      </c>
      <c r="X126">
        <f t="shared" si="1"/>
        <v>0</v>
      </c>
    </row>
    <row r="127" spans="1:24" x14ac:dyDescent="0.2">
      <c r="A127" t="s">
        <v>287</v>
      </c>
      <c r="B127">
        <f t="shared" si="1"/>
        <v>0</v>
      </c>
      <c r="C127">
        <f t="shared" si="1"/>
        <v>0</v>
      </c>
      <c r="D127">
        <f t="shared" si="1"/>
        <v>0</v>
      </c>
      <c r="E127">
        <f t="shared" si="1"/>
        <v>0</v>
      </c>
      <c r="F127">
        <f t="shared" si="1"/>
        <v>0</v>
      </c>
      <c r="G127">
        <f t="shared" si="1"/>
        <v>0</v>
      </c>
      <c r="H127">
        <f t="shared" si="1"/>
        <v>0</v>
      </c>
      <c r="I127">
        <f t="shared" si="1"/>
        <v>0</v>
      </c>
      <c r="J127">
        <f t="shared" si="1"/>
        <v>0</v>
      </c>
      <c r="K127">
        <f t="shared" si="1"/>
        <v>0</v>
      </c>
      <c r="L127">
        <f t="shared" si="1"/>
        <v>0</v>
      </c>
      <c r="M127">
        <f t="shared" si="1"/>
        <v>0</v>
      </c>
      <c r="N127">
        <f t="shared" si="1"/>
        <v>0</v>
      </c>
      <c r="O127">
        <f t="shared" si="1"/>
        <v>0</v>
      </c>
      <c r="P127">
        <f t="shared" si="1"/>
        <v>0</v>
      </c>
      <c r="Q127">
        <f t="shared" si="1"/>
        <v>0</v>
      </c>
      <c r="R127">
        <f t="shared" si="1"/>
        <v>0</v>
      </c>
      <c r="S127">
        <f t="shared" si="1"/>
        <v>0</v>
      </c>
      <c r="T127">
        <f t="shared" si="1"/>
        <v>0</v>
      </c>
      <c r="U127">
        <f t="shared" si="1"/>
        <v>0</v>
      </c>
      <c r="V127">
        <f t="shared" si="1"/>
        <v>0</v>
      </c>
      <c r="W127">
        <f t="shared" si="1"/>
        <v>0</v>
      </c>
      <c r="X127">
        <f t="shared" si="1"/>
        <v>0</v>
      </c>
    </row>
    <row r="128" spans="1:24" x14ac:dyDescent="0.2">
      <c r="A128" t="s">
        <v>288</v>
      </c>
      <c r="B128">
        <f t="shared" si="1"/>
        <v>0</v>
      </c>
      <c r="C128">
        <f t="shared" si="1"/>
        <v>0</v>
      </c>
      <c r="D128">
        <f t="shared" si="1"/>
        <v>0</v>
      </c>
      <c r="E128">
        <f t="shared" si="1"/>
        <v>0</v>
      </c>
      <c r="F128">
        <f t="shared" si="1"/>
        <v>0</v>
      </c>
      <c r="G128">
        <f t="shared" si="1"/>
        <v>0</v>
      </c>
      <c r="H128">
        <f t="shared" si="1"/>
        <v>0</v>
      </c>
      <c r="I128">
        <f t="shared" si="1"/>
        <v>0</v>
      </c>
      <c r="J128">
        <f t="shared" si="1"/>
        <v>0</v>
      </c>
      <c r="K128">
        <f t="shared" si="1"/>
        <v>0</v>
      </c>
      <c r="L128">
        <f t="shared" si="1"/>
        <v>0</v>
      </c>
      <c r="M128">
        <f t="shared" si="1"/>
        <v>0</v>
      </c>
      <c r="N128">
        <f t="shared" si="1"/>
        <v>0</v>
      </c>
      <c r="O128">
        <f t="shared" si="1"/>
        <v>0</v>
      </c>
      <c r="P128">
        <f t="shared" si="1"/>
        <v>0</v>
      </c>
      <c r="Q128">
        <f t="shared" si="1"/>
        <v>0</v>
      </c>
      <c r="R128">
        <f t="shared" si="1"/>
        <v>0</v>
      </c>
      <c r="S128">
        <f t="shared" si="1"/>
        <v>0</v>
      </c>
      <c r="T128">
        <f t="shared" si="1"/>
        <v>0</v>
      </c>
      <c r="U128">
        <f t="shared" si="1"/>
        <v>0</v>
      </c>
      <c r="V128">
        <f t="shared" si="1"/>
        <v>0</v>
      </c>
      <c r="W128">
        <f t="shared" si="1"/>
        <v>0</v>
      </c>
      <c r="X128">
        <f t="shared" si="1"/>
        <v>0</v>
      </c>
    </row>
    <row r="129" spans="1:24" x14ac:dyDescent="0.2">
      <c r="A129" t="s">
        <v>3160</v>
      </c>
      <c r="B129">
        <f t="shared" si="1"/>
        <v>1</v>
      </c>
      <c r="C129">
        <f t="shared" si="1"/>
        <v>1</v>
      </c>
      <c r="D129">
        <f t="shared" si="1"/>
        <v>1</v>
      </c>
      <c r="E129">
        <f t="shared" si="1"/>
        <v>0</v>
      </c>
      <c r="F129">
        <f t="shared" si="1"/>
        <v>1</v>
      </c>
      <c r="G129">
        <f t="shared" si="1"/>
        <v>1</v>
      </c>
      <c r="H129">
        <f t="shared" si="1"/>
        <v>0</v>
      </c>
      <c r="I129">
        <f t="shared" si="1"/>
        <v>0</v>
      </c>
      <c r="J129">
        <f t="shared" si="1"/>
        <v>0</v>
      </c>
      <c r="K129">
        <f t="shared" si="1"/>
        <v>0</v>
      </c>
      <c r="L129">
        <f t="shared" si="1"/>
        <v>1</v>
      </c>
      <c r="M129">
        <f t="shared" si="1"/>
        <v>1</v>
      </c>
      <c r="N129">
        <f t="shared" si="1"/>
        <v>0</v>
      </c>
      <c r="O129">
        <f t="shared" si="1"/>
        <v>0</v>
      </c>
      <c r="P129">
        <f t="shared" si="1"/>
        <v>0</v>
      </c>
      <c r="Q129">
        <f t="shared" si="1"/>
        <v>0</v>
      </c>
      <c r="R129">
        <f t="shared" si="1"/>
        <v>0</v>
      </c>
      <c r="S129">
        <f t="shared" si="1"/>
        <v>0</v>
      </c>
      <c r="T129">
        <f t="shared" si="1"/>
        <v>0</v>
      </c>
      <c r="U129">
        <f t="shared" si="1"/>
        <v>0</v>
      </c>
      <c r="V129">
        <f t="shared" si="1"/>
        <v>0</v>
      </c>
      <c r="W129">
        <f t="shared" si="1"/>
        <v>0</v>
      </c>
      <c r="X129">
        <f t="shared" si="1"/>
        <v>0</v>
      </c>
    </row>
    <row r="130" spans="1:24" x14ac:dyDescent="0.2">
      <c r="A130" t="s">
        <v>3074</v>
      </c>
      <c r="B130">
        <f t="shared" si="1"/>
        <v>0</v>
      </c>
      <c r="C130">
        <f t="shared" si="1"/>
        <v>0</v>
      </c>
      <c r="D130">
        <f t="shared" ref="C130:X141" si="2">IF(D24&lt;&gt;"", 1)-IF(D77&lt;&gt;"",1)</f>
        <v>0</v>
      </c>
      <c r="E130">
        <f t="shared" si="2"/>
        <v>0</v>
      </c>
      <c r="F130">
        <f t="shared" si="2"/>
        <v>0</v>
      </c>
      <c r="G130">
        <f t="shared" si="2"/>
        <v>0</v>
      </c>
      <c r="H130">
        <f t="shared" si="2"/>
        <v>0</v>
      </c>
      <c r="I130">
        <f t="shared" si="2"/>
        <v>0</v>
      </c>
      <c r="J130">
        <f t="shared" si="2"/>
        <v>0</v>
      </c>
      <c r="K130">
        <f t="shared" si="2"/>
        <v>0</v>
      </c>
      <c r="L130">
        <f t="shared" si="2"/>
        <v>0</v>
      </c>
      <c r="M130">
        <f t="shared" si="2"/>
        <v>0</v>
      </c>
      <c r="N130">
        <f t="shared" si="2"/>
        <v>0</v>
      </c>
      <c r="O130">
        <f t="shared" si="2"/>
        <v>0</v>
      </c>
      <c r="P130">
        <f t="shared" si="2"/>
        <v>0</v>
      </c>
      <c r="Q130">
        <f t="shared" si="2"/>
        <v>0</v>
      </c>
      <c r="R130">
        <f t="shared" si="2"/>
        <v>0</v>
      </c>
      <c r="S130">
        <f t="shared" si="2"/>
        <v>0</v>
      </c>
      <c r="T130">
        <f t="shared" si="2"/>
        <v>0</v>
      </c>
      <c r="U130">
        <f t="shared" si="2"/>
        <v>0</v>
      </c>
      <c r="V130">
        <f t="shared" si="2"/>
        <v>0</v>
      </c>
      <c r="W130">
        <f t="shared" si="2"/>
        <v>0</v>
      </c>
      <c r="X130">
        <f t="shared" si="2"/>
        <v>0</v>
      </c>
    </row>
    <row r="131" spans="1:24" x14ac:dyDescent="0.2">
      <c r="A131" t="s">
        <v>2519</v>
      </c>
      <c r="B131">
        <f t="shared" ref="B131:B169" si="3">IF(B25&lt;&gt;"", 1)-IF(B78&lt;&gt;"",1)</f>
        <v>1</v>
      </c>
      <c r="C131">
        <f t="shared" si="2"/>
        <v>1</v>
      </c>
      <c r="D131">
        <f t="shared" si="2"/>
        <v>1</v>
      </c>
      <c r="E131">
        <f t="shared" si="2"/>
        <v>0</v>
      </c>
      <c r="F131">
        <f t="shared" si="2"/>
        <v>1</v>
      </c>
      <c r="G131">
        <f t="shared" si="2"/>
        <v>1</v>
      </c>
      <c r="H131">
        <f t="shared" si="2"/>
        <v>1</v>
      </c>
      <c r="I131">
        <f t="shared" si="2"/>
        <v>0</v>
      </c>
      <c r="J131">
        <f t="shared" si="2"/>
        <v>0</v>
      </c>
      <c r="K131">
        <f t="shared" si="2"/>
        <v>0</v>
      </c>
      <c r="L131">
        <f t="shared" si="2"/>
        <v>1</v>
      </c>
      <c r="M131">
        <f t="shared" si="2"/>
        <v>0</v>
      </c>
      <c r="N131">
        <f t="shared" si="2"/>
        <v>0</v>
      </c>
      <c r="O131">
        <f t="shared" si="2"/>
        <v>0</v>
      </c>
      <c r="P131">
        <f t="shared" si="2"/>
        <v>0</v>
      </c>
      <c r="Q131">
        <f t="shared" si="2"/>
        <v>0</v>
      </c>
      <c r="R131">
        <f t="shared" si="2"/>
        <v>0</v>
      </c>
      <c r="S131">
        <f t="shared" si="2"/>
        <v>0</v>
      </c>
      <c r="T131">
        <f t="shared" si="2"/>
        <v>0</v>
      </c>
      <c r="U131">
        <f t="shared" si="2"/>
        <v>0</v>
      </c>
      <c r="V131">
        <f t="shared" si="2"/>
        <v>0</v>
      </c>
      <c r="W131">
        <f t="shared" si="2"/>
        <v>0</v>
      </c>
      <c r="X131">
        <f t="shared" si="2"/>
        <v>0</v>
      </c>
    </row>
    <row r="132" spans="1:24" x14ac:dyDescent="0.2">
      <c r="A132" t="s">
        <v>2811</v>
      </c>
      <c r="B132">
        <f t="shared" si="3"/>
        <v>0</v>
      </c>
      <c r="C132">
        <f t="shared" si="2"/>
        <v>0</v>
      </c>
      <c r="D132">
        <f t="shared" si="2"/>
        <v>0</v>
      </c>
      <c r="E132">
        <f t="shared" si="2"/>
        <v>0</v>
      </c>
      <c r="F132">
        <f t="shared" si="2"/>
        <v>0</v>
      </c>
      <c r="G132">
        <f t="shared" si="2"/>
        <v>0</v>
      </c>
      <c r="H132">
        <f t="shared" si="2"/>
        <v>0</v>
      </c>
      <c r="I132">
        <f t="shared" si="2"/>
        <v>0</v>
      </c>
      <c r="J132">
        <f t="shared" si="2"/>
        <v>0</v>
      </c>
      <c r="K132">
        <f t="shared" si="2"/>
        <v>0</v>
      </c>
      <c r="L132">
        <f t="shared" si="2"/>
        <v>0</v>
      </c>
      <c r="M132">
        <f t="shared" si="2"/>
        <v>0</v>
      </c>
      <c r="N132">
        <f t="shared" si="2"/>
        <v>0</v>
      </c>
      <c r="O132">
        <f t="shared" si="2"/>
        <v>0</v>
      </c>
      <c r="P132">
        <f t="shared" si="2"/>
        <v>0</v>
      </c>
      <c r="Q132">
        <f t="shared" si="2"/>
        <v>0</v>
      </c>
      <c r="R132">
        <f t="shared" si="2"/>
        <v>0</v>
      </c>
      <c r="S132">
        <f t="shared" si="2"/>
        <v>0</v>
      </c>
      <c r="T132">
        <f t="shared" si="2"/>
        <v>0</v>
      </c>
      <c r="U132">
        <f t="shared" si="2"/>
        <v>0</v>
      </c>
      <c r="V132">
        <f t="shared" si="2"/>
        <v>0</v>
      </c>
      <c r="W132">
        <f t="shared" si="2"/>
        <v>0</v>
      </c>
      <c r="X132">
        <f t="shared" si="2"/>
        <v>0</v>
      </c>
    </row>
    <row r="133" spans="1:24" x14ac:dyDescent="0.2">
      <c r="A133" t="s">
        <v>3314</v>
      </c>
      <c r="B133">
        <f t="shared" si="3"/>
        <v>0</v>
      </c>
      <c r="C133">
        <f t="shared" si="2"/>
        <v>0</v>
      </c>
      <c r="D133">
        <f t="shared" si="2"/>
        <v>0</v>
      </c>
      <c r="E133">
        <f t="shared" si="2"/>
        <v>0</v>
      </c>
      <c r="F133">
        <f t="shared" si="2"/>
        <v>0</v>
      </c>
      <c r="G133">
        <f t="shared" si="2"/>
        <v>0</v>
      </c>
      <c r="H133">
        <f t="shared" si="2"/>
        <v>0</v>
      </c>
      <c r="I133">
        <f t="shared" si="2"/>
        <v>0</v>
      </c>
      <c r="J133">
        <f t="shared" si="2"/>
        <v>0</v>
      </c>
      <c r="K133">
        <f t="shared" si="2"/>
        <v>0</v>
      </c>
      <c r="L133">
        <f t="shared" si="2"/>
        <v>0</v>
      </c>
      <c r="M133">
        <f t="shared" si="2"/>
        <v>0</v>
      </c>
      <c r="N133">
        <f t="shared" si="2"/>
        <v>0</v>
      </c>
      <c r="O133">
        <f t="shared" si="2"/>
        <v>0</v>
      </c>
      <c r="P133">
        <f t="shared" si="2"/>
        <v>0</v>
      </c>
      <c r="Q133">
        <f t="shared" si="2"/>
        <v>0</v>
      </c>
      <c r="R133">
        <f t="shared" si="2"/>
        <v>0</v>
      </c>
      <c r="S133">
        <f t="shared" si="2"/>
        <v>0</v>
      </c>
      <c r="T133">
        <f t="shared" si="2"/>
        <v>0</v>
      </c>
      <c r="U133">
        <f t="shared" si="2"/>
        <v>0</v>
      </c>
      <c r="V133">
        <f t="shared" si="2"/>
        <v>0</v>
      </c>
      <c r="W133">
        <f t="shared" si="2"/>
        <v>0</v>
      </c>
      <c r="X133">
        <f t="shared" si="2"/>
        <v>0</v>
      </c>
    </row>
    <row r="134" spans="1:24" x14ac:dyDescent="0.2">
      <c r="A134" t="s">
        <v>2824</v>
      </c>
      <c r="B134">
        <f t="shared" si="3"/>
        <v>0</v>
      </c>
      <c r="C134">
        <f t="shared" si="2"/>
        <v>0</v>
      </c>
      <c r="D134">
        <f t="shared" si="2"/>
        <v>0</v>
      </c>
      <c r="E134">
        <f t="shared" si="2"/>
        <v>0</v>
      </c>
      <c r="F134">
        <f t="shared" si="2"/>
        <v>0</v>
      </c>
      <c r="G134">
        <f t="shared" si="2"/>
        <v>0</v>
      </c>
      <c r="H134">
        <f t="shared" si="2"/>
        <v>0</v>
      </c>
      <c r="I134">
        <f t="shared" si="2"/>
        <v>0</v>
      </c>
      <c r="J134">
        <f t="shared" si="2"/>
        <v>0</v>
      </c>
      <c r="K134">
        <f t="shared" si="2"/>
        <v>0</v>
      </c>
      <c r="L134">
        <f t="shared" si="2"/>
        <v>0</v>
      </c>
      <c r="M134">
        <f t="shared" si="2"/>
        <v>0</v>
      </c>
      <c r="N134">
        <f t="shared" si="2"/>
        <v>0</v>
      </c>
      <c r="O134">
        <f t="shared" si="2"/>
        <v>0</v>
      </c>
      <c r="P134">
        <f t="shared" si="2"/>
        <v>0</v>
      </c>
      <c r="Q134">
        <f t="shared" si="2"/>
        <v>0</v>
      </c>
      <c r="R134">
        <f t="shared" si="2"/>
        <v>0</v>
      </c>
      <c r="S134">
        <f t="shared" si="2"/>
        <v>0</v>
      </c>
      <c r="T134">
        <f t="shared" si="2"/>
        <v>0</v>
      </c>
      <c r="U134">
        <f t="shared" si="2"/>
        <v>0</v>
      </c>
      <c r="V134">
        <f t="shared" si="2"/>
        <v>0</v>
      </c>
      <c r="W134">
        <f t="shared" si="2"/>
        <v>0</v>
      </c>
      <c r="X134">
        <f t="shared" si="2"/>
        <v>0</v>
      </c>
    </row>
    <row r="135" spans="1:24" x14ac:dyDescent="0.2">
      <c r="A135" t="s">
        <v>2766</v>
      </c>
      <c r="B135">
        <f t="shared" si="3"/>
        <v>0</v>
      </c>
      <c r="C135">
        <f t="shared" si="2"/>
        <v>0</v>
      </c>
      <c r="D135">
        <f t="shared" si="2"/>
        <v>0</v>
      </c>
      <c r="E135">
        <f t="shared" si="2"/>
        <v>0</v>
      </c>
      <c r="F135">
        <f t="shared" si="2"/>
        <v>0</v>
      </c>
      <c r="G135">
        <f t="shared" si="2"/>
        <v>0</v>
      </c>
      <c r="H135">
        <f t="shared" si="2"/>
        <v>0</v>
      </c>
      <c r="I135">
        <f t="shared" si="2"/>
        <v>0</v>
      </c>
      <c r="J135">
        <f t="shared" si="2"/>
        <v>0</v>
      </c>
      <c r="K135">
        <f t="shared" si="2"/>
        <v>0</v>
      </c>
      <c r="L135">
        <f t="shared" si="2"/>
        <v>0</v>
      </c>
      <c r="M135">
        <f t="shared" si="2"/>
        <v>0</v>
      </c>
      <c r="N135">
        <f t="shared" si="2"/>
        <v>0</v>
      </c>
      <c r="O135">
        <f t="shared" si="2"/>
        <v>0</v>
      </c>
      <c r="P135">
        <f t="shared" si="2"/>
        <v>0</v>
      </c>
      <c r="Q135">
        <f t="shared" si="2"/>
        <v>0</v>
      </c>
      <c r="R135">
        <f t="shared" si="2"/>
        <v>0</v>
      </c>
      <c r="S135">
        <f t="shared" si="2"/>
        <v>0</v>
      </c>
      <c r="T135">
        <f t="shared" si="2"/>
        <v>0</v>
      </c>
      <c r="U135">
        <f t="shared" si="2"/>
        <v>0</v>
      </c>
      <c r="V135">
        <f t="shared" si="2"/>
        <v>0</v>
      </c>
      <c r="W135">
        <f t="shared" si="2"/>
        <v>0</v>
      </c>
      <c r="X135">
        <f t="shared" si="2"/>
        <v>0</v>
      </c>
    </row>
    <row r="136" spans="1:24" x14ac:dyDescent="0.2">
      <c r="A136" t="s">
        <v>440</v>
      </c>
      <c r="B136">
        <f t="shared" si="3"/>
        <v>1</v>
      </c>
      <c r="C136">
        <f t="shared" si="2"/>
        <v>1</v>
      </c>
      <c r="D136">
        <f t="shared" si="2"/>
        <v>0</v>
      </c>
      <c r="E136">
        <f t="shared" si="2"/>
        <v>1</v>
      </c>
      <c r="F136">
        <f t="shared" si="2"/>
        <v>1</v>
      </c>
      <c r="G136">
        <f t="shared" si="2"/>
        <v>1</v>
      </c>
      <c r="H136">
        <f t="shared" si="2"/>
        <v>1</v>
      </c>
      <c r="I136">
        <f t="shared" si="2"/>
        <v>0</v>
      </c>
      <c r="J136">
        <f t="shared" si="2"/>
        <v>0</v>
      </c>
      <c r="K136">
        <f t="shared" si="2"/>
        <v>0</v>
      </c>
      <c r="L136">
        <f t="shared" si="2"/>
        <v>0</v>
      </c>
      <c r="M136">
        <f t="shared" si="2"/>
        <v>0</v>
      </c>
      <c r="N136">
        <f t="shared" si="2"/>
        <v>0</v>
      </c>
      <c r="O136">
        <f t="shared" si="2"/>
        <v>0</v>
      </c>
      <c r="P136">
        <f t="shared" si="2"/>
        <v>0</v>
      </c>
      <c r="Q136">
        <f t="shared" si="2"/>
        <v>0</v>
      </c>
      <c r="R136">
        <f t="shared" si="2"/>
        <v>0</v>
      </c>
      <c r="S136">
        <f t="shared" si="2"/>
        <v>0</v>
      </c>
      <c r="T136">
        <f t="shared" si="2"/>
        <v>0</v>
      </c>
      <c r="U136">
        <f t="shared" si="2"/>
        <v>0</v>
      </c>
      <c r="V136">
        <f t="shared" si="2"/>
        <v>0</v>
      </c>
      <c r="W136">
        <f t="shared" si="2"/>
        <v>0</v>
      </c>
      <c r="X136">
        <f t="shared" si="2"/>
        <v>0</v>
      </c>
    </row>
    <row r="137" spans="1:24" x14ac:dyDescent="0.2">
      <c r="A137" t="s">
        <v>1290</v>
      </c>
      <c r="B137">
        <f t="shared" si="3"/>
        <v>0</v>
      </c>
      <c r="C137">
        <f t="shared" si="2"/>
        <v>0</v>
      </c>
      <c r="D137">
        <f t="shared" si="2"/>
        <v>0</v>
      </c>
      <c r="E137">
        <f t="shared" si="2"/>
        <v>0</v>
      </c>
      <c r="F137">
        <f t="shared" si="2"/>
        <v>0</v>
      </c>
      <c r="G137">
        <f t="shared" si="2"/>
        <v>0</v>
      </c>
      <c r="H137">
        <f t="shared" si="2"/>
        <v>0</v>
      </c>
      <c r="I137">
        <f t="shared" si="2"/>
        <v>0</v>
      </c>
      <c r="J137">
        <f t="shared" si="2"/>
        <v>0</v>
      </c>
      <c r="K137">
        <f t="shared" si="2"/>
        <v>0</v>
      </c>
      <c r="L137">
        <f t="shared" si="2"/>
        <v>0</v>
      </c>
      <c r="M137">
        <f t="shared" si="2"/>
        <v>0</v>
      </c>
      <c r="N137">
        <f t="shared" si="2"/>
        <v>0</v>
      </c>
      <c r="O137">
        <f t="shared" si="2"/>
        <v>0</v>
      </c>
      <c r="P137">
        <f t="shared" si="2"/>
        <v>0</v>
      </c>
      <c r="Q137">
        <f t="shared" si="2"/>
        <v>0</v>
      </c>
      <c r="R137">
        <f t="shared" si="2"/>
        <v>0</v>
      </c>
      <c r="S137">
        <f t="shared" si="2"/>
        <v>0</v>
      </c>
      <c r="T137">
        <f t="shared" si="2"/>
        <v>0</v>
      </c>
      <c r="U137">
        <f t="shared" si="2"/>
        <v>0</v>
      </c>
      <c r="V137">
        <f t="shared" si="2"/>
        <v>0</v>
      </c>
      <c r="W137">
        <f t="shared" si="2"/>
        <v>0</v>
      </c>
      <c r="X137">
        <f t="shared" si="2"/>
        <v>0</v>
      </c>
    </row>
    <row r="138" spans="1:24" x14ac:dyDescent="0.2">
      <c r="A138" t="s">
        <v>173</v>
      </c>
      <c r="B138">
        <f t="shared" si="3"/>
        <v>0</v>
      </c>
      <c r="C138">
        <f t="shared" si="2"/>
        <v>0</v>
      </c>
      <c r="D138">
        <f t="shared" si="2"/>
        <v>0</v>
      </c>
      <c r="E138">
        <f t="shared" si="2"/>
        <v>0</v>
      </c>
      <c r="F138">
        <f t="shared" si="2"/>
        <v>0</v>
      </c>
      <c r="G138">
        <f t="shared" si="2"/>
        <v>0</v>
      </c>
      <c r="H138">
        <f t="shared" si="2"/>
        <v>0</v>
      </c>
      <c r="I138">
        <f t="shared" si="2"/>
        <v>0</v>
      </c>
      <c r="J138">
        <f t="shared" si="2"/>
        <v>0</v>
      </c>
      <c r="K138">
        <f t="shared" si="2"/>
        <v>0</v>
      </c>
      <c r="L138">
        <f t="shared" si="2"/>
        <v>0</v>
      </c>
      <c r="M138">
        <f t="shared" si="2"/>
        <v>0</v>
      </c>
      <c r="N138">
        <f t="shared" si="2"/>
        <v>0</v>
      </c>
      <c r="O138">
        <f t="shared" si="2"/>
        <v>0</v>
      </c>
      <c r="P138">
        <f t="shared" si="2"/>
        <v>0</v>
      </c>
      <c r="Q138">
        <f t="shared" si="2"/>
        <v>0</v>
      </c>
      <c r="R138">
        <f t="shared" si="2"/>
        <v>0</v>
      </c>
      <c r="S138">
        <f t="shared" si="2"/>
        <v>0</v>
      </c>
      <c r="T138">
        <f t="shared" si="2"/>
        <v>0</v>
      </c>
      <c r="U138">
        <f t="shared" si="2"/>
        <v>0</v>
      </c>
      <c r="V138">
        <f t="shared" si="2"/>
        <v>0</v>
      </c>
      <c r="W138">
        <f t="shared" si="2"/>
        <v>0</v>
      </c>
      <c r="X138">
        <f t="shared" si="2"/>
        <v>0</v>
      </c>
    </row>
    <row r="139" spans="1:24" x14ac:dyDescent="0.2">
      <c r="A139" t="s">
        <v>1399</v>
      </c>
      <c r="B139">
        <f t="shared" si="3"/>
        <v>0</v>
      </c>
      <c r="C139">
        <f t="shared" si="2"/>
        <v>0</v>
      </c>
      <c r="D139">
        <f t="shared" si="2"/>
        <v>0</v>
      </c>
      <c r="E139">
        <f t="shared" si="2"/>
        <v>0</v>
      </c>
      <c r="F139">
        <f t="shared" si="2"/>
        <v>0</v>
      </c>
      <c r="G139">
        <f t="shared" si="2"/>
        <v>0</v>
      </c>
      <c r="H139">
        <f t="shared" si="2"/>
        <v>0</v>
      </c>
      <c r="I139">
        <f t="shared" si="2"/>
        <v>0</v>
      </c>
      <c r="J139">
        <f t="shared" si="2"/>
        <v>0</v>
      </c>
      <c r="K139">
        <f t="shared" si="2"/>
        <v>0</v>
      </c>
      <c r="L139">
        <f t="shared" si="2"/>
        <v>0</v>
      </c>
      <c r="M139">
        <f t="shared" si="2"/>
        <v>0</v>
      </c>
      <c r="N139">
        <f t="shared" si="2"/>
        <v>0</v>
      </c>
      <c r="O139">
        <f t="shared" si="2"/>
        <v>0</v>
      </c>
      <c r="P139">
        <f t="shared" si="2"/>
        <v>1</v>
      </c>
      <c r="Q139">
        <f t="shared" si="2"/>
        <v>0</v>
      </c>
      <c r="R139">
        <f t="shared" si="2"/>
        <v>0</v>
      </c>
      <c r="S139">
        <f t="shared" si="2"/>
        <v>0</v>
      </c>
      <c r="T139">
        <f t="shared" si="2"/>
        <v>0</v>
      </c>
      <c r="U139">
        <f t="shared" si="2"/>
        <v>0</v>
      </c>
      <c r="V139">
        <f t="shared" si="2"/>
        <v>0</v>
      </c>
      <c r="W139">
        <f t="shared" si="2"/>
        <v>1</v>
      </c>
      <c r="X139">
        <f t="shared" si="2"/>
        <v>0</v>
      </c>
    </row>
    <row r="140" spans="1:24" x14ac:dyDescent="0.2">
      <c r="A140" t="s">
        <v>143</v>
      </c>
      <c r="B140">
        <f t="shared" si="3"/>
        <v>0</v>
      </c>
      <c r="C140">
        <f t="shared" si="2"/>
        <v>0</v>
      </c>
      <c r="D140">
        <f t="shared" si="2"/>
        <v>0</v>
      </c>
      <c r="E140">
        <f t="shared" si="2"/>
        <v>0</v>
      </c>
      <c r="F140">
        <f t="shared" si="2"/>
        <v>0</v>
      </c>
      <c r="G140">
        <f t="shared" si="2"/>
        <v>0</v>
      </c>
      <c r="H140">
        <f t="shared" si="2"/>
        <v>0</v>
      </c>
      <c r="I140">
        <f t="shared" si="2"/>
        <v>0</v>
      </c>
      <c r="J140">
        <f t="shared" si="2"/>
        <v>0</v>
      </c>
      <c r="K140">
        <f t="shared" si="2"/>
        <v>0</v>
      </c>
      <c r="L140">
        <f t="shared" si="2"/>
        <v>0</v>
      </c>
      <c r="M140">
        <f t="shared" si="2"/>
        <v>0</v>
      </c>
      <c r="N140">
        <f t="shared" si="2"/>
        <v>0</v>
      </c>
      <c r="O140">
        <f t="shared" si="2"/>
        <v>0</v>
      </c>
      <c r="P140">
        <f t="shared" si="2"/>
        <v>0</v>
      </c>
      <c r="Q140">
        <f t="shared" si="2"/>
        <v>0</v>
      </c>
      <c r="R140">
        <f t="shared" si="2"/>
        <v>0</v>
      </c>
      <c r="S140">
        <f t="shared" si="2"/>
        <v>0</v>
      </c>
      <c r="T140">
        <f t="shared" si="2"/>
        <v>0</v>
      </c>
      <c r="U140">
        <f t="shared" si="2"/>
        <v>0</v>
      </c>
      <c r="V140">
        <f t="shared" si="2"/>
        <v>0</v>
      </c>
      <c r="W140">
        <f t="shared" si="2"/>
        <v>0</v>
      </c>
      <c r="X140">
        <f t="shared" si="2"/>
        <v>0</v>
      </c>
    </row>
    <row r="141" spans="1:24" x14ac:dyDescent="0.2">
      <c r="A141" t="s">
        <v>610</v>
      </c>
      <c r="B141">
        <f t="shared" si="3"/>
        <v>0</v>
      </c>
      <c r="C141">
        <f t="shared" si="2"/>
        <v>0</v>
      </c>
      <c r="D141">
        <f t="shared" si="2"/>
        <v>0</v>
      </c>
      <c r="E141">
        <f t="shared" si="2"/>
        <v>0</v>
      </c>
      <c r="F141">
        <f t="shared" si="2"/>
        <v>0</v>
      </c>
      <c r="G141">
        <f t="shared" si="2"/>
        <v>0</v>
      </c>
      <c r="H141">
        <f t="shared" si="2"/>
        <v>0</v>
      </c>
      <c r="I141">
        <f t="shared" si="2"/>
        <v>0</v>
      </c>
      <c r="J141">
        <f t="shared" si="2"/>
        <v>0</v>
      </c>
      <c r="K141">
        <f t="shared" si="2"/>
        <v>0</v>
      </c>
      <c r="L141">
        <f t="shared" si="2"/>
        <v>0</v>
      </c>
      <c r="M141">
        <f t="shared" si="2"/>
        <v>0</v>
      </c>
      <c r="N141">
        <f t="shared" si="2"/>
        <v>0</v>
      </c>
      <c r="O141">
        <f t="shared" si="2"/>
        <v>0</v>
      </c>
      <c r="P141">
        <f t="shared" si="2"/>
        <v>0</v>
      </c>
      <c r="Q141">
        <f t="shared" ref="C141:X153" si="4">IF(Q35&lt;&gt;"", 1)-IF(Q88&lt;&gt;"",1)</f>
        <v>0</v>
      </c>
      <c r="R141">
        <f t="shared" si="4"/>
        <v>0</v>
      </c>
      <c r="S141">
        <f t="shared" si="4"/>
        <v>0</v>
      </c>
      <c r="T141">
        <f t="shared" si="4"/>
        <v>0</v>
      </c>
      <c r="U141">
        <f t="shared" si="4"/>
        <v>0</v>
      </c>
      <c r="V141">
        <f t="shared" si="4"/>
        <v>0</v>
      </c>
      <c r="W141">
        <f t="shared" si="4"/>
        <v>0</v>
      </c>
      <c r="X141">
        <f t="shared" si="4"/>
        <v>0</v>
      </c>
    </row>
    <row r="142" spans="1:24" x14ac:dyDescent="0.2">
      <c r="A142" t="s">
        <v>446</v>
      </c>
      <c r="B142">
        <f t="shared" si="3"/>
        <v>0</v>
      </c>
      <c r="C142">
        <f t="shared" si="4"/>
        <v>0</v>
      </c>
      <c r="D142">
        <f t="shared" si="4"/>
        <v>0</v>
      </c>
      <c r="E142">
        <f t="shared" si="4"/>
        <v>0</v>
      </c>
      <c r="F142">
        <f t="shared" si="4"/>
        <v>0</v>
      </c>
      <c r="G142">
        <f t="shared" si="4"/>
        <v>0</v>
      </c>
      <c r="H142">
        <f t="shared" si="4"/>
        <v>0</v>
      </c>
      <c r="I142">
        <f t="shared" si="4"/>
        <v>0</v>
      </c>
      <c r="J142">
        <f t="shared" si="4"/>
        <v>0</v>
      </c>
      <c r="K142">
        <f t="shared" si="4"/>
        <v>0</v>
      </c>
      <c r="L142">
        <f t="shared" si="4"/>
        <v>0</v>
      </c>
      <c r="M142">
        <f t="shared" si="4"/>
        <v>0</v>
      </c>
      <c r="N142">
        <f t="shared" si="4"/>
        <v>0</v>
      </c>
      <c r="O142">
        <f t="shared" si="4"/>
        <v>0</v>
      </c>
      <c r="P142">
        <f t="shared" si="4"/>
        <v>0</v>
      </c>
      <c r="Q142">
        <f t="shared" si="4"/>
        <v>0</v>
      </c>
      <c r="R142">
        <f t="shared" si="4"/>
        <v>0</v>
      </c>
      <c r="S142">
        <f t="shared" si="4"/>
        <v>0</v>
      </c>
      <c r="T142">
        <f t="shared" si="4"/>
        <v>0</v>
      </c>
      <c r="U142">
        <f t="shared" si="4"/>
        <v>0</v>
      </c>
      <c r="V142">
        <f t="shared" si="4"/>
        <v>0</v>
      </c>
      <c r="W142">
        <f t="shared" si="4"/>
        <v>0</v>
      </c>
      <c r="X142">
        <f t="shared" si="4"/>
        <v>0</v>
      </c>
    </row>
    <row r="143" spans="1:24" x14ac:dyDescent="0.2">
      <c r="A143" t="s">
        <v>1011</v>
      </c>
      <c r="B143">
        <f t="shared" si="3"/>
        <v>1</v>
      </c>
      <c r="C143">
        <f t="shared" si="4"/>
        <v>1</v>
      </c>
      <c r="D143">
        <f t="shared" si="4"/>
        <v>1</v>
      </c>
      <c r="E143">
        <f t="shared" si="4"/>
        <v>0</v>
      </c>
      <c r="F143">
        <f t="shared" si="4"/>
        <v>1</v>
      </c>
      <c r="G143">
        <f t="shared" si="4"/>
        <v>1</v>
      </c>
      <c r="H143">
        <f t="shared" si="4"/>
        <v>1</v>
      </c>
      <c r="I143">
        <f t="shared" si="4"/>
        <v>0</v>
      </c>
      <c r="J143">
        <f t="shared" si="4"/>
        <v>0</v>
      </c>
      <c r="K143">
        <f t="shared" si="4"/>
        <v>0</v>
      </c>
      <c r="L143">
        <f t="shared" si="4"/>
        <v>1</v>
      </c>
      <c r="M143">
        <f t="shared" si="4"/>
        <v>0</v>
      </c>
      <c r="N143">
        <f t="shared" si="4"/>
        <v>0</v>
      </c>
      <c r="O143">
        <f t="shared" si="4"/>
        <v>0</v>
      </c>
      <c r="P143">
        <f t="shared" si="4"/>
        <v>0</v>
      </c>
      <c r="Q143">
        <f t="shared" si="4"/>
        <v>0</v>
      </c>
      <c r="R143">
        <f t="shared" si="4"/>
        <v>0</v>
      </c>
      <c r="S143">
        <f t="shared" si="4"/>
        <v>0</v>
      </c>
      <c r="T143">
        <f t="shared" si="4"/>
        <v>0</v>
      </c>
      <c r="U143">
        <f t="shared" si="4"/>
        <v>0</v>
      </c>
      <c r="V143">
        <f t="shared" si="4"/>
        <v>0</v>
      </c>
      <c r="W143">
        <f t="shared" si="4"/>
        <v>0</v>
      </c>
      <c r="X143">
        <f t="shared" si="4"/>
        <v>0</v>
      </c>
    </row>
    <row r="144" spans="1:24" x14ac:dyDescent="0.2">
      <c r="A144" t="s">
        <v>181</v>
      </c>
      <c r="B144">
        <f t="shared" si="3"/>
        <v>0</v>
      </c>
      <c r="C144">
        <f t="shared" si="4"/>
        <v>0</v>
      </c>
      <c r="D144">
        <f t="shared" si="4"/>
        <v>0</v>
      </c>
      <c r="E144">
        <f t="shared" si="4"/>
        <v>0</v>
      </c>
      <c r="F144">
        <f t="shared" si="4"/>
        <v>0</v>
      </c>
      <c r="G144">
        <f t="shared" si="4"/>
        <v>0</v>
      </c>
      <c r="H144">
        <f t="shared" si="4"/>
        <v>0</v>
      </c>
      <c r="I144">
        <f t="shared" si="4"/>
        <v>0</v>
      </c>
      <c r="J144">
        <f t="shared" si="4"/>
        <v>0</v>
      </c>
      <c r="K144">
        <f t="shared" si="4"/>
        <v>0</v>
      </c>
      <c r="L144">
        <f t="shared" si="4"/>
        <v>0</v>
      </c>
      <c r="M144">
        <f t="shared" si="4"/>
        <v>0</v>
      </c>
      <c r="N144">
        <f t="shared" si="4"/>
        <v>0</v>
      </c>
      <c r="O144">
        <f t="shared" si="4"/>
        <v>0</v>
      </c>
      <c r="P144">
        <f t="shared" si="4"/>
        <v>0</v>
      </c>
      <c r="Q144">
        <f t="shared" si="4"/>
        <v>0</v>
      </c>
      <c r="R144">
        <f t="shared" si="4"/>
        <v>0</v>
      </c>
      <c r="S144">
        <f t="shared" si="4"/>
        <v>0</v>
      </c>
      <c r="T144">
        <f t="shared" si="4"/>
        <v>0</v>
      </c>
      <c r="U144">
        <f t="shared" si="4"/>
        <v>0</v>
      </c>
      <c r="V144">
        <f t="shared" si="4"/>
        <v>0</v>
      </c>
      <c r="W144">
        <f t="shared" si="4"/>
        <v>0</v>
      </c>
      <c r="X144">
        <f t="shared" si="4"/>
        <v>0</v>
      </c>
    </row>
    <row r="145" spans="1:24" x14ac:dyDescent="0.2">
      <c r="A145" t="s">
        <v>1793</v>
      </c>
      <c r="B145">
        <f t="shared" si="3"/>
        <v>0</v>
      </c>
      <c r="C145">
        <f t="shared" si="4"/>
        <v>0</v>
      </c>
      <c r="D145">
        <f t="shared" si="4"/>
        <v>0</v>
      </c>
      <c r="E145">
        <f t="shared" si="4"/>
        <v>0</v>
      </c>
      <c r="F145">
        <f t="shared" si="4"/>
        <v>0</v>
      </c>
      <c r="G145">
        <f t="shared" si="4"/>
        <v>1</v>
      </c>
      <c r="H145">
        <f t="shared" si="4"/>
        <v>0</v>
      </c>
      <c r="I145">
        <f t="shared" si="4"/>
        <v>0</v>
      </c>
      <c r="J145">
        <f t="shared" si="4"/>
        <v>0</v>
      </c>
      <c r="K145">
        <f t="shared" si="4"/>
        <v>0</v>
      </c>
      <c r="L145">
        <f t="shared" si="4"/>
        <v>1</v>
      </c>
      <c r="M145">
        <f t="shared" si="4"/>
        <v>0</v>
      </c>
      <c r="N145">
        <f t="shared" si="4"/>
        <v>0</v>
      </c>
      <c r="O145">
        <f t="shared" si="4"/>
        <v>0</v>
      </c>
      <c r="P145">
        <f t="shared" si="4"/>
        <v>1</v>
      </c>
      <c r="Q145">
        <f t="shared" si="4"/>
        <v>0</v>
      </c>
      <c r="R145">
        <f t="shared" si="4"/>
        <v>0</v>
      </c>
      <c r="S145">
        <f t="shared" si="4"/>
        <v>0</v>
      </c>
      <c r="T145">
        <f t="shared" si="4"/>
        <v>0</v>
      </c>
      <c r="U145">
        <f t="shared" si="4"/>
        <v>0</v>
      </c>
      <c r="V145">
        <f t="shared" si="4"/>
        <v>0</v>
      </c>
      <c r="W145">
        <f t="shared" si="4"/>
        <v>0</v>
      </c>
      <c r="X145">
        <f t="shared" si="4"/>
        <v>0</v>
      </c>
    </row>
    <row r="146" spans="1:24" x14ac:dyDescent="0.2">
      <c r="A146" t="s">
        <v>2635</v>
      </c>
      <c r="B146">
        <f t="shared" si="3"/>
        <v>1</v>
      </c>
      <c r="C146">
        <f t="shared" si="4"/>
        <v>1</v>
      </c>
      <c r="D146">
        <f t="shared" si="4"/>
        <v>1</v>
      </c>
      <c r="E146">
        <f t="shared" si="4"/>
        <v>0</v>
      </c>
      <c r="F146">
        <f t="shared" si="4"/>
        <v>1</v>
      </c>
      <c r="G146">
        <f t="shared" si="4"/>
        <v>1</v>
      </c>
      <c r="H146">
        <f t="shared" si="4"/>
        <v>1</v>
      </c>
      <c r="I146">
        <f t="shared" si="4"/>
        <v>0</v>
      </c>
      <c r="J146">
        <f t="shared" si="4"/>
        <v>0</v>
      </c>
      <c r="K146">
        <f t="shared" si="4"/>
        <v>0</v>
      </c>
      <c r="L146">
        <f t="shared" si="4"/>
        <v>0</v>
      </c>
      <c r="M146">
        <f t="shared" si="4"/>
        <v>0</v>
      </c>
      <c r="N146">
        <f t="shared" si="4"/>
        <v>0</v>
      </c>
      <c r="O146">
        <f t="shared" si="4"/>
        <v>0</v>
      </c>
      <c r="P146">
        <f t="shared" si="4"/>
        <v>0</v>
      </c>
      <c r="Q146">
        <f t="shared" si="4"/>
        <v>0</v>
      </c>
      <c r="R146">
        <f t="shared" si="4"/>
        <v>0</v>
      </c>
      <c r="S146">
        <f t="shared" si="4"/>
        <v>0</v>
      </c>
      <c r="T146">
        <f t="shared" si="4"/>
        <v>0</v>
      </c>
      <c r="U146">
        <f t="shared" si="4"/>
        <v>0</v>
      </c>
      <c r="V146">
        <f t="shared" si="4"/>
        <v>0</v>
      </c>
      <c r="W146">
        <f t="shared" si="4"/>
        <v>0</v>
      </c>
      <c r="X146">
        <f t="shared" si="4"/>
        <v>0</v>
      </c>
    </row>
    <row r="147" spans="1:24" x14ac:dyDescent="0.2">
      <c r="A147" t="s">
        <v>1278</v>
      </c>
      <c r="B147">
        <f t="shared" si="3"/>
        <v>0</v>
      </c>
      <c r="C147">
        <f t="shared" si="4"/>
        <v>0</v>
      </c>
      <c r="D147">
        <f t="shared" si="4"/>
        <v>0</v>
      </c>
      <c r="E147">
        <f t="shared" si="4"/>
        <v>0</v>
      </c>
      <c r="F147">
        <f t="shared" si="4"/>
        <v>0</v>
      </c>
      <c r="G147">
        <f t="shared" si="4"/>
        <v>0</v>
      </c>
      <c r="H147">
        <f t="shared" si="4"/>
        <v>0</v>
      </c>
      <c r="I147">
        <f t="shared" si="4"/>
        <v>0</v>
      </c>
      <c r="J147">
        <f t="shared" si="4"/>
        <v>0</v>
      </c>
      <c r="K147">
        <f t="shared" si="4"/>
        <v>0</v>
      </c>
      <c r="L147">
        <f t="shared" si="4"/>
        <v>0</v>
      </c>
      <c r="M147">
        <f t="shared" si="4"/>
        <v>0</v>
      </c>
      <c r="N147">
        <f t="shared" si="4"/>
        <v>0</v>
      </c>
      <c r="O147">
        <f t="shared" si="4"/>
        <v>0</v>
      </c>
      <c r="P147">
        <f t="shared" si="4"/>
        <v>0</v>
      </c>
      <c r="Q147">
        <f t="shared" si="4"/>
        <v>0</v>
      </c>
      <c r="R147">
        <f t="shared" si="4"/>
        <v>0</v>
      </c>
      <c r="S147">
        <f t="shared" si="4"/>
        <v>0</v>
      </c>
      <c r="T147">
        <f t="shared" si="4"/>
        <v>0</v>
      </c>
      <c r="U147">
        <f t="shared" si="4"/>
        <v>0</v>
      </c>
      <c r="V147">
        <f t="shared" si="4"/>
        <v>0</v>
      </c>
      <c r="W147">
        <f t="shared" si="4"/>
        <v>0</v>
      </c>
      <c r="X147">
        <f t="shared" si="4"/>
        <v>0</v>
      </c>
    </row>
    <row r="148" spans="1:24" x14ac:dyDescent="0.2">
      <c r="A148" t="s">
        <v>2077</v>
      </c>
      <c r="B148">
        <f t="shared" si="3"/>
        <v>0</v>
      </c>
      <c r="C148">
        <f t="shared" si="4"/>
        <v>0</v>
      </c>
      <c r="D148">
        <f t="shared" si="4"/>
        <v>0</v>
      </c>
      <c r="E148">
        <f t="shared" si="4"/>
        <v>0</v>
      </c>
      <c r="F148">
        <f t="shared" si="4"/>
        <v>0</v>
      </c>
      <c r="G148">
        <f t="shared" si="4"/>
        <v>0</v>
      </c>
      <c r="H148">
        <f t="shared" si="4"/>
        <v>0</v>
      </c>
      <c r="I148">
        <f t="shared" si="4"/>
        <v>0</v>
      </c>
      <c r="J148">
        <f t="shared" si="4"/>
        <v>0</v>
      </c>
      <c r="K148">
        <f t="shared" si="4"/>
        <v>0</v>
      </c>
      <c r="L148">
        <f t="shared" si="4"/>
        <v>0</v>
      </c>
      <c r="M148">
        <f t="shared" si="4"/>
        <v>0</v>
      </c>
      <c r="N148">
        <f t="shared" si="4"/>
        <v>0</v>
      </c>
      <c r="O148">
        <f t="shared" si="4"/>
        <v>0</v>
      </c>
      <c r="P148">
        <f t="shared" si="4"/>
        <v>0</v>
      </c>
      <c r="Q148">
        <f t="shared" si="4"/>
        <v>0</v>
      </c>
      <c r="R148">
        <f t="shared" si="4"/>
        <v>0</v>
      </c>
      <c r="S148">
        <f t="shared" si="4"/>
        <v>0</v>
      </c>
      <c r="T148">
        <f t="shared" si="4"/>
        <v>0</v>
      </c>
      <c r="U148">
        <f t="shared" si="4"/>
        <v>0</v>
      </c>
      <c r="V148">
        <f t="shared" si="4"/>
        <v>0</v>
      </c>
      <c r="W148">
        <f t="shared" si="4"/>
        <v>0</v>
      </c>
      <c r="X148">
        <f t="shared" si="4"/>
        <v>0</v>
      </c>
    </row>
    <row r="149" spans="1:24" x14ac:dyDescent="0.2">
      <c r="A149" t="s">
        <v>3032</v>
      </c>
      <c r="B149">
        <f t="shared" si="3"/>
        <v>1</v>
      </c>
      <c r="C149">
        <f t="shared" si="4"/>
        <v>1</v>
      </c>
      <c r="D149">
        <f t="shared" si="4"/>
        <v>1</v>
      </c>
      <c r="E149">
        <f t="shared" si="4"/>
        <v>1</v>
      </c>
      <c r="F149">
        <f t="shared" si="4"/>
        <v>1</v>
      </c>
      <c r="G149">
        <f t="shared" si="4"/>
        <v>1</v>
      </c>
      <c r="H149">
        <f t="shared" si="4"/>
        <v>1</v>
      </c>
      <c r="I149">
        <f t="shared" si="4"/>
        <v>1</v>
      </c>
      <c r="J149">
        <f t="shared" si="4"/>
        <v>0</v>
      </c>
      <c r="K149">
        <f t="shared" si="4"/>
        <v>0</v>
      </c>
      <c r="L149">
        <f t="shared" si="4"/>
        <v>0</v>
      </c>
      <c r="M149">
        <f t="shared" si="4"/>
        <v>1</v>
      </c>
      <c r="N149">
        <f t="shared" si="4"/>
        <v>0</v>
      </c>
      <c r="O149">
        <f t="shared" si="4"/>
        <v>0</v>
      </c>
      <c r="P149">
        <f t="shared" si="4"/>
        <v>0</v>
      </c>
      <c r="Q149">
        <f t="shared" si="4"/>
        <v>1</v>
      </c>
      <c r="R149">
        <f t="shared" si="4"/>
        <v>0</v>
      </c>
      <c r="S149">
        <f t="shared" si="4"/>
        <v>0</v>
      </c>
      <c r="T149">
        <f t="shared" si="4"/>
        <v>0</v>
      </c>
      <c r="U149">
        <f t="shared" si="4"/>
        <v>0</v>
      </c>
      <c r="V149">
        <f t="shared" si="4"/>
        <v>0</v>
      </c>
      <c r="W149">
        <f t="shared" si="4"/>
        <v>0</v>
      </c>
      <c r="X149">
        <f t="shared" si="4"/>
        <v>0</v>
      </c>
    </row>
    <row r="150" spans="1:24" x14ac:dyDescent="0.2">
      <c r="A150" t="s">
        <v>2102</v>
      </c>
      <c r="B150">
        <f t="shared" si="3"/>
        <v>0</v>
      </c>
      <c r="C150">
        <f t="shared" si="4"/>
        <v>0</v>
      </c>
      <c r="D150">
        <f t="shared" si="4"/>
        <v>0</v>
      </c>
      <c r="E150">
        <f t="shared" si="4"/>
        <v>0</v>
      </c>
      <c r="F150">
        <f t="shared" si="4"/>
        <v>0</v>
      </c>
      <c r="G150">
        <f t="shared" si="4"/>
        <v>0</v>
      </c>
      <c r="H150">
        <f t="shared" si="4"/>
        <v>0</v>
      </c>
      <c r="I150">
        <f t="shared" si="4"/>
        <v>0</v>
      </c>
      <c r="J150">
        <f t="shared" si="4"/>
        <v>0</v>
      </c>
      <c r="K150">
        <f t="shared" si="4"/>
        <v>0</v>
      </c>
      <c r="L150">
        <f t="shared" si="4"/>
        <v>0</v>
      </c>
      <c r="M150">
        <f t="shared" si="4"/>
        <v>0</v>
      </c>
      <c r="N150">
        <f t="shared" si="4"/>
        <v>0</v>
      </c>
      <c r="O150">
        <f t="shared" si="4"/>
        <v>0</v>
      </c>
      <c r="P150">
        <f t="shared" si="4"/>
        <v>0</v>
      </c>
      <c r="Q150">
        <f t="shared" si="4"/>
        <v>0</v>
      </c>
      <c r="R150">
        <f t="shared" si="4"/>
        <v>0</v>
      </c>
      <c r="S150">
        <f t="shared" si="4"/>
        <v>0</v>
      </c>
      <c r="T150">
        <f t="shared" si="4"/>
        <v>0</v>
      </c>
      <c r="U150">
        <f t="shared" si="4"/>
        <v>0</v>
      </c>
      <c r="V150">
        <f t="shared" si="4"/>
        <v>0</v>
      </c>
      <c r="W150">
        <f t="shared" si="4"/>
        <v>0</v>
      </c>
      <c r="X150">
        <f t="shared" si="4"/>
        <v>0</v>
      </c>
    </row>
    <row r="151" spans="1:24" x14ac:dyDescent="0.2">
      <c r="A151" t="s">
        <v>3248</v>
      </c>
      <c r="B151">
        <f t="shared" si="3"/>
        <v>0</v>
      </c>
      <c r="C151">
        <f t="shared" si="4"/>
        <v>0</v>
      </c>
      <c r="D151">
        <f t="shared" si="4"/>
        <v>0</v>
      </c>
      <c r="E151">
        <f t="shared" si="4"/>
        <v>0</v>
      </c>
      <c r="F151">
        <f t="shared" si="4"/>
        <v>0</v>
      </c>
      <c r="G151">
        <f t="shared" si="4"/>
        <v>0</v>
      </c>
      <c r="H151">
        <f t="shared" si="4"/>
        <v>0</v>
      </c>
      <c r="I151">
        <f t="shared" si="4"/>
        <v>0</v>
      </c>
      <c r="J151">
        <f t="shared" si="4"/>
        <v>0</v>
      </c>
      <c r="K151">
        <f t="shared" si="4"/>
        <v>0</v>
      </c>
      <c r="L151">
        <f t="shared" si="4"/>
        <v>0</v>
      </c>
      <c r="M151">
        <f t="shared" si="4"/>
        <v>0</v>
      </c>
      <c r="N151">
        <f t="shared" si="4"/>
        <v>0</v>
      </c>
      <c r="O151">
        <f t="shared" si="4"/>
        <v>0</v>
      </c>
      <c r="P151">
        <f t="shared" si="4"/>
        <v>0</v>
      </c>
      <c r="Q151">
        <f t="shared" si="4"/>
        <v>0</v>
      </c>
      <c r="R151">
        <f t="shared" si="4"/>
        <v>0</v>
      </c>
      <c r="S151">
        <f t="shared" si="4"/>
        <v>0</v>
      </c>
      <c r="T151">
        <f t="shared" si="4"/>
        <v>0</v>
      </c>
      <c r="U151">
        <f t="shared" si="4"/>
        <v>0</v>
      </c>
      <c r="V151">
        <f t="shared" si="4"/>
        <v>0</v>
      </c>
      <c r="W151">
        <f t="shared" si="4"/>
        <v>0</v>
      </c>
      <c r="X151">
        <f t="shared" si="4"/>
        <v>0</v>
      </c>
    </row>
    <row r="152" spans="1:24" x14ac:dyDescent="0.2">
      <c r="A152" t="s">
        <v>2123</v>
      </c>
      <c r="B152">
        <f t="shared" si="3"/>
        <v>1</v>
      </c>
      <c r="C152">
        <f t="shared" si="4"/>
        <v>1</v>
      </c>
      <c r="D152">
        <f t="shared" si="4"/>
        <v>1</v>
      </c>
      <c r="E152">
        <f t="shared" si="4"/>
        <v>1</v>
      </c>
      <c r="F152">
        <f t="shared" si="4"/>
        <v>1</v>
      </c>
      <c r="G152">
        <f t="shared" si="4"/>
        <v>1</v>
      </c>
      <c r="H152">
        <f t="shared" si="4"/>
        <v>1</v>
      </c>
      <c r="I152">
        <f t="shared" si="4"/>
        <v>0</v>
      </c>
      <c r="J152">
        <f t="shared" si="4"/>
        <v>0</v>
      </c>
      <c r="K152">
        <f t="shared" si="4"/>
        <v>0</v>
      </c>
      <c r="L152">
        <f t="shared" si="4"/>
        <v>0</v>
      </c>
      <c r="M152">
        <f t="shared" si="4"/>
        <v>1</v>
      </c>
      <c r="N152">
        <f t="shared" si="4"/>
        <v>0</v>
      </c>
      <c r="O152">
        <f t="shared" si="4"/>
        <v>0</v>
      </c>
      <c r="P152">
        <f t="shared" si="4"/>
        <v>0</v>
      </c>
      <c r="Q152">
        <f t="shared" si="4"/>
        <v>0</v>
      </c>
      <c r="R152">
        <f t="shared" si="4"/>
        <v>0</v>
      </c>
      <c r="S152">
        <f t="shared" si="4"/>
        <v>0</v>
      </c>
      <c r="T152">
        <f t="shared" si="4"/>
        <v>0</v>
      </c>
      <c r="U152">
        <f t="shared" si="4"/>
        <v>0</v>
      </c>
      <c r="V152">
        <f t="shared" si="4"/>
        <v>0</v>
      </c>
      <c r="W152">
        <f t="shared" si="4"/>
        <v>0</v>
      </c>
      <c r="X152">
        <f t="shared" si="4"/>
        <v>0</v>
      </c>
    </row>
    <row r="153" spans="1:24" x14ac:dyDescent="0.2">
      <c r="A153" t="s">
        <v>1914</v>
      </c>
      <c r="B153">
        <f t="shared" si="3"/>
        <v>0</v>
      </c>
      <c r="C153">
        <f t="shared" si="4"/>
        <v>0</v>
      </c>
      <c r="D153">
        <f t="shared" si="4"/>
        <v>0</v>
      </c>
      <c r="E153">
        <f t="shared" si="4"/>
        <v>0</v>
      </c>
      <c r="F153">
        <f t="shared" si="4"/>
        <v>0</v>
      </c>
      <c r="G153">
        <f t="shared" si="4"/>
        <v>0</v>
      </c>
      <c r="H153">
        <f t="shared" ref="C153:X164" si="5">IF(H47&lt;&gt;"", 1)-IF(H100&lt;&gt;"",1)</f>
        <v>0</v>
      </c>
      <c r="I153">
        <f t="shared" si="5"/>
        <v>0</v>
      </c>
      <c r="J153">
        <f t="shared" si="5"/>
        <v>0</v>
      </c>
      <c r="K153">
        <f t="shared" si="5"/>
        <v>0</v>
      </c>
      <c r="L153">
        <f t="shared" si="5"/>
        <v>0</v>
      </c>
      <c r="M153">
        <f t="shared" si="5"/>
        <v>0</v>
      </c>
      <c r="N153">
        <f t="shared" si="5"/>
        <v>0</v>
      </c>
      <c r="O153">
        <f t="shared" si="5"/>
        <v>0</v>
      </c>
      <c r="P153">
        <f t="shared" si="5"/>
        <v>0</v>
      </c>
      <c r="Q153">
        <f t="shared" si="5"/>
        <v>0</v>
      </c>
      <c r="R153">
        <f t="shared" si="5"/>
        <v>0</v>
      </c>
      <c r="S153">
        <f t="shared" si="5"/>
        <v>0</v>
      </c>
      <c r="T153">
        <f t="shared" si="5"/>
        <v>0</v>
      </c>
      <c r="U153">
        <f t="shared" si="5"/>
        <v>0</v>
      </c>
      <c r="V153">
        <f t="shared" si="5"/>
        <v>0</v>
      </c>
      <c r="W153">
        <f t="shared" si="5"/>
        <v>0</v>
      </c>
      <c r="X153">
        <f t="shared" si="5"/>
        <v>0</v>
      </c>
    </row>
    <row r="154" spans="1:24" x14ac:dyDescent="0.2">
      <c r="A154" t="s">
        <v>2814</v>
      </c>
      <c r="B154">
        <f t="shared" si="3"/>
        <v>0</v>
      </c>
      <c r="C154">
        <f t="shared" si="5"/>
        <v>0</v>
      </c>
      <c r="D154">
        <f t="shared" si="5"/>
        <v>0</v>
      </c>
      <c r="E154">
        <f t="shared" si="5"/>
        <v>0</v>
      </c>
      <c r="F154">
        <f t="shared" si="5"/>
        <v>0</v>
      </c>
      <c r="G154">
        <f t="shared" si="5"/>
        <v>0</v>
      </c>
      <c r="H154">
        <f t="shared" si="5"/>
        <v>0</v>
      </c>
      <c r="I154">
        <f t="shared" si="5"/>
        <v>0</v>
      </c>
      <c r="J154">
        <f t="shared" si="5"/>
        <v>0</v>
      </c>
      <c r="K154">
        <f t="shared" si="5"/>
        <v>0</v>
      </c>
      <c r="L154">
        <f t="shared" si="5"/>
        <v>0</v>
      </c>
      <c r="M154">
        <f t="shared" si="5"/>
        <v>0</v>
      </c>
      <c r="N154">
        <f t="shared" si="5"/>
        <v>0</v>
      </c>
      <c r="O154">
        <f t="shared" si="5"/>
        <v>0</v>
      </c>
      <c r="P154">
        <f t="shared" si="5"/>
        <v>0</v>
      </c>
      <c r="Q154">
        <f t="shared" si="5"/>
        <v>0</v>
      </c>
      <c r="R154">
        <f t="shared" si="5"/>
        <v>0</v>
      </c>
      <c r="S154">
        <f t="shared" si="5"/>
        <v>0</v>
      </c>
      <c r="T154">
        <f t="shared" si="5"/>
        <v>0</v>
      </c>
      <c r="U154">
        <f t="shared" si="5"/>
        <v>0</v>
      </c>
      <c r="V154">
        <f t="shared" si="5"/>
        <v>0</v>
      </c>
      <c r="W154">
        <f t="shared" si="5"/>
        <v>0</v>
      </c>
      <c r="X154">
        <f t="shared" si="5"/>
        <v>0</v>
      </c>
    </row>
    <row r="155" spans="1:24" x14ac:dyDescent="0.2">
      <c r="A155" t="s">
        <v>1237</v>
      </c>
      <c r="B155">
        <f t="shared" si="3"/>
        <v>0</v>
      </c>
      <c r="C155">
        <f t="shared" si="5"/>
        <v>0</v>
      </c>
      <c r="D155">
        <f t="shared" si="5"/>
        <v>0</v>
      </c>
      <c r="E155">
        <f t="shared" si="5"/>
        <v>0</v>
      </c>
      <c r="F155">
        <f t="shared" si="5"/>
        <v>0</v>
      </c>
      <c r="G155">
        <f t="shared" si="5"/>
        <v>0</v>
      </c>
      <c r="H155">
        <f t="shared" si="5"/>
        <v>0</v>
      </c>
      <c r="I155">
        <f t="shared" si="5"/>
        <v>0</v>
      </c>
      <c r="J155">
        <f t="shared" si="5"/>
        <v>0</v>
      </c>
      <c r="K155">
        <f t="shared" si="5"/>
        <v>0</v>
      </c>
      <c r="L155">
        <f t="shared" si="5"/>
        <v>0</v>
      </c>
      <c r="M155">
        <f t="shared" si="5"/>
        <v>0</v>
      </c>
      <c r="N155">
        <f t="shared" si="5"/>
        <v>0</v>
      </c>
      <c r="O155">
        <f t="shared" si="5"/>
        <v>0</v>
      </c>
      <c r="P155">
        <f t="shared" si="5"/>
        <v>0</v>
      </c>
      <c r="Q155">
        <f t="shared" si="5"/>
        <v>0</v>
      </c>
      <c r="R155">
        <f t="shared" si="5"/>
        <v>0</v>
      </c>
      <c r="S155">
        <f t="shared" si="5"/>
        <v>0</v>
      </c>
      <c r="T155">
        <f t="shared" si="5"/>
        <v>0</v>
      </c>
      <c r="U155">
        <f t="shared" si="5"/>
        <v>0</v>
      </c>
      <c r="V155">
        <f t="shared" si="5"/>
        <v>0</v>
      </c>
      <c r="W155">
        <f t="shared" si="5"/>
        <v>0</v>
      </c>
      <c r="X155">
        <f t="shared" si="5"/>
        <v>0</v>
      </c>
    </row>
    <row r="156" spans="1:24" x14ac:dyDescent="0.2">
      <c r="A156" t="s">
        <v>82</v>
      </c>
      <c r="B156">
        <f t="shared" si="3"/>
        <v>0</v>
      </c>
      <c r="C156">
        <f t="shared" si="5"/>
        <v>0</v>
      </c>
      <c r="D156">
        <f t="shared" si="5"/>
        <v>0</v>
      </c>
      <c r="E156">
        <f t="shared" si="5"/>
        <v>0</v>
      </c>
      <c r="F156">
        <f t="shared" si="5"/>
        <v>0</v>
      </c>
      <c r="G156">
        <f t="shared" si="5"/>
        <v>0</v>
      </c>
      <c r="H156">
        <f t="shared" si="5"/>
        <v>0</v>
      </c>
      <c r="I156">
        <f t="shared" si="5"/>
        <v>0</v>
      </c>
      <c r="J156">
        <f t="shared" si="5"/>
        <v>0</v>
      </c>
      <c r="K156">
        <f t="shared" si="5"/>
        <v>0</v>
      </c>
      <c r="L156">
        <f t="shared" si="5"/>
        <v>0</v>
      </c>
      <c r="M156">
        <f t="shared" si="5"/>
        <v>0</v>
      </c>
      <c r="N156">
        <f t="shared" si="5"/>
        <v>0</v>
      </c>
      <c r="O156">
        <f t="shared" si="5"/>
        <v>0</v>
      </c>
      <c r="P156">
        <f t="shared" si="5"/>
        <v>0</v>
      </c>
      <c r="Q156">
        <f t="shared" si="5"/>
        <v>0</v>
      </c>
      <c r="R156">
        <f t="shared" si="5"/>
        <v>0</v>
      </c>
      <c r="S156">
        <f t="shared" si="5"/>
        <v>0</v>
      </c>
      <c r="T156">
        <f t="shared" si="5"/>
        <v>0</v>
      </c>
      <c r="U156">
        <f t="shared" si="5"/>
        <v>0</v>
      </c>
      <c r="V156">
        <f t="shared" si="5"/>
        <v>0</v>
      </c>
      <c r="W156">
        <f t="shared" si="5"/>
        <v>0</v>
      </c>
      <c r="X156">
        <f t="shared" si="5"/>
        <v>0</v>
      </c>
    </row>
    <row r="157" spans="1:24" x14ac:dyDescent="0.2">
      <c r="A157" t="s">
        <v>1984</v>
      </c>
      <c r="B157">
        <f t="shared" si="3"/>
        <v>1</v>
      </c>
      <c r="C157">
        <f t="shared" si="5"/>
        <v>1</v>
      </c>
      <c r="D157">
        <f t="shared" si="5"/>
        <v>1</v>
      </c>
      <c r="E157">
        <f t="shared" si="5"/>
        <v>1</v>
      </c>
      <c r="F157">
        <f t="shared" si="5"/>
        <v>1</v>
      </c>
      <c r="G157">
        <f t="shared" si="5"/>
        <v>1</v>
      </c>
      <c r="H157">
        <f t="shared" si="5"/>
        <v>1</v>
      </c>
      <c r="I157">
        <f t="shared" si="5"/>
        <v>0</v>
      </c>
      <c r="J157">
        <f t="shared" si="5"/>
        <v>0</v>
      </c>
      <c r="K157">
        <f t="shared" si="5"/>
        <v>0</v>
      </c>
      <c r="L157">
        <f t="shared" si="5"/>
        <v>0</v>
      </c>
      <c r="M157">
        <f t="shared" si="5"/>
        <v>0</v>
      </c>
      <c r="N157">
        <f t="shared" si="5"/>
        <v>0</v>
      </c>
      <c r="O157">
        <f t="shared" si="5"/>
        <v>0</v>
      </c>
      <c r="P157">
        <f t="shared" si="5"/>
        <v>0</v>
      </c>
      <c r="Q157">
        <f t="shared" si="5"/>
        <v>0</v>
      </c>
      <c r="R157">
        <f t="shared" si="5"/>
        <v>0</v>
      </c>
      <c r="S157">
        <f t="shared" si="5"/>
        <v>0</v>
      </c>
      <c r="T157">
        <f t="shared" si="5"/>
        <v>0</v>
      </c>
      <c r="U157">
        <f t="shared" si="5"/>
        <v>0</v>
      </c>
      <c r="V157">
        <f t="shared" si="5"/>
        <v>0</v>
      </c>
      <c r="W157">
        <f t="shared" si="5"/>
        <v>0</v>
      </c>
      <c r="X157">
        <f t="shared" si="5"/>
        <v>0</v>
      </c>
    </row>
    <row r="158" spans="1:24" x14ac:dyDescent="0.2">
      <c r="A158" t="s">
        <v>1495</v>
      </c>
      <c r="B158">
        <f t="shared" si="3"/>
        <v>0</v>
      </c>
      <c r="C158">
        <f t="shared" si="5"/>
        <v>0</v>
      </c>
      <c r="D158">
        <f t="shared" si="5"/>
        <v>0</v>
      </c>
      <c r="E158">
        <f t="shared" si="5"/>
        <v>0</v>
      </c>
      <c r="F158">
        <f t="shared" si="5"/>
        <v>0</v>
      </c>
      <c r="G158">
        <f t="shared" si="5"/>
        <v>0</v>
      </c>
      <c r="H158">
        <f t="shared" si="5"/>
        <v>0</v>
      </c>
      <c r="I158">
        <f t="shared" si="5"/>
        <v>0</v>
      </c>
      <c r="J158">
        <f t="shared" si="5"/>
        <v>0</v>
      </c>
      <c r="K158">
        <f t="shared" si="5"/>
        <v>0</v>
      </c>
      <c r="L158">
        <f t="shared" si="5"/>
        <v>0</v>
      </c>
      <c r="M158">
        <f t="shared" si="5"/>
        <v>0</v>
      </c>
      <c r="N158">
        <f t="shared" si="5"/>
        <v>0</v>
      </c>
      <c r="O158">
        <f t="shared" si="5"/>
        <v>0</v>
      </c>
      <c r="P158">
        <f t="shared" si="5"/>
        <v>0</v>
      </c>
      <c r="Q158">
        <f t="shared" si="5"/>
        <v>0</v>
      </c>
      <c r="R158">
        <f t="shared" si="5"/>
        <v>0</v>
      </c>
      <c r="S158">
        <f t="shared" si="5"/>
        <v>0</v>
      </c>
      <c r="T158">
        <f t="shared" si="5"/>
        <v>0</v>
      </c>
      <c r="U158">
        <f t="shared" si="5"/>
        <v>0</v>
      </c>
      <c r="V158">
        <f t="shared" si="5"/>
        <v>0</v>
      </c>
      <c r="W158">
        <f t="shared" si="5"/>
        <v>0</v>
      </c>
      <c r="X158">
        <f t="shared" si="5"/>
        <v>0</v>
      </c>
    </row>
    <row r="159" spans="1:24" x14ac:dyDescent="0.2">
      <c r="A159" t="s">
        <v>1087</v>
      </c>
      <c r="B159">
        <f t="shared" si="3"/>
        <v>0</v>
      </c>
      <c r="C159">
        <f t="shared" si="5"/>
        <v>0</v>
      </c>
      <c r="D159">
        <f t="shared" si="5"/>
        <v>0</v>
      </c>
      <c r="E159">
        <f t="shared" si="5"/>
        <v>0</v>
      </c>
      <c r="F159">
        <f t="shared" si="5"/>
        <v>0</v>
      </c>
      <c r="G159">
        <f t="shared" si="5"/>
        <v>0</v>
      </c>
      <c r="H159">
        <f t="shared" si="5"/>
        <v>0</v>
      </c>
      <c r="I159">
        <f t="shared" si="5"/>
        <v>0</v>
      </c>
      <c r="J159">
        <f t="shared" si="5"/>
        <v>0</v>
      </c>
      <c r="K159">
        <f t="shared" si="5"/>
        <v>0</v>
      </c>
      <c r="L159">
        <f t="shared" si="5"/>
        <v>0</v>
      </c>
      <c r="M159">
        <f t="shared" si="5"/>
        <v>0</v>
      </c>
      <c r="N159">
        <f t="shared" si="5"/>
        <v>0</v>
      </c>
      <c r="O159">
        <f t="shared" si="5"/>
        <v>0</v>
      </c>
      <c r="P159">
        <f t="shared" si="5"/>
        <v>0</v>
      </c>
      <c r="Q159">
        <f t="shared" si="5"/>
        <v>0</v>
      </c>
      <c r="R159">
        <f t="shared" si="5"/>
        <v>0</v>
      </c>
      <c r="S159">
        <f t="shared" si="5"/>
        <v>0</v>
      </c>
      <c r="T159">
        <f t="shared" si="5"/>
        <v>0</v>
      </c>
      <c r="U159">
        <f t="shared" si="5"/>
        <v>0</v>
      </c>
      <c r="V159">
        <f t="shared" si="5"/>
        <v>0</v>
      </c>
      <c r="W159">
        <f t="shared" si="5"/>
        <v>0</v>
      </c>
      <c r="X159">
        <f t="shared" si="5"/>
        <v>0</v>
      </c>
    </row>
    <row r="160" spans="1:24" x14ac:dyDescent="0.2">
      <c r="A160" t="s">
        <v>1865</v>
      </c>
      <c r="B160">
        <f t="shared" si="3"/>
        <v>0</v>
      </c>
      <c r="C160">
        <f t="shared" si="5"/>
        <v>0</v>
      </c>
      <c r="D160">
        <f t="shared" si="5"/>
        <v>0</v>
      </c>
      <c r="E160">
        <f t="shared" si="5"/>
        <v>0</v>
      </c>
      <c r="F160">
        <f t="shared" si="5"/>
        <v>0</v>
      </c>
      <c r="G160">
        <f t="shared" si="5"/>
        <v>0</v>
      </c>
      <c r="H160">
        <f t="shared" si="5"/>
        <v>0</v>
      </c>
      <c r="I160">
        <f t="shared" si="5"/>
        <v>0</v>
      </c>
      <c r="J160">
        <f t="shared" si="5"/>
        <v>0</v>
      </c>
      <c r="K160">
        <f t="shared" si="5"/>
        <v>0</v>
      </c>
      <c r="L160">
        <f t="shared" si="5"/>
        <v>0</v>
      </c>
      <c r="M160">
        <f t="shared" si="5"/>
        <v>0</v>
      </c>
      <c r="N160">
        <f t="shared" si="5"/>
        <v>0</v>
      </c>
      <c r="O160">
        <f t="shared" si="5"/>
        <v>0</v>
      </c>
      <c r="P160">
        <f t="shared" si="5"/>
        <v>0</v>
      </c>
      <c r="Q160">
        <f t="shared" si="5"/>
        <v>0</v>
      </c>
      <c r="R160">
        <f t="shared" si="5"/>
        <v>0</v>
      </c>
      <c r="S160">
        <f t="shared" si="5"/>
        <v>0</v>
      </c>
      <c r="T160">
        <f t="shared" si="5"/>
        <v>0</v>
      </c>
      <c r="U160">
        <f t="shared" si="5"/>
        <v>0</v>
      </c>
      <c r="V160">
        <f t="shared" si="5"/>
        <v>0</v>
      </c>
      <c r="W160">
        <f t="shared" si="5"/>
        <v>0</v>
      </c>
      <c r="X160">
        <f t="shared" si="5"/>
        <v>0</v>
      </c>
    </row>
    <row r="161" spans="1:24" x14ac:dyDescent="0.2">
      <c r="A161" t="s">
        <v>614</v>
      </c>
      <c r="B161">
        <f t="shared" si="3"/>
        <v>0</v>
      </c>
      <c r="C161">
        <f t="shared" si="5"/>
        <v>0</v>
      </c>
      <c r="D161">
        <f t="shared" si="5"/>
        <v>0</v>
      </c>
      <c r="E161">
        <f t="shared" si="5"/>
        <v>0</v>
      </c>
      <c r="F161">
        <f t="shared" si="5"/>
        <v>0</v>
      </c>
      <c r="G161">
        <f t="shared" si="5"/>
        <v>0</v>
      </c>
      <c r="H161">
        <f t="shared" si="5"/>
        <v>0</v>
      </c>
      <c r="I161">
        <f t="shared" si="5"/>
        <v>0</v>
      </c>
      <c r="J161">
        <f t="shared" si="5"/>
        <v>0</v>
      </c>
      <c r="K161">
        <f t="shared" si="5"/>
        <v>0</v>
      </c>
      <c r="L161">
        <f t="shared" si="5"/>
        <v>0</v>
      </c>
      <c r="M161">
        <f t="shared" si="5"/>
        <v>0</v>
      </c>
      <c r="N161">
        <f t="shared" si="5"/>
        <v>0</v>
      </c>
      <c r="O161">
        <f t="shared" si="5"/>
        <v>0</v>
      </c>
      <c r="P161">
        <f t="shared" si="5"/>
        <v>0</v>
      </c>
      <c r="Q161">
        <f t="shared" si="5"/>
        <v>0</v>
      </c>
      <c r="R161">
        <f t="shared" si="5"/>
        <v>0</v>
      </c>
      <c r="S161">
        <f t="shared" si="5"/>
        <v>1</v>
      </c>
      <c r="T161">
        <f t="shared" si="5"/>
        <v>-1</v>
      </c>
      <c r="U161">
        <f t="shared" si="5"/>
        <v>0</v>
      </c>
      <c r="V161">
        <f t="shared" si="5"/>
        <v>0</v>
      </c>
      <c r="W161">
        <f t="shared" si="5"/>
        <v>0</v>
      </c>
      <c r="X161">
        <f t="shared" si="5"/>
        <v>0</v>
      </c>
    </row>
    <row r="162" spans="1:24" x14ac:dyDescent="0.2">
      <c r="A162" t="s">
        <v>1792</v>
      </c>
      <c r="B162">
        <f t="shared" si="3"/>
        <v>0</v>
      </c>
      <c r="C162">
        <f t="shared" si="5"/>
        <v>0</v>
      </c>
      <c r="D162">
        <f t="shared" si="5"/>
        <v>0</v>
      </c>
      <c r="E162">
        <f t="shared" si="5"/>
        <v>0</v>
      </c>
      <c r="F162">
        <f t="shared" si="5"/>
        <v>0</v>
      </c>
      <c r="G162">
        <f t="shared" si="5"/>
        <v>0</v>
      </c>
      <c r="H162">
        <f t="shared" si="5"/>
        <v>0</v>
      </c>
      <c r="I162">
        <f t="shared" si="5"/>
        <v>0</v>
      </c>
      <c r="J162">
        <f t="shared" si="5"/>
        <v>0</v>
      </c>
      <c r="K162">
        <f t="shared" si="5"/>
        <v>0</v>
      </c>
      <c r="L162">
        <f t="shared" si="5"/>
        <v>0</v>
      </c>
      <c r="M162">
        <f t="shared" si="5"/>
        <v>0</v>
      </c>
      <c r="N162">
        <f t="shared" si="5"/>
        <v>0</v>
      </c>
      <c r="O162">
        <f t="shared" si="5"/>
        <v>0</v>
      </c>
      <c r="P162">
        <f t="shared" si="5"/>
        <v>0</v>
      </c>
      <c r="Q162">
        <f t="shared" si="5"/>
        <v>0</v>
      </c>
      <c r="R162">
        <f t="shared" si="5"/>
        <v>0</v>
      </c>
      <c r="S162">
        <f t="shared" si="5"/>
        <v>0</v>
      </c>
      <c r="T162">
        <f t="shared" si="5"/>
        <v>0</v>
      </c>
      <c r="U162">
        <f t="shared" si="5"/>
        <v>0</v>
      </c>
      <c r="V162">
        <f t="shared" si="5"/>
        <v>0</v>
      </c>
      <c r="W162">
        <f t="shared" si="5"/>
        <v>0</v>
      </c>
      <c r="X162">
        <f t="shared" si="5"/>
        <v>0</v>
      </c>
    </row>
    <row r="163" spans="1:24" x14ac:dyDescent="0.2">
      <c r="A163" t="s">
        <v>1826</v>
      </c>
      <c r="B163">
        <f t="shared" si="3"/>
        <v>1</v>
      </c>
      <c r="C163">
        <f t="shared" si="5"/>
        <v>1</v>
      </c>
      <c r="D163">
        <f t="shared" si="5"/>
        <v>1</v>
      </c>
      <c r="E163">
        <f t="shared" si="5"/>
        <v>1</v>
      </c>
      <c r="F163">
        <f t="shared" si="5"/>
        <v>1</v>
      </c>
      <c r="G163">
        <f t="shared" si="5"/>
        <v>1</v>
      </c>
      <c r="H163">
        <f t="shared" si="5"/>
        <v>1</v>
      </c>
      <c r="I163">
        <f t="shared" si="5"/>
        <v>1</v>
      </c>
      <c r="J163">
        <f t="shared" si="5"/>
        <v>0</v>
      </c>
      <c r="K163">
        <f t="shared" si="5"/>
        <v>0</v>
      </c>
      <c r="L163">
        <f t="shared" si="5"/>
        <v>1</v>
      </c>
      <c r="M163">
        <f t="shared" si="5"/>
        <v>1</v>
      </c>
      <c r="N163">
        <f t="shared" si="5"/>
        <v>0</v>
      </c>
      <c r="O163">
        <f t="shared" si="5"/>
        <v>0</v>
      </c>
      <c r="P163">
        <f t="shared" si="5"/>
        <v>1</v>
      </c>
      <c r="Q163">
        <f t="shared" si="5"/>
        <v>0</v>
      </c>
      <c r="R163">
        <f t="shared" si="5"/>
        <v>1</v>
      </c>
      <c r="S163">
        <f t="shared" si="5"/>
        <v>1</v>
      </c>
      <c r="T163">
        <f t="shared" si="5"/>
        <v>1</v>
      </c>
      <c r="U163">
        <f t="shared" si="5"/>
        <v>0</v>
      </c>
      <c r="V163">
        <f t="shared" si="5"/>
        <v>0</v>
      </c>
      <c r="W163">
        <f t="shared" si="5"/>
        <v>0</v>
      </c>
      <c r="X163">
        <f t="shared" si="5"/>
        <v>0</v>
      </c>
    </row>
    <row r="164" spans="1:24" x14ac:dyDescent="0.2">
      <c r="A164" t="s">
        <v>2748</v>
      </c>
      <c r="B164">
        <f t="shared" si="3"/>
        <v>0</v>
      </c>
      <c r="C164">
        <f t="shared" si="5"/>
        <v>0</v>
      </c>
      <c r="D164">
        <f t="shared" si="5"/>
        <v>0</v>
      </c>
      <c r="E164">
        <f t="shared" si="5"/>
        <v>0</v>
      </c>
      <c r="F164">
        <f t="shared" si="5"/>
        <v>0</v>
      </c>
      <c r="G164">
        <f t="shared" si="5"/>
        <v>0</v>
      </c>
      <c r="H164">
        <f t="shared" si="5"/>
        <v>0</v>
      </c>
      <c r="I164">
        <f t="shared" si="5"/>
        <v>0</v>
      </c>
      <c r="J164">
        <f t="shared" si="5"/>
        <v>0</v>
      </c>
      <c r="K164">
        <f t="shared" si="5"/>
        <v>0</v>
      </c>
      <c r="L164">
        <f t="shared" si="5"/>
        <v>0</v>
      </c>
      <c r="M164">
        <f t="shared" si="5"/>
        <v>0</v>
      </c>
      <c r="N164">
        <f t="shared" si="5"/>
        <v>0</v>
      </c>
      <c r="O164">
        <f t="shared" si="5"/>
        <v>0</v>
      </c>
      <c r="P164">
        <f t="shared" si="5"/>
        <v>0</v>
      </c>
      <c r="Q164">
        <f t="shared" si="5"/>
        <v>0</v>
      </c>
      <c r="R164">
        <f t="shared" si="5"/>
        <v>0</v>
      </c>
      <c r="S164">
        <f t="shared" si="5"/>
        <v>0</v>
      </c>
      <c r="T164">
        <f t="shared" si="5"/>
        <v>0</v>
      </c>
      <c r="U164">
        <f t="shared" ref="C164:X169" si="6">IF(U58&lt;&gt;"", 1)-IF(U111&lt;&gt;"",1)</f>
        <v>0</v>
      </c>
      <c r="V164">
        <f t="shared" si="6"/>
        <v>0</v>
      </c>
      <c r="W164">
        <f t="shared" si="6"/>
        <v>0</v>
      </c>
      <c r="X164">
        <f t="shared" si="6"/>
        <v>0</v>
      </c>
    </row>
    <row r="165" spans="1:24" x14ac:dyDescent="0.2">
      <c r="A165" t="s">
        <v>1365</v>
      </c>
      <c r="B165">
        <f t="shared" si="3"/>
        <v>0</v>
      </c>
      <c r="C165">
        <f t="shared" si="6"/>
        <v>0</v>
      </c>
      <c r="D165">
        <f t="shared" si="6"/>
        <v>0</v>
      </c>
      <c r="E165">
        <f t="shared" si="6"/>
        <v>0</v>
      </c>
      <c r="F165">
        <f t="shared" si="6"/>
        <v>0</v>
      </c>
      <c r="G165">
        <f t="shared" si="6"/>
        <v>0</v>
      </c>
      <c r="H165">
        <f t="shared" si="6"/>
        <v>0</v>
      </c>
      <c r="I165">
        <f t="shared" si="6"/>
        <v>0</v>
      </c>
      <c r="J165">
        <f t="shared" si="6"/>
        <v>0</v>
      </c>
      <c r="K165">
        <f t="shared" si="6"/>
        <v>0</v>
      </c>
      <c r="L165">
        <f t="shared" si="6"/>
        <v>0</v>
      </c>
      <c r="M165">
        <f t="shared" si="6"/>
        <v>0</v>
      </c>
      <c r="N165">
        <f t="shared" si="6"/>
        <v>0</v>
      </c>
      <c r="O165">
        <f t="shared" si="6"/>
        <v>0</v>
      </c>
      <c r="P165">
        <f t="shared" si="6"/>
        <v>0</v>
      </c>
      <c r="Q165">
        <f t="shared" si="6"/>
        <v>0</v>
      </c>
      <c r="R165">
        <f t="shared" si="6"/>
        <v>0</v>
      </c>
      <c r="S165">
        <f t="shared" si="6"/>
        <v>0</v>
      </c>
      <c r="T165">
        <f t="shared" si="6"/>
        <v>0</v>
      </c>
      <c r="U165">
        <f t="shared" si="6"/>
        <v>0</v>
      </c>
      <c r="V165">
        <f t="shared" si="6"/>
        <v>0</v>
      </c>
      <c r="W165">
        <f t="shared" si="6"/>
        <v>0</v>
      </c>
      <c r="X165">
        <f t="shared" si="6"/>
        <v>0</v>
      </c>
    </row>
    <row r="166" spans="1:24" x14ac:dyDescent="0.2">
      <c r="A166" t="s">
        <v>3298</v>
      </c>
      <c r="B166">
        <f t="shared" si="3"/>
        <v>1</v>
      </c>
      <c r="C166">
        <f t="shared" si="6"/>
        <v>1</v>
      </c>
      <c r="D166">
        <f t="shared" si="6"/>
        <v>1</v>
      </c>
      <c r="E166">
        <f t="shared" si="6"/>
        <v>1</v>
      </c>
      <c r="F166">
        <f t="shared" si="6"/>
        <v>1</v>
      </c>
      <c r="G166">
        <f t="shared" si="6"/>
        <v>1</v>
      </c>
      <c r="H166">
        <f t="shared" si="6"/>
        <v>1</v>
      </c>
      <c r="I166">
        <f t="shared" si="6"/>
        <v>1</v>
      </c>
      <c r="J166">
        <f t="shared" si="6"/>
        <v>0</v>
      </c>
      <c r="K166">
        <f t="shared" si="6"/>
        <v>0</v>
      </c>
      <c r="L166">
        <f t="shared" si="6"/>
        <v>1</v>
      </c>
      <c r="M166">
        <f t="shared" si="6"/>
        <v>1</v>
      </c>
      <c r="N166">
        <f t="shared" si="6"/>
        <v>0</v>
      </c>
      <c r="O166">
        <f t="shared" si="6"/>
        <v>0</v>
      </c>
      <c r="P166">
        <f t="shared" si="6"/>
        <v>0</v>
      </c>
      <c r="Q166">
        <f t="shared" si="6"/>
        <v>0</v>
      </c>
      <c r="R166">
        <f t="shared" si="6"/>
        <v>0</v>
      </c>
      <c r="S166">
        <f t="shared" si="6"/>
        <v>0</v>
      </c>
      <c r="T166">
        <f t="shared" si="6"/>
        <v>0</v>
      </c>
      <c r="U166">
        <f t="shared" si="6"/>
        <v>0</v>
      </c>
      <c r="V166">
        <f t="shared" si="6"/>
        <v>0</v>
      </c>
      <c r="W166">
        <f t="shared" si="6"/>
        <v>0</v>
      </c>
      <c r="X166">
        <f t="shared" si="6"/>
        <v>0</v>
      </c>
    </row>
    <row r="167" spans="1:24" x14ac:dyDescent="0.2">
      <c r="A167" t="s">
        <v>2459</v>
      </c>
      <c r="B167">
        <f t="shared" si="3"/>
        <v>1</v>
      </c>
      <c r="C167">
        <f t="shared" si="6"/>
        <v>1</v>
      </c>
      <c r="D167">
        <f t="shared" si="6"/>
        <v>1</v>
      </c>
      <c r="E167">
        <f t="shared" si="6"/>
        <v>0</v>
      </c>
      <c r="F167">
        <f t="shared" si="6"/>
        <v>1</v>
      </c>
      <c r="G167">
        <f t="shared" si="6"/>
        <v>0</v>
      </c>
      <c r="H167">
        <f t="shared" si="6"/>
        <v>0</v>
      </c>
      <c r="I167">
        <f t="shared" si="6"/>
        <v>0</v>
      </c>
      <c r="J167">
        <f t="shared" si="6"/>
        <v>0</v>
      </c>
      <c r="K167">
        <f t="shared" si="6"/>
        <v>0</v>
      </c>
      <c r="L167">
        <f t="shared" si="6"/>
        <v>0</v>
      </c>
      <c r="M167">
        <f t="shared" si="6"/>
        <v>0</v>
      </c>
      <c r="N167">
        <f t="shared" si="6"/>
        <v>0</v>
      </c>
      <c r="O167">
        <f t="shared" si="6"/>
        <v>0</v>
      </c>
      <c r="P167">
        <f t="shared" si="6"/>
        <v>0</v>
      </c>
      <c r="Q167">
        <f t="shared" si="6"/>
        <v>0</v>
      </c>
      <c r="R167">
        <f t="shared" si="6"/>
        <v>0</v>
      </c>
      <c r="S167">
        <f t="shared" si="6"/>
        <v>0</v>
      </c>
      <c r="T167">
        <f t="shared" si="6"/>
        <v>0</v>
      </c>
      <c r="U167">
        <f t="shared" si="6"/>
        <v>0</v>
      </c>
      <c r="V167">
        <f t="shared" si="6"/>
        <v>0</v>
      </c>
      <c r="W167">
        <f t="shared" si="6"/>
        <v>0</v>
      </c>
      <c r="X167">
        <f t="shared" si="6"/>
        <v>0</v>
      </c>
    </row>
    <row r="168" spans="1:24" x14ac:dyDescent="0.2">
      <c r="A168" t="s">
        <v>56</v>
      </c>
      <c r="B168">
        <f t="shared" si="3"/>
        <v>0</v>
      </c>
      <c r="C168">
        <f t="shared" si="6"/>
        <v>0</v>
      </c>
      <c r="D168">
        <f t="shared" si="6"/>
        <v>0</v>
      </c>
      <c r="E168">
        <f t="shared" si="6"/>
        <v>0</v>
      </c>
      <c r="F168">
        <f t="shared" si="6"/>
        <v>0</v>
      </c>
      <c r="G168">
        <f t="shared" si="6"/>
        <v>0</v>
      </c>
      <c r="H168">
        <f t="shared" si="6"/>
        <v>0</v>
      </c>
      <c r="I168">
        <f t="shared" si="6"/>
        <v>0</v>
      </c>
      <c r="J168">
        <f t="shared" si="6"/>
        <v>0</v>
      </c>
      <c r="K168">
        <f t="shared" si="6"/>
        <v>0</v>
      </c>
      <c r="L168">
        <f t="shared" si="6"/>
        <v>0</v>
      </c>
      <c r="M168">
        <f t="shared" si="6"/>
        <v>0</v>
      </c>
      <c r="N168">
        <f t="shared" si="6"/>
        <v>0</v>
      </c>
      <c r="O168">
        <f t="shared" si="6"/>
        <v>0</v>
      </c>
      <c r="P168">
        <f t="shared" si="6"/>
        <v>0</v>
      </c>
      <c r="Q168">
        <f t="shared" si="6"/>
        <v>0</v>
      </c>
      <c r="R168">
        <f t="shared" si="6"/>
        <v>0</v>
      </c>
      <c r="S168">
        <f t="shared" si="6"/>
        <v>0</v>
      </c>
      <c r="T168">
        <f t="shared" si="6"/>
        <v>0</v>
      </c>
      <c r="U168">
        <f t="shared" si="6"/>
        <v>0</v>
      </c>
      <c r="V168">
        <f t="shared" si="6"/>
        <v>0</v>
      </c>
      <c r="W168">
        <f t="shared" si="6"/>
        <v>0</v>
      </c>
      <c r="X168">
        <f t="shared" si="6"/>
        <v>0</v>
      </c>
    </row>
    <row r="169" spans="1:24" x14ac:dyDescent="0.2">
      <c r="A169" t="s">
        <v>2979</v>
      </c>
      <c r="B169">
        <f t="shared" si="3"/>
        <v>0</v>
      </c>
      <c r="C169">
        <f t="shared" si="6"/>
        <v>0</v>
      </c>
      <c r="D169">
        <f t="shared" si="6"/>
        <v>0</v>
      </c>
      <c r="E169">
        <f t="shared" si="6"/>
        <v>0</v>
      </c>
      <c r="F169">
        <f t="shared" si="6"/>
        <v>0</v>
      </c>
      <c r="G169">
        <f t="shared" si="6"/>
        <v>0</v>
      </c>
      <c r="H169">
        <f t="shared" si="6"/>
        <v>0</v>
      </c>
      <c r="I169">
        <f t="shared" si="6"/>
        <v>0</v>
      </c>
      <c r="J169">
        <f t="shared" si="6"/>
        <v>0</v>
      </c>
      <c r="K169">
        <f t="shared" si="6"/>
        <v>0</v>
      </c>
      <c r="L169">
        <f t="shared" si="6"/>
        <v>0</v>
      </c>
      <c r="M169">
        <f t="shared" si="6"/>
        <v>0</v>
      </c>
      <c r="N169">
        <f t="shared" si="6"/>
        <v>0</v>
      </c>
      <c r="O169">
        <f t="shared" si="6"/>
        <v>0</v>
      </c>
      <c r="P169">
        <f t="shared" si="6"/>
        <v>0</v>
      </c>
      <c r="Q169">
        <f t="shared" si="6"/>
        <v>0</v>
      </c>
      <c r="R169">
        <f t="shared" si="6"/>
        <v>0</v>
      </c>
      <c r="S169">
        <f t="shared" si="6"/>
        <v>0</v>
      </c>
      <c r="T169">
        <f t="shared" si="6"/>
        <v>0</v>
      </c>
      <c r="U169">
        <f t="shared" si="6"/>
        <v>0</v>
      </c>
      <c r="V169">
        <f t="shared" si="6"/>
        <v>0</v>
      </c>
      <c r="W169">
        <f t="shared" si="6"/>
        <v>0</v>
      </c>
      <c r="X169">
        <f t="shared" si="6"/>
        <v>0</v>
      </c>
    </row>
  </sheetData>
  <phoneticPr fontId="8"/>
  <conditionalFormatting sqref="B119:X169">
    <cfRule type="cellIs" dxfId="0" priority="1" stopIfTrue="1" operator="notEqual">
      <formula>0</formula>
    </cfRule>
  </conditionalFormatting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34F4-BB44-174E-BC63-4FBBB0D2FCE4}">
  <dimension ref="A1:H51"/>
  <sheetViews>
    <sheetView workbookViewId="0">
      <selection activeCell="G6" sqref="G6"/>
    </sheetView>
  </sheetViews>
  <sheetFormatPr baseColWidth="10" defaultRowHeight="14" x14ac:dyDescent="0.2"/>
  <cols>
    <col min="1" max="1" width="3.5703125" bestFit="1" customWidth="1"/>
    <col min="2" max="2" width="17.5703125" bestFit="1" customWidth="1"/>
    <col min="3" max="3" width="15.28515625" bestFit="1" customWidth="1"/>
    <col min="4" max="4" width="13.85546875" bestFit="1" customWidth="1"/>
    <col min="5" max="6" width="15.140625" bestFit="1" customWidth="1"/>
    <col min="7" max="7" width="10" bestFit="1" customWidth="1"/>
  </cols>
  <sheetData>
    <row r="1" spans="1:8" x14ac:dyDescent="0.2">
      <c r="A1" s="123" t="s">
        <v>3447</v>
      </c>
      <c r="B1" s="123" t="s">
        <v>3448</v>
      </c>
      <c r="C1" s="123" t="s">
        <v>3449</v>
      </c>
      <c r="D1" s="123" t="s">
        <v>3450</v>
      </c>
      <c r="E1" s="123" t="s">
        <v>3451</v>
      </c>
      <c r="F1" s="123" t="s">
        <v>3452</v>
      </c>
      <c r="G1" s="123" t="s">
        <v>3453</v>
      </c>
      <c r="H1" s="123" t="s">
        <v>3454</v>
      </c>
    </row>
    <row r="2" spans="1:8" x14ac:dyDescent="0.2">
      <c r="A2">
        <v>1</v>
      </c>
      <c r="B2" s="68" t="s">
        <v>3455</v>
      </c>
      <c r="C2" t="s">
        <v>306</v>
      </c>
      <c r="D2" s="15" t="s">
        <v>3254</v>
      </c>
      <c r="E2" t="s">
        <v>1672</v>
      </c>
      <c r="F2" t="s">
        <v>614</v>
      </c>
      <c r="G2" s="1">
        <f>Ballots!B10</f>
        <v>51</v>
      </c>
      <c r="H2" t="s">
        <v>2705</v>
      </c>
    </row>
    <row r="3" spans="1:8" x14ac:dyDescent="0.2">
      <c r="A3">
        <v>2</v>
      </c>
      <c r="B3" s="68" t="s">
        <v>561</v>
      </c>
      <c r="C3" t="s">
        <v>305</v>
      </c>
      <c r="D3" s="14" t="s">
        <v>1298</v>
      </c>
      <c r="E3" t="s">
        <v>2766</v>
      </c>
      <c r="F3" t="s">
        <v>3248</v>
      </c>
      <c r="G3" s="1">
        <f>Ballots!C10</f>
        <v>51</v>
      </c>
      <c r="H3" t="s">
        <v>1161</v>
      </c>
    </row>
    <row r="4" spans="1:8" x14ac:dyDescent="0.2">
      <c r="A4">
        <v>3</v>
      </c>
      <c r="B4" s="68" t="s">
        <v>562</v>
      </c>
      <c r="C4" t="s">
        <v>304</v>
      </c>
      <c r="D4" s="16" t="s">
        <v>1299</v>
      </c>
      <c r="E4" t="s">
        <v>1792</v>
      </c>
      <c r="F4" t="s">
        <v>287</v>
      </c>
      <c r="G4" s="1">
        <f>Ballots!D10</f>
        <v>51</v>
      </c>
      <c r="H4" t="s">
        <v>1162</v>
      </c>
    </row>
    <row r="5" spans="1:8" x14ac:dyDescent="0.2">
      <c r="A5">
        <v>4</v>
      </c>
      <c r="B5" s="1" t="s">
        <v>563</v>
      </c>
      <c r="C5" t="s">
        <v>2475</v>
      </c>
      <c r="D5" t="s">
        <v>528</v>
      </c>
      <c r="E5" t="s">
        <v>287</v>
      </c>
      <c r="F5" t="s">
        <v>446</v>
      </c>
      <c r="G5" s="1">
        <f>Ballots!E10</f>
        <v>23</v>
      </c>
      <c r="H5" t="s">
        <v>1640</v>
      </c>
    </row>
    <row r="6" spans="1:8" x14ac:dyDescent="0.2">
      <c r="A6">
        <v>5</v>
      </c>
      <c r="B6" s="1" t="s">
        <v>564</v>
      </c>
      <c r="C6" t="s">
        <v>2473</v>
      </c>
      <c r="D6" t="s">
        <v>2612</v>
      </c>
      <c r="E6" t="s">
        <v>614</v>
      </c>
      <c r="F6" t="s">
        <v>1087</v>
      </c>
      <c r="G6" s="1">
        <f>Ballots!F10</f>
        <v>51</v>
      </c>
      <c r="H6" t="s">
        <v>565</v>
      </c>
    </row>
    <row r="7" spans="1:8" x14ac:dyDescent="0.2">
      <c r="A7">
        <v>6</v>
      </c>
      <c r="B7" s="1" t="s">
        <v>302</v>
      </c>
      <c r="C7" t="s">
        <v>2188</v>
      </c>
      <c r="D7" t="s">
        <v>3293</v>
      </c>
      <c r="E7" t="s">
        <v>1365</v>
      </c>
      <c r="F7" t="s">
        <v>1365</v>
      </c>
      <c r="G7" s="1">
        <f>Ballots!G10</f>
        <v>40</v>
      </c>
      <c r="H7" t="s">
        <v>471</v>
      </c>
    </row>
    <row r="8" spans="1:8" x14ac:dyDescent="0.2">
      <c r="A8">
        <v>7</v>
      </c>
      <c r="B8" s="1" t="s">
        <v>303</v>
      </c>
      <c r="C8" t="s">
        <v>3456</v>
      </c>
      <c r="D8" t="s">
        <v>2989</v>
      </c>
      <c r="E8" t="s">
        <v>2824</v>
      </c>
      <c r="G8" s="1">
        <f>Ballots!H10</f>
        <v>45</v>
      </c>
      <c r="H8" t="s">
        <v>3123</v>
      </c>
    </row>
    <row r="9" spans="1:8" x14ac:dyDescent="0.2">
      <c r="A9">
        <v>8</v>
      </c>
      <c r="B9" s="1" t="s">
        <v>3353</v>
      </c>
      <c r="C9" t="s">
        <v>3361</v>
      </c>
      <c r="D9" t="s">
        <v>2193</v>
      </c>
      <c r="E9" t="s">
        <v>3032</v>
      </c>
      <c r="F9" t="s">
        <v>1101</v>
      </c>
      <c r="G9" s="1">
        <f>Ballots!I10</f>
        <v>12</v>
      </c>
      <c r="H9" t="s">
        <v>3457</v>
      </c>
    </row>
    <row r="10" spans="1:8" x14ac:dyDescent="0.2">
      <c r="A10">
        <v>9</v>
      </c>
      <c r="B10" s="1" t="s">
        <v>264</v>
      </c>
      <c r="C10" t="s">
        <v>265</v>
      </c>
      <c r="D10" t="s">
        <v>1168</v>
      </c>
      <c r="E10" t="s">
        <v>1101</v>
      </c>
      <c r="G10" s="1">
        <f>Ballots!J10</f>
        <v>1</v>
      </c>
      <c r="H10" t="s">
        <v>1164</v>
      </c>
    </row>
    <row r="11" spans="1:8" x14ac:dyDescent="0.2">
      <c r="A11">
        <v>10</v>
      </c>
      <c r="B11" s="1" t="s">
        <v>2591</v>
      </c>
      <c r="C11" t="s">
        <v>3458</v>
      </c>
      <c r="D11" t="s">
        <v>3458</v>
      </c>
      <c r="G11" s="1">
        <f>Ballots!K10</f>
        <v>0</v>
      </c>
      <c r="H11" t="s">
        <v>2591</v>
      </c>
    </row>
    <row r="12" spans="1:8" x14ac:dyDescent="0.2">
      <c r="A12">
        <v>11</v>
      </c>
      <c r="B12" s="1" t="s">
        <v>2194</v>
      </c>
      <c r="C12" t="s">
        <v>2195</v>
      </c>
      <c r="D12" t="s">
        <v>736</v>
      </c>
      <c r="E12" t="s">
        <v>3160</v>
      </c>
      <c r="F12" t="s">
        <v>1101</v>
      </c>
      <c r="G12" s="1">
        <f>Ballots!L10</f>
        <v>6</v>
      </c>
      <c r="H12" t="s">
        <v>1165</v>
      </c>
    </row>
    <row r="13" spans="1:8" x14ac:dyDescent="0.2">
      <c r="A13">
        <v>12</v>
      </c>
      <c r="B13" s="1" t="s">
        <v>2659</v>
      </c>
      <c r="C13" t="s">
        <v>2660</v>
      </c>
      <c r="D13" t="s">
        <v>3459</v>
      </c>
      <c r="E13" t="s">
        <v>3160</v>
      </c>
      <c r="F13" t="s">
        <v>3248</v>
      </c>
      <c r="G13" s="1">
        <f>Ballots!M10</f>
        <v>11</v>
      </c>
      <c r="H13" t="s">
        <v>3025</v>
      </c>
    </row>
    <row r="14" spans="1:8" x14ac:dyDescent="0.2">
      <c r="A14">
        <v>13</v>
      </c>
      <c r="B14" s="1" t="s">
        <v>3460</v>
      </c>
      <c r="C14" t="s">
        <v>3458</v>
      </c>
      <c r="D14" t="s">
        <v>3458</v>
      </c>
      <c r="G14" s="1">
        <f>Ballots!N10</f>
        <v>1</v>
      </c>
      <c r="H14" t="s">
        <v>3461</v>
      </c>
    </row>
    <row r="15" spans="1:8" x14ac:dyDescent="0.2">
      <c r="A15">
        <v>14</v>
      </c>
      <c r="B15" t="s">
        <v>522</v>
      </c>
      <c r="C15" t="s">
        <v>540</v>
      </c>
      <c r="D15" t="s">
        <v>1735</v>
      </c>
      <c r="E15" t="s">
        <v>1101</v>
      </c>
      <c r="F15" t="s">
        <v>1863</v>
      </c>
      <c r="G15">
        <f>Ballots!O10</f>
        <v>2</v>
      </c>
      <c r="H15" t="s">
        <v>1505</v>
      </c>
    </row>
    <row r="16" spans="1:8" x14ac:dyDescent="0.2">
      <c r="A16">
        <v>15</v>
      </c>
      <c r="B16" s="1" t="s">
        <v>2509</v>
      </c>
      <c r="C16" t="s">
        <v>2510</v>
      </c>
      <c r="D16" t="s">
        <v>3027</v>
      </c>
      <c r="E16" t="s">
        <v>1626</v>
      </c>
      <c r="F16" t="s">
        <v>143</v>
      </c>
      <c r="G16" s="1">
        <f>Ballots!P10</f>
        <v>5</v>
      </c>
      <c r="H16" t="s">
        <v>2261</v>
      </c>
    </row>
    <row r="17" spans="1:8" x14ac:dyDescent="0.2">
      <c r="A17">
        <v>16</v>
      </c>
      <c r="B17" s="1" t="s">
        <v>3355</v>
      </c>
      <c r="C17" t="s">
        <v>3462</v>
      </c>
      <c r="D17" t="s">
        <v>3463</v>
      </c>
      <c r="G17" s="1">
        <f>Ballots!Q10</f>
        <v>3</v>
      </c>
      <c r="H17" t="s">
        <v>481</v>
      </c>
    </row>
    <row r="18" spans="1:8" x14ac:dyDescent="0.2">
      <c r="A18">
        <v>17</v>
      </c>
      <c r="B18" s="1" t="s">
        <v>3464</v>
      </c>
      <c r="C18" t="s">
        <v>2657</v>
      </c>
      <c r="D18" t="s">
        <v>835</v>
      </c>
      <c r="G18" s="1">
        <f>Ballots!R10</f>
        <v>2</v>
      </c>
      <c r="H18" t="s">
        <v>1506</v>
      </c>
    </row>
    <row r="19" spans="1:8" x14ac:dyDescent="0.2">
      <c r="A19">
        <v>18</v>
      </c>
      <c r="B19" s="1" t="s">
        <v>2186</v>
      </c>
      <c r="C19" t="s">
        <v>2187</v>
      </c>
      <c r="D19" t="s">
        <v>1183</v>
      </c>
      <c r="E19" t="s">
        <v>1626</v>
      </c>
      <c r="G19" s="1">
        <f>Ballots!S10</f>
        <v>4</v>
      </c>
      <c r="H19" t="s">
        <v>118</v>
      </c>
    </row>
    <row r="20" spans="1:8" x14ac:dyDescent="0.2">
      <c r="A20">
        <v>19</v>
      </c>
      <c r="B20" s="1" t="s">
        <v>3357</v>
      </c>
      <c r="C20" t="s">
        <v>519</v>
      </c>
      <c r="D20" t="s">
        <v>736</v>
      </c>
      <c r="G20" s="1">
        <f>Ballots!T10</f>
        <v>1</v>
      </c>
      <c r="H20" t="s">
        <v>480</v>
      </c>
    </row>
    <row r="21" spans="1:8" x14ac:dyDescent="0.2">
      <c r="A21">
        <v>20</v>
      </c>
      <c r="B21" s="1" t="s">
        <v>3465</v>
      </c>
      <c r="C21" t="s">
        <v>87</v>
      </c>
      <c r="D21" t="s">
        <v>836</v>
      </c>
      <c r="G21">
        <f>Ballots!U10</f>
        <v>1</v>
      </c>
      <c r="H21" t="s">
        <v>1507</v>
      </c>
    </row>
    <row r="22" spans="1:8" x14ac:dyDescent="0.2">
      <c r="A22">
        <v>21</v>
      </c>
      <c r="B22" s="1" t="s">
        <v>3359</v>
      </c>
      <c r="C22" t="s">
        <v>3362</v>
      </c>
      <c r="D22" t="s">
        <v>3466</v>
      </c>
      <c r="G22">
        <f>Ballots!V10</f>
        <v>1</v>
      </c>
      <c r="H22" t="s">
        <v>1226</v>
      </c>
    </row>
    <row r="23" spans="1:8" x14ac:dyDescent="0.2">
      <c r="A23">
        <v>22</v>
      </c>
      <c r="B23" s="1" t="s">
        <v>3467</v>
      </c>
      <c r="C23" t="s">
        <v>2185</v>
      </c>
      <c r="D23" t="s">
        <v>1172</v>
      </c>
      <c r="E23" t="s">
        <v>2766</v>
      </c>
      <c r="G23">
        <f>Ballots!W10</f>
        <v>1</v>
      </c>
      <c r="H23" t="s">
        <v>1227</v>
      </c>
    </row>
    <row r="24" spans="1:8" x14ac:dyDescent="0.2">
      <c r="A24">
        <v>23</v>
      </c>
      <c r="B24" s="1" t="s">
        <v>3360</v>
      </c>
      <c r="C24" t="s">
        <v>3468</v>
      </c>
      <c r="D24" t="s">
        <v>736</v>
      </c>
      <c r="G24">
        <f>Ballots!X10</f>
        <v>1</v>
      </c>
      <c r="H24" t="s">
        <v>1167</v>
      </c>
    </row>
    <row r="25" spans="1:8" x14ac:dyDescent="0.2">
      <c r="B25" s="1"/>
      <c r="D25" s="16"/>
    </row>
    <row r="26" spans="1:8" x14ac:dyDescent="0.2">
      <c r="B26" s="1"/>
      <c r="D26" s="16"/>
    </row>
    <row r="27" spans="1:8" x14ac:dyDescent="0.2">
      <c r="B27" s="1"/>
    </row>
    <row r="28" spans="1:8" x14ac:dyDescent="0.2">
      <c r="B28" s="1"/>
    </row>
    <row r="30" spans="1:8" x14ac:dyDescent="0.2">
      <c r="B30" s="15"/>
      <c r="D30" s="68"/>
    </row>
    <row r="31" spans="1:8" x14ac:dyDescent="0.2">
      <c r="B31" s="14"/>
      <c r="D31" s="68"/>
    </row>
    <row r="32" spans="1:8" x14ac:dyDescent="0.2">
      <c r="B32" s="16"/>
      <c r="D32" s="68"/>
    </row>
    <row r="33" spans="4:4" x14ac:dyDescent="0.2">
      <c r="D33" s="1"/>
    </row>
    <row r="34" spans="4:4" x14ac:dyDescent="0.2">
      <c r="D34" s="1"/>
    </row>
    <row r="35" spans="4:4" x14ac:dyDescent="0.2">
      <c r="D35" s="1"/>
    </row>
    <row r="36" spans="4:4" x14ac:dyDescent="0.2">
      <c r="D36" s="1"/>
    </row>
    <row r="37" spans="4:4" x14ac:dyDescent="0.2">
      <c r="D37" s="1"/>
    </row>
    <row r="38" spans="4:4" x14ac:dyDescent="0.2">
      <c r="D38" s="1"/>
    </row>
    <row r="39" spans="4:4" x14ac:dyDescent="0.2">
      <c r="D39" s="1"/>
    </row>
    <row r="40" spans="4:4" x14ac:dyDescent="0.2">
      <c r="D40" s="1"/>
    </row>
    <row r="41" spans="4:4" x14ac:dyDescent="0.2">
      <c r="D41" s="1"/>
    </row>
    <row r="43" spans="4:4" x14ac:dyDescent="0.2">
      <c r="D43" s="1"/>
    </row>
    <row r="44" spans="4:4" x14ac:dyDescent="0.2">
      <c r="D44" s="1"/>
    </row>
    <row r="45" spans="4:4" x14ac:dyDescent="0.2">
      <c r="D45" s="1"/>
    </row>
    <row r="46" spans="4:4" x14ac:dyDescent="0.2">
      <c r="D46" s="1"/>
    </row>
    <row r="47" spans="4:4" x14ac:dyDescent="0.2">
      <c r="D47" s="1"/>
    </row>
    <row r="48" spans="4:4" x14ac:dyDescent="0.2">
      <c r="D48" s="1"/>
    </row>
    <row r="49" spans="4:4" x14ac:dyDescent="0.2">
      <c r="D49" s="1"/>
    </row>
    <row r="50" spans="4:4" x14ac:dyDescent="0.2">
      <c r="D50" s="1"/>
    </row>
    <row r="51" spans="4:4" x14ac:dyDescent="0.2">
      <c r="D51" s="1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2:D53"/>
  <sheetViews>
    <sheetView workbookViewId="0">
      <selection activeCell="B8" sqref="B8"/>
    </sheetView>
  </sheetViews>
  <sheetFormatPr baseColWidth="10" defaultRowHeight="14" x14ac:dyDescent="0.2"/>
  <cols>
    <col min="1" max="1" width="16.42578125" customWidth="1"/>
    <col min="2" max="2" width="79.85546875" bestFit="1" customWidth="1"/>
    <col min="3" max="3" width="67.42578125" bestFit="1" customWidth="1"/>
    <col min="4" max="4" width="10.7109375" style="82"/>
  </cols>
  <sheetData>
    <row r="2" spans="1:4" x14ac:dyDescent="0.2">
      <c r="A2" s="67" t="s">
        <v>433</v>
      </c>
      <c r="B2" s="67" t="s">
        <v>2450</v>
      </c>
      <c r="C2" s="67" t="s">
        <v>3083</v>
      </c>
      <c r="D2" s="81" t="s">
        <v>76</v>
      </c>
    </row>
    <row r="3" spans="1:4" x14ac:dyDescent="0.2">
      <c r="A3" t="str">
        <f>State!A3</f>
        <v>Alabama</v>
      </c>
      <c r="B3" t="s">
        <v>538</v>
      </c>
      <c r="C3" s="10" t="s">
        <v>397</v>
      </c>
    </row>
    <row r="4" spans="1:4" x14ac:dyDescent="0.2">
      <c r="A4" t="str">
        <f>State!A4</f>
        <v>Alaska</v>
      </c>
      <c r="B4" t="s">
        <v>539</v>
      </c>
      <c r="C4" s="10" t="s">
        <v>3311</v>
      </c>
    </row>
    <row r="5" spans="1:4" x14ac:dyDescent="0.2">
      <c r="A5" t="str">
        <f>State!A5</f>
        <v>Arizona</v>
      </c>
      <c r="B5" t="s">
        <v>833</v>
      </c>
      <c r="C5" s="10" t="s">
        <v>122</v>
      </c>
    </row>
    <row r="6" spans="1:4" x14ac:dyDescent="0.2">
      <c r="A6" t="str">
        <f>State!A6</f>
        <v>Arkansas</v>
      </c>
      <c r="B6" t="s">
        <v>834</v>
      </c>
      <c r="C6" s="10" t="s">
        <v>123</v>
      </c>
    </row>
    <row r="7" spans="1:4" ht="15" x14ac:dyDescent="0.2">
      <c r="A7" t="str">
        <f>State!A7</f>
        <v>California</v>
      </c>
      <c r="B7" s="80" t="s">
        <v>5</v>
      </c>
      <c r="C7" s="10" t="s">
        <v>61</v>
      </c>
    </row>
    <row r="8" spans="1:4" ht="15" x14ac:dyDescent="0.2">
      <c r="A8" t="str">
        <f>State!A8</f>
        <v>Colorado</v>
      </c>
      <c r="B8" s="80" t="s">
        <v>2656</v>
      </c>
      <c r="C8" s="10" t="s">
        <v>320</v>
      </c>
    </row>
    <row r="9" spans="1:4" ht="15" x14ac:dyDescent="0.2">
      <c r="A9" t="str">
        <f>State!A9</f>
        <v>Connecticut</v>
      </c>
      <c r="B9" s="80" t="s">
        <v>2658</v>
      </c>
      <c r="C9" s="10" t="s">
        <v>391</v>
      </c>
    </row>
    <row r="10" spans="1:4" ht="13" customHeight="1" x14ac:dyDescent="0.2">
      <c r="A10" t="str">
        <f>State!A10</f>
        <v>Delaware</v>
      </c>
      <c r="B10" s="80" t="s">
        <v>2376</v>
      </c>
      <c r="C10" s="10" t="s">
        <v>2609</v>
      </c>
    </row>
    <row r="11" spans="1:4" ht="15" x14ac:dyDescent="0.2">
      <c r="A11" t="str">
        <f>State!A11</f>
        <v>District of Columbia</v>
      </c>
      <c r="B11" s="80" t="s">
        <v>3157</v>
      </c>
      <c r="C11" s="10" t="s">
        <v>225</v>
      </c>
    </row>
    <row r="12" spans="1:4" ht="15" x14ac:dyDescent="0.2">
      <c r="A12" t="str">
        <f>State!A12</f>
        <v>Florida</v>
      </c>
      <c r="B12" s="80" t="s">
        <v>2929</v>
      </c>
      <c r="C12" s="10" t="s">
        <v>692</v>
      </c>
    </row>
    <row r="13" spans="1:4" ht="15" x14ac:dyDescent="0.2">
      <c r="A13" t="str">
        <f>State!A13</f>
        <v>Georgia</v>
      </c>
      <c r="B13" s="80" t="s">
        <v>3371</v>
      </c>
      <c r="C13" s="10" t="s">
        <v>1003</v>
      </c>
    </row>
    <row r="14" spans="1:4" ht="15" x14ac:dyDescent="0.2">
      <c r="A14" t="str">
        <f>State!A14</f>
        <v>Hawaii</v>
      </c>
      <c r="B14" s="80" t="s">
        <v>2677</v>
      </c>
      <c r="C14" s="10" t="s">
        <v>46</v>
      </c>
    </row>
    <row r="15" spans="1:4" ht="15" x14ac:dyDescent="0.2">
      <c r="A15" t="str">
        <f>State!A15</f>
        <v>Idaho</v>
      </c>
      <c r="B15" s="115" t="s">
        <v>559</v>
      </c>
      <c r="C15" s="10" t="s">
        <v>1055</v>
      </c>
    </row>
    <row r="16" spans="1:4" ht="15" x14ac:dyDescent="0.2">
      <c r="A16" t="str">
        <f>State!A16</f>
        <v>Illinois</v>
      </c>
      <c r="B16" s="80" t="s">
        <v>2932</v>
      </c>
      <c r="C16" s="10" t="s">
        <v>2038</v>
      </c>
    </row>
    <row r="17" spans="1:3" ht="15" x14ac:dyDescent="0.2">
      <c r="A17" t="str">
        <f>State!A17</f>
        <v>Indiana</v>
      </c>
      <c r="B17" s="80" t="s">
        <v>2933</v>
      </c>
      <c r="C17" s="10" t="s">
        <v>1005</v>
      </c>
    </row>
    <row r="18" spans="1:3" ht="30" x14ac:dyDescent="0.2">
      <c r="A18" t="str">
        <f>State!A18</f>
        <v>Iowa</v>
      </c>
      <c r="B18" s="80" t="s">
        <v>3237</v>
      </c>
      <c r="C18" s="10" t="s">
        <v>2039</v>
      </c>
    </row>
    <row r="19" spans="1:3" ht="15" x14ac:dyDescent="0.2">
      <c r="A19" t="str">
        <f>State!A19</f>
        <v>Kansas</v>
      </c>
      <c r="B19" s="80" t="s">
        <v>2784</v>
      </c>
      <c r="C19" s="10" t="s">
        <v>1149</v>
      </c>
    </row>
    <row r="20" spans="1:3" ht="15" x14ac:dyDescent="0.2">
      <c r="A20" t="str">
        <f>State!A20</f>
        <v>Kentucky</v>
      </c>
      <c r="B20" s="80" t="s">
        <v>2789</v>
      </c>
      <c r="C20" s="114" t="s">
        <v>1636</v>
      </c>
    </row>
    <row r="21" spans="1:3" ht="15" x14ac:dyDescent="0.2">
      <c r="A21" t="str">
        <f>State!A21</f>
        <v>Louisiana</v>
      </c>
      <c r="B21" s="80" t="s">
        <v>2647</v>
      </c>
      <c r="C21" s="10" t="s">
        <v>696</v>
      </c>
    </row>
    <row r="22" spans="1:3" ht="15" x14ac:dyDescent="0.2">
      <c r="A22" t="str">
        <f>State!A22</f>
        <v>Maine</v>
      </c>
      <c r="B22" s="80" t="s">
        <v>2806</v>
      </c>
      <c r="C22" s="10" t="s">
        <v>1006</v>
      </c>
    </row>
    <row r="23" spans="1:3" ht="15" x14ac:dyDescent="0.2">
      <c r="A23" t="str">
        <f>State!A23</f>
        <v>Maryland</v>
      </c>
      <c r="B23" s="80" t="s">
        <v>3046</v>
      </c>
      <c r="C23" s="10" t="s">
        <v>2091</v>
      </c>
    </row>
    <row r="24" spans="1:3" ht="15" x14ac:dyDescent="0.2">
      <c r="A24" t="str">
        <f>State!A24</f>
        <v>Massachusetts</v>
      </c>
      <c r="B24" s="80" t="s">
        <v>2511</v>
      </c>
      <c r="C24" s="10" t="s">
        <v>1007</v>
      </c>
    </row>
    <row r="25" spans="1:3" ht="15" x14ac:dyDescent="0.2">
      <c r="A25" t="str">
        <f>State!A25</f>
        <v>Michigan</v>
      </c>
      <c r="B25" s="80" t="s">
        <v>3051</v>
      </c>
      <c r="C25" s="10" t="s">
        <v>124</v>
      </c>
    </row>
    <row r="26" spans="1:3" ht="15" x14ac:dyDescent="0.2">
      <c r="A26" t="str">
        <f>State!A26</f>
        <v>Minnesota</v>
      </c>
      <c r="B26" s="80" t="s">
        <v>2807</v>
      </c>
      <c r="C26" s="10" t="s">
        <v>697</v>
      </c>
    </row>
    <row r="27" spans="1:3" ht="15" x14ac:dyDescent="0.2">
      <c r="A27" t="str">
        <f>State!A27</f>
        <v>Mississippi</v>
      </c>
      <c r="B27" s="80" t="s">
        <v>2655</v>
      </c>
      <c r="C27" s="10" t="s">
        <v>1460</v>
      </c>
    </row>
    <row r="28" spans="1:3" ht="15" x14ac:dyDescent="0.2">
      <c r="A28" t="str">
        <f>State!A28</f>
        <v>Missouri</v>
      </c>
      <c r="B28" s="80" t="s">
        <v>2912</v>
      </c>
      <c r="C28" s="10" t="s">
        <v>698</v>
      </c>
    </row>
    <row r="29" spans="1:3" ht="15" x14ac:dyDescent="0.2">
      <c r="A29" t="str">
        <f>State!A29</f>
        <v>Montana</v>
      </c>
      <c r="B29" s="80" t="s">
        <v>560</v>
      </c>
      <c r="C29" s="10" t="s">
        <v>699</v>
      </c>
    </row>
    <row r="30" spans="1:3" ht="15" x14ac:dyDescent="0.2">
      <c r="A30" t="str">
        <f>State!A30</f>
        <v>Nebraska</v>
      </c>
      <c r="B30" s="115" t="s">
        <v>2913</v>
      </c>
      <c r="C30" s="10" t="s">
        <v>426</v>
      </c>
    </row>
    <row r="31" spans="1:3" ht="15" x14ac:dyDescent="0.2">
      <c r="A31" t="str">
        <f>State!A31</f>
        <v>Nevada</v>
      </c>
      <c r="B31" s="80" t="s">
        <v>3045</v>
      </c>
      <c r="C31" s="10" t="s">
        <v>3206</v>
      </c>
    </row>
    <row r="32" spans="1:3" ht="15" x14ac:dyDescent="0.2">
      <c r="A32" t="str">
        <f>State!A32</f>
        <v>New Hampshire</v>
      </c>
      <c r="B32" s="80" t="s">
        <v>3231</v>
      </c>
      <c r="C32" s="10" t="s">
        <v>685</v>
      </c>
    </row>
    <row r="33" spans="1:3" ht="15" x14ac:dyDescent="0.2">
      <c r="A33" t="str">
        <f>State!A33</f>
        <v>New Jersey</v>
      </c>
      <c r="B33" s="80" t="s">
        <v>3232</v>
      </c>
      <c r="C33" s="10" t="s">
        <v>392</v>
      </c>
    </row>
    <row r="34" spans="1:3" ht="15" x14ac:dyDescent="0.2">
      <c r="A34" t="str">
        <f>State!A34</f>
        <v>New Mexico</v>
      </c>
      <c r="B34" s="80" t="s">
        <v>3233</v>
      </c>
      <c r="C34" s="10" t="s">
        <v>393</v>
      </c>
    </row>
    <row r="35" spans="1:3" ht="15" x14ac:dyDescent="0.2">
      <c r="A35" t="str">
        <f>State!A35</f>
        <v>New York</v>
      </c>
      <c r="B35" s="80" t="s">
        <v>3136</v>
      </c>
      <c r="C35" s="10" t="s">
        <v>3066</v>
      </c>
    </row>
    <row r="36" spans="1:3" ht="15" x14ac:dyDescent="0.2">
      <c r="A36" t="str">
        <f>State!A36</f>
        <v>North Carolina</v>
      </c>
      <c r="B36" s="80" t="s">
        <v>2191</v>
      </c>
      <c r="C36" s="10" t="s">
        <v>237</v>
      </c>
    </row>
    <row r="37" spans="1:3" ht="15" x14ac:dyDescent="0.2">
      <c r="A37" t="str">
        <f>State!A37</f>
        <v>North Dakota</v>
      </c>
      <c r="B37" s="80" t="s">
        <v>3307</v>
      </c>
      <c r="C37" s="10" t="s">
        <v>394</v>
      </c>
    </row>
    <row r="38" spans="1:3" ht="15" x14ac:dyDescent="0.2">
      <c r="A38" t="str">
        <f>State!A38</f>
        <v>Ohio</v>
      </c>
      <c r="B38" s="80" t="s">
        <v>3013</v>
      </c>
      <c r="C38" s="10" t="s">
        <v>395</v>
      </c>
    </row>
    <row r="39" spans="1:3" ht="15" x14ac:dyDescent="0.2">
      <c r="A39" t="str">
        <f>State!A39</f>
        <v>Oklahoma</v>
      </c>
      <c r="B39" s="80" t="s">
        <v>3155</v>
      </c>
      <c r="C39" s="10" t="s">
        <v>146</v>
      </c>
    </row>
    <row r="40" spans="1:3" ht="15" x14ac:dyDescent="0.2">
      <c r="A40" t="str">
        <f>State!A40</f>
        <v>Oregon</v>
      </c>
      <c r="B40" s="80" t="s">
        <v>3156</v>
      </c>
      <c r="C40" s="10" t="s">
        <v>2756</v>
      </c>
    </row>
    <row r="41" spans="1:3" ht="15" x14ac:dyDescent="0.2">
      <c r="A41" t="str">
        <f>State!A41</f>
        <v>Pennsylvania</v>
      </c>
      <c r="B41" s="80" t="s">
        <v>2930</v>
      </c>
      <c r="C41" s="10" t="s">
        <v>408</v>
      </c>
    </row>
    <row r="42" spans="1:3" ht="15" x14ac:dyDescent="0.2">
      <c r="A42" t="str">
        <f>State!A42</f>
        <v>Rhode Island</v>
      </c>
      <c r="B42" s="80" t="s">
        <v>2783</v>
      </c>
      <c r="C42" s="10" t="s">
        <v>3082</v>
      </c>
    </row>
    <row r="43" spans="1:3" ht="15" x14ac:dyDescent="0.2">
      <c r="A43" t="str">
        <f>State!A43</f>
        <v>South Carolina</v>
      </c>
      <c r="B43" s="80" t="s">
        <v>3290</v>
      </c>
      <c r="C43" s="10" t="s">
        <v>2142</v>
      </c>
    </row>
    <row r="44" spans="1:3" ht="15" x14ac:dyDescent="0.2">
      <c r="A44" t="str">
        <f>State!A44</f>
        <v>South Dakota</v>
      </c>
      <c r="B44" s="80" t="s">
        <v>3289</v>
      </c>
      <c r="C44" s="10" t="s">
        <v>681</v>
      </c>
    </row>
    <row r="45" spans="1:3" ht="15" x14ac:dyDescent="0.2">
      <c r="A45" t="str">
        <f>State!A45</f>
        <v>Tennessee</v>
      </c>
      <c r="B45" s="80" t="s">
        <v>3135</v>
      </c>
      <c r="C45" s="10" t="s">
        <v>409</v>
      </c>
    </row>
    <row r="46" spans="1:3" ht="15" x14ac:dyDescent="0.2">
      <c r="A46" t="str">
        <f>State!A46</f>
        <v>Texas</v>
      </c>
      <c r="B46" s="80" t="s">
        <v>2788</v>
      </c>
      <c r="C46" s="10" t="s">
        <v>410</v>
      </c>
    </row>
    <row r="47" spans="1:3" ht="15" x14ac:dyDescent="0.2">
      <c r="A47" t="str">
        <f>State!A47</f>
        <v>Utah</v>
      </c>
      <c r="B47" s="80" t="s">
        <v>520</v>
      </c>
      <c r="C47" s="10" t="s">
        <v>1054</v>
      </c>
    </row>
    <row r="48" spans="1:3" ht="15" x14ac:dyDescent="0.2">
      <c r="A48" t="str">
        <f>State!A48</f>
        <v>Vermont</v>
      </c>
      <c r="B48" s="80" t="s">
        <v>3320</v>
      </c>
      <c r="C48" s="10" t="s">
        <v>398</v>
      </c>
    </row>
    <row r="49" spans="1:3" ht="15" x14ac:dyDescent="0.2">
      <c r="A49" t="str">
        <f>State!A49</f>
        <v>Virginia</v>
      </c>
      <c r="B49" s="80" t="s">
        <v>837</v>
      </c>
      <c r="C49" s="10" t="s">
        <v>2145</v>
      </c>
    </row>
    <row r="50" spans="1:3" ht="15" x14ac:dyDescent="0.2">
      <c r="A50" t="str">
        <f>State!A50</f>
        <v>Washington</v>
      </c>
      <c r="B50" s="80" t="s">
        <v>809</v>
      </c>
      <c r="C50" s="10" t="s">
        <v>77</v>
      </c>
    </row>
    <row r="51" spans="1:3" ht="15" x14ac:dyDescent="0.2">
      <c r="A51" t="str">
        <f>State!A51</f>
        <v>West Virginia</v>
      </c>
      <c r="B51" s="80" t="s">
        <v>545</v>
      </c>
      <c r="C51" s="10" t="s">
        <v>2883</v>
      </c>
    </row>
    <row r="52" spans="1:3" ht="15" x14ac:dyDescent="0.2">
      <c r="A52" t="str">
        <f>State!A52</f>
        <v>Wisconsin</v>
      </c>
      <c r="B52" s="80" t="s">
        <v>301</v>
      </c>
      <c r="C52" s="10" t="s">
        <v>925</v>
      </c>
    </row>
    <row r="53" spans="1:3" x14ac:dyDescent="0.2">
      <c r="A53" t="str">
        <f>State!A53</f>
        <v>Wyoming</v>
      </c>
      <c r="B53" t="s">
        <v>657</v>
      </c>
      <c r="C53" s="10" t="s">
        <v>537</v>
      </c>
    </row>
  </sheetData>
  <phoneticPr fontId="8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2"/>
  <sheetViews>
    <sheetView workbookViewId="0">
      <selection activeCell="E14" sqref="E14"/>
    </sheetView>
  </sheetViews>
  <sheetFormatPr baseColWidth="10" defaultRowHeight="14" x14ac:dyDescent="0.2"/>
  <cols>
    <col min="3" max="3" width="11.28515625" bestFit="1" customWidth="1"/>
    <col min="4" max="4" width="11.28515625" customWidth="1"/>
    <col min="5" max="5" width="108" bestFit="1" customWidth="1"/>
  </cols>
  <sheetData>
    <row r="1" spans="1:5" x14ac:dyDescent="0.2">
      <c r="A1" s="123" t="s">
        <v>76</v>
      </c>
      <c r="B1" s="123" t="s">
        <v>1</v>
      </c>
      <c r="C1" s="123" t="s">
        <v>433</v>
      </c>
      <c r="D1" s="123" t="s">
        <v>3499</v>
      </c>
      <c r="E1" s="123" t="s">
        <v>3373</v>
      </c>
    </row>
    <row r="2" spans="1:5" x14ac:dyDescent="0.2">
      <c r="A2" s="116">
        <v>36641</v>
      </c>
      <c r="B2">
        <v>1.1000000000000001</v>
      </c>
      <c r="C2" s="116" t="s">
        <v>143</v>
      </c>
      <c r="D2" s="135" t="s">
        <v>3510</v>
      </c>
      <c r="E2" t="s">
        <v>3372</v>
      </c>
    </row>
    <row r="3" spans="1:5" x14ac:dyDescent="0.2">
      <c r="A3" s="116">
        <v>36641</v>
      </c>
      <c r="B3">
        <v>1.1000000000000001</v>
      </c>
      <c r="C3" s="116" t="s">
        <v>1087</v>
      </c>
      <c r="D3" s="135" t="s">
        <v>532</v>
      </c>
      <c r="E3" t="s">
        <v>3365</v>
      </c>
    </row>
    <row r="4" spans="1:5" x14ac:dyDescent="0.2">
      <c r="A4" s="116">
        <v>40128</v>
      </c>
      <c r="B4">
        <v>1.2</v>
      </c>
      <c r="C4" t="s">
        <v>1263</v>
      </c>
      <c r="D4" s="135" t="s">
        <v>532</v>
      </c>
      <c r="E4" t="s">
        <v>3374</v>
      </c>
    </row>
    <row r="5" spans="1:5" x14ac:dyDescent="0.2">
      <c r="A5" s="116">
        <v>42419</v>
      </c>
      <c r="B5">
        <v>1.3</v>
      </c>
      <c r="C5" t="s">
        <v>1399</v>
      </c>
      <c r="D5" s="135" t="s">
        <v>532</v>
      </c>
      <c r="E5" t="s">
        <v>3385</v>
      </c>
    </row>
    <row r="6" spans="1:5" x14ac:dyDescent="0.2">
      <c r="A6" s="116">
        <v>42419</v>
      </c>
      <c r="B6">
        <v>1.3</v>
      </c>
      <c r="C6" t="s">
        <v>181</v>
      </c>
      <c r="D6" s="135" t="s">
        <v>532</v>
      </c>
      <c r="E6" t="s">
        <v>3375</v>
      </c>
    </row>
    <row r="7" spans="1:5" x14ac:dyDescent="0.2">
      <c r="A7" s="116">
        <v>42419</v>
      </c>
      <c r="B7">
        <v>1.3</v>
      </c>
      <c r="C7" t="s">
        <v>181</v>
      </c>
      <c r="D7" s="135" t="s">
        <v>532</v>
      </c>
      <c r="E7" t="s">
        <v>3380</v>
      </c>
    </row>
    <row r="8" spans="1:5" x14ac:dyDescent="0.2">
      <c r="A8" s="116">
        <v>42419</v>
      </c>
      <c r="B8">
        <v>1.3</v>
      </c>
      <c r="C8" t="s">
        <v>3379</v>
      </c>
      <c r="D8" s="135" t="s">
        <v>3510</v>
      </c>
      <c r="E8" t="s">
        <v>3378</v>
      </c>
    </row>
    <row r="9" spans="1:5" x14ac:dyDescent="0.2">
      <c r="A9" s="116">
        <v>42419</v>
      </c>
      <c r="B9">
        <v>1.3</v>
      </c>
      <c r="C9" t="s">
        <v>3379</v>
      </c>
      <c r="D9" s="135" t="s">
        <v>532</v>
      </c>
      <c r="E9" s="134" t="s">
        <v>3381</v>
      </c>
    </row>
    <row r="10" spans="1:5" x14ac:dyDescent="0.2">
      <c r="A10" s="116">
        <v>42419</v>
      </c>
      <c r="B10">
        <v>1.3</v>
      </c>
      <c r="C10" t="s">
        <v>173</v>
      </c>
      <c r="D10" s="135" t="s">
        <v>1579</v>
      </c>
      <c r="E10" s="134" t="s">
        <v>3502</v>
      </c>
    </row>
    <row r="11" spans="1:5" x14ac:dyDescent="0.2">
      <c r="A11" s="116">
        <v>42419</v>
      </c>
      <c r="B11">
        <v>1.3</v>
      </c>
      <c r="C11" t="s">
        <v>173</v>
      </c>
      <c r="D11" s="135" t="s">
        <v>1579</v>
      </c>
      <c r="E11" s="134" t="s">
        <v>3503</v>
      </c>
    </row>
    <row r="12" spans="1:5" x14ac:dyDescent="0.2">
      <c r="A12" s="116">
        <v>42419</v>
      </c>
      <c r="B12">
        <v>1.3</v>
      </c>
      <c r="C12" s="134" t="s">
        <v>143</v>
      </c>
      <c r="D12" s="135" t="s">
        <v>1579</v>
      </c>
      <c r="E12" s="142" t="s">
        <v>3512</v>
      </c>
    </row>
    <row r="13" spans="1:5" x14ac:dyDescent="0.2">
      <c r="A13" s="116">
        <v>42419</v>
      </c>
      <c r="B13">
        <v>1.3</v>
      </c>
      <c r="C13" s="134" t="s">
        <v>143</v>
      </c>
      <c r="D13" s="135" t="s">
        <v>1579</v>
      </c>
      <c r="E13" s="134" t="s">
        <v>3504</v>
      </c>
    </row>
    <row r="14" spans="1:5" x14ac:dyDescent="0.2">
      <c r="A14" s="116">
        <v>42419</v>
      </c>
      <c r="B14">
        <v>1.3</v>
      </c>
      <c r="C14" s="134" t="s">
        <v>2077</v>
      </c>
      <c r="D14" s="135" t="s">
        <v>1579</v>
      </c>
      <c r="E14" s="134" t="s">
        <v>3505</v>
      </c>
    </row>
    <row r="15" spans="1:5" x14ac:dyDescent="0.2">
      <c r="A15" s="116">
        <v>42419</v>
      </c>
      <c r="B15">
        <v>1.4</v>
      </c>
      <c r="C15" s="134" t="s">
        <v>2077</v>
      </c>
      <c r="D15" s="135" t="s">
        <v>1579</v>
      </c>
      <c r="E15" s="134" t="s">
        <v>3506</v>
      </c>
    </row>
    <row r="16" spans="1:5" x14ac:dyDescent="0.2">
      <c r="A16" s="116">
        <v>42419</v>
      </c>
      <c r="B16">
        <v>1.3</v>
      </c>
      <c r="C16" s="134" t="s">
        <v>1495</v>
      </c>
      <c r="D16" s="135" t="s">
        <v>1579</v>
      </c>
      <c r="E16" s="134" t="s">
        <v>3507</v>
      </c>
    </row>
    <row r="17" spans="1:5" x14ac:dyDescent="0.2">
      <c r="A17" s="116">
        <v>42419</v>
      </c>
      <c r="B17">
        <v>1.3</v>
      </c>
      <c r="C17" s="134" t="s">
        <v>2748</v>
      </c>
      <c r="D17" s="135" t="s">
        <v>1579</v>
      </c>
      <c r="E17" s="135" t="s">
        <v>3508</v>
      </c>
    </row>
    <row r="18" spans="1:5" x14ac:dyDescent="0.2">
      <c r="A18" s="116">
        <v>42419</v>
      </c>
      <c r="B18">
        <v>1.3</v>
      </c>
      <c r="C18" s="134" t="s">
        <v>3379</v>
      </c>
      <c r="D18" s="135" t="s">
        <v>1579</v>
      </c>
      <c r="E18" s="134" t="s">
        <v>3509</v>
      </c>
    </row>
    <row r="19" spans="1:5" x14ac:dyDescent="0.2">
      <c r="A19" s="116">
        <v>42526</v>
      </c>
      <c r="B19">
        <v>1.4</v>
      </c>
      <c r="C19" s="135" t="s">
        <v>3248</v>
      </c>
      <c r="D19" s="135" t="s">
        <v>532</v>
      </c>
      <c r="E19" s="135" t="s">
        <v>3440</v>
      </c>
    </row>
    <row r="20" spans="1:5" x14ac:dyDescent="0.2">
      <c r="A20" s="116">
        <v>42526</v>
      </c>
      <c r="B20">
        <v>1.4</v>
      </c>
      <c r="C20" s="135" t="s">
        <v>1626</v>
      </c>
      <c r="D20" s="135" t="s">
        <v>532</v>
      </c>
      <c r="E20" s="135" t="s">
        <v>3441</v>
      </c>
    </row>
    <row r="21" spans="1:5" x14ac:dyDescent="0.2">
      <c r="A21" s="116">
        <v>42526</v>
      </c>
      <c r="B21">
        <v>1.4</v>
      </c>
      <c r="C21" s="135" t="s">
        <v>3379</v>
      </c>
      <c r="D21" s="135" t="s">
        <v>3500</v>
      </c>
      <c r="E21" s="135" t="s">
        <v>3498</v>
      </c>
    </row>
    <row r="22" spans="1:5" x14ac:dyDescent="0.2">
      <c r="A22" s="116">
        <v>42526</v>
      </c>
      <c r="B22">
        <v>1.4</v>
      </c>
      <c r="C22" s="135" t="s">
        <v>3379</v>
      </c>
      <c r="D22" s="135" t="s">
        <v>3501</v>
      </c>
      <c r="E22" s="135" t="s">
        <v>3496</v>
      </c>
    </row>
  </sheetData>
  <phoneticPr fontId="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Graphs</vt:lpstr>
      <vt:lpstr>Party</vt:lpstr>
      <vt:lpstr>Statistics</vt:lpstr>
      <vt:lpstr>Turnout</vt:lpstr>
      <vt:lpstr>Ballots</vt:lpstr>
      <vt:lpstr>Candidates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Microsoft Office User</cp:lastModifiedBy>
  <dcterms:created xsi:type="dcterms:W3CDTF">1999-02-06T16:15:59Z</dcterms:created>
  <dcterms:modified xsi:type="dcterms:W3CDTF">2020-06-18T18:09:54Z</dcterms:modified>
</cp:coreProperties>
</file>